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12 DESEMBER\"/>
    </mc:Choice>
  </mc:AlternateContent>
  <bookViews>
    <workbookView minimized="1" xWindow="0" yWindow="0" windowWidth="20490" windowHeight="8355" firstSheet="1" activeTab="1"/>
  </bookViews>
  <sheets>
    <sheet name="1" sheetId="1" r:id="rId1"/>
    <sheet name="GLOBAL" sheetId="14" r:id="rId2"/>
    <sheet name="IMPORT" sheetId="12" r:id="rId3"/>
    <sheet name="Sheet1" sheetId="17" r:id="rId4"/>
    <sheet name="print1" sheetId="3" r:id="rId5"/>
    <sheet name="print2" sheetId="4" r:id="rId6"/>
    <sheet name="print3" sheetId="13" r:id="rId7"/>
    <sheet name="MASUK" sheetId="16" r:id="rId8"/>
    <sheet name="KELUAR" sheetId="15" r:id="rId9"/>
    <sheet name="Sheet2" sheetId="18" r:id="rId10"/>
    <sheet name="Sheet3" sheetId="19" r:id="rId11"/>
  </sheets>
  <externalReferences>
    <externalReference r:id="rId12"/>
  </externalReferences>
  <definedNames>
    <definedName name="_xlnm._FilterDatabase" localSheetId="9" hidden="1">Sheet2!$A$1:$D$527</definedName>
    <definedName name="_xlcn.WorksheetConnection_Book1.xlsxTable11" hidden="1">Table1[]</definedName>
    <definedName name="_xlcn.WorksheetConnection_Book1.xlsxTable21" hidden="1">Table2[]</definedName>
    <definedName name="aa" localSheetId="8">#REF!</definedName>
    <definedName name="aa">#REF!</definedName>
    <definedName name="B" localSheetId="8">#REF!</definedName>
    <definedName name="B">#REF!</definedName>
    <definedName name="bb" localSheetId="8">#REF!</definedName>
    <definedName name="bb">#REF!</definedName>
    <definedName name="cc" localSheetId="8">#REF!</definedName>
    <definedName name="cc">#REF!</definedName>
    <definedName name="dd" localSheetId="8">#REF!</definedName>
    <definedName name="dd">#REF!</definedName>
    <definedName name="F" localSheetId="8">#REF!</definedName>
    <definedName name="F">#REF!</definedName>
    <definedName name="fkt" localSheetId="8">#REF!</definedName>
    <definedName name="fkt">#REF!</definedName>
    <definedName name="maxt1" localSheetId="8">#REF!</definedName>
    <definedName name="maxt1">#REF!</definedName>
    <definedName name="maxt2" localSheetId="8">#REF!</definedName>
    <definedName name="maxt2">#REF!</definedName>
    <definedName name="MG" localSheetId="8">#REF!</definedName>
    <definedName name="MG">#REF!</definedName>
    <definedName name="MINGGU">IMPORT!$F$1</definedName>
    <definedName name="T" localSheetId="8">#REF!</definedName>
    <definedName name="T">#REF!</definedName>
    <definedName name="T_2" localSheetId="8">#REF!</definedName>
    <definedName name="T_2">#REF!</definedName>
    <definedName name="TN" localSheetId="8">#REF!</definedName>
    <definedName name="TN">#REF!</definedName>
  </definedNames>
  <calcPr calcId="152511" calcMode="manual"/>
  <pivotCaches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AI3" i="12" l="1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I80" i="12"/>
  <c r="AI81" i="12"/>
  <c r="AI82" i="12"/>
  <c r="AI83" i="12"/>
  <c r="AI84" i="12"/>
  <c r="AI85" i="12"/>
  <c r="AI86" i="12"/>
  <c r="AI87" i="12"/>
  <c r="AI88" i="12"/>
  <c r="AI89" i="12"/>
  <c r="AI90" i="12"/>
  <c r="AI91" i="12"/>
  <c r="AI92" i="12"/>
  <c r="AI93" i="12"/>
  <c r="AI94" i="12"/>
  <c r="AI95" i="12"/>
  <c r="AI96" i="12"/>
  <c r="AI97" i="12"/>
  <c r="AI98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AI110" i="12"/>
  <c r="AI111" i="12"/>
  <c r="AI112" i="12"/>
  <c r="AI113" i="12"/>
  <c r="AI114" i="12"/>
  <c r="AI115" i="12"/>
  <c r="AI116" i="12"/>
  <c r="AI117" i="12"/>
  <c r="AI118" i="12"/>
  <c r="AI119" i="12"/>
  <c r="AI120" i="12"/>
  <c r="AI121" i="12"/>
  <c r="AI122" i="12"/>
  <c r="AI123" i="12"/>
  <c r="AI124" i="12"/>
  <c r="AI125" i="12"/>
  <c r="AI126" i="12"/>
  <c r="AI127" i="12"/>
  <c r="AI128" i="12"/>
  <c r="AI129" i="12"/>
  <c r="AI130" i="12"/>
  <c r="AI131" i="12"/>
  <c r="AI132" i="12"/>
  <c r="AI133" i="12"/>
  <c r="AI134" i="12"/>
  <c r="AI135" i="12"/>
  <c r="AI136" i="12"/>
  <c r="AI137" i="12"/>
  <c r="AI138" i="12"/>
  <c r="AI139" i="12"/>
  <c r="AI140" i="12"/>
  <c r="AI141" i="12"/>
  <c r="AI142" i="12"/>
  <c r="AI143" i="12"/>
  <c r="AI144" i="12"/>
  <c r="AI145" i="12"/>
  <c r="AI146" i="12"/>
  <c r="AI147" i="12"/>
  <c r="AI148" i="12"/>
  <c r="AI149" i="12"/>
  <c r="AI150" i="12"/>
  <c r="AI151" i="12"/>
  <c r="AI152" i="12"/>
  <c r="AI153" i="12"/>
  <c r="AI154" i="12"/>
  <c r="AI155" i="12"/>
  <c r="AI156" i="12"/>
  <c r="AI157" i="12"/>
  <c r="AI158" i="12"/>
  <c r="AI159" i="12"/>
  <c r="AI160" i="12"/>
  <c r="AI161" i="12"/>
  <c r="AI162" i="12"/>
  <c r="AI163" i="12"/>
  <c r="AI164" i="12"/>
  <c r="AI165" i="12"/>
  <c r="AI166" i="12"/>
  <c r="AI167" i="12"/>
  <c r="AI168" i="12"/>
  <c r="AI169" i="12"/>
  <c r="AI170" i="12"/>
  <c r="AI171" i="12"/>
  <c r="AI172" i="12"/>
  <c r="AI173" i="12"/>
  <c r="AI174" i="12"/>
  <c r="AI175" i="12"/>
  <c r="AI176" i="12"/>
  <c r="AI177" i="12"/>
  <c r="AI178" i="12"/>
  <c r="AI179" i="12"/>
  <c r="AI180" i="12"/>
  <c r="AI181" i="12"/>
  <c r="AI182" i="12"/>
  <c r="AI183" i="12"/>
  <c r="AI184" i="12"/>
  <c r="AI185" i="12"/>
  <c r="AI186" i="12"/>
  <c r="AI187" i="12"/>
  <c r="AI188" i="12"/>
  <c r="AI189" i="12"/>
  <c r="AI190" i="12"/>
  <c r="AI191" i="12"/>
  <c r="AI192" i="12"/>
  <c r="AI193" i="12"/>
  <c r="AI194" i="12"/>
  <c r="AI195" i="12"/>
  <c r="AI196" i="12"/>
  <c r="AI197" i="12"/>
  <c r="AI198" i="12"/>
  <c r="AI199" i="12"/>
  <c r="AI200" i="12"/>
  <c r="AI201" i="12"/>
  <c r="AI202" i="12"/>
  <c r="AI203" i="12"/>
  <c r="AI204" i="12"/>
  <c r="AI205" i="12"/>
  <c r="AI206" i="12"/>
  <c r="AI207" i="12"/>
  <c r="AI208" i="12"/>
  <c r="AI209" i="12"/>
  <c r="AI210" i="12"/>
  <c r="AI211" i="12"/>
  <c r="AI212" i="12"/>
  <c r="AI213" i="12"/>
  <c r="AI214" i="12"/>
  <c r="AI215" i="12"/>
  <c r="AI216" i="12"/>
  <c r="AI217" i="12"/>
  <c r="AI218" i="12"/>
  <c r="AI219" i="12"/>
  <c r="AI220" i="12"/>
  <c r="AI221" i="12"/>
  <c r="AI222" i="12"/>
  <c r="AI223" i="12"/>
  <c r="AI224" i="12"/>
  <c r="AI225" i="12"/>
  <c r="AI226" i="12"/>
  <c r="AI227" i="12"/>
  <c r="AI228" i="12"/>
  <c r="AI229" i="12"/>
  <c r="AI230" i="12"/>
  <c r="AI231" i="12"/>
  <c r="AI232" i="12"/>
  <c r="AI233" i="12"/>
  <c r="AI234" i="12"/>
  <c r="AI235" i="12"/>
  <c r="AI236" i="12"/>
  <c r="AI237" i="12"/>
  <c r="AI238" i="12"/>
  <c r="AI239" i="12"/>
  <c r="AI240" i="12"/>
  <c r="AI241" i="12"/>
  <c r="AI242" i="12"/>
  <c r="AI243" i="12"/>
  <c r="AI244" i="12"/>
  <c r="AI245" i="12"/>
  <c r="AI246" i="12"/>
  <c r="AI247" i="12"/>
  <c r="AI248" i="12"/>
  <c r="AI249" i="12"/>
  <c r="AI250" i="12"/>
  <c r="AI251" i="12"/>
  <c r="AI252" i="12"/>
  <c r="AI253" i="12"/>
  <c r="AI254" i="12"/>
  <c r="AI255" i="12"/>
  <c r="AI256" i="12"/>
  <c r="AI257" i="12"/>
  <c r="AI258" i="12"/>
  <c r="AI259" i="12"/>
  <c r="AI260" i="12"/>
  <c r="AI261" i="12"/>
  <c r="AI262" i="12"/>
  <c r="AI263" i="12"/>
  <c r="AI264" i="12"/>
  <c r="AI265" i="12"/>
  <c r="AI266" i="12"/>
  <c r="AI267" i="12"/>
  <c r="AI268" i="12"/>
  <c r="AI269" i="12"/>
  <c r="AI270" i="12"/>
  <c r="AI271" i="12"/>
  <c r="AI272" i="12"/>
  <c r="AI273" i="12"/>
  <c r="AI274" i="12"/>
  <c r="AI275" i="12"/>
  <c r="AI276" i="12"/>
  <c r="AI277" i="12"/>
  <c r="AI278" i="12"/>
  <c r="AI279" i="12"/>
  <c r="AI280" i="12"/>
  <c r="AI281" i="12"/>
  <c r="AI282" i="12"/>
  <c r="AI283" i="12"/>
  <c r="AI284" i="12"/>
  <c r="AI285" i="12"/>
  <c r="AI286" i="12"/>
  <c r="AI287" i="12"/>
  <c r="AI288" i="12"/>
  <c r="AI289" i="12"/>
  <c r="AI290" i="12"/>
  <c r="AI291" i="12"/>
  <c r="AI292" i="12"/>
  <c r="AI293" i="12"/>
  <c r="AI294" i="12"/>
  <c r="AI295" i="12"/>
  <c r="AI296" i="12"/>
  <c r="AI297" i="12"/>
  <c r="AI298" i="12"/>
  <c r="AI299" i="12"/>
  <c r="AI300" i="12"/>
  <c r="AI301" i="12"/>
  <c r="AI302" i="12"/>
  <c r="AI303" i="12"/>
  <c r="AI304" i="12"/>
  <c r="AI305" i="12"/>
  <c r="AI306" i="12"/>
  <c r="AI307" i="12"/>
  <c r="AI308" i="12"/>
  <c r="AI309" i="12"/>
  <c r="AI310" i="12"/>
  <c r="AI311" i="12"/>
  <c r="AI312" i="12"/>
  <c r="AI313" i="12"/>
  <c r="AI314" i="12"/>
  <c r="AI315" i="12"/>
  <c r="AI316" i="12"/>
  <c r="AI317" i="12"/>
  <c r="AI318" i="12"/>
  <c r="AI319" i="12"/>
  <c r="AI320" i="12"/>
  <c r="AI321" i="12"/>
  <c r="AI322" i="12"/>
  <c r="AI323" i="12"/>
  <c r="AI324" i="12"/>
  <c r="AI325" i="12"/>
  <c r="AI326" i="12"/>
  <c r="AI327" i="12"/>
  <c r="AI328" i="12"/>
  <c r="AI329" i="12"/>
  <c r="AI330" i="12"/>
  <c r="AI331" i="12"/>
  <c r="AI332" i="12"/>
  <c r="AI333" i="12"/>
  <c r="AI334" i="12"/>
  <c r="AI335" i="12"/>
  <c r="AI336" i="12"/>
  <c r="AI337" i="12"/>
  <c r="AI338" i="12"/>
  <c r="AI339" i="12"/>
  <c r="AI340" i="12"/>
  <c r="AI341" i="12"/>
  <c r="AI342" i="12"/>
  <c r="AI343" i="12"/>
  <c r="AI344" i="12"/>
  <c r="AI345" i="12"/>
  <c r="AI346" i="12"/>
  <c r="AI347" i="12"/>
  <c r="AI348" i="12"/>
  <c r="AI349" i="12"/>
  <c r="AI350" i="12"/>
  <c r="AI351" i="12"/>
  <c r="AI352" i="12"/>
  <c r="AI353" i="12"/>
  <c r="AI354" i="12"/>
  <c r="AI355" i="12"/>
  <c r="AI356" i="12"/>
  <c r="AI357" i="12"/>
  <c r="AI358" i="12"/>
  <c r="AI359" i="12"/>
  <c r="AI360" i="12"/>
  <c r="AI361" i="12"/>
  <c r="AI362" i="12"/>
  <c r="AI363" i="12"/>
  <c r="AI364" i="12"/>
  <c r="AI365" i="12"/>
  <c r="AI366" i="12"/>
  <c r="AI367" i="12"/>
  <c r="AI368" i="12"/>
  <c r="AI369" i="12"/>
  <c r="AI370" i="12"/>
  <c r="AI371" i="12"/>
  <c r="AI372" i="12"/>
  <c r="AI373" i="12"/>
  <c r="AI374" i="12"/>
  <c r="AI375" i="12"/>
  <c r="AI376" i="12"/>
  <c r="AI377" i="12"/>
  <c r="AI378" i="12"/>
  <c r="AI379" i="12"/>
  <c r="AI380" i="12"/>
  <c r="AI381" i="12"/>
  <c r="AI382" i="12"/>
  <c r="AI383" i="12"/>
  <c r="AI384" i="12"/>
  <c r="AI385" i="12"/>
  <c r="AI386" i="12"/>
  <c r="AI387" i="12"/>
  <c r="AI388" i="12"/>
  <c r="AI389" i="12"/>
  <c r="AI390" i="12"/>
  <c r="AI391" i="12"/>
  <c r="AI392" i="12"/>
  <c r="AI393" i="12"/>
  <c r="AI394" i="12"/>
  <c r="AI395" i="12"/>
  <c r="AI396" i="12"/>
  <c r="AI397" i="12"/>
  <c r="AI398" i="12"/>
  <c r="AI399" i="12"/>
  <c r="AI400" i="12"/>
  <c r="AI401" i="12"/>
  <c r="AI402" i="12"/>
  <c r="AI403" i="12"/>
  <c r="AI404" i="12"/>
  <c r="AI405" i="12"/>
  <c r="AI406" i="12"/>
  <c r="AI407" i="12"/>
  <c r="AI408" i="12"/>
  <c r="AI409" i="12"/>
  <c r="AI410" i="12"/>
  <c r="AI411" i="12"/>
  <c r="AI412" i="12"/>
  <c r="AI413" i="12"/>
  <c r="AI414" i="12"/>
  <c r="AI415" i="12"/>
  <c r="AI416" i="12"/>
  <c r="AI417" i="12"/>
  <c r="AI418" i="12"/>
  <c r="AI419" i="12"/>
  <c r="AI420" i="12"/>
  <c r="AI421" i="12"/>
  <c r="AI422" i="12"/>
  <c r="AI423" i="12"/>
  <c r="AI424" i="12"/>
  <c r="AI425" i="12"/>
  <c r="AI426" i="12"/>
  <c r="AI427" i="12"/>
  <c r="AI428" i="12"/>
  <c r="AI429" i="12"/>
  <c r="AI430" i="12"/>
  <c r="AI431" i="12"/>
  <c r="AI432" i="12"/>
  <c r="AI433" i="12"/>
  <c r="AI434" i="12"/>
  <c r="AI435" i="12"/>
  <c r="AI436" i="12"/>
  <c r="AI437" i="12"/>
  <c r="AI438" i="12"/>
  <c r="AI439" i="12"/>
  <c r="AI440" i="12"/>
  <c r="AI441" i="12"/>
  <c r="AI442" i="12"/>
  <c r="AI443" i="12"/>
  <c r="AI444" i="12"/>
  <c r="AI445" i="12"/>
  <c r="AI446" i="12"/>
  <c r="AI447" i="12"/>
  <c r="AI448" i="12"/>
  <c r="AI449" i="12"/>
  <c r="AI450" i="12"/>
  <c r="AI451" i="12"/>
  <c r="AI452" i="12"/>
  <c r="AI453" i="12"/>
  <c r="AI454" i="12"/>
  <c r="AI455" i="12"/>
  <c r="AI456" i="12"/>
  <c r="AI457" i="12"/>
  <c r="AI458" i="12"/>
  <c r="AI459" i="12"/>
  <c r="AI460" i="12"/>
  <c r="AI461" i="12"/>
  <c r="AI462" i="12"/>
  <c r="AI463" i="12"/>
  <c r="AI464" i="12"/>
  <c r="AI465" i="12"/>
  <c r="AI466" i="12"/>
  <c r="AI467" i="12"/>
  <c r="AI468" i="12"/>
  <c r="AI469" i="12"/>
  <c r="AI470" i="12"/>
  <c r="AI471" i="12"/>
  <c r="AI472" i="12"/>
  <c r="AI473" i="12"/>
  <c r="AI474" i="12"/>
  <c r="AI475" i="12"/>
  <c r="AI476" i="12"/>
  <c r="AI477" i="12"/>
  <c r="AI478" i="12"/>
  <c r="AI479" i="12"/>
  <c r="AI480" i="12"/>
  <c r="AI481" i="12"/>
  <c r="AI482" i="12"/>
  <c r="AI483" i="12"/>
  <c r="AI484" i="12"/>
  <c r="AI485" i="12"/>
  <c r="AI486" i="12"/>
  <c r="AI487" i="12"/>
  <c r="AI488" i="12"/>
  <c r="AI489" i="12"/>
  <c r="AI490" i="12"/>
  <c r="AI491" i="12"/>
  <c r="AI492" i="12"/>
  <c r="AI493" i="12"/>
  <c r="AI494" i="12"/>
  <c r="AI495" i="12"/>
  <c r="AI496" i="12"/>
  <c r="AI497" i="12"/>
  <c r="AI498" i="12"/>
  <c r="AI499" i="12"/>
  <c r="AI500" i="12"/>
  <c r="AI501" i="12"/>
  <c r="AI502" i="12"/>
  <c r="AI503" i="12"/>
  <c r="AI504" i="12"/>
  <c r="AI505" i="12"/>
  <c r="AI506" i="12"/>
  <c r="AI507" i="12"/>
  <c r="AI508" i="12"/>
  <c r="AI509" i="12"/>
  <c r="AI510" i="12"/>
  <c r="AI511" i="12"/>
  <c r="AI512" i="12"/>
  <c r="AI513" i="12"/>
  <c r="AI514" i="12"/>
  <c r="AI515" i="12"/>
  <c r="AI516" i="12"/>
  <c r="AI517" i="12"/>
  <c r="AI518" i="12"/>
  <c r="AI519" i="12"/>
  <c r="AI520" i="12"/>
  <c r="AI521" i="12"/>
  <c r="AI522" i="12"/>
  <c r="AI523" i="12"/>
  <c r="AI524" i="12"/>
  <c r="AI525" i="12"/>
  <c r="AI526" i="12"/>
  <c r="AI527" i="12"/>
  <c r="AI528" i="12"/>
  <c r="AI529" i="12"/>
  <c r="AI530" i="12"/>
  <c r="AI531" i="12"/>
  <c r="AI532" i="12"/>
  <c r="AI533" i="12"/>
  <c r="AI534" i="12"/>
  <c r="AI535" i="12"/>
  <c r="AI536" i="12"/>
  <c r="AI537" i="12"/>
  <c r="AI538" i="12"/>
  <c r="AI539" i="12"/>
  <c r="AI540" i="12"/>
  <c r="AI541" i="12"/>
  <c r="AI542" i="12"/>
  <c r="AI543" i="12"/>
  <c r="AI544" i="12"/>
  <c r="AI545" i="12"/>
  <c r="AI546" i="12"/>
  <c r="AI547" i="12"/>
  <c r="AI548" i="12"/>
  <c r="AI549" i="12"/>
  <c r="AI550" i="12"/>
  <c r="AI551" i="12"/>
  <c r="AI552" i="12"/>
  <c r="AI553" i="12"/>
  <c r="AI554" i="12"/>
  <c r="AI555" i="12"/>
  <c r="AI556" i="12"/>
  <c r="AI557" i="12"/>
  <c r="AI558" i="12"/>
  <c r="AI559" i="12"/>
  <c r="AI560" i="12"/>
  <c r="AI561" i="12"/>
  <c r="AI562" i="12"/>
  <c r="AI563" i="12"/>
  <c r="AI564" i="12"/>
  <c r="AI565" i="12"/>
  <c r="AI566" i="12"/>
  <c r="AI567" i="12"/>
  <c r="AI568" i="12"/>
  <c r="AI569" i="12"/>
  <c r="AI570" i="12"/>
  <c r="AI571" i="12"/>
  <c r="AI572" i="12"/>
  <c r="AI573" i="12"/>
  <c r="AI574" i="12"/>
  <c r="AI575" i="12"/>
  <c r="AI576" i="12"/>
  <c r="AI577" i="12"/>
  <c r="AI578" i="12"/>
  <c r="AI579" i="12"/>
  <c r="AI580" i="12"/>
  <c r="AI581" i="12"/>
  <c r="AI582" i="12"/>
  <c r="AI583" i="12"/>
  <c r="AI584" i="12"/>
  <c r="AI585" i="12"/>
  <c r="AI586" i="12"/>
  <c r="AI587" i="12"/>
  <c r="AI588" i="12"/>
  <c r="AI589" i="12"/>
  <c r="AI590" i="12"/>
  <c r="AI591" i="12"/>
  <c r="AI592" i="12"/>
  <c r="AI593" i="12"/>
  <c r="AI594" i="12"/>
  <c r="AI595" i="12"/>
  <c r="AI596" i="12"/>
  <c r="AI597" i="12"/>
  <c r="AI598" i="12"/>
  <c r="AI599" i="12"/>
  <c r="AI600" i="12"/>
  <c r="AI601" i="12"/>
  <c r="AI602" i="12"/>
  <c r="AI603" i="12"/>
  <c r="AI604" i="12"/>
  <c r="AI605" i="12"/>
  <c r="AI606" i="12"/>
  <c r="AI607" i="12"/>
  <c r="AI608" i="12"/>
  <c r="AI609" i="12"/>
  <c r="AI610" i="12"/>
  <c r="AI611" i="12"/>
  <c r="AI612" i="12"/>
  <c r="AI613" i="12"/>
  <c r="AI614" i="12"/>
  <c r="AI615" i="12"/>
  <c r="AI616" i="12"/>
  <c r="AI617" i="12"/>
  <c r="AI618" i="12"/>
  <c r="AI619" i="12"/>
  <c r="AI620" i="12"/>
  <c r="AI621" i="12"/>
  <c r="AI622" i="12"/>
  <c r="AI623" i="12"/>
  <c r="AI624" i="12"/>
  <c r="AI625" i="12"/>
  <c r="AI626" i="12"/>
  <c r="AI627" i="12"/>
  <c r="AI628" i="12"/>
  <c r="AI629" i="12"/>
  <c r="AI630" i="12"/>
  <c r="AI631" i="12"/>
  <c r="AI632" i="12"/>
  <c r="AI633" i="12"/>
  <c r="AI634" i="12"/>
  <c r="AI635" i="12"/>
  <c r="AI636" i="12"/>
  <c r="AI637" i="12"/>
  <c r="AI638" i="12"/>
  <c r="AI639" i="12"/>
  <c r="AI640" i="12"/>
  <c r="AI641" i="12"/>
  <c r="AI642" i="12"/>
  <c r="AI643" i="12"/>
  <c r="AI644" i="12"/>
  <c r="AI645" i="12"/>
  <c r="AI646" i="12"/>
  <c r="AI647" i="12"/>
  <c r="AI648" i="12"/>
  <c r="AI649" i="12"/>
  <c r="AI650" i="12"/>
  <c r="AI651" i="12"/>
  <c r="AI652" i="12"/>
  <c r="AI653" i="12"/>
  <c r="AI654" i="12"/>
  <c r="AI655" i="12"/>
  <c r="AI656" i="12"/>
  <c r="AI657" i="12"/>
  <c r="AI658" i="12"/>
  <c r="AI659" i="12"/>
  <c r="AI660" i="12"/>
  <c r="AI661" i="12"/>
  <c r="AI662" i="12"/>
  <c r="AI663" i="12"/>
  <c r="AI664" i="12"/>
  <c r="AI665" i="12"/>
  <c r="AI666" i="12"/>
  <c r="AI667" i="12"/>
  <c r="AI668" i="12"/>
  <c r="AI669" i="12"/>
  <c r="AI670" i="12"/>
  <c r="AI671" i="12"/>
  <c r="AI672" i="12"/>
  <c r="AI673" i="12"/>
  <c r="AI674" i="12"/>
  <c r="AI675" i="12"/>
  <c r="AI676" i="12"/>
  <c r="AI677" i="12"/>
  <c r="AI678" i="12"/>
  <c r="AI679" i="12"/>
  <c r="AI680" i="12"/>
  <c r="AI681" i="12"/>
  <c r="AI682" i="12"/>
  <c r="AI683" i="12"/>
  <c r="AI684" i="12"/>
  <c r="AI685" i="12"/>
  <c r="AI686" i="12"/>
  <c r="AI687" i="12"/>
  <c r="AI688" i="12"/>
  <c r="AI689" i="12"/>
  <c r="AI690" i="12"/>
  <c r="AI691" i="12"/>
  <c r="AI692" i="12"/>
  <c r="AI693" i="12"/>
  <c r="AI694" i="12"/>
  <c r="AI695" i="12"/>
  <c r="AI696" i="12"/>
  <c r="AI697" i="12"/>
  <c r="AI698" i="12"/>
  <c r="AI699" i="12"/>
  <c r="AI700" i="12"/>
  <c r="AI701" i="12"/>
  <c r="AI702" i="12"/>
  <c r="AI703" i="12"/>
  <c r="AI704" i="12"/>
  <c r="AI705" i="12"/>
  <c r="AI706" i="12"/>
  <c r="AI707" i="12"/>
  <c r="AI708" i="12"/>
  <c r="AI709" i="12"/>
  <c r="AI710" i="12"/>
  <c r="AI711" i="12"/>
  <c r="AI712" i="12"/>
  <c r="AI713" i="12"/>
  <c r="AI714" i="12"/>
  <c r="AI715" i="12"/>
  <c r="AI716" i="12"/>
  <c r="AI717" i="12"/>
  <c r="AI718" i="12"/>
  <c r="AI719" i="12"/>
  <c r="AI720" i="12"/>
  <c r="AI721" i="12"/>
  <c r="AI722" i="12"/>
  <c r="AI723" i="12"/>
  <c r="AI724" i="12"/>
  <c r="AI725" i="12"/>
  <c r="AI726" i="12"/>
  <c r="AI727" i="12"/>
  <c r="AI728" i="12"/>
  <c r="AI729" i="12"/>
  <c r="AI730" i="12"/>
  <c r="AI731" i="12"/>
  <c r="AI732" i="12"/>
  <c r="AI733" i="12"/>
  <c r="AI734" i="12"/>
  <c r="AI735" i="12"/>
  <c r="AI736" i="12"/>
  <c r="AI737" i="12"/>
  <c r="AI738" i="12"/>
  <c r="AI739" i="12"/>
  <c r="AI740" i="12"/>
  <c r="AI741" i="12"/>
  <c r="AI742" i="12"/>
  <c r="AI743" i="12"/>
  <c r="AI744" i="12"/>
  <c r="AI745" i="12"/>
  <c r="AI746" i="12"/>
  <c r="AI747" i="12"/>
  <c r="AI748" i="12"/>
  <c r="AI749" i="12"/>
  <c r="AI750" i="12"/>
  <c r="AI751" i="12"/>
  <c r="AI752" i="12"/>
  <c r="AI753" i="12"/>
  <c r="AI754" i="12"/>
  <c r="AI755" i="12"/>
  <c r="AI756" i="12"/>
  <c r="AI757" i="12"/>
  <c r="AI758" i="12"/>
  <c r="AI759" i="12"/>
  <c r="AI760" i="12"/>
  <c r="AI761" i="12"/>
  <c r="AI762" i="12"/>
  <c r="AI763" i="12"/>
  <c r="AI764" i="12"/>
  <c r="AI765" i="12"/>
  <c r="AI766" i="12"/>
  <c r="AI767" i="12"/>
  <c r="AI768" i="12"/>
  <c r="AI769" i="12"/>
  <c r="AI770" i="12"/>
  <c r="AI771" i="12"/>
  <c r="AI772" i="12"/>
  <c r="AI773" i="12"/>
  <c r="AI774" i="12"/>
  <c r="AI775" i="12"/>
  <c r="AI776" i="12"/>
  <c r="AI777" i="12"/>
  <c r="AI778" i="12"/>
  <c r="AI779" i="12"/>
  <c r="AI780" i="12"/>
  <c r="AI781" i="12"/>
  <c r="AI782" i="12"/>
  <c r="AI783" i="12"/>
  <c r="AI784" i="12"/>
  <c r="AI785" i="12"/>
  <c r="AI786" i="12"/>
  <c r="AI787" i="12"/>
  <c r="AI788" i="12"/>
  <c r="AI789" i="12"/>
  <c r="AI790" i="12"/>
  <c r="AI791" i="12"/>
  <c r="AI792" i="12"/>
  <c r="AI793" i="12"/>
  <c r="AI794" i="12"/>
  <c r="AI795" i="12"/>
  <c r="AI796" i="12"/>
  <c r="AI797" i="12"/>
  <c r="AI798" i="12"/>
  <c r="AI799" i="12"/>
  <c r="AI800" i="12"/>
  <c r="AI801" i="12"/>
  <c r="AI802" i="12"/>
  <c r="AI803" i="12"/>
  <c r="AI804" i="12"/>
  <c r="AI805" i="12"/>
  <c r="AI806" i="12"/>
  <c r="AI807" i="12"/>
  <c r="AI808" i="12"/>
  <c r="AI809" i="12"/>
  <c r="AI810" i="12"/>
  <c r="AI811" i="12"/>
  <c r="AI812" i="12"/>
  <c r="AI813" i="12"/>
  <c r="AI814" i="12"/>
  <c r="AI815" i="12"/>
  <c r="AI816" i="12"/>
  <c r="AI817" i="12"/>
  <c r="AI818" i="12"/>
  <c r="AI819" i="12"/>
  <c r="AI820" i="12"/>
  <c r="AI821" i="12"/>
  <c r="AI822" i="12"/>
  <c r="AI823" i="12"/>
  <c r="AI824" i="12"/>
  <c r="AI825" i="12"/>
  <c r="AI826" i="12"/>
  <c r="AI827" i="12"/>
  <c r="AI828" i="12"/>
  <c r="AI829" i="12"/>
  <c r="AI830" i="12"/>
  <c r="AI831" i="12"/>
  <c r="AI832" i="12"/>
  <c r="AI833" i="12"/>
  <c r="AI834" i="12"/>
  <c r="AI835" i="12"/>
  <c r="AI836" i="12"/>
  <c r="AI837" i="12"/>
  <c r="AI838" i="12"/>
  <c r="AI839" i="12"/>
  <c r="AI840" i="12"/>
  <c r="AI841" i="12"/>
  <c r="AI842" i="12"/>
  <c r="AI843" i="12"/>
  <c r="AI844" i="12"/>
  <c r="AI845" i="12"/>
  <c r="AI846" i="12"/>
  <c r="AI847" i="12"/>
  <c r="AI848" i="12"/>
  <c r="AI849" i="12"/>
  <c r="AI850" i="12"/>
  <c r="AI851" i="12"/>
  <c r="AI852" i="12"/>
  <c r="AI853" i="12"/>
  <c r="AI854" i="12"/>
  <c r="AI855" i="12"/>
  <c r="AI856" i="12"/>
  <c r="AI857" i="12"/>
  <c r="AI858" i="12"/>
  <c r="AI859" i="12"/>
  <c r="AI860" i="12"/>
  <c r="AI861" i="12"/>
  <c r="AI862" i="12"/>
  <c r="AI863" i="12"/>
  <c r="AI864" i="12"/>
  <c r="AI865" i="12"/>
  <c r="AI866" i="12"/>
  <c r="AI867" i="12"/>
  <c r="AI868" i="12"/>
  <c r="AI869" i="12"/>
  <c r="AI870" i="12"/>
  <c r="AI871" i="12"/>
  <c r="AI872" i="12"/>
  <c r="AI873" i="12"/>
  <c r="AI874" i="12"/>
  <c r="AI875" i="12"/>
  <c r="AI876" i="12"/>
  <c r="AI877" i="12"/>
  <c r="AI878" i="12"/>
  <c r="AI879" i="12"/>
  <c r="AI880" i="12"/>
  <c r="AI881" i="12"/>
  <c r="AI882" i="12"/>
  <c r="AI883" i="12"/>
  <c r="AI884" i="12"/>
  <c r="AI885" i="12"/>
  <c r="AI886" i="12"/>
  <c r="AI887" i="12"/>
  <c r="AI888" i="12"/>
  <c r="AI889" i="12"/>
  <c r="AI890" i="12"/>
  <c r="AI891" i="12"/>
  <c r="AI892" i="12"/>
  <c r="AI893" i="12"/>
  <c r="AI894" i="12"/>
  <c r="AI895" i="12"/>
  <c r="AI896" i="12"/>
  <c r="AI897" i="12"/>
  <c r="AI898" i="12"/>
  <c r="AI899" i="12"/>
  <c r="AI900" i="12"/>
  <c r="AI901" i="12"/>
  <c r="AI902" i="12"/>
  <c r="AI903" i="12"/>
  <c r="AI904" i="12"/>
  <c r="AI905" i="12"/>
  <c r="AI906" i="12"/>
  <c r="AI907" i="12"/>
  <c r="AI908" i="12"/>
  <c r="AI909" i="12"/>
  <c r="AI910" i="12"/>
  <c r="AI911" i="12"/>
  <c r="AI912" i="12"/>
  <c r="AI913" i="12"/>
  <c r="AI914" i="12"/>
  <c r="AI915" i="12"/>
  <c r="AI916" i="12"/>
  <c r="AI917" i="12"/>
  <c r="AI918" i="12"/>
  <c r="AI919" i="12"/>
  <c r="AI920" i="12"/>
  <c r="AI921" i="12"/>
  <c r="AI922" i="12"/>
  <c r="AI923" i="12"/>
  <c r="AI924" i="12"/>
  <c r="AI925" i="12"/>
  <c r="AI926" i="12"/>
  <c r="AI927" i="12"/>
  <c r="AI928" i="12"/>
  <c r="AI929" i="12"/>
  <c r="AI930" i="12"/>
  <c r="AI931" i="12"/>
  <c r="AI932" i="12"/>
  <c r="AI933" i="12"/>
  <c r="AI934" i="12"/>
  <c r="AI935" i="12"/>
  <c r="AI936" i="12"/>
  <c r="AI937" i="12"/>
  <c r="AI938" i="12"/>
  <c r="AI939" i="12"/>
  <c r="AI940" i="12"/>
  <c r="AI941" i="12"/>
  <c r="AI942" i="12"/>
  <c r="AI943" i="12"/>
  <c r="AI944" i="12"/>
  <c r="AI945" i="12"/>
  <c r="AI946" i="12"/>
  <c r="AI947" i="12"/>
  <c r="AI948" i="12"/>
  <c r="AI949" i="12"/>
  <c r="AI950" i="12"/>
  <c r="AI951" i="12"/>
  <c r="AI952" i="12"/>
  <c r="AI953" i="12"/>
  <c r="AI954" i="12"/>
  <c r="AI955" i="12"/>
  <c r="AI956" i="12"/>
  <c r="AI957" i="12"/>
  <c r="AI958" i="12"/>
  <c r="AI959" i="12"/>
  <c r="AI960" i="12"/>
  <c r="AI961" i="12"/>
  <c r="AI962" i="12"/>
  <c r="AI963" i="12"/>
  <c r="AI964" i="12"/>
  <c r="AI965" i="12"/>
  <c r="AI966" i="12"/>
  <c r="AI967" i="12"/>
  <c r="AI968" i="12"/>
  <c r="AI969" i="12"/>
  <c r="AI970" i="12"/>
  <c r="AI971" i="12"/>
  <c r="AI972" i="12"/>
  <c r="AI973" i="12"/>
  <c r="AI974" i="12"/>
  <c r="AI975" i="12"/>
  <c r="AI976" i="12"/>
  <c r="AI977" i="12"/>
  <c r="AI978" i="12"/>
  <c r="AI979" i="12"/>
  <c r="AI980" i="12"/>
  <c r="AI981" i="12"/>
  <c r="AI982" i="12"/>
  <c r="AI983" i="12"/>
  <c r="AI984" i="12"/>
  <c r="AI985" i="12"/>
  <c r="AI986" i="12"/>
  <c r="AI987" i="12"/>
  <c r="AI988" i="12"/>
  <c r="AI989" i="12"/>
  <c r="AI990" i="12"/>
  <c r="AI991" i="12"/>
  <c r="AI992" i="12"/>
  <c r="AI993" i="12"/>
  <c r="AI994" i="12"/>
  <c r="AI995" i="12"/>
  <c r="AI996" i="12"/>
  <c r="AI997" i="12"/>
  <c r="AI998" i="12"/>
  <c r="AI999" i="12"/>
  <c r="AI1000" i="12"/>
  <c r="AI1001" i="12"/>
  <c r="AI1002" i="12"/>
  <c r="AI1003" i="12"/>
  <c r="AI1004" i="12"/>
  <c r="AI1005" i="12"/>
  <c r="AI1006" i="12"/>
  <c r="AI1007" i="12"/>
  <c r="AI1008" i="12"/>
  <c r="AI1009" i="12"/>
  <c r="AI1010" i="12"/>
  <c r="AI1011" i="12"/>
  <c r="AI1012" i="12"/>
  <c r="AI1013" i="12"/>
  <c r="AI1014" i="12"/>
  <c r="AI1015" i="12"/>
  <c r="AI1016" i="12"/>
  <c r="AI1017" i="12"/>
  <c r="AI1018" i="12"/>
  <c r="AI1019" i="12"/>
  <c r="AI1020" i="12"/>
  <c r="AI1021" i="12"/>
  <c r="AI1022" i="12"/>
  <c r="AI1023" i="12"/>
  <c r="AI1024" i="12"/>
  <c r="AI1025" i="12"/>
  <c r="AI1026" i="12"/>
  <c r="AI1027" i="12"/>
  <c r="AI1028" i="12"/>
  <c r="AI1029" i="12"/>
  <c r="AI1030" i="12"/>
  <c r="AI1031" i="12"/>
  <c r="AI1032" i="12"/>
  <c r="AI1033" i="12"/>
  <c r="AI1034" i="12"/>
  <c r="AI1035" i="12"/>
  <c r="AI1036" i="12"/>
  <c r="AI1037" i="12"/>
  <c r="AI1038" i="12"/>
  <c r="AI1039" i="12"/>
  <c r="AI1040" i="12"/>
  <c r="AI1041" i="12"/>
  <c r="AI1042" i="12"/>
  <c r="AI1043" i="12"/>
  <c r="AI1044" i="12"/>
  <c r="AI1045" i="12"/>
  <c r="AI1046" i="12"/>
  <c r="AI1047" i="12"/>
  <c r="AI1048" i="12"/>
  <c r="AI1049" i="12"/>
  <c r="AI1050" i="12"/>
  <c r="AI1051" i="12"/>
  <c r="AI1052" i="12"/>
  <c r="AI1053" i="12"/>
  <c r="AI1054" i="12"/>
  <c r="AI1055" i="12"/>
  <c r="AI1056" i="12"/>
  <c r="AI1057" i="12"/>
  <c r="AI1058" i="12"/>
  <c r="AI1059" i="12"/>
  <c r="AI1060" i="12"/>
  <c r="AI1061" i="12"/>
  <c r="AI1062" i="12"/>
  <c r="AI1063" i="12"/>
  <c r="AI1064" i="12"/>
  <c r="AI1065" i="12"/>
  <c r="AI1066" i="12"/>
  <c r="AI1067" i="12"/>
  <c r="AI1068" i="12"/>
  <c r="AI1069" i="12"/>
  <c r="AI1070" i="12"/>
  <c r="AI1071" i="12"/>
  <c r="AI1072" i="12"/>
  <c r="AI1073" i="12"/>
  <c r="AI1074" i="12"/>
  <c r="AI1075" i="12"/>
  <c r="AI1076" i="12"/>
  <c r="AI1077" i="12"/>
  <c r="AI1078" i="12"/>
  <c r="AI1079" i="12"/>
  <c r="AI1080" i="12"/>
  <c r="AI1081" i="12"/>
  <c r="AI1082" i="12"/>
  <c r="AI1083" i="12"/>
  <c r="AI1084" i="12"/>
  <c r="AI1085" i="12"/>
  <c r="AI1086" i="12"/>
  <c r="AI1087" i="12"/>
  <c r="AI1088" i="12"/>
  <c r="AI1089" i="12"/>
  <c r="AI1090" i="12"/>
  <c r="AI1091" i="12"/>
  <c r="AI1092" i="12"/>
  <c r="AI1093" i="12"/>
  <c r="AI1094" i="12"/>
  <c r="AI1095" i="12"/>
  <c r="AI1096" i="12"/>
  <c r="AI1097" i="12"/>
  <c r="AI1098" i="12"/>
  <c r="AI1099" i="12"/>
  <c r="AI1100" i="12"/>
  <c r="AI1101" i="12"/>
  <c r="AI1102" i="12"/>
  <c r="AI1103" i="12"/>
  <c r="AI1104" i="12"/>
  <c r="AI1105" i="12"/>
  <c r="AI1106" i="12"/>
  <c r="AI1107" i="12"/>
  <c r="AI1108" i="12"/>
  <c r="AI1109" i="12"/>
  <c r="AI1110" i="12"/>
  <c r="AI1111" i="12"/>
  <c r="AI1112" i="12"/>
  <c r="AI1113" i="12"/>
  <c r="AI1114" i="12"/>
  <c r="AI1115" i="12"/>
  <c r="AI1116" i="12"/>
  <c r="AI1117" i="12"/>
  <c r="AI1118" i="12"/>
  <c r="AI1119" i="12"/>
  <c r="AI1120" i="12"/>
  <c r="AI1121" i="12"/>
  <c r="AI1122" i="12"/>
  <c r="AI1123" i="12"/>
  <c r="AI1124" i="12"/>
  <c r="AI1125" i="12"/>
  <c r="AI1126" i="12"/>
  <c r="AI1127" i="12"/>
  <c r="AI1128" i="12"/>
  <c r="AI1129" i="12"/>
  <c r="AI1130" i="12"/>
  <c r="AI1131" i="12"/>
  <c r="AI1132" i="12"/>
  <c r="AI1133" i="12"/>
  <c r="AI1134" i="12"/>
  <c r="AI1135" i="12"/>
  <c r="AI1136" i="12"/>
  <c r="AI1137" i="12"/>
  <c r="AI1138" i="12"/>
  <c r="AI1139" i="12"/>
  <c r="AI1140" i="12"/>
  <c r="AI1141" i="12"/>
  <c r="AI1142" i="12"/>
  <c r="AI1143" i="12"/>
  <c r="AI1144" i="12"/>
  <c r="AI1145" i="12"/>
  <c r="AI1146" i="12"/>
  <c r="AI1147" i="12"/>
  <c r="AI1148" i="12"/>
  <c r="AI1149" i="12"/>
  <c r="AI1150" i="12"/>
  <c r="AI1151" i="12"/>
  <c r="AI1152" i="12"/>
  <c r="AI1153" i="12"/>
  <c r="AI1154" i="12"/>
  <c r="AI1155" i="12"/>
  <c r="AI1156" i="12"/>
  <c r="AI1157" i="12"/>
  <c r="AI1158" i="12"/>
  <c r="AI1159" i="12"/>
  <c r="AI1160" i="12"/>
  <c r="AI1161" i="12"/>
  <c r="AI1162" i="12"/>
  <c r="AI1163" i="12"/>
  <c r="AI1164" i="12"/>
  <c r="AI1165" i="12"/>
  <c r="AI1166" i="12"/>
  <c r="AI1167" i="12"/>
  <c r="AI1168" i="12"/>
  <c r="AI1169" i="12"/>
  <c r="AI1170" i="12"/>
  <c r="AI1171" i="12"/>
  <c r="AI1172" i="12"/>
  <c r="AI1173" i="12"/>
  <c r="AI1174" i="12"/>
  <c r="AI1175" i="12"/>
  <c r="AI1176" i="12"/>
  <c r="AI1177" i="12"/>
  <c r="AI1178" i="12"/>
  <c r="AI1179" i="12"/>
  <c r="AI1180" i="12"/>
  <c r="AI1181" i="12"/>
  <c r="AI1182" i="12"/>
  <c r="AI1183" i="12"/>
  <c r="AI1184" i="12"/>
  <c r="AI1185" i="12"/>
  <c r="AI1186" i="12"/>
  <c r="AI1187" i="12"/>
  <c r="AI1188" i="12"/>
  <c r="AI1189" i="12"/>
  <c r="AI1190" i="12"/>
  <c r="AI1191" i="12"/>
  <c r="AI1192" i="12"/>
  <c r="AI1193" i="12"/>
  <c r="AI1194" i="12"/>
  <c r="AI1195" i="12"/>
  <c r="AI1196" i="12"/>
  <c r="AI1197" i="12"/>
  <c r="AI1198" i="12"/>
  <c r="AI1199" i="12"/>
  <c r="AI1200" i="12"/>
  <c r="AI1201" i="12"/>
  <c r="AI1202" i="12"/>
  <c r="AI1203" i="12"/>
  <c r="AI1204" i="12"/>
  <c r="AI1205" i="12"/>
  <c r="AI1206" i="12"/>
  <c r="AI1207" i="12"/>
  <c r="AI1208" i="12"/>
  <c r="AI1209" i="12"/>
  <c r="AI1210" i="12"/>
  <c r="AI1211" i="12"/>
  <c r="AI1212" i="12"/>
  <c r="AI1213" i="12"/>
  <c r="AI1214" i="12"/>
  <c r="AI1215" i="12"/>
  <c r="AI1216" i="12"/>
  <c r="AI1217" i="12"/>
  <c r="AI1218" i="12"/>
  <c r="AI1219" i="12"/>
  <c r="AI1220" i="12"/>
  <c r="AI1221" i="12"/>
  <c r="AI1222" i="12"/>
  <c r="AI1223" i="12"/>
  <c r="AI1224" i="12"/>
  <c r="AI1225" i="12"/>
  <c r="AI1226" i="12"/>
  <c r="AI1227" i="12"/>
  <c r="AI1228" i="12"/>
  <c r="AI1229" i="12"/>
  <c r="AI1230" i="12"/>
  <c r="AI1231" i="12"/>
  <c r="AI1232" i="12"/>
  <c r="AI1233" i="12"/>
  <c r="K1182" i="12" l="1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N1182" i="12"/>
  <c r="N1183" i="12"/>
  <c r="N1184" i="12"/>
  <c r="N1185" i="12"/>
  <c r="N1186" i="12"/>
  <c r="N1187" i="12"/>
  <c r="N1188" i="12"/>
  <c r="N1189" i="12"/>
  <c r="N1190" i="12"/>
  <c r="N1191" i="12"/>
  <c r="N1192" i="12"/>
  <c r="N1193" i="12"/>
  <c r="N1194" i="12"/>
  <c r="N1195" i="12"/>
  <c r="N1196" i="12"/>
  <c r="N1197" i="12"/>
  <c r="N1198" i="12"/>
  <c r="N1199" i="12"/>
  <c r="N1200" i="12"/>
  <c r="N1201" i="12"/>
  <c r="N1202" i="12"/>
  <c r="N1203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N1216" i="12"/>
  <c r="N1217" i="12"/>
  <c r="N1218" i="12"/>
  <c r="N1219" i="12"/>
  <c r="N1220" i="12"/>
  <c r="N1221" i="12"/>
  <c r="N1222" i="12"/>
  <c r="N1223" i="12"/>
  <c r="N1224" i="12"/>
  <c r="N1225" i="12"/>
  <c r="N1226" i="12"/>
  <c r="N1227" i="12"/>
  <c r="N1228" i="12"/>
  <c r="N1229" i="12"/>
  <c r="N1230" i="12"/>
  <c r="N1231" i="12"/>
  <c r="N1232" i="12"/>
  <c r="N1233" i="12"/>
  <c r="Q1182" i="12"/>
  <c r="Q1183" i="12"/>
  <c r="Q1184" i="12"/>
  <c r="Q1185" i="12"/>
  <c r="Q1186" i="12"/>
  <c r="Q1187" i="12"/>
  <c r="Q1188" i="12"/>
  <c r="Q1189" i="12"/>
  <c r="Q1190" i="12"/>
  <c r="Q1191" i="12"/>
  <c r="Q1192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8" i="12"/>
  <c r="Q1209" i="12"/>
  <c r="Q1210" i="12"/>
  <c r="Q1211" i="12"/>
  <c r="Q1212" i="12"/>
  <c r="Q1213" i="12"/>
  <c r="Q1214" i="12"/>
  <c r="Q1215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Q1230" i="12"/>
  <c r="Q1231" i="12"/>
  <c r="Q1232" i="12"/>
  <c r="Q1233" i="12"/>
  <c r="T1182" i="12"/>
  <c r="T1183" i="12"/>
  <c r="T1184" i="12"/>
  <c r="T1185" i="12"/>
  <c r="T1186" i="12"/>
  <c r="T1187" i="12"/>
  <c r="T1188" i="12"/>
  <c r="T1189" i="12"/>
  <c r="T1190" i="12"/>
  <c r="T1191" i="12"/>
  <c r="T1192" i="12"/>
  <c r="T1193" i="12"/>
  <c r="T1194" i="12"/>
  <c r="T1195" i="12"/>
  <c r="T1196" i="12"/>
  <c r="T1197" i="12"/>
  <c r="T1198" i="12"/>
  <c r="T1199" i="12"/>
  <c r="T1200" i="12"/>
  <c r="T1201" i="12"/>
  <c r="T1202" i="12"/>
  <c r="T1203" i="12"/>
  <c r="T1204" i="12"/>
  <c r="T1205" i="12"/>
  <c r="T1206" i="12"/>
  <c r="T1207" i="12"/>
  <c r="T1208" i="12"/>
  <c r="T1209" i="12"/>
  <c r="T1210" i="12"/>
  <c r="T1211" i="12"/>
  <c r="T1212" i="12"/>
  <c r="T1213" i="12"/>
  <c r="T1214" i="12"/>
  <c r="T1215" i="12"/>
  <c r="T1216" i="12"/>
  <c r="T1217" i="12"/>
  <c r="T1218" i="12"/>
  <c r="T1219" i="12"/>
  <c r="T1220" i="12"/>
  <c r="T1221" i="12"/>
  <c r="T1222" i="12"/>
  <c r="T1223" i="12"/>
  <c r="T1224" i="12"/>
  <c r="T1225" i="12"/>
  <c r="T1226" i="12"/>
  <c r="T1227" i="12"/>
  <c r="T1228" i="12"/>
  <c r="T1229" i="12"/>
  <c r="T1230" i="12"/>
  <c r="T1231" i="12"/>
  <c r="T1232" i="12"/>
  <c r="T1233" i="12"/>
  <c r="X1182" i="12"/>
  <c r="X1183" i="12"/>
  <c r="X1184" i="12"/>
  <c r="X1185" i="12"/>
  <c r="X1186" i="12"/>
  <c r="X1187" i="12"/>
  <c r="X1188" i="12"/>
  <c r="X1189" i="12"/>
  <c r="X1190" i="12"/>
  <c r="X1191" i="12"/>
  <c r="X1192" i="12"/>
  <c r="X1193" i="12"/>
  <c r="X1194" i="12"/>
  <c r="X1195" i="12"/>
  <c r="X1196" i="12"/>
  <c r="X1197" i="12"/>
  <c r="X1198" i="12"/>
  <c r="X1199" i="12"/>
  <c r="X1200" i="12"/>
  <c r="X1201" i="12"/>
  <c r="X1202" i="12"/>
  <c r="X1203" i="12"/>
  <c r="X1204" i="12"/>
  <c r="X1205" i="12"/>
  <c r="X1206" i="12"/>
  <c r="X1207" i="12"/>
  <c r="X1208" i="12"/>
  <c r="X1209" i="12"/>
  <c r="X1210" i="12"/>
  <c r="X1211" i="12"/>
  <c r="X1212" i="12"/>
  <c r="X1213" i="12"/>
  <c r="X1214" i="12"/>
  <c r="X1215" i="12"/>
  <c r="X1216" i="12"/>
  <c r="X1217" i="12"/>
  <c r="X1218" i="12"/>
  <c r="X1219" i="12"/>
  <c r="X1220" i="12"/>
  <c r="X1221" i="12"/>
  <c r="X1222" i="12"/>
  <c r="X1223" i="12"/>
  <c r="X1224" i="12"/>
  <c r="X1225" i="12"/>
  <c r="X1226" i="12"/>
  <c r="X1227" i="12"/>
  <c r="X1228" i="12"/>
  <c r="X1229" i="12"/>
  <c r="X1230" i="12"/>
  <c r="X1231" i="12"/>
  <c r="X1232" i="12"/>
  <c r="X1233" i="12"/>
  <c r="AC1182" i="12"/>
  <c r="AC1183" i="12"/>
  <c r="AC1184" i="12"/>
  <c r="AC1185" i="12"/>
  <c r="AC1186" i="12"/>
  <c r="AC1187" i="12"/>
  <c r="AC1188" i="12"/>
  <c r="AC1189" i="12"/>
  <c r="AC1190" i="12"/>
  <c r="AC1191" i="12"/>
  <c r="AC1192" i="12"/>
  <c r="AC1193" i="12"/>
  <c r="AC1194" i="12"/>
  <c r="AC1195" i="12"/>
  <c r="AC1196" i="12"/>
  <c r="AC1197" i="12"/>
  <c r="AC1198" i="12"/>
  <c r="AC1199" i="12"/>
  <c r="AC1200" i="12"/>
  <c r="AC1201" i="12"/>
  <c r="AC1202" i="12"/>
  <c r="AC1203" i="12"/>
  <c r="AC1204" i="12"/>
  <c r="AC1205" i="12"/>
  <c r="AC1206" i="12"/>
  <c r="AC1207" i="12"/>
  <c r="AC1208" i="12"/>
  <c r="AC1209" i="12"/>
  <c r="AC1210" i="12"/>
  <c r="AC1211" i="12"/>
  <c r="AC1212" i="12"/>
  <c r="AC1213" i="12"/>
  <c r="AC1214" i="12"/>
  <c r="AC1215" i="12"/>
  <c r="AC1216" i="12"/>
  <c r="AC1217" i="12"/>
  <c r="AC1218" i="12"/>
  <c r="AC1219" i="12"/>
  <c r="AC1220" i="12"/>
  <c r="AC1221" i="12"/>
  <c r="AC1222" i="12"/>
  <c r="AC1223" i="12"/>
  <c r="AC1224" i="12"/>
  <c r="AC1225" i="12"/>
  <c r="AC1226" i="12"/>
  <c r="AC1227" i="12"/>
  <c r="AC1228" i="12"/>
  <c r="AC1229" i="12"/>
  <c r="AC1230" i="12"/>
  <c r="AC1231" i="12"/>
  <c r="AC1232" i="12"/>
  <c r="AC1233" i="12"/>
  <c r="AD1182" i="12"/>
  <c r="AD1183" i="12"/>
  <c r="AD1184" i="12"/>
  <c r="AD1185" i="12"/>
  <c r="AD1186" i="12"/>
  <c r="AD1187" i="12"/>
  <c r="AD1188" i="12"/>
  <c r="AD1189" i="12"/>
  <c r="AD1190" i="12"/>
  <c r="AD1191" i="12"/>
  <c r="AD1192" i="12"/>
  <c r="AD1193" i="12"/>
  <c r="AD1194" i="12"/>
  <c r="AD1195" i="12"/>
  <c r="AD1196" i="12"/>
  <c r="AD1197" i="12"/>
  <c r="AD1198" i="12"/>
  <c r="AD1199" i="12"/>
  <c r="AD1200" i="12"/>
  <c r="AD1201" i="12"/>
  <c r="AD1202" i="12"/>
  <c r="AD1203" i="12"/>
  <c r="AD1204" i="12"/>
  <c r="AD1205" i="12"/>
  <c r="AD1206" i="12"/>
  <c r="AD1207" i="12"/>
  <c r="AD1208" i="12"/>
  <c r="AD1209" i="12"/>
  <c r="AD1210" i="12"/>
  <c r="AD1211" i="12"/>
  <c r="AD1212" i="12"/>
  <c r="AD1213" i="12"/>
  <c r="AD1214" i="12"/>
  <c r="AD1215" i="12"/>
  <c r="AD1216" i="12"/>
  <c r="AD1217" i="12"/>
  <c r="AD1218" i="12"/>
  <c r="AD1219" i="12"/>
  <c r="AD1220" i="12"/>
  <c r="AD1221" i="12"/>
  <c r="AD1222" i="12"/>
  <c r="AD1223" i="12"/>
  <c r="AD1224" i="12"/>
  <c r="AD1225" i="12"/>
  <c r="AD1226" i="12"/>
  <c r="AD1227" i="12"/>
  <c r="AD1228" i="12"/>
  <c r="AD1229" i="12"/>
  <c r="AD1230" i="12"/>
  <c r="AD1231" i="12"/>
  <c r="AD1232" i="12"/>
  <c r="AD1233" i="12"/>
  <c r="Q425" i="12" l="1"/>
  <c r="AA345" i="12" l="1"/>
  <c r="I25" i="1" l="1"/>
  <c r="O25" i="1"/>
  <c r="Q25" i="1"/>
  <c r="S25" i="1"/>
  <c r="X25" i="1"/>
  <c r="AB25" i="1"/>
  <c r="AC25" i="1" s="1"/>
  <c r="J25" i="1" s="1"/>
  <c r="F2683" i="14"/>
  <c r="I2683" i="14"/>
  <c r="J2683" i="14"/>
  <c r="K2683" i="14"/>
  <c r="R2683" i="14"/>
  <c r="U2683" i="14"/>
  <c r="X2683" i="14"/>
  <c r="AA2683" i="14"/>
  <c r="F1577" i="14"/>
  <c r="I1577" i="14"/>
  <c r="J1577" i="14"/>
  <c r="K1577" i="14"/>
  <c r="R1577" i="14"/>
  <c r="U1577" i="14"/>
  <c r="X1577" i="14"/>
  <c r="AA1577" i="14"/>
  <c r="F1538" i="14"/>
  <c r="I1538" i="14"/>
  <c r="J1538" i="14"/>
  <c r="K1538" i="14"/>
  <c r="R1538" i="14"/>
  <c r="U1538" i="14"/>
  <c r="X1538" i="14"/>
  <c r="AA1538" i="14"/>
  <c r="F1539" i="14"/>
  <c r="I1539" i="14"/>
  <c r="J1539" i="14"/>
  <c r="K1539" i="14"/>
  <c r="R1539" i="14"/>
  <c r="U1539" i="14"/>
  <c r="X1539" i="14"/>
  <c r="AA1539" i="14"/>
  <c r="F1339" i="14"/>
  <c r="I1339" i="14"/>
  <c r="J1339" i="14"/>
  <c r="K1339" i="14"/>
  <c r="R1339" i="14"/>
  <c r="U1339" i="14"/>
  <c r="X1339" i="14"/>
  <c r="AA1339" i="14"/>
  <c r="F981" i="14"/>
  <c r="I981" i="14"/>
  <c r="J981" i="14"/>
  <c r="K981" i="14"/>
  <c r="R981" i="14"/>
  <c r="U981" i="14"/>
  <c r="X981" i="14"/>
  <c r="AA981" i="14"/>
  <c r="F986" i="14"/>
  <c r="I986" i="14"/>
  <c r="J986" i="14"/>
  <c r="K986" i="14"/>
  <c r="R986" i="14"/>
  <c r="U986" i="14"/>
  <c r="X986" i="14"/>
  <c r="AA986" i="14"/>
  <c r="F985" i="14"/>
  <c r="I985" i="14"/>
  <c r="J985" i="14"/>
  <c r="K985" i="14"/>
  <c r="R985" i="14"/>
  <c r="U985" i="14"/>
  <c r="X985" i="14"/>
  <c r="AA985" i="14"/>
  <c r="F880" i="14"/>
  <c r="F876" i="14"/>
  <c r="F874" i="14"/>
  <c r="F875" i="14"/>
  <c r="F877" i="14"/>
  <c r="F878" i="14"/>
  <c r="I880" i="14"/>
  <c r="I876" i="14"/>
  <c r="I874" i="14"/>
  <c r="I875" i="14"/>
  <c r="I877" i="14"/>
  <c r="I878" i="14"/>
  <c r="J880" i="14"/>
  <c r="J876" i="14"/>
  <c r="J874" i="14"/>
  <c r="J875" i="14"/>
  <c r="J877" i="14"/>
  <c r="J878" i="14"/>
  <c r="K880" i="14"/>
  <c r="K876" i="14"/>
  <c r="K874" i="14"/>
  <c r="K875" i="14"/>
  <c r="K877" i="14"/>
  <c r="K878" i="14"/>
  <c r="L874" i="14"/>
  <c r="R880" i="14"/>
  <c r="R876" i="14"/>
  <c r="R874" i="14"/>
  <c r="R875" i="14"/>
  <c r="R877" i="14"/>
  <c r="R878" i="14"/>
  <c r="U880" i="14"/>
  <c r="U876" i="14"/>
  <c r="U874" i="14"/>
  <c r="U875" i="14"/>
  <c r="U877" i="14"/>
  <c r="U878" i="14"/>
  <c r="X880" i="14"/>
  <c r="X876" i="14"/>
  <c r="X874" i="14"/>
  <c r="X875" i="14"/>
  <c r="X877" i="14"/>
  <c r="X878" i="14"/>
  <c r="AA880" i="14"/>
  <c r="AA876" i="14"/>
  <c r="AA874" i="14"/>
  <c r="AA875" i="14"/>
  <c r="AA877" i="14"/>
  <c r="AA878" i="14"/>
  <c r="F879" i="14"/>
  <c r="I879" i="14"/>
  <c r="J879" i="14"/>
  <c r="K879" i="14"/>
  <c r="R879" i="14"/>
  <c r="U879" i="14"/>
  <c r="X879" i="14"/>
  <c r="AA879" i="14"/>
  <c r="L875" i="14" l="1"/>
  <c r="L986" i="14"/>
  <c r="M986" i="14" s="1"/>
  <c r="O986" i="14" s="1"/>
  <c r="L1577" i="14"/>
  <c r="L878" i="14"/>
  <c r="M878" i="14" s="1"/>
  <c r="O878" i="14" s="1"/>
  <c r="L876" i="14"/>
  <c r="M876" i="14" s="1"/>
  <c r="O876" i="14" s="1"/>
  <c r="M875" i="14"/>
  <c r="O875" i="14" s="1"/>
  <c r="L877" i="14"/>
  <c r="M877" i="14" s="1"/>
  <c r="O877" i="14" s="1"/>
  <c r="L880" i="14"/>
  <c r="M880" i="14" s="1"/>
  <c r="O880" i="14" s="1"/>
  <c r="M874" i="14"/>
  <c r="O874" i="14" s="1"/>
  <c r="L1539" i="14"/>
  <c r="M1539" i="14" s="1"/>
  <c r="O1539" i="14" s="1"/>
  <c r="L2683" i="14"/>
  <c r="M2683" i="14" s="1"/>
  <c r="O2683" i="14" s="1"/>
  <c r="K25" i="1"/>
  <c r="T25" i="1" s="1"/>
  <c r="M25" i="1" s="1"/>
  <c r="U25" i="1" s="1"/>
  <c r="V25" i="1" s="1"/>
  <c r="W25" i="1" s="1"/>
  <c r="G25" i="1" s="1"/>
  <c r="AD25" i="1"/>
  <c r="L1538" i="14"/>
  <c r="M1538" i="14" s="1"/>
  <c r="O1538" i="14" s="1"/>
  <c r="M1577" i="14"/>
  <c r="O1577" i="14" s="1"/>
  <c r="L1339" i="14"/>
  <c r="M1339" i="14" s="1"/>
  <c r="O1339" i="14" s="1"/>
  <c r="L985" i="14"/>
  <c r="M985" i="14" s="1"/>
  <c r="O985" i="14" s="1"/>
  <c r="L981" i="14"/>
  <c r="M981" i="14" s="1"/>
  <c r="O981" i="14" s="1"/>
  <c r="L879" i="14"/>
  <c r="M879" i="14" s="1"/>
  <c r="O879" i="14" s="1"/>
  <c r="AC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302" i="12"/>
  <c r="AC303" i="12"/>
  <c r="AC304" i="12"/>
  <c r="AC305" i="12"/>
  <c r="AC306" i="12"/>
  <c r="AC307" i="12"/>
  <c r="AC308" i="12"/>
  <c r="AC309" i="12"/>
  <c r="AC310" i="12"/>
  <c r="AC311" i="12"/>
  <c r="AC312" i="12"/>
  <c r="AC313" i="12"/>
  <c r="AC314" i="12"/>
  <c r="AC315" i="12"/>
  <c r="AC316" i="12"/>
  <c r="AC317" i="12"/>
  <c r="AC318" i="12"/>
  <c r="AC319" i="12"/>
  <c r="AC320" i="12"/>
  <c r="AC321" i="12"/>
  <c r="AC322" i="12"/>
  <c r="AC323" i="12"/>
  <c r="AC324" i="12"/>
  <c r="AC325" i="12"/>
  <c r="AC326" i="12"/>
  <c r="AC327" i="12"/>
  <c r="AC328" i="12"/>
  <c r="AC329" i="12"/>
  <c r="AC330" i="12"/>
  <c r="AC331" i="12"/>
  <c r="AC332" i="12"/>
  <c r="AC333" i="12"/>
  <c r="AC334" i="12"/>
  <c r="AC335" i="12"/>
  <c r="AC336" i="12"/>
  <c r="AC337" i="12"/>
  <c r="AC338" i="12"/>
  <c r="AC339" i="12"/>
  <c r="AC340" i="12"/>
  <c r="AC341" i="12"/>
  <c r="AC342" i="12"/>
  <c r="AC343" i="12"/>
  <c r="AC344" i="12"/>
  <c r="AC345" i="12"/>
  <c r="AC346" i="12"/>
  <c r="AC347" i="12"/>
  <c r="AC348" i="12"/>
  <c r="AC349" i="12"/>
  <c r="AC350" i="12"/>
  <c r="AC351" i="12"/>
  <c r="AC352" i="12"/>
  <c r="AC353" i="12"/>
  <c r="AC354" i="12"/>
  <c r="AC355" i="12"/>
  <c r="AC356" i="12"/>
  <c r="AC357" i="12"/>
  <c r="AC358" i="12"/>
  <c r="AC359" i="12"/>
  <c r="AC360" i="12"/>
  <c r="AC361" i="12"/>
  <c r="AC362" i="12"/>
  <c r="AC363" i="12"/>
  <c r="AC364" i="12"/>
  <c r="AC365" i="12"/>
  <c r="AC366" i="12"/>
  <c r="AC367" i="12"/>
  <c r="AC368" i="12"/>
  <c r="AC369" i="12"/>
  <c r="AC370" i="12"/>
  <c r="AC371" i="12"/>
  <c r="AC372" i="12"/>
  <c r="AC373" i="12"/>
  <c r="AC374" i="12"/>
  <c r="AC375" i="12"/>
  <c r="AC376" i="12"/>
  <c r="AC377" i="12"/>
  <c r="AC378" i="12"/>
  <c r="AC379" i="12"/>
  <c r="AC380" i="12"/>
  <c r="AC381" i="12"/>
  <c r="AC382" i="12"/>
  <c r="AC383" i="12"/>
  <c r="AC384" i="12"/>
  <c r="AC385" i="12"/>
  <c r="AC386" i="12"/>
  <c r="AC387" i="12"/>
  <c r="AC388" i="12"/>
  <c r="AC389" i="12"/>
  <c r="AC390" i="12"/>
  <c r="AC391" i="12"/>
  <c r="AC392" i="12"/>
  <c r="AC393" i="12"/>
  <c r="AC394" i="12"/>
  <c r="AC395" i="12"/>
  <c r="AC396" i="12"/>
  <c r="AC397" i="12"/>
  <c r="AC398" i="12"/>
  <c r="AC399" i="12"/>
  <c r="AC400" i="12"/>
  <c r="AC401" i="12"/>
  <c r="AC402" i="12"/>
  <c r="AC403" i="12"/>
  <c r="AC404" i="12"/>
  <c r="AC405" i="12"/>
  <c r="AC406" i="12"/>
  <c r="AC407" i="12"/>
  <c r="AC408" i="12"/>
  <c r="AC409" i="12"/>
  <c r="AC410" i="12"/>
  <c r="AC411" i="12"/>
  <c r="AC412" i="12"/>
  <c r="AC413" i="12"/>
  <c r="AC414" i="12"/>
  <c r="AC415" i="12"/>
  <c r="AC416" i="12"/>
  <c r="AC417" i="12"/>
  <c r="AC418" i="12"/>
  <c r="AC419" i="12"/>
  <c r="AC420" i="12"/>
  <c r="AC421" i="12"/>
  <c r="AC422" i="12"/>
  <c r="AC423" i="12"/>
  <c r="AC424" i="12"/>
  <c r="AC425" i="12"/>
  <c r="AC426" i="12"/>
  <c r="AC427" i="12"/>
  <c r="AC428" i="12"/>
  <c r="AC429" i="12"/>
  <c r="AC430" i="12"/>
  <c r="AC431" i="12"/>
  <c r="AC432" i="12"/>
  <c r="AC433" i="12"/>
  <c r="AC434" i="12"/>
  <c r="AC435" i="12"/>
  <c r="AC436" i="12"/>
  <c r="AC437" i="12"/>
  <c r="AC438" i="12"/>
  <c r="AC439" i="12"/>
  <c r="AC440" i="12"/>
  <c r="AC441" i="12"/>
  <c r="AC442" i="12"/>
  <c r="AC443" i="12"/>
  <c r="AC444" i="12"/>
  <c r="AC445" i="12"/>
  <c r="AC446" i="12"/>
  <c r="AC447" i="12"/>
  <c r="AC448" i="12"/>
  <c r="AC449" i="12"/>
  <c r="AC450" i="12"/>
  <c r="AC451" i="12"/>
  <c r="AC452" i="12"/>
  <c r="AC453" i="12"/>
  <c r="AC454" i="12"/>
  <c r="AC455" i="12"/>
  <c r="AC456" i="12"/>
  <c r="AC457" i="12"/>
  <c r="AC458" i="12"/>
  <c r="AC459" i="12"/>
  <c r="AC460" i="12"/>
  <c r="AC461" i="12"/>
  <c r="AC462" i="12"/>
  <c r="AC463" i="12"/>
  <c r="AC464" i="12"/>
  <c r="AC465" i="12"/>
  <c r="AC466" i="12"/>
  <c r="AC467" i="12"/>
  <c r="AC468" i="12"/>
  <c r="AC469" i="12"/>
  <c r="AC470" i="12"/>
  <c r="AC471" i="12"/>
  <c r="AC472" i="12"/>
  <c r="AC473" i="12"/>
  <c r="AC474" i="12"/>
  <c r="AC475" i="12"/>
  <c r="AC476" i="12"/>
  <c r="AC477" i="12"/>
  <c r="AC478" i="12"/>
  <c r="AC479" i="12"/>
  <c r="AC480" i="12"/>
  <c r="AC481" i="12"/>
  <c r="AC482" i="12"/>
  <c r="AC483" i="12"/>
  <c r="AC484" i="12"/>
  <c r="AC485" i="12"/>
  <c r="AC486" i="12"/>
  <c r="AC487" i="12"/>
  <c r="AC488" i="12"/>
  <c r="AC489" i="12"/>
  <c r="AC490" i="12"/>
  <c r="AC491" i="12"/>
  <c r="AC492" i="12"/>
  <c r="AC493" i="12"/>
  <c r="AC494" i="12"/>
  <c r="AC495" i="12"/>
  <c r="AC496" i="12"/>
  <c r="AC497" i="12"/>
  <c r="AC498" i="12"/>
  <c r="AC499" i="12"/>
  <c r="AC500" i="12"/>
  <c r="AC501" i="12"/>
  <c r="AC502" i="12"/>
  <c r="AC503" i="12"/>
  <c r="AC504" i="12"/>
  <c r="AC505" i="12"/>
  <c r="AC506" i="12"/>
  <c r="AC507" i="12"/>
  <c r="AC508" i="12"/>
  <c r="AC509" i="12"/>
  <c r="AC510" i="12"/>
  <c r="AC511" i="12"/>
  <c r="AC512" i="12"/>
  <c r="AC513" i="12"/>
  <c r="AC514" i="12"/>
  <c r="AC515" i="12"/>
  <c r="AC516" i="12"/>
  <c r="AC517" i="12"/>
  <c r="AC518" i="12"/>
  <c r="AC519" i="12"/>
  <c r="AC520" i="12"/>
  <c r="AC521" i="12"/>
  <c r="AC522" i="12"/>
  <c r="AC523" i="12"/>
  <c r="AC524" i="12"/>
  <c r="AC525" i="12"/>
  <c r="AC526" i="12"/>
  <c r="AC527" i="12"/>
  <c r="AC528" i="12"/>
  <c r="AC529" i="12"/>
  <c r="AC530" i="12"/>
  <c r="AC531" i="12"/>
  <c r="AC532" i="12"/>
  <c r="AC533" i="12"/>
  <c r="AC534" i="12"/>
  <c r="AC535" i="12"/>
  <c r="AC536" i="12"/>
  <c r="AC537" i="12"/>
  <c r="AC538" i="12"/>
  <c r="AC539" i="12"/>
  <c r="AC540" i="12"/>
  <c r="AC541" i="12"/>
  <c r="AC542" i="12"/>
  <c r="AC543" i="12"/>
  <c r="AC544" i="12"/>
  <c r="AC545" i="12"/>
  <c r="AC546" i="12"/>
  <c r="AC547" i="12"/>
  <c r="AC548" i="12"/>
  <c r="AC549" i="12"/>
  <c r="AC550" i="12"/>
  <c r="AC551" i="12"/>
  <c r="AC552" i="12"/>
  <c r="AC553" i="12"/>
  <c r="AC554" i="12"/>
  <c r="AC555" i="12"/>
  <c r="AC556" i="12"/>
  <c r="AC557" i="12"/>
  <c r="AC558" i="12"/>
  <c r="AC559" i="12"/>
  <c r="AC560" i="12"/>
  <c r="AC561" i="12"/>
  <c r="AC562" i="12"/>
  <c r="AC563" i="12"/>
  <c r="AC564" i="12"/>
  <c r="AC565" i="12"/>
  <c r="AC566" i="12"/>
  <c r="AC567" i="12"/>
  <c r="AC568" i="12"/>
  <c r="AC569" i="12"/>
  <c r="AC570" i="12"/>
  <c r="AC571" i="12"/>
  <c r="AC572" i="12"/>
  <c r="AC573" i="12"/>
  <c r="AC574" i="12"/>
  <c r="AC575" i="12"/>
  <c r="AC576" i="12"/>
  <c r="AC577" i="12"/>
  <c r="AC578" i="12"/>
  <c r="AC579" i="12"/>
  <c r="AC580" i="12"/>
  <c r="AC581" i="12"/>
  <c r="AC582" i="12"/>
  <c r="AC583" i="12"/>
  <c r="AC584" i="12"/>
  <c r="AC585" i="12"/>
  <c r="AC586" i="12"/>
  <c r="AC587" i="12"/>
  <c r="AC588" i="12"/>
  <c r="AC589" i="12"/>
  <c r="AC590" i="12"/>
  <c r="AC591" i="12"/>
  <c r="AC592" i="12"/>
  <c r="AC593" i="12"/>
  <c r="AC594" i="12"/>
  <c r="AC595" i="12"/>
  <c r="AC596" i="12"/>
  <c r="AC597" i="12"/>
  <c r="AC598" i="12"/>
  <c r="AC599" i="12"/>
  <c r="AC600" i="12"/>
  <c r="AC601" i="12"/>
  <c r="AC602" i="12"/>
  <c r="AC603" i="12"/>
  <c r="AC604" i="12"/>
  <c r="AC605" i="12"/>
  <c r="AC606" i="12"/>
  <c r="AC607" i="12"/>
  <c r="AC608" i="12"/>
  <c r="AC609" i="12"/>
  <c r="AC610" i="12"/>
  <c r="AC611" i="12"/>
  <c r="AC612" i="12"/>
  <c r="AC613" i="12"/>
  <c r="AC614" i="12"/>
  <c r="AC615" i="12"/>
  <c r="AC616" i="12"/>
  <c r="AC617" i="12"/>
  <c r="AC618" i="12"/>
  <c r="AC619" i="12"/>
  <c r="AC620" i="12"/>
  <c r="AC621" i="12"/>
  <c r="AC622" i="12"/>
  <c r="AC623" i="12"/>
  <c r="AC624" i="12"/>
  <c r="AC625" i="12"/>
  <c r="AC626" i="12"/>
  <c r="AC627" i="12"/>
  <c r="AC628" i="12"/>
  <c r="AC629" i="12"/>
  <c r="AC630" i="12"/>
  <c r="AC631" i="12"/>
  <c r="AC632" i="12"/>
  <c r="AC633" i="12"/>
  <c r="AC634" i="12"/>
  <c r="AC635" i="12"/>
  <c r="AC636" i="12"/>
  <c r="AC637" i="12"/>
  <c r="AC638" i="12"/>
  <c r="AC639" i="12"/>
  <c r="AC640" i="12"/>
  <c r="AC641" i="12"/>
  <c r="AC642" i="12"/>
  <c r="AC643" i="12"/>
  <c r="AC644" i="12"/>
  <c r="AC645" i="12"/>
  <c r="AC646" i="12"/>
  <c r="AC647" i="12"/>
  <c r="AC648" i="12"/>
  <c r="AC649" i="12"/>
  <c r="AC650" i="12"/>
  <c r="AC651" i="12"/>
  <c r="AC652" i="12"/>
  <c r="AC653" i="12"/>
  <c r="AC654" i="12"/>
  <c r="AC655" i="12"/>
  <c r="AC656" i="12"/>
  <c r="AC657" i="12"/>
  <c r="AC658" i="12"/>
  <c r="AC659" i="12"/>
  <c r="AC660" i="12"/>
  <c r="AC661" i="12"/>
  <c r="AC662" i="12"/>
  <c r="AC663" i="12"/>
  <c r="AC664" i="12"/>
  <c r="AC665" i="12"/>
  <c r="AC666" i="12"/>
  <c r="AC667" i="12"/>
  <c r="AC668" i="12"/>
  <c r="AC669" i="12"/>
  <c r="AC670" i="12"/>
  <c r="AC671" i="12"/>
  <c r="AC672" i="12"/>
  <c r="AC673" i="12"/>
  <c r="AC674" i="12"/>
  <c r="AC675" i="12"/>
  <c r="AC676" i="12"/>
  <c r="AC677" i="12"/>
  <c r="AC678" i="12"/>
  <c r="AC679" i="12"/>
  <c r="AC680" i="12"/>
  <c r="AC681" i="12"/>
  <c r="AC682" i="12"/>
  <c r="AC683" i="12"/>
  <c r="AC684" i="12"/>
  <c r="AC685" i="12"/>
  <c r="AC686" i="12"/>
  <c r="AC687" i="12"/>
  <c r="AC688" i="12"/>
  <c r="AC689" i="12"/>
  <c r="AC690" i="12"/>
  <c r="AC691" i="12"/>
  <c r="AC692" i="12"/>
  <c r="AC693" i="12"/>
  <c r="AC694" i="12"/>
  <c r="AC695" i="12"/>
  <c r="AC696" i="12"/>
  <c r="AC697" i="12"/>
  <c r="AC698" i="12"/>
  <c r="AC699" i="12"/>
  <c r="AC700" i="12"/>
  <c r="AC701" i="12"/>
  <c r="AC702" i="12"/>
  <c r="AC703" i="12"/>
  <c r="AC704" i="12"/>
  <c r="AC705" i="12"/>
  <c r="AC706" i="12"/>
  <c r="AC707" i="12"/>
  <c r="AC708" i="12"/>
  <c r="AC709" i="12"/>
  <c r="AC710" i="12"/>
  <c r="AC711" i="12"/>
  <c r="AC712" i="12"/>
  <c r="AC713" i="12"/>
  <c r="AC714" i="12"/>
  <c r="AC715" i="12"/>
  <c r="AC716" i="12"/>
  <c r="AC717" i="12"/>
  <c r="AC718" i="12"/>
  <c r="AC719" i="12"/>
  <c r="AC720" i="12"/>
  <c r="AC721" i="12"/>
  <c r="AC722" i="12"/>
  <c r="AC723" i="12"/>
  <c r="AC724" i="12"/>
  <c r="AC725" i="12"/>
  <c r="AC726" i="12"/>
  <c r="AC727" i="12"/>
  <c r="AC728" i="12"/>
  <c r="AC729" i="12"/>
  <c r="AC730" i="12"/>
  <c r="AC731" i="12"/>
  <c r="AC732" i="12"/>
  <c r="AC733" i="12"/>
  <c r="AC734" i="12"/>
  <c r="AC735" i="12"/>
  <c r="AC736" i="12"/>
  <c r="AC737" i="12"/>
  <c r="AC738" i="12"/>
  <c r="AC739" i="12"/>
  <c r="AC740" i="12"/>
  <c r="AC741" i="12"/>
  <c r="AC742" i="12"/>
  <c r="AC743" i="12"/>
  <c r="AC744" i="12"/>
  <c r="AC745" i="12"/>
  <c r="AC746" i="12"/>
  <c r="AC747" i="12"/>
  <c r="AC748" i="12"/>
  <c r="AC749" i="12"/>
  <c r="AC750" i="12"/>
  <c r="AC751" i="12"/>
  <c r="AC752" i="12"/>
  <c r="AC753" i="12"/>
  <c r="AC754" i="12"/>
  <c r="AC755" i="12"/>
  <c r="AC756" i="12"/>
  <c r="AC757" i="12"/>
  <c r="AC758" i="12"/>
  <c r="AC759" i="12"/>
  <c r="AC760" i="12"/>
  <c r="AC761" i="12"/>
  <c r="AC762" i="12"/>
  <c r="AC763" i="12"/>
  <c r="AC764" i="12"/>
  <c r="AC765" i="12"/>
  <c r="AC766" i="12"/>
  <c r="AC767" i="12"/>
  <c r="AC768" i="12"/>
  <c r="AC769" i="12"/>
  <c r="AC770" i="12"/>
  <c r="AC771" i="12"/>
  <c r="AC772" i="12"/>
  <c r="AC773" i="12"/>
  <c r="AC774" i="12"/>
  <c r="AC775" i="12"/>
  <c r="AC776" i="12"/>
  <c r="AC777" i="12"/>
  <c r="AC778" i="12"/>
  <c r="AC779" i="12"/>
  <c r="AC780" i="12"/>
  <c r="AC781" i="12"/>
  <c r="AC782" i="12"/>
  <c r="AC783" i="12"/>
  <c r="AC784" i="12"/>
  <c r="AC785" i="12"/>
  <c r="AC786" i="12"/>
  <c r="AC787" i="12"/>
  <c r="AC788" i="12"/>
  <c r="AC789" i="12"/>
  <c r="AC790" i="12"/>
  <c r="AC791" i="12"/>
  <c r="AC792" i="12"/>
  <c r="AC793" i="12"/>
  <c r="AC794" i="12"/>
  <c r="AC795" i="12"/>
  <c r="AC796" i="12"/>
  <c r="AC797" i="12"/>
  <c r="AC798" i="12"/>
  <c r="AC799" i="12"/>
  <c r="AC800" i="12"/>
  <c r="AC801" i="12"/>
  <c r="AC802" i="12"/>
  <c r="AC803" i="12"/>
  <c r="AC804" i="12"/>
  <c r="AC805" i="12"/>
  <c r="AC806" i="12"/>
  <c r="AC807" i="12"/>
  <c r="AC808" i="12"/>
  <c r="AC809" i="12"/>
  <c r="AC810" i="12"/>
  <c r="AC811" i="12"/>
  <c r="AC812" i="12"/>
  <c r="AC813" i="12"/>
  <c r="AC814" i="12"/>
  <c r="AC815" i="12"/>
  <c r="AC816" i="12"/>
  <c r="AC817" i="12"/>
  <c r="AC818" i="12"/>
  <c r="AC819" i="12"/>
  <c r="AC820" i="12"/>
  <c r="AC821" i="12"/>
  <c r="AC822" i="12"/>
  <c r="AC823" i="12"/>
  <c r="AC824" i="12"/>
  <c r="AC825" i="12"/>
  <c r="AC826" i="12"/>
  <c r="AC827" i="12"/>
  <c r="AC828" i="12"/>
  <c r="AC829" i="12"/>
  <c r="AC830" i="12"/>
  <c r="AC831" i="12"/>
  <c r="AC832" i="12"/>
  <c r="AC833" i="12"/>
  <c r="AC834" i="12"/>
  <c r="AC835" i="12"/>
  <c r="AC836" i="12"/>
  <c r="AC837" i="12"/>
  <c r="AC838" i="12"/>
  <c r="AC839" i="12"/>
  <c r="AC840" i="12"/>
  <c r="AC841" i="12"/>
  <c r="AC842" i="12"/>
  <c r="AC843" i="12"/>
  <c r="AC844" i="12"/>
  <c r="AC845" i="12"/>
  <c r="AC846" i="12"/>
  <c r="AC847" i="12"/>
  <c r="AC848" i="12"/>
  <c r="AC849" i="12"/>
  <c r="AC850" i="12"/>
  <c r="AC851" i="12"/>
  <c r="AC852" i="12"/>
  <c r="AC853" i="12"/>
  <c r="AC854" i="12"/>
  <c r="AC855" i="12"/>
  <c r="AC856" i="12"/>
  <c r="AC857" i="12"/>
  <c r="AC858" i="12"/>
  <c r="AC859" i="12"/>
  <c r="AC860" i="12"/>
  <c r="AC861" i="12"/>
  <c r="AC862" i="12"/>
  <c r="AC863" i="12"/>
  <c r="AC864" i="12"/>
  <c r="AC865" i="12"/>
  <c r="AC866" i="12"/>
  <c r="AC867" i="12"/>
  <c r="AC868" i="12"/>
  <c r="AC869" i="12"/>
  <c r="AC870" i="12"/>
  <c r="AC871" i="12"/>
  <c r="AC872" i="12"/>
  <c r="AC873" i="12"/>
  <c r="AC874" i="12"/>
  <c r="AC875" i="12"/>
  <c r="AC876" i="12"/>
  <c r="AC877" i="12"/>
  <c r="AC878" i="12"/>
  <c r="AC879" i="12"/>
  <c r="AC880" i="12"/>
  <c r="AC881" i="12"/>
  <c r="AC882" i="12"/>
  <c r="AC883" i="12"/>
  <c r="AC884" i="12"/>
  <c r="AC885" i="12"/>
  <c r="AC886" i="12"/>
  <c r="AC887" i="12"/>
  <c r="AC888" i="12"/>
  <c r="AC889" i="12"/>
  <c r="AC890" i="12"/>
  <c r="AC891" i="12"/>
  <c r="AC892" i="12"/>
  <c r="AC893" i="12"/>
  <c r="AC894" i="12"/>
  <c r="AC895" i="12"/>
  <c r="AC896" i="12"/>
  <c r="AC897" i="12"/>
  <c r="AC898" i="12"/>
  <c r="AC899" i="12"/>
  <c r="AC900" i="12"/>
  <c r="AC901" i="12"/>
  <c r="AC902" i="12"/>
  <c r="AC903" i="12"/>
  <c r="AC904" i="12"/>
  <c r="AC905" i="12"/>
  <c r="AC906" i="12"/>
  <c r="AC907" i="12"/>
  <c r="AC908" i="12"/>
  <c r="AC909" i="12"/>
  <c r="AC910" i="12"/>
  <c r="AC911" i="12"/>
  <c r="AC912" i="12"/>
  <c r="AC913" i="12"/>
  <c r="AC914" i="12"/>
  <c r="AC915" i="12"/>
  <c r="AC916" i="12"/>
  <c r="AC917" i="12"/>
  <c r="AC918" i="12"/>
  <c r="AC919" i="12"/>
  <c r="AC920" i="12"/>
  <c r="AC921" i="12"/>
  <c r="AC922" i="12"/>
  <c r="AC923" i="12"/>
  <c r="AC924" i="12"/>
  <c r="AC925" i="12"/>
  <c r="AC926" i="12"/>
  <c r="AC927" i="12"/>
  <c r="AC928" i="12"/>
  <c r="AC929" i="12"/>
  <c r="AC930" i="12"/>
  <c r="AC931" i="12"/>
  <c r="AC932" i="12"/>
  <c r="AC933" i="12"/>
  <c r="AC934" i="12"/>
  <c r="AC935" i="12"/>
  <c r="AC936" i="12"/>
  <c r="AC937" i="12"/>
  <c r="AC938" i="12"/>
  <c r="AC939" i="12"/>
  <c r="AC940" i="12"/>
  <c r="AC941" i="12"/>
  <c r="AC942" i="12"/>
  <c r="AC943" i="12"/>
  <c r="AC944" i="12"/>
  <c r="AC945" i="12"/>
  <c r="AC946" i="12"/>
  <c r="AC947" i="12"/>
  <c r="AC948" i="12"/>
  <c r="AC949" i="12"/>
  <c r="AC950" i="12"/>
  <c r="AC951" i="12"/>
  <c r="AC952" i="12"/>
  <c r="AC953" i="12"/>
  <c r="AC954" i="12"/>
  <c r="AC955" i="12"/>
  <c r="AC956" i="12"/>
  <c r="AC957" i="12"/>
  <c r="AC958" i="12"/>
  <c r="AC959" i="12"/>
  <c r="AC960" i="12"/>
  <c r="AC961" i="12"/>
  <c r="AC962" i="12"/>
  <c r="AC963" i="12"/>
  <c r="AC964" i="12"/>
  <c r="AC965" i="12"/>
  <c r="AC966" i="12"/>
  <c r="AC967" i="12"/>
  <c r="AC968" i="12"/>
  <c r="AC969" i="12"/>
  <c r="AC970" i="12"/>
  <c r="AC971" i="12"/>
  <c r="AC972" i="12"/>
  <c r="AC973" i="12"/>
  <c r="AC974" i="12"/>
  <c r="AC975" i="12"/>
  <c r="AC976" i="12"/>
  <c r="AC977" i="12"/>
  <c r="AC978" i="12"/>
  <c r="AC979" i="12"/>
  <c r="AC980" i="12"/>
  <c r="AC981" i="12"/>
  <c r="AC982" i="12"/>
  <c r="AC983" i="12"/>
  <c r="AC984" i="12"/>
  <c r="AC985" i="12"/>
  <c r="AC986" i="12"/>
  <c r="AC987" i="12"/>
  <c r="AC988" i="12"/>
  <c r="AC989" i="12"/>
  <c r="AC990" i="12"/>
  <c r="AC991" i="12"/>
  <c r="AC992" i="12"/>
  <c r="AC993" i="12"/>
  <c r="AC994" i="12"/>
  <c r="AC995" i="12"/>
  <c r="AC996" i="12"/>
  <c r="AC997" i="12"/>
  <c r="AC998" i="12"/>
  <c r="AC999" i="12"/>
  <c r="AC1000" i="12"/>
  <c r="AC1001" i="12"/>
  <c r="AC1002" i="12"/>
  <c r="AC1003" i="12"/>
  <c r="AC1004" i="12"/>
  <c r="AC1005" i="12"/>
  <c r="AC1006" i="12"/>
  <c r="AC1007" i="12"/>
  <c r="AC1008" i="12"/>
  <c r="AC1009" i="12"/>
  <c r="AC1010" i="12"/>
  <c r="AC1011" i="12"/>
  <c r="AC1012" i="12"/>
  <c r="AC1013" i="12"/>
  <c r="AC1014" i="12"/>
  <c r="AC1015" i="12"/>
  <c r="AC1016" i="12"/>
  <c r="AC1017" i="12"/>
  <c r="AC1018" i="12"/>
  <c r="AC1019" i="12"/>
  <c r="AC1020" i="12"/>
  <c r="AC1021" i="12"/>
  <c r="AC1022" i="12"/>
  <c r="AC1023" i="12"/>
  <c r="AC1024" i="12"/>
  <c r="AC1025" i="12"/>
  <c r="AC1026" i="12"/>
  <c r="AC1027" i="12"/>
  <c r="AC1028" i="12"/>
  <c r="AC1029" i="12"/>
  <c r="AC1030" i="12"/>
  <c r="AC1031" i="12"/>
  <c r="AC1032" i="12"/>
  <c r="AC1033" i="12"/>
  <c r="AC1034" i="12"/>
  <c r="AC1035" i="12"/>
  <c r="AC1036" i="12"/>
  <c r="AC1037" i="12"/>
  <c r="AC1038" i="12"/>
  <c r="AC1039" i="12"/>
  <c r="AC1040" i="12"/>
  <c r="AC1041" i="12"/>
  <c r="AC1042" i="12"/>
  <c r="AC1043" i="12"/>
  <c r="AC1044" i="12"/>
  <c r="AC1045" i="12"/>
  <c r="AC1046" i="12"/>
  <c r="AC1047" i="12"/>
  <c r="AC1048" i="12"/>
  <c r="AC1049" i="12"/>
  <c r="AC1050" i="12"/>
  <c r="AC1051" i="12"/>
  <c r="AC1052" i="12"/>
  <c r="AC1053" i="12"/>
  <c r="AC1054" i="12"/>
  <c r="AC1055" i="12"/>
  <c r="AC1056" i="12"/>
  <c r="AC1057" i="12"/>
  <c r="AC1058" i="12"/>
  <c r="AC1059" i="12"/>
  <c r="AC1060" i="12"/>
  <c r="AC1061" i="12"/>
  <c r="AC1062" i="12"/>
  <c r="AC1063" i="12"/>
  <c r="AC1064" i="12"/>
  <c r="AC1065" i="12"/>
  <c r="AC1066" i="12"/>
  <c r="AC1067" i="12"/>
  <c r="AC1068" i="12"/>
  <c r="AC1069" i="12"/>
  <c r="AC1070" i="12"/>
  <c r="AC1071" i="12"/>
  <c r="AC1072" i="12"/>
  <c r="AC1073" i="12"/>
  <c r="AC1074" i="12"/>
  <c r="AC1075" i="12"/>
  <c r="AC1076" i="12"/>
  <c r="AC1077" i="12"/>
  <c r="AC1078" i="12"/>
  <c r="AC1079" i="12"/>
  <c r="AC1080" i="12"/>
  <c r="AC1081" i="12"/>
  <c r="AC1082" i="12"/>
  <c r="AC1083" i="12"/>
  <c r="AC1084" i="12"/>
  <c r="AC1085" i="12"/>
  <c r="AC1086" i="12"/>
  <c r="AC1087" i="12"/>
  <c r="AC1088" i="12"/>
  <c r="AC1089" i="12"/>
  <c r="AC1090" i="12"/>
  <c r="AC1091" i="12"/>
  <c r="AC1092" i="12"/>
  <c r="AC1093" i="12"/>
  <c r="AC1094" i="12"/>
  <c r="AC1095" i="12"/>
  <c r="AC1096" i="12"/>
  <c r="AC1097" i="12"/>
  <c r="AC1098" i="12"/>
  <c r="AC1099" i="12"/>
  <c r="AC1100" i="12"/>
  <c r="AC1101" i="12"/>
  <c r="AC1102" i="12"/>
  <c r="AC1103" i="12"/>
  <c r="AC1104" i="12"/>
  <c r="AC1105" i="12"/>
  <c r="AC1106" i="12"/>
  <c r="AC1107" i="12"/>
  <c r="AC1108" i="12"/>
  <c r="AC1109" i="12"/>
  <c r="AC1110" i="12"/>
  <c r="AC1111" i="12"/>
  <c r="AC1112" i="12"/>
  <c r="AC1113" i="12"/>
  <c r="AC1114" i="12"/>
  <c r="AC1115" i="12"/>
  <c r="AC1116" i="12"/>
  <c r="AC1117" i="12"/>
  <c r="AC1118" i="12"/>
  <c r="AC1119" i="12"/>
  <c r="AC1120" i="12"/>
  <c r="AC1121" i="12"/>
  <c r="AC1122" i="12"/>
  <c r="AC1123" i="12"/>
  <c r="AC1124" i="12"/>
  <c r="AC1125" i="12"/>
  <c r="AC1126" i="12"/>
  <c r="AC1127" i="12"/>
  <c r="AC1128" i="12"/>
  <c r="AC1129" i="12"/>
  <c r="AC1130" i="12"/>
  <c r="AC1131" i="12"/>
  <c r="AC1132" i="12"/>
  <c r="AC1133" i="12"/>
  <c r="AC1134" i="12"/>
  <c r="AC1135" i="12"/>
  <c r="AC1136" i="12"/>
  <c r="AC1137" i="12"/>
  <c r="AC1138" i="12"/>
  <c r="AC1139" i="12"/>
  <c r="AC1140" i="12"/>
  <c r="AC1141" i="12"/>
  <c r="AC1142" i="12"/>
  <c r="AC1143" i="12"/>
  <c r="AC1144" i="12"/>
  <c r="AC1145" i="12"/>
  <c r="AC1146" i="12"/>
  <c r="AC1147" i="12"/>
  <c r="AC1148" i="12"/>
  <c r="AC1149" i="12"/>
  <c r="AC1150" i="12"/>
  <c r="AC1151" i="12"/>
  <c r="AC1152" i="12"/>
  <c r="AC1153" i="12"/>
  <c r="AC1154" i="12"/>
  <c r="AC1155" i="12"/>
  <c r="AC1156" i="12"/>
  <c r="AC1157" i="12"/>
  <c r="AC1158" i="12"/>
  <c r="AC1159" i="12"/>
  <c r="AC1160" i="12"/>
  <c r="AC1161" i="12"/>
  <c r="AC1162" i="12"/>
  <c r="AC1163" i="12"/>
  <c r="AC1164" i="12"/>
  <c r="AC1165" i="12"/>
  <c r="AC1166" i="12"/>
  <c r="AC1167" i="12"/>
  <c r="AC1168" i="12"/>
  <c r="AC1169" i="12"/>
  <c r="AC1170" i="12"/>
  <c r="AC1171" i="12"/>
  <c r="AC1172" i="12"/>
  <c r="AC1173" i="12"/>
  <c r="AC1174" i="12"/>
  <c r="AC1175" i="12"/>
  <c r="AC1176" i="12"/>
  <c r="AC1177" i="12"/>
  <c r="AC1178" i="12"/>
  <c r="AC1179" i="12"/>
  <c r="AC1180" i="12"/>
  <c r="AC1181" i="12"/>
  <c r="Z25" i="1" l="1"/>
  <c r="F25" i="1"/>
  <c r="Y25" i="1"/>
  <c r="AA25" i="1"/>
  <c r="F3646" i="14"/>
  <c r="O3646" i="14"/>
  <c r="R3646" i="14"/>
  <c r="U3646" i="14"/>
  <c r="X3646" i="14"/>
  <c r="AA3646" i="14"/>
  <c r="I3646" i="14" s="1"/>
  <c r="J3646" i="14" l="1"/>
  <c r="K3646" i="14" s="1"/>
  <c r="L3646" i="14" s="1"/>
  <c r="M3646" i="14" s="1"/>
  <c r="F692" i="14"/>
  <c r="K692" i="14"/>
  <c r="O692" i="14"/>
  <c r="R692" i="14"/>
  <c r="X692" i="14"/>
  <c r="AA692" i="14"/>
  <c r="I692" i="14" s="1"/>
  <c r="AA873" i="14"/>
  <c r="I873" i="14" s="1"/>
  <c r="X873" i="14"/>
  <c r="R873" i="14"/>
  <c r="K873" i="14"/>
  <c r="F873" i="14"/>
  <c r="AB96" i="1"/>
  <c r="AC96" i="1" s="1"/>
  <c r="X96" i="1"/>
  <c r="S96" i="1"/>
  <c r="O96" i="1"/>
  <c r="M96" i="1"/>
  <c r="I96" i="1"/>
  <c r="I103" i="1"/>
  <c r="M103" i="1"/>
  <c r="O103" i="1"/>
  <c r="S103" i="1"/>
  <c r="X103" i="1"/>
  <c r="AB103" i="1"/>
  <c r="AC103" i="1" s="1"/>
  <c r="AB16" i="1"/>
  <c r="AC16" i="1" s="1"/>
  <c r="X16" i="1"/>
  <c r="S16" i="1"/>
  <c r="O16" i="1"/>
  <c r="AB49" i="1"/>
  <c r="AC49" i="1" s="1"/>
  <c r="X49" i="1"/>
  <c r="S49" i="1"/>
  <c r="O49" i="1"/>
  <c r="M49" i="1"/>
  <c r="I49" i="1"/>
  <c r="AB7" i="1"/>
  <c r="AC7" i="1" s="1"/>
  <c r="X7" i="1"/>
  <c r="S7" i="1"/>
  <c r="O7" i="1"/>
  <c r="I7" i="1"/>
  <c r="AB48" i="1"/>
  <c r="AC48" i="1" s="1"/>
  <c r="X48" i="1"/>
  <c r="S48" i="1"/>
  <c r="O48" i="1"/>
  <c r="M48" i="1"/>
  <c r="I48" i="1"/>
  <c r="AB6" i="1"/>
  <c r="AC6" i="1" s="1"/>
  <c r="X6" i="1"/>
  <c r="S6" i="1"/>
  <c r="O6" i="1"/>
  <c r="I6" i="1"/>
  <c r="J692" i="14" l="1"/>
  <c r="L692" i="14" s="1"/>
  <c r="M692" i="14" s="1"/>
  <c r="J873" i="14"/>
  <c r="L873" i="14" s="1"/>
  <c r="M873" i="14" s="1"/>
  <c r="O873" i="14" s="1"/>
  <c r="AD96" i="1"/>
  <c r="Z96" i="1" s="1"/>
  <c r="K96" i="1"/>
  <c r="J96" i="1"/>
  <c r="K103" i="1"/>
  <c r="J103" i="1"/>
  <c r="AD103" i="1"/>
  <c r="AD16" i="1"/>
  <c r="J16" i="1"/>
  <c r="K16" i="1"/>
  <c r="K7" i="1"/>
  <c r="AD7" i="1"/>
  <c r="J7" i="1"/>
  <c r="AD49" i="1"/>
  <c r="J49" i="1"/>
  <c r="K49" i="1"/>
  <c r="K6" i="1"/>
  <c r="AD6" i="1"/>
  <c r="J6" i="1"/>
  <c r="AD48" i="1"/>
  <c r="J48" i="1"/>
  <c r="K48" i="1"/>
  <c r="F3648" i="14"/>
  <c r="K3648" i="14"/>
  <c r="X3648" i="14"/>
  <c r="AA3648" i="14"/>
  <c r="I3648" i="14" s="1"/>
  <c r="F3258" i="14"/>
  <c r="K3258" i="14"/>
  <c r="O3258" i="14"/>
  <c r="U3258" i="14"/>
  <c r="X3258" i="14"/>
  <c r="AA3258" i="14"/>
  <c r="J3258" i="14" s="1"/>
  <c r="F3257" i="14"/>
  <c r="K3257" i="14"/>
  <c r="O3257" i="14"/>
  <c r="U3257" i="14"/>
  <c r="X3257" i="14"/>
  <c r="AA3257" i="14"/>
  <c r="J3257" i="14" s="1"/>
  <c r="F3256" i="14"/>
  <c r="K3256" i="14"/>
  <c r="O3256" i="14"/>
  <c r="U3256" i="14"/>
  <c r="X3256" i="14"/>
  <c r="AA3256" i="14"/>
  <c r="J3256" i="14" s="1"/>
  <c r="AA3042" i="14"/>
  <c r="I3042" i="14" s="1"/>
  <c r="X3042" i="14"/>
  <c r="U3042" i="14"/>
  <c r="O3042" i="14"/>
  <c r="K3042" i="14"/>
  <c r="F3042" i="14"/>
  <c r="F2082" i="14"/>
  <c r="K2082" i="14"/>
  <c r="O2082" i="14"/>
  <c r="X2082" i="14"/>
  <c r="AA2082" i="14"/>
  <c r="J2082" i="14" s="1"/>
  <c r="F1296" i="14"/>
  <c r="K1296" i="14"/>
  <c r="O1296" i="14"/>
  <c r="U1296" i="14"/>
  <c r="X1296" i="14"/>
  <c r="AA1296" i="14"/>
  <c r="I1296" i="14" s="1"/>
  <c r="F1295" i="14"/>
  <c r="K1295" i="14"/>
  <c r="O1295" i="14"/>
  <c r="U1295" i="14"/>
  <c r="X1295" i="14"/>
  <c r="AA1295" i="14"/>
  <c r="I1295" i="14" s="1"/>
  <c r="F1274" i="14"/>
  <c r="K1274" i="14"/>
  <c r="O1274" i="14"/>
  <c r="U1274" i="14"/>
  <c r="X1274" i="14"/>
  <c r="AA1274" i="14"/>
  <c r="I1274" i="14" s="1"/>
  <c r="F1275" i="14"/>
  <c r="K1275" i="14"/>
  <c r="O1275" i="14"/>
  <c r="U1275" i="14"/>
  <c r="X1275" i="14"/>
  <c r="AA1275" i="14"/>
  <c r="I1275" i="14" s="1"/>
  <c r="U1106" i="14"/>
  <c r="U1104" i="14"/>
  <c r="X1106" i="14"/>
  <c r="X1104" i="14"/>
  <c r="AA1106" i="14"/>
  <c r="I1106" i="14" s="1"/>
  <c r="AA1104" i="14"/>
  <c r="J1104" i="14" s="1"/>
  <c r="F1106" i="14"/>
  <c r="K1106" i="14"/>
  <c r="O1106" i="14"/>
  <c r="F1104" i="14"/>
  <c r="K1104" i="14"/>
  <c r="O1104" i="14"/>
  <c r="F1105" i="14"/>
  <c r="K1105" i="14"/>
  <c r="O1105" i="14"/>
  <c r="U1105" i="14"/>
  <c r="X1105" i="14"/>
  <c r="AA1105" i="14"/>
  <c r="I1105" i="14" s="1"/>
  <c r="F492" i="14"/>
  <c r="K492" i="14"/>
  <c r="O492" i="14"/>
  <c r="U492" i="14"/>
  <c r="X492" i="14"/>
  <c r="AA492" i="14"/>
  <c r="I492" i="14" s="1"/>
  <c r="F16" i="14"/>
  <c r="K16" i="14"/>
  <c r="X16" i="14"/>
  <c r="AA16" i="14"/>
  <c r="J16" i="14" s="1"/>
  <c r="I91" i="1"/>
  <c r="M91" i="1"/>
  <c r="S91" i="1"/>
  <c r="X91" i="1"/>
  <c r="AB91" i="1"/>
  <c r="AC91" i="1" s="1"/>
  <c r="Y96" i="1" l="1"/>
  <c r="I1104" i="14"/>
  <c r="J1274" i="14"/>
  <c r="J492" i="14"/>
  <c r="L492" i="14" s="1"/>
  <c r="M492" i="14" s="1"/>
  <c r="J1106" i="14"/>
  <c r="L1106" i="14" s="1"/>
  <c r="M1106" i="14" s="1"/>
  <c r="J1296" i="14"/>
  <c r="I2082" i="14"/>
  <c r="I3256" i="14"/>
  <c r="L3256" i="14" s="1"/>
  <c r="M3256" i="14" s="1"/>
  <c r="I3257" i="14"/>
  <c r="I3258" i="14"/>
  <c r="L3258" i="14" s="1"/>
  <c r="M3258" i="14" s="1"/>
  <c r="J3648" i="14"/>
  <c r="J1105" i="14"/>
  <c r="L1105" i="14" s="1"/>
  <c r="M1105" i="14" s="1"/>
  <c r="J1275" i="14"/>
  <c r="L1275" i="14" s="1"/>
  <c r="M1275" i="14" s="1"/>
  <c r="J1295" i="14"/>
  <c r="L1295" i="14" s="1"/>
  <c r="M1295" i="14" s="1"/>
  <c r="I16" i="14"/>
  <c r="T96" i="1"/>
  <c r="U96" i="1" s="1"/>
  <c r="V96" i="1" s="1"/>
  <c r="Q96" i="1" s="1"/>
  <c r="W96" i="1" s="1"/>
  <c r="G96" i="1" s="1"/>
  <c r="F96" i="1"/>
  <c r="AA96" i="1"/>
  <c r="T103" i="1"/>
  <c r="U103" i="1" s="1"/>
  <c r="V103" i="1" s="1"/>
  <c r="Q103" i="1" s="1"/>
  <c r="W103" i="1" s="1"/>
  <c r="G103" i="1" s="1"/>
  <c r="I16" i="1"/>
  <c r="T16" i="1" s="1"/>
  <c r="F103" i="1"/>
  <c r="AA103" i="1"/>
  <c r="Y103" i="1"/>
  <c r="Z103" i="1"/>
  <c r="Z16" i="1"/>
  <c r="Y16" i="1"/>
  <c r="AA16" i="1"/>
  <c r="F16" i="1"/>
  <c r="T6" i="1"/>
  <c r="T49" i="1"/>
  <c r="U49" i="1" s="1"/>
  <c r="V49" i="1" s="1"/>
  <c r="Q49" i="1" s="1"/>
  <c r="W49" i="1" s="1"/>
  <c r="G49" i="1" s="1"/>
  <c r="AA7" i="1"/>
  <c r="F7" i="1"/>
  <c r="Z7" i="1"/>
  <c r="Y7" i="1"/>
  <c r="T48" i="1"/>
  <c r="U48" i="1" s="1"/>
  <c r="V48" i="1" s="1"/>
  <c r="Q48" i="1" s="1"/>
  <c r="W48" i="1" s="1"/>
  <c r="G48" i="1" s="1"/>
  <c r="Z49" i="1"/>
  <c r="AA49" i="1"/>
  <c r="F49" i="1"/>
  <c r="Y49" i="1"/>
  <c r="T7" i="1"/>
  <c r="AA6" i="1"/>
  <c r="F6" i="1"/>
  <c r="Y6" i="1"/>
  <c r="Z6" i="1"/>
  <c r="Z48" i="1"/>
  <c r="F48" i="1"/>
  <c r="Y48" i="1"/>
  <c r="AA48" i="1"/>
  <c r="L3257" i="14"/>
  <c r="M3257" i="14" s="1"/>
  <c r="L3648" i="14"/>
  <c r="M3648" i="14" s="1"/>
  <c r="O3648" i="14" s="1"/>
  <c r="L1274" i="14"/>
  <c r="M1274" i="14" s="1"/>
  <c r="L2082" i="14"/>
  <c r="M2082" i="14" s="1"/>
  <c r="J3042" i="14"/>
  <c r="L3042" i="14" s="1"/>
  <c r="M3042" i="14" s="1"/>
  <c r="L1296" i="14"/>
  <c r="M1296" i="14" s="1"/>
  <c r="L1104" i="14"/>
  <c r="M1104" i="14" s="1"/>
  <c r="L16" i="14"/>
  <c r="M16" i="14" s="1"/>
  <c r="O16" i="14" s="1"/>
  <c r="J91" i="1"/>
  <c r="AD91" i="1"/>
  <c r="K91" i="1"/>
  <c r="F1307" i="14"/>
  <c r="K1307" i="14"/>
  <c r="R1307" i="14"/>
  <c r="U1307" i="14"/>
  <c r="X1307" i="14"/>
  <c r="AA1307" i="14"/>
  <c r="I1307" i="14" s="1"/>
  <c r="AB100" i="1"/>
  <c r="AC100" i="1" s="1"/>
  <c r="X100" i="1"/>
  <c r="S100" i="1"/>
  <c r="Q100" i="1"/>
  <c r="O100" i="1"/>
  <c r="I100" i="1"/>
  <c r="AB500" i="1"/>
  <c r="AC500" i="1" s="1"/>
  <c r="X500" i="1"/>
  <c r="S500" i="1"/>
  <c r="Q500" i="1"/>
  <c r="O500" i="1"/>
  <c r="I500" i="1"/>
  <c r="AB506" i="1"/>
  <c r="AC506" i="1" s="1"/>
  <c r="X506" i="1"/>
  <c r="S506" i="1"/>
  <c r="O506" i="1"/>
  <c r="I506" i="1"/>
  <c r="AB505" i="1"/>
  <c r="AC505" i="1" s="1"/>
  <c r="X505" i="1"/>
  <c r="S505" i="1"/>
  <c r="O505" i="1"/>
  <c r="I505" i="1"/>
  <c r="AB50" i="1"/>
  <c r="AC50" i="1" s="1"/>
  <c r="X50" i="1"/>
  <c r="S50" i="1"/>
  <c r="Q50" i="1"/>
  <c r="O50" i="1"/>
  <c r="M6" i="1" l="1"/>
  <c r="U6" i="1" s="1"/>
  <c r="V6" i="1" s="1"/>
  <c r="Q6" i="1" s="1"/>
  <c r="W6" i="1" s="1"/>
  <c r="G6" i="1" s="1"/>
  <c r="M7" i="1"/>
  <c r="U7" i="1" s="1"/>
  <c r="V7" i="1" s="1"/>
  <c r="Q7" i="1" s="1"/>
  <c r="W7" i="1" s="1"/>
  <c r="G7" i="1" s="1"/>
  <c r="M16" i="1"/>
  <c r="U16" i="1" s="1"/>
  <c r="V16" i="1" s="1"/>
  <c r="Q16" i="1" s="1"/>
  <c r="W16" i="1" s="1"/>
  <c r="G16" i="1" s="1"/>
  <c r="J1307" i="14"/>
  <c r="L1307" i="14" s="1"/>
  <c r="M1307" i="14" s="1"/>
  <c r="U692" i="14"/>
  <c r="T91" i="1"/>
  <c r="U91" i="1" s="1"/>
  <c r="O91" i="1" s="1"/>
  <c r="V91" i="1" s="1"/>
  <c r="Z91" i="1"/>
  <c r="AA91" i="1"/>
  <c r="F91" i="1"/>
  <c r="Y91" i="1"/>
  <c r="AD100" i="1"/>
  <c r="J100" i="1"/>
  <c r="K100" i="1"/>
  <c r="AD500" i="1"/>
  <c r="J500" i="1"/>
  <c r="K500" i="1"/>
  <c r="AD506" i="1"/>
  <c r="J506" i="1"/>
  <c r="K506" i="1"/>
  <c r="K50" i="1"/>
  <c r="AD50" i="1"/>
  <c r="J50" i="1"/>
  <c r="AD505" i="1"/>
  <c r="J505" i="1"/>
  <c r="K505" i="1"/>
  <c r="I523" i="1"/>
  <c r="I524" i="1"/>
  <c r="M523" i="1"/>
  <c r="M524" i="1"/>
  <c r="O523" i="1"/>
  <c r="O524" i="1"/>
  <c r="Q523" i="1"/>
  <c r="Q524" i="1"/>
  <c r="S523" i="1"/>
  <c r="S524" i="1"/>
  <c r="X523" i="1"/>
  <c r="X524" i="1"/>
  <c r="AB523" i="1"/>
  <c r="AC523" i="1" s="1"/>
  <c r="J523" i="1" s="1"/>
  <c r="AB524" i="1"/>
  <c r="AC524" i="1" s="1"/>
  <c r="J524" i="1" s="1"/>
  <c r="AB510" i="1"/>
  <c r="AC510" i="1" s="1"/>
  <c r="X510" i="1"/>
  <c r="S510" i="1"/>
  <c r="Q510" i="1"/>
  <c r="O510" i="1"/>
  <c r="M510" i="1"/>
  <c r="I510" i="1"/>
  <c r="AB509" i="1"/>
  <c r="AC509" i="1" s="1"/>
  <c r="X509" i="1"/>
  <c r="S509" i="1"/>
  <c r="Q509" i="1"/>
  <c r="O509" i="1"/>
  <c r="M509" i="1"/>
  <c r="I509" i="1"/>
  <c r="Q91" i="1" l="1"/>
  <c r="W91" i="1" s="1"/>
  <c r="G91" i="1" s="1"/>
  <c r="O1307" i="14"/>
  <c r="Z100" i="1"/>
  <c r="Y100" i="1"/>
  <c r="AA100" i="1"/>
  <c r="F100" i="1"/>
  <c r="T100" i="1"/>
  <c r="M100" i="1" s="1"/>
  <c r="U100" i="1" s="1"/>
  <c r="V100" i="1" s="1"/>
  <c r="W100" i="1" s="1"/>
  <c r="G100" i="1" s="1"/>
  <c r="I50" i="1"/>
  <c r="T50" i="1" s="1"/>
  <c r="M50" i="1" s="1"/>
  <c r="U50" i="1" s="1"/>
  <c r="V50" i="1" s="1"/>
  <c r="W50" i="1" s="1"/>
  <c r="G50" i="1" s="1"/>
  <c r="Z500" i="1"/>
  <c r="Y500" i="1"/>
  <c r="F500" i="1"/>
  <c r="AA500" i="1"/>
  <c r="T500" i="1"/>
  <c r="M500" i="1" s="1"/>
  <c r="U500" i="1" s="1"/>
  <c r="V500" i="1" s="1"/>
  <c r="W500" i="1" s="1"/>
  <c r="G500" i="1" s="1"/>
  <c r="Z506" i="1"/>
  <c r="Y506" i="1"/>
  <c r="AA506" i="1"/>
  <c r="F506" i="1"/>
  <c r="T506" i="1"/>
  <c r="M506" i="1" s="1"/>
  <c r="U506" i="1" s="1"/>
  <c r="V506" i="1" s="1"/>
  <c r="AA50" i="1"/>
  <c r="F50" i="1"/>
  <c r="Y50" i="1"/>
  <c r="Z50" i="1"/>
  <c r="AD524" i="1"/>
  <c r="F524" i="1" s="1"/>
  <c r="Z505" i="1"/>
  <c r="Y505" i="1"/>
  <c r="AA505" i="1"/>
  <c r="F505" i="1"/>
  <c r="AD523" i="1"/>
  <c r="F523" i="1" s="1"/>
  <c r="T505" i="1"/>
  <c r="M505" i="1" s="1"/>
  <c r="U505" i="1" s="1"/>
  <c r="V505" i="1" s="1"/>
  <c r="AD510" i="1"/>
  <c r="AA510" i="1" s="1"/>
  <c r="K510" i="1"/>
  <c r="K524" i="1"/>
  <c r="T524" i="1" s="1"/>
  <c r="U524" i="1" s="1"/>
  <c r="V524" i="1" s="1"/>
  <c r="W524" i="1" s="1"/>
  <c r="G524" i="1" s="1"/>
  <c r="A524" i="1" s="1"/>
  <c r="K523" i="1"/>
  <c r="T523" i="1" s="1"/>
  <c r="U523" i="1" s="1"/>
  <c r="V523" i="1" s="1"/>
  <c r="W523" i="1" s="1"/>
  <c r="G523" i="1" s="1"/>
  <c r="A523" i="1" s="1"/>
  <c r="K509" i="1"/>
  <c r="AD509" i="1"/>
  <c r="J509" i="1"/>
  <c r="J510" i="1"/>
  <c r="Q506" i="1" l="1"/>
  <c r="W506" i="1" s="1"/>
  <c r="G506" i="1" s="1"/>
  <c r="Q505" i="1"/>
  <c r="W505" i="1" s="1"/>
  <c r="G505" i="1" s="1"/>
  <c r="AA524" i="1"/>
  <c r="T510" i="1"/>
  <c r="U510" i="1" s="1"/>
  <c r="V510" i="1" s="1"/>
  <c r="W510" i="1" s="1"/>
  <c r="G510" i="1" s="1"/>
  <c r="A510" i="1" s="1"/>
  <c r="AA523" i="1"/>
  <c r="Z510" i="1"/>
  <c r="Y524" i="1"/>
  <c r="Z523" i="1"/>
  <c r="Z524" i="1"/>
  <c r="Y523" i="1"/>
  <c r="F510" i="1"/>
  <c r="Y510" i="1"/>
  <c r="T509" i="1"/>
  <c r="U509" i="1" s="1"/>
  <c r="V509" i="1" s="1"/>
  <c r="W509" i="1" s="1"/>
  <c r="G509" i="1" s="1"/>
  <c r="A509" i="1" s="1"/>
  <c r="AA509" i="1"/>
  <c r="Y509" i="1"/>
  <c r="F509" i="1"/>
  <c r="Z509" i="1"/>
  <c r="F4" i="14" l="1"/>
  <c r="F3" i="14"/>
  <c r="F5" i="14"/>
  <c r="F6" i="14"/>
  <c r="F7" i="14"/>
  <c r="F8" i="14"/>
  <c r="F9" i="14"/>
  <c r="F10" i="14"/>
  <c r="F11" i="14"/>
  <c r="F12" i="14"/>
  <c r="F13" i="14"/>
  <c r="F14" i="14"/>
  <c r="F15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9" i="14"/>
  <c r="F916" i="14"/>
  <c r="F917" i="14"/>
  <c r="F918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2" i="14"/>
  <c r="F983" i="14"/>
  <c r="F984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7" i="14"/>
  <c r="F1298" i="14"/>
  <c r="F1299" i="14"/>
  <c r="F1300" i="14"/>
  <c r="F1301" i="14"/>
  <c r="F1302" i="14"/>
  <c r="F1303" i="14"/>
  <c r="F1304" i="14"/>
  <c r="F1305" i="14"/>
  <c r="F1306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1747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24" i="14"/>
  <c r="F2025" i="14"/>
  <c r="F2026" i="14"/>
  <c r="F2027" i="14"/>
  <c r="F2028" i="14"/>
  <c r="F2029" i="14"/>
  <c r="F2030" i="14"/>
  <c r="F2031" i="14"/>
  <c r="F2032" i="14"/>
  <c r="F2033" i="14"/>
  <c r="F2034" i="14"/>
  <c r="F2035" i="14"/>
  <c r="F2036" i="14"/>
  <c r="F2037" i="14"/>
  <c r="F2038" i="14"/>
  <c r="F2039" i="14"/>
  <c r="F2040" i="14"/>
  <c r="F2041" i="14"/>
  <c r="F2042" i="14"/>
  <c r="F2043" i="14"/>
  <c r="F2044" i="14"/>
  <c r="F2045" i="14"/>
  <c r="F2046" i="14"/>
  <c r="F2047" i="14"/>
  <c r="F2048" i="14"/>
  <c r="F2049" i="14"/>
  <c r="F2050" i="14"/>
  <c r="F2051" i="14"/>
  <c r="F2052" i="14"/>
  <c r="F2053" i="14"/>
  <c r="F2054" i="14"/>
  <c r="F2055" i="14"/>
  <c r="F2056" i="14"/>
  <c r="F2057" i="14"/>
  <c r="F2058" i="14"/>
  <c r="F2059" i="14"/>
  <c r="F2060" i="14"/>
  <c r="F2061" i="14"/>
  <c r="F2062" i="14"/>
  <c r="F2063" i="14"/>
  <c r="F2064" i="14"/>
  <c r="F2065" i="14"/>
  <c r="F2066" i="14"/>
  <c r="F2067" i="14"/>
  <c r="F2068" i="14"/>
  <c r="F2069" i="14"/>
  <c r="F2070" i="14"/>
  <c r="F2071" i="14"/>
  <c r="F2072" i="14"/>
  <c r="F2073" i="14"/>
  <c r="F2074" i="14"/>
  <c r="F2075" i="14"/>
  <c r="F2076" i="14"/>
  <c r="F2077" i="14"/>
  <c r="F2078" i="14"/>
  <c r="F2079" i="14"/>
  <c r="F2080" i="14"/>
  <c r="F2081" i="14"/>
  <c r="F2083" i="14"/>
  <c r="F2084" i="14"/>
  <c r="F2085" i="14"/>
  <c r="F2086" i="14"/>
  <c r="F2087" i="14"/>
  <c r="F2088" i="14"/>
  <c r="F2089" i="14"/>
  <c r="F2090" i="14"/>
  <c r="F2091" i="14"/>
  <c r="F2092" i="14"/>
  <c r="F2093" i="14"/>
  <c r="F2094" i="14"/>
  <c r="F2095" i="14"/>
  <c r="F2096" i="14"/>
  <c r="F2097" i="14"/>
  <c r="F2098" i="14"/>
  <c r="F2099" i="14"/>
  <c r="F2100" i="14"/>
  <c r="F2101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2138" i="14"/>
  <c r="F2139" i="14"/>
  <c r="F2140" i="14"/>
  <c r="F2141" i="14"/>
  <c r="F2142" i="14"/>
  <c r="F2143" i="14"/>
  <c r="F2144" i="14"/>
  <c r="F2145" i="14"/>
  <c r="F2146" i="14"/>
  <c r="F2147" i="14"/>
  <c r="F2148" i="14"/>
  <c r="F2149" i="14"/>
  <c r="F2150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45" i="14"/>
  <c r="F2246" i="14"/>
  <c r="F2247" i="14"/>
  <c r="F2248" i="14"/>
  <c r="F2249" i="14"/>
  <c r="F2250" i="14"/>
  <c r="F2251" i="14"/>
  <c r="F2252" i="14"/>
  <c r="F2253" i="14"/>
  <c r="F2254" i="14"/>
  <c r="F2255" i="14"/>
  <c r="F2256" i="14"/>
  <c r="F2257" i="14"/>
  <c r="F2258" i="14"/>
  <c r="F2259" i="14"/>
  <c r="F2260" i="14"/>
  <c r="F2261" i="14"/>
  <c r="F2262" i="14"/>
  <c r="F2263" i="14"/>
  <c r="F2264" i="14"/>
  <c r="F2265" i="14"/>
  <c r="F2266" i="14"/>
  <c r="F2267" i="14"/>
  <c r="F2268" i="14"/>
  <c r="F2269" i="14"/>
  <c r="F2270" i="14"/>
  <c r="F2271" i="14"/>
  <c r="F2272" i="14"/>
  <c r="F2273" i="14"/>
  <c r="F2274" i="14"/>
  <c r="F2275" i="14"/>
  <c r="F2276" i="14"/>
  <c r="F2277" i="14"/>
  <c r="F2278" i="14"/>
  <c r="F2279" i="14"/>
  <c r="F2280" i="14"/>
  <c r="F2281" i="14"/>
  <c r="F2282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08" i="14"/>
  <c r="F2309" i="14"/>
  <c r="F2310" i="14"/>
  <c r="F2311" i="14"/>
  <c r="F2312" i="14"/>
  <c r="F2313" i="14"/>
  <c r="F2314" i="14"/>
  <c r="F2315" i="14"/>
  <c r="F2316" i="14"/>
  <c r="F2317" i="14"/>
  <c r="F2318" i="14"/>
  <c r="F2319" i="14"/>
  <c r="F2320" i="14"/>
  <c r="F2321" i="14"/>
  <c r="F2322" i="14"/>
  <c r="F2323" i="14"/>
  <c r="F2324" i="14"/>
  <c r="F2325" i="14"/>
  <c r="F2326" i="14"/>
  <c r="F2327" i="14"/>
  <c r="F2328" i="14"/>
  <c r="F2329" i="14"/>
  <c r="F2330" i="14"/>
  <c r="F2331" i="14"/>
  <c r="F2332" i="14"/>
  <c r="F2333" i="14"/>
  <c r="F2334" i="14"/>
  <c r="F2335" i="14"/>
  <c r="F2336" i="14"/>
  <c r="F2337" i="14"/>
  <c r="F2338" i="14"/>
  <c r="F2339" i="14"/>
  <c r="F2340" i="14"/>
  <c r="F2341" i="14"/>
  <c r="F2342" i="14"/>
  <c r="F2343" i="14"/>
  <c r="F2344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2356" i="14"/>
  <c r="F2357" i="14"/>
  <c r="F2358" i="14"/>
  <c r="F2359" i="14"/>
  <c r="F2360" i="14"/>
  <c r="F2361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39" i="14"/>
  <c r="F2440" i="14"/>
  <c r="F2441" i="14"/>
  <c r="F2442" i="14"/>
  <c r="F2443" i="14"/>
  <c r="F2444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6" i="14"/>
  <c r="F2527" i="14"/>
  <c r="F2528" i="14"/>
  <c r="F2529" i="14"/>
  <c r="F2530" i="14"/>
  <c r="F2531" i="14"/>
  <c r="F2532" i="14"/>
  <c r="F2533" i="14"/>
  <c r="F2534" i="14"/>
  <c r="F2535" i="14"/>
  <c r="F2536" i="14"/>
  <c r="F2537" i="14"/>
  <c r="F2538" i="14"/>
  <c r="F2539" i="14"/>
  <c r="F2540" i="14"/>
  <c r="F2541" i="14"/>
  <c r="F2542" i="14"/>
  <c r="F2543" i="14"/>
  <c r="F2544" i="14"/>
  <c r="F2545" i="14"/>
  <c r="F2546" i="14"/>
  <c r="F2547" i="14"/>
  <c r="F2548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2560" i="14"/>
  <c r="F2561" i="14"/>
  <c r="F2562" i="14"/>
  <c r="F2563" i="14"/>
  <c r="F2564" i="14"/>
  <c r="F2565" i="14"/>
  <c r="F2566" i="14"/>
  <c r="F2567" i="14"/>
  <c r="F2568" i="14"/>
  <c r="F2569" i="14"/>
  <c r="F2570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30" i="14"/>
  <c r="F2631" i="14"/>
  <c r="F2632" i="14"/>
  <c r="F2633" i="14"/>
  <c r="F2634" i="14"/>
  <c r="F2635" i="14"/>
  <c r="F2636" i="14"/>
  <c r="F2637" i="14"/>
  <c r="F2638" i="14"/>
  <c r="F2639" i="14"/>
  <c r="F2640" i="14"/>
  <c r="F2641" i="14"/>
  <c r="F2642" i="14"/>
  <c r="F2643" i="14"/>
  <c r="F2644" i="14"/>
  <c r="F2645" i="14"/>
  <c r="F2646" i="14"/>
  <c r="F2647" i="14"/>
  <c r="F2648" i="14"/>
  <c r="F2649" i="14"/>
  <c r="F2650" i="14"/>
  <c r="F2651" i="14"/>
  <c r="F2652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71" i="14"/>
  <c r="F2672" i="14"/>
  <c r="F2673" i="14"/>
  <c r="F2674" i="14"/>
  <c r="F2675" i="14"/>
  <c r="F2676" i="14"/>
  <c r="F2677" i="14"/>
  <c r="F2678" i="14"/>
  <c r="F2679" i="14"/>
  <c r="F2680" i="14"/>
  <c r="F2681" i="14"/>
  <c r="F2682" i="14"/>
  <c r="F2684" i="14"/>
  <c r="F2685" i="14"/>
  <c r="F2686" i="14"/>
  <c r="F2687" i="14"/>
  <c r="F2688" i="14"/>
  <c r="F2689" i="14"/>
  <c r="F2690" i="14"/>
  <c r="F2691" i="14"/>
  <c r="F2692" i="14"/>
  <c r="F2693" i="14"/>
  <c r="F2694" i="14"/>
  <c r="F2695" i="14"/>
  <c r="F2696" i="14"/>
  <c r="F2697" i="14"/>
  <c r="F2698" i="14"/>
  <c r="F2699" i="14"/>
  <c r="F2700" i="14"/>
  <c r="F2701" i="14"/>
  <c r="F2702" i="14"/>
  <c r="F2703" i="14"/>
  <c r="F2704" i="14"/>
  <c r="F2705" i="14"/>
  <c r="F2706" i="14"/>
  <c r="F2707" i="14"/>
  <c r="F2708" i="14"/>
  <c r="F2709" i="14"/>
  <c r="F2710" i="14"/>
  <c r="F2711" i="14"/>
  <c r="F2712" i="14"/>
  <c r="F2713" i="14"/>
  <c r="F2714" i="14"/>
  <c r="F2715" i="14"/>
  <c r="F2716" i="14"/>
  <c r="F2717" i="14"/>
  <c r="F2718" i="14"/>
  <c r="F2719" i="14"/>
  <c r="F2720" i="14"/>
  <c r="F2721" i="14"/>
  <c r="F2722" i="14"/>
  <c r="F2723" i="14"/>
  <c r="F2724" i="14"/>
  <c r="F2725" i="14"/>
  <c r="F2726" i="14"/>
  <c r="F2727" i="14"/>
  <c r="F2728" i="14"/>
  <c r="F2729" i="14"/>
  <c r="F2730" i="14"/>
  <c r="F2731" i="14"/>
  <c r="F2732" i="14"/>
  <c r="F2733" i="14"/>
  <c r="F2734" i="14"/>
  <c r="F2735" i="14"/>
  <c r="F2736" i="14"/>
  <c r="F2737" i="14"/>
  <c r="F2738" i="14"/>
  <c r="F2739" i="14"/>
  <c r="F2740" i="14"/>
  <c r="F2741" i="14"/>
  <c r="F2742" i="14"/>
  <c r="F2743" i="14"/>
  <c r="F2744" i="14"/>
  <c r="F2745" i="14"/>
  <c r="F2746" i="14"/>
  <c r="F2747" i="14"/>
  <c r="F2748" i="14"/>
  <c r="F2749" i="14"/>
  <c r="F2750" i="14"/>
  <c r="F2751" i="14"/>
  <c r="F2752" i="14"/>
  <c r="F2753" i="14"/>
  <c r="F2754" i="14"/>
  <c r="F2755" i="14"/>
  <c r="F2756" i="14"/>
  <c r="F2757" i="14"/>
  <c r="F2758" i="14"/>
  <c r="F2759" i="14"/>
  <c r="F2760" i="14"/>
  <c r="F2761" i="14"/>
  <c r="F2762" i="14"/>
  <c r="F2763" i="14"/>
  <c r="F2764" i="14"/>
  <c r="F2765" i="14"/>
  <c r="F2766" i="14"/>
  <c r="F2767" i="14"/>
  <c r="F2768" i="14"/>
  <c r="F2769" i="14"/>
  <c r="F2770" i="14"/>
  <c r="F2771" i="14"/>
  <c r="F2772" i="14"/>
  <c r="F2773" i="14"/>
  <c r="F2774" i="14"/>
  <c r="F2775" i="14"/>
  <c r="F2776" i="14"/>
  <c r="F2777" i="14"/>
  <c r="F2778" i="14"/>
  <c r="F2779" i="14"/>
  <c r="F2780" i="14"/>
  <c r="F2781" i="14"/>
  <c r="F2782" i="14"/>
  <c r="F2783" i="14"/>
  <c r="F2784" i="14"/>
  <c r="F2785" i="14"/>
  <c r="F2786" i="14"/>
  <c r="F2787" i="14"/>
  <c r="F2788" i="14"/>
  <c r="F2789" i="14"/>
  <c r="F2790" i="14"/>
  <c r="F2791" i="14"/>
  <c r="F2792" i="14"/>
  <c r="F2793" i="14"/>
  <c r="F2794" i="14"/>
  <c r="F2795" i="14"/>
  <c r="F2796" i="14"/>
  <c r="F2797" i="14"/>
  <c r="F2798" i="14"/>
  <c r="F2799" i="14"/>
  <c r="F2800" i="14"/>
  <c r="F2801" i="14"/>
  <c r="F2802" i="14"/>
  <c r="F2803" i="14"/>
  <c r="F2804" i="14"/>
  <c r="F2805" i="14"/>
  <c r="F2806" i="14"/>
  <c r="F2807" i="14"/>
  <c r="F2808" i="14"/>
  <c r="F2809" i="14"/>
  <c r="F2810" i="14"/>
  <c r="F2811" i="14"/>
  <c r="F2812" i="14"/>
  <c r="F2813" i="14"/>
  <c r="F2814" i="14"/>
  <c r="F2815" i="14"/>
  <c r="F2816" i="14"/>
  <c r="F2817" i="14"/>
  <c r="F2818" i="14"/>
  <c r="F2819" i="14"/>
  <c r="F2820" i="14"/>
  <c r="F2821" i="14"/>
  <c r="F2822" i="14"/>
  <c r="F2823" i="14"/>
  <c r="F2824" i="14"/>
  <c r="F2825" i="14"/>
  <c r="F2826" i="14"/>
  <c r="F2827" i="14"/>
  <c r="F2828" i="14"/>
  <c r="F2829" i="14"/>
  <c r="F2830" i="14"/>
  <c r="F2831" i="14"/>
  <c r="F2832" i="14"/>
  <c r="F2833" i="14"/>
  <c r="F2834" i="14"/>
  <c r="F2835" i="14"/>
  <c r="F2836" i="14"/>
  <c r="F2837" i="14"/>
  <c r="F2838" i="14"/>
  <c r="F2839" i="14"/>
  <c r="F2840" i="14"/>
  <c r="F2841" i="14"/>
  <c r="F2842" i="14"/>
  <c r="F2843" i="14"/>
  <c r="F2844" i="14"/>
  <c r="F2845" i="14"/>
  <c r="F2846" i="14"/>
  <c r="F2847" i="14"/>
  <c r="F2848" i="14"/>
  <c r="F2849" i="14"/>
  <c r="F2850" i="14"/>
  <c r="F2851" i="14"/>
  <c r="F2852" i="14"/>
  <c r="F2853" i="14"/>
  <c r="F2854" i="14"/>
  <c r="F2855" i="14"/>
  <c r="F2856" i="14"/>
  <c r="F2857" i="14"/>
  <c r="F2858" i="14"/>
  <c r="F2859" i="14"/>
  <c r="F2860" i="14"/>
  <c r="F2861" i="14"/>
  <c r="F2862" i="14"/>
  <c r="F2863" i="14"/>
  <c r="F2864" i="14"/>
  <c r="F2865" i="14"/>
  <c r="F2866" i="14"/>
  <c r="F2867" i="14"/>
  <c r="F2868" i="14"/>
  <c r="F2869" i="14"/>
  <c r="F2870" i="14"/>
  <c r="F2871" i="14"/>
  <c r="F2872" i="14"/>
  <c r="F2873" i="14"/>
  <c r="F2874" i="14"/>
  <c r="F2875" i="14"/>
  <c r="F2876" i="14"/>
  <c r="F2877" i="14"/>
  <c r="F2878" i="14"/>
  <c r="F2879" i="14"/>
  <c r="F2880" i="14"/>
  <c r="F2881" i="14"/>
  <c r="F2882" i="14"/>
  <c r="F2883" i="14"/>
  <c r="F2884" i="14"/>
  <c r="F2885" i="14"/>
  <c r="F2886" i="14"/>
  <c r="F2887" i="14"/>
  <c r="F2888" i="14"/>
  <c r="F2889" i="14"/>
  <c r="F2890" i="14"/>
  <c r="F2891" i="14"/>
  <c r="F2892" i="14"/>
  <c r="F2893" i="14"/>
  <c r="F2894" i="14"/>
  <c r="F2895" i="14"/>
  <c r="F2896" i="14"/>
  <c r="F2897" i="14"/>
  <c r="F2898" i="14"/>
  <c r="F2899" i="14"/>
  <c r="F2900" i="14"/>
  <c r="F2901" i="14"/>
  <c r="F2902" i="14"/>
  <c r="F2903" i="14"/>
  <c r="F2904" i="14"/>
  <c r="F2905" i="14"/>
  <c r="F2906" i="14"/>
  <c r="F2907" i="14"/>
  <c r="F2908" i="14"/>
  <c r="F2909" i="14"/>
  <c r="F2910" i="14"/>
  <c r="F2911" i="14"/>
  <c r="F2912" i="14"/>
  <c r="F2913" i="14"/>
  <c r="F2914" i="14"/>
  <c r="F2915" i="14"/>
  <c r="F2916" i="14"/>
  <c r="F2917" i="14"/>
  <c r="F2918" i="14"/>
  <c r="F2919" i="14"/>
  <c r="F2920" i="14"/>
  <c r="F2921" i="14"/>
  <c r="F2922" i="14"/>
  <c r="F2923" i="14"/>
  <c r="F2924" i="14"/>
  <c r="F2925" i="14"/>
  <c r="F2926" i="14"/>
  <c r="F2927" i="14"/>
  <c r="F2928" i="14"/>
  <c r="F2929" i="14"/>
  <c r="F2930" i="14"/>
  <c r="F2931" i="14"/>
  <c r="F2932" i="14"/>
  <c r="F2933" i="14"/>
  <c r="F2934" i="14"/>
  <c r="F2935" i="14"/>
  <c r="F2936" i="14"/>
  <c r="F2937" i="14"/>
  <c r="F2938" i="14"/>
  <c r="F2939" i="14"/>
  <c r="F2940" i="14"/>
  <c r="F2941" i="14"/>
  <c r="F2942" i="14"/>
  <c r="F2943" i="14"/>
  <c r="F2944" i="14"/>
  <c r="F2945" i="14"/>
  <c r="F2946" i="14"/>
  <c r="F2947" i="14"/>
  <c r="F2948" i="14"/>
  <c r="F2949" i="14"/>
  <c r="F2950" i="14"/>
  <c r="F2951" i="14"/>
  <c r="F2952" i="14"/>
  <c r="F2953" i="14"/>
  <c r="F2954" i="14"/>
  <c r="F2955" i="14"/>
  <c r="F2956" i="14"/>
  <c r="F2957" i="14"/>
  <c r="F2958" i="14"/>
  <c r="F2959" i="14"/>
  <c r="F2960" i="14"/>
  <c r="F2961" i="14"/>
  <c r="F2962" i="14"/>
  <c r="F2963" i="14"/>
  <c r="F2964" i="14"/>
  <c r="F2965" i="14"/>
  <c r="F2966" i="14"/>
  <c r="F2967" i="14"/>
  <c r="F2968" i="14"/>
  <c r="F2969" i="14"/>
  <c r="F2970" i="14"/>
  <c r="F2971" i="14"/>
  <c r="F2972" i="14"/>
  <c r="F2973" i="14"/>
  <c r="F2974" i="14"/>
  <c r="F2975" i="14"/>
  <c r="F2976" i="14"/>
  <c r="F2977" i="14"/>
  <c r="F2978" i="14"/>
  <c r="F2979" i="14"/>
  <c r="F2980" i="14"/>
  <c r="F2981" i="14"/>
  <c r="F2982" i="14"/>
  <c r="F2983" i="14"/>
  <c r="F2984" i="14"/>
  <c r="F2985" i="14"/>
  <c r="F2986" i="14"/>
  <c r="F2987" i="14"/>
  <c r="F2988" i="14"/>
  <c r="F2989" i="14"/>
  <c r="F2990" i="14"/>
  <c r="F2991" i="14"/>
  <c r="F2992" i="14"/>
  <c r="F2993" i="14"/>
  <c r="F2994" i="14"/>
  <c r="F2995" i="14"/>
  <c r="F2996" i="14"/>
  <c r="F2997" i="14"/>
  <c r="F2998" i="14"/>
  <c r="F2999" i="14"/>
  <c r="F3000" i="14"/>
  <c r="F3001" i="14"/>
  <c r="F3002" i="14"/>
  <c r="F3003" i="14"/>
  <c r="F3004" i="14"/>
  <c r="F3005" i="14"/>
  <c r="F3006" i="14"/>
  <c r="F3007" i="14"/>
  <c r="F3008" i="14"/>
  <c r="F3009" i="14"/>
  <c r="F3010" i="14"/>
  <c r="F3011" i="14"/>
  <c r="F3012" i="14"/>
  <c r="F3013" i="14"/>
  <c r="F3014" i="14"/>
  <c r="F3015" i="14"/>
  <c r="F3016" i="14"/>
  <c r="F3017" i="14"/>
  <c r="F3018" i="14"/>
  <c r="F3019" i="14"/>
  <c r="F3020" i="14"/>
  <c r="F3021" i="14"/>
  <c r="F3022" i="14"/>
  <c r="F3023" i="14"/>
  <c r="F3024" i="14"/>
  <c r="F3026" i="14"/>
  <c r="F3027" i="14"/>
  <c r="F3028" i="14"/>
  <c r="F3025" i="14"/>
  <c r="F3029" i="14"/>
  <c r="F3030" i="14"/>
  <c r="F3031" i="14"/>
  <c r="F3032" i="14"/>
  <c r="F3033" i="14"/>
  <c r="F3034" i="14"/>
  <c r="F3035" i="14"/>
  <c r="F3036" i="14"/>
  <c r="F3037" i="14"/>
  <c r="F3038" i="14"/>
  <c r="F3039" i="14"/>
  <c r="F3040" i="14"/>
  <c r="F3041" i="14"/>
  <c r="F3043" i="14"/>
  <c r="F3044" i="14"/>
  <c r="F3045" i="14"/>
  <c r="F3046" i="14"/>
  <c r="F3047" i="14"/>
  <c r="F3048" i="14"/>
  <c r="F3049" i="14"/>
  <c r="F3050" i="14"/>
  <c r="F3051" i="14"/>
  <c r="F3052" i="14"/>
  <c r="F3053" i="14"/>
  <c r="F3054" i="14"/>
  <c r="F3055" i="14"/>
  <c r="F3056" i="14"/>
  <c r="F3057" i="14"/>
  <c r="F3058" i="14"/>
  <c r="F3059" i="14"/>
  <c r="F3060" i="14"/>
  <c r="F3061" i="14"/>
  <c r="F3062" i="14"/>
  <c r="F3063" i="14"/>
  <c r="F3064" i="14"/>
  <c r="F3065" i="14"/>
  <c r="F3066" i="14"/>
  <c r="F3067" i="14"/>
  <c r="F3068" i="14"/>
  <c r="F3069" i="14"/>
  <c r="F3070" i="14"/>
  <c r="F3071" i="14"/>
  <c r="F3072" i="14"/>
  <c r="F3073" i="14"/>
  <c r="F3074" i="14"/>
  <c r="F3075" i="14"/>
  <c r="F3076" i="14"/>
  <c r="F3077" i="14"/>
  <c r="F3078" i="14"/>
  <c r="F3079" i="14"/>
  <c r="F3080" i="14"/>
  <c r="F3081" i="14"/>
  <c r="F3082" i="14"/>
  <c r="F3083" i="14"/>
  <c r="F3084" i="14"/>
  <c r="F3085" i="14"/>
  <c r="F3086" i="14"/>
  <c r="F3087" i="14"/>
  <c r="F3088" i="14"/>
  <c r="F3089" i="14"/>
  <c r="F3090" i="14"/>
  <c r="F3091" i="14"/>
  <c r="F3092" i="14"/>
  <c r="F3093" i="14"/>
  <c r="F3094" i="14"/>
  <c r="F3095" i="14"/>
  <c r="F3096" i="14"/>
  <c r="F3097" i="14"/>
  <c r="F3098" i="14"/>
  <c r="F3099" i="14"/>
  <c r="F3100" i="14"/>
  <c r="F3101" i="14"/>
  <c r="F3102" i="14"/>
  <c r="F3103" i="14"/>
  <c r="F3104" i="14"/>
  <c r="F3105" i="14"/>
  <c r="F3106" i="14"/>
  <c r="F3107" i="14"/>
  <c r="F3108" i="14"/>
  <c r="F3109" i="14"/>
  <c r="F3110" i="14"/>
  <c r="F3111" i="14"/>
  <c r="F3112" i="14"/>
  <c r="F3113" i="14"/>
  <c r="F3114" i="14"/>
  <c r="F3115" i="14"/>
  <c r="F3116" i="14"/>
  <c r="F3117" i="14"/>
  <c r="F3118" i="14"/>
  <c r="F3119" i="14"/>
  <c r="F3120" i="14"/>
  <c r="F3121" i="14"/>
  <c r="F3122" i="14"/>
  <c r="F3123" i="14"/>
  <c r="F3124" i="14"/>
  <c r="F3125" i="14"/>
  <c r="F3126" i="14"/>
  <c r="F3127" i="14"/>
  <c r="F3128" i="14"/>
  <c r="F3129" i="14"/>
  <c r="F3130" i="14"/>
  <c r="F3131" i="14"/>
  <c r="F3132" i="14"/>
  <c r="F3133" i="14"/>
  <c r="F3134" i="14"/>
  <c r="F3135" i="14"/>
  <c r="F3136" i="14"/>
  <c r="F3137" i="14"/>
  <c r="F3138" i="14"/>
  <c r="F3139" i="14"/>
  <c r="F3140" i="14"/>
  <c r="F3141" i="14"/>
  <c r="F3142" i="14"/>
  <c r="F3143" i="14"/>
  <c r="F3144" i="14"/>
  <c r="F3145" i="14"/>
  <c r="F3146" i="14"/>
  <c r="F3147" i="14"/>
  <c r="F3148" i="14"/>
  <c r="F3149" i="14"/>
  <c r="F3150" i="14"/>
  <c r="F3151" i="14"/>
  <c r="F3152" i="14"/>
  <c r="F3153" i="14"/>
  <c r="F3154" i="14"/>
  <c r="F3155" i="14"/>
  <c r="F3156" i="14"/>
  <c r="F3157" i="14"/>
  <c r="F3158" i="14"/>
  <c r="F3159" i="14"/>
  <c r="F3160" i="14"/>
  <c r="F3161" i="14"/>
  <c r="F3162" i="14"/>
  <c r="F3163" i="14"/>
  <c r="F3164" i="14"/>
  <c r="F3165" i="14"/>
  <c r="F3166" i="14"/>
  <c r="F3167" i="14"/>
  <c r="F3168" i="14"/>
  <c r="F3169" i="14"/>
  <c r="F3170" i="14"/>
  <c r="F3171" i="14"/>
  <c r="F3172" i="14"/>
  <c r="F3173" i="14"/>
  <c r="F3174" i="14"/>
  <c r="F3175" i="14"/>
  <c r="F3176" i="14"/>
  <c r="F3177" i="14"/>
  <c r="F3178" i="14"/>
  <c r="F3179" i="14"/>
  <c r="F3180" i="14"/>
  <c r="F3181" i="14"/>
  <c r="F3182" i="14"/>
  <c r="F3183" i="14"/>
  <c r="F3184" i="14"/>
  <c r="F3185" i="14"/>
  <c r="F3186" i="14"/>
  <c r="F3187" i="14"/>
  <c r="F3188" i="14"/>
  <c r="F3189" i="14"/>
  <c r="F3190" i="14"/>
  <c r="F3191" i="14"/>
  <c r="F3192" i="14"/>
  <c r="F3193" i="14"/>
  <c r="F3194" i="14"/>
  <c r="F3195" i="14"/>
  <c r="F3196" i="14"/>
  <c r="F3197" i="14"/>
  <c r="F3198" i="14"/>
  <c r="F3199" i="14"/>
  <c r="F3200" i="14"/>
  <c r="F3201" i="14"/>
  <c r="F3202" i="14"/>
  <c r="F3203" i="14"/>
  <c r="F3204" i="14"/>
  <c r="F3205" i="14"/>
  <c r="F3206" i="14"/>
  <c r="F3207" i="14"/>
  <c r="F3208" i="14"/>
  <c r="F3209" i="14"/>
  <c r="F3210" i="14"/>
  <c r="F3211" i="14"/>
  <c r="F3212" i="14"/>
  <c r="F3213" i="14"/>
  <c r="F3214" i="14"/>
  <c r="F3215" i="14"/>
  <c r="F3216" i="14"/>
  <c r="F3217" i="14"/>
  <c r="F3218" i="14"/>
  <c r="F3219" i="14"/>
  <c r="F3220" i="14"/>
  <c r="F3221" i="14"/>
  <c r="F3222" i="14"/>
  <c r="F3223" i="14"/>
  <c r="F3224" i="14"/>
  <c r="F3225" i="14"/>
  <c r="F3226" i="14"/>
  <c r="F3227" i="14"/>
  <c r="F3228" i="14"/>
  <c r="F3229" i="14"/>
  <c r="F3230" i="14"/>
  <c r="F3231" i="14"/>
  <c r="F3232" i="14"/>
  <c r="F3233" i="14"/>
  <c r="F3234" i="14"/>
  <c r="F3235" i="14"/>
  <c r="F3236" i="14"/>
  <c r="F3237" i="14"/>
  <c r="F3238" i="14"/>
  <c r="F3239" i="14"/>
  <c r="F3240" i="14"/>
  <c r="F3241" i="14"/>
  <c r="F3242" i="14"/>
  <c r="F3243" i="14"/>
  <c r="F3244" i="14"/>
  <c r="F3245" i="14"/>
  <c r="F3246" i="14"/>
  <c r="F3247" i="14"/>
  <c r="F3248" i="14"/>
  <c r="F3249" i="14"/>
  <c r="F3250" i="14"/>
  <c r="F3251" i="14"/>
  <c r="F3252" i="14"/>
  <c r="F3253" i="14"/>
  <c r="F3254" i="14"/>
  <c r="F3255" i="14"/>
  <c r="F3259" i="14"/>
  <c r="F3260" i="14"/>
  <c r="F3261" i="14"/>
  <c r="F3262" i="14"/>
  <c r="F3263" i="14"/>
  <c r="F3264" i="14"/>
  <c r="F3265" i="14"/>
  <c r="F3266" i="14"/>
  <c r="F3267" i="14"/>
  <c r="F3268" i="14"/>
  <c r="F3269" i="14"/>
  <c r="F3270" i="14"/>
  <c r="F3271" i="14"/>
  <c r="F3272" i="14"/>
  <c r="F3273" i="14"/>
  <c r="F3274" i="14"/>
  <c r="F3275" i="14"/>
  <c r="F3276" i="14"/>
  <c r="F3277" i="14"/>
  <c r="F3278" i="14"/>
  <c r="F3279" i="14"/>
  <c r="F3280" i="14"/>
  <c r="F3281" i="14"/>
  <c r="F3282" i="14"/>
  <c r="F3283" i="14"/>
  <c r="F3284" i="14"/>
  <c r="F3285" i="14"/>
  <c r="F3286" i="14"/>
  <c r="F3287" i="14"/>
  <c r="F3288" i="14"/>
  <c r="F3289" i="14"/>
  <c r="F3290" i="14"/>
  <c r="F3291" i="14"/>
  <c r="F3292" i="14"/>
  <c r="F3293" i="14"/>
  <c r="F3294" i="14"/>
  <c r="F3295" i="14"/>
  <c r="F3296" i="14"/>
  <c r="F3297" i="14"/>
  <c r="F3298" i="14"/>
  <c r="F3299" i="14"/>
  <c r="F3300" i="14"/>
  <c r="F3301" i="14"/>
  <c r="F3302" i="14"/>
  <c r="F3303" i="14"/>
  <c r="F3304" i="14"/>
  <c r="F3305" i="14"/>
  <c r="F3306" i="14"/>
  <c r="F3307" i="14"/>
  <c r="F3308" i="14"/>
  <c r="F3309" i="14"/>
  <c r="F3310" i="14"/>
  <c r="F3311" i="14"/>
  <c r="F3312" i="14"/>
  <c r="F3313" i="14"/>
  <c r="F3314" i="14"/>
  <c r="F3315" i="14"/>
  <c r="F3316" i="14"/>
  <c r="F3317" i="14"/>
  <c r="F3318" i="14"/>
  <c r="F3319" i="14"/>
  <c r="F3320" i="14"/>
  <c r="F3321" i="14"/>
  <c r="F3322" i="14"/>
  <c r="F3323" i="14"/>
  <c r="F3324" i="14"/>
  <c r="F3325" i="14"/>
  <c r="F3326" i="14"/>
  <c r="F3327" i="14"/>
  <c r="F3328" i="14"/>
  <c r="F3329" i="14"/>
  <c r="F3330" i="14"/>
  <c r="F3331" i="14"/>
  <c r="F3332" i="14"/>
  <c r="F3333" i="14"/>
  <c r="F3334" i="14"/>
  <c r="F3335" i="14"/>
  <c r="F3336" i="14"/>
  <c r="F3337" i="14"/>
  <c r="F3338" i="14"/>
  <c r="F3339" i="14"/>
  <c r="F3340" i="14"/>
  <c r="F3341" i="14"/>
  <c r="F3342" i="14"/>
  <c r="F3343" i="14"/>
  <c r="F3344" i="14"/>
  <c r="F3345" i="14"/>
  <c r="F3346" i="14"/>
  <c r="F3347" i="14"/>
  <c r="F3348" i="14"/>
  <c r="F3349" i="14"/>
  <c r="F3350" i="14"/>
  <c r="F3351" i="14"/>
  <c r="F3352" i="14"/>
  <c r="F3353" i="14"/>
  <c r="F3354" i="14"/>
  <c r="F3355" i="14"/>
  <c r="F3356" i="14"/>
  <c r="F3357" i="14"/>
  <c r="F3358" i="14"/>
  <c r="F3359" i="14"/>
  <c r="F3360" i="14"/>
  <c r="F3361" i="14"/>
  <c r="F3362" i="14"/>
  <c r="F3363" i="14"/>
  <c r="F3364" i="14"/>
  <c r="F3365" i="14"/>
  <c r="F3366" i="14"/>
  <c r="F3367" i="14"/>
  <c r="F3368" i="14"/>
  <c r="F3369" i="14"/>
  <c r="F3370" i="14"/>
  <c r="F3371" i="14"/>
  <c r="F3372" i="14"/>
  <c r="F3373" i="14"/>
  <c r="F3374" i="14"/>
  <c r="F3375" i="14"/>
  <c r="F3376" i="14"/>
  <c r="F3377" i="14"/>
  <c r="F3378" i="14"/>
  <c r="F3379" i="14"/>
  <c r="F3380" i="14"/>
  <c r="F3381" i="14"/>
  <c r="F3382" i="14"/>
  <c r="F3383" i="14"/>
  <c r="F3384" i="14"/>
  <c r="F3385" i="14"/>
  <c r="F3386" i="14"/>
  <c r="F3387" i="14"/>
  <c r="F3388" i="14"/>
  <c r="F3389" i="14"/>
  <c r="F3390" i="14"/>
  <c r="F3391" i="14"/>
  <c r="F3392" i="14"/>
  <c r="F3393" i="14"/>
  <c r="F3394" i="14"/>
  <c r="F3395" i="14"/>
  <c r="F3396" i="14"/>
  <c r="F3397" i="14"/>
  <c r="F3398" i="14"/>
  <c r="F3399" i="14"/>
  <c r="F3400" i="14"/>
  <c r="F3401" i="14"/>
  <c r="F3402" i="14"/>
  <c r="F3403" i="14"/>
  <c r="F3404" i="14"/>
  <c r="F3405" i="14"/>
  <c r="F3406" i="14"/>
  <c r="F3407" i="14"/>
  <c r="F3408" i="14"/>
  <c r="F3409" i="14"/>
  <c r="F3410" i="14"/>
  <c r="F3411" i="14"/>
  <c r="F3412" i="14"/>
  <c r="F3413" i="14"/>
  <c r="F3414" i="14"/>
  <c r="F3415" i="14"/>
  <c r="F3416" i="14"/>
  <c r="F3417" i="14"/>
  <c r="F3418" i="14"/>
  <c r="F3419" i="14"/>
  <c r="F3420" i="14"/>
  <c r="F3421" i="14"/>
  <c r="F3422" i="14"/>
  <c r="F3423" i="14"/>
  <c r="F3424" i="14"/>
  <c r="F3425" i="14"/>
  <c r="F3426" i="14"/>
  <c r="F3427" i="14"/>
  <c r="F3428" i="14"/>
  <c r="F3429" i="14"/>
  <c r="F3430" i="14"/>
  <c r="F3431" i="14"/>
  <c r="F3432" i="14"/>
  <c r="F3433" i="14"/>
  <c r="F3434" i="14"/>
  <c r="F3435" i="14"/>
  <c r="F3436" i="14"/>
  <c r="F3437" i="14"/>
  <c r="F3438" i="14"/>
  <c r="F3439" i="14"/>
  <c r="F3440" i="14"/>
  <c r="F3441" i="14"/>
  <c r="F3442" i="14"/>
  <c r="F3443" i="14"/>
  <c r="F3444" i="14"/>
  <c r="F3445" i="14"/>
  <c r="F3446" i="14"/>
  <c r="F3447" i="14"/>
  <c r="F3448" i="14"/>
  <c r="F3449" i="14"/>
  <c r="F3450" i="14"/>
  <c r="F3451" i="14"/>
  <c r="F3452" i="14"/>
  <c r="F3453" i="14"/>
  <c r="F3454" i="14"/>
  <c r="F3455" i="14"/>
  <c r="F3456" i="14"/>
  <c r="F3457" i="14"/>
  <c r="F3458" i="14"/>
  <c r="F3459" i="14"/>
  <c r="F3460" i="14"/>
  <c r="F3461" i="14"/>
  <c r="F3462" i="14"/>
  <c r="F3463" i="14"/>
  <c r="F3464" i="14"/>
  <c r="F3465" i="14"/>
  <c r="F3466" i="14"/>
  <c r="F3467" i="14"/>
  <c r="F3468" i="14"/>
  <c r="F3469" i="14"/>
  <c r="F3470" i="14"/>
  <c r="F3471" i="14"/>
  <c r="F3472" i="14"/>
  <c r="F3473" i="14"/>
  <c r="F3474" i="14"/>
  <c r="F3475" i="14"/>
  <c r="F3476" i="14"/>
  <c r="F3477" i="14"/>
  <c r="F3478" i="14"/>
  <c r="F3479" i="14"/>
  <c r="F3480" i="14"/>
  <c r="F3481" i="14"/>
  <c r="F3482" i="14"/>
  <c r="F3483" i="14"/>
  <c r="F3484" i="14"/>
  <c r="F3485" i="14"/>
  <c r="F3486" i="14"/>
  <c r="F3487" i="14"/>
  <c r="F3488" i="14"/>
  <c r="F3489" i="14"/>
  <c r="F3490" i="14"/>
  <c r="F3491" i="14"/>
  <c r="F3492" i="14"/>
  <c r="F3493" i="14"/>
  <c r="F3494" i="14"/>
  <c r="F3495" i="14"/>
  <c r="F3496" i="14"/>
  <c r="F3497" i="14"/>
  <c r="F3498" i="14"/>
  <c r="F3499" i="14"/>
  <c r="F3500" i="14"/>
  <c r="F3501" i="14"/>
  <c r="F3502" i="14"/>
  <c r="F3503" i="14"/>
  <c r="F3504" i="14"/>
  <c r="F3505" i="14"/>
  <c r="F3506" i="14"/>
  <c r="F3507" i="14"/>
  <c r="F3508" i="14"/>
  <c r="F3509" i="14"/>
  <c r="F3510" i="14"/>
  <c r="F3511" i="14"/>
  <c r="F3512" i="14"/>
  <c r="F3513" i="14"/>
  <c r="F3514" i="14"/>
  <c r="F3515" i="14"/>
  <c r="F3516" i="14"/>
  <c r="F3517" i="14"/>
  <c r="F3518" i="14"/>
  <c r="F3519" i="14"/>
  <c r="F3520" i="14"/>
  <c r="F3521" i="14"/>
  <c r="F3522" i="14"/>
  <c r="F3523" i="14"/>
  <c r="F3524" i="14"/>
  <c r="F3525" i="14"/>
  <c r="F3526" i="14"/>
  <c r="F3527" i="14"/>
  <c r="F3528" i="14"/>
  <c r="F3529" i="14"/>
  <c r="F3530" i="14"/>
  <c r="F3531" i="14"/>
  <c r="F3532" i="14"/>
  <c r="F3533" i="14"/>
  <c r="F3534" i="14"/>
  <c r="F3535" i="14"/>
  <c r="F3536" i="14"/>
  <c r="F3537" i="14"/>
  <c r="F3538" i="14"/>
  <c r="F3539" i="14"/>
  <c r="F3540" i="14"/>
  <c r="F3541" i="14"/>
  <c r="F3542" i="14"/>
  <c r="F3543" i="14"/>
  <c r="F3544" i="14"/>
  <c r="F3545" i="14"/>
  <c r="F3546" i="14"/>
  <c r="F3547" i="14"/>
  <c r="F3548" i="14"/>
  <c r="F3549" i="14"/>
  <c r="F3550" i="14"/>
  <c r="F3551" i="14"/>
  <c r="F3552" i="14"/>
  <c r="F3553" i="14"/>
  <c r="F3554" i="14"/>
  <c r="F3555" i="14"/>
  <c r="F3556" i="14"/>
  <c r="F3557" i="14"/>
  <c r="F3558" i="14"/>
  <c r="F3559" i="14"/>
  <c r="F3560" i="14"/>
  <c r="F3561" i="14"/>
  <c r="F3562" i="14"/>
  <c r="F3563" i="14"/>
  <c r="F3564" i="14"/>
  <c r="F3565" i="14"/>
  <c r="F3566" i="14"/>
  <c r="F3567" i="14"/>
  <c r="F3568" i="14"/>
  <c r="F3569" i="14"/>
  <c r="F3570" i="14"/>
  <c r="F3571" i="14"/>
  <c r="F3572" i="14"/>
  <c r="F3573" i="14"/>
  <c r="F3574" i="14"/>
  <c r="F3575" i="14"/>
  <c r="F3576" i="14"/>
  <c r="F3577" i="14"/>
  <c r="F3578" i="14"/>
  <c r="F3579" i="14"/>
  <c r="F3580" i="14"/>
  <c r="F3581" i="14"/>
  <c r="F3582" i="14"/>
  <c r="F3583" i="14"/>
  <c r="F3584" i="14"/>
  <c r="F3585" i="14"/>
  <c r="F3586" i="14"/>
  <c r="F3587" i="14"/>
  <c r="F3588" i="14"/>
  <c r="F3589" i="14"/>
  <c r="F3590" i="14"/>
  <c r="F3591" i="14"/>
  <c r="F3592" i="14"/>
  <c r="F3593" i="14"/>
  <c r="F3594" i="14"/>
  <c r="F3595" i="14"/>
  <c r="F3596" i="14"/>
  <c r="F3597" i="14"/>
  <c r="F3598" i="14"/>
  <c r="F3599" i="14"/>
  <c r="F3600" i="14"/>
  <c r="F3601" i="14"/>
  <c r="F3602" i="14"/>
  <c r="F3603" i="14"/>
  <c r="F3604" i="14"/>
  <c r="F3605" i="14"/>
  <c r="F3606" i="14"/>
  <c r="F3607" i="14"/>
  <c r="F3608" i="14"/>
  <c r="F3609" i="14"/>
  <c r="F3610" i="14"/>
  <c r="F3611" i="14"/>
  <c r="F3612" i="14"/>
  <c r="F3613" i="14"/>
  <c r="F3614" i="14"/>
  <c r="F3615" i="14"/>
  <c r="F3616" i="14"/>
  <c r="F3617" i="14"/>
  <c r="F3618" i="14"/>
  <c r="F3619" i="14"/>
  <c r="F3620" i="14"/>
  <c r="F3621" i="14"/>
  <c r="F3622" i="14"/>
  <c r="F3623" i="14"/>
  <c r="F3624" i="14"/>
  <c r="F3625" i="14"/>
  <c r="F3626" i="14"/>
  <c r="F3627" i="14"/>
  <c r="F3628" i="14"/>
  <c r="F3629" i="14"/>
  <c r="F3630" i="14"/>
  <c r="F3631" i="14"/>
  <c r="F3632" i="14"/>
  <c r="F3633" i="14"/>
  <c r="F3634" i="14"/>
  <c r="F3635" i="14"/>
  <c r="F3636" i="14"/>
  <c r="F3637" i="14"/>
  <c r="F3638" i="14"/>
  <c r="F3639" i="14"/>
  <c r="F3640" i="14"/>
  <c r="F3641" i="14"/>
  <c r="F3642" i="14"/>
  <c r="F3643" i="14"/>
  <c r="F3644" i="14"/>
  <c r="F3645" i="14"/>
  <c r="F3647" i="14"/>
  <c r="F3649" i="14"/>
  <c r="F3650" i="14"/>
  <c r="F3651" i="14"/>
  <c r="F3652" i="14"/>
  <c r="F3653" i="14"/>
  <c r="F3654" i="14"/>
  <c r="F3655" i="14"/>
  <c r="F3656" i="14"/>
  <c r="F3657" i="14"/>
  <c r="O3227" i="14" l="1"/>
  <c r="R3227" i="14"/>
  <c r="U3227" i="14"/>
  <c r="X3227" i="14"/>
  <c r="AA3227" i="14"/>
  <c r="I3227" i="14" s="1"/>
  <c r="O3226" i="14"/>
  <c r="R3226" i="14"/>
  <c r="U3226" i="14"/>
  <c r="X3226" i="14"/>
  <c r="AA3226" i="14"/>
  <c r="I3226" i="14" s="1"/>
  <c r="O1747" i="14"/>
  <c r="U1747" i="14"/>
  <c r="X1747" i="14"/>
  <c r="AA1747" i="14"/>
  <c r="I1747" i="14" s="1"/>
  <c r="U1749" i="14"/>
  <c r="X1749" i="14"/>
  <c r="AA1749" i="14"/>
  <c r="I1749" i="14" s="1"/>
  <c r="X1750" i="14"/>
  <c r="AA1750" i="14"/>
  <c r="J1750" i="14" s="1"/>
  <c r="K1750" i="14" l="1"/>
  <c r="J3227" i="14"/>
  <c r="J3226" i="14"/>
  <c r="J1747" i="14"/>
  <c r="J1749" i="14"/>
  <c r="I1750" i="14"/>
  <c r="AA3299" i="14"/>
  <c r="J3299" i="14" s="1"/>
  <c r="K3299" i="14" s="1"/>
  <c r="X3299" i="14"/>
  <c r="O3299" i="14"/>
  <c r="AA2902" i="14"/>
  <c r="J2902" i="14" s="1"/>
  <c r="X2902" i="14"/>
  <c r="R2902" i="14"/>
  <c r="O2902" i="14"/>
  <c r="K2025" i="14"/>
  <c r="O2025" i="14"/>
  <c r="R2025" i="14"/>
  <c r="X2025" i="14"/>
  <c r="AA2025" i="14"/>
  <c r="I2025" i="14" s="1"/>
  <c r="K824" i="14"/>
  <c r="O824" i="14"/>
  <c r="R824" i="14"/>
  <c r="X824" i="14"/>
  <c r="AA824" i="14"/>
  <c r="I824" i="14" s="1"/>
  <c r="K825" i="14"/>
  <c r="O825" i="14"/>
  <c r="R825" i="14"/>
  <c r="X825" i="14"/>
  <c r="AA825" i="14"/>
  <c r="I825" i="14" s="1"/>
  <c r="AA330" i="14"/>
  <c r="J330" i="14" s="1"/>
  <c r="X330" i="14"/>
  <c r="O330" i="14"/>
  <c r="K330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U242" i="14"/>
  <c r="U244" i="14"/>
  <c r="U246" i="14"/>
  <c r="U247" i="14"/>
  <c r="U248" i="14"/>
  <c r="U249" i="14"/>
  <c r="U251" i="14"/>
  <c r="U252" i="14"/>
  <c r="U253" i="14"/>
  <c r="U254" i="14"/>
  <c r="U255" i="14"/>
  <c r="U256" i="14"/>
  <c r="U257" i="14"/>
  <c r="U258" i="14"/>
  <c r="U259" i="14"/>
  <c r="U260" i="14"/>
  <c r="U261" i="14"/>
  <c r="X240" i="14"/>
  <c r="X241" i="14"/>
  <c r="X242" i="14"/>
  <c r="X243" i="14"/>
  <c r="X244" i="14"/>
  <c r="X245" i="14"/>
  <c r="X246" i="14"/>
  <c r="X247" i="14"/>
  <c r="X248" i="14"/>
  <c r="X249" i="14"/>
  <c r="X250" i="14"/>
  <c r="X251" i="14"/>
  <c r="X252" i="14"/>
  <c r="X253" i="14"/>
  <c r="X254" i="14"/>
  <c r="X255" i="14"/>
  <c r="X256" i="14"/>
  <c r="X257" i="14"/>
  <c r="X258" i="14"/>
  <c r="X259" i="14"/>
  <c r="X260" i="14"/>
  <c r="X261" i="14"/>
  <c r="AA240" i="14"/>
  <c r="I240" i="14" s="1"/>
  <c r="AA241" i="14"/>
  <c r="I241" i="14" s="1"/>
  <c r="AA242" i="14"/>
  <c r="I242" i="14" s="1"/>
  <c r="AA243" i="14"/>
  <c r="I243" i="14" s="1"/>
  <c r="AA244" i="14"/>
  <c r="I244" i="14" s="1"/>
  <c r="AA245" i="14"/>
  <c r="I245" i="14" s="1"/>
  <c r="AA246" i="14"/>
  <c r="I246" i="14" s="1"/>
  <c r="AA247" i="14"/>
  <c r="I247" i="14" s="1"/>
  <c r="AA248" i="14"/>
  <c r="I248" i="14" s="1"/>
  <c r="AA249" i="14"/>
  <c r="J249" i="14" s="1"/>
  <c r="AA250" i="14"/>
  <c r="I250" i="14" s="1"/>
  <c r="AA251" i="14"/>
  <c r="I251" i="14" s="1"/>
  <c r="AA252" i="14"/>
  <c r="J252" i="14" s="1"/>
  <c r="AA253" i="14"/>
  <c r="J253" i="14" s="1"/>
  <c r="AA254" i="14"/>
  <c r="I254" i="14" s="1"/>
  <c r="AA255" i="14"/>
  <c r="I255" i="14" s="1"/>
  <c r="AA256" i="14"/>
  <c r="I256" i="14" s="1"/>
  <c r="AA257" i="14"/>
  <c r="I257" i="14" s="1"/>
  <c r="AA258" i="14"/>
  <c r="I258" i="14" s="1"/>
  <c r="AA259" i="14"/>
  <c r="I259" i="14" s="1"/>
  <c r="AA260" i="14"/>
  <c r="I260" i="14" s="1"/>
  <c r="AA261" i="14"/>
  <c r="J261" i="14" s="1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X227" i="14"/>
  <c r="X228" i="14"/>
  <c r="X229" i="14"/>
  <c r="X230" i="14"/>
  <c r="X231" i="14"/>
  <c r="X232" i="14"/>
  <c r="X233" i="14"/>
  <c r="X234" i="14"/>
  <c r="X235" i="14"/>
  <c r="X236" i="14"/>
  <c r="X237" i="14"/>
  <c r="X238" i="14"/>
  <c r="X239" i="14"/>
  <c r="AA227" i="14"/>
  <c r="I227" i="14" s="1"/>
  <c r="AA228" i="14"/>
  <c r="J228" i="14" s="1"/>
  <c r="AA229" i="14"/>
  <c r="J229" i="14" s="1"/>
  <c r="AA230" i="14"/>
  <c r="J230" i="14" s="1"/>
  <c r="AA231" i="14"/>
  <c r="I231" i="14" s="1"/>
  <c r="AA232" i="14"/>
  <c r="J232" i="14" s="1"/>
  <c r="AA233" i="14"/>
  <c r="J233" i="14" s="1"/>
  <c r="AA234" i="14"/>
  <c r="J234" i="14" s="1"/>
  <c r="AA235" i="14"/>
  <c r="I235" i="14" s="1"/>
  <c r="AA236" i="14"/>
  <c r="I236" i="14" s="1"/>
  <c r="AA237" i="14"/>
  <c r="J237" i="14" s="1"/>
  <c r="AA238" i="14"/>
  <c r="J238" i="14" s="1"/>
  <c r="AA239" i="14"/>
  <c r="I239" i="14" s="1"/>
  <c r="I228" i="14"/>
  <c r="I230" i="14" l="1"/>
  <c r="L230" i="14" s="1"/>
  <c r="I229" i="14"/>
  <c r="J244" i="14"/>
  <c r="L1750" i="14"/>
  <c r="M1750" i="14" s="1"/>
  <c r="O1750" i="14" s="1"/>
  <c r="K3227" i="14"/>
  <c r="L3227" i="14" s="1"/>
  <c r="M3227" i="14" s="1"/>
  <c r="K3226" i="14"/>
  <c r="L3226" i="14" s="1"/>
  <c r="M3226" i="14" s="1"/>
  <c r="K1747" i="14"/>
  <c r="L1747" i="14" s="1"/>
  <c r="M1747" i="14" s="1"/>
  <c r="K1749" i="14"/>
  <c r="L1749" i="14" s="1"/>
  <c r="M1749" i="14" s="1"/>
  <c r="O1749" i="14" s="1"/>
  <c r="J246" i="14"/>
  <c r="L246" i="14" s="1"/>
  <c r="M246" i="14" s="1"/>
  <c r="I261" i="14"/>
  <c r="L261" i="14" s="1"/>
  <c r="M261" i="14" s="1"/>
  <c r="I253" i="14"/>
  <c r="L253" i="14" s="1"/>
  <c r="M253" i="14" s="1"/>
  <c r="J245" i="14"/>
  <c r="L245" i="14" s="1"/>
  <c r="M245" i="14" s="1"/>
  <c r="J260" i="14"/>
  <c r="L260" i="14" s="1"/>
  <c r="M260" i="14" s="1"/>
  <c r="I252" i="14"/>
  <c r="L252" i="14" s="1"/>
  <c r="M252" i="14" s="1"/>
  <c r="J825" i="14"/>
  <c r="L825" i="14" s="1"/>
  <c r="M825" i="14" s="1"/>
  <c r="I3299" i="14"/>
  <c r="L3299" i="14" s="1"/>
  <c r="M3299" i="14" s="1"/>
  <c r="K2902" i="14"/>
  <c r="I2902" i="14"/>
  <c r="I237" i="14"/>
  <c r="L237" i="14" s="1"/>
  <c r="M237" i="14" s="1"/>
  <c r="I233" i="14"/>
  <c r="L233" i="14" s="1"/>
  <c r="M233" i="14" s="1"/>
  <c r="M230" i="14"/>
  <c r="J2025" i="14"/>
  <c r="L2025" i="14" s="1"/>
  <c r="M2025" i="14" s="1"/>
  <c r="J824" i="14"/>
  <c r="L824" i="14" s="1"/>
  <c r="M824" i="14" s="1"/>
  <c r="I330" i="14"/>
  <c r="L330" i="14" s="1"/>
  <c r="M330" i="14" s="1"/>
  <c r="J257" i="14"/>
  <c r="L257" i="14" s="1"/>
  <c r="M257" i="14" s="1"/>
  <c r="J256" i="14"/>
  <c r="L256" i="14" s="1"/>
  <c r="M256" i="14" s="1"/>
  <c r="J248" i="14"/>
  <c r="L248" i="14" s="1"/>
  <c r="M248" i="14" s="1"/>
  <c r="J241" i="14"/>
  <c r="L241" i="14" s="1"/>
  <c r="M241" i="14" s="1"/>
  <c r="I249" i="14"/>
  <c r="L249" i="14" s="1"/>
  <c r="M249" i="14" s="1"/>
  <c r="J240" i="14"/>
  <c r="L240" i="14" s="1"/>
  <c r="M240" i="14" s="1"/>
  <c r="J250" i="14"/>
  <c r="L250" i="14" s="1"/>
  <c r="M250" i="14" s="1"/>
  <c r="J254" i="14"/>
  <c r="L254" i="14" s="1"/>
  <c r="M254" i="14" s="1"/>
  <c r="J258" i="14"/>
  <c r="L258" i="14" s="1"/>
  <c r="M258" i="14" s="1"/>
  <c r="J242" i="14"/>
  <c r="L242" i="14" s="1"/>
  <c r="M242" i="14" s="1"/>
  <c r="J259" i="14"/>
  <c r="L259" i="14" s="1"/>
  <c r="M259" i="14" s="1"/>
  <c r="J255" i="14"/>
  <c r="L255" i="14" s="1"/>
  <c r="M255" i="14" s="1"/>
  <c r="J251" i="14"/>
  <c r="L251" i="14" s="1"/>
  <c r="M251" i="14" s="1"/>
  <c r="J247" i="14"/>
  <c r="L247" i="14" s="1"/>
  <c r="M247" i="14" s="1"/>
  <c r="J243" i="14"/>
  <c r="L243" i="14" s="1"/>
  <c r="M243" i="14" s="1"/>
  <c r="L244" i="14"/>
  <c r="M244" i="14" s="1"/>
  <c r="J236" i="14"/>
  <c r="L236" i="14" s="1"/>
  <c r="M236" i="14" s="1"/>
  <c r="I232" i="14"/>
  <c r="L232" i="14" s="1"/>
  <c r="M232" i="14" s="1"/>
  <c r="L228" i="14"/>
  <c r="M228" i="14" s="1"/>
  <c r="I234" i="14"/>
  <c r="L234" i="14" s="1"/>
  <c r="M234" i="14" s="1"/>
  <c r="L229" i="14"/>
  <c r="M229" i="14" s="1"/>
  <c r="I238" i="14"/>
  <c r="L238" i="14" s="1"/>
  <c r="M238" i="14" s="1"/>
  <c r="J239" i="14"/>
  <c r="L239" i="14" s="1"/>
  <c r="M239" i="14" s="1"/>
  <c r="J235" i="14"/>
  <c r="L235" i="14" s="1"/>
  <c r="M235" i="14" s="1"/>
  <c r="J231" i="14"/>
  <c r="L231" i="14" s="1"/>
  <c r="M231" i="14" s="1"/>
  <c r="J227" i="14"/>
  <c r="L227" i="14" s="1"/>
  <c r="M227" i="14" s="1"/>
  <c r="I503" i="1"/>
  <c r="O503" i="1"/>
  <c r="S503" i="1"/>
  <c r="X503" i="1"/>
  <c r="AB503" i="1"/>
  <c r="AC503" i="1" s="1"/>
  <c r="I528" i="1"/>
  <c r="O528" i="1"/>
  <c r="S528" i="1"/>
  <c r="X528" i="1"/>
  <c r="AB528" i="1"/>
  <c r="AC528" i="1" s="1"/>
  <c r="I504" i="1"/>
  <c r="O504" i="1"/>
  <c r="S504" i="1"/>
  <c r="X504" i="1"/>
  <c r="AB504" i="1"/>
  <c r="I40" i="1"/>
  <c r="O40" i="1"/>
  <c r="S40" i="1"/>
  <c r="X40" i="1"/>
  <c r="AB40" i="1"/>
  <c r="I26" i="1"/>
  <c r="S26" i="1"/>
  <c r="X26" i="1"/>
  <c r="AB26" i="1"/>
  <c r="I70" i="1"/>
  <c r="M70" i="1"/>
  <c r="O70" i="1"/>
  <c r="S70" i="1"/>
  <c r="X70" i="1"/>
  <c r="AB70" i="1"/>
  <c r="I3" i="1"/>
  <c r="O3" i="1"/>
  <c r="S3" i="1"/>
  <c r="X3" i="1"/>
  <c r="AB3" i="1"/>
  <c r="AC3" i="1" s="1"/>
  <c r="I110" i="1"/>
  <c r="M110" i="1"/>
  <c r="S110" i="1"/>
  <c r="X110" i="1"/>
  <c r="AB110" i="1"/>
  <c r="AC110" i="1" l="1"/>
  <c r="J110" i="1" s="1"/>
  <c r="AC70" i="1"/>
  <c r="J70" i="1" s="1"/>
  <c r="AC26" i="1"/>
  <c r="J26" i="1" s="1"/>
  <c r="AC40" i="1"/>
  <c r="J40" i="1" s="1"/>
  <c r="AC504" i="1"/>
  <c r="J504" i="1" s="1"/>
  <c r="L2902" i="14"/>
  <c r="M2902" i="14" s="1"/>
  <c r="J528" i="1"/>
  <c r="J503" i="1"/>
  <c r="K503" i="1"/>
  <c r="K528" i="1"/>
  <c r="J3" i="1"/>
  <c r="K3" i="1"/>
  <c r="AD51" i="12"/>
  <c r="AD443" i="12"/>
  <c r="AD3" i="12"/>
  <c r="AD423" i="12"/>
  <c r="AD446" i="12"/>
  <c r="AD434" i="12"/>
  <c r="AD433" i="12"/>
  <c r="AD1160" i="12"/>
  <c r="AD1162" i="12"/>
  <c r="AD1057" i="12"/>
  <c r="AD1106" i="12"/>
  <c r="AD455" i="12"/>
  <c r="AD456" i="12"/>
  <c r="AD935" i="12"/>
  <c r="AD665" i="12"/>
  <c r="AD518" i="12"/>
  <c r="AD482" i="12"/>
  <c r="AD1059" i="12"/>
  <c r="AD1060" i="12"/>
  <c r="AD1063" i="12"/>
  <c r="AD667" i="12"/>
  <c r="AD480" i="12"/>
  <c r="AD479" i="12"/>
  <c r="AD478" i="12"/>
  <c r="AD77" i="12"/>
  <c r="AD481" i="12"/>
  <c r="AD1105" i="12"/>
  <c r="AD669" i="12"/>
  <c r="AD668" i="12"/>
  <c r="AD715" i="12"/>
  <c r="AD1089" i="12"/>
  <c r="AD1069" i="12"/>
  <c r="AD543" i="12"/>
  <c r="AD531" i="12"/>
  <c r="AD538" i="12"/>
  <c r="AD1110" i="12"/>
  <c r="AD930" i="12"/>
  <c r="AD929" i="12"/>
  <c r="AD844" i="12"/>
  <c r="AD894" i="12"/>
  <c r="AD928" i="12"/>
  <c r="AD1081" i="12"/>
  <c r="AD666" i="12"/>
  <c r="AD1088" i="12"/>
  <c r="AD1058" i="12"/>
  <c r="AD1152" i="12"/>
  <c r="AD247" i="12"/>
  <c r="AD540" i="12"/>
  <c r="AD333" i="12"/>
  <c r="AD1094" i="12"/>
  <c r="AD55" i="12"/>
  <c r="AD931" i="12"/>
  <c r="AD932" i="12"/>
  <c r="AD248" i="12"/>
  <c r="AD483" i="12"/>
  <c r="AD1132" i="12"/>
  <c r="AD663" i="12"/>
  <c r="AD664" i="12"/>
  <c r="AD934" i="12"/>
  <c r="AD603" i="12"/>
  <c r="AD541" i="12"/>
  <c r="AD539" i="12"/>
  <c r="AD933" i="12"/>
  <c r="AD843" i="12"/>
  <c r="AD629" i="12"/>
  <c r="AD630" i="12"/>
  <c r="AD160" i="12"/>
  <c r="AD161" i="12"/>
  <c r="AD162" i="12"/>
  <c r="AD148" i="12"/>
  <c r="AD147" i="12"/>
  <c r="AD21" i="12"/>
  <c r="AD20" i="12"/>
  <c r="AD651" i="12"/>
  <c r="AD1062" i="12"/>
  <c r="AD1090" i="12"/>
  <c r="AD652" i="12"/>
  <c r="AD653" i="12"/>
  <c r="AD515" i="12"/>
  <c r="AD516" i="12"/>
  <c r="AD654" i="12"/>
  <c r="AD415" i="12"/>
  <c r="AD7" i="12"/>
  <c r="AD401" i="12"/>
  <c r="AD1033" i="12"/>
  <c r="AD728" i="12"/>
  <c r="AD1006" i="12"/>
  <c r="AD1073" i="12"/>
  <c r="AD164" i="12"/>
  <c r="AD734" i="12"/>
  <c r="AD780" i="12"/>
  <c r="AD786" i="12"/>
  <c r="AD311" i="12"/>
  <c r="AD335" i="12"/>
  <c r="AD976" i="12"/>
  <c r="AD113" i="12"/>
  <c r="AD114" i="12"/>
  <c r="AD1078" i="12"/>
  <c r="AD1042" i="12"/>
  <c r="AD806" i="12"/>
  <c r="AD674" i="12"/>
  <c r="AD977" i="12"/>
  <c r="AD978" i="12"/>
  <c r="AD979" i="12"/>
  <c r="AD8" i="12"/>
  <c r="AD517" i="12"/>
  <c r="AD571" i="12"/>
  <c r="AD568" i="12"/>
  <c r="AD15" i="12"/>
  <c r="AD557" i="12"/>
  <c r="AD76" i="12"/>
  <c r="AD560" i="12"/>
  <c r="AD567" i="12"/>
  <c r="AD562" i="12"/>
  <c r="AD558" i="12"/>
  <c r="AD559" i="12"/>
  <c r="AD569" i="12"/>
  <c r="AD399" i="12"/>
  <c r="AD561" i="12"/>
  <c r="AD81" i="12"/>
  <c r="AD13" i="12"/>
  <c r="AD14" i="12"/>
  <c r="AD10" i="12"/>
  <c r="AD398" i="12"/>
  <c r="AD9" i="12"/>
  <c r="AD397" i="12"/>
  <c r="AD563" i="12"/>
  <c r="AD566" i="12"/>
  <c r="AD565" i="12"/>
  <c r="AD564" i="12"/>
  <c r="AD570" i="12"/>
  <c r="AD12" i="12"/>
  <c r="AD31" i="12"/>
  <c r="AD68" i="12"/>
  <c r="AD435" i="12"/>
  <c r="AD436" i="12"/>
  <c r="AD437" i="12"/>
  <c r="AD641" i="12"/>
  <c r="AD66" i="12"/>
  <c r="AD1141" i="12"/>
  <c r="AD1032" i="12"/>
  <c r="AD110" i="12"/>
  <c r="AD109" i="12"/>
  <c r="AD112" i="12"/>
  <c r="AD111" i="12"/>
  <c r="AD80" i="12"/>
  <c r="AD75" i="12"/>
  <c r="AD1086" i="12"/>
  <c r="AD79" i="12"/>
  <c r="AD11" i="12"/>
  <c r="AD400" i="12"/>
  <c r="AD1041" i="12"/>
  <c r="AD936" i="12"/>
  <c r="AD937" i="12"/>
  <c r="AD938" i="12"/>
  <c r="AD1047" i="12"/>
  <c r="AD1048" i="12"/>
  <c r="AD1095" i="12"/>
  <c r="AD1049" i="12"/>
  <c r="AD546" i="12"/>
  <c r="AD1050" i="12"/>
  <c r="AD1051" i="12"/>
  <c r="AD545" i="12"/>
  <c r="AD955" i="12"/>
  <c r="AD954" i="12"/>
  <c r="AD956" i="12"/>
  <c r="AD1122" i="12"/>
  <c r="AD1150" i="12"/>
  <c r="AD684" i="12"/>
  <c r="AD679" i="12"/>
  <c r="AD957" i="12"/>
  <c r="AD958" i="12"/>
  <c r="AD680" i="12"/>
  <c r="AD681" i="12"/>
  <c r="AD682" i="12"/>
  <c r="AD683" i="12"/>
  <c r="AD675" i="12"/>
  <c r="AD1134" i="12"/>
  <c r="AD676" i="12"/>
  <c r="AD677" i="12"/>
  <c r="AD962" i="12"/>
  <c r="AD960" i="12"/>
  <c r="AD961" i="12"/>
  <c r="AD963" i="12"/>
  <c r="AD964" i="12"/>
  <c r="AD965" i="12"/>
  <c r="AD966" i="12"/>
  <c r="AD967" i="12"/>
  <c r="AD968" i="12"/>
  <c r="AD969" i="12"/>
  <c r="AD970" i="12"/>
  <c r="AD1121" i="12"/>
  <c r="AD1135" i="12"/>
  <c r="AD678" i="12"/>
  <c r="AD950" i="12"/>
  <c r="AD952" i="12"/>
  <c r="AD951" i="12"/>
  <c r="AD953" i="12"/>
  <c r="AD949" i="12"/>
  <c r="AD946" i="12"/>
  <c r="AD947" i="12"/>
  <c r="AD948" i="12"/>
  <c r="AD945" i="12"/>
  <c r="AD944" i="12"/>
  <c r="AD942" i="12"/>
  <c r="AD943" i="12"/>
  <c r="AD959" i="12"/>
  <c r="AD711" i="12"/>
  <c r="AD708" i="12"/>
  <c r="AD709" i="12"/>
  <c r="AD411" i="12"/>
  <c r="AD412" i="12"/>
  <c r="AD454" i="12"/>
  <c r="AD610" i="12"/>
  <c r="AD611" i="12"/>
  <c r="AD612" i="12"/>
  <c r="AD613" i="12"/>
  <c r="AD182" i="12"/>
  <c r="AD1083" i="12"/>
  <c r="AD183" i="12"/>
  <c r="AD184" i="12"/>
  <c r="AD619" i="12"/>
  <c r="AD614" i="12"/>
  <c r="AD620" i="12"/>
  <c r="AD706" i="12"/>
  <c r="AD615" i="12"/>
  <c r="AD621" i="12"/>
  <c r="AD616" i="12"/>
  <c r="AD622" i="12"/>
  <c r="AD617" i="12"/>
  <c r="AD710" i="12"/>
  <c r="AD707" i="12"/>
  <c r="AD185" i="12"/>
  <c r="AD186" i="12"/>
  <c r="AD188" i="12"/>
  <c r="AD187" i="12"/>
  <c r="AD173" i="12"/>
  <c r="AD174" i="12"/>
  <c r="AD175" i="12"/>
  <c r="AD176" i="12"/>
  <c r="AD177" i="12"/>
  <c r="AD178" i="12"/>
  <c r="AD179" i="12"/>
  <c r="AD180" i="12"/>
  <c r="AD165" i="12"/>
  <c r="AD181" i="12"/>
  <c r="AD166" i="12"/>
  <c r="AD167" i="12"/>
  <c r="AD168" i="12"/>
  <c r="AD169" i="12"/>
  <c r="AD170" i="12"/>
  <c r="AD171" i="12"/>
  <c r="AD172" i="12"/>
  <c r="AD918" i="12"/>
  <c r="AD919" i="12"/>
  <c r="AD920" i="12"/>
  <c r="AD921" i="12"/>
  <c r="AD922" i="12"/>
  <c r="AD923" i="12"/>
  <c r="AD924" i="12"/>
  <c r="AD925" i="12"/>
  <c r="AD618" i="12"/>
  <c r="AD499" i="12"/>
  <c r="AD463" i="12"/>
  <c r="AD498" i="12"/>
  <c r="AD1085" i="12"/>
  <c r="AD1116" i="12"/>
  <c r="AD1144" i="12"/>
  <c r="AD189" i="12"/>
  <c r="AD324" i="12"/>
  <c r="AD326" i="12"/>
  <c r="AD48" i="12"/>
  <c r="AD47" i="12"/>
  <c r="AD316" i="12"/>
  <c r="AD317" i="12"/>
  <c r="AD318" i="12"/>
  <c r="AD312" i="12"/>
  <c r="AD313" i="12"/>
  <c r="AD314" i="12"/>
  <c r="AD315" i="12"/>
  <c r="AD323" i="12"/>
  <c r="AD325" i="12"/>
  <c r="AD50" i="12"/>
  <c r="AD65" i="12"/>
  <c r="AD49" i="12"/>
  <c r="AD757" i="12"/>
  <c r="AD758" i="12"/>
  <c r="AD759" i="12"/>
  <c r="AD486" i="12"/>
  <c r="AD484" i="12"/>
  <c r="AD485" i="12"/>
  <c r="AD319" i="12"/>
  <c r="AD46" i="12"/>
  <c r="AD320" i="12"/>
  <c r="AD321" i="12"/>
  <c r="AD322" i="12"/>
  <c r="AD623" i="12"/>
  <c r="AD625" i="12"/>
  <c r="AD628" i="12"/>
  <c r="AD624" i="12"/>
  <c r="AD627" i="12"/>
  <c r="AD626" i="12"/>
  <c r="AD26" i="12"/>
  <c r="AD23" i="12"/>
  <c r="AD24" i="12"/>
  <c r="AD25" i="12"/>
  <c r="AD542" i="12"/>
  <c r="AD33" i="12"/>
  <c r="AD32" i="12"/>
  <c r="AD35" i="12"/>
  <c r="AD34" i="12"/>
  <c r="AD466" i="12"/>
  <c r="AD36" i="12"/>
  <c r="AD37" i="12"/>
  <c r="AD529" i="12"/>
  <c r="AD74" i="12"/>
  <c r="AD730" i="12"/>
  <c r="AD729" i="12"/>
  <c r="AD1079" i="12"/>
  <c r="AD731" i="12"/>
  <c r="AD67" i="12"/>
  <c r="AD732" i="12"/>
  <c r="AD733" i="12"/>
  <c r="AD1025" i="12"/>
  <c r="AD975" i="12"/>
  <c r="AD472" i="12"/>
  <c r="AD725" i="12"/>
  <c r="AD726" i="12"/>
  <c r="AD727" i="12"/>
  <c r="AD917" i="12"/>
  <c r="AD528" i="12"/>
  <c r="AD760" i="12"/>
  <c r="AD788" i="12"/>
  <c r="AD309" i="12"/>
  <c r="AD308" i="12"/>
  <c r="AD766" i="12"/>
  <c r="AD575" i="12"/>
  <c r="AD510" i="12"/>
  <c r="AD765" i="12"/>
  <c r="AD307" i="12"/>
  <c r="AD764" i="12"/>
  <c r="AD763" i="12"/>
  <c r="AD767" i="12"/>
  <c r="AD334" i="12"/>
  <c r="AD509" i="12"/>
  <c r="AD762" i="12"/>
  <c r="AD576" i="12"/>
  <c r="AD581" i="12"/>
  <c r="AD291" i="12"/>
  <c r="AD582" i="12"/>
  <c r="AD292" i="12"/>
  <c r="AD583" i="12"/>
  <c r="AD1043" i="12"/>
  <c r="AD284" i="12"/>
  <c r="AD1052" i="12"/>
  <c r="AD285" i="12"/>
  <c r="AD286" i="12"/>
  <c r="AD577" i="12"/>
  <c r="AD287" i="12"/>
  <c r="AD64" i="12"/>
  <c r="AD512" i="12"/>
  <c r="AD514" i="12"/>
  <c r="AD761" i="12"/>
  <c r="AD789" i="12"/>
  <c r="AD508" i="12"/>
  <c r="AD513" i="12"/>
  <c r="AD511" i="12"/>
  <c r="AD578" i="12"/>
  <c r="AD288" i="12"/>
  <c r="AD42" i="12"/>
  <c r="AD579" i="12"/>
  <c r="AD289" i="12"/>
  <c r="AD580" i="12"/>
  <c r="AD290" i="12"/>
  <c r="AD102" i="12"/>
  <c r="AD61" i="12"/>
  <c r="AD60" i="12"/>
  <c r="AD62" i="12"/>
  <c r="AD63" i="12"/>
  <c r="AD293" i="12"/>
  <c r="AD1072" i="12"/>
  <c r="AD302" i="12"/>
  <c r="AD303" i="12"/>
  <c r="AD294" i="12"/>
  <c r="AD295" i="12"/>
  <c r="AD296" i="12"/>
  <c r="AD297" i="12"/>
  <c r="AD298" i="12"/>
  <c r="AD299" i="12"/>
  <c r="AD300" i="12"/>
  <c r="AD301" i="12"/>
  <c r="AD768" i="12"/>
  <c r="AD770" i="12"/>
  <c r="AD771" i="12"/>
  <c r="AD772" i="12"/>
  <c r="AD769" i="12"/>
  <c r="AD306" i="12"/>
  <c r="AD592" i="12"/>
  <c r="AD777" i="12"/>
  <c r="AD778" i="12"/>
  <c r="AD779" i="12"/>
  <c r="AD593" i="12"/>
  <c r="AD1129" i="12"/>
  <c r="AD773" i="12"/>
  <c r="AD107" i="12"/>
  <c r="AD774" i="12"/>
  <c r="AD594" i="12"/>
  <c r="AD108" i="12"/>
  <c r="AD775" i="12"/>
  <c r="AD43" i="12"/>
  <c r="AD44" i="12"/>
  <c r="AD595" i="12"/>
  <c r="AD596" i="12"/>
  <c r="AD1130" i="12"/>
  <c r="AD776" i="12"/>
  <c r="AD163" i="12"/>
  <c r="AD310" i="12"/>
  <c r="AD494" i="12"/>
  <c r="AD304" i="12"/>
  <c r="AD756" i="12"/>
  <c r="AD787" i="12"/>
  <c r="AD305" i="12"/>
  <c r="AD103" i="12"/>
  <c r="AD591" i="12"/>
  <c r="AD584" i="12"/>
  <c r="AD105" i="12"/>
  <c r="AD585" i="12"/>
  <c r="AD106" i="12"/>
  <c r="AD586" i="12"/>
  <c r="AD587" i="12"/>
  <c r="AD588" i="12"/>
  <c r="AD589" i="12"/>
  <c r="AD590" i="12"/>
  <c r="AD104" i="12"/>
  <c r="AD100" i="12"/>
  <c r="AD101" i="12"/>
  <c r="AD527" i="12"/>
  <c r="AD200" i="12"/>
  <c r="AD199" i="12"/>
  <c r="AD194" i="12"/>
  <c r="AD631" i="12"/>
  <c r="AD636" i="12"/>
  <c r="AD598" i="12"/>
  <c r="AD425" i="12"/>
  <c r="AD1143" i="12"/>
  <c r="AD493" i="12"/>
  <c r="AD600" i="12"/>
  <c r="AD633" i="12"/>
  <c r="AD635" i="12"/>
  <c r="AD424" i="12"/>
  <c r="AD196" i="12"/>
  <c r="AD193" i="12"/>
  <c r="AD195" i="12"/>
  <c r="AD634" i="12"/>
  <c r="AD632" i="12"/>
  <c r="AD428" i="12"/>
  <c r="AD597" i="12"/>
  <c r="AD426" i="12"/>
  <c r="AD639" i="12"/>
  <c r="AD427" i="12"/>
  <c r="AD447" i="12"/>
  <c r="AD448" i="12"/>
  <c r="AD637" i="12"/>
  <c r="AD640" i="12"/>
  <c r="AD492" i="12"/>
  <c r="AD197" i="12"/>
  <c r="AD638" i="12"/>
  <c r="AD198" i="12"/>
  <c r="AD491" i="12"/>
  <c r="AD599" i="12"/>
  <c r="AD93" i="12"/>
  <c r="AD94" i="12"/>
  <c r="AD95" i="12"/>
  <c r="AD96" i="12"/>
  <c r="AD97" i="12"/>
  <c r="AD98" i="12"/>
  <c r="AD99" i="12"/>
  <c r="AD327" i="12"/>
  <c r="AD328" i="12"/>
  <c r="AD1003" i="12"/>
  <c r="AD1001" i="12"/>
  <c r="AD994" i="12"/>
  <c r="AD1002" i="12"/>
  <c r="AD993" i="12"/>
  <c r="AD997" i="12"/>
  <c r="AD996" i="12"/>
  <c r="AD995" i="12"/>
  <c r="AD991" i="12"/>
  <c r="AD998" i="12"/>
  <c r="AD992" i="12"/>
  <c r="AD989" i="12"/>
  <c r="AD999" i="12"/>
  <c r="AD990" i="12"/>
  <c r="AD988" i="12"/>
  <c r="AD1000" i="12"/>
  <c r="AD881" i="12"/>
  <c r="AD885" i="12"/>
  <c r="AD882" i="12"/>
  <c r="AD883" i="12"/>
  <c r="AD884" i="12"/>
  <c r="AD201" i="12"/>
  <c r="AD823" i="12"/>
  <c r="AD822" i="12"/>
  <c r="AD735" i="12"/>
  <c r="AD872" i="12"/>
  <c r="AD821" i="12"/>
  <c r="AD647" i="12"/>
  <c r="AD1040" i="12"/>
  <c r="AD736" i="12"/>
  <c r="AD871" i="12"/>
  <c r="AD1037" i="12"/>
  <c r="AD1053" i="12"/>
  <c r="AD1038" i="12"/>
  <c r="AD203" i="12"/>
  <c r="AD1029" i="12"/>
  <c r="AD1039" i="12"/>
  <c r="AD1137" i="12"/>
  <c r="AD1027" i="12"/>
  <c r="AD820" i="12"/>
  <c r="AD817" i="12"/>
  <c r="AD1054" i="12"/>
  <c r="AD738" i="12"/>
  <c r="AD1125" i="12"/>
  <c r="AD818" i="12"/>
  <c r="AD813" i="12"/>
  <c r="AD815" i="12"/>
  <c r="AD1177" i="12"/>
  <c r="AD648" i="12"/>
  <c r="AD1156" i="12"/>
  <c r="AD1070" i="12"/>
  <c r="AD739" i="12"/>
  <c r="AD870" i="12"/>
  <c r="AD1071" i="12"/>
  <c r="AD204" i="12"/>
  <c r="AD812" i="12"/>
  <c r="AD811" i="12"/>
  <c r="AD816" i="12"/>
  <c r="AD1055" i="12"/>
  <c r="AD819" i="12"/>
  <c r="AD1028" i="12"/>
  <c r="AD814" i="12"/>
  <c r="AD737" i="12"/>
  <c r="AD1096" i="12"/>
  <c r="AD1087" i="12"/>
  <c r="AD473" i="12"/>
  <c r="AD807" i="12"/>
  <c r="AD740" i="12"/>
  <c r="AD741" i="12"/>
  <c r="AD808" i="12"/>
  <c r="AD1139" i="12"/>
  <c r="AD810" i="12"/>
  <c r="AD649" i="12"/>
  <c r="AD1164" i="12"/>
  <c r="AD1163" i="12"/>
  <c r="AD646" i="12"/>
  <c r="AD869" i="12"/>
  <c r="AD809" i="12"/>
  <c r="AD868" i="12"/>
  <c r="AD1084" i="12"/>
  <c r="AD465" i="12"/>
  <c r="AD887" i="12"/>
  <c r="AD886" i="12"/>
  <c r="AD406" i="12"/>
  <c r="AD404" i="12"/>
  <c r="AD202" i="12"/>
  <c r="AD1108" i="12"/>
  <c r="AD880" i="12"/>
  <c r="AD873" i="12"/>
  <c r="AD874" i="12"/>
  <c r="AD875" i="12"/>
  <c r="AD876" i="12"/>
  <c r="AD877" i="12"/>
  <c r="AD878" i="12"/>
  <c r="AD879" i="12"/>
  <c r="AD405" i="12"/>
  <c r="AD407" i="12"/>
  <c r="AD408" i="12"/>
  <c r="AD403" i="12"/>
  <c r="AD409" i="12"/>
  <c r="AD410" i="12"/>
  <c r="AD888" i="12"/>
  <c r="AD889" i="12"/>
  <c r="AD892" i="12"/>
  <c r="AD1158" i="12"/>
  <c r="AD891" i="12"/>
  <c r="AD890" i="12"/>
  <c r="AD464" i="12"/>
  <c r="AD1035" i="12"/>
  <c r="AD1046" i="12"/>
  <c r="AD1080" i="12"/>
  <c r="AD1067" i="12"/>
  <c r="AD1066" i="12"/>
  <c r="AD1030" i="12"/>
  <c r="AD536" i="12"/>
  <c r="AD537" i="12"/>
  <c r="AD1068" i="12"/>
  <c r="AD1093" i="12"/>
  <c r="AD574" i="12"/>
  <c r="AD1109" i="12"/>
  <c r="AD573" i="12"/>
  <c r="AD520" i="12"/>
  <c r="AD1045" i="12"/>
  <c r="AD1065" i="12"/>
  <c r="AD532" i="12"/>
  <c r="AD533" i="12"/>
  <c r="AD1064" i="12"/>
  <c r="AD535" i="12"/>
  <c r="AD534" i="12"/>
  <c r="AD572" i="12"/>
  <c r="AD1092" i="12"/>
  <c r="AD22" i="12"/>
  <c r="AD444" i="12"/>
  <c r="AD422" i="12"/>
  <c r="AD445" i="12"/>
  <c r="AD432" i="12"/>
  <c r="AD1161" i="12"/>
  <c r="AD330" i="12"/>
  <c r="AD331" i="12"/>
  <c r="AD332" i="12"/>
  <c r="AD329" i="12"/>
  <c r="AD52" i="12"/>
  <c r="AD53" i="12"/>
  <c r="AD54" i="12"/>
  <c r="AD912" i="12"/>
  <c r="AD916" i="12"/>
  <c r="AD914" i="12"/>
  <c r="AD913" i="12"/>
  <c r="AD915" i="12"/>
  <c r="AD544" i="12"/>
  <c r="AD795" i="12"/>
  <c r="AD791" i="12"/>
  <c r="AD794" i="12"/>
  <c r="AD826" i="12"/>
  <c r="AD1142" i="12"/>
  <c r="AD796" i="12"/>
  <c r="AD831" i="12"/>
  <c r="AD830" i="12"/>
  <c r="AD825" i="12"/>
  <c r="AD790" i="12"/>
  <c r="AD829" i="12"/>
  <c r="AD824" i="12"/>
  <c r="AD832" i="12"/>
  <c r="AD828" i="12"/>
  <c r="AD833" i="12"/>
  <c r="AD793" i="12"/>
  <c r="AD827" i="12"/>
  <c r="AD834" i="12"/>
  <c r="AD792" i="12"/>
  <c r="AD69" i="12"/>
  <c r="AD743" i="12"/>
  <c r="AD904" i="12"/>
  <c r="AD742" i="12"/>
  <c r="AD746" i="12"/>
  <c r="AD1023" i="12"/>
  <c r="AD911" i="12"/>
  <c r="AD747" i="12"/>
  <c r="AD744" i="12"/>
  <c r="AD745" i="12"/>
  <c r="AD907" i="12"/>
  <c r="AD748" i="12"/>
  <c r="AD471" i="12"/>
  <c r="AD1146" i="12"/>
  <c r="AD1131" i="12"/>
  <c r="AD842" i="12"/>
  <c r="AD895" i="12"/>
  <c r="AD836" i="12"/>
  <c r="AD896" i="12"/>
  <c r="AD797" i="12"/>
  <c r="AD897" i="12"/>
  <c r="AD838" i="12"/>
  <c r="AD837" i="12"/>
  <c r="AD798" i="12"/>
  <c r="AD799" i="12"/>
  <c r="AD839" i="12"/>
  <c r="AD835" i="12"/>
  <c r="AD898" i="12"/>
  <c r="AD1178" i="12"/>
  <c r="AD800" i="12"/>
  <c r="AD801" i="12"/>
  <c r="AD840" i="12"/>
  <c r="AD802" i="12"/>
  <c r="AD841" i="12"/>
  <c r="AD1011" i="12"/>
  <c r="AD1013" i="12"/>
  <c r="AD1010" i="12"/>
  <c r="AD1017" i="12"/>
  <c r="AD1018" i="12"/>
  <c r="AD1015" i="12"/>
  <c r="AD1016" i="12"/>
  <c r="AD1019" i="12"/>
  <c r="AD71" i="12"/>
  <c r="AD88" i="12"/>
  <c r="AD70" i="12"/>
  <c r="AD1014" i="12"/>
  <c r="AD490" i="12"/>
  <c r="AD87" i="12"/>
  <c r="AD207" i="12"/>
  <c r="AD1009" i="12"/>
  <c r="AD1012" i="12"/>
  <c r="AD1155" i="12"/>
  <c r="AD906" i="12"/>
  <c r="AD1075" i="12"/>
  <c r="AD908" i="12"/>
  <c r="AD1020" i="12"/>
  <c r="AD909" i="12"/>
  <c r="AD1103" i="12"/>
  <c r="AD753" i="12"/>
  <c r="AD848" i="12"/>
  <c r="AD850" i="12"/>
  <c r="AD849" i="12"/>
  <c r="AD1077" i="12"/>
  <c r="AD1076" i="12"/>
  <c r="AD846" i="12"/>
  <c r="AD845" i="12"/>
  <c r="AD847" i="12"/>
  <c r="AD910" i="12"/>
  <c r="AD905" i="12"/>
  <c r="AD1101" i="12"/>
  <c r="AD85" i="12"/>
  <c r="AD902" i="12"/>
  <c r="AD1024" i="12"/>
  <c r="AD89" i="12"/>
  <c r="AD903" i="12"/>
  <c r="AD73" i="12"/>
  <c r="AD206" i="12"/>
  <c r="AD86" i="12"/>
  <c r="AD72" i="12"/>
  <c r="AD205" i="12"/>
  <c r="AD685" i="12"/>
  <c r="AD1022" i="12"/>
  <c r="AD1021" i="12"/>
  <c r="AD749" i="12"/>
  <c r="AD750" i="12"/>
  <c r="AD901" i="12"/>
  <c r="AD900" i="12"/>
  <c r="AD1008" i="12"/>
  <c r="AD1124" i="12"/>
  <c r="AD604" i="12"/>
  <c r="AD670" i="12"/>
  <c r="AD1136" i="12"/>
  <c r="AD714" i="12"/>
  <c r="AD712" i="12"/>
  <c r="AD713" i="12"/>
  <c r="AD971" i="12"/>
  <c r="AD972" i="12"/>
  <c r="AD973" i="12"/>
  <c r="AD974" i="12"/>
  <c r="AD605" i="12"/>
  <c r="AD606" i="12"/>
  <c r="AD607" i="12"/>
  <c r="AD608" i="12"/>
  <c r="AD609" i="12"/>
  <c r="AD115" i="12"/>
  <c r="AD116" i="12"/>
  <c r="AD117" i="12"/>
  <c r="AD118" i="12"/>
  <c r="AD751" i="12"/>
  <c r="AD752" i="12"/>
  <c r="AD1102" i="12"/>
  <c r="AD468" i="12"/>
  <c r="AD467" i="12"/>
  <c r="AD477" i="12"/>
  <c r="AD1138" i="12"/>
  <c r="AD1111" i="12"/>
  <c r="AD1166" i="12"/>
  <c r="AD215" i="12"/>
  <c r="AD549" i="12"/>
  <c r="AD554" i="12"/>
  <c r="AD548" i="12"/>
  <c r="AD1113" i="12"/>
  <c r="AD547" i="12"/>
  <c r="AD1140" i="12"/>
  <c r="AD1031" i="12"/>
  <c r="AD1133" i="12"/>
  <c r="AD552" i="12"/>
  <c r="AD1167" i="12"/>
  <c r="AD551" i="12"/>
  <c r="AD1114" i="12"/>
  <c r="AD553" i="12"/>
  <c r="AD556" i="12"/>
  <c r="AD216" i="12"/>
  <c r="AD208" i="12"/>
  <c r="AD212" i="12"/>
  <c r="AD59" i="12"/>
  <c r="AD550" i="12"/>
  <c r="AD555" i="12"/>
  <c r="AD56" i="12"/>
  <c r="AD57" i="12"/>
  <c r="AD209" i="12"/>
  <c r="AD210" i="12"/>
  <c r="AD58" i="12"/>
  <c r="AD211" i="12"/>
  <c r="AD1145" i="12"/>
  <c r="AD1112" i="12"/>
  <c r="AD1115" i="12"/>
  <c r="AD213" i="12"/>
  <c r="AD214" i="12"/>
  <c r="AD645" i="12"/>
  <c r="AD644" i="12"/>
  <c r="AD643" i="12"/>
  <c r="AD383" i="12"/>
  <c r="AD1179" i="12"/>
  <c r="AD457" i="12"/>
  <c r="AD458" i="12"/>
  <c r="AD1180" i="12"/>
  <c r="AD421" i="12"/>
  <c r="AD783" i="12"/>
  <c r="AD461" i="12"/>
  <c r="AD784" i="12"/>
  <c r="AD462" i="12"/>
  <c r="AD523" i="12"/>
  <c r="AD785" i="12"/>
  <c r="AD782" i="12"/>
  <c r="AD1128" i="12"/>
  <c r="AD1176" i="12"/>
  <c r="AD781" i="12"/>
  <c r="AD1127" i="12"/>
  <c r="AD1104" i="12"/>
  <c r="AD1126" i="12"/>
  <c r="AD220" i="12"/>
  <c r="AD30" i="12"/>
  <c r="AD219" i="12"/>
  <c r="AD459" i="12"/>
  <c r="AD380" i="12"/>
  <c r="AD218" i="12"/>
  <c r="AD376" i="12"/>
  <c r="AD236" i="12"/>
  <c r="AD374" i="12"/>
  <c r="AD232" i="12"/>
  <c r="AD372" i="12"/>
  <c r="AD225" i="12"/>
  <c r="AD382" i="12"/>
  <c r="AD223" i="12"/>
  <c r="AD378" i="12"/>
  <c r="AD389" i="12"/>
  <c r="AD387" i="12"/>
  <c r="AD234" i="12"/>
  <c r="AD373" i="12"/>
  <c r="AD229" i="12"/>
  <c r="AD371" i="12"/>
  <c r="AD224" i="12"/>
  <c r="AD379" i="12"/>
  <c r="AD217" i="12"/>
  <c r="AD375" i="12"/>
  <c r="AD381" i="12"/>
  <c r="AD221" i="12"/>
  <c r="AD377" i="12"/>
  <c r="AD385" i="12"/>
  <c r="AD386" i="12"/>
  <c r="AD388" i="12"/>
  <c r="AD91" i="12"/>
  <c r="AD90" i="12"/>
  <c r="AD92" i="12"/>
  <c r="AD227" i="12"/>
  <c r="AD29" i="12"/>
  <c r="AD460" i="12"/>
  <c r="AD1159" i="12"/>
  <c r="AD230" i="12"/>
  <c r="AD233" i="12"/>
  <c r="AD226" i="12"/>
  <c r="AD222" i="12"/>
  <c r="AD235" i="12"/>
  <c r="AD231" i="12"/>
  <c r="AD228" i="12"/>
  <c r="AD390" i="12"/>
  <c r="AD396" i="12"/>
  <c r="AD394" i="12"/>
  <c r="AD392" i="12"/>
  <c r="AD384" i="12"/>
  <c r="AD391" i="12"/>
  <c r="AD1153" i="12"/>
  <c r="AD1154" i="12"/>
  <c r="AD393" i="12"/>
  <c r="AD395" i="12"/>
  <c r="AD4" i="12"/>
  <c r="AD1044" i="12"/>
  <c r="AD27" i="12"/>
  <c r="AD5" i="12"/>
  <c r="AD28" i="12"/>
  <c r="AD146" i="12"/>
  <c r="AD124" i="12"/>
  <c r="AD138" i="12"/>
  <c r="AD128" i="12"/>
  <c r="AD142" i="12"/>
  <c r="AD141" i="12"/>
  <c r="AD143" i="12"/>
  <c r="AD130" i="12"/>
  <c r="AD139" i="12"/>
  <c r="AD129" i="12"/>
  <c r="AD136" i="12"/>
  <c r="AD135" i="12"/>
  <c r="AD132" i="12"/>
  <c r="AD131" i="12"/>
  <c r="AD127" i="12"/>
  <c r="AD145" i="12"/>
  <c r="AD126" i="12"/>
  <c r="AD125" i="12"/>
  <c r="AD144" i="12"/>
  <c r="AD133" i="12"/>
  <c r="AD134" i="12"/>
  <c r="AD140" i="12"/>
  <c r="AD137" i="12"/>
  <c r="AD119" i="12"/>
  <c r="AD120" i="12"/>
  <c r="AD121" i="12"/>
  <c r="AD16" i="12"/>
  <c r="AD17" i="12"/>
  <c r="AD18" i="12"/>
  <c r="AD122" i="12"/>
  <c r="AD123" i="12"/>
  <c r="AD19" i="12"/>
  <c r="AD521" i="12"/>
  <c r="AD1082" i="12"/>
  <c r="AD1123" i="12"/>
  <c r="AD1148" i="12"/>
  <c r="AD190" i="12"/>
  <c r="AD191" i="12"/>
  <c r="AD192" i="12"/>
  <c r="AD495" i="12"/>
  <c r="AD496" i="12"/>
  <c r="AD522" i="12"/>
  <c r="AD413" i="12"/>
  <c r="AD939" i="12"/>
  <c r="AD1056" i="12"/>
  <c r="AD926" i="12"/>
  <c r="AD940" i="12"/>
  <c r="AD927" i="12"/>
  <c r="AD941" i="12"/>
  <c r="AD500" i="12"/>
  <c r="AD339" i="12"/>
  <c r="AD502" i="12"/>
  <c r="AD501" i="12"/>
  <c r="AD438" i="12"/>
  <c r="AD503" i="12"/>
  <c r="AD237" i="12"/>
  <c r="AD416" i="12"/>
  <c r="AD238" i="12"/>
  <c r="AD418" i="12"/>
  <c r="AD417" i="12"/>
  <c r="AD245" i="12"/>
  <c r="AD504" i="12"/>
  <c r="AD506" i="12"/>
  <c r="AD441" i="12"/>
  <c r="AD505" i="12"/>
  <c r="AD507" i="12"/>
  <c r="AD440" i="12"/>
  <c r="AD239" i="12"/>
  <c r="AD419" i="12"/>
  <c r="AD241" i="12"/>
  <c r="AD240" i="12"/>
  <c r="AD439" i="12"/>
  <c r="AD420" i="12"/>
  <c r="AD242" i="12"/>
  <c r="AD340" i="12"/>
  <c r="AD243" i="12"/>
  <c r="AD244" i="12"/>
  <c r="AD442" i="12"/>
  <c r="AD246" i="12"/>
  <c r="AD402" i="12"/>
  <c r="AD6" i="12"/>
  <c r="AD497" i="12"/>
  <c r="AD755" i="12"/>
  <c r="AD673" i="12"/>
  <c r="AD754" i="12"/>
  <c r="AD1007" i="12"/>
  <c r="AD1147" i="12"/>
  <c r="AD1036" i="12"/>
  <c r="AD345" i="12"/>
  <c r="AD83" i="12"/>
  <c r="AD84" i="12"/>
  <c r="AD82" i="12"/>
  <c r="AD157" i="12"/>
  <c r="AD158" i="12"/>
  <c r="AD153" i="12"/>
  <c r="AD156" i="12"/>
  <c r="AD149" i="12"/>
  <c r="AD155" i="12"/>
  <c r="AD151" i="12"/>
  <c r="AD152" i="12"/>
  <c r="AD159" i="12"/>
  <c r="AD150" i="12"/>
  <c r="AD154" i="12"/>
  <c r="AD855" i="12"/>
  <c r="AD1100" i="12"/>
  <c r="AD862" i="12"/>
  <c r="AD866" i="12"/>
  <c r="AD860" i="12"/>
  <c r="AD867" i="12"/>
  <c r="AD858" i="12"/>
  <c r="AD857" i="12"/>
  <c r="AD861" i="12"/>
  <c r="AD854" i="12"/>
  <c r="AD1099" i="12"/>
  <c r="AD338" i="12"/>
  <c r="AD337" i="12"/>
  <c r="AD863" i="12"/>
  <c r="AD864" i="12"/>
  <c r="AD865" i="12"/>
  <c r="AD852" i="12"/>
  <c r="AD1074" i="12"/>
  <c r="AD346" i="12"/>
  <c r="AD347" i="12"/>
  <c r="AD348" i="12"/>
  <c r="AD356" i="12"/>
  <c r="AD357" i="12"/>
  <c r="AD358" i="12"/>
  <c r="AD362" i="12"/>
  <c r="AD363" i="12"/>
  <c r="AD364" i="12"/>
  <c r="AD365" i="12"/>
  <c r="AD359" i="12"/>
  <c r="AD366" i="12"/>
  <c r="AD360" i="12"/>
  <c r="AD367" i="12"/>
  <c r="AD368" i="12"/>
  <c r="AD361" i="12"/>
  <c r="AD369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52" i="12"/>
  <c r="AD253" i="12"/>
  <c r="AD853" i="12"/>
  <c r="AD1098" i="12"/>
  <c r="AD351" i="12"/>
  <c r="AD352" i="12"/>
  <c r="AD370" i="12"/>
  <c r="AD353" i="12"/>
  <c r="AD354" i="12"/>
  <c r="AD355" i="12"/>
  <c r="AD350" i="12"/>
  <c r="AD349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83" i="12"/>
  <c r="AD859" i="12"/>
  <c r="AD851" i="12"/>
  <c r="AD1097" i="12"/>
  <c r="AD856" i="12"/>
  <c r="AD1181" i="12"/>
  <c r="AD1168" i="12"/>
  <c r="AD672" i="12"/>
  <c r="AD45" i="12"/>
  <c r="AD343" i="12"/>
  <c r="AD342" i="12"/>
  <c r="AD344" i="12"/>
  <c r="AD1034" i="12"/>
  <c r="AD450" i="12"/>
  <c r="AD1005" i="12"/>
  <c r="AD519" i="12"/>
  <c r="AD1004" i="12"/>
  <c r="AD430" i="12"/>
  <c r="AD431" i="12"/>
  <c r="AD429" i="12"/>
  <c r="AD449" i="12"/>
  <c r="AD983" i="12"/>
  <c r="AD981" i="12"/>
  <c r="AD982" i="12"/>
  <c r="AD980" i="12"/>
  <c r="AD987" i="12"/>
  <c r="AD986" i="12"/>
  <c r="AD984" i="12"/>
  <c r="AD985" i="12"/>
  <c r="AD451" i="12"/>
  <c r="AD452" i="12"/>
  <c r="AD453" i="12"/>
  <c r="AD251" i="12"/>
  <c r="AD341" i="12"/>
  <c r="AD1107" i="12"/>
  <c r="AD487" i="12"/>
  <c r="AD488" i="12"/>
  <c r="AD489" i="12"/>
  <c r="AD1061" i="12"/>
  <c r="AD474" i="12"/>
  <c r="AD475" i="12"/>
  <c r="AD249" i="12"/>
  <c r="AD250" i="12"/>
  <c r="AD39" i="12"/>
  <c r="AD38" i="12"/>
  <c r="AD40" i="12"/>
  <c r="AD41" i="12"/>
  <c r="AD601" i="12"/>
  <c r="AD893" i="12"/>
  <c r="AD716" i="12"/>
  <c r="AD724" i="12"/>
  <c r="AD723" i="12"/>
  <c r="AD805" i="12"/>
  <c r="AD899" i="12"/>
  <c r="AD721" i="12"/>
  <c r="AD660" i="12"/>
  <c r="AD704" i="12"/>
  <c r="AD659" i="12"/>
  <c r="AD703" i="12"/>
  <c r="AD658" i="12"/>
  <c r="AD702" i="12"/>
  <c r="AD722" i="12"/>
  <c r="AD1026" i="12"/>
  <c r="AD1173" i="12"/>
  <c r="AD705" i="12"/>
  <c r="AD1117" i="12"/>
  <c r="AD78" i="12"/>
  <c r="AD470" i="12"/>
  <c r="AD1175" i="12"/>
  <c r="AD469" i="12"/>
  <c r="AD717" i="12"/>
  <c r="AD719" i="12"/>
  <c r="AD804" i="12"/>
  <c r="AD718" i="12"/>
  <c r="AD803" i="12"/>
  <c r="AD720" i="12"/>
  <c r="AD698" i="12"/>
  <c r="AD699" i="12"/>
  <c r="AD701" i="12"/>
  <c r="AD1119" i="12"/>
  <c r="AD1149" i="12"/>
  <c r="AD662" i="12"/>
  <c r="AD688" i="12"/>
  <c r="AD689" i="12"/>
  <c r="AD1120" i="12"/>
  <c r="AD661" i="12"/>
  <c r="AD700" i="12"/>
  <c r="AD687" i="12"/>
  <c r="AD1118" i="12"/>
  <c r="AD686" i="12"/>
  <c r="AD1174" i="12"/>
  <c r="AD657" i="12"/>
  <c r="AD530" i="12"/>
  <c r="AD1165" i="12"/>
  <c r="AD693" i="12"/>
  <c r="AD1172" i="12"/>
  <c r="AD691" i="12"/>
  <c r="AD1157" i="12"/>
  <c r="AD690" i="12"/>
  <c r="AD1169" i="12"/>
  <c r="AD655" i="12"/>
  <c r="AD695" i="12"/>
  <c r="AD1151" i="12"/>
  <c r="AD692" i="12"/>
  <c r="AD1171" i="12"/>
  <c r="AD656" i="12"/>
  <c r="AD694" i="12"/>
  <c r="AD697" i="12"/>
  <c r="AD696" i="12"/>
  <c r="AD1170" i="12"/>
  <c r="AD1091" i="12"/>
  <c r="AD602" i="12"/>
  <c r="AD524" i="12"/>
  <c r="AD336" i="12"/>
  <c r="AD476" i="12"/>
  <c r="AD525" i="12"/>
  <c r="AD526" i="12"/>
  <c r="AD414" i="12"/>
  <c r="AD642" i="12"/>
  <c r="AD650" i="12"/>
  <c r="AD671" i="12"/>
  <c r="AB611" i="12"/>
  <c r="AB612" i="12"/>
  <c r="AB613" i="12"/>
  <c r="AB614" i="12"/>
  <c r="AB615" i="12"/>
  <c r="AB616" i="12"/>
  <c r="AB617" i="12"/>
  <c r="AB610" i="12"/>
  <c r="K504" i="1" l="1"/>
  <c r="K110" i="1"/>
  <c r="T110" i="1" s="1"/>
  <c r="U110" i="1" s="1"/>
  <c r="K26" i="1"/>
  <c r="T26" i="1" s="1"/>
  <c r="K70" i="1"/>
  <c r="T70" i="1" s="1"/>
  <c r="U70" i="1" s="1"/>
  <c r="V70" i="1" s="1"/>
  <c r="K40" i="1"/>
  <c r="T40" i="1" s="1"/>
  <c r="T504" i="1"/>
  <c r="T3" i="1"/>
  <c r="T528" i="1"/>
  <c r="T503" i="1"/>
  <c r="Q40" i="1"/>
  <c r="Q26" i="1"/>
  <c r="Q70" i="1"/>
  <c r="Q3" i="1"/>
  <c r="Q110" i="1"/>
  <c r="AA3297" i="14"/>
  <c r="J3297" i="14" s="1"/>
  <c r="X3297" i="14"/>
  <c r="U3297" i="14"/>
  <c r="K3297" i="14"/>
  <c r="AA3301" i="14"/>
  <c r="J3301" i="14" s="1"/>
  <c r="X3301" i="14"/>
  <c r="U3301" i="14"/>
  <c r="K3301" i="14"/>
  <c r="AA1909" i="14"/>
  <c r="J1909" i="14" s="1"/>
  <c r="X1909" i="14"/>
  <c r="U1909" i="14"/>
  <c r="O1909" i="14"/>
  <c r="K1909" i="14"/>
  <c r="O1103" i="14"/>
  <c r="U1103" i="14"/>
  <c r="X1103" i="14"/>
  <c r="AA1103" i="14"/>
  <c r="I1103" i="14" s="1"/>
  <c r="M26" i="1" l="1"/>
  <c r="U26" i="1" s="1"/>
  <c r="M3" i="1"/>
  <c r="U3" i="1" s="1"/>
  <c r="V3" i="1" s="1"/>
  <c r="W3" i="1" s="1"/>
  <c r="G3" i="1" s="1"/>
  <c r="O26" i="1"/>
  <c r="O110" i="1"/>
  <c r="V110" i="1" s="1"/>
  <c r="W110" i="1" s="1"/>
  <c r="G110" i="1" s="1"/>
  <c r="M503" i="1"/>
  <c r="U503" i="1" s="1"/>
  <c r="V503" i="1" s="1"/>
  <c r="M504" i="1"/>
  <c r="U504" i="1" s="1"/>
  <c r="V504" i="1" s="1"/>
  <c r="M528" i="1"/>
  <c r="U528" i="1" s="1"/>
  <c r="V528" i="1" s="1"/>
  <c r="Q528" i="1" s="1"/>
  <c r="W528" i="1" s="1"/>
  <c r="G528" i="1" s="1"/>
  <c r="M40" i="1"/>
  <c r="U40" i="1" s="1"/>
  <c r="V40" i="1" s="1"/>
  <c r="W40" i="1" s="1"/>
  <c r="G40" i="1" s="1"/>
  <c r="W70" i="1"/>
  <c r="G70" i="1" s="1"/>
  <c r="Q503" i="1"/>
  <c r="I3297" i="14"/>
  <c r="L3297" i="14" s="1"/>
  <c r="M3297" i="14" s="1"/>
  <c r="O3297" i="14" s="1"/>
  <c r="I3301" i="14"/>
  <c r="L3301" i="14" s="1"/>
  <c r="M3301" i="14" s="1"/>
  <c r="O3301" i="14" s="1"/>
  <c r="I1909" i="14"/>
  <c r="L1909" i="14" s="1"/>
  <c r="M1909" i="14" s="1"/>
  <c r="J1103" i="14"/>
  <c r="I93" i="1"/>
  <c r="O93" i="1"/>
  <c r="Q93" i="1"/>
  <c r="S93" i="1"/>
  <c r="X93" i="1"/>
  <c r="AB93" i="1"/>
  <c r="AB478" i="1"/>
  <c r="AC478" i="1" s="1"/>
  <c r="X478" i="1"/>
  <c r="S478" i="1"/>
  <c r="Q478" i="1"/>
  <c r="O478" i="1"/>
  <c r="I478" i="1"/>
  <c r="R3248" i="14"/>
  <c r="X3248" i="14"/>
  <c r="AA3248" i="14"/>
  <c r="I3248" i="14" s="1"/>
  <c r="K3247" i="14"/>
  <c r="X3247" i="14"/>
  <c r="AA3247" i="14"/>
  <c r="J3247" i="14" s="1"/>
  <c r="K3285" i="14"/>
  <c r="R3285" i="14"/>
  <c r="U3285" i="14"/>
  <c r="X3285" i="14"/>
  <c r="AA3285" i="14"/>
  <c r="J3285" i="14" s="1"/>
  <c r="K3235" i="14"/>
  <c r="R3235" i="14"/>
  <c r="U3235" i="14"/>
  <c r="X3235" i="14"/>
  <c r="AA3235" i="14"/>
  <c r="J3235" i="14" s="1"/>
  <c r="K3234" i="14"/>
  <c r="R3234" i="14"/>
  <c r="U3234" i="14"/>
  <c r="X3234" i="14"/>
  <c r="AA3234" i="14"/>
  <c r="J3234" i="14" s="1"/>
  <c r="R3063" i="14"/>
  <c r="U3063" i="14"/>
  <c r="X3063" i="14"/>
  <c r="AA3063" i="14"/>
  <c r="J3063" i="14" s="1"/>
  <c r="K3063" i="14" s="1"/>
  <c r="X2280" i="14"/>
  <c r="AA2280" i="14"/>
  <c r="J2280" i="14" s="1"/>
  <c r="K2280" i="14" s="1"/>
  <c r="K1932" i="14"/>
  <c r="R1932" i="14"/>
  <c r="X1932" i="14"/>
  <c r="AA1932" i="14"/>
  <c r="J1932" i="14" s="1"/>
  <c r="K1303" i="14"/>
  <c r="R1303" i="14"/>
  <c r="U1303" i="14"/>
  <c r="X1303" i="14"/>
  <c r="AA1303" i="14"/>
  <c r="J1303" i="14" s="1"/>
  <c r="V26" i="1" l="1"/>
  <c r="W26" i="1" s="1"/>
  <c r="G26" i="1" s="1"/>
  <c r="Q504" i="1"/>
  <c r="W504" i="1" s="1"/>
  <c r="G504" i="1" s="1"/>
  <c r="W503" i="1"/>
  <c r="G503" i="1" s="1"/>
  <c r="AC93" i="1"/>
  <c r="J93" i="1" s="1"/>
  <c r="K1103" i="14"/>
  <c r="L1103" i="14" s="1"/>
  <c r="M1103" i="14" s="1"/>
  <c r="I1303" i="14"/>
  <c r="L1303" i="14" s="1"/>
  <c r="M1303" i="14" s="1"/>
  <c r="O1303" i="14" s="1"/>
  <c r="I3234" i="14"/>
  <c r="L3234" i="14" s="1"/>
  <c r="M3234" i="14" s="1"/>
  <c r="O3234" i="14" s="1"/>
  <c r="I2280" i="14"/>
  <c r="L2280" i="14" s="1"/>
  <c r="M2280" i="14" s="1"/>
  <c r="O2280" i="14" s="1"/>
  <c r="I3285" i="14"/>
  <c r="L3285" i="14" s="1"/>
  <c r="M3285" i="14" s="1"/>
  <c r="O3285" i="14" s="1"/>
  <c r="I1932" i="14"/>
  <c r="L1932" i="14" s="1"/>
  <c r="M1932" i="14" s="1"/>
  <c r="O1932" i="14" s="1"/>
  <c r="I3063" i="14"/>
  <c r="L3063" i="14" s="1"/>
  <c r="M3063" i="14" s="1"/>
  <c r="O3063" i="14" s="1"/>
  <c r="I3235" i="14"/>
  <c r="L3235" i="14" s="1"/>
  <c r="M3235" i="14" s="1"/>
  <c r="O3235" i="14" s="1"/>
  <c r="I3247" i="14"/>
  <c r="L3247" i="14" s="1"/>
  <c r="M3247" i="14" s="1"/>
  <c r="O3247" i="14" s="1"/>
  <c r="J3248" i="14"/>
  <c r="K478" i="1"/>
  <c r="J478" i="1"/>
  <c r="AA3345" i="14"/>
  <c r="J3345" i="14" s="1"/>
  <c r="X3345" i="14"/>
  <c r="O3345" i="14"/>
  <c r="X2904" i="14"/>
  <c r="AA2904" i="14"/>
  <c r="I2904" i="14" s="1"/>
  <c r="U2256" i="14"/>
  <c r="X2256" i="14"/>
  <c r="AA2256" i="14"/>
  <c r="I2256" i="14" s="1"/>
  <c r="O2175" i="14"/>
  <c r="R2175" i="14"/>
  <c r="U2175" i="14"/>
  <c r="X2175" i="14"/>
  <c r="AA2175" i="14"/>
  <c r="I2175" i="14" s="1"/>
  <c r="O2176" i="14"/>
  <c r="R2176" i="14"/>
  <c r="U2176" i="14"/>
  <c r="X2176" i="14"/>
  <c r="AA2176" i="14"/>
  <c r="J2176" i="14" s="1"/>
  <c r="R2174" i="14"/>
  <c r="U2174" i="14"/>
  <c r="X2174" i="14"/>
  <c r="AA2174" i="14"/>
  <c r="I2174" i="14" s="1"/>
  <c r="R2172" i="14"/>
  <c r="U2172" i="14"/>
  <c r="X2172" i="14"/>
  <c r="AA2172" i="14"/>
  <c r="I2172" i="14" s="1"/>
  <c r="O2173" i="14"/>
  <c r="R2173" i="14"/>
  <c r="U2173" i="14"/>
  <c r="X2173" i="14"/>
  <c r="AA2173" i="14"/>
  <c r="I2173" i="14" s="1"/>
  <c r="AB520" i="1"/>
  <c r="AC520" i="1" s="1"/>
  <c r="X520" i="1"/>
  <c r="S520" i="1"/>
  <c r="O520" i="1"/>
  <c r="M520" i="1"/>
  <c r="O519" i="1"/>
  <c r="S519" i="1"/>
  <c r="X519" i="1"/>
  <c r="AB519" i="1"/>
  <c r="AA1173" i="14"/>
  <c r="J1173" i="14" s="1"/>
  <c r="X1173" i="14"/>
  <c r="R1173" i="14"/>
  <c r="M81" i="1"/>
  <c r="O81" i="1"/>
  <c r="Q81" i="1"/>
  <c r="S81" i="1"/>
  <c r="X81" i="1"/>
  <c r="AB81" i="1"/>
  <c r="AC81" i="1" s="1"/>
  <c r="AB183" i="1"/>
  <c r="AC183" i="1" s="1"/>
  <c r="X183" i="1"/>
  <c r="S183" i="1"/>
  <c r="Q183" i="1"/>
  <c r="M183" i="1"/>
  <c r="M150" i="1"/>
  <c r="M151" i="1"/>
  <c r="O150" i="1"/>
  <c r="O152" i="1"/>
  <c r="Q151" i="1"/>
  <c r="Q152" i="1"/>
  <c r="S150" i="1"/>
  <c r="S151" i="1"/>
  <c r="S152" i="1"/>
  <c r="X150" i="1"/>
  <c r="X151" i="1"/>
  <c r="X152" i="1"/>
  <c r="AB150" i="1"/>
  <c r="AC150" i="1" s="1"/>
  <c r="AB151" i="1"/>
  <c r="AC151" i="1" s="1"/>
  <c r="AB152" i="1"/>
  <c r="M149" i="1"/>
  <c r="O149" i="1"/>
  <c r="S149" i="1"/>
  <c r="X149" i="1"/>
  <c r="AB149" i="1"/>
  <c r="AC149" i="1" s="1"/>
  <c r="K93" i="1" l="1"/>
  <c r="T93" i="1" s="1"/>
  <c r="AC519" i="1"/>
  <c r="J519" i="1" s="1"/>
  <c r="AC152" i="1"/>
  <c r="K152" i="1" s="1"/>
  <c r="K3248" i="14"/>
  <c r="L3248" i="14" s="1"/>
  <c r="M3248" i="14" s="1"/>
  <c r="O3248" i="14" s="1"/>
  <c r="M93" i="1"/>
  <c r="T478" i="1"/>
  <c r="M478" i="1" s="1"/>
  <c r="U478" i="1" s="1"/>
  <c r="V478" i="1" s="1"/>
  <c r="W478" i="1" s="1"/>
  <c r="G478" i="1" s="1"/>
  <c r="K3345" i="14"/>
  <c r="K2176" i="14"/>
  <c r="I3345" i="14"/>
  <c r="J2904" i="14"/>
  <c r="J2256" i="14"/>
  <c r="J2175" i="14"/>
  <c r="K2175" i="14" s="1"/>
  <c r="I2176" i="14"/>
  <c r="J2174" i="14"/>
  <c r="K2174" i="14" s="1"/>
  <c r="J2172" i="14"/>
  <c r="K2172" i="14" s="1"/>
  <c r="J2173" i="14"/>
  <c r="K2173" i="14" s="1"/>
  <c r="J520" i="1"/>
  <c r="K520" i="1"/>
  <c r="K1173" i="14"/>
  <c r="I1173" i="14"/>
  <c r="K81" i="1"/>
  <c r="J81" i="1"/>
  <c r="J183" i="1"/>
  <c r="K183" i="1"/>
  <c r="K151" i="1"/>
  <c r="J151" i="1"/>
  <c r="J150" i="1"/>
  <c r="K150" i="1"/>
  <c r="J149" i="1"/>
  <c r="K149" i="1"/>
  <c r="U970" i="14"/>
  <c r="X973" i="14"/>
  <c r="X983" i="14"/>
  <c r="X980" i="14"/>
  <c r="X968" i="14"/>
  <c r="X970" i="14"/>
  <c r="X978" i="14"/>
  <c r="AA973" i="14"/>
  <c r="J973" i="14" s="1"/>
  <c r="AA983" i="14"/>
  <c r="J983" i="14" s="1"/>
  <c r="AA980" i="14"/>
  <c r="I980" i="14" s="1"/>
  <c r="AA968" i="14"/>
  <c r="I968" i="14" s="1"/>
  <c r="AA970" i="14"/>
  <c r="J970" i="14" s="1"/>
  <c r="AA978" i="14"/>
  <c r="I978" i="14" s="1"/>
  <c r="K973" i="14"/>
  <c r="O973" i="14"/>
  <c r="K983" i="14"/>
  <c r="K980" i="14"/>
  <c r="O980" i="14"/>
  <c r="K968" i="14"/>
  <c r="O968" i="14"/>
  <c r="K970" i="14"/>
  <c r="O970" i="14"/>
  <c r="K978" i="14"/>
  <c r="O978" i="14"/>
  <c r="K972" i="14"/>
  <c r="O972" i="14"/>
  <c r="X972" i="14"/>
  <c r="AA972" i="14"/>
  <c r="I972" i="14" s="1"/>
  <c r="U93" i="1" l="1"/>
  <c r="V93" i="1" s="1"/>
  <c r="W93" i="1" s="1"/>
  <c r="G93" i="1" s="1"/>
  <c r="J152" i="1"/>
  <c r="K519" i="1"/>
  <c r="L3345" i="14"/>
  <c r="M3345" i="14" s="1"/>
  <c r="L2176" i="14"/>
  <c r="M2176" i="14" s="1"/>
  <c r="I520" i="1"/>
  <c r="T520" i="1" s="1"/>
  <c r="U520" i="1" s="1"/>
  <c r="V520" i="1" s="1"/>
  <c r="K2904" i="14"/>
  <c r="L2904" i="14" s="1"/>
  <c r="M2904" i="14" s="1"/>
  <c r="O2904" i="14" s="1"/>
  <c r="K2256" i="14"/>
  <c r="L2256" i="14" s="1"/>
  <c r="M2256" i="14" s="1"/>
  <c r="O2256" i="14" s="1"/>
  <c r="L2172" i="14"/>
  <c r="M2172" i="14" s="1"/>
  <c r="O2172" i="14" s="1"/>
  <c r="L2175" i="14"/>
  <c r="M2175" i="14" s="1"/>
  <c r="L2174" i="14"/>
  <c r="M2174" i="14" s="1"/>
  <c r="O2174" i="14" s="1"/>
  <c r="L2173" i="14"/>
  <c r="M2173" i="14" s="1"/>
  <c r="I519" i="1"/>
  <c r="I81" i="1"/>
  <c r="T81" i="1" s="1"/>
  <c r="U81" i="1" s="1"/>
  <c r="V81" i="1" s="1"/>
  <c r="W81" i="1" s="1"/>
  <c r="G81" i="1" s="1"/>
  <c r="L1173" i="14"/>
  <c r="M1173" i="14" s="1"/>
  <c r="O1173" i="14" s="1"/>
  <c r="I149" i="1"/>
  <c r="T149" i="1" s="1"/>
  <c r="U149" i="1" s="1"/>
  <c r="V149" i="1" s="1"/>
  <c r="I151" i="1"/>
  <c r="T151" i="1" s="1"/>
  <c r="U151" i="1" s="1"/>
  <c r="I183" i="1"/>
  <c r="T183" i="1" s="1"/>
  <c r="U183" i="1" s="1"/>
  <c r="I152" i="1"/>
  <c r="I150" i="1"/>
  <c r="T150" i="1" s="1"/>
  <c r="U150" i="1" s="1"/>
  <c r="V150" i="1" s="1"/>
  <c r="J978" i="14"/>
  <c r="L978" i="14" s="1"/>
  <c r="M978" i="14" s="1"/>
  <c r="I970" i="14"/>
  <c r="L970" i="14" s="1"/>
  <c r="M970" i="14" s="1"/>
  <c r="J968" i="14"/>
  <c r="L968" i="14" s="1"/>
  <c r="M968" i="14" s="1"/>
  <c r="J980" i="14"/>
  <c r="L980" i="14" s="1"/>
  <c r="M980" i="14" s="1"/>
  <c r="I983" i="14"/>
  <c r="L983" i="14" s="1"/>
  <c r="M983" i="14" s="1"/>
  <c r="O983" i="14" s="1"/>
  <c r="I973" i="14"/>
  <c r="L973" i="14" s="1"/>
  <c r="M973" i="14" s="1"/>
  <c r="J972" i="14"/>
  <c r="L972" i="14" s="1"/>
  <c r="M972" i="14" s="1"/>
  <c r="K3645" i="14"/>
  <c r="R3645" i="14"/>
  <c r="U3645" i="14"/>
  <c r="X3645" i="14"/>
  <c r="AA3645" i="14"/>
  <c r="J3645" i="14" s="1"/>
  <c r="T152" i="1" l="1"/>
  <c r="T519" i="1"/>
  <c r="Q149" i="1"/>
  <c r="W149" i="1" s="1"/>
  <c r="G149" i="1" s="1"/>
  <c r="Q520" i="1"/>
  <c r="W520" i="1" s="1"/>
  <c r="G520" i="1" s="1"/>
  <c r="Q150" i="1"/>
  <c r="W150" i="1" s="1"/>
  <c r="G150" i="1" s="1"/>
  <c r="O151" i="1"/>
  <c r="V151" i="1" s="1"/>
  <c r="W151" i="1" s="1"/>
  <c r="G151" i="1" s="1"/>
  <c r="O183" i="1"/>
  <c r="V183" i="1" s="1"/>
  <c r="W183" i="1" s="1"/>
  <c r="G183" i="1" s="1"/>
  <c r="M152" i="1"/>
  <c r="M519" i="1"/>
  <c r="I3645" i="14"/>
  <c r="L3645" i="14" s="1"/>
  <c r="M3645" i="14" s="1"/>
  <c r="O3645" i="14" s="1"/>
  <c r="U3302" i="14"/>
  <c r="X3302" i="14"/>
  <c r="AA3302" i="14"/>
  <c r="I3302" i="14" s="1"/>
  <c r="R3014" i="14"/>
  <c r="U3014" i="14"/>
  <c r="X3014" i="14"/>
  <c r="AA3014" i="14"/>
  <c r="I3014" i="14" s="1"/>
  <c r="K3173" i="14"/>
  <c r="U3173" i="14"/>
  <c r="X3173" i="14"/>
  <c r="AA3173" i="14"/>
  <c r="I3173" i="14" s="1"/>
  <c r="K3043" i="14"/>
  <c r="R3043" i="14"/>
  <c r="U3043" i="14"/>
  <c r="X3043" i="14"/>
  <c r="AA3043" i="14"/>
  <c r="I3043" i="14" s="1"/>
  <c r="K3098" i="14"/>
  <c r="R3098" i="14"/>
  <c r="U3098" i="14"/>
  <c r="X3098" i="14"/>
  <c r="AA3098" i="14"/>
  <c r="I3098" i="14" s="1"/>
  <c r="K2879" i="14"/>
  <c r="R2879" i="14"/>
  <c r="U2879" i="14"/>
  <c r="X2879" i="14"/>
  <c r="AA2879" i="14"/>
  <c r="I2879" i="14" s="1"/>
  <c r="U2391" i="14"/>
  <c r="X2391" i="14"/>
  <c r="AA2391" i="14"/>
  <c r="I2391" i="14" s="1"/>
  <c r="K2207" i="14"/>
  <c r="R2207" i="14"/>
  <c r="U2207" i="14"/>
  <c r="X2207" i="14"/>
  <c r="AA2207" i="14"/>
  <c r="I2207" i="14" s="1"/>
  <c r="K2206" i="14"/>
  <c r="U2206" i="14"/>
  <c r="X2206" i="14"/>
  <c r="AA2206" i="14"/>
  <c r="I2206" i="14" s="1"/>
  <c r="AA1929" i="14"/>
  <c r="J1929" i="14" s="1"/>
  <c r="X1929" i="14"/>
  <c r="R1929" i="14"/>
  <c r="AA1928" i="14"/>
  <c r="J1928" i="14" s="1"/>
  <c r="X1928" i="14"/>
  <c r="U1928" i="14"/>
  <c r="R1928" i="14"/>
  <c r="K1432" i="14"/>
  <c r="X1432" i="14"/>
  <c r="AA1432" i="14"/>
  <c r="I1432" i="14" s="1"/>
  <c r="K1493" i="14"/>
  <c r="U1493" i="14"/>
  <c r="X1493" i="14"/>
  <c r="AA1493" i="14"/>
  <c r="I1493" i="14" s="1"/>
  <c r="K1492" i="14"/>
  <c r="U1492" i="14"/>
  <c r="X1492" i="14"/>
  <c r="AA1492" i="14"/>
  <c r="I1492" i="14" s="1"/>
  <c r="K1491" i="14"/>
  <c r="U1491" i="14"/>
  <c r="X1491" i="14"/>
  <c r="AA1491" i="14"/>
  <c r="I1491" i="14" s="1"/>
  <c r="K1479" i="14"/>
  <c r="U1479" i="14"/>
  <c r="X1479" i="14"/>
  <c r="AA1479" i="14"/>
  <c r="I1479" i="14" s="1"/>
  <c r="K1480" i="14"/>
  <c r="U1480" i="14"/>
  <c r="X1480" i="14"/>
  <c r="AA1480" i="14"/>
  <c r="I1480" i="14" s="1"/>
  <c r="K562" i="14"/>
  <c r="R562" i="14"/>
  <c r="X562" i="14"/>
  <c r="AA562" i="14"/>
  <c r="I562" i="14" s="1"/>
  <c r="AB315" i="1"/>
  <c r="AC315" i="1" s="1"/>
  <c r="X315" i="1"/>
  <c r="S315" i="1"/>
  <c r="Q315" i="1"/>
  <c r="O315" i="1"/>
  <c r="I315" i="1"/>
  <c r="AB197" i="1"/>
  <c r="AC197" i="1" s="1"/>
  <c r="X197" i="1"/>
  <c r="S197" i="1"/>
  <c r="Q197" i="1"/>
  <c r="O197" i="1"/>
  <c r="AB145" i="1"/>
  <c r="AC145" i="1" s="1"/>
  <c r="X145" i="1"/>
  <c r="S145" i="1"/>
  <c r="Q145" i="1"/>
  <c r="O145" i="1"/>
  <c r="I145" i="1"/>
  <c r="U152" i="1" l="1"/>
  <c r="V152" i="1" s="1"/>
  <c r="W152" i="1" s="1"/>
  <c r="G152" i="1" s="1"/>
  <c r="U519" i="1"/>
  <c r="V519" i="1" s="1"/>
  <c r="Q519" i="1"/>
  <c r="K1929" i="14"/>
  <c r="K1928" i="14"/>
  <c r="J2207" i="14"/>
  <c r="L2207" i="14" s="1"/>
  <c r="M2207" i="14" s="1"/>
  <c r="J3043" i="14"/>
  <c r="L3043" i="14" s="1"/>
  <c r="M3043" i="14" s="1"/>
  <c r="J3173" i="14"/>
  <c r="L3173" i="14" s="1"/>
  <c r="M3173" i="14" s="1"/>
  <c r="J2391" i="14"/>
  <c r="J2206" i="14"/>
  <c r="L2206" i="14" s="1"/>
  <c r="M2206" i="14" s="1"/>
  <c r="J3098" i="14"/>
  <c r="L3098" i="14" s="1"/>
  <c r="M3098" i="14" s="1"/>
  <c r="J1479" i="14"/>
  <c r="L1479" i="14" s="1"/>
  <c r="M1479" i="14" s="1"/>
  <c r="J2879" i="14"/>
  <c r="L2879" i="14" s="1"/>
  <c r="M2879" i="14" s="1"/>
  <c r="J3302" i="14"/>
  <c r="J562" i="14"/>
  <c r="L562" i="14" s="1"/>
  <c r="M562" i="14" s="1"/>
  <c r="O562" i="14" s="1"/>
  <c r="I1928" i="14"/>
  <c r="J3014" i="14"/>
  <c r="J1432" i="14"/>
  <c r="L1432" i="14" s="1"/>
  <c r="M1432" i="14" s="1"/>
  <c r="O1432" i="14" s="1"/>
  <c r="I1929" i="14"/>
  <c r="J1492" i="14"/>
  <c r="L1492" i="14" s="1"/>
  <c r="M1492" i="14" s="1"/>
  <c r="J1491" i="14"/>
  <c r="L1491" i="14" s="1"/>
  <c r="M1491" i="14" s="1"/>
  <c r="J1493" i="14"/>
  <c r="L1493" i="14" s="1"/>
  <c r="M1493" i="14" s="1"/>
  <c r="J1480" i="14"/>
  <c r="L1480" i="14" s="1"/>
  <c r="M1480" i="14" s="1"/>
  <c r="O1480" i="14" s="1"/>
  <c r="K315" i="1"/>
  <c r="J315" i="1"/>
  <c r="K197" i="1"/>
  <c r="J197" i="1"/>
  <c r="K145" i="1"/>
  <c r="J145" i="1"/>
  <c r="W519" i="1" l="1"/>
  <c r="G519" i="1" s="1"/>
  <c r="I197" i="1"/>
  <c r="K2391" i="14"/>
  <c r="L2391" i="14" s="1"/>
  <c r="M2391" i="14" s="1"/>
  <c r="L1928" i="14"/>
  <c r="M1928" i="14" s="1"/>
  <c r="O1928" i="14" s="1"/>
  <c r="L1929" i="14"/>
  <c r="M1929" i="14" s="1"/>
  <c r="O1929" i="14" s="1"/>
  <c r="K3014" i="14"/>
  <c r="L3014" i="14" s="1"/>
  <c r="M3014" i="14" s="1"/>
  <c r="K3302" i="14"/>
  <c r="L3302" i="14" s="1"/>
  <c r="M3302" i="14" s="1"/>
  <c r="O2206" i="14"/>
  <c r="O2879" i="14"/>
  <c r="O3098" i="14"/>
  <c r="O3043" i="14"/>
  <c r="O3173" i="14"/>
  <c r="O2207" i="14"/>
  <c r="O2391" i="14"/>
  <c r="O3302" i="14"/>
  <c r="O3014" i="14"/>
  <c r="O1491" i="14"/>
  <c r="O1492" i="14"/>
  <c r="O1493" i="14"/>
  <c r="O1479" i="14"/>
  <c r="T315" i="1"/>
  <c r="T197" i="1"/>
  <c r="T145" i="1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181" i="12"/>
  <c r="N988" i="12"/>
  <c r="N989" i="12"/>
  <c r="N992" i="12"/>
  <c r="N994" i="12"/>
  <c r="N999" i="12"/>
  <c r="N1004" i="12"/>
  <c r="N1005" i="12"/>
  <c r="N1009" i="12"/>
  <c r="N1010" i="12"/>
  <c r="N1011" i="12"/>
  <c r="N1012" i="12"/>
  <c r="N1013" i="12"/>
  <c r="N1014" i="12"/>
  <c r="N1015" i="12"/>
  <c r="N1016" i="12"/>
  <c r="N1017" i="12"/>
  <c r="N1018" i="12"/>
  <c r="N1020" i="12"/>
  <c r="N1021" i="12"/>
  <c r="N1022" i="12"/>
  <c r="N1023" i="12"/>
  <c r="N1024" i="12"/>
  <c r="N1025" i="12"/>
  <c r="N1181" i="12"/>
  <c r="Q988" i="12"/>
  <c r="Q989" i="12"/>
  <c r="Q991" i="12"/>
  <c r="Q993" i="12"/>
  <c r="Q994" i="12"/>
  <c r="Q996" i="12"/>
  <c r="Q999" i="12"/>
  <c r="Q1000" i="12"/>
  <c r="Q1001" i="12"/>
  <c r="Q1003" i="12"/>
  <c r="Q1005" i="12"/>
  <c r="Q1008" i="12"/>
  <c r="Q1009" i="12"/>
  <c r="Q1010" i="12"/>
  <c r="Q1011" i="12"/>
  <c r="Q1012" i="12"/>
  <c r="Q1013" i="12"/>
  <c r="Q1014" i="12"/>
  <c r="Q1016" i="12"/>
  <c r="Q1018" i="12"/>
  <c r="Q1023" i="12"/>
  <c r="Q1024" i="12"/>
  <c r="Q1181" i="12"/>
  <c r="T988" i="12"/>
  <c r="T991" i="12"/>
  <c r="T992" i="12"/>
  <c r="T993" i="12"/>
  <c r="T994" i="12"/>
  <c r="T995" i="12"/>
  <c r="T996" i="12"/>
  <c r="T997" i="12"/>
  <c r="T999" i="12"/>
  <c r="T1000" i="12"/>
  <c r="T1001" i="12"/>
  <c r="T1003" i="12"/>
  <c r="T1004" i="12"/>
  <c r="T1006" i="12"/>
  <c r="T1008" i="12"/>
  <c r="T1010" i="12"/>
  <c r="T1011" i="12"/>
  <c r="T1012" i="12"/>
  <c r="T1013" i="12"/>
  <c r="T1014" i="12"/>
  <c r="T1015" i="12"/>
  <c r="T1016" i="12"/>
  <c r="T1017" i="12"/>
  <c r="T1018" i="12"/>
  <c r="T1019" i="12"/>
  <c r="T1022" i="12"/>
  <c r="T1023" i="12"/>
  <c r="T1024" i="12"/>
  <c r="T1181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181" i="12"/>
  <c r="M315" i="1" l="1"/>
  <c r="U315" i="1" s="1"/>
  <c r="V315" i="1" s="1"/>
  <c r="W315" i="1" s="1"/>
  <c r="G315" i="1" s="1"/>
  <c r="M197" i="1"/>
  <c r="U197" i="1" s="1"/>
  <c r="V197" i="1" s="1"/>
  <c r="W197" i="1" s="1"/>
  <c r="G197" i="1" s="1"/>
  <c r="M145" i="1"/>
  <c r="U145" i="1" s="1"/>
  <c r="V145" i="1" s="1"/>
  <c r="W145" i="1" s="1"/>
  <c r="G145" i="1" s="1"/>
  <c r="X3126" i="14"/>
  <c r="AA3126" i="14"/>
  <c r="I3126" i="14" s="1"/>
  <c r="K1984" i="14"/>
  <c r="O1984" i="14"/>
  <c r="R1984" i="14"/>
  <c r="X1984" i="14"/>
  <c r="AA1984" i="14"/>
  <c r="J1984" i="14" s="1"/>
  <c r="K1983" i="14"/>
  <c r="O1983" i="14"/>
  <c r="R1983" i="14"/>
  <c r="X1983" i="14"/>
  <c r="AA1983" i="14"/>
  <c r="I1983" i="14" s="1"/>
  <c r="K1433" i="14"/>
  <c r="O1433" i="14"/>
  <c r="R1433" i="14"/>
  <c r="X1433" i="14"/>
  <c r="AA1433" i="14"/>
  <c r="I1433" i="14" s="1"/>
  <c r="O1156" i="14"/>
  <c r="R1156" i="14"/>
  <c r="X1156" i="14"/>
  <c r="AA1156" i="14"/>
  <c r="I1156" i="14" s="1"/>
  <c r="X1157" i="14"/>
  <c r="AA1157" i="14"/>
  <c r="I1157" i="14" s="1"/>
  <c r="X1155" i="14"/>
  <c r="AA1155" i="14"/>
  <c r="I1155" i="14" s="1"/>
  <c r="K433" i="14"/>
  <c r="O433" i="14"/>
  <c r="R433" i="14"/>
  <c r="X433" i="14"/>
  <c r="AA433" i="14"/>
  <c r="J433" i="14" s="1"/>
  <c r="N1003" i="12" l="1"/>
  <c r="N1002" i="12"/>
  <c r="J3126" i="14"/>
  <c r="I1984" i="14"/>
  <c r="L1984" i="14" s="1"/>
  <c r="M1984" i="14" s="1"/>
  <c r="J1983" i="14"/>
  <c r="L1983" i="14" s="1"/>
  <c r="M1983" i="14" s="1"/>
  <c r="J1433" i="14"/>
  <c r="L1433" i="14" s="1"/>
  <c r="M1433" i="14" s="1"/>
  <c r="J1156" i="14"/>
  <c r="J1157" i="14"/>
  <c r="J1155" i="14"/>
  <c r="I433" i="14"/>
  <c r="L433" i="14" s="1"/>
  <c r="M433" i="14" s="1"/>
  <c r="K1157" i="14" l="1"/>
  <c r="L1157" i="14" s="1"/>
  <c r="M1157" i="14" s="1"/>
  <c r="O1157" i="14" s="1"/>
  <c r="Q998" i="12"/>
  <c r="Q1019" i="12"/>
  <c r="Q1006" i="12"/>
  <c r="Q1002" i="12"/>
  <c r="Q997" i="12"/>
  <c r="Q995" i="12"/>
  <c r="Q992" i="12"/>
  <c r="Q990" i="12"/>
  <c r="K1155" i="14"/>
  <c r="L1155" i="14" s="1"/>
  <c r="M1155" i="14" s="1"/>
  <c r="O1155" i="14" s="1"/>
  <c r="K1156" i="14"/>
  <c r="L1156" i="14" s="1"/>
  <c r="M1156" i="14" s="1"/>
  <c r="K3126" i="14"/>
  <c r="L3126" i="14" s="1"/>
  <c r="M3126" i="14" s="1"/>
  <c r="O3126" i="14" s="1"/>
  <c r="AB59" i="1"/>
  <c r="AC59" i="1" s="1"/>
  <c r="X59" i="1"/>
  <c r="S59" i="1"/>
  <c r="O59" i="1"/>
  <c r="I59" i="1"/>
  <c r="AB173" i="1"/>
  <c r="AC173" i="1" s="1"/>
  <c r="X173" i="1"/>
  <c r="S173" i="1"/>
  <c r="O173" i="1"/>
  <c r="I173" i="1"/>
  <c r="AB168" i="1"/>
  <c r="AC168" i="1" s="1"/>
  <c r="X168" i="1"/>
  <c r="S168" i="1"/>
  <c r="O168" i="1"/>
  <c r="M168" i="1"/>
  <c r="U3126" i="14" l="1"/>
  <c r="U1156" i="14"/>
  <c r="U1157" i="14"/>
  <c r="U1984" i="14"/>
  <c r="U1983" i="14"/>
  <c r="U1155" i="14"/>
  <c r="U433" i="14"/>
  <c r="U1433" i="14"/>
  <c r="J59" i="1"/>
  <c r="K59" i="1"/>
  <c r="J173" i="1"/>
  <c r="K173" i="1"/>
  <c r="K168" i="1"/>
  <c r="J168" i="1"/>
  <c r="K1302" i="14"/>
  <c r="O1302" i="14"/>
  <c r="U1302" i="14"/>
  <c r="X1302" i="14"/>
  <c r="AA1302" i="14"/>
  <c r="I1302" i="14" s="1"/>
  <c r="K1059" i="14"/>
  <c r="K1060" i="14"/>
  <c r="O1059" i="14"/>
  <c r="O1060" i="14"/>
  <c r="U1059" i="14"/>
  <c r="U1060" i="14"/>
  <c r="X1059" i="14"/>
  <c r="X1060" i="14"/>
  <c r="AA1059" i="14"/>
  <c r="J1059" i="14" s="1"/>
  <c r="AA1060" i="14"/>
  <c r="J1060" i="14" s="1"/>
  <c r="I168" i="1" l="1"/>
  <c r="T168" i="1" s="1"/>
  <c r="U168" i="1" s="1"/>
  <c r="V168" i="1" s="1"/>
  <c r="Q168" i="1" s="1"/>
  <c r="W168" i="1" s="1"/>
  <c r="G168" i="1" s="1"/>
  <c r="T59" i="1"/>
  <c r="M59" i="1" s="1"/>
  <c r="U59" i="1" s="1"/>
  <c r="V59" i="1" s="1"/>
  <c r="Q59" i="1" s="1"/>
  <c r="I1060" i="14"/>
  <c r="L1060" i="14" s="1"/>
  <c r="M1060" i="14" s="1"/>
  <c r="I1059" i="14"/>
  <c r="L1059" i="14" s="1"/>
  <c r="M1059" i="14" s="1"/>
  <c r="T173" i="1"/>
  <c r="J1302" i="14"/>
  <c r="L1302" i="14" s="1"/>
  <c r="M1302" i="14" s="1"/>
  <c r="X1723" i="14"/>
  <c r="AA1723" i="14"/>
  <c r="I1723" i="14" s="1"/>
  <c r="K768" i="14"/>
  <c r="R768" i="14"/>
  <c r="U768" i="14"/>
  <c r="X768" i="14"/>
  <c r="AA768" i="14"/>
  <c r="I768" i="14" s="1"/>
  <c r="K922" i="14"/>
  <c r="K920" i="14"/>
  <c r="K919" i="14"/>
  <c r="K916" i="14"/>
  <c r="R922" i="14"/>
  <c r="R919" i="14"/>
  <c r="R916" i="14"/>
  <c r="U922" i="14"/>
  <c r="U920" i="14"/>
  <c r="U919" i="14"/>
  <c r="U916" i="14"/>
  <c r="X922" i="14"/>
  <c r="X920" i="14"/>
  <c r="X919" i="14"/>
  <c r="X916" i="14"/>
  <c r="AA922" i="14"/>
  <c r="I922" i="14" s="1"/>
  <c r="AA920" i="14"/>
  <c r="J920" i="14" s="1"/>
  <c r="AA919" i="14"/>
  <c r="I919" i="14" s="1"/>
  <c r="AA916" i="14"/>
  <c r="I916" i="14" s="1"/>
  <c r="R921" i="14"/>
  <c r="U921" i="14"/>
  <c r="X921" i="14"/>
  <c r="AA921" i="14"/>
  <c r="I921" i="14" s="1"/>
  <c r="AA335" i="14"/>
  <c r="J335" i="14" s="1"/>
  <c r="X335" i="14"/>
  <c r="U335" i="14"/>
  <c r="R335" i="14"/>
  <c r="O335" i="14"/>
  <c r="R465" i="14"/>
  <c r="U465" i="14"/>
  <c r="X465" i="14"/>
  <c r="AA465" i="14"/>
  <c r="J465" i="14" s="1"/>
  <c r="K465" i="14" s="1"/>
  <c r="AA493" i="14"/>
  <c r="J493" i="14" s="1"/>
  <c r="X493" i="14"/>
  <c r="U493" i="14"/>
  <c r="R493" i="14"/>
  <c r="K493" i="14" l="1"/>
  <c r="W59" i="1"/>
  <c r="G59" i="1" s="1"/>
  <c r="M173" i="1"/>
  <c r="U173" i="1" s="1"/>
  <c r="V173" i="1" s="1"/>
  <c r="Q173" i="1" s="1"/>
  <c r="W173" i="1" s="1"/>
  <c r="G173" i="1" s="1"/>
  <c r="I465" i="14"/>
  <c r="L465" i="14" s="1"/>
  <c r="M465" i="14" s="1"/>
  <c r="O465" i="14" s="1"/>
  <c r="J1723" i="14"/>
  <c r="J768" i="14"/>
  <c r="L768" i="14" s="1"/>
  <c r="M768" i="14" s="1"/>
  <c r="O768" i="14" s="1"/>
  <c r="J916" i="14"/>
  <c r="L916" i="14" s="1"/>
  <c r="M916" i="14" s="1"/>
  <c r="O916" i="14" s="1"/>
  <c r="J919" i="14"/>
  <c r="L919" i="14" s="1"/>
  <c r="M919" i="14" s="1"/>
  <c r="O919" i="14" s="1"/>
  <c r="I920" i="14"/>
  <c r="L920" i="14" s="1"/>
  <c r="M920" i="14" s="1"/>
  <c r="O920" i="14" s="1"/>
  <c r="J922" i="14"/>
  <c r="L922" i="14" s="1"/>
  <c r="M922" i="14" s="1"/>
  <c r="O922" i="14" s="1"/>
  <c r="J921" i="14"/>
  <c r="K335" i="14"/>
  <c r="I335" i="14"/>
  <c r="I493" i="14"/>
  <c r="AB525" i="1"/>
  <c r="AC525" i="1" s="1"/>
  <c r="X525" i="1"/>
  <c r="S525" i="1"/>
  <c r="Q525" i="1"/>
  <c r="O469" i="1"/>
  <c r="Q469" i="1"/>
  <c r="S469" i="1"/>
  <c r="X469" i="1"/>
  <c r="AB469" i="1"/>
  <c r="AC469" i="1" s="1"/>
  <c r="O470" i="1"/>
  <c r="Q470" i="1"/>
  <c r="S470" i="1"/>
  <c r="X470" i="1"/>
  <c r="AB470" i="1"/>
  <c r="O472" i="1"/>
  <c r="Q472" i="1"/>
  <c r="S472" i="1"/>
  <c r="X472" i="1"/>
  <c r="AB472" i="1"/>
  <c r="AC472" i="1" s="1"/>
  <c r="O471" i="1"/>
  <c r="Q471" i="1"/>
  <c r="S471" i="1"/>
  <c r="X471" i="1"/>
  <c r="AB471" i="1"/>
  <c r="O517" i="1"/>
  <c r="Q517" i="1"/>
  <c r="S517" i="1"/>
  <c r="X517" i="1"/>
  <c r="AB517" i="1"/>
  <c r="AC517" i="1" s="1"/>
  <c r="S12" i="1"/>
  <c r="X12" i="1"/>
  <c r="AB12" i="1"/>
  <c r="I462" i="1"/>
  <c r="I132" i="1"/>
  <c r="Q462" i="1"/>
  <c r="Q465" i="1"/>
  <c r="Q132" i="1"/>
  <c r="S462" i="1"/>
  <c r="S465" i="1"/>
  <c r="S132" i="1"/>
  <c r="X462" i="1"/>
  <c r="X465" i="1"/>
  <c r="X132" i="1"/>
  <c r="AB462" i="1"/>
  <c r="AC462" i="1" s="1"/>
  <c r="AB465" i="1"/>
  <c r="AC465" i="1" s="1"/>
  <c r="AB132" i="1"/>
  <c r="I511" i="1"/>
  <c r="I513" i="1"/>
  <c r="I508" i="1"/>
  <c r="I507" i="1"/>
  <c r="I512" i="1"/>
  <c r="O513" i="1"/>
  <c r="Q511" i="1"/>
  <c r="Q513" i="1"/>
  <c r="Q508" i="1"/>
  <c r="Q507" i="1"/>
  <c r="Q512" i="1"/>
  <c r="S511" i="1"/>
  <c r="S513" i="1"/>
  <c r="S508" i="1"/>
  <c r="S507" i="1"/>
  <c r="S512" i="1"/>
  <c r="X511" i="1"/>
  <c r="X513" i="1"/>
  <c r="X508" i="1"/>
  <c r="X507" i="1"/>
  <c r="X512" i="1"/>
  <c r="AB511" i="1"/>
  <c r="AB513" i="1"/>
  <c r="AC513" i="1" s="1"/>
  <c r="AB508" i="1"/>
  <c r="AB507" i="1"/>
  <c r="AC507" i="1" s="1"/>
  <c r="AB512" i="1"/>
  <c r="AC512" i="1" s="1"/>
  <c r="AC132" i="1" l="1"/>
  <c r="J132" i="1" s="1"/>
  <c r="AC12" i="1"/>
  <c r="J12" i="1" s="1"/>
  <c r="AC471" i="1"/>
  <c r="J471" i="1" s="1"/>
  <c r="AC470" i="1"/>
  <c r="J470" i="1" s="1"/>
  <c r="AC508" i="1"/>
  <c r="J508" i="1" s="1"/>
  <c r="AC511" i="1"/>
  <c r="J511" i="1" s="1"/>
  <c r="K921" i="14"/>
  <c r="L921" i="14" s="1"/>
  <c r="M921" i="14" s="1"/>
  <c r="O921" i="14" s="1"/>
  <c r="L493" i="14"/>
  <c r="M493" i="14" s="1"/>
  <c r="O493" i="14" s="1"/>
  <c r="K1723" i="14"/>
  <c r="L1723" i="14" s="1"/>
  <c r="M1723" i="14" s="1"/>
  <c r="O1723" i="14" s="1"/>
  <c r="J462" i="1"/>
  <c r="L335" i="14"/>
  <c r="M335" i="14" s="1"/>
  <c r="K525" i="1"/>
  <c r="J525" i="1"/>
  <c r="J517" i="1"/>
  <c r="J469" i="1"/>
  <c r="K469" i="1"/>
  <c r="J472" i="1"/>
  <c r="K472" i="1"/>
  <c r="K471" i="1"/>
  <c r="K517" i="1"/>
  <c r="K465" i="1"/>
  <c r="J465" i="1"/>
  <c r="J512" i="1"/>
  <c r="K462" i="1"/>
  <c r="K507" i="1"/>
  <c r="J507" i="1"/>
  <c r="K513" i="1"/>
  <c r="J513" i="1"/>
  <c r="K512" i="1"/>
  <c r="K508" i="1" l="1"/>
  <c r="K132" i="1"/>
  <c r="K511" i="1"/>
  <c r="T511" i="1" s="1"/>
  <c r="K12" i="1"/>
  <c r="K470" i="1"/>
  <c r="T132" i="1"/>
  <c r="T508" i="1"/>
  <c r="I465" i="1"/>
  <c r="T465" i="1" s="1"/>
  <c r="I12" i="1"/>
  <c r="I472" i="1"/>
  <c r="T472" i="1" s="1"/>
  <c r="M472" i="1" s="1"/>
  <c r="U472" i="1" s="1"/>
  <c r="V472" i="1" s="1"/>
  <c r="W472" i="1" s="1"/>
  <c r="G472" i="1" s="1"/>
  <c r="I469" i="1"/>
  <c r="T469" i="1" s="1"/>
  <c r="M469" i="1" s="1"/>
  <c r="U469" i="1" s="1"/>
  <c r="V469" i="1" s="1"/>
  <c r="W469" i="1" s="1"/>
  <c r="G469" i="1" s="1"/>
  <c r="I517" i="1"/>
  <c r="T517" i="1" s="1"/>
  <c r="M517" i="1" s="1"/>
  <c r="U517" i="1" s="1"/>
  <c r="V517" i="1" s="1"/>
  <c r="W517" i="1" s="1"/>
  <c r="G517" i="1" s="1"/>
  <c r="I471" i="1"/>
  <c r="T471" i="1" s="1"/>
  <c r="I525" i="1"/>
  <c r="T525" i="1" s="1"/>
  <c r="M525" i="1" s="1"/>
  <c r="U525" i="1" s="1"/>
  <c r="I470" i="1"/>
  <c r="T462" i="1"/>
  <c r="M462" i="1" s="1"/>
  <c r="U462" i="1" s="1"/>
  <c r="M470" i="1"/>
  <c r="M471" i="1"/>
  <c r="M132" i="1"/>
  <c r="T512" i="1"/>
  <c r="M512" i="1" s="1"/>
  <c r="U512" i="1" s="1"/>
  <c r="M508" i="1"/>
  <c r="M511" i="1"/>
  <c r="T513" i="1"/>
  <c r="T507" i="1"/>
  <c r="O3531" i="14"/>
  <c r="R3531" i="14"/>
  <c r="U3531" i="14"/>
  <c r="X3531" i="14"/>
  <c r="AA3531" i="14"/>
  <c r="J3531" i="14" s="1"/>
  <c r="X3344" i="14"/>
  <c r="AA3344" i="14"/>
  <c r="I3344" i="14" s="1"/>
  <c r="O3089" i="14"/>
  <c r="R3089" i="14"/>
  <c r="U3089" i="14"/>
  <c r="X3089" i="14"/>
  <c r="AA3089" i="14"/>
  <c r="I3089" i="14" s="1"/>
  <c r="O1831" i="14"/>
  <c r="X1831" i="14"/>
  <c r="AA1831" i="14"/>
  <c r="J1831" i="14" s="1"/>
  <c r="O1830" i="14"/>
  <c r="R1830" i="14"/>
  <c r="U1830" i="14"/>
  <c r="X1830" i="14"/>
  <c r="AA1830" i="14"/>
  <c r="J1830" i="14" s="1"/>
  <c r="O1353" i="14"/>
  <c r="R1353" i="14"/>
  <c r="U1353" i="14"/>
  <c r="X1353" i="14"/>
  <c r="AA1353" i="14"/>
  <c r="I1353" i="14" s="1"/>
  <c r="R431" i="14"/>
  <c r="U431" i="14"/>
  <c r="X431" i="14"/>
  <c r="AA431" i="14"/>
  <c r="J431" i="14" s="1"/>
  <c r="U415" i="14"/>
  <c r="X415" i="14"/>
  <c r="AA415" i="14"/>
  <c r="J415" i="14" s="1"/>
  <c r="U422" i="14"/>
  <c r="X422" i="14"/>
  <c r="AA422" i="14"/>
  <c r="I422" i="14" s="1"/>
  <c r="O426" i="14"/>
  <c r="U426" i="14"/>
  <c r="X426" i="14"/>
  <c r="AA426" i="14"/>
  <c r="I426" i="14" s="1"/>
  <c r="R999" i="14"/>
  <c r="U999" i="14"/>
  <c r="X999" i="14"/>
  <c r="AA999" i="14"/>
  <c r="I999" i="14" s="1"/>
  <c r="AA115" i="14"/>
  <c r="J115" i="14" s="1"/>
  <c r="X115" i="14"/>
  <c r="U115" i="14"/>
  <c r="R115" i="14"/>
  <c r="O115" i="14"/>
  <c r="AA114" i="14"/>
  <c r="J114" i="14" s="1"/>
  <c r="X114" i="14"/>
  <c r="U114" i="14"/>
  <c r="R114" i="14"/>
  <c r="O114" i="14"/>
  <c r="AB104" i="1"/>
  <c r="AC104" i="1" s="1"/>
  <c r="X104" i="1"/>
  <c r="S104" i="1"/>
  <c r="Q104" i="1"/>
  <c r="O104" i="1"/>
  <c r="M104" i="1"/>
  <c r="AB102" i="1"/>
  <c r="AC102" i="1" s="1"/>
  <c r="X102" i="1"/>
  <c r="S102" i="1"/>
  <c r="Q102" i="1"/>
  <c r="AB369" i="1"/>
  <c r="AC369" i="1" s="1"/>
  <c r="X369" i="1"/>
  <c r="S369" i="1"/>
  <c r="Q369" i="1"/>
  <c r="M369" i="1"/>
  <c r="M482" i="1"/>
  <c r="S482" i="1"/>
  <c r="X482" i="1"/>
  <c r="AB482" i="1"/>
  <c r="AB232" i="1"/>
  <c r="AC232" i="1" s="1"/>
  <c r="X232" i="1"/>
  <c r="S232" i="1"/>
  <c r="Q232" i="1"/>
  <c r="O232" i="1"/>
  <c r="O138" i="1"/>
  <c r="S138" i="1"/>
  <c r="X138" i="1"/>
  <c r="AB138" i="1"/>
  <c r="M129" i="1"/>
  <c r="O129" i="1"/>
  <c r="S129" i="1"/>
  <c r="X129" i="1"/>
  <c r="AB129" i="1"/>
  <c r="M126" i="1"/>
  <c r="O126" i="1"/>
  <c r="S126" i="1"/>
  <c r="X126" i="1"/>
  <c r="AB126" i="1"/>
  <c r="AC126" i="1" s="1"/>
  <c r="M128" i="1"/>
  <c r="O128" i="1"/>
  <c r="S128" i="1"/>
  <c r="X128" i="1"/>
  <c r="AB128" i="1"/>
  <c r="O512" i="1" l="1"/>
  <c r="V512" i="1" s="1"/>
  <c r="W512" i="1" s="1"/>
  <c r="G512" i="1" s="1"/>
  <c r="U511" i="1"/>
  <c r="T470" i="1"/>
  <c r="U470" i="1" s="1"/>
  <c r="V470" i="1" s="1"/>
  <c r="W470" i="1" s="1"/>
  <c r="G470" i="1" s="1"/>
  <c r="T12" i="1"/>
  <c r="U508" i="1"/>
  <c r="U132" i="1"/>
  <c r="AC138" i="1"/>
  <c r="J138" i="1" s="1"/>
  <c r="AC128" i="1"/>
  <c r="J128" i="1" s="1"/>
  <c r="AC129" i="1"/>
  <c r="J129" i="1" s="1"/>
  <c r="AC482" i="1"/>
  <c r="O462" i="1"/>
  <c r="V462" i="1" s="1"/>
  <c r="W462" i="1" s="1"/>
  <c r="G462" i="1" s="1"/>
  <c r="O511" i="1"/>
  <c r="V511" i="1" s="1"/>
  <c r="W511" i="1" s="1"/>
  <c r="G511" i="1" s="1"/>
  <c r="U471" i="1"/>
  <c r="V471" i="1" s="1"/>
  <c r="W471" i="1" s="1"/>
  <c r="G471" i="1" s="1"/>
  <c r="O132" i="1"/>
  <c r="V132" i="1" s="1"/>
  <c r="W132" i="1" s="1"/>
  <c r="G132" i="1" s="1"/>
  <c r="O508" i="1"/>
  <c r="O525" i="1"/>
  <c r="V525" i="1" s="1"/>
  <c r="W525" i="1" s="1"/>
  <c r="G525" i="1" s="1"/>
  <c r="K3531" i="14"/>
  <c r="K1830" i="14"/>
  <c r="M465" i="1"/>
  <c r="U465" i="1" s="1"/>
  <c r="M513" i="1"/>
  <c r="U513" i="1" s="1"/>
  <c r="V513" i="1" s="1"/>
  <c r="W513" i="1" s="1"/>
  <c r="G513" i="1" s="1"/>
  <c r="M507" i="1"/>
  <c r="U507" i="1" s="1"/>
  <c r="K114" i="14"/>
  <c r="I1830" i="14"/>
  <c r="K415" i="14"/>
  <c r="I115" i="14"/>
  <c r="K115" i="14"/>
  <c r="I431" i="14"/>
  <c r="I1831" i="14"/>
  <c r="J3089" i="14"/>
  <c r="K3089" i="14" s="1"/>
  <c r="J1353" i="14"/>
  <c r="K1353" i="14" s="1"/>
  <c r="I415" i="14"/>
  <c r="I3531" i="14"/>
  <c r="K1831" i="14"/>
  <c r="K431" i="14"/>
  <c r="J999" i="14"/>
  <c r="K999" i="14" s="1"/>
  <c r="J422" i="14"/>
  <c r="K422" i="14" s="1"/>
  <c r="J3344" i="14"/>
  <c r="K3344" i="14" s="1"/>
  <c r="J426" i="14"/>
  <c r="K426" i="14" s="1"/>
  <c r="I114" i="14"/>
  <c r="K104" i="1"/>
  <c r="J104" i="1"/>
  <c r="K102" i="1"/>
  <c r="J102" i="1"/>
  <c r="K369" i="1"/>
  <c r="J369" i="1"/>
  <c r="K482" i="1"/>
  <c r="K232" i="1"/>
  <c r="J232" i="1"/>
  <c r="K126" i="1"/>
  <c r="J126" i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N941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8" i="12"/>
  <c r="N959" i="12"/>
  <c r="N961" i="12"/>
  <c r="N962" i="12"/>
  <c r="N964" i="12"/>
  <c r="N965" i="12"/>
  <c r="N966" i="12"/>
  <c r="N967" i="12"/>
  <c r="N968" i="12"/>
  <c r="N970" i="12"/>
  <c r="N971" i="12"/>
  <c r="N972" i="12"/>
  <c r="N973" i="12"/>
  <c r="N976" i="12"/>
  <c r="N977" i="12"/>
  <c r="N978" i="12"/>
  <c r="N979" i="12"/>
  <c r="N983" i="12"/>
  <c r="N984" i="12"/>
  <c r="N985" i="12"/>
  <c r="Q942" i="12"/>
  <c r="Q944" i="12"/>
  <c r="Q945" i="12"/>
  <c r="Q946" i="12"/>
  <c r="Q947" i="12"/>
  <c r="Q949" i="12"/>
  <c r="Q951" i="12"/>
  <c r="Q954" i="12"/>
  <c r="Q955" i="12"/>
  <c r="Q957" i="12"/>
  <c r="Q960" i="12"/>
  <c r="Q967" i="12"/>
  <c r="Q968" i="12"/>
  <c r="Q969" i="12"/>
  <c r="Q971" i="12"/>
  <c r="Q972" i="12"/>
  <c r="Q973" i="12"/>
  <c r="Q974" i="12"/>
  <c r="Q976" i="12"/>
  <c r="Q977" i="12"/>
  <c r="Q978" i="12"/>
  <c r="Q979" i="12"/>
  <c r="Q980" i="12"/>
  <c r="Q981" i="12"/>
  <c r="Q984" i="12"/>
  <c r="Q985" i="12"/>
  <c r="Q987" i="12"/>
  <c r="T940" i="12"/>
  <c r="T941" i="12"/>
  <c r="T942" i="12"/>
  <c r="T943" i="12"/>
  <c r="T944" i="12"/>
  <c r="T945" i="12"/>
  <c r="T946" i="12"/>
  <c r="T947" i="12"/>
  <c r="T948" i="12"/>
  <c r="T949" i="12"/>
  <c r="T950" i="12"/>
  <c r="T951" i="12"/>
  <c r="T952" i="12"/>
  <c r="T953" i="12"/>
  <c r="T954" i="12"/>
  <c r="T955" i="12"/>
  <c r="T956" i="12"/>
  <c r="T957" i="12"/>
  <c r="T958" i="12"/>
  <c r="T959" i="12"/>
  <c r="T960" i="12"/>
  <c r="T961" i="12"/>
  <c r="T962" i="12"/>
  <c r="T963" i="12"/>
  <c r="T964" i="12"/>
  <c r="T965" i="12"/>
  <c r="T966" i="12"/>
  <c r="T967" i="12"/>
  <c r="T968" i="12"/>
  <c r="T969" i="12"/>
  <c r="T970" i="12"/>
  <c r="T971" i="12"/>
  <c r="T972" i="12"/>
  <c r="T973" i="12"/>
  <c r="T974" i="12"/>
  <c r="T975" i="12"/>
  <c r="T976" i="12"/>
  <c r="T977" i="12"/>
  <c r="T978" i="12"/>
  <c r="T979" i="12"/>
  <c r="T980" i="12"/>
  <c r="T981" i="12"/>
  <c r="T983" i="12"/>
  <c r="T984" i="12"/>
  <c r="T985" i="12"/>
  <c r="T987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M12" i="1" l="1"/>
  <c r="U12" i="1" s="1"/>
  <c r="K138" i="1"/>
  <c r="V508" i="1"/>
  <c r="W508" i="1" s="1"/>
  <c r="G508" i="1" s="1"/>
  <c r="K129" i="1"/>
  <c r="I129" i="1" s="1"/>
  <c r="T129" i="1" s="1"/>
  <c r="U129" i="1" s="1"/>
  <c r="V129" i="1" s="1"/>
  <c r="K128" i="1"/>
  <c r="J482" i="1"/>
  <c r="O465" i="1"/>
  <c r="V465" i="1" s="1"/>
  <c r="W465" i="1" s="1"/>
  <c r="G465" i="1" s="1"/>
  <c r="O12" i="1"/>
  <c r="O507" i="1"/>
  <c r="V507" i="1" s="1"/>
  <c r="W507" i="1" s="1"/>
  <c r="G507" i="1" s="1"/>
  <c r="L1353" i="14"/>
  <c r="M1353" i="14" s="1"/>
  <c r="L3531" i="14"/>
  <c r="M3531" i="14" s="1"/>
  <c r="L1830" i="14"/>
  <c r="M1830" i="14" s="1"/>
  <c r="L431" i="14"/>
  <c r="M431" i="14" s="1"/>
  <c r="O431" i="14" s="1"/>
  <c r="L115" i="14"/>
  <c r="M115" i="14" s="1"/>
  <c r="L114" i="14"/>
  <c r="M114" i="14" s="1"/>
  <c r="L415" i="14"/>
  <c r="M415" i="14" s="1"/>
  <c r="O415" i="14" s="1"/>
  <c r="L1831" i="14"/>
  <c r="M1831" i="14" s="1"/>
  <c r="L3089" i="14"/>
  <c r="M3089" i="14" s="1"/>
  <c r="L3344" i="14"/>
  <c r="M3344" i="14" s="1"/>
  <c r="O3344" i="14" s="1"/>
  <c r="L426" i="14"/>
  <c r="M426" i="14" s="1"/>
  <c r="L999" i="14"/>
  <c r="M999" i="14" s="1"/>
  <c r="O999" i="14" s="1"/>
  <c r="L422" i="14"/>
  <c r="M422" i="14" s="1"/>
  <c r="O422" i="14" s="1"/>
  <c r="I126" i="1"/>
  <c r="T126" i="1" s="1"/>
  <c r="U126" i="1" s="1"/>
  <c r="V126" i="1" s="1"/>
  <c r="I369" i="1"/>
  <c r="T369" i="1" s="1"/>
  <c r="U369" i="1" s="1"/>
  <c r="I104" i="1"/>
  <c r="T104" i="1" s="1"/>
  <c r="U104" i="1" s="1"/>
  <c r="V104" i="1" s="1"/>
  <c r="W104" i="1" s="1"/>
  <c r="G104" i="1" s="1"/>
  <c r="I102" i="1"/>
  <c r="T102" i="1" s="1"/>
  <c r="I482" i="1"/>
  <c r="I232" i="1"/>
  <c r="T232" i="1" s="1"/>
  <c r="I138" i="1"/>
  <c r="I128" i="1"/>
  <c r="K3530" i="14"/>
  <c r="O3530" i="14"/>
  <c r="R3530" i="14"/>
  <c r="U3530" i="14"/>
  <c r="AA3530" i="14"/>
  <c r="I3530" i="14" s="1"/>
  <c r="R3272" i="14"/>
  <c r="U3272" i="14"/>
  <c r="AA3272" i="14"/>
  <c r="I3272" i="14" s="1"/>
  <c r="O2933" i="14"/>
  <c r="R2933" i="14"/>
  <c r="U2933" i="14"/>
  <c r="AA2933" i="14"/>
  <c r="I2933" i="14" s="1"/>
  <c r="K1378" i="14"/>
  <c r="O1378" i="14"/>
  <c r="R1378" i="14"/>
  <c r="K1379" i="14"/>
  <c r="O1379" i="14"/>
  <c r="R1379" i="14"/>
  <c r="U1379" i="14"/>
  <c r="K1380" i="14"/>
  <c r="O1380" i="14"/>
  <c r="R1380" i="14"/>
  <c r="U1380" i="14"/>
  <c r="K1381" i="14"/>
  <c r="O1381" i="14"/>
  <c r="R1381" i="14"/>
  <c r="U1381" i="14"/>
  <c r="AA1378" i="14"/>
  <c r="J1378" i="14" s="1"/>
  <c r="AA1379" i="14"/>
  <c r="J1379" i="14" s="1"/>
  <c r="AA1380" i="14"/>
  <c r="I1380" i="14" s="1"/>
  <c r="AA1381" i="14"/>
  <c r="I1381" i="14" s="1"/>
  <c r="AA1377" i="14"/>
  <c r="J1377" i="14" s="1"/>
  <c r="U1377" i="14"/>
  <c r="R1377" i="14"/>
  <c r="O1377" i="14"/>
  <c r="K1377" i="14"/>
  <c r="AA1371" i="14"/>
  <c r="I1371" i="14" s="1"/>
  <c r="K1367" i="14"/>
  <c r="U1367" i="14"/>
  <c r="AA1367" i="14"/>
  <c r="I1367" i="14" s="1"/>
  <c r="K779" i="14"/>
  <c r="O779" i="14"/>
  <c r="R779" i="14"/>
  <c r="O777" i="14"/>
  <c r="R777" i="14"/>
  <c r="U777" i="14"/>
  <c r="O778" i="14"/>
  <c r="R778" i="14"/>
  <c r="U778" i="14"/>
  <c r="AA778" i="14"/>
  <c r="I778" i="14" s="1"/>
  <c r="AA779" i="14"/>
  <c r="I779" i="14" s="1"/>
  <c r="AA777" i="14"/>
  <c r="I777" i="14" s="1"/>
  <c r="K938" i="14"/>
  <c r="O959" i="14"/>
  <c r="O965" i="14"/>
  <c r="O967" i="14"/>
  <c r="O969" i="14"/>
  <c r="O964" i="14"/>
  <c r="O956" i="14"/>
  <c r="O938" i="14"/>
  <c r="R959" i="14"/>
  <c r="R967" i="14"/>
  <c r="R971" i="14"/>
  <c r="R956" i="14"/>
  <c r="R938" i="14"/>
  <c r="U982" i="14"/>
  <c r="U959" i="14"/>
  <c r="U965" i="14"/>
  <c r="U967" i="14"/>
  <c r="U969" i="14"/>
  <c r="U971" i="14"/>
  <c r="U964" i="14"/>
  <c r="U938" i="14"/>
  <c r="X938" i="14"/>
  <c r="AA982" i="14"/>
  <c r="J982" i="14" s="1"/>
  <c r="AA959" i="14"/>
  <c r="I959" i="14" s="1"/>
  <c r="AA965" i="14"/>
  <c r="I965" i="14" s="1"/>
  <c r="AA967" i="14"/>
  <c r="I967" i="14" s="1"/>
  <c r="AA969" i="14"/>
  <c r="I969" i="14" s="1"/>
  <c r="AA971" i="14"/>
  <c r="J971" i="14" s="1"/>
  <c r="AA964" i="14"/>
  <c r="J964" i="14" s="1"/>
  <c r="AA956" i="14"/>
  <c r="I956" i="14" s="1"/>
  <c r="AA938" i="14"/>
  <c r="I938" i="14" s="1"/>
  <c r="R977" i="14"/>
  <c r="AA977" i="14"/>
  <c r="I977" i="14" s="1"/>
  <c r="V12" i="1" l="1"/>
  <c r="T138" i="1"/>
  <c r="T128" i="1"/>
  <c r="U128" i="1" s="1"/>
  <c r="V128" i="1" s="1"/>
  <c r="T482" i="1"/>
  <c r="U482" i="1" s="1"/>
  <c r="Q12" i="1"/>
  <c r="W12" i="1" s="1"/>
  <c r="G12" i="1" s="1"/>
  <c r="O482" i="1"/>
  <c r="O369" i="1"/>
  <c r="V369" i="1" s="1"/>
  <c r="W369" i="1" s="1"/>
  <c r="G369" i="1" s="1"/>
  <c r="K982" i="14"/>
  <c r="K971" i="14"/>
  <c r="M102" i="1"/>
  <c r="U102" i="1" s="1"/>
  <c r="M138" i="1"/>
  <c r="Q128" i="1"/>
  <c r="Q126" i="1"/>
  <c r="W126" i="1" s="1"/>
  <c r="G126" i="1" s="1"/>
  <c r="Q129" i="1"/>
  <c r="W129" i="1" s="1"/>
  <c r="G129" i="1" s="1"/>
  <c r="Q138" i="1"/>
  <c r="K964" i="14"/>
  <c r="M232" i="1"/>
  <c r="U232" i="1" s="1"/>
  <c r="V232" i="1" s="1"/>
  <c r="W232" i="1" s="1"/>
  <c r="G232" i="1" s="1"/>
  <c r="I1378" i="14"/>
  <c r="L1378" i="14" s="1"/>
  <c r="M1378" i="14" s="1"/>
  <c r="J1380" i="14"/>
  <c r="L1380" i="14" s="1"/>
  <c r="M1380" i="14" s="1"/>
  <c r="J938" i="14"/>
  <c r="L938" i="14" s="1"/>
  <c r="M938" i="14" s="1"/>
  <c r="K3461" i="14"/>
  <c r="O3461" i="14"/>
  <c r="R3461" i="14"/>
  <c r="X3461" i="14"/>
  <c r="AA3461" i="14"/>
  <c r="I3461" i="14" s="1"/>
  <c r="K1639" i="14"/>
  <c r="O1639" i="14"/>
  <c r="R1639" i="14"/>
  <c r="X1639" i="14"/>
  <c r="AA1639" i="14"/>
  <c r="I1639" i="14" s="1"/>
  <c r="K1637" i="14"/>
  <c r="O1637" i="14"/>
  <c r="X1637" i="14"/>
  <c r="AA1637" i="14"/>
  <c r="I1637" i="14" s="1"/>
  <c r="K1638" i="14"/>
  <c r="O1638" i="14"/>
  <c r="R1638" i="14"/>
  <c r="X1638" i="14"/>
  <c r="AA1638" i="14"/>
  <c r="J1638" i="14" s="1"/>
  <c r="AA1549" i="14"/>
  <c r="J1549" i="14" s="1"/>
  <c r="X1549" i="14"/>
  <c r="R1549" i="14"/>
  <c r="O1549" i="14"/>
  <c r="K1549" i="14"/>
  <c r="AA1551" i="14"/>
  <c r="J1551" i="14" s="1"/>
  <c r="X1551" i="14"/>
  <c r="R1551" i="14"/>
  <c r="O1551" i="14"/>
  <c r="AA1550" i="14"/>
  <c r="J1550" i="14" s="1"/>
  <c r="X1550" i="14"/>
  <c r="R1550" i="14"/>
  <c r="O1550" i="14"/>
  <c r="K1641" i="14"/>
  <c r="O1641" i="14"/>
  <c r="R1641" i="14"/>
  <c r="X1641" i="14"/>
  <c r="AA1641" i="14"/>
  <c r="I1641" i="14" s="1"/>
  <c r="K1643" i="14"/>
  <c r="O1643" i="14"/>
  <c r="R1643" i="14"/>
  <c r="X1643" i="14"/>
  <c r="AA1643" i="14"/>
  <c r="I1643" i="14" s="1"/>
  <c r="K1644" i="14"/>
  <c r="O1644" i="14"/>
  <c r="R1644" i="14"/>
  <c r="X1644" i="14"/>
  <c r="AA1644" i="14"/>
  <c r="I1644" i="14" s="1"/>
  <c r="K1640" i="14"/>
  <c r="O1640" i="14"/>
  <c r="R1640" i="14"/>
  <c r="X1640" i="14"/>
  <c r="AA1640" i="14"/>
  <c r="I1640" i="14" s="1"/>
  <c r="K1642" i="14"/>
  <c r="O1642" i="14"/>
  <c r="R1642" i="14"/>
  <c r="X1642" i="14"/>
  <c r="AA1642" i="14"/>
  <c r="I1642" i="14" s="1"/>
  <c r="O1130" i="14"/>
  <c r="R1130" i="14"/>
  <c r="AA1130" i="14"/>
  <c r="I1130" i="14" s="1"/>
  <c r="AA853" i="14"/>
  <c r="I853" i="14" s="1"/>
  <c r="K709" i="14"/>
  <c r="O709" i="14"/>
  <c r="R709" i="14"/>
  <c r="X709" i="14"/>
  <c r="AA709" i="14"/>
  <c r="I709" i="14" s="1"/>
  <c r="K711" i="14"/>
  <c r="O711" i="14"/>
  <c r="R711" i="14"/>
  <c r="X711" i="14"/>
  <c r="AA711" i="14"/>
  <c r="J711" i="14" s="1"/>
  <c r="U138" i="1" l="1"/>
  <c r="V138" i="1" s="1"/>
  <c r="W138" i="1" s="1"/>
  <c r="G138" i="1" s="1"/>
  <c r="O102" i="1"/>
  <c r="V102" i="1" s="1"/>
  <c r="W102" i="1" s="1"/>
  <c r="G102" i="1" s="1"/>
  <c r="W128" i="1"/>
  <c r="G128" i="1" s="1"/>
  <c r="V482" i="1"/>
  <c r="K1550" i="14"/>
  <c r="K1551" i="14"/>
  <c r="J977" i="14"/>
  <c r="J956" i="14"/>
  <c r="I982" i="14"/>
  <c r="L982" i="14" s="1"/>
  <c r="M982" i="14" s="1"/>
  <c r="O982" i="14" s="1"/>
  <c r="J965" i="14"/>
  <c r="I971" i="14"/>
  <c r="L971" i="14" s="1"/>
  <c r="M971" i="14" s="1"/>
  <c r="O971" i="14" s="1"/>
  <c r="J778" i="14"/>
  <c r="K778" i="14" s="1"/>
  <c r="J777" i="14"/>
  <c r="K777" i="14" s="1"/>
  <c r="J1371" i="14"/>
  <c r="J1381" i="14"/>
  <c r="L1381" i="14" s="1"/>
  <c r="M1381" i="14" s="1"/>
  <c r="J2933" i="14"/>
  <c r="K2933" i="14" s="1"/>
  <c r="J3530" i="14"/>
  <c r="L3530" i="14" s="1"/>
  <c r="M3530" i="14" s="1"/>
  <c r="J967" i="14"/>
  <c r="K967" i="14" s="1"/>
  <c r="J959" i="14"/>
  <c r="J969" i="14"/>
  <c r="I964" i="14"/>
  <c r="L964" i="14" s="1"/>
  <c r="M964" i="14" s="1"/>
  <c r="J779" i="14"/>
  <c r="L779" i="14" s="1"/>
  <c r="M779" i="14" s="1"/>
  <c r="J1367" i="14"/>
  <c r="L1367" i="14" s="1"/>
  <c r="M1367" i="14" s="1"/>
  <c r="O1367" i="14" s="1"/>
  <c r="I1377" i="14"/>
  <c r="L1377" i="14" s="1"/>
  <c r="M1377" i="14" s="1"/>
  <c r="I1379" i="14"/>
  <c r="L1379" i="14" s="1"/>
  <c r="M1379" i="14" s="1"/>
  <c r="J3272" i="14"/>
  <c r="K3272" i="14" s="1"/>
  <c r="O137" i="1"/>
  <c r="S137" i="1"/>
  <c r="X137" i="1"/>
  <c r="AB137" i="1"/>
  <c r="Q482" i="1" l="1"/>
  <c r="W482" i="1" s="1"/>
  <c r="G482" i="1" s="1"/>
  <c r="AC137" i="1"/>
  <c r="J137" i="1" s="1"/>
  <c r="K969" i="14"/>
  <c r="L969" i="14" s="1"/>
  <c r="M969" i="14" s="1"/>
  <c r="K956" i="14"/>
  <c r="L956" i="14" s="1"/>
  <c r="M956" i="14" s="1"/>
  <c r="K959" i="14"/>
  <c r="L959" i="14" s="1"/>
  <c r="M959" i="14" s="1"/>
  <c r="K977" i="14"/>
  <c r="L977" i="14" s="1"/>
  <c r="M977" i="14" s="1"/>
  <c r="O977" i="14" s="1"/>
  <c r="K965" i="14"/>
  <c r="L965" i="14" s="1"/>
  <c r="M965" i="14" s="1"/>
  <c r="L3272" i="14"/>
  <c r="M3272" i="14" s="1"/>
  <c r="O3272" i="14" s="1"/>
  <c r="L777" i="14"/>
  <c r="M777" i="14" s="1"/>
  <c r="L778" i="14"/>
  <c r="M778" i="14" s="1"/>
  <c r="K1371" i="14"/>
  <c r="L1371" i="14" s="1"/>
  <c r="M1371" i="14" s="1"/>
  <c r="O1371" i="14" s="1"/>
  <c r="L967" i="14"/>
  <c r="M967" i="14" s="1"/>
  <c r="L2933" i="14"/>
  <c r="M2933" i="14" s="1"/>
  <c r="J1130" i="14"/>
  <c r="K1130" i="14" s="1"/>
  <c r="J1640" i="14"/>
  <c r="L1640" i="14" s="1"/>
  <c r="M1640" i="14" s="1"/>
  <c r="J1643" i="14"/>
  <c r="L1643" i="14" s="1"/>
  <c r="M1643" i="14" s="1"/>
  <c r="I1550" i="14"/>
  <c r="L1550" i="14" s="1"/>
  <c r="M1550" i="14" s="1"/>
  <c r="I1549" i="14"/>
  <c r="L1549" i="14" s="1"/>
  <c r="M1549" i="14" s="1"/>
  <c r="J1639" i="14"/>
  <c r="L1639" i="14" s="1"/>
  <c r="M1639" i="14" s="1"/>
  <c r="I711" i="14"/>
  <c r="L711" i="14" s="1"/>
  <c r="M711" i="14" s="1"/>
  <c r="J853" i="14"/>
  <c r="K853" i="14" s="1"/>
  <c r="J1642" i="14"/>
  <c r="L1642" i="14" s="1"/>
  <c r="M1642" i="14" s="1"/>
  <c r="J1644" i="14"/>
  <c r="L1644" i="14" s="1"/>
  <c r="M1644" i="14" s="1"/>
  <c r="J1641" i="14"/>
  <c r="L1641" i="14" s="1"/>
  <c r="M1641" i="14" s="1"/>
  <c r="I1551" i="14"/>
  <c r="L1551" i="14" s="1"/>
  <c r="M1551" i="14" s="1"/>
  <c r="J1637" i="14"/>
  <c r="L1637" i="14" s="1"/>
  <c r="M1637" i="14" s="1"/>
  <c r="J3461" i="14"/>
  <c r="L3461" i="14" s="1"/>
  <c r="M3461" i="14" s="1"/>
  <c r="J709" i="14"/>
  <c r="L709" i="14" s="1"/>
  <c r="M709" i="14" s="1"/>
  <c r="I1638" i="14"/>
  <c r="L1638" i="14" s="1"/>
  <c r="M1638" i="14" s="1"/>
  <c r="K3282" i="14"/>
  <c r="O3282" i="14"/>
  <c r="U3282" i="14"/>
  <c r="X3282" i="14"/>
  <c r="AA3282" i="14"/>
  <c r="I3282" i="14" s="1"/>
  <c r="K2156" i="14"/>
  <c r="O2156" i="14"/>
  <c r="X2156" i="14"/>
  <c r="AA2156" i="14"/>
  <c r="I2156" i="14" s="1"/>
  <c r="O2157" i="14"/>
  <c r="X2157" i="14"/>
  <c r="AA2157" i="14"/>
  <c r="I2157" i="14" s="1"/>
  <c r="O2152" i="14"/>
  <c r="X2152" i="14"/>
  <c r="AA2152" i="14"/>
  <c r="I2152" i="14" s="1"/>
  <c r="K2179" i="14"/>
  <c r="O2179" i="14"/>
  <c r="X2179" i="14"/>
  <c r="AA2179" i="14"/>
  <c r="J2179" i="14" s="1"/>
  <c r="K489" i="14"/>
  <c r="O489" i="14"/>
  <c r="R489" i="14"/>
  <c r="AA489" i="14"/>
  <c r="J489" i="14" s="1"/>
  <c r="X1778" i="14"/>
  <c r="AA1778" i="14"/>
  <c r="I1778" i="14" s="1"/>
  <c r="K1601" i="14"/>
  <c r="O1601" i="14"/>
  <c r="U1601" i="14"/>
  <c r="X1601" i="14"/>
  <c r="AA1601" i="14"/>
  <c r="I1601" i="14" s="1"/>
  <c r="K1269" i="14"/>
  <c r="K1270" i="14"/>
  <c r="O1269" i="14"/>
  <c r="O1270" i="14"/>
  <c r="X1269" i="14"/>
  <c r="X1270" i="14"/>
  <c r="AA1269" i="14"/>
  <c r="J1269" i="14" s="1"/>
  <c r="AA1270" i="14"/>
  <c r="I1270" i="14" s="1"/>
  <c r="K1268" i="14"/>
  <c r="O1268" i="14"/>
  <c r="X1268" i="14"/>
  <c r="AA1268" i="14"/>
  <c r="J1268" i="14" s="1"/>
  <c r="K957" i="14"/>
  <c r="O957" i="14"/>
  <c r="U957" i="14"/>
  <c r="AA957" i="14"/>
  <c r="I957" i="14" s="1"/>
  <c r="K429" i="14"/>
  <c r="U429" i="14"/>
  <c r="X429" i="14"/>
  <c r="AA429" i="14"/>
  <c r="I429" i="14" s="1"/>
  <c r="K137" i="1" l="1"/>
  <c r="L853" i="14"/>
  <c r="M853" i="14" s="1"/>
  <c r="O853" i="14" s="1"/>
  <c r="L1130" i="14"/>
  <c r="M1130" i="14" s="1"/>
  <c r="I137" i="1"/>
  <c r="X3530" i="14"/>
  <c r="Q137" i="1"/>
  <c r="I68" i="1"/>
  <c r="M68" i="1"/>
  <c r="Q68" i="1"/>
  <c r="S68" i="1"/>
  <c r="X68" i="1"/>
  <c r="AB68" i="1"/>
  <c r="Q460" i="1"/>
  <c r="S460" i="1"/>
  <c r="X461" i="1"/>
  <c r="X460" i="1"/>
  <c r="AB461" i="1"/>
  <c r="AB460" i="1"/>
  <c r="M127" i="1"/>
  <c r="S127" i="1"/>
  <c r="X127" i="1"/>
  <c r="AB127" i="1"/>
  <c r="I125" i="1"/>
  <c r="M125" i="1"/>
  <c r="S125" i="1"/>
  <c r="X125" i="1"/>
  <c r="AB125" i="1"/>
  <c r="T137" i="1" l="1"/>
  <c r="AC127" i="1"/>
  <c r="J127" i="1" s="1"/>
  <c r="AC460" i="1"/>
  <c r="K460" i="1" s="1"/>
  <c r="AC68" i="1"/>
  <c r="J68" i="1" s="1"/>
  <c r="AC125" i="1"/>
  <c r="J125" i="1" s="1"/>
  <c r="AC461" i="1"/>
  <c r="J461" i="1" s="1"/>
  <c r="M137" i="1"/>
  <c r="U137" i="1" s="1"/>
  <c r="V137" i="1" s="1"/>
  <c r="W137" i="1" s="1"/>
  <c r="G137" i="1" s="1"/>
  <c r="I1269" i="14"/>
  <c r="L1269" i="14" s="1"/>
  <c r="M1269" i="14" s="1"/>
  <c r="I2179" i="14"/>
  <c r="L2179" i="14" s="1"/>
  <c r="M2179" i="14" s="1"/>
  <c r="J429" i="14"/>
  <c r="L429" i="14" s="1"/>
  <c r="M429" i="14" s="1"/>
  <c r="O429" i="14" s="1"/>
  <c r="I1268" i="14"/>
  <c r="L1268" i="14" s="1"/>
  <c r="M1268" i="14" s="1"/>
  <c r="J1270" i="14"/>
  <c r="L1270" i="14" s="1"/>
  <c r="M1270" i="14" s="1"/>
  <c r="J1778" i="14"/>
  <c r="J2152" i="14"/>
  <c r="J2156" i="14"/>
  <c r="L2156" i="14" s="1"/>
  <c r="M2156" i="14" s="1"/>
  <c r="I489" i="14"/>
  <c r="L489" i="14" s="1"/>
  <c r="M489" i="14" s="1"/>
  <c r="J957" i="14"/>
  <c r="L957" i="14" s="1"/>
  <c r="M957" i="14" s="1"/>
  <c r="J1601" i="14"/>
  <c r="L1601" i="14" s="1"/>
  <c r="M1601" i="14" s="1"/>
  <c r="J2157" i="14"/>
  <c r="J3282" i="14"/>
  <c r="L3282" i="14" s="1"/>
  <c r="M3282" i="14" s="1"/>
  <c r="K2157" i="14" l="1"/>
  <c r="L2157" i="14" s="1"/>
  <c r="M2157" i="14" s="1"/>
  <c r="K127" i="1"/>
  <c r="J460" i="1"/>
  <c r="K125" i="1"/>
  <c r="T125" i="1" s="1"/>
  <c r="U125" i="1" s="1"/>
  <c r="K461" i="1"/>
  <c r="I461" i="1" s="1"/>
  <c r="K68" i="1"/>
  <c r="T68" i="1" s="1"/>
  <c r="U68" i="1" s="1"/>
  <c r="O68" i="1" s="1"/>
  <c r="V68" i="1" s="1"/>
  <c r="W68" i="1" s="1"/>
  <c r="G68" i="1" s="1"/>
  <c r="K1778" i="14"/>
  <c r="L1778" i="14" s="1"/>
  <c r="M1778" i="14" s="1"/>
  <c r="O1778" i="14" s="1"/>
  <c r="K2152" i="14"/>
  <c r="L2152" i="14" s="1"/>
  <c r="M2152" i="14" s="1"/>
  <c r="I460" i="1"/>
  <c r="I127" i="1"/>
  <c r="O127" i="1"/>
  <c r="O125" i="1"/>
  <c r="S4" i="1"/>
  <c r="S119" i="1"/>
  <c r="S120" i="1"/>
  <c r="S47" i="1"/>
  <c r="S10" i="1"/>
  <c r="S140" i="1"/>
  <c r="S51" i="1"/>
  <c r="S52" i="1"/>
  <c r="S53" i="1"/>
  <c r="S54" i="1"/>
  <c r="S55" i="1"/>
  <c r="S56" i="1"/>
  <c r="S154" i="1"/>
  <c r="S158" i="1"/>
  <c r="S159" i="1"/>
  <c r="S57" i="1"/>
  <c r="S166" i="1"/>
  <c r="S13" i="1"/>
  <c r="S63" i="1"/>
  <c r="S178" i="1"/>
  <c r="S65" i="1"/>
  <c r="S66" i="1"/>
  <c r="S69" i="1"/>
  <c r="S17" i="1"/>
  <c r="S18" i="1"/>
  <c r="S72" i="1"/>
  <c r="S225" i="1"/>
  <c r="S74" i="1"/>
  <c r="S237" i="1"/>
  <c r="S246" i="1"/>
  <c r="S23" i="1"/>
  <c r="S75" i="1"/>
  <c r="S76" i="1"/>
  <c r="S249" i="1"/>
  <c r="S250" i="1"/>
  <c r="S255" i="1"/>
  <c r="S266" i="1"/>
  <c r="S77" i="1"/>
  <c r="S267" i="1"/>
  <c r="S28" i="1"/>
  <c r="S30" i="1"/>
  <c r="S272" i="1"/>
  <c r="S273" i="1"/>
  <c r="S274" i="1"/>
  <c r="S281" i="1"/>
  <c r="S79" i="1"/>
  <c r="S80" i="1"/>
  <c r="S303" i="1"/>
  <c r="S35" i="1"/>
  <c r="S36" i="1"/>
  <c r="S334" i="1"/>
  <c r="S361" i="1"/>
  <c r="S362" i="1"/>
  <c r="S85" i="1"/>
  <c r="S86" i="1"/>
  <c r="S87" i="1"/>
  <c r="S88" i="1"/>
  <c r="S89" i="1"/>
  <c r="S90" i="1"/>
  <c r="S92" i="1"/>
  <c r="S374" i="1"/>
  <c r="S382" i="1"/>
  <c r="S389" i="1"/>
  <c r="S390" i="1"/>
  <c r="S391" i="1"/>
  <c r="S392" i="1"/>
  <c r="S394" i="1"/>
  <c r="S97" i="1"/>
  <c r="S41" i="1"/>
  <c r="S427" i="1"/>
  <c r="S98" i="1"/>
  <c r="S99" i="1"/>
  <c r="S101" i="1"/>
  <c r="S450" i="1"/>
  <c r="S105" i="1"/>
  <c r="S455" i="1"/>
  <c r="S458" i="1"/>
  <c r="S459" i="1"/>
  <c r="S463" i="1"/>
  <c r="S464" i="1"/>
  <c r="S466" i="1"/>
  <c r="S467" i="1"/>
  <c r="S468" i="1"/>
  <c r="S473" i="1"/>
  <c r="S474" i="1"/>
  <c r="S475" i="1"/>
  <c r="S476" i="1"/>
  <c r="S477" i="1"/>
  <c r="S20" i="1"/>
  <c r="S479" i="1"/>
  <c r="S21" i="1"/>
  <c r="S481" i="1"/>
  <c r="S32" i="1"/>
  <c r="S483" i="1"/>
  <c r="S484" i="1"/>
  <c r="S485" i="1"/>
  <c r="S486" i="1"/>
  <c r="S487" i="1"/>
  <c r="S488" i="1"/>
  <c r="S489" i="1"/>
  <c r="S490" i="1"/>
  <c r="S491" i="1"/>
  <c r="S492" i="1"/>
  <c r="S33" i="1"/>
  <c r="S493" i="1"/>
  <c r="S494" i="1"/>
  <c r="S495" i="1"/>
  <c r="S496" i="1"/>
  <c r="S497" i="1"/>
  <c r="S34" i="1"/>
  <c r="S498" i="1"/>
  <c r="S499" i="1"/>
  <c r="S501" i="1"/>
  <c r="S502" i="1"/>
  <c r="S106" i="1"/>
  <c r="S107" i="1"/>
  <c r="S108" i="1"/>
  <c r="S109" i="1"/>
  <c r="S111" i="1"/>
  <c r="S45" i="1"/>
  <c r="S112" i="1"/>
  <c r="S113" i="1"/>
  <c r="S114" i="1"/>
  <c r="S115" i="1"/>
  <c r="S116" i="1"/>
  <c r="S46" i="1"/>
  <c r="S121" i="1"/>
  <c r="S5" i="1"/>
  <c r="S123" i="1"/>
  <c r="S124" i="1"/>
  <c r="S130" i="1"/>
  <c r="S131" i="1"/>
  <c r="S133" i="1"/>
  <c r="S134" i="1"/>
  <c r="S135" i="1"/>
  <c r="S8" i="1"/>
  <c r="S136" i="1"/>
  <c r="S9" i="1"/>
  <c r="S141" i="1"/>
  <c r="S142" i="1"/>
  <c r="S143" i="1"/>
  <c r="S11" i="1"/>
  <c r="S144" i="1"/>
  <c r="S146" i="1"/>
  <c r="S148" i="1"/>
  <c r="S153" i="1"/>
  <c r="S155" i="1"/>
  <c r="S156" i="1"/>
  <c r="S157" i="1"/>
  <c r="S160" i="1"/>
  <c r="S161" i="1"/>
  <c r="S162" i="1"/>
  <c r="S163" i="1"/>
  <c r="S164" i="1"/>
  <c r="S165" i="1"/>
  <c r="S58" i="1"/>
  <c r="S167" i="1"/>
  <c r="S60" i="1"/>
  <c r="S61" i="1"/>
  <c r="S169" i="1"/>
  <c r="S170" i="1"/>
  <c r="S14" i="1"/>
  <c r="S171" i="1"/>
  <c r="S172" i="1"/>
  <c r="S62" i="1"/>
  <c r="S64" i="1"/>
  <c r="S174" i="1"/>
  <c r="S175" i="1"/>
  <c r="S176" i="1"/>
  <c r="S177" i="1"/>
  <c r="S179" i="1"/>
  <c r="S181" i="1"/>
  <c r="S182" i="1"/>
  <c r="S184" i="1"/>
  <c r="S185" i="1"/>
  <c r="S186" i="1"/>
  <c r="S187" i="1"/>
  <c r="S188" i="1"/>
  <c r="S189" i="1"/>
  <c r="S190" i="1"/>
  <c r="S191" i="1"/>
  <c r="S192" i="1"/>
  <c r="S15" i="1"/>
  <c r="S193" i="1"/>
  <c r="S194" i="1"/>
  <c r="S195" i="1"/>
  <c r="S196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71" i="1"/>
  <c r="S215" i="1"/>
  <c r="S216" i="1"/>
  <c r="S217" i="1"/>
  <c r="S218" i="1"/>
  <c r="S219" i="1"/>
  <c r="S220" i="1"/>
  <c r="S221" i="1"/>
  <c r="S222" i="1"/>
  <c r="S223" i="1"/>
  <c r="S224" i="1"/>
  <c r="S226" i="1"/>
  <c r="S227" i="1"/>
  <c r="S228" i="1"/>
  <c r="S229" i="1"/>
  <c r="S230" i="1"/>
  <c r="S231" i="1"/>
  <c r="S233" i="1"/>
  <c r="S234" i="1"/>
  <c r="S235" i="1"/>
  <c r="S236" i="1"/>
  <c r="S238" i="1"/>
  <c r="S239" i="1"/>
  <c r="S240" i="1"/>
  <c r="S241" i="1"/>
  <c r="S242" i="1"/>
  <c r="S243" i="1"/>
  <c r="S244" i="1"/>
  <c r="S245" i="1"/>
  <c r="S247" i="1"/>
  <c r="S248" i="1"/>
  <c r="S24" i="1"/>
  <c r="S251" i="1"/>
  <c r="S252" i="1"/>
  <c r="S253" i="1"/>
  <c r="S254" i="1"/>
  <c r="S257" i="1"/>
  <c r="S258" i="1"/>
  <c r="S259" i="1"/>
  <c r="S260" i="1"/>
  <c r="S261" i="1"/>
  <c r="S262" i="1"/>
  <c r="S263" i="1"/>
  <c r="S264" i="1"/>
  <c r="S265" i="1"/>
  <c r="S268" i="1"/>
  <c r="S269" i="1"/>
  <c r="S27" i="1"/>
  <c r="S270" i="1"/>
  <c r="S271" i="1"/>
  <c r="S31" i="1"/>
  <c r="S275" i="1"/>
  <c r="S276" i="1"/>
  <c r="S277" i="1"/>
  <c r="S278" i="1"/>
  <c r="S279" i="1"/>
  <c r="S280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4" i="1"/>
  <c r="S305" i="1"/>
  <c r="S306" i="1"/>
  <c r="S307" i="1"/>
  <c r="S308" i="1"/>
  <c r="S309" i="1"/>
  <c r="S310" i="1"/>
  <c r="S311" i="1"/>
  <c r="S312" i="1"/>
  <c r="S313" i="1"/>
  <c r="S314" i="1"/>
  <c r="S316" i="1"/>
  <c r="S317" i="1"/>
  <c r="S318" i="1"/>
  <c r="S319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5" i="1"/>
  <c r="S336" i="1"/>
  <c r="S337" i="1"/>
  <c r="S37" i="1"/>
  <c r="S338" i="1"/>
  <c r="S339" i="1"/>
  <c r="S82" i="1"/>
  <c r="S341" i="1"/>
  <c r="S342" i="1"/>
  <c r="S343" i="1"/>
  <c r="S344" i="1"/>
  <c r="S346" i="1"/>
  <c r="S347" i="1"/>
  <c r="S348" i="1"/>
  <c r="S349" i="1"/>
  <c r="S350" i="1"/>
  <c r="S351" i="1"/>
  <c r="S352" i="1"/>
  <c r="S353" i="1"/>
  <c r="S354" i="1"/>
  <c r="S83" i="1"/>
  <c r="S355" i="1"/>
  <c r="S356" i="1"/>
  <c r="S84" i="1"/>
  <c r="S357" i="1"/>
  <c r="S358" i="1"/>
  <c r="S359" i="1"/>
  <c r="S360" i="1"/>
  <c r="S363" i="1"/>
  <c r="S364" i="1"/>
  <c r="S365" i="1"/>
  <c r="S366" i="1"/>
  <c r="S367" i="1"/>
  <c r="S368" i="1"/>
  <c r="S370" i="1"/>
  <c r="S371" i="1"/>
  <c r="S372" i="1"/>
  <c r="S373" i="1"/>
  <c r="S375" i="1"/>
  <c r="S376" i="1"/>
  <c r="S377" i="1"/>
  <c r="S378" i="1"/>
  <c r="S379" i="1"/>
  <c r="S380" i="1"/>
  <c r="S94" i="1"/>
  <c r="S381" i="1"/>
  <c r="S38" i="1"/>
  <c r="S383" i="1"/>
  <c r="S384" i="1"/>
  <c r="S385" i="1"/>
  <c r="S386" i="1"/>
  <c r="S39" i="1"/>
  <c r="S387" i="1"/>
  <c r="S388" i="1"/>
  <c r="S393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95" i="1"/>
  <c r="S424" i="1"/>
  <c r="S425" i="1"/>
  <c r="S426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2" i="1"/>
  <c r="S43" i="1"/>
  <c r="S449" i="1"/>
  <c r="S451" i="1"/>
  <c r="S452" i="1"/>
  <c r="S453" i="1"/>
  <c r="S44" i="1"/>
  <c r="S454" i="1"/>
  <c r="S456" i="1"/>
  <c r="S457" i="1"/>
  <c r="S514" i="1"/>
  <c r="S515" i="1"/>
  <c r="S19" i="1"/>
  <c r="S518" i="1"/>
  <c r="S521" i="1"/>
  <c r="S522" i="1"/>
  <c r="S526" i="1"/>
  <c r="S527" i="1"/>
  <c r="U3372" i="14"/>
  <c r="X3372" i="14"/>
  <c r="AA3372" i="14"/>
  <c r="J3372" i="14" s="1"/>
  <c r="K3372" i="14" s="1"/>
  <c r="K2382" i="14"/>
  <c r="R2382" i="14"/>
  <c r="U2382" i="14"/>
  <c r="X2382" i="14"/>
  <c r="AA2382" i="14"/>
  <c r="I2382" i="14" s="1"/>
  <c r="K2383" i="14"/>
  <c r="R2383" i="14"/>
  <c r="X2383" i="14"/>
  <c r="AA2383" i="14"/>
  <c r="I2383" i="14" s="1"/>
  <c r="K1560" i="14"/>
  <c r="K1561" i="14"/>
  <c r="K1562" i="14"/>
  <c r="R1560" i="14"/>
  <c r="R1561" i="14"/>
  <c r="R1562" i="14"/>
  <c r="U1560" i="14"/>
  <c r="U1561" i="14"/>
  <c r="U1562" i="14"/>
  <c r="X1560" i="14"/>
  <c r="X1561" i="14"/>
  <c r="X1562" i="14"/>
  <c r="AA1560" i="14"/>
  <c r="J1560" i="14" s="1"/>
  <c r="AA1561" i="14"/>
  <c r="I1561" i="14" s="1"/>
  <c r="AA1562" i="14"/>
  <c r="J1562" i="14" s="1"/>
  <c r="R1090" i="14"/>
  <c r="U1090" i="14"/>
  <c r="AA1090" i="14"/>
  <c r="I1090" i="14" s="1"/>
  <c r="R1092" i="14"/>
  <c r="U1092" i="14"/>
  <c r="X1092" i="14"/>
  <c r="AA1092" i="14"/>
  <c r="J1092" i="14" s="1"/>
  <c r="U810" i="14"/>
  <c r="X810" i="14"/>
  <c r="AA810" i="14"/>
  <c r="I810" i="14" s="1"/>
  <c r="K811" i="14"/>
  <c r="U811" i="14"/>
  <c r="X811" i="14"/>
  <c r="AA811" i="14"/>
  <c r="I811" i="14" s="1"/>
  <c r="K812" i="14"/>
  <c r="U812" i="14"/>
  <c r="X812" i="14"/>
  <c r="AA812" i="14"/>
  <c r="J812" i="14" s="1"/>
  <c r="K56" i="14"/>
  <c r="R56" i="14"/>
  <c r="AA56" i="14"/>
  <c r="I56" i="14" s="1"/>
  <c r="T461" i="1" l="1"/>
  <c r="T127" i="1"/>
  <c r="U127" i="1" s="1"/>
  <c r="V127" i="1" s="1"/>
  <c r="T460" i="1"/>
  <c r="M460" i="1" s="1"/>
  <c r="U460" i="1" s="1"/>
  <c r="V125" i="1"/>
  <c r="M461" i="1"/>
  <c r="U461" i="1" s="1"/>
  <c r="K1092" i="14"/>
  <c r="S461" i="1"/>
  <c r="Q125" i="1"/>
  <c r="Q127" i="1"/>
  <c r="O4" i="14"/>
  <c r="O5" i="14"/>
  <c r="O11" i="14"/>
  <c r="O12" i="14"/>
  <c r="O13" i="14"/>
  <c r="O14" i="14"/>
  <c r="O21" i="14"/>
  <c r="O23" i="14"/>
  <c r="O34" i="14"/>
  <c r="O36" i="14"/>
  <c r="O35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4" i="14"/>
  <c r="O55" i="14"/>
  <c r="O58" i="14"/>
  <c r="O59" i="14"/>
  <c r="O60" i="14"/>
  <c r="O65" i="14"/>
  <c r="O72" i="14"/>
  <c r="O75" i="14"/>
  <c r="O76" i="14"/>
  <c r="O78" i="14"/>
  <c r="O79" i="14"/>
  <c r="O80" i="14"/>
  <c r="O81" i="14"/>
  <c r="O82" i="14"/>
  <c r="O83" i="14"/>
  <c r="O86" i="14"/>
  <c r="O87" i="14"/>
  <c r="O88" i="14"/>
  <c r="O89" i="14"/>
  <c r="O90" i="14"/>
  <c r="O91" i="14"/>
  <c r="O92" i="14"/>
  <c r="O93" i="14"/>
  <c r="O94" i="14"/>
  <c r="O95" i="14"/>
  <c r="O98" i="14"/>
  <c r="O99" i="14"/>
  <c r="O100" i="14"/>
  <c r="O101" i="14"/>
  <c r="O102" i="14"/>
  <c r="O103" i="14"/>
  <c r="O104" i="14"/>
  <c r="O105" i="14"/>
  <c r="O106" i="14"/>
  <c r="O109" i="14"/>
  <c r="O110" i="14"/>
  <c r="O111" i="14"/>
  <c r="O112" i="14"/>
  <c r="O113" i="14"/>
  <c r="O116" i="14"/>
  <c r="O117" i="14"/>
  <c r="O119" i="14"/>
  <c r="O120" i="14"/>
  <c r="O121" i="14"/>
  <c r="O122" i="14"/>
  <c r="O123" i="14"/>
  <c r="O124" i="14"/>
  <c r="O125" i="14"/>
  <c r="O126" i="14"/>
  <c r="O128" i="14"/>
  <c r="O127" i="14"/>
  <c r="O129" i="14"/>
  <c r="O130" i="14"/>
  <c r="O133" i="14"/>
  <c r="O134" i="14"/>
  <c r="O135" i="14"/>
  <c r="O136" i="14"/>
  <c r="O139" i="14"/>
  <c r="O140" i="14"/>
  <c r="O141" i="14"/>
  <c r="O142" i="14"/>
  <c r="O145" i="14"/>
  <c r="O146" i="14"/>
  <c r="O151" i="14"/>
  <c r="O152" i="14"/>
  <c r="O153" i="14"/>
  <c r="O154" i="14"/>
  <c r="O155" i="14"/>
  <c r="O156" i="14"/>
  <c r="O157" i="14"/>
  <c r="O158" i="14"/>
  <c r="O159" i="14"/>
  <c r="O163" i="14"/>
  <c r="O165" i="14"/>
  <c r="O166" i="14"/>
  <c r="O167" i="14"/>
  <c r="O169" i="14"/>
  <c r="O170" i="14"/>
  <c r="O171" i="14"/>
  <c r="O173" i="14"/>
  <c r="O178" i="14"/>
  <c r="O179" i="14"/>
  <c r="O181" i="14"/>
  <c r="O183" i="14"/>
  <c r="O184" i="14"/>
  <c r="O185" i="14"/>
  <c r="O188" i="14"/>
  <c r="O197" i="14"/>
  <c r="O198" i="14"/>
  <c r="O199" i="14"/>
  <c r="O200" i="14"/>
  <c r="O205" i="14"/>
  <c r="O207" i="14"/>
  <c r="O208" i="14"/>
  <c r="O209" i="14"/>
  <c r="O211" i="14"/>
  <c r="O213" i="14"/>
  <c r="O215" i="14"/>
  <c r="O216" i="14"/>
  <c r="O219" i="14"/>
  <c r="O221" i="14"/>
  <c r="O222" i="14"/>
  <c r="O223" i="14"/>
  <c r="O224" i="14"/>
  <c r="O226" i="14"/>
  <c r="O262" i="14"/>
  <c r="O263" i="14"/>
  <c r="O264" i="14"/>
  <c r="O265" i="14"/>
  <c r="O266" i="14"/>
  <c r="O267" i="14"/>
  <c r="O272" i="14"/>
  <c r="O273" i="14"/>
  <c r="O274" i="14"/>
  <c r="O275" i="14"/>
  <c r="O276" i="14"/>
  <c r="O277" i="14"/>
  <c r="O268" i="14"/>
  <c r="O269" i="14"/>
  <c r="O270" i="14"/>
  <c r="O279" i="14"/>
  <c r="O280" i="14"/>
  <c r="O281" i="14"/>
  <c r="O282" i="14"/>
  <c r="O283" i="14"/>
  <c r="O284" i="14"/>
  <c r="O285" i="14"/>
  <c r="O286" i="14"/>
  <c r="O287" i="14"/>
  <c r="O288" i="14"/>
  <c r="O289" i="14"/>
  <c r="O291" i="14"/>
  <c r="O292" i="14"/>
  <c r="O294" i="14"/>
  <c r="O297" i="14"/>
  <c r="O298" i="14"/>
  <c r="O299" i="14"/>
  <c r="O300" i="14"/>
  <c r="O301" i="14"/>
  <c r="O302" i="14"/>
  <c r="O303" i="14"/>
  <c r="O304" i="14"/>
  <c r="O305" i="14"/>
  <c r="O306" i="14"/>
  <c r="O308" i="14"/>
  <c r="O310" i="14"/>
  <c r="O311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33" i="14"/>
  <c r="O334" i="14"/>
  <c r="O339" i="14"/>
  <c r="O344" i="14"/>
  <c r="O345" i="14"/>
  <c r="O349" i="14"/>
  <c r="O350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8" i="14"/>
  <c r="O369" i="14"/>
  <c r="O370" i="14"/>
  <c r="O371" i="14"/>
  <c r="O374" i="14"/>
  <c r="O375" i="14"/>
  <c r="O376" i="14"/>
  <c r="O377" i="14"/>
  <c r="O379" i="14"/>
  <c r="O380" i="14"/>
  <c r="O384" i="14"/>
  <c r="O385" i="14"/>
  <c r="O386" i="14"/>
  <c r="O387" i="14"/>
  <c r="O388" i="14"/>
  <c r="O389" i="14"/>
  <c r="O390" i="14"/>
  <c r="O391" i="14"/>
  <c r="O392" i="14"/>
  <c r="O393" i="14"/>
  <c r="O409" i="14"/>
  <c r="O410" i="14"/>
  <c r="O413" i="14"/>
  <c r="O414" i="14"/>
  <c r="O421" i="14"/>
  <c r="O423" i="14"/>
  <c r="O424" i="14"/>
  <c r="O430" i="14"/>
  <c r="O434" i="14"/>
  <c r="O435" i="14"/>
  <c r="O436" i="14"/>
  <c r="O438" i="14"/>
  <c r="O440" i="14"/>
  <c r="O441" i="14"/>
  <c r="O442" i="14"/>
  <c r="O443" i="14"/>
  <c r="O444" i="14"/>
  <c r="O446" i="14"/>
  <c r="O452" i="14"/>
  <c r="O454" i="14"/>
  <c r="O470" i="14"/>
  <c r="O471" i="14"/>
  <c r="O476" i="14"/>
  <c r="O478" i="14"/>
  <c r="O482" i="14"/>
  <c r="O487" i="14"/>
  <c r="O488" i="14"/>
  <c r="O510" i="14"/>
  <c r="O514" i="14"/>
  <c r="O516" i="14"/>
  <c r="O529" i="14"/>
  <c r="O530" i="14"/>
  <c r="O541" i="14"/>
  <c r="O537" i="14"/>
  <c r="O538" i="14"/>
  <c r="O539" i="14"/>
  <c r="O540" i="14"/>
  <c r="O544" i="14"/>
  <c r="O552" i="14"/>
  <c r="O555" i="14"/>
  <c r="O556" i="14"/>
  <c r="O559" i="14"/>
  <c r="O560" i="14"/>
  <c r="O561" i="14"/>
  <c r="O563" i="14"/>
  <c r="O566" i="14"/>
  <c r="O568" i="14"/>
  <c r="O569" i="14"/>
  <c r="O571" i="14"/>
  <c r="O572" i="14"/>
  <c r="O573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6" i="14"/>
  <c r="O595" i="14"/>
  <c r="O597" i="14"/>
  <c r="O598" i="14"/>
  <c r="O600" i="14"/>
  <c r="O599" i="14"/>
  <c r="O601" i="14"/>
  <c r="O602" i="14"/>
  <c r="O604" i="14"/>
  <c r="O605" i="14"/>
  <c r="O607" i="14"/>
  <c r="O608" i="14"/>
  <c r="O609" i="14"/>
  <c r="O610" i="14"/>
  <c r="O611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7" i="14"/>
  <c r="O628" i="14"/>
  <c r="O629" i="14"/>
  <c r="O630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6" i="14"/>
  <c r="O647" i="14"/>
  <c r="O648" i="14"/>
  <c r="O649" i="14"/>
  <c r="O650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4" i="14"/>
  <c r="O675" i="14"/>
  <c r="O676" i="14"/>
  <c r="O679" i="14"/>
  <c r="O682" i="14"/>
  <c r="O690" i="14"/>
  <c r="O691" i="14"/>
  <c r="O693" i="14"/>
  <c r="O694" i="14"/>
  <c r="O695" i="14"/>
  <c r="O696" i="14"/>
  <c r="O697" i="14"/>
  <c r="O698" i="14"/>
  <c r="O699" i="14"/>
  <c r="O700" i="14"/>
  <c r="O701" i="14"/>
  <c r="O703" i="14"/>
  <c r="O704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7" i="14"/>
  <c r="O769" i="14"/>
  <c r="O770" i="14"/>
  <c r="O771" i="14"/>
  <c r="O772" i="14"/>
  <c r="O773" i="14"/>
  <c r="O774" i="14"/>
  <c r="O775" i="14"/>
  <c r="O776" i="14"/>
  <c r="O780" i="14"/>
  <c r="O781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2" i="14"/>
  <c r="O803" i="14"/>
  <c r="O804" i="14"/>
  <c r="O805" i="14"/>
  <c r="O806" i="14"/>
  <c r="O807" i="14"/>
  <c r="O813" i="14"/>
  <c r="O815" i="14"/>
  <c r="O816" i="14"/>
  <c r="O817" i="14"/>
  <c r="O818" i="14"/>
  <c r="O819" i="14"/>
  <c r="O820" i="14"/>
  <c r="O821" i="14"/>
  <c r="O822" i="14"/>
  <c r="O823" i="14"/>
  <c r="O826" i="14"/>
  <c r="O827" i="14"/>
  <c r="O828" i="14"/>
  <c r="O829" i="14"/>
  <c r="O837" i="14"/>
  <c r="O838" i="14"/>
  <c r="O839" i="14"/>
  <c r="O840" i="14"/>
  <c r="O841" i="14"/>
  <c r="O842" i="14"/>
  <c r="O844" i="14"/>
  <c r="O845" i="14"/>
  <c r="O847" i="14"/>
  <c r="O848" i="14"/>
  <c r="O858" i="14"/>
  <c r="O860" i="14"/>
  <c r="O863" i="14"/>
  <c r="O890" i="14"/>
  <c r="O891" i="14"/>
  <c r="O892" i="14"/>
  <c r="O897" i="14"/>
  <c r="O904" i="14"/>
  <c r="O903" i="14"/>
  <c r="O905" i="14"/>
  <c r="O906" i="14"/>
  <c r="O909" i="14"/>
  <c r="O911" i="14"/>
  <c r="O913" i="14"/>
  <c r="O914" i="14"/>
  <c r="O917" i="14"/>
  <c r="O924" i="14"/>
  <c r="O927" i="14"/>
  <c r="O928" i="14"/>
  <c r="O929" i="14"/>
  <c r="O930" i="14"/>
  <c r="O931" i="14"/>
  <c r="O933" i="14"/>
  <c r="O934" i="14"/>
  <c r="O936" i="14"/>
  <c r="O937" i="14"/>
  <c r="O954" i="14"/>
  <c r="O979" i="14"/>
  <c r="O984" i="14"/>
  <c r="O995" i="14"/>
  <c r="O996" i="14"/>
  <c r="O998" i="14"/>
  <c r="O1000" i="14"/>
  <c r="O1003" i="14"/>
  <c r="O1004" i="14"/>
  <c r="O1005" i="14"/>
  <c r="O1006" i="14"/>
  <c r="O1007" i="14"/>
  <c r="O1008" i="14"/>
  <c r="O1009" i="14"/>
  <c r="O1010" i="14"/>
  <c r="O1011" i="14"/>
  <c r="O1016" i="14"/>
  <c r="O1017" i="14"/>
  <c r="O1040" i="14"/>
  <c r="O1041" i="14"/>
  <c r="O1042" i="14"/>
  <c r="O1043" i="14"/>
  <c r="O1044" i="14"/>
  <c r="O1047" i="14"/>
  <c r="O1049" i="14"/>
  <c r="O1050" i="14"/>
  <c r="O1051" i="14"/>
  <c r="O1052" i="14"/>
  <c r="O1057" i="14"/>
  <c r="O1058" i="14"/>
  <c r="O1053" i="14"/>
  <c r="O1054" i="14"/>
  <c r="O1055" i="14"/>
  <c r="O1063" i="14"/>
  <c r="O1064" i="14"/>
  <c r="O1065" i="14"/>
  <c r="O1066" i="14"/>
  <c r="O1073" i="14"/>
  <c r="O1074" i="14"/>
  <c r="O1075" i="14"/>
  <c r="O1076" i="14"/>
  <c r="O1078" i="14"/>
  <c r="O1080" i="14"/>
  <c r="O1082" i="14"/>
  <c r="O1087" i="14"/>
  <c r="O1089" i="14"/>
  <c r="O1091" i="14"/>
  <c r="O1093" i="14"/>
  <c r="O1094" i="14"/>
  <c r="O1095" i="14"/>
  <c r="O1096" i="14"/>
  <c r="O1099" i="14"/>
  <c r="O1100" i="14"/>
  <c r="O1101" i="14"/>
  <c r="O1102" i="14"/>
  <c r="O1107" i="14"/>
  <c r="O1108" i="14"/>
  <c r="O1109" i="14"/>
  <c r="O1110" i="14"/>
  <c r="O1111" i="14"/>
  <c r="O1116" i="14"/>
  <c r="O1117" i="14"/>
  <c r="O1118" i="14"/>
  <c r="O1120" i="14"/>
  <c r="O1121" i="14"/>
  <c r="O1122" i="14"/>
  <c r="O1123" i="14"/>
  <c r="O1124" i="14"/>
  <c r="O1125" i="14"/>
  <c r="O1126" i="14"/>
  <c r="O1133" i="14"/>
  <c r="O1135" i="14"/>
  <c r="O1136" i="14"/>
  <c r="O1137" i="14"/>
  <c r="O1138" i="14"/>
  <c r="O1140" i="14"/>
  <c r="O1149" i="14"/>
  <c r="O1150" i="14"/>
  <c r="O1154" i="14"/>
  <c r="O1160" i="14"/>
  <c r="O1161" i="14"/>
  <c r="O1162" i="14"/>
  <c r="O1164" i="14"/>
  <c r="O1165" i="14"/>
  <c r="O1168" i="14"/>
  <c r="O1169" i="14"/>
  <c r="O1170" i="14"/>
  <c r="O1174" i="14"/>
  <c r="O1175" i="14"/>
  <c r="O1176" i="14"/>
  <c r="O1177" i="14"/>
  <c r="O1178" i="14"/>
  <c r="O1180" i="14"/>
  <c r="O1184" i="14"/>
  <c r="O1185" i="14"/>
  <c r="O1186" i="14"/>
  <c r="O1191" i="14"/>
  <c r="O1192" i="14"/>
  <c r="O1193" i="14"/>
  <c r="O1195" i="14"/>
  <c r="O1196" i="14"/>
  <c r="O1197" i="14"/>
  <c r="O1205" i="14"/>
  <c r="O1207" i="14"/>
  <c r="O1209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4" i="14"/>
  <c r="O1235" i="14"/>
  <c r="O1236" i="14"/>
  <c r="O1237" i="14"/>
  <c r="O1238" i="14"/>
  <c r="O1239" i="14"/>
  <c r="O1241" i="14"/>
  <c r="O1242" i="14"/>
  <c r="O1249" i="14"/>
  <c r="O1251" i="14"/>
  <c r="O1253" i="14"/>
  <c r="O1254" i="14"/>
  <c r="O1256" i="14"/>
  <c r="O1257" i="14"/>
  <c r="O1265" i="14"/>
  <c r="O1266" i="14"/>
  <c r="O1267" i="14"/>
  <c r="O1271" i="14"/>
  <c r="O1277" i="14"/>
  <c r="O1282" i="14"/>
  <c r="O1283" i="14"/>
  <c r="O1285" i="14"/>
  <c r="O1286" i="14"/>
  <c r="O1289" i="14"/>
  <c r="O1290" i="14"/>
  <c r="O1291" i="14"/>
  <c r="O1293" i="14"/>
  <c r="O1294" i="14"/>
  <c r="O1297" i="14"/>
  <c r="O1305" i="14"/>
  <c r="O1306" i="14"/>
  <c r="O1308" i="14"/>
  <c r="O1309" i="14"/>
  <c r="O1310" i="14"/>
  <c r="O1311" i="14"/>
  <c r="O1314" i="14"/>
  <c r="O1315" i="14"/>
  <c r="O1316" i="14"/>
  <c r="O1317" i="14"/>
  <c r="O1318" i="14"/>
  <c r="O1319" i="14"/>
  <c r="O1320" i="14"/>
  <c r="O1323" i="14"/>
  <c r="O1322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4" i="14"/>
  <c r="O1357" i="14"/>
  <c r="O1358" i="14"/>
  <c r="O1359" i="14"/>
  <c r="O1360" i="14"/>
  <c r="O1364" i="14"/>
  <c r="O1368" i="14"/>
  <c r="O1369" i="14"/>
  <c r="O1372" i="14"/>
  <c r="O1373" i="14"/>
  <c r="O1374" i="14"/>
  <c r="O1375" i="14"/>
  <c r="O1376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401" i="14"/>
  <c r="O1403" i="14"/>
  <c r="O1404" i="14"/>
  <c r="O1405" i="14"/>
  <c r="O1406" i="14"/>
  <c r="O1410" i="14"/>
  <c r="O1412" i="14"/>
  <c r="O1413" i="14"/>
  <c r="O1414" i="14"/>
  <c r="O1418" i="14"/>
  <c r="O1431" i="14"/>
  <c r="O1434" i="14"/>
  <c r="O1435" i="14"/>
  <c r="O1436" i="14"/>
  <c r="O1437" i="14"/>
  <c r="O1438" i="14"/>
  <c r="O1439" i="14"/>
  <c r="O1447" i="14"/>
  <c r="O1448" i="14"/>
  <c r="O1449" i="14"/>
  <c r="O1450" i="14"/>
  <c r="O1451" i="14"/>
  <c r="O1452" i="14"/>
  <c r="O1453" i="14"/>
  <c r="O1454" i="14"/>
  <c r="O1455" i="14"/>
  <c r="O1456" i="14"/>
  <c r="O1458" i="14"/>
  <c r="O1459" i="14"/>
  <c r="O1461" i="14"/>
  <c r="O1462" i="14"/>
  <c r="O1463" i="14"/>
  <c r="O1467" i="14"/>
  <c r="O1468" i="14"/>
  <c r="O1469" i="14"/>
  <c r="O1470" i="14"/>
  <c r="O1471" i="14"/>
  <c r="O1472" i="14"/>
  <c r="O1473" i="14"/>
  <c r="O1474" i="14"/>
  <c r="O1475" i="14"/>
  <c r="O1477" i="14"/>
  <c r="O1478" i="14"/>
  <c r="O1494" i="14"/>
  <c r="O1495" i="14"/>
  <c r="O1496" i="14"/>
  <c r="O1498" i="14"/>
  <c r="O1499" i="14"/>
  <c r="O1500" i="14"/>
  <c r="O1501" i="14"/>
  <c r="O1503" i="14"/>
  <c r="O1505" i="14"/>
  <c r="O1506" i="14"/>
  <c r="O1507" i="14"/>
  <c r="O1508" i="14"/>
  <c r="O1511" i="14"/>
  <c r="O1512" i="14"/>
  <c r="O1514" i="14"/>
  <c r="O1515" i="14"/>
  <c r="O1516" i="14"/>
  <c r="O1517" i="14"/>
  <c r="O1518" i="14"/>
  <c r="O1519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40" i="14"/>
  <c r="O1543" i="14"/>
  <c r="O1557" i="14"/>
  <c r="O1558" i="14"/>
  <c r="O1559" i="14"/>
  <c r="O1563" i="14"/>
  <c r="O1564" i="14"/>
  <c r="O1565" i="14"/>
  <c r="O1566" i="14"/>
  <c r="O1567" i="14"/>
  <c r="O1568" i="14"/>
  <c r="O1569" i="14"/>
  <c r="O1570" i="14"/>
  <c r="O1572" i="14"/>
  <c r="O1576" i="14"/>
  <c r="O1580" i="14"/>
  <c r="O1581" i="14"/>
  <c r="O1582" i="14"/>
  <c r="O1583" i="14"/>
  <c r="O1584" i="14"/>
  <c r="O1585" i="14"/>
  <c r="O1586" i="14"/>
  <c r="O1587" i="14"/>
  <c r="O1588" i="14"/>
  <c r="O1591" i="14"/>
  <c r="O1592" i="14"/>
  <c r="O1593" i="14"/>
  <c r="O1595" i="14"/>
  <c r="O1596" i="14"/>
  <c r="O1597" i="14"/>
  <c r="O1598" i="14"/>
  <c r="O1599" i="14"/>
  <c r="O1600" i="14"/>
  <c r="O1602" i="14"/>
  <c r="O1603" i="14"/>
  <c r="O1606" i="14"/>
  <c r="O1607" i="14"/>
  <c r="O1610" i="14"/>
  <c r="O1611" i="14"/>
  <c r="O1612" i="14"/>
  <c r="O1613" i="14"/>
  <c r="O1614" i="14"/>
  <c r="O1615" i="14"/>
  <c r="O1616" i="14"/>
  <c r="O1617" i="14"/>
  <c r="O1619" i="14"/>
  <c r="O1620" i="14"/>
  <c r="O1632" i="14"/>
  <c r="O1633" i="14"/>
  <c r="O1634" i="14"/>
  <c r="O1635" i="14"/>
  <c r="O1636" i="14"/>
  <c r="O1649" i="14"/>
  <c r="O1651" i="14"/>
  <c r="O1652" i="14"/>
  <c r="O1655" i="14"/>
  <c r="O1656" i="14"/>
  <c r="O1657" i="14"/>
  <c r="O1658" i="14"/>
  <c r="O1659" i="14"/>
  <c r="O1666" i="14"/>
  <c r="O1667" i="14"/>
  <c r="O1668" i="14"/>
  <c r="O1669" i="14"/>
  <c r="O1670" i="14"/>
  <c r="O1671" i="14"/>
  <c r="O1672" i="14"/>
  <c r="O1673" i="14"/>
  <c r="O1678" i="14"/>
  <c r="O1680" i="14"/>
  <c r="O1685" i="14"/>
  <c r="O1686" i="14"/>
  <c r="O1687" i="14"/>
  <c r="O1688" i="14"/>
  <c r="O1689" i="14"/>
  <c r="O1691" i="14"/>
  <c r="O1690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7" i="14"/>
  <c r="O1708" i="14"/>
  <c r="O1709" i="14"/>
  <c r="O1710" i="14"/>
  <c r="O1711" i="14"/>
  <c r="O1712" i="14"/>
  <c r="O1713" i="14"/>
  <c r="O1715" i="14"/>
  <c r="O1716" i="14"/>
  <c r="O1717" i="14"/>
  <c r="O1719" i="14"/>
  <c r="O1721" i="14"/>
  <c r="O1722" i="14"/>
  <c r="O1725" i="14"/>
  <c r="O1728" i="14"/>
  <c r="O1729" i="14"/>
  <c r="O1731" i="14"/>
  <c r="O1737" i="14"/>
  <c r="O1734" i="14"/>
  <c r="O1736" i="14"/>
  <c r="O1740" i="14"/>
  <c r="O1741" i="14"/>
  <c r="O1743" i="14"/>
  <c r="O1744" i="14"/>
  <c r="O1745" i="14"/>
  <c r="O1746" i="14"/>
  <c r="O1751" i="14"/>
  <c r="O1752" i="14"/>
  <c r="O1757" i="14"/>
  <c r="O1758" i="14"/>
  <c r="O1759" i="14"/>
  <c r="O1760" i="14"/>
  <c r="O1761" i="14"/>
  <c r="O1763" i="14"/>
  <c r="O1769" i="14"/>
  <c r="O1770" i="14"/>
  <c r="O1771" i="14"/>
  <c r="O1772" i="14"/>
  <c r="O1773" i="14"/>
  <c r="O1782" i="14"/>
  <c r="O1787" i="14"/>
  <c r="O1786" i="14"/>
  <c r="O1788" i="14"/>
  <c r="O1800" i="14"/>
  <c r="O1804" i="14"/>
  <c r="O1806" i="14"/>
  <c r="O1810" i="14"/>
  <c r="O1814" i="14"/>
  <c r="O1815" i="14"/>
  <c r="O1822" i="14"/>
  <c r="O1824" i="14"/>
  <c r="O1827" i="14"/>
  <c r="O1828" i="14"/>
  <c r="O1829" i="14"/>
  <c r="O1832" i="14"/>
  <c r="O1834" i="14"/>
  <c r="O1833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9" i="14"/>
  <c r="O1848" i="14"/>
  <c r="O1850" i="14"/>
  <c r="O1851" i="14"/>
  <c r="O1852" i="14"/>
  <c r="O1853" i="14"/>
  <c r="O1854" i="14"/>
  <c r="O1855" i="14"/>
  <c r="O1856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7" i="14"/>
  <c r="O1888" i="14"/>
  <c r="O1890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14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39" i="14"/>
  <c r="O1941" i="14"/>
  <c r="O1944" i="14"/>
  <c r="O1948" i="14"/>
  <c r="O1949" i="14"/>
  <c r="O1950" i="14"/>
  <c r="O1951" i="14"/>
  <c r="O1952" i="14"/>
  <c r="O1958" i="14"/>
  <c r="O1962" i="14"/>
  <c r="O1963" i="14"/>
  <c r="O1964" i="14"/>
  <c r="O1965" i="14"/>
  <c r="O1969" i="14"/>
  <c r="O1975" i="14"/>
  <c r="O1977" i="14"/>
  <c r="O1978" i="14"/>
  <c r="O1979" i="14"/>
  <c r="O1980" i="14"/>
  <c r="O1988" i="14"/>
  <c r="O1991" i="14"/>
  <c r="O2003" i="14"/>
  <c r="O2006" i="14"/>
  <c r="O2008" i="14"/>
  <c r="O2009" i="14"/>
  <c r="O2010" i="14"/>
  <c r="O2012" i="14"/>
  <c r="O2013" i="14"/>
  <c r="O2014" i="14"/>
  <c r="O2015" i="14"/>
  <c r="O2016" i="14"/>
  <c r="O2019" i="14"/>
  <c r="O2020" i="14"/>
  <c r="O2023" i="14"/>
  <c r="O2024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9" i="14"/>
  <c r="O2060" i="14"/>
  <c r="O2061" i="14"/>
  <c r="O2063" i="14"/>
  <c r="O2065" i="14"/>
  <c r="O2068" i="14"/>
  <c r="O2067" i="14"/>
  <c r="O2069" i="14"/>
  <c r="O2070" i="14"/>
  <c r="O2072" i="14"/>
  <c r="O2074" i="14"/>
  <c r="O2075" i="14"/>
  <c r="O2079" i="14"/>
  <c r="O2078" i="14"/>
  <c r="O2077" i="14"/>
  <c r="O2076" i="14"/>
  <c r="O2080" i="14"/>
  <c r="O2081" i="14"/>
  <c r="O2083" i="14"/>
  <c r="O2084" i="14"/>
  <c r="O2085" i="14"/>
  <c r="O2086" i="14"/>
  <c r="O2087" i="14"/>
  <c r="O2088" i="14"/>
  <c r="O2089" i="14"/>
  <c r="O2090" i="14"/>
  <c r="O2091" i="14"/>
  <c r="O2093" i="14"/>
  <c r="O2094" i="14"/>
  <c r="O2095" i="14"/>
  <c r="O2097" i="14"/>
  <c r="O2098" i="14"/>
  <c r="O2099" i="14"/>
  <c r="O2100" i="14"/>
  <c r="O2106" i="14"/>
  <c r="O2109" i="14"/>
  <c r="O2117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7" i="14"/>
  <c r="O2138" i="14"/>
  <c r="O2141" i="14"/>
  <c r="O2142" i="14"/>
  <c r="O2143" i="14"/>
  <c r="O2144" i="14"/>
  <c r="O2145" i="14"/>
  <c r="O2153" i="14"/>
  <c r="O2155" i="14"/>
  <c r="O2148" i="14"/>
  <c r="O2161" i="14"/>
  <c r="O2162" i="14"/>
  <c r="O2163" i="14"/>
  <c r="O2164" i="14"/>
  <c r="O2165" i="14"/>
  <c r="O2166" i="14"/>
  <c r="O2167" i="14"/>
  <c r="O2168" i="14"/>
  <c r="O2170" i="14"/>
  <c r="O2180" i="14"/>
  <c r="O2181" i="14"/>
  <c r="O2183" i="14"/>
  <c r="O2184" i="14"/>
  <c r="O2185" i="14"/>
  <c r="O2186" i="14"/>
  <c r="O2187" i="14"/>
  <c r="O2188" i="14"/>
  <c r="O2189" i="14"/>
  <c r="O2190" i="14"/>
  <c r="O2191" i="14"/>
  <c r="O2194" i="14"/>
  <c r="O2195" i="14"/>
  <c r="O2197" i="14"/>
  <c r="O2199" i="14"/>
  <c r="O2200" i="14"/>
  <c r="O2201" i="14"/>
  <c r="O2202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30" i="14"/>
  <c r="O2231" i="14"/>
  <c r="O2232" i="14"/>
  <c r="O2233" i="14"/>
  <c r="O2234" i="14"/>
  <c r="O2263" i="14"/>
  <c r="O2265" i="14"/>
  <c r="O2266" i="14"/>
  <c r="O2267" i="14"/>
  <c r="O2268" i="14"/>
  <c r="O2269" i="14"/>
  <c r="O2270" i="14"/>
  <c r="O2271" i="14"/>
  <c r="O2276" i="14"/>
  <c r="O2275" i="14"/>
  <c r="O2274" i="14"/>
  <c r="O2273" i="14"/>
  <c r="O2272" i="14"/>
  <c r="O2277" i="14"/>
  <c r="O2278" i="14"/>
  <c r="O2279" i="14"/>
  <c r="O2281" i="14"/>
  <c r="O2283" i="14"/>
  <c r="O2287" i="14"/>
  <c r="O2288" i="14"/>
  <c r="O2290" i="14"/>
  <c r="O2292" i="14"/>
  <c r="O2294" i="14"/>
  <c r="O2295" i="14"/>
  <c r="O2296" i="14"/>
  <c r="O2297" i="14"/>
  <c r="O2298" i="14"/>
  <c r="O2301" i="14"/>
  <c r="O2303" i="14"/>
  <c r="O2309" i="14"/>
  <c r="O2311" i="14"/>
  <c r="O2313" i="14"/>
  <c r="O2314" i="14"/>
  <c r="O2315" i="14"/>
  <c r="O2316" i="14"/>
  <c r="O2317" i="14"/>
  <c r="O2318" i="14"/>
  <c r="O2320" i="14"/>
  <c r="O2326" i="14"/>
  <c r="O2327" i="14"/>
  <c r="O2328" i="14"/>
  <c r="O2329" i="14"/>
  <c r="O2330" i="14"/>
  <c r="O2331" i="14"/>
  <c r="O2332" i="14"/>
  <c r="O2334" i="14"/>
  <c r="O2335" i="14"/>
  <c r="O2336" i="14"/>
  <c r="O2337" i="14"/>
  <c r="O2339" i="14"/>
  <c r="O2340" i="14"/>
  <c r="O2341" i="14"/>
  <c r="O2342" i="14"/>
  <c r="O2343" i="14"/>
  <c r="O2345" i="14"/>
  <c r="O2347" i="14"/>
  <c r="O2348" i="14"/>
  <c r="O2350" i="14"/>
  <c r="O2351" i="14"/>
  <c r="O2352" i="14"/>
  <c r="O2353" i="14"/>
  <c r="O2354" i="14"/>
  <c r="O2356" i="14"/>
  <c r="O2357" i="14"/>
  <c r="O2365" i="14"/>
  <c r="O2366" i="14"/>
  <c r="O2369" i="14"/>
  <c r="O2371" i="14"/>
  <c r="O2372" i="14"/>
  <c r="O2374" i="14"/>
  <c r="O2376" i="14"/>
  <c r="O2377" i="14"/>
  <c r="O2378" i="14"/>
  <c r="O2379" i="14"/>
  <c r="O2381" i="14"/>
  <c r="O2384" i="14"/>
  <c r="O2385" i="14"/>
  <c r="O2386" i="14"/>
  <c r="O2387" i="14"/>
  <c r="O2388" i="14"/>
  <c r="O2389" i="14"/>
  <c r="O2390" i="14"/>
  <c r="O2392" i="14"/>
  <c r="O2393" i="14"/>
  <c r="O2394" i="14"/>
  <c r="O2395" i="14"/>
  <c r="O2396" i="14"/>
  <c r="O2397" i="14"/>
  <c r="O2399" i="14"/>
  <c r="O2400" i="14"/>
  <c r="O2401" i="14"/>
  <c r="O2402" i="14"/>
  <c r="O2403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3" i="14"/>
  <c r="O2424" i="14"/>
  <c r="O2425" i="14"/>
  <c r="O2426" i="14"/>
  <c r="O2427" i="14"/>
  <c r="O2428" i="14"/>
  <c r="O2434" i="14"/>
  <c r="O2435" i="14"/>
  <c r="O2436" i="14"/>
  <c r="O2437" i="14"/>
  <c r="O2438" i="14"/>
  <c r="O2443" i="14"/>
  <c r="O2445" i="14"/>
  <c r="O2458" i="14"/>
  <c r="O2460" i="14"/>
  <c r="O2461" i="14"/>
  <c r="O2463" i="14"/>
  <c r="O2467" i="14"/>
  <c r="O2468" i="14"/>
  <c r="O2469" i="14"/>
  <c r="O2470" i="14"/>
  <c r="O2471" i="14"/>
  <c r="O2472" i="14"/>
  <c r="O2479" i="14"/>
  <c r="O2482" i="14"/>
  <c r="O2489" i="14"/>
  <c r="O2492" i="14"/>
  <c r="O2493" i="14"/>
  <c r="O2495" i="14"/>
  <c r="O2496" i="14"/>
  <c r="O2498" i="14"/>
  <c r="O2499" i="14"/>
  <c r="O2502" i="14"/>
  <c r="O2503" i="14"/>
  <c r="O2504" i="14"/>
  <c r="O2505" i="14"/>
  <c r="O2506" i="14"/>
  <c r="O2507" i="14"/>
  <c r="O2508" i="14"/>
  <c r="O2512" i="14"/>
  <c r="O2513" i="14"/>
  <c r="O2514" i="14"/>
  <c r="O2515" i="14"/>
  <c r="O2517" i="14"/>
  <c r="O2518" i="14"/>
  <c r="O2519" i="14"/>
  <c r="O2520" i="14"/>
  <c r="O2522" i="14"/>
  <c r="O2521" i="14"/>
  <c r="O2523" i="14"/>
  <c r="O2524" i="14"/>
  <c r="O2526" i="14"/>
  <c r="O2525" i="14"/>
  <c r="O2527" i="14"/>
  <c r="O2528" i="14"/>
  <c r="O2548" i="14"/>
  <c r="O2549" i="14"/>
  <c r="O2552" i="14"/>
  <c r="O2553" i="14"/>
  <c r="O2554" i="14"/>
  <c r="O2558" i="14"/>
  <c r="O2562" i="14"/>
  <c r="O2564" i="14"/>
  <c r="O2566" i="14"/>
  <c r="O2570" i="14"/>
  <c r="O2571" i="14"/>
  <c r="O2573" i="14"/>
  <c r="O2581" i="14"/>
  <c r="O2582" i="14"/>
  <c r="O2587" i="14"/>
  <c r="O2588" i="14"/>
  <c r="O2593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10" i="14"/>
  <c r="O2615" i="14"/>
  <c r="O2616" i="14"/>
  <c r="O2617" i="14"/>
  <c r="O2619" i="14"/>
  <c r="O2620" i="14"/>
  <c r="O2621" i="14"/>
  <c r="O2622" i="14"/>
  <c r="O2623" i="14"/>
  <c r="O2626" i="14"/>
  <c r="O2627" i="14"/>
  <c r="O2629" i="14"/>
  <c r="O2630" i="14"/>
  <c r="O2636" i="14"/>
  <c r="O2637" i="14"/>
  <c r="O2640" i="14"/>
  <c r="O2641" i="14"/>
  <c r="O2642" i="14"/>
  <c r="O2646" i="14"/>
  <c r="O2647" i="14"/>
  <c r="O2648" i="14"/>
  <c r="O2649" i="14"/>
  <c r="O2650" i="14"/>
  <c r="O2651" i="14"/>
  <c r="O2652" i="14"/>
  <c r="O2653" i="14"/>
  <c r="O2654" i="14"/>
  <c r="O2655" i="14"/>
  <c r="O2659" i="14"/>
  <c r="O2660" i="14"/>
  <c r="O2661" i="14"/>
  <c r="O2662" i="14"/>
  <c r="O2663" i="14"/>
  <c r="O2664" i="14"/>
  <c r="O2666" i="14"/>
  <c r="O2667" i="14"/>
  <c r="O2668" i="14"/>
  <c r="O2669" i="14"/>
  <c r="O2671" i="14"/>
  <c r="O2672" i="14"/>
  <c r="O2673" i="14"/>
  <c r="O2675" i="14"/>
  <c r="O2676" i="14"/>
  <c r="O2677" i="14"/>
  <c r="O2679" i="14"/>
  <c r="O2680" i="14"/>
  <c r="O2681" i="14"/>
  <c r="O2682" i="14"/>
  <c r="O2684" i="14"/>
  <c r="O2685" i="14"/>
  <c r="O2686" i="14"/>
  <c r="O2687" i="14"/>
  <c r="O2688" i="14"/>
  <c r="O2689" i="14"/>
  <c r="O2692" i="14"/>
  <c r="O2693" i="14"/>
  <c r="O2694" i="14"/>
  <c r="O2695" i="14"/>
  <c r="O2696" i="14"/>
  <c r="O2697" i="14"/>
  <c r="O2698" i="14"/>
  <c r="O2699" i="14"/>
  <c r="O2701" i="14"/>
  <c r="O2708" i="14"/>
  <c r="O2709" i="14"/>
  <c r="O2710" i="14"/>
  <c r="O2711" i="14"/>
  <c r="O2712" i="14"/>
  <c r="O2713" i="14"/>
  <c r="O2714" i="14"/>
  <c r="O2715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9" i="14"/>
  <c r="O2742" i="14"/>
  <c r="O2748" i="14"/>
  <c r="O2750" i="14"/>
  <c r="O2751" i="14"/>
  <c r="O2752" i="14"/>
  <c r="O2754" i="14"/>
  <c r="O2755" i="14"/>
  <c r="O2756" i="14"/>
  <c r="O2757" i="14"/>
  <c r="O2758" i="14"/>
  <c r="O2759" i="14"/>
  <c r="O2760" i="14"/>
  <c r="O2761" i="14"/>
  <c r="O2762" i="14"/>
  <c r="O2764" i="14"/>
  <c r="O2765" i="14"/>
  <c r="O2767" i="14"/>
  <c r="O2768" i="14"/>
  <c r="O2769" i="14"/>
  <c r="O2770" i="14"/>
  <c r="O2771" i="14"/>
  <c r="O2772" i="14"/>
  <c r="O2775" i="14"/>
  <c r="O2776" i="14"/>
  <c r="O2777" i="14"/>
  <c r="O2778" i="14"/>
  <c r="O2779" i="14"/>
  <c r="O2780" i="14"/>
  <c r="O2781" i="14"/>
  <c r="O2783" i="14"/>
  <c r="O2784" i="14"/>
  <c r="O2785" i="14"/>
  <c r="O2786" i="14"/>
  <c r="O2787" i="14"/>
  <c r="O2789" i="14"/>
  <c r="O2790" i="14"/>
  <c r="O2792" i="14"/>
  <c r="O2794" i="14"/>
  <c r="O2795" i="14"/>
  <c r="O2796" i="14"/>
  <c r="O2797" i="14"/>
  <c r="O2798" i="14"/>
  <c r="O2799" i="14"/>
  <c r="O2800" i="14"/>
  <c r="O2801" i="14"/>
  <c r="O2802" i="14"/>
  <c r="O2803" i="14"/>
  <c r="O2805" i="14"/>
  <c r="O2807" i="14"/>
  <c r="O2808" i="14"/>
  <c r="O2809" i="14"/>
  <c r="O2822" i="14"/>
  <c r="O2823" i="14"/>
  <c r="O2824" i="14"/>
  <c r="O2826" i="14"/>
  <c r="O2825" i="14"/>
  <c r="O2827" i="14"/>
  <c r="O2828" i="14"/>
  <c r="O2829" i="14"/>
  <c r="O2830" i="14"/>
  <c r="O2831" i="14"/>
  <c r="O2832" i="14"/>
  <c r="O2833" i="14"/>
  <c r="O2834" i="14"/>
  <c r="O2835" i="14"/>
  <c r="O2836" i="14"/>
  <c r="O2839" i="14"/>
  <c r="O2840" i="14"/>
  <c r="O2842" i="14"/>
  <c r="O2843" i="14"/>
  <c r="O2844" i="14"/>
  <c r="O2845" i="14"/>
  <c r="O2847" i="14"/>
  <c r="O2848" i="14"/>
  <c r="O2849" i="14"/>
  <c r="O2850" i="14"/>
  <c r="O2851" i="14"/>
  <c r="O2863" i="14"/>
  <c r="O2868" i="14"/>
  <c r="O2869" i="14"/>
  <c r="O2870" i="14"/>
  <c r="O2871" i="14"/>
  <c r="O2872" i="14"/>
  <c r="O2874" i="14"/>
  <c r="O2880" i="14"/>
  <c r="O2881" i="14"/>
  <c r="O2882" i="14"/>
  <c r="O2883" i="14"/>
  <c r="O2884" i="14"/>
  <c r="O2885" i="14"/>
  <c r="O2886" i="14"/>
  <c r="O2889" i="14"/>
  <c r="O2897" i="14"/>
  <c r="O2907" i="14"/>
  <c r="O2908" i="14"/>
  <c r="O2909" i="14"/>
  <c r="O2912" i="14"/>
  <c r="O2911" i="14"/>
  <c r="O2913" i="14"/>
  <c r="O2914" i="14"/>
  <c r="O2917" i="14"/>
  <c r="O2918" i="14"/>
  <c r="O2920" i="14"/>
  <c r="O2932" i="14"/>
  <c r="O2934" i="14"/>
  <c r="O2935" i="14"/>
  <c r="O2936" i="14"/>
  <c r="O2937" i="14"/>
  <c r="O2943" i="14"/>
  <c r="O2944" i="14"/>
  <c r="O2946" i="14"/>
  <c r="O2947" i="14"/>
  <c r="O2949" i="14"/>
  <c r="O2950" i="14"/>
  <c r="O2951" i="14"/>
  <c r="O2952" i="14"/>
  <c r="O2953" i="14"/>
  <c r="O2954" i="14"/>
  <c r="O2955" i="14"/>
  <c r="O2956" i="14"/>
  <c r="O2957" i="14"/>
  <c r="O2959" i="14"/>
  <c r="O2960" i="14"/>
  <c r="O2961" i="14"/>
  <c r="O2963" i="14"/>
  <c r="O2967" i="14"/>
  <c r="O2966" i="14"/>
  <c r="O2965" i="14"/>
  <c r="O2969" i="14"/>
  <c r="O2970" i="14"/>
  <c r="O2971" i="14"/>
  <c r="O2972" i="14"/>
  <c r="O2976" i="14"/>
  <c r="O2977" i="14"/>
  <c r="O2979" i="14"/>
  <c r="O2983" i="14"/>
  <c r="O2985" i="14"/>
  <c r="O2986" i="14"/>
  <c r="O2989" i="14"/>
  <c r="O2990" i="14"/>
  <c r="O2992" i="14"/>
  <c r="O2997" i="14"/>
  <c r="O2998" i="14"/>
  <c r="O3001" i="14"/>
  <c r="O3004" i="14"/>
  <c r="O3005" i="14"/>
  <c r="O3006" i="14"/>
  <c r="O3015" i="14"/>
  <c r="O3020" i="14"/>
  <c r="O3029" i="14"/>
  <c r="O3031" i="14"/>
  <c r="O3032" i="14"/>
  <c r="O3034" i="14"/>
  <c r="O3036" i="14"/>
  <c r="O3037" i="14"/>
  <c r="O3039" i="14"/>
  <c r="O3041" i="14"/>
  <c r="O3044" i="14"/>
  <c r="O3045" i="14"/>
  <c r="O3049" i="14"/>
  <c r="O3051" i="14"/>
  <c r="O3052" i="14"/>
  <c r="O3055" i="14"/>
  <c r="O3057" i="14"/>
  <c r="O3059" i="14"/>
  <c r="O3060" i="14"/>
  <c r="O3061" i="14"/>
  <c r="O3065" i="14"/>
  <c r="O3066" i="14"/>
  <c r="O3067" i="14"/>
  <c r="O3068" i="14"/>
  <c r="O3069" i="14"/>
  <c r="O3071" i="14"/>
  <c r="O3072" i="14"/>
  <c r="O3074" i="14"/>
  <c r="O3075" i="14"/>
  <c r="O3076" i="14"/>
  <c r="O3077" i="14"/>
  <c r="O3083" i="14"/>
  <c r="O3088" i="14"/>
  <c r="O3090" i="14"/>
  <c r="O3099" i="14"/>
  <c r="O3101" i="14"/>
  <c r="O3102" i="14"/>
  <c r="O3103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9" i="14"/>
  <c r="O3120" i="14"/>
  <c r="O3122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6" i="14"/>
  <c r="O3178" i="14"/>
  <c r="O3179" i="14"/>
  <c r="O3180" i="14"/>
  <c r="O3181" i="14"/>
  <c r="O3182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2" i="14"/>
  <c r="O3204" i="14"/>
  <c r="O3205" i="14"/>
  <c r="O3211" i="14"/>
  <c r="O3212" i="14"/>
  <c r="O3213" i="14"/>
  <c r="O3214" i="14"/>
  <c r="O3215" i="14"/>
  <c r="O3216" i="14"/>
  <c r="O3217" i="14"/>
  <c r="O3220" i="14"/>
  <c r="O3221" i="14"/>
  <c r="O3231" i="14"/>
  <c r="O3232" i="14"/>
  <c r="O3236" i="14"/>
  <c r="O3241" i="14"/>
  <c r="O3242" i="14"/>
  <c r="O3253" i="14"/>
  <c r="O3254" i="14"/>
  <c r="O3255" i="14"/>
  <c r="O3259" i="14"/>
  <c r="O3260" i="14"/>
  <c r="O3262" i="14"/>
  <c r="O3264" i="14"/>
  <c r="O3266" i="14"/>
  <c r="O3267" i="14"/>
  <c r="O3269" i="14"/>
  <c r="O3268" i="14"/>
  <c r="O3273" i="14"/>
  <c r="O3275" i="14"/>
  <c r="O3274" i="14"/>
  <c r="O3276" i="14"/>
  <c r="O3278" i="14"/>
  <c r="O3284" i="14"/>
  <c r="O3287" i="14"/>
  <c r="O3295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7" i="14"/>
  <c r="O3318" i="14"/>
  <c r="O3319" i="14"/>
  <c r="O3320" i="14"/>
  <c r="O3321" i="14"/>
  <c r="O3322" i="14"/>
  <c r="O3323" i="14"/>
  <c r="O3325" i="14"/>
  <c r="O3326" i="14"/>
  <c r="O3327" i="14"/>
  <c r="O3328" i="14"/>
  <c r="O3329" i="14"/>
  <c r="O3330" i="14"/>
  <c r="O3331" i="14"/>
  <c r="O3333" i="14"/>
  <c r="O3342" i="14"/>
  <c r="O3346" i="14"/>
  <c r="O3347" i="14"/>
  <c r="O3348" i="14"/>
  <c r="O3349" i="14"/>
  <c r="O3350" i="14"/>
  <c r="O3351" i="14"/>
  <c r="O3352" i="14"/>
  <c r="O3354" i="14"/>
  <c r="O3355" i="14"/>
  <c r="O3356" i="14"/>
  <c r="O3357" i="14"/>
  <c r="O3358" i="14"/>
  <c r="O3359" i="14"/>
  <c r="O3375" i="14"/>
  <c r="O3377" i="14"/>
  <c r="O3378" i="14"/>
  <c r="O3379" i="14"/>
  <c r="O3380" i="14"/>
  <c r="O3381" i="14"/>
  <c r="O3382" i="14"/>
  <c r="O3383" i="14"/>
  <c r="O3384" i="14"/>
  <c r="O3390" i="14"/>
  <c r="O3391" i="14"/>
  <c r="O3393" i="14"/>
  <c r="O3394" i="14"/>
  <c r="O3395" i="14"/>
  <c r="O3396" i="14"/>
  <c r="O3397" i="14"/>
  <c r="O3402" i="14"/>
  <c r="O3403" i="14"/>
  <c r="O3404" i="14"/>
  <c r="O3405" i="14"/>
  <c r="O3407" i="14"/>
  <c r="O3408" i="14"/>
  <c r="O3409" i="14"/>
  <c r="O3410" i="14"/>
  <c r="O3413" i="14"/>
  <c r="O3414" i="14"/>
  <c r="O3416" i="14"/>
  <c r="O3418" i="14"/>
  <c r="O3419" i="14"/>
  <c r="O3421" i="14"/>
  <c r="O3422" i="14"/>
  <c r="O3424" i="14"/>
  <c r="O3426" i="14"/>
  <c r="O3429" i="14"/>
  <c r="O3428" i="14"/>
  <c r="O3435" i="14"/>
  <c r="O3434" i="14"/>
  <c r="O3433" i="14"/>
  <c r="O3432" i="14"/>
  <c r="O3431" i="14"/>
  <c r="O3430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51" i="14"/>
  <c r="O3450" i="14"/>
  <c r="O3449" i="14"/>
  <c r="O3448" i="14"/>
  <c r="O3447" i="14"/>
  <c r="O3453" i="14"/>
  <c r="O3452" i="14"/>
  <c r="O3454" i="14"/>
  <c r="O3455" i="14"/>
  <c r="O3456" i="14"/>
  <c r="O3457" i="14"/>
  <c r="O3459" i="14"/>
  <c r="O3460" i="14"/>
  <c r="O3463" i="14"/>
  <c r="O3464" i="14"/>
  <c r="O3465" i="14"/>
  <c r="O3466" i="14"/>
  <c r="O3467" i="14"/>
  <c r="O3469" i="14"/>
  <c r="O3470" i="14"/>
  <c r="O3471" i="14"/>
  <c r="O3472" i="14"/>
  <c r="O3473" i="14"/>
  <c r="O3474" i="14"/>
  <c r="O3475" i="14"/>
  <c r="O3477" i="14"/>
  <c r="O3478" i="14"/>
  <c r="O3479" i="14"/>
  <c r="O3480" i="14"/>
  <c r="O3481" i="14"/>
  <c r="O3484" i="14"/>
  <c r="O3485" i="14"/>
  <c r="O3486" i="14"/>
  <c r="O3487" i="14"/>
  <c r="O3488" i="14"/>
  <c r="O3489" i="14"/>
  <c r="O3490" i="14"/>
  <c r="O3491" i="14"/>
  <c r="O3492" i="14"/>
  <c r="O3493" i="14"/>
  <c r="O3494" i="14"/>
  <c r="O3495" i="14"/>
  <c r="O3496" i="14"/>
  <c r="O3498" i="14"/>
  <c r="O3497" i="14"/>
  <c r="O3499" i="14"/>
  <c r="O3500" i="14"/>
  <c r="O3501" i="14"/>
  <c r="O3502" i="14"/>
  <c r="O3503" i="14"/>
  <c r="O3504" i="14"/>
  <c r="O3505" i="14"/>
  <c r="O3507" i="14"/>
  <c r="O3506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2" i="14"/>
  <c r="O3521" i="14"/>
  <c r="O3523" i="14"/>
  <c r="O3524" i="14"/>
  <c r="O3526" i="14"/>
  <c r="O3532" i="14"/>
  <c r="O3535" i="14"/>
  <c r="O3536" i="14"/>
  <c r="O3537" i="14"/>
  <c r="O3538" i="14"/>
  <c r="O3539" i="14"/>
  <c r="O3540" i="14"/>
  <c r="O3541" i="14"/>
  <c r="O3542" i="14"/>
  <c r="O3543" i="14"/>
  <c r="O3544" i="14"/>
  <c r="O3545" i="14"/>
  <c r="O3546" i="14"/>
  <c r="O3547" i="14"/>
  <c r="O3548" i="14"/>
  <c r="O3549" i="14"/>
  <c r="O3550" i="14"/>
  <c r="O3551" i="14"/>
  <c r="O3552" i="14"/>
  <c r="O3553" i="14"/>
  <c r="O3554" i="14"/>
  <c r="O3555" i="14"/>
  <c r="O3556" i="14"/>
  <c r="O3557" i="14"/>
  <c r="O3558" i="14"/>
  <c r="O3567" i="14"/>
  <c r="O3568" i="14"/>
  <c r="O3569" i="14"/>
  <c r="O3570" i="14"/>
  <c r="O3571" i="14"/>
  <c r="O3572" i="14"/>
  <c r="O3573" i="14"/>
  <c r="O3574" i="14"/>
  <c r="O3575" i="14"/>
  <c r="O3578" i="14"/>
  <c r="O3579" i="14"/>
  <c r="O3580" i="14"/>
  <c r="O3581" i="14"/>
  <c r="O3582" i="14"/>
  <c r="O3583" i="14"/>
  <c r="O3586" i="14"/>
  <c r="O3588" i="14"/>
  <c r="O3590" i="14"/>
  <c r="O3591" i="14"/>
  <c r="O3596" i="14"/>
  <c r="O3597" i="14"/>
  <c r="O3598" i="14"/>
  <c r="O3600" i="14"/>
  <c r="O3601" i="14"/>
  <c r="O3602" i="14"/>
  <c r="O3603" i="14"/>
  <c r="O3604" i="14"/>
  <c r="O3606" i="14"/>
  <c r="O3607" i="14"/>
  <c r="O3609" i="14"/>
  <c r="O3614" i="14"/>
  <c r="O3616" i="14"/>
  <c r="O3617" i="14"/>
  <c r="O3618" i="14"/>
  <c r="O3619" i="14"/>
  <c r="O3620" i="14"/>
  <c r="O3621" i="14"/>
  <c r="O3622" i="14"/>
  <c r="O3623" i="14"/>
  <c r="O3624" i="14"/>
  <c r="O3626" i="14"/>
  <c r="O3627" i="14"/>
  <c r="O3629" i="14"/>
  <c r="O3630" i="14"/>
  <c r="O3631" i="14"/>
  <c r="O3632" i="14"/>
  <c r="O3634" i="14"/>
  <c r="O3635" i="14"/>
  <c r="O3636" i="14"/>
  <c r="O3637" i="14"/>
  <c r="O3638" i="14"/>
  <c r="O3639" i="14"/>
  <c r="O3640" i="14"/>
  <c r="O3641" i="14"/>
  <c r="O3642" i="14"/>
  <c r="O3643" i="14"/>
  <c r="O3644" i="14"/>
  <c r="O3650" i="14"/>
  <c r="O3651" i="14"/>
  <c r="O3653" i="14"/>
  <c r="O3654" i="14"/>
  <c r="O3655" i="14"/>
  <c r="O3656" i="14"/>
  <c r="O3657" i="14"/>
  <c r="O3" i="14"/>
  <c r="O6" i="14"/>
  <c r="O9" i="14"/>
  <c r="O10" i="14"/>
  <c r="O20" i="14"/>
  <c r="O24" i="14"/>
  <c r="O25" i="14"/>
  <c r="O53" i="14"/>
  <c r="O57" i="14"/>
  <c r="O61" i="14"/>
  <c r="O62" i="14"/>
  <c r="O63" i="14"/>
  <c r="O64" i="14"/>
  <c r="O66" i="14"/>
  <c r="O67" i="14"/>
  <c r="O68" i="14"/>
  <c r="O69" i="14"/>
  <c r="O70" i="14"/>
  <c r="O71" i="14"/>
  <c r="O73" i="14"/>
  <c r="O74" i="14"/>
  <c r="O96" i="14"/>
  <c r="O97" i="14"/>
  <c r="O107" i="14"/>
  <c r="O108" i="14"/>
  <c r="O118" i="14"/>
  <c r="O138" i="14"/>
  <c r="O143" i="14"/>
  <c r="O144" i="14"/>
  <c r="O147" i="14"/>
  <c r="O148" i="14"/>
  <c r="O150" i="14"/>
  <c r="O160" i="14"/>
  <c r="O161" i="14"/>
  <c r="O162" i="14"/>
  <c r="O168" i="14"/>
  <c r="O175" i="14"/>
  <c r="O176" i="14"/>
  <c r="O177" i="14"/>
  <c r="O180" i="14"/>
  <c r="O186" i="14"/>
  <c r="O187" i="14"/>
  <c r="O189" i="14"/>
  <c r="O190" i="14"/>
  <c r="O193" i="14"/>
  <c r="O195" i="14"/>
  <c r="O196" i="14"/>
  <c r="O201" i="14"/>
  <c r="O202" i="14"/>
  <c r="O203" i="14"/>
  <c r="O204" i="14"/>
  <c r="O206" i="14"/>
  <c r="O212" i="14"/>
  <c r="O214" i="14"/>
  <c r="O278" i="14"/>
  <c r="O290" i="14"/>
  <c r="O293" i="14"/>
  <c r="O295" i="14"/>
  <c r="O296" i="14"/>
  <c r="O307" i="14"/>
  <c r="O309" i="14"/>
  <c r="O325" i="14"/>
  <c r="O326" i="14"/>
  <c r="O328" i="14"/>
  <c r="O329" i="14"/>
  <c r="O337" i="14"/>
  <c r="O331" i="14"/>
  <c r="O332" i="14"/>
  <c r="O341" i="14"/>
  <c r="O347" i="14"/>
  <c r="O352" i="14"/>
  <c r="O367" i="14"/>
  <c r="O372" i="14"/>
  <c r="O373" i="14"/>
  <c r="O378" i="14"/>
  <c r="O381" i="14"/>
  <c r="O382" i="14"/>
  <c r="O38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11" i="14"/>
  <c r="O412" i="14"/>
  <c r="O416" i="14"/>
  <c r="O418" i="14"/>
  <c r="O419" i="14"/>
  <c r="O420" i="14"/>
  <c r="O425" i="14"/>
  <c r="O427" i="14"/>
  <c r="O428" i="14"/>
  <c r="O437" i="14"/>
  <c r="O439" i="14"/>
  <c r="O447" i="14"/>
  <c r="O450" i="14"/>
  <c r="O451" i="14"/>
  <c r="O453" i="14"/>
  <c r="O457" i="14"/>
  <c r="O458" i="14"/>
  <c r="O459" i="14"/>
  <c r="O460" i="14"/>
  <c r="O461" i="14"/>
  <c r="O462" i="14"/>
  <c r="O463" i="14"/>
  <c r="O464" i="14"/>
  <c r="O466" i="14"/>
  <c r="O467" i="14"/>
  <c r="O468" i="14"/>
  <c r="O469" i="14"/>
  <c r="O473" i="14"/>
  <c r="O474" i="14"/>
  <c r="O475" i="14"/>
  <c r="O477" i="14"/>
  <c r="O479" i="14"/>
  <c r="O480" i="14"/>
  <c r="O481" i="14"/>
  <c r="O483" i="14"/>
  <c r="O484" i="14"/>
  <c r="O485" i="14"/>
  <c r="O486" i="14"/>
  <c r="O490" i="14"/>
  <c r="O491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11" i="14"/>
  <c r="O512" i="14"/>
  <c r="O513" i="14"/>
  <c r="O515" i="14"/>
  <c r="O517" i="14"/>
  <c r="O518" i="14"/>
  <c r="O519" i="14"/>
  <c r="O520" i="14"/>
  <c r="O521" i="14"/>
  <c r="O522" i="14"/>
  <c r="O523" i="14"/>
  <c r="O524" i="14"/>
  <c r="O525" i="14"/>
  <c r="O527" i="14"/>
  <c r="O528" i="14"/>
  <c r="O532" i="14"/>
  <c r="O533" i="14"/>
  <c r="O535" i="14"/>
  <c r="O546" i="14"/>
  <c r="O547" i="14"/>
  <c r="O548" i="14"/>
  <c r="O549" i="14"/>
  <c r="O550" i="14"/>
  <c r="O551" i="14"/>
  <c r="O557" i="14"/>
  <c r="O558" i="14"/>
  <c r="O564" i="14"/>
  <c r="O567" i="14"/>
  <c r="O570" i="14"/>
  <c r="O574" i="14"/>
  <c r="O603" i="14"/>
  <c r="O606" i="14"/>
  <c r="O612" i="14"/>
  <c r="O613" i="14"/>
  <c r="O626" i="14"/>
  <c r="O631" i="14"/>
  <c r="O782" i="14"/>
  <c r="O645" i="14"/>
  <c r="O783" i="14"/>
  <c r="O651" i="14"/>
  <c r="O652" i="14"/>
  <c r="O671" i="14"/>
  <c r="O672" i="14"/>
  <c r="O673" i="14"/>
  <c r="O677" i="14"/>
  <c r="O680" i="14"/>
  <c r="O681" i="14"/>
  <c r="O683" i="14"/>
  <c r="O686" i="14"/>
  <c r="O687" i="14"/>
  <c r="O688" i="14"/>
  <c r="O689" i="14"/>
  <c r="O702" i="14"/>
  <c r="O705" i="14"/>
  <c r="O706" i="14"/>
  <c r="O707" i="14"/>
  <c r="O708" i="14"/>
  <c r="O710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66" i="14"/>
  <c r="O801" i="14"/>
  <c r="O814" i="14"/>
  <c r="O830" i="14"/>
  <c r="O831" i="14"/>
  <c r="O832" i="14"/>
  <c r="O833" i="14"/>
  <c r="O834" i="14"/>
  <c r="O835" i="14"/>
  <c r="O836" i="14"/>
  <c r="O846" i="14"/>
  <c r="O851" i="14"/>
  <c r="O852" i="14"/>
  <c r="O854" i="14"/>
  <c r="O855" i="14"/>
  <c r="O862" i="14"/>
  <c r="O864" i="14"/>
  <c r="O866" i="14"/>
  <c r="O867" i="14"/>
  <c r="O868" i="14"/>
  <c r="O869" i="14"/>
  <c r="O870" i="14"/>
  <c r="O871" i="14"/>
  <c r="O872" i="14"/>
  <c r="O881" i="14"/>
  <c r="O882" i="14"/>
  <c r="O883" i="14"/>
  <c r="O884" i="14"/>
  <c r="O885" i="14"/>
  <c r="O887" i="14"/>
  <c r="O888" i="14"/>
  <c r="O893" i="14"/>
  <c r="O894" i="14"/>
  <c r="O898" i="14"/>
  <c r="O899" i="14"/>
  <c r="O900" i="14"/>
  <c r="O901" i="14"/>
  <c r="O902" i="14"/>
  <c r="O907" i="14"/>
  <c r="O908" i="14"/>
  <c r="O912" i="14"/>
  <c r="O915" i="14"/>
  <c r="O918" i="14"/>
  <c r="O923" i="14"/>
  <c r="O932" i="14"/>
  <c r="O935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5" i="14"/>
  <c r="O958" i="14"/>
  <c r="O960" i="14"/>
  <c r="O961" i="14"/>
  <c r="O962" i="14"/>
  <c r="O963" i="14"/>
  <c r="O966" i="14"/>
  <c r="O974" i="14"/>
  <c r="O975" i="14"/>
  <c r="O976" i="14"/>
  <c r="O987" i="14"/>
  <c r="O988" i="14"/>
  <c r="O989" i="14"/>
  <c r="O990" i="14"/>
  <c r="O991" i="14"/>
  <c r="O992" i="14"/>
  <c r="O993" i="14"/>
  <c r="O997" i="14"/>
  <c r="O1001" i="14"/>
  <c r="O1002" i="14"/>
  <c r="O1012" i="14"/>
  <c r="O1013" i="14"/>
  <c r="O1014" i="14"/>
  <c r="O1015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56" i="14"/>
  <c r="O1061" i="14"/>
  <c r="O1067" i="14"/>
  <c r="O1068" i="14"/>
  <c r="O1069" i="14"/>
  <c r="O1070" i="14"/>
  <c r="O1077" i="14"/>
  <c r="O1085" i="14"/>
  <c r="O1086" i="14"/>
  <c r="O1088" i="14"/>
  <c r="O1097" i="14"/>
  <c r="O1112" i="14"/>
  <c r="O1113" i="14"/>
  <c r="O1114" i="14"/>
  <c r="O1115" i="14"/>
  <c r="O1119" i="14"/>
  <c r="O1127" i="14"/>
  <c r="O1128" i="14"/>
  <c r="O1129" i="14"/>
  <c r="O1132" i="14"/>
  <c r="O1134" i="14"/>
  <c r="O1139" i="14"/>
  <c r="O1145" i="14"/>
  <c r="O1146" i="14"/>
  <c r="O1151" i="14"/>
  <c r="O1152" i="14"/>
  <c r="O1153" i="14"/>
  <c r="O1158" i="14"/>
  <c r="O1159" i="14"/>
  <c r="O1163" i="14"/>
  <c r="O1166" i="14"/>
  <c r="O1167" i="14"/>
  <c r="O1171" i="14"/>
  <c r="O1172" i="14"/>
  <c r="O1179" i="14"/>
  <c r="O1182" i="14"/>
  <c r="O1190" i="14"/>
  <c r="O1194" i="14"/>
  <c r="O1198" i="14"/>
  <c r="O1199" i="14"/>
  <c r="O1200" i="14"/>
  <c r="O1201" i="14"/>
  <c r="O1204" i="14"/>
  <c r="O1206" i="14"/>
  <c r="O1208" i="14"/>
  <c r="O1210" i="14"/>
  <c r="O1233" i="14"/>
  <c r="O1240" i="14"/>
  <c r="O1243" i="14"/>
  <c r="O1247" i="14"/>
  <c r="O1248" i="14"/>
  <c r="O1252" i="14"/>
  <c r="O1255" i="14"/>
  <c r="O1258" i="14"/>
  <c r="O1259" i="14"/>
  <c r="O1260" i="14"/>
  <c r="O1261" i="14"/>
  <c r="O1262" i="14"/>
  <c r="O1263" i="14"/>
  <c r="O1264" i="14"/>
  <c r="O1272" i="14"/>
  <c r="O1276" i="14"/>
  <c r="O1278" i="14"/>
  <c r="O1279" i="14"/>
  <c r="O1280" i="14"/>
  <c r="O1287" i="14"/>
  <c r="O1298" i="14"/>
  <c r="O1299" i="14"/>
  <c r="O1304" i="14"/>
  <c r="O1312" i="14"/>
  <c r="O1313" i="14"/>
  <c r="O1321" i="14"/>
  <c r="O1355" i="14"/>
  <c r="O1361" i="14"/>
  <c r="O1362" i="14"/>
  <c r="O1382" i="14"/>
  <c r="O1383" i="14"/>
  <c r="O1384" i="14"/>
  <c r="O1385" i="14"/>
  <c r="O1398" i="14"/>
  <c r="O1399" i="14"/>
  <c r="O1402" i="14"/>
  <c r="O1408" i="14"/>
  <c r="O1409" i="14"/>
  <c r="O1411" i="14"/>
  <c r="O1415" i="14"/>
  <c r="O1419" i="14"/>
  <c r="O1420" i="14"/>
  <c r="O1421" i="14"/>
  <c r="O1422" i="14"/>
  <c r="O1424" i="14"/>
  <c r="O1425" i="14"/>
  <c r="O1426" i="14"/>
  <c r="O1427" i="14"/>
  <c r="O1428" i="14"/>
  <c r="O1429" i="14"/>
  <c r="O1430" i="14"/>
  <c r="O1440" i="14"/>
  <c r="O1441" i="14"/>
  <c r="O1442" i="14"/>
  <c r="O1443" i="14"/>
  <c r="O1444" i="14"/>
  <c r="O1445" i="14"/>
  <c r="O1446" i="14"/>
  <c r="O1457" i="14"/>
  <c r="O1460" i="14"/>
  <c r="O1464" i="14"/>
  <c r="O1465" i="14"/>
  <c r="O1466" i="14"/>
  <c r="O1476" i="14"/>
  <c r="O1481" i="14"/>
  <c r="O1482" i="14"/>
  <c r="O1483" i="14"/>
  <c r="O1484" i="14"/>
  <c r="O1485" i="14"/>
  <c r="O1486" i="14"/>
  <c r="O1487" i="14"/>
  <c r="O1488" i="14"/>
  <c r="O1489" i="14"/>
  <c r="O1490" i="14"/>
  <c r="O1497" i="14"/>
  <c r="O1502" i="14"/>
  <c r="O1504" i="14"/>
  <c r="O1509" i="14"/>
  <c r="O1513" i="14"/>
  <c r="O1520" i="14"/>
  <c r="O1541" i="14"/>
  <c r="O1542" i="14"/>
  <c r="O1544" i="14"/>
  <c r="O1545" i="14"/>
  <c r="O1546" i="14"/>
  <c r="O1547" i="14"/>
  <c r="O1548" i="14"/>
  <c r="O1552" i="14"/>
  <c r="O1554" i="14"/>
  <c r="O1555" i="14"/>
  <c r="O1556" i="14"/>
  <c r="O1590" i="14"/>
  <c r="O1604" i="14"/>
  <c r="O1605" i="14"/>
  <c r="O1609" i="14"/>
  <c r="O1618" i="14"/>
  <c r="O1621" i="14"/>
  <c r="O1622" i="14"/>
  <c r="O1623" i="14"/>
  <c r="O1625" i="14"/>
  <c r="O1627" i="14"/>
  <c r="O1628" i="14"/>
  <c r="O1629" i="14"/>
  <c r="O1630" i="14"/>
  <c r="O1631" i="14"/>
  <c r="O1645" i="14"/>
  <c r="O1646" i="14"/>
  <c r="O1647" i="14"/>
  <c r="O1648" i="14"/>
  <c r="O1650" i="14"/>
  <c r="O1653" i="14"/>
  <c r="O1654" i="14"/>
  <c r="O1660" i="14"/>
  <c r="O1661" i="14"/>
  <c r="O1662" i="14"/>
  <c r="O1663" i="14"/>
  <c r="O1664" i="14"/>
  <c r="O1665" i="14"/>
  <c r="O1674" i="14"/>
  <c r="O1675" i="14"/>
  <c r="O1676" i="14"/>
  <c r="O1677" i="14"/>
  <c r="O1681" i="14"/>
  <c r="O1684" i="14"/>
  <c r="O1706" i="14"/>
  <c r="O1714" i="14"/>
  <c r="O1724" i="14"/>
  <c r="O1726" i="14"/>
  <c r="O1727" i="14"/>
  <c r="O1732" i="14"/>
  <c r="O1733" i="14"/>
  <c r="O1739" i="14"/>
  <c r="O1742" i="14"/>
  <c r="O1753" i="14"/>
  <c r="O1754" i="14"/>
  <c r="O1755" i="14"/>
  <c r="O1756" i="14"/>
  <c r="O1762" i="14"/>
  <c r="O1765" i="14"/>
  <c r="O1766" i="14"/>
  <c r="O1767" i="14"/>
  <c r="O1774" i="14"/>
  <c r="O1775" i="14"/>
  <c r="O1776" i="14"/>
  <c r="O1777" i="14"/>
  <c r="O1779" i="14"/>
  <c r="O1783" i="14"/>
  <c r="O1784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1" i="14"/>
  <c r="O1802" i="14"/>
  <c r="O1803" i="14"/>
  <c r="O1816" i="14"/>
  <c r="O1817" i="14"/>
  <c r="O1818" i="14"/>
  <c r="O1819" i="14"/>
  <c r="O1820" i="14"/>
  <c r="O1821" i="14"/>
  <c r="O1857" i="14"/>
  <c r="O1858" i="14"/>
  <c r="O1871" i="14"/>
  <c r="O1885" i="14"/>
  <c r="O1886" i="14"/>
  <c r="O1889" i="14"/>
  <c r="O1891" i="14"/>
  <c r="O1892" i="14"/>
  <c r="O1908" i="14"/>
  <c r="O1910" i="14"/>
  <c r="O1911" i="14"/>
  <c r="O1912" i="14"/>
  <c r="O1913" i="14"/>
  <c r="O1915" i="14"/>
  <c r="O1916" i="14"/>
  <c r="O1931" i="14"/>
  <c r="O1933" i="14"/>
  <c r="O1934" i="14"/>
  <c r="O1935" i="14"/>
  <c r="O1936" i="14"/>
  <c r="O1937" i="14"/>
  <c r="O1942" i="14"/>
  <c r="O1947" i="14"/>
  <c r="O1953" i="14"/>
  <c r="O1955" i="14"/>
  <c r="O1959" i="14"/>
  <c r="O1960" i="14"/>
  <c r="O1961" i="14"/>
  <c r="O1967" i="14"/>
  <c r="O1970" i="14"/>
  <c r="O1971" i="14"/>
  <c r="O1972" i="14"/>
  <c r="O1973" i="14"/>
  <c r="O1974" i="14"/>
  <c r="O1976" i="14"/>
  <c r="O1982" i="14"/>
  <c r="O1985" i="14"/>
  <c r="O1987" i="14"/>
  <c r="O1989" i="14"/>
  <c r="O1990" i="14"/>
  <c r="O1992" i="14"/>
  <c r="O1993" i="14"/>
  <c r="O1994" i="14"/>
  <c r="O1995" i="14"/>
  <c r="O1996" i="14"/>
  <c r="O1997" i="14"/>
  <c r="O1998" i="14"/>
  <c r="O1999" i="14"/>
  <c r="O2001" i="14"/>
  <c r="O2002" i="14"/>
  <c r="O2004" i="14"/>
  <c r="O2005" i="14"/>
  <c r="O2007" i="14"/>
  <c r="O2011" i="14"/>
  <c r="O2017" i="14"/>
  <c r="O2018" i="14"/>
  <c r="O2021" i="14"/>
  <c r="O2022" i="14"/>
  <c r="O2026" i="14"/>
  <c r="O2057" i="14"/>
  <c r="O2058" i="14"/>
  <c r="O2062" i="14"/>
  <c r="O2064" i="14"/>
  <c r="O2066" i="14"/>
  <c r="O2071" i="14"/>
  <c r="O2092" i="14"/>
  <c r="O2096" i="14"/>
  <c r="O2101" i="14"/>
  <c r="O2102" i="14"/>
  <c r="O2103" i="14"/>
  <c r="O2110" i="14"/>
  <c r="O2111" i="14"/>
  <c r="O2112" i="14"/>
  <c r="O2113" i="14"/>
  <c r="O2114" i="14"/>
  <c r="O2120" i="14"/>
  <c r="O2122" i="14"/>
  <c r="O2123" i="14"/>
  <c r="O2135" i="14"/>
  <c r="O2147" i="14"/>
  <c r="O2149" i="14"/>
  <c r="O2151" i="14"/>
  <c r="O2158" i="14"/>
  <c r="O2159" i="14"/>
  <c r="O2160" i="14"/>
  <c r="O2169" i="14"/>
  <c r="O2178" i="14"/>
  <c r="O2177" i="14"/>
  <c r="O2182" i="14"/>
  <c r="O2198" i="14"/>
  <c r="O2203" i="14"/>
  <c r="O2205" i="14"/>
  <c r="O2208" i="14"/>
  <c r="O2209" i="14"/>
  <c r="O2222" i="14"/>
  <c r="O2223" i="14"/>
  <c r="O2224" i="14"/>
  <c r="O2225" i="14"/>
  <c r="O2226" i="14"/>
  <c r="O2227" i="14"/>
  <c r="O2228" i="14"/>
  <c r="O2229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7" i="14"/>
  <c r="O2248" i="14"/>
  <c r="O2249" i="14"/>
  <c r="O2250" i="14"/>
  <c r="O2251" i="14"/>
  <c r="O2252" i="14"/>
  <c r="O2253" i="14"/>
  <c r="O2254" i="14"/>
  <c r="O2255" i="14"/>
  <c r="O2258" i="14"/>
  <c r="O2260" i="14"/>
  <c r="O2261" i="14"/>
  <c r="O2264" i="14"/>
  <c r="O2282" i="14"/>
  <c r="O2285" i="14"/>
  <c r="O2289" i="14"/>
  <c r="O2293" i="14"/>
  <c r="O2299" i="14"/>
  <c r="O2302" i="14"/>
  <c r="O2304" i="14"/>
  <c r="O2305" i="14"/>
  <c r="O2306" i="14"/>
  <c r="O2307" i="14"/>
  <c r="O2308" i="14"/>
  <c r="O2310" i="14"/>
  <c r="O2312" i="14"/>
  <c r="O2322" i="14"/>
  <c r="O2338" i="14"/>
  <c r="O2344" i="14"/>
  <c r="O2355" i="14"/>
  <c r="O2358" i="14"/>
  <c r="O2359" i="14"/>
  <c r="O2360" i="14"/>
  <c r="O2361" i="14"/>
  <c r="O2362" i="14"/>
  <c r="O2370" i="14"/>
  <c r="O2373" i="14"/>
  <c r="O2375" i="14"/>
  <c r="O2380" i="14"/>
  <c r="O2398" i="14"/>
  <c r="O2404" i="14"/>
  <c r="O2405" i="14"/>
  <c r="O2406" i="14"/>
  <c r="O2407" i="14"/>
  <c r="O2422" i="14"/>
  <c r="O2429" i="14"/>
  <c r="O2430" i="14"/>
  <c r="O2431" i="14"/>
  <c r="O2432" i="14"/>
  <c r="O2433" i="14"/>
  <c r="O2439" i="14"/>
  <c r="O2440" i="14"/>
  <c r="O2441" i="14"/>
  <c r="O2442" i="14"/>
  <c r="O2444" i="14"/>
  <c r="O2446" i="14"/>
  <c r="O2448" i="14"/>
  <c r="O2449" i="14"/>
  <c r="O2450" i="14"/>
  <c r="O2451" i="14"/>
  <c r="O2452" i="14"/>
  <c r="O2453" i="14"/>
  <c r="O2454" i="14"/>
  <c r="O2455" i="14"/>
  <c r="O2456" i="14"/>
  <c r="O2457" i="14"/>
  <c r="O2459" i="14"/>
  <c r="O2462" i="14"/>
  <c r="O2464" i="14"/>
  <c r="O2465" i="14"/>
  <c r="O2473" i="14"/>
  <c r="O2474" i="14"/>
  <c r="O2475" i="14"/>
  <c r="O2476" i="14"/>
  <c r="O2477" i="14"/>
  <c r="O2478" i="14"/>
  <c r="O2480" i="14"/>
  <c r="O2481" i="14"/>
  <c r="O2483" i="14"/>
  <c r="O2484" i="14"/>
  <c r="O2485" i="14"/>
  <c r="O2486" i="14"/>
  <c r="O2487" i="14"/>
  <c r="O2488" i="14"/>
  <c r="O2490" i="14"/>
  <c r="O2491" i="14"/>
  <c r="O2497" i="14"/>
  <c r="O2500" i="14"/>
  <c r="O2501" i="14"/>
  <c r="O2510" i="14"/>
  <c r="O2511" i="14"/>
  <c r="O2516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50" i="14"/>
  <c r="O2555" i="14"/>
  <c r="O2556" i="14"/>
  <c r="O2559" i="14"/>
  <c r="O2560" i="14"/>
  <c r="O2561" i="14"/>
  <c r="O2563" i="14"/>
  <c r="O2565" i="14"/>
  <c r="O2567" i="14"/>
  <c r="O2568" i="14"/>
  <c r="O2569" i="14"/>
  <c r="O2572" i="14"/>
  <c r="O2574" i="14"/>
  <c r="O2575" i="14"/>
  <c r="O2576" i="14"/>
  <c r="O2577" i="14"/>
  <c r="O2578" i="14"/>
  <c r="O2579" i="14"/>
  <c r="O2580" i="14"/>
  <c r="O2583" i="14"/>
  <c r="O2584" i="14"/>
  <c r="O2585" i="14"/>
  <c r="O2589" i="14"/>
  <c r="O2590" i="14"/>
  <c r="O2591" i="14"/>
  <c r="O2592" i="14"/>
  <c r="O2594" i="14"/>
  <c r="O2609" i="14"/>
  <c r="O2611" i="14"/>
  <c r="O2612" i="14"/>
  <c r="O2613" i="14"/>
  <c r="O2624" i="14"/>
  <c r="O2628" i="14"/>
  <c r="O2632" i="14"/>
  <c r="O2633" i="14"/>
  <c r="O2634" i="14"/>
  <c r="O2635" i="14"/>
  <c r="O2638" i="14"/>
  <c r="O2639" i="14"/>
  <c r="O2643" i="14"/>
  <c r="O2644" i="14"/>
  <c r="O2645" i="14"/>
  <c r="O2656" i="14"/>
  <c r="O2657" i="14"/>
  <c r="O2658" i="14"/>
  <c r="O2665" i="14"/>
  <c r="O2670" i="14"/>
  <c r="O2674" i="14"/>
  <c r="O2690" i="14"/>
  <c r="O2700" i="14"/>
  <c r="O2702" i="14"/>
  <c r="O2703" i="14"/>
  <c r="O2704" i="14"/>
  <c r="O2705" i="14"/>
  <c r="O2706" i="14"/>
  <c r="O2707" i="14"/>
  <c r="O2716" i="14"/>
  <c r="O2717" i="14"/>
  <c r="O2734" i="14"/>
  <c r="O2735" i="14"/>
  <c r="O2736" i="14"/>
  <c r="O2737" i="14"/>
  <c r="O2738" i="14"/>
  <c r="O2740" i="14"/>
  <c r="O2741" i="14"/>
  <c r="O2743" i="14"/>
  <c r="O2744" i="14"/>
  <c r="O2745" i="14"/>
  <c r="O2746" i="14"/>
  <c r="O2747" i="14"/>
  <c r="O2749" i="14"/>
  <c r="O2753" i="14"/>
  <c r="O2763" i="14"/>
  <c r="O2766" i="14"/>
  <c r="O2773" i="14"/>
  <c r="O2774" i="14"/>
  <c r="O2782" i="14"/>
  <c r="O2788" i="14"/>
  <c r="O2791" i="14"/>
  <c r="O2793" i="14"/>
  <c r="O2804" i="14"/>
  <c r="O2806" i="14"/>
  <c r="O2810" i="14"/>
  <c r="O2811" i="14"/>
  <c r="O2814" i="14"/>
  <c r="O2815" i="14"/>
  <c r="O2816" i="14"/>
  <c r="O2819" i="14"/>
  <c r="O2820" i="14"/>
  <c r="O2837" i="14"/>
  <c r="O2841" i="14"/>
  <c r="O2846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4" i="14"/>
  <c r="O2865" i="14"/>
  <c r="O2866" i="14"/>
  <c r="O2867" i="14"/>
  <c r="O2873" i="14"/>
  <c r="O2877" i="14"/>
  <c r="O2887" i="14"/>
  <c r="O2890" i="14"/>
  <c r="O2891" i="14"/>
  <c r="O2892" i="14"/>
  <c r="O2893" i="14"/>
  <c r="O2894" i="14"/>
  <c r="O2895" i="14"/>
  <c r="O2896" i="14"/>
  <c r="O2903" i="14"/>
  <c r="O2905" i="14"/>
  <c r="O2906" i="14"/>
  <c r="O2910" i="14"/>
  <c r="O2915" i="14"/>
  <c r="O2916" i="14"/>
  <c r="O2921" i="14"/>
  <c r="O2924" i="14"/>
  <c r="O2925" i="14"/>
  <c r="O2928" i="14"/>
  <c r="O2929" i="14"/>
  <c r="O2931" i="14"/>
  <c r="O2938" i="14"/>
  <c r="O2939" i="14"/>
  <c r="O2940" i="14"/>
  <c r="O2941" i="14"/>
  <c r="O2942" i="14"/>
  <c r="O2945" i="14"/>
  <c r="O2948" i="14"/>
  <c r="O2962" i="14"/>
  <c r="O2968" i="14"/>
  <c r="O2974" i="14"/>
  <c r="O2975" i="14"/>
  <c r="O2978" i="14"/>
  <c r="O2980" i="14"/>
  <c r="O2981" i="14"/>
  <c r="O2982" i="14"/>
  <c r="O2984" i="14"/>
  <c r="O2987" i="14"/>
  <c r="O2988" i="14"/>
  <c r="O2991" i="14"/>
  <c r="O2993" i="14"/>
  <c r="O2994" i="14"/>
  <c r="O2995" i="14"/>
  <c r="O2996" i="14"/>
  <c r="O2999" i="14"/>
  <c r="O3000" i="14"/>
  <c r="O3002" i="14"/>
  <c r="O3003" i="14"/>
  <c r="O3007" i="14"/>
  <c r="O3008" i="14"/>
  <c r="O3009" i="14"/>
  <c r="O3010" i="14"/>
  <c r="O3011" i="14"/>
  <c r="O3012" i="14"/>
  <c r="O3013" i="14"/>
  <c r="O3016" i="14"/>
  <c r="O3017" i="14"/>
  <c r="O3018" i="14"/>
  <c r="O3019" i="14"/>
  <c r="O3021" i="14"/>
  <c r="O3022" i="14"/>
  <c r="O3024" i="14"/>
  <c r="O3026" i="14"/>
  <c r="O3027" i="14"/>
  <c r="O3028" i="14"/>
  <c r="O3030" i="14"/>
  <c r="O3035" i="14"/>
  <c r="O3038" i="14"/>
  <c r="O3040" i="14"/>
  <c r="O3048" i="14"/>
  <c r="O3054" i="14"/>
  <c r="O3056" i="14"/>
  <c r="O3058" i="14"/>
  <c r="O3062" i="14"/>
  <c r="O3064" i="14"/>
  <c r="O3070" i="14"/>
  <c r="O3073" i="14"/>
  <c r="O3079" i="14"/>
  <c r="O3080" i="14"/>
  <c r="O3084" i="14"/>
  <c r="O3085" i="14"/>
  <c r="O3087" i="14"/>
  <c r="O3091" i="14"/>
  <c r="O3092" i="14"/>
  <c r="O3093" i="14"/>
  <c r="O3096" i="14"/>
  <c r="O3097" i="14"/>
  <c r="O3118" i="14"/>
  <c r="O3121" i="14"/>
  <c r="O3123" i="14"/>
  <c r="O3172" i="14"/>
  <c r="O3174" i="14"/>
  <c r="O3175" i="14"/>
  <c r="O3177" i="14"/>
  <c r="O3183" i="14"/>
  <c r="O3223" i="14"/>
  <c r="O3224" i="14"/>
  <c r="O3225" i="14"/>
  <c r="O3228" i="14"/>
  <c r="O3229" i="14"/>
  <c r="O3230" i="14"/>
  <c r="O3233" i="14"/>
  <c r="O3237" i="14"/>
  <c r="O3238" i="14"/>
  <c r="O3239" i="14"/>
  <c r="O3240" i="14"/>
  <c r="O3243" i="14"/>
  <c r="O3249" i="14"/>
  <c r="O3251" i="14"/>
  <c r="O3261" i="14"/>
  <c r="O3265" i="14"/>
  <c r="O3270" i="14"/>
  <c r="O3271" i="14"/>
  <c r="O3277" i="14"/>
  <c r="O3279" i="14"/>
  <c r="O3280" i="14"/>
  <c r="O3281" i="14"/>
  <c r="O3283" i="14"/>
  <c r="O3286" i="14"/>
  <c r="O3288" i="14"/>
  <c r="O3289" i="14"/>
  <c r="O3290" i="14"/>
  <c r="O3291" i="14"/>
  <c r="O3292" i="14"/>
  <c r="O3293" i="14"/>
  <c r="O3294" i="14"/>
  <c r="O3296" i="14"/>
  <c r="O3300" i="14"/>
  <c r="O3303" i="14"/>
  <c r="O3304" i="14"/>
  <c r="O3316" i="14"/>
  <c r="O3324" i="14"/>
  <c r="O3332" i="14"/>
  <c r="O3334" i="14"/>
  <c r="O3335" i="14"/>
  <c r="O3336" i="14"/>
  <c r="O3337" i="14"/>
  <c r="O3338" i="14"/>
  <c r="O3339" i="14"/>
  <c r="O3340" i="14"/>
  <c r="O3341" i="14"/>
  <c r="O3343" i="14"/>
  <c r="O3353" i="14"/>
  <c r="O3360" i="14"/>
  <c r="O3361" i="14"/>
  <c r="O3363" i="14"/>
  <c r="O3365" i="14"/>
  <c r="O3368" i="14"/>
  <c r="O3369" i="14"/>
  <c r="O3370" i="14"/>
  <c r="O3371" i="14"/>
  <c r="O3373" i="14"/>
  <c r="O3374" i="14"/>
  <c r="O3376" i="14"/>
  <c r="O3385" i="14"/>
  <c r="O3392" i="14"/>
  <c r="O3401" i="14"/>
  <c r="O3406" i="14"/>
  <c r="O3411" i="14"/>
  <c r="O3412" i="14"/>
  <c r="O3468" i="14"/>
  <c r="O3476" i="14"/>
  <c r="O3482" i="14"/>
  <c r="O3483" i="14"/>
  <c r="O3525" i="14"/>
  <c r="O3527" i="14"/>
  <c r="O3528" i="14"/>
  <c r="O3529" i="14"/>
  <c r="O3533" i="14"/>
  <c r="O3534" i="14"/>
  <c r="O3561" i="14"/>
  <c r="O3562" i="14"/>
  <c r="O3563" i="14"/>
  <c r="O3564" i="14"/>
  <c r="O3565" i="14"/>
  <c r="O3566" i="14"/>
  <c r="O3576" i="14"/>
  <c r="O3577" i="14"/>
  <c r="O3584" i="14"/>
  <c r="O3585" i="14"/>
  <c r="O3587" i="14"/>
  <c r="O3589" i="14"/>
  <c r="O3592" i="14"/>
  <c r="O3593" i="14"/>
  <c r="O3594" i="14"/>
  <c r="O3595" i="14"/>
  <c r="O3599" i="14"/>
  <c r="O3605" i="14"/>
  <c r="O3608" i="14"/>
  <c r="O3610" i="14"/>
  <c r="O3611" i="14"/>
  <c r="O3612" i="14"/>
  <c r="O3613" i="14"/>
  <c r="O3615" i="14"/>
  <c r="O3625" i="14"/>
  <c r="O3628" i="14"/>
  <c r="O3633" i="14"/>
  <c r="O3647" i="14"/>
  <c r="O3649" i="14"/>
  <c r="M117" i="1"/>
  <c r="M118" i="1"/>
  <c r="M120" i="1"/>
  <c r="M122" i="1"/>
  <c r="M140" i="1"/>
  <c r="M147" i="1"/>
  <c r="M51" i="1"/>
  <c r="M52" i="1"/>
  <c r="M53" i="1"/>
  <c r="M54" i="1"/>
  <c r="M55" i="1"/>
  <c r="M56" i="1"/>
  <c r="M57" i="1"/>
  <c r="M65" i="1"/>
  <c r="M66" i="1"/>
  <c r="M67" i="1"/>
  <c r="M69" i="1"/>
  <c r="M72" i="1"/>
  <c r="M225" i="1"/>
  <c r="M74" i="1"/>
  <c r="M237" i="1"/>
  <c r="M75" i="1"/>
  <c r="M76" i="1"/>
  <c r="M256" i="1"/>
  <c r="M77" i="1"/>
  <c r="M78" i="1"/>
  <c r="M267" i="1"/>
  <c r="M273" i="1"/>
  <c r="M274" i="1"/>
  <c r="M79" i="1"/>
  <c r="M80" i="1"/>
  <c r="M362" i="1"/>
  <c r="M85" i="1"/>
  <c r="M86" i="1"/>
  <c r="M87" i="1"/>
  <c r="M88" i="1"/>
  <c r="M89" i="1"/>
  <c r="M90" i="1"/>
  <c r="M92" i="1"/>
  <c r="M391" i="1"/>
  <c r="M392" i="1"/>
  <c r="M97" i="1"/>
  <c r="M427" i="1"/>
  <c r="M101" i="1"/>
  <c r="M105" i="1"/>
  <c r="M458" i="1"/>
  <c r="M459" i="1"/>
  <c r="M463" i="1"/>
  <c r="M464" i="1"/>
  <c r="M466" i="1"/>
  <c r="M467" i="1"/>
  <c r="M468" i="1"/>
  <c r="M516" i="1"/>
  <c r="M474" i="1"/>
  <c r="M477" i="1"/>
  <c r="M481" i="1"/>
  <c r="M483" i="1"/>
  <c r="M484" i="1"/>
  <c r="M485" i="1"/>
  <c r="M486" i="1"/>
  <c r="M487" i="1"/>
  <c r="M488" i="1"/>
  <c r="M489" i="1"/>
  <c r="M491" i="1"/>
  <c r="M492" i="1"/>
  <c r="M493" i="1"/>
  <c r="M494" i="1"/>
  <c r="M495" i="1"/>
  <c r="M496" i="1"/>
  <c r="M497" i="1"/>
  <c r="M498" i="1"/>
  <c r="M499" i="1"/>
  <c r="M106" i="1"/>
  <c r="M107" i="1"/>
  <c r="M108" i="1"/>
  <c r="M109" i="1"/>
  <c r="M111" i="1"/>
  <c r="M45" i="1"/>
  <c r="M112" i="1"/>
  <c r="M113" i="1"/>
  <c r="M114" i="1"/>
  <c r="M121" i="1"/>
  <c r="M124" i="1"/>
  <c r="M130" i="1"/>
  <c r="M131" i="1"/>
  <c r="M133" i="1"/>
  <c r="M134" i="1"/>
  <c r="M135" i="1"/>
  <c r="M136" i="1"/>
  <c r="M142" i="1"/>
  <c r="M143" i="1"/>
  <c r="M144" i="1"/>
  <c r="M153" i="1"/>
  <c r="M155" i="1"/>
  <c r="M156" i="1"/>
  <c r="M157" i="1"/>
  <c r="M160" i="1"/>
  <c r="M161" i="1"/>
  <c r="M162" i="1"/>
  <c r="M163" i="1"/>
  <c r="M164" i="1"/>
  <c r="M165" i="1"/>
  <c r="M167" i="1"/>
  <c r="M60" i="1"/>
  <c r="M169" i="1"/>
  <c r="M170" i="1"/>
  <c r="M172" i="1"/>
  <c r="M62" i="1"/>
  <c r="M64" i="1"/>
  <c r="M174" i="1"/>
  <c r="M175" i="1"/>
  <c r="M176" i="1"/>
  <c r="M177" i="1"/>
  <c r="M180" i="1"/>
  <c r="M181" i="1"/>
  <c r="M182" i="1"/>
  <c r="M184" i="1"/>
  <c r="M186" i="1"/>
  <c r="M187" i="1"/>
  <c r="M188" i="1"/>
  <c r="M189" i="1"/>
  <c r="M190" i="1"/>
  <c r="M192" i="1"/>
  <c r="M193" i="1"/>
  <c r="M194" i="1"/>
  <c r="M195" i="1"/>
  <c r="M196" i="1"/>
  <c r="M198" i="1"/>
  <c r="M200" i="1"/>
  <c r="M201" i="1"/>
  <c r="M202" i="1"/>
  <c r="M203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6" i="1"/>
  <c r="M227" i="1"/>
  <c r="M228" i="1"/>
  <c r="M229" i="1"/>
  <c r="M230" i="1"/>
  <c r="M231" i="1"/>
  <c r="M233" i="1"/>
  <c r="M234" i="1"/>
  <c r="M235" i="1"/>
  <c r="M236" i="1"/>
  <c r="M238" i="1"/>
  <c r="M239" i="1"/>
  <c r="M240" i="1"/>
  <c r="M241" i="1"/>
  <c r="M242" i="1"/>
  <c r="M243" i="1"/>
  <c r="M245" i="1"/>
  <c r="M247" i="1"/>
  <c r="M248" i="1"/>
  <c r="M253" i="1"/>
  <c r="M254" i="1"/>
  <c r="M255" i="1"/>
  <c r="M257" i="1"/>
  <c r="M259" i="1"/>
  <c r="M260" i="1"/>
  <c r="M263" i="1"/>
  <c r="M264" i="1"/>
  <c r="M265" i="1"/>
  <c r="M268" i="1"/>
  <c r="M269" i="1"/>
  <c r="M270" i="1"/>
  <c r="M271" i="1"/>
  <c r="M280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4" i="1"/>
  <c r="M306" i="1"/>
  <c r="M307" i="1"/>
  <c r="M308" i="1"/>
  <c r="M309" i="1"/>
  <c r="M310" i="1"/>
  <c r="M311" i="1"/>
  <c r="M312" i="1"/>
  <c r="M313" i="1"/>
  <c r="M314" i="1"/>
  <c r="M316" i="1"/>
  <c r="M317" i="1"/>
  <c r="M318" i="1"/>
  <c r="M319" i="1"/>
  <c r="M321" i="1"/>
  <c r="M322" i="1"/>
  <c r="M323" i="1"/>
  <c r="M324" i="1"/>
  <c r="M325" i="1"/>
  <c r="M326" i="1"/>
  <c r="M327" i="1"/>
  <c r="M329" i="1"/>
  <c r="M330" i="1"/>
  <c r="M331" i="1"/>
  <c r="M335" i="1"/>
  <c r="M336" i="1"/>
  <c r="M337" i="1"/>
  <c r="M338" i="1"/>
  <c r="M339" i="1"/>
  <c r="M82" i="1"/>
  <c r="M341" i="1"/>
  <c r="M342" i="1"/>
  <c r="M343" i="1"/>
  <c r="M344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9" i="1"/>
  <c r="M360" i="1"/>
  <c r="M363" i="1"/>
  <c r="M364" i="1"/>
  <c r="M365" i="1"/>
  <c r="M366" i="1"/>
  <c r="M368" i="1"/>
  <c r="M370" i="1"/>
  <c r="M371" i="1"/>
  <c r="M372" i="1"/>
  <c r="M373" i="1"/>
  <c r="M375" i="1"/>
  <c r="M376" i="1"/>
  <c r="M380" i="1"/>
  <c r="M381" i="1"/>
  <c r="M384" i="1"/>
  <c r="M386" i="1"/>
  <c r="M387" i="1"/>
  <c r="M388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20" i="1"/>
  <c r="M421" i="1"/>
  <c r="M422" i="1"/>
  <c r="M423" i="1"/>
  <c r="M95" i="1"/>
  <c r="M424" i="1"/>
  <c r="M426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5" i="1"/>
  <c r="M446" i="1"/>
  <c r="M447" i="1"/>
  <c r="M448" i="1"/>
  <c r="M449" i="1"/>
  <c r="M451" i="1"/>
  <c r="M453" i="1"/>
  <c r="M454" i="1"/>
  <c r="M456" i="1"/>
  <c r="M457" i="1"/>
  <c r="M514" i="1"/>
  <c r="M515" i="1"/>
  <c r="M521" i="1"/>
  <c r="M522" i="1"/>
  <c r="M526" i="1"/>
  <c r="M527" i="1"/>
  <c r="W125" i="1" l="1"/>
  <c r="G125" i="1" s="1"/>
  <c r="O460" i="1"/>
  <c r="V460" i="1" s="1"/>
  <c r="W460" i="1" s="1"/>
  <c r="G460" i="1" s="1"/>
  <c r="W127" i="1"/>
  <c r="G127" i="1" s="1"/>
  <c r="O461" i="1"/>
  <c r="V461" i="1" s="1"/>
  <c r="J56" i="14"/>
  <c r="L56" i="14" s="1"/>
  <c r="M56" i="14" s="1"/>
  <c r="O56" i="14" s="1"/>
  <c r="J810" i="14"/>
  <c r="J1090" i="14"/>
  <c r="I1560" i="14"/>
  <c r="L1560" i="14" s="1"/>
  <c r="M1560" i="14" s="1"/>
  <c r="O1560" i="14" s="1"/>
  <c r="I1562" i="14"/>
  <c r="L1562" i="14" s="1"/>
  <c r="M1562" i="14" s="1"/>
  <c r="O1562" i="14" s="1"/>
  <c r="J2383" i="14"/>
  <c r="L2383" i="14" s="1"/>
  <c r="M2383" i="14" s="1"/>
  <c r="O2383" i="14" s="1"/>
  <c r="J811" i="14"/>
  <c r="L811" i="14" s="1"/>
  <c r="M811" i="14" s="1"/>
  <c r="O811" i="14" s="1"/>
  <c r="I812" i="14"/>
  <c r="L812" i="14" s="1"/>
  <c r="M812" i="14" s="1"/>
  <c r="O812" i="14" s="1"/>
  <c r="I1092" i="14"/>
  <c r="L1092" i="14" s="1"/>
  <c r="M1092" i="14" s="1"/>
  <c r="O1092" i="14" s="1"/>
  <c r="J1561" i="14"/>
  <c r="L1561" i="14" s="1"/>
  <c r="M1561" i="14" s="1"/>
  <c r="O1561" i="14" s="1"/>
  <c r="J2382" i="14"/>
  <c r="L2382" i="14" s="1"/>
  <c r="M2382" i="14" s="1"/>
  <c r="O2382" i="14" s="1"/>
  <c r="I3372" i="14"/>
  <c r="L3372" i="14" s="1"/>
  <c r="M3372" i="14" s="1"/>
  <c r="O3372" i="14" s="1"/>
  <c r="AA1603" i="14"/>
  <c r="J1603" i="14" s="1"/>
  <c r="X1603" i="14"/>
  <c r="U1603" i="14"/>
  <c r="R1603" i="14"/>
  <c r="AA1602" i="14"/>
  <c r="J1602" i="14" s="1"/>
  <c r="X1602" i="14"/>
  <c r="U1602" i="14"/>
  <c r="R1602" i="14"/>
  <c r="AA1600" i="14"/>
  <c r="J1600" i="14" s="1"/>
  <c r="X1600" i="14"/>
  <c r="U1600" i="14"/>
  <c r="R1600" i="14"/>
  <c r="K810" i="14" l="1"/>
  <c r="L810" i="14" s="1"/>
  <c r="M810" i="14" s="1"/>
  <c r="O810" i="14" s="1"/>
  <c r="Q461" i="1"/>
  <c r="W461" i="1" s="1"/>
  <c r="G461" i="1" s="1"/>
  <c r="K1090" i="14"/>
  <c r="L1090" i="14" s="1"/>
  <c r="M1090" i="14" s="1"/>
  <c r="O1090" i="14" s="1"/>
  <c r="K1600" i="14"/>
  <c r="K1603" i="14"/>
  <c r="I1603" i="14"/>
  <c r="K1602" i="14"/>
  <c r="I1602" i="14"/>
  <c r="AB427" i="1"/>
  <c r="AC427" i="1" s="1"/>
  <c r="X427" i="1"/>
  <c r="I1600" i="14" l="1"/>
  <c r="L1600" i="14" s="1"/>
  <c r="M1600" i="14" s="1"/>
  <c r="L1602" i="14"/>
  <c r="M1602" i="14" s="1"/>
  <c r="L1603" i="14"/>
  <c r="M1603" i="14" s="1"/>
  <c r="J427" i="1"/>
  <c r="K427" i="1"/>
  <c r="I427" i="1" l="1"/>
  <c r="T427" i="1" s="1"/>
  <c r="U427" i="1" s="1"/>
  <c r="O427" i="1" l="1"/>
  <c r="V427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1179" i="12"/>
  <c r="K1180" i="12"/>
  <c r="K918" i="12"/>
  <c r="K919" i="12"/>
  <c r="K920" i="12"/>
  <c r="K921" i="12"/>
  <c r="K922" i="12"/>
  <c r="K923" i="12"/>
  <c r="K924" i="12"/>
  <c r="K925" i="12"/>
  <c r="K1056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1041" i="12"/>
  <c r="K938" i="12"/>
  <c r="N900" i="12"/>
  <c r="N902" i="12"/>
  <c r="N903" i="12"/>
  <c r="N905" i="12"/>
  <c r="N906" i="12"/>
  <c r="N909" i="12"/>
  <c r="N911" i="12"/>
  <c r="N912" i="12"/>
  <c r="N913" i="12"/>
  <c r="N914" i="12"/>
  <c r="N915" i="12"/>
  <c r="N916" i="12"/>
  <c r="N917" i="12"/>
  <c r="N1179" i="12"/>
  <c r="N1180" i="12"/>
  <c r="N921" i="12"/>
  <c r="N924" i="12"/>
  <c r="N926" i="12"/>
  <c r="N927" i="12"/>
  <c r="N928" i="12"/>
  <c r="N930" i="12"/>
  <c r="N936" i="12"/>
  <c r="N937" i="12"/>
  <c r="N1041" i="12"/>
  <c r="N938" i="12"/>
  <c r="Q900" i="12"/>
  <c r="Q901" i="12"/>
  <c r="Q902" i="12"/>
  <c r="Q903" i="12"/>
  <c r="Q904" i="12"/>
  <c r="Q905" i="12"/>
  <c r="Q906" i="12"/>
  <c r="Q907" i="12"/>
  <c r="Q908" i="12"/>
  <c r="Q909" i="12"/>
  <c r="Q917" i="12"/>
  <c r="Q1179" i="12"/>
  <c r="Q1180" i="12"/>
  <c r="Q918" i="12"/>
  <c r="Q919" i="12"/>
  <c r="Q920" i="12"/>
  <c r="Q921" i="12"/>
  <c r="Q922" i="12"/>
  <c r="Q923" i="12"/>
  <c r="Q924" i="12"/>
  <c r="Q925" i="12"/>
  <c r="Q1056" i="12"/>
  <c r="Q928" i="12"/>
  <c r="Q931" i="12"/>
  <c r="Q933" i="12"/>
  <c r="Q934" i="12"/>
  <c r="Q938" i="12"/>
  <c r="T900" i="12"/>
  <c r="T901" i="12"/>
  <c r="T902" i="12"/>
  <c r="T903" i="12"/>
  <c r="T904" i="12"/>
  <c r="T905" i="12"/>
  <c r="T906" i="12"/>
  <c r="T907" i="12"/>
  <c r="T908" i="12"/>
  <c r="T909" i="12"/>
  <c r="T910" i="12"/>
  <c r="T911" i="12"/>
  <c r="T912" i="12"/>
  <c r="T913" i="12"/>
  <c r="T914" i="12"/>
  <c r="T915" i="12"/>
  <c r="T916" i="12"/>
  <c r="T917" i="12"/>
  <c r="T1179" i="12"/>
  <c r="T1180" i="12"/>
  <c r="T919" i="12"/>
  <c r="T920" i="12"/>
  <c r="T923" i="12"/>
  <c r="T924" i="12"/>
  <c r="T925" i="12"/>
  <c r="T1056" i="12"/>
  <c r="T926" i="12"/>
  <c r="T927" i="12"/>
  <c r="T928" i="12"/>
  <c r="T931" i="12"/>
  <c r="T933" i="12"/>
  <c r="T936" i="12"/>
  <c r="T937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1179" i="12"/>
  <c r="X1180" i="12"/>
  <c r="X918" i="12"/>
  <c r="X919" i="12"/>
  <c r="X920" i="12"/>
  <c r="X921" i="12"/>
  <c r="X922" i="12"/>
  <c r="X923" i="12"/>
  <c r="X924" i="12"/>
  <c r="X925" i="12"/>
  <c r="X1056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1041" i="12"/>
  <c r="X938" i="12"/>
  <c r="Q427" i="1" l="1"/>
  <c r="W427" i="1" s="1"/>
  <c r="G427" i="1" s="1"/>
  <c r="N935" i="12"/>
  <c r="N934" i="12"/>
  <c r="N933" i="12"/>
  <c r="N932" i="12"/>
  <c r="N931" i="12"/>
  <c r="N1056" i="12"/>
  <c r="K3" i="12"/>
  <c r="K4" i="12"/>
  <c r="K104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1057" i="12"/>
  <c r="K77" i="12"/>
  <c r="K1058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103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042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1059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1033" i="12"/>
  <c r="K421" i="12"/>
  <c r="K422" i="12"/>
  <c r="K423" i="12"/>
  <c r="K424" i="12"/>
  <c r="K425" i="12"/>
  <c r="K426" i="12"/>
  <c r="K427" i="12"/>
  <c r="K428" i="12"/>
  <c r="K1034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1029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1060" i="12"/>
  <c r="K483" i="12"/>
  <c r="K484" i="12"/>
  <c r="K485" i="12"/>
  <c r="K486" i="12"/>
  <c r="K487" i="12"/>
  <c r="K488" i="12"/>
  <c r="K1061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1062" i="12"/>
  <c r="K517" i="12"/>
  <c r="K518" i="12"/>
  <c r="K1063" i="12"/>
  <c r="K519" i="12"/>
  <c r="K1064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1045" i="12"/>
  <c r="K532" i="12"/>
  <c r="K1065" i="12"/>
  <c r="K533" i="12"/>
  <c r="K534" i="12"/>
  <c r="K535" i="12"/>
  <c r="K1066" i="12"/>
  <c r="K536" i="12"/>
  <c r="K1046" i="12"/>
  <c r="K1030" i="12"/>
  <c r="K537" i="12"/>
  <c r="K538" i="12"/>
  <c r="K539" i="12"/>
  <c r="K540" i="12"/>
  <c r="K541" i="12"/>
  <c r="K542" i="12"/>
  <c r="K543" i="12"/>
  <c r="K544" i="12"/>
  <c r="K1047" i="12"/>
  <c r="K1048" i="12"/>
  <c r="K1049" i="12"/>
  <c r="K1050" i="12"/>
  <c r="K545" i="12"/>
  <c r="K546" i="12"/>
  <c r="K1051" i="12"/>
  <c r="K1031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1035" i="12"/>
  <c r="K1067" i="12"/>
  <c r="K574" i="12"/>
  <c r="K1068" i="12"/>
  <c r="K575" i="12"/>
  <c r="K576" i="12"/>
  <c r="K1043" i="12"/>
  <c r="K1052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1027" i="12"/>
  <c r="K646" i="12"/>
  <c r="K647" i="12"/>
  <c r="K648" i="12"/>
  <c r="K102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1069" i="12"/>
  <c r="K666" i="12"/>
  <c r="K667" i="12"/>
  <c r="K668" i="12"/>
  <c r="K669" i="12"/>
  <c r="K670" i="12"/>
  <c r="K671" i="12"/>
  <c r="K672" i="12"/>
  <c r="K1036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1026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1037" i="12"/>
  <c r="K1053" i="12"/>
  <c r="K1038" i="12"/>
  <c r="K737" i="12"/>
  <c r="K1054" i="12"/>
  <c r="K738" i="12"/>
  <c r="K1070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1071" i="12"/>
  <c r="K1055" i="12"/>
  <c r="K820" i="12"/>
  <c r="K1039" i="12"/>
  <c r="K821" i="12"/>
  <c r="K822" i="12"/>
  <c r="K1040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R3424" i="14"/>
  <c r="R3425" i="14"/>
  <c r="R3427" i="14"/>
  <c r="R3422" i="14"/>
  <c r="R3421" i="14"/>
  <c r="R3423" i="14"/>
  <c r="U3424" i="14"/>
  <c r="U3425" i="14"/>
  <c r="U3427" i="14"/>
  <c r="U3422" i="14"/>
  <c r="U3421" i="14"/>
  <c r="U3423" i="14"/>
  <c r="X3424" i="14"/>
  <c r="X3425" i="14"/>
  <c r="X3427" i="14"/>
  <c r="X3422" i="14"/>
  <c r="X3421" i="14"/>
  <c r="X3423" i="14"/>
  <c r="AA3424" i="14"/>
  <c r="AA3425" i="14"/>
  <c r="AA3427" i="14"/>
  <c r="AA3422" i="14"/>
  <c r="J3422" i="14" s="1"/>
  <c r="AA3421" i="14"/>
  <c r="AA3423" i="14"/>
  <c r="R3426" i="14"/>
  <c r="U3426" i="14"/>
  <c r="X3426" i="14"/>
  <c r="AA3426" i="14"/>
  <c r="R3417" i="14"/>
  <c r="R3414" i="14"/>
  <c r="R3416" i="14"/>
  <c r="U3415" i="14"/>
  <c r="U3417" i="14"/>
  <c r="U3418" i="14"/>
  <c r="U3420" i="14"/>
  <c r="U3414" i="14"/>
  <c r="U3416" i="14"/>
  <c r="X3415" i="14"/>
  <c r="X3417" i="14"/>
  <c r="X3414" i="14"/>
  <c r="X3416" i="14"/>
  <c r="AA3415" i="14"/>
  <c r="AA3417" i="14"/>
  <c r="AA3418" i="14"/>
  <c r="AA3420" i="14"/>
  <c r="AA3414" i="14"/>
  <c r="AA3416" i="14"/>
  <c r="R3419" i="14"/>
  <c r="U3419" i="14"/>
  <c r="X3419" i="14"/>
  <c r="AA3419" i="14"/>
  <c r="R2321" i="14"/>
  <c r="U2321" i="14"/>
  <c r="X2321" i="14"/>
  <c r="AA2321" i="14"/>
  <c r="R2315" i="14"/>
  <c r="U2315" i="14"/>
  <c r="X2315" i="14"/>
  <c r="AA2315" i="14"/>
  <c r="R2314" i="14"/>
  <c r="U2314" i="14"/>
  <c r="X2314" i="14"/>
  <c r="AA2314" i="14"/>
  <c r="R2313" i="14"/>
  <c r="U2313" i="14"/>
  <c r="X2313" i="14"/>
  <c r="AA2313" i="14"/>
  <c r="AA2234" i="14"/>
  <c r="J2234" i="14" s="1"/>
  <c r="X2234" i="14"/>
  <c r="U2234" i="14"/>
  <c r="R2234" i="14"/>
  <c r="R849" i="14"/>
  <c r="X849" i="14"/>
  <c r="AA849" i="14"/>
  <c r="K4" i="14"/>
  <c r="K3" i="14"/>
  <c r="K5" i="14"/>
  <c r="K15" i="14"/>
  <c r="K6" i="14"/>
  <c r="K8" i="14"/>
  <c r="K19" i="14"/>
  <c r="K20" i="14"/>
  <c r="K23" i="14"/>
  <c r="K24" i="14"/>
  <c r="K25" i="14"/>
  <c r="K28" i="14"/>
  <c r="K33" i="14"/>
  <c r="K34" i="14"/>
  <c r="K36" i="14"/>
  <c r="K35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3" i="14"/>
  <c r="K105" i="14"/>
  <c r="K106" i="14"/>
  <c r="K107" i="14"/>
  <c r="K108" i="14"/>
  <c r="K109" i="14"/>
  <c r="K110" i="14"/>
  <c r="K111" i="14"/>
  <c r="K112" i="14"/>
  <c r="K113" i="14"/>
  <c r="K116" i="14"/>
  <c r="K117" i="14"/>
  <c r="K118" i="14"/>
  <c r="K119" i="14"/>
  <c r="K120" i="14"/>
  <c r="K121" i="14"/>
  <c r="K122" i="14"/>
  <c r="K123" i="14"/>
  <c r="K124" i="14"/>
  <c r="K125" i="14"/>
  <c r="K126" i="14"/>
  <c r="K128" i="14"/>
  <c r="K127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3" i="14"/>
  <c r="K164" i="14"/>
  <c r="K165" i="14"/>
  <c r="K166" i="14"/>
  <c r="K167" i="14"/>
  <c r="K168" i="14"/>
  <c r="K169" i="14"/>
  <c r="K170" i="14"/>
  <c r="K171" i="14"/>
  <c r="K172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4" i="14"/>
  <c r="K225" i="14"/>
  <c r="K226" i="14"/>
  <c r="K262" i="14"/>
  <c r="K263" i="14"/>
  <c r="K264" i="14"/>
  <c r="K265" i="14"/>
  <c r="K266" i="14"/>
  <c r="K267" i="14"/>
  <c r="K272" i="14"/>
  <c r="K273" i="14"/>
  <c r="K274" i="14"/>
  <c r="K275" i="14"/>
  <c r="K276" i="14"/>
  <c r="K277" i="14"/>
  <c r="K278" i="14"/>
  <c r="K269" i="14"/>
  <c r="K270" i="14"/>
  <c r="K271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1" i="14"/>
  <c r="K302" i="14"/>
  <c r="K303" i="14"/>
  <c r="K304" i="14"/>
  <c r="K305" i="14"/>
  <c r="K306" i="14"/>
  <c r="K307" i="14"/>
  <c r="K308" i="14"/>
  <c r="K309" i="14"/>
  <c r="K310" i="14"/>
  <c r="K314" i="14"/>
  <c r="K315" i="14"/>
  <c r="K316" i="14"/>
  <c r="K317" i="14"/>
  <c r="K318" i="14"/>
  <c r="K319" i="14"/>
  <c r="K320" i="14"/>
  <c r="K322" i="14"/>
  <c r="K323" i="14"/>
  <c r="K324" i="14"/>
  <c r="K325" i="14"/>
  <c r="K326" i="14"/>
  <c r="K327" i="14"/>
  <c r="K328" i="14"/>
  <c r="K331" i="14"/>
  <c r="K332" i="14"/>
  <c r="K333" i="14"/>
  <c r="K342" i="14"/>
  <c r="K343" i="14"/>
  <c r="K338" i="14"/>
  <c r="K345" i="14"/>
  <c r="K341" i="14"/>
  <c r="K346" i="14"/>
  <c r="K347" i="14"/>
  <c r="K349" i="14"/>
  <c r="K350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6" i="14"/>
  <c r="K417" i="14"/>
  <c r="K418" i="14"/>
  <c r="K419" i="14"/>
  <c r="K420" i="14"/>
  <c r="K421" i="14"/>
  <c r="K423" i="14"/>
  <c r="K425" i="14"/>
  <c r="K427" i="14"/>
  <c r="K428" i="14"/>
  <c r="K430" i="14"/>
  <c r="K432" i="14"/>
  <c r="K3050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50" i="14"/>
  <c r="K451" i="14"/>
  <c r="K452" i="14"/>
  <c r="K453" i="14"/>
  <c r="K454" i="14"/>
  <c r="K455" i="14"/>
  <c r="K457" i="14"/>
  <c r="K458" i="14"/>
  <c r="K459" i="14"/>
  <c r="K460" i="14"/>
  <c r="K461" i="14"/>
  <c r="K462" i="14"/>
  <c r="K463" i="14"/>
  <c r="K464" i="14"/>
  <c r="K466" i="14"/>
  <c r="K467" i="14"/>
  <c r="K468" i="14"/>
  <c r="K469" i="14"/>
  <c r="K470" i="14"/>
  <c r="K471" i="14"/>
  <c r="K474" i="14"/>
  <c r="K475" i="14"/>
  <c r="K476" i="14"/>
  <c r="K478" i="14"/>
  <c r="K479" i="14"/>
  <c r="K480" i="14"/>
  <c r="K481" i="14"/>
  <c r="K482" i="14"/>
  <c r="K484" i="14"/>
  <c r="K485" i="14"/>
  <c r="K486" i="14"/>
  <c r="K487" i="14"/>
  <c r="K488" i="14"/>
  <c r="K490" i="14"/>
  <c r="K491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8" i="14"/>
  <c r="K511" i="14"/>
  <c r="K512" i="14"/>
  <c r="K514" i="14"/>
  <c r="K516" i="14"/>
  <c r="K517" i="14"/>
  <c r="K520" i="14"/>
  <c r="K521" i="14"/>
  <c r="K522" i="14"/>
  <c r="K523" i="14"/>
  <c r="K524" i="14"/>
  <c r="K525" i="14"/>
  <c r="K526" i="14"/>
  <c r="K527" i="14"/>
  <c r="K528" i="14"/>
  <c r="K529" i="14"/>
  <c r="K531" i="14"/>
  <c r="K532" i="14"/>
  <c r="K533" i="14"/>
  <c r="K535" i="14"/>
  <c r="K541" i="14"/>
  <c r="K542" i="14"/>
  <c r="K546" i="14"/>
  <c r="K547" i="14"/>
  <c r="K548" i="14"/>
  <c r="K549" i="14"/>
  <c r="K550" i="14"/>
  <c r="K534" i="14"/>
  <c r="K536" i="14"/>
  <c r="K537" i="14"/>
  <c r="K538" i="14"/>
  <c r="K539" i="14"/>
  <c r="K543" i="14"/>
  <c r="K544" i="14"/>
  <c r="K545" i="14"/>
  <c r="K551" i="14"/>
  <c r="K552" i="14"/>
  <c r="K553" i="14"/>
  <c r="K554" i="14"/>
  <c r="K555" i="14"/>
  <c r="K556" i="14"/>
  <c r="K557" i="14"/>
  <c r="K558" i="14"/>
  <c r="K559" i="14"/>
  <c r="K560" i="14"/>
  <c r="K561" i="14"/>
  <c r="K563" i="14"/>
  <c r="K564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6" i="14"/>
  <c r="K595" i="14"/>
  <c r="K597" i="14"/>
  <c r="K598" i="14"/>
  <c r="K600" i="14"/>
  <c r="K599" i="14"/>
  <c r="K601" i="14"/>
  <c r="K602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782" i="14"/>
  <c r="K645" i="14"/>
  <c r="K646" i="14"/>
  <c r="K647" i="14"/>
  <c r="K648" i="14"/>
  <c r="K649" i="14"/>
  <c r="K783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6" i="14"/>
  <c r="K677" i="14"/>
  <c r="K680" i="14"/>
  <c r="K681" i="14"/>
  <c r="K682" i="14"/>
  <c r="K683" i="14"/>
  <c r="K686" i="14"/>
  <c r="K688" i="14"/>
  <c r="K690" i="14"/>
  <c r="K691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10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6" i="14"/>
  <c r="K767" i="14"/>
  <c r="K769" i="14"/>
  <c r="K770" i="14"/>
  <c r="K771" i="14"/>
  <c r="K772" i="14"/>
  <c r="K773" i="14"/>
  <c r="K774" i="14"/>
  <c r="K775" i="14"/>
  <c r="K776" i="14"/>
  <c r="K780" i="14"/>
  <c r="K781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13" i="14"/>
  <c r="K814" i="14"/>
  <c r="K815" i="14"/>
  <c r="K816" i="14"/>
  <c r="K817" i="14"/>
  <c r="K818" i="14"/>
  <c r="K819" i="14"/>
  <c r="K820" i="14"/>
  <c r="K821" i="14"/>
  <c r="K822" i="14"/>
  <c r="K823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4" i="14"/>
  <c r="K845" i="14"/>
  <c r="K847" i="14"/>
  <c r="K848" i="14"/>
  <c r="K851" i="14"/>
  <c r="K852" i="14"/>
  <c r="K854" i="14"/>
  <c r="K855" i="14"/>
  <c r="K857" i="14"/>
  <c r="K858" i="14"/>
  <c r="K859" i="14"/>
  <c r="K860" i="14"/>
  <c r="K861" i="14"/>
  <c r="K862" i="14"/>
  <c r="K864" i="14"/>
  <c r="K866" i="14"/>
  <c r="K867" i="14"/>
  <c r="K868" i="14"/>
  <c r="K869" i="14"/>
  <c r="K870" i="14"/>
  <c r="K871" i="14"/>
  <c r="K872" i="14"/>
  <c r="K881" i="14"/>
  <c r="K882" i="14"/>
  <c r="K883" i="14"/>
  <c r="K884" i="14"/>
  <c r="K885" i="14"/>
  <c r="K886" i="14"/>
  <c r="K887" i="14"/>
  <c r="K888" i="14"/>
  <c r="K893" i="14"/>
  <c r="K894" i="14"/>
  <c r="K898" i="14"/>
  <c r="K899" i="14"/>
  <c r="K900" i="14"/>
  <c r="K901" i="14"/>
  <c r="K902" i="14"/>
  <c r="K904" i="14"/>
  <c r="K903" i="14"/>
  <c r="K905" i="14"/>
  <c r="K906" i="14"/>
  <c r="K907" i="14"/>
  <c r="K908" i="14"/>
  <c r="K909" i="14"/>
  <c r="K911" i="14"/>
  <c r="K912" i="14"/>
  <c r="K913" i="14"/>
  <c r="K914" i="14"/>
  <c r="K915" i="14"/>
  <c r="K917" i="14"/>
  <c r="K918" i="14"/>
  <c r="K923" i="14"/>
  <c r="K924" i="14"/>
  <c r="K927" i="14"/>
  <c r="K928" i="14"/>
  <c r="K930" i="14"/>
  <c r="K931" i="14"/>
  <c r="K932" i="14"/>
  <c r="K933" i="14"/>
  <c r="K934" i="14"/>
  <c r="K935" i="14"/>
  <c r="K936" i="14"/>
  <c r="K937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5" i="14"/>
  <c r="K954" i="14"/>
  <c r="K958" i="14"/>
  <c r="K960" i="14"/>
  <c r="K961" i="14"/>
  <c r="K962" i="14"/>
  <c r="K963" i="14"/>
  <c r="K979" i="14"/>
  <c r="K966" i="14"/>
  <c r="K974" i="14"/>
  <c r="K975" i="14"/>
  <c r="K976" i="14"/>
  <c r="K984" i="14"/>
  <c r="K987" i="14"/>
  <c r="K988" i="14"/>
  <c r="K989" i="14"/>
  <c r="K990" i="14"/>
  <c r="K991" i="14"/>
  <c r="K992" i="14"/>
  <c r="K993" i="14"/>
  <c r="K995" i="14"/>
  <c r="K996" i="14"/>
  <c r="K997" i="14"/>
  <c r="K998" i="14"/>
  <c r="K1002" i="14"/>
  <c r="K1003" i="14"/>
  <c r="K1004" i="14"/>
  <c r="K1005" i="14"/>
  <c r="K1006" i="14"/>
  <c r="K1007" i="14"/>
  <c r="K1008" i="14"/>
  <c r="K1009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51" i="14"/>
  <c r="K1052" i="14"/>
  <c r="K1056" i="14"/>
  <c r="K1057" i="14"/>
  <c r="K1058" i="14"/>
  <c r="K1053" i="14"/>
  <c r="K1054" i="14"/>
  <c r="K1055" i="14"/>
  <c r="K1061" i="14"/>
  <c r="K1062" i="14"/>
  <c r="K1063" i="14"/>
  <c r="K1064" i="14"/>
  <c r="K1065" i="14"/>
  <c r="K1066" i="14"/>
  <c r="K1067" i="14"/>
  <c r="K1068" i="14"/>
  <c r="K1069" i="14"/>
  <c r="K1070" i="14"/>
  <c r="K1073" i="14"/>
  <c r="K1074" i="14"/>
  <c r="K1075" i="14"/>
  <c r="K1076" i="14"/>
  <c r="K1077" i="14"/>
  <c r="K1078" i="14"/>
  <c r="K1079" i="14"/>
  <c r="K1080" i="14"/>
  <c r="K1082" i="14"/>
  <c r="K1083" i="14"/>
  <c r="K1084" i="14"/>
  <c r="K1085" i="14"/>
  <c r="K1086" i="14"/>
  <c r="K1087" i="14"/>
  <c r="K1088" i="14"/>
  <c r="K1089" i="14"/>
  <c r="K1091" i="14"/>
  <c r="K1093" i="14"/>
  <c r="K1094" i="14"/>
  <c r="K1095" i="14"/>
  <c r="K1096" i="14"/>
  <c r="K1097" i="14"/>
  <c r="K1098" i="14"/>
  <c r="K1099" i="14"/>
  <c r="K1100" i="14"/>
  <c r="K1101" i="14"/>
  <c r="K1102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2" i="14"/>
  <c r="K1133" i="14"/>
  <c r="K1134" i="14"/>
  <c r="K1135" i="14"/>
  <c r="K1136" i="14"/>
  <c r="K1137" i="14"/>
  <c r="K1138" i="14"/>
  <c r="K1139" i="14"/>
  <c r="K1140" i="14"/>
  <c r="K1141" i="14"/>
  <c r="K1145" i="14"/>
  <c r="K1146" i="14"/>
  <c r="K1154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1" i="14"/>
  <c r="K1172" i="14"/>
  <c r="K1175" i="14"/>
  <c r="K1176" i="14"/>
  <c r="K1177" i="14"/>
  <c r="K1179" i="14"/>
  <c r="K1181" i="14"/>
  <c r="K1182" i="14"/>
  <c r="K1184" i="14"/>
  <c r="K1185" i="14"/>
  <c r="K1186" i="14"/>
  <c r="K1188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4" i="14"/>
  <c r="K1205" i="14"/>
  <c r="K1206" i="14"/>
  <c r="K1208" i="14"/>
  <c r="K1209" i="14"/>
  <c r="K1210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6" i="14"/>
  <c r="K1247" i="14"/>
  <c r="K1248" i="14"/>
  <c r="K1249" i="14"/>
  <c r="K1250" i="14"/>
  <c r="K1251" i="14"/>
  <c r="K1252" i="14"/>
  <c r="K1253" i="14"/>
  <c r="K1255" i="14"/>
  <c r="K1258" i="14"/>
  <c r="K1259" i="14"/>
  <c r="K1260" i="14"/>
  <c r="K1261" i="14"/>
  <c r="K1262" i="14"/>
  <c r="K1263" i="14"/>
  <c r="K1264" i="14"/>
  <c r="K1265" i="14"/>
  <c r="K1266" i="14"/>
  <c r="K1267" i="14"/>
  <c r="K1271" i="14"/>
  <c r="K1272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3" i="14"/>
  <c r="K1298" i="14"/>
  <c r="K1299" i="14"/>
  <c r="K1300" i="14"/>
  <c r="K1301" i="14"/>
  <c r="K1304" i="14"/>
  <c r="K1305" i="14"/>
  <c r="K1306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3" i="14"/>
  <c r="K1322" i="14"/>
  <c r="K1324" i="14"/>
  <c r="K1325" i="14"/>
  <c r="K1326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4" i="14"/>
  <c r="K1355" i="14"/>
  <c r="K1356" i="14"/>
  <c r="K1357" i="14"/>
  <c r="K1358" i="14"/>
  <c r="K1359" i="14"/>
  <c r="K1360" i="14"/>
  <c r="K1361" i="14"/>
  <c r="K1362" i="14"/>
  <c r="K1364" i="14"/>
  <c r="K1368" i="14"/>
  <c r="K1369" i="14"/>
  <c r="K1370" i="14"/>
  <c r="K1373" i="14"/>
  <c r="K1374" i="14"/>
  <c r="K1375" i="14"/>
  <c r="K1376" i="14"/>
  <c r="K1382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1" i="14"/>
  <c r="K1402" i="14"/>
  <c r="K1403" i="14"/>
  <c r="K1404" i="14"/>
  <c r="K1405" i="14"/>
  <c r="K1406" i="14"/>
  <c r="K1408" i="14"/>
  <c r="K1409" i="14"/>
  <c r="K1410" i="14"/>
  <c r="K1411" i="14"/>
  <c r="K1412" i="14"/>
  <c r="K1413" i="14"/>
  <c r="K1414" i="14"/>
  <c r="K1415" i="14"/>
  <c r="K1417" i="14"/>
  <c r="K1418" i="14"/>
  <c r="K1419" i="14"/>
  <c r="K1420" i="14"/>
  <c r="K1421" i="14"/>
  <c r="K1422" i="14"/>
  <c r="K1424" i="14"/>
  <c r="K1425" i="14"/>
  <c r="K1426" i="14"/>
  <c r="K1427" i="14"/>
  <c r="K1428" i="14"/>
  <c r="K1429" i="14"/>
  <c r="K1430" i="14"/>
  <c r="K1435" i="14"/>
  <c r="K1436" i="14"/>
  <c r="K1437" i="14"/>
  <c r="K1438" i="14"/>
  <c r="K1440" i="14"/>
  <c r="K1441" i="14"/>
  <c r="K1442" i="14"/>
  <c r="K1443" i="14"/>
  <c r="K1444" i="14"/>
  <c r="K1445" i="14"/>
  <c r="K1446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1462" i="14"/>
  <c r="K1464" i="14"/>
  <c r="K1465" i="14"/>
  <c r="K1466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81" i="14"/>
  <c r="K1482" i="14"/>
  <c r="K1483" i="14"/>
  <c r="K1485" i="14"/>
  <c r="K1486" i="14"/>
  <c r="K1487" i="14"/>
  <c r="K1488" i="14"/>
  <c r="K1489" i="14"/>
  <c r="K1490" i="14"/>
  <c r="K1494" i="14"/>
  <c r="K1495" i="14"/>
  <c r="K1496" i="14"/>
  <c r="K1497" i="14"/>
  <c r="K1502" i="14"/>
  <c r="K1503" i="14"/>
  <c r="K1504" i="14"/>
  <c r="K1505" i="14"/>
  <c r="K1506" i="14"/>
  <c r="K1507" i="14"/>
  <c r="K1508" i="14"/>
  <c r="K1510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30" i="14"/>
  <c r="K1531" i="14"/>
  <c r="K1532" i="14"/>
  <c r="K1533" i="14"/>
  <c r="K1534" i="14"/>
  <c r="K1535" i="14"/>
  <c r="K1536" i="14"/>
  <c r="K1537" i="14"/>
  <c r="K1540" i="14"/>
  <c r="K1541" i="14"/>
  <c r="K1542" i="14"/>
  <c r="K1544" i="14"/>
  <c r="K1545" i="14"/>
  <c r="K1546" i="14"/>
  <c r="K1547" i="14"/>
  <c r="K1548" i="14"/>
  <c r="K1552" i="14"/>
  <c r="K1553" i="14"/>
  <c r="K1554" i="14"/>
  <c r="K1555" i="14"/>
  <c r="K1556" i="14"/>
  <c r="K1557" i="14"/>
  <c r="K1558" i="14"/>
  <c r="K1559" i="14"/>
  <c r="K1563" i="14"/>
  <c r="K1564" i="14"/>
  <c r="K1565" i="14"/>
  <c r="K1566" i="14"/>
  <c r="K1567" i="14"/>
  <c r="K1568" i="14"/>
  <c r="K1570" i="14"/>
  <c r="K1575" i="14"/>
  <c r="K1576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604" i="14"/>
  <c r="K1605" i="14"/>
  <c r="K1606" i="14"/>
  <c r="K1609" i="14"/>
  <c r="K1611" i="14"/>
  <c r="K1618" i="14"/>
  <c r="K1619" i="14"/>
  <c r="K1620" i="14"/>
  <c r="K1621" i="14"/>
  <c r="K1622" i="14"/>
  <c r="K1623" i="14"/>
  <c r="K1624" i="14"/>
  <c r="K1625" i="14"/>
  <c r="K1627" i="14"/>
  <c r="K1628" i="14"/>
  <c r="K1629" i="14"/>
  <c r="K1630" i="14"/>
  <c r="K1631" i="14"/>
  <c r="K1632" i="14"/>
  <c r="K1633" i="14"/>
  <c r="K1634" i="14"/>
  <c r="K1635" i="14"/>
  <c r="K1636" i="14"/>
  <c r="K1645" i="14"/>
  <c r="K1646" i="14"/>
  <c r="K1647" i="14"/>
  <c r="K1648" i="14"/>
  <c r="K1649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81" i="14"/>
  <c r="K1682" i="14"/>
  <c r="K1684" i="14"/>
  <c r="K1685" i="14"/>
  <c r="K1686" i="14"/>
  <c r="K1687" i="14"/>
  <c r="K1688" i="14"/>
  <c r="K1689" i="14"/>
  <c r="K1691" i="14"/>
  <c r="K1690" i="14"/>
  <c r="K1692" i="14"/>
  <c r="K1693" i="14"/>
  <c r="K1694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4" i="14"/>
  <c r="K1715" i="14"/>
  <c r="K1716" i="14"/>
  <c r="K1717" i="14"/>
  <c r="K1718" i="14"/>
  <c r="K1719" i="14"/>
  <c r="K1720" i="14"/>
  <c r="K1721" i="14"/>
  <c r="K1722" i="14"/>
  <c r="K1724" i="14"/>
  <c r="K1726" i="14"/>
  <c r="K1727" i="14"/>
  <c r="K1728" i="14"/>
  <c r="K1729" i="14"/>
  <c r="K1730" i="14"/>
  <c r="K1732" i="14"/>
  <c r="K1737" i="14"/>
  <c r="K1733" i="14"/>
  <c r="K1735" i="14"/>
  <c r="K1736" i="14"/>
  <c r="K1738" i="14"/>
  <c r="K1739" i="14"/>
  <c r="K1740" i="14"/>
  <c r="K1741" i="14"/>
  <c r="K1742" i="14"/>
  <c r="K1743" i="14"/>
  <c r="K1744" i="14"/>
  <c r="K1751" i="14"/>
  <c r="K1752" i="14"/>
  <c r="K1753" i="14"/>
  <c r="K1754" i="14"/>
  <c r="K1755" i="14"/>
  <c r="K1756" i="14"/>
  <c r="K1757" i="14"/>
  <c r="K1758" i="14"/>
  <c r="K1759" i="14"/>
  <c r="K1760" i="14"/>
  <c r="K1762" i="14"/>
  <c r="K1763" i="14"/>
  <c r="K1765" i="14"/>
  <c r="K1766" i="14"/>
  <c r="K1767" i="14"/>
  <c r="K1771" i="14"/>
  <c r="K1772" i="14"/>
  <c r="K1773" i="14"/>
  <c r="K1775" i="14"/>
  <c r="K1776" i="14"/>
  <c r="K1777" i="14"/>
  <c r="K1779" i="14"/>
  <c r="K1780" i="14"/>
  <c r="K1781" i="14"/>
  <c r="K1783" i="14"/>
  <c r="K1784" i="14"/>
  <c r="K1785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6" i="14"/>
  <c r="K1808" i="14"/>
  <c r="K1810" i="14"/>
  <c r="K1811" i="14"/>
  <c r="K1813" i="14"/>
  <c r="K1814" i="14"/>
  <c r="K1815" i="14"/>
  <c r="K1816" i="14"/>
  <c r="K1818" i="14"/>
  <c r="K1819" i="14"/>
  <c r="K1820" i="14"/>
  <c r="K1822" i="14"/>
  <c r="K1823" i="14"/>
  <c r="K1825" i="14"/>
  <c r="K1827" i="14"/>
  <c r="K1828" i="14"/>
  <c r="K1829" i="14"/>
  <c r="K1832" i="14"/>
  <c r="K1834" i="14"/>
  <c r="K1833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9" i="14"/>
  <c r="K1848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10" i="14"/>
  <c r="K1911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31" i="14"/>
  <c r="K1935" i="14"/>
  <c r="K1937" i="14"/>
  <c r="K1939" i="14"/>
  <c r="K1942" i="14"/>
  <c r="K1943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6" i="14"/>
  <c r="K2027" i="14"/>
  <c r="K2028" i="14"/>
  <c r="K2029" i="14"/>
  <c r="K2030" i="14"/>
  <c r="K2031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7" i="14"/>
  <c r="K2048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8" i="14"/>
  <c r="K2067" i="14"/>
  <c r="K2069" i="14"/>
  <c r="K2070" i="14"/>
  <c r="K2071" i="14"/>
  <c r="K2072" i="14"/>
  <c r="K2079" i="14"/>
  <c r="K2078" i="14"/>
  <c r="K2077" i="14"/>
  <c r="K2076" i="14"/>
  <c r="K2080" i="14"/>
  <c r="K2081" i="14"/>
  <c r="K2083" i="14"/>
  <c r="K2084" i="14"/>
  <c r="K2085" i="14"/>
  <c r="K2086" i="14"/>
  <c r="K2087" i="14"/>
  <c r="K2088" i="14"/>
  <c r="K2089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9" i="14"/>
  <c r="K2110" i="14"/>
  <c r="K2111" i="14"/>
  <c r="K2112" i="14"/>
  <c r="K2113" i="14"/>
  <c r="K2114" i="14"/>
  <c r="K2115" i="14"/>
  <c r="K2116" i="14"/>
  <c r="K2117" i="14"/>
  <c r="K2118" i="14"/>
  <c r="K2120" i="14"/>
  <c r="K2121" i="14"/>
  <c r="K2122" i="14"/>
  <c r="K2123" i="14"/>
  <c r="K2124" i="14"/>
  <c r="K2125" i="14"/>
  <c r="K2126" i="14"/>
  <c r="K2127" i="14"/>
  <c r="K2128" i="14"/>
  <c r="K2129" i="14"/>
  <c r="K2130" i="14"/>
  <c r="K2131" i="14"/>
  <c r="K2132" i="14"/>
  <c r="K2133" i="14"/>
  <c r="K2134" i="14"/>
  <c r="K2135" i="14"/>
  <c r="K2139" i="14"/>
  <c r="K2141" i="14"/>
  <c r="K2142" i="14"/>
  <c r="K2143" i="14"/>
  <c r="K2144" i="14"/>
  <c r="K2145" i="14"/>
  <c r="K2149" i="14"/>
  <c r="K2150" i="14"/>
  <c r="K2151" i="14"/>
  <c r="K2154" i="14"/>
  <c r="K2155" i="14"/>
  <c r="K2158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8" i="14"/>
  <c r="K2177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4" i="14"/>
  <c r="K2195" i="14"/>
  <c r="K2198" i="14"/>
  <c r="K2200" i="14"/>
  <c r="K2201" i="14"/>
  <c r="K2202" i="14"/>
  <c r="K2203" i="14"/>
  <c r="K2204" i="14"/>
  <c r="K2205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7" i="14"/>
  <c r="K2248" i="14"/>
  <c r="K2249" i="14"/>
  <c r="K2250" i="14"/>
  <c r="K2251" i="14"/>
  <c r="K2252" i="14"/>
  <c r="K2253" i="14"/>
  <c r="K2254" i="14"/>
  <c r="K2255" i="14"/>
  <c r="K2258" i="14"/>
  <c r="K2260" i="14"/>
  <c r="K2261" i="14"/>
  <c r="K2263" i="14"/>
  <c r="K2264" i="14"/>
  <c r="K2265" i="14"/>
  <c r="K2266" i="14"/>
  <c r="K2267" i="14"/>
  <c r="K2268" i="14"/>
  <c r="K2269" i="14"/>
  <c r="K2270" i="14"/>
  <c r="K2271" i="14"/>
  <c r="K2276" i="14"/>
  <c r="K2275" i="14"/>
  <c r="K2274" i="14"/>
  <c r="K2273" i="14"/>
  <c r="K2272" i="14"/>
  <c r="K2277" i="14"/>
  <c r="K2278" i="14"/>
  <c r="K2279" i="14"/>
  <c r="K2282" i="14"/>
  <c r="K2283" i="14"/>
  <c r="K2285" i="14"/>
  <c r="K2287" i="14"/>
  <c r="K2288" i="14"/>
  <c r="K2289" i="14"/>
  <c r="K2290" i="14"/>
  <c r="K2292" i="14"/>
  <c r="K2293" i="14"/>
  <c r="K2295" i="14"/>
  <c r="K2297" i="14"/>
  <c r="K2298" i="14"/>
  <c r="K2299" i="14"/>
  <c r="K2300" i="14"/>
  <c r="K2301" i="14"/>
  <c r="K2302" i="14"/>
  <c r="K2304" i="14"/>
  <c r="K2305" i="14"/>
  <c r="K2306" i="14"/>
  <c r="K2307" i="14"/>
  <c r="K2308" i="14"/>
  <c r="K2309" i="14"/>
  <c r="K2310" i="14"/>
  <c r="K2311" i="14"/>
  <c r="K2312" i="14"/>
  <c r="K2316" i="14"/>
  <c r="K2317" i="14"/>
  <c r="K2318" i="14"/>
  <c r="K2319" i="14"/>
  <c r="K2322" i="14"/>
  <c r="K2323" i="14"/>
  <c r="K2325" i="14"/>
  <c r="K2326" i="14"/>
  <c r="K2327" i="14"/>
  <c r="K2328" i="14"/>
  <c r="K2329" i="14"/>
  <c r="K2330" i="14"/>
  <c r="K2331" i="14"/>
  <c r="K2334" i="14"/>
  <c r="K2336" i="14"/>
  <c r="K2337" i="14"/>
  <c r="K2339" i="14"/>
  <c r="K2340" i="14"/>
  <c r="K2341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7" i="14"/>
  <c r="K2358" i="14"/>
  <c r="K2359" i="14"/>
  <c r="K2360" i="14"/>
  <c r="K2361" i="14"/>
  <c r="K2362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4" i="14"/>
  <c r="K2385" i="14"/>
  <c r="K2386" i="14"/>
  <c r="K2387" i="14"/>
  <c r="K2388" i="14"/>
  <c r="K2389" i="14"/>
  <c r="K2390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2" i="14"/>
  <c r="K2433" i="14"/>
  <c r="K2434" i="14"/>
  <c r="K2435" i="14"/>
  <c r="K2436" i="14"/>
  <c r="K2437" i="14"/>
  <c r="K2438" i="14"/>
  <c r="K2439" i="14"/>
  <c r="K2440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89" i="14"/>
  <c r="K2490" i="14"/>
  <c r="K2491" i="14"/>
  <c r="K2492" i="14"/>
  <c r="K2493" i="14"/>
  <c r="K2494" i="14"/>
  <c r="K2495" i="14"/>
  <c r="K2497" i="14"/>
  <c r="K2498" i="14"/>
  <c r="K2499" i="14"/>
  <c r="K2500" i="14"/>
  <c r="K2501" i="14"/>
  <c r="K2503" i="14"/>
  <c r="K2504" i="14"/>
  <c r="K2505" i="14"/>
  <c r="K2506" i="14"/>
  <c r="K2507" i="14"/>
  <c r="K2508" i="14"/>
  <c r="K2509" i="14"/>
  <c r="K2510" i="14"/>
  <c r="K2511" i="14"/>
  <c r="K2514" i="14"/>
  <c r="K2515" i="14"/>
  <c r="K2516" i="14"/>
  <c r="K2517" i="14"/>
  <c r="K2518" i="14"/>
  <c r="K2519" i="14"/>
  <c r="K2520" i="14"/>
  <c r="K2522" i="14"/>
  <c r="K2521" i="14"/>
  <c r="K2523" i="14"/>
  <c r="K2524" i="14"/>
  <c r="K2526" i="14"/>
  <c r="K2525" i="14"/>
  <c r="K2527" i="14"/>
  <c r="K2528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4" i="14"/>
  <c r="K2555" i="14"/>
  <c r="K2556" i="14"/>
  <c r="K2557" i="14"/>
  <c r="K2559" i="14"/>
  <c r="K2560" i="14"/>
  <c r="K2561" i="14"/>
  <c r="K2562" i="14"/>
  <c r="K2563" i="14"/>
  <c r="K2564" i="14"/>
  <c r="K2565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7" i="14"/>
  <c r="K2589" i="14"/>
  <c r="K2590" i="14"/>
  <c r="K2591" i="14"/>
  <c r="K2592" i="14"/>
  <c r="K2593" i="14"/>
  <c r="K2594" i="14"/>
  <c r="K2595" i="14"/>
  <c r="K2596" i="14"/>
  <c r="K2597" i="14"/>
  <c r="K2598" i="14"/>
  <c r="K2600" i="14"/>
  <c r="K2602" i="14"/>
  <c r="K2603" i="14"/>
  <c r="K2604" i="14"/>
  <c r="K2605" i="14"/>
  <c r="K2606" i="14"/>
  <c r="K2607" i="14"/>
  <c r="K2608" i="14"/>
  <c r="K2610" i="14"/>
  <c r="K2611" i="14"/>
  <c r="K2612" i="14"/>
  <c r="K2613" i="14"/>
  <c r="K2614" i="14"/>
  <c r="K2616" i="14"/>
  <c r="K2617" i="14"/>
  <c r="K2618" i="14"/>
  <c r="K2619" i="14"/>
  <c r="K2620" i="14"/>
  <c r="K2621" i="14"/>
  <c r="K2622" i="14"/>
  <c r="K2623" i="14"/>
  <c r="K2624" i="14"/>
  <c r="K2625" i="14"/>
  <c r="K2627" i="14"/>
  <c r="K2628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6" i="14"/>
  <c r="K2657" i="14"/>
  <c r="K2658" i="14"/>
  <c r="K2659" i="14"/>
  <c r="K2660" i="14"/>
  <c r="K2661" i="14"/>
  <c r="K2662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2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0" i="14"/>
  <c r="K2721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69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5" i="14"/>
  <c r="K2786" i="14"/>
  <c r="K2787" i="14"/>
  <c r="K2788" i="14"/>
  <c r="K2789" i="14"/>
  <c r="K2790" i="14"/>
  <c r="K2791" i="14"/>
  <c r="K2792" i="14"/>
  <c r="K2793" i="14"/>
  <c r="K2794" i="14"/>
  <c r="K2795" i="14"/>
  <c r="K2796" i="14"/>
  <c r="K2798" i="14"/>
  <c r="K2799" i="14"/>
  <c r="K2800" i="14"/>
  <c r="K2801" i="14"/>
  <c r="K2802" i="14"/>
  <c r="K2803" i="14"/>
  <c r="K2804" i="14"/>
  <c r="K2805" i="14"/>
  <c r="K2806" i="14"/>
  <c r="K2807" i="14"/>
  <c r="K2808" i="14"/>
  <c r="K2809" i="14"/>
  <c r="K2810" i="14"/>
  <c r="K2811" i="14"/>
  <c r="K2812" i="14"/>
  <c r="K2815" i="14"/>
  <c r="K2816" i="14"/>
  <c r="K2817" i="14"/>
  <c r="K2820" i="14"/>
  <c r="K2821" i="14"/>
  <c r="K2822" i="14"/>
  <c r="K2823" i="14"/>
  <c r="K2824" i="14"/>
  <c r="K2826" i="14"/>
  <c r="K2825" i="14"/>
  <c r="K2827" i="14"/>
  <c r="K2828" i="14"/>
  <c r="K2829" i="14"/>
  <c r="K2830" i="14"/>
  <c r="K2831" i="14"/>
  <c r="K2832" i="14"/>
  <c r="K2833" i="14"/>
  <c r="K2835" i="14"/>
  <c r="K2836" i="14"/>
  <c r="K2837" i="14"/>
  <c r="K2838" i="14"/>
  <c r="K2839" i="14"/>
  <c r="K2840" i="14"/>
  <c r="K2841" i="14"/>
  <c r="K2843" i="14"/>
  <c r="K2844" i="14"/>
  <c r="K2845" i="14"/>
  <c r="K2846" i="14"/>
  <c r="K2848" i="14"/>
  <c r="K2849" i="14"/>
  <c r="K2850" i="14"/>
  <c r="K2851" i="14"/>
  <c r="K2852" i="14"/>
  <c r="K2853" i="14"/>
  <c r="K2854" i="14"/>
  <c r="K2855" i="14"/>
  <c r="K2856" i="14"/>
  <c r="K2857" i="14"/>
  <c r="K2858" i="14"/>
  <c r="K2859" i="14"/>
  <c r="K2860" i="14"/>
  <c r="K2861" i="14"/>
  <c r="K2862" i="14"/>
  <c r="K2863" i="14"/>
  <c r="K2864" i="14"/>
  <c r="K2865" i="14"/>
  <c r="K2866" i="14"/>
  <c r="K2867" i="14"/>
  <c r="K2868" i="14"/>
  <c r="K2869" i="14"/>
  <c r="K2871" i="14"/>
  <c r="K2873" i="14"/>
  <c r="K2874" i="14"/>
  <c r="K2876" i="14"/>
  <c r="K2877" i="14"/>
  <c r="K2878" i="14"/>
  <c r="K2880" i="14"/>
  <c r="K2881" i="14"/>
  <c r="K2882" i="14"/>
  <c r="K2883" i="14"/>
  <c r="K2884" i="14"/>
  <c r="K2885" i="14"/>
  <c r="K2886" i="14"/>
  <c r="K2887" i="14"/>
  <c r="K2890" i="14"/>
  <c r="K2891" i="14"/>
  <c r="K2892" i="14"/>
  <c r="K2893" i="14"/>
  <c r="K2894" i="14"/>
  <c r="K2895" i="14"/>
  <c r="K2896" i="14"/>
  <c r="K2903" i="14"/>
  <c r="K2905" i="14"/>
  <c r="K2906" i="14"/>
  <c r="K2907" i="14"/>
  <c r="K2908" i="14"/>
  <c r="K2909" i="14"/>
  <c r="K2910" i="14"/>
  <c r="K2912" i="14"/>
  <c r="K2911" i="14"/>
  <c r="K2913" i="14"/>
  <c r="K2914" i="14"/>
  <c r="K2915" i="14"/>
  <c r="K2916" i="14"/>
  <c r="K2917" i="14"/>
  <c r="K2918" i="14"/>
  <c r="K2919" i="14"/>
  <c r="K2920" i="14"/>
  <c r="K2921" i="14"/>
  <c r="K2924" i="14"/>
  <c r="K2925" i="14"/>
  <c r="K2928" i="14"/>
  <c r="K2929" i="14"/>
  <c r="K2931" i="14"/>
  <c r="K2932" i="14"/>
  <c r="K2934" i="14"/>
  <c r="K2935" i="14"/>
  <c r="K2936" i="14"/>
  <c r="K2938" i="14"/>
  <c r="K2939" i="14"/>
  <c r="K2940" i="14"/>
  <c r="K2941" i="14"/>
  <c r="K2942" i="14"/>
  <c r="K2943" i="14"/>
  <c r="K2944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7" i="14"/>
  <c r="K2966" i="14"/>
  <c r="K2965" i="14"/>
  <c r="K2968" i="14"/>
  <c r="K2969" i="14"/>
  <c r="K2970" i="14"/>
  <c r="K2971" i="14"/>
  <c r="K2974" i="14"/>
  <c r="K2975" i="14"/>
  <c r="K2977" i="14"/>
  <c r="K2978" i="14"/>
  <c r="K2979" i="14"/>
  <c r="K2980" i="14"/>
  <c r="K2981" i="14"/>
  <c r="K2982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3" i="14"/>
  <c r="K3004" i="14"/>
  <c r="K3005" i="14"/>
  <c r="K3006" i="14"/>
  <c r="K3007" i="14"/>
  <c r="K3008" i="14"/>
  <c r="K3009" i="14"/>
  <c r="K3010" i="14"/>
  <c r="K3011" i="14"/>
  <c r="K3012" i="14"/>
  <c r="K3013" i="14"/>
  <c r="K3018" i="14"/>
  <c r="K3019" i="14"/>
  <c r="K3021" i="14"/>
  <c r="K3022" i="14"/>
  <c r="K3024" i="14"/>
  <c r="K3026" i="14"/>
  <c r="K3027" i="14"/>
  <c r="K3028" i="14"/>
  <c r="K3025" i="14"/>
  <c r="K3029" i="14"/>
  <c r="K3030" i="14"/>
  <c r="K3033" i="14"/>
  <c r="K3034" i="14"/>
  <c r="K3035" i="14"/>
  <c r="K3036" i="14"/>
  <c r="K3037" i="14"/>
  <c r="K3038" i="14"/>
  <c r="K3039" i="14"/>
  <c r="K3040" i="14"/>
  <c r="K3041" i="14"/>
  <c r="K3044" i="14"/>
  <c r="K3045" i="14"/>
  <c r="K3046" i="14"/>
  <c r="K3047" i="14"/>
  <c r="K3048" i="14"/>
  <c r="K3049" i="14"/>
  <c r="K3051" i="14"/>
  <c r="K3052" i="14"/>
  <c r="K3054" i="14"/>
  <c r="K3055" i="14"/>
  <c r="K3056" i="14"/>
  <c r="K3057" i="14"/>
  <c r="K3058" i="14"/>
  <c r="K3059" i="14"/>
  <c r="K3060" i="14"/>
  <c r="K3061" i="14"/>
  <c r="K3062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9" i="14"/>
  <c r="K3080" i="14"/>
  <c r="K3082" i="14"/>
  <c r="K3083" i="14"/>
  <c r="K3084" i="14"/>
  <c r="K3085" i="14"/>
  <c r="K3087" i="14"/>
  <c r="K3088" i="14"/>
  <c r="K3090" i="14"/>
  <c r="K3091" i="14"/>
  <c r="K3092" i="14"/>
  <c r="K3093" i="14"/>
  <c r="K3096" i="14"/>
  <c r="K3097" i="14"/>
  <c r="K3099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5" i="14"/>
  <c r="K3116" i="14"/>
  <c r="K3117" i="14"/>
  <c r="K3118" i="14"/>
  <c r="K3119" i="14"/>
  <c r="K3120" i="14"/>
  <c r="K3121" i="14"/>
  <c r="K3122" i="14"/>
  <c r="K3123" i="14"/>
  <c r="K3124" i="14"/>
  <c r="K3127" i="14"/>
  <c r="K3128" i="14"/>
  <c r="K3130" i="14"/>
  <c r="K3131" i="14"/>
  <c r="K3132" i="14"/>
  <c r="K3133" i="14"/>
  <c r="K3134" i="14"/>
  <c r="K3135" i="14"/>
  <c r="K3136" i="14"/>
  <c r="K3137" i="14"/>
  <c r="K3138" i="14"/>
  <c r="K3139" i="14"/>
  <c r="K3146" i="14"/>
  <c r="K3150" i="14"/>
  <c r="K3159" i="14"/>
  <c r="K3161" i="14"/>
  <c r="K3167" i="14"/>
  <c r="K3171" i="14"/>
  <c r="K3172" i="14"/>
  <c r="K3174" i="14"/>
  <c r="K3175" i="14"/>
  <c r="K3177" i="14"/>
  <c r="K3178" i="14"/>
  <c r="K3183" i="14"/>
  <c r="K3189" i="14"/>
  <c r="K3190" i="14"/>
  <c r="K3191" i="14"/>
  <c r="K3195" i="14"/>
  <c r="K3196" i="14"/>
  <c r="K3199" i="14"/>
  <c r="K3201" i="14"/>
  <c r="K3202" i="14"/>
  <c r="K3204" i="14"/>
  <c r="K3205" i="14"/>
  <c r="K3206" i="14"/>
  <c r="K3207" i="14"/>
  <c r="K3211" i="14"/>
  <c r="K3220" i="14"/>
  <c r="K3223" i="14"/>
  <c r="K3224" i="14"/>
  <c r="K3225" i="14"/>
  <c r="K3228" i="14"/>
  <c r="K3229" i="14"/>
  <c r="K3230" i="14"/>
  <c r="K3231" i="14"/>
  <c r="K3232" i="14"/>
  <c r="K3233" i="14"/>
  <c r="K3236" i="14"/>
  <c r="K3237" i="14"/>
  <c r="K3238" i="14"/>
  <c r="K3239" i="14"/>
  <c r="K3240" i="14"/>
  <c r="K3241" i="14"/>
  <c r="K3242" i="14"/>
  <c r="K3243" i="14"/>
  <c r="K3250" i="14"/>
  <c r="K3249" i="14"/>
  <c r="K3251" i="14"/>
  <c r="K3253" i="14"/>
  <c r="K3259" i="14"/>
  <c r="K3260" i="14"/>
  <c r="K3261" i="14"/>
  <c r="K3262" i="14"/>
  <c r="K3263" i="14"/>
  <c r="K3264" i="14"/>
  <c r="K3265" i="14"/>
  <c r="K3266" i="14"/>
  <c r="K3267" i="14"/>
  <c r="K3269" i="14"/>
  <c r="K3268" i="14"/>
  <c r="K3270" i="14"/>
  <c r="K3271" i="14"/>
  <c r="K3273" i="14"/>
  <c r="K3275" i="14"/>
  <c r="K3274" i="14"/>
  <c r="K3276" i="14"/>
  <c r="K3277" i="14"/>
  <c r="K3278" i="14"/>
  <c r="K3279" i="14"/>
  <c r="K3280" i="14"/>
  <c r="K3281" i="14"/>
  <c r="K3283" i="14"/>
  <c r="K3284" i="14"/>
  <c r="K3286" i="14"/>
  <c r="K3287" i="14"/>
  <c r="K3288" i="14"/>
  <c r="K3289" i="14"/>
  <c r="K3290" i="14"/>
  <c r="K3291" i="14"/>
  <c r="K3292" i="14"/>
  <c r="K3293" i="14"/>
  <c r="K3294" i="14"/>
  <c r="K3295" i="14"/>
  <c r="K3300" i="14"/>
  <c r="K3303" i="14"/>
  <c r="K3305" i="14"/>
  <c r="K3306" i="14"/>
  <c r="K3307" i="14"/>
  <c r="K3308" i="14"/>
  <c r="K3309" i="14"/>
  <c r="K3310" i="14"/>
  <c r="K3311" i="14"/>
  <c r="K3312" i="14"/>
  <c r="K3313" i="14"/>
  <c r="K3314" i="14"/>
  <c r="K3315" i="14"/>
  <c r="K3316" i="14"/>
  <c r="K3317" i="14"/>
  <c r="K3318" i="14"/>
  <c r="K3319" i="14"/>
  <c r="K3320" i="14"/>
  <c r="K3321" i="14"/>
  <c r="K3322" i="14"/>
  <c r="K3323" i="14"/>
  <c r="K3324" i="14"/>
  <c r="K3326" i="14"/>
  <c r="K3328" i="14"/>
  <c r="K3329" i="14"/>
  <c r="K3330" i="14"/>
  <c r="K3331" i="14"/>
  <c r="K3332" i="14"/>
  <c r="K3333" i="14"/>
  <c r="K3334" i="14"/>
  <c r="K3335" i="14"/>
  <c r="K3336" i="14"/>
  <c r="K3337" i="14"/>
  <c r="K3338" i="14"/>
  <c r="K3339" i="14"/>
  <c r="K3340" i="14"/>
  <c r="K3341" i="14"/>
  <c r="K3342" i="14"/>
  <c r="K3343" i="14"/>
  <c r="K3346" i="14"/>
  <c r="K3347" i="14"/>
  <c r="K3348" i="14"/>
  <c r="K3349" i="14"/>
  <c r="K3351" i="14"/>
  <c r="K3352" i="14"/>
  <c r="K3353" i="14"/>
  <c r="K3355" i="14"/>
  <c r="K3356" i="14"/>
  <c r="K3357" i="14"/>
  <c r="K3358" i="14"/>
  <c r="K3359" i="14"/>
  <c r="K3360" i="14"/>
  <c r="K3361" i="14"/>
  <c r="K3363" i="14"/>
  <c r="K3365" i="14"/>
  <c r="K3367" i="14"/>
  <c r="K3368" i="14"/>
  <c r="K3369" i="14"/>
  <c r="K3370" i="14"/>
  <c r="K3371" i="14"/>
  <c r="K3373" i="14"/>
  <c r="K3374" i="14"/>
  <c r="K3376" i="14"/>
  <c r="K3377" i="14"/>
  <c r="K3378" i="14"/>
  <c r="K3379" i="14"/>
  <c r="K3380" i="14"/>
  <c r="K3381" i="14"/>
  <c r="K3382" i="14"/>
  <c r="K3383" i="14"/>
  <c r="K3384" i="14"/>
  <c r="K3385" i="14"/>
  <c r="K3386" i="14"/>
  <c r="K3388" i="14"/>
  <c r="K3389" i="14"/>
  <c r="K3390" i="14"/>
  <c r="K3391" i="14"/>
  <c r="K3392" i="14"/>
  <c r="K3393" i="14"/>
  <c r="K3394" i="14"/>
  <c r="K3395" i="14"/>
  <c r="K3396" i="14"/>
  <c r="K3397" i="14"/>
  <c r="K3398" i="14"/>
  <c r="K3399" i="14"/>
  <c r="K3400" i="14"/>
  <c r="K3401" i="14"/>
  <c r="K3402" i="14"/>
  <c r="K3403" i="14"/>
  <c r="K3404" i="14"/>
  <c r="K3405" i="14"/>
  <c r="K3406" i="14"/>
  <c r="K3407" i="14"/>
  <c r="K3408" i="14"/>
  <c r="K3409" i="14"/>
  <c r="K3410" i="14"/>
  <c r="K3411" i="14"/>
  <c r="K3412" i="14"/>
  <c r="K3413" i="14"/>
  <c r="K3429" i="14"/>
  <c r="K3428" i="14"/>
  <c r="K3435" i="14"/>
  <c r="K3434" i="14"/>
  <c r="K3433" i="14"/>
  <c r="K3432" i="14"/>
  <c r="K3431" i="14"/>
  <c r="K3430" i="14"/>
  <c r="K3446" i="14"/>
  <c r="K3445" i="14"/>
  <c r="K3444" i="14"/>
  <c r="K3443" i="14"/>
  <c r="K3442" i="14"/>
  <c r="K3441" i="14"/>
  <c r="K3440" i="14"/>
  <c r="K3439" i="14"/>
  <c r="K3438" i="14"/>
  <c r="K3437" i="14"/>
  <c r="K3436" i="14"/>
  <c r="K3451" i="14"/>
  <c r="K3450" i="14"/>
  <c r="K3449" i="14"/>
  <c r="K3448" i="14"/>
  <c r="K3447" i="14"/>
  <c r="K3453" i="14"/>
  <c r="K3452" i="14"/>
  <c r="K3454" i="14"/>
  <c r="K3455" i="14"/>
  <c r="K3456" i="14"/>
  <c r="K3457" i="14"/>
  <c r="K3458" i="14"/>
  <c r="K3459" i="14"/>
  <c r="K3460" i="14"/>
  <c r="K3462" i="14"/>
  <c r="K3463" i="14"/>
  <c r="K3464" i="14"/>
  <c r="K3465" i="14"/>
  <c r="K3466" i="14"/>
  <c r="K3467" i="14"/>
  <c r="K3468" i="14"/>
  <c r="K3469" i="14"/>
  <c r="K3470" i="14"/>
  <c r="K3471" i="14"/>
  <c r="K3472" i="14"/>
  <c r="K3473" i="14"/>
  <c r="K3474" i="14"/>
  <c r="K3475" i="14"/>
  <c r="K3476" i="14"/>
  <c r="K3477" i="14"/>
  <c r="K3478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0" i="14"/>
  <c r="K3491" i="14"/>
  <c r="K3492" i="14"/>
  <c r="K3493" i="14"/>
  <c r="K3494" i="14"/>
  <c r="K3495" i="14"/>
  <c r="K3496" i="14"/>
  <c r="K3498" i="14"/>
  <c r="K3497" i="14"/>
  <c r="K3499" i="14"/>
  <c r="K3500" i="14"/>
  <c r="K3501" i="14"/>
  <c r="K3502" i="14"/>
  <c r="K3503" i="14"/>
  <c r="K3504" i="14"/>
  <c r="K3505" i="14"/>
  <c r="K3507" i="14"/>
  <c r="K3506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2" i="14"/>
  <c r="K3521" i="14"/>
  <c r="K3523" i="14"/>
  <c r="K3524" i="14"/>
  <c r="K3525" i="14"/>
  <c r="K3526" i="14"/>
  <c r="K3527" i="14"/>
  <c r="K3528" i="14"/>
  <c r="K3529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60" i="14"/>
  <c r="K3561" i="14"/>
  <c r="K3562" i="14"/>
  <c r="K3563" i="14"/>
  <c r="K3564" i="14"/>
  <c r="K3565" i="14"/>
  <c r="K3566" i="14"/>
  <c r="K3567" i="14"/>
  <c r="K3568" i="14"/>
  <c r="K3569" i="14"/>
  <c r="K3570" i="14"/>
  <c r="K3571" i="14"/>
  <c r="K3572" i="14"/>
  <c r="K3573" i="14"/>
  <c r="K3574" i="14"/>
  <c r="K3575" i="14"/>
  <c r="K3576" i="14"/>
  <c r="K3577" i="14"/>
  <c r="K3578" i="14"/>
  <c r="K3579" i="14"/>
  <c r="K3580" i="14"/>
  <c r="K3581" i="14"/>
  <c r="K3582" i="14"/>
  <c r="K3583" i="14"/>
  <c r="K3584" i="14"/>
  <c r="K3585" i="14"/>
  <c r="K3586" i="14"/>
  <c r="K3587" i="14"/>
  <c r="K3588" i="14"/>
  <c r="K3589" i="14"/>
  <c r="K3590" i="14"/>
  <c r="K3591" i="14"/>
  <c r="K3592" i="14"/>
  <c r="K3593" i="14"/>
  <c r="K3594" i="14"/>
  <c r="K3595" i="14"/>
  <c r="K3596" i="14"/>
  <c r="K3597" i="14"/>
  <c r="K3598" i="14"/>
  <c r="K3599" i="14"/>
  <c r="K3600" i="14"/>
  <c r="K3601" i="14"/>
  <c r="K3602" i="14"/>
  <c r="K3603" i="14"/>
  <c r="K3604" i="14"/>
  <c r="K3605" i="14"/>
  <c r="K3606" i="14"/>
  <c r="K3607" i="14"/>
  <c r="K3608" i="14"/>
  <c r="K3609" i="14"/>
  <c r="K3610" i="14"/>
  <c r="K3611" i="14"/>
  <c r="K3612" i="14"/>
  <c r="K3613" i="14"/>
  <c r="K3614" i="14"/>
  <c r="K3615" i="14"/>
  <c r="K3616" i="14"/>
  <c r="K3617" i="14"/>
  <c r="K3618" i="14"/>
  <c r="K3619" i="14"/>
  <c r="K3620" i="14"/>
  <c r="K3621" i="14"/>
  <c r="K3622" i="14"/>
  <c r="K3623" i="14"/>
  <c r="K3624" i="14"/>
  <c r="K3625" i="14"/>
  <c r="K3626" i="14"/>
  <c r="K3627" i="14"/>
  <c r="K3628" i="14"/>
  <c r="K3629" i="14"/>
  <c r="K3630" i="14"/>
  <c r="K3631" i="14"/>
  <c r="K3632" i="14"/>
  <c r="K3633" i="14"/>
  <c r="K3634" i="14"/>
  <c r="K3635" i="14"/>
  <c r="K3636" i="14"/>
  <c r="K3637" i="14"/>
  <c r="K3638" i="14"/>
  <c r="K3639" i="14"/>
  <c r="K3640" i="14"/>
  <c r="K3641" i="14"/>
  <c r="K3642" i="14"/>
  <c r="K3643" i="14"/>
  <c r="K3644" i="14"/>
  <c r="K3647" i="14"/>
  <c r="K3649" i="14"/>
  <c r="K3653" i="14"/>
  <c r="K3654" i="14"/>
  <c r="K3655" i="14"/>
  <c r="K3657" i="14"/>
  <c r="I117" i="1"/>
  <c r="I47" i="1"/>
  <c r="I140" i="1"/>
  <c r="I141" i="1"/>
  <c r="I51" i="1"/>
  <c r="I52" i="1"/>
  <c r="I53" i="1"/>
  <c r="I54" i="1"/>
  <c r="I55" i="1"/>
  <c r="I56" i="1"/>
  <c r="I57" i="1"/>
  <c r="I166" i="1"/>
  <c r="I13" i="1"/>
  <c r="I63" i="1"/>
  <c r="I65" i="1"/>
  <c r="I66" i="1"/>
  <c r="I67" i="1"/>
  <c r="I69" i="1"/>
  <c r="I17" i="1"/>
  <c r="I72" i="1"/>
  <c r="I73" i="1"/>
  <c r="I74" i="1"/>
  <c r="I237" i="1"/>
  <c r="I75" i="1"/>
  <c r="I76" i="1"/>
  <c r="I256" i="1"/>
  <c r="I78" i="1"/>
  <c r="I267" i="1"/>
  <c r="I274" i="1"/>
  <c r="I281" i="1"/>
  <c r="I80" i="1"/>
  <c r="I303" i="1"/>
  <c r="I333" i="1"/>
  <c r="I85" i="1"/>
  <c r="I86" i="1"/>
  <c r="I87" i="1"/>
  <c r="I88" i="1"/>
  <c r="I89" i="1"/>
  <c r="I90" i="1"/>
  <c r="I92" i="1"/>
  <c r="I394" i="1"/>
  <c r="I99" i="1"/>
  <c r="I450" i="1"/>
  <c r="I105" i="1"/>
  <c r="I106" i="1"/>
  <c r="I107" i="1"/>
  <c r="I108" i="1"/>
  <c r="I109" i="1"/>
  <c r="I111" i="1"/>
  <c r="I112" i="1"/>
  <c r="I121" i="1"/>
  <c r="I124" i="1"/>
  <c r="I130" i="1"/>
  <c r="I131" i="1"/>
  <c r="I133" i="1"/>
  <c r="I134" i="1"/>
  <c r="I8" i="1"/>
  <c r="I136" i="1"/>
  <c r="I143" i="1"/>
  <c r="I153" i="1"/>
  <c r="I155" i="1"/>
  <c r="I159" i="1"/>
  <c r="I161" i="1"/>
  <c r="I162" i="1"/>
  <c r="I163" i="1"/>
  <c r="I164" i="1"/>
  <c r="I165" i="1"/>
  <c r="I58" i="1"/>
  <c r="I167" i="1"/>
  <c r="I60" i="1"/>
  <c r="I61" i="1"/>
  <c r="I169" i="1"/>
  <c r="I170" i="1"/>
  <c r="I14" i="1"/>
  <c r="I171" i="1"/>
  <c r="I172" i="1"/>
  <c r="I62" i="1"/>
  <c r="I64" i="1"/>
  <c r="I174" i="1"/>
  <c r="I175" i="1"/>
  <c r="I176" i="1"/>
  <c r="I177" i="1"/>
  <c r="I180" i="1"/>
  <c r="I182" i="1"/>
  <c r="I186" i="1"/>
  <c r="I187" i="1"/>
  <c r="I188" i="1"/>
  <c r="I189" i="1"/>
  <c r="I192" i="1"/>
  <c r="I193" i="1"/>
  <c r="I194" i="1"/>
  <c r="I195" i="1"/>
  <c r="I196" i="1"/>
  <c r="I198" i="1"/>
  <c r="I200" i="1"/>
  <c r="I201" i="1"/>
  <c r="I202" i="1"/>
  <c r="I203" i="1"/>
  <c r="I204" i="1"/>
  <c r="I206" i="1"/>
  <c r="I207" i="1"/>
  <c r="I209" i="1"/>
  <c r="I210" i="1"/>
  <c r="I211" i="1"/>
  <c r="I212" i="1"/>
  <c r="I213" i="1"/>
  <c r="I214" i="1"/>
  <c r="I215" i="1"/>
  <c r="I216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3" i="1"/>
  <c r="I234" i="1"/>
  <c r="I235" i="1"/>
  <c r="I236" i="1"/>
  <c r="I238" i="1"/>
  <c r="I239" i="1"/>
  <c r="I240" i="1"/>
  <c r="I241" i="1"/>
  <c r="I242" i="1"/>
  <c r="I243" i="1"/>
  <c r="I245" i="1"/>
  <c r="I247" i="1"/>
  <c r="I248" i="1"/>
  <c r="I253" i="1"/>
  <c r="I254" i="1"/>
  <c r="I255" i="1"/>
  <c r="I257" i="1"/>
  <c r="I258" i="1"/>
  <c r="I259" i="1"/>
  <c r="I263" i="1"/>
  <c r="I264" i="1"/>
  <c r="I265" i="1"/>
  <c r="I268" i="1"/>
  <c r="I269" i="1"/>
  <c r="I270" i="1"/>
  <c r="I280" i="1"/>
  <c r="I282" i="1"/>
  <c r="I283" i="1"/>
  <c r="I284" i="1"/>
  <c r="I285" i="1"/>
  <c r="I286" i="1"/>
  <c r="I288" i="1"/>
  <c r="I289" i="1"/>
  <c r="I291" i="1"/>
  <c r="I292" i="1"/>
  <c r="I293" i="1"/>
  <c r="I294" i="1"/>
  <c r="I295" i="1"/>
  <c r="I296" i="1"/>
  <c r="I297" i="1"/>
  <c r="I298" i="1"/>
  <c r="I299" i="1"/>
  <c r="I301" i="1"/>
  <c r="I302" i="1"/>
  <c r="I309" i="1"/>
  <c r="I310" i="1"/>
  <c r="I311" i="1"/>
  <c r="I313" i="1"/>
  <c r="I314" i="1"/>
  <c r="I318" i="1"/>
  <c r="I322" i="1"/>
  <c r="I323" i="1"/>
  <c r="I324" i="1"/>
  <c r="I325" i="1"/>
  <c r="I326" i="1"/>
  <c r="I330" i="1"/>
  <c r="I337" i="1"/>
  <c r="I338" i="1"/>
  <c r="I339" i="1"/>
  <c r="I82" i="1"/>
  <c r="I340" i="1"/>
  <c r="I342" i="1"/>
  <c r="I343" i="1"/>
  <c r="I344" i="1"/>
  <c r="I347" i="1"/>
  <c r="I349" i="1"/>
  <c r="I350" i="1"/>
  <c r="I352" i="1"/>
  <c r="I353" i="1"/>
  <c r="I355" i="1"/>
  <c r="I356" i="1"/>
  <c r="I357" i="1"/>
  <c r="I359" i="1"/>
  <c r="I360" i="1"/>
  <c r="I363" i="1"/>
  <c r="I364" i="1"/>
  <c r="I365" i="1"/>
  <c r="I366" i="1"/>
  <c r="I368" i="1"/>
  <c r="I371" i="1"/>
  <c r="I372" i="1"/>
  <c r="I373" i="1"/>
  <c r="I375" i="1"/>
  <c r="I376" i="1"/>
  <c r="I377" i="1"/>
  <c r="I378" i="1"/>
  <c r="I380" i="1"/>
  <c r="I94" i="1"/>
  <c r="I381" i="1"/>
  <c r="I383" i="1"/>
  <c r="I384" i="1"/>
  <c r="I387" i="1"/>
  <c r="I395" i="1"/>
  <c r="I396" i="1"/>
  <c r="I397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20" i="1"/>
  <c r="I421" i="1"/>
  <c r="I422" i="1"/>
  <c r="I423" i="1"/>
  <c r="I95" i="1"/>
  <c r="I424" i="1"/>
  <c r="I426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5" i="1"/>
  <c r="I447" i="1"/>
  <c r="I449" i="1"/>
  <c r="I453" i="1"/>
  <c r="I44" i="1"/>
  <c r="I454" i="1"/>
  <c r="I456" i="1"/>
  <c r="I457" i="1"/>
  <c r="I463" i="1"/>
  <c r="I464" i="1"/>
  <c r="I467" i="1"/>
  <c r="I468" i="1"/>
  <c r="I516" i="1"/>
  <c r="I474" i="1"/>
  <c r="I475" i="1"/>
  <c r="I476" i="1"/>
  <c r="I477" i="1"/>
  <c r="I21" i="1"/>
  <c r="I22" i="1"/>
  <c r="I481" i="1"/>
  <c r="I32" i="1"/>
  <c r="I484" i="1"/>
  <c r="I485" i="1"/>
  <c r="I487" i="1"/>
  <c r="I488" i="1"/>
  <c r="I489" i="1"/>
  <c r="I490" i="1"/>
  <c r="I491" i="1"/>
  <c r="I33" i="1"/>
  <c r="I493" i="1"/>
  <c r="I494" i="1"/>
  <c r="I495" i="1"/>
  <c r="I497" i="1"/>
  <c r="I498" i="1"/>
  <c r="I499" i="1"/>
  <c r="I502" i="1"/>
  <c r="I514" i="1"/>
  <c r="I526" i="1"/>
  <c r="I527" i="1"/>
  <c r="K3414" i="14" l="1"/>
  <c r="J3414" i="14"/>
  <c r="K3418" i="14"/>
  <c r="J3418" i="14"/>
  <c r="K2314" i="14"/>
  <c r="J2314" i="14"/>
  <c r="K3420" i="14"/>
  <c r="J3420" i="14"/>
  <c r="K3427" i="14"/>
  <c r="J3427" i="14"/>
  <c r="Q1041" i="12"/>
  <c r="Q935" i="12"/>
  <c r="Q932" i="12"/>
  <c r="K3422" i="14"/>
  <c r="J3424" i="14"/>
  <c r="J3425" i="14"/>
  <c r="J3421" i="14"/>
  <c r="J3426" i="14"/>
  <c r="J3416" i="14"/>
  <c r="J3415" i="14"/>
  <c r="K2234" i="14"/>
  <c r="J3419" i="14"/>
  <c r="J2321" i="14"/>
  <c r="J2315" i="14"/>
  <c r="J2313" i="14"/>
  <c r="J849" i="14"/>
  <c r="K3423" i="14" l="1"/>
  <c r="J3423" i="14"/>
  <c r="K3417" i="14"/>
  <c r="J3417" i="14"/>
  <c r="T1041" i="12"/>
  <c r="T932" i="12"/>
  <c r="T929" i="12"/>
  <c r="T922" i="12"/>
  <c r="K3426" i="14"/>
  <c r="K3421" i="14"/>
  <c r="K3425" i="14"/>
  <c r="K3424" i="14"/>
  <c r="K3419" i="14"/>
  <c r="K3415" i="14"/>
  <c r="K3416" i="14"/>
  <c r="K2321" i="14"/>
  <c r="K2315" i="14"/>
  <c r="K2313" i="14"/>
  <c r="K849" i="14"/>
  <c r="R1666" i="14" l="1"/>
  <c r="R1671" i="14"/>
  <c r="R1672" i="14"/>
  <c r="R1668" i="14"/>
  <c r="U1667" i="14"/>
  <c r="U1672" i="14"/>
  <c r="U1673" i="14"/>
  <c r="U1668" i="14"/>
  <c r="U1669" i="14"/>
  <c r="AA1666" i="14"/>
  <c r="AA1667" i="14"/>
  <c r="AA1670" i="14"/>
  <c r="AA1671" i="14"/>
  <c r="AA1672" i="14"/>
  <c r="AA1673" i="14"/>
  <c r="AA1668" i="14"/>
  <c r="AA1669" i="14"/>
  <c r="R802" i="14"/>
  <c r="R801" i="14"/>
  <c r="R803" i="14"/>
  <c r="U802" i="14"/>
  <c r="U801" i="14"/>
  <c r="U803" i="14"/>
  <c r="X802" i="14"/>
  <c r="X801" i="14"/>
  <c r="X803" i="14"/>
  <c r="AA802" i="14"/>
  <c r="AA801" i="14"/>
  <c r="AA803" i="14"/>
  <c r="R2310" i="14"/>
  <c r="R1724" i="14"/>
  <c r="R400" i="14"/>
  <c r="R401" i="14"/>
  <c r="R402" i="14"/>
  <c r="R403" i="14"/>
  <c r="R404" i="14"/>
  <c r="R405" i="14"/>
  <c r="R406" i="14"/>
  <c r="R407" i="14"/>
  <c r="R408" i="14"/>
  <c r="U2310" i="14"/>
  <c r="U1724" i="14"/>
  <c r="U400" i="14"/>
  <c r="U401" i="14"/>
  <c r="U402" i="14"/>
  <c r="U403" i="14"/>
  <c r="U404" i="14"/>
  <c r="U405" i="14"/>
  <c r="U406" i="14"/>
  <c r="U407" i="14"/>
  <c r="U408" i="14"/>
  <c r="X2310" i="14"/>
  <c r="X1724" i="14"/>
  <c r="X400" i="14"/>
  <c r="X401" i="14"/>
  <c r="X402" i="14"/>
  <c r="X403" i="14"/>
  <c r="X404" i="14"/>
  <c r="X405" i="14"/>
  <c r="X406" i="14"/>
  <c r="X407" i="14"/>
  <c r="X408" i="14"/>
  <c r="AA2310" i="14"/>
  <c r="AA1724" i="14"/>
  <c r="AA400" i="14"/>
  <c r="AA401" i="14"/>
  <c r="AA402" i="14"/>
  <c r="AA403" i="14"/>
  <c r="AA404" i="14"/>
  <c r="AA405" i="14"/>
  <c r="AA406" i="14"/>
  <c r="AA407" i="14"/>
  <c r="AA408" i="14"/>
  <c r="R1542" i="14"/>
  <c r="R684" i="14"/>
  <c r="R160" i="14"/>
  <c r="R161" i="14"/>
  <c r="R162" i="14"/>
  <c r="R2239" i="14"/>
  <c r="R2240" i="14"/>
  <c r="U1542" i="14"/>
  <c r="U684" i="14"/>
  <c r="U160" i="14"/>
  <c r="U161" i="14"/>
  <c r="U162" i="14"/>
  <c r="U2239" i="14"/>
  <c r="U2240" i="14"/>
  <c r="X1542" i="14"/>
  <c r="X684" i="14"/>
  <c r="X160" i="14"/>
  <c r="X161" i="14"/>
  <c r="X162" i="14"/>
  <c r="X2239" i="14"/>
  <c r="X2240" i="14"/>
  <c r="AA1542" i="14"/>
  <c r="AA684" i="14"/>
  <c r="AA160" i="14"/>
  <c r="AA161" i="14"/>
  <c r="AA162" i="14"/>
  <c r="AA2239" i="14"/>
  <c r="AA2240" i="14"/>
  <c r="R296" i="14"/>
  <c r="R212" i="14"/>
  <c r="U296" i="14"/>
  <c r="U212" i="14"/>
  <c r="X296" i="14"/>
  <c r="X212" i="14"/>
  <c r="AA296" i="14"/>
  <c r="AA212" i="14"/>
  <c r="R901" i="14"/>
  <c r="U901" i="14"/>
  <c r="X901" i="14"/>
  <c r="AA901" i="14"/>
  <c r="R2246" i="14"/>
  <c r="U2246" i="14"/>
  <c r="X2246" i="14"/>
  <c r="AA2246" i="14"/>
  <c r="R688" i="14"/>
  <c r="U688" i="14"/>
  <c r="X688" i="14"/>
  <c r="AA688" i="14"/>
  <c r="AA2252" i="14"/>
  <c r="X2252" i="14"/>
  <c r="U2252" i="14"/>
  <c r="R2252" i="14"/>
  <c r="AA2889" i="14"/>
  <c r="AB331" i="1"/>
  <c r="AC331" i="1" s="1"/>
  <c r="X331" i="1"/>
  <c r="Q331" i="1"/>
  <c r="O331" i="1"/>
  <c r="AB379" i="1"/>
  <c r="AC379" i="1" s="1"/>
  <c r="X379" i="1"/>
  <c r="Q379" i="1"/>
  <c r="O379" i="1"/>
  <c r="AB113" i="1"/>
  <c r="AC113" i="1" s="1"/>
  <c r="X113" i="1"/>
  <c r="Q113" i="1"/>
  <c r="O113" i="1"/>
  <c r="AB45" i="1"/>
  <c r="AC45" i="1" s="1"/>
  <c r="X45" i="1"/>
  <c r="Q45" i="1"/>
  <c r="AB157" i="1"/>
  <c r="AC157" i="1" s="1"/>
  <c r="X157" i="1"/>
  <c r="Q157" i="1"/>
  <c r="O157" i="1"/>
  <c r="X106" i="1" l="1"/>
  <c r="X107" i="1"/>
  <c r="X108" i="1"/>
  <c r="X109" i="1"/>
  <c r="X458" i="1"/>
  <c r="X459" i="1"/>
  <c r="X111" i="1"/>
  <c r="X112" i="1"/>
  <c r="X114" i="1"/>
  <c r="X115" i="1"/>
  <c r="X4" i="1"/>
  <c r="X116" i="1"/>
  <c r="X46" i="1"/>
  <c r="X117" i="1"/>
  <c r="X118" i="1"/>
  <c r="X119" i="1"/>
  <c r="X120" i="1"/>
  <c r="X121" i="1"/>
  <c r="X122" i="1"/>
  <c r="X5" i="1"/>
  <c r="X123" i="1"/>
  <c r="X124" i="1"/>
  <c r="X47" i="1"/>
  <c r="X130" i="1"/>
  <c r="X131" i="1"/>
  <c r="X463" i="1"/>
  <c r="X464" i="1"/>
  <c r="X133" i="1"/>
  <c r="X134" i="1"/>
  <c r="X135" i="1"/>
  <c r="X8" i="1"/>
  <c r="X136" i="1"/>
  <c r="X9" i="1"/>
  <c r="X139" i="1"/>
  <c r="X10" i="1"/>
  <c r="X140" i="1"/>
  <c r="X141" i="1"/>
  <c r="X142" i="1"/>
  <c r="X143" i="1"/>
  <c r="X11" i="1"/>
  <c r="X144" i="1"/>
  <c r="X146" i="1"/>
  <c r="X147" i="1"/>
  <c r="X148" i="1"/>
  <c r="X51" i="1"/>
  <c r="X52" i="1"/>
  <c r="X53" i="1"/>
  <c r="X54" i="1"/>
  <c r="X55" i="1"/>
  <c r="X56" i="1"/>
  <c r="X153" i="1"/>
  <c r="X154" i="1"/>
  <c r="X155" i="1"/>
  <c r="X514" i="1"/>
  <c r="X466" i="1"/>
  <c r="X156" i="1"/>
  <c r="X158" i="1"/>
  <c r="X159" i="1"/>
  <c r="X160" i="1"/>
  <c r="X161" i="1"/>
  <c r="X162" i="1"/>
  <c r="X163" i="1"/>
  <c r="X164" i="1"/>
  <c r="X165" i="1"/>
  <c r="X57" i="1"/>
  <c r="X166" i="1"/>
  <c r="X58" i="1"/>
  <c r="X167" i="1"/>
  <c r="X60" i="1"/>
  <c r="X61" i="1"/>
  <c r="X13" i="1"/>
  <c r="X169" i="1"/>
  <c r="X170" i="1"/>
  <c r="X14" i="1"/>
  <c r="X171" i="1"/>
  <c r="X172" i="1"/>
  <c r="X62" i="1"/>
  <c r="X63" i="1"/>
  <c r="X64" i="1"/>
  <c r="X174" i="1"/>
  <c r="X175" i="1"/>
  <c r="X176" i="1"/>
  <c r="X177" i="1"/>
  <c r="X178" i="1"/>
  <c r="X179" i="1"/>
  <c r="X180" i="1"/>
  <c r="X181" i="1"/>
  <c r="X182" i="1"/>
  <c r="X65" i="1"/>
  <c r="X66" i="1"/>
  <c r="X184" i="1"/>
  <c r="X185" i="1"/>
  <c r="X186" i="1"/>
  <c r="X187" i="1"/>
  <c r="X188" i="1"/>
  <c r="X189" i="1"/>
  <c r="X190" i="1"/>
  <c r="X67" i="1"/>
  <c r="X191" i="1"/>
  <c r="X192" i="1"/>
  <c r="X15" i="1"/>
  <c r="X467" i="1"/>
  <c r="X193" i="1"/>
  <c r="X194" i="1"/>
  <c r="X195" i="1"/>
  <c r="X196" i="1"/>
  <c r="X198" i="1"/>
  <c r="X199" i="1"/>
  <c r="X200" i="1"/>
  <c r="X468" i="1"/>
  <c r="X201" i="1"/>
  <c r="X202" i="1"/>
  <c r="X69" i="1"/>
  <c r="X203" i="1"/>
  <c r="X515" i="1"/>
  <c r="X516" i="1"/>
  <c r="X204" i="1"/>
  <c r="X205" i="1"/>
  <c r="X206" i="1"/>
  <c r="X207" i="1"/>
  <c r="X209" i="1"/>
  <c r="X210" i="1"/>
  <c r="X211" i="1"/>
  <c r="X17" i="1"/>
  <c r="X208" i="1"/>
  <c r="X473" i="1"/>
  <c r="X212" i="1"/>
  <c r="X213" i="1"/>
  <c r="X214" i="1"/>
  <c r="X18" i="1"/>
  <c r="X71" i="1"/>
  <c r="X215" i="1"/>
  <c r="X19" i="1"/>
  <c r="X518" i="1"/>
  <c r="X474" i="1"/>
  <c r="X216" i="1"/>
  <c r="X217" i="1"/>
  <c r="X218" i="1"/>
  <c r="X219" i="1"/>
  <c r="X220" i="1"/>
  <c r="X221" i="1"/>
  <c r="X222" i="1"/>
  <c r="X72" i="1"/>
  <c r="X475" i="1"/>
  <c r="X476" i="1"/>
  <c r="X223" i="1"/>
  <c r="X224" i="1"/>
  <c r="X225" i="1"/>
  <c r="X226" i="1"/>
  <c r="X227" i="1"/>
  <c r="X228" i="1"/>
  <c r="X229" i="1"/>
  <c r="X477" i="1"/>
  <c r="X20" i="1"/>
  <c r="X479" i="1"/>
  <c r="X21" i="1"/>
  <c r="X480" i="1"/>
  <c r="X22" i="1"/>
  <c r="X230" i="1"/>
  <c r="X231" i="1"/>
  <c r="X233" i="1"/>
  <c r="X234" i="1"/>
  <c r="X235" i="1"/>
  <c r="X236" i="1"/>
  <c r="X73" i="1"/>
  <c r="X74" i="1"/>
  <c r="X237" i="1"/>
  <c r="X238" i="1"/>
  <c r="X239" i="1"/>
  <c r="X240" i="1"/>
  <c r="X241" i="1"/>
  <c r="X242" i="1"/>
  <c r="X246" i="1"/>
  <c r="X23" i="1"/>
  <c r="X243" i="1"/>
  <c r="X244" i="1"/>
  <c r="X245" i="1"/>
  <c r="X75" i="1"/>
  <c r="X247" i="1"/>
  <c r="X481" i="1"/>
  <c r="X76" i="1"/>
  <c r="X248" i="1"/>
  <c r="X24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77" i="1"/>
  <c r="X78" i="1"/>
  <c r="X267" i="1"/>
  <c r="X268" i="1"/>
  <c r="X269" i="1"/>
  <c r="X27" i="1"/>
  <c r="X270" i="1"/>
  <c r="X28" i="1"/>
  <c r="X29" i="1"/>
  <c r="X30" i="1"/>
  <c r="X271" i="1"/>
  <c r="X272" i="1"/>
  <c r="X273" i="1"/>
  <c r="X274" i="1"/>
  <c r="X31" i="1"/>
  <c r="X275" i="1"/>
  <c r="X276" i="1"/>
  <c r="X277" i="1"/>
  <c r="X278" i="1"/>
  <c r="X279" i="1"/>
  <c r="X280" i="1"/>
  <c r="X281" i="1"/>
  <c r="X282" i="1"/>
  <c r="X283" i="1"/>
  <c r="X79" i="1"/>
  <c r="X80" i="1"/>
  <c r="X284" i="1"/>
  <c r="X285" i="1"/>
  <c r="X286" i="1"/>
  <c r="X288" i="1"/>
  <c r="X287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2" i="1"/>
  <c r="X483" i="1"/>
  <c r="X484" i="1"/>
  <c r="X485" i="1"/>
  <c r="X486" i="1"/>
  <c r="X487" i="1"/>
  <c r="X488" i="1"/>
  <c r="X489" i="1"/>
  <c r="X490" i="1"/>
  <c r="X491" i="1"/>
  <c r="X492" i="1"/>
  <c r="X33" i="1"/>
  <c r="X493" i="1"/>
  <c r="X494" i="1"/>
  <c r="X495" i="1"/>
  <c r="X496" i="1"/>
  <c r="X497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6" i="1"/>
  <c r="X317" i="1"/>
  <c r="X318" i="1"/>
  <c r="X319" i="1"/>
  <c r="X320" i="1"/>
  <c r="X321" i="1"/>
  <c r="X322" i="1"/>
  <c r="X34" i="1"/>
  <c r="X498" i="1"/>
  <c r="X323" i="1"/>
  <c r="X324" i="1"/>
  <c r="X325" i="1"/>
  <c r="X35" i="1"/>
  <c r="X36" i="1"/>
  <c r="X326" i="1"/>
  <c r="X327" i="1"/>
  <c r="X328" i="1"/>
  <c r="X329" i="1"/>
  <c r="X333" i="1"/>
  <c r="X330" i="1"/>
  <c r="X332" i="1"/>
  <c r="X334" i="1"/>
  <c r="X336" i="1"/>
  <c r="X37" i="1"/>
  <c r="X338" i="1"/>
  <c r="X339" i="1"/>
  <c r="X335" i="1"/>
  <c r="X337" i="1"/>
  <c r="X82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83" i="1"/>
  <c r="X355" i="1"/>
  <c r="X356" i="1"/>
  <c r="X84" i="1"/>
  <c r="X357" i="1"/>
  <c r="X358" i="1"/>
  <c r="X359" i="1"/>
  <c r="X360" i="1"/>
  <c r="X521" i="1"/>
  <c r="X522" i="1"/>
  <c r="X361" i="1"/>
  <c r="X362" i="1"/>
  <c r="X85" i="1"/>
  <c r="X86" i="1"/>
  <c r="X87" i="1"/>
  <c r="X88" i="1"/>
  <c r="X89" i="1"/>
  <c r="X90" i="1"/>
  <c r="X363" i="1"/>
  <c r="X364" i="1"/>
  <c r="X499" i="1"/>
  <c r="X365" i="1"/>
  <c r="X366" i="1"/>
  <c r="X92" i="1"/>
  <c r="X501" i="1"/>
  <c r="X368" i="1"/>
  <c r="X370" i="1"/>
  <c r="X371" i="1"/>
  <c r="X367" i="1"/>
  <c r="X372" i="1"/>
  <c r="X374" i="1"/>
  <c r="X373" i="1"/>
  <c r="X375" i="1"/>
  <c r="X376" i="1"/>
  <c r="X377" i="1"/>
  <c r="X378" i="1"/>
  <c r="X380" i="1"/>
  <c r="X94" i="1"/>
  <c r="X381" i="1"/>
  <c r="X38" i="1"/>
  <c r="X382" i="1"/>
  <c r="X383" i="1"/>
  <c r="X384" i="1"/>
  <c r="X385" i="1"/>
  <c r="X386" i="1"/>
  <c r="X39" i="1"/>
  <c r="X526" i="1"/>
  <c r="X527" i="1"/>
  <c r="X502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95" i="1"/>
  <c r="X97" i="1"/>
  <c r="X41" i="1"/>
  <c r="X424" i="1"/>
  <c r="X425" i="1"/>
  <c r="X426" i="1"/>
  <c r="X428" i="1"/>
  <c r="X429" i="1"/>
  <c r="X430" i="1"/>
  <c r="X98" i="1"/>
  <c r="X431" i="1"/>
  <c r="X432" i="1"/>
  <c r="X433" i="1"/>
  <c r="X434" i="1"/>
  <c r="X435" i="1"/>
  <c r="X436" i="1"/>
  <c r="X437" i="1"/>
  <c r="X438" i="1"/>
  <c r="X439" i="1"/>
  <c r="X440" i="1"/>
  <c r="X441" i="1"/>
  <c r="X99" i="1"/>
  <c r="X442" i="1"/>
  <c r="X443" i="1"/>
  <c r="X444" i="1"/>
  <c r="X445" i="1"/>
  <c r="X446" i="1"/>
  <c r="X447" i="1"/>
  <c r="X448" i="1"/>
  <c r="X42" i="1"/>
  <c r="X101" i="1"/>
  <c r="X43" i="1"/>
  <c r="X449" i="1"/>
  <c r="X450" i="1"/>
  <c r="X451" i="1"/>
  <c r="X105" i="1"/>
  <c r="X452" i="1"/>
  <c r="X453" i="1"/>
  <c r="X44" i="1"/>
  <c r="X454" i="1"/>
  <c r="X455" i="1"/>
  <c r="X456" i="1"/>
  <c r="X457" i="1"/>
  <c r="O448" i="1" l="1"/>
  <c r="Q448" i="1"/>
  <c r="AB448" i="1"/>
  <c r="AC448" i="1" s="1"/>
  <c r="O160" i="1"/>
  <c r="Q160" i="1"/>
  <c r="AB160" i="1"/>
  <c r="AC160" i="1" s="1"/>
  <c r="O287" i="1"/>
  <c r="Q287" i="1"/>
  <c r="AB287" i="1"/>
  <c r="AC287" i="1" s="1"/>
  <c r="O239" i="1" l="1"/>
  <c r="O240" i="1"/>
  <c r="O241" i="1"/>
  <c r="O242" i="1"/>
  <c r="Q239" i="1"/>
  <c r="Q240" i="1"/>
  <c r="Q241" i="1"/>
  <c r="Q242" i="1"/>
  <c r="AB239" i="1"/>
  <c r="AC239" i="1" s="1"/>
  <c r="AB240" i="1"/>
  <c r="AC240" i="1" s="1"/>
  <c r="AB241" i="1"/>
  <c r="AC241" i="1" s="1"/>
  <c r="AB242" i="1"/>
  <c r="AC242" i="1" s="1"/>
  <c r="AB106" i="1" l="1"/>
  <c r="AC106" i="1" s="1"/>
  <c r="AB107" i="1"/>
  <c r="AC107" i="1" s="1"/>
  <c r="AB108" i="1"/>
  <c r="AC108" i="1" s="1"/>
  <c r="AB109" i="1"/>
  <c r="AC109" i="1" s="1"/>
  <c r="AB111" i="1"/>
  <c r="AC111" i="1" s="1"/>
  <c r="AB112" i="1"/>
  <c r="AC112" i="1" s="1"/>
  <c r="AB114" i="1"/>
  <c r="AC114" i="1" s="1"/>
  <c r="AB115" i="1"/>
  <c r="AC115" i="1" s="1"/>
  <c r="AB4" i="1"/>
  <c r="AC4" i="1" s="1"/>
  <c r="AB116" i="1"/>
  <c r="AC116" i="1" s="1"/>
  <c r="AB46" i="1"/>
  <c r="AC46" i="1" s="1"/>
  <c r="AB117" i="1"/>
  <c r="AC117" i="1" s="1"/>
  <c r="AB118" i="1"/>
  <c r="AC118" i="1" s="1"/>
  <c r="AB119" i="1"/>
  <c r="AC119" i="1" s="1"/>
  <c r="AB120" i="1"/>
  <c r="AC120" i="1" s="1"/>
  <c r="AB122" i="1"/>
  <c r="AC122" i="1" s="1"/>
  <c r="AB5" i="1"/>
  <c r="AC5" i="1" s="1"/>
  <c r="AB123" i="1"/>
  <c r="AC123" i="1" s="1"/>
  <c r="AB47" i="1"/>
  <c r="AC47" i="1" s="1"/>
  <c r="AB121" i="1"/>
  <c r="AC121" i="1" s="1"/>
  <c r="AB124" i="1"/>
  <c r="AC124" i="1" s="1"/>
  <c r="AB130" i="1"/>
  <c r="AC130" i="1" s="1"/>
  <c r="AB131" i="1"/>
  <c r="AC131" i="1" s="1"/>
  <c r="AB136" i="1"/>
  <c r="AC136" i="1" s="1"/>
  <c r="AB139" i="1"/>
  <c r="AC139" i="1" s="1"/>
  <c r="AB10" i="1"/>
  <c r="AC10" i="1" s="1"/>
  <c r="AB140" i="1"/>
  <c r="AC140" i="1" s="1"/>
  <c r="AB141" i="1"/>
  <c r="AC141" i="1" s="1"/>
  <c r="AB142" i="1"/>
  <c r="AC142" i="1" s="1"/>
  <c r="AB133" i="1"/>
  <c r="AC133" i="1" s="1"/>
  <c r="AB8" i="1"/>
  <c r="AC8" i="1" s="1"/>
  <c r="AB9" i="1"/>
  <c r="AC9" i="1" s="1"/>
  <c r="AB144" i="1"/>
  <c r="AC144" i="1" s="1"/>
  <c r="AB147" i="1"/>
  <c r="AC147" i="1" s="1"/>
  <c r="AB148" i="1"/>
  <c r="AC148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154" i="1"/>
  <c r="AC154" i="1" s="1"/>
  <c r="AB155" i="1"/>
  <c r="AC155" i="1" s="1"/>
  <c r="AB158" i="1"/>
  <c r="AC158" i="1" s="1"/>
  <c r="AB162" i="1"/>
  <c r="AC162" i="1" s="1"/>
  <c r="AB156" i="1"/>
  <c r="AC156" i="1" s="1"/>
  <c r="AB159" i="1"/>
  <c r="AC159" i="1" s="1"/>
  <c r="AB161" i="1"/>
  <c r="AC161" i="1" s="1"/>
  <c r="AB163" i="1"/>
  <c r="AC163" i="1" s="1"/>
  <c r="AB164" i="1"/>
  <c r="AC164" i="1" s="1"/>
  <c r="AB165" i="1"/>
  <c r="AC165" i="1" s="1"/>
  <c r="AB57" i="1"/>
  <c r="AC57" i="1" s="1"/>
  <c r="AB166" i="1"/>
  <c r="AC166" i="1" s="1"/>
  <c r="AB58" i="1"/>
  <c r="AC58" i="1" s="1"/>
  <c r="AB167" i="1"/>
  <c r="AC167" i="1" s="1"/>
  <c r="AB60" i="1"/>
  <c r="AC60" i="1" s="1"/>
  <c r="AB61" i="1"/>
  <c r="AC61" i="1" s="1"/>
  <c r="AB13" i="1"/>
  <c r="AC13" i="1" s="1"/>
  <c r="AB169" i="1"/>
  <c r="AC169" i="1" s="1"/>
  <c r="AB170" i="1"/>
  <c r="AC170" i="1" s="1"/>
  <c r="AB14" i="1"/>
  <c r="AC14" i="1" s="1"/>
  <c r="AB172" i="1"/>
  <c r="AC172" i="1" s="1"/>
  <c r="AB62" i="1"/>
  <c r="AC62" i="1" s="1"/>
  <c r="AB171" i="1"/>
  <c r="AC171" i="1" s="1"/>
  <c r="AB63" i="1"/>
  <c r="AC63" i="1" s="1"/>
  <c r="AB64" i="1"/>
  <c r="AC64" i="1" s="1"/>
  <c r="AB175" i="1"/>
  <c r="AC175" i="1" s="1"/>
  <c r="AB177" i="1"/>
  <c r="AC177" i="1" s="1"/>
  <c r="AB181" i="1"/>
  <c r="AC181" i="1" s="1"/>
  <c r="AB179" i="1"/>
  <c r="AC179" i="1" s="1"/>
  <c r="AB176" i="1"/>
  <c r="AC176" i="1" s="1"/>
  <c r="AB180" i="1"/>
  <c r="AC180" i="1" s="1"/>
  <c r="AB174" i="1"/>
  <c r="AC174" i="1" s="1"/>
  <c r="AB178" i="1"/>
  <c r="AC178" i="1" s="1"/>
  <c r="AB182" i="1"/>
  <c r="AC182" i="1" s="1"/>
  <c r="AB187" i="1"/>
  <c r="AC187" i="1" s="1"/>
  <c r="AB65" i="1"/>
  <c r="AC65" i="1" s="1"/>
  <c r="AB66" i="1"/>
  <c r="AC66" i="1" s="1"/>
  <c r="AB184" i="1"/>
  <c r="AC184" i="1" s="1"/>
  <c r="AB185" i="1"/>
  <c r="AC185" i="1" s="1"/>
  <c r="AB186" i="1"/>
  <c r="AC186" i="1" s="1"/>
  <c r="AB188" i="1"/>
  <c r="AC188" i="1" s="1"/>
  <c r="AB189" i="1"/>
  <c r="AC189" i="1" s="1"/>
  <c r="AB190" i="1"/>
  <c r="AC190" i="1" s="1"/>
  <c r="AB67" i="1"/>
  <c r="AC67" i="1" s="1"/>
  <c r="AB191" i="1"/>
  <c r="AC191" i="1" s="1"/>
  <c r="AB192" i="1"/>
  <c r="AC192" i="1" s="1"/>
  <c r="AB15" i="1"/>
  <c r="AC15" i="1" s="1"/>
  <c r="AB193" i="1"/>
  <c r="AC193" i="1" s="1"/>
  <c r="AB194" i="1"/>
  <c r="AC194" i="1" s="1"/>
  <c r="AB195" i="1"/>
  <c r="AC195" i="1" s="1"/>
  <c r="AB196" i="1"/>
  <c r="AC196" i="1" s="1"/>
  <c r="AB198" i="1"/>
  <c r="AC198" i="1" s="1"/>
  <c r="AB200" i="1"/>
  <c r="AC200" i="1" s="1"/>
  <c r="AB199" i="1"/>
  <c r="AC199" i="1" s="1"/>
  <c r="AB201" i="1"/>
  <c r="AC201" i="1" s="1"/>
  <c r="AB202" i="1"/>
  <c r="AC202" i="1" s="1"/>
  <c r="AB69" i="1"/>
  <c r="AC69" i="1" s="1"/>
  <c r="AB203" i="1"/>
  <c r="AC203" i="1" s="1"/>
  <c r="AB143" i="1"/>
  <c r="AC143" i="1" s="1"/>
  <c r="AB11" i="1"/>
  <c r="AC11" i="1" s="1"/>
  <c r="AB146" i="1"/>
  <c r="AC146" i="1" s="1"/>
  <c r="AB204" i="1"/>
  <c r="AC204" i="1" s="1"/>
  <c r="AB205" i="1"/>
  <c r="AC205" i="1" s="1"/>
  <c r="AB206" i="1"/>
  <c r="AC206" i="1" s="1"/>
  <c r="AB207" i="1"/>
  <c r="AC207" i="1" s="1"/>
  <c r="AB210" i="1"/>
  <c r="AC210" i="1" s="1"/>
  <c r="AB209" i="1"/>
  <c r="AC209" i="1" s="1"/>
  <c r="AB211" i="1"/>
  <c r="AC211" i="1" s="1"/>
  <c r="AB17" i="1"/>
  <c r="AC17" i="1" s="1"/>
  <c r="AB208" i="1"/>
  <c r="AC208" i="1" s="1"/>
  <c r="AB212" i="1"/>
  <c r="AC212" i="1" s="1"/>
  <c r="AB213" i="1"/>
  <c r="AC213" i="1" s="1"/>
  <c r="AB214" i="1"/>
  <c r="AC214" i="1" s="1"/>
  <c r="AB18" i="1"/>
  <c r="AC18" i="1" s="1"/>
  <c r="AB71" i="1"/>
  <c r="AC71" i="1" s="1"/>
  <c r="AB215" i="1"/>
  <c r="AC215" i="1" s="1"/>
  <c r="AB216" i="1"/>
  <c r="AC216" i="1" s="1"/>
  <c r="AB220" i="1"/>
  <c r="AC220" i="1" s="1"/>
  <c r="AB221" i="1"/>
  <c r="AC221" i="1" s="1"/>
  <c r="AB222" i="1"/>
  <c r="AC222" i="1" s="1"/>
  <c r="AB72" i="1"/>
  <c r="AC72" i="1" s="1"/>
  <c r="AB228" i="1"/>
  <c r="AC228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9" i="1"/>
  <c r="AC229" i="1" s="1"/>
  <c r="AB230" i="1"/>
  <c r="AC230" i="1" s="1"/>
  <c r="AB231" i="1"/>
  <c r="AC231" i="1" s="1"/>
  <c r="AB233" i="1"/>
  <c r="AC233" i="1" s="1"/>
  <c r="AB234" i="1"/>
  <c r="AC234" i="1" s="1"/>
  <c r="AB235" i="1"/>
  <c r="AC235" i="1" s="1"/>
  <c r="AB236" i="1"/>
  <c r="AC236" i="1" s="1"/>
  <c r="AB73" i="1"/>
  <c r="AC73" i="1" s="1"/>
  <c r="AB74" i="1"/>
  <c r="AC74" i="1" s="1"/>
  <c r="AB237" i="1"/>
  <c r="AC237" i="1" s="1"/>
  <c r="AB238" i="1"/>
  <c r="AC238" i="1" s="1"/>
  <c r="AB246" i="1"/>
  <c r="AC246" i="1" s="1"/>
  <c r="AB23" i="1"/>
  <c r="AC23" i="1" s="1"/>
  <c r="AB243" i="1"/>
  <c r="AC243" i="1" s="1"/>
  <c r="AB244" i="1"/>
  <c r="AC244" i="1" s="1"/>
  <c r="AB245" i="1"/>
  <c r="AC245" i="1" s="1"/>
  <c r="AB75" i="1"/>
  <c r="AC75" i="1" s="1"/>
  <c r="AB247" i="1"/>
  <c r="AC247" i="1" s="1"/>
  <c r="AB250" i="1"/>
  <c r="AC250" i="1" s="1"/>
  <c r="AB251" i="1"/>
  <c r="AC251" i="1" s="1"/>
  <c r="AB76" i="1"/>
  <c r="AC76" i="1" s="1"/>
  <c r="AB248" i="1"/>
  <c r="AC248" i="1" s="1"/>
  <c r="AB24" i="1"/>
  <c r="AC24" i="1" s="1"/>
  <c r="AB249" i="1"/>
  <c r="AC249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77" i="1"/>
  <c r="AC77" i="1" s="1"/>
  <c r="AB78" i="1"/>
  <c r="AC78" i="1" s="1"/>
  <c r="AB267" i="1"/>
  <c r="AC267" i="1" s="1"/>
  <c r="AB268" i="1"/>
  <c r="AC268" i="1" s="1"/>
  <c r="AB269" i="1"/>
  <c r="AC269" i="1" s="1"/>
  <c r="AB27" i="1"/>
  <c r="AB270" i="1"/>
  <c r="AC270" i="1" s="1"/>
  <c r="AB28" i="1"/>
  <c r="AC28" i="1" s="1"/>
  <c r="AB29" i="1"/>
  <c r="AC29" i="1" s="1"/>
  <c r="AB30" i="1"/>
  <c r="AC30" i="1" s="1"/>
  <c r="AB271" i="1"/>
  <c r="AC271" i="1" s="1"/>
  <c r="AB272" i="1"/>
  <c r="AC272" i="1" s="1"/>
  <c r="AB273" i="1"/>
  <c r="AC273" i="1" s="1"/>
  <c r="AB274" i="1"/>
  <c r="AC274" i="1" s="1"/>
  <c r="AB31" i="1"/>
  <c r="AC31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79" i="1"/>
  <c r="AC79" i="1" s="1"/>
  <c r="AB80" i="1"/>
  <c r="AC80" i="1" s="1"/>
  <c r="AB284" i="1"/>
  <c r="AC284" i="1" s="1"/>
  <c r="AB285" i="1"/>
  <c r="AC285" i="1" s="1"/>
  <c r="AB286" i="1"/>
  <c r="AC286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300" i="1"/>
  <c r="AC300" i="1" s="1"/>
  <c r="AB301" i="1"/>
  <c r="AC301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5" i="1"/>
  <c r="AC35" i="1" s="1"/>
  <c r="AB36" i="1"/>
  <c r="AC36" i="1" s="1"/>
  <c r="AB326" i="1"/>
  <c r="AC326" i="1" s="1"/>
  <c r="AB327" i="1"/>
  <c r="AC327" i="1" s="1"/>
  <c r="AB328" i="1"/>
  <c r="AC328" i="1" s="1"/>
  <c r="AB329" i="1"/>
  <c r="AC329" i="1" s="1"/>
  <c r="AB333" i="1"/>
  <c r="AC333" i="1" s="1"/>
  <c r="AB330" i="1"/>
  <c r="AC330" i="1" s="1"/>
  <c r="AB332" i="1"/>
  <c r="AC332" i="1" s="1"/>
  <c r="AB334" i="1"/>
  <c r="AC334" i="1" s="1"/>
  <c r="AB336" i="1"/>
  <c r="AC336" i="1" s="1"/>
  <c r="AB37" i="1"/>
  <c r="AC37" i="1" s="1"/>
  <c r="AB338" i="1"/>
  <c r="AC338" i="1" s="1"/>
  <c r="AB339" i="1"/>
  <c r="AC339" i="1" s="1"/>
  <c r="AB335" i="1"/>
  <c r="AC335" i="1" s="1"/>
  <c r="AB337" i="1"/>
  <c r="AC337" i="1" s="1"/>
  <c r="AB82" i="1"/>
  <c r="AC82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83" i="1"/>
  <c r="AC83" i="1" s="1"/>
  <c r="AB355" i="1"/>
  <c r="AC355" i="1" s="1"/>
  <c r="AB356" i="1"/>
  <c r="AC356" i="1" s="1"/>
  <c r="AB84" i="1"/>
  <c r="AC84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363" i="1"/>
  <c r="AC363" i="1" s="1"/>
  <c r="AB364" i="1"/>
  <c r="AC364" i="1" s="1"/>
  <c r="AB365" i="1"/>
  <c r="AC365" i="1" s="1"/>
  <c r="AB366" i="1"/>
  <c r="AC366" i="1" s="1"/>
  <c r="AB92" i="1"/>
  <c r="AC92" i="1" s="1"/>
  <c r="AB368" i="1"/>
  <c r="AC368" i="1" s="1"/>
  <c r="AB370" i="1"/>
  <c r="AC370" i="1" s="1"/>
  <c r="AB371" i="1"/>
  <c r="AC371" i="1" s="1"/>
  <c r="AB367" i="1"/>
  <c r="AC367" i="1" s="1"/>
  <c r="AB372" i="1"/>
  <c r="AC372" i="1" s="1"/>
  <c r="AB373" i="1"/>
  <c r="AC373" i="1" s="1"/>
  <c r="AB375" i="1"/>
  <c r="AC375" i="1" s="1"/>
  <c r="AB376" i="1"/>
  <c r="AC376" i="1" s="1"/>
  <c r="AB377" i="1"/>
  <c r="AC377" i="1" s="1"/>
  <c r="AB378" i="1"/>
  <c r="AC378" i="1" s="1"/>
  <c r="AB380" i="1"/>
  <c r="AC380" i="1" s="1"/>
  <c r="AB94" i="1"/>
  <c r="AC94" i="1" s="1"/>
  <c r="AB381" i="1"/>
  <c r="AC381" i="1" s="1"/>
  <c r="AB38" i="1"/>
  <c r="AC38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9" i="1"/>
  <c r="AC39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2" i="1"/>
  <c r="AC422" i="1" s="1"/>
  <c r="AB423" i="1"/>
  <c r="AC423" i="1" s="1"/>
  <c r="J423" i="1" s="1"/>
  <c r="AB95" i="1"/>
  <c r="AC95" i="1" s="1"/>
  <c r="AB97" i="1"/>
  <c r="AC97" i="1" s="1"/>
  <c r="AB41" i="1"/>
  <c r="AC41" i="1" s="1"/>
  <c r="AB424" i="1"/>
  <c r="AC424" i="1" s="1"/>
  <c r="AB425" i="1"/>
  <c r="AC425" i="1" s="1"/>
  <c r="AB426" i="1"/>
  <c r="AC426" i="1" s="1"/>
  <c r="AB428" i="1"/>
  <c r="AC428" i="1" s="1"/>
  <c r="AB429" i="1"/>
  <c r="AC429" i="1" s="1"/>
  <c r="AB430" i="1"/>
  <c r="AC430" i="1" s="1"/>
  <c r="AB98" i="1"/>
  <c r="AC98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99" i="1"/>
  <c r="AC99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2" i="1"/>
  <c r="AC42" i="1" s="1"/>
  <c r="AB101" i="1"/>
  <c r="AC101" i="1" s="1"/>
  <c r="AB43" i="1"/>
  <c r="AC43" i="1" s="1"/>
  <c r="AB449" i="1"/>
  <c r="AC449" i="1" s="1"/>
  <c r="AB450" i="1"/>
  <c r="AC450" i="1" s="1"/>
  <c r="AB451" i="1"/>
  <c r="AC451" i="1" s="1"/>
  <c r="AB105" i="1"/>
  <c r="AC105" i="1" s="1"/>
  <c r="AB452" i="1"/>
  <c r="AC452" i="1" s="1"/>
  <c r="AB453" i="1"/>
  <c r="AC453" i="1" s="1"/>
  <c r="AB44" i="1"/>
  <c r="AC44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B463" i="1"/>
  <c r="AC463" i="1" s="1"/>
  <c r="AB464" i="1"/>
  <c r="AC464" i="1" s="1"/>
  <c r="AB134" i="1"/>
  <c r="AC134" i="1" s="1"/>
  <c r="AB135" i="1"/>
  <c r="AC135" i="1" s="1"/>
  <c r="AB153" i="1"/>
  <c r="AC153" i="1" s="1"/>
  <c r="AB514" i="1"/>
  <c r="AC514" i="1" s="1"/>
  <c r="AB466" i="1"/>
  <c r="AC466" i="1" s="1"/>
  <c r="AB467" i="1"/>
  <c r="AC467" i="1" s="1"/>
  <c r="AB468" i="1"/>
  <c r="AC468" i="1" s="1"/>
  <c r="AB515" i="1"/>
  <c r="AC515" i="1" s="1"/>
  <c r="AB516" i="1"/>
  <c r="AC516" i="1" s="1"/>
  <c r="AB473" i="1"/>
  <c r="AC473" i="1" s="1"/>
  <c r="AB19" i="1"/>
  <c r="AC19" i="1" s="1"/>
  <c r="AB518" i="1"/>
  <c r="AC518" i="1" s="1"/>
  <c r="AB474" i="1"/>
  <c r="AC474" i="1" s="1"/>
  <c r="AB217" i="1"/>
  <c r="AC217" i="1" s="1"/>
  <c r="AB218" i="1"/>
  <c r="AC218" i="1" s="1"/>
  <c r="AB219" i="1"/>
  <c r="AC219" i="1" s="1"/>
  <c r="AB475" i="1"/>
  <c r="AC475" i="1" s="1"/>
  <c r="AB476" i="1"/>
  <c r="AC476" i="1" s="1"/>
  <c r="AB477" i="1"/>
  <c r="AC477" i="1" s="1"/>
  <c r="AB20" i="1"/>
  <c r="AC20" i="1" s="1"/>
  <c r="AB479" i="1"/>
  <c r="AC479" i="1" s="1"/>
  <c r="AB21" i="1"/>
  <c r="AC21" i="1" s="1"/>
  <c r="AB480" i="1"/>
  <c r="AC480" i="1" s="1"/>
  <c r="AB22" i="1"/>
  <c r="AC22" i="1" s="1"/>
  <c r="AB481" i="1"/>
  <c r="AC481" i="1" s="1"/>
  <c r="AB299" i="1"/>
  <c r="AC299" i="1" s="1"/>
  <c r="AB302" i="1"/>
  <c r="AC302" i="1" s="1"/>
  <c r="AB32" i="1"/>
  <c r="AC3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33" i="1"/>
  <c r="AC33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34" i="1"/>
  <c r="AC34" i="1" s="1"/>
  <c r="AB498" i="1"/>
  <c r="AC498" i="1" s="1"/>
  <c r="AB521" i="1"/>
  <c r="AC521" i="1" s="1"/>
  <c r="AB522" i="1"/>
  <c r="AC522" i="1" s="1"/>
  <c r="AB499" i="1"/>
  <c r="AC499" i="1" s="1"/>
  <c r="AB501" i="1"/>
  <c r="AC501" i="1" s="1"/>
  <c r="AB374" i="1"/>
  <c r="AC374" i="1" s="1"/>
  <c r="AB526" i="1"/>
  <c r="AC526" i="1" s="1"/>
  <c r="AB527" i="1"/>
  <c r="AC527" i="1" s="1"/>
  <c r="AB502" i="1"/>
  <c r="AC502" i="1" s="1"/>
  <c r="AB421" i="1"/>
  <c r="AC421" i="1" s="1"/>
  <c r="AC27" i="1" l="1"/>
  <c r="K27" i="1" s="1"/>
  <c r="J1666" i="14"/>
  <c r="J1670" i="14"/>
  <c r="J1672" i="14"/>
  <c r="J1668" i="14"/>
  <c r="J802" i="14"/>
  <c r="J803" i="14"/>
  <c r="J2310" i="14"/>
  <c r="J400" i="14"/>
  <c r="J402" i="14"/>
  <c r="J404" i="14"/>
  <c r="J406" i="14"/>
  <c r="J408" i="14"/>
  <c r="J212" i="14"/>
  <c r="J1667" i="14"/>
  <c r="J1671" i="14"/>
  <c r="J1673" i="14"/>
  <c r="J1669" i="14"/>
  <c r="J801" i="14"/>
  <c r="J1724" i="14"/>
  <c r="J401" i="14"/>
  <c r="J403" i="14"/>
  <c r="J405" i="14"/>
  <c r="J407" i="14"/>
  <c r="J684" i="14"/>
  <c r="K684" i="14" s="1"/>
  <c r="J2239" i="14"/>
  <c r="J901" i="14"/>
  <c r="J296" i="14"/>
  <c r="J2240" i="14"/>
  <c r="K113" i="1"/>
  <c r="J2252" i="14"/>
  <c r="J688" i="14"/>
  <c r="J1542" i="14"/>
  <c r="K331" i="1"/>
  <c r="K379" i="1"/>
  <c r="K45" i="1"/>
  <c r="K157" i="1"/>
  <c r="K448" i="1"/>
  <c r="K160" i="1"/>
  <c r="K287" i="1"/>
  <c r="K242" i="1"/>
  <c r="K239" i="1"/>
  <c r="K241" i="1"/>
  <c r="K240" i="1"/>
  <c r="K22" i="1"/>
  <c r="K502" i="1"/>
  <c r="K526" i="1"/>
  <c r="K501" i="1"/>
  <c r="K522" i="1"/>
  <c r="K498" i="1"/>
  <c r="K497" i="1"/>
  <c r="K495" i="1"/>
  <c r="K493" i="1"/>
  <c r="K492" i="1"/>
  <c r="K490" i="1"/>
  <c r="K488" i="1"/>
  <c r="K486" i="1"/>
  <c r="K484" i="1"/>
  <c r="K483" i="1"/>
  <c r="K302" i="1"/>
  <c r="K481" i="1"/>
  <c r="K477" i="1"/>
  <c r="K475" i="1"/>
  <c r="K218" i="1"/>
  <c r="K474" i="1"/>
  <c r="K19" i="1"/>
  <c r="K516" i="1"/>
  <c r="K468" i="1"/>
  <c r="K466" i="1"/>
  <c r="K153" i="1"/>
  <c r="K134" i="1"/>
  <c r="K463" i="1"/>
  <c r="K458" i="1"/>
  <c r="K456" i="1"/>
  <c r="K454" i="1"/>
  <c r="K453" i="1"/>
  <c r="K105" i="1"/>
  <c r="K450" i="1"/>
  <c r="K43" i="1"/>
  <c r="K42" i="1"/>
  <c r="K446" i="1"/>
  <c r="K444" i="1"/>
  <c r="K442" i="1"/>
  <c r="K441" i="1"/>
  <c r="K439" i="1"/>
  <c r="K437" i="1"/>
  <c r="K435" i="1"/>
  <c r="K433" i="1"/>
  <c r="K431" i="1"/>
  <c r="K430" i="1"/>
  <c r="K428" i="1"/>
  <c r="K425" i="1"/>
  <c r="K41" i="1"/>
  <c r="K95" i="1"/>
  <c r="K422" i="1"/>
  <c r="K419" i="1"/>
  <c r="K417" i="1"/>
  <c r="K415" i="1"/>
  <c r="K413" i="1"/>
  <c r="K411" i="1"/>
  <c r="K409" i="1"/>
  <c r="K407" i="1"/>
  <c r="K405" i="1"/>
  <c r="K403" i="1"/>
  <c r="K401" i="1"/>
  <c r="K399" i="1"/>
  <c r="K397" i="1"/>
  <c r="K395" i="1"/>
  <c r="K393" i="1"/>
  <c r="K391" i="1"/>
  <c r="K389" i="1"/>
  <c r="K387" i="1"/>
  <c r="K386" i="1"/>
  <c r="K384" i="1"/>
  <c r="K382" i="1"/>
  <c r="K381" i="1"/>
  <c r="K380" i="1"/>
  <c r="K377" i="1"/>
  <c r="K375" i="1"/>
  <c r="K372" i="1"/>
  <c r="K371" i="1"/>
  <c r="K368" i="1"/>
  <c r="K366" i="1"/>
  <c r="K364" i="1"/>
  <c r="K90" i="1"/>
  <c r="K88" i="1"/>
  <c r="K86" i="1"/>
  <c r="K362" i="1"/>
  <c r="K360" i="1"/>
  <c r="K358" i="1"/>
  <c r="K84" i="1"/>
  <c r="K355" i="1"/>
  <c r="K352" i="1"/>
  <c r="K350" i="1"/>
  <c r="K348" i="1"/>
  <c r="K346" i="1"/>
  <c r="K344" i="1"/>
  <c r="K342" i="1"/>
  <c r="K340" i="1"/>
  <c r="K337" i="1"/>
  <c r="K339" i="1"/>
  <c r="K37" i="1"/>
  <c r="K334" i="1"/>
  <c r="K330" i="1"/>
  <c r="K329" i="1"/>
  <c r="K327" i="1"/>
  <c r="K36" i="1"/>
  <c r="K325" i="1"/>
  <c r="K323" i="1"/>
  <c r="K321" i="1"/>
  <c r="K319" i="1"/>
  <c r="K317" i="1"/>
  <c r="K314" i="1"/>
  <c r="K312" i="1"/>
  <c r="K310" i="1"/>
  <c r="K308" i="1"/>
  <c r="K306" i="1"/>
  <c r="K304" i="1"/>
  <c r="K301" i="1"/>
  <c r="K298" i="1"/>
  <c r="K296" i="1"/>
  <c r="K294" i="1"/>
  <c r="K292" i="1"/>
  <c r="K290" i="1"/>
  <c r="K288" i="1"/>
  <c r="K285" i="1"/>
  <c r="K80" i="1"/>
  <c r="K283" i="1"/>
  <c r="K281" i="1"/>
  <c r="K279" i="1"/>
  <c r="K277" i="1"/>
  <c r="K275" i="1"/>
  <c r="K274" i="1"/>
  <c r="K272" i="1"/>
  <c r="K30" i="1"/>
  <c r="K28" i="1"/>
  <c r="K268" i="1"/>
  <c r="K245" i="1"/>
  <c r="K243" i="1"/>
  <c r="K246" i="1"/>
  <c r="K235" i="1"/>
  <c r="K233" i="1"/>
  <c r="K230" i="1"/>
  <c r="K227" i="1"/>
  <c r="K225" i="1"/>
  <c r="K223" i="1"/>
  <c r="K72" i="1"/>
  <c r="K221" i="1"/>
  <c r="K216" i="1"/>
  <c r="K209" i="1"/>
  <c r="K207" i="1"/>
  <c r="K205" i="1"/>
  <c r="K146" i="1"/>
  <c r="K188" i="1"/>
  <c r="K185" i="1"/>
  <c r="K66" i="1"/>
  <c r="K187" i="1"/>
  <c r="K178" i="1"/>
  <c r="K180" i="1"/>
  <c r="K64" i="1"/>
  <c r="K58" i="1"/>
  <c r="K57" i="1"/>
  <c r="K164" i="1"/>
  <c r="K161" i="1"/>
  <c r="K156" i="1"/>
  <c r="K158" i="1"/>
  <c r="K154" i="1"/>
  <c r="K55" i="1"/>
  <c r="K53" i="1"/>
  <c r="K51" i="1"/>
  <c r="K147" i="1"/>
  <c r="K9" i="1"/>
  <c r="K133" i="1"/>
  <c r="K141" i="1"/>
  <c r="K10" i="1"/>
  <c r="K136" i="1"/>
  <c r="K130" i="1"/>
  <c r="K121" i="1"/>
  <c r="K123" i="1"/>
  <c r="K122" i="1"/>
  <c r="K119" i="1"/>
  <c r="K117" i="1"/>
  <c r="K116" i="1"/>
  <c r="K115" i="1"/>
  <c r="K112" i="1"/>
  <c r="K21" i="1"/>
  <c r="K20" i="1"/>
  <c r="K267" i="1"/>
  <c r="K77" i="1"/>
  <c r="K265" i="1"/>
  <c r="K263" i="1"/>
  <c r="K261" i="1"/>
  <c r="K259" i="1"/>
  <c r="K257" i="1"/>
  <c r="K255" i="1"/>
  <c r="K253" i="1"/>
  <c r="K24" i="1"/>
  <c r="K76" i="1"/>
  <c r="K250" i="1"/>
  <c r="K238" i="1"/>
  <c r="K74" i="1"/>
  <c r="K236" i="1"/>
  <c r="K215" i="1"/>
  <c r="K18" i="1"/>
  <c r="K213" i="1"/>
  <c r="K208" i="1"/>
  <c r="K211" i="1"/>
  <c r="K11" i="1"/>
  <c r="K203" i="1"/>
  <c r="K202" i="1"/>
  <c r="K199" i="1"/>
  <c r="K198" i="1"/>
  <c r="K195" i="1"/>
  <c r="K193" i="1"/>
  <c r="K192" i="1"/>
  <c r="K67" i="1"/>
  <c r="K189" i="1"/>
  <c r="K181" i="1"/>
  <c r="K175" i="1"/>
  <c r="K62" i="1"/>
  <c r="K14" i="1"/>
  <c r="K169" i="1"/>
  <c r="K61" i="1"/>
  <c r="K5" i="1"/>
  <c r="K108" i="1"/>
  <c r="K354" i="1"/>
  <c r="K106" i="1"/>
  <c r="K421" i="1"/>
  <c r="K527" i="1"/>
  <c r="K374" i="1"/>
  <c r="K499" i="1"/>
  <c r="K521" i="1"/>
  <c r="K34" i="1"/>
  <c r="K496" i="1"/>
  <c r="K494" i="1"/>
  <c r="K33" i="1"/>
  <c r="K491" i="1"/>
  <c r="K489" i="1"/>
  <c r="K487" i="1"/>
  <c r="K485" i="1"/>
  <c r="K32" i="1"/>
  <c r="K299" i="1"/>
  <c r="K480" i="1"/>
  <c r="K479" i="1"/>
  <c r="K476" i="1"/>
  <c r="K219" i="1"/>
  <c r="K217" i="1"/>
  <c r="K518" i="1"/>
  <c r="K473" i="1"/>
  <c r="K515" i="1"/>
  <c r="K467" i="1"/>
  <c r="K514" i="1"/>
  <c r="K135" i="1"/>
  <c r="K464" i="1"/>
  <c r="K459" i="1"/>
  <c r="K457" i="1"/>
  <c r="K455" i="1"/>
  <c r="K44" i="1"/>
  <c r="K452" i="1"/>
  <c r="K451" i="1"/>
  <c r="K449" i="1"/>
  <c r="K101" i="1"/>
  <c r="K447" i="1"/>
  <c r="K445" i="1"/>
  <c r="K443" i="1"/>
  <c r="K99" i="1"/>
  <c r="K440" i="1"/>
  <c r="K438" i="1"/>
  <c r="K436" i="1"/>
  <c r="K434" i="1"/>
  <c r="K432" i="1"/>
  <c r="K98" i="1"/>
  <c r="K429" i="1"/>
  <c r="K426" i="1"/>
  <c r="K424" i="1"/>
  <c r="K97" i="1"/>
  <c r="K423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9" i="1"/>
  <c r="K385" i="1"/>
  <c r="K383" i="1"/>
  <c r="K38" i="1"/>
  <c r="K94" i="1"/>
  <c r="K378" i="1"/>
  <c r="K376" i="1"/>
  <c r="K373" i="1"/>
  <c r="K367" i="1"/>
  <c r="K370" i="1"/>
  <c r="K92" i="1"/>
  <c r="K365" i="1"/>
  <c r="K363" i="1"/>
  <c r="K89" i="1"/>
  <c r="K87" i="1"/>
  <c r="K85" i="1"/>
  <c r="K361" i="1"/>
  <c r="K359" i="1"/>
  <c r="K357" i="1"/>
  <c r="K356" i="1"/>
  <c r="K83" i="1"/>
  <c r="K353" i="1"/>
  <c r="K351" i="1"/>
  <c r="K349" i="1"/>
  <c r="K347" i="1"/>
  <c r="K345" i="1"/>
  <c r="K343" i="1"/>
  <c r="K341" i="1"/>
  <c r="K82" i="1"/>
  <c r="K335" i="1"/>
  <c r="K338" i="1"/>
  <c r="K336" i="1"/>
  <c r="K332" i="1"/>
  <c r="K333" i="1"/>
  <c r="K328" i="1"/>
  <c r="K326" i="1"/>
  <c r="K35" i="1"/>
  <c r="K324" i="1"/>
  <c r="K322" i="1"/>
  <c r="K320" i="1"/>
  <c r="K318" i="1"/>
  <c r="K316" i="1"/>
  <c r="K313" i="1"/>
  <c r="K311" i="1"/>
  <c r="K309" i="1"/>
  <c r="K307" i="1"/>
  <c r="K305" i="1"/>
  <c r="K303" i="1"/>
  <c r="K300" i="1"/>
  <c r="K297" i="1"/>
  <c r="K295" i="1"/>
  <c r="K293" i="1"/>
  <c r="K291" i="1"/>
  <c r="K289" i="1"/>
  <c r="K286" i="1"/>
  <c r="K284" i="1"/>
  <c r="K79" i="1"/>
  <c r="K282" i="1"/>
  <c r="K280" i="1"/>
  <c r="K278" i="1"/>
  <c r="K276" i="1"/>
  <c r="K31" i="1"/>
  <c r="K273" i="1"/>
  <c r="K271" i="1"/>
  <c r="K29" i="1"/>
  <c r="K270" i="1"/>
  <c r="K269" i="1"/>
  <c r="K78" i="1"/>
  <c r="K266" i="1"/>
  <c r="K264" i="1"/>
  <c r="K262" i="1"/>
  <c r="K260" i="1"/>
  <c r="K258" i="1"/>
  <c r="K256" i="1"/>
  <c r="K254" i="1"/>
  <c r="K252" i="1"/>
  <c r="K249" i="1"/>
  <c r="K248" i="1"/>
  <c r="K251" i="1"/>
  <c r="K247" i="1"/>
  <c r="K75" i="1"/>
  <c r="K244" i="1"/>
  <c r="K23" i="1"/>
  <c r="K237" i="1"/>
  <c r="K73" i="1"/>
  <c r="K234" i="1"/>
  <c r="K231" i="1"/>
  <c r="K229" i="1"/>
  <c r="K226" i="1"/>
  <c r="K224" i="1"/>
  <c r="K228" i="1"/>
  <c r="K222" i="1"/>
  <c r="K220" i="1"/>
  <c r="K71" i="1"/>
  <c r="K214" i="1"/>
  <c r="K212" i="1"/>
  <c r="K17" i="1"/>
  <c r="K210" i="1"/>
  <c r="K206" i="1"/>
  <c r="K204" i="1"/>
  <c r="K143" i="1"/>
  <c r="K69" i="1"/>
  <c r="K201" i="1"/>
  <c r="K200" i="1"/>
  <c r="K196" i="1"/>
  <c r="K194" i="1"/>
  <c r="K15" i="1"/>
  <c r="K191" i="1"/>
  <c r="K190" i="1"/>
  <c r="K186" i="1"/>
  <c r="K184" i="1"/>
  <c r="K65" i="1"/>
  <c r="K182" i="1"/>
  <c r="K174" i="1"/>
  <c r="K176" i="1"/>
  <c r="K179" i="1"/>
  <c r="K177" i="1"/>
  <c r="K63" i="1"/>
  <c r="K171" i="1"/>
  <c r="K172" i="1"/>
  <c r="K170" i="1"/>
  <c r="K13" i="1"/>
  <c r="K60" i="1"/>
  <c r="K167" i="1"/>
  <c r="K166" i="1"/>
  <c r="K165" i="1"/>
  <c r="K163" i="1"/>
  <c r="K159" i="1"/>
  <c r="K162" i="1"/>
  <c r="K155" i="1"/>
  <c r="K56" i="1"/>
  <c r="K54" i="1"/>
  <c r="K52" i="1"/>
  <c r="K148" i="1"/>
  <c r="K144" i="1"/>
  <c r="K8" i="1"/>
  <c r="K142" i="1"/>
  <c r="K140" i="1"/>
  <c r="K139" i="1"/>
  <c r="K131" i="1"/>
  <c r="K124" i="1"/>
  <c r="K47" i="1"/>
  <c r="K120" i="1"/>
  <c r="K118" i="1"/>
  <c r="K46" i="1"/>
  <c r="K4" i="1"/>
  <c r="K114" i="1"/>
  <c r="K111" i="1"/>
  <c r="K109" i="1"/>
  <c r="K107" i="1"/>
  <c r="K162" i="14" l="1"/>
  <c r="J162" i="14"/>
  <c r="J2246" i="14"/>
  <c r="K2246" i="14" s="1"/>
  <c r="K2889" i="14"/>
  <c r="J2889" i="14"/>
  <c r="K160" i="14"/>
  <c r="J160" i="14"/>
  <c r="K161" i="14"/>
  <c r="J161" i="14"/>
  <c r="O124" i="1"/>
  <c r="Q124" i="1"/>
  <c r="R3252" i="14" l="1"/>
  <c r="U3252" i="14"/>
  <c r="AA3244" i="14"/>
  <c r="AA3246" i="14"/>
  <c r="AA3252" i="14"/>
  <c r="X3245" i="14"/>
  <c r="AA3245" i="14"/>
  <c r="Q21" i="1"/>
  <c r="O290" i="1"/>
  <c r="Q290" i="1"/>
  <c r="K3244" i="14" l="1"/>
  <c r="J3244" i="14"/>
  <c r="K3245" i="14"/>
  <c r="J3245" i="14"/>
  <c r="K3252" i="14"/>
  <c r="J3252" i="14"/>
  <c r="J3246" i="14"/>
  <c r="K3246" i="14" s="1"/>
  <c r="O355" i="1"/>
  <c r="Q355" i="1"/>
  <c r="O321" i="1"/>
  <c r="Q321" i="1"/>
  <c r="O319" i="1"/>
  <c r="Q319" i="1"/>
  <c r="O316" i="1"/>
  <c r="Q316" i="1"/>
  <c r="O312" i="1"/>
  <c r="Q312" i="1"/>
  <c r="O304" i="1"/>
  <c r="Q304" i="1"/>
  <c r="O299" i="1"/>
  <c r="Q299" i="1"/>
  <c r="R2924" i="14"/>
  <c r="R2928" i="14"/>
  <c r="R2929" i="14"/>
  <c r="U2924" i="14"/>
  <c r="U2928" i="14"/>
  <c r="U2929" i="14"/>
  <c r="X2924" i="14"/>
  <c r="X2928" i="14"/>
  <c r="X2929" i="14"/>
  <c r="AA2922" i="14"/>
  <c r="AA2924" i="14"/>
  <c r="AA2928" i="14"/>
  <c r="AA2929" i="14"/>
  <c r="R2816" i="14"/>
  <c r="U2816" i="14"/>
  <c r="X2816" i="14"/>
  <c r="AA2816" i="14"/>
  <c r="R1976" i="14"/>
  <c r="U1976" i="14"/>
  <c r="X1976" i="14"/>
  <c r="AA1976" i="14"/>
  <c r="R1618" i="14"/>
  <c r="R1621" i="14"/>
  <c r="R1622" i="14"/>
  <c r="R1623" i="14"/>
  <c r="R1627" i="14"/>
  <c r="R1788" i="14"/>
  <c r="R1631" i="14"/>
  <c r="U1618" i="14"/>
  <c r="U1621" i="14"/>
  <c r="U1622" i="14"/>
  <c r="U1623" i="14"/>
  <c r="U1624" i="14"/>
  <c r="U1627" i="14"/>
  <c r="U1788" i="14"/>
  <c r="U1631" i="14"/>
  <c r="X1618" i="14"/>
  <c r="X1621" i="14"/>
  <c r="X1622" i="14"/>
  <c r="X1623" i="14"/>
  <c r="X1624" i="14"/>
  <c r="X1627" i="14"/>
  <c r="X1631" i="14"/>
  <c r="AA1618" i="14"/>
  <c r="AA1621" i="14"/>
  <c r="AA1622" i="14"/>
  <c r="AA1623" i="14"/>
  <c r="AA1624" i="14"/>
  <c r="AA1627" i="14"/>
  <c r="AA1788" i="14"/>
  <c r="AA1631" i="14"/>
  <c r="J1631" i="14" l="1"/>
  <c r="J1627" i="14"/>
  <c r="J1623" i="14"/>
  <c r="J1621" i="14"/>
  <c r="J2928" i="14"/>
  <c r="J1788" i="14"/>
  <c r="J1624" i="14"/>
  <c r="J1622" i="14"/>
  <c r="J1618" i="14"/>
  <c r="J1976" i="14"/>
  <c r="J2816" i="14"/>
  <c r="J2929" i="14"/>
  <c r="J2924" i="14"/>
  <c r="J2922" i="14" l="1"/>
  <c r="K2922" i="14" s="1"/>
  <c r="U467" i="14"/>
  <c r="R513" i="14" l="1"/>
  <c r="U513" i="14"/>
  <c r="U514" i="14"/>
  <c r="X513" i="14"/>
  <c r="X514" i="14"/>
  <c r="AA513" i="14"/>
  <c r="AA514" i="14"/>
  <c r="R476" i="14"/>
  <c r="R477" i="14"/>
  <c r="R479" i="14"/>
  <c r="R480" i="14"/>
  <c r="U477" i="14"/>
  <c r="U479" i="14"/>
  <c r="U480" i="14"/>
  <c r="X476" i="14"/>
  <c r="X477" i="14"/>
  <c r="X479" i="14"/>
  <c r="X480" i="14"/>
  <c r="AA476" i="14"/>
  <c r="AA477" i="14"/>
  <c r="AA479" i="14"/>
  <c r="AA480" i="14"/>
  <c r="R3050" i="14"/>
  <c r="AA3050" i="14"/>
  <c r="R519" i="14"/>
  <c r="U519" i="14"/>
  <c r="X519" i="14"/>
  <c r="AA519" i="14"/>
  <c r="R515" i="14"/>
  <c r="R517" i="14"/>
  <c r="U478" i="14"/>
  <c r="U515" i="14"/>
  <c r="U517" i="14"/>
  <c r="X478" i="14"/>
  <c r="X483" i="14"/>
  <c r="X484" i="14"/>
  <c r="X515" i="14"/>
  <c r="X517" i="14"/>
  <c r="AA478" i="14"/>
  <c r="AA483" i="14"/>
  <c r="AA484" i="14"/>
  <c r="AA515" i="14"/>
  <c r="AA517" i="14"/>
  <c r="R511" i="14"/>
  <c r="R512" i="14"/>
  <c r="R481" i="14"/>
  <c r="U511" i="14"/>
  <c r="U512" i="14"/>
  <c r="U481" i="14"/>
  <c r="X511" i="14"/>
  <c r="X512" i="14"/>
  <c r="X481" i="14"/>
  <c r="AA511" i="14"/>
  <c r="AA512" i="14"/>
  <c r="AA481" i="14"/>
  <c r="O217" i="1"/>
  <c r="Q217" i="1"/>
  <c r="O421" i="1"/>
  <c r="Q421" i="1"/>
  <c r="O302" i="1"/>
  <c r="Q302" i="1"/>
  <c r="O313" i="1"/>
  <c r="Q313" i="1"/>
  <c r="O320" i="1"/>
  <c r="Q320" i="1"/>
  <c r="Q22" i="1"/>
  <c r="O218" i="1"/>
  <c r="O219" i="1"/>
  <c r="Q218" i="1"/>
  <c r="Q219" i="1"/>
  <c r="Q214" i="1"/>
  <c r="O214" i="1"/>
  <c r="O153" i="1"/>
  <c r="Q153" i="1"/>
  <c r="O135" i="1"/>
  <c r="Q135" i="1"/>
  <c r="O134" i="1"/>
  <c r="Q134" i="1"/>
  <c r="Q108" i="1"/>
  <c r="O108" i="1"/>
  <c r="Q107" i="1"/>
  <c r="O107" i="1"/>
  <c r="R1781" i="14"/>
  <c r="U1781" i="14"/>
  <c r="X1781" i="14"/>
  <c r="AA1781" i="14"/>
  <c r="AA4" i="14"/>
  <c r="AA5" i="14"/>
  <c r="AA7" i="14"/>
  <c r="AA8" i="14"/>
  <c r="AA9" i="14"/>
  <c r="AA11" i="14"/>
  <c r="AA12" i="14"/>
  <c r="AA13" i="14"/>
  <c r="AA14" i="14"/>
  <c r="AA17" i="14"/>
  <c r="AA18" i="14"/>
  <c r="AA19" i="14"/>
  <c r="AA21" i="14"/>
  <c r="AA22" i="14"/>
  <c r="AA23" i="14"/>
  <c r="AA26" i="14"/>
  <c r="AA27" i="14"/>
  <c r="AA28" i="14"/>
  <c r="AA29" i="14"/>
  <c r="AA30" i="14"/>
  <c r="AA31" i="14"/>
  <c r="AA32" i="14"/>
  <c r="AA33" i="14"/>
  <c r="AA34" i="14"/>
  <c r="AA36" i="14"/>
  <c r="AA35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4" i="14"/>
  <c r="AA55" i="14"/>
  <c r="AA58" i="14"/>
  <c r="AA59" i="14"/>
  <c r="AA60" i="14"/>
  <c r="AA65" i="14"/>
  <c r="AA72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8" i="14"/>
  <c r="AA99" i="14"/>
  <c r="AA100" i="14"/>
  <c r="AA101" i="14"/>
  <c r="AA102" i="14"/>
  <c r="AA103" i="14"/>
  <c r="AA104" i="14"/>
  <c r="AA105" i="14"/>
  <c r="AA106" i="14"/>
  <c r="AA109" i="14"/>
  <c r="AA110" i="14"/>
  <c r="AA111" i="14"/>
  <c r="AA112" i="14"/>
  <c r="AA113" i="14"/>
  <c r="AA116" i="14"/>
  <c r="AA117" i="14"/>
  <c r="AA119" i="14"/>
  <c r="AA120" i="14"/>
  <c r="AA121" i="14"/>
  <c r="AA122" i="14"/>
  <c r="AA123" i="14"/>
  <c r="AA124" i="14"/>
  <c r="AA125" i="14"/>
  <c r="AA126" i="14"/>
  <c r="AA128" i="14"/>
  <c r="AA127" i="14"/>
  <c r="AA129" i="14"/>
  <c r="AA130" i="14"/>
  <c r="AA131" i="14"/>
  <c r="AA132" i="14"/>
  <c r="AA133" i="14"/>
  <c r="AA134" i="14"/>
  <c r="AA135" i="14"/>
  <c r="AA136" i="14"/>
  <c r="AA137" i="14"/>
  <c r="AA139" i="14"/>
  <c r="AA140" i="14"/>
  <c r="AA141" i="14"/>
  <c r="AA142" i="14"/>
  <c r="AA145" i="14"/>
  <c r="AA146" i="14"/>
  <c r="AA149" i="14"/>
  <c r="AA151" i="14"/>
  <c r="AA152" i="14"/>
  <c r="AA153" i="14"/>
  <c r="AA154" i="14"/>
  <c r="AA155" i="14"/>
  <c r="AA156" i="14"/>
  <c r="AA157" i="14"/>
  <c r="AA158" i="14"/>
  <c r="AA159" i="14"/>
  <c r="AA163" i="14"/>
  <c r="AA164" i="14"/>
  <c r="AA165" i="14"/>
  <c r="AA166" i="14"/>
  <c r="AA167" i="14"/>
  <c r="AA169" i="14"/>
  <c r="AA170" i="14"/>
  <c r="AA171" i="14"/>
  <c r="AA172" i="14"/>
  <c r="AA173" i="14"/>
  <c r="AA174" i="14"/>
  <c r="AA178" i="14"/>
  <c r="AA179" i="14"/>
  <c r="AA181" i="14"/>
  <c r="AA182" i="14"/>
  <c r="AA183" i="14"/>
  <c r="AA184" i="14"/>
  <c r="AA185" i="14"/>
  <c r="AA188" i="14"/>
  <c r="AA191" i="14"/>
  <c r="AA192" i="14"/>
  <c r="AA194" i="14"/>
  <c r="AA197" i="14"/>
  <c r="AA198" i="14"/>
  <c r="AA199" i="14"/>
  <c r="AA200" i="14"/>
  <c r="AA205" i="14"/>
  <c r="AA207" i="14"/>
  <c r="AA208" i="14"/>
  <c r="AA209" i="14"/>
  <c r="AA210" i="14"/>
  <c r="AA211" i="14"/>
  <c r="AA213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62" i="14"/>
  <c r="AA263" i="14"/>
  <c r="AA264" i="14"/>
  <c r="AA265" i="14"/>
  <c r="AA266" i="14"/>
  <c r="AA267" i="14"/>
  <c r="AA272" i="14"/>
  <c r="AA273" i="14"/>
  <c r="AA274" i="14"/>
  <c r="AA275" i="14"/>
  <c r="AA276" i="14"/>
  <c r="AA277" i="14"/>
  <c r="AA268" i="14"/>
  <c r="AA269" i="14"/>
  <c r="AA270" i="14"/>
  <c r="AA271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1" i="14"/>
  <c r="AA292" i="14"/>
  <c r="AA294" i="14"/>
  <c r="AA297" i="14"/>
  <c r="AA298" i="14"/>
  <c r="AA299" i="14"/>
  <c r="AA300" i="14"/>
  <c r="AA301" i="14"/>
  <c r="AA302" i="14"/>
  <c r="AA303" i="14"/>
  <c r="AA304" i="14"/>
  <c r="AA305" i="14"/>
  <c r="AA306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7" i="14"/>
  <c r="AA329" i="14"/>
  <c r="AA333" i="14"/>
  <c r="AA334" i="14"/>
  <c r="AA343" i="14"/>
  <c r="AA338" i="14"/>
  <c r="AA339" i="14"/>
  <c r="AA344" i="14"/>
  <c r="AA345" i="14"/>
  <c r="AA348" i="14"/>
  <c r="AA349" i="14"/>
  <c r="AA350" i="14"/>
  <c r="AA351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8" i="14"/>
  <c r="AA369" i="14"/>
  <c r="AA370" i="14"/>
  <c r="AA371" i="14"/>
  <c r="AA374" i="14"/>
  <c r="AA375" i="14"/>
  <c r="AA376" i="14"/>
  <c r="AA377" i="14"/>
  <c r="AA379" i="14"/>
  <c r="AA380" i="14"/>
  <c r="AA384" i="14"/>
  <c r="AA385" i="14"/>
  <c r="AA386" i="14"/>
  <c r="AA387" i="14"/>
  <c r="AA388" i="14"/>
  <c r="AA389" i="14"/>
  <c r="AA390" i="14"/>
  <c r="AA391" i="14"/>
  <c r="AA392" i="14"/>
  <c r="AA393" i="14"/>
  <c r="AA409" i="14"/>
  <c r="AA410" i="14"/>
  <c r="AA413" i="14"/>
  <c r="AA414" i="14"/>
  <c r="AA417" i="14"/>
  <c r="AA421" i="14"/>
  <c r="AA423" i="14"/>
  <c r="AA424" i="14"/>
  <c r="AA430" i="14"/>
  <c r="AA434" i="14"/>
  <c r="AA435" i="14"/>
  <c r="AA436" i="14"/>
  <c r="AA438" i="14"/>
  <c r="AA440" i="14"/>
  <c r="AA441" i="14"/>
  <c r="AA442" i="14"/>
  <c r="AA443" i="14"/>
  <c r="AA444" i="14"/>
  <c r="AA445" i="14"/>
  <c r="AA446" i="14"/>
  <c r="AA448" i="14"/>
  <c r="AA449" i="14"/>
  <c r="AA452" i="14"/>
  <c r="AA454" i="14"/>
  <c r="AA455" i="14"/>
  <c r="AA470" i="14"/>
  <c r="AA471" i="14"/>
  <c r="AA473" i="14"/>
  <c r="AA487" i="14"/>
  <c r="AA488" i="14"/>
  <c r="AA507" i="14"/>
  <c r="AA526" i="14"/>
  <c r="AA529" i="14"/>
  <c r="AA530" i="14"/>
  <c r="AA531" i="14"/>
  <c r="AA532" i="14"/>
  <c r="AA533" i="14"/>
  <c r="AA535" i="14"/>
  <c r="AA541" i="14"/>
  <c r="AA542" i="14"/>
  <c r="AA534" i="14"/>
  <c r="AA536" i="14"/>
  <c r="AA537" i="14"/>
  <c r="AA538" i="14"/>
  <c r="AA539" i="14"/>
  <c r="AA540" i="14"/>
  <c r="AA543" i="14"/>
  <c r="AA544" i="14"/>
  <c r="AA545" i="14"/>
  <c r="AA552" i="14"/>
  <c r="AA553" i="14"/>
  <c r="AA554" i="14"/>
  <c r="AA555" i="14"/>
  <c r="AA556" i="14"/>
  <c r="AA559" i="14"/>
  <c r="AA560" i="14"/>
  <c r="AA561" i="14"/>
  <c r="AA563" i="14"/>
  <c r="AA565" i="14"/>
  <c r="AA566" i="14"/>
  <c r="AA568" i="14"/>
  <c r="AA569" i="14"/>
  <c r="AA571" i="14"/>
  <c r="AA572" i="14"/>
  <c r="AA573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6" i="14"/>
  <c r="AA595" i="14"/>
  <c r="AA597" i="14"/>
  <c r="AA598" i="14"/>
  <c r="AA600" i="14"/>
  <c r="AA599" i="14"/>
  <c r="AA601" i="14"/>
  <c r="AA602" i="14"/>
  <c r="AA603" i="14"/>
  <c r="AA604" i="14"/>
  <c r="AA605" i="14"/>
  <c r="AA607" i="14"/>
  <c r="AA608" i="14"/>
  <c r="AA609" i="14"/>
  <c r="AA610" i="14"/>
  <c r="AA611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7" i="14"/>
  <c r="AA628" i="14"/>
  <c r="AA629" i="14"/>
  <c r="AA630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6" i="14"/>
  <c r="AA647" i="14"/>
  <c r="AA648" i="14"/>
  <c r="AA649" i="14"/>
  <c r="AA650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4" i="14"/>
  <c r="AA675" i="14"/>
  <c r="AA676" i="14"/>
  <c r="AA678" i="14"/>
  <c r="AA679" i="14"/>
  <c r="AA685" i="14"/>
  <c r="AA682" i="14"/>
  <c r="AA690" i="14"/>
  <c r="AA691" i="14"/>
  <c r="AA693" i="14"/>
  <c r="AA694" i="14"/>
  <c r="AA695" i="14"/>
  <c r="AA696" i="14"/>
  <c r="AA697" i="14"/>
  <c r="AA698" i="14"/>
  <c r="AA699" i="14"/>
  <c r="AA700" i="14"/>
  <c r="AA701" i="14"/>
  <c r="AA703" i="14"/>
  <c r="AA704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7" i="14"/>
  <c r="AA769" i="14"/>
  <c r="AA770" i="14"/>
  <c r="AA771" i="14"/>
  <c r="AA772" i="14"/>
  <c r="AA773" i="14"/>
  <c r="AA774" i="14"/>
  <c r="AA775" i="14"/>
  <c r="AA776" i="14"/>
  <c r="AA780" i="14"/>
  <c r="AA781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4" i="14"/>
  <c r="AA805" i="14"/>
  <c r="AA806" i="14"/>
  <c r="AA807" i="14"/>
  <c r="AA808" i="14"/>
  <c r="AA813" i="14"/>
  <c r="AA815" i="14"/>
  <c r="AA816" i="14"/>
  <c r="AA817" i="14"/>
  <c r="AA818" i="14"/>
  <c r="AA819" i="14"/>
  <c r="AA820" i="14"/>
  <c r="AA821" i="14"/>
  <c r="AA822" i="14"/>
  <c r="AA823" i="14"/>
  <c r="AA826" i="14"/>
  <c r="AA827" i="14"/>
  <c r="AA828" i="14"/>
  <c r="AA829" i="14"/>
  <c r="AA837" i="14"/>
  <c r="AA838" i="14"/>
  <c r="AA839" i="14"/>
  <c r="AA840" i="14"/>
  <c r="AA841" i="14"/>
  <c r="AA842" i="14"/>
  <c r="AA843" i="14"/>
  <c r="AA844" i="14"/>
  <c r="AA845" i="14"/>
  <c r="AA847" i="14"/>
  <c r="AA848" i="14"/>
  <c r="AA857" i="14"/>
  <c r="AA858" i="14"/>
  <c r="AA859" i="14"/>
  <c r="AA860" i="14"/>
  <c r="AA861" i="14"/>
  <c r="AA863" i="14"/>
  <c r="AA865" i="14"/>
  <c r="AA895" i="14"/>
  <c r="AA889" i="14"/>
  <c r="AA891" i="14"/>
  <c r="AA897" i="14"/>
  <c r="AA904" i="14"/>
  <c r="AA903" i="14"/>
  <c r="AA905" i="14"/>
  <c r="AA906" i="14"/>
  <c r="AA909" i="14"/>
  <c r="AA911" i="14"/>
  <c r="AA913" i="14"/>
  <c r="AA914" i="14"/>
  <c r="AA917" i="14"/>
  <c r="AA924" i="14"/>
  <c r="AA927" i="14"/>
  <c r="AA928" i="14"/>
  <c r="AA929" i="14"/>
  <c r="AA930" i="14"/>
  <c r="AA931" i="14"/>
  <c r="AA933" i="14"/>
  <c r="AA934" i="14"/>
  <c r="AA936" i="14"/>
  <c r="AA937" i="14"/>
  <c r="AA954" i="14"/>
  <c r="AA979" i="14"/>
  <c r="AA984" i="14"/>
  <c r="AA994" i="14"/>
  <c r="AA995" i="14"/>
  <c r="AA996" i="14"/>
  <c r="AA998" i="14"/>
  <c r="AA1001" i="14"/>
  <c r="AA1000" i="14"/>
  <c r="AA1003" i="14"/>
  <c r="AA1004" i="14"/>
  <c r="AA1005" i="14"/>
  <c r="AA1006" i="14"/>
  <c r="AA1007" i="14"/>
  <c r="AA1008" i="14"/>
  <c r="AA1009" i="14"/>
  <c r="AA1010" i="14"/>
  <c r="AA1011" i="14"/>
  <c r="AA1016" i="14"/>
  <c r="AA1017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7" i="14"/>
  <c r="AA1058" i="14"/>
  <c r="AA1053" i="14"/>
  <c r="AA1054" i="14"/>
  <c r="AA1055" i="14"/>
  <c r="AA1062" i="14"/>
  <c r="AA1063" i="14"/>
  <c r="AA1064" i="14"/>
  <c r="AA1065" i="14"/>
  <c r="AA1066" i="14"/>
  <c r="AA1071" i="14"/>
  <c r="AA1072" i="14"/>
  <c r="AA1073" i="14"/>
  <c r="AA1074" i="14"/>
  <c r="AA1075" i="14"/>
  <c r="AA1076" i="14"/>
  <c r="AA1078" i="14"/>
  <c r="AA1080" i="14"/>
  <c r="AA1082" i="14"/>
  <c r="AA1087" i="14"/>
  <c r="AA1089" i="14"/>
  <c r="AA1091" i="14"/>
  <c r="AA1093" i="14"/>
  <c r="AA1094" i="14"/>
  <c r="AA1095" i="14"/>
  <c r="AA1096" i="14"/>
  <c r="AA1098" i="14"/>
  <c r="AA1099" i="14"/>
  <c r="AA1100" i="14"/>
  <c r="AA1101" i="14"/>
  <c r="AA1102" i="14"/>
  <c r="AA1107" i="14"/>
  <c r="AA1108" i="14"/>
  <c r="AA1109" i="14"/>
  <c r="AA1110" i="14"/>
  <c r="AA1111" i="14"/>
  <c r="AA1116" i="14"/>
  <c r="AA1117" i="14"/>
  <c r="AA1118" i="14"/>
  <c r="AA1120" i="14"/>
  <c r="AA1121" i="14"/>
  <c r="AA1122" i="14"/>
  <c r="AA1123" i="14"/>
  <c r="AA1124" i="14"/>
  <c r="AA1125" i="14"/>
  <c r="AA1126" i="14"/>
  <c r="AA1143" i="14"/>
  <c r="AA1133" i="14"/>
  <c r="AA1135" i="14"/>
  <c r="AA1136" i="14"/>
  <c r="AA1137" i="14"/>
  <c r="AA1138" i="14"/>
  <c r="AA1140" i="14"/>
  <c r="AA1141" i="14"/>
  <c r="AA1142" i="14"/>
  <c r="AA1144" i="14"/>
  <c r="AA1147" i="14"/>
  <c r="AA1148" i="14"/>
  <c r="AA1151" i="14"/>
  <c r="AA1150" i="14"/>
  <c r="AA1152" i="14"/>
  <c r="AA1153" i="14"/>
  <c r="AA1154" i="14"/>
  <c r="AA1160" i="14"/>
  <c r="AA1161" i="14"/>
  <c r="AA1162" i="14"/>
  <c r="AA1164" i="14"/>
  <c r="AA1165" i="14"/>
  <c r="AA1168" i="14"/>
  <c r="AA1169" i="14"/>
  <c r="AA1170" i="14"/>
  <c r="AA1174" i="14"/>
  <c r="AA1175" i="14"/>
  <c r="AA1176" i="14"/>
  <c r="AA1177" i="14"/>
  <c r="AA1178" i="14"/>
  <c r="AA1180" i="14"/>
  <c r="AA1181" i="14"/>
  <c r="AA1183" i="14"/>
  <c r="AA1184" i="14"/>
  <c r="AA1185" i="14"/>
  <c r="AA1186" i="14"/>
  <c r="AA1187" i="14"/>
  <c r="AA1188" i="14"/>
  <c r="AA1189" i="14"/>
  <c r="AA1191" i="14"/>
  <c r="AA1192" i="14"/>
  <c r="AA1193" i="14"/>
  <c r="AA1195" i="14"/>
  <c r="AA1196" i="14"/>
  <c r="AA1197" i="14"/>
  <c r="AA1202" i="14"/>
  <c r="AA1203" i="14"/>
  <c r="AA1205" i="14"/>
  <c r="AA1207" i="14"/>
  <c r="AA1209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4" i="14"/>
  <c r="AA1235" i="14"/>
  <c r="AA1236" i="14"/>
  <c r="AA1237" i="14"/>
  <c r="AA1238" i="14"/>
  <c r="AA1239" i="14"/>
  <c r="AA1241" i="14"/>
  <c r="AA1242" i="14"/>
  <c r="AA1244" i="14"/>
  <c r="AA1245" i="14"/>
  <c r="AA1246" i="14"/>
  <c r="AA1249" i="14"/>
  <c r="AA1250" i="14"/>
  <c r="AA1251" i="14"/>
  <c r="AA1253" i="14"/>
  <c r="AA1254" i="14"/>
  <c r="AA1256" i="14"/>
  <c r="AA1257" i="14"/>
  <c r="AA1265" i="14"/>
  <c r="AA1266" i="14"/>
  <c r="AA1267" i="14"/>
  <c r="AA1271" i="14"/>
  <c r="AA1277" i="14"/>
  <c r="AA1282" i="14"/>
  <c r="AA1283" i="14"/>
  <c r="AA1284" i="14"/>
  <c r="AA1285" i="14"/>
  <c r="AA1286" i="14"/>
  <c r="AA1288" i="14"/>
  <c r="AA1289" i="14"/>
  <c r="AA1290" i="14"/>
  <c r="AA1291" i="14"/>
  <c r="AA1292" i="14"/>
  <c r="AA1293" i="14"/>
  <c r="AA1294" i="14"/>
  <c r="AA1297" i="14"/>
  <c r="AA1300" i="14"/>
  <c r="AA1301" i="14"/>
  <c r="AA1305" i="14"/>
  <c r="AA1306" i="14"/>
  <c r="AA1308" i="14"/>
  <c r="AA1309" i="14"/>
  <c r="AA1310" i="14"/>
  <c r="AA1311" i="14"/>
  <c r="AA1314" i="14"/>
  <c r="AA1315" i="14"/>
  <c r="AA1316" i="14"/>
  <c r="AA1317" i="14"/>
  <c r="AA1318" i="14"/>
  <c r="AA1319" i="14"/>
  <c r="AA1320" i="14"/>
  <c r="AA1323" i="14"/>
  <c r="AA1322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4" i="14"/>
  <c r="AA1356" i="14"/>
  <c r="AA1357" i="14"/>
  <c r="AA1358" i="14"/>
  <c r="AA1359" i="14"/>
  <c r="AA1360" i="14"/>
  <c r="AA1363" i="14"/>
  <c r="AA1364" i="14"/>
  <c r="AA1365" i="14"/>
  <c r="AA1368" i="14"/>
  <c r="AA1369" i="14"/>
  <c r="AA1370" i="14"/>
  <c r="AA1372" i="14"/>
  <c r="AA1373" i="14"/>
  <c r="AA1374" i="14"/>
  <c r="AA1375" i="14"/>
  <c r="AA1376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400" i="14"/>
  <c r="AA1401" i="14"/>
  <c r="AA1403" i="14"/>
  <c r="AA1404" i="14"/>
  <c r="AA1405" i="14"/>
  <c r="AA1406" i="14"/>
  <c r="AA1407" i="14"/>
  <c r="AA1410" i="14"/>
  <c r="AA1412" i="14"/>
  <c r="AA1413" i="14"/>
  <c r="AA1414" i="14"/>
  <c r="AA1416" i="14"/>
  <c r="AA1417" i="14"/>
  <c r="AA1418" i="14"/>
  <c r="AA1431" i="14"/>
  <c r="AA1435" i="14"/>
  <c r="AA1436" i="14"/>
  <c r="AA1437" i="14"/>
  <c r="AA1438" i="14"/>
  <c r="AA1439" i="14"/>
  <c r="AA1447" i="14"/>
  <c r="AA1448" i="14"/>
  <c r="AA1449" i="14"/>
  <c r="AA1450" i="14"/>
  <c r="AA1451" i="14"/>
  <c r="AA1452" i="14"/>
  <c r="AA1453" i="14"/>
  <c r="AA1454" i="14"/>
  <c r="AA1455" i="14"/>
  <c r="AA1456" i="14"/>
  <c r="AA1458" i="14"/>
  <c r="AA1459" i="14"/>
  <c r="AA1461" i="14"/>
  <c r="AA1462" i="14"/>
  <c r="AA1467" i="14"/>
  <c r="AA1468" i="14"/>
  <c r="AA1469" i="14"/>
  <c r="AA1470" i="14"/>
  <c r="AA1471" i="14"/>
  <c r="AA1472" i="14"/>
  <c r="AA1473" i="14"/>
  <c r="AA1474" i="14"/>
  <c r="AA1475" i="14"/>
  <c r="AA1463" i="14"/>
  <c r="AA1477" i="14"/>
  <c r="AA1478" i="14"/>
  <c r="AA1484" i="14"/>
  <c r="AA1494" i="14"/>
  <c r="AA1495" i="14"/>
  <c r="AA1496" i="14"/>
  <c r="AA1503" i="14"/>
  <c r="AA1505" i="14"/>
  <c r="AA1506" i="14"/>
  <c r="AA1507" i="14"/>
  <c r="AA1508" i="14"/>
  <c r="AA1510" i="14"/>
  <c r="AA1511" i="14"/>
  <c r="AA1512" i="14"/>
  <c r="AA1514" i="14"/>
  <c r="AA1515" i="14"/>
  <c r="AA1516" i="14"/>
  <c r="AA1517" i="14"/>
  <c r="AA1518" i="14"/>
  <c r="AA1519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40" i="14"/>
  <c r="AA1543" i="14"/>
  <c r="AA1544" i="14"/>
  <c r="AA1557" i="14"/>
  <c r="AA1558" i="14"/>
  <c r="AA1559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1" i="14"/>
  <c r="AA1592" i="14"/>
  <c r="AA1593" i="14"/>
  <c r="AA1594" i="14"/>
  <c r="AA1595" i="14"/>
  <c r="AA1596" i="14"/>
  <c r="AA1597" i="14"/>
  <c r="AA1598" i="14"/>
  <c r="AA1606" i="14"/>
  <c r="AA1607" i="14"/>
  <c r="AA1608" i="14"/>
  <c r="AA1610" i="14"/>
  <c r="AA1611" i="14"/>
  <c r="AA1612" i="14"/>
  <c r="AA1613" i="14"/>
  <c r="AA1614" i="14"/>
  <c r="AA1615" i="14"/>
  <c r="AA1616" i="14"/>
  <c r="AA1617" i="14"/>
  <c r="AA1619" i="14"/>
  <c r="AA1620" i="14"/>
  <c r="AA1625" i="14"/>
  <c r="AA1626" i="14"/>
  <c r="AA1629" i="14"/>
  <c r="AA1632" i="14"/>
  <c r="AA1633" i="14"/>
  <c r="AA1634" i="14"/>
  <c r="AA1635" i="14"/>
  <c r="AA1636" i="14"/>
  <c r="AA1649" i="14"/>
  <c r="AA1651" i="14"/>
  <c r="AA1652" i="14"/>
  <c r="AA1655" i="14"/>
  <c r="AA1656" i="14"/>
  <c r="AA1657" i="14"/>
  <c r="AA1658" i="14"/>
  <c r="AA1659" i="14"/>
  <c r="AA1678" i="14"/>
  <c r="AA1679" i="14"/>
  <c r="AA1680" i="14"/>
  <c r="AA1682" i="14"/>
  <c r="AA1683" i="14"/>
  <c r="AA1685" i="14"/>
  <c r="AA1686" i="14"/>
  <c r="AA1687" i="14"/>
  <c r="AA1688" i="14"/>
  <c r="AA1689" i="14"/>
  <c r="AA1691" i="14"/>
  <c r="AA1690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7" i="14"/>
  <c r="AA1708" i="14"/>
  <c r="AA1709" i="14"/>
  <c r="AA1710" i="14"/>
  <c r="AA1711" i="14"/>
  <c r="AA1712" i="14"/>
  <c r="AA1713" i="14"/>
  <c r="AA1715" i="14"/>
  <c r="AA1716" i="14"/>
  <c r="AA1717" i="14"/>
  <c r="AA1718" i="14"/>
  <c r="AA1719" i="14"/>
  <c r="AA1720" i="14"/>
  <c r="AA1721" i="14"/>
  <c r="AA1722" i="14"/>
  <c r="AA1725" i="14"/>
  <c r="AA1728" i="14"/>
  <c r="AA1729" i="14"/>
  <c r="AA1730" i="14"/>
  <c r="AA1731" i="14"/>
  <c r="AA1737" i="14"/>
  <c r="AA1734" i="14"/>
  <c r="AA1735" i="14"/>
  <c r="AA1736" i="14"/>
  <c r="AA1738" i="14"/>
  <c r="AA1740" i="14"/>
  <c r="AA1741" i="14"/>
  <c r="AA1743" i="14"/>
  <c r="AA1744" i="14"/>
  <c r="AA1745" i="14"/>
  <c r="AA1746" i="14"/>
  <c r="AA1748" i="14"/>
  <c r="AA1751" i="14"/>
  <c r="AA1752" i="14"/>
  <c r="AA1757" i="14"/>
  <c r="AA1758" i="14"/>
  <c r="AA1759" i="14"/>
  <c r="AA1760" i="14"/>
  <c r="AA1761" i="14"/>
  <c r="AA1763" i="14"/>
  <c r="AA1768" i="14"/>
  <c r="AA1770" i="14"/>
  <c r="AA1771" i="14"/>
  <c r="AA1772" i="14"/>
  <c r="AA1773" i="14"/>
  <c r="AA1774" i="14"/>
  <c r="AA1780" i="14"/>
  <c r="AA1782" i="14"/>
  <c r="AA1787" i="14"/>
  <c r="AA1786" i="14"/>
  <c r="AA1790" i="14"/>
  <c r="AA1791" i="14"/>
  <c r="AA1792" i="14"/>
  <c r="AA1800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21" i="14"/>
  <c r="AA1822" i="14"/>
  <c r="AA1823" i="14"/>
  <c r="AA1824" i="14"/>
  <c r="AA1825" i="14"/>
  <c r="AA1826" i="14"/>
  <c r="AA1827" i="14"/>
  <c r="AA1828" i="14"/>
  <c r="AA1829" i="14"/>
  <c r="AA1832" i="14"/>
  <c r="AA1834" i="14"/>
  <c r="AA1833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9" i="14"/>
  <c r="AA1848" i="14"/>
  <c r="AA1850" i="14"/>
  <c r="AA1851" i="14"/>
  <c r="AA1852" i="14"/>
  <c r="AA1853" i="14"/>
  <c r="AA1854" i="14"/>
  <c r="AA1855" i="14"/>
  <c r="AA1856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7" i="14"/>
  <c r="AA1888" i="14"/>
  <c r="AA1890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14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31" i="14"/>
  <c r="AA1933" i="14"/>
  <c r="AA1934" i="14"/>
  <c r="AA1936" i="14"/>
  <c r="AA1939" i="14"/>
  <c r="AA1940" i="14"/>
  <c r="AA1941" i="14"/>
  <c r="AA1943" i="14"/>
  <c r="AA1944" i="14"/>
  <c r="AA1945" i="14"/>
  <c r="AA1946" i="14"/>
  <c r="AA1948" i="14"/>
  <c r="AA1949" i="14"/>
  <c r="AA1950" i="14"/>
  <c r="AA1951" i="14"/>
  <c r="AA1952" i="14"/>
  <c r="AA1954" i="14"/>
  <c r="AA1956" i="14"/>
  <c r="AA1957" i="14"/>
  <c r="AA1958" i="14"/>
  <c r="AA1962" i="14"/>
  <c r="AA1963" i="14"/>
  <c r="AA1964" i="14"/>
  <c r="AA1965" i="14"/>
  <c r="AA1966" i="14"/>
  <c r="AA1968" i="14"/>
  <c r="AA1969" i="14"/>
  <c r="AA1975" i="14"/>
  <c r="AA1977" i="14"/>
  <c r="AA1978" i="14"/>
  <c r="AA1979" i="14"/>
  <c r="AA1980" i="14"/>
  <c r="AA1981" i="14"/>
  <c r="AA1986" i="14"/>
  <c r="AA1988" i="14"/>
  <c r="AA1991" i="14"/>
  <c r="AA2003" i="14"/>
  <c r="AA2006" i="14"/>
  <c r="AA2008" i="14"/>
  <c r="AA2009" i="14"/>
  <c r="AA2010" i="14"/>
  <c r="AA2012" i="14"/>
  <c r="AA2013" i="14"/>
  <c r="AA2014" i="14"/>
  <c r="AA2015" i="14"/>
  <c r="AA2016" i="14"/>
  <c r="AA2019" i="14"/>
  <c r="AA2020" i="14"/>
  <c r="AA2023" i="14"/>
  <c r="AA2024" i="14"/>
  <c r="AA2027" i="14"/>
  <c r="AA2028" i="14"/>
  <c r="AA2029" i="14"/>
  <c r="AA2030" i="14"/>
  <c r="AA2031" i="14"/>
  <c r="AA2032" i="14"/>
  <c r="AA2033" i="14"/>
  <c r="AA2034" i="14"/>
  <c r="AA2035" i="14"/>
  <c r="AA2036" i="14"/>
  <c r="AA2037" i="14"/>
  <c r="AA2038" i="14"/>
  <c r="AA2039" i="14"/>
  <c r="AA2040" i="14"/>
  <c r="AA2041" i="14"/>
  <c r="AA2042" i="14"/>
  <c r="AA2043" i="14"/>
  <c r="AA2044" i="14"/>
  <c r="AA2045" i="14"/>
  <c r="AA2046" i="14"/>
  <c r="AA2047" i="14"/>
  <c r="AA2048" i="14"/>
  <c r="AA2049" i="14"/>
  <c r="AA2050" i="14"/>
  <c r="AA2051" i="14"/>
  <c r="AA2052" i="14"/>
  <c r="AA2053" i="14"/>
  <c r="AA2054" i="14"/>
  <c r="AA2055" i="14"/>
  <c r="AA2056" i="14"/>
  <c r="AA2059" i="14"/>
  <c r="AA2060" i="14"/>
  <c r="AA2061" i="14"/>
  <c r="AA2063" i="14"/>
  <c r="AA2065" i="14"/>
  <c r="AA2068" i="14"/>
  <c r="AA2067" i="14"/>
  <c r="AA2069" i="14"/>
  <c r="AA2070" i="14"/>
  <c r="AA2072" i="14"/>
  <c r="AA2073" i="14"/>
  <c r="AA2074" i="14"/>
  <c r="AA2075" i="14"/>
  <c r="AA2079" i="14"/>
  <c r="AA2078" i="14"/>
  <c r="AA2077" i="14"/>
  <c r="AA2076" i="14"/>
  <c r="AA2080" i="14"/>
  <c r="AA2081" i="14"/>
  <c r="AA2083" i="14"/>
  <c r="AA2084" i="14"/>
  <c r="AA2085" i="14"/>
  <c r="AA2086" i="14"/>
  <c r="AA2087" i="14"/>
  <c r="AA2088" i="14"/>
  <c r="AA2089" i="14"/>
  <c r="AA2090" i="14"/>
  <c r="AA2091" i="14"/>
  <c r="AA2093" i="14"/>
  <c r="AA2094" i="14"/>
  <c r="AA2095" i="14"/>
  <c r="AA2097" i="14"/>
  <c r="AA2098" i="14"/>
  <c r="AA2099" i="14"/>
  <c r="AA2100" i="14"/>
  <c r="AA2104" i="14"/>
  <c r="AA2105" i="14"/>
  <c r="AA2106" i="14"/>
  <c r="AA2107" i="14"/>
  <c r="AA2108" i="14"/>
  <c r="AA2109" i="14"/>
  <c r="AA2116" i="14"/>
  <c r="AA2117" i="14"/>
  <c r="AA2118" i="14"/>
  <c r="AA2119" i="14"/>
  <c r="AA2121" i="14"/>
  <c r="AA2124" i="14"/>
  <c r="AA2125" i="14"/>
  <c r="AA2126" i="14"/>
  <c r="AA2127" i="14"/>
  <c r="AA2128" i="14"/>
  <c r="AA2129" i="14"/>
  <c r="AA2130" i="14"/>
  <c r="AA2131" i="14"/>
  <c r="AA2132" i="14"/>
  <c r="AA2133" i="14"/>
  <c r="AA2134" i="14"/>
  <c r="AA2136" i="14"/>
  <c r="AA2137" i="14"/>
  <c r="AA2138" i="14"/>
  <c r="AA2139" i="14"/>
  <c r="AA2140" i="14"/>
  <c r="AA2141" i="14"/>
  <c r="AA2142" i="14"/>
  <c r="AA2143" i="14"/>
  <c r="AA2144" i="14"/>
  <c r="AA2145" i="14"/>
  <c r="AA2147" i="14"/>
  <c r="AA2150" i="14"/>
  <c r="AA2153" i="14"/>
  <c r="AA2154" i="14"/>
  <c r="AA2155" i="14"/>
  <c r="AA2148" i="14"/>
  <c r="AA2161" i="14"/>
  <c r="AA2162" i="14"/>
  <c r="AA2163" i="14"/>
  <c r="AA2164" i="14"/>
  <c r="AA2165" i="14"/>
  <c r="AA2166" i="14"/>
  <c r="AA2167" i="14"/>
  <c r="AA2168" i="14"/>
  <c r="AA2170" i="14"/>
  <c r="AA2171" i="14"/>
  <c r="AA2180" i="14"/>
  <c r="AA2181" i="14"/>
  <c r="AA2183" i="14"/>
  <c r="AA2184" i="14"/>
  <c r="AA2185" i="14"/>
  <c r="AA2186" i="14"/>
  <c r="AA2187" i="14"/>
  <c r="AA2188" i="14"/>
  <c r="AA2189" i="14"/>
  <c r="AA2190" i="14"/>
  <c r="AA2191" i="14"/>
  <c r="AA2192" i="14"/>
  <c r="AA2193" i="14"/>
  <c r="AA2194" i="14"/>
  <c r="AA2195" i="14"/>
  <c r="AA2196" i="14"/>
  <c r="AA2197" i="14"/>
  <c r="AA2199" i="14"/>
  <c r="AA2200" i="14"/>
  <c r="AA2201" i="14"/>
  <c r="AA2202" i="14"/>
  <c r="AA2204" i="14"/>
  <c r="AA2210" i="14"/>
  <c r="AA2211" i="14"/>
  <c r="AA2212" i="14"/>
  <c r="AA2213" i="14"/>
  <c r="AA2214" i="14"/>
  <c r="AA2215" i="14"/>
  <c r="AA2216" i="14"/>
  <c r="AA2217" i="14"/>
  <c r="AA2218" i="14"/>
  <c r="AA2220" i="14"/>
  <c r="AA2219" i="14"/>
  <c r="AA2221" i="14"/>
  <c r="AA2230" i="14"/>
  <c r="AA2231" i="14"/>
  <c r="AA2232" i="14"/>
  <c r="AA2233" i="14"/>
  <c r="AA2257" i="14"/>
  <c r="AA2259" i="14"/>
  <c r="AA2262" i="14"/>
  <c r="AA2263" i="14"/>
  <c r="AA2265" i="14"/>
  <c r="AA2266" i="14"/>
  <c r="AA2267" i="14"/>
  <c r="AA2268" i="14"/>
  <c r="AA2269" i="14"/>
  <c r="AA2270" i="14"/>
  <c r="AA2271" i="14"/>
  <c r="AA2276" i="14"/>
  <c r="AA2275" i="14"/>
  <c r="AA2274" i="14"/>
  <c r="AA2273" i="14"/>
  <c r="AA2272" i="14"/>
  <c r="AA2277" i="14"/>
  <c r="AA2278" i="14"/>
  <c r="AA2279" i="14"/>
  <c r="AA2281" i="14"/>
  <c r="AA2283" i="14"/>
  <c r="AA2284" i="14"/>
  <c r="AA2286" i="14"/>
  <c r="AA2287" i="14"/>
  <c r="AA2288" i="14"/>
  <c r="AA2290" i="14"/>
  <c r="AA2291" i="14"/>
  <c r="AA2292" i="14"/>
  <c r="AA2294" i="14"/>
  <c r="AA2295" i="14"/>
  <c r="AA2296" i="14"/>
  <c r="AA2297" i="14"/>
  <c r="AA2298" i="14"/>
  <c r="AA2300" i="14"/>
  <c r="AA2301" i="14"/>
  <c r="AA2303" i="14"/>
  <c r="AA2309" i="14"/>
  <c r="AA2311" i="14"/>
  <c r="AA2316" i="14"/>
  <c r="AA2317" i="14"/>
  <c r="AA2318" i="14"/>
  <c r="AA2319" i="14"/>
  <c r="AA2320" i="14"/>
  <c r="AA2323" i="14"/>
  <c r="AA2324" i="14"/>
  <c r="AA2325" i="14"/>
  <c r="AA2326" i="14"/>
  <c r="AA2327" i="14"/>
  <c r="AA2328" i="14"/>
  <c r="AA2329" i="14"/>
  <c r="AA2330" i="14"/>
  <c r="AA2331" i="14"/>
  <c r="AA2332" i="14"/>
  <c r="AA2333" i="14"/>
  <c r="AA2334" i="14"/>
  <c r="AA2335" i="14"/>
  <c r="AA2336" i="14"/>
  <c r="AA2337" i="14"/>
  <c r="AA2338" i="14"/>
  <c r="AA2339" i="14"/>
  <c r="AA2340" i="14"/>
  <c r="AA2341" i="14"/>
  <c r="AA2342" i="14"/>
  <c r="AA2343" i="14"/>
  <c r="AA2345" i="14"/>
  <c r="AA2347" i="14"/>
  <c r="AA2348" i="14"/>
  <c r="AA2349" i="14"/>
  <c r="AA2350" i="14"/>
  <c r="AA2351" i="14"/>
  <c r="AA2352" i="14"/>
  <c r="AA2353" i="14"/>
  <c r="AA2354" i="14"/>
  <c r="AA2356" i="14"/>
  <c r="AA2357" i="14"/>
  <c r="AA2363" i="14"/>
  <c r="AA2364" i="14"/>
  <c r="AA2365" i="14"/>
  <c r="AA2366" i="14"/>
  <c r="AA2367" i="14"/>
  <c r="AA2368" i="14"/>
  <c r="AA2369" i="14"/>
  <c r="AA2371" i="14"/>
  <c r="AA2372" i="14"/>
  <c r="AA2374" i="14"/>
  <c r="AA2376" i="14"/>
  <c r="AA2377" i="14"/>
  <c r="AA2378" i="14"/>
  <c r="AA2379" i="14"/>
  <c r="AA2381" i="14"/>
  <c r="AA2384" i="14"/>
  <c r="AA2385" i="14"/>
  <c r="AA2386" i="14"/>
  <c r="AA2387" i="14"/>
  <c r="AA2388" i="14"/>
  <c r="AA2389" i="14"/>
  <c r="AA2390" i="14"/>
  <c r="AA2392" i="14"/>
  <c r="AA2393" i="14"/>
  <c r="AA2394" i="14"/>
  <c r="AA2395" i="14"/>
  <c r="AA2396" i="14"/>
  <c r="AA2397" i="14"/>
  <c r="AA2399" i="14"/>
  <c r="AA2400" i="14"/>
  <c r="AA2401" i="14"/>
  <c r="AA2402" i="14"/>
  <c r="AA2403" i="14"/>
  <c r="AA2408" i="14"/>
  <c r="AA2409" i="14"/>
  <c r="AA2410" i="14"/>
  <c r="AA2411" i="14"/>
  <c r="AA2412" i="14"/>
  <c r="AA2413" i="14"/>
  <c r="AA2414" i="14"/>
  <c r="AA2415" i="14"/>
  <c r="AA2416" i="14"/>
  <c r="AA2417" i="14"/>
  <c r="AA2418" i="14"/>
  <c r="AA2419" i="14"/>
  <c r="AA2420" i="14"/>
  <c r="AA2421" i="14"/>
  <c r="AA2423" i="14"/>
  <c r="AA2424" i="14"/>
  <c r="AA2425" i="14"/>
  <c r="AA2426" i="14"/>
  <c r="AA2427" i="14"/>
  <c r="AA2428" i="14"/>
  <c r="AA2430" i="14"/>
  <c r="AA2431" i="14"/>
  <c r="AA2434" i="14"/>
  <c r="AA2435" i="14"/>
  <c r="AA2436" i="14"/>
  <c r="AA2437" i="14"/>
  <c r="AA2438" i="14"/>
  <c r="AA2443" i="14"/>
  <c r="AA2445" i="14"/>
  <c r="AA2447" i="14"/>
  <c r="AA2466" i="14"/>
  <c r="AA2456" i="14"/>
  <c r="AA2458" i="14"/>
  <c r="AA2460" i="14"/>
  <c r="AA2461" i="14"/>
  <c r="AA2463" i="14"/>
  <c r="AA2467" i="14"/>
  <c r="AA2468" i="14"/>
  <c r="AA2469" i="14"/>
  <c r="AA2470" i="14"/>
  <c r="AA2471" i="14"/>
  <c r="AA2472" i="14"/>
  <c r="AA2479" i="14"/>
  <c r="AA2482" i="14"/>
  <c r="AA2485" i="14"/>
  <c r="AA2489" i="14"/>
  <c r="AA2492" i="14"/>
  <c r="AA2493" i="14"/>
  <c r="AA2494" i="14"/>
  <c r="AA2495" i="14"/>
  <c r="AA2496" i="14"/>
  <c r="AA2498" i="14"/>
  <c r="AA2499" i="14"/>
  <c r="AA2502" i="14"/>
  <c r="AA2503" i="14"/>
  <c r="AA2504" i="14"/>
  <c r="AA2505" i="14"/>
  <c r="AA2506" i="14"/>
  <c r="AA2507" i="14"/>
  <c r="AA2508" i="14"/>
  <c r="AA2509" i="14"/>
  <c r="AA2512" i="14"/>
  <c r="AA2513" i="14"/>
  <c r="AA2514" i="14"/>
  <c r="AA2515" i="14"/>
  <c r="AA2517" i="14"/>
  <c r="AA2518" i="14"/>
  <c r="AA2519" i="14"/>
  <c r="AA2520" i="14"/>
  <c r="AA2522" i="14"/>
  <c r="AA2521" i="14"/>
  <c r="AA2523" i="14"/>
  <c r="AA2524" i="14"/>
  <c r="AA2526" i="14"/>
  <c r="AA2525" i="14"/>
  <c r="AA2527" i="14"/>
  <c r="AA2528" i="14"/>
  <c r="AA2548" i="14"/>
  <c r="AA2549" i="14"/>
  <c r="AA2551" i="14"/>
  <c r="AA2552" i="14"/>
  <c r="AA2553" i="14"/>
  <c r="AA2554" i="14"/>
  <c r="AA2557" i="14"/>
  <c r="AA2558" i="14"/>
  <c r="AA2562" i="14"/>
  <c r="AA2564" i="14"/>
  <c r="AA2566" i="14"/>
  <c r="AA2570" i="14"/>
  <c r="AA2571" i="14"/>
  <c r="AA2573" i="14"/>
  <c r="AA2581" i="14"/>
  <c r="AA2582" i="14"/>
  <c r="AA2586" i="14"/>
  <c r="AA2587" i="14"/>
  <c r="AA2588" i="14"/>
  <c r="AA2593" i="14"/>
  <c r="AA2595" i="14"/>
  <c r="AA2596" i="14"/>
  <c r="AA2597" i="14"/>
  <c r="AA2598" i="14"/>
  <c r="AA2599" i="14"/>
  <c r="AA2600" i="14"/>
  <c r="AA2601" i="14"/>
  <c r="AA2602" i="14"/>
  <c r="AA2603" i="14"/>
  <c r="AA2604" i="14"/>
  <c r="AA2605" i="14"/>
  <c r="AA2606" i="14"/>
  <c r="AA2607" i="14"/>
  <c r="AA2608" i="14"/>
  <c r="AA2609" i="14"/>
  <c r="AA2610" i="14"/>
  <c r="AA2614" i="14"/>
  <c r="AA2615" i="14"/>
  <c r="AA2616" i="14"/>
  <c r="AA2617" i="14"/>
  <c r="AA2619" i="14"/>
  <c r="AA2620" i="14"/>
  <c r="AA2621" i="14"/>
  <c r="AA2622" i="14"/>
  <c r="AA2623" i="14"/>
  <c r="AA2625" i="14"/>
  <c r="AA2626" i="14"/>
  <c r="AA2627" i="14"/>
  <c r="AA2629" i="14"/>
  <c r="AA2630" i="14"/>
  <c r="AA2631" i="14"/>
  <c r="AA2636" i="14"/>
  <c r="AA2637" i="14"/>
  <c r="AA2640" i="14"/>
  <c r="AA2641" i="14"/>
  <c r="AA2642" i="14"/>
  <c r="AA2646" i="14"/>
  <c r="AA2647" i="14"/>
  <c r="AA2648" i="14"/>
  <c r="AA2649" i="14"/>
  <c r="AA2650" i="14"/>
  <c r="AA2651" i="14"/>
  <c r="AA2652" i="14"/>
  <c r="AA2653" i="14"/>
  <c r="AA2654" i="14"/>
  <c r="AA2655" i="14"/>
  <c r="AA2659" i="14"/>
  <c r="AA2660" i="14"/>
  <c r="AA2661" i="14"/>
  <c r="AA2662" i="14"/>
  <c r="AA2663" i="14"/>
  <c r="AA2664" i="14"/>
  <c r="AA2666" i="14"/>
  <c r="AA2667" i="14"/>
  <c r="AA2668" i="14"/>
  <c r="AA2669" i="14"/>
  <c r="AA2671" i="14"/>
  <c r="AA2672" i="14"/>
  <c r="AA2673" i="14"/>
  <c r="AA2675" i="14"/>
  <c r="AA2676" i="14"/>
  <c r="AA2677" i="14"/>
  <c r="AA2678" i="14"/>
  <c r="AA2679" i="14"/>
  <c r="AA2680" i="14"/>
  <c r="AA2681" i="14"/>
  <c r="AA2682" i="14"/>
  <c r="AA2684" i="14"/>
  <c r="AA2685" i="14"/>
  <c r="AA2686" i="14"/>
  <c r="AA2687" i="14"/>
  <c r="AA2688" i="14"/>
  <c r="AA2689" i="14"/>
  <c r="AA2691" i="14"/>
  <c r="AA2692" i="14"/>
  <c r="AA2693" i="14"/>
  <c r="AA2694" i="14"/>
  <c r="AA2695" i="14"/>
  <c r="AA2696" i="14"/>
  <c r="AA2697" i="14"/>
  <c r="AA2698" i="14"/>
  <c r="AA2699" i="14"/>
  <c r="AA2701" i="14"/>
  <c r="AA2708" i="14"/>
  <c r="AA2709" i="14"/>
  <c r="AA2710" i="14"/>
  <c r="AA2711" i="14"/>
  <c r="AA2712" i="14"/>
  <c r="AA2713" i="14"/>
  <c r="AA2714" i="14"/>
  <c r="AA2715" i="14"/>
  <c r="AA2718" i="14"/>
  <c r="AA2719" i="14"/>
  <c r="AA2720" i="14"/>
  <c r="AA2721" i="14"/>
  <c r="AA2722" i="14"/>
  <c r="AA2723" i="14"/>
  <c r="AA2724" i="14"/>
  <c r="AA2725" i="14"/>
  <c r="AA2726" i="14"/>
  <c r="AA2727" i="14"/>
  <c r="AA2728" i="14"/>
  <c r="AA2729" i="14"/>
  <c r="AA2730" i="14"/>
  <c r="AA2731" i="14"/>
  <c r="AA2732" i="14"/>
  <c r="AA2733" i="14"/>
  <c r="AA2736" i="14"/>
  <c r="AA2737" i="14"/>
  <c r="AA2739" i="14"/>
  <c r="AA2742" i="14"/>
  <c r="AA2745" i="14"/>
  <c r="AA2748" i="14"/>
  <c r="AA2749" i="14"/>
  <c r="AA2750" i="14"/>
  <c r="AA2751" i="14"/>
  <c r="AA2752" i="14"/>
  <c r="AA2754" i="14"/>
  <c r="AA2755" i="14"/>
  <c r="AA2756" i="14"/>
  <c r="AA2757" i="14"/>
  <c r="AA2758" i="14"/>
  <c r="AA2759" i="14"/>
  <c r="AA2760" i="14"/>
  <c r="AA2761" i="14"/>
  <c r="AA2762" i="14"/>
  <c r="AA2764" i="14"/>
  <c r="AA2765" i="14"/>
  <c r="AA2767" i="14"/>
  <c r="AA2768" i="14"/>
  <c r="AA2769" i="14"/>
  <c r="AA2770" i="14"/>
  <c r="AA2771" i="14"/>
  <c r="AA2772" i="14"/>
  <c r="AA2775" i="14"/>
  <c r="AA2776" i="14"/>
  <c r="AA2777" i="14"/>
  <c r="AA2778" i="14"/>
  <c r="AA2779" i="14"/>
  <c r="AA2780" i="14"/>
  <c r="AA2781" i="14"/>
  <c r="AA2783" i="14"/>
  <c r="AA2784" i="14"/>
  <c r="AA2785" i="14"/>
  <c r="AA2786" i="14"/>
  <c r="AA2787" i="14"/>
  <c r="AA2788" i="14"/>
  <c r="AA2789" i="14"/>
  <c r="AA2790" i="14"/>
  <c r="AA2792" i="14"/>
  <c r="AA2794" i="14"/>
  <c r="AA2795" i="14"/>
  <c r="AA2796" i="14"/>
  <c r="AA2797" i="14"/>
  <c r="AA2798" i="14"/>
  <c r="AA2799" i="14"/>
  <c r="AA2800" i="14"/>
  <c r="AA2801" i="14"/>
  <c r="AA2802" i="14"/>
  <c r="AA2803" i="14"/>
  <c r="AA2805" i="14"/>
  <c r="AA2807" i="14"/>
  <c r="AA2808" i="14"/>
  <c r="AA2809" i="14"/>
  <c r="AA2812" i="14"/>
  <c r="AA2815" i="14"/>
  <c r="AA2817" i="14"/>
  <c r="AA2819" i="14"/>
  <c r="AA2821" i="14"/>
  <c r="AA2822" i="14"/>
  <c r="AA2823" i="14"/>
  <c r="AA2824" i="14"/>
  <c r="AA2826" i="14"/>
  <c r="AA2825" i="14"/>
  <c r="AA2827" i="14"/>
  <c r="AA2828" i="14"/>
  <c r="AA2829" i="14"/>
  <c r="AA2830" i="14"/>
  <c r="AA2831" i="14"/>
  <c r="AA2832" i="14"/>
  <c r="AA2833" i="14"/>
  <c r="AA2834" i="14"/>
  <c r="AA2835" i="14"/>
  <c r="AA2836" i="14"/>
  <c r="AA2838" i="14"/>
  <c r="AA2839" i="14"/>
  <c r="AA2840" i="14"/>
  <c r="AA2843" i="14"/>
  <c r="AA2844" i="14"/>
  <c r="AA2845" i="14"/>
  <c r="AA2847" i="14"/>
  <c r="AA2848" i="14"/>
  <c r="AA2849" i="14"/>
  <c r="AA2850" i="14"/>
  <c r="AA2851" i="14"/>
  <c r="AA2863" i="14"/>
  <c r="AA2868" i="14"/>
  <c r="AA2869" i="14"/>
  <c r="AA2872" i="14"/>
  <c r="AA2875" i="14"/>
  <c r="AA2876" i="14"/>
  <c r="AA2878" i="14"/>
  <c r="AA2880" i="14"/>
  <c r="AA2881" i="14"/>
  <c r="AA2882" i="14"/>
  <c r="AA2883" i="14"/>
  <c r="AA2884" i="14"/>
  <c r="AA2885" i="14"/>
  <c r="AA2886" i="14"/>
  <c r="AA2898" i="14"/>
  <c r="AA2897" i="14"/>
  <c r="AA2899" i="14"/>
  <c r="AA2907" i="14"/>
  <c r="AA2908" i="14"/>
  <c r="AA2909" i="14"/>
  <c r="AA2912" i="14"/>
  <c r="AA2911" i="14"/>
  <c r="AA2913" i="14"/>
  <c r="AA2914" i="14"/>
  <c r="AA2917" i="14"/>
  <c r="AA2918" i="14"/>
  <c r="AA2919" i="14"/>
  <c r="AA2920" i="14"/>
  <c r="AA2932" i="14"/>
  <c r="AA2934" i="14"/>
  <c r="AA2935" i="14"/>
  <c r="AA2936" i="14"/>
  <c r="AA2937" i="14"/>
  <c r="AA2943" i="14"/>
  <c r="AA2944" i="14"/>
  <c r="AA2946" i="14"/>
  <c r="AA2947" i="14"/>
  <c r="AA2949" i="14"/>
  <c r="AA2950" i="14"/>
  <c r="AA2951" i="14"/>
  <c r="AA2952" i="14"/>
  <c r="AA2953" i="14"/>
  <c r="AA2954" i="14"/>
  <c r="AA2955" i="14"/>
  <c r="AA2956" i="14"/>
  <c r="AA2957" i="14"/>
  <c r="AA2958" i="14"/>
  <c r="AA2959" i="14"/>
  <c r="AA2960" i="14"/>
  <c r="AA2961" i="14"/>
  <c r="AA2963" i="14"/>
  <c r="AA2964" i="14"/>
  <c r="AA2967" i="14"/>
  <c r="AA2966" i="14"/>
  <c r="AA2965" i="14"/>
  <c r="AA2969" i="14"/>
  <c r="AA2970" i="14"/>
  <c r="AA2971" i="14"/>
  <c r="AA2972" i="14"/>
  <c r="AA2973" i="14"/>
  <c r="AA2976" i="14"/>
  <c r="AA2977" i="14"/>
  <c r="AA2979" i="14"/>
  <c r="AA2983" i="14"/>
  <c r="AA2985" i="14"/>
  <c r="AA2986" i="14"/>
  <c r="AA2989" i="14"/>
  <c r="AA2990" i="14"/>
  <c r="AA2992" i="14"/>
  <c r="AA2997" i="14"/>
  <c r="AA2998" i="14"/>
  <c r="AA3001" i="14"/>
  <c r="AA3004" i="14"/>
  <c r="AA3005" i="14"/>
  <c r="AA3006" i="14"/>
  <c r="AA3010" i="14"/>
  <c r="AA3015" i="14"/>
  <c r="AA3017" i="14"/>
  <c r="AA3020" i="14"/>
  <c r="AA3023" i="14"/>
  <c r="AA3029" i="14"/>
  <c r="AA3031" i="14"/>
  <c r="AA3032" i="14"/>
  <c r="AA3033" i="14"/>
  <c r="AA3034" i="14"/>
  <c r="AA3036" i="14"/>
  <c r="AA3037" i="14"/>
  <c r="AA3039" i="14"/>
  <c r="AA3041" i="14"/>
  <c r="AA3044" i="14"/>
  <c r="AA3045" i="14"/>
  <c r="AA3046" i="14"/>
  <c r="AA3047" i="14"/>
  <c r="AA3049" i="14"/>
  <c r="AA3051" i="14"/>
  <c r="AA3052" i="14"/>
  <c r="AA3053" i="14"/>
  <c r="AA3055" i="14"/>
  <c r="AA3057" i="14"/>
  <c r="AA3059" i="14"/>
  <c r="AA3060" i="14"/>
  <c r="AA3061" i="14"/>
  <c r="AA3065" i="14"/>
  <c r="AA3066" i="14"/>
  <c r="AA3067" i="14"/>
  <c r="AA3068" i="14"/>
  <c r="AA3069" i="14"/>
  <c r="AA3071" i="14"/>
  <c r="AA3072" i="14"/>
  <c r="AA3074" i="14"/>
  <c r="AA3075" i="14"/>
  <c r="AA3076" i="14"/>
  <c r="AA3077" i="14"/>
  <c r="AA3078" i="14"/>
  <c r="AA3083" i="14"/>
  <c r="AA3088" i="14"/>
  <c r="AA3090" i="14"/>
  <c r="AA3094" i="14"/>
  <c r="AA3095" i="14"/>
  <c r="AA3099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9" i="14"/>
  <c r="AA3120" i="14"/>
  <c r="AA3122" i="14"/>
  <c r="AA3124" i="14"/>
  <c r="AA3125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3" i="14"/>
  <c r="AA3144" i="14"/>
  <c r="AA3145" i="14"/>
  <c r="AA3146" i="14"/>
  <c r="AA3147" i="14"/>
  <c r="AA3148" i="14"/>
  <c r="AA3149" i="14"/>
  <c r="AA3150" i="14"/>
  <c r="AA3151" i="14"/>
  <c r="AA3152" i="14"/>
  <c r="AA3153" i="14"/>
  <c r="AA3154" i="14"/>
  <c r="AA3155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68" i="14"/>
  <c r="AA3169" i="14"/>
  <c r="AA3170" i="14"/>
  <c r="AA3171" i="14"/>
  <c r="AA3176" i="14"/>
  <c r="AA3178" i="14"/>
  <c r="AA3179" i="14"/>
  <c r="AA3180" i="14"/>
  <c r="AA3181" i="14"/>
  <c r="AA3182" i="14"/>
  <c r="AA3184" i="14"/>
  <c r="AA3185" i="14"/>
  <c r="AA3186" i="14"/>
  <c r="AA3187" i="14"/>
  <c r="AA3188" i="14"/>
  <c r="AA3189" i="14"/>
  <c r="AA3190" i="14"/>
  <c r="AA3191" i="14"/>
  <c r="AA3192" i="14"/>
  <c r="AA3193" i="14"/>
  <c r="AA3194" i="14"/>
  <c r="AA3195" i="14"/>
  <c r="AA3196" i="14"/>
  <c r="AA3197" i="14"/>
  <c r="AA3198" i="14"/>
  <c r="AA3199" i="14"/>
  <c r="AA3200" i="14"/>
  <c r="AA3201" i="14"/>
  <c r="AA3202" i="14"/>
  <c r="AA3203" i="14"/>
  <c r="AA3204" i="14"/>
  <c r="AA3205" i="14"/>
  <c r="AA3206" i="14"/>
  <c r="AA3207" i="14"/>
  <c r="AA3208" i="14"/>
  <c r="AA3209" i="14"/>
  <c r="AA3210" i="14"/>
  <c r="AA3211" i="14"/>
  <c r="AA3212" i="14"/>
  <c r="AA3213" i="14"/>
  <c r="AA3214" i="14"/>
  <c r="AA3215" i="14"/>
  <c r="AA3216" i="14"/>
  <c r="AA3217" i="14"/>
  <c r="AA3218" i="14"/>
  <c r="AA3219" i="14"/>
  <c r="AA3220" i="14"/>
  <c r="AA3221" i="14"/>
  <c r="AA3222" i="14"/>
  <c r="AA3231" i="14"/>
  <c r="AA3232" i="14"/>
  <c r="AA3236" i="14"/>
  <c r="AA3241" i="14"/>
  <c r="AA3242" i="14"/>
  <c r="AA3253" i="14"/>
  <c r="AA3254" i="14"/>
  <c r="AA3255" i="14"/>
  <c r="AA3259" i="14"/>
  <c r="AA3260" i="14"/>
  <c r="AA3262" i="14"/>
  <c r="AA3263" i="14"/>
  <c r="AA3266" i="14"/>
  <c r="AA3267" i="14"/>
  <c r="AA3269" i="14"/>
  <c r="AA3268" i="14"/>
  <c r="AA3273" i="14"/>
  <c r="AA3275" i="14"/>
  <c r="AA3274" i="14"/>
  <c r="AA3276" i="14"/>
  <c r="AA3278" i="14"/>
  <c r="AA3284" i="14"/>
  <c r="AA3287" i="14"/>
  <c r="AA3295" i="14"/>
  <c r="AA3296" i="14"/>
  <c r="AA3298" i="14"/>
  <c r="AA3304" i="14"/>
  <c r="AA3305" i="14"/>
  <c r="AA3306" i="14"/>
  <c r="AA3307" i="14"/>
  <c r="AA3308" i="14"/>
  <c r="AA3309" i="14"/>
  <c r="AA3310" i="14"/>
  <c r="AA3311" i="14"/>
  <c r="AA3312" i="14"/>
  <c r="AA3313" i="14"/>
  <c r="AA3314" i="14"/>
  <c r="AA3315" i="14"/>
  <c r="AA3317" i="14"/>
  <c r="AA3318" i="14"/>
  <c r="AA3319" i="14"/>
  <c r="AA3320" i="14"/>
  <c r="AA3321" i="14"/>
  <c r="AA3322" i="14"/>
  <c r="AA3323" i="14"/>
  <c r="AA3325" i="14"/>
  <c r="AA3326" i="14"/>
  <c r="AA3327" i="14"/>
  <c r="AA3328" i="14"/>
  <c r="AA3329" i="14"/>
  <c r="AA3330" i="14"/>
  <c r="AA3331" i="14"/>
  <c r="AA3333" i="14"/>
  <c r="AA3342" i="14"/>
  <c r="AA3346" i="14"/>
  <c r="AA3347" i="14"/>
  <c r="AA3348" i="14"/>
  <c r="AA3349" i="14"/>
  <c r="AA3350" i="14"/>
  <c r="AA3351" i="14"/>
  <c r="AA3352" i="14"/>
  <c r="AA3354" i="14"/>
  <c r="AA3355" i="14"/>
  <c r="AA3356" i="14"/>
  <c r="AA3357" i="14"/>
  <c r="AA3358" i="14"/>
  <c r="AA3359" i="14"/>
  <c r="AA3362" i="14"/>
  <c r="AA3364" i="14"/>
  <c r="AA3366" i="14"/>
  <c r="AA3367" i="14"/>
  <c r="AA3375" i="14"/>
  <c r="AA3377" i="14"/>
  <c r="AA3378" i="14"/>
  <c r="AA3379" i="14"/>
  <c r="AA3380" i="14"/>
  <c r="AA3381" i="14"/>
  <c r="AA3382" i="14"/>
  <c r="AA3383" i="14"/>
  <c r="AA3384" i="14"/>
  <c r="AA3386" i="14"/>
  <c r="AA3387" i="14"/>
  <c r="AA3388" i="14"/>
  <c r="AA3389" i="14"/>
  <c r="AA3390" i="14"/>
  <c r="AA3391" i="14"/>
  <c r="AA3393" i="14"/>
  <c r="AA3394" i="14"/>
  <c r="AA3395" i="14"/>
  <c r="AA3396" i="14"/>
  <c r="AA3397" i="14"/>
  <c r="AA3398" i="14"/>
  <c r="AA3399" i="14"/>
  <c r="AA3400" i="14"/>
  <c r="AA3402" i="14"/>
  <c r="AA3403" i="14"/>
  <c r="AA3404" i="14"/>
  <c r="AA3405" i="14"/>
  <c r="AA3407" i="14"/>
  <c r="AA3408" i="14"/>
  <c r="AA3409" i="14"/>
  <c r="AA3410" i="14"/>
  <c r="AA3413" i="14"/>
  <c r="AA3429" i="14"/>
  <c r="AA3428" i="14"/>
  <c r="AA3435" i="14"/>
  <c r="AA3434" i="14"/>
  <c r="AA3433" i="14"/>
  <c r="AA3432" i="14"/>
  <c r="AA3431" i="14"/>
  <c r="AA3430" i="14"/>
  <c r="AA3446" i="14"/>
  <c r="AA3445" i="14"/>
  <c r="AA3444" i="14"/>
  <c r="AA3443" i="14"/>
  <c r="AA3442" i="14"/>
  <c r="AA3441" i="14"/>
  <c r="AA3440" i="14"/>
  <c r="AA3439" i="14"/>
  <c r="AA3438" i="14"/>
  <c r="AA3437" i="14"/>
  <c r="AA3436" i="14"/>
  <c r="AA3451" i="14"/>
  <c r="AA3450" i="14"/>
  <c r="AA3449" i="14"/>
  <c r="AA3448" i="14"/>
  <c r="AA3447" i="14"/>
  <c r="AA3453" i="14"/>
  <c r="AA3452" i="14"/>
  <c r="AA3454" i="14"/>
  <c r="AA3455" i="14"/>
  <c r="AA3456" i="14"/>
  <c r="AA3457" i="14"/>
  <c r="AA3458" i="14"/>
  <c r="AA3459" i="14"/>
  <c r="AA3460" i="14"/>
  <c r="AA3462" i="14"/>
  <c r="AA3463" i="14"/>
  <c r="AA3464" i="14"/>
  <c r="AA3465" i="14"/>
  <c r="AA3466" i="14"/>
  <c r="AA3467" i="14"/>
  <c r="AA3469" i="14"/>
  <c r="AA3470" i="14"/>
  <c r="AA3471" i="14"/>
  <c r="AA3472" i="14"/>
  <c r="AA3473" i="14"/>
  <c r="AA3474" i="14"/>
  <c r="AA3475" i="14"/>
  <c r="AA3477" i="14"/>
  <c r="AA3478" i="14"/>
  <c r="AA3479" i="14"/>
  <c r="AA3480" i="14"/>
  <c r="AA3481" i="14"/>
  <c r="AA3264" i="14"/>
  <c r="AA3484" i="14"/>
  <c r="AA3485" i="14"/>
  <c r="AA3486" i="14"/>
  <c r="AA3487" i="14"/>
  <c r="AA3488" i="14"/>
  <c r="AA3489" i="14"/>
  <c r="AA3490" i="14"/>
  <c r="AA3491" i="14"/>
  <c r="AA3492" i="14"/>
  <c r="AA3493" i="14"/>
  <c r="AA3494" i="14"/>
  <c r="AA3495" i="14"/>
  <c r="AA3496" i="14"/>
  <c r="AA3498" i="14"/>
  <c r="AA3497" i="14"/>
  <c r="AA3499" i="14"/>
  <c r="AA3500" i="14"/>
  <c r="AA3501" i="14"/>
  <c r="AA3502" i="14"/>
  <c r="AA3503" i="14"/>
  <c r="AA3504" i="14"/>
  <c r="AA3505" i="14"/>
  <c r="AA3507" i="14"/>
  <c r="AA3506" i="14"/>
  <c r="AA3508" i="14"/>
  <c r="AA3509" i="14"/>
  <c r="AA3510" i="14"/>
  <c r="AA3511" i="14"/>
  <c r="AA3512" i="14"/>
  <c r="AA3513" i="14"/>
  <c r="AA3514" i="14"/>
  <c r="AA3515" i="14"/>
  <c r="AA3516" i="14"/>
  <c r="AA3517" i="14"/>
  <c r="AA3518" i="14"/>
  <c r="AA3519" i="14"/>
  <c r="AA3520" i="14"/>
  <c r="AA3522" i="14"/>
  <c r="AA3521" i="14"/>
  <c r="AA3523" i="14"/>
  <c r="AA3524" i="14"/>
  <c r="AA3526" i="14"/>
  <c r="AA3529" i="14"/>
  <c r="AA3532" i="14"/>
  <c r="AA3535" i="14"/>
  <c r="AA3536" i="14"/>
  <c r="AA3537" i="14"/>
  <c r="AA3538" i="14"/>
  <c r="AA3539" i="14"/>
  <c r="AA3540" i="14"/>
  <c r="AA3541" i="14"/>
  <c r="AA3542" i="14"/>
  <c r="AA3543" i="14"/>
  <c r="AA3544" i="14"/>
  <c r="AA3545" i="14"/>
  <c r="AA3546" i="14"/>
  <c r="AA3547" i="14"/>
  <c r="AA3548" i="14"/>
  <c r="AA3549" i="14"/>
  <c r="AA3550" i="14"/>
  <c r="AA3551" i="14"/>
  <c r="AA3552" i="14"/>
  <c r="AA3553" i="14"/>
  <c r="AA3554" i="14"/>
  <c r="AA3555" i="14"/>
  <c r="AA3556" i="14"/>
  <c r="AA3557" i="14"/>
  <c r="AA3558" i="14"/>
  <c r="AA3560" i="14"/>
  <c r="AA3567" i="14"/>
  <c r="AA3568" i="14"/>
  <c r="AA3569" i="14"/>
  <c r="AA3570" i="14"/>
  <c r="AA3571" i="14"/>
  <c r="AA3572" i="14"/>
  <c r="AA3573" i="14"/>
  <c r="AA3574" i="14"/>
  <c r="AA3575" i="14"/>
  <c r="AA3578" i="14"/>
  <c r="AA3579" i="14"/>
  <c r="AA3580" i="14"/>
  <c r="AA3581" i="14"/>
  <c r="AA3582" i="14"/>
  <c r="AA3583" i="14"/>
  <c r="AA3586" i="14"/>
  <c r="AA3588" i="14"/>
  <c r="AA3590" i="14"/>
  <c r="AA3591" i="14"/>
  <c r="AA3596" i="14"/>
  <c r="AA3597" i="14"/>
  <c r="AA3598" i="14"/>
  <c r="AA3600" i="14"/>
  <c r="AA3601" i="14"/>
  <c r="AA3602" i="14"/>
  <c r="AA3603" i="14"/>
  <c r="AA3604" i="14"/>
  <c r="AA3606" i="14"/>
  <c r="AA3607" i="14"/>
  <c r="AA3609" i="14"/>
  <c r="AA3614" i="14"/>
  <c r="AA3616" i="14"/>
  <c r="AA3617" i="14"/>
  <c r="AA3618" i="14"/>
  <c r="AA3619" i="14"/>
  <c r="AA3620" i="14"/>
  <c r="AA3621" i="14"/>
  <c r="AA3622" i="14"/>
  <c r="AA3623" i="14"/>
  <c r="AA3624" i="14"/>
  <c r="AA3626" i="14"/>
  <c r="AA3627" i="14"/>
  <c r="AA3629" i="14"/>
  <c r="AA3630" i="14"/>
  <c r="AA3631" i="14"/>
  <c r="AA3632" i="14"/>
  <c r="AA3634" i="14"/>
  <c r="AA3635" i="14"/>
  <c r="AA3636" i="14"/>
  <c r="AA3637" i="14"/>
  <c r="AA3638" i="14"/>
  <c r="AA3639" i="14"/>
  <c r="AA3640" i="14"/>
  <c r="AA3641" i="14"/>
  <c r="AA3642" i="14"/>
  <c r="AA3643" i="14"/>
  <c r="AA3644" i="14"/>
  <c r="AA3650" i="14"/>
  <c r="AA3651" i="14"/>
  <c r="AA3652" i="14"/>
  <c r="AA3653" i="14"/>
  <c r="AA3654" i="14"/>
  <c r="AA3655" i="14"/>
  <c r="AA3656" i="14"/>
  <c r="AA3657" i="14"/>
  <c r="AA3" i="14"/>
  <c r="AA15" i="14"/>
  <c r="AA6" i="14"/>
  <c r="AA10" i="14"/>
  <c r="AA20" i="14"/>
  <c r="AA24" i="14"/>
  <c r="AA25" i="14"/>
  <c r="AA53" i="14"/>
  <c r="AA57" i="14"/>
  <c r="AA61" i="14"/>
  <c r="AA62" i="14"/>
  <c r="AA63" i="14"/>
  <c r="AA64" i="14"/>
  <c r="AA66" i="14"/>
  <c r="AA67" i="14"/>
  <c r="AA68" i="14"/>
  <c r="AA69" i="14"/>
  <c r="AA70" i="14"/>
  <c r="AA71" i="14"/>
  <c r="AA73" i="14"/>
  <c r="AA74" i="14"/>
  <c r="AA96" i="14"/>
  <c r="AA97" i="14"/>
  <c r="AA107" i="14"/>
  <c r="AA108" i="14"/>
  <c r="AA118" i="14"/>
  <c r="AA138" i="14"/>
  <c r="AA143" i="14"/>
  <c r="AA144" i="14"/>
  <c r="AA147" i="14"/>
  <c r="AA148" i="14"/>
  <c r="AA150" i="14"/>
  <c r="AA168" i="14"/>
  <c r="AA175" i="14"/>
  <c r="AA176" i="14"/>
  <c r="AA177" i="14"/>
  <c r="AA180" i="14"/>
  <c r="AA186" i="14"/>
  <c r="AA187" i="14"/>
  <c r="AA189" i="14"/>
  <c r="AA190" i="14"/>
  <c r="AA193" i="14"/>
  <c r="AA195" i="14"/>
  <c r="AA196" i="14"/>
  <c r="AA201" i="14"/>
  <c r="AA202" i="14"/>
  <c r="AA203" i="14"/>
  <c r="AA204" i="14"/>
  <c r="AA206" i="14"/>
  <c r="AA214" i="14"/>
  <c r="AA278" i="14"/>
  <c r="AA290" i="14"/>
  <c r="AA293" i="14"/>
  <c r="AA295" i="14"/>
  <c r="AA307" i="14"/>
  <c r="AA325" i="14"/>
  <c r="AA326" i="14"/>
  <c r="AA328" i="14"/>
  <c r="AA337" i="14"/>
  <c r="AA331" i="14"/>
  <c r="AA332" i="14"/>
  <c r="AA336" i="14"/>
  <c r="AA342" i="14"/>
  <c r="AA340" i="14"/>
  <c r="AA341" i="14"/>
  <c r="AA346" i="14"/>
  <c r="AA347" i="14"/>
  <c r="AA352" i="14"/>
  <c r="AA367" i="14"/>
  <c r="AA372" i="14"/>
  <c r="AA373" i="14"/>
  <c r="AA378" i="14"/>
  <c r="AA381" i="14"/>
  <c r="AA382" i="14"/>
  <c r="AA383" i="14"/>
  <c r="AA394" i="14"/>
  <c r="AA395" i="14"/>
  <c r="AA396" i="14"/>
  <c r="AA397" i="14"/>
  <c r="AA398" i="14"/>
  <c r="AA399" i="14"/>
  <c r="AA411" i="14"/>
  <c r="AA412" i="14"/>
  <c r="AA416" i="14"/>
  <c r="AA418" i="14"/>
  <c r="AA419" i="14"/>
  <c r="AA420" i="14"/>
  <c r="AA425" i="14"/>
  <c r="AA427" i="14"/>
  <c r="AA428" i="14"/>
  <c r="AA432" i="14"/>
  <c r="AA437" i="14"/>
  <c r="AA439" i="14"/>
  <c r="AA447" i="14"/>
  <c r="AA450" i="14"/>
  <c r="AA451" i="14"/>
  <c r="AA453" i="14"/>
  <c r="AA456" i="14"/>
  <c r="AA457" i="14"/>
  <c r="AA458" i="14"/>
  <c r="AA459" i="14"/>
  <c r="AA460" i="14"/>
  <c r="AA461" i="14"/>
  <c r="AA462" i="14"/>
  <c r="AA463" i="14"/>
  <c r="AA464" i="14"/>
  <c r="AA466" i="14"/>
  <c r="AA467" i="14"/>
  <c r="AA468" i="14"/>
  <c r="AA469" i="14"/>
  <c r="AA482" i="14"/>
  <c r="AA472" i="14"/>
  <c r="AA474" i="14"/>
  <c r="AA486" i="14"/>
  <c r="AA490" i="14"/>
  <c r="AA491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8" i="14"/>
  <c r="AA509" i="14"/>
  <c r="AA510" i="14"/>
  <c r="AA516" i="14"/>
  <c r="AA518" i="14"/>
  <c r="AA521" i="14"/>
  <c r="AA522" i="14"/>
  <c r="AA523" i="14"/>
  <c r="AA475" i="14"/>
  <c r="AA524" i="14"/>
  <c r="AA525" i="14"/>
  <c r="AA520" i="14"/>
  <c r="AA527" i="14"/>
  <c r="AA528" i="14"/>
  <c r="AA485" i="14"/>
  <c r="AA546" i="14"/>
  <c r="AA547" i="14"/>
  <c r="AA548" i="14"/>
  <c r="AA549" i="14"/>
  <c r="AA550" i="14"/>
  <c r="AA551" i="14"/>
  <c r="AA557" i="14"/>
  <c r="AA558" i="14"/>
  <c r="AA564" i="14"/>
  <c r="AA567" i="14"/>
  <c r="AA570" i="14"/>
  <c r="AA574" i="14"/>
  <c r="AA606" i="14"/>
  <c r="AA612" i="14"/>
  <c r="AA613" i="14"/>
  <c r="AA626" i="14"/>
  <c r="AA631" i="14"/>
  <c r="AA782" i="14"/>
  <c r="AA645" i="14"/>
  <c r="AA783" i="14"/>
  <c r="AA651" i="14"/>
  <c r="AA652" i="14"/>
  <c r="AA671" i="14"/>
  <c r="AA672" i="14"/>
  <c r="AA673" i="14"/>
  <c r="AA677" i="14"/>
  <c r="AA680" i="14"/>
  <c r="AA681" i="14"/>
  <c r="AA683" i="14"/>
  <c r="AA689" i="14"/>
  <c r="AA686" i="14"/>
  <c r="AA687" i="14"/>
  <c r="AA702" i="14"/>
  <c r="AA705" i="14"/>
  <c r="AA706" i="14"/>
  <c r="AA707" i="14"/>
  <c r="AA708" i="14"/>
  <c r="AA710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66" i="14"/>
  <c r="AA809" i="14"/>
  <c r="AA814" i="14"/>
  <c r="AA830" i="14"/>
  <c r="AA831" i="14"/>
  <c r="AA832" i="14"/>
  <c r="AA833" i="14"/>
  <c r="AA834" i="14"/>
  <c r="AA835" i="14"/>
  <c r="AA836" i="14"/>
  <c r="AA846" i="14"/>
  <c r="AA850" i="14"/>
  <c r="AA851" i="14"/>
  <c r="AA852" i="14"/>
  <c r="AA854" i="14"/>
  <c r="AA855" i="14"/>
  <c r="AA856" i="14"/>
  <c r="AA862" i="14"/>
  <c r="AA864" i="14"/>
  <c r="AA866" i="14"/>
  <c r="AA867" i="14"/>
  <c r="AA868" i="14"/>
  <c r="AA869" i="14"/>
  <c r="AA896" i="14"/>
  <c r="AA870" i="14"/>
  <c r="AA871" i="14"/>
  <c r="AA902" i="14"/>
  <c r="AA872" i="14"/>
  <c r="AA881" i="14"/>
  <c r="AA882" i="14"/>
  <c r="AA883" i="14"/>
  <c r="AA884" i="14"/>
  <c r="AA885" i="14"/>
  <c r="AA886" i="14"/>
  <c r="AA887" i="14"/>
  <c r="AA888" i="14"/>
  <c r="AA890" i="14"/>
  <c r="AA892" i="14"/>
  <c r="AA893" i="14"/>
  <c r="AA894" i="14"/>
  <c r="AA898" i="14"/>
  <c r="AA899" i="14"/>
  <c r="AA907" i="14"/>
  <c r="AA908" i="14"/>
  <c r="AA912" i="14"/>
  <c r="AA915" i="14"/>
  <c r="AA918" i="14"/>
  <c r="AA923" i="14"/>
  <c r="AA925" i="14"/>
  <c r="AA926" i="14"/>
  <c r="AA932" i="14"/>
  <c r="AA935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5" i="14"/>
  <c r="AA958" i="14"/>
  <c r="AA960" i="14"/>
  <c r="AA961" i="14"/>
  <c r="AA962" i="14"/>
  <c r="AA963" i="14"/>
  <c r="AA966" i="14"/>
  <c r="AA974" i="14"/>
  <c r="AA975" i="14"/>
  <c r="AA976" i="14"/>
  <c r="AA987" i="14"/>
  <c r="AA988" i="14"/>
  <c r="AA989" i="14"/>
  <c r="AA990" i="14"/>
  <c r="AA991" i="14"/>
  <c r="AA992" i="14"/>
  <c r="AA993" i="14"/>
  <c r="AA997" i="14"/>
  <c r="AA1002" i="14"/>
  <c r="AA1012" i="14"/>
  <c r="AA1013" i="14"/>
  <c r="AA1014" i="14"/>
  <c r="AA1015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56" i="14"/>
  <c r="AA1061" i="14"/>
  <c r="AA1067" i="14"/>
  <c r="AA1068" i="14"/>
  <c r="AA1069" i="14"/>
  <c r="AA1070" i="14"/>
  <c r="AA1077" i="14"/>
  <c r="AA1079" i="14"/>
  <c r="AA1081" i="14"/>
  <c r="AA1083" i="14"/>
  <c r="AA1084" i="14"/>
  <c r="AA1085" i="14"/>
  <c r="AA1086" i="14"/>
  <c r="AA1088" i="14"/>
  <c r="AA1097" i="14"/>
  <c r="AA1112" i="14"/>
  <c r="AA1113" i="14"/>
  <c r="AA1114" i="14"/>
  <c r="AA1115" i="14"/>
  <c r="AA1119" i="14"/>
  <c r="AA1127" i="14"/>
  <c r="AA1128" i="14"/>
  <c r="AA1129" i="14"/>
  <c r="AA1131" i="14"/>
  <c r="AA1132" i="14"/>
  <c r="AA1134" i="14"/>
  <c r="AA1139" i="14"/>
  <c r="AA1145" i="14"/>
  <c r="AA1146" i="14"/>
  <c r="AA1149" i="14"/>
  <c r="AA1158" i="14"/>
  <c r="AA1159" i="14"/>
  <c r="AA1163" i="14"/>
  <c r="AA1166" i="14"/>
  <c r="AA1167" i="14"/>
  <c r="AA1171" i="14"/>
  <c r="AA1172" i="14"/>
  <c r="AA1179" i="14"/>
  <c r="AA1182" i="14"/>
  <c r="AA1190" i="14"/>
  <c r="AA1194" i="14"/>
  <c r="AA1198" i="14"/>
  <c r="AA1199" i="14"/>
  <c r="AA1200" i="14"/>
  <c r="AA1201" i="14"/>
  <c r="AA1204" i="14"/>
  <c r="AA1206" i="14"/>
  <c r="AA1208" i="14"/>
  <c r="AA1210" i="14"/>
  <c r="AA1233" i="14"/>
  <c r="AA1240" i="14"/>
  <c r="AA1243" i="14"/>
  <c r="AA1247" i="14"/>
  <c r="AA1248" i="14"/>
  <c r="AA1252" i="14"/>
  <c r="AA1255" i="14"/>
  <c r="AA1258" i="14"/>
  <c r="AA1259" i="14"/>
  <c r="AA1260" i="14"/>
  <c r="AA1261" i="14"/>
  <c r="AA1262" i="14"/>
  <c r="AA1263" i="14"/>
  <c r="AA1264" i="14"/>
  <c r="AA1272" i="14"/>
  <c r="AA1273" i="14"/>
  <c r="AA1276" i="14"/>
  <c r="AA1278" i="14"/>
  <c r="AA1279" i="14"/>
  <c r="AA1280" i="14"/>
  <c r="AA1281" i="14"/>
  <c r="AA1287" i="14"/>
  <c r="AA1298" i="14"/>
  <c r="AA1299" i="14"/>
  <c r="AA1304" i="14"/>
  <c r="AA1312" i="14"/>
  <c r="AA1313" i="14"/>
  <c r="AA1321" i="14"/>
  <c r="AA1355" i="14"/>
  <c r="AA1361" i="14"/>
  <c r="AA1362" i="14"/>
  <c r="AA1366" i="14"/>
  <c r="AA1382" i="14"/>
  <c r="AA1383" i="14"/>
  <c r="AA1384" i="14"/>
  <c r="AA1385" i="14"/>
  <c r="AA1398" i="14"/>
  <c r="AA1399" i="14"/>
  <c r="AA1402" i="14"/>
  <c r="AA1408" i="14"/>
  <c r="AA1409" i="14"/>
  <c r="AA1411" i="14"/>
  <c r="AA1415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4" i="14"/>
  <c r="AA1440" i="14"/>
  <c r="AA1441" i="14"/>
  <c r="AA1442" i="14"/>
  <c r="AA1443" i="14"/>
  <c r="AA1444" i="14"/>
  <c r="AA1445" i="14"/>
  <c r="AA1446" i="14"/>
  <c r="AA1457" i="14"/>
  <c r="AA1460" i="14"/>
  <c r="AA1464" i="14"/>
  <c r="AA1465" i="14"/>
  <c r="AA1466" i="14"/>
  <c r="AA1476" i="14"/>
  <c r="AA1481" i="14"/>
  <c r="AA1482" i="14"/>
  <c r="AA1483" i="14"/>
  <c r="AA1485" i="14"/>
  <c r="AA1486" i="14"/>
  <c r="AA1487" i="14"/>
  <c r="AA1488" i="14"/>
  <c r="AA1489" i="14"/>
  <c r="AA1490" i="14"/>
  <c r="AA1497" i="14"/>
  <c r="AA1500" i="14"/>
  <c r="AA1501" i="14"/>
  <c r="AA1498" i="14"/>
  <c r="AA1499" i="14"/>
  <c r="AA1502" i="14"/>
  <c r="AA1504" i="14"/>
  <c r="AA1509" i="14"/>
  <c r="AA910" i="14"/>
  <c r="AA900" i="14"/>
  <c r="AA1513" i="14"/>
  <c r="AA1520" i="14"/>
  <c r="AA1541" i="14"/>
  <c r="AA1545" i="14"/>
  <c r="AA1546" i="14"/>
  <c r="AA1547" i="14"/>
  <c r="AA1548" i="14"/>
  <c r="AA1552" i="14"/>
  <c r="AA1553" i="14"/>
  <c r="AA1554" i="14"/>
  <c r="AA1555" i="14"/>
  <c r="AA1556" i="14"/>
  <c r="AA1590" i="14"/>
  <c r="AA1604" i="14"/>
  <c r="AA1599" i="14"/>
  <c r="AA1605" i="14"/>
  <c r="AA1609" i="14"/>
  <c r="AA1628" i="14"/>
  <c r="AA1630" i="14"/>
  <c r="AA1645" i="14"/>
  <c r="AA1646" i="14"/>
  <c r="AA1647" i="14"/>
  <c r="AA1648" i="14"/>
  <c r="AA1650" i="14"/>
  <c r="AA1653" i="14"/>
  <c r="AA1654" i="14"/>
  <c r="AA1660" i="14"/>
  <c r="AA1661" i="14"/>
  <c r="AA1662" i="14"/>
  <c r="AA1663" i="14"/>
  <c r="AA1664" i="14"/>
  <c r="AA1665" i="14"/>
  <c r="AA1674" i="14"/>
  <c r="AA1675" i="14"/>
  <c r="AA1676" i="14"/>
  <c r="AA1677" i="14"/>
  <c r="AA1681" i="14"/>
  <c r="AA1684" i="14"/>
  <c r="AA1706" i="14"/>
  <c r="AA1714" i="14"/>
  <c r="AA1726" i="14"/>
  <c r="AA1727" i="14"/>
  <c r="AA1732" i="14"/>
  <c r="AA1733" i="14"/>
  <c r="AA1739" i="14"/>
  <c r="AA1742" i="14"/>
  <c r="AA1753" i="14"/>
  <c r="AA1754" i="14"/>
  <c r="AA1755" i="14"/>
  <c r="AA1756" i="14"/>
  <c r="AA1762" i="14"/>
  <c r="AA1764" i="14"/>
  <c r="AA1765" i="14"/>
  <c r="AA1766" i="14"/>
  <c r="AA1767" i="14"/>
  <c r="AA1769" i="14"/>
  <c r="AA1775" i="14"/>
  <c r="AA1776" i="14"/>
  <c r="AA1777" i="14"/>
  <c r="AA1779" i="14"/>
  <c r="AA1783" i="14"/>
  <c r="AA1784" i="14"/>
  <c r="AA1785" i="14"/>
  <c r="AA1789" i="14"/>
  <c r="AA1793" i="14"/>
  <c r="AA1794" i="14"/>
  <c r="AA1795" i="14"/>
  <c r="AA1796" i="14"/>
  <c r="AA1797" i="14"/>
  <c r="AA1798" i="14"/>
  <c r="AA1799" i="14"/>
  <c r="AA1801" i="14"/>
  <c r="AA1802" i="14"/>
  <c r="AA1803" i="14"/>
  <c r="AA1817" i="14"/>
  <c r="AA1816" i="14"/>
  <c r="AA1818" i="14"/>
  <c r="AA1819" i="14"/>
  <c r="AA1820" i="14"/>
  <c r="AA1857" i="14"/>
  <c r="AA1858" i="14"/>
  <c r="AA1871" i="14"/>
  <c r="AA1885" i="14"/>
  <c r="AA1886" i="14"/>
  <c r="AA1889" i="14"/>
  <c r="AA1891" i="14"/>
  <c r="AA1892" i="14"/>
  <c r="AA1908" i="14"/>
  <c r="AA1910" i="14"/>
  <c r="AA1911" i="14"/>
  <c r="AA1912" i="14"/>
  <c r="AA1913" i="14"/>
  <c r="AA1915" i="14"/>
  <c r="AA1916" i="14"/>
  <c r="AA1930" i="14"/>
  <c r="AA1935" i="14"/>
  <c r="AA1937" i="14"/>
  <c r="AA1938" i="14"/>
  <c r="AA1942" i="14"/>
  <c r="AA1947" i="14"/>
  <c r="AA1953" i="14"/>
  <c r="AA1955" i="14"/>
  <c r="AA1959" i="14"/>
  <c r="AA1960" i="14"/>
  <c r="AA1961" i="14"/>
  <c r="AA1967" i="14"/>
  <c r="AA1970" i="14"/>
  <c r="AA1971" i="14"/>
  <c r="AA1972" i="14"/>
  <c r="AA1973" i="14"/>
  <c r="AA1974" i="14"/>
  <c r="AA1982" i="14"/>
  <c r="AA1985" i="14"/>
  <c r="AA1987" i="14"/>
  <c r="AA1989" i="14"/>
  <c r="AA1990" i="14"/>
  <c r="AA1992" i="14"/>
  <c r="AA1993" i="14"/>
  <c r="AA1994" i="14"/>
  <c r="AA1995" i="14"/>
  <c r="AA1996" i="14"/>
  <c r="AA1997" i="14"/>
  <c r="AA1998" i="14"/>
  <c r="AA1999" i="14"/>
  <c r="AA2000" i="14"/>
  <c r="AA2001" i="14"/>
  <c r="AA2002" i="14"/>
  <c r="AA2004" i="14"/>
  <c r="AA2005" i="14"/>
  <c r="AA2007" i="14"/>
  <c r="AA2011" i="14"/>
  <c r="AA2017" i="14"/>
  <c r="AA2018" i="14"/>
  <c r="AA2021" i="14"/>
  <c r="AA2022" i="14"/>
  <c r="AA2026" i="14"/>
  <c r="AA2057" i="14"/>
  <c r="AA2058" i="14"/>
  <c r="AA2062" i="14"/>
  <c r="AA2064" i="14"/>
  <c r="AA2066" i="14"/>
  <c r="AA2071" i="14"/>
  <c r="AA2092" i="14"/>
  <c r="AA2096" i="14"/>
  <c r="AA2101" i="14"/>
  <c r="AA2102" i="14"/>
  <c r="AA2103" i="14"/>
  <c r="AA2110" i="14"/>
  <c r="AA2111" i="14"/>
  <c r="AA2112" i="14"/>
  <c r="AA2113" i="14"/>
  <c r="AA2114" i="14"/>
  <c r="AA2115" i="14"/>
  <c r="AA2120" i="14"/>
  <c r="AA2122" i="14"/>
  <c r="AA2123" i="14"/>
  <c r="AA2135" i="14"/>
  <c r="AA2146" i="14"/>
  <c r="AA2149" i="14"/>
  <c r="AA2151" i="14"/>
  <c r="AA2158" i="14"/>
  <c r="AA2159" i="14"/>
  <c r="AA2160" i="14"/>
  <c r="AA2169" i="14"/>
  <c r="AA2178" i="14"/>
  <c r="AA2177" i="14"/>
  <c r="AA2182" i="14"/>
  <c r="AA2198" i="14"/>
  <c r="AA2203" i="14"/>
  <c r="AA2205" i="14"/>
  <c r="AA2208" i="14"/>
  <c r="AA2209" i="14"/>
  <c r="AA2222" i="14"/>
  <c r="AA2223" i="14"/>
  <c r="AA2224" i="14"/>
  <c r="AA2225" i="14"/>
  <c r="AA2226" i="14"/>
  <c r="AA2227" i="14"/>
  <c r="AA2228" i="14"/>
  <c r="AA2229" i="14"/>
  <c r="AA2235" i="14"/>
  <c r="AA2236" i="14"/>
  <c r="AA2237" i="14"/>
  <c r="AA2253" i="14"/>
  <c r="AA2238" i="14"/>
  <c r="AA2247" i="14"/>
  <c r="AA2248" i="14"/>
  <c r="AA2249" i="14"/>
  <c r="AA2250" i="14"/>
  <c r="AA2241" i="14"/>
  <c r="AA2242" i="14"/>
  <c r="AA2243" i="14"/>
  <c r="AA2244" i="14"/>
  <c r="AA2245" i="14"/>
  <c r="AA2251" i="14"/>
  <c r="AA2254" i="14"/>
  <c r="AA2255" i="14"/>
  <c r="AA2258" i="14"/>
  <c r="AA2260" i="14"/>
  <c r="AA2261" i="14"/>
  <c r="AA2264" i="14"/>
  <c r="AA2282" i="14"/>
  <c r="AA2285" i="14"/>
  <c r="AA2289" i="14"/>
  <c r="AA2293" i="14"/>
  <c r="AA2299" i="14"/>
  <c r="AA2302" i="14"/>
  <c r="AA2304" i="14"/>
  <c r="AA2305" i="14"/>
  <c r="AA2306" i="14"/>
  <c r="AA2307" i="14"/>
  <c r="AA2308" i="14"/>
  <c r="AA2312" i="14"/>
  <c r="AA2322" i="14"/>
  <c r="AA2344" i="14"/>
  <c r="AA2346" i="14"/>
  <c r="AA2355" i="14"/>
  <c r="AA2358" i="14"/>
  <c r="AA2359" i="14"/>
  <c r="AA2360" i="14"/>
  <c r="AA2361" i="14"/>
  <c r="AA2362" i="14"/>
  <c r="AA2370" i="14"/>
  <c r="AA2373" i="14"/>
  <c r="AA2375" i="14"/>
  <c r="AA2380" i="14"/>
  <c r="AA2398" i="14"/>
  <c r="AA2404" i="14"/>
  <c r="AA2405" i="14"/>
  <c r="AA2406" i="14"/>
  <c r="AA2407" i="14"/>
  <c r="AA2422" i="14"/>
  <c r="AA2429" i="14"/>
  <c r="AA2432" i="14"/>
  <c r="AA2433" i="14"/>
  <c r="AA2439" i="14"/>
  <c r="AA2440" i="14"/>
  <c r="AA2441" i="14"/>
  <c r="AA2442" i="14"/>
  <c r="AA2444" i="14"/>
  <c r="AA2446" i="14"/>
  <c r="AA2448" i="14"/>
  <c r="AA2449" i="14"/>
  <c r="AA2450" i="14"/>
  <c r="AA2451" i="14"/>
  <c r="AA2452" i="14"/>
  <c r="AA2453" i="14"/>
  <c r="AA2454" i="14"/>
  <c r="AA2455" i="14"/>
  <c r="AA2457" i="14"/>
  <c r="AA2459" i="14"/>
  <c r="AA2462" i="14"/>
  <c r="AA2464" i="14"/>
  <c r="AA2465" i="14"/>
  <c r="AA2473" i="14"/>
  <c r="AA2474" i="14"/>
  <c r="AA2475" i="14"/>
  <c r="AA2476" i="14"/>
  <c r="AA2477" i="14"/>
  <c r="AA2478" i="14"/>
  <c r="AA2480" i="14"/>
  <c r="AA2481" i="14"/>
  <c r="AA2483" i="14"/>
  <c r="AA2484" i="14"/>
  <c r="AA2486" i="14"/>
  <c r="AA2487" i="14"/>
  <c r="AA2488" i="14"/>
  <c r="AA2490" i="14"/>
  <c r="AA2491" i="14"/>
  <c r="AA2497" i="14"/>
  <c r="AA2500" i="14"/>
  <c r="AA2501" i="14"/>
  <c r="AA2510" i="14"/>
  <c r="AA2511" i="14"/>
  <c r="AA2516" i="14"/>
  <c r="AA2529" i="14"/>
  <c r="AA2530" i="14"/>
  <c r="AA2531" i="14"/>
  <c r="AA2532" i="14"/>
  <c r="AA2533" i="14"/>
  <c r="AA2534" i="14"/>
  <c r="AA2535" i="14"/>
  <c r="AA2536" i="14"/>
  <c r="AA2537" i="14"/>
  <c r="AA2538" i="14"/>
  <c r="AA2539" i="14"/>
  <c r="AA2540" i="14"/>
  <c r="AA2541" i="14"/>
  <c r="AA2542" i="14"/>
  <c r="AA2543" i="14"/>
  <c r="AA2544" i="14"/>
  <c r="AA2545" i="14"/>
  <c r="AA2546" i="14"/>
  <c r="AA2547" i="14"/>
  <c r="AA2550" i="14"/>
  <c r="AA2555" i="14"/>
  <c r="AA2556" i="14"/>
  <c r="AA2559" i="14"/>
  <c r="AA2560" i="14"/>
  <c r="AA2561" i="14"/>
  <c r="AA2563" i="14"/>
  <c r="AA2565" i="14"/>
  <c r="AA2567" i="14"/>
  <c r="AA2568" i="14"/>
  <c r="AA2569" i="14"/>
  <c r="AA2572" i="14"/>
  <c r="AA2574" i="14"/>
  <c r="AA2575" i="14"/>
  <c r="AA2576" i="14"/>
  <c r="AA2577" i="14"/>
  <c r="AA2578" i="14"/>
  <c r="AA2579" i="14"/>
  <c r="AA2580" i="14"/>
  <c r="AA2583" i="14"/>
  <c r="AA2584" i="14"/>
  <c r="AA2585" i="14"/>
  <c r="AA2589" i="14"/>
  <c r="AA2590" i="14"/>
  <c r="AA2591" i="14"/>
  <c r="AA2592" i="14"/>
  <c r="AA2594" i="14"/>
  <c r="AA2611" i="14"/>
  <c r="AA2612" i="14"/>
  <c r="AA2613" i="14"/>
  <c r="AA2618" i="14"/>
  <c r="AA2624" i="14"/>
  <c r="AA2628" i="14"/>
  <c r="AA2632" i="14"/>
  <c r="AA2633" i="14"/>
  <c r="AA2634" i="14"/>
  <c r="AA2635" i="14"/>
  <c r="AA2638" i="14"/>
  <c r="AA2639" i="14"/>
  <c r="AA2643" i="14"/>
  <c r="AA2644" i="14"/>
  <c r="AA2645" i="14"/>
  <c r="AA2656" i="14"/>
  <c r="AA2657" i="14"/>
  <c r="AA2658" i="14"/>
  <c r="AA2665" i="14"/>
  <c r="AA2670" i="14"/>
  <c r="AA2674" i="14"/>
  <c r="AA2690" i="14"/>
  <c r="AA2700" i="14"/>
  <c r="AA2702" i="14"/>
  <c r="AA2703" i="14"/>
  <c r="AA2704" i="14"/>
  <c r="AA2705" i="14"/>
  <c r="AA2706" i="14"/>
  <c r="AA2707" i="14"/>
  <c r="AA2716" i="14"/>
  <c r="AA2717" i="14"/>
  <c r="AA2734" i="14"/>
  <c r="AA2735" i="14"/>
  <c r="AA2738" i="14"/>
  <c r="AA2740" i="14"/>
  <c r="AA2741" i="14"/>
  <c r="AA2743" i="14"/>
  <c r="AA2744" i="14"/>
  <c r="AA2746" i="14"/>
  <c r="AA2747" i="14"/>
  <c r="AA2753" i="14"/>
  <c r="AA2763" i="14"/>
  <c r="AA2766" i="14"/>
  <c r="AA2773" i="14"/>
  <c r="AA2774" i="14"/>
  <c r="AA2782" i="14"/>
  <c r="AA2791" i="14"/>
  <c r="AA2793" i="14"/>
  <c r="AA2804" i="14"/>
  <c r="AA2806" i="14"/>
  <c r="AA2810" i="14"/>
  <c r="AA2811" i="14"/>
  <c r="AA2813" i="14"/>
  <c r="AA2814" i="14"/>
  <c r="AA2818" i="14"/>
  <c r="AA2820" i="14"/>
  <c r="AA2837" i="14"/>
  <c r="AA2841" i="14"/>
  <c r="AA2842" i="14"/>
  <c r="AA2846" i="14"/>
  <c r="AA2852" i="14"/>
  <c r="AA2853" i="14"/>
  <c r="AA2854" i="14"/>
  <c r="AA2855" i="14"/>
  <c r="AA2856" i="14"/>
  <c r="AA2857" i="14"/>
  <c r="AA2858" i="14"/>
  <c r="AA2859" i="14"/>
  <c r="AA2860" i="14"/>
  <c r="AA2861" i="14"/>
  <c r="AA2862" i="14"/>
  <c r="AA2864" i="14"/>
  <c r="AA2865" i="14"/>
  <c r="AA2866" i="14"/>
  <c r="AA2867" i="14"/>
  <c r="AA2870" i="14"/>
  <c r="AA2871" i="14"/>
  <c r="AA2873" i="14"/>
  <c r="AA2874" i="14"/>
  <c r="AA2877" i="14"/>
  <c r="AA2888" i="14"/>
  <c r="AA2887" i="14"/>
  <c r="AA2890" i="14"/>
  <c r="AA2891" i="14"/>
  <c r="AA2892" i="14"/>
  <c r="AA2893" i="14"/>
  <c r="AA2894" i="14"/>
  <c r="AA2895" i="14"/>
  <c r="AA2896" i="14"/>
  <c r="AA2900" i="14"/>
  <c r="AA2901" i="14"/>
  <c r="AA2903" i="14"/>
  <c r="AA2905" i="14"/>
  <c r="AA2906" i="14"/>
  <c r="AA2910" i="14"/>
  <c r="AA2915" i="14"/>
  <c r="AA2916" i="14"/>
  <c r="AA2921" i="14"/>
  <c r="AA2923" i="14"/>
  <c r="AA2925" i="14"/>
  <c r="AA2926" i="14"/>
  <c r="AA2927" i="14"/>
  <c r="AA2931" i="14"/>
  <c r="AA2930" i="14"/>
  <c r="AA2938" i="14"/>
  <c r="AA2939" i="14"/>
  <c r="AA2940" i="14"/>
  <c r="AA2941" i="14"/>
  <c r="AA2942" i="14"/>
  <c r="AA2945" i="14"/>
  <c r="AA2948" i="14"/>
  <c r="AA2962" i="14"/>
  <c r="AA2968" i="14"/>
  <c r="AA2974" i="14"/>
  <c r="AA2975" i="14"/>
  <c r="AA2978" i="14"/>
  <c r="AA2980" i="14"/>
  <c r="AA2981" i="14"/>
  <c r="AA2982" i="14"/>
  <c r="AA2984" i="14"/>
  <c r="AA2987" i="14"/>
  <c r="AA2988" i="14"/>
  <c r="AA2991" i="14"/>
  <c r="AA2993" i="14"/>
  <c r="AA2994" i="14"/>
  <c r="AA2995" i="14"/>
  <c r="AA2996" i="14"/>
  <c r="AA2999" i="14"/>
  <c r="AA3000" i="14"/>
  <c r="AA3002" i="14"/>
  <c r="AA3003" i="14"/>
  <c r="AA3007" i="14"/>
  <c r="AA3008" i="14"/>
  <c r="AA3009" i="14"/>
  <c r="AA3011" i="14"/>
  <c r="AA3012" i="14"/>
  <c r="AA3013" i="14"/>
  <c r="AA3016" i="14"/>
  <c r="AA3018" i="14"/>
  <c r="AA3019" i="14"/>
  <c r="AA3021" i="14"/>
  <c r="AA3022" i="14"/>
  <c r="AA3024" i="14"/>
  <c r="AA3026" i="14"/>
  <c r="AA3027" i="14"/>
  <c r="AA3028" i="14"/>
  <c r="AA3025" i="14"/>
  <c r="AA3030" i="14"/>
  <c r="AA3035" i="14"/>
  <c r="AA3038" i="14"/>
  <c r="AA3040" i="14"/>
  <c r="AA3048" i="14"/>
  <c r="AA3054" i="14"/>
  <c r="AA3056" i="14"/>
  <c r="AA3058" i="14"/>
  <c r="AA3062" i="14"/>
  <c r="AA3064" i="14"/>
  <c r="AA3070" i="14"/>
  <c r="AA3073" i="14"/>
  <c r="AA3079" i="14"/>
  <c r="AA3080" i="14"/>
  <c r="AA3081" i="14"/>
  <c r="AA3082" i="14"/>
  <c r="AA3084" i="14"/>
  <c r="AA3085" i="14"/>
  <c r="AA3086" i="14"/>
  <c r="AA3087" i="14"/>
  <c r="AA3091" i="14"/>
  <c r="AA3092" i="14"/>
  <c r="AA3093" i="14"/>
  <c r="AA3096" i="14"/>
  <c r="AA3097" i="14"/>
  <c r="AA3100" i="14"/>
  <c r="AA3118" i="14"/>
  <c r="AA3121" i="14"/>
  <c r="AA3123" i="14"/>
  <c r="AA3172" i="14"/>
  <c r="AA3174" i="14"/>
  <c r="AA3175" i="14"/>
  <c r="AA3177" i="14"/>
  <c r="AA3183" i="14"/>
  <c r="AA3223" i="14"/>
  <c r="AA3224" i="14"/>
  <c r="AA3225" i="14"/>
  <c r="AA3228" i="14"/>
  <c r="AA3229" i="14"/>
  <c r="AA3230" i="14"/>
  <c r="AA3233" i="14"/>
  <c r="AA3237" i="14"/>
  <c r="AA3238" i="14"/>
  <c r="AA3239" i="14"/>
  <c r="AA3240" i="14"/>
  <c r="AA3243" i="14"/>
  <c r="AA3250" i="14"/>
  <c r="AA3249" i="14"/>
  <c r="AA3251" i="14"/>
  <c r="AA3261" i="14"/>
  <c r="AA3265" i="14"/>
  <c r="AA3270" i="14"/>
  <c r="AA3271" i="14"/>
  <c r="AA3277" i="14"/>
  <c r="AA3279" i="14"/>
  <c r="AA3280" i="14"/>
  <c r="AA3281" i="14"/>
  <c r="AA3283" i="14"/>
  <c r="AA3286" i="14"/>
  <c r="AA3288" i="14"/>
  <c r="AA3289" i="14"/>
  <c r="AA3290" i="14"/>
  <c r="AA3291" i="14"/>
  <c r="AA3292" i="14"/>
  <c r="AA3293" i="14"/>
  <c r="AA3294" i="14"/>
  <c r="AA3300" i="14"/>
  <c r="AA3303" i="14"/>
  <c r="AA3316" i="14"/>
  <c r="AA3324" i="14"/>
  <c r="AA3332" i="14"/>
  <c r="AA3334" i="14"/>
  <c r="AA3335" i="14"/>
  <c r="AA3336" i="14"/>
  <c r="AA3337" i="14"/>
  <c r="AA3338" i="14"/>
  <c r="AA3339" i="14"/>
  <c r="AA3340" i="14"/>
  <c r="AA3341" i="14"/>
  <c r="AA3343" i="14"/>
  <c r="AA3353" i="14"/>
  <c r="AA3360" i="14"/>
  <c r="AA3361" i="14"/>
  <c r="AA3363" i="14"/>
  <c r="AA3365" i="14"/>
  <c r="AA3368" i="14"/>
  <c r="AA3369" i="14"/>
  <c r="AA3370" i="14"/>
  <c r="AA3371" i="14"/>
  <c r="AA3373" i="14"/>
  <c r="AA3374" i="14"/>
  <c r="AA3376" i="14"/>
  <c r="AA3385" i="14"/>
  <c r="AA3392" i="14"/>
  <c r="AA3401" i="14"/>
  <c r="AA3406" i="14"/>
  <c r="AA3411" i="14"/>
  <c r="AA3412" i="14"/>
  <c r="AA3468" i="14"/>
  <c r="AA3476" i="14"/>
  <c r="AA3482" i="14"/>
  <c r="AA3483" i="14"/>
  <c r="AA3525" i="14"/>
  <c r="AA3527" i="14"/>
  <c r="AA3528" i="14"/>
  <c r="AA3533" i="14"/>
  <c r="AA3534" i="14"/>
  <c r="AA3559" i="14"/>
  <c r="AA3561" i="14"/>
  <c r="AA3562" i="14"/>
  <c r="AA3563" i="14"/>
  <c r="AA3564" i="14"/>
  <c r="AA3565" i="14"/>
  <c r="AA3566" i="14"/>
  <c r="AA3576" i="14"/>
  <c r="AA3577" i="14"/>
  <c r="AA3584" i="14"/>
  <c r="AA3585" i="14"/>
  <c r="AA3587" i="14"/>
  <c r="AA3589" i="14"/>
  <c r="AA3592" i="14"/>
  <c r="AA3593" i="14"/>
  <c r="AA3594" i="14"/>
  <c r="AA3595" i="14"/>
  <c r="AA3599" i="14"/>
  <c r="AA3605" i="14"/>
  <c r="AA3608" i="14"/>
  <c r="AA3610" i="14"/>
  <c r="AA3611" i="14"/>
  <c r="AA3612" i="14"/>
  <c r="AA3613" i="14"/>
  <c r="AA3615" i="14"/>
  <c r="AA3625" i="14"/>
  <c r="AA3628" i="14"/>
  <c r="AA3633" i="14"/>
  <c r="AA3647" i="14"/>
  <c r="AA3649" i="14"/>
  <c r="J3649" i="14" l="1"/>
  <c r="J3625" i="14"/>
  <c r="J3611" i="14"/>
  <c r="J3599" i="14"/>
  <c r="J3592" i="14"/>
  <c r="J3584" i="14"/>
  <c r="J3563" i="14"/>
  <c r="J3534" i="14"/>
  <c r="J3525" i="14"/>
  <c r="J3468" i="14"/>
  <c r="J3401" i="14"/>
  <c r="J3374" i="14"/>
  <c r="J3369" i="14"/>
  <c r="J3361" i="14"/>
  <c r="J3341" i="14"/>
  <c r="J3337" i="14"/>
  <c r="J3332" i="14"/>
  <c r="J3300" i="14"/>
  <c r="J3291" i="14"/>
  <c r="J3281" i="14"/>
  <c r="J3271" i="14"/>
  <c r="J3251" i="14"/>
  <c r="J3250" i="14"/>
  <c r="J3233" i="14"/>
  <c r="J3225" i="14"/>
  <c r="J3177" i="14"/>
  <c r="J3123" i="14"/>
  <c r="J3097" i="14"/>
  <c r="J3091" i="14"/>
  <c r="J3086" i="14"/>
  <c r="K3086" i="14" s="1"/>
  <c r="J3081" i="14"/>
  <c r="J3062" i="14"/>
  <c r="J3048" i="14"/>
  <c r="J3030" i="14"/>
  <c r="J3027" i="14"/>
  <c r="J3021" i="14"/>
  <c r="J3013" i="14"/>
  <c r="J3008" i="14"/>
  <c r="J3000" i="14"/>
  <c r="J2994" i="14"/>
  <c r="J2991" i="14"/>
  <c r="J2987" i="14"/>
  <c r="J2982" i="14"/>
  <c r="J2980" i="14"/>
  <c r="J2975" i="14"/>
  <c r="J2968" i="14"/>
  <c r="J2948" i="14"/>
  <c r="J2942" i="14"/>
  <c r="J2940" i="14"/>
  <c r="J2938" i="14"/>
  <c r="J2927" i="14"/>
  <c r="J2925" i="14"/>
  <c r="J2923" i="14"/>
  <c r="J2916" i="14"/>
  <c r="J2910" i="14"/>
  <c r="J2905" i="14"/>
  <c r="J2901" i="14"/>
  <c r="J2896" i="14"/>
  <c r="J2894" i="14"/>
  <c r="J2892" i="14"/>
  <c r="J2890" i="14"/>
  <c r="J2888" i="14"/>
  <c r="J2874" i="14"/>
  <c r="J2871" i="14"/>
  <c r="J2867" i="14"/>
  <c r="J2865" i="14"/>
  <c r="J2862" i="14"/>
  <c r="J2860" i="14"/>
  <c r="J2858" i="14"/>
  <c r="J2856" i="14"/>
  <c r="J2854" i="14"/>
  <c r="J2852" i="14"/>
  <c r="J2842" i="14"/>
  <c r="J2837" i="14"/>
  <c r="J2818" i="14"/>
  <c r="J2813" i="14"/>
  <c r="J2810" i="14"/>
  <c r="J2804" i="14"/>
  <c r="J2791" i="14"/>
  <c r="J2774" i="14"/>
  <c r="J2766" i="14"/>
  <c r="J2753" i="14"/>
  <c r="J2746" i="14"/>
  <c r="J2743" i="14"/>
  <c r="J2740" i="14"/>
  <c r="J2735" i="14"/>
  <c r="J2717" i="14"/>
  <c r="J2707" i="14"/>
  <c r="J2705" i="14"/>
  <c r="J2703" i="14"/>
  <c r="J2700" i="14"/>
  <c r="J2674" i="14"/>
  <c r="J2665" i="14"/>
  <c r="J2657" i="14"/>
  <c r="J2645" i="14"/>
  <c r="J2643" i="14"/>
  <c r="J2638" i="14"/>
  <c r="J2634" i="14"/>
  <c r="J2632" i="14"/>
  <c r="J2624" i="14"/>
  <c r="J2613" i="14"/>
  <c r="J2611" i="14"/>
  <c r="J2592" i="14"/>
  <c r="J2590" i="14"/>
  <c r="J2585" i="14"/>
  <c r="J2583" i="14"/>
  <c r="J2579" i="14"/>
  <c r="J2577" i="14"/>
  <c r="J2575" i="14"/>
  <c r="J2572" i="14"/>
  <c r="J2568" i="14"/>
  <c r="J2565" i="14"/>
  <c r="J2561" i="14"/>
  <c r="J2559" i="14"/>
  <c r="J2555" i="14"/>
  <c r="J2547" i="14"/>
  <c r="J2545" i="14"/>
  <c r="J2543" i="14"/>
  <c r="J2541" i="14"/>
  <c r="J2539" i="14"/>
  <c r="J2537" i="14"/>
  <c r="J2535" i="14"/>
  <c r="J2533" i="14"/>
  <c r="J2531" i="14"/>
  <c r="J2529" i="14"/>
  <c r="J2511" i="14"/>
  <c r="J2501" i="14"/>
  <c r="J2497" i="14"/>
  <c r="J2490" i="14"/>
  <c r="J2487" i="14"/>
  <c r="J2484" i="14"/>
  <c r="J2481" i="14"/>
  <c r="J2478" i="14"/>
  <c r="J2476" i="14"/>
  <c r="J2474" i="14"/>
  <c r="J2465" i="14"/>
  <c r="J2462" i="14"/>
  <c r="J2457" i="14"/>
  <c r="J2454" i="14"/>
  <c r="J2452" i="14"/>
  <c r="J2450" i="14"/>
  <c r="J2448" i="14"/>
  <c r="J2444" i="14"/>
  <c r="J2441" i="14"/>
  <c r="J2439" i="14"/>
  <c r="J2432" i="14"/>
  <c r="J2422" i="14"/>
  <c r="J2406" i="14"/>
  <c r="J2404" i="14"/>
  <c r="J2380" i="14"/>
  <c r="J2373" i="14"/>
  <c r="J2362" i="14"/>
  <c r="J2360" i="14"/>
  <c r="J2358" i="14"/>
  <c r="J2346" i="14"/>
  <c r="J2322" i="14"/>
  <c r="J2308" i="14"/>
  <c r="J2306" i="14"/>
  <c r="J2304" i="14"/>
  <c r="J2299" i="14"/>
  <c r="J2289" i="14"/>
  <c r="J2282" i="14"/>
  <c r="J2261" i="14"/>
  <c r="J2258" i="14"/>
  <c r="J2254" i="14"/>
  <c r="J2245" i="14"/>
  <c r="J2243" i="14"/>
  <c r="J2241" i="14"/>
  <c r="J2249" i="14"/>
  <c r="J2247" i="14"/>
  <c r="J2253" i="14"/>
  <c r="J2236" i="14"/>
  <c r="J2229" i="14"/>
  <c r="J2227" i="14"/>
  <c r="J2225" i="14"/>
  <c r="J2223" i="14"/>
  <c r="J2209" i="14"/>
  <c r="J2205" i="14"/>
  <c r="J2198" i="14"/>
  <c r="J2177" i="14"/>
  <c r="J2169" i="14"/>
  <c r="J2159" i="14"/>
  <c r="J2151" i="14"/>
  <c r="J2146" i="14"/>
  <c r="J2123" i="14"/>
  <c r="J2120" i="14"/>
  <c r="J2114" i="14"/>
  <c r="J2112" i="14"/>
  <c r="J2110" i="14"/>
  <c r="J2102" i="14"/>
  <c r="J2096" i="14"/>
  <c r="J2071" i="14"/>
  <c r="J2064" i="14"/>
  <c r="J2058" i="14"/>
  <c r="J2026" i="14"/>
  <c r="J2021" i="14"/>
  <c r="J2017" i="14"/>
  <c r="J2007" i="14"/>
  <c r="J2004" i="14"/>
  <c r="J2001" i="14"/>
  <c r="J1999" i="14"/>
  <c r="J1997" i="14"/>
  <c r="J1995" i="14"/>
  <c r="J1993" i="14"/>
  <c r="J1990" i="14"/>
  <c r="J1987" i="14"/>
  <c r="J1982" i="14"/>
  <c r="J1973" i="14"/>
  <c r="J1971" i="14"/>
  <c r="J1967" i="14"/>
  <c r="J1960" i="14"/>
  <c r="J1955" i="14"/>
  <c r="J1947" i="14"/>
  <c r="J1938" i="14"/>
  <c r="J1935" i="14"/>
  <c r="J1916" i="14"/>
  <c r="J1913" i="14"/>
  <c r="J1911" i="14"/>
  <c r="J1908" i="14"/>
  <c r="J1891" i="14"/>
  <c r="J1886" i="14"/>
  <c r="J1871" i="14"/>
  <c r="J1857" i="14"/>
  <c r="J1819" i="14"/>
  <c r="J1816" i="14"/>
  <c r="J1803" i="14"/>
  <c r="J1801" i="14"/>
  <c r="J1798" i="14"/>
  <c r="J1796" i="14"/>
  <c r="J1794" i="14"/>
  <c r="J1789" i="14"/>
  <c r="J1784" i="14"/>
  <c r="J1779" i="14"/>
  <c r="J1776" i="14"/>
  <c r="J1769" i="14"/>
  <c r="J1766" i="14"/>
  <c r="J1764" i="14"/>
  <c r="J1756" i="14"/>
  <c r="J1754" i="14"/>
  <c r="J1742" i="14"/>
  <c r="J1733" i="14"/>
  <c r="J1727" i="14"/>
  <c r="J1714" i="14"/>
  <c r="J1684" i="14"/>
  <c r="J1677" i="14"/>
  <c r="J1675" i="14"/>
  <c r="J1665" i="14"/>
  <c r="J1663" i="14"/>
  <c r="J1661" i="14"/>
  <c r="J1654" i="14"/>
  <c r="J1650" i="14"/>
  <c r="J1647" i="14"/>
  <c r="J1645" i="14"/>
  <c r="J1628" i="14"/>
  <c r="J1605" i="14"/>
  <c r="J1604" i="14"/>
  <c r="J1556" i="14"/>
  <c r="J1554" i="14"/>
  <c r="J1552" i="14"/>
  <c r="J1547" i="14"/>
  <c r="J1545" i="14"/>
  <c r="J1520" i="14"/>
  <c r="J900" i="14"/>
  <c r="J1509" i="14"/>
  <c r="J1502" i="14"/>
  <c r="J1498" i="14"/>
  <c r="J1500" i="14"/>
  <c r="J1490" i="14"/>
  <c r="J1488" i="14"/>
  <c r="J1486" i="14"/>
  <c r="J1483" i="14"/>
  <c r="J1481" i="14"/>
  <c r="J1466" i="14"/>
  <c r="J1464" i="14"/>
  <c r="J1457" i="14"/>
  <c r="J1445" i="14"/>
  <c r="J1443" i="14"/>
  <c r="J1441" i="14"/>
  <c r="J1434" i="14"/>
  <c r="J1429" i="14"/>
  <c r="J1427" i="14"/>
  <c r="J1425" i="14"/>
  <c r="J1423" i="14"/>
  <c r="J1421" i="14"/>
  <c r="J1419" i="14"/>
  <c r="J1411" i="14"/>
  <c r="J1408" i="14"/>
  <c r="J1399" i="14"/>
  <c r="J1385" i="14"/>
  <c r="J1383" i="14"/>
  <c r="J1366" i="14"/>
  <c r="J1361" i="14"/>
  <c r="J1321" i="14"/>
  <c r="J1312" i="14"/>
  <c r="J1299" i="14"/>
  <c r="J1287" i="14"/>
  <c r="J1280" i="14"/>
  <c r="J1278" i="14"/>
  <c r="J1273" i="14"/>
  <c r="J1264" i="14"/>
  <c r="J1262" i="14"/>
  <c r="J1260" i="14"/>
  <c r="J1258" i="14"/>
  <c r="J1252" i="14"/>
  <c r="J1247" i="14"/>
  <c r="J1240" i="14"/>
  <c r="J1210" i="14"/>
  <c r="J1206" i="14"/>
  <c r="J1201" i="14"/>
  <c r="J1199" i="14"/>
  <c r="J1194" i="14"/>
  <c r="J1182" i="14"/>
  <c r="J1172" i="14"/>
  <c r="J1167" i="14"/>
  <c r="J1163" i="14"/>
  <c r="J1158" i="14"/>
  <c r="J1146" i="14"/>
  <c r="J1139" i="14"/>
  <c r="J1132" i="14"/>
  <c r="J1129" i="14"/>
  <c r="J1127" i="14"/>
  <c r="J1115" i="14"/>
  <c r="J1113" i="14"/>
  <c r="J1097" i="14"/>
  <c r="J1086" i="14"/>
  <c r="J1084" i="14"/>
  <c r="J1081" i="14"/>
  <c r="J1077" i="14"/>
  <c r="J1069" i="14"/>
  <c r="J1067" i="14"/>
  <c r="J1056" i="14"/>
  <c r="J1038" i="14"/>
  <c r="J1036" i="14"/>
  <c r="J1034" i="14"/>
  <c r="J1032" i="14"/>
  <c r="J1030" i="14"/>
  <c r="J1028" i="14"/>
  <c r="J1026" i="14"/>
  <c r="J1024" i="14"/>
  <c r="J1022" i="14"/>
  <c r="J1020" i="14"/>
  <c r="J1018" i="14"/>
  <c r="J1014" i="14"/>
  <c r="J1012" i="14"/>
  <c r="J997" i="14"/>
  <c r="J992" i="14"/>
  <c r="J990" i="14"/>
  <c r="J988" i="14"/>
  <c r="J976" i="14"/>
  <c r="J974" i="14"/>
  <c r="J963" i="14"/>
  <c r="J961" i="14"/>
  <c r="J958" i="14"/>
  <c r="J953" i="14"/>
  <c r="J951" i="14"/>
  <c r="J949" i="14"/>
  <c r="J947" i="14"/>
  <c r="J945" i="14"/>
  <c r="J943" i="14"/>
  <c r="J941" i="14"/>
  <c r="J939" i="14"/>
  <c r="J932" i="14"/>
  <c r="J925" i="14"/>
  <c r="J918" i="14"/>
  <c r="J912" i="14"/>
  <c r="J907" i="14"/>
  <c r="J898" i="14"/>
  <c r="J893" i="14"/>
  <c r="J890" i="14"/>
  <c r="J887" i="14"/>
  <c r="J885" i="14"/>
  <c r="J883" i="14"/>
  <c r="J881" i="14"/>
  <c r="J902" i="14"/>
  <c r="J870" i="14"/>
  <c r="J869" i="14"/>
  <c r="J867" i="14"/>
  <c r="J864" i="14"/>
  <c r="J856" i="14"/>
  <c r="J854" i="14"/>
  <c r="J851" i="14"/>
  <c r="J846" i="14"/>
  <c r="J835" i="14"/>
  <c r="J833" i="14"/>
  <c r="J831" i="14"/>
  <c r="J814" i="14"/>
  <c r="J766" i="14"/>
  <c r="J745" i="14"/>
  <c r="J743" i="14"/>
  <c r="J741" i="14"/>
  <c r="J739" i="14"/>
  <c r="J737" i="14"/>
  <c r="J735" i="14"/>
  <c r="J733" i="14"/>
  <c r="J731" i="14"/>
  <c r="J729" i="14"/>
  <c r="J727" i="14"/>
  <c r="J725" i="14"/>
  <c r="J723" i="14"/>
  <c r="J721" i="14"/>
  <c r="J719" i="14"/>
  <c r="J717" i="14"/>
  <c r="J715" i="14"/>
  <c r="J713" i="14"/>
  <c r="J710" i="14"/>
  <c r="J707" i="14"/>
  <c r="J705" i="14"/>
  <c r="J687" i="14"/>
  <c r="J689" i="14"/>
  <c r="J683" i="14"/>
  <c r="J680" i="14"/>
  <c r="J673" i="14"/>
  <c r="J671" i="14"/>
  <c r="J651" i="14"/>
  <c r="J645" i="14"/>
  <c r="J631" i="14"/>
  <c r="J613" i="14"/>
  <c r="J606" i="14"/>
  <c r="J570" i="14"/>
  <c r="J564" i="14"/>
  <c r="J557" i="14"/>
  <c r="J550" i="14"/>
  <c r="J548" i="14"/>
  <c r="J546" i="14"/>
  <c r="J528" i="14"/>
  <c r="J520" i="14"/>
  <c r="J524" i="14"/>
  <c r="J523" i="14"/>
  <c r="J521" i="14"/>
  <c r="J516" i="14"/>
  <c r="J509" i="14"/>
  <c r="J506" i="14"/>
  <c r="J504" i="14"/>
  <c r="J502" i="14"/>
  <c r="J500" i="14"/>
  <c r="J498" i="14"/>
  <c r="J496" i="14"/>
  <c r="J494" i="14"/>
  <c r="J490" i="14"/>
  <c r="J474" i="14"/>
  <c r="J482" i="14"/>
  <c r="J468" i="14"/>
  <c r="J466" i="14"/>
  <c r="J463" i="14"/>
  <c r="J461" i="14"/>
  <c r="J459" i="14"/>
  <c r="J457" i="14"/>
  <c r="J453" i="14"/>
  <c r="J450" i="14"/>
  <c r="J439" i="14"/>
  <c r="J432" i="14"/>
  <c r="J427" i="14"/>
  <c r="J420" i="14"/>
  <c r="J418" i="14"/>
  <c r="J412" i="14"/>
  <c r="J399" i="14"/>
  <c r="J397" i="14"/>
  <c r="J395" i="14"/>
  <c r="J383" i="14"/>
  <c r="J381" i="14"/>
  <c r="J373" i="14"/>
  <c r="J367" i="14"/>
  <c r="J347" i="14"/>
  <c r="J341" i="14"/>
  <c r="J342" i="14"/>
  <c r="J332" i="14"/>
  <c r="J337" i="14"/>
  <c r="J326" i="14"/>
  <c r="J307" i="14"/>
  <c r="J293" i="14"/>
  <c r="J278" i="14"/>
  <c r="J206" i="14"/>
  <c r="J203" i="14"/>
  <c r="J201" i="14"/>
  <c r="J195" i="14"/>
  <c r="J190" i="14"/>
  <c r="J187" i="14"/>
  <c r="J180" i="14"/>
  <c r="J176" i="14"/>
  <c r="J168" i="14"/>
  <c r="J148" i="14"/>
  <c r="J144" i="14"/>
  <c r="J138" i="14"/>
  <c r="J108" i="14"/>
  <c r="J97" i="14"/>
  <c r="J74" i="14"/>
  <c r="J71" i="14"/>
  <c r="J69" i="14"/>
  <c r="J67" i="14"/>
  <c r="J64" i="14"/>
  <c r="J62" i="14"/>
  <c r="J57" i="14"/>
  <c r="J25" i="14"/>
  <c r="J20" i="14"/>
  <c r="J6" i="14"/>
  <c r="J3" i="14"/>
  <c r="J3656" i="14"/>
  <c r="J3654" i="14"/>
  <c r="J3652" i="14"/>
  <c r="J3650" i="14"/>
  <c r="J3643" i="14"/>
  <c r="J3641" i="14"/>
  <c r="J3639" i="14"/>
  <c r="J3637" i="14"/>
  <c r="J3635" i="14"/>
  <c r="J3632" i="14"/>
  <c r="J3630" i="14"/>
  <c r="J3627" i="14"/>
  <c r="J3624" i="14"/>
  <c r="J3622" i="14"/>
  <c r="J3620" i="14"/>
  <c r="J3618" i="14"/>
  <c r="J3616" i="14"/>
  <c r="J3609" i="14"/>
  <c r="J3606" i="14"/>
  <c r="J3603" i="14"/>
  <c r="J3601" i="14"/>
  <c r="J3598" i="14"/>
  <c r="J3596" i="14"/>
  <c r="J3590" i="14"/>
  <c r="J3586" i="14"/>
  <c r="J3582" i="14"/>
  <c r="J3580" i="14"/>
  <c r="J3578" i="14"/>
  <c r="J3574" i="14"/>
  <c r="J3572" i="14"/>
  <c r="J3570" i="14"/>
  <c r="J3568" i="14"/>
  <c r="J3560" i="14"/>
  <c r="J3557" i="14"/>
  <c r="J3555" i="14"/>
  <c r="J3553" i="14"/>
  <c r="J3551" i="14"/>
  <c r="J3549" i="14"/>
  <c r="J3547" i="14"/>
  <c r="J3545" i="14"/>
  <c r="J3543" i="14"/>
  <c r="J3541" i="14"/>
  <c r="J3539" i="14"/>
  <c r="J3537" i="14"/>
  <c r="J3535" i="14"/>
  <c r="J3529" i="14"/>
  <c r="J3524" i="14"/>
  <c r="J3521" i="14"/>
  <c r="J3520" i="14"/>
  <c r="J3518" i="14"/>
  <c r="J3516" i="14"/>
  <c r="J3514" i="14"/>
  <c r="J3512" i="14"/>
  <c r="J3510" i="14"/>
  <c r="J3508" i="14"/>
  <c r="J3507" i="14"/>
  <c r="J3504" i="14"/>
  <c r="J3502" i="14"/>
  <c r="J3500" i="14"/>
  <c r="J3497" i="14"/>
  <c r="J3496" i="14"/>
  <c r="J3494" i="14"/>
  <c r="J3492" i="14"/>
  <c r="J3490" i="14"/>
  <c r="J3488" i="14"/>
  <c r="J3486" i="14"/>
  <c r="J3484" i="14"/>
  <c r="J3481" i="14"/>
  <c r="J3479" i="14"/>
  <c r="J3477" i="14"/>
  <c r="J3474" i="14"/>
  <c r="J3472" i="14"/>
  <c r="J3470" i="14"/>
  <c r="J3467" i="14"/>
  <c r="J3465" i="14"/>
  <c r="J3463" i="14"/>
  <c r="J3460" i="14"/>
  <c r="J3458" i="14"/>
  <c r="J3456" i="14"/>
  <c r="J3454" i="14"/>
  <c r="J3453" i="14"/>
  <c r="J3448" i="14"/>
  <c r="J3450" i="14"/>
  <c r="J3436" i="14"/>
  <c r="J3438" i="14"/>
  <c r="J3440" i="14"/>
  <c r="J3442" i="14"/>
  <c r="J3444" i="14"/>
  <c r="J3446" i="14"/>
  <c r="J3431" i="14"/>
  <c r="J3433" i="14"/>
  <c r="J3435" i="14"/>
  <c r="J3429" i="14"/>
  <c r="J3410" i="14"/>
  <c r="J3408" i="14"/>
  <c r="J3405" i="14"/>
  <c r="J3403" i="14"/>
  <c r="J3400" i="14"/>
  <c r="J3398" i="14"/>
  <c r="J3396" i="14"/>
  <c r="J3394" i="14"/>
  <c r="J3391" i="14"/>
  <c r="J3389" i="14"/>
  <c r="J3387" i="14"/>
  <c r="J3384" i="14"/>
  <c r="J3382" i="14"/>
  <c r="J3380" i="14"/>
  <c r="J3378" i="14"/>
  <c r="J3375" i="14"/>
  <c r="J3366" i="14"/>
  <c r="J3362" i="14"/>
  <c r="J3358" i="14"/>
  <c r="J3356" i="14"/>
  <c r="J3354" i="14"/>
  <c r="J3351" i="14"/>
  <c r="J3349" i="14"/>
  <c r="J3347" i="14"/>
  <c r="J3342" i="14"/>
  <c r="J3331" i="14"/>
  <c r="J3329" i="14"/>
  <c r="J3327" i="14"/>
  <c r="J3325" i="14"/>
  <c r="J3322" i="14"/>
  <c r="J3320" i="14"/>
  <c r="J3318" i="14"/>
  <c r="J3315" i="14"/>
  <c r="J3313" i="14"/>
  <c r="J3311" i="14"/>
  <c r="J3309" i="14"/>
  <c r="J3307" i="14"/>
  <c r="J3305" i="14"/>
  <c r="J3298" i="14"/>
  <c r="J3295" i="14"/>
  <c r="J3284" i="14"/>
  <c r="J3276" i="14"/>
  <c r="J3275" i="14"/>
  <c r="J3268" i="14"/>
  <c r="J3267" i="14"/>
  <c r="J3263" i="14"/>
  <c r="J3260" i="14"/>
  <c r="J3255" i="14"/>
  <c r="J3253" i="14"/>
  <c r="J3241" i="14"/>
  <c r="J3232" i="14"/>
  <c r="J3222" i="14"/>
  <c r="J3220" i="14"/>
  <c r="J3218" i="14"/>
  <c r="J3216" i="14"/>
  <c r="J3214" i="14"/>
  <c r="J3212" i="14"/>
  <c r="J3210" i="14"/>
  <c r="J3208" i="14"/>
  <c r="J3206" i="14"/>
  <c r="J3204" i="14"/>
  <c r="J3202" i="14"/>
  <c r="J3200" i="14"/>
  <c r="J3198" i="14"/>
  <c r="J3196" i="14"/>
  <c r="J3194" i="14"/>
  <c r="J3192" i="14"/>
  <c r="J3190" i="14"/>
  <c r="J3188" i="14"/>
  <c r="J3186" i="14"/>
  <c r="J3184" i="14"/>
  <c r="J3181" i="14"/>
  <c r="J3179" i="14"/>
  <c r="J3176" i="14"/>
  <c r="J3170" i="14"/>
  <c r="J3168" i="14"/>
  <c r="J3166" i="14"/>
  <c r="J3164" i="14"/>
  <c r="J3162" i="14"/>
  <c r="J3160" i="14"/>
  <c r="J3158" i="14"/>
  <c r="J3156" i="14"/>
  <c r="J3154" i="14"/>
  <c r="J3152" i="14"/>
  <c r="J3150" i="14"/>
  <c r="J3148" i="14"/>
  <c r="J3146" i="14"/>
  <c r="J3144" i="14"/>
  <c r="J3142" i="14"/>
  <c r="J3140" i="14"/>
  <c r="J3138" i="14"/>
  <c r="J3136" i="14"/>
  <c r="J3134" i="14"/>
  <c r="J3132" i="14"/>
  <c r="J3130" i="14"/>
  <c r="J3128" i="14"/>
  <c r="J3125" i="14"/>
  <c r="J3122" i="14"/>
  <c r="J3119" i="14"/>
  <c r="J3116" i="14"/>
  <c r="J3114" i="14"/>
  <c r="K3114" i="14" s="1"/>
  <c r="J3112" i="14"/>
  <c r="J3110" i="14"/>
  <c r="J3108" i="14"/>
  <c r="J3106" i="14"/>
  <c r="J3104" i="14"/>
  <c r="J3102" i="14"/>
  <c r="J3099" i="14"/>
  <c r="J3094" i="14"/>
  <c r="J3088" i="14"/>
  <c r="J3078" i="14"/>
  <c r="J3076" i="14"/>
  <c r="J3074" i="14"/>
  <c r="J3071" i="14"/>
  <c r="J3068" i="14"/>
  <c r="J3066" i="14"/>
  <c r="J3061" i="14"/>
  <c r="J3059" i="14"/>
  <c r="J3055" i="14"/>
  <c r="J3052" i="14"/>
  <c r="J3049" i="14"/>
  <c r="J3046" i="14"/>
  <c r="J3044" i="14"/>
  <c r="J3039" i="14"/>
  <c r="J3036" i="14"/>
  <c r="J3033" i="14"/>
  <c r="J3031" i="14"/>
  <c r="J3023" i="14"/>
  <c r="J3017" i="14"/>
  <c r="J3010" i="14"/>
  <c r="J3005" i="14"/>
  <c r="J3001" i="14"/>
  <c r="J2997" i="14"/>
  <c r="J2990" i="14"/>
  <c r="J2986" i="14"/>
  <c r="J2983" i="14"/>
  <c r="J2977" i="14"/>
  <c r="J2973" i="14"/>
  <c r="J2971" i="14"/>
  <c r="J2969" i="14"/>
  <c r="J2966" i="14"/>
  <c r="J2964" i="14"/>
  <c r="J2961" i="14"/>
  <c r="J2959" i="14"/>
  <c r="J2957" i="14"/>
  <c r="J2955" i="14"/>
  <c r="J2953" i="14"/>
  <c r="J2951" i="14"/>
  <c r="J2949" i="14"/>
  <c r="J2946" i="14"/>
  <c r="K2946" i="14" s="1"/>
  <c r="J2943" i="14"/>
  <c r="J2936" i="14"/>
  <c r="J2934" i="14"/>
  <c r="J2920" i="14"/>
  <c r="J2918" i="14"/>
  <c r="J2914" i="14"/>
  <c r="J2911" i="14"/>
  <c r="J2909" i="14"/>
  <c r="J2907" i="14"/>
  <c r="J2897" i="14"/>
  <c r="J2886" i="14"/>
  <c r="J2884" i="14"/>
  <c r="J2882" i="14"/>
  <c r="J2880" i="14"/>
  <c r="J2876" i="14"/>
  <c r="J2872" i="14"/>
  <c r="J2868" i="14"/>
  <c r="J2851" i="14"/>
  <c r="J2849" i="14"/>
  <c r="J2847" i="14"/>
  <c r="J2844" i="14"/>
  <c r="J2840" i="14"/>
  <c r="J2838" i="14"/>
  <c r="J2835" i="14"/>
  <c r="J2833" i="14"/>
  <c r="J2831" i="14"/>
  <c r="J2829" i="14"/>
  <c r="J2827" i="14"/>
  <c r="J2826" i="14"/>
  <c r="J2823" i="14"/>
  <c r="J2821" i="14"/>
  <c r="J2817" i="14"/>
  <c r="J2812" i="14"/>
  <c r="J2808" i="14"/>
  <c r="J2805" i="14"/>
  <c r="J2802" i="14"/>
  <c r="J2800" i="14"/>
  <c r="J2798" i="14"/>
  <c r="J2796" i="14"/>
  <c r="J2794" i="14"/>
  <c r="J2790" i="14"/>
  <c r="J2788" i="14"/>
  <c r="J2786" i="14"/>
  <c r="J2784" i="14"/>
  <c r="K2784" i="14" s="1"/>
  <c r="J2781" i="14"/>
  <c r="J2779" i="14"/>
  <c r="J2777" i="14"/>
  <c r="J2775" i="14"/>
  <c r="J2771" i="14"/>
  <c r="J2769" i="14"/>
  <c r="J2767" i="14"/>
  <c r="J2764" i="14"/>
  <c r="J2761" i="14"/>
  <c r="J2759" i="14"/>
  <c r="J2757" i="14"/>
  <c r="J2755" i="14"/>
  <c r="J2752" i="14"/>
  <c r="J2750" i="14"/>
  <c r="J2748" i="14"/>
  <c r="J2742" i="14"/>
  <c r="J2737" i="14"/>
  <c r="J2733" i="14"/>
  <c r="J2731" i="14"/>
  <c r="J2729" i="14"/>
  <c r="J2727" i="14"/>
  <c r="J2725" i="14"/>
  <c r="J2723" i="14"/>
  <c r="J2721" i="14"/>
  <c r="J2719" i="14"/>
  <c r="J2715" i="14"/>
  <c r="J2713" i="14"/>
  <c r="J2711" i="14"/>
  <c r="J2709" i="14"/>
  <c r="J2701" i="14"/>
  <c r="J2698" i="14"/>
  <c r="J2696" i="14"/>
  <c r="J2694" i="14"/>
  <c r="J2692" i="14"/>
  <c r="J2689" i="14"/>
  <c r="J2687" i="14"/>
  <c r="J2685" i="14"/>
  <c r="J2682" i="14"/>
  <c r="J2680" i="14"/>
  <c r="J2678" i="14"/>
  <c r="J2676" i="14"/>
  <c r="J2673" i="14"/>
  <c r="J2671" i="14"/>
  <c r="J2668" i="14"/>
  <c r="J2666" i="14"/>
  <c r="J2663" i="14"/>
  <c r="J2661" i="14"/>
  <c r="J2659" i="14"/>
  <c r="J2654" i="14"/>
  <c r="J2652" i="14"/>
  <c r="J2650" i="14"/>
  <c r="J2648" i="14"/>
  <c r="J2646" i="14"/>
  <c r="J2641" i="14"/>
  <c r="J2637" i="14"/>
  <c r="J2631" i="14"/>
  <c r="J2629" i="14"/>
  <c r="J2626" i="14"/>
  <c r="J2623" i="14"/>
  <c r="J2621" i="14"/>
  <c r="J2619" i="14"/>
  <c r="J2616" i="14"/>
  <c r="J2614" i="14"/>
  <c r="J2609" i="14"/>
  <c r="J2607" i="14"/>
  <c r="J2605" i="14"/>
  <c r="J2603" i="14"/>
  <c r="J2601" i="14"/>
  <c r="J2599" i="14"/>
  <c r="J2597" i="14"/>
  <c r="J2595" i="14"/>
  <c r="J2588" i="14"/>
  <c r="K2588" i="14" s="1"/>
  <c r="J2586" i="14"/>
  <c r="J2581" i="14"/>
  <c r="J2571" i="14"/>
  <c r="J2566" i="14"/>
  <c r="J2562" i="14"/>
  <c r="J2557" i="14"/>
  <c r="J2553" i="14"/>
  <c r="J2551" i="14"/>
  <c r="J2548" i="14"/>
  <c r="J2527" i="14"/>
  <c r="J2526" i="14"/>
  <c r="J2523" i="14"/>
  <c r="J2522" i="14"/>
  <c r="J2519" i="14"/>
  <c r="J2517" i="14"/>
  <c r="J2514" i="14"/>
  <c r="J2512" i="14"/>
  <c r="J2508" i="14"/>
  <c r="J2506" i="14"/>
  <c r="J2504" i="14"/>
  <c r="J3633" i="14"/>
  <c r="J3613" i="14"/>
  <c r="J3608" i="14"/>
  <c r="J3594" i="14"/>
  <c r="J3587" i="14"/>
  <c r="J3576" i="14"/>
  <c r="J3565" i="14"/>
  <c r="J3561" i="14"/>
  <c r="J3528" i="14"/>
  <c r="J3482" i="14"/>
  <c r="J3411" i="14"/>
  <c r="J3385" i="14"/>
  <c r="J3371" i="14"/>
  <c r="J3365" i="14"/>
  <c r="J3353" i="14"/>
  <c r="J3339" i="14"/>
  <c r="J3335" i="14"/>
  <c r="J3316" i="14"/>
  <c r="J3293" i="14"/>
  <c r="J3289" i="14"/>
  <c r="J3286" i="14"/>
  <c r="J3279" i="14"/>
  <c r="J3265" i="14"/>
  <c r="J3240" i="14"/>
  <c r="J3238" i="14"/>
  <c r="J3229" i="14"/>
  <c r="J3223" i="14"/>
  <c r="J3174" i="14"/>
  <c r="J3118" i="14"/>
  <c r="J3093" i="14"/>
  <c r="J3084" i="14"/>
  <c r="J3079" i="14"/>
  <c r="J3070" i="14"/>
  <c r="J3056" i="14"/>
  <c r="J3038" i="14"/>
  <c r="J3025" i="14"/>
  <c r="J3024" i="14"/>
  <c r="J3018" i="14"/>
  <c r="J3011" i="14"/>
  <c r="J3003" i="14"/>
  <c r="J2996" i="14"/>
  <c r="J3647" i="14"/>
  <c r="J3628" i="14"/>
  <c r="J3615" i="14"/>
  <c r="J3612" i="14"/>
  <c r="J3610" i="14"/>
  <c r="J3605" i="14"/>
  <c r="J3595" i="14"/>
  <c r="J3593" i="14"/>
  <c r="J3589" i="14"/>
  <c r="J3585" i="14"/>
  <c r="J3577" i="14"/>
  <c r="J3566" i="14"/>
  <c r="J3564" i="14"/>
  <c r="J3562" i="14"/>
  <c r="J3559" i="14"/>
  <c r="J3533" i="14"/>
  <c r="J3527" i="14"/>
  <c r="J3483" i="14"/>
  <c r="J3476" i="14"/>
  <c r="J3412" i="14"/>
  <c r="J3406" i="14"/>
  <c r="J3392" i="14"/>
  <c r="J3376" i="14"/>
  <c r="J3373" i="14"/>
  <c r="J3370" i="14"/>
  <c r="J3368" i="14"/>
  <c r="J3363" i="14"/>
  <c r="J3360" i="14"/>
  <c r="J3343" i="14"/>
  <c r="J3340" i="14"/>
  <c r="J3338" i="14"/>
  <c r="J3336" i="14"/>
  <c r="J3334" i="14"/>
  <c r="J3324" i="14"/>
  <c r="J3303" i="14"/>
  <c r="J3294" i="14"/>
  <c r="J3292" i="14"/>
  <c r="J3290" i="14"/>
  <c r="J3288" i="14"/>
  <c r="J3283" i="14"/>
  <c r="J3280" i="14"/>
  <c r="J3277" i="14"/>
  <c r="J3270" i="14"/>
  <c r="J3261" i="14"/>
  <c r="J3249" i="14"/>
  <c r="J3243" i="14"/>
  <c r="J3239" i="14"/>
  <c r="J3237" i="14"/>
  <c r="J3230" i="14"/>
  <c r="J3228" i="14"/>
  <c r="J3224" i="14"/>
  <c r="J3183" i="14"/>
  <c r="J3175" i="14"/>
  <c r="J3172" i="14"/>
  <c r="J3121" i="14"/>
  <c r="J3100" i="14"/>
  <c r="J3096" i="14"/>
  <c r="J3092" i="14"/>
  <c r="J3087" i="14"/>
  <c r="J3085" i="14"/>
  <c r="J3082" i="14"/>
  <c r="J3080" i="14"/>
  <c r="J3073" i="14"/>
  <c r="J3064" i="14"/>
  <c r="J3058" i="14"/>
  <c r="J3054" i="14"/>
  <c r="J3040" i="14"/>
  <c r="J3035" i="14"/>
  <c r="J3028" i="14"/>
  <c r="J3026" i="14"/>
  <c r="J3022" i="14"/>
  <c r="J3019" i="14"/>
  <c r="J3016" i="14"/>
  <c r="J3012" i="14"/>
  <c r="J3009" i="14"/>
  <c r="J3007" i="14"/>
  <c r="J3002" i="14"/>
  <c r="J2999" i="14"/>
  <c r="J2995" i="14"/>
  <c r="J2993" i="14"/>
  <c r="J2988" i="14"/>
  <c r="J2984" i="14"/>
  <c r="J2981" i="14"/>
  <c r="J2978" i="14"/>
  <c r="J2974" i="14"/>
  <c r="J2962" i="14"/>
  <c r="J2945" i="14"/>
  <c r="K2945" i="14" s="1"/>
  <c r="J2941" i="14"/>
  <c r="J2939" i="14"/>
  <c r="J2930" i="14"/>
  <c r="J2931" i="14"/>
  <c r="J2926" i="14"/>
  <c r="J2921" i="14"/>
  <c r="J2915" i="14"/>
  <c r="J2906" i="14"/>
  <c r="J2903" i="14"/>
  <c r="J2900" i="14"/>
  <c r="J2895" i="14"/>
  <c r="J2893" i="14"/>
  <c r="J2891" i="14"/>
  <c r="J2887" i="14"/>
  <c r="J2877" i="14"/>
  <c r="J2873" i="14"/>
  <c r="J2870" i="14"/>
  <c r="J2866" i="14"/>
  <c r="J2864" i="14"/>
  <c r="J2861" i="14"/>
  <c r="J2859" i="14"/>
  <c r="J2857" i="14"/>
  <c r="J2855" i="14"/>
  <c r="J2853" i="14"/>
  <c r="J2846" i="14"/>
  <c r="J2841" i="14"/>
  <c r="J2820" i="14"/>
  <c r="J2814" i="14"/>
  <c r="J2811" i="14"/>
  <c r="J2806" i="14"/>
  <c r="J2793" i="14"/>
  <c r="J2782" i="14"/>
  <c r="J2773" i="14"/>
  <c r="J2763" i="14"/>
  <c r="J2747" i="14"/>
  <c r="J2744" i="14"/>
  <c r="J2741" i="14"/>
  <c r="J2738" i="14"/>
  <c r="J2734" i="14"/>
  <c r="J2716" i="14"/>
  <c r="J2706" i="14"/>
  <c r="J2704" i="14"/>
  <c r="J2702" i="14"/>
  <c r="J2690" i="14"/>
  <c r="J2670" i="14"/>
  <c r="J2658" i="14"/>
  <c r="J2656" i="14"/>
  <c r="J2644" i="14"/>
  <c r="J2639" i="14"/>
  <c r="J2635" i="14"/>
  <c r="J2633" i="14"/>
  <c r="J2628" i="14"/>
  <c r="J2618" i="14"/>
  <c r="J2612" i="14"/>
  <c r="J2594" i="14"/>
  <c r="J2591" i="14"/>
  <c r="J2589" i="14"/>
  <c r="J2584" i="14"/>
  <c r="J2580" i="14"/>
  <c r="J2578" i="14"/>
  <c r="J2576" i="14"/>
  <c r="J2574" i="14"/>
  <c r="J2569" i="14"/>
  <c r="J2567" i="14"/>
  <c r="J2563" i="14"/>
  <c r="J2560" i="14"/>
  <c r="J2556" i="14"/>
  <c r="J2550" i="14"/>
  <c r="J2546" i="14"/>
  <c r="J2544" i="14"/>
  <c r="J2542" i="14"/>
  <c r="J2540" i="14"/>
  <c r="J2538" i="14"/>
  <c r="J2536" i="14"/>
  <c r="J2534" i="14"/>
  <c r="J2532" i="14"/>
  <c r="J2530" i="14"/>
  <c r="J2516" i="14"/>
  <c r="J2510" i="14"/>
  <c r="J2500" i="14"/>
  <c r="J2491" i="14"/>
  <c r="J2488" i="14"/>
  <c r="J2486" i="14"/>
  <c r="J2483" i="14"/>
  <c r="J2480" i="14"/>
  <c r="J2477" i="14"/>
  <c r="J2475" i="14"/>
  <c r="J2473" i="14"/>
  <c r="J2464" i="14"/>
  <c r="J2459" i="14"/>
  <c r="J2455" i="14"/>
  <c r="J2453" i="14"/>
  <c r="J2451" i="14"/>
  <c r="J2449" i="14"/>
  <c r="J2446" i="14"/>
  <c r="J2442" i="14"/>
  <c r="J2440" i="14"/>
  <c r="J2433" i="14"/>
  <c r="J2429" i="14"/>
  <c r="J2407" i="14"/>
  <c r="J2405" i="14"/>
  <c r="J2398" i="14"/>
  <c r="J2375" i="14"/>
  <c r="J2370" i="14"/>
  <c r="J2361" i="14"/>
  <c r="J2359" i="14"/>
  <c r="J2355" i="14"/>
  <c r="J2344" i="14"/>
  <c r="J2312" i="14"/>
  <c r="J2307" i="14"/>
  <c r="J2305" i="14"/>
  <c r="J2302" i="14"/>
  <c r="J2293" i="14"/>
  <c r="J2285" i="14"/>
  <c r="J2264" i="14"/>
  <c r="J2260" i="14"/>
  <c r="J2255" i="14"/>
  <c r="J2251" i="14"/>
  <c r="J2244" i="14"/>
  <c r="J2242" i="14"/>
  <c r="J2250" i="14"/>
  <c r="J2248" i="14"/>
  <c r="J2238" i="14"/>
  <c r="J2237" i="14"/>
  <c r="J2235" i="14"/>
  <c r="J2228" i="14"/>
  <c r="J2226" i="14"/>
  <c r="J2224" i="14"/>
  <c r="J2222" i="14"/>
  <c r="J2208" i="14"/>
  <c r="J2203" i="14"/>
  <c r="J2182" i="14"/>
  <c r="J2178" i="14"/>
  <c r="J2160" i="14"/>
  <c r="J2158" i="14"/>
  <c r="J2149" i="14"/>
  <c r="J2135" i="14"/>
  <c r="J2122" i="14"/>
  <c r="J2115" i="14"/>
  <c r="J2113" i="14"/>
  <c r="J2111" i="14"/>
  <c r="J2103" i="14"/>
  <c r="J2101" i="14"/>
  <c r="J2092" i="14"/>
  <c r="J2066" i="14"/>
  <c r="J2062" i="14"/>
  <c r="J2057" i="14"/>
  <c r="J2022" i="14"/>
  <c r="J2018" i="14"/>
  <c r="J2011" i="14"/>
  <c r="J2005" i="14"/>
  <c r="J2002" i="14"/>
  <c r="J2000" i="14"/>
  <c r="J1998" i="14"/>
  <c r="J1996" i="14"/>
  <c r="J1994" i="14"/>
  <c r="J1992" i="14"/>
  <c r="J1989" i="14"/>
  <c r="J1985" i="14"/>
  <c r="J1974" i="14"/>
  <c r="J1972" i="14"/>
  <c r="J1970" i="14"/>
  <c r="J1961" i="14"/>
  <c r="J1959" i="14"/>
  <c r="J1953" i="14"/>
  <c r="J1942" i="14"/>
  <c r="J1937" i="14"/>
  <c r="J1930" i="14"/>
  <c r="J1915" i="14"/>
  <c r="J1912" i="14"/>
  <c r="J1910" i="14"/>
  <c r="J1892" i="14"/>
  <c r="J1889" i="14"/>
  <c r="J1885" i="14"/>
  <c r="J1858" i="14"/>
  <c r="J1820" i="14"/>
  <c r="J1818" i="14"/>
  <c r="J1817" i="14"/>
  <c r="J1802" i="14"/>
  <c r="J1799" i="14"/>
  <c r="J1797" i="14"/>
  <c r="J1795" i="14"/>
  <c r="J1793" i="14"/>
  <c r="J1785" i="14"/>
  <c r="J1783" i="14"/>
  <c r="J1777" i="14"/>
  <c r="J1775" i="14"/>
  <c r="J1767" i="14"/>
  <c r="J1765" i="14"/>
  <c r="J1762" i="14"/>
  <c r="J1755" i="14"/>
  <c r="J1753" i="14"/>
  <c r="J1739" i="14"/>
  <c r="J1732" i="14"/>
  <c r="J1726" i="14"/>
  <c r="J1706" i="14"/>
  <c r="J1681" i="14"/>
  <c r="J1676" i="14"/>
  <c r="J1674" i="14"/>
  <c r="J1664" i="14"/>
  <c r="J1662" i="14"/>
  <c r="J1660" i="14"/>
  <c r="J1653" i="14"/>
  <c r="J1648" i="14"/>
  <c r="J1646" i="14"/>
  <c r="J1630" i="14"/>
  <c r="J1609" i="14"/>
  <c r="J1599" i="14"/>
  <c r="J1590" i="14"/>
  <c r="J1555" i="14"/>
  <c r="J1553" i="14"/>
  <c r="J1548" i="14"/>
  <c r="J1546" i="14"/>
  <c r="J1541" i="14"/>
  <c r="J1513" i="14"/>
  <c r="J910" i="14"/>
  <c r="J1504" i="14"/>
  <c r="J1499" i="14"/>
  <c r="J1501" i="14"/>
  <c r="J1497" i="14"/>
  <c r="J1489" i="14"/>
  <c r="J1487" i="14"/>
  <c r="J1485" i="14"/>
  <c r="J1482" i="14"/>
  <c r="J1476" i="14"/>
  <c r="J1465" i="14"/>
  <c r="J1460" i="14"/>
  <c r="J1446" i="14"/>
  <c r="J1444" i="14"/>
  <c r="J1442" i="14"/>
  <c r="J1440" i="14"/>
  <c r="J1430" i="14"/>
  <c r="J1428" i="14"/>
  <c r="J1426" i="14"/>
  <c r="J1424" i="14"/>
  <c r="J1422" i="14"/>
  <c r="J1420" i="14"/>
  <c r="J1415" i="14"/>
  <c r="J1409" i="14"/>
  <c r="J1402" i="14"/>
  <c r="J1398" i="14"/>
  <c r="J1384" i="14"/>
  <c r="J1382" i="14"/>
  <c r="J1362" i="14"/>
  <c r="J1355" i="14"/>
  <c r="J1313" i="14"/>
  <c r="J1304" i="14"/>
  <c r="J1298" i="14"/>
  <c r="J1281" i="14"/>
  <c r="J1279" i="14"/>
  <c r="J1276" i="14"/>
  <c r="J1272" i="14"/>
  <c r="J1263" i="14"/>
  <c r="J1261" i="14"/>
  <c r="J1259" i="14"/>
  <c r="J1255" i="14"/>
  <c r="J1248" i="14"/>
  <c r="J1243" i="14"/>
  <c r="J1233" i="14"/>
  <c r="J1208" i="14"/>
  <c r="J1204" i="14"/>
  <c r="J1200" i="14"/>
  <c r="J1198" i="14"/>
  <c r="J1190" i="14"/>
  <c r="J1179" i="14"/>
  <c r="J1171" i="14"/>
  <c r="J1166" i="14"/>
  <c r="J1159" i="14"/>
  <c r="J1149" i="14"/>
  <c r="J1145" i="14"/>
  <c r="J1134" i="14"/>
  <c r="J1131" i="14"/>
  <c r="J1128" i="14"/>
  <c r="J1119" i="14"/>
  <c r="J1114" i="14"/>
  <c r="J1112" i="14"/>
  <c r="J1088" i="14"/>
  <c r="J1085" i="14"/>
  <c r="J1083" i="14"/>
  <c r="J1079" i="14"/>
  <c r="J1070" i="14"/>
  <c r="J1068" i="14"/>
  <c r="J1061" i="14"/>
  <c r="J1039" i="14"/>
  <c r="J1037" i="14"/>
  <c r="J1035" i="14"/>
  <c r="J1033" i="14"/>
  <c r="J1031" i="14"/>
  <c r="J1029" i="14"/>
  <c r="J1027" i="14"/>
  <c r="J1025" i="14"/>
  <c r="J1023" i="14"/>
  <c r="J1021" i="14"/>
  <c r="J1019" i="14"/>
  <c r="J1015" i="14"/>
  <c r="J1013" i="14"/>
  <c r="J1002" i="14"/>
  <c r="J993" i="14"/>
  <c r="J991" i="14"/>
  <c r="J989" i="14"/>
  <c r="J987" i="14"/>
  <c r="J975" i="14"/>
  <c r="J966" i="14"/>
  <c r="J962" i="14"/>
  <c r="J960" i="14"/>
  <c r="J955" i="14"/>
  <c r="J952" i="14"/>
  <c r="J950" i="14"/>
  <c r="J948" i="14"/>
  <c r="J946" i="14"/>
  <c r="J944" i="14"/>
  <c r="J942" i="14"/>
  <c r="J940" i="14"/>
  <c r="J935" i="14"/>
  <c r="J926" i="14"/>
  <c r="J923" i="14"/>
  <c r="J915" i="14"/>
  <c r="J908" i="14"/>
  <c r="J899" i="14"/>
  <c r="J894" i="14"/>
  <c r="J892" i="14"/>
  <c r="J888" i="14"/>
  <c r="J886" i="14"/>
  <c r="J884" i="14"/>
  <c r="J882" i="14"/>
  <c r="J872" i="14"/>
  <c r="J871" i="14"/>
  <c r="J896" i="14"/>
  <c r="J868" i="14"/>
  <c r="J866" i="14"/>
  <c r="J862" i="14"/>
  <c r="J855" i="14"/>
  <c r="J852" i="14"/>
  <c r="J850" i="14"/>
  <c r="J836" i="14"/>
  <c r="J834" i="14"/>
  <c r="J832" i="14"/>
  <c r="J830" i="14"/>
  <c r="J809" i="14"/>
  <c r="J746" i="14"/>
  <c r="J744" i="14"/>
  <c r="J742" i="14"/>
  <c r="J740" i="14"/>
  <c r="J738" i="14"/>
  <c r="J736" i="14"/>
  <c r="J734" i="14"/>
  <c r="J732" i="14"/>
  <c r="J730" i="14"/>
  <c r="J728" i="14"/>
  <c r="J726" i="14"/>
  <c r="J724" i="14"/>
  <c r="J722" i="14"/>
  <c r="J720" i="14"/>
  <c r="J718" i="14"/>
  <c r="J716" i="14"/>
  <c r="J714" i="14"/>
  <c r="J712" i="14"/>
  <c r="J708" i="14"/>
  <c r="J706" i="14"/>
  <c r="J702" i="14"/>
  <c r="J686" i="14"/>
  <c r="J681" i="14"/>
  <c r="J677" i="14"/>
  <c r="J672" i="14"/>
  <c r="J652" i="14"/>
  <c r="J783" i="14"/>
  <c r="J782" i="14"/>
  <c r="J626" i="14"/>
  <c r="J612" i="14"/>
  <c r="J574" i="14"/>
  <c r="J567" i="14"/>
  <c r="J558" i="14"/>
  <c r="J551" i="14"/>
  <c r="J549" i="14"/>
  <c r="J547" i="14"/>
  <c r="J485" i="14"/>
  <c r="J527" i="14"/>
  <c r="J525" i="14"/>
  <c r="J475" i="14"/>
  <c r="J522" i="14"/>
  <c r="J518" i="14"/>
  <c r="J510" i="14"/>
  <c r="J508" i="14"/>
  <c r="J505" i="14"/>
  <c r="J503" i="14"/>
  <c r="J501" i="14"/>
  <c r="J499" i="14"/>
  <c r="J497" i="14"/>
  <c r="J495" i="14"/>
  <c r="J491" i="14"/>
  <c r="J486" i="14"/>
  <c r="J472" i="14"/>
  <c r="J469" i="14"/>
  <c r="J467" i="14"/>
  <c r="J464" i="14"/>
  <c r="J462" i="14"/>
  <c r="J460" i="14"/>
  <c r="J458" i="14"/>
  <c r="J456" i="14"/>
  <c r="J451" i="14"/>
  <c r="J447" i="14"/>
  <c r="J437" i="14"/>
  <c r="J428" i="14"/>
  <c r="J425" i="14"/>
  <c r="J419" i="14"/>
  <c r="J416" i="14"/>
  <c r="J411" i="14"/>
  <c r="J398" i="14"/>
  <c r="J396" i="14"/>
  <c r="J394" i="14"/>
  <c r="J382" i="14"/>
  <c r="J378" i="14"/>
  <c r="J372" i="14"/>
  <c r="J352" i="14"/>
  <c r="J346" i="14"/>
  <c r="J340" i="14"/>
  <c r="J336" i="14"/>
  <c r="J331" i="14"/>
  <c r="J328" i="14"/>
  <c r="J325" i="14"/>
  <c r="J295" i="14"/>
  <c r="J290" i="14"/>
  <c r="J214" i="14"/>
  <c r="J204" i="14"/>
  <c r="J202" i="14"/>
  <c r="J196" i="14"/>
  <c r="J193" i="14"/>
  <c r="J189" i="14"/>
  <c r="J186" i="14"/>
  <c r="J177" i="14"/>
  <c r="J175" i="14"/>
  <c r="J150" i="14"/>
  <c r="J147" i="14"/>
  <c r="J143" i="14"/>
  <c r="J118" i="14"/>
  <c r="J107" i="14"/>
  <c r="J96" i="14"/>
  <c r="J73" i="14"/>
  <c r="J70" i="14"/>
  <c r="J68" i="14"/>
  <c r="J66" i="14"/>
  <c r="J63" i="14"/>
  <c r="J61" i="14"/>
  <c r="J53" i="14"/>
  <c r="J24" i="14"/>
  <c r="J10" i="14"/>
  <c r="J15" i="14"/>
  <c r="J3657" i="14"/>
  <c r="J3655" i="14"/>
  <c r="J3653" i="14"/>
  <c r="J3651" i="14"/>
  <c r="J3644" i="14"/>
  <c r="J3642" i="14"/>
  <c r="J3640" i="14"/>
  <c r="J3638" i="14"/>
  <c r="J3636" i="14"/>
  <c r="J3634" i="14"/>
  <c r="J3631" i="14"/>
  <c r="J3629" i="14"/>
  <c r="J3626" i="14"/>
  <c r="J3623" i="14"/>
  <c r="J3621" i="14"/>
  <c r="J3619" i="14"/>
  <c r="J3617" i="14"/>
  <c r="J3614" i="14"/>
  <c r="J3607" i="14"/>
  <c r="J3604" i="14"/>
  <c r="J3602" i="14"/>
  <c r="J3600" i="14"/>
  <c r="J3597" i="14"/>
  <c r="J3591" i="14"/>
  <c r="J3588" i="14"/>
  <c r="J3583" i="14"/>
  <c r="J3581" i="14"/>
  <c r="J3579" i="14"/>
  <c r="J3575" i="14"/>
  <c r="J3573" i="14"/>
  <c r="J3571" i="14"/>
  <c r="J3569" i="14"/>
  <c r="J3567" i="14"/>
  <c r="J3558" i="14"/>
  <c r="J3556" i="14"/>
  <c r="J3554" i="14"/>
  <c r="J3552" i="14"/>
  <c r="J3550" i="14"/>
  <c r="J3548" i="14"/>
  <c r="J3546" i="14"/>
  <c r="J3544" i="14"/>
  <c r="J3542" i="14"/>
  <c r="J3540" i="14"/>
  <c r="J3538" i="14"/>
  <c r="J3536" i="14"/>
  <c r="J3532" i="14"/>
  <c r="J3526" i="14"/>
  <c r="J3523" i="14"/>
  <c r="J3522" i="14"/>
  <c r="J3519" i="14"/>
  <c r="J3517" i="14"/>
  <c r="J3515" i="14"/>
  <c r="J3513" i="14"/>
  <c r="J3511" i="14"/>
  <c r="J3509" i="14"/>
  <c r="J3506" i="14"/>
  <c r="J3505" i="14"/>
  <c r="J3503" i="14"/>
  <c r="J3501" i="14"/>
  <c r="J3499" i="14"/>
  <c r="J3498" i="14"/>
  <c r="J3495" i="14"/>
  <c r="J3493" i="14"/>
  <c r="J3491" i="14"/>
  <c r="J3489" i="14"/>
  <c r="J3487" i="14"/>
  <c r="J3485" i="14"/>
  <c r="J3264" i="14"/>
  <c r="J3480" i="14"/>
  <c r="J3478" i="14"/>
  <c r="J3475" i="14"/>
  <c r="J3473" i="14"/>
  <c r="J3471" i="14"/>
  <c r="J3469" i="14"/>
  <c r="J3466" i="14"/>
  <c r="J3464" i="14"/>
  <c r="J3462" i="14"/>
  <c r="J3459" i="14"/>
  <c r="J3457" i="14"/>
  <c r="J3455" i="14"/>
  <c r="J3452" i="14"/>
  <c r="J3447" i="14"/>
  <c r="J3449" i="14"/>
  <c r="J3451" i="14"/>
  <c r="J3437" i="14"/>
  <c r="J3439" i="14"/>
  <c r="J3441" i="14"/>
  <c r="J3443" i="14"/>
  <c r="J3445" i="14"/>
  <c r="J3430" i="14"/>
  <c r="J3432" i="14"/>
  <c r="J3434" i="14"/>
  <c r="J3428" i="14"/>
  <c r="J3413" i="14"/>
  <c r="J3409" i="14"/>
  <c r="J3407" i="14"/>
  <c r="J3404" i="14"/>
  <c r="J3402" i="14"/>
  <c r="J3399" i="14"/>
  <c r="J3397" i="14"/>
  <c r="J3395" i="14"/>
  <c r="J3393" i="14"/>
  <c r="J3390" i="14"/>
  <c r="J3388" i="14"/>
  <c r="J3386" i="14"/>
  <c r="J3383" i="14"/>
  <c r="J3381" i="14"/>
  <c r="J3379" i="14"/>
  <c r="J3377" i="14"/>
  <c r="J3367" i="14"/>
  <c r="J3364" i="14"/>
  <c r="J3359" i="14"/>
  <c r="J3357" i="14"/>
  <c r="J3355" i="14"/>
  <c r="J3352" i="14"/>
  <c r="J3350" i="14"/>
  <c r="J3348" i="14"/>
  <c r="J3346" i="14"/>
  <c r="J3333" i="14"/>
  <c r="J3330" i="14"/>
  <c r="J3328" i="14"/>
  <c r="J3326" i="14"/>
  <c r="J3323" i="14"/>
  <c r="J3321" i="14"/>
  <c r="J3319" i="14"/>
  <c r="J3317" i="14"/>
  <c r="J3314" i="14"/>
  <c r="J3312" i="14"/>
  <c r="J3310" i="14"/>
  <c r="J3308" i="14"/>
  <c r="J3306" i="14"/>
  <c r="J3304" i="14"/>
  <c r="J3296" i="14"/>
  <c r="J3287" i="14"/>
  <c r="J3278" i="14"/>
  <c r="J3274" i="14"/>
  <c r="J2502" i="14"/>
  <c r="J2498" i="14"/>
  <c r="J2495" i="14"/>
  <c r="J2493" i="14"/>
  <c r="J2489" i="14"/>
  <c r="J2482" i="14"/>
  <c r="J2472" i="14"/>
  <c r="J2470" i="14"/>
  <c r="J2468" i="14"/>
  <c r="J2463" i="14"/>
  <c r="J2460" i="14"/>
  <c r="J2456" i="14"/>
  <c r="J2447" i="14"/>
  <c r="J2443" i="14"/>
  <c r="J2437" i="14"/>
  <c r="J2435" i="14"/>
  <c r="J2431" i="14"/>
  <c r="J2428" i="14"/>
  <c r="J2426" i="14"/>
  <c r="J2424" i="14"/>
  <c r="J2421" i="14"/>
  <c r="J2419" i="14"/>
  <c r="J2417" i="14"/>
  <c r="J2415" i="14"/>
  <c r="J2413" i="14"/>
  <c r="J2411" i="14"/>
  <c r="J2409" i="14"/>
  <c r="J2403" i="14"/>
  <c r="J2401" i="14"/>
  <c r="J2399" i="14"/>
  <c r="J2396" i="14"/>
  <c r="J2394" i="14"/>
  <c r="J2392" i="14"/>
  <c r="J2389" i="14"/>
  <c r="J2387" i="14"/>
  <c r="J2385" i="14"/>
  <c r="J2381" i="14"/>
  <c r="J2378" i="14"/>
  <c r="J2376" i="14"/>
  <c r="J2372" i="14"/>
  <c r="J2369" i="14"/>
  <c r="J2367" i="14"/>
  <c r="J2365" i="14"/>
  <c r="J2363" i="14"/>
  <c r="J2356" i="14"/>
  <c r="J2353" i="14"/>
  <c r="J2351" i="14"/>
  <c r="J2349" i="14"/>
  <c r="J2347" i="14"/>
  <c r="J2343" i="14"/>
  <c r="J2341" i="14"/>
  <c r="J2339" i="14"/>
  <c r="J2337" i="14"/>
  <c r="J2335" i="14"/>
  <c r="J2333" i="14"/>
  <c r="J2331" i="14"/>
  <c r="J2329" i="14"/>
  <c r="J2327" i="14"/>
  <c r="J2325" i="14"/>
  <c r="J2323" i="14"/>
  <c r="J2319" i="14"/>
  <c r="J2317" i="14"/>
  <c r="J2311" i="14"/>
  <c r="J2303" i="14"/>
  <c r="J2300" i="14"/>
  <c r="J2297" i="14"/>
  <c r="J2295" i="14"/>
  <c r="J2292" i="14"/>
  <c r="J2290" i="14"/>
  <c r="J2287" i="14"/>
  <c r="J2284" i="14"/>
  <c r="J2281" i="14"/>
  <c r="J2278" i="14"/>
  <c r="J2272" i="14"/>
  <c r="J2274" i="14"/>
  <c r="J2276" i="14"/>
  <c r="J2270" i="14"/>
  <c r="J2268" i="14"/>
  <c r="J2266" i="14"/>
  <c r="J2263" i="14"/>
  <c r="J2259" i="14"/>
  <c r="J2233" i="14"/>
  <c r="J2231" i="14"/>
  <c r="J2221" i="14"/>
  <c r="J2220" i="14"/>
  <c r="J2217" i="14"/>
  <c r="J2215" i="14"/>
  <c r="J2213" i="14"/>
  <c r="J2211" i="14"/>
  <c r="J2204" i="14"/>
  <c r="J2201" i="14"/>
  <c r="J2199" i="14"/>
  <c r="J2196" i="14"/>
  <c r="J2194" i="14"/>
  <c r="J2192" i="14"/>
  <c r="J2190" i="14"/>
  <c r="J2188" i="14"/>
  <c r="J2186" i="14"/>
  <c r="J2184" i="14"/>
  <c r="J2181" i="14"/>
  <c r="J2171" i="14"/>
  <c r="J2168" i="14"/>
  <c r="J2166" i="14"/>
  <c r="J2164" i="14"/>
  <c r="J2162" i="14"/>
  <c r="J2148" i="14"/>
  <c r="J2154" i="14"/>
  <c r="J2150" i="14"/>
  <c r="J2145" i="14"/>
  <c r="J2143" i="14"/>
  <c r="J2141" i="14"/>
  <c r="J2139" i="14"/>
  <c r="J2137" i="14"/>
  <c r="K2137" i="14" s="1"/>
  <c r="J2134" i="14"/>
  <c r="J2132" i="14"/>
  <c r="J2130" i="14"/>
  <c r="J2128" i="14"/>
  <c r="J2126" i="14"/>
  <c r="J2124" i="14"/>
  <c r="J2119" i="14"/>
  <c r="J2117" i="14"/>
  <c r="J2109" i="14"/>
  <c r="J2107" i="14"/>
  <c r="J2105" i="14"/>
  <c r="J2100" i="14"/>
  <c r="J2098" i="14"/>
  <c r="J2095" i="14"/>
  <c r="J2093" i="14"/>
  <c r="J2090" i="14"/>
  <c r="J2088" i="14"/>
  <c r="J2086" i="14"/>
  <c r="J2084" i="14"/>
  <c r="J2081" i="14"/>
  <c r="J2076" i="14"/>
  <c r="J2078" i="14"/>
  <c r="J2075" i="14"/>
  <c r="J2073" i="14"/>
  <c r="J2070" i="14"/>
  <c r="J2067" i="14"/>
  <c r="J2065" i="14"/>
  <c r="J2061" i="14"/>
  <c r="J2059" i="14"/>
  <c r="J2055" i="14"/>
  <c r="J2053" i="14"/>
  <c r="J2051" i="14"/>
  <c r="J2049" i="14"/>
  <c r="J2047" i="14"/>
  <c r="J2045" i="14"/>
  <c r="J2043" i="14"/>
  <c r="J2041" i="14"/>
  <c r="J2039" i="14"/>
  <c r="J2037" i="14"/>
  <c r="J2035" i="14"/>
  <c r="J2033" i="14"/>
  <c r="J2031" i="14"/>
  <c r="J2029" i="14"/>
  <c r="J2027" i="14"/>
  <c r="J2023" i="14"/>
  <c r="J2019" i="14"/>
  <c r="J2015" i="14"/>
  <c r="J2013" i="14"/>
  <c r="J2010" i="14"/>
  <c r="J2008" i="14"/>
  <c r="J2003" i="14"/>
  <c r="J1988" i="14"/>
  <c r="J1981" i="14"/>
  <c r="J1979" i="14"/>
  <c r="J1977" i="14"/>
  <c r="J1969" i="14"/>
  <c r="J1966" i="14"/>
  <c r="J1964" i="14"/>
  <c r="J1962" i="14"/>
  <c r="J1957" i="14"/>
  <c r="J1954" i="14"/>
  <c r="J1951" i="14"/>
  <c r="J1949" i="14"/>
  <c r="J1946" i="14"/>
  <c r="J1944" i="14"/>
  <c r="J1941" i="14"/>
  <c r="J1939" i="14"/>
  <c r="J1934" i="14"/>
  <c r="J1931" i="14"/>
  <c r="J1926" i="14"/>
  <c r="J1924" i="14"/>
  <c r="J1922" i="14"/>
  <c r="J1920" i="14"/>
  <c r="J1918" i="14"/>
  <c r="J1914" i="14"/>
  <c r="J1906" i="14"/>
  <c r="J1904" i="14"/>
  <c r="J1902" i="14"/>
  <c r="J1900" i="14"/>
  <c r="J1898" i="14"/>
  <c r="J1896" i="14"/>
  <c r="J1894" i="14"/>
  <c r="J1890" i="14"/>
  <c r="J1887" i="14"/>
  <c r="J1883" i="14"/>
  <c r="J1881" i="14"/>
  <c r="J1879" i="14"/>
  <c r="J1877" i="14"/>
  <c r="J1875" i="14"/>
  <c r="K1875" i="14" s="1"/>
  <c r="J1873" i="14"/>
  <c r="J1870" i="14"/>
  <c r="J1868" i="14"/>
  <c r="J1866" i="14"/>
  <c r="J1864" i="14"/>
  <c r="J1862" i="14"/>
  <c r="J1860" i="14"/>
  <c r="J1856" i="14"/>
  <c r="J1854" i="14"/>
  <c r="J1852" i="14"/>
  <c r="J1850" i="14"/>
  <c r="J1849" i="14"/>
  <c r="J1846" i="14"/>
  <c r="J1844" i="14"/>
  <c r="J1842" i="14"/>
  <c r="J1840" i="14"/>
  <c r="J1838" i="14"/>
  <c r="J1836" i="14"/>
  <c r="J1833" i="14"/>
  <c r="J1832" i="14"/>
  <c r="J1828" i="14"/>
  <c r="J1826" i="14"/>
  <c r="J1824" i="14"/>
  <c r="J1822" i="14"/>
  <c r="J1815" i="14"/>
  <c r="J1813" i="14"/>
  <c r="J1811" i="14"/>
  <c r="J1809" i="14"/>
  <c r="J1807" i="14"/>
  <c r="J1805" i="14"/>
  <c r="J1800" i="14"/>
  <c r="J1791" i="14"/>
  <c r="J1786" i="14"/>
  <c r="J1782" i="14"/>
  <c r="J1774" i="14"/>
  <c r="J1772" i="14"/>
  <c r="J1770" i="14"/>
  <c r="J1763" i="14"/>
  <c r="J1760" i="14"/>
  <c r="J1758" i="14"/>
  <c r="J1752" i="14"/>
  <c r="J1748" i="14"/>
  <c r="J1745" i="14"/>
  <c r="J1743" i="14"/>
  <c r="J1740" i="14"/>
  <c r="J1736" i="14"/>
  <c r="J1734" i="14"/>
  <c r="J1731" i="14"/>
  <c r="J1729" i="14"/>
  <c r="J1725" i="14"/>
  <c r="J1721" i="14"/>
  <c r="J1719" i="14"/>
  <c r="J1717" i="14"/>
  <c r="J1715" i="14"/>
  <c r="J1712" i="14"/>
  <c r="J1710" i="14"/>
  <c r="J1708" i="14"/>
  <c r="J1705" i="14"/>
  <c r="J1703" i="14"/>
  <c r="J1701" i="14"/>
  <c r="J1699" i="14"/>
  <c r="J1697" i="14"/>
  <c r="J1695" i="14"/>
  <c r="J1693" i="14"/>
  <c r="J1690" i="14"/>
  <c r="J1689" i="14"/>
  <c r="J1687" i="14"/>
  <c r="J1685" i="14"/>
  <c r="J1682" i="14"/>
  <c r="J1679" i="14"/>
  <c r="J1659" i="14"/>
  <c r="J1657" i="14"/>
  <c r="J1655" i="14"/>
  <c r="J1651" i="14"/>
  <c r="J1649" i="14"/>
  <c r="J1635" i="14"/>
  <c r="J1633" i="14"/>
  <c r="J1629" i="14"/>
  <c r="J1625" i="14"/>
  <c r="J1619" i="14"/>
  <c r="J1616" i="14"/>
  <c r="J1614" i="14"/>
  <c r="J1612" i="14"/>
  <c r="J1610" i="14"/>
  <c r="K1610" i="14" s="1"/>
  <c r="J1607" i="14"/>
  <c r="J1598" i="14"/>
  <c r="J1596" i="14"/>
  <c r="J1594" i="14"/>
  <c r="J1592" i="14"/>
  <c r="J1589" i="14"/>
  <c r="J1587" i="14"/>
  <c r="J1585" i="14"/>
  <c r="J1583" i="14"/>
  <c r="J1581" i="14"/>
  <c r="J1579" i="14"/>
  <c r="J1576" i="14"/>
  <c r="J1574" i="14"/>
  <c r="J1572" i="14"/>
  <c r="K1572" i="14" s="1"/>
  <c r="J1570" i="14"/>
  <c r="J1568" i="14"/>
  <c r="J1566" i="14"/>
  <c r="J1564" i="14"/>
  <c r="J1559" i="14"/>
  <c r="J1557" i="14"/>
  <c r="J1543" i="14"/>
  <c r="J1537" i="14"/>
  <c r="J1535" i="14"/>
  <c r="J1533" i="14"/>
  <c r="J1531" i="14"/>
  <c r="J1529" i="14"/>
  <c r="J1527" i="14"/>
  <c r="J1525" i="14"/>
  <c r="J1523" i="14"/>
  <c r="J1521" i="14"/>
  <c r="J1518" i="14"/>
  <c r="J1516" i="14"/>
  <c r="J1514" i="14"/>
  <c r="J1511" i="14"/>
  <c r="J1508" i="14"/>
  <c r="J1506" i="14"/>
  <c r="J1503" i="14"/>
  <c r="J1495" i="14"/>
  <c r="J1484" i="14"/>
  <c r="J1477" i="14"/>
  <c r="J1475" i="14"/>
  <c r="J1473" i="14"/>
  <c r="J1471" i="14"/>
  <c r="J1469" i="14"/>
  <c r="J1467" i="14"/>
  <c r="J1461" i="14"/>
  <c r="J1458" i="14"/>
  <c r="J1455" i="14"/>
  <c r="J1453" i="14"/>
  <c r="J1451" i="14"/>
  <c r="J1449" i="14"/>
  <c r="J1447" i="14"/>
  <c r="J1438" i="14"/>
  <c r="J1436" i="14"/>
  <c r="J1431" i="14"/>
  <c r="J1417" i="14"/>
  <c r="J1414" i="14"/>
  <c r="J1412" i="14"/>
  <c r="J1407" i="14"/>
  <c r="J1405" i="14"/>
  <c r="J1403" i="14"/>
  <c r="J1400" i="14"/>
  <c r="J1396" i="14"/>
  <c r="J1394" i="14"/>
  <c r="J1392" i="14"/>
  <c r="J1390" i="14"/>
  <c r="J1388" i="14"/>
  <c r="J1386" i="14"/>
  <c r="J1375" i="14"/>
  <c r="J1373" i="14"/>
  <c r="J1370" i="14"/>
  <c r="J1368" i="14"/>
  <c r="J1364" i="14"/>
  <c r="J1360" i="14"/>
  <c r="J1358" i="14"/>
  <c r="J1356" i="14"/>
  <c r="J1352" i="14"/>
  <c r="J1350" i="14"/>
  <c r="J1348" i="14"/>
  <c r="J1346" i="14"/>
  <c r="J1344" i="14"/>
  <c r="J1342" i="14"/>
  <c r="J1340" i="14"/>
  <c r="J1337" i="14"/>
  <c r="J1335" i="14"/>
  <c r="J1333" i="14"/>
  <c r="J1331" i="14"/>
  <c r="J1329" i="14"/>
  <c r="J1327" i="14"/>
  <c r="J1325" i="14"/>
  <c r="J1322" i="14"/>
  <c r="J1320" i="14"/>
  <c r="J1318" i="14"/>
  <c r="J1316" i="14"/>
  <c r="J1314" i="14"/>
  <c r="J1310" i="14"/>
  <c r="J1308" i="14"/>
  <c r="J1305" i="14"/>
  <c r="J1300" i="14"/>
  <c r="J1294" i="14"/>
  <c r="J1292" i="14"/>
  <c r="J1290" i="14"/>
  <c r="J1288" i="14"/>
  <c r="J1285" i="14"/>
  <c r="J1283" i="14"/>
  <c r="J1277" i="14"/>
  <c r="J1267" i="14"/>
  <c r="J1265" i="14"/>
  <c r="J1256" i="14"/>
  <c r="J1253" i="14"/>
  <c r="J1250" i="14"/>
  <c r="J1246" i="14"/>
  <c r="J1244" i="14"/>
  <c r="J1241" i="14"/>
  <c r="J1238" i="14"/>
  <c r="J1236" i="14"/>
  <c r="J1234" i="14"/>
  <c r="J1231" i="14"/>
  <c r="J1229" i="14"/>
  <c r="J1227" i="14"/>
  <c r="J1225" i="14"/>
  <c r="J1223" i="14"/>
  <c r="J1221" i="14"/>
  <c r="J1219" i="14"/>
  <c r="J1217" i="14"/>
  <c r="J1215" i="14"/>
  <c r="J1213" i="14"/>
  <c r="J1211" i="14"/>
  <c r="J1207" i="14"/>
  <c r="J1203" i="14"/>
  <c r="J1197" i="14"/>
  <c r="J1195" i="14"/>
  <c r="J1192" i="14"/>
  <c r="J1189" i="14"/>
  <c r="J1187" i="14"/>
  <c r="K1187" i="14" s="1"/>
  <c r="J1185" i="14"/>
  <c r="J1183" i="14"/>
  <c r="K1183" i="14" s="1"/>
  <c r="J1180" i="14"/>
  <c r="K1180" i="14" s="1"/>
  <c r="J1177" i="14"/>
  <c r="J1175" i="14"/>
  <c r="J1170" i="14"/>
  <c r="K1170" i="14" s="1"/>
  <c r="J1168" i="14"/>
  <c r="J1164" i="14"/>
  <c r="J1161" i="14"/>
  <c r="J1154" i="14"/>
  <c r="J1152" i="14"/>
  <c r="J1151" i="14"/>
  <c r="J1147" i="14"/>
  <c r="J1142" i="14"/>
  <c r="J1140" i="14"/>
  <c r="J1137" i="14"/>
  <c r="J1135" i="14"/>
  <c r="J1143" i="14"/>
  <c r="J1125" i="14"/>
  <c r="J1123" i="14"/>
  <c r="J1121" i="14"/>
  <c r="J1118" i="14"/>
  <c r="K1118" i="14" s="1"/>
  <c r="J1116" i="14"/>
  <c r="J1110" i="14"/>
  <c r="J1108" i="14"/>
  <c r="J1102" i="14"/>
  <c r="J1100" i="14"/>
  <c r="J1098" i="14"/>
  <c r="J1095" i="14"/>
  <c r="J1093" i="14"/>
  <c r="J1089" i="14"/>
  <c r="J1082" i="14"/>
  <c r="J1078" i="14"/>
  <c r="J1075" i="14"/>
  <c r="J1073" i="14"/>
  <c r="J1071" i="14"/>
  <c r="J1065" i="14"/>
  <c r="J1063" i="14"/>
  <c r="J1055" i="14"/>
  <c r="J1053" i="14"/>
  <c r="J1057" i="14"/>
  <c r="J1051" i="14"/>
  <c r="J1049" i="14"/>
  <c r="J1047" i="14"/>
  <c r="J1045" i="14"/>
  <c r="J1043" i="14"/>
  <c r="J1041" i="14"/>
  <c r="J1017" i="14"/>
  <c r="J1011" i="14"/>
  <c r="J1009" i="14"/>
  <c r="J1007" i="14"/>
  <c r="J1005" i="14"/>
  <c r="J1003" i="14"/>
  <c r="J1001" i="14"/>
  <c r="J996" i="14"/>
  <c r="J994" i="14"/>
  <c r="J979" i="14"/>
  <c r="J937" i="14"/>
  <c r="J934" i="14"/>
  <c r="J931" i="14"/>
  <c r="J929" i="14"/>
  <c r="J927" i="14"/>
  <c r="J917" i="14"/>
  <c r="J913" i="14"/>
  <c r="J909" i="14"/>
  <c r="J905" i="14"/>
  <c r="J904" i="14"/>
  <c r="J891" i="14"/>
  <c r="J895" i="14"/>
  <c r="J863" i="14"/>
  <c r="J860" i="14"/>
  <c r="J858" i="14"/>
  <c r="J848" i="14"/>
  <c r="J845" i="14"/>
  <c r="J843" i="14"/>
  <c r="J841" i="14"/>
  <c r="J839" i="14"/>
  <c r="J837" i="14"/>
  <c r="J828" i="14"/>
  <c r="J826" i="14"/>
  <c r="J822" i="14"/>
  <c r="J820" i="14"/>
  <c r="J818" i="14"/>
  <c r="J816" i="14"/>
  <c r="J813" i="14"/>
  <c r="J807" i="14"/>
  <c r="J805" i="14"/>
  <c r="J800" i="14"/>
  <c r="J798" i="14"/>
  <c r="J3273" i="14"/>
  <c r="J3269" i="14"/>
  <c r="J3266" i="14"/>
  <c r="J3262" i="14"/>
  <c r="J3259" i="14"/>
  <c r="J3254" i="14"/>
  <c r="J3242" i="14"/>
  <c r="J3236" i="14"/>
  <c r="J3231" i="14"/>
  <c r="J3221" i="14"/>
  <c r="J3219" i="14"/>
  <c r="J3217" i="14"/>
  <c r="J3215" i="14"/>
  <c r="J3213" i="14"/>
  <c r="J3211" i="14"/>
  <c r="J3209" i="14"/>
  <c r="J3207" i="14"/>
  <c r="J3205" i="14"/>
  <c r="J3203" i="14"/>
  <c r="J3201" i="14"/>
  <c r="J3199" i="14"/>
  <c r="J3197" i="14"/>
  <c r="J3195" i="14"/>
  <c r="J3193" i="14"/>
  <c r="J3191" i="14"/>
  <c r="J3189" i="14"/>
  <c r="J3187" i="14"/>
  <c r="J3185" i="14"/>
  <c r="J3182" i="14"/>
  <c r="J3180" i="14"/>
  <c r="J3178" i="14"/>
  <c r="J3171" i="14"/>
  <c r="J3169" i="14"/>
  <c r="J3167" i="14"/>
  <c r="J3165" i="14"/>
  <c r="J3163" i="14"/>
  <c r="J3161" i="14"/>
  <c r="J3159" i="14"/>
  <c r="J3157" i="14"/>
  <c r="J3155" i="14"/>
  <c r="J3153" i="14"/>
  <c r="J3151" i="14"/>
  <c r="J3149" i="14"/>
  <c r="J3147" i="14"/>
  <c r="J3145" i="14"/>
  <c r="J3143" i="14"/>
  <c r="J3141" i="14"/>
  <c r="J3139" i="14"/>
  <c r="J3137" i="14"/>
  <c r="J3135" i="14"/>
  <c r="J3133" i="14"/>
  <c r="J3131" i="14"/>
  <c r="J3129" i="14"/>
  <c r="J3127" i="14"/>
  <c r="J3124" i="14"/>
  <c r="J3120" i="14"/>
  <c r="J3117" i="14"/>
  <c r="J3115" i="14"/>
  <c r="J3113" i="14"/>
  <c r="J3111" i="14"/>
  <c r="J3109" i="14"/>
  <c r="J3107" i="14"/>
  <c r="J3105" i="14"/>
  <c r="J3103" i="14"/>
  <c r="J3101" i="14"/>
  <c r="J3095" i="14"/>
  <c r="J3090" i="14"/>
  <c r="J3083" i="14"/>
  <c r="J3077" i="14"/>
  <c r="J3075" i="14"/>
  <c r="J3072" i="14"/>
  <c r="J3069" i="14"/>
  <c r="J3067" i="14"/>
  <c r="J3065" i="14"/>
  <c r="J3060" i="14"/>
  <c r="J3057" i="14"/>
  <c r="J3053" i="14"/>
  <c r="J3051" i="14"/>
  <c r="J3047" i="14"/>
  <c r="J3045" i="14"/>
  <c r="J3041" i="14"/>
  <c r="J3037" i="14"/>
  <c r="J3034" i="14"/>
  <c r="J3032" i="14"/>
  <c r="J3029" i="14"/>
  <c r="J3020" i="14"/>
  <c r="J3015" i="14"/>
  <c r="J3006" i="14"/>
  <c r="J3004" i="14"/>
  <c r="J2998" i="14"/>
  <c r="J2992" i="14"/>
  <c r="J2989" i="14"/>
  <c r="J2985" i="14"/>
  <c r="J2979" i="14"/>
  <c r="J2976" i="14"/>
  <c r="K2976" i="14" s="1"/>
  <c r="J2972" i="14"/>
  <c r="J2970" i="14"/>
  <c r="J2965" i="14"/>
  <c r="J2967" i="14"/>
  <c r="J2963" i="14"/>
  <c r="J2960" i="14"/>
  <c r="J2958" i="14"/>
  <c r="J2956" i="14"/>
  <c r="J2954" i="14"/>
  <c r="J2952" i="14"/>
  <c r="J2950" i="14"/>
  <c r="J2947" i="14"/>
  <c r="K2947" i="14" s="1"/>
  <c r="J2944" i="14"/>
  <c r="J2937" i="14"/>
  <c r="J2935" i="14"/>
  <c r="J2932" i="14"/>
  <c r="J2919" i="14"/>
  <c r="J2917" i="14"/>
  <c r="J2913" i="14"/>
  <c r="J2912" i="14"/>
  <c r="J2908" i="14"/>
  <c r="J2899" i="14"/>
  <c r="J2898" i="14"/>
  <c r="J2885" i="14"/>
  <c r="J2883" i="14"/>
  <c r="J2881" i="14"/>
  <c r="J2878" i="14"/>
  <c r="J2875" i="14"/>
  <c r="J2869" i="14"/>
  <c r="J2863" i="14"/>
  <c r="J2850" i="14"/>
  <c r="J2848" i="14"/>
  <c r="J2845" i="14"/>
  <c r="J2843" i="14"/>
  <c r="J2839" i="14"/>
  <c r="J2836" i="14"/>
  <c r="J2834" i="14"/>
  <c r="J2832" i="14"/>
  <c r="J2830" i="14"/>
  <c r="J2828" i="14"/>
  <c r="J2825" i="14"/>
  <c r="J2824" i="14"/>
  <c r="J2822" i="14"/>
  <c r="J2819" i="14"/>
  <c r="J2815" i="14"/>
  <c r="J2809" i="14"/>
  <c r="J2807" i="14"/>
  <c r="J2803" i="14"/>
  <c r="J2801" i="14"/>
  <c r="J2799" i="14"/>
  <c r="J2797" i="14"/>
  <c r="J2795" i="14"/>
  <c r="J2792" i="14"/>
  <c r="J2789" i="14"/>
  <c r="J2787" i="14"/>
  <c r="J2785" i="14"/>
  <c r="J2783" i="14"/>
  <c r="J2780" i="14"/>
  <c r="J2778" i="14"/>
  <c r="J2776" i="14"/>
  <c r="J2772" i="14"/>
  <c r="J2770" i="14"/>
  <c r="J2768" i="14"/>
  <c r="J2765" i="14"/>
  <c r="J2762" i="14"/>
  <c r="J2760" i="14"/>
  <c r="J2758" i="14"/>
  <c r="J2756" i="14"/>
  <c r="J2754" i="14"/>
  <c r="J2751" i="14"/>
  <c r="J2749" i="14"/>
  <c r="J2745" i="14"/>
  <c r="J2739" i="14"/>
  <c r="J2736" i="14"/>
  <c r="J2732" i="14"/>
  <c r="J2730" i="14"/>
  <c r="J2728" i="14"/>
  <c r="J2726" i="14"/>
  <c r="J2724" i="14"/>
  <c r="J2722" i="14"/>
  <c r="J2720" i="14"/>
  <c r="J2718" i="14"/>
  <c r="J2714" i="14"/>
  <c r="J2712" i="14"/>
  <c r="J2710" i="14"/>
  <c r="J2708" i="14"/>
  <c r="J2699" i="14"/>
  <c r="J2697" i="14"/>
  <c r="J2695" i="14"/>
  <c r="J2693" i="14"/>
  <c r="J2691" i="14"/>
  <c r="J2688" i="14"/>
  <c r="J2686" i="14"/>
  <c r="J2684" i="14"/>
  <c r="J2681" i="14"/>
  <c r="J2679" i="14"/>
  <c r="J2677" i="14"/>
  <c r="J2675" i="14"/>
  <c r="J2672" i="14"/>
  <c r="J2669" i="14"/>
  <c r="J2667" i="14"/>
  <c r="J2664" i="14"/>
  <c r="J2662" i="14"/>
  <c r="J2660" i="14"/>
  <c r="J2655" i="14"/>
  <c r="J2653" i="14"/>
  <c r="J2651" i="14"/>
  <c r="J2649" i="14"/>
  <c r="J2647" i="14"/>
  <c r="J2642" i="14"/>
  <c r="J2640" i="14"/>
  <c r="J2636" i="14"/>
  <c r="J2630" i="14"/>
  <c r="J2627" i="14"/>
  <c r="J2625" i="14"/>
  <c r="J2622" i="14"/>
  <c r="J2620" i="14"/>
  <c r="J2617" i="14"/>
  <c r="J2615" i="14"/>
  <c r="J2610" i="14"/>
  <c r="J2608" i="14"/>
  <c r="J2606" i="14"/>
  <c r="J2604" i="14"/>
  <c r="J2602" i="14"/>
  <c r="J2600" i="14"/>
  <c r="J2598" i="14"/>
  <c r="J2596" i="14"/>
  <c r="J2593" i="14"/>
  <c r="J2587" i="14"/>
  <c r="J2582" i="14"/>
  <c r="J2573" i="14"/>
  <c r="J2570" i="14"/>
  <c r="J2564" i="14"/>
  <c r="J2558" i="14"/>
  <c r="J2554" i="14"/>
  <c r="J2552" i="14"/>
  <c r="J2549" i="14"/>
  <c r="J2528" i="14"/>
  <c r="J2525" i="14"/>
  <c r="J2524" i="14"/>
  <c r="J2521" i="14"/>
  <c r="J2520" i="14"/>
  <c r="J2518" i="14"/>
  <c r="J2515" i="14"/>
  <c r="J2513" i="14"/>
  <c r="J2509" i="14"/>
  <c r="J2507" i="14"/>
  <c r="J2505" i="14"/>
  <c r="J2503" i="14"/>
  <c r="J2499" i="14"/>
  <c r="J2496" i="14"/>
  <c r="J2494" i="14"/>
  <c r="J2492" i="14"/>
  <c r="J2485" i="14"/>
  <c r="J2479" i="14"/>
  <c r="J2471" i="14"/>
  <c r="J2469" i="14"/>
  <c r="J2467" i="14"/>
  <c r="J2461" i="14"/>
  <c r="J2458" i="14"/>
  <c r="J2466" i="14"/>
  <c r="J2445" i="14"/>
  <c r="J2438" i="14"/>
  <c r="J2436" i="14"/>
  <c r="J2434" i="14"/>
  <c r="J2430" i="14"/>
  <c r="J2427" i="14"/>
  <c r="J2425" i="14"/>
  <c r="J2423" i="14"/>
  <c r="J2420" i="14"/>
  <c r="J2418" i="14"/>
  <c r="J2416" i="14"/>
  <c r="J2414" i="14"/>
  <c r="J2412" i="14"/>
  <c r="J2410" i="14"/>
  <c r="J2408" i="14"/>
  <c r="J2402" i="14"/>
  <c r="J2400" i="14"/>
  <c r="J2397" i="14"/>
  <c r="J2395" i="14"/>
  <c r="J2393" i="14"/>
  <c r="J2390" i="14"/>
  <c r="J2388" i="14"/>
  <c r="J2386" i="14"/>
  <c r="J2384" i="14"/>
  <c r="J2379" i="14"/>
  <c r="J2377" i="14"/>
  <c r="J2374" i="14"/>
  <c r="J2371" i="14"/>
  <c r="J2368" i="14"/>
  <c r="J2366" i="14"/>
  <c r="J2364" i="14"/>
  <c r="J2357" i="14"/>
  <c r="J2354" i="14"/>
  <c r="J2352" i="14"/>
  <c r="J2350" i="14"/>
  <c r="J2348" i="14"/>
  <c r="J2345" i="14"/>
  <c r="J2342" i="14"/>
  <c r="J2340" i="14"/>
  <c r="J2338" i="14"/>
  <c r="J2336" i="14"/>
  <c r="J2334" i="14"/>
  <c r="J2332" i="14"/>
  <c r="K2332" i="14" s="1"/>
  <c r="J2330" i="14"/>
  <c r="J2328" i="14"/>
  <c r="J2326" i="14"/>
  <c r="J2324" i="14"/>
  <c r="J2320" i="14"/>
  <c r="K2320" i="14" s="1"/>
  <c r="J2318" i="14"/>
  <c r="J2316" i="14"/>
  <c r="J2309" i="14"/>
  <c r="J2301" i="14"/>
  <c r="J2298" i="14"/>
  <c r="J2296" i="14"/>
  <c r="J2294" i="14"/>
  <c r="J2291" i="14"/>
  <c r="J2288" i="14"/>
  <c r="J2286" i="14"/>
  <c r="J2283" i="14"/>
  <c r="J2279" i="14"/>
  <c r="J2277" i="14"/>
  <c r="J2273" i="14"/>
  <c r="J2275" i="14"/>
  <c r="J2271" i="14"/>
  <c r="J2269" i="14"/>
  <c r="J2267" i="14"/>
  <c r="J2265" i="14"/>
  <c r="J2262" i="14"/>
  <c r="J2257" i="14"/>
  <c r="J2232" i="14"/>
  <c r="J2230" i="14"/>
  <c r="J2219" i="14"/>
  <c r="J2218" i="14"/>
  <c r="J2216" i="14"/>
  <c r="J2214" i="14"/>
  <c r="J2212" i="14"/>
  <c r="J2210" i="14"/>
  <c r="J2202" i="14"/>
  <c r="J2200" i="14"/>
  <c r="J2197" i="14"/>
  <c r="J2195" i="14"/>
  <c r="J2193" i="14"/>
  <c r="J2191" i="14"/>
  <c r="J2189" i="14"/>
  <c r="J2187" i="14"/>
  <c r="J2185" i="14"/>
  <c r="J2183" i="14"/>
  <c r="J2180" i="14"/>
  <c r="J2170" i="14"/>
  <c r="J2167" i="14"/>
  <c r="J2165" i="14"/>
  <c r="J2163" i="14"/>
  <c r="J2161" i="14"/>
  <c r="J2155" i="14"/>
  <c r="J2153" i="14"/>
  <c r="J2147" i="14"/>
  <c r="J2144" i="14"/>
  <c r="J2142" i="14"/>
  <c r="J2140" i="14"/>
  <c r="J2138" i="14"/>
  <c r="K2138" i="14" s="1"/>
  <c r="J2136" i="14"/>
  <c r="K2136" i="14" s="1"/>
  <c r="J2133" i="14"/>
  <c r="J2131" i="14"/>
  <c r="J2129" i="14"/>
  <c r="J2127" i="14"/>
  <c r="J2125" i="14"/>
  <c r="J2121" i="14"/>
  <c r="J2118" i="14"/>
  <c r="J2116" i="14"/>
  <c r="J2108" i="14"/>
  <c r="J2106" i="14"/>
  <c r="J2104" i="14"/>
  <c r="J2099" i="14"/>
  <c r="J2097" i="14"/>
  <c r="J2094" i="14"/>
  <c r="J2091" i="14"/>
  <c r="J2089" i="14"/>
  <c r="J2087" i="14"/>
  <c r="J2085" i="14"/>
  <c r="J2083" i="14"/>
  <c r="J2080" i="14"/>
  <c r="J2077" i="14"/>
  <c r="J2079" i="14"/>
  <c r="J2074" i="14"/>
  <c r="J2072" i="14"/>
  <c r="J2069" i="14"/>
  <c r="J2068" i="14"/>
  <c r="J2063" i="14"/>
  <c r="J2060" i="14"/>
  <c r="J2056" i="14"/>
  <c r="J2054" i="14"/>
  <c r="J2052" i="14"/>
  <c r="J2050" i="14"/>
  <c r="J2048" i="14"/>
  <c r="J2046" i="14"/>
  <c r="J2044" i="14"/>
  <c r="J2042" i="14"/>
  <c r="J2040" i="14"/>
  <c r="J2038" i="14"/>
  <c r="J2036" i="14"/>
  <c r="J2034" i="14"/>
  <c r="J2032" i="14"/>
  <c r="J2030" i="14"/>
  <c r="J2028" i="14"/>
  <c r="J2024" i="14"/>
  <c r="J2020" i="14"/>
  <c r="J2016" i="14"/>
  <c r="J2014" i="14"/>
  <c r="J2012" i="14"/>
  <c r="J2009" i="14"/>
  <c r="J2006" i="14"/>
  <c r="J1991" i="14"/>
  <c r="J1986" i="14"/>
  <c r="J1980" i="14"/>
  <c r="J1978" i="14"/>
  <c r="J1975" i="14"/>
  <c r="J1968" i="14"/>
  <c r="J1965" i="14"/>
  <c r="J1963" i="14"/>
  <c r="J1958" i="14"/>
  <c r="J1956" i="14"/>
  <c r="J1952" i="14"/>
  <c r="J1950" i="14"/>
  <c r="J1948" i="14"/>
  <c r="J1945" i="14"/>
  <c r="J1943" i="14"/>
  <c r="J1940" i="14"/>
  <c r="J1936" i="14"/>
  <c r="J1933" i="14"/>
  <c r="J1927" i="14"/>
  <c r="J1925" i="14"/>
  <c r="J1923" i="14"/>
  <c r="J1921" i="14"/>
  <c r="J1919" i="14"/>
  <c r="J1917" i="14"/>
  <c r="J1907" i="14"/>
  <c r="J1905" i="14"/>
  <c r="J1903" i="14"/>
  <c r="J1901" i="14"/>
  <c r="J1899" i="14"/>
  <c r="J1897" i="14"/>
  <c r="J1895" i="14"/>
  <c r="J1893" i="14"/>
  <c r="J1888" i="14"/>
  <c r="J1884" i="14"/>
  <c r="J1882" i="14"/>
  <c r="J1880" i="14"/>
  <c r="J1878" i="14"/>
  <c r="J1876" i="14"/>
  <c r="J1874" i="14"/>
  <c r="K1874" i="14" s="1"/>
  <c r="J1872" i="14"/>
  <c r="J1869" i="14"/>
  <c r="J1867" i="14"/>
  <c r="J1865" i="14"/>
  <c r="J1863" i="14"/>
  <c r="J1861" i="14"/>
  <c r="J1859" i="14"/>
  <c r="J1855" i="14"/>
  <c r="J1853" i="14"/>
  <c r="J1851" i="14"/>
  <c r="J1848" i="14"/>
  <c r="J1847" i="14"/>
  <c r="J1845" i="14"/>
  <c r="J1843" i="14"/>
  <c r="J1841" i="14"/>
  <c r="J1839" i="14"/>
  <c r="J1837" i="14"/>
  <c r="J1835" i="14"/>
  <c r="J1834" i="14"/>
  <c r="J1829" i="14"/>
  <c r="J1827" i="14"/>
  <c r="J1825" i="14"/>
  <c r="J1823" i="14"/>
  <c r="J1821" i="14"/>
  <c r="J1814" i="14"/>
  <c r="J1812" i="14"/>
  <c r="J1810" i="14"/>
  <c r="J1808" i="14"/>
  <c r="J1806" i="14"/>
  <c r="J1804" i="14"/>
  <c r="J1792" i="14"/>
  <c r="J1790" i="14"/>
  <c r="J1787" i="14"/>
  <c r="J1780" i="14"/>
  <c r="J1773" i="14"/>
  <c r="J1771" i="14"/>
  <c r="J1768" i="14"/>
  <c r="J1761" i="14"/>
  <c r="J1759" i="14"/>
  <c r="J1757" i="14"/>
  <c r="J1751" i="14"/>
  <c r="J1746" i="14"/>
  <c r="J1744" i="14"/>
  <c r="J1741" i="14"/>
  <c r="J1738" i="14"/>
  <c r="J1735" i="14"/>
  <c r="J1737" i="14"/>
  <c r="J1730" i="14"/>
  <c r="J1728" i="14"/>
  <c r="J1722" i="14"/>
  <c r="J1720" i="14"/>
  <c r="J1718" i="14"/>
  <c r="J1716" i="14"/>
  <c r="J1713" i="14"/>
  <c r="J1711" i="14"/>
  <c r="J1709" i="14"/>
  <c r="J1707" i="14"/>
  <c r="J1704" i="14"/>
  <c r="J1702" i="14"/>
  <c r="J1700" i="14"/>
  <c r="J1698" i="14"/>
  <c r="J1696" i="14"/>
  <c r="J1694" i="14"/>
  <c r="J1692" i="14"/>
  <c r="J796" i="14"/>
  <c r="J794" i="14"/>
  <c r="J792" i="14"/>
  <c r="J790" i="14"/>
  <c r="J788" i="14"/>
  <c r="J786" i="14"/>
  <c r="J784" i="14"/>
  <c r="J780" i="14"/>
  <c r="J775" i="14"/>
  <c r="J773" i="14"/>
  <c r="J771" i="14"/>
  <c r="J769" i="14"/>
  <c r="J765" i="14"/>
  <c r="J763" i="14"/>
  <c r="J761" i="14"/>
  <c r="J759" i="14"/>
  <c r="J757" i="14"/>
  <c r="J755" i="14"/>
  <c r="J753" i="14"/>
  <c r="J751" i="14"/>
  <c r="J749" i="14"/>
  <c r="J747" i="14"/>
  <c r="J703" i="14"/>
  <c r="J700" i="14"/>
  <c r="J698" i="14"/>
  <c r="J696" i="14"/>
  <c r="J694" i="14"/>
  <c r="J691" i="14"/>
  <c r="J682" i="14"/>
  <c r="J679" i="14"/>
  <c r="J676" i="14"/>
  <c r="J674" i="14"/>
  <c r="J669" i="14"/>
  <c r="J667" i="14"/>
  <c r="J665" i="14"/>
  <c r="J663" i="14"/>
  <c r="J661" i="14"/>
  <c r="J659" i="14"/>
  <c r="J657" i="14"/>
  <c r="J655" i="14"/>
  <c r="J653" i="14"/>
  <c r="J649" i="14"/>
  <c r="J647" i="14"/>
  <c r="J644" i="14"/>
  <c r="J642" i="14"/>
  <c r="J640" i="14"/>
  <c r="J638" i="14"/>
  <c r="J636" i="14"/>
  <c r="J634" i="14"/>
  <c r="J632" i="14"/>
  <c r="J629" i="14"/>
  <c r="J627" i="14"/>
  <c r="J624" i="14"/>
  <c r="J622" i="14"/>
  <c r="J620" i="14"/>
  <c r="J618" i="14"/>
  <c r="J616" i="14"/>
  <c r="J614" i="14"/>
  <c r="J610" i="14"/>
  <c r="J608" i="14"/>
  <c r="J605" i="14"/>
  <c r="J603" i="14"/>
  <c r="J601" i="14"/>
  <c r="J600" i="14"/>
  <c r="J597" i="14"/>
  <c r="J596" i="14"/>
  <c r="J593" i="14"/>
  <c r="J591" i="14"/>
  <c r="J589" i="14"/>
  <c r="J587" i="14"/>
  <c r="J585" i="14"/>
  <c r="J583" i="14"/>
  <c r="J581" i="14"/>
  <c r="J579" i="14"/>
  <c r="J577" i="14"/>
  <c r="J575" i="14"/>
  <c r="J572" i="14"/>
  <c r="J569" i="14"/>
  <c r="J566" i="14"/>
  <c r="J563" i="14"/>
  <c r="J560" i="14"/>
  <c r="J556" i="14"/>
  <c r="J554" i="14"/>
  <c r="J552" i="14"/>
  <c r="J544" i="14"/>
  <c r="J540" i="14"/>
  <c r="J538" i="14"/>
  <c r="J536" i="14"/>
  <c r="J542" i="14"/>
  <c r="J535" i="14"/>
  <c r="J532" i="14"/>
  <c r="J530" i="14"/>
  <c r="J526" i="14"/>
  <c r="J488" i="14"/>
  <c r="J473" i="14"/>
  <c r="J470" i="14"/>
  <c r="J454" i="14"/>
  <c r="J449" i="14"/>
  <c r="J446" i="14"/>
  <c r="J444" i="14"/>
  <c r="J442" i="14"/>
  <c r="J440" i="14"/>
  <c r="J436" i="14"/>
  <c r="J434" i="14"/>
  <c r="J424" i="14"/>
  <c r="J421" i="14"/>
  <c r="J414" i="14"/>
  <c r="J410" i="14"/>
  <c r="J393" i="14"/>
  <c r="J391" i="14"/>
  <c r="J389" i="14"/>
  <c r="J387" i="14"/>
  <c r="J385" i="14"/>
  <c r="J380" i="14"/>
  <c r="J377" i="14"/>
  <c r="J375" i="14"/>
  <c r="J371" i="14"/>
  <c r="J369" i="14"/>
  <c r="J366" i="14"/>
  <c r="J364" i="14"/>
  <c r="J362" i="14"/>
  <c r="J360" i="14"/>
  <c r="J358" i="14"/>
  <c r="J356" i="14"/>
  <c r="J354" i="14"/>
  <c r="J351" i="14"/>
  <c r="J349" i="14"/>
  <c r="J345" i="14"/>
  <c r="J339" i="14"/>
  <c r="K339" i="14" s="1"/>
  <c r="J343" i="14"/>
  <c r="J333" i="14"/>
  <c r="J327" i="14"/>
  <c r="J323" i="14"/>
  <c r="J321" i="14"/>
  <c r="J319" i="14"/>
  <c r="J317" i="14"/>
  <c r="J315" i="14"/>
  <c r="J313" i="14"/>
  <c r="J311" i="14"/>
  <c r="J309" i="14"/>
  <c r="J306" i="14"/>
  <c r="J304" i="14"/>
  <c r="J302" i="14"/>
  <c r="J300" i="14"/>
  <c r="J298" i="14"/>
  <c r="J294" i="14"/>
  <c r="J291" i="14"/>
  <c r="J288" i="14"/>
  <c r="J286" i="14"/>
  <c r="J284" i="14"/>
  <c r="J282" i="14"/>
  <c r="J280" i="14"/>
  <c r="J271" i="14"/>
  <c r="J269" i="14"/>
  <c r="J277" i="14"/>
  <c r="J275" i="14"/>
  <c r="J273" i="14"/>
  <c r="J267" i="14"/>
  <c r="J265" i="14"/>
  <c r="J263" i="14"/>
  <c r="J226" i="14"/>
  <c r="J224" i="14"/>
  <c r="J222" i="14"/>
  <c r="J220" i="14"/>
  <c r="J218" i="14"/>
  <c r="J216" i="14"/>
  <c r="J213" i="14"/>
  <c r="J210" i="14"/>
  <c r="J208" i="14"/>
  <c r="J205" i="14"/>
  <c r="J199" i="14"/>
  <c r="J197" i="14"/>
  <c r="J192" i="14"/>
  <c r="J188" i="14"/>
  <c r="J184" i="14"/>
  <c r="J182" i="14"/>
  <c r="J179" i="14"/>
  <c r="J174" i="14"/>
  <c r="J172" i="14"/>
  <c r="J170" i="14"/>
  <c r="J167" i="14"/>
  <c r="J165" i="14"/>
  <c r="J163" i="14"/>
  <c r="J158" i="14"/>
  <c r="J156" i="14"/>
  <c r="J154" i="14"/>
  <c r="J152" i="14"/>
  <c r="J149" i="14"/>
  <c r="J145" i="14"/>
  <c r="J141" i="14"/>
  <c r="J139" i="14"/>
  <c r="J136" i="14"/>
  <c r="J134" i="14"/>
  <c r="J132" i="14"/>
  <c r="J130" i="14"/>
  <c r="J127" i="14"/>
  <c r="J126" i="14"/>
  <c r="J124" i="14"/>
  <c r="J122" i="14"/>
  <c r="J120" i="14"/>
  <c r="J117" i="14"/>
  <c r="J113" i="14"/>
  <c r="J111" i="14"/>
  <c r="J109" i="14"/>
  <c r="J105" i="14"/>
  <c r="J103" i="14"/>
  <c r="J101" i="14"/>
  <c r="J99" i="14"/>
  <c r="J95" i="14"/>
  <c r="J93" i="14"/>
  <c r="J91" i="14"/>
  <c r="J89" i="14"/>
  <c r="J87" i="14"/>
  <c r="J85" i="14"/>
  <c r="J83" i="14"/>
  <c r="J81" i="14"/>
  <c r="J79" i="14"/>
  <c r="J77" i="14"/>
  <c r="J75" i="14"/>
  <c r="J65" i="14"/>
  <c r="J59" i="14"/>
  <c r="J55" i="14"/>
  <c r="J52" i="14"/>
  <c r="J50" i="14"/>
  <c r="J48" i="14"/>
  <c r="J46" i="14"/>
  <c r="J44" i="14"/>
  <c r="J42" i="14"/>
  <c r="J40" i="14"/>
  <c r="J38" i="14"/>
  <c r="J35" i="14"/>
  <c r="J34" i="14"/>
  <c r="J32" i="14"/>
  <c r="J30" i="14"/>
  <c r="J28" i="14"/>
  <c r="J26" i="14"/>
  <c r="J22" i="14"/>
  <c r="J19" i="14"/>
  <c r="J17" i="14"/>
  <c r="J13" i="14"/>
  <c r="J11" i="14"/>
  <c r="J8" i="14"/>
  <c r="J5" i="14"/>
  <c r="J1781" i="14"/>
  <c r="J481" i="14"/>
  <c r="J511" i="14"/>
  <c r="J517" i="14"/>
  <c r="J484" i="14"/>
  <c r="J478" i="14"/>
  <c r="J3050" i="14"/>
  <c r="J480" i="14"/>
  <c r="J514" i="14"/>
  <c r="J1691" i="14"/>
  <c r="J1688" i="14"/>
  <c r="J1686" i="14"/>
  <c r="J1683" i="14"/>
  <c r="J1680" i="14"/>
  <c r="J1678" i="14"/>
  <c r="J1658" i="14"/>
  <c r="J1656" i="14"/>
  <c r="J1652" i="14"/>
  <c r="J1636" i="14"/>
  <c r="J1634" i="14"/>
  <c r="J1632" i="14"/>
  <c r="J1626" i="14"/>
  <c r="J1620" i="14"/>
  <c r="J1617" i="14"/>
  <c r="J1615" i="14"/>
  <c r="J1613" i="14"/>
  <c r="J1611" i="14"/>
  <c r="J1608" i="14"/>
  <c r="J1606" i="14"/>
  <c r="J1597" i="14"/>
  <c r="J1595" i="14"/>
  <c r="J1593" i="14"/>
  <c r="J1591" i="14"/>
  <c r="J1588" i="14"/>
  <c r="J1586" i="14"/>
  <c r="J1584" i="14"/>
  <c r="J1582" i="14"/>
  <c r="J1580" i="14"/>
  <c r="J1578" i="14"/>
  <c r="J1575" i="14"/>
  <c r="J1573" i="14"/>
  <c r="J1571" i="14"/>
  <c r="J1569" i="14"/>
  <c r="K1569" i="14" s="1"/>
  <c r="J1567" i="14"/>
  <c r="J1565" i="14"/>
  <c r="J1563" i="14"/>
  <c r="J1558" i="14"/>
  <c r="J1544" i="14"/>
  <c r="J1540" i="14"/>
  <c r="J1536" i="14"/>
  <c r="J1534" i="14"/>
  <c r="J1532" i="14"/>
  <c r="J1530" i="14"/>
  <c r="J1528" i="14"/>
  <c r="J1526" i="14"/>
  <c r="J1524" i="14"/>
  <c r="J1522" i="14"/>
  <c r="J1519" i="14"/>
  <c r="J1517" i="14"/>
  <c r="J1515" i="14"/>
  <c r="J1512" i="14"/>
  <c r="J1510" i="14"/>
  <c r="J1507" i="14"/>
  <c r="J1505" i="14"/>
  <c r="J1496" i="14"/>
  <c r="J1494" i="14"/>
  <c r="J1478" i="14"/>
  <c r="J1463" i="14"/>
  <c r="J1474" i="14"/>
  <c r="J1472" i="14"/>
  <c r="J1470" i="14"/>
  <c r="J1468" i="14"/>
  <c r="J1462" i="14"/>
  <c r="J1459" i="14"/>
  <c r="J1456" i="14"/>
  <c r="J1454" i="14"/>
  <c r="J1452" i="14"/>
  <c r="J1450" i="14"/>
  <c r="J1448" i="14"/>
  <c r="J1439" i="14"/>
  <c r="J1437" i="14"/>
  <c r="J1435" i="14"/>
  <c r="J1418" i="14"/>
  <c r="J1416" i="14"/>
  <c r="J1413" i="14"/>
  <c r="J1410" i="14"/>
  <c r="J1406" i="14"/>
  <c r="J1404" i="14"/>
  <c r="J1401" i="14"/>
  <c r="J1397" i="14"/>
  <c r="J1395" i="14"/>
  <c r="J1393" i="14"/>
  <c r="J1391" i="14"/>
  <c r="J1389" i="14"/>
  <c r="J1387" i="14"/>
  <c r="J1376" i="14"/>
  <c r="J1374" i="14"/>
  <c r="J1372" i="14"/>
  <c r="J1369" i="14"/>
  <c r="J1365" i="14"/>
  <c r="J1363" i="14"/>
  <c r="J1359" i="14"/>
  <c r="J1357" i="14"/>
  <c r="J1354" i="14"/>
  <c r="J1351" i="14"/>
  <c r="J1349" i="14"/>
  <c r="J1347" i="14"/>
  <c r="J1345" i="14"/>
  <c r="J1343" i="14"/>
  <c r="J1341" i="14"/>
  <c r="J1338" i="14"/>
  <c r="J1336" i="14"/>
  <c r="J1334" i="14"/>
  <c r="J1332" i="14"/>
  <c r="J1330" i="14"/>
  <c r="J1328" i="14"/>
  <c r="J1326" i="14"/>
  <c r="J1324" i="14"/>
  <c r="J1323" i="14"/>
  <c r="J1319" i="14"/>
  <c r="J1317" i="14"/>
  <c r="J1315" i="14"/>
  <c r="J1311" i="14"/>
  <c r="J1309" i="14"/>
  <c r="J1306" i="14"/>
  <c r="J1301" i="14"/>
  <c r="J1297" i="14"/>
  <c r="J1293" i="14"/>
  <c r="J1291" i="14"/>
  <c r="J1289" i="14"/>
  <c r="J1286" i="14"/>
  <c r="J1284" i="14"/>
  <c r="J1282" i="14"/>
  <c r="J1271" i="14"/>
  <c r="J1266" i="14"/>
  <c r="J1257" i="14"/>
  <c r="J1254" i="14"/>
  <c r="J1251" i="14"/>
  <c r="J1249" i="14"/>
  <c r="J1245" i="14"/>
  <c r="J1242" i="14"/>
  <c r="J1239" i="14"/>
  <c r="J1237" i="14"/>
  <c r="J1235" i="14"/>
  <c r="J1232" i="14"/>
  <c r="J1230" i="14"/>
  <c r="J1228" i="14"/>
  <c r="J1226" i="14"/>
  <c r="J1224" i="14"/>
  <c r="J1222" i="14"/>
  <c r="J1220" i="14"/>
  <c r="J1218" i="14"/>
  <c r="J1216" i="14"/>
  <c r="J1214" i="14"/>
  <c r="J1212" i="14"/>
  <c r="J1209" i="14"/>
  <c r="J1205" i="14"/>
  <c r="J1202" i="14"/>
  <c r="J1196" i="14"/>
  <c r="J1193" i="14"/>
  <c r="J1191" i="14"/>
  <c r="J1188" i="14"/>
  <c r="J1186" i="14"/>
  <c r="J1184" i="14"/>
  <c r="J1181" i="14"/>
  <c r="J1178" i="14"/>
  <c r="J1176" i="14"/>
  <c r="J1174" i="14"/>
  <c r="J1169" i="14"/>
  <c r="J1165" i="14"/>
  <c r="J1162" i="14"/>
  <c r="J1160" i="14"/>
  <c r="J1153" i="14"/>
  <c r="J1150" i="14"/>
  <c r="J1148" i="14"/>
  <c r="J1144" i="14"/>
  <c r="J1141" i="14"/>
  <c r="J1138" i="14"/>
  <c r="J1136" i="14"/>
  <c r="J1133" i="14"/>
  <c r="J1126" i="14"/>
  <c r="J1124" i="14"/>
  <c r="J1122" i="14"/>
  <c r="J1120" i="14"/>
  <c r="J1117" i="14"/>
  <c r="J1111" i="14"/>
  <c r="J1109" i="14"/>
  <c r="J1107" i="14"/>
  <c r="J1101" i="14"/>
  <c r="J1099" i="14"/>
  <c r="J1096" i="14"/>
  <c r="J1094" i="14"/>
  <c r="J1091" i="14"/>
  <c r="J1087" i="14"/>
  <c r="J1080" i="14"/>
  <c r="J1076" i="14"/>
  <c r="J1074" i="14"/>
  <c r="J1072" i="14"/>
  <c r="J1066" i="14"/>
  <c r="J1064" i="14"/>
  <c r="J1062" i="14"/>
  <c r="J1054" i="14"/>
  <c r="J1058" i="14"/>
  <c r="J1052" i="14"/>
  <c r="J1050" i="14"/>
  <c r="J1048" i="14"/>
  <c r="J1046" i="14"/>
  <c r="J1044" i="14"/>
  <c r="J1042" i="14"/>
  <c r="J1040" i="14"/>
  <c r="J1016" i="14"/>
  <c r="J1010" i="14"/>
  <c r="J1008" i="14"/>
  <c r="J1006" i="14"/>
  <c r="J1004" i="14"/>
  <c r="J1000" i="14"/>
  <c r="J998" i="14"/>
  <c r="J995" i="14"/>
  <c r="J984" i="14"/>
  <c r="J954" i="14"/>
  <c r="J936" i="14"/>
  <c r="J933" i="14"/>
  <c r="J930" i="14"/>
  <c r="J928" i="14"/>
  <c r="J924" i="14"/>
  <c r="J914" i="14"/>
  <c r="J911" i="14"/>
  <c r="J906" i="14"/>
  <c r="J903" i="14"/>
  <c r="J897" i="14"/>
  <c r="J889" i="14"/>
  <c r="J865" i="14"/>
  <c r="J861" i="14"/>
  <c r="J859" i="14"/>
  <c r="J857" i="14"/>
  <c r="J847" i="14"/>
  <c r="J844" i="14"/>
  <c r="J842" i="14"/>
  <c r="J840" i="14"/>
  <c r="J838" i="14"/>
  <c r="J829" i="14"/>
  <c r="J827" i="14"/>
  <c r="J823" i="14"/>
  <c r="J821" i="14"/>
  <c r="J819" i="14"/>
  <c r="J817" i="14"/>
  <c r="J815" i="14"/>
  <c r="J808" i="14"/>
  <c r="J806" i="14"/>
  <c r="J804" i="14"/>
  <c r="J799" i="14"/>
  <c r="J797" i="14"/>
  <c r="J795" i="14"/>
  <c r="J793" i="14"/>
  <c r="J791" i="14"/>
  <c r="J789" i="14"/>
  <c r="J787" i="14"/>
  <c r="J785" i="14"/>
  <c r="J781" i="14"/>
  <c r="J776" i="14"/>
  <c r="J774" i="14"/>
  <c r="J772" i="14"/>
  <c r="J770" i="14"/>
  <c r="J767" i="14"/>
  <c r="J764" i="14"/>
  <c r="J762" i="14"/>
  <c r="J760" i="14"/>
  <c r="J758" i="14"/>
  <c r="J756" i="14"/>
  <c r="J754" i="14"/>
  <c r="J752" i="14"/>
  <c r="J750" i="14"/>
  <c r="J748" i="14"/>
  <c r="J704" i="14"/>
  <c r="J701" i="14"/>
  <c r="J699" i="14"/>
  <c r="J697" i="14"/>
  <c r="J695" i="14"/>
  <c r="J693" i="14"/>
  <c r="J690" i="14"/>
  <c r="J685" i="14"/>
  <c r="J678" i="14"/>
  <c r="J675" i="14"/>
  <c r="J670" i="14"/>
  <c r="J668" i="14"/>
  <c r="J666" i="14"/>
  <c r="J664" i="14"/>
  <c r="J662" i="14"/>
  <c r="J660" i="14"/>
  <c r="J658" i="14"/>
  <c r="J656" i="14"/>
  <c r="J654" i="14"/>
  <c r="J650" i="14"/>
  <c r="J648" i="14"/>
  <c r="J646" i="14"/>
  <c r="J643" i="14"/>
  <c r="J641" i="14"/>
  <c r="J639" i="14"/>
  <c r="J637" i="14"/>
  <c r="J635" i="14"/>
  <c r="J633" i="14"/>
  <c r="J630" i="14"/>
  <c r="J628" i="14"/>
  <c r="J625" i="14"/>
  <c r="J623" i="14"/>
  <c r="J621" i="14"/>
  <c r="J619" i="14"/>
  <c r="J617" i="14"/>
  <c r="J615" i="14"/>
  <c r="J611" i="14"/>
  <c r="J609" i="14"/>
  <c r="J607" i="14"/>
  <c r="J604" i="14"/>
  <c r="J602" i="14"/>
  <c r="J599" i="14"/>
  <c r="J598" i="14"/>
  <c r="J595" i="14"/>
  <c r="J594" i="14"/>
  <c r="J592" i="14"/>
  <c r="J590" i="14"/>
  <c r="J588" i="14"/>
  <c r="J586" i="14"/>
  <c r="J584" i="14"/>
  <c r="J582" i="14"/>
  <c r="J580" i="14"/>
  <c r="J578" i="14"/>
  <c r="J576" i="14"/>
  <c r="J573" i="14"/>
  <c r="J571" i="14"/>
  <c r="J568" i="14"/>
  <c r="J565" i="14"/>
  <c r="J561" i="14"/>
  <c r="J559" i="14"/>
  <c r="J555" i="14"/>
  <c r="J553" i="14"/>
  <c r="J545" i="14"/>
  <c r="J543" i="14"/>
  <c r="J539" i="14"/>
  <c r="J537" i="14"/>
  <c r="J534" i="14"/>
  <c r="J541" i="14"/>
  <c r="J533" i="14"/>
  <c r="J531" i="14"/>
  <c r="J529" i="14"/>
  <c r="J507" i="14"/>
  <c r="J487" i="14"/>
  <c r="J471" i="14"/>
  <c r="J455" i="14"/>
  <c r="J452" i="14"/>
  <c r="J448" i="14"/>
  <c r="J445" i="14"/>
  <c r="J443" i="14"/>
  <c r="J441" i="14"/>
  <c r="J438" i="14"/>
  <c r="J435" i="14"/>
  <c r="J430" i="14"/>
  <c r="J423" i="14"/>
  <c r="J417" i="14"/>
  <c r="J413" i="14"/>
  <c r="J409" i="14"/>
  <c r="J392" i="14"/>
  <c r="J390" i="14"/>
  <c r="J388" i="14"/>
  <c r="J386" i="14"/>
  <c r="J384" i="14"/>
  <c r="J379" i="14"/>
  <c r="J376" i="14"/>
  <c r="J374" i="14"/>
  <c r="J370" i="14"/>
  <c r="J368" i="14"/>
  <c r="K368" i="14" s="1"/>
  <c r="J365" i="14"/>
  <c r="J363" i="14"/>
  <c r="J361" i="14"/>
  <c r="J359" i="14"/>
  <c r="J357" i="14"/>
  <c r="J355" i="14"/>
  <c r="J353" i="14"/>
  <c r="J350" i="14"/>
  <c r="J348" i="14"/>
  <c r="J344" i="14"/>
  <c r="J338" i="14"/>
  <c r="J334" i="14"/>
  <c r="J329" i="14"/>
  <c r="J324" i="14"/>
  <c r="J322" i="14"/>
  <c r="J320" i="14"/>
  <c r="J318" i="14"/>
  <c r="J316" i="14"/>
  <c r="J314" i="14"/>
  <c r="J312" i="14"/>
  <c r="J310" i="14"/>
  <c r="J308" i="14"/>
  <c r="J305" i="14"/>
  <c r="J303" i="14"/>
  <c r="J301" i="14"/>
  <c r="J299" i="14"/>
  <c r="J297" i="14"/>
  <c r="J292" i="14"/>
  <c r="J289" i="14"/>
  <c r="J287" i="14"/>
  <c r="J285" i="14"/>
  <c r="J283" i="14"/>
  <c r="J281" i="14"/>
  <c r="J279" i="14"/>
  <c r="J270" i="14"/>
  <c r="J268" i="14"/>
  <c r="J276" i="14"/>
  <c r="J274" i="14"/>
  <c r="J272" i="14"/>
  <c r="J266" i="14"/>
  <c r="J264" i="14"/>
  <c r="J262" i="14"/>
  <c r="J225" i="14"/>
  <c r="J223" i="14"/>
  <c r="J221" i="14"/>
  <c r="J219" i="14"/>
  <c r="J217" i="14"/>
  <c r="J215" i="14"/>
  <c r="J211" i="14"/>
  <c r="J209" i="14"/>
  <c r="J207" i="14"/>
  <c r="J200" i="14"/>
  <c r="J198" i="14"/>
  <c r="J194" i="14"/>
  <c r="J191" i="14"/>
  <c r="J185" i="14"/>
  <c r="J183" i="14"/>
  <c r="J181" i="14"/>
  <c r="J178" i="14"/>
  <c r="J173" i="14"/>
  <c r="J171" i="14"/>
  <c r="J169" i="14"/>
  <c r="J166" i="14"/>
  <c r="J164" i="14"/>
  <c r="J159" i="14"/>
  <c r="J157" i="14"/>
  <c r="J155" i="14"/>
  <c r="J153" i="14"/>
  <c r="J151" i="14"/>
  <c r="J146" i="14"/>
  <c r="J142" i="14"/>
  <c r="J140" i="14"/>
  <c r="J137" i="14"/>
  <c r="J135" i="14"/>
  <c r="J133" i="14"/>
  <c r="J131" i="14"/>
  <c r="J129" i="14"/>
  <c r="J128" i="14"/>
  <c r="J125" i="14"/>
  <c r="J123" i="14"/>
  <c r="J121" i="14"/>
  <c r="J119" i="14"/>
  <c r="J116" i="14"/>
  <c r="J112" i="14"/>
  <c r="J110" i="14"/>
  <c r="J106" i="14"/>
  <c r="J104" i="14"/>
  <c r="K104" i="14" s="1"/>
  <c r="J102" i="14"/>
  <c r="J100" i="14"/>
  <c r="J98" i="14"/>
  <c r="J94" i="14"/>
  <c r="J92" i="14"/>
  <c r="J90" i="14"/>
  <c r="J88" i="14"/>
  <c r="J86" i="14"/>
  <c r="J84" i="14"/>
  <c r="J82" i="14"/>
  <c r="J80" i="14"/>
  <c r="J78" i="14"/>
  <c r="J76" i="14"/>
  <c r="J72" i="14"/>
  <c r="J60" i="14"/>
  <c r="J58" i="14"/>
  <c r="J54" i="14"/>
  <c r="J51" i="14"/>
  <c r="J49" i="14"/>
  <c r="J47" i="14"/>
  <c r="J45" i="14"/>
  <c r="J43" i="14"/>
  <c r="J41" i="14"/>
  <c r="J39" i="14"/>
  <c r="J37" i="14"/>
  <c r="J36" i="14"/>
  <c r="J33" i="14"/>
  <c r="J31" i="14"/>
  <c r="J29" i="14"/>
  <c r="J27" i="14"/>
  <c r="J23" i="14"/>
  <c r="J21" i="14"/>
  <c r="J18" i="14"/>
  <c r="J14" i="14"/>
  <c r="J12" i="14"/>
  <c r="J9" i="14"/>
  <c r="J7" i="14"/>
  <c r="J4" i="14"/>
  <c r="J512" i="14"/>
  <c r="J483" i="14"/>
  <c r="K483" i="14" s="1"/>
  <c r="J479" i="14"/>
  <c r="J476" i="14"/>
  <c r="K477" i="14" l="1"/>
  <c r="J477" i="14"/>
  <c r="K513" i="14"/>
  <c r="J513" i="14"/>
  <c r="K515" i="14"/>
  <c r="J515" i="14"/>
  <c r="K519" i="14"/>
  <c r="J519" i="14"/>
  <c r="R4" i="14" l="1"/>
  <c r="U4" i="14"/>
  <c r="X4" i="14"/>
  <c r="AG3" i="14" l="1"/>
  <c r="P1295" i="14"/>
  <c r="P3648" i="14"/>
  <c r="P3646" i="14"/>
  <c r="P1105" i="14"/>
  <c r="P692" i="14"/>
  <c r="P1274" i="14"/>
  <c r="P16" i="14"/>
  <c r="P1296" i="14"/>
  <c r="P1275" i="14"/>
  <c r="P492" i="14"/>
  <c r="R3648" i="14" l="1"/>
  <c r="R1296" i="14"/>
  <c r="R1295" i="14"/>
  <c r="R1274" i="14"/>
  <c r="R1275" i="14"/>
  <c r="R1105" i="14"/>
  <c r="R492" i="14"/>
  <c r="R16" i="14"/>
  <c r="R330" i="14"/>
  <c r="R3301" i="14"/>
  <c r="R1909" i="14"/>
  <c r="R1103" i="14"/>
  <c r="R3126" i="14"/>
  <c r="R2256" i="14"/>
  <c r="R2206" i="14"/>
  <c r="R1493" i="14"/>
  <c r="R1492" i="14"/>
  <c r="R1491" i="14"/>
  <c r="R1480" i="14"/>
  <c r="R1479" i="14"/>
  <c r="R1432" i="14"/>
  <c r="R1302" i="14"/>
  <c r="R426" i="14"/>
  <c r="R422" i="14"/>
  <c r="R415" i="14"/>
  <c r="R972" i="14"/>
  <c r="R3302" i="14"/>
  <c r="R3173" i="14"/>
  <c r="R2391" i="14"/>
  <c r="R1157" i="14"/>
  <c r="R1367" i="14"/>
  <c r="R1723" i="14"/>
  <c r="R1637" i="14"/>
  <c r="R1831" i="14"/>
  <c r="R982" i="14"/>
  <c r="R969" i="14"/>
  <c r="R964" i="14"/>
  <c r="R1270" i="14"/>
  <c r="R1269" i="14"/>
  <c r="R1268" i="14"/>
  <c r="R429" i="14"/>
  <c r="R3613" i="14"/>
  <c r="U3613" i="14"/>
  <c r="X3613" i="14"/>
  <c r="R3612" i="14"/>
  <c r="U3612" i="14"/>
  <c r="X3612" i="14"/>
  <c r="U3648" i="14" l="1"/>
  <c r="U16" i="14"/>
  <c r="R3344" i="14"/>
  <c r="R3299" i="14"/>
  <c r="R2904" i="14"/>
  <c r="R1749" i="14"/>
  <c r="R1747" i="14"/>
  <c r="R920" i="14"/>
  <c r="R1750" i="14"/>
  <c r="R3042" i="14"/>
  <c r="R3256" i="14"/>
  <c r="R2082" i="14"/>
  <c r="R3258" i="14"/>
  <c r="R3257" i="14"/>
  <c r="R1104" i="14"/>
  <c r="R1106" i="14"/>
  <c r="U824" i="14"/>
  <c r="U2902" i="14"/>
  <c r="U825" i="14"/>
  <c r="U2025" i="14"/>
  <c r="U330" i="14"/>
  <c r="U241" i="14"/>
  <c r="R968" i="14"/>
  <c r="R983" i="14"/>
  <c r="R978" i="14"/>
  <c r="R973" i="14"/>
  <c r="R3372" i="14"/>
  <c r="U1831" i="14"/>
  <c r="U1378" i="14"/>
  <c r="U956" i="14"/>
  <c r="R1060" i="14"/>
  <c r="R1059" i="14"/>
  <c r="R965" i="14"/>
  <c r="U1639" i="14"/>
  <c r="U3461" i="14"/>
  <c r="U1638" i="14"/>
  <c r="U1637" i="14"/>
  <c r="X778" i="14"/>
  <c r="U1643" i="14"/>
  <c r="U709" i="14"/>
  <c r="U711" i="14"/>
  <c r="U1642" i="14"/>
  <c r="U1550" i="14"/>
  <c r="U1551" i="14"/>
  <c r="U1641" i="14"/>
  <c r="U1644" i="14"/>
  <c r="U1130" i="14"/>
  <c r="U1640" i="14"/>
  <c r="U489" i="14"/>
  <c r="U1270" i="14"/>
  <c r="U1269" i="14"/>
  <c r="U1268" i="14"/>
  <c r="R3282" i="14"/>
  <c r="R2157" i="14"/>
  <c r="R2156" i="14"/>
  <c r="R2152" i="14"/>
  <c r="R2179" i="14"/>
  <c r="R1778" i="14"/>
  <c r="R1601" i="14"/>
  <c r="R957" i="14"/>
  <c r="R812" i="14"/>
  <c r="R811" i="14"/>
  <c r="R810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U873" i="14" l="1"/>
  <c r="U2082" i="14"/>
  <c r="U1750" i="14"/>
  <c r="R3345" i="14"/>
  <c r="R3297" i="14"/>
  <c r="R1155" i="14"/>
  <c r="R1371" i="14"/>
  <c r="R853" i="14"/>
  <c r="R2280" i="14"/>
  <c r="U250" i="14"/>
  <c r="U240" i="14"/>
  <c r="U243" i="14"/>
  <c r="U239" i="14"/>
  <c r="U245" i="14"/>
  <c r="U3299" i="14"/>
  <c r="U2383" i="14"/>
  <c r="X971" i="14"/>
  <c r="X779" i="14"/>
  <c r="X969" i="14"/>
  <c r="X1378" i="14"/>
  <c r="X959" i="14"/>
  <c r="X1379" i="14"/>
  <c r="X967" i="14"/>
  <c r="X1381" i="14"/>
  <c r="X1377" i="14"/>
  <c r="X964" i="14"/>
  <c r="X956" i="14"/>
  <c r="X1380" i="14"/>
  <c r="X965" i="14"/>
  <c r="X1371" i="14"/>
  <c r="X2933" i="14"/>
  <c r="X982" i="14"/>
  <c r="X1367" i="14"/>
  <c r="X977" i="14"/>
  <c r="X777" i="14"/>
  <c r="X3272" i="14"/>
  <c r="U1549" i="14"/>
  <c r="X1130" i="14"/>
  <c r="X1090" i="14"/>
  <c r="X853" i="14"/>
  <c r="X489" i="14"/>
  <c r="U2152" i="14"/>
  <c r="N852" i="12"/>
  <c r="N853" i="12"/>
  <c r="N854" i="12"/>
  <c r="N856" i="12"/>
  <c r="N857" i="12"/>
  <c r="N858" i="12"/>
  <c r="N860" i="12"/>
  <c r="N862" i="12"/>
  <c r="N863" i="12"/>
  <c r="N864" i="12"/>
  <c r="N867" i="12"/>
  <c r="N868" i="12"/>
  <c r="N871" i="12"/>
  <c r="N875" i="12"/>
  <c r="N876" i="12"/>
  <c r="N877" i="12"/>
  <c r="N880" i="12"/>
  <c r="N884" i="12"/>
  <c r="N886" i="12"/>
  <c r="N887" i="12"/>
  <c r="N888" i="12"/>
  <c r="N890" i="12"/>
  <c r="N891" i="12"/>
  <c r="N892" i="12"/>
  <c r="N894" i="12"/>
  <c r="N895" i="12"/>
  <c r="N896" i="12"/>
  <c r="N897" i="12"/>
  <c r="N899" i="12"/>
  <c r="X851" i="12"/>
  <c r="X852" i="12"/>
  <c r="X853" i="12"/>
  <c r="X856" i="12"/>
  <c r="X857" i="12"/>
  <c r="X858" i="12"/>
  <c r="X859" i="12"/>
  <c r="X860" i="12"/>
  <c r="X861" i="12"/>
  <c r="X862" i="12"/>
  <c r="X863" i="12"/>
  <c r="X864" i="12"/>
  <c r="X865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90" i="12"/>
  <c r="X893" i="12"/>
  <c r="X894" i="12"/>
  <c r="X895" i="12"/>
  <c r="X896" i="12"/>
  <c r="X897" i="12"/>
  <c r="X898" i="12"/>
  <c r="X899" i="12"/>
  <c r="K3304" i="14"/>
  <c r="K3298" i="14"/>
  <c r="X3298" i="14"/>
  <c r="K3296" i="14"/>
  <c r="R3296" i="14"/>
  <c r="U3296" i="14"/>
  <c r="X3296" i="14"/>
  <c r="O522" i="1"/>
  <c r="Q522" i="1"/>
  <c r="O521" i="1"/>
  <c r="Q521" i="1"/>
  <c r="R3010" i="14"/>
  <c r="U3010" i="14"/>
  <c r="X3010" i="14"/>
  <c r="K2262" i="14"/>
  <c r="X1141" i="14"/>
  <c r="R324" i="14"/>
  <c r="X324" i="14"/>
  <c r="K507" i="14"/>
  <c r="R507" i="14"/>
  <c r="U507" i="14"/>
  <c r="X507" i="14"/>
  <c r="U421" i="14"/>
  <c r="X421" i="14"/>
  <c r="K9" i="14"/>
  <c r="K7" i="14"/>
  <c r="R7" i="14"/>
  <c r="X7" i="14"/>
  <c r="R9" i="14"/>
  <c r="U9" i="14"/>
  <c r="X9" i="14"/>
  <c r="O457" i="1"/>
  <c r="O136" i="1"/>
  <c r="O433" i="1"/>
  <c r="Q457" i="1"/>
  <c r="Q136" i="1"/>
  <c r="Q97" i="1"/>
  <c r="Q433" i="1"/>
  <c r="O418" i="1"/>
  <c r="O419" i="1"/>
  <c r="O420" i="1"/>
  <c r="O422" i="1"/>
  <c r="O423" i="1"/>
  <c r="O425" i="1"/>
  <c r="O426" i="1"/>
  <c r="O429" i="1"/>
  <c r="O430" i="1"/>
  <c r="O98" i="1"/>
  <c r="O431" i="1"/>
  <c r="O432" i="1"/>
  <c r="O434" i="1"/>
  <c r="O435" i="1"/>
  <c r="O436" i="1"/>
  <c r="O437" i="1"/>
  <c r="O438" i="1"/>
  <c r="O439" i="1"/>
  <c r="O440" i="1"/>
  <c r="O449" i="1"/>
  <c r="O451" i="1"/>
  <c r="O441" i="1"/>
  <c r="O99" i="1"/>
  <c r="O442" i="1"/>
  <c r="O443" i="1"/>
  <c r="O445" i="1"/>
  <c r="O446" i="1"/>
  <c r="O447" i="1"/>
  <c r="O42" i="1"/>
  <c r="O453" i="1"/>
  <c r="O44" i="1"/>
  <c r="O454" i="1"/>
  <c r="O95" i="1"/>
  <c r="O424" i="1"/>
  <c r="O428" i="1"/>
  <c r="O444" i="1"/>
  <c r="O101" i="1"/>
  <c r="O105" i="1"/>
  <c r="O456" i="1"/>
  <c r="Q418" i="1"/>
  <c r="Q419" i="1"/>
  <c r="Q420" i="1"/>
  <c r="Q422" i="1"/>
  <c r="Q423" i="1"/>
  <c r="Q425" i="1"/>
  <c r="Q426" i="1"/>
  <c r="Q429" i="1"/>
  <c r="Q430" i="1"/>
  <c r="Q431" i="1"/>
  <c r="Q432" i="1"/>
  <c r="Q434" i="1"/>
  <c r="Q435" i="1"/>
  <c r="Q436" i="1"/>
  <c r="Q437" i="1"/>
  <c r="Q438" i="1"/>
  <c r="Q439" i="1"/>
  <c r="Q440" i="1"/>
  <c r="Q449" i="1"/>
  <c r="Q451" i="1"/>
  <c r="Q441" i="1"/>
  <c r="Q99" i="1"/>
  <c r="Q442" i="1"/>
  <c r="Q443" i="1"/>
  <c r="Q445" i="1"/>
  <c r="Q446" i="1"/>
  <c r="Q447" i="1"/>
  <c r="Q42" i="1"/>
  <c r="Q453" i="1"/>
  <c r="Q454" i="1"/>
  <c r="Q455" i="1"/>
  <c r="Q424" i="1"/>
  <c r="Q428" i="1"/>
  <c r="Q444" i="1"/>
  <c r="Q101" i="1"/>
  <c r="Q105" i="1"/>
  <c r="Q456" i="1"/>
  <c r="X957" i="14" l="1"/>
  <c r="X56" i="14"/>
  <c r="R2988" i="14"/>
  <c r="U2988" i="14"/>
  <c r="X2988" i="14"/>
  <c r="R2989" i="14"/>
  <c r="U2989" i="14"/>
  <c r="X2989" i="14"/>
  <c r="R2990" i="14"/>
  <c r="U2990" i="14"/>
  <c r="X2990" i="14"/>
  <c r="S1295" i="14"/>
  <c r="P971" i="14"/>
  <c r="P255" i="14"/>
  <c r="P878" i="14"/>
  <c r="P3299" i="14"/>
  <c r="P260" i="14"/>
  <c r="P1432" i="14"/>
  <c r="P1643" i="14"/>
  <c r="P825" i="14"/>
  <c r="P1723" i="14"/>
  <c r="P1367" i="14"/>
  <c r="P3014" i="14"/>
  <c r="P959" i="14"/>
  <c r="P1339" i="14"/>
  <c r="P3042" i="14"/>
  <c r="S692" i="14"/>
  <c r="P999" i="14"/>
  <c r="P1984" i="14"/>
  <c r="P3126" i="14"/>
  <c r="P1269" i="14"/>
  <c r="P1493" i="14"/>
  <c r="V1295" i="14"/>
  <c r="P115" i="14"/>
  <c r="S878" i="14"/>
  <c r="P3344" i="14"/>
  <c r="P1640" i="14"/>
  <c r="P873" i="14"/>
  <c r="P986" i="14"/>
  <c r="P429" i="14"/>
  <c r="S1105" i="14"/>
  <c r="P3235" i="14"/>
  <c r="P3645" i="14"/>
  <c r="P241" i="14"/>
  <c r="P3063" i="14"/>
  <c r="P874" i="14"/>
  <c r="P2683" i="14"/>
  <c r="P2879" i="14"/>
  <c r="P1642" i="14"/>
  <c r="P232" i="14"/>
  <c r="P2082" i="14"/>
  <c r="P2173" i="14"/>
  <c r="P982" i="14"/>
  <c r="S986" i="14"/>
  <c r="P415" i="14"/>
  <c r="S825" i="14"/>
  <c r="P2175" i="14"/>
  <c r="S874" i="14"/>
  <c r="P114" i="14"/>
  <c r="P972" i="14"/>
  <c r="P493" i="14"/>
  <c r="P261" i="14"/>
  <c r="P1381" i="14"/>
  <c r="P1538" i="14"/>
  <c r="P433" i="14"/>
  <c r="P1830" i="14"/>
  <c r="P230" i="14"/>
  <c r="P240" i="14"/>
  <c r="S3648" i="14"/>
  <c r="P3258" i="14"/>
  <c r="P235" i="14"/>
  <c r="P1603" i="14"/>
  <c r="P876" i="14"/>
  <c r="P236" i="14"/>
  <c r="P3234" i="14"/>
  <c r="P234" i="14"/>
  <c r="P465" i="14"/>
  <c r="P880" i="14"/>
  <c r="S1339" i="14"/>
  <c r="S2683" i="14"/>
  <c r="P1130" i="14"/>
  <c r="S876" i="14"/>
  <c r="P2256" i="14"/>
  <c r="S260" i="14"/>
  <c r="P2172" i="14"/>
  <c r="P3345" i="14"/>
  <c r="P921" i="14"/>
  <c r="P238" i="14"/>
  <c r="P239" i="14"/>
  <c r="P1932" i="14"/>
  <c r="S16" i="14"/>
  <c r="P981" i="14"/>
  <c r="P2206" i="14"/>
  <c r="P875" i="14"/>
  <c r="P229" i="14"/>
  <c r="P2025" i="14"/>
  <c r="P1173" i="14"/>
  <c r="S492" i="14"/>
  <c r="P1492" i="14"/>
  <c r="P1750" i="14"/>
  <c r="P1929" i="14"/>
  <c r="P1307" i="14"/>
  <c r="S875" i="14"/>
  <c r="P1909" i="14"/>
  <c r="P3285" i="14"/>
  <c r="S229" i="14"/>
  <c r="P824" i="14"/>
  <c r="V16" i="14"/>
  <c r="S232" i="14"/>
  <c r="P3043" i="14"/>
  <c r="V875" i="14"/>
  <c r="P3297" i="14"/>
  <c r="P967" i="14"/>
  <c r="P3461" i="14"/>
  <c r="P1491" i="14"/>
  <c r="P1983" i="14"/>
  <c r="S873" i="14"/>
  <c r="P711" i="14"/>
  <c r="P2391" i="14"/>
  <c r="P1106" i="14"/>
  <c r="S1106" i="14" s="1"/>
  <c r="P1539" i="14"/>
  <c r="P250" i="14"/>
  <c r="P258" i="14"/>
  <c r="S258" i="14" s="1"/>
  <c r="P243" i="14"/>
  <c r="P768" i="14"/>
  <c r="P3257" i="14"/>
  <c r="S3257" i="14" s="1"/>
  <c r="P256" i="14"/>
  <c r="P254" i="14"/>
  <c r="P779" i="14"/>
  <c r="P227" i="14"/>
  <c r="S227" i="14" s="1"/>
  <c r="P228" i="14"/>
  <c r="S228" i="14" s="1"/>
  <c r="P2904" i="14"/>
  <c r="P1831" i="14"/>
  <c r="P2902" i="14"/>
  <c r="S2902" i="14" s="1"/>
  <c r="P1155" i="14"/>
  <c r="S254" i="14"/>
  <c r="P1302" i="14"/>
  <c r="P1638" i="14"/>
  <c r="P1637" i="14"/>
  <c r="P3302" i="14"/>
  <c r="P1103" i="14"/>
  <c r="P1639" i="14"/>
  <c r="P3226" i="14"/>
  <c r="P916" i="14"/>
  <c r="P253" i="14"/>
  <c r="S253" i="14" s="1"/>
  <c r="V253" i="14" s="1"/>
  <c r="P1747" i="14"/>
  <c r="S1747" i="14" s="1"/>
  <c r="P1303" i="14"/>
  <c r="P257" i="14"/>
  <c r="P242" i="14"/>
  <c r="P3256" i="14"/>
  <c r="P233" i="14"/>
  <c r="P879" i="14"/>
  <c r="S879" i="14" s="1"/>
  <c r="P252" i="14"/>
  <c r="S252" i="14" s="1"/>
  <c r="P969" i="14"/>
  <c r="P244" i="14"/>
  <c r="S244" i="14" s="1"/>
  <c r="S1274" i="14"/>
  <c r="P259" i="14"/>
  <c r="S259" i="14" s="1"/>
  <c r="P247" i="14"/>
  <c r="P1602" i="14"/>
  <c r="P562" i="14"/>
  <c r="P853" i="14"/>
  <c r="P1551" i="14"/>
  <c r="S250" i="14"/>
  <c r="V250" i="14" s="1"/>
  <c r="P956" i="14"/>
  <c r="S243" i="14"/>
  <c r="V243" i="14" s="1"/>
  <c r="V1105" i="14"/>
  <c r="P1479" i="14"/>
  <c r="P1371" i="14"/>
  <c r="P1379" i="14"/>
  <c r="P977" i="14"/>
  <c r="P1480" i="14"/>
  <c r="P1104" i="14"/>
  <c r="P249" i="14"/>
  <c r="P246" i="14"/>
  <c r="P1378" i="14"/>
  <c r="P1641" i="14"/>
  <c r="P1157" i="14"/>
  <c r="P1268" i="14"/>
  <c r="P231" i="14"/>
  <c r="S231" i="14" s="1"/>
  <c r="P1433" i="14"/>
  <c r="P1577" i="14"/>
  <c r="P237" i="14"/>
  <c r="P877" i="14"/>
  <c r="P938" i="14"/>
  <c r="P251" i="14"/>
  <c r="P920" i="14"/>
  <c r="S249" i="14"/>
  <c r="S3042" i="14"/>
  <c r="P3301" i="14"/>
  <c r="S257" i="14"/>
  <c r="P2280" i="14"/>
  <c r="S242" i="14"/>
  <c r="P919" i="14"/>
  <c r="S234" i="14"/>
  <c r="V234" i="14" s="1"/>
  <c r="S255" i="14"/>
  <c r="S1539" i="14"/>
  <c r="P709" i="14"/>
  <c r="P1600" i="14"/>
  <c r="P422" i="14"/>
  <c r="P431" i="14"/>
  <c r="P3098" i="14"/>
  <c r="P2176" i="14"/>
  <c r="P985" i="14"/>
  <c r="P426" i="14"/>
  <c r="P245" i="14"/>
  <c r="P3227" i="14"/>
  <c r="S1296" i="14"/>
  <c r="P330" i="14"/>
  <c r="P1749" i="14"/>
  <c r="S1538" i="14"/>
  <c r="P248" i="14"/>
  <c r="P922" i="14"/>
  <c r="S1275" i="14"/>
  <c r="S3646" i="14"/>
  <c r="P1550" i="14"/>
  <c r="S3299" i="14"/>
  <c r="V692" i="14"/>
  <c r="P2207" i="14"/>
  <c r="P2174" i="14"/>
  <c r="S240" i="14"/>
  <c r="S2025" i="14"/>
  <c r="P1380" i="14"/>
  <c r="P1644" i="14"/>
  <c r="V1275" i="14"/>
  <c r="S261" i="14"/>
  <c r="P777" i="14"/>
  <c r="P964" i="14"/>
  <c r="S256" i="14"/>
  <c r="P1270" i="14"/>
  <c r="P1156" i="14"/>
  <c r="S241" i="14"/>
  <c r="S233" i="14"/>
  <c r="S1750" i="14"/>
  <c r="P3173" i="14"/>
  <c r="V3042" i="14"/>
  <c r="V1750" i="14"/>
  <c r="V242" i="14"/>
  <c r="Y692" i="14"/>
  <c r="V2025" i="14"/>
  <c r="S824" i="14"/>
  <c r="V3257" i="14"/>
  <c r="V255" i="14"/>
  <c r="V241" i="14"/>
  <c r="S3301" i="14"/>
  <c r="S1909" i="14"/>
  <c r="V1539" i="14"/>
  <c r="Y1105" i="14"/>
  <c r="V249" i="14"/>
  <c r="V879" i="14"/>
  <c r="Y16" i="14"/>
  <c r="V231" i="14"/>
  <c r="Y1295" i="14"/>
  <c r="V2683" i="14"/>
  <c r="V257" i="14"/>
  <c r="Y1275" i="14"/>
  <c r="V876" i="14"/>
  <c r="V1747" i="14"/>
  <c r="V256" i="14"/>
  <c r="V1106" i="14"/>
  <c r="V873" i="14"/>
  <c r="V227" i="14"/>
  <c r="V3299" i="14"/>
  <c r="V825" i="14"/>
  <c r="V240" i="14"/>
  <c r="V232" i="14"/>
  <c r="V229" i="14"/>
  <c r="S3297" i="14"/>
  <c r="S1103" i="14"/>
  <c r="V244" i="14"/>
  <c r="V261" i="14"/>
  <c r="V258" i="14"/>
  <c r="V874" i="14"/>
  <c r="V252" i="14"/>
  <c r="V254" i="14"/>
  <c r="V233" i="14"/>
  <c r="V259" i="14"/>
  <c r="V878" i="14"/>
  <c r="V1339" i="14"/>
  <c r="Y874" i="14"/>
  <c r="Y875" i="14"/>
  <c r="V228" i="14"/>
  <c r="Y876" i="14"/>
  <c r="Y243" i="14"/>
  <c r="V3297" i="14"/>
  <c r="Y255" i="14"/>
  <c r="Y825" i="14"/>
  <c r="Y231" i="14"/>
  <c r="Y250" i="14"/>
  <c r="V260" i="14"/>
  <c r="Y232" i="14"/>
  <c r="V2902" i="14"/>
  <c r="Y229" i="14"/>
  <c r="Y3257" i="14"/>
  <c r="Y258" i="14"/>
  <c r="Y234" i="14"/>
  <c r="Y241" i="14"/>
  <c r="V1103" i="14"/>
  <c r="Y252" i="14"/>
  <c r="V824" i="14"/>
  <c r="Y879" i="14"/>
  <c r="Y878" i="14"/>
  <c r="V1909" i="14"/>
  <c r="Y1747" i="14"/>
  <c r="Y254" i="14"/>
  <c r="Y1339" i="14"/>
  <c r="Y3299" i="14"/>
  <c r="Y233" i="14"/>
  <c r="Y244" i="14"/>
  <c r="Y228" i="14"/>
  <c r="Y257" i="14"/>
  <c r="Y242" i="14"/>
  <c r="Y1750" i="14"/>
  <c r="Y256" i="14"/>
  <c r="Y3042" i="14"/>
  <c r="Y873" i="14"/>
  <c r="Y227" i="14"/>
  <c r="Y249" i="14"/>
  <c r="Y240" i="14"/>
  <c r="Y261" i="14"/>
  <c r="Y2683" i="14"/>
  <c r="Y1106" i="14"/>
  <c r="Y253" i="14"/>
  <c r="Y2025" i="14"/>
  <c r="V3301" i="14"/>
  <c r="Y259" i="14"/>
  <c r="E875" i="14" l="1"/>
  <c r="A875" i="14" s="1"/>
  <c r="E874" i="14"/>
  <c r="A874" i="14" s="1"/>
  <c r="E1275" i="14"/>
  <c r="A1275" i="14" s="1"/>
  <c r="E1295" i="14"/>
  <c r="A1295" i="14" s="1"/>
  <c r="E16" i="14"/>
  <c r="A16" i="14" s="1"/>
  <c r="E1105" i="14"/>
  <c r="A1105" i="14" s="1"/>
  <c r="E692" i="14"/>
  <c r="A692" i="14" s="1"/>
  <c r="E1339" i="14"/>
  <c r="A1339" i="14" s="1"/>
  <c r="E825" i="14"/>
  <c r="A825" i="14" s="1"/>
  <c r="E879" i="14"/>
  <c r="A879" i="14" s="1"/>
  <c r="E2683" i="14"/>
  <c r="A2683" i="14" s="1"/>
  <c r="E876" i="14"/>
  <c r="A876" i="14" s="1"/>
  <c r="E2025" i="14"/>
  <c r="A2025" i="14" s="1"/>
  <c r="E878" i="14"/>
  <c r="A878" i="14" s="1"/>
  <c r="E873" i="14"/>
  <c r="A873" i="14" s="1"/>
  <c r="E259" i="14"/>
  <c r="A259" i="14" s="1"/>
  <c r="E231" i="14"/>
  <c r="A231" i="14" s="1"/>
  <c r="E3257" i="14"/>
  <c r="A3257" i="14" s="1"/>
  <c r="E3042" i="14"/>
  <c r="A3042" i="14" s="1"/>
  <c r="E1106" i="14"/>
  <c r="A1106" i="14" s="1"/>
  <c r="E241" i="14"/>
  <c r="A241" i="14" s="1"/>
  <c r="E234" i="14"/>
  <c r="A234" i="14" s="1"/>
  <c r="E229" i="14"/>
  <c r="A229" i="14" s="1"/>
  <c r="E258" i="14"/>
  <c r="A258" i="14" s="1"/>
  <c r="E249" i="14"/>
  <c r="A249" i="14" s="1"/>
  <c r="E228" i="14"/>
  <c r="A228" i="14" s="1"/>
  <c r="E253" i="14"/>
  <c r="A253" i="14" s="1"/>
  <c r="E252" i="14"/>
  <c r="A252" i="14" s="1"/>
  <c r="E240" i="14"/>
  <c r="A240" i="14" s="1"/>
  <c r="E1750" i="14"/>
  <c r="A1750" i="14" s="1"/>
  <c r="E242" i="14"/>
  <c r="A242" i="14" s="1"/>
  <c r="E227" i="14"/>
  <c r="A227" i="14" s="1"/>
  <c r="E1747" i="14"/>
  <c r="A1747" i="14" s="1"/>
  <c r="E250" i="14"/>
  <c r="A250" i="14" s="1"/>
  <c r="E233" i="14"/>
  <c r="A233" i="14" s="1"/>
  <c r="E256" i="14"/>
  <c r="A256" i="14" s="1"/>
  <c r="E243" i="14"/>
  <c r="A243" i="14" s="1"/>
  <c r="E257" i="14"/>
  <c r="A257" i="14" s="1"/>
  <c r="E244" i="14"/>
  <c r="A244" i="14" s="1"/>
  <c r="E3299" i="14"/>
  <c r="A3299" i="14" s="1"/>
  <c r="E232" i="14"/>
  <c r="A232" i="14" s="1"/>
  <c r="E254" i="14"/>
  <c r="A254" i="14" s="1"/>
  <c r="E255" i="14"/>
  <c r="A255" i="14" s="1"/>
  <c r="E261" i="14"/>
  <c r="A261" i="14" s="1"/>
  <c r="T895" i="12"/>
  <c r="T894" i="12"/>
  <c r="T899" i="12"/>
  <c r="T897" i="12"/>
  <c r="R3526" i="14"/>
  <c r="U3526" i="14"/>
  <c r="X3526" i="14"/>
  <c r="R3225" i="14"/>
  <c r="U3225" i="14"/>
  <c r="X3225" i="14"/>
  <c r="R3224" i="14"/>
  <c r="U3224" i="14"/>
  <c r="X3224" i="14"/>
  <c r="U2621" i="14"/>
  <c r="X2621" i="14"/>
  <c r="R3025" i="14"/>
  <c r="U3025" i="14"/>
  <c r="X3025" i="14"/>
  <c r="R2993" i="14"/>
  <c r="U2993" i="14"/>
  <c r="X2993" i="14"/>
  <c r="R3002" i="14"/>
  <c r="U3002" i="14"/>
  <c r="X3002" i="14"/>
  <c r="R3261" i="14"/>
  <c r="U3261" i="14"/>
  <c r="X3261" i="14"/>
  <c r="Y260" i="14"/>
  <c r="S248" i="14"/>
  <c r="V248" i="14" s="1"/>
  <c r="Y248" i="14" s="1"/>
  <c r="S1749" i="14"/>
  <c r="V1749" i="14" s="1"/>
  <c r="Y1749" i="14" s="1"/>
  <c r="V1296" i="14"/>
  <c r="Y1296" i="14" s="1"/>
  <c r="S245" i="14"/>
  <c r="V245" i="14" s="1"/>
  <c r="Y245" i="14" s="1"/>
  <c r="S251" i="14"/>
  <c r="V251" i="14" s="1"/>
  <c r="Y251" i="14" s="1"/>
  <c r="S237" i="14"/>
  <c r="V237" i="14" s="1"/>
  <c r="Y237" i="14" s="1"/>
  <c r="S246" i="14"/>
  <c r="V246" i="14" s="1"/>
  <c r="Y246" i="14" s="1"/>
  <c r="S247" i="14"/>
  <c r="V247" i="14" s="1"/>
  <c r="Y247" i="14" s="1"/>
  <c r="S3256" i="14"/>
  <c r="V3256" i="14" s="1"/>
  <c r="Y3256" i="14" s="1"/>
  <c r="S1307" i="14"/>
  <c r="V1307" i="14" s="1"/>
  <c r="Y1307" i="14" s="1"/>
  <c r="S981" i="14"/>
  <c r="V981" i="14" s="1"/>
  <c r="S238" i="14"/>
  <c r="V238" i="14" s="1"/>
  <c r="Y238" i="14" s="1"/>
  <c r="S236" i="14"/>
  <c r="V236" i="14" s="1"/>
  <c r="Y236" i="14" s="1"/>
  <c r="S3258" i="14"/>
  <c r="V3258" i="14" s="1"/>
  <c r="Y3258" i="14" s="1"/>
  <c r="S230" i="14"/>
  <c r="V230" i="14" s="1"/>
  <c r="Y230" i="14" s="1"/>
  <c r="S2082" i="14"/>
  <c r="V2082" i="14" s="1"/>
  <c r="Y2082" i="14" s="1"/>
  <c r="Y1103" i="14"/>
  <c r="Y1539" i="14"/>
  <c r="V3646" i="14"/>
  <c r="Y3646" i="14" s="1"/>
  <c r="V1538" i="14"/>
  <c r="Y1538" i="14" s="1"/>
  <c r="S330" i="14"/>
  <c r="V330" i="14" s="1"/>
  <c r="Y330" i="14" s="1"/>
  <c r="S3227" i="14"/>
  <c r="V3227" i="14" s="1"/>
  <c r="Y3227" i="14" s="1"/>
  <c r="S985" i="14"/>
  <c r="V985" i="14" s="1"/>
  <c r="Y985" i="14" s="1"/>
  <c r="S877" i="14"/>
  <c r="V877" i="14" s="1"/>
  <c r="Y877" i="14" s="1"/>
  <c r="S1577" i="14"/>
  <c r="V1577" i="14" s="1"/>
  <c r="Y1577" i="14" s="1"/>
  <c r="S1104" i="14"/>
  <c r="V1104" i="14" s="1"/>
  <c r="Y1104" i="14" s="1"/>
  <c r="V1274" i="14"/>
  <c r="Y1274" i="14" s="1"/>
  <c r="S3226" i="14"/>
  <c r="V3226" i="14" s="1"/>
  <c r="Y3226" i="14" s="1"/>
  <c r="V492" i="14"/>
  <c r="Y492" i="14" s="1"/>
  <c r="S239" i="14"/>
  <c r="V239" i="14" s="1"/>
  <c r="Y239" i="14" s="1"/>
  <c r="S880" i="14"/>
  <c r="V880" i="14" s="1"/>
  <c r="Y880" i="14" s="1"/>
  <c r="S235" i="14"/>
  <c r="V235" i="14" s="1"/>
  <c r="Y235" i="14" s="1"/>
  <c r="V3648" i="14"/>
  <c r="Y3648" i="14" s="1"/>
  <c r="V986" i="14"/>
  <c r="Y986" i="14" s="1"/>
  <c r="Y824" i="14"/>
  <c r="Y3301" i="14"/>
  <c r="Y1909" i="14"/>
  <c r="Y3297" i="14"/>
  <c r="Y2902" i="14"/>
  <c r="E986" i="14" l="1"/>
  <c r="A986" i="14" s="1"/>
  <c r="E3648" i="14"/>
  <c r="A3648" i="14" s="1"/>
  <c r="E235" i="14"/>
  <c r="A235" i="14" s="1"/>
  <c r="E880" i="14"/>
  <c r="A880" i="14" s="1"/>
  <c r="E239" i="14"/>
  <c r="A239" i="14" s="1"/>
  <c r="E492" i="14"/>
  <c r="A492" i="14" s="1"/>
  <c r="E3226" i="14"/>
  <c r="A3226" i="14" s="1"/>
  <c r="E1274" i="14"/>
  <c r="A1274" i="14" s="1"/>
  <c r="E1104" i="14"/>
  <c r="A1104" i="14" s="1"/>
  <c r="E1577" i="14"/>
  <c r="A1577" i="14" s="1"/>
  <c r="E877" i="14"/>
  <c r="A877" i="14" s="1"/>
  <c r="E985" i="14"/>
  <c r="A985" i="14" s="1"/>
  <c r="E3227" i="14"/>
  <c r="A3227" i="14" s="1"/>
  <c r="E330" i="14"/>
  <c r="A330" i="14" s="1"/>
  <c r="E1538" i="14"/>
  <c r="A1538" i="14" s="1"/>
  <c r="E3646" i="14"/>
  <c r="A3646" i="14" s="1"/>
  <c r="E1539" i="14"/>
  <c r="A1539" i="14" s="1"/>
  <c r="E2082" i="14"/>
  <c r="A2082" i="14" s="1"/>
  <c r="E230" i="14"/>
  <c r="A230" i="14" s="1"/>
  <c r="E3258" i="14"/>
  <c r="A3258" i="14" s="1"/>
  <c r="E236" i="14"/>
  <c r="A236" i="14" s="1"/>
  <c r="E238" i="14"/>
  <c r="A238" i="14" s="1"/>
  <c r="E1307" i="14"/>
  <c r="A1307" i="14" s="1"/>
  <c r="E3256" i="14"/>
  <c r="A3256" i="14" s="1"/>
  <c r="E247" i="14"/>
  <c r="A247" i="14" s="1"/>
  <c r="E246" i="14"/>
  <c r="A246" i="14" s="1"/>
  <c r="E237" i="14"/>
  <c r="A237" i="14" s="1"/>
  <c r="E251" i="14"/>
  <c r="A251" i="14" s="1"/>
  <c r="E245" i="14"/>
  <c r="A245" i="14" s="1"/>
  <c r="E1296" i="14"/>
  <c r="A1296" i="14" s="1"/>
  <c r="E1749" i="14"/>
  <c r="A1749" i="14" s="1"/>
  <c r="E248" i="14"/>
  <c r="A248" i="14" s="1"/>
  <c r="E260" i="14"/>
  <c r="A260" i="14" s="1"/>
  <c r="E3297" i="14"/>
  <c r="A3297" i="14" s="1"/>
  <c r="E1103" i="14"/>
  <c r="A1103" i="14" s="1"/>
  <c r="E824" i="14"/>
  <c r="A824" i="14" s="1"/>
  <c r="E2902" i="14"/>
  <c r="A2902" i="14" s="1"/>
  <c r="E3301" i="14"/>
  <c r="A3301" i="14" s="1"/>
  <c r="E1909" i="14"/>
  <c r="A1909" i="14" s="1"/>
  <c r="R2955" i="14"/>
  <c r="U2955" i="14"/>
  <c r="X2955" i="14"/>
  <c r="R3223" i="14"/>
  <c r="U3223" i="14"/>
  <c r="X3223" i="14"/>
  <c r="R2960" i="14"/>
  <c r="R2961" i="14"/>
  <c r="U2960" i="14"/>
  <c r="U2961" i="14"/>
  <c r="X2960" i="14"/>
  <c r="X2961" i="14"/>
  <c r="R2956" i="14"/>
  <c r="R2957" i="14"/>
  <c r="R2958" i="14"/>
  <c r="U2956" i="14"/>
  <c r="U2957" i="14"/>
  <c r="U2958" i="14"/>
  <c r="X2956" i="14"/>
  <c r="X2957" i="14"/>
  <c r="X2958" i="14"/>
  <c r="Y981" i="14"/>
  <c r="E981" i="14" l="1"/>
  <c r="A981" i="14" s="1"/>
  <c r="X2026" i="14"/>
  <c r="U2026" i="14"/>
  <c r="X2027" i="14"/>
  <c r="U2027" i="14"/>
  <c r="X1835" i="14"/>
  <c r="U1823" i="14"/>
  <c r="X1823" i="14"/>
  <c r="U1789" i="14"/>
  <c r="X1789" i="14"/>
  <c r="U1206" i="14"/>
  <c r="X1206" i="14"/>
  <c r="K1207" i="14"/>
  <c r="U1207" i="14"/>
  <c r="X1207" i="14"/>
  <c r="X363" i="14"/>
  <c r="U363" i="14"/>
  <c r="X362" i="14"/>
  <c r="U362" i="14"/>
  <c r="X361" i="14"/>
  <c r="U361" i="14"/>
  <c r="X360" i="14"/>
  <c r="U360" i="14"/>
  <c r="X359" i="14"/>
  <c r="U359" i="14"/>
  <c r="X358" i="14"/>
  <c r="U358" i="14"/>
  <c r="X357" i="14"/>
  <c r="U357" i="14"/>
  <c r="X356" i="14"/>
  <c r="U356" i="14"/>
  <c r="X355" i="14"/>
  <c r="U355" i="14"/>
  <c r="Q361" i="1" l="1"/>
  <c r="Q293" i="1"/>
  <c r="Q322" i="1"/>
  <c r="Q271" i="1"/>
  <c r="Q253" i="1"/>
  <c r="Q254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K1824" i="14"/>
  <c r="K1809" i="14"/>
  <c r="K1817" i="14"/>
  <c r="K1812" i="14"/>
  <c r="R1809" i="14"/>
  <c r="R1834" i="14"/>
  <c r="R1811" i="14"/>
  <c r="R1850" i="14"/>
  <c r="U3376" i="14"/>
  <c r="U1833" i="14"/>
  <c r="U1824" i="14"/>
  <c r="U1829" i="14"/>
  <c r="U1809" i="14"/>
  <c r="U1834" i="14"/>
  <c r="U1811" i="14"/>
  <c r="U1817" i="14"/>
  <c r="U1812" i="14"/>
  <c r="U1850" i="14"/>
  <c r="X3376" i="14"/>
  <c r="X1833" i="14"/>
  <c r="X1825" i="14"/>
  <c r="X1824" i="14"/>
  <c r="X1829" i="14"/>
  <c r="X1809" i="14"/>
  <c r="X1834" i="14"/>
  <c r="X1811" i="14"/>
  <c r="X1817" i="14"/>
  <c r="X1812" i="14"/>
  <c r="X1850" i="14"/>
  <c r="K1826" i="14"/>
  <c r="U1826" i="14"/>
  <c r="X1826" i="14"/>
  <c r="K1725" i="14"/>
  <c r="R1733" i="14"/>
  <c r="U1733" i="14"/>
  <c r="X1733" i="14"/>
  <c r="U1727" i="14"/>
  <c r="X1727" i="14"/>
  <c r="R1348" i="14"/>
  <c r="U1348" i="14"/>
  <c r="X1348" i="14"/>
  <c r="U984" i="14"/>
  <c r="X984" i="14"/>
  <c r="R1003" i="14"/>
  <c r="U1003" i="14"/>
  <c r="X1003" i="14"/>
  <c r="U635" i="14"/>
  <c r="X635" i="14"/>
  <c r="X265" i="14"/>
  <c r="U265" i="14"/>
  <c r="R265" i="14"/>
  <c r="O254" i="1" l="1"/>
  <c r="Q272" i="1"/>
  <c r="N840" i="12" l="1"/>
  <c r="N841" i="12"/>
  <c r="Q1176" i="12"/>
  <c r="Q806" i="12"/>
  <c r="Q1177" i="12"/>
  <c r="Q811" i="12"/>
  <c r="Q812" i="12"/>
  <c r="Q815" i="12"/>
  <c r="Q816" i="12"/>
  <c r="Q817" i="12"/>
  <c r="Q818" i="12"/>
  <c r="Q819" i="12"/>
  <c r="Q1071" i="12"/>
  <c r="Q1055" i="12"/>
  <c r="Q1039" i="12"/>
  <c r="Q821" i="12"/>
  <c r="Q822" i="12"/>
  <c r="Q1040" i="12"/>
  <c r="Q823" i="12"/>
  <c r="Q825" i="12"/>
  <c r="Q827" i="12"/>
  <c r="Q832" i="12"/>
  <c r="Q834" i="12"/>
  <c r="Q840" i="12"/>
  <c r="Q842" i="12"/>
  <c r="Q1178" i="12"/>
  <c r="Q846" i="12"/>
  <c r="Q849" i="12"/>
  <c r="T1176" i="12"/>
  <c r="T806" i="12"/>
  <c r="T809" i="12"/>
  <c r="T810" i="12"/>
  <c r="T1177" i="12"/>
  <c r="T811" i="12"/>
  <c r="T813" i="12"/>
  <c r="T814" i="12"/>
  <c r="T815" i="12"/>
  <c r="T816" i="12"/>
  <c r="T817" i="12"/>
  <c r="T818" i="12"/>
  <c r="T819" i="12"/>
  <c r="T1071" i="12"/>
  <c r="T1055" i="12"/>
  <c r="T820" i="12"/>
  <c r="T1039" i="12"/>
  <c r="T821" i="12"/>
  <c r="T1040" i="12"/>
  <c r="T823" i="12"/>
  <c r="T825" i="12"/>
  <c r="T826" i="12"/>
  <c r="T828" i="12"/>
  <c r="T829" i="12"/>
  <c r="T830" i="12"/>
  <c r="T831" i="12"/>
  <c r="T832" i="12"/>
  <c r="T833" i="12"/>
  <c r="T834" i="12"/>
  <c r="T835" i="12"/>
  <c r="T836" i="12"/>
  <c r="T837" i="12"/>
  <c r="T838" i="12"/>
  <c r="T839" i="12"/>
  <c r="T840" i="12"/>
  <c r="T841" i="12"/>
  <c r="T842" i="12"/>
  <c r="T1178" i="12"/>
  <c r="T843" i="12"/>
  <c r="T846" i="12"/>
  <c r="T1076" i="12"/>
  <c r="T1077" i="12"/>
  <c r="T849" i="12"/>
  <c r="X1176" i="12"/>
  <c r="X806" i="12"/>
  <c r="X807" i="12"/>
  <c r="X808" i="12"/>
  <c r="X809" i="12"/>
  <c r="X810" i="12"/>
  <c r="X1177" i="12"/>
  <c r="X811" i="12"/>
  <c r="X812" i="12"/>
  <c r="X814" i="12"/>
  <c r="X815" i="12"/>
  <c r="X816" i="12"/>
  <c r="X817" i="12"/>
  <c r="X818" i="12"/>
  <c r="X819" i="12"/>
  <c r="X1055" i="12"/>
  <c r="X1039" i="12"/>
  <c r="X821" i="12"/>
  <c r="X822" i="12"/>
  <c r="X823" i="12"/>
  <c r="X824" i="12"/>
  <c r="X826" i="12"/>
  <c r="X827" i="12"/>
  <c r="X828" i="12"/>
  <c r="X830" i="12"/>
  <c r="X832" i="12"/>
  <c r="X833" i="12"/>
  <c r="X835" i="12"/>
  <c r="X836" i="12"/>
  <c r="X837" i="12"/>
  <c r="X838" i="12"/>
  <c r="X839" i="12"/>
  <c r="X840" i="12"/>
  <c r="X841" i="12"/>
  <c r="X1178" i="12"/>
  <c r="X844" i="12"/>
  <c r="X845" i="12"/>
  <c r="X846" i="12"/>
  <c r="X847" i="12"/>
  <c r="X1076" i="12"/>
  <c r="X1077" i="12"/>
  <c r="X848" i="12"/>
  <c r="X849" i="12"/>
  <c r="X850" i="12"/>
  <c r="K1914" i="14" l="1"/>
  <c r="K1912" i="14"/>
  <c r="U3443" i="14"/>
  <c r="U1915" i="14"/>
  <c r="U1916" i="14"/>
  <c r="U3441" i="14"/>
  <c r="X3443" i="14"/>
  <c r="X1915" i="14"/>
  <c r="X1914" i="14"/>
  <c r="X1916" i="14"/>
  <c r="X1912" i="14"/>
  <c r="X3441" i="14"/>
  <c r="K1913" i="14"/>
  <c r="X1913" i="14"/>
  <c r="X1734" i="14"/>
  <c r="K1734" i="14"/>
  <c r="K1501" i="14"/>
  <c r="R1501" i="14"/>
  <c r="X1501" i="14"/>
  <c r="X354" i="14"/>
  <c r="R353" i="14"/>
  <c r="U353" i="14"/>
  <c r="X353" i="14"/>
  <c r="K351" i="14"/>
  <c r="R350" i="14"/>
  <c r="R351" i="14"/>
  <c r="R352" i="14"/>
  <c r="U350" i="14"/>
  <c r="U352" i="14"/>
  <c r="X350" i="14"/>
  <c r="X351" i="14"/>
  <c r="X352" i="14"/>
  <c r="R349" i="14"/>
  <c r="U349" i="14"/>
  <c r="X349" i="14"/>
  <c r="U2708" i="14"/>
  <c r="X2708" i="14"/>
  <c r="U2707" i="14"/>
  <c r="X2707" i="14"/>
  <c r="U2706" i="14"/>
  <c r="X2706" i="14"/>
  <c r="U2705" i="14"/>
  <c r="X2705" i="14"/>
  <c r="U2704" i="14"/>
  <c r="X2704" i="14"/>
  <c r="R845" i="14"/>
  <c r="U845" i="14"/>
  <c r="X845" i="14"/>
  <c r="Q143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143" i="1" l="1"/>
  <c r="R2109" i="14"/>
  <c r="X2109" i="14"/>
  <c r="R3527" i="14"/>
  <c r="X3527" i="14"/>
  <c r="R3544" i="14"/>
  <c r="X3544" i="14"/>
  <c r="X1832" i="14"/>
  <c r="X1716" i="14"/>
  <c r="X1953" i="14"/>
  <c r="R1701" i="14"/>
  <c r="X1701" i="14"/>
  <c r="R1700" i="14"/>
  <c r="X1700" i="14"/>
  <c r="X1566" i="14"/>
  <c r="R441" i="14"/>
  <c r="X441" i="14"/>
  <c r="R2721" i="14"/>
  <c r="X2721" i="14"/>
  <c r="X2722" i="14"/>
  <c r="X411" i="14" l="1"/>
  <c r="R411" i="14"/>
  <c r="R410" i="14"/>
  <c r="N1104" i="12" l="1"/>
  <c r="N781" i="12"/>
  <c r="N782" i="12"/>
  <c r="N783" i="12"/>
  <c r="N784" i="12"/>
  <c r="N785" i="12"/>
  <c r="N786" i="12"/>
  <c r="N787" i="12"/>
  <c r="N788" i="12"/>
  <c r="N789" i="12"/>
  <c r="N1085" i="12"/>
  <c r="N794" i="12"/>
  <c r="N795" i="12"/>
  <c r="N796" i="12"/>
  <c r="N797" i="12"/>
  <c r="N798" i="12"/>
  <c r="N799" i="12"/>
  <c r="N803" i="12"/>
  <c r="N804" i="12"/>
  <c r="N805" i="12"/>
  <c r="Q781" i="12"/>
  <c r="Q782" i="12"/>
  <c r="Q783" i="12"/>
  <c r="Q784" i="12"/>
  <c r="Q785" i="12"/>
  <c r="Q787" i="12"/>
  <c r="Q788" i="12"/>
  <c r="Q789" i="12"/>
  <c r="Q1085" i="12"/>
  <c r="Q791" i="12"/>
  <c r="Q792" i="12"/>
  <c r="Q793" i="12"/>
  <c r="Q798" i="12"/>
  <c r="Q799" i="12"/>
  <c r="Q800" i="12"/>
  <c r="Q801" i="12"/>
  <c r="Q802" i="12"/>
  <c r="Q803" i="12"/>
  <c r="Q805" i="12"/>
  <c r="T786" i="12"/>
  <c r="T787" i="12"/>
  <c r="T788" i="12"/>
  <c r="T789" i="12"/>
  <c r="T804" i="12"/>
  <c r="T805" i="12"/>
  <c r="X1104" i="12"/>
  <c r="X781" i="12"/>
  <c r="X782" i="12"/>
  <c r="X783" i="12"/>
  <c r="X784" i="12"/>
  <c r="X786" i="12"/>
  <c r="X787" i="12"/>
  <c r="X788" i="12"/>
  <c r="X789" i="12"/>
  <c r="X1085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U1432" i="14" l="1"/>
  <c r="U1932" i="14"/>
  <c r="U779" i="14"/>
  <c r="U1929" i="14"/>
  <c r="U2904" i="14"/>
  <c r="U562" i="14"/>
  <c r="U2280" i="14"/>
  <c r="U977" i="14"/>
  <c r="U972" i="14"/>
  <c r="U3345" i="14"/>
  <c r="U1723" i="14"/>
  <c r="U56" i="14"/>
  <c r="U2179" i="14"/>
  <c r="Q1104" i="12"/>
  <c r="U346" i="14"/>
  <c r="U347" i="14"/>
  <c r="U348" i="14"/>
  <c r="U364" i="14"/>
  <c r="U365" i="14"/>
  <c r="U366" i="14"/>
  <c r="U367" i="14"/>
  <c r="U368" i="14"/>
  <c r="U370" i="14"/>
  <c r="U371" i="14"/>
  <c r="U372" i="14"/>
  <c r="U373" i="14"/>
  <c r="U853" i="14" l="1"/>
  <c r="R970" i="14"/>
  <c r="R3247" i="14"/>
  <c r="U1371" i="14"/>
  <c r="U1173" i="14"/>
  <c r="U3344" i="14"/>
  <c r="R980" i="14"/>
  <c r="U983" i="14"/>
  <c r="U980" i="14"/>
  <c r="U2157" i="14"/>
  <c r="U2156" i="14"/>
  <c r="U973" i="14"/>
  <c r="U978" i="14"/>
  <c r="U968" i="14"/>
  <c r="X1785" i="14"/>
  <c r="X3373" i="14"/>
  <c r="X1773" i="14"/>
  <c r="X3394" i="14"/>
  <c r="S1492" i="14"/>
  <c r="P1090" i="14"/>
  <c r="S1644" i="14"/>
  <c r="S777" i="14"/>
  <c r="S919" i="14"/>
  <c r="S999" i="14"/>
  <c r="S711" i="14"/>
  <c r="P3089" i="14"/>
  <c r="S426" i="14"/>
  <c r="P1549" i="14"/>
  <c r="S768" i="14"/>
  <c r="P2933" i="14"/>
  <c r="S1173" i="14"/>
  <c r="S2175" i="14"/>
  <c r="P1560" i="14"/>
  <c r="S1643" i="14"/>
  <c r="P56" i="14"/>
  <c r="P2383" i="14"/>
  <c r="P1562" i="14"/>
  <c r="P335" i="14"/>
  <c r="S1130" i="14"/>
  <c r="P980" i="14"/>
  <c r="S2391" i="14"/>
  <c r="S3285" i="14"/>
  <c r="P3372" i="14"/>
  <c r="S1480" i="14"/>
  <c r="S916" i="14"/>
  <c r="P3531" i="14"/>
  <c r="S1831" i="14"/>
  <c r="S1479" i="14"/>
  <c r="P3272" i="14"/>
  <c r="S1371" i="14"/>
  <c r="P973" i="14"/>
  <c r="S1303" i="14"/>
  <c r="S3063" i="14"/>
  <c r="P778" i="14"/>
  <c r="S2174" i="14"/>
  <c r="P1353" i="14"/>
  <c r="S3126" i="14"/>
  <c r="S1493" i="14"/>
  <c r="S3235" i="14"/>
  <c r="S2176" i="14"/>
  <c r="S1932" i="14"/>
  <c r="P1601" i="14"/>
  <c r="S1433" i="14"/>
  <c r="S1157" i="14"/>
  <c r="S1550" i="14"/>
  <c r="S779" i="14"/>
  <c r="S1830" i="14"/>
  <c r="P1092" i="14"/>
  <c r="S1269" i="14"/>
  <c r="P1778" i="14"/>
  <c r="P3530" i="14"/>
  <c r="P2152" i="14"/>
  <c r="S422" i="14"/>
  <c r="S920" i="14"/>
  <c r="S1381" i="14"/>
  <c r="S3344" i="14"/>
  <c r="S3043" i="14"/>
  <c r="P489" i="14"/>
  <c r="S853" i="14"/>
  <c r="P1060" i="14"/>
  <c r="S431" i="14"/>
  <c r="P1377" i="14"/>
  <c r="S1638" i="14"/>
  <c r="S1155" i="14"/>
  <c r="S2879" i="14"/>
  <c r="P2156" i="14"/>
  <c r="S922" i="14"/>
  <c r="S493" i="14"/>
  <c r="S429" i="14"/>
  <c r="P2382" i="14"/>
  <c r="S1551" i="14"/>
  <c r="S1156" i="14"/>
  <c r="S1270" i="14"/>
  <c r="P957" i="14"/>
  <c r="S938" i="14"/>
  <c r="P3248" i="14"/>
  <c r="S1603" i="14"/>
  <c r="S1984" i="14"/>
  <c r="S3345" i="14"/>
  <c r="S964" i="14"/>
  <c r="S977" i="14"/>
  <c r="P978" i="14"/>
  <c r="P2157" i="14"/>
  <c r="S2173" i="14"/>
  <c r="S921" i="14"/>
  <c r="S1641" i="14"/>
  <c r="P810" i="14"/>
  <c r="P965" i="14"/>
  <c r="S1983" i="14"/>
  <c r="S1380" i="14"/>
  <c r="S3173" i="14"/>
  <c r="S1378" i="14"/>
  <c r="P811" i="14"/>
  <c r="S969" i="14"/>
  <c r="P1561" i="14"/>
  <c r="S2207" i="14"/>
  <c r="P1928" i="14"/>
  <c r="S982" i="14"/>
  <c r="S3302" i="14"/>
  <c r="S1491" i="14"/>
  <c r="S2904" i="14"/>
  <c r="S967" i="14"/>
  <c r="S1602" i="14"/>
  <c r="S1600" i="14"/>
  <c r="S1723" i="14"/>
  <c r="S3645" i="14"/>
  <c r="S1642" i="14"/>
  <c r="P1059" i="14"/>
  <c r="S1367" i="14"/>
  <c r="P3282" i="14"/>
  <c r="S3098" i="14"/>
  <c r="S1302" i="14"/>
  <c r="S2256" i="14"/>
  <c r="S956" i="14"/>
  <c r="S971" i="14"/>
  <c r="S3014" i="14"/>
  <c r="P2179" i="14"/>
  <c r="S2206" i="14"/>
  <c r="S415" i="14"/>
  <c r="S115" i="14"/>
  <c r="S1929" i="14"/>
  <c r="P970" i="14"/>
  <c r="P3247" i="14"/>
  <c r="S3234" i="14"/>
  <c r="P968" i="14"/>
  <c r="S1640" i="14"/>
  <c r="S2172" i="14"/>
  <c r="S1379" i="14"/>
  <c r="S959" i="14"/>
  <c r="S2280" i="14"/>
  <c r="S465" i="14"/>
  <c r="S972" i="14"/>
  <c r="S1268" i="14"/>
  <c r="S114" i="14"/>
  <c r="P812" i="14"/>
  <c r="P983" i="14"/>
  <c r="S1432" i="14"/>
  <c r="S3461" i="14"/>
  <c r="S1637" i="14"/>
  <c r="S1639" i="14"/>
  <c r="S433" i="14"/>
  <c r="S562" i="14"/>
  <c r="S709" i="14"/>
  <c r="U3247" i="14" l="1"/>
  <c r="U1778" i="14"/>
  <c r="U3248" i="14"/>
  <c r="X3022" i="14"/>
  <c r="U3022" i="14"/>
  <c r="U997" i="14"/>
  <c r="X997" i="14"/>
  <c r="U3019" i="14"/>
  <c r="X3019" i="14"/>
  <c r="K3020" i="14"/>
  <c r="U3020" i="14"/>
  <c r="X3020" i="14"/>
  <c r="U1002" i="14"/>
  <c r="X1002" i="14"/>
  <c r="K1000" i="14"/>
  <c r="X1000" i="14"/>
  <c r="U905" i="14"/>
  <c r="X905" i="14"/>
  <c r="U418" i="14"/>
  <c r="X418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N780" i="12"/>
  <c r="Q1099" i="12"/>
  <c r="Q755" i="12"/>
  <c r="Q1126" i="12"/>
  <c r="Q1127" i="12"/>
  <c r="Q1128" i="12"/>
  <c r="Q756" i="12"/>
  <c r="Q757" i="12"/>
  <c r="Q758" i="12"/>
  <c r="Q759" i="12"/>
  <c r="Q760" i="12"/>
  <c r="Q763" i="12"/>
  <c r="Q764" i="12"/>
  <c r="Q765" i="12"/>
  <c r="Q766" i="12"/>
  <c r="Q768" i="12"/>
  <c r="Q769" i="12"/>
  <c r="Q770" i="12"/>
  <c r="Q771" i="12"/>
  <c r="Q772" i="12"/>
  <c r="Q1129" i="12"/>
  <c r="Q773" i="12"/>
  <c r="Q774" i="12"/>
  <c r="Q775" i="12"/>
  <c r="Q1130" i="12"/>
  <c r="Q776" i="12"/>
  <c r="Q777" i="12"/>
  <c r="Q778" i="12"/>
  <c r="Q779" i="12"/>
  <c r="Q780" i="12"/>
  <c r="T1097" i="12"/>
  <c r="T750" i="12"/>
  <c r="T754" i="12"/>
  <c r="T755" i="12"/>
  <c r="T1126" i="12"/>
  <c r="T1127" i="12"/>
  <c r="T1128" i="12"/>
  <c r="T756" i="12"/>
  <c r="T757" i="12"/>
  <c r="T758" i="12"/>
  <c r="T759" i="12"/>
  <c r="T760" i="12"/>
  <c r="T761" i="12"/>
  <c r="T762" i="12"/>
  <c r="T763" i="12"/>
  <c r="T764" i="12"/>
  <c r="T765" i="12"/>
  <c r="T766" i="12"/>
  <c r="T767" i="12"/>
  <c r="T768" i="12"/>
  <c r="T769" i="12"/>
  <c r="T770" i="12"/>
  <c r="T771" i="12"/>
  <c r="T772" i="12"/>
  <c r="T1129" i="12"/>
  <c r="T773" i="12"/>
  <c r="T774" i="12"/>
  <c r="T775" i="12"/>
  <c r="T1130" i="12"/>
  <c r="T776" i="12"/>
  <c r="T777" i="12"/>
  <c r="T778" i="12"/>
  <c r="T779" i="12"/>
  <c r="T780" i="12"/>
  <c r="X1097" i="12"/>
  <c r="X1074" i="12"/>
  <c r="X1098" i="12"/>
  <c r="X1099" i="12"/>
  <c r="X1100" i="12"/>
  <c r="X742" i="12"/>
  <c r="X743" i="12"/>
  <c r="X744" i="12"/>
  <c r="X745" i="12"/>
  <c r="X746" i="12"/>
  <c r="X747" i="12"/>
  <c r="X748" i="12"/>
  <c r="X749" i="12"/>
  <c r="X1101" i="12"/>
  <c r="X1075" i="12"/>
  <c r="X751" i="12"/>
  <c r="X1102" i="12"/>
  <c r="X752" i="12"/>
  <c r="X1103" i="12"/>
  <c r="X753" i="12"/>
  <c r="X754" i="12"/>
  <c r="X755" i="12"/>
  <c r="X1126" i="12"/>
  <c r="X1127" i="12"/>
  <c r="X1128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1129" i="12"/>
  <c r="X773" i="12"/>
  <c r="X774" i="12"/>
  <c r="X775" i="12"/>
  <c r="X1130" i="12"/>
  <c r="X776" i="12"/>
  <c r="X777" i="12"/>
  <c r="X778" i="12"/>
  <c r="X779" i="12"/>
  <c r="X780" i="12"/>
  <c r="Q395" i="1" l="1"/>
  <c r="O395" i="1"/>
  <c r="R2521" i="14"/>
  <c r="U2521" i="14"/>
  <c r="X2521" i="14"/>
  <c r="X3542" i="14"/>
  <c r="U3542" i="14"/>
  <c r="R3542" i="14"/>
  <c r="X2089" i="14"/>
  <c r="U2089" i="14"/>
  <c r="R2089" i="14"/>
  <c r="R2091" i="14"/>
  <c r="U2091" i="14"/>
  <c r="X2091" i="14"/>
  <c r="U2077" i="14"/>
  <c r="X2077" i="14"/>
  <c r="U3524" i="14"/>
  <c r="X3524" i="14"/>
  <c r="K1805" i="14"/>
  <c r="U1805" i="14"/>
  <c r="X1805" i="14"/>
  <c r="X1772" i="14"/>
  <c r="U1791" i="14"/>
  <c r="X1791" i="14"/>
  <c r="K1768" i="14"/>
  <c r="X1768" i="14"/>
  <c r="U1804" i="14"/>
  <c r="X1804" i="14"/>
  <c r="R3377" i="14"/>
  <c r="X3377" i="14"/>
  <c r="X3379" i="14"/>
  <c r="U3378" i="14"/>
  <c r="X3378" i="14"/>
  <c r="R3380" i="14"/>
  <c r="X3380" i="14"/>
  <c r="X1783" i="14"/>
  <c r="X1710" i="14"/>
  <c r="X3445" i="14"/>
  <c r="R3445" i="14"/>
  <c r="X1606" i="14"/>
  <c r="R1606" i="14"/>
  <c r="X2796" i="14"/>
  <c r="U2796" i="14"/>
  <c r="U2808" i="14"/>
  <c r="X2808" i="14"/>
  <c r="R2020" i="14" l="1"/>
  <c r="U2020" i="14"/>
  <c r="X2020" i="14"/>
  <c r="X1996" i="14"/>
  <c r="X3442" i="14"/>
  <c r="R3400" i="14"/>
  <c r="R3401" i="14"/>
  <c r="U3400" i="14"/>
  <c r="U3401" i="14"/>
  <c r="X3400" i="14"/>
  <c r="X3401" i="14"/>
  <c r="X3399" i="14"/>
  <c r="R1767" i="14"/>
  <c r="X1767" i="14"/>
  <c r="X3333" i="14"/>
  <c r="R3239" i="14"/>
  <c r="R3241" i="14"/>
  <c r="U3239" i="14"/>
  <c r="U3241" i="14"/>
  <c r="X3239" i="14"/>
  <c r="X3241" i="14"/>
  <c r="X3243" i="14"/>
  <c r="R3232" i="14"/>
  <c r="R3231" i="14"/>
  <c r="R3233" i="14"/>
  <c r="U3232" i="14"/>
  <c r="U3231" i="14"/>
  <c r="U3233" i="14"/>
  <c r="X3232" i="14"/>
  <c r="X3231" i="14"/>
  <c r="X3233" i="14"/>
  <c r="R3230" i="14"/>
  <c r="U3230" i="14"/>
  <c r="X3230" i="14"/>
  <c r="X3041" i="14"/>
  <c r="U3041" i="14"/>
  <c r="R2966" i="14"/>
  <c r="U2966" i="14"/>
  <c r="X2966" i="14"/>
  <c r="R2967" i="14"/>
  <c r="U2967" i="14"/>
  <c r="X2967" i="14"/>
  <c r="X2818" i="14"/>
  <c r="K2818" i="14"/>
  <c r="U2806" i="14"/>
  <c r="X2806" i="14"/>
  <c r="X3029" i="14"/>
  <c r="U3029" i="14"/>
  <c r="R3029" i="14"/>
  <c r="U2735" i="14"/>
  <c r="X2735" i="14"/>
  <c r="R272" i="14"/>
  <c r="U272" i="14"/>
  <c r="X272" i="14"/>
  <c r="R273" i="14"/>
  <c r="U273" i="14"/>
  <c r="X273" i="14"/>
  <c r="R274" i="14"/>
  <c r="X274" i="14"/>
  <c r="Q493" i="1"/>
  <c r="O220" i="1"/>
  <c r="Q220" i="1"/>
  <c r="O474" i="1"/>
  <c r="Q474" i="1"/>
  <c r="Q276" i="1"/>
  <c r="O493" i="1" l="1"/>
  <c r="O393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T1084" i="12"/>
  <c r="X1084" i="12"/>
  <c r="X741" i="12"/>
  <c r="X740" i="12"/>
  <c r="T1096" i="12"/>
  <c r="X1096" i="12"/>
  <c r="N1137" i="12"/>
  <c r="Q1125" i="12"/>
  <c r="Q1137" i="12"/>
  <c r="T1125" i="12"/>
  <c r="T1137" i="12"/>
  <c r="T1054" i="12"/>
  <c r="T738" i="12"/>
  <c r="T1070" i="12"/>
  <c r="T739" i="12"/>
  <c r="X1125" i="12"/>
  <c r="X1137" i="12"/>
  <c r="X1054" i="12"/>
  <c r="X738" i="12"/>
  <c r="X1070" i="12"/>
  <c r="X739" i="12"/>
  <c r="T737" i="12"/>
  <c r="X737" i="12"/>
  <c r="T1038" i="12"/>
  <c r="X1038" i="12"/>
  <c r="T1053" i="12"/>
  <c r="X1053" i="12"/>
  <c r="T1037" i="12"/>
  <c r="X1037" i="12"/>
  <c r="T736" i="12"/>
  <c r="X736" i="12"/>
  <c r="T735" i="12"/>
  <c r="X735" i="12"/>
  <c r="X734" i="12"/>
  <c r="N730" i="12"/>
  <c r="Q730" i="12"/>
  <c r="T730" i="12"/>
  <c r="X730" i="12"/>
  <c r="N729" i="12"/>
  <c r="T729" i="12"/>
  <c r="X729" i="12"/>
  <c r="N728" i="12"/>
  <c r="X726" i="12"/>
  <c r="X727" i="12"/>
  <c r="X725" i="12"/>
  <c r="Q724" i="12"/>
  <c r="T724" i="12"/>
  <c r="X724" i="12"/>
  <c r="Q723" i="12"/>
  <c r="T723" i="12"/>
  <c r="X723" i="12"/>
  <c r="N722" i="12"/>
  <c r="Q722" i="12"/>
  <c r="T722" i="12"/>
  <c r="X722" i="12"/>
  <c r="N721" i="12"/>
  <c r="Q721" i="12"/>
  <c r="T721" i="12"/>
  <c r="X721" i="12"/>
  <c r="N720" i="12"/>
  <c r="Q720" i="12"/>
  <c r="T720" i="12"/>
  <c r="X720" i="12"/>
  <c r="N719" i="12"/>
  <c r="X719" i="12"/>
  <c r="N718" i="12"/>
  <c r="T718" i="12"/>
  <c r="X718" i="12"/>
  <c r="N717" i="12"/>
  <c r="Q717" i="12"/>
  <c r="X717" i="12"/>
  <c r="X716" i="12"/>
  <c r="X715" i="12"/>
  <c r="N1136" i="12"/>
  <c r="Q1136" i="12"/>
  <c r="T1136" i="12"/>
  <c r="X1136" i="12"/>
  <c r="Q1124" i="12"/>
  <c r="T1124" i="12"/>
  <c r="X1124" i="12"/>
  <c r="Q714" i="12"/>
  <c r="T714" i="12"/>
  <c r="X714" i="12"/>
  <c r="N713" i="12"/>
  <c r="Q713" i="12"/>
  <c r="T713" i="12"/>
  <c r="X713" i="12"/>
  <c r="N712" i="12"/>
  <c r="Q712" i="12"/>
  <c r="T712" i="12"/>
  <c r="X712" i="12"/>
  <c r="X1082" i="12"/>
  <c r="N711" i="12"/>
  <c r="T711" i="12"/>
  <c r="X711" i="12"/>
  <c r="N710" i="12"/>
  <c r="Q710" i="12"/>
  <c r="X710" i="12"/>
  <c r="Q709" i="12"/>
  <c r="T709" i="12"/>
  <c r="X709" i="12"/>
  <c r="Q708" i="12"/>
  <c r="X708" i="12"/>
  <c r="N707" i="12"/>
  <c r="X707" i="12"/>
  <c r="N706" i="12"/>
  <c r="Q706" i="12"/>
  <c r="T706" i="12"/>
  <c r="X706" i="12"/>
  <c r="U2471" i="14"/>
  <c r="R2545" i="14" l="1"/>
  <c r="U2545" i="14"/>
  <c r="U2128" i="14"/>
  <c r="U2092" i="14"/>
  <c r="V426" i="14"/>
  <c r="V2172" i="14"/>
  <c r="S3272" i="14"/>
  <c r="V2206" i="14"/>
  <c r="S2179" i="14"/>
  <c r="V3126" i="14"/>
  <c r="S1778" i="14"/>
  <c r="S3089" i="14"/>
  <c r="V779" i="14"/>
  <c r="V1379" i="14"/>
  <c r="V1643" i="14"/>
  <c r="V1493" i="14"/>
  <c r="V114" i="14"/>
  <c r="V2879" i="14"/>
  <c r="V3098" i="14"/>
  <c r="S489" i="14"/>
  <c r="V3302" i="14"/>
  <c r="V2207" i="14"/>
  <c r="V3063" i="14"/>
  <c r="S968" i="14"/>
  <c r="V1270" i="14"/>
  <c r="V3014" i="14"/>
  <c r="S810" i="14"/>
  <c r="V972" i="14"/>
  <c r="V2904" i="14"/>
  <c r="V1929" i="14"/>
  <c r="S2382" i="14"/>
  <c r="V964" i="14"/>
  <c r="V1492" i="14"/>
  <c r="V1432" i="14"/>
  <c r="V956" i="14"/>
  <c r="S1377" i="14"/>
  <c r="V916" i="14"/>
  <c r="V971" i="14"/>
  <c r="V3645" i="14"/>
  <c r="V921" i="14"/>
  <c r="S3530" i="14"/>
  <c r="S1353" i="14"/>
  <c r="V777" i="14"/>
  <c r="S1561" i="14"/>
  <c r="S335" i="14"/>
  <c r="V1603" i="14"/>
  <c r="V810" i="14"/>
  <c r="V1303" i="14"/>
  <c r="S965" i="14"/>
  <c r="V977" i="14"/>
  <c r="V1380" i="14"/>
  <c r="V1268" i="14"/>
  <c r="V3461" i="14"/>
  <c r="V415" i="14"/>
  <c r="V1830" i="14"/>
  <c r="V920" i="14"/>
  <c r="S1090" i="14"/>
  <c r="S2156" i="14"/>
  <c r="V711" i="14"/>
  <c r="V1984" i="14"/>
  <c r="S1092" i="14"/>
  <c r="V1173" i="14"/>
  <c r="S2152" i="14"/>
  <c r="V1302" i="14"/>
  <c r="V922" i="14"/>
  <c r="V3173" i="14"/>
  <c r="S812" i="14"/>
  <c r="S2933" i="14"/>
  <c r="Y1302" i="14"/>
  <c r="S1549" i="14"/>
  <c r="V1378" i="14"/>
  <c r="V1550" i="14"/>
  <c r="S970" i="14"/>
  <c r="V1637" i="14"/>
  <c r="V429" i="14"/>
  <c r="V1723" i="14"/>
  <c r="V3043" i="14"/>
  <c r="V1602" i="14"/>
  <c r="V3345" i="14"/>
  <c r="V3344" i="14"/>
  <c r="V1831" i="14"/>
  <c r="S811" i="14"/>
  <c r="V967" i="14"/>
  <c r="V3272" i="14"/>
  <c r="V2173" i="14"/>
  <c r="V422" i="14"/>
  <c r="S2157" i="14"/>
  <c r="S3372" i="14"/>
  <c r="V431" i="14"/>
  <c r="V938" i="14"/>
  <c r="V2256" i="14"/>
  <c r="V1433" i="14"/>
  <c r="S2383" i="14"/>
  <c r="S56" i="14"/>
  <c r="V969" i="14"/>
  <c r="S983" i="14"/>
  <c r="V982" i="14"/>
  <c r="V115" i="14"/>
  <c r="V768" i="14"/>
  <c r="V1130" i="14"/>
  <c r="V3234" i="14"/>
  <c r="V1644" i="14"/>
  <c r="V1642" i="14"/>
  <c r="V2175" i="14"/>
  <c r="Y2207" i="14"/>
  <c r="V433" i="14"/>
  <c r="S957" i="14"/>
  <c r="S973" i="14"/>
  <c r="S1601" i="14"/>
  <c r="S978" i="14"/>
  <c r="V1381" i="14"/>
  <c r="V1639" i="14"/>
  <c r="V1983" i="14"/>
  <c r="S778" i="14"/>
  <c r="V2280" i="14"/>
  <c r="V709" i="14"/>
  <c r="S3531" i="14"/>
  <c r="V959" i="14"/>
  <c r="V1157" i="14"/>
  <c r="V3235" i="14"/>
  <c r="S3248" i="14"/>
  <c r="V919" i="14"/>
  <c r="S3247" i="14"/>
  <c r="V465" i="14"/>
  <c r="V1156" i="14"/>
  <c r="Y426" i="14"/>
  <c r="V1491" i="14"/>
  <c r="V1269" i="14"/>
  <c r="V3285" i="14"/>
  <c r="V1551" i="14"/>
  <c r="V1932" i="14"/>
  <c r="V2391" i="14"/>
  <c r="V1640" i="14"/>
  <c r="V1638" i="14"/>
  <c r="V1600" i="14"/>
  <c r="V1155" i="14"/>
  <c r="S3282" i="14"/>
  <c r="S980" i="14"/>
  <c r="V1479" i="14"/>
  <c r="V562" i="14"/>
  <c r="V2176" i="14"/>
  <c r="V853" i="14"/>
  <c r="S1928" i="14"/>
  <c r="V2174" i="14"/>
  <c r="V1371" i="14"/>
  <c r="S1060" i="14"/>
  <c r="S1059" i="14"/>
  <c r="V493" i="14"/>
  <c r="V1367" i="14"/>
  <c r="S1562" i="14"/>
  <c r="V1480" i="14"/>
  <c r="Y1480" i="14" s="1"/>
  <c r="V999" i="14"/>
  <c r="S1560" i="14"/>
  <c r="V1641" i="14"/>
  <c r="E1302" i="14" l="1"/>
  <c r="A1302" i="14" s="1"/>
  <c r="E1480" i="14"/>
  <c r="A1480" i="14" s="1"/>
  <c r="E426" i="14"/>
  <c r="A426" i="14" s="1"/>
  <c r="E2207" i="14"/>
  <c r="A2207" i="14" s="1"/>
  <c r="R3502" i="14"/>
  <c r="U2039" i="14"/>
  <c r="R3506" i="14"/>
  <c r="U3506" i="14"/>
  <c r="R2010" i="14"/>
  <c r="U2010" i="14"/>
  <c r="U3481" i="14"/>
  <c r="R2011" i="14"/>
  <c r="U2011" i="14"/>
  <c r="U2012" i="14"/>
  <c r="R2009" i="14"/>
  <c r="U2009" i="14"/>
  <c r="R1648" i="14"/>
  <c r="U1648" i="14"/>
  <c r="V1059" i="14"/>
  <c r="Y2391" i="14"/>
  <c r="Y115" i="14"/>
  <c r="V1601" i="14"/>
  <c r="V983" i="14"/>
  <c r="Y1479" i="14"/>
  <c r="V1353" i="14"/>
  <c r="Y2175" i="14"/>
  <c r="Y1433" i="14"/>
  <c r="Y959" i="14"/>
  <c r="Y3285" i="14"/>
  <c r="V3247" i="14"/>
  <c r="V973" i="14"/>
  <c r="Y1378" i="14"/>
  <c r="Y971" i="14"/>
  <c r="Y2172" i="14"/>
  <c r="Y562" i="14"/>
  <c r="Y3126" i="14"/>
  <c r="V56" i="14"/>
  <c r="Y493" i="14"/>
  <c r="Y1371" i="14"/>
  <c r="Y2206" i="14"/>
  <c r="Y1639" i="14"/>
  <c r="Y922" i="14"/>
  <c r="Y1130" i="14"/>
  <c r="Y1551" i="14"/>
  <c r="Y1155" i="14"/>
  <c r="Y982" i="14"/>
  <c r="Y1984" i="14"/>
  <c r="Y938" i="14"/>
  <c r="V3089" i="14"/>
  <c r="Y431" i="14"/>
  <c r="Y1270" i="14"/>
  <c r="Y1600" i="14"/>
  <c r="V2382" i="14"/>
  <c r="Y1644" i="14"/>
  <c r="V1090" i="14"/>
  <c r="Y1929" i="14"/>
  <c r="Y2176" i="14"/>
  <c r="Y2174" i="14"/>
  <c r="Y3043" i="14"/>
  <c r="Y1380" i="14"/>
  <c r="Y919" i="14"/>
  <c r="V1562" i="14"/>
  <c r="Y1602" i="14"/>
  <c r="V980" i="14"/>
  <c r="V968" i="14"/>
  <c r="V811" i="14"/>
  <c r="Y810" i="14"/>
  <c r="V970" i="14"/>
  <c r="Y429" i="14"/>
  <c r="Y1932" i="14"/>
  <c r="Y1642" i="14"/>
  <c r="Y1640" i="14"/>
  <c r="V957" i="14"/>
  <c r="V1560" i="14"/>
  <c r="Y1560" i="14" s="1"/>
  <c r="Y2904" i="14"/>
  <c r="Y3645" i="14"/>
  <c r="V3530" i="14"/>
  <c r="Y1830" i="14"/>
  <c r="V1377" i="14"/>
  <c r="Y1723" i="14"/>
  <c r="V3282" i="14"/>
  <c r="V778" i="14"/>
  <c r="Y968" i="14"/>
  <c r="Y114" i="14"/>
  <c r="Y415" i="14"/>
  <c r="V489" i="14"/>
  <c r="Y489" i="14" s="1"/>
  <c r="V3372" i="14"/>
  <c r="Y1493" i="14"/>
  <c r="Y3014" i="14"/>
  <c r="V1549" i="14"/>
  <c r="V3248" i="14"/>
  <c r="Y779" i="14"/>
  <c r="Y768" i="14"/>
  <c r="Y3063" i="14"/>
  <c r="Y3344" i="14"/>
  <c r="Y920" i="14"/>
  <c r="Y1379" i="14"/>
  <c r="Y972" i="14"/>
  <c r="Y1173" i="14"/>
  <c r="V2933" i="14"/>
  <c r="Y1831" i="14"/>
  <c r="Y1603" i="14"/>
  <c r="Y977" i="14"/>
  <c r="Y999" i="14"/>
  <c r="Y3272" i="14"/>
  <c r="V2156" i="14"/>
  <c r="Y2280" i="14"/>
  <c r="Y1491" i="14"/>
  <c r="Y969" i="14"/>
  <c r="Y1367" i="14"/>
  <c r="V2179" i="14"/>
  <c r="V335" i="14"/>
  <c r="V965" i="14"/>
  <c r="V1060" i="14"/>
  <c r="Y433" i="14"/>
  <c r="Y3302" i="14"/>
  <c r="Y811" i="14"/>
  <c r="Y1156" i="14"/>
  <c r="Y964" i="14"/>
  <c r="Y1268" i="14"/>
  <c r="Y1269" i="14"/>
  <c r="Y3234" i="14"/>
  <c r="V2152" i="14"/>
  <c r="V2383" i="14"/>
  <c r="Y1303" i="14"/>
  <c r="Y3461" i="14"/>
  <c r="V1778" i="14"/>
  <c r="Y1778" i="14" s="1"/>
  <c r="Y1601" i="14"/>
  <c r="Y916" i="14"/>
  <c r="Y1638" i="14"/>
  <c r="Y709" i="14"/>
  <c r="Y1550" i="14"/>
  <c r="V1561" i="14"/>
  <c r="Y1432" i="14"/>
  <c r="Y465" i="14"/>
  <c r="V1928" i="14"/>
  <c r="Y2933" i="14"/>
  <c r="Y3173" i="14"/>
  <c r="Y2256" i="14"/>
  <c r="Y3098" i="14"/>
  <c r="Y1983" i="14"/>
  <c r="V3531" i="14"/>
  <c r="Y853" i="14"/>
  <c r="Y1492" i="14"/>
  <c r="Y956" i="14"/>
  <c r="Y422" i="14"/>
  <c r="Y1157" i="14"/>
  <c r="Y3372" i="14"/>
  <c r="Y1637" i="14"/>
  <c r="Y980" i="14"/>
  <c r="Y921" i="14"/>
  <c r="Y2173" i="14"/>
  <c r="Y3235" i="14"/>
  <c r="Y1641" i="14"/>
  <c r="Y1381" i="14"/>
  <c r="Y3345" i="14"/>
  <c r="Y1643" i="14"/>
  <c r="Y2879" i="14"/>
  <c r="Y711" i="14"/>
  <c r="Y967" i="14"/>
  <c r="Y777" i="14"/>
  <c r="V812" i="14"/>
  <c r="V1092" i="14"/>
  <c r="Y1059" i="14"/>
  <c r="V978" i="14"/>
  <c r="V2157" i="14"/>
  <c r="E2391" i="14" l="1"/>
  <c r="A2391" i="14" s="1"/>
  <c r="E3234" i="14"/>
  <c r="A3234" i="14" s="1"/>
  <c r="E977" i="14"/>
  <c r="A977" i="14" s="1"/>
  <c r="E1371" i="14"/>
  <c r="A1371" i="14" s="1"/>
  <c r="E115" i="14"/>
  <c r="A115" i="14" s="1"/>
  <c r="E916" i="14"/>
  <c r="A916" i="14" s="1"/>
  <c r="E1367" i="14"/>
  <c r="A1367" i="14" s="1"/>
  <c r="E956" i="14"/>
  <c r="A956" i="14" s="1"/>
  <c r="E810" i="14"/>
  <c r="A810" i="14" s="1"/>
  <c r="E1551" i="14"/>
  <c r="A1551" i="14" s="1"/>
  <c r="E1600" i="14"/>
  <c r="A1600" i="14" s="1"/>
  <c r="E2174" i="14"/>
  <c r="A2174" i="14" s="1"/>
  <c r="E2206" i="14"/>
  <c r="A2206" i="14" s="1"/>
  <c r="E3235" i="14"/>
  <c r="A3235" i="14" s="1"/>
  <c r="E1491" i="14"/>
  <c r="A1491" i="14" s="1"/>
  <c r="E2879" i="14"/>
  <c r="A2879" i="14" s="1"/>
  <c r="E768" i="14"/>
  <c r="A768" i="14" s="1"/>
  <c r="E1155" i="14"/>
  <c r="A1155" i="14" s="1"/>
  <c r="E2173" i="14"/>
  <c r="A2173" i="14" s="1"/>
  <c r="E709" i="14"/>
  <c r="A709" i="14" s="1"/>
  <c r="E1173" i="14"/>
  <c r="A1173" i="14" s="1"/>
  <c r="E3302" i="14"/>
  <c r="A3302" i="14" s="1"/>
  <c r="E1984" i="14"/>
  <c r="A1984" i="14" s="1"/>
  <c r="E919" i="14"/>
  <c r="A919" i="14" s="1"/>
  <c r="E1268" i="14"/>
  <c r="A1268" i="14" s="1"/>
  <c r="E433" i="14"/>
  <c r="A433" i="14" s="1"/>
  <c r="E562" i="14"/>
  <c r="A562" i="14" s="1"/>
  <c r="E1644" i="14"/>
  <c r="A1644" i="14" s="1"/>
  <c r="E1639" i="14"/>
  <c r="A1639" i="14" s="1"/>
  <c r="E3645" i="14"/>
  <c r="A3645" i="14" s="1"/>
  <c r="E1380" i="14"/>
  <c r="A1380" i="14" s="1"/>
  <c r="E1641" i="14"/>
  <c r="A1641" i="14" s="1"/>
  <c r="E3126" i="14"/>
  <c r="A3126" i="14" s="1"/>
  <c r="E779" i="14"/>
  <c r="A779" i="14" s="1"/>
  <c r="E3345" i="14"/>
  <c r="A3345" i="14" s="1"/>
  <c r="E922" i="14"/>
  <c r="A922" i="14" s="1"/>
  <c r="E959" i="14"/>
  <c r="A959" i="14" s="1"/>
  <c r="E1492" i="14"/>
  <c r="A1492" i="14" s="1"/>
  <c r="E415" i="14"/>
  <c r="A415" i="14" s="1"/>
  <c r="E1637" i="14"/>
  <c r="A1637" i="14" s="1"/>
  <c r="E1479" i="14"/>
  <c r="A1479" i="14" s="1"/>
  <c r="E1303" i="14"/>
  <c r="A1303" i="14" s="1"/>
  <c r="E2176" i="14"/>
  <c r="A2176" i="14" s="1"/>
  <c r="E3014" i="14"/>
  <c r="A3014" i="14" s="1"/>
  <c r="E1603" i="14"/>
  <c r="A1603" i="14" s="1"/>
  <c r="E1269" i="14"/>
  <c r="A1269" i="14" s="1"/>
  <c r="E1379" i="14"/>
  <c r="A1379" i="14" s="1"/>
  <c r="E1601" i="14"/>
  <c r="A1601" i="14" s="1"/>
  <c r="E1638" i="14"/>
  <c r="A1638" i="14" s="1"/>
  <c r="E2904" i="14"/>
  <c r="A2904" i="14" s="1"/>
  <c r="E967" i="14"/>
  <c r="A967" i="14" s="1"/>
  <c r="E3272" i="14"/>
  <c r="A3272" i="14" s="1"/>
  <c r="E3063" i="14"/>
  <c r="A3063" i="14" s="1"/>
  <c r="E2256" i="14"/>
  <c r="A2256" i="14" s="1"/>
  <c r="E429" i="14"/>
  <c r="A429" i="14" s="1"/>
  <c r="E1381" i="14"/>
  <c r="A1381" i="14" s="1"/>
  <c r="E465" i="14"/>
  <c r="A465" i="14" s="1"/>
  <c r="E2280" i="14"/>
  <c r="A2280" i="14" s="1"/>
  <c r="E3285" i="14"/>
  <c r="A3285" i="14" s="1"/>
  <c r="E972" i="14"/>
  <c r="A972" i="14" s="1"/>
  <c r="E3344" i="14"/>
  <c r="A3344" i="14" s="1"/>
  <c r="E1602" i="14"/>
  <c r="A1602" i="14" s="1"/>
  <c r="E1156" i="14"/>
  <c r="A1156" i="14" s="1"/>
  <c r="E1560" i="14"/>
  <c r="A1560" i="14" s="1"/>
  <c r="E921" i="14"/>
  <c r="A921" i="14" s="1"/>
  <c r="E968" i="14"/>
  <c r="A968" i="14" s="1"/>
  <c r="E938" i="14"/>
  <c r="A938" i="14" s="1"/>
  <c r="E1830" i="14"/>
  <c r="A1830" i="14" s="1"/>
  <c r="E1778" i="14"/>
  <c r="A1778" i="14" s="1"/>
  <c r="E999" i="14"/>
  <c r="A999" i="14" s="1"/>
  <c r="E2175" i="14"/>
  <c r="A2175" i="14" s="1"/>
  <c r="E422" i="14"/>
  <c r="A422" i="14" s="1"/>
  <c r="E3461" i="14"/>
  <c r="A3461" i="14" s="1"/>
  <c r="E1130" i="14"/>
  <c r="A1130" i="14" s="1"/>
  <c r="E1059" i="14"/>
  <c r="A1059" i="14" s="1"/>
  <c r="E1642" i="14"/>
  <c r="A1642" i="14" s="1"/>
  <c r="E853" i="14"/>
  <c r="A853" i="14" s="1"/>
  <c r="E980" i="14"/>
  <c r="A980" i="14" s="1"/>
  <c r="E811" i="14"/>
  <c r="A811" i="14" s="1"/>
  <c r="E971" i="14"/>
  <c r="A971" i="14" s="1"/>
  <c r="E1433" i="14"/>
  <c r="A1433" i="14" s="1"/>
  <c r="E2933" i="14"/>
  <c r="A2933" i="14" s="1"/>
  <c r="E1270" i="14"/>
  <c r="A1270" i="14" s="1"/>
  <c r="E1932" i="14"/>
  <c r="A1932" i="14" s="1"/>
  <c r="E1723" i="14"/>
  <c r="A1723" i="14" s="1"/>
  <c r="E1157" i="14"/>
  <c r="A1157" i="14" s="1"/>
  <c r="E3173" i="14"/>
  <c r="A3173" i="14" s="1"/>
  <c r="E1550" i="14"/>
  <c r="A1550" i="14" s="1"/>
  <c r="E969" i="14"/>
  <c r="A969" i="14" s="1"/>
  <c r="E1929" i="14"/>
  <c r="A1929" i="14" s="1"/>
  <c r="E2172" i="14"/>
  <c r="A2172" i="14" s="1"/>
  <c r="E920" i="14"/>
  <c r="A920" i="14" s="1"/>
  <c r="E711" i="14"/>
  <c r="A711" i="14" s="1"/>
  <c r="E3098" i="14"/>
  <c r="A3098" i="14" s="1"/>
  <c r="E3043" i="14"/>
  <c r="A3043" i="14" s="1"/>
  <c r="E431" i="14"/>
  <c r="A431" i="14" s="1"/>
  <c r="E1640" i="14"/>
  <c r="A1640" i="14" s="1"/>
  <c r="E1378" i="14"/>
  <c r="A1378" i="14" s="1"/>
  <c r="E982" i="14"/>
  <c r="A982" i="14" s="1"/>
  <c r="E1983" i="14"/>
  <c r="A1983" i="14" s="1"/>
  <c r="E3372" i="14"/>
  <c r="A3372" i="14" s="1"/>
  <c r="E777" i="14"/>
  <c r="A777" i="14" s="1"/>
  <c r="E493" i="14"/>
  <c r="A493" i="14" s="1"/>
  <c r="E1432" i="14"/>
  <c r="A1432" i="14" s="1"/>
  <c r="E114" i="14"/>
  <c r="A114" i="14" s="1"/>
  <c r="E1831" i="14"/>
  <c r="A1831" i="14" s="1"/>
  <c r="E1493" i="14"/>
  <c r="A1493" i="14" s="1"/>
  <c r="E1643" i="14"/>
  <c r="A1643" i="14" s="1"/>
  <c r="E964" i="14"/>
  <c r="A964" i="14" s="1"/>
  <c r="E489" i="14"/>
  <c r="A489" i="14" s="1"/>
  <c r="R3384" i="14"/>
  <c r="U3384" i="14"/>
  <c r="K3017" i="14"/>
  <c r="R3017" i="14"/>
  <c r="K3015" i="14"/>
  <c r="R3015" i="14"/>
  <c r="U3015" i="14"/>
  <c r="K3016" i="14"/>
  <c r="R3016" i="14"/>
  <c r="U3016" i="14"/>
  <c r="U2971" i="14"/>
  <c r="K675" i="14"/>
  <c r="R675" i="14"/>
  <c r="U675" i="14"/>
  <c r="R342" i="14"/>
  <c r="Q109" i="1"/>
  <c r="O403" i="1"/>
  <c r="Q403" i="1"/>
  <c r="O516" i="1"/>
  <c r="Q516" i="1"/>
  <c r="Y2156" i="14"/>
  <c r="Y2383" i="14"/>
  <c r="Y3248" i="14"/>
  <c r="Y3247" i="14"/>
  <c r="Y56" i="14"/>
  <c r="Y1353" i="14"/>
  <c r="Y3089" i="14"/>
  <c r="Y983" i="14"/>
  <c r="Y1549" i="14"/>
  <c r="Y778" i="14"/>
  <c r="Y2382" i="14"/>
  <c r="Y1090" i="14"/>
  <c r="Y812" i="14"/>
  <c r="Y335" i="14"/>
  <c r="Y1060" i="14"/>
  <c r="Y973" i="14"/>
  <c r="Y1561" i="14"/>
  <c r="Y3531" i="14"/>
  <c r="Y970" i="14"/>
  <c r="Y965" i="14"/>
  <c r="Y978" i="14"/>
  <c r="Y2157" i="14"/>
  <c r="Y3282" i="14"/>
  <c r="Y1377" i="14"/>
  <c r="Y2179" i="14"/>
  <c r="Y3530" i="14"/>
  <c r="Y1092" i="14"/>
  <c r="Y2152" i="14"/>
  <c r="Y1562" i="14"/>
  <c r="Y1928" i="14"/>
  <c r="Y957" i="14"/>
  <c r="E2156" i="14" l="1"/>
  <c r="A2156" i="14" s="1"/>
  <c r="E2157" i="14"/>
  <c r="A2157" i="14" s="1"/>
  <c r="E3248" i="14"/>
  <c r="A3248" i="14" s="1"/>
  <c r="E3089" i="14"/>
  <c r="A3089" i="14" s="1"/>
  <c r="E3530" i="14"/>
  <c r="A3530" i="14" s="1"/>
  <c r="E3247" i="14"/>
  <c r="A3247" i="14" s="1"/>
  <c r="E1562" i="14"/>
  <c r="A1562" i="14" s="1"/>
  <c r="E56" i="14"/>
  <c r="A56" i="14" s="1"/>
  <c r="E1092" i="14"/>
  <c r="A1092" i="14" s="1"/>
  <c r="E1549" i="14"/>
  <c r="A1549" i="14" s="1"/>
  <c r="E2152" i="14"/>
  <c r="A2152" i="14" s="1"/>
  <c r="E3282" i="14"/>
  <c r="A3282" i="14" s="1"/>
  <c r="E3531" i="14"/>
  <c r="A3531" i="14" s="1"/>
  <c r="E978" i="14"/>
  <c r="A978" i="14" s="1"/>
  <c r="E957" i="14"/>
  <c r="A957" i="14" s="1"/>
  <c r="E1090" i="14"/>
  <c r="A1090" i="14" s="1"/>
  <c r="E335" i="14"/>
  <c r="A335" i="14" s="1"/>
  <c r="E983" i="14"/>
  <c r="A983" i="14" s="1"/>
  <c r="E778" i="14"/>
  <c r="A778" i="14" s="1"/>
  <c r="E812" i="14"/>
  <c r="A812" i="14" s="1"/>
  <c r="E1353" i="14"/>
  <c r="A1353" i="14" s="1"/>
  <c r="E1377" i="14"/>
  <c r="A1377" i="14" s="1"/>
  <c r="E2382" i="14"/>
  <c r="A2382" i="14" s="1"/>
  <c r="E970" i="14"/>
  <c r="A970" i="14" s="1"/>
  <c r="E973" i="14"/>
  <c r="A973" i="14" s="1"/>
  <c r="E965" i="14"/>
  <c r="A965" i="14" s="1"/>
  <c r="E1060" i="14"/>
  <c r="A1060" i="14" s="1"/>
  <c r="E2179" i="14"/>
  <c r="A2179" i="14" s="1"/>
  <c r="E1928" i="14"/>
  <c r="A1928" i="14" s="1"/>
  <c r="E2383" i="14"/>
  <c r="A2383" i="14" s="1"/>
  <c r="E1561" i="14"/>
  <c r="A1561" i="14" s="1"/>
  <c r="O406" i="1"/>
  <c r="O109" i="1"/>
  <c r="Q267" i="1"/>
  <c r="Q406" i="1" l="1"/>
  <c r="R3356" i="14"/>
  <c r="R3355" i="14"/>
  <c r="R3349" i="14"/>
  <c r="X3349" i="14"/>
  <c r="R3351" i="14"/>
  <c r="K3350" i="14"/>
  <c r="R3350" i="14"/>
  <c r="R3348" i="14"/>
  <c r="R3352" i="14"/>
  <c r="R1629" i="14"/>
  <c r="X1629" i="14"/>
  <c r="R1119" i="14"/>
  <c r="R1117" i="14"/>
  <c r="R1118" i="14"/>
  <c r="R1116" i="14"/>
  <c r="X1144" i="14"/>
  <c r="R1144" i="14"/>
  <c r="K1144" i="14"/>
  <c r="R1121" i="14"/>
  <c r="X1121" i="14"/>
  <c r="R1120" i="14"/>
  <c r="X1120" i="14"/>
  <c r="O86" i="1" l="1"/>
  <c r="O485" i="1"/>
  <c r="Q485" i="1"/>
  <c r="O133" i="1" l="1"/>
  <c r="O357" i="1" l="1"/>
  <c r="K2558" i="14"/>
  <c r="K10" i="14"/>
  <c r="K11" i="14"/>
  <c r="K12" i="14"/>
  <c r="K13" i="14"/>
  <c r="K14" i="14"/>
  <c r="K17" i="14"/>
  <c r="K18" i="14"/>
  <c r="K21" i="14"/>
  <c r="K22" i="14"/>
  <c r="K26" i="14"/>
  <c r="K27" i="14"/>
  <c r="K29" i="14"/>
  <c r="K30" i="14"/>
  <c r="K31" i="14"/>
  <c r="K32" i="14"/>
  <c r="K2566" i="14"/>
  <c r="K102" i="14"/>
  <c r="K2586" i="14"/>
  <c r="K2599" i="14"/>
  <c r="K2601" i="14"/>
  <c r="K173" i="14"/>
  <c r="K2609" i="14"/>
  <c r="K223" i="14"/>
  <c r="K2615" i="14"/>
  <c r="K268" i="14"/>
  <c r="K2626" i="14"/>
  <c r="K2629" i="14"/>
  <c r="K300" i="14"/>
  <c r="K311" i="14"/>
  <c r="K312" i="14"/>
  <c r="K313" i="14"/>
  <c r="K321" i="14"/>
  <c r="K329" i="14"/>
  <c r="K337" i="14"/>
  <c r="K334" i="14"/>
  <c r="K336" i="14"/>
  <c r="K2655" i="14"/>
  <c r="K2663" i="14"/>
  <c r="K344" i="14"/>
  <c r="K340" i="14"/>
  <c r="K2681" i="14"/>
  <c r="K348" i="14"/>
  <c r="K369" i="14"/>
  <c r="K424" i="14"/>
  <c r="K448" i="14"/>
  <c r="K449" i="14"/>
  <c r="K456" i="14"/>
  <c r="K472" i="14"/>
  <c r="K473" i="14"/>
  <c r="K2748" i="14"/>
  <c r="K2749" i="14"/>
  <c r="K509" i="14"/>
  <c r="K510" i="14"/>
  <c r="K518" i="14"/>
  <c r="K530" i="14"/>
  <c r="K540" i="14"/>
  <c r="K565" i="14"/>
  <c r="K566" i="14"/>
  <c r="K603" i="14"/>
  <c r="K2797" i="14"/>
  <c r="K2813" i="14"/>
  <c r="K2814" i="14"/>
  <c r="K2819" i="14"/>
  <c r="K2834" i="14"/>
  <c r="K2842" i="14"/>
  <c r="K2847" i="14"/>
  <c r="K2870" i="14"/>
  <c r="K2872" i="14"/>
  <c r="K2875" i="14"/>
  <c r="K2888" i="14"/>
  <c r="K678" i="14"/>
  <c r="K679" i="14"/>
  <c r="K689" i="14"/>
  <c r="K687" i="14"/>
  <c r="K2898" i="14"/>
  <c r="K2897" i="14"/>
  <c r="K2899" i="14"/>
  <c r="K2900" i="14"/>
  <c r="K2901" i="14"/>
  <c r="K865" i="14"/>
  <c r="K2923" i="14"/>
  <c r="K2926" i="14"/>
  <c r="K2927" i="14"/>
  <c r="K2930" i="14"/>
  <c r="K2937" i="14"/>
  <c r="K765" i="14"/>
  <c r="K809" i="14"/>
  <c r="K808" i="14"/>
  <c r="K2964" i="14"/>
  <c r="K2972" i="14"/>
  <c r="K843" i="14"/>
  <c r="K2973" i="14"/>
  <c r="K846" i="14"/>
  <c r="K850" i="14"/>
  <c r="K856" i="14"/>
  <c r="K863" i="14"/>
  <c r="K896" i="14"/>
  <c r="K889" i="14"/>
  <c r="K890" i="14"/>
  <c r="K891" i="14"/>
  <c r="K892" i="14"/>
  <c r="K897" i="14"/>
  <c r="K925" i="14"/>
  <c r="K926" i="14"/>
  <c r="K929" i="14"/>
  <c r="K1001" i="14"/>
  <c r="K3023" i="14"/>
  <c r="K1010" i="14"/>
  <c r="K3031" i="14"/>
  <c r="K3032" i="14"/>
  <c r="K1049" i="14"/>
  <c r="K1050" i="14"/>
  <c r="K1071" i="14"/>
  <c r="K1072" i="14"/>
  <c r="K1081" i="14"/>
  <c r="K3053" i="14"/>
  <c r="K1143" i="14"/>
  <c r="K3081" i="14"/>
  <c r="K3076" i="14"/>
  <c r="K3077" i="14"/>
  <c r="K1131" i="14"/>
  <c r="K1142" i="14"/>
  <c r="K1147" i="14"/>
  <c r="K1148" i="14"/>
  <c r="K3078" i="14"/>
  <c r="K1151" i="14"/>
  <c r="K1150" i="14"/>
  <c r="K1152" i="14"/>
  <c r="K1153" i="14"/>
  <c r="K1149" i="14"/>
  <c r="K1174" i="14"/>
  <c r="K1178" i="14"/>
  <c r="K1189" i="14"/>
  <c r="K3094" i="14"/>
  <c r="K3095" i="14"/>
  <c r="K3100" i="14"/>
  <c r="K1202" i="14"/>
  <c r="K1203" i="14"/>
  <c r="K1211" i="14"/>
  <c r="K1244" i="14"/>
  <c r="K1245" i="14"/>
  <c r="K1254" i="14"/>
  <c r="K3125" i="14"/>
  <c r="K1256" i="14"/>
  <c r="K1257" i="14"/>
  <c r="K1273" i="14"/>
  <c r="K3129" i="14"/>
  <c r="K1292" i="14"/>
  <c r="K1294" i="14"/>
  <c r="K1297" i="14"/>
  <c r="K3140" i="14"/>
  <c r="K3141" i="14"/>
  <c r="K3142" i="14"/>
  <c r="K3143" i="14"/>
  <c r="K3144" i="14"/>
  <c r="K3145" i="14"/>
  <c r="K3147" i="14"/>
  <c r="K1327" i="14"/>
  <c r="K3148" i="14"/>
  <c r="K3149" i="14"/>
  <c r="K3151" i="14"/>
  <c r="K3152" i="14"/>
  <c r="K3153" i="14"/>
  <c r="K3154" i="14"/>
  <c r="K3155" i="14"/>
  <c r="K3156" i="14"/>
  <c r="K3157" i="14"/>
  <c r="K3158" i="14"/>
  <c r="K3160" i="14"/>
  <c r="K3162" i="14"/>
  <c r="K3163" i="14"/>
  <c r="K3164" i="14"/>
  <c r="K3165" i="14"/>
  <c r="K3166" i="14"/>
  <c r="K3168" i="14"/>
  <c r="K3169" i="14"/>
  <c r="K3170" i="14"/>
  <c r="K1363" i="14"/>
  <c r="K1365" i="14"/>
  <c r="K3176" i="14"/>
  <c r="K1366" i="14"/>
  <c r="K1372" i="14"/>
  <c r="K3179" i="14"/>
  <c r="K3180" i="14"/>
  <c r="K3181" i="14"/>
  <c r="K1400" i="14"/>
  <c r="K1407" i="14"/>
  <c r="K3182" i="14"/>
  <c r="K3184" i="14"/>
  <c r="K3185" i="14"/>
  <c r="K1416" i="14"/>
  <c r="K3186" i="14"/>
  <c r="K3187" i="14"/>
  <c r="K1423" i="14"/>
  <c r="K1431" i="14"/>
  <c r="K1434" i="14"/>
  <c r="K1439" i="14"/>
  <c r="K3188" i="14"/>
  <c r="K1447" i="14"/>
  <c r="K3192" i="14"/>
  <c r="K3193" i="14"/>
  <c r="K3194" i="14"/>
  <c r="K3197" i="14"/>
  <c r="K3198" i="14"/>
  <c r="K3200" i="14"/>
  <c r="K1463" i="14"/>
  <c r="K3203" i="14"/>
  <c r="K1484" i="14"/>
  <c r="K3208" i="14"/>
  <c r="K1500" i="14"/>
  <c r="K3209" i="14"/>
  <c r="K1498" i="14"/>
  <c r="K1499" i="14"/>
  <c r="K3210" i="14"/>
  <c r="K3212" i="14"/>
  <c r="K1509" i="14"/>
  <c r="K1511" i="14"/>
  <c r="K685" i="14"/>
  <c r="K910" i="14"/>
  <c r="K895" i="14"/>
  <c r="K994" i="14"/>
  <c r="K3213" i="14"/>
  <c r="K3214" i="14"/>
  <c r="K3215" i="14"/>
  <c r="K1529" i="14"/>
  <c r="K3216" i="14"/>
  <c r="K3217" i="14"/>
  <c r="K3218" i="14"/>
  <c r="K3219" i="14"/>
  <c r="K3221" i="14"/>
  <c r="K3222" i="14"/>
  <c r="K3254" i="14"/>
  <c r="K3255" i="14"/>
  <c r="K1543" i="14"/>
  <c r="K1571" i="14"/>
  <c r="K1573" i="14"/>
  <c r="K1574" i="14"/>
  <c r="K1599" i="14"/>
  <c r="K1607" i="14"/>
  <c r="K1608" i="14"/>
  <c r="K1612" i="14"/>
  <c r="K1613" i="14"/>
  <c r="K1614" i="14"/>
  <c r="K1615" i="14"/>
  <c r="K1616" i="14"/>
  <c r="K1617" i="14"/>
  <c r="K1626" i="14"/>
  <c r="K1679" i="14"/>
  <c r="K1680" i="14"/>
  <c r="K1683" i="14"/>
  <c r="K1713" i="14"/>
  <c r="K3325" i="14"/>
  <c r="K3327" i="14"/>
  <c r="K1731" i="14"/>
  <c r="K1745" i="14"/>
  <c r="K1746" i="14"/>
  <c r="K1748" i="14"/>
  <c r="K1761" i="14"/>
  <c r="K1764" i="14"/>
  <c r="K3354" i="14"/>
  <c r="K3362" i="14"/>
  <c r="K3364" i="14"/>
  <c r="K1769" i="14"/>
  <c r="K1770" i="14"/>
  <c r="K3366" i="14"/>
  <c r="K1774" i="14"/>
  <c r="K3375" i="14"/>
  <c r="K1782" i="14"/>
  <c r="K3387" i="14"/>
  <c r="K1786" i="14"/>
  <c r="K1807" i="14"/>
  <c r="K1821" i="14"/>
  <c r="K1930" i="14"/>
  <c r="K1933" i="14"/>
  <c r="K1934" i="14"/>
  <c r="K1936" i="14"/>
  <c r="K1938" i="14"/>
  <c r="K1940" i="14"/>
  <c r="K1941" i="14"/>
  <c r="K1944" i="14"/>
  <c r="K1964" i="14"/>
  <c r="K1965" i="14"/>
  <c r="K1966" i="14"/>
  <c r="K2032" i="14"/>
  <c r="K2033" i="14"/>
  <c r="K2046" i="14"/>
  <c r="K2073" i="14"/>
  <c r="K2074" i="14"/>
  <c r="K2075" i="14"/>
  <c r="K2104" i="14"/>
  <c r="K2105" i="14"/>
  <c r="K2106" i="14"/>
  <c r="K2107" i="14"/>
  <c r="K2108" i="14"/>
  <c r="K3559" i="14"/>
  <c r="K2119" i="14"/>
  <c r="K2140" i="14"/>
  <c r="K2146" i="14"/>
  <c r="K2147" i="14"/>
  <c r="K2153" i="14"/>
  <c r="K2148" i="14"/>
  <c r="K2159" i="14"/>
  <c r="K2160" i="14"/>
  <c r="K2193" i="14"/>
  <c r="K2196" i="14"/>
  <c r="K2197" i="14"/>
  <c r="K2199" i="14"/>
  <c r="K2257" i="14"/>
  <c r="K2259" i="14"/>
  <c r="K2281" i="14"/>
  <c r="K2284" i="14"/>
  <c r="K2286" i="14"/>
  <c r="K2291" i="14"/>
  <c r="K2294" i="14"/>
  <c r="K2296" i="14"/>
  <c r="K2303" i="14"/>
  <c r="K2324" i="14"/>
  <c r="K2333" i="14"/>
  <c r="K2335" i="14"/>
  <c r="K2338" i="14"/>
  <c r="K3650" i="14"/>
  <c r="K3651" i="14"/>
  <c r="K3652" i="14"/>
  <c r="K2342" i="14"/>
  <c r="K2363" i="14"/>
  <c r="K2364" i="14"/>
  <c r="K3656" i="14"/>
  <c r="K2431" i="14"/>
  <c r="K2467" i="14"/>
  <c r="K2496" i="14"/>
  <c r="K2502" i="14"/>
  <c r="K2512" i="14"/>
  <c r="K2513" i="14"/>
  <c r="K2553" i="14"/>
  <c r="U3624" i="14"/>
  <c r="X3624" i="14"/>
  <c r="R664" i="14"/>
  <c r="X664" i="14"/>
  <c r="U2094" i="14"/>
  <c r="X2094" i="14"/>
  <c r="U2093" i="14"/>
  <c r="X2093" i="14"/>
  <c r="U3532" i="14"/>
  <c r="X3532" i="14"/>
  <c r="U3396" i="14"/>
  <c r="Q133" i="1" l="1"/>
  <c r="U3198" i="14"/>
  <c r="U1088" i="14"/>
  <c r="X1088" i="14"/>
  <c r="X3049" i="14"/>
  <c r="X3052" i="14"/>
  <c r="U3051" i="14" l="1"/>
  <c r="X3051" i="14"/>
  <c r="U761" i="14" l="1"/>
  <c r="X761" i="14"/>
  <c r="U584" i="14"/>
  <c r="X584" i="14"/>
  <c r="X731" i="14"/>
  <c r="X2799" i="14"/>
  <c r="X2855" i="14"/>
  <c r="X2846" i="14" l="1"/>
  <c r="X2861" i="14"/>
  <c r="X2859" i="14"/>
  <c r="X2860" i="14"/>
  <c r="U2575" i="14"/>
  <c r="X2575" i="14"/>
  <c r="Q417" i="1"/>
  <c r="Q416" i="1"/>
  <c r="Q246" i="1"/>
  <c r="Q65" i="1"/>
  <c r="Q163" i="1"/>
  <c r="Q4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563" i="14"/>
  <c r="X3563" i="14"/>
  <c r="U1536" i="14"/>
  <c r="X1536" i="14"/>
  <c r="R624" i="14"/>
  <c r="U624" i="14"/>
  <c r="X624" i="14"/>
  <c r="R625" i="14"/>
  <c r="U625" i="14"/>
  <c r="X625" i="14"/>
  <c r="R623" i="14"/>
  <c r="U623" i="14"/>
  <c r="X623" i="14"/>
  <c r="O382" i="1" l="1"/>
  <c r="O246" i="1"/>
  <c r="Q489" i="1"/>
  <c r="N688" i="12"/>
  <c r="N701" i="12"/>
  <c r="N702" i="12"/>
  <c r="N703" i="12"/>
  <c r="N704" i="12"/>
  <c r="Q671" i="12"/>
  <c r="Q674" i="12"/>
  <c r="Q675" i="12"/>
  <c r="Q1134" i="12"/>
  <c r="Q676" i="12"/>
  <c r="Q677" i="12"/>
  <c r="Q1135" i="12"/>
  <c r="Q678" i="12"/>
  <c r="Q1150" i="12"/>
  <c r="Q679" i="12"/>
  <c r="Q1121" i="12"/>
  <c r="Q1122" i="12"/>
  <c r="Q684" i="12"/>
  <c r="Q685" i="12"/>
  <c r="Q691" i="12"/>
  <c r="Q692" i="12"/>
  <c r="Q693" i="12"/>
  <c r="Q694" i="12"/>
  <c r="Q698" i="12"/>
  <c r="Q699" i="12"/>
  <c r="Q700" i="12"/>
  <c r="Q702" i="12"/>
  <c r="Q703" i="12"/>
  <c r="Q704" i="12"/>
  <c r="Q705" i="12"/>
  <c r="T671" i="12"/>
  <c r="T672" i="12"/>
  <c r="T674" i="12"/>
  <c r="T1134" i="12"/>
  <c r="T1135" i="12"/>
  <c r="T1150" i="12"/>
  <c r="T681" i="12"/>
  <c r="T1121" i="12"/>
  <c r="T1122" i="12"/>
  <c r="T686" i="12"/>
  <c r="T687" i="12"/>
  <c r="T688" i="12"/>
  <c r="T689" i="12"/>
  <c r="T691" i="12"/>
  <c r="T692" i="12"/>
  <c r="T693" i="12"/>
  <c r="T695" i="12"/>
  <c r="T696" i="12"/>
  <c r="T698" i="12"/>
  <c r="T699" i="12"/>
  <c r="T700" i="12"/>
  <c r="T701" i="12"/>
  <c r="T702" i="12"/>
  <c r="T703" i="12"/>
  <c r="T704" i="12"/>
  <c r="X671" i="12"/>
  <c r="X1073" i="12"/>
  <c r="X674" i="12"/>
  <c r="X675" i="12"/>
  <c r="X1150" i="12"/>
  <c r="X680" i="12"/>
  <c r="X681" i="12"/>
  <c r="X682" i="12"/>
  <c r="X683" i="12"/>
  <c r="X1121" i="12"/>
  <c r="X685" i="12"/>
  <c r="X686" i="12"/>
  <c r="X687" i="12"/>
  <c r="X688" i="12"/>
  <c r="X689" i="12"/>
  <c r="X690" i="12"/>
  <c r="X691" i="12"/>
  <c r="X694" i="12"/>
  <c r="X696" i="12"/>
  <c r="X697" i="12"/>
  <c r="X698" i="12"/>
  <c r="X699" i="12"/>
  <c r="X700" i="12"/>
  <c r="X701" i="12"/>
  <c r="X702" i="12"/>
  <c r="X703" i="12"/>
  <c r="X704" i="12"/>
  <c r="X705" i="12"/>
  <c r="X648" i="12" l="1"/>
  <c r="Q397" i="1" l="1"/>
  <c r="U2548" i="14"/>
  <c r="X2548" i="14"/>
  <c r="U2534" i="14"/>
  <c r="U2535" i="14"/>
  <c r="X2534" i="14"/>
  <c r="X2535" i="14"/>
  <c r="U2593" i="14"/>
  <c r="X2593" i="14"/>
  <c r="R1212" i="14"/>
  <c r="U1212" i="14"/>
  <c r="X1212" i="14"/>
  <c r="U1102" i="14"/>
  <c r="X1102" i="14"/>
  <c r="Q385" i="1" l="1"/>
  <c r="Q296" i="1"/>
  <c r="Q256" i="1"/>
  <c r="Q473" i="1"/>
  <c r="Q140" i="1"/>
  <c r="Q120" i="1"/>
  <c r="D751" i="13" l="1"/>
  <c r="D752" i="13"/>
  <c r="O296" i="1" l="1"/>
  <c r="O256" i="1"/>
  <c r="R1581" i="14" l="1"/>
  <c r="U1581" i="14"/>
  <c r="X1581" i="14"/>
  <c r="R3229" i="14"/>
  <c r="U3229" i="14"/>
  <c r="X3229" i="14"/>
  <c r="R1183" i="14" l="1"/>
  <c r="U1183" i="14"/>
  <c r="X1183" i="14"/>
  <c r="R97" i="14"/>
  <c r="U97" i="14"/>
  <c r="X97" i="14"/>
  <c r="O401" i="1"/>
  <c r="Q401" i="1"/>
  <c r="O402" i="1"/>
  <c r="Q402" i="1"/>
  <c r="Q368" i="1"/>
  <c r="O526" i="1" l="1"/>
  <c r="N1144" i="12"/>
  <c r="T1144" i="12"/>
  <c r="Q526" i="1" l="1"/>
  <c r="X1144" i="12"/>
  <c r="Q1148" i="12"/>
  <c r="T1148" i="12"/>
  <c r="O408" i="1" l="1"/>
  <c r="O410" i="1"/>
  <c r="O412" i="1"/>
  <c r="O413" i="1"/>
  <c r="O414" i="1"/>
  <c r="O415" i="1"/>
  <c r="Q408" i="1"/>
  <c r="Q410" i="1"/>
  <c r="Q412" i="1"/>
  <c r="Q413" i="1"/>
  <c r="Q414" i="1"/>
  <c r="Q415" i="1"/>
  <c r="Q405" i="1"/>
  <c r="O405" i="1" l="1"/>
  <c r="R2441" i="14"/>
  <c r="U2441" i="14"/>
  <c r="X2441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N651" i="12"/>
  <c r="N652" i="12"/>
  <c r="N1173" i="12"/>
  <c r="N1175" i="12"/>
  <c r="N663" i="12"/>
  <c r="N664" i="12"/>
  <c r="N665" i="12"/>
  <c r="N667" i="12"/>
  <c r="N668" i="12"/>
  <c r="N669" i="12"/>
  <c r="Q646" i="12"/>
  <c r="Q1156" i="12"/>
  <c r="Q650" i="12"/>
  <c r="Q651" i="12"/>
  <c r="Q652" i="12"/>
  <c r="Q653" i="12"/>
  <c r="Q1168" i="12"/>
  <c r="Q1169" i="12"/>
  <c r="Q1157" i="12"/>
  <c r="Q1170" i="12"/>
  <c r="Q1171" i="12"/>
  <c r="Q1172" i="12"/>
  <c r="Q655" i="12"/>
  <c r="Q1151" i="12"/>
  <c r="Q656" i="12"/>
  <c r="Q659" i="12"/>
  <c r="Q1117" i="12"/>
  <c r="Q1173" i="12"/>
  <c r="Q1174" i="12"/>
  <c r="Q661" i="12"/>
  <c r="Q1118" i="12"/>
  <c r="Q1119" i="12"/>
  <c r="Q662" i="12"/>
  <c r="Q1120" i="12"/>
  <c r="Q1149" i="12"/>
  <c r="Q1175" i="12"/>
  <c r="Q664" i="12"/>
  <c r="T646" i="12"/>
  <c r="T647" i="12"/>
  <c r="T1156" i="12"/>
  <c r="T649" i="12"/>
  <c r="T650" i="12"/>
  <c r="T651" i="12"/>
  <c r="T652" i="12"/>
  <c r="T1168" i="12"/>
  <c r="T1169" i="12"/>
  <c r="T1157" i="12"/>
  <c r="T1170" i="12"/>
  <c r="T1171" i="12"/>
  <c r="T1172" i="12"/>
  <c r="T655" i="12"/>
  <c r="T1151" i="12"/>
  <c r="T656" i="12"/>
  <c r="T657" i="12"/>
  <c r="T660" i="12"/>
  <c r="T1117" i="12"/>
  <c r="T1173" i="12"/>
  <c r="T1174" i="12"/>
  <c r="T661" i="12"/>
  <c r="T1118" i="12"/>
  <c r="T1119" i="12"/>
  <c r="T662" i="12"/>
  <c r="T1120" i="12"/>
  <c r="T1149" i="12"/>
  <c r="T1175" i="12"/>
  <c r="T663" i="12"/>
  <c r="T1069" i="12"/>
  <c r="T667" i="12"/>
  <c r="T670" i="12"/>
  <c r="X646" i="12"/>
  <c r="X647" i="12"/>
  <c r="X649" i="12"/>
  <c r="X650" i="12"/>
  <c r="X651" i="12"/>
  <c r="X652" i="12"/>
  <c r="X653" i="12"/>
  <c r="X654" i="12"/>
  <c r="X1168" i="12"/>
  <c r="X1169" i="12"/>
  <c r="X1170" i="12"/>
  <c r="X1171" i="12"/>
  <c r="X1172" i="12"/>
  <c r="X656" i="12"/>
  <c r="X658" i="12"/>
  <c r="X659" i="12"/>
  <c r="X1173" i="12"/>
  <c r="X1174" i="12"/>
  <c r="X661" i="12"/>
  <c r="X1119" i="12"/>
  <c r="X662" i="12"/>
  <c r="X1120" i="12"/>
  <c r="X1175" i="12"/>
  <c r="X663" i="12"/>
  <c r="X664" i="12"/>
  <c r="X665" i="12"/>
  <c r="X1069" i="12"/>
  <c r="X667" i="12"/>
  <c r="X670" i="12"/>
  <c r="U2561" i="14" l="1"/>
  <c r="U2562" i="14"/>
  <c r="U2563" i="14"/>
  <c r="U2564" i="14"/>
  <c r="U2565" i="14"/>
  <c r="U2566" i="14"/>
  <c r="U2569" i="14"/>
  <c r="U2571" i="14"/>
  <c r="U2572" i="14"/>
  <c r="U2573" i="14"/>
  <c r="U2574" i="14"/>
  <c r="U2576" i="14"/>
  <c r="U2577" i="14"/>
  <c r="U2578" i="14"/>
  <c r="U2579" i="14"/>
  <c r="U2580" i="14"/>
  <c r="U2583" i="14"/>
  <c r="U2584" i="14"/>
  <c r="U2588" i="14"/>
  <c r="U2589" i="14"/>
  <c r="U2591" i="14"/>
  <c r="U2592" i="14"/>
  <c r="U2594" i="14"/>
  <c r="U2596" i="14"/>
  <c r="U2597" i="14"/>
  <c r="U2598" i="14"/>
  <c r="U2599" i="14"/>
  <c r="U2600" i="14"/>
  <c r="U2601" i="14"/>
  <c r="U2604" i="14"/>
  <c r="U2605" i="14"/>
  <c r="U2606" i="14"/>
  <c r="U2607" i="14"/>
  <c r="U2608" i="14"/>
  <c r="U2609" i="14"/>
  <c r="U2610" i="14"/>
  <c r="U2613" i="14"/>
  <c r="U2614" i="14"/>
  <c r="U2615" i="14"/>
  <c r="U2617" i="14"/>
  <c r="U2618" i="14"/>
  <c r="U2619" i="14"/>
  <c r="U276" i="14"/>
  <c r="U2622" i="14"/>
  <c r="U2624" i="14"/>
  <c r="U2625" i="14"/>
  <c r="U269" i="14"/>
  <c r="U2626" i="14"/>
  <c r="U2627" i="14"/>
  <c r="U2628" i="14"/>
  <c r="U2630" i="14"/>
  <c r="U2631" i="14"/>
  <c r="U2632" i="14"/>
  <c r="U2634" i="14"/>
  <c r="U2635" i="14"/>
  <c r="U2636" i="14"/>
  <c r="U2637" i="14"/>
  <c r="U2638" i="14"/>
  <c r="U2639" i="14"/>
  <c r="U2642" i="14"/>
  <c r="U2645" i="14"/>
  <c r="U2647" i="14"/>
  <c r="U2649" i="14"/>
  <c r="U2867" i="14"/>
  <c r="U2652" i="14"/>
  <c r="U2653" i="14"/>
  <c r="U2654" i="14"/>
  <c r="U2655" i="14"/>
  <c r="U2656" i="14"/>
  <c r="U2657" i="14"/>
  <c r="U2658" i="14"/>
  <c r="U2659" i="14"/>
  <c r="U2660" i="14"/>
  <c r="U2661" i="14"/>
  <c r="U2662" i="14"/>
  <c r="U2663" i="14"/>
  <c r="U2664" i="14"/>
  <c r="U2665" i="14"/>
  <c r="U2666" i="14"/>
  <c r="U2667" i="14"/>
  <c r="U2668" i="14"/>
  <c r="U2669" i="14"/>
  <c r="U2670" i="14"/>
  <c r="U345" i="14"/>
  <c r="U2672" i="14"/>
  <c r="U2673" i="14"/>
  <c r="U2674" i="14"/>
  <c r="U2675" i="14"/>
  <c r="U2676" i="14"/>
  <c r="U2677" i="14"/>
  <c r="U2679" i="14"/>
  <c r="U2680" i="14"/>
  <c r="U2681" i="14"/>
  <c r="U2682" i="14"/>
  <c r="U2684" i="14"/>
  <c r="U2685" i="14"/>
  <c r="U2686" i="14"/>
  <c r="U2687" i="14"/>
  <c r="U2688" i="14"/>
  <c r="U2689" i="14"/>
  <c r="U2690" i="14"/>
  <c r="U2691" i="14"/>
  <c r="U2693" i="14"/>
  <c r="U2694" i="14"/>
  <c r="U2695" i="14"/>
  <c r="U2696" i="14"/>
  <c r="U2697" i="14"/>
  <c r="U2698" i="14"/>
  <c r="U2699" i="14"/>
  <c r="U2701" i="14"/>
  <c r="U2727" i="14"/>
  <c r="U2728" i="14"/>
  <c r="U2702" i="14"/>
  <c r="U2703" i="14"/>
  <c r="U2709" i="14"/>
  <c r="U2711" i="14"/>
  <c r="U2712" i="14"/>
  <c r="U2713" i="14"/>
  <c r="U2716" i="14"/>
  <c r="U2717" i="14"/>
  <c r="U2718" i="14"/>
  <c r="U2719" i="14"/>
  <c r="U2720" i="14"/>
  <c r="U2723" i="14"/>
  <c r="U2724" i="14"/>
  <c r="U2725" i="14"/>
  <c r="U2729" i="14"/>
  <c r="U2730" i="14"/>
  <c r="U2731" i="14"/>
  <c r="U2732" i="14"/>
  <c r="U2733" i="14"/>
  <c r="U2736" i="14"/>
  <c r="U2737" i="14"/>
  <c r="U2738" i="14"/>
  <c r="U2739" i="14"/>
  <c r="U2740" i="14"/>
  <c r="U2741" i="14"/>
  <c r="U2742" i="14"/>
  <c r="U1018" i="14"/>
  <c r="U2743" i="14"/>
  <c r="U2744" i="14"/>
  <c r="U2745" i="14"/>
  <c r="U2746" i="14"/>
  <c r="U2747" i="14"/>
  <c r="U2748" i="14"/>
  <c r="U2749" i="14"/>
  <c r="U2750" i="14"/>
  <c r="U2751" i="14"/>
  <c r="U2752" i="14"/>
  <c r="U2753" i="14"/>
  <c r="U2755" i="14"/>
  <c r="U2756" i="14"/>
  <c r="U2757" i="14"/>
  <c r="U2758" i="14"/>
  <c r="U2760" i="14"/>
  <c r="U2764" i="14"/>
  <c r="U3030" i="14"/>
  <c r="U2765" i="14"/>
  <c r="U2766" i="14"/>
  <c r="U2773" i="14"/>
  <c r="U2774" i="14"/>
  <c r="U2775" i="14"/>
  <c r="U2777" i="14"/>
  <c r="U2778" i="14"/>
  <c r="U2779" i="14"/>
  <c r="U655" i="14"/>
  <c r="U2781" i="14"/>
  <c r="U2782" i="14"/>
  <c r="U2783" i="14"/>
  <c r="U2784" i="14"/>
  <c r="U2785" i="14"/>
  <c r="U2786" i="14"/>
  <c r="U2787" i="14"/>
  <c r="U2788" i="14"/>
  <c r="U2789" i="14"/>
  <c r="U2761" i="14"/>
  <c r="U2791" i="14"/>
  <c r="U2792" i="14"/>
  <c r="U2793" i="14"/>
  <c r="U2762" i="14"/>
  <c r="U2795" i="14"/>
  <c r="U612" i="14"/>
  <c r="U2798" i="14"/>
  <c r="U2800" i="14"/>
  <c r="U2801" i="14"/>
  <c r="U2802" i="14"/>
  <c r="U2804" i="14"/>
  <c r="U621" i="14"/>
  <c r="U2805" i="14"/>
  <c r="U2807" i="14"/>
  <c r="U2809" i="14"/>
  <c r="U2810" i="14"/>
  <c r="U2811" i="14"/>
  <c r="U2814" i="14"/>
  <c r="U619" i="14"/>
  <c r="U620" i="14"/>
  <c r="U2819" i="14"/>
  <c r="U2820" i="14"/>
  <c r="U2821" i="14"/>
  <c r="U2822" i="14"/>
  <c r="U2824" i="14"/>
  <c r="U2828" i="14"/>
  <c r="U2829" i="14"/>
  <c r="U2830" i="14"/>
  <c r="U2832" i="14"/>
  <c r="U2833" i="14"/>
  <c r="U2834" i="14"/>
  <c r="U2835" i="14"/>
  <c r="U2836" i="14"/>
  <c r="U2837" i="14"/>
  <c r="U2839" i="14"/>
  <c r="U2840" i="14"/>
  <c r="U2841" i="14"/>
  <c r="U2842" i="14"/>
  <c r="U2843" i="14"/>
  <c r="U2844" i="14"/>
  <c r="U2845" i="14"/>
  <c r="U654" i="14"/>
  <c r="U2847" i="14"/>
  <c r="U2848" i="14"/>
  <c r="U2849" i="14"/>
  <c r="U653" i="14"/>
  <c r="U2850" i="14"/>
  <c r="U2851" i="14"/>
  <c r="U2852" i="14"/>
  <c r="U2853" i="14"/>
  <c r="U2854" i="14"/>
  <c r="U2856" i="14"/>
  <c r="U2857" i="14"/>
  <c r="U2858" i="14"/>
  <c r="U1020" i="14"/>
  <c r="U2864" i="14"/>
  <c r="U2866" i="14"/>
  <c r="U662" i="14"/>
  <c r="U663" i="14"/>
  <c r="U2868" i="14"/>
  <c r="U2869" i="14"/>
  <c r="U2870" i="14"/>
  <c r="U2871" i="14"/>
  <c r="U2872" i="14"/>
  <c r="U2873" i="14"/>
  <c r="U2874" i="14"/>
  <c r="U2875" i="14"/>
  <c r="U2876" i="14"/>
  <c r="U2877" i="14"/>
  <c r="U2878" i="14"/>
  <c r="U2880" i="14"/>
  <c r="U2881" i="14"/>
  <c r="U2882" i="14"/>
  <c r="U2883" i="14"/>
  <c r="U2884" i="14"/>
  <c r="U2885" i="14"/>
  <c r="U2888" i="14"/>
  <c r="U2887" i="14"/>
  <c r="U2890" i="14"/>
  <c r="U2891" i="14"/>
  <c r="U2892" i="14"/>
  <c r="U2893" i="14"/>
  <c r="U2894" i="14"/>
  <c r="U2895" i="14"/>
  <c r="U2896" i="14"/>
  <c r="U2903" i="14"/>
  <c r="U2905" i="14"/>
  <c r="U2906" i="14"/>
  <c r="U2907" i="14"/>
  <c r="U2908" i="14"/>
  <c r="U2909" i="14"/>
  <c r="U2910" i="14"/>
  <c r="U2912" i="14"/>
  <c r="U2913" i="14"/>
  <c r="U2914" i="14"/>
  <c r="U2915" i="14"/>
  <c r="U2916" i="14"/>
  <c r="U733" i="14"/>
  <c r="U2917" i="14"/>
  <c r="U2918" i="14"/>
  <c r="U2919" i="14"/>
  <c r="U2921" i="14"/>
  <c r="U2925" i="14"/>
  <c r="U2932" i="14"/>
  <c r="U2934" i="14"/>
  <c r="U2935" i="14"/>
  <c r="U2937" i="14"/>
  <c r="U2939" i="14"/>
  <c r="U2941" i="14"/>
  <c r="U2942" i="14"/>
  <c r="U2944" i="14"/>
  <c r="U2945" i="14"/>
  <c r="U2946" i="14"/>
  <c r="U2947" i="14"/>
  <c r="U2948" i="14"/>
  <c r="U2949" i="14"/>
  <c r="U2950" i="14"/>
  <c r="U2951" i="14"/>
  <c r="U2952" i="14"/>
  <c r="U2954" i="14"/>
  <c r="U805" i="14"/>
  <c r="U2962" i="14"/>
  <c r="U2964" i="14"/>
  <c r="U2965" i="14"/>
  <c r="U2969" i="14"/>
  <c r="U834" i="14"/>
  <c r="U2972" i="14"/>
  <c r="U2973" i="14"/>
  <c r="U2974" i="14"/>
  <c r="U2975" i="14"/>
  <c r="U2977" i="14"/>
  <c r="U2978" i="14"/>
  <c r="U2980" i="14"/>
  <c r="U2981" i="14"/>
  <c r="U2982" i="14"/>
  <c r="U2983" i="14"/>
  <c r="U2985" i="14"/>
  <c r="U2986" i="14"/>
  <c r="U2987" i="14"/>
  <c r="U2991" i="14"/>
  <c r="U2992" i="14"/>
  <c r="U2994" i="14"/>
  <c r="U2996" i="14"/>
  <c r="U2997" i="14"/>
  <c r="U2999" i="14"/>
  <c r="U3000" i="14"/>
  <c r="U3001" i="14"/>
  <c r="U3003" i="14"/>
  <c r="U946" i="14"/>
  <c r="U3004" i="14"/>
  <c r="U3005" i="14"/>
  <c r="U3006" i="14"/>
  <c r="U3007" i="14"/>
  <c r="U3008" i="14"/>
  <c r="U3009" i="14"/>
  <c r="U3011" i="14"/>
  <c r="U2998" i="14"/>
  <c r="U3012" i="14"/>
  <c r="U3013" i="14"/>
  <c r="U3018" i="14"/>
  <c r="U3021" i="14"/>
  <c r="U3024" i="14"/>
  <c r="U3026" i="14"/>
  <c r="U3047" i="14"/>
  <c r="U1052" i="14"/>
  <c r="U3027" i="14"/>
  <c r="U3028" i="14"/>
  <c r="U3031" i="14"/>
  <c r="U3032" i="14"/>
  <c r="U3033" i="14"/>
  <c r="U3035" i="14"/>
  <c r="U3036" i="14"/>
  <c r="U3037" i="14"/>
  <c r="U3044" i="14"/>
  <c r="U3045" i="14"/>
  <c r="U3048" i="14"/>
  <c r="U1085" i="14"/>
  <c r="U3056" i="14"/>
  <c r="U3057" i="14"/>
  <c r="U3058" i="14"/>
  <c r="U3059" i="14"/>
  <c r="U3060" i="14"/>
  <c r="U3061" i="14"/>
  <c r="U3064" i="14"/>
  <c r="U3065" i="14"/>
  <c r="U3066" i="14"/>
  <c r="U3067" i="14"/>
  <c r="U3068" i="14"/>
  <c r="U3069" i="14"/>
  <c r="U3070" i="14"/>
  <c r="U3071" i="14"/>
  <c r="U3072" i="14"/>
  <c r="U3073" i="14"/>
  <c r="U3074" i="14"/>
  <c r="U3079" i="14"/>
  <c r="U3080" i="14"/>
  <c r="U3077" i="14"/>
  <c r="U1128" i="14"/>
  <c r="U3083" i="14"/>
  <c r="U3084" i="14"/>
  <c r="U3085" i="14"/>
  <c r="U3086" i="14"/>
  <c r="U3087" i="14"/>
  <c r="U3088" i="14"/>
  <c r="U3090" i="14"/>
  <c r="U3091" i="14"/>
  <c r="U3092" i="14"/>
  <c r="U3093" i="14"/>
  <c r="U3096" i="14"/>
  <c r="U3097" i="14"/>
  <c r="U3100" i="14"/>
  <c r="U3101" i="14"/>
  <c r="U3102" i="14"/>
  <c r="U3103" i="14"/>
  <c r="U3106" i="14"/>
  <c r="U3109" i="14"/>
  <c r="U3110" i="14"/>
  <c r="U3114" i="14"/>
  <c r="U3116" i="14"/>
  <c r="U3118" i="14"/>
  <c r="U3119" i="14"/>
  <c r="U3121" i="14"/>
  <c r="U3122" i="14"/>
  <c r="U3123" i="14"/>
  <c r="U3124" i="14"/>
  <c r="U3125" i="14"/>
  <c r="U3127" i="14"/>
  <c r="U3134" i="14"/>
  <c r="U3129" i="14"/>
  <c r="U1282" i="14"/>
  <c r="U3136" i="14"/>
  <c r="U3131" i="14"/>
  <c r="U3132" i="14"/>
  <c r="U3141" i="14"/>
  <c r="U3142" i="14"/>
  <c r="U3143" i="14"/>
  <c r="U3144" i="14"/>
  <c r="U3148" i="14"/>
  <c r="U3150" i="14"/>
  <c r="U3151" i="14"/>
  <c r="U3152" i="14"/>
  <c r="U3153" i="14"/>
  <c r="U3155" i="14"/>
  <c r="U3156" i="14"/>
  <c r="U3157" i="14"/>
  <c r="U3158" i="14"/>
  <c r="U3159" i="14"/>
  <c r="U3160" i="14"/>
  <c r="U3161" i="14"/>
  <c r="U3162" i="14"/>
  <c r="U3163" i="14"/>
  <c r="U3164" i="14"/>
  <c r="U3165" i="14"/>
  <c r="U3166" i="14"/>
  <c r="U3167" i="14"/>
  <c r="U3168" i="14"/>
  <c r="U3169" i="14"/>
  <c r="U3170" i="14"/>
  <c r="U3171" i="14"/>
  <c r="U3172" i="14"/>
  <c r="U3174" i="14"/>
  <c r="U3175" i="14"/>
  <c r="U3176" i="14"/>
  <c r="U3177" i="14"/>
  <c r="U3178" i="14"/>
  <c r="U3179" i="14"/>
  <c r="U3180" i="14"/>
  <c r="U3183" i="14"/>
  <c r="U3182" i="14"/>
  <c r="U3184" i="14"/>
  <c r="U3185" i="14"/>
  <c r="U3186" i="14"/>
  <c r="U3187" i="14"/>
  <c r="U3188" i="14"/>
  <c r="U3189" i="14"/>
  <c r="U3190" i="14"/>
  <c r="U3191" i="14"/>
  <c r="U3192" i="14"/>
  <c r="U3193" i="14"/>
  <c r="U3194" i="14"/>
  <c r="U3195" i="14"/>
  <c r="U3196" i="14"/>
  <c r="U3197" i="14"/>
  <c r="U3199" i="14"/>
  <c r="U3200" i="14"/>
  <c r="U3201" i="14"/>
  <c r="U3202" i="14"/>
  <c r="U1473" i="14"/>
  <c r="U3203" i="14"/>
  <c r="U3206" i="14"/>
  <c r="U3207" i="14"/>
  <c r="U3208" i="14"/>
  <c r="U3209" i="14"/>
  <c r="U3210" i="14"/>
  <c r="U3211" i="14"/>
  <c r="U3216" i="14"/>
  <c r="U3217" i="14"/>
  <c r="U3218" i="14"/>
  <c r="U3220" i="14"/>
  <c r="U3221" i="14"/>
  <c r="U3236" i="14"/>
  <c r="U3237" i="14"/>
  <c r="U3238" i="14"/>
  <c r="U3240" i="14"/>
  <c r="U3242" i="14"/>
  <c r="U3249" i="14"/>
  <c r="U3251" i="14"/>
  <c r="U3253" i="14"/>
  <c r="U3255" i="14"/>
  <c r="U3259" i="14"/>
  <c r="U3260" i="14"/>
  <c r="U1578" i="14"/>
  <c r="U3263" i="14"/>
  <c r="U3265" i="14"/>
  <c r="U3266" i="14"/>
  <c r="U3267" i="14"/>
  <c r="U3269" i="14"/>
  <c r="U3268" i="14"/>
  <c r="U3270" i="14"/>
  <c r="U3271" i="14"/>
  <c r="U3273" i="14"/>
  <c r="U3275" i="14"/>
  <c r="U3274" i="14"/>
  <c r="U3277" i="14"/>
  <c r="U3278" i="14"/>
  <c r="U3279" i="14"/>
  <c r="U3280" i="14"/>
  <c r="U1630" i="14"/>
  <c r="U3281" i="14"/>
  <c r="U3283" i="14"/>
  <c r="U3284" i="14"/>
  <c r="U3287" i="14"/>
  <c r="U3289" i="14"/>
  <c r="U3290" i="14"/>
  <c r="U3292" i="14"/>
  <c r="U3293" i="14"/>
  <c r="U3294" i="14"/>
  <c r="U3295" i="14"/>
  <c r="U3300" i="14"/>
  <c r="U3303" i="14"/>
  <c r="U3306" i="14"/>
  <c r="U3312" i="14"/>
  <c r="U3313" i="14"/>
  <c r="U3314" i="14"/>
  <c r="U3315" i="14"/>
  <c r="U3316" i="14"/>
  <c r="U3317" i="14"/>
  <c r="U3318" i="14"/>
  <c r="U3319" i="14"/>
  <c r="U3320" i="14"/>
  <c r="U3321" i="14"/>
  <c r="U3322" i="14"/>
  <c r="U3324" i="14"/>
  <c r="U3325" i="14"/>
  <c r="U3326" i="14"/>
  <c r="U3327" i="14"/>
  <c r="U3328" i="14"/>
  <c r="U3329" i="14"/>
  <c r="U3330" i="14"/>
  <c r="U3331" i="14"/>
  <c r="U3334" i="14"/>
  <c r="U3335" i="14"/>
  <c r="U1735" i="14"/>
  <c r="U3337" i="14"/>
  <c r="U3338" i="14"/>
  <c r="U3339" i="14"/>
  <c r="U3340" i="14"/>
  <c r="U3341" i="14"/>
  <c r="U3342" i="14"/>
  <c r="U3343" i="14"/>
  <c r="U3347" i="14"/>
  <c r="U3354" i="14"/>
  <c r="U3357" i="14"/>
  <c r="U3358" i="14"/>
  <c r="U3359" i="14"/>
  <c r="U3360" i="14"/>
  <c r="U3361" i="14"/>
  <c r="U3363" i="14"/>
  <c r="U3365" i="14"/>
  <c r="U3368" i="14"/>
  <c r="U3370" i="14"/>
  <c r="U3374" i="14"/>
  <c r="U3383" i="14"/>
  <c r="U3385" i="14"/>
  <c r="U3386" i="14"/>
  <c r="U3387" i="14"/>
  <c r="U3388" i="14"/>
  <c r="U3389" i="14"/>
  <c r="U3390" i="14"/>
  <c r="U3391" i="14"/>
  <c r="U3397" i="14"/>
  <c r="U3398" i="14"/>
  <c r="U3402" i="14"/>
  <c r="U3405" i="14"/>
  <c r="U3406" i="14"/>
  <c r="U3410" i="14"/>
  <c r="U3411" i="14"/>
  <c r="U3413" i="14"/>
  <c r="U3428" i="14"/>
  <c r="U3435" i="14"/>
  <c r="U3433" i="14"/>
  <c r="U3432" i="14"/>
  <c r="U3431" i="14"/>
  <c r="U3430" i="14"/>
  <c r="U3446" i="14"/>
  <c r="U3444" i="14"/>
  <c r="U3440" i="14"/>
  <c r="U3438" i="14"/>
  <c r="U3437" i="14"/>
  <c r="U3436" i="14"/>
  <c r="U3451" i="14"/>
  <c r="U3449" i="14"/>
  <c r="U3447" i="14"/>
  <c r="U3453" i="14"/>
  <c r="U3452" i="14"/>
  <c r="U3454" i="14"/>
  <c r="U3455" i="14"/>
  <c r="U3456" i="14"/>
  <c r="U3457" i="14"/>
  <c r="U3458" i="14"/>
  <c r="U3459" i="14"/>
  <c r="U3460" i="14"/>
  <c r="U3463" i="14"/>
  <c r="U3468" i="14"/>
  <c r="U3470" i="14"/>
  <c r="U3471" i="14"/>
  <c r="U3472" i="14"/>
  <c r="U3473" i="14"/>
  <c r="U3475" i="14"/>
  <c r="U3477" i="14"/>
  <c r="U3478" i="14"/>
  <c r="U3479" i="14"/>
  <c r="U3480" i="14"/>
  <c r="U3482" i="14"/>
  <c r="U3264" i="14"/>
  <c r="U3483" i="14"/>
  <c r="U3484" i="14"/>
  <c r="U3485" i="14"/>
  <c r="U3486" i="14"/>
  <c r="U3487" i="14"/>
  <c r="U3488" i="14"/>
  <c r="U3489" i="14"/>
  <c r="U3490" i="14"/>
  <c r="U3491" i="14"/>
  <c r="U3492" i="14"/>
  <c r="U3493" i="14"/>
  <c r="U3495" i="14"/>
  <c r="U3496" i="14"/>
  <c r="U3497" i="14"/>
  <c r="U3499" i="14"/>
  <c r="U3500" i="14"/>
  <c r="U3503" i="14"/>
  <c r="U3507" i="14"/>
  <c r="U3508" i="14"/>
  <c r="U3509" i="14"/>
  <c r="U3510" i="14"/>
  <c r="U3511" i="14"/>
  <c r="U3513" i="14"/>
  <c r="U3514" i="14"/>
  <c r="U3515" i="14"/>
  <c r="U3516" i="14"/>
  <c r="U3517" i="14"/>
  <c r="U3518" i="14"/>
  <c r="U3520" i="14"/>
  <c r="U3522" i="14"/>
  <c r="U3521" i="14"/>
  <c r="U3523" i="14"/>
  <c r="U3525" i="14"/>
  <c r="U3537" i="14"/>
  <c r="U3539" i="14"/>
  <c r="U2088" i="14"/>
  <c r="U2086" i="14"/>
  <c r="U3540" i="14"/>
  <c r="U3543" i="14"/>
  <c r="U3545" i="14"/>
  <c r="U3547" i="14"/>
  <c r="U3549" i="14"/>
  <c r="U3550" i="14"/>
  <c r="U3551" i="14"/>
  <c r="U3552" i="14"/>
  <c r="U3553" i="14"/>
  <c r="U3554" i="14"/>
  <c r="U3555" i="14"/>
  <c r="U3556" i="14"/>
  <c r="U3558" i="14"/>
  <c r="U3561" i="14"/>
  <c r="U3562" i="14"/>
  <c r="U3564" i="14"/>
  <c r="U3565" i="14"/>
  <c r="U3566" i="14"/>
  <c r="U3567" i="14"/>
  <c r="U3568" i="14"/>
  <c r="U3569" i="14"/>
  <c r="U3571" i="14"/>
  <c r="U3572" i="14"/>
  <c r="U3573" i="14"/>
  <c r="U3574" i="14"/>
  <c r="U3575" i="14"/>
  <c r="U3580" i="14"/>
  <c r="U3581" i="14"/>
  <c r="U3582" i="14"/>
  <c r="U3583" i="14"/>
  <c r="U3586" i="14"/>
  <c r="U3588" i="14"/>
  <c r="U3589" i="14"/>
  <c r="U3590" i="14"/>
  <c r="U2258" i="14"/>
  <c r="U3591" i="14"/>
  <c r="U3592" i="14"/>
  <c r="U3593" i="14"/>
  <c r="U3594" i="14"/>
  <c r="U3595" i="14"/>
  <c r="U3596" i="14"/>
  <c r="U3597" i="14"/>
  <c r="U3598" i="14"/>
  <c r="U3599" i="14"/>
  <c r="U3600" i="14"/>
  <c r="U3601" i="14"/>
  <c r="U3602" i="14"/>
  <c r="U3606" i="14"/>
  <c r="U3607" i="14"/>
  <c r="U3608" i="14"/>
  <c r="U3609" i="14"/>
  <c r="U3620" i="14"/>
  <c r="U3621" i="14"/>
  <c r="U3623" i="14"/>
  <c r="U3625" i="14"/>
  <c r="U3626" i="14"/>
  <c r="U3627" i="14"/>
  <c r="U3628" i="14"/>
  <c r="U3629" i="14"/>
  <c r="U3630" i="14"/>
  <c r="U3631" i="14"/>
  <c r="U3632" i="14"/>
  <c r="U3633" i="14"/>
  <c r="U3634" i="14"/>
  <c r="U3635" i="14"/>
  <c r="U3636" i="14"/>
  <c r="U3637" i="14"/>
  <c r="U3638" i="14"/>
  <c r="U3639" i="14"/>
  <c r="U3640" i="14"/>
  <c r="U2338" i="14"/>
  <c r="U3644" i="14"/>
  <c r="U3647" i="14"/>
  <c r="U3649" i="14"/>
  <c r="U3650" i="14"/>
  <c r="U3651" i="14"/>
  <c r="U3654" i="14"/>
  <c r="U3655" i="14"/>
  <c r="U3656" i="14"/>
  <c r="U3657" i="14"/>
  <c r="U3412" i="14"/>
  <c r="U3576" i="14"/>
  <c r="U3577" i="14"/>
  <c r="U3584" i="14"/>
  <c r="U3585" i="14"/>
  <c r="U3587" i="14"/>
  <c r="U5" i="14"/>
  <c r="U25" i="14"/>
  <c r="U28" i="14"/>
  <c r="U34" i="14"/>
  <c r="U40" i="14"/>
  <c r="U43" i="14"/>
  <c r="U45" i="14"/>
  <c r="U47" i="14"/>
  <c r="U58" i="14"/>
  <c r="U60" i="14"/>
  <c r="U62" i="14"/>
  <c r="U65" i="14"/>
  <c r="U71" i="14"/>
  <c r="U87" i="14"/>
  <c r="U89" i="14"/>
  <c r="U90" i="14"/>
  <c r="U99" i="14"/>
  <c r="U100" i="14"/>
  <c r="U109" i="14"/>
  <c r="U2585" i="14"/>
  <c r="U110" i="14"/>
  <c r="U112" i="14"/>
  <c r="U119" i="14"/>
  <c r="U121" i="14"/>
  <c r="U123" i="14"/>
  <c r="U131" i="14"/>
  <c r="U138" i="14"/>
  <c r="U141" i="14"/>
  <c r="U142" i="14"/>
  <c r="U154" i="14"/>
  <c r="U170" i="14"/>
  <c r="U172" i="14"/>
  <c r="U181" i="14"/>
  <c r="U182" i="14"/>
  <c r="U186" i="14"/>
  <c r="U192" i="14"/>
  <c r="U201" i="14"/>
  <c r="U207" i="14"/>
  <c r="U266" i="14"/>
  <c r="U278" i="14"/>
  <c r="U271" i="14"/>
  <c r="U290" i="14"/>
  <c r="U292" i="14"/>
  <c r="U298" i="14"/>
  <c r="U300" i="14"/>
  <c r="U307" i="14"/>
  <c r="U312" i="14"/>
  <c r="U2648" i="14"/>
  <c r="U321" i="14"/>
  <c r="U2650" i="14"/>
  <c r="U326" i="14"/>
  <c r="U2651" i="14"/>
  <c r="U332" i="14"/>
  <c r="U334" i="14"/>
  <c r="U336" i="14"/>
  <c r="U339" i="14"/>
  <c r="U341" i="14"/>
  <c r="U376" i="14"/>
  <c r="U382" i="14"/>
  <c r="U388" i="14"/>
  <c r="U390" i="14"/>
  <c r="U396" i="14"/>
  <c r="U398" i="14"/>
  <c r="U399" i="14"/>
  <c r="U412" i="14"/>
  <c r="U414" i="14"/>
  <c r="U419" i="14"/>
  <c r="U425" i="14"/>
  <c r="U435" i="14"/>
  <c r="U437" i="14"/>
  <c r="U443" i="14"/>
  <c r="U446" i="14"/>
  <c r="U447" i="14"/>
  <c r="U448" i="14"/>
  <c r="U449" i="14"/>
  <c r="U453" i="14"/>
  <c r="U454" i="14"/>
  <c r="U458" i="14"/>
  <c r="U461" i="14"/>
  <c r="U464" i="14"/>
  <c r="U468" i="14"/>
  <c r="U470" i="14"/>
  <c r="U473" i="14"/>
  <c r="U487" i="14"/>
  <c r="U488" i="14"/>
  <c r="U2734" i="14"/>
  <c r="U2770" i="14"/>
  <c r="U2772" i="14"/>
  <c r="U491" i="14"/>
  <c r="U494" i="14"/>
  <c r="U496" i="14"/>
  <c r="U497" i="14"/>
  <c r="U498" i="14"/>
  <c r="U500" i="14"/>
  <c r="U2776" i="14"/>
  <c r="U578" i="14"/>
  <c r="U581" i="14"/>
  <c r="U591" i="14"/>
  <c r="U616" i="14"/>
  <c r="U632" i="14"/>
  <c r="U2823" i="14"/>
  <c r="U644" i="14"/>
  <c r="U648" i="14"/>
  <c r="U783" i="14"/>
  <c r="U650" i="14"/>
  <c r="U658" i="14"/>
  <c r="U659" i="14"/>
  <c r="U670" i="14"/>
  <c r="U673" i="14"/>
  <c r="U680" i="14"/>
  <c r="U696" i="14"/>
  <c r="U697" i="14"/>
  <c r="U720" i="14"/>
  <c r="U728" i="14"/>
  <c r="U729" i="14"/>
  <c r="U730" i="14"/>
  <c r="U736" i="14"/>
  <c r="U739" i="14"/>
  <c r="U740" i="14"/>
  <c r="U575" i="14"/>
  <c r="U634" i="14"/>
  <c r="U657" i="14"/>
  <c r="U817" i="14"/>
  <c r="U754" i="14"/>
  <c r="U765" i="14"/>
  <c r="U766" i="14"/>
  <c r="U781" i="14"/>
  <c r="U784" i="14"/>
  <c r="U788" i="14"/>
  <c r="U799" i="14"/>
  <c r="U2968" i="14"/>
  <c r="U828" i="14"/>
  <c r="U841" i="14"/>
  <c r="U846" i="14"/>
  <c r="U851" i="14"/>
  <c r="U859" i="14"/>
  <c r="U860" i="14"/>
  <c r="U881" i="14"/>
  <c r="U884" i="14"/>
  <c r="U890" i="14"/>
  <c r="U2979" i="14"/>
  <c r="U952" i="14"/>
  <c r="U953" i="14"/>
  <c r="U955" i="14"/>
  <c r="U954" i="14"/>
  <c r="U966" i="14"/>
  <c r="U975" i="14"/>
  <c r="U989" i="14"/>
  <c r="U991" i="14"/>
  <c r="U996" i="14"/>
  <c r="U1004" i="14"/>
  <c r="U1011" i="14"/>
  <c r="U1021" i="14"/>
  <c r="U1022" i="14"/>
  <c r="U1025" i="14"/>
  <c r="U1028" i="14"/>
  <c r="U1029" i="14"/>
  <c r="U1038" i="14"/>
  <c r="U1039" i="14"/>
  <c r="U1046" i="14"/>
  <c r="U3034" i="14"/>
  <c r="U1051" i="14"/>
  <c r="U1074" i="14"/>
  <c r="U1087" i="14"/>
  <c r="U1095" i="14"/>
  <c r="U1098" i="14"/>
  <c r="U3062" i="14"/>
  <c r="U1115" i="14"/>
  <c r="U1125" i="14"/>
  <c r="U1127" i="14"/>
  <c r="U1133" i="14"/>
  <c r="U1136" i="14"/>
  <c r="U1138" i="14"/>
  <c r="U1145" i="14"/>
  <c r="U1146" i="14"/>
  <c r="U1150" i="14"/>
  <c r="U1153" i="14"/>
  <c r="U1149" i="14"/>
  <c r="U1154" i="14"/>
  <c r="U1166" i="14"/>
  <c r="U1167" i="14"/>
  <c r="U1170" i="14"/>
  <c r="U1187" i="14"/>
  <c r="U1199" i="14"/>
  <c r="U3113" i="14"/>
  <c r="U1218" i="14"/>
  <c r="U1220" i="14"/>
  <c r="U1222" i="14"/>
  <c r="U1230" i="14"/>
  <c r="U1236" i="14"/>
  <c r="U1237" i="14"/>
  <c r="U1238" i="14"/>
  <c r="U1248" i="14"/>
  <c r="U1252" i="14"/>
  <c r="U1253" i="14"/>
  <c r="U1254" i="14"/>
  <c r="U1255" i="14"/>
  <c r="U1259" i="14"/>
  <c r="U1262" i="14"/>
  <c r="U3130" i="14"/>
  <c r="U1291" i="14"/>
  <c r="U1300" i="14"/>
  <c r="U3137" i="14"/>
  <c r="U1309" i="14"/>
  <c r="U1311" i="14"/>
  <c r="U1312" i="14"/>
  <c r="U1314" i="14"/>
  <c r="U1315" i="14"/>
  <c r="U1324" i="14"/>
  <c r="U1330" i="14"/>
  <c r="U1332" i="14"/>
  <c r="U1337" i="14"/>
  <c r="U3146" i="14"/>
  <c r="U1342" i="14"/>
  <c r="U1347" i="14"/>
  <c r="U1354" i="14"/>
  <c r="U1359" i="14"/>
  <c r="U1361" i="14"/>
  <c r="U1362" i="14"/>
  <c r="U1368" i="14"/>
  <c r="U1373" i="14"/>
  <c r="U1375" i="14"/>
  <c r="U1376" i="14"/>
  <c r="U1382" i="14"/>
  <c r="U1399" i="14"/>
  <c r="U1402" i="14"/>
  <c r="U1405" i="14"/>
  <c r="U1415" i="14"/>
  <c r="U1418" i="14"/>
  <c r="U1425" i="14"/>
  <c r="U1434" i="14"/>
  <c r="U1435" i="14"/>
  <c r="U1441" i="14"/>
  <c r="U1454" i="14"/>
  <c r="U1461" i="14"/>
  <c r="U1482" i="14"/>
  <c r="U1483" i="14"/>
  <c r="U1494" i="14"/>
  <c r="U1497" i="14"/>
  <c r="U1507" i="14"/>
  <c r="U1508" i="14"/>
  <c r="U1534" i="14"/>
  <c r="U1541" i="14"/>
  <c r="U1554" i="14"/>
  <c r="U1553" i="14"/>
  <c r="U1559" i="14"/>
  <c r="U1580" i="14"/>
  <c r="U1582" i="14"/>
  <c r="U1595" i="14"/>
  <c r="U1597" i="14"/>
  <c r="U1613" i="14"/>
  <c r="U1614" i="14"/>
  <c r="U1628" i="14"/>
  <c r="U1646" i="14"/>
  <c r="U1649" i="14"/>
  <c r="U1674" i="14"/>
  <c r="U1675" i="14"/>
  <c r="U3291" i="14"/>
  <c r="U1681" i="14"/>
  <c r="U1683" i="14"/>
  <c r="U1684" i="14"/>
  <c r="U1687" i="14"/>
  <c r="U1689" i="14"/>
  <c r="U1690" i="14"/>
  <c r="U1702" i="14"/>
  <c r="U1715" i="14"/>
  <c r="U1721" i="14"/>
  <c r="U1736" i="14"/>
  <c r="U1748" i="14"/>
  <c r="U1755" i="14"/>
  <c r="U1827" i="14"/>
  <c r="U1828" i="14"/>
  <c r="U1758" i="14"/>
  <c r="U1757" i="14"/>
  <c r="U1759" i="14"/>
  <c r="U1763" i="14"/>
  <c r="U3367" i="14"/>
  <c r="U3371" i="14"/>
  <c r="U3381" i="14"/>
  <c r="U3382" i="14"/>
  <c r="U1793" i="14"/>
  <c r="U1810" i="14"/>
  <c r="U1849" i="14"/>
  <c r="U1852" i="14"/>
  <c r="U1854" i="14"/>
  <c r="U1861" i="14"/>
  <c r="U1868" i="14"/>
  <c r="U1870" i="14"/>
  <c r="U1890" i="14"/>
  <c r="U1893" i="14"/>
  <c r="U1894" i="14"/>
  <c r="U1897" i="14"/>
  <c r="U1900" i="14"/>
  <c r="U1901" i="14"/>
  <c r="U1904" i="14"/>
  <c r="U3439" i="14"/>
  <c r="U1917" i="14"/>
  <c r="U1918" i="14"/>
  <c r="U1922" i="14"/>
  <c r="U1926" i="14"/>
  <c r="U1927" i="14"/>
  <c r="U1958" i="14"/>
  <c r="U1978" i="14"/>
  <c r="U1982" i="14"/>
  <c r="U1985" i="14"/>
  <c r="U1990" i="14"/>
  <c r="U1991" i="14"/>
  <c r="U1992" i="14"/>
  <c r="U1995" i="14"/>
  <c r="U2014" i="14"/>
  <c r="U2017" i="14"/>
  <c r="U2022" i="14"/>
  <c r="U2037" i="14"/>
  <c r="U3504" i="14"/>
  <c r="U2054" i="14"/>
  <c r="U2058" i="14"/>
  <c r="U2063" i="14"/>
  <c r="U2065" i="14"/>
  <c r="U2066" i="14"/>
  <c r="U2080" i="14"/>
  <c r="U2081" i="14"/>
  <c r="U3528" i="14"/>
  <c r="U3529" i="14"/>
  <c r="U2085" i="14"/>
  <c r="U2087" i="14"/>
  <c r="U2097" i="14"/>
  <c r="U2100" i="14"/>
  <c r="U2118" i="14"/>
  <c r="U2124" i="14"/>
  <c r="U2125" i="14"/>
  <c r="U2127" i="14"/>
  <c r="U2143" i="14"/>
  <c r="U2144" i="14"/>
  <c r="U2146" i="14"/>
  <c r="U2155" i="14"/>
  <c r="U2148" i="14"/>
  <c r="U2163" i="14"/>
  <c r="U2166" i="14"/>
  <c r="U2168" i="14"/>
  <c r="U2170" i="14"/>
  <c r="U2177" i="14"/>
  <c r="U2180" i="14"/>
  <c r="U2189" i="14"/>
  <c r="U2198" i="14"/>
  <c r="U2201" i="14"/>
  <c r="U2216" i="14"/>
  <c r="U2228" i="14"/>
  <c r="U2230" i="14"/>
  <c r="U2232" i="14"/>
  <c r="U2223" i="14"/>
  <c r="U2229" i="14"/>
  <c r="U2237" i="14"/>
  <c r="U2238" i="14"/>
  <c r="U2272" i="14"/>
  <c r="U2279" i="14"/>
  <c r="U2282" i="14"/>
  <c r="U2285" i="14"/>
  <c r="U2293" i="14"/>
  <c r="U2295" i="14"/>
  <c r="U2305" i="14"/>
  <c r="U2307" i="14"/>
  <c r="U2308" i="14"/>
  <c r="U2322" i="14"/>
  <c r="U2329" i="14"/>
  <c r="U2330" i="14"/>
  <c r="U2332" i="14"/>
  <c r="U2344" i="14"/>
  <c r="U2345" i="14"/>
  <c r="U2348" i="14"/>
  <c r="U2349" i="14"/>
  <c r="U2351" i="14"/>
  <c r="U2353" i="14"/>
  <c r="U2356" i="14"/>
  <c r="U2358" i="14"/>
  <c r="U2362" i="14"/>
  <c r="U2374" i="14"/>
  <c r="U2379" i="14"/>
  <c r="U2388" i="14"/>
  <c r="U2381" i="14"/>
  <c r="U2385" i="14"/>
  <c r="U2392" i="14"/>
  <c r="U2389" i="14"/>
  <c r="U2387" i="14"/>
  <c r="U2380" i="14"/>
  <c r="U2390" i="14"/>
  <c r="U2404" i="14"/>
  <c r="U2406" i="14"/>
  <c r="U2411" i="14"/>
  <c r="U2412" i="14"/>
  <c r="U2417" i="14"/>
  <c r="U2426" i="14"/>
  <c r="U2429" i="14"/>
  <c r="U2436" i="14"/>
  <c r="U2445" i="14"/>
  <c r="U2448" i="14"/>
  <c r="U2455" i="14"/>
  <c r="U2468" i="14"/>
  <c r="U2469" i="14"/>
  <c r="U2470" i="14"/>
  <c r="U2472" i="14"/>
  <c r="U2474" i="14"/>
  <c r="U2476" i="14"/>
  <c r="U2478" i="14"/>
  <c r="U2494" i="14"/>
  <c r="U2495" i="14"/>
  <c r="U2496" i="14"/>
  <c r="U2503" i="14"/>
  <c r="U2504" i="14"/>
  <c r="U2506" i="14"/>
  <c r="U2511" i="14"/>
  <c r="U2515" i="14"/>
  <c r="U2518" i="14"/>
  <c r="U2519" i="14"/>
  <c r="U2526" i="14"/>
  <c r="U2528" i="14"/>
  <c r="U2530" i="14"/>
  <c r="U2532" i="14"/>
  <c r="U2554" i="14"/>
  <c r="U2560" i="14"/>
  <c r="U3" i="14"/>
  <c r="U36" i="14"/>
  <c r="U37" i="14"/>
  <c r="U44" i="14"/>
  <c r="U46" i="14"/>
  <c r="U54" i="14"/>
  <c r="U59" i="14"/>
  <c r="U72" i="14"/>
  <c r="U73" i="14"/>
  <c r="U75" i="14"/>
  <c r="U76" i="14"/>
  <c r="U81" i="14"/>
  <c r="U84" i="14"/>
  <c r="U86" i="14"/>
  <c r="U92" i="14"/>
  <c r="U98" i="14"/>
  <c r="U103" i="14"/>
  <c r="U111" i="14"/>
  <c r="U117" i="14"/>
  <c r="U118" i="14"/>
  <c r="U130" i="14"/>
  <c r="U2602" i="14"/>
  <c r="U146" i="14"/>
  <c r="U148" i="14"/>
  <c r="U150" i="14"/>
  <c r="U171" i="14"/>
  <c r="U175" i="14"/>
  <c r="U177" i="14"/>
  <c r="U189" i="14"/>
  <c r="U193" i="14"/>
  <c r="U205" i="14"/>
  <c r="U262" i="14"/>
  <c r="U264" i="14"/>
  <c r="U268" i="14"/>
  <c r="U270" i="14"/>
  <c r="U301" i="14"/>
  <c r="U308" i="14"/>
  <c r="U313" i="14"/>
  <c r="U2644" i="14"/>
  <c r="U319" i="14"/>
  <c r="U325" i="14"/>
  <c r="U379" i="14"/>
  <c r="U416" i="14"/>
  <c r="U424" i="14"/>
  <c r="U427" i="14"/>
  <c r="U434" i="14"/>
  <c r="U439" i="14"/>
  <c r="U440" i="14"/>
  <c r="U450" i="14"/>
  <c r="U455" i="14"/>
  <c r="U469" i="14"/>
  <c r="U474" i="14"/>
  <c r="U502" i="14"/>
  <c r="U525" i="14"/>
  <c r="U520" i="14"/>
  <c r="U527" i="14"/>
  <c r="U531" i="14"/>
  <c r="U542" i="14"/>
  <c r="U540" i="14"/>
  <c r="U543" i="14"/>
  <c r="U545" i="14"/>
  <c r="U559" i="14"/>
  <c r="U564" i="14"/>
  <c r="U566" i="14"/>
  <c r="U572" i="14"/>
  <c r="U576" i="14"/>
  <c r="U580" i="14"/>
  <c r="U583" i="14"/>
  <c r="U590" i="14"/>
  <c r="U594" i="14"/>
  <c r="U597" i="14"/>
  <c r="U604" i="14"/>
  <c r="U605" i="14"/>
  <c r="U609" i="14"/>
  <c r="U610" i="14"/>
  <c r="U2826" i="14"/>
  <c r="U2825" i="14"/>
  <c r="U633" i="14"/>
  <c r="U2827" i="14"/>
  <c r="U639" i="14"/>
  <c r="U641" i="14"/>
  <c r="U649" i="14"/>
  <c r="U652" i="14"/>
  <c r="U2862" i="14"/>
  <c r="U668" i="14"/>
  <c r="U677" i="14"/>
  <c r="U679" i="14"/>
  <c r="U693" i="14"/>
  <c r="U699" i="14"/>
  <c r="U708" i="14"/>
  <c r="U715" i="14"/>
  <c r="U717" i="14"/>
  <c r="U722" i="14"/>
  <c r="U723" i="14"/>
  <c r="U726" i="14"/>
  <c r="U734" i="14"/>
  <c r="U737" i="14"/>
  <c r="U742" i="14"/>
  <c r="U588" i="14"/>
  <c r="U660" i="14"/>
  <c r="U704" i="14"/>
  <c r="U787" i="14"/>
  <c r="U747" i="14"/>
  <c r="U755" i="14"/>
  <c r="U757" i="14"/>
  <c r="U767" i="14"/>
  <c r="U770" i="14"/>
  <c r="U776" i="14"/>
  <c r="U833" i="14"/>
  <c r="U835" i="14"/>
  <c r="U858" i="14"/>
  <c r="U863" i="14"/>
  <c r="U867" i="14"/>
  <c r="U871" i="14"/>
  <c r="U887" i="14"/>
  <c r="U907" i="14"/>
  <c r="U912" i="14"/>
  <c r="U918" i="14"/>
  <c r="U932" i="14"/>
  <c r="U939" i="14"/>
  <c r="U948" i="14"/>
  <c r="U990" i="14"/>
  <c r="U992" i="14"/>
  <c r="U995" i="14"/>
  <c r="U1006" i="14"/>
  <c r="U1010" i="14"/>
  <c r="U1013" i="14"/>
  <c r="U1050" i="14"/>
  <c r="U1061" i="14"/>
  <c r="U1081" i="14"/>
  <c r="U1082" i="14"/>
  <c r="U1109" i="14"/>
  <c r="U1112" i="14"/>
  <c r="U1113" i="14"/>
  <c r="U1124" i="14"/>
  <c r="U1135" i="14"/>
  <c r="U1152" i="14"/>
  <c r="U1161" i="14"/>
  <c r="U1205" i="14"/>
  <c r="U3112" i="14"/>
  <c r="U1213" i="14"/>
  <c r="U1215" i="14"/>
  <c r="U1240" i="14"/>
  <c r="U1243" i="14"/>
  <c r="U1277" i="14"/>
  <c r="U1279" i="14"/>
  <c r="U1304" i="14"/>
  <c r="U1319" i="14"/>
  <c r="U1328" i="14"/>
  <c r="U1329" i="14"/>
  <c r="U1331" i="14"/>
  <c r="U1341" i="14"/>
  <c r="U1344" i="14"/>
  <c r="U1346" i="14"/>
  <c r="U1351" i="14"/>
  <c r="U1352" i="14"/>
  <c r="U1356" i="14"/>
  <c r="U1360" i="14"/>
  <c r="U1369" i="14"/>
  <c r="U1374" i="14"/>
  <c r="U1384" i="14"/>
  <c r="U1385" i="14"/>
  <c r="U1387" i="14"/>
  <c r="U1412" i="14"/>
  <c r="U1417" i="14"/>
  <c r="U1421" i="14"/>
  <c r="U1422" i="14"/>
  <c r="U1436" i="14"/>
  <c r="U1447" i="14"/>
  <c r="U1468" i="14"/>
  <c r="U1487" i="14"/>
  <c r="U1488" i="14"/>
  <c r="U1495" i="14"/>
  <c r="U1496" i="14"/>
  <c r="U1499" i="14"/>
  <c r="U1503" i="14"/>
  <c r="U1509" i="14"/>
  <c r="U1510" i="14"/>
  <c r="U1511" i="14"/>
  <c r="U1512" i="14"/>
  <c r="U900" i="14"/>
  <c r="U1519" i="14"/>
  <c r="U1521" i="14"/>
  <c r="U1522" i="14"/>
  <c r="U1540" i="14"/>
  <c r="U3262" i="14"/>
  <c r="U1585" i="14"/>
  <c r="U1607" i="14"/>
  <c r="U1634" i="14"/>
  <c r="U1647" i="14"/>
  <c r="U1655" i="14"/>
  <c r="U1660" i="14"/>
  <c r="U1663" i="14"/>
  <c r="U1665" i="14"/>
  <c r="U1676" i="14"/>
  <c r="U1688" i="14"/>
  <c r="U1694" i="14"/>
  <c r="U1707" i="14"/>
  <c r="U3311" i="14"/>
  <c r="U1712" i="14"/>
  <c r="U1730" i="14"/>
  <c r="U1739" i="14"/>
  <c r="U3336" i="14"/>
  <c r="U1760" i="14"/>
  <c r="U1765" i="14"/>
  <c r="U1792" i="14"/>
  <c r="U1794" i="14"/>
  <c r="U1819" i="14"/>
  <c r="U1862" i="14"/>
  <c r="U1871" i="14"/>
  <c r="U1874" i="14"/>
  <c r="U1878" i="14"/>
  <c r="U1879" i="14"/>
  <c r="U3429" i="14"/>
  <c r="U1889" i="14"/>
  <c r="U1898" i="14"/>
  <c r="U1902" i="14"/>
  <c r="U1903" i="14"/>
  <c r="U1906" i="14"/>
  <c r="U1908" i="14"/>
  <c r="U1910" i="14"/>
  <c r="U1921" i="14"/>
  <c r="U1944" i="14"/>
  <c r="U1948" i="14"/>
  <c r="U1949" i="14"/>
  <c r="U1951" i="14"/>
  <c r="U1955" i="14"/>
  <c r="U1959" i="14"/>
  <c r="U1981" i="14"/>
  <c r="U1988" i="14"/>
  <c r="U1989" i="14"/>
  <c r="U2004" i="14"/>
  <c r="U2031" i="14"/>
  <c r="U2036" i="14"/>
  <c r="U2038" i="14"/>
  <c r="U2041" i="14"/>
  <c r="U2042" i="14"/>
  <c r="U2049" i="14"/>
  <c r="U2079" i="14"/>
  <c r="U3534" i="14"/>
  <c r="U2090" i="14"/>
  <c r="U3546" i="14"/>
  <c r="U2098" i="14"/>
  <c r="U2101" i="14"/>
  <c r="U2115" i="14"/>
  <c r="U2145" i="14"/>
  <c r="U2147" i="14"/>
  <c r="U2165" i="14"/>
  <c r="U2169" i="14"/>
  <c r="U2200" i="14"/>
  <c r="U2213" i="14"/>
  <c r="U2218" i="14"/>
  <c r="U2224" i="14"/>
  <c r="U2225" i="14"/>
  <c r="U2233" i="14"/>
  <c r="U2254" i="14"/>
  <c r="U2235" i="14"/>
  <c r="U2242" i="14"/>
  <c r="U2265" i="14"/>
  <c r="U2267" i="14"/>
  <c r="U3614" i="14"/>
  <c r="U2292" i="14"/>
  <c r="U2296" i="14"/>
  <c r="U2302" i="14"/>
  <c r="U2303" i="14"/>
  <c r="U2311" i="14"/>
  <c r="U2320" i="14"/>
  <c r="U2326" i="14"/>
  <c r="U2327" i="14"/>
  <c r="U3641" i="14"/>
  <c r="U2352" i="14"/>
  <c r="U2371" i="14"/>
  <c r="U2372" i="14"/>
  <c r="U2394" i="14"/>
  <c r="U2398" i="14"/>
  <c r="U2415" i="14"/>
  <c r="U2419" i="14"/>
  <c r="U2754" i="14"/>
  <c r="U2434" i="14"/>
  <c r="U2437" i="14"/>
  <c r="U2466" i="14"/>
  <c r="U2456" i="14"/>
  <c r="U2461" i="14"/>
  <c r="U2462" i="14"/>
  <c r="U2473" i="14"/>
  <c r="U2475" i="14"/>
  <c r="U2487" i="14"/>
  <c r="U2491" i="14"/>
  <c r="U2501" i="14"/>
  <c r="U2442" i="14"/>
  <c r="U2531" i="14"/>
  <c r="U2543" i="14"/>
  <c r="U53" i="14"/>
  <c r="U57" i="14"/>
  <c r="U61" i="14"/>
  <c r="U67" i="14"/>
  <c r="U70" i="14"/>
  <c r="U78" i="14"/>
  <c r="U82" i="14"/>
  <c r="U83" i="14"/>
  <c r="U88" i="14"/>
  <c r="U108" i="14"/>
  <c r="U116" i="14"/>
  <c r="U124" i="14"/>
  <c r="U135" i="14"/>
  <c r="U136" i="14"/>
  <c r="U151" i="14"/>
  <c r="U176" i="14"/>
  <c r="U197" i="14"/>
  <c r="U204" i="14"/>
  <c r="U206" i="14"/>
  <c r="U309" i="14"/>
  <c r="U328" i="14"/>
  <c r="U331" i="14"/>
  <c r="U343" i="14"/>
  <c r="U344" i="14"/>
  <c r="U340" i="14"/>
  <c r="U375" i="14"/>
  <c r="U381" i="14"/>
  <c r="U386" i="14"/>
  <c r="U387" i="14"/>
  <c r="U395" i="14"/>
  <c r="U420" i="14"/>
  <c r="U438" i="14"/>
  <c r="U532" i="14"/>
  <c r="U547" i="14"/>
  <c r="U536" i="14"/>
  <c r="U556" i="14"/>
  <c r="U563" i="14"/>
  <c r="U599" i="14"/>
  <c r="U608" i="14"/>
  <c r="U2763" i="14"/>
  <c r="U640" i="14"/>
  <c r="U651" i="14"/>
  <c r="U2865" i="14"/>
  <c r="U661" i="14"/>
  <c r="U671" i="14"/>
  <c r="U676" i="14"/>
  <c r="U714" i="14"/>
  <c r="U909" i="14"/>
  <c r="U638" i="14"/>
  <c r="U646" i="14"/>
  <c r="U795" i="14"/>
  <c r="U744" i="14"/>
  <c r="U749" i="14"/>
  <c r="U763" i="14"/>
  <c r="U814" i="14"/>
  <c r="U827" i="14"/>
  <c r="U836" i="14"/>
  <c r="U844" i="14"/>
  <c r="U857" i="14"/>
  <c r="U872" i="14"/>
  <c r="U882" i="14"/>
  <c r="U886" i="14"/>
  <c r="U903" i="14"/>
  <c r="U947" i="14"/>
  <c r="U958" i="14"/>
  <c r="U961" i="14"/>
  <c r="U1047" i="14"/>
  <c r="U1048" i="14"/>
  <c r="U1056" i="14"/>
  <c r="U1076" i="14"/>
  <c r="U1084" i="14"/>
  <c r="U1110" i="14"/>
  <c r="U1129" i="14"/>
  <c r="U1139" i="14"/>
  <c r="U1140" i="14"/>
  <c r="U1160" i="14"/>
  <c r="U1162" i="14"/>
  <c r="U1163" i="14"/>
  <c r="U1168" i="14"/>
  <c r="U1185" i="14"/>
  <c r="U3099" i="14"/>
  <c r="U1214" i="14"/>
  <c r="U1251" i="14"/>
  <c r="U1257" i="14"/>
  <c r="U1260" i="14"/>
  <c r="U1293" i="14"/>
  <c r="U1313" i="14"/>
  <c r="U1322" i="14"/>
  <c r="U3149" i="14"/>
  <c r="U1345" i="14"/>
  <c r="U1355" i="14"/>
  <c r="U1389" i="14"/>
  <c r="U1390" i="14"/>
  <c r="U1391" i="14"/>
  <c r="U1392" i="14"/>
  <c r="U1398" i="14"/>
  <c r="U1409" i="14"/>
  <c r="U1410" i="14"/>
  <c r="U1413" i="14"/>
  <c r="U1414" i="14"/>
  <c r="U1416" i="14"/>
  <c r="U1419" i="14"/>
  <c r="U1420" i="14"/>
  <c r="U1423" i="14"/>
  <c r="U1437" i="14"/>
  <c r="U1443" i="14"/>
  <c r="U1462" i="14"/>
  <c r="U1469" i="14"/>
  <c r="U1475" i="14"/>
  <c r="U1478" i="14"/>
  <c r="U1484" i="14"/>
  <c r="U3205" i="14"/>
  <c r="U1490" i="14"/>
  <c r="U685" i="14"/>
  <c r="U1518" i="14"/>
  <c r="U1529" i="14"/>
  <c r="U1530" i="14"/>
  <c r="U3228" i="14"/>
  <c r="U1568" i="14"/>
  <c r="U1574" i="14"/>
  <c r="U1608" i="14"/>
  <c r="U1635" i="14"/>
  <c r="U1654" i="14"/>
  <c r="U1682" i="14"/>
  <c r="U1695" i="14"/>
  <c r="U1703" i="14"/>
  <c r="U1713" i="14"/>
  <c r="U1714" i="14"/>
  <c r="U1740" i="14"/>
  <c r="U1753" i="14"/>
  <c r="U1787" i="14"/>
  <c r="U1797" i="14"/>
  <c r="U1803" i="14"/>
  <c r="U1806" i="14"/>
  <c r="U1807" i="14"/>
  <c r="U1808" i="14"/>
  <c r="U1821" i="14"/>
  <c r="U1842" i="14"/>
  <c r="U1844" i="14"/>
  <c r="U1875" i="14"/>
  <c r="U1880" i="14"/>
  <c r="U1881" i="14"/>
  <c r="U1886" i="14"/>
  <c r="U1887" i="14"/>
  <c r="U1925" i="14"/>
  <c r="U1930" i="14"/>
  <c r="U1934" i="14"/>
  <c r="U3448" i="14"/>
  <c r="U1941" i="14"/>
  <c r="U1947" i="14"/>
  <c r="U1952" i="14"/>
  <c r="U1956" i="14"/>
  <c r="U1966" i="14"/>
  <c r="U1971" i="14"/>
  <c r="U1987" i="14"/>
  <c r="U1999" i="14"/>
  <c r="U2007" i="14"/>
  <c r="U3505" i="14"/>
  <c r="U2053" i="14"/>
  <c r="U3535" i="14"/>
  <c r="U2095" i="14"/>
  <c r="U2113" i="14"/>
  <c r="U2121" i="14"/>
  <c r="U2151" i="14"/>
  <c r="U2186" i="14"/>
  <c r="U2187" i="14"/>
  <c r="U2188" i="14"/>
  <c r="U2214" i="14"/>
  <c r="U2215" i="14"/>
  <c r="U2221" i="14"/>
  <c r="U2236" i="14"/>
  <c r="U2222" i="14"/>
  <c r="U2241" i="14"/>
  <c r="U2269" i="14"/>
  <c r="U2300" i="14"/>
  <c r="U2304" i="14"/>
  <c r="U2312" i="14"/>
  <c r="U2340" i="14"/>
  <c r="U2347" i="14"/>
  <c r="U2350" i="14"/>
  <c r="U2359" i="14"/>
  <c r="U2361" i="14"/>
  <c r="U2376" i="14"/>
  <c r="U2378" i="14"/>
  <c r="U2400" i="14"/>
  <c r="U2416" i="14"/>
  <c r="U2421" i="14"/>
  <c r="U2423" i="14"/>
  <c r="U2430" i="14"/>
  <c r="U2443" i="14"/>
  <c r="U2450" i="14"/>
  <c r="U2452" i="14"/>
  <c r="U2451" i="14"/>
  <c r="U2454" i="14"/>
  <c r="U2457" i="14"/>
  <c r="U2460" i="14"/>
  <c r="U2513" i="14"/>
  <c r="U2541" i="14"/>
  <c r="U2582" i="14"/>
  <c r="U2542" i="14"/>
  <c r="U2553" i="14"/>
  <c r="U2558" i="14"/>
  <c r="U29" i="14"/>
  <c r="U52" i="14"/>
  <c r="U55" i="14"/>
  <c r="U64" i="14"/>
  <c r="U66" i="14"/>
  <c r="U85" i="14"/>
  <c r="U91" i="14"/>
  <c r="U95" i="14"/>
  <c r="U104" i="14"/>
  <c r="U125" i="14"/>
  <c r="U128" i="14"/>
  <c r="U156" i="14"/>
  <c r="U158" i="14"/>
  <c r="U163" i="14"/>
  <c r="U174" i="14"/>
  <c r="U179" i="14"/>
  <c r="U185" i="14"/>
  <c r="U187" i="14"/>
  <c r="U188" i="14"/>
  <c r="U2612" i="14"/>
  <c r="U202" i="14"/>
  <c r="U275" i="14"/>
  <c r="U291" i="14"/>
  <c r="U293" i="14"/>
  <c r="U304" i="14"/>
  <c r="U310" i="14"/>
  <c r="U315" i="14"/>
  <c r="U338" i="14"/>
  <c r="U389" i="14"/>
  <c r="U393" i="14"/>
  <c r="U397" i="14"/>
  <c r="U409" i="14"/>
  <c r="U550" i="14"/>
  <c r="U555" i="14"/>
  <c r="U557" i="14"/>
  <c r="U558" i="14"/>
  <c r="U565" i="14"/>
  <c r="U569" i="14"/>
  <c r="U602" i="14"/>
  <c r="U606" i="14"/>
  <c r="U643" i="14"/>
  <c r="U683" i="14"/>
  <c r="U713" i="14"/>
  <c r="U716" i="14"/>
  <c r="U718" i="14"/>
  <c r="U615" i="14"/>
  <c r="U642" i="14"/>
  <c r="U774" i="14"/>
  <c r="U815" i="14"/>
  <c r="U820" i="14"/>
  <c r="U792" i="14"/>
  <c r="U793" i="14"/>
  <c r="U808" i="14"/>
  <c r="U826" i="14"/>
  <c r="U830" i="14"/>
  <c r="U838" i="14"/>
  <c r="U917" i="14"/>
  <c r="U987" i="14"/>
  <c r="U993" i="14"/>
  <c r="U1008" i="14"/>
  <c r="U1027" i="14"/>
  <c r="U1031" i="14"/>
  <c r="U1033" i="14"/>
  <c r="U1037" i="14"/>
  <c r="U1075" i="14"/>
  <c r="U1083" i="14"/>
  <c r="U3075" i="14"/>
  <c r="U3078" i="14"/>
  <c r="U1178" i="14"/>
  <c r="U1196" i="14"/>
  <c r="U1208" i="14"/>
  <c r="U1221" i="14"/>
  <c r="U1224" i="14"/>
  <c r="U1231" i="14"/>
  <c r="U1242" i="14"/>
  <c r="U1258" i="14"/>
  <c r="U1264" i="14"/>
  <c r="U1278" i="14"/>
  <c r="U1281" i="14"/>
  <c r="U1294" i="14"/>
  <c r="U1299" i="14"/>
  <c r="U1305" i="14"/>
  <c r="U1318" i="14"/>
  <c r="U1357" i="14"/>
  <c r="U1408" i="14"/>
  <c r="U1427" i="14"/>
  <c r="U1438" i="14"/>
  <c r="U1448" i="14"/>
  <c r="U1470" i="14"/>
  <c r="U1471" i="14"/>
  <c r="U1472" i="14"/>
  <c r="U1481" i="14"/>
  <c r="U3204" i="14"/>
  <c r="U1520" i="14"/>
  <c r="U1528" i="14"/>
  <c r="U1558" i="14"/>
  <c r="U1599" i="14"/>
  <c r="U1616" i="14"/>
  <c r="U1661" i="14"/>
  <c r="U1697" i="14"/>
  <c r="U1696" i="14"/>
  <c r="U1705" i="14"/>
  <c r="U1726" i="14"/>
  <c r="U3332" i="14"/>
  <c r="U1731" i="14"/>
  <c r="U1761" i="14"/>
  <c r="U3369" i="14"/>
  <c r="U1786" i="14"/>
  <c r="U1795" i="14"/>
  <c r="U1814" i="14"/>
  <c r="U1845" i="14"/>
  <c r="U1864" i="14"/>
  <c r="U1867" i="14"/>
  <c r="U1872" i="14"/>
  <c r="U3434" i="14"/>
  <c r="U1891" i="14"/>
  <c r="U1892" i="14"/>
  <c r="U1905" i="14"/>
  <c r="U1924" i="14"/>
  <c r="U1946" i="14"/>
  <c r="U1965" i="14"/>
  <c r="U1968" i="14"/>
  <c r="U1980" i="14"/>
  <c r="U1994" i="14"/>
  <c r="U2040" i="14"/>
  <c r="U2062" i="14"/>
  <c r="U2076" i="14"/>
  <c r="U3536" i="14"/>
  <c r="U2142" i="14"/>
  <c r="U2149" i="14"/>
  <c r="U2171" i="14"/>
  <c r="U2182" i="14"/>
  <c r="U2202" i="14"/>
  <c r="U2212" i="14"/>
  <c r="U2217" i="14"/>
  <c r="U2231" i="14"/>
  <c r="U2264" i="14"/>
  <c r="U2275" i="14"/>
  <c r="U2294" i="14"/>
  <c r="U2318" i="14"/>
  <c r="U2357" i="14"/>
  <c r="U2373" i="14"/>
  <c r="U2395" i="14"/>
  <c r="U2405" i="14"/>
  <c r="U2414" i="14"/>
  <c r="U2422" i="14"/>
  <c r="U2424" i="14"/>
  <c r="U2425" i="14"/>
  <c r="U2427" i="14"/>
  <c r="U2431" i="14"/>
  <c r="U2432" i="14"/>
  <c r="U2446" i="14"/>
  <c r="U2449" i="14"/>
  <c r="U2510" i="14"/>
  <c r="U2552" i="14"/>
  <c r="U41" i="14"/>
  <c r="U63" i="14"/>
  <c r="U132" i="14"/>
  <c r="U134" i="14"/>
  <c r="U155" i="14"/>
  <c r="U165" i="14"/>
  <c r="U183" i="14"/>
  <c r="U191" i="14"/>
  <c r="U213" i="14"/>
  <c r="U288" i="14"/>
  <c r="U289" i="14"/>
  <c r="U333" i="14"/>
  <c r="U383" i="14"/>
  <c r="U385" i="14"/>
  <c r="U391" i="14"/>
  <c r="U392" i="14"/>
  <c r="U394" i="14"/>
  <c r="U445" i="14"/>
  <c r="U460" i="14"/>
  <c r="U471" i="14"/>
  <c r="U528" i="14"/>
  <c r="U485" i="14"/>
  <c r="U529" i="14"/>
  <c r="U535" i="14"/>
  <c r="U534" i="14"/>
  <c r="U539" i="14"/>
  <c r="U551" i="14"/>
  <c r="U554" i="14"/>
  <c r="U2797" i="14"/>
  <c r="U626" i="14"/>
  <c r="U702" i="14"/>
  <c r="U2911" i="14"/>
  <c r="U738" i="14"/>
  <c r="U756" i="14"/>
  <c r="U771" i="14"/>
  <c r="U772" i="14"/>
  <c r="U823" i="14"/>
  <c r="U839" i="14"/>
  <c r="U854" i="14"/>
  <c r="U862" i="14"/>
  <c r="U914" i="14"/>
  <c r="U935" i="14"/>
  <c r="U940" i="14"/>
  <c r="U943" i="14"/>
  <c r="U974" i="14"/>
  <c r="U988" i="14"/>
  <c r="U1012" i="14"/>
  <c r="U1034" i="14"/>
  <c r="U1067" i="14"/>
  <c r="U1091" i="14"/>
  <c r="U1093" i="14"/>
  <c r="U1094" i="14"/>
  <c r="U1096" i="14"/>
  <c r="U1134" i="14"/>
  <c r="U1159" i="14"/>
  <c r="U1182" i="14"/>
  <c r="U3108" i="14"/>
  <c r="U1209" i="14"/>
  <c r="U1223" i="14"/>
  <c r="U1239" i="14"/>
  <c r="U1263" i="14"/>
  <c r="U1266" i="14"/>
  <c r="U1271" i="14"/>
  <c r="U1284" i="14"/>
  <c r="U1288" i="14"/>
  <c r="U1403" i="14"/>
  <c r="U1404" i="14"/>
  <c r="U1411" i="14"/>
  <c r="U1426" i="14"/>
  <c r="U1439" i="14"/>
  <c r="U1465" i="14"/>
  <c r="U1502" i="14"/>
  <c r="U1525" i="14"/>
  <c r="U1544" i="14"/>
  <c r="U1545" i="14"/>
  <c r="U1583" i="14"/>
  <c r="U1587" i="14"/>
  <c r="U1604" i="14"/>
  <c r="U1605" i="14"/>
  <c r="U1632" i="14"/>
  <c r="U1677" i="14"/>
  <c r="U1686" i="14"/>
  <c r="U1693" i="14"/>
  <c r="U1706" i="14"/>
  <c r="U1762" i="14"/>
  <c r="U3353" i="14"/>
  <c r="U1779" i="14"/>
  <c r="U1796" i="14"/>
  <c r="U1838" i="14"/>
  <c r="U1853" i="14"/>
  <c r="U1873" i="14"/>
  <c r="U1882" i="14"/>
  <c r="U1939" i="14"/>
  <c r="U1975" i="14"/>
  <c r="U1993" i="14"/>
  <c r="U2003" i="14"/>
  <c r="U2032" i="14"/>
  <c r="U2048" i="14"/>
  <c r="U2060" i="14"/>
  <c r="U2103" i="14"/>
  <c r="U2129" i="14"/>
  <c r="U2193" i="14"/>
  <c r="U2203" i="14"/>
  <c r="U2210" i="14"/>
  <c r="U2276" i="14"/>
  <c r="U3615" i="14"/>
  <c r="U3616" i="14"/>
  <c r="U2309" i="14"/>
  <c r="U2317" i="14"/>
  <c r="U2367" i="14"/>
  <c r="U2393" i="14"/>
  <c r="U2408" i="14"/>
  <c r="U2420" i="14"/>
  <c r="U2428" i="14"/>
  <c r="U2438" i="14"/>
  <c r="U2464" i="14"/>
  <c r="U2508" i="14"/>
  <c r="U2514" i="14"/>
  <c r="U2524" i="14"/>
  <c r="U2533" i="14"/>
  <c r="U35" i="14"/>
  <c r="U2567" i="14"/>
  <c r="U94" i="14"/>
  <c r="U140" i="14"/>
  <c r="U147" i="14"/>
  <c r="U157" i="14"/>
  <c r="U164" i="14"/>
  <c r="U167" i="14"/>
  <c r="U223" i="14"/>
  <c r="U2616" i="14"/>
  <c r="U267" i="14"/>
  <c r="U322" i="14"/>
  <c r="U327" i="14"/>
  <c r="U380" i="14"/>
  <c r="U384" i="14"/>
  <c r="U423" i="14"/>
  <c r="U436" i="14"/>
  <c r="U549" i="14"/>
  <c r="U568" i="14"/>
  <c r="U589" i="14"/>
  <c r="U613" i="14"/>
  <c r="U678" i="14"/>
  <c r="U719" i="14"/>
  <c r="U769" i="14"/>
  <c r="U831" i="14"/>
  <c r="U848" i="14"/>
  <c r="U861" i="14"/>
  <c r="U868" i="14"/>
  <c r="U869" i="14"/>
  <c r="U870" i="14"/>
  <c r="U913" i="14"/>
  <c r="U927" i="14"/>
  <c r="U933" i="14"/>
  <c r="U1069" i="14"/>
  <c r="U1089" i="14"/>
  <c r="U1151" i="14"/>
  <c r="U1177" i="14"/>
  <c r="U1192" i="14"/>
  <c r="U1219" i="14"/>
  <c r="U1229" i="14"/>
  <c r="U1272" i="14"/>
  <c r="U1298" i="14"/>
  <c r="U3135" i="14"/>
  <c r="U1316" i="14"/>
  <c r="U1336" i="14"/>
  <c r="U1386" i="14"/>
  <c r="U1393" i="14"/>
  <c r="U1440" i="14"/>
  <c r="U1464" i="14"/>
  <c r="U1485" i="14"/>
  <c r="U1486" i="14"/>
  <c r="U1505" i="14"/>
  <c r="U1586" i="14"/>
  <c r="U1650" i="14"/>
  <c r="U1692" i="14"/>
  <c r="U3392" i="14"/>
  <c r="U1815" i="14"/>
  <c r="U3403" i="14"/>
  <c r="U1856" i="14"/>
  <c r="U1860" i="14"/>
  <c r="U1888" i="14"/>
  <c r="U1972" i="14"/>
  <c r="U1973" i="14"/>
  <c r="U2056" i="14"/>
  <c r="U2075" i="14"/>
  <c r="U2078" i="14"/>
  <c r="U2096" i="14"/>
  <c r="U2099" i="14"/>
  <c r="U3579" i="14"/>
  <c r="U2153" i="14"/>
  <c r="U2298" i="14"/>
  <c r="U2299" i="14"/>
  <c r="U2342" i="14"/>
  <c r="U2384" i="14"/>
  <c r="U2396" i="14"/>
  <c r="U2418" i="14"/>
  <c r="U2453" i="14"/>
  <c r="U2465" i="14"/>
  <c r="U2477" i="14"/>
  <c r="U2517" i="14"/>
  <c r="U2540" i="14"/>
  <c r="U2544" i="14"/>
  <c r="U33" i="14"/>
  <c r="U48" i="14"/>
  <c r="U69" i="14"/>
  <c r="U79" i="14"/>
  <c r="U96" i="14"/>
  <c r="U127" i="14"/>
  <c r="U129" i="14"/>
  <c r="U143" i="14"/>
  <c r="U198" i="14"/>
  <c r="U220" i="14"/>
  <c r="U299" i="14"/>
  <c r="U2633" i="14"/>
  <c r="U311" i="14"/>
  <c r="U451" i="14"/>
  <c r="U457" i="14"/>
  <c r="U472" i="14"/>
  <c r="U475" i="14"/>
  <c r="U541" i="14"/>
  <c r="U573" i="14"/>
  <c r="U603" i="14"/>
  <c r="U672" i="14"/>
  <c r="U725" i="14"/>
  <c r="U829" i="14"/>
  <c r="U785" i="14"/>
  <c r="U864" i="14"/>
  <c r="U899" i="14"/>
  <c r="U949" i="14"/>
  <c r="U963" i="14"/>
  <c r="U998" i="14"/>
  <c r="U1001" i="14"/>
  <c r="U1009" i="14"/>
  <c r="U1036" i="14"/>
  <c r="U1053" i="14"/>
  <c r="U1123" i="14"/>
  <c r="U1200" i="14"/>
  <c r="U1211" i="14"/>
  <c r="U1234" i="14"/>
  <c r="U1249" i="14"/>
  <c r="U1280" i="14"/>
  <c r="U1333" i="14"/>
  <c r="U1372" i="14"/>
  <c r="U1406" i="14"/>
  <c r="U1424" i="14"/>
  <c r="U1500" i="14"/>
  <c r="U1513" i="14"/>
  <c r="U1533" i="14"/>
  <c r="U1564" i="14"/>
  <c r="U1588" i="14"/>
  <c r="U1653" i="14"/>
  <c r="U1662" i="14"/>
  <c r="U1751" i="14"/>
  <c r="U1752" i="14"/>
  <c r="U1883" i="14"/>
  <c r="U1919" i="14"/>
  <c r="U1943" i="14"/>
  <c r="U1960" i="14"/>
  <c r="U1963" i="14"/>
  <c r="U1964" i="14"/>
  <c r="U2034" i="14"/>
  <c r="U2070" i="14"/>
  <c r="U2112" i="14"/>
  <c r="U2150" i="14"/>
  <c r="U2194" i="14"/>
  <c r="U2205" i="14"/>
  <c r="U2219" i="14"/>
  <c r="U2355" i="14"/>
  <c r="U2397" i="14"/>
  <c r="U2399" i="14"/>
  <c r="U2444" i="14"/>
  <c r="U2440" i="14"/>
  <c r="U2520" i="14"/>
  <c r="U2522" i="14"/>
  <c r="U2557" i="14"/>
  <c r="U68" i="14"/>
  <c r="U74" i="14"/>
  <c r="U105" i="14"/>
  <c r="U122" i="14"/>
  <c r="U196" i="14"/>
  <c r="U203" i="14"/>
  <c r="U208" i="14"/>
  <c r="U222" i="14"/>
  <c r="U277" i="14"/>
  <c r="U282" i="14"/>
  <c r="U2629" i="14"/>
  <c r="U323" i="14"/>
  <c r="U378" i="14"/>
  <c r="U552" i="14"/>
  <c r="U2780" i="14"/>
  <c r="U567" i="14"/>
  <c r="U585" i="14"/>
  <c r="U611" i="14"/>
  <c r="U674" i="14"/>
  <c r="U707" i="14"/>
  <c r="U656" i="14"/>
  <c r="U760" i="14"/>
  <c r="U897" i="14"/>
  <c r="U904" i="14"/>
  <c r="U924" i="14"/>
  <c r="U960" i="14"/>
  <c r="U962" i="14"/>
  <c r="U1040" i="14"/>
  <c r="U1041" i="14"/>
  <c r="U1171" i="14"/>
  <c r="U1193" i="14"/>
  <c r="U1195" i="14"/>
  <c r="U1232" i="14"/>
  <c r="U1261" i="14"/>
  <c r="U1334" i="14"/>
  <c r="U1338" i="14"/>
  <c r="U1504" i="14"/>
  <c r="U3213" i="14"/>
  <c r="U1532" i="14"/>
  <c r="U1591" i="14"/>
  <c r="U1698" i="14"/>
  <c r="U1704" i="14"/>
  <c r="U3305" i="14"/>
  <c r="U1774" i="14"/>
  <c r="U1837" i="14"/>
  <c r="U1997" i="14"/>
  <c r="U2005" i="14"/>
  <c r="U2013" i="14"/>
  <c r="U2028" i="14"/>
  <c r="U2052" i="14"/>
  <c r="U2120" i="14"/>
  <c r="U2209" i="14"/>
  <c r="U2365" i="14"/>
  <c r="U2407" i="14"/>
  <c r="U2459" i="14"/>
  <c r="U2538" i="14"/>
  <c r="U2549" i="14"/>
  <c r="U39" i="14"/>
  <c r="U126" i="14"/>
  <c r="U133" i="14"/>
  <c r="U149" i="14"/>
  <c r="U215" i="14"/>
  <c r="U218" i="14"/>
  <c r="U329" i="14"/>
  <c r="U377" i="14"/>
  <c r="U428" i="14"/>
  <c r="U486" i="14"/>
  <c r="U501" i="14"/>
  <c r="U553" i="14"/>
  <c r="U570" i="14"/>
  <c r="U571" i="14"/>
  <c r="U596" i="14"/>
  <c r="U665" i="14"/>
  <c r="U637" i="14"/>
  <c r="U745" i="14"/>
  <c r="U753" i="14"/>
  <c r="U807" i="14"/>
  <c r="U883" i="14"/>
  <c r="U950" i="14"/>
  <c r="U979" i="14"/>
  <c r="U1026" i="14"/>
  <c r="U1030" i="14"/>
  <c r="U1217" i="14"/>
  <c r="U1233" i="14"/>
  <c r="U1276" i="14"/>
  <c r="U1506" i="14"/>
  <c r="U1565" i="14"/>
  <c r="U1691" i="14"/>
  <c r="U1777" i="14"/>
  <c r="U1798" i="14"/>
  <c r="U1858" i="14"/>
  <c r="U1937" i="14"/>
  <c r="U1942" i="14"/>
  <c r="U2043" i="14"/>
  <c r="U2047" i="14"/>
  <c r="U2057" i="14"/>
  <c r="U2059" i="14"/>
  <c r="U2061" i="14"/>
  <c r="U2130" i="14"/>
  <c r="U2154" i="14"/>
  <c r="U2162" i="14"/>
  <c r="U2192" i="14"/>
  <c r="U2413" i="14"/>
  <c r="U2527" i="14"/>
  <c r="U2537" i="14"/>
  <c r="U38" i="14"/>
  <c r="U200" i="14"/>
  <c r="U2700" i="14"/>
  <c r="U2714" i="14"/>
  <c r="U546" i="14"/>
  <c r="U786" i="14"/>
  <c r="U813" i="14"/>
  <c r="U893" i="14"/>
  <c r="U926" i="14"/>
  <c r="U1068" i="14"/>
  <c r="U1190" i="14"/>
  <c r="U1235" i="14"/>
  <c r="U1267" i="14"/>
  <c r="U1317" i="14"/>
  <c r="U1401" i="14"/>
  <c r="U1446" i="14"/>
  <c r="U1537" i="14"/>
  <c r="U1556" i="14"/>
  <c r="U1746" i="14"/>
  <c r="U1859" i="14"/>
  <c r="U1933" i="14"/>
  <c r="U1974" i="14"/>
  <c r="U1977" i="14"/>
  <c r="U2016" i="14"/>
  <c r="U2114" i="14"/>
  <c r="U2137" i="14"/>
  <c r="U2138" i="14"/>
  <c r="U2199" i="14"/>
  <c r="U2401" i="14"/>
  <c r="U93" i="14"/>
  <c r="U216" i="14"/>
  <c r="U442" i="14"/>
  <c r="U560" i="14"/>
  <c r="U582" i="14"/>
  <c r="U595" i="14"/>
  <c r="U598" i="14"/>
  <c r="U691" i="14"/>
  <c r="U706" i="14"/>
  <c r="U636" i="14"/>
  <c r="U775" i="14"/>
  <c r="U750" i="14"/>
  <c r="U780" i="14"/>
  <c r="U842" i="14"/>
  <c r="U902" i="14"/>
  <c r="U885" i="14"/>
  <c r="U894" i="14"/>
  <c r="U1024" i="14"/>
  <c r="U1035" i="14"/>
  <c r="U1543" i="14"/>
  <c r="U1592" i="14"/>
  <c r="U1863" i="14"/>
  <c r="U1936" i="14"/>
  <c r="U1945" i="14"/>
  <c r="U2190" i="14"/>
  <c r="U2191" i="14"/>
  <c r="U2325" i="14"/>
  <c r="U2523" i="14"/>
  <c r="U30" i="14"/>
  <c r="U137" i="14"/>
  <c r="U444" i="14"/>
  <c r="U821" i="14"/>
  <c r="U856" i="14"/>
  <c r="U934" i="14"/>
  <c r="U1055" i="14"/>
  <c r="U1070" i="14"/>
  <c r="U1137" i="14"/>
  <c r="U1186" i="14"/>
  <c r="U3115" i="14"/>
  <c r="U1250" i="14"/>
  <c r="U1320" i="14"/>
  <c r="U1340" i="14"/>
  <c r="U1395" i="14"/>
  <c r="U1397" i="14"/>
  <c r="U1445" i="14"/>
  <c r="U1467" i="14"/>
  <c r="U3212" i="14"/>
  <c r="U1524" i="14"/>
  <c r="U1557" i="14"/>
  <c r="U1935" i="14"/>
  <c r="U1967" i="14"/>
  <c r="U1970" i="14"/>
  <c r="U1979" i="14"/>
  <c r="U2102" i="14"/>
  <c r="U2126" i="14"/>
  <c r="U2220" i="14"/>
  <c r="U2273" i="14"/>
  <c r="U2402" i="14"/>
  <c r="U2409" i="14"/>
  <c r="U2447" i="14"/>
  <c r="U107" i="14"/>
  <c r="U211" i="14"/>
  <c r="U459" i="14"/>
  <c r="U504" i="14"/>
  <c r="U561" i="14"/>
  <c r="U806" i="14"/>
  <c r="U809" i="14"/>
  <c r="U837" i="14"/>
  <c r="U2995" i="14"/>
  <c r="U1247" i="14"/>
  <c r="U1364" i="14"/>
  <c r="U1396" i="14"/>
  <c r="U1596" i="14"/>
  <c r="U1652" i="14"/>
  <c r="U1738" i="14"/>
  <c r="U1865" i="14"/>
  <c r="U2050" i="14"/>
  <c r="U2204" i="14"/>
  <c r="U2581" i="14"/>
  <c r="U80" i="14"/>
  <c r="U106" i="14"/>
  <c r="U462" i="14"/>
  <c r="U495" i="14"/>
  <c r="U681" i="14"/>
  <c r="U797" i="14"/>
  <c r="U840" i="14"/>
  <c r="U855" i="14"/>
  <c r="U911" i="14"/>
  <c r="U1044" i="14"/>
  <c r="U1054" i="14"/>
  <c r="U1080" i="14"/>
  <c r="U1306" i="14"/>
  <c r="U1335" i="14"/>
  <c r="U1442" i="14"/>
  <c r="U1737" i="14"/>
  <c r="U1839" i="14"/>
  <c r="U1896" i="14"/>
  <c r="U1950" i="14"/>
  <c r="U1961" i="14"/>
  <c r="U1962" i="14"/>
  <c r="U2035" i="14"/>
  <c r="U2377" i="14"/>
  <c r="U17" i="14"/>
  <c r="U286" i="14"/>
  <c r="U499" i="14"/>
  <c r="U523" i="14"/>
  <c r="U928" i="14"/>
  <c r="U1078" i="14"/>
  <c r="U1079" i="14"/>
  <c r="U1114" i="14"/>
  <c r="U1158" i="14"/>
  <c r="U1172" i="14"/>
  <c r="U1175" i="14"/>
  <c r="U1184" i="14"/>
  <c r="U1289" i="14"/>
  <c r="U3140" i="14"/>
  <c r="U1428" i="14"/>
  <c r="U1476" i="14"/>
  <c r="U1569" i="14"/>
  <c r="U1742" i="14"/>
  <c r="U2161" i="14"/>
  <c r="U2366" i="14"/>
  <c r="U2481" i="14"/>
  <c r="U2492" i="14"/>
  <c r="U2546" i="14"/>
  <c r="U6" i="14"/>
  <c r="U42" i="14"/>
  <c r="U77" i="14"/>
  <c r="U144" i="14"/>
  <c r="U214" i="14"/>
  <c r="U432" i="14"/>
  <c r="U503" i="14"/>
  <c r="U617" i="14"/>
  <c r="U2927" i="14"/>
  <c r="U1077" i="14"/>
  <c r="U1645" i="14"/>
  <c r="U1699" i="14"/>
  <c r="U2211" i="14"/>
  <c r="U2270" i="14"/>
  <c r="U2331" i="14"/>
  <c r="U2435" i="14"/>
  <c r="U2490" i="14"/>
  <c r="U50" i="14"/>
  <c r="U2590" i="14"/>
  <c r="U145" i="14"/>
  <c r="U283" i="14"/>
  <c r="U297" i="14"/>
  <c r="U687" i="14"/>
  <c r="U892" i="14"/>
  <c r="U941" i="14"/>
  <c r="U3138" i="14"/>
  <c r="U1800" i="14"/>
  <c r="U3393" i="14"/>
  <c r="U1857" i="14"/>
  <c r="U1876" i="14"/>
  <c r="U1920" i="14"/>
  <c r="U2068" i="14"/>
  <c r="U2306" i="14"/>
  <c r="U2482" i="14"/>
  <c r="U533" i="14"/>
  <c r="U592" i="14"/>
  <c r="U690" i="14"/>
  <c r="U1032" i="14"/>
  <c r="U1132" i="14"/>
  <c r="U1241" i="14"/>
  <c r="U1444" i="14"/>
  <c r="U1531" i="14"/>
  <c r="U1619" i="14"/>
  <c r="U1680" i="14"/>
  <c r="U1776" i="14"/>
  <c r="U2328" i="14"/>
  <c r="U2341" i="14"/>
  <c r="U2354" i="14"/>
  <c r="U2507" i="14"/>
  <c r="U51" i="14"/>
  <c r="U113" i="14"/>
  <c r="U303" i="14"/>
  <c r="U2959" i="14"/>
  <c r="U1394" i="14"/>
  <c r="U1571" i="14"/>
  <c r="U1594" i="14"/>
  <c r="U1885" i="14"/>
  <c r="U2033" i="14"/>
  <c r="U3501" i="14"/>
  <c r="U2055" i="14"/>
  <c r="U2403" i="14"/>
  <c r="U521" i="14"/>
  <c r="U522" i="14"/>
  <c r="U682" i="14"/>
  <c r="U712" i="14"/>
  <c r="U1042" i="14"/>
  <c r="U1383" i="14"/>
  <c r="U2253" i="14"/>
  <c r="U2243" i="14"/>
  <c r="U2266" i="14"/>
  <c r="U2509" i="14"/>
  <c r="U2439" i="14"/>
  <c r="U2529" i="14"/>
  <c r="U49" i="14"/>
  <c r="U686" i="14"/>
  <c r="U2938" i="14"/>
  <c r="U908" i="14"/>
  <c r="U1840" i="14"/>
  <c r="U1841" i="14"/>
  <c r="U2244" i="14"/>
  <c r="U2480" i="14"/>
  <c r="U2547" i="14"/>
  <c r="U199" i="14"/>
  <c r="U287" i="14"/>
  <c r="U600" i="14"/>
  <c r="U2976" i="14"/>
  <c r="U1363" i="14"/>
  <c r="U1527" i="14"/>
  <c r="U173" i="14"/>
  <c r="U209" i="14"/>
  <c r="U700" i="14"/>
  <c r="U1358" i="14"/>
  <c r="U1466" i="14"/>
  <c r="U1514" i="14"/>
  <c r="U1771" i="14"/>
  <c r="U2375" i="14"/>
  <c r="U2493" i="14"/>
  <c r="U2551" i="14"/>
  <c r="U11" i="14"/>
  <c r="U139" i="14"/>
  <c r="U305" i="14"/>
  <c r="U1343" i="14"/>
  <c r="U1780" i="14"/>
  <c r="U1884" i="14"/>
  <c r="U2030" i="14"/>
  <c r="U2260" i="14"/>
  <c r="U2484" i="14"/>
  <c r="U463" i="14"/>
  <c r="U898" i="14"/>
  <c r="U1323" i="14"/>
  <c r="U1477" i="14"/>
  <c r="U2131" i="14"/>
  <c r="U2410" i="14"/>
  <c r="U2500" i="14"/>
  <c r="U2516" i="14"/>
  <c r="U281" i="14"/>
  <c r="U976" i="14"/>
  <c r="U1301" i="14"/>
  <c r="U1567" i="14"/>
  <c r="U2278" i="14"/>
  <c r="U727" i="14"/>
  <c r="U1430" i="14"/>
  <c r="U1799" i="14"/>
  <c r="U1843" i="14"/>
  <c r="U2008" i="14"/>
  <c r="U2064" i="14"/>
  <c r="U2164" i="14"/>
  <c r="U20" i="14"/>
  <c r="U280" i="14"/>
  <c r="U314" i="14"/>
  <c r="U798" i="14"/>
  <c r="U1045" i="14"/>
  <c r="U1459" i="14"/>
  <c r="U2247" i="14"/>
  <c r="U2486" i="14"/>
  <c r="U295" i="14"/>
  <c r="U1609" i="14"/>
  <c r="U1612" i="14"/>
  <c r="U3548" i="14"/>
  <c r="U2248" i="14"/>
  <c r="U2595" i="14"/>
  <c r="U669" i="14"/>
  <c r="U701" i="14"/>
  <c r="U1515" i="14"/>
  <c r="U1523" i="14"/>
  <c r="U2255" i="14"/>
  <c r="U2536" i="14"/>
  <c r="U1526" i="14"/>
  <c r="U2555" i="14"/>
  <c r="U1846" i="14"/>
  <c r="U743" i="14"/>
  <c r="U1610" i="14"/>
  <c r="U2251" i="14"/>
  <c r="U2277" i="14"/>
  <c r="U279" i="14"/>
  <c r="U574" i="14"/>
  <c r="U1617" i="14"/>
  <c r="U2489" i="14"/>
  <c r="U518" i="14"/>
  <c r="U601" i="14"/>
  <c r="U2931" i="14"/>
  <c r="U1194" i="14"/>
  <c r="U1429" i="14"/>
  <c r="U2343" i="14"/>
  <c r="U2370" i="14"/>
  <c r="U2497" i="14"/>
  <c r="U180" i="14"/>
  <c r="U2620" i="14"/>
  <c r="U1073" i="14"/>
  <c r="U2249" i="14"/>
  <c r="U2074" i="14"/>
  <c r="U773" i="14"/>
  <c r="U1181" i="14"/>
  <c r="U505" i="14"/>
  <c r="U510" i="14"/>
  <c r="U735" i="14"/>
  <c r="U816" i="14"/>
  <c r="U758" i="14"/>
  <c r="U1100" i="14"/>
  <c r="U1741" i="14"/>
  <c r="U1043" i="14"/>
  <c r="U1107" i="14"/>
  <c r="U1099" i="14"/>
  <c r="U3054" i="14"/>
  <c r="U2559" i="14"/>
  <c r="U931" i="14"/>
  <c r="U1101" i="14"/>
  <c r="U1651" i="14"/>
  <c r="U2433" i="14"/>
  <c r="U1108" i="14"/>
  <c r="U1664" i="14"/>
  <c r="U1855" i="14"/>
  <c r="U852" i="14"/>
  <c r="U2023" i="14"/>
  <c r="U2226" i="14"/>
  <c r="U759" i="14"/>
  <c r="U847" i="14"/>
  <c r="U2227" i="14"/>
  <c r="U3622" i="14"/>
  <c r="U944" i="14"/>
  <c r="U2505" i="14"/>
  <c r="U3464" i="14"/>
  <c r="U2245" i="14"/>
  <c r="U1005" i="14"/>
  <c r="U1576" i="14"/>
  <c r="U888" i="14"/>
  <c r="U2539" i="14"/>
  <c r="U891" i="14"/>
  <c r="U1225" i="14"/>
  <c r="U2483" i="14"/>
  <c r="U1431" i="14"/>
  <c r="U1801" i="14"/>
  <c r="U1802" i="14"/>
  <c r="U746" i="14"/>
  <c r="U190" i="14"/>
  <c r="U1728" i="14"/>
  <c r="U752" i="14"/>
  <c r="U2556" i="14"/>
  <c r="U3139" i="14"/>
  <c r="U866" i="14"/>
  <c r="U1998" i="14"/>
  <c r="U2208" i="14"/>
  <c r="U152" i="14"/>
  <c r="U698" i="14"/>
  <c r="U2139" i="14"/>
  <c r="U12" i="14"/>
  <c r="U1191" i="14"/>
  <c r="U618" i="14"/>
  <c r="U748" i="14"/>
  <c r="U832" i="14"/>
  <c r="U2029" i="14"/>
  <c r="U2488" i="14"/>
  <c r="U1590" i="14"/>
  <c r="U2021" i="14"/>
  <c r="U724" i="14"/>
  <c r="U168" i="14"/>
  <c r="U2485" i="14"/>
  <c r="U3541" i="14"/>
  <c r="R2289" i="14"/>
  <c r="X2289" i="14"/>
  <c r="X2290" i="14"/>
  <c r="R1685" i="14"/>
  <c r="X1685" i="14"/>
  <c r="R630" i="14"/>
  <c r="X630" i="14"/>
  <c r="X2901" i="14"/>
  <c r="X3" i="14" l="1"/>
  <c r="X2561" i="14"/>
  <c r="X2562" i="14"/>
  <c r="X5" i="14"/>
  <c r="X2563" i="14"/>
  <c r="X15" i="14"/>
  <c r="X2564" i="14"/>
  <c r="X10" i="14"/>
  <c r="X11" i="14"/>
  <c r="X12" i="14"/>
  <c r="X2565" i="14"/>
  <c r="X13" i="14"/>
  <c r="X14" i="14"/>
  <c r="X17" i="14"/>
  <c r="X2566" i="14"/>
  <c r="X2569" i="14"/>
  <c r="X25" i="14"/>
  <c r="X28" i="14"/>
  <c r="X30" i="14"/>
  <c r="X33" i="14"/>
  <c r="X34" i="14"/>
  <c r="X36" i="14"/>
  <c r="X35" i="14"/>
  <c r="X37" i="14"/>
  <c r="X38" i="14"/>
  <c r="X39" i="14"/>
  <c r="X40" i="14"/>
  <c r="X41" i="14"/>
  <c r="X42" i="14"/>
  <c r="X43" i="14"/>
  <c r="X44" i="14"/>
  <c r="X2570" i="14"/>
  <c r="X2571" i="14"/>
  <c r="X45" i="14"/>
  <c r="X2572" i="14"/>
  <c r="X46" i="14"/>
  <c r="X2573" i="14"/>
  <c r="X2574" i="14"/>
  <c r="X2576" i="14"/>
  <c r="X2577" i="14"/>
  <c r="X2578" i="14"/>
  <c r="X2579" i="14"/>
  <c r="X2580" i="14"/>
  <c r="X2583" i="14"/>
  <c r="X47" i="14"/>
  <c r="X2584" i="14"/>
  <c r="X48" i="14"/>
  <c r="X2567" i="14"/>
  <c r="X49" i="14"/>
  <c r="X2568" i="14"/>
  <c r="X50" i="14"/>
  <c r="X51" i="14"/>
  <c r="X52" i="14"/>
  <c r="X53" i="14"/>
  <c r="X54" i="14"/>
  <c r="X55" i="14"/>
  <c r="X57" i="14"/>
  <c r="X58" i="14"/>
  <c r="X59" i="14"/>
  <c r="X60" i="14"/>
  <c r="X61" i="14"/>
  <c r="X62" i="14"/>
  <c r="X63" i="14"/>
  <c r="X64" i="14"/>
  <c r="X65" i="14"/>
  <c r="X2586" i="14"/>
  <c r="X2587" i="14"/>
  <c r="X66" i="14"/>
  <c r="X67" i="14"/>
  <c r="X68" i="14"/>
  <c r="X69" i="14"/>
  <c r="X70" i="14"/>
  <c r="X71" i="14"/>
  <c r="X72" i="14"/>
  <c r="X73" i="14"/>
  <c r="X74" i="14"/>
  <c r="X2588" i="14"/>
  <c r="X2589" i="14"/>
  <c r="X75" i="14"/>
  <c r="X76" i="14"/>
  <c r="X77" i="14"/>
  <c r="X78" i="14"/>
  <c r="X79" i="14"/>
  <c r="X80" i="14"/>
  <c r="X81" i="14"/>
  <c r="X2591" i="14"/>
  <c r="X82" i="14"/>
  <c r="X83" i="14"/>
  <c r="X84" i="14"/>
  <c r="X85" i="14"/>
  <c r="X86" i="14"/>
  <c r="X87" i="14"/>
  <c r="X88" i="14"/>
  <c r="X89" i="14"/>
  <c r="X91" i="14"/>
  <c r="X90" i="14"/>
  <c r="X92" i="14"/>
  <c r="X94" i="14"/>
  <c r="X96" i="14"/>
  <c r="X95" i="14"/>
  <c r="X98" i="14"/>
  <c r="X100" i="14"/>
  <c r="X2592" i="14"/>
  <c r="X101" i="14"/>
  <c r="X102" i="14"/>
  <c r="X103" i="14"/>
  <c r="X104" i="14"/>
  <c r="X2594" i="14"/>
  <c r="X105" i="14"/>
  <c r="X106" i="14"/>
  <c r="X107" i="14"/>
  <c r="X2596" i="14"/>
  <c r="X2597" i="14"/>
  <c r="X108" i="14"/>
  <c r="X2598" i="14"/>
  <c r="X109" i="14"/>
  <c r="X2585" i="14"/>
  <c r="X110" i="14"/>
  <c r="X111" i="14"/>
  <c r="X112" i="14"/>
  <c r="X113" i="14"/>
  <c r="X116" i="14"/>
  <c r="X117" i="14"/>
  <c r="X118" i="14"/>
  <c r="X119" i="14"/>
  <c r="X120" i="14"/>
  <c r="X121" i="14"/>
  <c r="X122" i="14"/>
  <c r="X123" i="14"/>
  <c r="X2599" i="14"/>
  <c r="X124" i="14"/>
  <c r="X125" i="14"/>
  <c r="X126" i="14"/>
  <c r="X128" i="14"/>
  <c r="X127" i="14"/>
  <c r="X129" i="14"/>
  <c r="X130" i="14"/>
  <c r="X2600" i="14"/>
  <c r="X2601" i="14"/>
  <c r="X131" i="14"/>
  <c r="X132" i="14"/>
  <c r="X2604" i="14"/>
  <c r="X133" i="14"/>
  <c r="X134" i="14"/>
  <c r="X2590" i="14"/>
  <c r="X135" i="14"/>
  <c r="X136" i="14"/>
  <c r="X2605" i="14"/>
  <c r="X2606" i="14"/>
  <c r="X137" i="14"/>
  <c r="X2607" i="14"/>
  <c r="X139" i="14"/>
  <c r="X2608" i="14"/>
  <c r="X141" i="14"/>
  <c r="X142" i="14"/>
  <c r="X2609" i="14"/>
  <c r="X143" i="14"/>
  <c r="X144" i="14"/>
  <c r="X145" i="14"/>
  <c r="X2602" i="14"/>
  <c r="X146" i="14"/>
  <c r="X2610" i="14"/>
  <c r="X2613" i="14"/>
  <c r="X2614" i="14"/>
  <c r="X147" i="14"/>
  <c r="X2615" i="14"/>
  <c r="X148" i="14"/>
  <c r="X149" i="14"/>
  <c r="X150" i="14"/>
  <c r="X151" i="14"/>
  <c r="X152" i="14"/>
  <c r="X2617" i="14"/>
  <c r="X153" i="14"/>
  <c r="X154" i="14"/>
  <c r="X155" i="14"/>
  <c r="X156" i="14"/>
  <c r="X157" i="14"/>
  <c r="X158" i="14"/>
  <c r="X159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179" i="14"/>
  <c r="X2618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194" i="14"/>
  <c r="X2619" i="14"/>
  <c r="X195" i="14"/>
  <c r="X196" i="14"/>
  <c r="X197" i="14"/>
  <c r="X198" i="14"/>
  <c r="X199" i="14"/>
  <c r="X200" i="14"/>
  <c r="X201" i="14"/>
  <c r="X2612" i="14"/>
  <c r="X202" i="14"/>
  <c r="X203" i="14"/>
  <c r="X204" i="14"/>
  <c r="X205" i="14"/>
  <c r="X206" i="14"/>
  <c r="X207" i="14"/>
  <c r="X276" i="14"/>
  <c r="X208" i="14"/>
  <c r="X209" i="14"/>
  <c r="X210" i="14"/>
  <c r="X211" i="14"/>
  <c r="X213" i="14"/>
  <c r="X215" i="14"/>
  <c r="X218" i="14"/>
  <c r="X219" i="14"/>
  <c r="X220" i="14"/>
  <c r="X221" i="14"/>
  <c r="X222" i="14"/>
  <c r="X223" i="14"/>
  <c r="X224" i="14"/>
  <c r="X2622" i="14"/>
  <c r="X2623" i="14"/>
  <c r="X225" i="14"/>
  <c r="X226" i="14"/>
  <c r="X2624" i="14"/>
  <c r="X2625" i="14"/>
  <c r="X269" i="14"/>
  <c r="X262" i="14"/>
  <c r="X263" i="14"/>
  <c r="X264" i="14"/>
  <c r="X2616" i="14"/>
  <c r="X2626" i="14"/>
  <c r="X266" i="14"/>
  <c r="X2627" i="14"/>
  <c r="X2628" i="14"/>
  <c r="X2630" i="14"/>
  <c r="X267" i="14"/>
  <c r="X2620" i="14"/>
  <c r="X275" i="14"/>
  <c r="X2631" i="14"/>
  <c r="X2632" i="14"/>
  <c r="X277" i="14"/>
  <c r="X278" i="14"/>
  <c r="X268" i="14"/>
  <c r="X270" i="14"/>
  <c r="X271" i="14"/>
  <c r="X279" i="14"/>
  <c r="X280" i="14"/>
  <c r="X281" i="14"/>
  <c r="X282" i="14"/>
  <c r="X283" i="14"/>
  <c r="X284" i="14"/>
  <c r="X285" i="14"/>
  <c r="X286" i="14"/>
  <c r="X287" i="14"/>
  <c r="X2634" i="14"/>
  <c r="X290" i="14"/>
  <c r="X291" i="14"/>
  <c r="X2635" i="14"/>
  <c r="X292" i="14"/>
  <c r="X293" i="14"/>
  <c r="X294" i="14"/>
  <c r="X2629" i="14"/>
  <c r="X295" i="14"/>
  <c r="X297" i="14"/>
  <c r="X2636" i="14"/>
  <c r="X298" i="14"/>
  <c r="X299" i="14"/>
  <c r="X300" i="14"/>
  <c r="X2637" i="14"/>
  <c r="X301" i="14"/>
  <c r="X2633" i="14"/>
  <c r="X303" i="14"/>
  <c r="X304" i="14"/>
  <c r="X305" i="14"/>
  <c r="X306" i="14"/>
  <c r="X307" i="14"/>
  <c r="X308" i="14"/>
  <c r="X309" i="14"/>
  <c r="X310" i="14"/>
  <c r="X311" i="14"/>
  <c r="X2638" i="14"/>
  <c r="X2639" i="14"/>
  <c r="X2640" i="14"/>
  <c r="X2641" i="14"/>
  <c r="X2642" i="14"/>
  <c r="X2643" i="14"/>
  <c r="X312" i="14"/>
  <c r="X313" i="14"/>
  <c r="X2645" i="14"/>
  <c r="X2646" i="14"/>
  <c r="X314" i="14"/>
  <c r="X315" i="14"/>
  <c r="X2647" i="14"/>
  <c r="X316" i="14"/>
  <c r="X2649" i="14"/>
  <c r="X317" i="14"/>
  <c r="X2867" i="14"/>
  <c r="X318" i="14"/>
  <c r="X2644" i="14"/>
  <c r="X319" i="14"/>
  <c r="X2652" i="14"/>
  <c r="X2648" i="14"/>
  <c r="X320" i="14"/>
  <c r="X321" i="14"/>
  <c r="X323" i="14"/>
  <c r="X325" i="14"/>
  <c r="X2650" i="14"/>
  <c r="X2653" i="14"/>
  <c r="X326" i="14"/>
  <c r="X2651" i="14"/>
  <c r="X327" i="14"/>
  <c r="X328" i="14"/>
  <c r="X329" i="14"/>
  <c r="X337" i="14"/>
  <c r="X331" i="14"/>
  <c r="X332" i="14"/>
  <c r="X2654" i="14"/>
  <c r="X334" i="14"/>
  <c r="X336" i="14"/>
  <c r="X2655" i="14"/>
  <c r="X2656" i="14"/>
  <c r="X2657" i="14"/>
  <c r="X338" i="14"/>
  <c r="X2658" i="14"/>
  <c r="X2659" i="14"/>
  <c r="X2660" i="14"/>
  <c r="X2661" i="14"/>
  <c r="X2662" i="14"/>
  <c r="X2663" i="14"/>
  <c r="X2664" i="14"/>
  <c r="X2665" i="14"/>
  <c r="X2666" i="14"/>
  <c r="X2667" i="14"/>
  <c r="X2668" i="14"/>
  <c r="X2669" i="14"/>
  <c r="X2670" i="14"/>
  <c r="X345" i="14"/>
  <c r="X339" i="14"/>
  <c r="X2672" i="14"/>
  <c r="X2673" i="14"/>
  <c r="X2674" i="14"/>
  <c r="X2675" i="14"/>
  <c r="X344" i="14"/>
  <c r="X340" i="14"/>
  <c r="X2676" i="14"/>
  <c r="X2677" i="14"/>
  <c r="X2678" i="14"/>
  <c r="X2679" i="14"/>
  <c r="X2680" i="14"/>
  <c r="X2681" i="14"/>
  <c r="X2682" i="14"/>
  <c r="X2684" i="14"/>
  <c r="X2685" i="14"/>
  <c r="X2686" i="14"/>
  <c r="X2687" i="14"/>
  <c r="X2688" i="14"/>
  <c r="X2689" i="14"/>
  <c r="X2690" i="14"/>
  <c r="X2691" i="14"/>
  <c r="X2692" i="14"/>
  <c r="X2693" i="14"/>
  <c r="X2694" i="14"/>
  <c r="X2695" i="14"/>
  <c r="X2696" i="14"/>
  <c r="X2697" i="14"/>
  <c r="X2698" i="14"/>
  <c r="X2699" i="14"/>
  <c r="X2701" i="14"/>
  <c r="X2727" i="14"/>
  <c r="X341" i="14"/>
  <c r="X2728" i="14"/>
  <c r="X2702" i="14"/>
  <c r="X2700" i="14"/>
  <c r="X2703" i="14"/>
  <c r="X2709" i="14"/>
  <c r="X2711" i="14"/>
  <c r="X346" i="14"/>
  <c r="X347" i="14"/>
  <c r="X2712" i="14"/>
  <c r="X348" i="14"/>
  <c r="X364" i="14"/>
  <c r="X365" i="14"/>
  <c r="X366" i="14"/>
  <c r="X367" i="14"/>
  <c r="X368" i="14"/>
  <c r="X2713" i="14"/>
  <c r="X369" i="14"/>
  <c r="X370" i="14"/>
  <c r="X371" i="14"/>
  <c r="X2715" i="14"/>
  <c r="X373" i="14"/>
  <c r="X2716" i="14"/>
  <c r="X374" i="14"/>
  <c r="X375" i="14"/>
  <c r="X376" i="14"/>
  <c r="X377" i="14"/>
  <c r="X378" i="14"/>
  <c r="X2717" i="14"/>
  <c r="X379" i="14"/>
  <c r="X380" i="14"/>
  <c r="X381" i="14"/>
  <c r="X382" i="14"/>
  <c r="X383" i="14"/>
  <c r="X384" i="14"/>
  <c r="X385" i="14"/>
  <c r="X386" i="14"/>
  <c r="X387" i="14"/>
  <c r="X388" i="14"/>
  <c r="X389" i="14"/>
  <c r="X390" i="14"/>
  <c r="X391" i="14"/>
  <c r="X392" i="14"/>
  <c r="X394" i="14"/>
  <c r="X393" i="14"/>
  <c r="X395" i="14"/>
  <c r="X397" i="14"/>
  <c r="X396" i="14"/>
  <c r="X398" i="14"/>
  <c r="X399" i="14"/>
  <c r="X409" i="14"/>
  <c r="X2718" i="14"/>
  <c r="X412" i="14"/>
  <c r="X414" i="14"/>
  <c r="X416" i="14"/>
  <c r="X2719" i="14"/>
  <c r="X2720" i="14"/>
  <c r="X417" i="14"/>
  <c r="X419" i="14"/>
  <c r="X420" i="14"/>
  <c r="X423" i="14"/>
  <c r="X424" i="14"/>
  <c r="X425" i="14"/>
  <c r="X427" i="14"/>
  <c r="X428" i="14"/>
  <c r="X2723" i="14"/>
  <c r="X2724" i="14"/>
  <c r="X430" i="14"/>
  <c r="X432" i="14"/>
  <c r="X434" i="14"/>
  <c r="X435" i="14"/>
  <c r="X436" i="14"/>
  <c r="X437" i="14"/>
  <c r="X438" i="14"/>
  <c r="X439" i="14"/>
  <c r="X440" i="14"/>
  <c r="X442" i="14"/>
  <c r="X443" i="14"/>
  <c r="X2725" i="14"/>
  <c r="X444" i="14"/>
  <c r="X2729" i="14"/>
  <c r="X445" i="14"/>
  <c r="X446" i="14"/>
  <c r="X447" i="14"/>
  <c r="X448" i="14"/>
  <c r="X449" i="14"/>
  <c r="X450" i="14"/>
  <c r="X451" i="14"/>
  <c r="X452" i="14"/>
  <c r="X453" i="14"/>
  <c r="X454" i="14"/>
  <c r="X455" i="14"/>
  <c r="X456" i="14"/>
  <c r="X457" i="14"/>
  <c r="X458" i="14"/>
  <c r="X459" i="14"/>
  <c r="X460" i="14"/>
  <c r="X2730" i="14"/>
  <c r="X461" i="14"/>
  <c r="X2731" i="14"/>
  <c r="X2726" i="14"/>
  <c r="X462" i="14"/>
  <c r="X463" i="14"/>
  <c r="X2732" i="14"/>
  <c r="X464" i="14"/>
  <c r="X2733" i="14"/>
  <c r="X2736" i="14"/>
  <c r="X2737" i="14"/>
  <c r="X2738" i="14"/>
  <c r="X468" i="14"/>
  <c r="X469" i="14"/>
  <c r="X482" i="14"/>
  <c r="X470" i="14"/>
  <c r="X471" i="14"/>
  <c r="X472" i="14"/>
  <c r="X473" i="14"/>
  <c r="X474" i="14"/>
  <c r="X486" i="14"/>
  <c r="X2739" i="14"/>
  <c r="X487" i="14"/>
  <c r="X2740" i="14"/>
  <c r="X2741" i="14"/>
  <c r="X2742" i="14"/>
  <c r="X1018" i="14"/>
  <c r="X2743" i="14"/>
  <c r="X488" i="14"/>
  <c r="X2744" i="14"/>
  <c r="X2745" i="14"/>
  <c r="X2746" i="14"/>
  <c r="X2747" i="14"/>
  <c r="X2748" i="14"/>
  <c r="X2749" i="14"/>
  <c r="X2750" i="14"/>
  <c r="X2751" i="14"/>
  <c r="X2752" i="14"/>
  <c r="X2753" i="14"/>
  <c r="X2755" i="14"/>
  <c r="X2756" i="14"/>
  <c r="X2757" i="14"/>
  <c r="X2758" i="14"/>
  <c r="X2759" i="14"/>
  <c r="X2760" i="14"/>
  <c r="X2764" i="14"/>
  <c r="X3030" i="14"/>
  <c r="X2765" i="14"/>
  <c r="X2766" i="14"/>
  <c r="X2767" i="14"/>
  <c r="X2768" i="14"/>
  <c r="X2769" i="14"/>
  <c r="X2734" i="14"/>
  <c r="X2770" i="14"/>
  <c r="X2772" i="14"/>
  <c r="X491" i="14"/>
  <c r="X494" i="14"/>
  <c r="X2771" i="14"/>
  <c r="X2773" i="14"/>
  <c r="X495" i="14"/>
  <c r="X496" i="14"/>
  <c r="X497" i="14"/>
  <c r="X498" i="14"/>
  <c r="X499" i="14"/>
  <c r="X500" i="14"/>
  <c r="X501" i="14"/>
  <c r="X2776" i="14"/>
  <c r="X502" i="14"/>
  <c r="X503" i="14"/>
  <c r="X504" i="14"/>
  <c r="X505" i="14"/>
  <c r="X506" i="14"/>
  <c r="X508" i="14"/>
  <c r="X509" i="14"/>
  <c r="X510" i="14"/>
  <c r="X516" i="14"/>
  <c r="X518" i="14"/>
  <c r="X521" i="14"/>
  <c r="X522" i="14"/>
  <c r="X523" i="14"/>
  <c r="X475" i="14"/>
  <c r="X524" i="14"/>
  <c r="X525" i="14"/>
  <c r="X520" i="14"/>
  <c r="X526" i="14"/>
  <c r="X527" i="14"/>
  <c r="X528" i="14"/>
  <c r="X485" i="14"/>
  <c r="X529" i="14"/>
  <c r="X531" i="14"/>
  <c r="X532" i="14"/>
  <c r="X533" i="14"/>
  <c r="X535" i="14"/>
  <c r="X542" i="14"/>
  <c r="X546" i="14"/>
  <c r="X547" i="14"/>
  <c r="X548" i="14"/>
  <c r="X549" i="14"/>
  <c r="X550" i="14"/>
  <c r="X534" i="14"/>
  <c r="X536" i="14"/>
  <c r="X537" i="14"/>
  <c r="X538" i="14"/>
  <c r="X540" i="14"/>
  <c r="X543" i="14"/>
  <c r="X544" i="14"/>
  <c r="X545" i="14"/>
  <c r="X2774" i="14"/>
  <c r="X2775" i="14"/>
  <c r="X2777" i="14"/>
  <c r="X551" i="14"/>
  <c r="X552" i="14"/>
  <c r="X554" i="14"/>
  <c r="X555" i="14"/>
  <c r="X556" i="14"/>
  <c r="X557" i="14"/>
  <c r="X558" i="14"/>
  <c r="X559" i="14"/>
  <c r="X2780" i="14"/>
  <c r="X561" i="14"/>
  <c r="X564" i="14"/>
  <c r="X565" i="14"/>
  <c r="X566" i="14"/>
  <c r="X567" i="14"/>
  <c r="X568" i="14"/>
  <c r="X569" i="14"/>
  <c r="X570" i="14"/>
  <c r="X574" i="14"/>
  <c r="X2778" i="14"/>
  <c r="X576" i="14"/>
  <c r="X578" i="14"/>
  <c r="X580" i="14"/>
  <c r="X581" i="14"/>
  <c r="X582" i="14"/>
  <c r="X583" i="14"/>
  <c r="X585" i="14"/>
  <c r="X589" i="14"/>
  <c r="X590" i="14"/>
  <c r="X591" i="14"/>
  <c r="X592" i="14"/>
  <c r="X594" i="14"/>
  <c r="X2779" i="14"/>
  <c r="X596" i="14"/>
  <c r="X595" i="14"/>
  <c r="X655" i="14"/>
  <c r="X597" i="14"/>
  <c r="X598" i="14"/>
  <c r="X600" i="14"/>
  <c r="X599" i="14"/>
  <c r="X601" i="14"/>
  <c r="X602" i="14"/>
  <c r="X2781" i="14"/>
  <c r="X2782" i="14"/>
  <c r="X2783" i="14"/>
  <c r="X2784" i="14"/>
  <c r="X2785" i="14"/>
  <c r="X2786" i="14"/>
  <c r="X2787" i="14"/>
  <c r="X603" i="14"/>
  <c r="X604" i="14"/>
  <c r="X605" i="14"/>
  <c r="X606" i="14"/>
  <c r="X608" i="14"/>
  <c r="X609" i="14"/>
  <c r="X2788" i="14"/>
  <c r="X610" i="14"/>
  <c r="X611" i="14"/>
  <c r="X2789" i="14"/>
  <c r="X2763" i="14"/>
  <c r="X613" i="14"/>
  <c r="X2790" i="14"/>
  <c r="X607" i="14"/>
  <c r="X2761" i="14"/>
  <c r="X2791" i="14"/>
  <c r="X614" i="14"/>
  <c r="X2792" i="14"/>
  <c r="X2793" i="14"/>
  <c r="X616" i="14"/>
  <c r="X2762" i="14"/>
  <c r="X617" i="14"/>
  <c r="X2794" i="14"/>
  <c r="X2797" i="14"/>
  <c r="X618" i="14"/>
  <c r="X626" i="14"/>
  <c r="X622" i="14"/>
  <c r="X631" i="14"/>
  <c r="X2795" i="14"/>
  <c r="X612" i="14"/>
  <c r="X490" i="14"/>
  <c r="X2798" i="14"/>
  <c r="X632" i="14"/>
  <c r="X2800" i="14"/>
  <c r="X1019" i="14"/>
  <c r="X2801" i="14"/>
  <c r="X2802" i="14"/>
  <c r="X2803" i="14"/>
  <c r="X2804" i="14"/>
  <c r="X621" i="14"/>
  <c r="X2805" i="14"/>
  <c r="X2807" i="14"/>
  <c r="X2809" i="14"/>
  <c r="X2810" i="14"/>
  <c r="X2811" i="14"/>
  <c r="X2812" i="14"/>
  <c r="X2813" i="14"/>
  <c r="X2814" i="14"/>
  <c r="X2815" i="14"/>
  <c r="X2823" i="14"/>
  <c r="X619" i="14"/>
  <c r="X2826" i="14"/>
  <c r="X2825" i="14"/>
  <c r="X633" i="14"/>
  <c r="X2827" i="14"/>
  <c r="X639" i="14"/>
  <c r="X620" i="14"/>
  <c r="X640" i="14"/>
  <c r="X641" i="14"/>
  <c r="X643" i="14"/>
  <c r="X644" i="14"/>
  <c r="X648" i="14"/>
  <c r="X2819" i="14"/>
  <c r="X649" i="14"/>
  <c r="X2820" i="14"/>
  <c r="X2821" i="14"/>
  <c r="X2822" i="14"/>
  <c r="X2824" i="14"/>
  <c r="X650" i="14"/>
  <c r="X651" i="14"/>
  <c r="X2828" i="14"/>
  <c r="X652" i="14"/>
  <c r="X2862" i="14"/>
  <c r="X2829" i="14"/>
  <c r="X2863" i="14"/>
  <c r="X2865" i="14"/>
  <c r="X2830" i="14"/>
  <c r="X658" i="14"/>
  <c r="X659" i="14"/>
  <c r="X2831" i="14"/>
  <c r="X2832" i="14"/>
  <c r="X645" i="14"/>
  <c r="X2833" i="14"/>
  <c r="X2834" i="14"/>
  <c r="X2835" i="14"/>
  <c r="X2836" i="14"/>
  <c r="X2837" i="14"/>
  <c r="X2838" i="14"/>
  <c r="X2839" i="14"/>
  <c r="X2840" i="14"/>
  <c r="X2841" i="14"/>
  <c r="X2842" i="14"/>
  <c r="X2843" i="14"/>
  <c r="X2844" i="14"/>
  <c r="X2845" i="14"/>
  <c r="X654" i="14"/>
  <c r="X2847" i="14"/>
  <c r="X2848" i="14"/>
  <c r="X2849" i="14"/>
  <c r="X653" i="14"/>
  <c r="X2850" i="14"/>
  <c r="X2851" i="14"/>
  <c r="X2852" i="14"/>
  <c r="X661" i="14"/>
  <c r="X665" i="14"/>
  <c r="X2853" i="14"/>
  <c r="X2854" i="14"/>
  <c r="X666" i="14"/>
  <c r="X667" i="14"/>
  <c r="X668" i="14"/>
  <c r="X2856" i="14"/>
  <c r="X669" i="14"/>
  <c r="X2857" i="14"/>
  <c r="X2858" i="14"/>
  <c r="X670" i="14"/>
  <c r="X671" i="14"/>
  <c r="X672" i="14"/>
  <c r="X673" i="14"/>
  <c r="X674" i="14"/>
  <c r="X676" i="14"/>
  <c r="X677" i="14"/>
  <c r="X678" i="14"/>
  <c r="X1020" i="14"/>
  <c r="X2864" i="14"/>
  <c r="X2866" i="14"/>
  <c r="X662" i="14"/>
  <c r="X679" i="14"/>
  <c r="X680" i="14"/>
  <c r="X663" i="14"/>
  <c r="X2871" i="14"/>
  <c r="X2873" i="14"/>
  <c r="X2875" i="14"/>
  <c r="X2876" i="14"/>
  <c r="X2877" i="14"/>
  <c r="X2878" i="14"/>
  <c r="X2880" i="14"/>
  <c r="X2881" i="14"/>
  <c r="X2882" i="14"/>
  <c r="X2883" i="14"/>
  <c r="X2884" i="14"/>
  <c r="X2885" i="14"/>
  <c r="X2886" i="14"/>
  <c r="X2888" i="14"/>
  <c r="X2887" i="14"/>
  <c r="X2890" i="14"/>
  <c r="X682" i="14"/>
  <c r="X683" i="14"/>
  <c r="X689" i="14"/>
  <c r="X686" i="14"/>
  <c r="X687" i="14"/>
  <c r="X690" i="14"/>
  <c r="X691" i="14"/>
  <c r="X693" i="14"/>
  <c r="X696" i="14"/>
  <c r="X697" i="14"/>
  <c r="X2891" i="14"/>
  <c r="X698" i="14"/>
  <c r="X699" i="14"/>
  <c r="X700" i="14"/>
  <c r="X701" i="14"/>
  <c r="X702" i="14"/>
  <c r="X2892" i="14"/>
  <c r="X706" i="14"/>
  <c r="X707" i="14"/>
  <c r="X2893" i="14"/>
  <c r="X2894" i="14"/>
  <c r="X2895" i="14"/>
  <c r="X708" i="14"/>
  <c r="X710" i="14"/>
  <c r="X2896" i="14"/>
  <c r="X712" i="14"/>
  <c r="X713" i="14"/>
  <c r="X714" i="14"/>
  <c r="X715" i="14"/>
  <c r="X716" i="14"/>
  <c r="X717" i="14"/>
  <c r="X2897" i="14"/>
  <c r="X718" i="14"/>
  <c r="X719" i="14"/>
  <c r="X2903" i="14"/>
  <c r="X2905" i="14"/>
  <c r="X720" i="14"/>
  <c r="X2906" i="14"/>
  <c r="X721" i="14"/>
  <c r="X2911" i="14"/>
  <c r="X722" i="14"/>
  <c r="X723" i="14"/>
  <c r="X724" i="14"/>
  <c r="X725" i="14"/>
  <c r="X726" i="14"/>
  <c r="X727" i="14"/>
  <c r="X728" i="14"/>
  <c r="X729" i="14"/>
  <c r="X730" i="14"/>
  <c r="X734" i="14"/>
  <c r="X735" i="14"/>
  <c r="X736" i="14"/>
  <c r="X737" i="14"/>
  <c r="X738" i="14"/>
  <c r="X2907" i="14"/>
  <c r="X2908" i="14"/>
  <c r="X2909" i="14"/>
  <c r="X2910" i="14"/>
  <c r="X2912" i="14"/>
  <c r="X2913" i="14"/>
  <c r="X739" i="14"/>
  <c r="X740" i="14"/>
  <c r="X741" i="14"/>
  <c r="X742" i="14"/>
  <c r="X909" i="14"/>
  <c r="X575" i="14"/>
  <c r="X577" i="14"/>
  <c r="X2914" i="14"/>
  <c r="X2915" i="14"/>
  <c r="X579" i="14"/>
  <c r="X2916" i="14"/>
  <c r="X2917" i="14"/>
  <c r="X587" i="14"/>
  <c r="X2927" i="14"/>
  <c r="X588" i="14"/>
  <c r="X615" i="14"/>
  <c r="X2918" i="14"/>
  <c r="X743" i="14"/>
  <c r="X2931" i="14"/>
  <c r="X2919" i="14"/>
  <c r="X627" i="14"/>
  <c r="X628" i="14"/>
  <c r="X629" i="14"/>
  <c r="X634" i="14"/>
  <c r="X636" i="14"/>
  <c r="X2921" i="14"/>
  <c r="X2923" i="14"/>
  <c r="X637" i="14"/>
  <c r="X638" i="14"/>
  <c r="X642" i="14"/>
  <c r="X646" i="14"/>
  <c r="X656" i="14"/>
  <c r="X657" i="14"/>
  <c r="X2925" i="14"/>
  <c r="X660" i="14"/>
  <c r="X694" i="14"/>
  <c r="X2926" i="14"/>
  <c r="X2930" i="14"/>
  <c r="X704" i="14"/>
  <c r="X2938" i="14"/>
  <c r="X751" i="14"/>
  <c r="X752" i="14"/>
  <c r="X2932" i="14"/>
  <c r="X759" i="14"/>
  <c r="X760" i="14"/>
  <c r="X762" i="14"/>
  <c r="X764" i="14"/>
  <c r="X769" i="14"/>
  <c r="X773" i="14"/>
  <c r="X774" i="14"/>
  <c r="X2940" i="14"/>
  <c r="X775" i="14"/>
  <c r="X2934" i="14"/>
  <c r="X787" i="14"/>
  <c r="X795" i="14"/>
  <c r="X796" i="14"/>
  <c r="X800" i="14"/>
  <c r="X815" i="14"/>
  <c r="X816" i="14"/>
  <c r="X817" i="14"/>
  <c r="X2935" i="14"/>
  <c r="X2936" i="14"/>
  <c r="X647" i="14"/>
  <c r="X818" i="14"/>
  <c r="X819" i="14"/>
  <c r="X2937" i="14"/>
  <c r="X820" i="14"/>
  <c r="X2939" i="14"/>
  <c r="X829" i="14"/>
  <c r="X744" i="14"/>
  <c r="X2941" i="14"/>
  <c r="X745" i="14"/>
  <c r="X2942" i="14"/>
  <c r="X746" i="14"/>
  <c r="X747" i="14"/>
  <c r="X748" i="14"/>
  <c r="X749" i="14"/>
  <c r="X750" i="14"/>
  <c r="X753" i="14"/>
  <c r="X754" i="14"/>
  <c r="X755" i="14"/>
  <c r="X756" i="14"/>
  <c r="X757" i="14"/>
  <c r="X758" i="14"/>
  <c r="X763" i="14"/>
  <c r="X765" i="14"/>
  <c r="X766" i="14"/>
  <c r="X767" i="14"/>
  <c r="X770" i="14"/>
  <c r="X771" i="14"/>
  <c r="X772" i="14"/>
  <c r="X776" i="14"/>
  <c r="X780" i="14"/>
  <c r="X781" i="14"/>
  <c r="X784" i="14"/>
  <c r="X2943" i="14"/>
  <c r="X785" i="14"/>
  <c r="X786" i="14"/>
  <c r="X788" i="14"/>
  <c r="X789" i="14"/>
  <c r="X791" i="14"/>
  <c r="X2944" i="14"/>
  <c r="X792" i="14"/>
  <c r="X793" i="14"/>
  <c r="X2945" i="14"/>
  <c r="X794" i="14"/>
  <c r="X797" i="14"/>
  <c r="X798" i="14"/>
  <c r="X799" i="14"/>
  <c r="X2946" i="14"/>
  <c r="X804" i="14"/>
  <c r="X2959" i="14"/>
  <c r="X806" i="14"/>
  <c r="X807" i="14"/>
  <c r="X2947" i="14"/>
  <c r="X809" i="14"/>
  <c r="X808" i="14"/>
  <c r="X2963" i="14"/>
  <c r="X813" i="14"/>
  <c r="X2948" i="14"/>
  <c r="X2968" i="14"/>
  <c r="X814" i="14"/>
  <c r="X821" i="14"/>
  <c r="X822" i="14"/>
  <c r="X823" i="14"/>
  <c r="X2949" i="14"/>
  <c r="X826" i="14"/>
  <c r="X2950" i="14"/>
  <c r="X827" i="14"/>
  <c r="X2951" i="14"/>
  <c r="X828" i="14"/>
  <c r="X830" i="14"/>
  <c r="X831" i="14"/>
  <c r="X832" i="14"/>
  <c r="X833" i="14"/>
  <c r="X835" i="14"/>
  <c r="X2952" i="14"/>
  <c r="X836" i="14"/>
  <c r="X837" i="14"/>
  <c r="X838" i="14"/>
  <c r="X839" i="14"/>
  <c r="X840" i="14"/>
  <c r="X841" i="14"/>
  <c r="X2953" i="14"/>
  <c r="X842" i="14"/>
  <c r="X2954" i="14"/>
  <c r="X844" i="14"/>
  <c r="X846" i="14"/>
  <c r="X847" i="14"/>
  <c r="X848" i="14"/>
  <c r="X851" i="14"/>
  <c r="X852" i="14"/>
  <c r="X2962" i="14"/>
  <c r="X2964" i="14"/>
  <c r="X854" i="14"/>
  <c r="X855" i="14"/>
  <c r="X856" i="14"/>
  <c r="X858" i="14"/>
  <c r="X859" i="14"/>
  <c r="X2965" i="14"/>
  <c r="X861" i="14"/>
  <c r="X860" i="14"/>
  <c r="X862" i="14"/>
  <c r="X863" i="14"/>
  <c r="X864" i="14"/>
  <c r="X866" i="14"/>
  <c r="X867" i="14"/>
  <c r="X868" i="14"/>
  <c r="X869" i="14"/>
  <c r="X870" i="14"/>
  <c r="X871" i="14"/>
  <c r="X902" i="14"/>
  <c r="X872" i="14"/>
  <c r="X881" i="14"/>
  <c r="X882" i="14"/>
  <c r="X883" i="14"/>
  <c r="X884" i="14"/>
  <c r="X885" i="14"/>
  <c r="X886" i="14"/>
  <c r="X887" i="14"/>
  <c r="X888" i="14"/>
  <c r="X889" i="14"/>
  <c r="X890" i="14"/>
  <c r="X2976" i="14"/>
  <c r="X891" i="14"/>
  <c r="X892" i="14"/>
  <c r="X893" i="14"/>
  <c r="X894" i="14"/>
  <c r="X897" i="14"/>
  <c r="X898" i="14"/>
  <c r="X899" i="14"/>
  <c r="X904" i="14"/>
  <c r="X903" i="14"/>
  <c r="X907" i="14"/>
  <c r="X2969" i="14"/>
  <c r="X834" i="14"/>
  <c r="X908" i="14"/>
  <c r="X911" i="14"/>
  <c r="X912" i="14"/>
  <c r="X2970" i="14"/>
  <c r="X913" i="14"/>
  <c r="X914" i="14"/>
  <c r="X915" i="14"/>
  <c r="X917" i="14"/>
  <c r="X918" i="14"/>
  <c r="X924" i="14"/>
  <c r="X2972" i="14"/>
  <c r="X2973" i="14"/>
  <c r="X2974" i="14"/>
  <c r="X2975" i="14"/>
  <c r="X925" i="14"/>
  <c r="X926" i="14"/>
  <c r="X927" i="14"/>
  <c r="X928" i="14"/>
  <c r="X929" i="14"/>
  <c r="X931" i="14"/>
  <c r="X932" i="14"/>
  <c r="X933" i="14"/>
  <c r="X934" i="14"/>
  <c r="X935" i="14"/>
  <c r="X936" i="14"/>
  <c r="X2977" i="14"/>
  <c r="X2978" i="14"/>
  <c r="X937" i="14"/>
  <c r="X939" i="14"/>
  <c r="X2980" i="14"/>
  <c r="X940" i="14"/>
  <c r="X941" i="14"/>
  <c r="X942" i="14"/>
  <c r="X943" i="14"/>
  <c r="X944" i="14"/>
  <c r="X2995" i="14"/>
  <c r="X947" i="14"/>
  <c r="X948" i="14"/>
  <c r="X949" i="14"/>
  <c r="X2981" i="14"/>
  <c r="X950" i="14"/>
  <c r="X951" i="14"/>
  <c r="X2982" i="14"/>
  <c r="X2983" i="14"/>
  <c r="X952" i="14"/>
  <c r="X2984" i="14"/>
  <c r="X2985" i="14"/>
  <c r="X2986" i="14"/>
  <c r="X2987" i="14"/>
  <c r="X2991" i="14"/>
  <c r="X2992" i="14"/>
  <c r="X2994" i="14"/>
  <c r="X953" i="14"/>
  <c r="X955" i="14"/>
  <c r="X958" i="14"/>
  <c r="X960" i="14"/>
  <c r="X961" i="14"/>
  <c r="X2996" i="14"/>
  <c r="X2997" i="14"/>
  <c r="X2999" i="14"/>
  <c r="X3000" i="14"/>
  <c r="X3001" i="14"/>
  <c r="X3003" i="14"/>
  <c r="X962" i="14"/>
  <c r="X963" i="14"/>
  <c r="X966" i="14"/>
  <c r="X974" i="14"/>
  <c r="X976" i="14"/>
  <c r="X987" i="14"/>
  <c r="X988" i="14"/>
  <c r="X989" i="14"/>
  <c r="X3004" i="14"/>
  <c r="X990" i="14"/>
  <c r="X991" i="14"/>
  <c r="X992" i="14"/>
  <c r="X993" i="14"/>
  <c r="X995" i="14"/>
  <c r="X996" i="14"/>
  <c r="X998" i="14"/>
  <c r="X1001" i="14"/>
  <c r="X1004" i="14"/>
  <c r="X1005" i="14"/>
  <c r="X1006" i="14"/>
  <c r="X1008" i="14"/>
  <c r="X1009" i="14"/>
  <c r="X3006" i="14"/>
  <c r="X1010" i="14"/>
  <c r="X3007" i="14"/>
  <c r="X3008" i="14"/>
  <c r="X3009" i="14"/>
  <c r="X3011" i="14"/>
  <c r="X2998" i="14"/>
  <c r="X1011" i="14"/>
  <c r="X1012" i="14"/>
  <c r="X1013" i="14"/>
  <c r="X3012" i="14"/>
  <c r="X3013" i="14"/>
  <c r="X3018" i="14"/>
  <c r="X3021" i="14"/>
  <c r="X1021" i="14"/>
  <c r="X1022" i="14"/>
  <c r="X1023" i="14"/>
  <c r="X1024" i="14"/>
  <c r="X1025" i="14"/>
  <c r="X1026" i="14"/>
  <c r="X1027" i="14"/>
  <c r="X3024" i="14"/>
  <c r="X3026" i="14"/>
  <c r="X1028" i="14"/>
  <c r="X1029" i="14"/>
  <c r="X1030" i="14"/>
  <c r="X1031" i="14"/>
  <c r="X1032" i="14"/>
  <c r="X1033" i="14"/>
  <c r="X3046" i="14"/>
  <c r="X1034" i="14"/>
  <c r="X1035" i="14"/>
  <c r="X1036" i="14"/>
  <c r="X1037" i="14"/>
  <c r="X1038" i="14"/>
  <c r="X1039" i="14"/>
  <c r="X1040" i="14"/>
  <c r="X1041" i="14"/>
  <c r="X1042" i="14"/>
  <c r="X1043" i="14"/>
  <c r="X1044" i="14"/>
  <c r="X1045" i="14"/>
  <c r="X1046" i="14"/>
  <c r="X3034" i="14"/>
  <c r="X3039" i="14"/>
  <c r="X1048" i="14"/>
  <c r="X1049" i="14"/>
  <c r="X3047" i="14"/>
  <c r="X1051" i="14"/>
  <c r="X1052" i="14"/>
  <c r="X3027" i="14"/>
  <c r="X3028" i="14"/>
  <c r="X1007" i="14"/>
  <c r="X1014" i="14"/>
  <c r="X1056" i="14"/>
  <c r="X1057" i="14"/>
  <c r="X1058" i="14"/>
  <c r="X1053" i="14"/>
  <c r="X1054" i="14"/>
  <c r="X1055" i="14"/>
  <c r="X1061" i="14"/>
  <c r="X1062" i="14"/>
  <c r="X1063" i="14"/>
  <c r="X1064" i="14"/>
  <c r="X1065" i="14"/>
  <c r="X1066" i="14"/>
  <c r="X1067" i="14"/>
  <c r="X1068" i="14"/>
  <c r="X1069" i="14"/>
  <c r="X1070" i="14"/>
  <c r="X1073" i="14"/>
  <c r="X1074" i="14"/>
  <c r="X1075" i="14"/>
  <c r="X1076" i="14"/>
  <c r="X1077" i="14"/>
  <c r="X1078" i="14"/>
  <c r="X1079" i="14"/>
  <c r="X1080" i="14"/>
  <c r="X1081" i="14"/>
  <c r="X1082" i="14"/>
  <c r="X1083" i="14"/>
  <c r="X1015" i="14"/>
  <c r="X1084" i="14"/>
  <c r="X1086" i="14"/>
  <c r="X1087" i="14"/>
  <c r="X1089" i="14"/>
  <c r="X1091" i="14"/>
  <c r="X1093" i="14"/>
  <c r="X1094" i="14"/>
  <c r="X1095" i="14"/>
  <c r="X1017" i="14"/>
  <c r="X3031" i="14"/>
  <c r="X1096" i="14"/>
  <c r="X3032" i="14"/>
  <c r="X1097" i="14"/>
  <c r="X3033" i="14"/>
  <c r="X1098" i="14"/>
  <c r="X1099" i="14"/>
  <c r="X1100" i="14"/>
  <c r="X3054" i="14"/>
  <c r="X1101" i="14"/>
  <c r="X1107" i="14"/>
  <c r="X1108" i="14"/>
  <c r="X1109" i="14"/>
  <c r="X1110" i="14"/>
  <c r="X1111" i="14"/>
  <c r="X3035" i="14"/>
  <c r="X1112" i="14"/>
  <c r="X1113" i="14"/>
  <c r="X1114" i="14"/>
  <c r="X3062" i="14"/>
  <c r="X3036" i="14"/>
  <c r="X3037" i="14"/>
  <c r="X3038" i="14"/>
  <c r="X1123" i="14"/>
  <c r="X3040" i="14"/>
  <c r="X1124" i="14"/>
  <c r="X1125" i="14"/>
  <c r="X3044" i="14"/>
  <c r="X1126" i="14"/>
  <c r="X1143" i="14"/>
  <c r="X3045" i="14"/>
  <c r="X3048" i="14"/>
  <c r="X1085" i="14"/>
  <c r="X3053" i="14"/>
  <c r="X3055" i="14"/>
  <c r="X3056" i="14"/>
  <c r="X3057" i="14"/>
  <c r="X3058" i="14"/>
  <c r="X3059" i="14"/>
  <c r="X3060" i="14"/>
  <c r="X3061" i="14"/>
  <c r="X1127" i="14"/>
  <c r="X1129" i="14"/>
  <c r="X3064" i="14"/>
  <c r="X1131" i="14"/>
  <c r="X1132" i="14"/>
  <c r="X1133" i="14"/>
  <c r="X1134" i="14"/>
  <c r="X1135" i="14"/>
  <c r="X3065" i="14"/>
  <c r="X3066" i="14"/>
  <c r="X3067" i="14"/>
  <c r="X3068" i="14"/>
  <c r="X3069" i="14"/>
  <c r="X1137" i="14"/>
  <c r="X1136" i="14"/>
  <c r="X1138" i="14"/>
  <c r="X1139" i="14"/>
  <c r="X1140" i="14"/>
  <c r="X1142" i="14"/>
  <c r="X1145" i="14"/>
  <c r="X1146" i="14"/>
  <c r="X1147" i="14"/>
  <c r="X1148" i="14"/>
  <c r="X3078" i="14"/>
  <c r="X1151" i="14"/>
  <c r="X1150" i="14"/>
  <c r="X1152" i="14"/>
  <c r="X1153" i="14"/>
  <c r="X1149" i="14"/>
  <c r="X1154" i="14"/>
  <c r="X1158" i="14"/>
  <c r="X1159" i="14"/>
  <c r="X1160" i="14"/>
  <c r="X1161" i="14"/>
  <c r="X1162" i="14"/>
  <c r="X1163" i="14"/>
  <c r="X1164" i="14"/>
  <c r="X3070" i="14"/>
  <c r="X1165" i="14"/>
  <c r="X1167" i="14"/>
  <c r="X1168" i="14"/>
  <c r="X1169" i="14"/>
  <c r="X1170" i="14"/>
  <c r="X1171" i="14"/>
  <c r="X1172" i="14"/>
  <c r="X1174" i="14"/>
  <c r="X1175" i="14"/>
  <c r="X1176" i="14"/>
  <c r="X3071" i="14"/>
  <c r="X3072" i="14"/>
  <c r="X1177" i="14"/>
  <c r="X1178" i="14"/>
  <c r="X1179" i="14"/>
  <c r="X1180" i="14"/>
  <c r="X3073" i="14"/>
  <c r="X3074" i="14"/>
  <c r="X1181" i="14"/>
  <c r="X1182" i="14"/>
  <c r="X1184" i="14"/>
  <c r="X1185" i="14"/>
  <c r="X1186" i="14"/>
  <c r="X3079" i="14"/>
  <c r="X1187" i="14"/>
  <c r="X1188" i="14"/>
  <c r="X3080" i="14"/>
  <c r="X1189" i="14"/>
  <c r="X1190" i="14"/>
  <c r="X1191" i="14"/>
  <c r="X1192" i="14"/>
  <c r="X1193" i="14"/>
  <c r="X1194" i="14"/>
  <c r="X3081" i="14"/>
  <c r="X3076" i="14"/>
  <c r="X3077" i="14"/>
  <c r="X1195" i="14"/>
  <c r="X1196" i="14"/>
  <c r="X3095" i="14"/>
  <c r="X1199" i="14"/>
  <c r="X3082" i="14"/>
  <c r="X1200" i="14"/>
  <c r="X1201" i="14"/>
  <c r="X3083" i="14"/>
  <c r="X3084" i="14"/>
  <c r="X3085" i="14"/>
  <c r="X1202" i="14"/>
  <c r="X1204" i="14"/>
  <c r="X1205" i="14"/>
  <c r="X3108" i="14"/>
  <c r="X1208" i="14"/>
  <c r="X3086" i="14"/>
  <c r="X3087" i="14"/>
  <c r="X3088" i="14"/>
  <c r="X3090" i="14"/>
  <c r="X3091" i="14"/>
  <c r="X1209" i="14"/>
  <c r="X1210" i="14"/>
  <c r="X3111" i="14"/>
  <c r="X3092" i="14"/>
  <c r="X3112" i="14"/>
  <c r="X3113" i="14"/>
  <c r="X3115" i="14"/>
  <c r="X1211" i="14"/>
  <c r="X3117" i="14"/>
  <c r="X3093" i="14"/>
  <c r="X3094" i="14"/>
  <c r="X1213" i="14"/>
  <c r="X1214" i="14"/>
  <c r="X1215" i="14"/>
  <c r="X3096" i="14"/>
  <c r="X1216" i="14"/>
  <c r="X1217" i="14"/>
  <c r="X3097" i="14"/>
  <c r="X1218" i="14"/>
  <c r="X1219" i="14"/>
  <c r="X1220" i="14"/>
  <c r="X1221" i="14"/>
  <c r="X1203" i="14"/>
  <c r="X1222" i="14"/>
  <c r="X1223" i="14"/>
  <c r="X3120" i="14"/>
  <c r="X1224" i="14"/>
  <c r="X1225" i="14"/>
  <c r="X1226" i="14"/>
  <c r="X1227" i="14"/>
  <c r="X3101" i="14"/>
  <c r="X3102" i="14"/>
  <c r="X3103" i="14"/>
  <c r="X1230" i="14"/>
  <c r="X1231" i="14"/>
  <c r="X1233" i="14"/>
  <c r="X1232" i="14"/>
  <c r="X1234" i="14"/>
  <c r="X1235" i="14"/>
  <c r="X1236" i="14"/>
  <c r="X1237" i="14"/>
  <c r="X1239" i="14"/>
  <c r="X1238" i="14"/>
  <c r="X1240" i="14"/>
  <c r="X1241" i="14"/>
  <c r="X1242" i="14"/>
  <c r="X1243" i="14"/>
  <c r="X1244" i="14"/>
  <c r="X1245" i="14"/>
  <c r="X1246" i="14"/>
  <c r="X1248" i="14"/>
  <c r="X1247" i="14"/>
  <c r="X1249" i="14"/>
  <c r="X1250" i="14"/>
  <c r="X1251" i="14"/>
  <c r="X1252" i="14"/>
  <c r="X1253" i="14"/>
  <c r="X1254" i="14"/>
  <c r="X1255" i="14"/>
  <c r="X1256" i="14"/>
  <c r="X1257" i="14"/>
  <c r="X1258" i="14"/>
  <c r="X1259" i="14"/>
  <c r="X1260" i="14"/>
  <c r="X1261" i="14"/>
  <c r="X3104" i="14"/>
  <c r="X3106" i="14"/>
  <c r="X1262" i="14"/>
  <c r="X1263" i="14"/>
  <c r="X1264" i="14"/>
  <c r="X1265" i="14"/>
  <c r="X1266" i="14"/>
  <c r="X1267" i="14"/>
  <c r="X1271" i="14"/>
  <c r="X1272" i="14"/>
  <c r="X1273" i="14"/>
  <c r="X1276" i="14"/>
  <c r="X1277" i="14"/>
  <c r="X1278" i="14"/>
  <c r="X3109" i="14"/>
  <c r="X1279" i="14"/>
  <c r="X1280" i="14"/>
  <c r="X1281" i="14"/>
  <c r="X1284" i="14"/>
  <c r="X1285" i="14"/>
  <c r="X1287" i="14"/>
  <c r="X3130" i="14"/>
  <c r="X1286" i="14"/>
  <c r="X1288" i="14"/>
  <c r="X3110" i="14"/>
  <c r="X1289" i="14"/>
  <c r="X1290" i="14"/>
  <c r="X3114" i="14"/>
  <c r="X3116" i="14"/>
  <c r="X3118" i="14"/>
  <c r="X1291" i="14"/>
  <c r="X1292" i="14"/>
  <c r="X3119" i="14"/>
  <c r="X1294" i="14"/>
  <c r="X3121" i="14"/>
  <c r="X3123" i="14"/>
  <c r="X1297" i="14"/>
  <c r="X1298" i="14"/>
  <c r="X1299" i="14"/>
  <c r="X1300" i="14"/>
  <c r="X1301" i="14"/>
  <c r="X1304" i="14"/>
  <c r="X1305" i="14"/>
  <c r="X1306" i="14"/>
  <c r="X1308" i="14"/>
  <c r="X3133" i="14"/>
  <c r="X3135" i="14"/>
  <c r="X3137" i="14"/>
  <c r="X1309" i="14"/>
  <c r="X3138" i="14"/>
  <c r="X3139" i="14"/>
  <c r="X1310" i="14"/>
  <c r="X1311" i="14"/>
  <c r="X1312" i="14"/>
  <c r="X1313" i="14"/>
  <c r="X1314" i="14"/>
  <c r="X1315" i="14"/>
  <c r="X1316" i="14"/>
  <c r="X1317" i="14"/>
  <c r="X1318" i="14"/>
  <c r="X1319" i="14"/>
  <c r="X1320" i="14"/>
  <c r="X1321" i="14"/>
  <c r="X1322" i="14"/>
  <c r="X1324" i="14"/>
  <c r="X3140" i="14"/>
  <c r="X1325" i="14"/>
  <c r="X1328" i="14"/>
  <c r="X1329" i="14"/>
  <c r="X1330" i="14"/>
  <c r="X1331" i="14"/>
  <c r="X1332" i="14"/>
  <c r="X1333" i="14"/>
  <c r="X3124" i="14"/>
  <c r="X3125" i="14"/>
  <c r="X1334" i="14"/>
  <c r="X3127" i="14"/>
  <c r="X1335" i="14"/>
  <c r="X1336" i="14"/>
  <c r="X1337" i="14"/>
  <c r="X1338" i="14"/>
  <c r="X3145" i="14"/>
  <c r="X1283" i="14"/>
  <c r="X3146" i="14"/>
  <c r="X1341" i="14"/>
  <c r="X1342" i="14"/>
  <c r="X1343" i="14"/>
  <c r="X3147" i="14"/>
  <c r="X1326" i="14"/>
  <c r="X1327" i="14"/>
  <c r="X3149" i="14"/>
  <c r="X1344" i="14"/>
  <c r="X1345" i="14"/>
  <c r="X1346" i="14"/>
  <c r="X1347" i="14"/>
  <c r="X1349" i="14"/>
  <c r="X3128" i="14"/>
  <c r="X1350" i="14"/>
  <c r="X1351" i="14"/>
  <c r="X1352" i="14"/>
  <c r="X1354" i="14"/>
  <c r="X1355" i="14"/>
  <c r="X3134" i="14"/>
  <c r="X1356" i="14"/>
  <c r="X1357" i="14"/>
  <c r="X3129" i="14"/>
  <c r="X1282" i="14"/>
  <c r="X3136" i="14"/>
  <c r="X3131" i="14"/>
  <c r="X3132" i="14"/>
  <c r="X1359" i="14"/>
  <c r="X1360" i="14"/>
  <c r="X1361" i="14"/>
  <c r="X1362" i="14"/>
  <c r="X1363" i="14"/>
  <c r="X3141" i="14"/>
  <c r="X3142" i="14"/>
  <c r="X1364" i="14"/>
  <c r="X3143" i="14"/>
  <c r="X1365" i="14"/>
  <c r="X3144" i="14"/>
  <c r="X3148" i="14"/>
  <c r="X1366" i="14"/>
  <c r="X3150" i="14"/>
  <c r="X3151" i="14"/>
  <c r="X3152" i="14"/>
  <c r="X3154" i="14"/>
  <c r="X3153" i="14"/>
  <c r="X3155" i="14"/>
  <c r="X3156" i="14"/>
  <c r="X3157" i="14"/>
  <c r="X3158" i="14"/>
  <c r="X3159" i="14"/>
  <c r="X3160" i="14"/>
  <c r="X1368" i="14"/>
  <c r="X3161" i="14"/>
  <c r="X3162" i="14"/>
  <c r="X1369" i="14"/>
  <c r="X3163" i="14"/>
  <c r="X1370" i="14"/>
  <c r="X1372" i="14"/>
  <c r="X1373" i="14"/>
  <c r="X1374" i="14"/>
  <c r="X1375" i="14"/>
  <c r="X1376" i="14"/>
  <c r="X3181" i="14"/>
  <c r="X1382" i="14"/>
  <c r="X1383" i="14"/>
  <c r="X3164" i="14"/>
  <c r="X3165" i="14"/>
  <c r="X1384" i="14"/>
  <c r="X1385" i="14"/>
  <c r="X3166" i="14"/>
  <c r="X3167" i="14"/>
  <c r="X1386" i="14"/>
  <c r="X1387" i="14"/>
  <c r="X1388" i="14"/>
  <c r="X1389" i="14"/>
  <c r="X1390" i="14"/>
  <c r="X1391" i="14"/>
  <c r="X1392" i="14"/>
  <c r="X1393" i="14"/>
  <c r="X1394" i="14"/>
  <c r="X1395" i="14"/>
  <c r="X1396" i="14"/>
  <c r="X1397" i="14"/>
  <c r="X1398" i="14"/>
  <c r="X1399" i="14"/>
  <c r="X1400" i="14"/>
  <c r="X1401" i="14"/>
  <c r="X1402" i="14"/>
  <c r="X1403" i="14"/>
  <c r="X1404" i="14"/>
  <c r="X1405" i="14"/>
  <c r="X1406" i="14"/>
  <c r="X1407" i="14"/>
  <c r="X1408" i="14"/>
  <c r="X1409" i="14"/>
  <c r="X1410" i="14"/>
  <c r="X1411" i="14"/>
  <c r="X1412" i="14"/>
  <c r="X1413" i="14"/>
  <c r="X1414" i="14"/>
  <c r="X1415" i="14"/>
  <c r="X1416" i="14"/>
  <c r="X1418" i="14"/>
  <c r="X1417" i="14"/>
  <c r="X3168" i="14"/>
  <c r="X3169" i="14"/>
  <c r="X1419" i="14"/>
  <c r="X1420" i="14"/>
  <c r="X1421" i="14"/>
  <c r="X3170" i="14"/>
  <c r="X1422" i="14"/>
  <c r="X3171" i="14"/>
  <c r="X1423" i="14"/>
  <c r="X3172" i="14"/>
  <c r="X1428" i="14"/>
  <c r="X1424" i="14"/>
  <c r="X1426" i="14"/>
  <c r="X1427" i="14"/>
  <c r="X3174" i="14"/>
  <c r="X1425" i="14"/>
  <c r="X1430" i="14"/>
  <c r="X1431" i="14"/>
  <c r="X1437" i="14"/>
  <c r="X1436" i="14"/>
  <c r="X1434" i="14"/>
  <c r="X1435" i="14"/>
  <c r="X1438" i="14"/>
  <c r="X1439" i="14"/>
  <c r="X1440" i="14"/>
  <c r="X1441" i="14"/>
  <c r="X1442" i="14"/>
  <c r="X1443" i="14"/>
  <c r="X1444" i="14"/>
  <c r="X1445" i="14"/>
  <c r="X1446" i="14"/>
  <c r="X1447" i="14"/>
  <c r="X1448" i="14"/>
  <c r="X3175" i="14"/>
  <c r="X1450" i="14"/>
  <c r="X1451" i="14"/>
  <c r="X3176" i="14"/>
  <c r="X1452" i="14"/>
  <c r="X1454" i="14"/>
  <c r="X3177" i="14"/>
  <c r="X3178" i="14"/>
  <c r="X3179" i="14"/>
  <c r="X1458" i="14"/>
  <c r="X1459" i="14"/>
  <c r="X1461" i="14"/>
  <c r="X3180" i="14"/>
  <c r="X3183" i="14"/>
  <c r="X3182" i="14"/>
  <c r="X3184" i="14"/>
  <c r="X3185" i="14"/>
  <c r="X1462" i="14"/>
  <c r="X1464" i="14"/>
  <c r="X1465" i="14"/>
  <c r="X1466" i="14"/>
  <c r="X3186" i="14"/>
  <c r="X1467" i="14"/>
  <c r="X3187" i="14"/>
  <c r="X3188" i="14"/>
  <c r="X1468" i="14"/>
  <c r="X1469" i="14"/>
  <c r="X1470" i="14"/>
  <c r="X1471" i="14"/>
  <c r="X1472" i="14"/>
  <c r="X1474" i="14"/>
  <c r="X1475" i="14"/>
  <c r="X1463" i="14"/>
  <c r="X1476" i="14"/>
  <c r="X1477" i="14"/>
  <c r="X1478" i="14"/>
  <c r="X3189" i="14"/>
  <c r="X1481" i="14"/>
  <c r="X3190" i="14"/>
  <c r="X1482" i="14"/>
  <c r="X1483" i="14"/>
  <c r="X3204" i="14"/>
  <c r="X1484" i="14"/>
  <c r="X3205" i="14"/>
  <c r="X1485" i="14"/>
  <c r="X1486" i="14"/>
  <c r="X1487" i="14"/>
  <c r="X3191" i="14"/>
  <c r="X1488" i="14"/>
  <c r="X1489" i="14"/>
  <c r="X1490" i="14"/>
  <c r="X1494" i="14"/>
  <c r="X1495" i="14"/>
  <c r="X1496" i="14"/>
  <c r="X1497" i="14"/>
  <c r="X1500" i="14"/>
  <c r="X3192" i="14"/>
  <c r="X3193" i="14"/>
  <c r="X3194" i="14"/>
  <c r="X1498" i="14"/>
  <c r="X1499" i="14"/>
  <c r="X1502" i="14"/>
  <c r="X1503" i="14"/>
  <c r="X3212" i="14"/>
  <c r="X1504" i="14"/>
  <c r="X1505" i="14"/>
  <c r="X3195" i="14"/>
  <c r="X1506" i="14"/>
  <c r="X1507" i="14"/>
  <c r="X3196" i="14"/>
  <c r="X3197" i="14"/>
  <c r="X1508" i="14"/>
  <c r="X1509" i="14"/>
  <c r="X1511" i="14"/>
  <c r="X1512" i="14"/>
  <c r="X685" i="14"/>
  <c r="X910" i="14"/>
  <c r="X900" i="14"/>
  <c r="X1513" i="14"/>
  <c r="X3213" i="14"/>
  <c r="X1514" i="14"/>
  <c r="X1515" i="14"/>
  <c r="X1516" i="14"/>
  <c r="X1517" i="14"/>
  <c r="X1518" i="14"/>
  <c r="X1519" i="14"/>
  <c r="X1520" i="14"/>
  <c r="X1521" i="14"/>
  <c r="X1522" i="14"/>
  <c r="X1523" i="14"/>
  <c r="X1524" i="14"/>
  <c r="X3199" i="14"/>
  <c r="X1525" i="14"/>
  <c r="X3200" i="14"/>
  <c r="X1526" i="14"/>
  <c r="X1527" i="14"/>
  <c r="X1528" i="14"/>
  <c r="X1529" i="14"/>
  <c r="X1530" i="14"/>
  <c r="X1531" i="14"/>
  <c r="X1532" i="14"/>
  <c r="X1533" i="14"/>
  <c r="X1534" i="14"/>
  <c r="X1535" i="14"/>
  <c r="X1537" i="14"/>
  <c r="X3201" i="14"/>
  <c r="X3202" i="14"/>
  <c r="X1473" i="14"/>
  <c r="X3203" i="14"/>
  <c r="X3206" i="14"/>
  <c r="X1540" i="14"/>
  <c r="X1541" i="14"/>
  <c r="X1543" i="14"/>
  <c r="X1544" i="14"/>
  <c r="X3207" i="14"/>
  <c r="X3208" i="14"/>
  <c r="X1545" i="14"/>
  <c r="X3209" i="14"/>
  <c r="X3210" i="14"/>
  <c r="X3211" i="14"/>
  <c r="X3215" i="14"/>
  <c r="X3216" i="14"/>
  <c r="X3217" i="14"/>
  <c r="X3218" i="14"/>
  <c r="X1546" i="14"/>
  <c r="X3220" i="14"/>
  <c r="X3221" i="14"/>
  <c r="X3222" i="14"/>
  <c r="X1547" i="14"/>
  <c r="X1554" i="14"/>
  <c r="X1553" i="14"/>
  <c r="X1555" i="14"/>
  <c r="X1548" i="14"/>
  <c r="X1556" i="14"/>
  <c r="X1557" i="14"/>
  <c r="X1564" i="14"/>
  <c r="X1563" i="14"/>
  <c r="X1559" i="14"/>
  <c r="X1568" i="14"/>
  <c r="X1569" i="14"/>
  <c r="X1571" i="14"/>
  <c r="X3236" i="14"/>
  <c r="X3262" i="14"/>
  <c r="X1572" i="14"/>
  <c r="X3237" i="14"/>
  <c r="X1573" i="14"/>
  <c r="X1574" i="14"/>
  <c r="X1576" i="14"/>
  <c r="X1580" i="14"/>
  <c r="X1582" i="14"/>
  <c r="X1587" i="14"/>
  <c r="X3238" i="14"/>
  <c r="X3240" i="14"/>
  <c r="X1588" i="14"/>
  <c r="X3242" i="14"/>
  <c r="X3249" i="14"/>
  <c r="X3251" i="14"/>
  <c r="X3254" i="14"/>
  <c r="X3253" i="14"/>
  <c r="X3255" i="14"/>
  <c r="X1590" i="14"/>
  <c r="X1591" i="14"/>
  <c r="X1592" i="14"/>
  <c r="X1593" i="14"/>
  <c r="X1594" i="14"/>
  <c r="X3259" i="14"/>
  <c r="X1595" i="14"/>
  <c r="X1596" i="14"/>
  <c r="X1597" i="14"/>
  <c r="X1598" i="14"/>
  <c r="X1558" i="14"/>
  <c r="X1604" i="14"/>
  <c r="X1599" i="14"/>
  <c r="X1605" i="14"/>
  <c r="X1607" i="14"/>
  <c r="X1608" i="14"/>
  <c r="X1609" i="14"/>
  <c r="X1611" i="14"/>
  <c r="X1612" i="14"/>
  <c r="X1613" i="14"/>
  <c r="X1614" i="14"/>
  <c r="X1615" i="14"/>
  <c r="X1616" i="14"/>
  <c r="X1617" i="14"/>
  <c r="X1619" i="14"/>
  <c r="X3260" i="14"/>
  <c r="X1620" i="14"/>
  <c r="X1578" i="14"/>
  <c r="X1625" i="14"/>
  <c r="X3276" i="14"/>
  <c r="X1626" i="14"/>
  <c r="X1628" i="14"/>
  <c r="X1633" i="14"/>
  <c r="X1634" i="14"/>
  <c r="X1635" i="14"/>
  <c r="X1636" i="14"/>
  <c r="X1645" i="14"/>
  <c r="X3263" i="14"/>
  <c r="X3265" i="14"/>
  <c r="X1646" i="14"/>
  <c r="X3266" i="14"/>
  <c r="X3267" i="14"/>
  <c r="X1647" i="14"/>
  <c r="X1649" i="14"/>
  <c r="X1650" i="14"/>
  <c r="X1651" i="14"/>
  <c r="X1652" i="14"/>
  <c r="X3269" i="14"/>
  <c r="X1653" i="14"/>
  <c r="X1654" i="14"/>
  <c r="X3268" i="14"/>
  <c r="X3270" i="14"/>
  <c r="X1655" i="14"/>
  <c r="X1656" i="14"/>
  <c r="X1657" i="14"/>
  <c r="X1658" i="14"/>
  <c r="X3271" i="14"/>
  <c r="X1659" i="14"/>
  <c r="X1660" i="14"/>
  <c r="X1661" i="14"/>
  <c r="X1662" i="14"/>
  <c r="X1663" i="14"/>
  <c r="X1664" i="14"/>
  <c r="X1665" i="14"/>
  <c r="X1674" i="14"/>
  <c r="X1675" i="14"/>
  <c r="X1676" i="14"/>
  <c r="X1677" i="14"/>
  <c r="X1678" i="14"/>
  <c r="X3291" i="14"/>
  <c r="X1679" i="14"/>
  <c r="X3273" i="14"/>
  <c r="X1680" i="14"/>
  <c r="X1681" i="14"/>
  <c r="X1683" i="14"/>
  <c r="X1684" i="14"/>
  <c r="X3275" i="14"/>
  <c r="X3274" i="14"/>
  <c r="X3277" i="14"/>
  <c r="X1686" i="14"/>
  <c r="X1687" i="14"/>
  <c r="X1688" i="14"/>
  <c r="X1689" i="14"/>
  <c r="X1694" i="14"/>
  <c r="X1695" i="14"/>
  <c r="X1697" i="14"/>
  <c r="X1698" i="14"/>
  <c r="X1699" i="14"/>
  <c r="X1691" i="14"/>
  <c r="X1690" i="14"/>
  <c r="X1692" i="14"/>
  <c r="X1693" i="14"/>
  <c r="X1696" i="14"/>
  <c r="X3278" i="14"/>
  <c r="X1703" i="14"/>
  <c r="X1704" i="14"/>
  <c r="X1705" i="14"/>
  <c r="X1706" i="14"/>
  <c r="X1707" i="14"/>
  <c r="X3279" i="14"/>
  <c r="X3280" i="14"/>
  <c r="X1630" i="14"/>
  <c r="X3307" i="14"/>
  <c r="X3309" i="14"/>
  <c r="X3310" i="14"/>
  <c r="X3311" i="14"/>
  <c r="X3281" i="14"/>
  <c r="X1711" i="14"/>
  <c r="X3283" i="14"/>
  <c r="X3286" i="14"/>
  <c r="X3284" i="14"/>
  <c r="X1712" i="14"/>
  <c r="X3287" i="14"/>
  <c r="X1713" i="14"/>
  <c r="X1714" i="14"/>
  <c r="X1718" i="14"/>
  <c r="X1717" i="14"/>
  <c r="X3288" i="14"/>
  <c r="X1719" i="14"/>
  <c r="X3289" i="14"/>
  <c r="X1720" i="14"/>
  <c r="X3290" i="14"/>
  <c r="X1721" i="14"/>
  <c r="X3323" i="14"/>
  <c r="X3292" i="14"/>
  <c r="X3293" i="14"/>
  <c r="X3294" i="14"/>
  <c r="X3295" i="14"/>
  <c r="X1726" i="14"/>
  <c r="X3332" i="14"/>
  <c r="X1729" i="14"/>
  <c r="X1730" i="14"/>
  <c r="X3300" i="14"/>
  <c r="X3303" i="14"/>
  <c r="X1709" i="14"/>
  <c r="X3306" i="14"/>
  <c r="X1731" i="14"/>
  <c r="X1732" i="14"/>
  <c r="X3312" i="14"/>
  <c r="X3313" i="14"/>
  <c r="X1736" i="14"/>
  <c r="X3314" i="14"/>
  <c r="X3315" i="14"/>
  <c r="X3316" i="14"/>
  <c r="X3317" i="14"/>
  <c r="X1737" i="14"/>
  <c r="X3318" i="14"/>
  <c r="X1738" i="14"/>
  <c r="X1739" i="14"/>
  <c r="X1740" i="14"/>
  <c r="X1741" i="14"/>
  <c r="X1742" i="14"/>
  <c r="X3319" i="14"/>
  <c r="X3320" i="14"/>
  <c r="X3321" i="14"/>
  <c r="X1744" i="14"/>
  <c r="X1745" i="14"/>
  <c r="X1746" i="14"/>
  <c r="X1748" i="14"/>
  <c r="X1751" i="14"/>
  <c r="X1752" i="14"/>
  <c r="X1753" i="14"/>
  <c r="X3322" i="14"/>
  <c r="X1754" i="14"/>
  <c r="X1756" i="14"/>
  <c r="X3324" i="14"/>
  <c r="X3325" i="14"/>
  <c r="X3326" i="14"/>
  <c r="X3327" i="14"/>
  <c r="X1755" i="14"/>
  <c r="X1827" i="14"/>
  <c r="X3328" i="14"/>
  <c r="X1828" i="14"/>
  <c r="X1758" i="14"/>
  <c r="X1757" i="14"/>
  <c r="X1759" i="14"/>
  <c r="X1761" i="14"/>
  <c r="X1760" i="14"/>
  <c r="X1762" i="14"/>
  <c r="X1763" i="14"/>
  <c r="X3353" i="14"/>
  <c r="X1764" i="14"/>
  <c r="X1765" i="14"/>
  <c r="X1766" i="14"/>
  <c r="X3329" i="14"/>
  <c r="X3330" i="14"/>
  <c r="X1769" i="14"/>
  <c r="X3331" i="14"/>
  <c r="X1770" i="14"/>
  <c r="X3367" i="14"/>
  <c r="X3334" i="14"/>
  <c r="X3335" i="14"/>
  <c r="X1735" i="14"/>
  <c r="X3337" i="14"/>
  <c r="X3338" i="14"/>
  <c r="X3339" i="14"/>
  <c r="X3340" i="14"/>
  <c r="X3341" i="14"/>
  <c r="X1775" i="14"/>
  <c r="X3371" i="14"/>
  <c r="X1776" i="14"/>
  <c r="X1777" i="14"/>
  <c r="X3342" i="14"/>
  <c r="X3343" i="14"/>
  <c r="X3375" i="14"/>
  <c r="X1779" i="14"/>
  <c r="X1780" i="14"/>
  <c r="X3347" i="14"/>
  <c r="X1782" i="14"/>
  <c r="X1784" i="14"/>
  <c r="X3354" i="14"/>
  <c r="X1787" i="14"/>
  <c r="X1786" i="14"/>
  <c r="X1792" i="14"/>
  <c r="X1793" i="14"/>
  <c r="X1795" i="14"/>
  <c r="X3357" i="14"/>
  <c r="X3358" i="14"/>
  <c r="X3359" i="14"/>
  <c r="X1796" i="14"/>
  <c r="X3360" i="14"/>
  <c r="X3361" i="14"/>
  <c r="X3362" i="14"/>
  <c r="X3363" i="14"/>
  <c r="X3365" i="14"/>
  <c r="X1797" i="14"/>
  <c r="X1798" i="14"/>
  <c r="X1799" i="14"/>
  <c r="X1800" i="14"/>
  <c r="X1801" i="14"/>
  <c r="X1802" i="14"/>
  <c r="X3392" i="14"/>
  <c r="X3393" i="14"/>
  <c r="X1807" i="14"/>
  <c r="X3395" i="14"/>
  <c r="X1808" i="14"/>
  <c r="X1810" i="14"/>
  <c r="X1813" i="14"/>
  <c r="X1815" i="14"/>
  <c r="X1818" i="14"/>
  <c r="X1819" i="14"/>
  <c r="X1820" i="14"/>
  <c r="X1821" i="14"/>
  <c r="X1822" i="14"/>
  <c r="X1836" i="14"/>
  <c r="X3366" i="14"/>
  <c r="X1837" i="14"/>
  <c r="X1838" i="14"/>
  <c r="X3368" i="14"/>
  <c r="X1839" i="14"/>
  <c r="X1840" i="14"/>
  <c r="X1841" i="14"/>
  <c r="X1842" i="14"/>
  <c r="X1843" i="14"/>
  <c r="X3370" i="14"/>
  <c r="X1844" i="14"/>
  <c r="X1845" i="14"/>
  <c r="X1846" i="14"/>
  <c r="X3374" i="14"/>
  <c r="X3383" i="14"/>
  <c r="X3385" i="14"/>
  <c r="X1849" i="14"/>
  <c r="X3407" i="14"/>
  <c r="X1851" i="14"/>
  <c r="X1852" i="14"/>
  <c r="X1853" i="14"/>
  <c r="X1854" i="14"/>
  <c r="X1855" i="14"/>
  <c r="X1856" i="14"/>
  <c r="X1857" i="14"/>
  <c r="X1858" i="14"/>
  <c r="X3386" i="14"/>
  <c r="X3387" i="14"/>
  <c r="X1859" i="14"/>
  <c r="X1860" i="14"/>
  <c r="X1861" i="14"/>
  <c r="X1862" i="14"/>
  <c r="X1863" i="14"/>
  <c r="X1864" i="14"/>
  <c r="X3388" i="14"/>
  <c r="X1865" i="14"/>
  <c r="X1867" i="14"/>
  <c r="X1868" i="14"/>
  <c r="X3389" i="14"/>
  <c r="X1869" i="14"/>
  <c r="X1870" i="14"/>
  <c r="X3390" i="14"/>
  <c r="X1871" i="14"/>
  <c r="X1872" i="14"/>
  <c r="X1873" i="14"/>
  <c r="X1874" i="14"/>
  <c r="X1875" i="14"/>
  <c r="X1876" i="14"/>
  <c r="X1877" i="14"/>
  <c r="X1878" i="14"/>
  <c r="X1879" i="14"/>
  <c r="X1880" i="14"/>
  <c r="X1881" i="14"/>
  <c r="X1882" i="14"/>
  <c r="X1883" i="14"/>
  <c r="X3391" i="14"/>
  <c r="X1884" i="14"/>
  <c r="X1885" i="14"/>
  <c r="X1886" i="14"/>
  <c r="X1887" i="14"/>
  <c r="X1888" i="14"/>
  <c r="X3434" i="14"/>
  <c r="X1889" i="14"/>
  <c r="X1890" i="14"/>
  <c r="X1891" i="14"/>
  <c r="X1892" i="14"/>
  <c r="X1893" i="14"/>
  <c r="X1894" i="14"/>
  <c r="X3397" i="14"/>
  <c r="X1895" i="14"/>
  <c r="X3398" i="14"/>
  <c r="X3402" i="14"/>
  <c r="X3404" i="14"/>
  <c r="X1896" i="14"/>
  <c r="X1897" i="14"/>
  <c r="X1898" i="14"/>
  <c r="X1899" i="14"/>
  <c r="X1900" i="14"/>
  <c r="X1901" i="14"/>
  <c r="X1902" i="14"/>
  <c r="X1903" i="14"/>
  <c r="X3405" i="14"/>
  <c r="X3406" i="14"/>
  <c r="X1904" i="14"/>
  <c r="X1905" i="14"/>
  <c r="X1906" i="14"/>
  <c r="X1907" i="14"/>
  <c r="X1910" i="14"/>
  <c r="X1911" i="14"/>
  <c r="X3439" i="14"/>
  <c r="X1917" i="14"/>
  <c r="X1919" i="14"/>
  <c r="X1920" i="14"/>
  <c r="X1921" i="14"/>
  <c r="X1922" i="14"/>
  <c r="X3408" i="14"/>
  <c r="X3409" i="14"/>
  <c r="X1923" i="14"/>
  <c r="X3410" i="14"/>
  <c r="X3411" i="14"/>
  <c r="X1924" i="14"/>
  <c r="X1925" i="14"/>
  <c r="X1926" i="14"/>
  <c r="X1927" i="14"/>
  <c r="X1930" i="14"/>
  <c r="X3413" i="14"/>
  <c r="X1933" i="14"/>
  <c r="X1934" i="14"/>
  <c r="X1935" i="14"/>
  <c r="X1936" i="14"/>
  <c r="X1938" i="14"/>
  <c r="X3428" i="14"/>
  <c r="X1939" i="14"/>
  <c r="X1940" i="14"/>
  <c r="X1941" i="14"/>
  <c r="X1942" i="14"/>
  <c r="X1943" i="14"/>
  <c r="X1944" i="14"/>
  <c r="X1945" i="14"/>
  <c r="X1946" i="14"/>
  <c r="X3435" i="14"/>
  <c r="X1947" i="14"/>
  <c r="X1948" i="14"/>
  <c r="X1949" i="14"/>
  <c r="X1950" i="14"/>
  <c r="X1951" i="14"/>
  <c r="X1952" i="14"/>
  <c r="X1954" i="14"/>
  <c r="X1955" i="14"/>
  <c r="X3433" i="14"/>
  <c r="X1956" i="14"/>
  <c r="X1957" i="14"/>
  <c r="X1958" i="14"/>
  <c r="X1959" i="14"/>
  <c r="X1960" i="14"/>
  <c r="X1961" i="14"/>
  <c r="X1962" i="14"/>
  <c r="X3432" i="14"/>
  <c r="X1963" i="14"/>
  <c r="X3431" i="14"/>
  <c r="X1964" i="14"/>
  <c r="X1965" i="14"/>
  <c r="X1967" i="14"/>
  <c r="X1970" i="14"/>
  <c r="X1971" i="14"/>
  <c r="X1972" i="14"/>
  <c r="X1973" i="14"/>
  <c r="X3430" i="14"/>
  <c r="X1974" i="14"/>
  <c r="X3446" i="14"/>
  <c r="X1975" i="14"/>
  <c r="X1977" i="14"/>
  <c r="X3444" i="14"/>
  <c r="X1979" i="14"/>
  <c r="X1982" i="14"/>
  <c r="X1981" i="14"/>
  <c r="X1985" i="14"/>
  <c r="X3438" i="14"/>
  <c r="X3437" i="14"/>
  <c r="X1987" i="14"/>
  <c r="X1988" i="14"/>
  <c r="X1989" i="14"/>
  <c r="X1990" i="14"/>
  <c r="X1991" i="14"/>
  <c r="X1992" i="14"/>
  <c r="X1993" i="14"/>
  <c r="X1994" i="14"/>
  <c r="X1995" i="14"/>
  <c r="X1997" i="14"/>
  <c r="X1998" i="14"/>
  <c r="X3464" i="14"/>
  <c r="X1999" i="14"/>
  <c r="X2000" i="14"/>
  <c r="X2001" i="14"/>
  <c r="X2002" i="14"/>
  <c r="X2003" i="14"/>
  <c r="X2004" i="14"/>
  <c r="X3436" i="14"/>
  <c r="X2005" i="14"/>
  <c r="X2006" i="14"/>
  <c r="X3476" i="14"/>
  <c r="X2007" i="14"/>
  <c r="X2008" i="14"/>
  <c r="X2013" i="14"/>
  <c r="X2014" i="14"/>
  <c r="X2015" i="14"/>
  <c r="X2016" i="14"/>
  <c r="X3451" i="14"/>
  <c r="X3449" i="14"/>
  <c r="X3447" i="14"/>
  <c r="X3453" i="14"/>
  <c r="X3452" i="14"/>
  <c r="X3454" i="14"/>
  <c r="X3455" i="14"/>
  <c r="X3456" i="14"/>
  <c r="X3457" i="14"/>
  <c r="X2017" i="14"/>
  <c r="X2018" i="14"/>
  <c r="X3459" i="14"/>
  <c r="X3460" i="14"/>
  <c r="X3463" i="14"/>
  <c r="X2019" i="14"/>
  <c r="X3465" i="14"/>
  <c r="X3466" i="14"/>
  <c r="X3467" i="14"/>
  <c r="X3468" i="14"/>
  <c r="X2021" i="14"/>
  <c r="X2022" i="14"/>
  <c r="X3469" i="14"/>
  <c r="X2023" i="14"/>
  <c r="X3494" i="14"/>
  <c r="X2028" i="14"/>
  <c r="X2029" i="14"/>
  <c r="X2030" i="14"/>
  <c r="X3498" i="14"/>
  <c r="X2032" i="14"/>
  <c r="X2031" i="14"/>
  <c r="X3470" i="14"/>
  <c r="X3471" i="14"/>
  <c r="X3472" i="14"/>
  <c r="X3473" i="14"/>
  <c r="X3474" i="14"/>
  <c r="X3475" i="14"/>
  <c r="X3477" i="14"/>
  <c r="X3478" i="14"/>
  <c r="X3479" i="14"/>
  <c r="X3480" i="14"/>
  <c r="X2033" i="14"/>
  <c r="X3482" i="14"/>
  <c r="X3264" i="14"/>
  <c r="X2036" i="14"/>
  <c r="X2037" i="14"/>
  <c r="X2038" i="14"/>
  <c r="X3505" i="14"/>
  <c r="X3483" i="14"/>
  <c r="X3484" i="14"/>
  <c r="X2040" i="14"/>
  <c r="X2041" i="14"/>
  <c r="X2042" i="14"/>
  <c r="X2043" i="14"/>
  <c r="X3485" i="14"/>
  <c r="X2044" i="14"/>
  <c r="X3486" i="14"/>
  <c r="X3487" i="14"/>
  <c r="X2046" i="14"/>
  <c r="X2047" i="14"/>
  <c r="X2048" i="14"/>
  <c r="X2049" i="14"/>
  <c r="X2050" i="14"/>
  <c r="X3488" i="14"/>
  <c r="X3489" i="14"/>
  <c r="X3490" i="14"/>
  <c r="X3491" i="14"/>
  <c r="X2051" i="14"/>
  <c r="X2052" i="14"/>
  <c r="X2053" i="14"/>
  <c r="X2054" i="14"/>
  <c r="X2055" i="14"/>
  <c r="X3492" i="14"/>
  <c r="X2056" i="14"/>
  <c r="X2057" i="14"/>
  <c r="X2058" i="14"/>
  <c r="X2059" i="14"/>
  <c r="X2060" i="14"/>
  <c r="X2061" i="14"/>
  <c r="X2062" i="14"/>
  <c r="X2063" i="14"/>
  <c r="X2065" i="14"/>
  <c r="X2066" i="14"/>
  <c r="X2064" i="14"/>
  <c r="X2068" i="14"/>
  <c r="X2067" i="14"/>
  <c r="X3493" i="14"/>
  <c r="X2069" i="14"/>
  <c r="X2070" i="14"/>
  <c r="X2073" i="14"/>
  <c r="X2072" i="14"/>
  <c r="X2071" i="14"/>
  <c r="X3495" i="14"/>
  <c r="X3519" i="14"/>
  <c r="X2074" i="14"/>
  <c r="X2075" i="14"/>
  <c r="X2079" i="14"/>
  <c r="X3496" i="14"/>
  <c r="X3497" i="14"/>
  <c r="X2078" i="14"/>
  <c r="X2076" i="14"/>
  <c r="X2080" i="14"/>
  <c r="X2081" i="14"/>
  <c r="X3499" i="14"/>
  <c r="X3500" i="14"/>
  <c r="X3503" i="14"/>
  <c r="X3528" i="14"/>
  <c r="X3507" i="14"/>
  <c r="X2083" i="14"/>
  <c r="X3534" i="14"/>
  <c r="X3535" i="14"/>
  <c r="X3508" i="14"/>
  <c r="X3509" i="14"/>
  <c r="X3510" i="14"/>
  <c r="X2087" i="14"/>
  <c r="X3511" i="14"/>
  <c r="X3536" i="14"/>
  <c r="X3541" i="14"/>
  <c r="X2090" i="14"/>
  <c r="X3546" i="14"/>
  <c r="X2095" i="14"/>
  <c r="X2096" i="14"/>
  <c r="X3513" i="14"/>
  <c r="X3514" i="14"/>
  <c r="X3515" i="14"/>
  <c r="X3516" i="14"/>
  <c r="X3517" i="14"/>
  <c r="X3518" i="14"/>
  <c r="X3520" i="14"/>
  <c r="X2097" i="14"/>
  <c r="X2098" i="14"/>
  <c r="X3522" i="14"/>
  <c r="X3521" i="14"/>
  <c r="X2099" i="14"/>
  <c r="X3523" i="14"/>
  <c r="X3525" i="14"/>
  <c r="X2101" i="14"/>
  <c r="X3537" i="14"/>
  <c r="X2102" i="14"/>
  <c r="X2103" i="14"/>
  <c r="X2104" i="14"/>
  <c r="X2105" i="14"/>
  <c r="X2106" i="14"/>
  <c r="X2107" i="14"/>
  <c r="X2108" i="14"/>
  <c r="X2110" i="14"/>
  <c r="X2111" i="14"/>
  <c r="X2112" i="14"/>
  <c r="X3539" i="14"/>
  <c r="X3559" i="14"/>
  <c r="X2113" i="14"/>
  <c r="X2114" i="14"/>
  <c r="X2115" i="14"/>
  <c r="X2088" i="14"/>
  <c r="X2117" i="14"/>
  <c r="X2119" i="14"/>
  <c r="X2120" i="14"/>
  <c r="X2121" i="14"/>
  <c r="X2086" i="14"/>
  <c r="X3540" i="14"/>
  <c r="X2122" i="14"/>
  <c r="X2123" i="14"/>
  <c r="X2124" i="14"/>
  <c r="X2125" i="14"/>
  <c r="X2126" i="14"/>
  <c r="X2127" i="14"/>
  <c r="X2129" i="14"/>
  <c r="X3543" i="14"/>
  <c r="X2130" i="14"/>
  <c r="X2131" i="14"/>
  <c r="X2132" i="14"/>
  <c r="X3545" i="14"/>
  <c r="X3547" i="14"/>
  <c r="X3549" i="14"/>
  <c r="X3578" i="14"/>
  <c r="X3550" i="14"/>
  <c r="X2134" i="14"/>
  <c r="X3551" i="14"/>
  <c r="X3552" i="14"/>
  <c r="X3553" i="14"/>
  <c r="X3554" i="14"/>
  <c r="X2135" i="14"/>
  <c r="X2136" i="14"/>
  <c r="X3555" i="14"/>
  <c r="X3556" i="14"/>
  <c r="X3558" i="14"/>
  <c r="X2137" i="14"/>
  <c r="X2138" i="14"/>
  <c r="X3561" i="14"/>
  <c r="X3562" i="14"/>
  <c r="X3579" i="14"/>
  <c r="X2139" i="14"/>
  <c r="X2140" i="14"/>
  <c r="X2141" i="14"/>
  <c r="X2142" i="14"/>
  <c r="X2143" i="14"/>
  <c r="X2144" i="14"/>
  <c r="X2145" i="14"/>
  <c r="X3564" i="14"/>
  <c r="X2146" i="14"/>
  <c r="X2149" i="14"/>
  <c r="X2150" i="14"/>
  <c r="X2151" i="14"/>
  <c r="X2153" i="14"/>
  <c r="X2154" i="14"/>
  <c r="X2148" i="14"/>
  <c r="X2160" i="14"/>
  <c r="X2161" i="14"/>
  <c r="X3565" i="14"/>
  <c r="X2162" i="14"/>
  <c r="X2163" i="14"/>
  <c r="X3566" i="14"/>
  <c r="X2164" i="14"/>
  <c r="X3567" i="14"/>
  <c r="X3568" i="14"/>
  <c r="X3569" i="14"/>
  <c r="X2165" i="14"/>
  <c r="X2166" i="14"/>
  <c r="X2167" i="14"/>
  <c r="X2168" i="14"/>
  <c r="X2169" i="14"/>
  <c r="X2170" i="14"/>
  <c r="X2171" i="14"/>
  <c r="X2178" i="14"/>
  <c r="X2177" i="14"/>
  <c r="X2180" i="14"/>
  <c r="X2181" i="14"/>
  <c r="X2182" i="14"/>
  <c r="X2183" i="14"/>
  <c r="X2184" i="14"/>
  <c r="X2185" i="14"/>
  <c r="X2186" i="14"/>
  <c r="X2187" i="14"/>
  <c r="X2188" i="14"/>
  <c r="X2189" i="14"/>
  <c r="X2190" i="14"/>
  <c r="X2191" i="14"/>
  <c r="X2192" i="14"/>
  <c r="X2193" i="14"/>
  <c r="X2194" i="14"/>
  <c r="X2195" i="14"/>
  <c r="X2196" i="14"/>
  <c r="X2198" i="14"/>
  <c r="X2199" i="14"/>
  <c r="X2200" i="14"/>
  <c r="X2201" i="14"/>
  <c r="X2202" i="14"/>
  <c r="X2203" i="14"/>
  <c r="X2204" i="14"/>
  <c r="X2205" i="14"/>
  <c r="X2220" i="14"/>
  <c r="X2210" i="14"/>
  <c r="X2211" i="14"/>
  <c r="X2212" i="14"/>
  <c r="X2213" i="14"/>
  <c r="X2214" i="14"/>
  <c r="X2215" i="14"/>
  <c r="X2216" i="14"/>
  <c r="X2217" i="14"/>
  <c r="X2218" i="14"/>
  <c r="X3570" i="14"/>
  <c r="X3571" i="14"/>
  <c r="X3572" i="14"/>
  <c r="X2219" i="14"/>
  <c r="X3573" i="14"/>
  <c r="X2221" i="14"/>
  <c r="X2224" i="14"/>
  <c r="X2225" i="14"/>
  <c r="X2226" i="14"/>
  <c r="X2227" i="14"/>
  <c r="X3574" i="14"/>
  <c r="X2228" i="14"/>
  <c r="X2230" i="14"/>
  <c r="X2231" i="14"/>
  <c r="X2232" i="14"/>
  <c r="X2233" i="14"/>
  <c r="X2236" i="14"/>
  <c r="X2247" i="14"/>
  <c r="X2248" i="14"/>
  <c r="X2249" i="14"/>
  <c r="X2250" i="14"/>
  <c r="X2254" i="14"/>
  <c r="X2209" i="14"/>
  <c r="X2222" i="14"/>
  <c r="X2223" i="14"/>
  <c r="X2229" i="14"/>
  <c r="X2253" i="14"/>
  <c r="X2235" i="14"/>
  <c r="X2237" i="14"/>
  <c r="X2238" i="14"/>
  <c r="X2241" i="14"/>
  <c r="X2242" i="14"/>
  <c r="X2243" i="14"/>
  <c r="X2244" i="14"/>
  <c r="X2245" i="14"/>
  <c r="X2251" i="14"/>
  <c r="X2208" i="14"/>
  <c r="X2255" i="14"/>
  <c r="X2260" i="14"/>
  <c r="X2264" i="14"/>
  <c r="X2265" i="14"/>
  <c r="X3575" i="14"/>
  <c r="X2266" i="14"/>
  <c r="X2267" i="14"/>
  <c r="X2268" i="14"/>
  <c r="X3603" i="14"/>
  <c r="X3580" i="14"/>
  <c r="X3581" i="14"/>
  <c r="X3582" i="14"/>
  <c r="X3583" i="14"/>
  <c r="X3604" i="14"/>
  <c r="X2269" i="14"/>
  <c r="X2159" i="14"/>
  <c r="X3605" i="14"/>
  <c r="X3586" i="14"/>
  <c r="X3588" i="14"/>
  <c r="X2271" i="14"/>
  <c r="X3589" i="14"/>
  <c r="X2276" i="14"/>
  <c r="X2275" i="14"/>
  <c r="X2274" i="14"/>
  <c r="X2273" i="14"/>
  <c r="X2272" i="14"/>
  <c r="X2277" i="14"/>
  <c r="X2278" i="14"/>
  <c r="X2281" i="14"/>
  <c r="X2279" i="14"/>
  <c r="X3590" i="14"/>
  <c r="X2282" i="14"/>
  <c r="X2283" i="14"/>
  <c r="X2284" i="14"/>
  <c r="X2285" i="14"/>
  <c r="X3591" i="14"/>
  <c r="X3592" i="14"/>
  <c r="X2287" i="14"/>
  <c r="X2288" i="14"/>
  <c r="X3593" i="14"/>
  <c r="X3622" i="14"/>
  <c r="X3594" i="14"/>
  <c r="X2291" i="14"/>
  <c r="X3595" i="14"/>
  <c r="X2292" i="14"/>
  <c r="X3596" i="14"/>
  <c r="X3597" i="14"/>
  <c r="X3598" i="14"/>
  <c r="X3599" i="14"/>
  <c r="X3600" i="14"/>
  <c r="X2293" i="14"/>
  <c r="X3601" i="14"/>
  <c r="X2294" i="14"/>
  <c r="X3602" i="14"/>
  <c r="X2295" i="14"/>
  <c r="X2296" i="14"/>
  <c r="X2297" i="14"/>
  <c r="X2298" i="14"/>
  <c r="X2299" i="14"/>
  <c r="X2300" i="14"/>
  <c r="X2301" i="14"/>
  <c r="X2302" i="14"/>
  <c r="X2303" i="14"/>
  <c r="X2304" i="14"/>
  <c r="X2305" i="14"/>
  <c r="X3606" i="14"/>
  <c r="X2306" i="14"/>
  <c r="X2307" i="14"/>
  <c r="X2308" i="14"/>
  <c r="X2309" i="14"/>
  <c r="X2312" i="14"/>
  <c r="X2316" i="14"/>
  <c r="X3607" i="14"/>
  <c r="X2317" i="14"/>
  <c r="X2318" i="14"/>
  <c r="X2319" i="14"/>
  <c r="X2320" i="14"/>
  <c r="X2322" i="14"/>
  <c r="X2323" i="14"/>
  <c r="X2324" i="14"/>
  <c r="X3608" i="14"/>
  <c r="X2325" i="14"/>
  <c r="X3609" i="14"/>
  <c r="X3610" i="14"/>
  <c r="X3611" i="14"/>
  <c r="X3617" i="14"/>
  <c r="X3560" i="14"/>
  <c r="X3618" i="14"/>
  <c r="X3619" i="14"/>
  <c r="X3620" i="14"/>
  <c r="X2326" i="14"/>
  <c r="X3621" i="14"/>
  <c r="X2327" i="14"/>
  <c r="X2328" i="14"/>
  <c r="X2329" i="14"/>
  <c r="X2330" i="14"/>
  <c r="X2331" i="14"/>
  <c r="X2332" i="14"/>
  <c r="X3623" i="14"/>
  <c r="X2334" i="14"/>
  <c r="X2335" i="14"/>
  <c r="X3641" i="14"/>
  <c r="X2336" i="14"/>
  <c r="X2337" i="14"/>
  <c r="X3625" i="14"/>
  <c r="X3626" i="14"/>
  <c r="X2339" i="14"/>
  <c r="X2340" i="14"/>
  <c r="X2341" i="14"/>
  <c r="X2342" i="14"/>
  <c r="X2343" i="14"/>
  <c r="X2344" i="14"/>
  <c r="X3627" i="14"/>
  <c r="X3628" i="14"/>
  <c r="X3629" i="14"/>
  <c r="X3630" i="14"/>
  <c r="X3631" i="14"/>
  <c r="X3632" i="14"/>
  <c r="X2345" i="14"/>
  <c r="X3633" i="14"/>
  <c r="X2346" i="14"/>
  <c r="X2347" i="14"/>
  <c r="X2348" i="14"/>
  <c r="X2349" i="14"/>
  <c r="X2350" i="14"/>
  <c r="X2351" i="14"/>
  <c r="X2352" i="14"/>
  <c r="X2353" i="14"/>
  <c r="X2354" i="14"/>
  <c r="X2355" i="14"/>
  <c r="X2356" i="14"/>
  <c r="X2358" i="14"/>
  <c r="X2359" i="14"/>
  <c r="X2360" i="14"/>
  <c r="X3634" i="14"/>
  <c r="X2361" i="14"/>
  <c r="X2362" i="14"/>
  <c r="X2357" i="14"/>
  <c r="X2363" i="14"/>
  <c r="X2364" i="14"/>
  <c r="X2365" i="14"/>
  <c r="X2366" i="14"/>
  <c r="X2367" i="14"/>
  <c r="X3635" i="14"/>
  <c r="X2368" i="14"/>
  <c r="X2369" i="14"/>
  <c r="X2370" i="14"/>
  <c r="X2371" i="14"/>
  <c r="X3636" i="14"/>
  <c r="X2372" i="14"/>
  <c r="X2376" i="14"/>
  <c r="X2378" i="14"/>
  <c r="X2377" i="14"/>
  <c r="X3637" i="14"/>
  <c r="X3638" i="14"/>
  <c r="X2375" i="14"/>
  <c r="X2373" i="14"/>
  <c r="X2374" i="14"/>
  <c r="X2384" i="14"/>
  <c r="X2379" i="14"/>
  <c r="X2388" i="14"/>
  <c r="X2386" i="14"/>
  <c r="X2381" i="14"/>
  <c r="X2385" i="14"/>
  <c r="X2397" i="14"/>
  <c r="X2399" i="14"/>
  <c r="X2396" i="14"/>
  <c r="X2393" i="14"/>
  <c r="X2395" i="14"/>
  <c r="X2394" i="14"/>
  <c r="X2392" i="14"/>
  <c r="X2389" i="14"/>
  <c r="X2387" i="14"/>
  <c r="X2380" i="14"/>
  <c r="X2390" i="14"/>
  <c r="X3639" i="14"/>
  <c r="X2403" i="14"/>
  <c r="X2402" i="14"/>
  <c r="X2401" i="14"/>
  <c r="X2400" i="14"/>
  <c r="X2398" i="14"/>
  <c r="X2405" i="14"/>
  <c r="X2404" i="14"/>
  <c r="X2406" i="14"/>
  <c r="X2407" i="14"/>
  <c r="X2408" i="14"/>
  <c r="X2409" i="14"/>
  <c r="X2410" i="14"/>
  <c r="X2411" i="14"/>
  <c r="X2412" i="14"/>
  <c r="X2413" i="14"/>
  <c r="X2414" i="14"/>
  <c r="X2415" i="14"/>
  <c r="X2416" i="14"/>
  <c r="X2417" i="14"/>
  <c r="X2418" i="14"/>
  <c r="X3640" i="14"/>
  <c r="X2419" i="14"/>
  <c r="X2420" i="14"/>
  <c r="X2421" i="14"/>
  <c r="X2754" i="14"/>
  <c r="X2422" i="14"/>
  <c r="X2423" i="14"/>
  <c r="X2424" i="14"/>
  <c r="X2338" i="14"/>
  <c r="X2425" i="14"/>
  <c r="X2426" i="14"/>
  <c r="X2427" i="14"/>
  <c r="X2428" i="14"/>
  <c r="X2429" i="14"/>
  <c r="X3643" i="14"/>
  <c r="X2430" i="14"/>
  <c r="X3644" i="14"/>
  <c r="X2431" i="14"/>
  <c r="X2432" i="14"/>
  <c r="X2433" i="14"/>
  <c r="X2434" i="14"/>
  <c r="X2435" i="14"/>
  <c r="X2436" i="14"/>
  <c r="X2437" i="14"/>
  <c r="X2443" i="14"/>
  <c r="X2438" i="14"/>
  <c r="X2444" i="14"/>
  <c r="X2445" i="14"/>
  <c r="X2446" i="14"/>
  <c r="X2447" i="14"/>
  <c r="X2449" i="14"/>
  <c r="X2448" i="14"/>
  <c r="X2450" i="14"/>
  <c r="X2452" i="14"/>
  <c r="X2451" i="14"/>
  <c r="X2453" i="14"/>
  <c r="X2454" i="14"/>
  <c r="X2466" i="14"/>
  <c r="X2455" i="14"/>
  <c r="X2457" i="14"/>
  <c r="X2456" i="14"/>
  <c r="X2458" i="14"/>
  <c r="X2459" i="14"/>
  <c r="X2460" i="14"/>
  <c r="X2461" i="14"/>
  <c r="X2462" i="14"/>
  <c r="X2463" i="14"/>
  <c r="X2464" i="14"/>
  <c r="X2465" i="14"/>
  <c r="X2467" i="14"/>
  <c r="X2469" i="14"/>
  <c r="X2470" i="14"/>
  <c r="X2473" i="14"/>
  <c r="X2472" i="14"/>
  <c r="X2474" i="14"/>
  <c r="X2475" i="14"/>
  <c r="X2476" i="14"/>
  <c r="X2477" i="14"/>
  <c r="X3647" i="14"/>
  <c r="X3649" i="14"/>
  <c r="X3650" i="14"/>
  <c r="X2478" i="14"/>
  <c r="X3651" i="14"/>
  <c r="X2479" i="14"/>
  <c r="X2480" i="14"/>
  <c r="X2481" i="14"/>
  <c r="X2482" i="14"/>
  <c r="X2483" i="14"/>
  <c r="X2484" i="14"/>
  <c r="X2485" i="14"/>
  <c r="X2486" i="14"/>
  <c r="X2487" i="14"/>
  <c r="X2488" i="14"/>
  <c r="X2489" i="14"/>
  <c r="X2490" i="14"/>
  <c r="X2491" i="14"/>
  <c r="X2492" i="14"/>
  <c r="X2493" i="14"/>
  <c r="X2494" i="14"/>
  <c r="X2495" i="14"/>
  <c r="X2496" i="14"/>
  <c r="X2497" i="14"/>
  <c r="X2498" i="14"/>
  <c r="X2499" i="14"/>
  <c r="X2500" i="14"/>
  <c r="X2501" i="14"/>
  <c r="X2502" i="14"/>
  <c r="X3654" i="14"/>
  <c r="X3655" i="14"/>
  <c r="X3656" i="14"/>
  <c r="X3657" i="14"/>
  <c r="X3412" i="14"/>
  <c r="X2503" i="14"/>
  <c r="X2504" i="14"/>
  <c r="X2505" i="14"/>
  <c r="X2506" i="14"/>
  <c r="X2507" i="14"/>
  <c r="X2508" i="14"/>
  <c r="X2509" i="14"/>
  <c r="X2510" i="14"/>
  <c r="X2511" i="14"/>
  <c r="X2512" i="14"/>
  <c r="X2513" i="14"/>
  <c r="X2439" i="14"/>
  <c r="X2440" i="14"/>
  <c r="X2442" i="14"/>
  <c r="X2514" i="14"/>
  <c r="X2515" i="14"/>
  <c r="X2516" i="14"/>
  <c r="X2517" i="14"/>
  <c r="X2518" i="14"/>
  <c r="X2525" i="14"/>
  <c r="X2519" i="14"/>
  <c r="X2520" i="14"/>
  <c r="X2522" i="14"/>
  <c r="X2523" i="14"/>
  <c r="X2526" i="14"/>
  <c r="X2527" i="14"/>
  <c r="X2528" i="14"/>
  <c r="X2529" i="14"/>
  <c r="X2551" i="14"/>
  <c r="X2530" i="14"/>
  <c r="X3576" i="14"/>
  <c r="X2581" i="14"/>
  <c r="X2531" i="14"/>
  <c r="X2532" i="14"/>
  <c r="X2533" i="14"/>
  <c r="X2595" i="14"/>
  <c r="X2536" i="14"/>
  <c r="X2537" i="14"/>
  <c r="X2538" i="14"/>
  <c r="X2539" i="14"/>
  <c r="X3577" i="14"/>
  <c r="X2540" i="14"/>
  <c r="X2541" i="14"/>
  <c r="X3584" i="14"/>
  <c r="X2582" i="14"/>
  <c r="X3585" i="14"/>
  <c r="X2542" i="14"/>
  <c r="X2543" i="14"/>
  <c r="X2544" i="14"/>
  <c r="X2671" i="14"/>
  <c r="X2546" i="14"/>
  <c r="X2549" i="14"/>
  <c r="X2550" i="14"/>
  <c r="X2552" i="14"/>
  <c r="X2553" i="14"/>
  <c r="X3587" i="14"/>
  <c r="X2554" i="14"/>
  <c r="X2555" i="14"/>
  <c r="X2556" i="14"/>
  <c r="X2557" i="14"/>
  <c r="X2558" i="14"/>
  <c r="X2559" i="14"/>
  <c r="X2560" i="14"/>
  <c r="R3" i="14"/>
  <c r="R2561" i="14"/>
  <c r="R2562" i="14"/>
  <c r="R2563" i="14"/>
  <c r="R8" i="14"/>
  <c r="R2564" i="14"/>
  <c r="R2565" i="14"/>
  <c r="R14" i="14"/>
  <c r="R17" i="14"/>
  <c r="R19" i="14"/>
  <c r="R2566" i="14"/>
  <c r="R2569" i="14"/>
  <c r="R25" i="14"/>
  <c r="R33" i="14"/>
  <c r="R34" i="14"/>
  <c r="R36" i="14"/>
  <c r="R35" i="14"/>
  <c r="R37" i="14"/>
  <c r="R38" i="14"/>
  <c r="R39" i="14"/>
  <c r="R40" i="14"/>
  <c r="R41" i="14"/>
  <c r="R42" i="14"/>
  <c r="R43" i="14"/>
  <c r="R44" i="14"/>
  <c r="R2570" i="14"/>
  <c r="R2571" i="14"/>
  <c r="R45" i="14"/>
  <c r="R2572" i="14"/>
  <c r="R46" i="14"/>
  <c r="R2573" i="14"/>
  <c r="R2574" i="14"/>
  <c r="R2576" i="14"/>
  <c r="R2577" i="14"/>
  <c r="R2578" i="14"/>
  <c r="R2579" i="14"/>
  <c r="R2580" i="14"/>
  <c r="R2583" i="14"/>
  <c r="R47" i="14"/>
  <c r="R2584" i="14"/>
  <c r="R2567" i="14"/>
  <c r="R50" i="14"/>
  <c r="R51" i="14"/>
  <c r="R52" i="14"/>
  <c r="R53" i="14"/>
  <c r="R54" i="14"/>
  <c r="R55" i="14"/>
  <c r="R57" i="14"/>
  <c r="R58" i="14"/>
  <c r="R59" i="14"/>
  <c r="R61" i="14"/>
  <c r="R62" i="14"/>
  <c r="R63" i="14"/>
  <c r="R64" i="14"/>
  <c r="R65" i="14"/>
  <c r="R2587" i="14"/>
  <c r="R66" i="14"/>
  <c r="R67" i="14"/>
  <c r="R68" i="14"/>
  <c r="R69" i="14"/>
  <c r="R70" i="14"/>
  <c r="R71" i="14"/>
  <c r="R72" i="14"/>
  <c r="R73" i="14"/>
  <c r="R74" i="14"/>
  <c r="R2589" i="14"/>
  <c r="R75" i="14"/>
  <c r="R77" i="14"/>
  <c r="R78" i="14"/>
  <c r="R79" i="14"/>
  <c r="R80" i="14"/>
  <c r="R81" i="14"/>
  <c r="R2591" i="14"/>
  <c r="R82" i="14"/>
  <c r="R85" i="14"/>
  <c r="R86" i="14"/>
  <c r="R87" i="14"/>
  <c r="R89" i="14"/>
  <c r="R91" i="14"/>
  <c r="R93" i="14"/>
  <c r="R94" i="14"/>
  <c r="R96" i="14"/>
  <c r="R95" i="14"/>
  <c r="R98" i="14"/>
  <c r="R100" i="14"/>
  <c r="R2592" i="14"/>
  <c r="R101" i="14"/>
  <c r="R102" i="14"/>
  <c r="R103" i="14"/>
  <c r="R104" i="14"/>
  <c r="R2594" i="14"/>
  <c r="R105" i="14"/>
  <c r="R106" i="14"/>
  <c r="R107" i="14"/>
  <c r="R2596" i="14"/>
  <c r="R2597" i="14"/>
  <c r="R108" i="14"/>
  <c r="R2598" i="14"/>
  <c r="R109" i="14"/>
  <c r="R110" i="14"/>
  <c r="R111" i="14"/>
  <c r="R112" i="14"/>
  <c r="R113" i="14"/>
  <c r="R116" i="14"/>
  <c r="R117" i="14"/>
  <c r="R118" i="14"/>
  <c r="R119" i="14"/>
  <c r="R121" i="14"/>
  <c r="R122" i="14"/>
  <c r="R123" i="14"/>
  <c r="R2599" i="14"/>
  <c r="R124" i="14"/>
  <c r="R125" i="14"/>
  <c r="R126" i="14"/>
  <c r="R128" i="14"/>
  <c r="R127" i="14"/>
  <c r="R130" i="14"/>
  <c r="R2600" i="14"/>
  <c r="R2601" i="14"/>
  <c r="R131" i="14"/>
  <c r="R132" i="14"/>
  <c r="R2604" i="14"/>
  <c r="R133" i="14"/>
  <c r="R134" i="14"/>
  <c r="R135" i="14"/>
  <c r="R136" i="14"/>
  <c r="R2605" i="14"/>
  <c r="R2606" i="14"/>
  <c r="R137" i="14"/>
  <c r="R2607" i="14"/>
  <c r="R139" i="14"/>
  <c r="R140" i="14"/>
  <c r="R2608" i="14"/>
  <c r="R141" i="14"/>
  <c r="R142" i="14"/>
  <c r="R2609" i="14"/>
  <c r="R143" i="14"/>
  <c r="R145" i="14"/>
  <c r="R146" i="14"/>
  <c r="R2610" i="14"/>
  <c r="R2613" i="14"/>
  <c r="R2614" i="14"/>
  <c r="R147" i="14"/>
  <c r="R2615" i="14"/>
  <c r="R149" i="14"/>
  <c r="R2603" i="14"/>
  <c r="R150" i="14"/>
  <c r="R151" i="14"/>
  <c r="R152" i="14"/>
  <c r="R2617" i="14"/>
  <c r="R153" i="14"/>
  <c r="R154" i="14"/>
  <c r="R155" i="14"/>
  <c r="R157" i="14"/>
  <c r="R158" i="14"/>
  <c r="R159" i="14"/>
  <c r="R163" i="14"/>
  <c r="R164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80" i="14"/>
  <c r="R181" i="14"/>
  <c r="R182" i="14"/>
  <c r="R183" i="14"/>
  <c r="R185" i="14"/>
  <c r="R186" i="14"/>
  <c r="R187" i="14"/>
  <c r="R188" i="14"/>
  <c r="R189" i="14"/>
  <c r="R190" i="14"/>
  <c r="R191" i="14"/>
  <c r="R192" i="14"/>
  <c r="R193" i="14"/>
  <c r="R2619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76" i="14"/>
  <c r="R208" i="14"/>
  <c r="R209" i="14"/>
  <c r="R210" i="14"/>
  <c r="R215" i="14"/>
  <c r="R216" i="14"/>
  <c r="R2622" i="14"/>
  <c r="R2623" i="14"/>
  <c r="R2624" i="14"/>
  <c r="R269" i="14"/>
  <c r="R262" i="14"/>
  <c r="R263" i="14"/>
  <c r="R264" i="14"/>
  <c r="R2616" i="14"/>
  <c r="R2626" i="14"/>
  <c r="R266" i="14"/>
  <c r="R2627" i="14"/>
  <c r="R2628" i="14"/>
  <c r="R2630" i="14"/>
  <c r="R267" i="14"/>
  <c r="R2620" i="14"/>
  <c r="R275" i="14"/>
  <c r="R2631" i="14"/>
  <c r="R2632" i="14"/>
  <c r="R277" i="14"/>
  <c r="R278" i="14"/>
  <c r="R270" i="14"/>
  <c r="R271" i="14"/>
  <c r="R279" i="14"/>
  <c r="R280" i="14"/>
  <c r="R281" i="14"/>
  <c r="R282" i="14"/>
  <c r="R283" i="14"/>
  <c r="R284" i="14"/>
  <c r="R285" i="14"/>
  <c r="R286" i="14"/>
  <c r="R287" i="14"/>
  <c r="R2634" i="14"/>
  <c r="R288" i="14"/>
  <c r="R290" i="14"/>
  <c r="R291" i="14"/>
  <c r="R2635" i="14"/>
  <c r="R293" i="14"/>
  <c r="R294" i="14"/>
  <c r="R2629" i="14"/>
  <c r="R295" i="14"/>
  <c r="R297" i="14"/>
  <c r="R2636" i="14"/>
  <c r="R298" i="14"/>
  <c r="R299" i="14"/>
  <c r="R2637" i="14"/>
  <c r="R301" i="14"/>
  <c r="R302" i="14"/>
  <c r="R303" i="14"/>
  <c r="R304" i="14"/>
  <c r="R305" i="14"/>
  <c r="R306" i="14"/>
  <c r="R307" i="14"/>
  <c r="R308" i="14"/>
  <c r="R309" i="14"/>
  <c r="R310" i="14"/>
  <c r="R311" i="14"/>
  <c r="R2638" i="14"/>
  <c r="R2639" i="14"/>
  <c r="R2640" i="14"/>
  <c r="R2641" i="14"/>
  <c r="R2642" i="14"/>
  <c r="R2643" i="14"/>
  <c r="R312" i="14"/>
  <c r="R313" i="14"/>
  <c r="R2645" i="14"/>
  <c r="R2646" i="14"/>
  <c r="R314" i="14"/>
  <c r="R315" i="14"/>
  <c r="R2647" i="14"/>
  <c r="R316" i="14"/>
  <c r="R2649" i="14"/>
  <c r="R317" i="14"/>
  <c r="R2867" i="14"/>
  <c r="R2644" i="14"/>
  <c r="R319" i="14"/>
  <c r="R2652" i="14"/>
  <c r="R320" i="14"/>
  <c r="R321" i="14"/>
  <c r="R322" i="14"/>
  <c r="R323" i="14"/>
  <c r="R325" i="14"/>
  <c r="R2650" i="14"/>
  <c r="R2653" i="14"/>
  <c r="R326" i="14"/>
  <c r="R328" i="14"/>
  <c r="R329" i="14"/>
  <c r="R331" i="14"/>
  <c r="R332" i="14"/>
  <c r="R333" i="14"/>
  <c r="R2654" i="14"/>
  <c r="R334" i="14"/>
  <c r="R2655" i="14"/>
  <c r="R2656" i="14"/>
  <c r="R2657" i="14"/>
  <c r="R343" i="14"/>
  <c r="R338" i="14"/>
  <c r="R2658" i="14"/>
  <c r="R2659" i="14"/>
  <c r="R2660" i="14"/>
  <c r="R2661" i="14"/>
  <c r="R2662" i="14"/>
  <c r="R2663" i="14"/>
  <c r="R2664" i="14"/>
  <c r="R2665" i="14"/>
  <c r="R2666" i="14"/>
  <c r="R2667" i="14"/>
  <c r="R2668" i="14"/>
  <c r="R2669" i="14"/>
  <c r="R339" i="14"/>
  <c r="R2672" i="14"/>
  <c r="R2673" i="14"/>
  <c r="R2674" i="14"/>
  <c r="R2675" i="14"/>
  <c r="R344" i="14"/>
  <c r="R2676" i="14"/>
  <c r="R2677" i="14"/>
  <c r="R2678" i="14"/>
  <c r="R2679" i="14"/>
  <c r="R2680" i="14"/>
  <c r="R2681" i="14"/>
  <c r="R2682" i="14"/>
  <c r="R2684" i="14"/>
  <c r="R2685" i="14"/>
  <c r="R2686" i="14"/>
  <c r="R2687" i="14"/>
  <c r="R2688" i="14"/>
  <c r="R2689" i="14"/>
  <c r="R2690" i="14"/>
  <c r="R2691" i="14"/>
  <c r="R2692" i="14"/>
  <c r="R2693" i="14"/>
  <c r="R2694" i="14"/>
  <c r="R2695" i="14"/>
  <c r="R2696" i="14"/>
  <c r="R2697" i="14"/>
  <c r="R2698" i="14"/>
  <c r="R2699" i="14"/>
  <c r="R2701" i="14"/>
  <c r="R2727" i="14"/>
  <c r="R2728" i="14"/>
  <c r="R2702" i="14"/>
  <c r="R2703" i="14"/>
  <c r="R2709" i="14"/>
  <c r="R2711" i="14"/>
  <c r="R346" i="14"/>
  <c r="R347" i="14"/>
  <c r="R2712" i="14"/>
  <c r="R364" i="14"/>
  <c r="R365" i="14"/>
  <c r="R367" i="14"/>
  <c r="R368" i="14"/>
  <c r="R2713" i="14"/>
  <c r="R2710" i="14"/>
  <c r="R370" i="14"/>
  <c r="R371" i="14"/>
  <c r="R2715" i="14"/>
  <c r="R373" i="14"/>
  <c r="R2716" i="14"/>
  <c r="R374" i="14"/>
  <c r="R375" i="14"/>
  <c r="R2714" i="14"/>
  <c r="R377" i="14"/>
  <c r="R378" i="14"/>
  <c r="R2717" i="14"/>
  <c r="R379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4" i="14"/>
  <c r="R393" i="14"/>
  <c r="R395" i="14"/>
  <c r="R397" i="14"/>
  <c r="R396" i="14"/>
  <c r="R398" i="14"/>
  <c r="R399" i="14"/>
  <c r="R409" i="14"/>
  <c r="R2718" i="14"/>
  <c r="R412" i="14"/>
  <c r="R413" i="14"/>
  <c r="R414" i="14"/>
  <c r="R416" i="14"/>
  <c r="R2719" i="14"/>
  <c r="R2720" i="14"/>
  <c r="R419" i="14"/>
  <c r="R420" i="14"/>
  <c r="R423" i="14"/>
  <c r="R424" i="14"/>
  <c r="R425" i="14"/>
  <c r="R427" i="14"/>
  <c r="R428" i="14"/>
  <c r="R2723" i="14"/>
  <c r="R2724" i="14"/>
  <c r="R434" i="14"/>
  <c r="R435" i="14"/>
  <c r="R436" i="14"/>
  <c r="R437" i="14"/>
  <c r="R438" i="14"/>
  <c r="R439" i="14"/>
  <c r="R440" i="14"/>
  <c r="R442" i="14"/>
  <c r="R443" i="14"/>
  <c r="R2725" i="14"/>
  <c r="R444" i="14"/>
  <c r="R2729" i="14"/>
  <c r="R445" i="14"/>
  <c r="R449" i="14"/>
  <c r="R450" i="14"/>
  <c r="R451" i="14"/>
  <c r="R452" i="14"/>
  <c r="R453" i="14"/>
  <c r="R454" i="14"/>
  <c r="R457" i="14"/>
  <c r="R458" i="14"/>
  <c r="R459" i="14"/>
  <c r="R460" i="14"/>
  <c r="R2730" i="14"/>
  <c r="R461" i="14"/>
  <c r="R2731" i="14"/>
  <c r="R2726" i="14"/>
  <c r="R462" i="14"/>
  <c r="R463" i="14"/>
  <c r="R2732" i="14"/>
  <c r="R464" i="14"/>
  <c r="R2733" i="14"/>
  <c r="R2736" i="14"/>
  <c r="R2737" i="14"/>
  <c r="R2738" i="14"/>
  <c r="R468" i="14"/>
  <c r="R469" i="14"/>
  <c r="R482" i="14"/>
  <c r="R470" i="14"/>
  <c r="R473" i="14"/>
  <c r="R474" i="14"/>
  <c r="R486" i="14"/>
  <c r="R2739" i="14"/>
  <c r="R487" i="14"/>
  <c r="R2740" i="14"/>
  <c r="R2741" i="14"/>
  <c r="R2742" i="14"/>
  <c r="R2743" i="14"/>
  <c r="R488" i="14"/>
  <c r="R2744" i="14"/>
  <c r="R2745" i="14"/>
  <c r="R2746" i="14"/>
  <c r="R2747" i="14"/>
  <c r="R2748" i="14"/>
  <c r="R2749" i="14"/>
  <c r="R2750" i="14"/>
  <c r="R2751" i="14"/>
  <c r="R2753" i="14"/>
  <c r="R2756" i="14"/>
  <c r="R2757" i="14"/>
  <c r="R2758" i="14"/>
  <c r="R2759" i="14"/>
  <c r="R2760" i="14"/>
  <c r="R2764" i="14"/>
  <c r="R3030" i="14"/>
  <c r="R2765" i="14"/>
  <c r="R2766" i="14"/>
  <c r="R2767" i="14"/>
  <c r="R2768" i="14"/>
  <c r="R2769" i="14"/>
  <c r="R491" i="14"/>
  <c r="R494" i="14"/>
  <c r="R2771" i="14"/>
  <c r="R2773" i="14"/>
  <c r="R495" i="14"/>
  <c r="R496" i="14"/>
  <c r="R497" i="14"/>
  <c r="R498" i="14"/>
  <c r="R499" i="14"/>
  <c r="R500" i="14"/>
  <c r="R501" i="14"/>
  <c r="R2776" i="14"/>
  <c r="R502" i="14"/>
  <c r="R503" i="14"/>
  <c r="R504" i="14"/>
  <c r="R505" i="14"/>
  <c r="R506" i="14"/>
  <c r="R508" i="14"/>
  <c r="R518" i="14"/>
  <c r="R521" i="14"/>
  <c r="R522" i="14"/>
  <c r="R523" i="14"/>
  <c r="R475" i="14"/>
  <c r="R524" i="14"/>
  <c r="R525" i="14"/>
  <c r="R520" i="14"/>
  <c r="R526" i="14"/>
  <c r="R527" i="14"/>
  <c r="R528" i="14"/>
  <c r="R485" i="14"/>
  <c r="R529" i="14"/>
  <c r="R530" i="14"/>
  <c r="R531" i="14"/>
  <c r="R532" i="14"/>
  <c r="R533" i="14"/>
  <c r="R535" i="14"/>
  <c r="R542" i="14"/>
  <c r="R546" i="14"/>
  <c r="R547" i="14"/>
  <c r="R548" i="14"/>
  <c r="R549" i="14"/>
  <c r="R550" i="14"/>
  <c r="R534" i="14"/>
  <c r="R536" i="14"/>
  <c r="R537" i="14"/>
  <c r="R538" i="14"/>
  <c r="R539" i="14"/>
  <c r="R540" i="14"/>
  <c r="R543" i="14"/>
  <c r="R544" i="14"/>
  <c r="R545" i="14"/>
  <c r="R2774" i="14"/>
  <c r="R2775" i="14"/>
  <c r="R2777" i="14"/>
  <c r="R551" i="14"/>
  <c r="R552" i="14"/>
  <c r="R553" i="14"/>
  <c r="R554" i="14"/>
  <c r="R555" i="14"/>
  <c r="R556" i="14"/>
  <c r="R558" i="14"/>
  <c r="R559" i="14"/>
  <c r="R2780" i="14"/>
  <c r="R561" i="14"/>
  <c r="R563" i="14"/>
  <c r="R564" i="14"/>
  <c r="R565" i="14"/>
  <c r="R566" i="14"/>
  <c r="R567" i="14"/>
  <c r="R569" i="14"/>
  <c r="R570" i="14"/>
  <c r="R571" i="14"/>
  <c r="R572" i="14"/>
  <c r="R573" i="14"/>
  <c r="R574" i="14"/>
  <c r="R2778" i="14"/>
  <c r="R576" i="14"/>
  <c r="R578" i="14"/>
  <c r="R580" i="14"/>
  <c r="R581" i="14"/>
  <c r="R582" i="14"/>
  <c r="R583" i="14"/>
  <c r="R585" i="14"/>
  <c r="R589" i="14"/>
  <c r="R590" i="14"/>
  <c r="R591" i="14"/>
  <c r="R592" i="14"/>
  <c r="R594" i="14"/>
  <c r="R2779" i="14"/>
  <c r="R596" i="14"/>
  <c r="R595" i="14"/>
  <c r="R597" i="14"/>
  <c r="R598" i="14"/>
  <c r="R600" i="14"/>
  <c r="R599" i="14"/>
  <c r="R601" i="14"/>
  <c r="R602" i="14"/>
  <c r="R2781" i="14"/>
  <c r="R2782" i="14"/>
  <c r="R2783" i="14"/>
  <c r="R2784" i="14"/>
  <c r="R2785" i="14"/>
  <c r="R2786" i="14"/>
  <c r="R2787" i="14"/>
  <c r="R603" i="14"/>
  <c r="R604" i="14"/>
  <c r="R605" i="14"/>
  <c r="R606" i="14"/>
  <c r="R608" i="14"/>
  <c r="R609" i="14"/>
  <c r="R2788" i="14"/>
  <c r="R610" i="14"/>
  <c r="R611" i="14"/>
  <c r="R2789" i="14"/>
  <c r="R613" i="14"/>
  <c r="R2761" i="14"/>
  <c r="R614" i="14"/>
  <c r="R2792" i="14"/>
  <c r="R2793" i="14"/>
  <c r="R616" i="14"/>
  <c r="R617" i="14"/>
  <c r="R2794" i="14"/>
  <c r="R2797" i="14"/>
  <c r="R626" i="14"/>
  <c r="R622" i="14"/>
  <c r="R631" i="14"/>
  <c r="R2795" i="14"/>
  <c r="R2798" i="14"/>
  <c r="R632" i="14"/>
  <c r="R2800" i="14"/>
  <c r="R2801" i="14"/>
  <c r="R2802" i="14"/>
  <c r="R2804" i="14"/>
  <c r="R621" i="14"/>
  <c r="R2805" i="14"/>
  <c r="R2807" i="14"/>
  <c r="R2809" i="14"/>
  <c r="R2810" i="14"/>
  <c r="R2811" i="14"/>
  <c r="R2813" i="14"/>
  <c r="R2814" i="14"/>
  <c r="R2815" i="14"/>
  <c r="R2823" i="14"/>
  <c r="R2825" i="14"/>
  <c r="R633" i="14"/>
  <c r="R2827" i="14"/>
  <c r="R639" i="14"/>
  <c r="R620" i="14"/>
  <c r="R640" i="14"/>
  <c r="R641" i="14"/>
  <c r="R643" i="14"/>
  <c r="R644" i="14"/>
  <c r="R648" i="14"/>
  <c r="R2819" i="14"/>
  <c r="R649" i="14"/>
  <c r="R2820" i="14"/>
  <c r="R2821" i="14"/>
  <c r="R2822" i="14"/>
  <c r="R2824" i="14"/>
  <c r="R650" i="14"/>
  <c r="R651" i="14"/>
  <c r="R2828" i="14"/>
  <c r="R652" i="14"/>
  <c r="R2862" i="14"/>
  <c r="R2829" i="14"/>
  <c r="R2863" i="14"/>
  <c r="R2865" i="14"/>
  <c r="R2830" i="14"/>
  <c r="R658" i="14"/>
  <c r="R659" i="14"/>
  <c r="R645" i="14"/>
  <c r="R2833" i="14"/>
  <c r="R2835" i="14"/>
  <c r="R2836" i="14"/>
  <c r="R2837" i="14"/>
  <c r="R2838" i="14"/>
  <c r="R2839" i="14"/>
  <c r="R2840" i="14"/>
  <c r="R2841" i="14"/>
  <c r="R2842" i="14"/>
  <c r="R2843" i="14"/>
  <c r="R2845" i="14"/>
  <c r="R654" i="14"/>
  <c r="R2848" i="14"/>
  <c r="R2849" i="14"/>
  <c r="R653" i="14"/>
  <c r="R2850" i="14"/>
  <c r="R2851" i="14"/>
  <c r="R2852" i="14"/>
  <c r="R661" i="14"/>
  <c r="R665" i="14"/>
  <c r="R2853" i="14"/>
  <c r="R2854" i="14"/>
  <c r="R666" i="14"/>
  <c r="R667" i="14"/>
  <c r="R668" i="14"/>
  <c r="R2856" i="14"/>
  <c r="R669" i="14"/>
  <c r="R2857" i="14"/>
  <c r="R2858" i="14"/>
  <c r="R670" i="14"/>
  <c r="R671" i="14"/>
  <c r="R672" i="14"/>
  <c r="R673" i="14"/>
  <c r="R674" i="14"/>
  <c r="R676" i="14"/>
  <c r="R677" i="14"/>
  <c r="R678" i="14"/>
  <c r="R2864" i="14"/>
  <c r="R2866" i="14"/>
  <c r="R679" i="14"/>
  <c r="R2868" i="14"/>
  <c r="R2869" i="14"/>
  <c r="R2870" i="14"/>
  <c r="R2873" i="14"/>
  <c r="R2874" i="14"/>
  <c r="R2875" i="14"/>
  <c r="R2876" i="14"/>
  <c r="R2877" i="14"/>
  <c r="R2878" i="14"/>
  <c r="R2880" i="14"/>
  <c r="R2881" i="14"/>
  <c r="R2882" i="14"/>
  <c r="R2883" i="14"/>
  <c r="R2884" i="14"/>
  <c r="R2885" i="14"/>
  <c r="R2886" i="14"/>
  <c r="R2888" i="14"/>
  <c r="R2887" i="14"/>
  <c r="R2890" i="14"/>
  <c r="R689" i="14"/>
  <c r="R686" i="14"/>
  <c r="R687" i="14"/>
  <c r="R690" i="14"/>
  <c r="R691" i="14"/>
  <c r="R697" i="14"/>
  <c r="R2891" i="14"/>
  <c r="R699" i="14"/>
  <c r="R700" i="14"/>
  <c r="R701" i="14"/>
  <c r="R702" i="14"/>
  <c r="R2892" i="14"/>
  <c r="R706" i="14"/>
  <c r="R707" i="14"/>
  <c r="R2893" i="14"/>
  <c r="R2894" i="14"/>
  <c r="R2895" i="14"/>
  <c r="R708" i="14"/>
  <c r="R710" i="14"/>
  <c r="R2896" i="14"/>
  <c r="R712" i="14"/>
  <c r="R713" i="14"/>
  <c r="R714" i="14"/>
  <c r="R715" i="14"/>
  <c r="R716" i="14"/>
  <c r="R717" i="14"/>
  <c r="R2897" i="14"/>
  <c r="R718" i="14"/>
  <c r="R719" i="14"/>
  <c r="R2903" i="14"/>
  <c r="R2905" i="14"/>
  <c r="R720" i="14"/>
  <c r="R2906" i="14"/>
  <c r="R721" i="14"/>
  <c r="R2911" i="14"/>
  <c r="R722" i="14"/>
  <c r="R723" i="14"/>
  <c r="R724" i="14"/>
  <c r="R725" i="14"/>
  <c r="R726" i="14"/>
  <c r="R727" i="14"/>
  <c r="R728" i="14"/>
  <c r="R729" i="14"/>
  <c r="R730" i="14"/>
  <c r="R734" i="14"/>
  <c r="R735" i="14"/>
  <c r="R736" i="14"/>
  <c r="R737" i="14"/>
  <c r="R738" i="14"/>
  <c r="R2907" i="14"/>
  <c r="R2908" i="14"/>
  <c r="R2909" i="14"/>
  <c r="R2910" i="14"/>
  <c r="R2912" i="14"/>
  <c r="R2913" i="14"/>
  <c r="R739" i="14"/>
  <c r="R740" i="14"/>
  <c r="R742" i="14"/>
  <c r="R909" i="14"/>
  <c r="R575" i="14"/>
  <c r="R577" i="14"/>
  <c r="R2915" i="14"/>
  <c r="R579" i="14"/>
  <c r="R2916" i="14"/>
  <c r="R733" i="14"/>
  <c r="R2917" i="14"/>
  <c r="R587" i="14"/>
  <c r="R2918" i="14"/>
  <c r="R2931" i="14"/>
  <c r="R2919" i="14"/>
  <c r="R627" i="14"/>
  <c r="R628" i="14"/>
  <c r="R629" i="14"/>
  <c r="R634" i="14"/>
  <c r="R636" i="14"/>
  <c r="R2921" i="14"/>
  <c r="R2923" i="14"/>
  <c r="R637" i="14"/>
  <c r="R638" i="14"/>
  <c r="R642" i="14"/>
  <c r="R646" i="14"/>
  <c r="R656" i="14"/>
  <c r="R657" i="14"/>
  <c r="R2925" i="14"/>
  <c r="R660" i="14"/>
  <c r="R694" i="14"/>
  <c r="R2926" i="14"/>
  <c r="R2938" i="14"/>
  <c r="R752" i="14"/>
  <c r="R2932" i="14"/>
  <c r="R759" i="14"/>
  <c r="R760" i="14"/>
  <c r="R769" i="14"/>
  <c r="R773" i="14"/>
  <c r="R774" i="14"/>
  <c r="R2940" i="14"/>
  <c r="R775" i="14"/>
  <c r="R2934" i="14"/>
  <c r="R787" i="14"/>
  <c r="R795" i="14"/>
  <c r="R815" i="14"/>
  <c r="R816" i="14"/>
  <c r="R817" i="14"/>
  <c r="R2935" i="14"/>
  <c r="R2936" i="14"/>
  <c r="R818" i="14"/>
  <c r="R819" i="14"/>
  <c r="R2937" i="14"/>
  <c r="R820" i="14"/>
  <c r="R2939" i="14"/>
  <c r="R829" i="14"/>
  <c r="R744" i="14"/>
  <c r="R2941" i="14"/>
  <c r="R745" i="14"/>
  <c r="R2942" i="14"/>
  <c r="R746" i="14"/>
  <c r="R747" i="14"/>
  <c r="R748" i="14"/>
  <c r="R749" i="14"/>
  <c r="R750" i="14"/>
  <c r="R753" i="14"/>
  <c r="R754" i="14"/>
  <c r="R755" i="14"/>
  <c r="R756" i="14"/>
  <c r="R757" i="14"/>
  <c r="R758" i="14"/>
  <c r="R763" i="14"/>
  <c r="R765" i="14"/>
  <c r="R766" i="14"/>
  <c r="R767" i="14"/>
  <c r="R770" i="14"/>
  <c r="R771" i="14"/>
  <c r="R772" i="14"/>
  <c r="R776" i="14"/>
  <c r="R780" i="14"/>
  <c r="R781" i="14"/>
  <c r="R784" i="14"/>
  <c r="R785" i="14"/>
  <c r="R786" i="14"/>
  <c r="R788" i="14"/>
  <c r="R789" i="14"/>
  <c r="R2944" i="14"/>
  <c r="R792" i="14"/>
  <c r="R793" i="14"/>
  <c r="R2945" i="14"/>
  <c r="R794" i="14"/>
  <c r="R797" i="14"/>
  <c r="R798" i="14"/>
  <c r="R799" i="14"/>
  <c r="R2946" i="14"/>
  <c r="R806" i="14"/>
  <c r="R807" i="14"/>
  <c r="R2947" i="14"/>
  <c r="R813" i="14"/>
  <c r="R2948" i="14"/>
  <c r="R814" i="14"/>
  <c r="R821" i="14"/>
  <c r="R823" i="14"/>
  <c r="R2949" i="14"/>
  <c r="R826" i="14"/>
  <c r="R2950" i="14"/>
  <c r="R2951" i="14"/>
  <c r="R828" i="14"/>
  <c r="R830" i="14"/>
  <c r="R831" i="14"/>
  <c r="R832" i="14"/>
  <c r="R833" i="14"/>
  <c r="R835" i="14"/>
  <c r="R2952" i="14"/>
  <c r="R836" i="14"/>
  <c r="R837" i="14"/>
  <c r="R838" i="14"/>
  <c r="R839" i="14"/>
  <c r="R840" i="14"/>
  <c r="R841" i="14"/>
  <c r="R2953" i="14"/>
  <c r="R842" i="14"/>
  <c r="R2954" i="14"/>
  <c r="R844" i="14"/>
  <c r="R846" i="14"/>
  <c r="R847" i="14"/>
  <c r="R848" i="14"/>
  <c r="R851" i="14"/>
  <c r="R852" i="14"/>
  <c r="R2962" i="14"/>
  <c r="R2964" i="14"/>
  <c r="R854" i="14"/>
  <c r="R855" i="14"/>
  <c r="R858" i="14"/>
  <c r="R859" i="14"/>
  <c r="R2965" i="14"/>
  <c r="R861" i="14"/>
  <c r="R860" i="14"/>
  <c r="R862" i="14"/>
  <c r="R863" i="14"/>
  <c r="R864" i="14"/>
  <c r="R866" i="14"/>
  <c r="R867" i="14"/>
  <c r="R868" i="14"/>
  <c r="R869" i="14"/>
  <c r="R870" i="14"/>
  <c r="R871" i="14"/>
  <c r="R902" i="14"/>
  <c r="R872" i="14"/>
  <c r="R881" i="14"/>
  <c r="R882" i="14"/>
  <c r="R883" i="14"/>
  <c r="R884" i="14"/>
  <c r="R885" i="14"/>
  <c r="R886" i="14"/>
  <c r="R887" i="14"/>
  <c r="R888" i="14"/>
  <c r="R891" i="14"/>
  <c r="R892" i="14"/>
  <c r="R893" i="14"/>
  <c r="R894" i="14"/>
  <c r="R897" i="14"/>
  <c r="R898" i="14"/>
  <c r="R899" i="14"/>
  <c r="R2979" i="14"/>
  <c r="R904" i="14"/>
  <c r="R903" i="14"/>
  <c r="R907" i="14"/>
  <c r="R908" i="14"/>
  <c r="R911" i="14"/>
  <c r="R912" i="14"/>
  <c r="R2970" i="14"/>
  <c r="R913" i="14"/>
  <c r="R914" i="14"/>
  <c r="R915" i="14"/>
  <c r="R917" i="14"/>
  <c r="R918" i="14"/>
  <c r="R923" i="14"/>
  <c r="R924" i="14"/>
  <c r="R2972" i="14"/>
  <c r="R2973" i="14"/>
  <c r="R2974" i="14"/>
  <c r="R2975" i="14"/>
  <c r="R927" i="14"/>
  <c r="R928" i="14"/>
  <c r="R931" i="14"/>
  <c r="R932" i="14"/>
  <c r="R933" i="14"/>
  <c r="R934" i="14"/>
  <c r="R935" i="14"/>
  <c r="R2977" i="14"/>
  <c r="R2978" i="14"/>
  <c r="R937" i="14"/>
  <c r="R939" i="14"/>
  <c r="R940" i="14"/>
  <c r="R941" i="14"/>
  <c r="R942" i="14"/>
  <c r="R943" i="14"/>
  <c r="R944" i="14"/>
  <c r="R2995" i="14"/>
  <c r="R947" i="14"/>
  <c r="R948" i="14"/>
  <c r="R949" i="14"/>
  <c r="R2981" i="14"/>
  <c r="R2982" i="14"/>
  <c r="R2983" i="14"/>
  <c r="R2984" i="14"/>
  <c r="R2985" i="14"/>
  <c r="R2986" i="14"/>
  <c r="R2987" i="14"/>
  <c r="R2991" i="14"/>
  <c r="R2992" i="14"/>
  <c r="R2994" i="14"/>
  <c r="R953" i="14"/>
  <c r="R955" i="14"/>
  <c r="R958" i="14"/>
  <c r="R960" i="14"/>
  <c r="R961" i="14"/>
  <c r="R2996" i="14"/>
  <c r="R2997" i="14"/>
  <c r="R2999" i="14"/>
  <c r="R3000" i="14"/>
  <c r="R3003" i="14"/>
  <c r="R946" i="14"/>
  <c r="R962" i="14"/>
  <c r="R963" i="14"/>
  <c r="R966" i="14"/>
  <c r="R974" i="14"/>
  <c r="R975" i="14"/>
  <c r="R976" i="14"/>
  <c r="R987" i="14"/>
  <c r="R988" i="14"/>
  <c r="R989" i="14"/>
  <c r="R990" i="14"/>
  <c r="R991" i="14"/>
  <c r="R3005" i="14"/>
  <c r="R992" i="14"/>
  <c r="R993" i="14"/>
  <c r="R995" i="14"/>
  <c r="R996" i="14"/>
  <c r="R998" i="14"/>
  <c r="R1001" i="14"/>
  <c r="R1004" i="14"/>
  <c r="R1005" i="14"/>
  <c r="R1006" i="14"/>
  <c r="R1008" i="14"/>
  <c r="R1009" i="14"/>
  <c r="R3006" i="14"/>
  <c r="R1010" i="14"/>
  <c r="R3007" i="14"/>
  <c r="R3008" i="14"/>
  <c r="R3009" i="14"/>
  <c r="R3011" i="14"/>
  <c r="R2998" i="14"/>
  <c r="R1011" i="14"/>
  <c r="R1012" i="14"/>
  <c r="R1013" i="14"/>
  <c r="R3012" i="14"/>
  <c r="R3013" i="14"/>
  <c r="R3018" i="14"/>
  <c r="R3021" i="14"/>
  <c r="R1021" i="14"/>
  <c r="R1022" i="14"/>
  <c r="R1023" i="14"/>
  <c r="R1024" i="14"/>
  <c r="R1025" i="14"/>
  <c r="R1026" i="14"/>
  <c r="R1027" i="14"/>
  <c r="R3026" i="14"/>
  <c r="R1028" i="14"/>
  <c r="R1029" i="14"/>
  <c r="R1030" i="14"/>
  <c r="R1031" i="14"/>
  <c r="R1032" i="14"/>
  <c r="R1033" i="14"/>
  <c r="R3046" i="14"/>
  <c r="R1034" i="14"/>
  <c r="R1035" i="14"/>
  <c r="R1036" i="14"/>
  <c r="R1037" i="14"/>
  <c r="R1039" i="14"/>
  <c r="R1040" i="14"/>
  <c r="R1041" i="14"/>
  <c r="R1042" i="14"/>
  <c r="R1043" i="14"/>
  <c r="R1044" i="14"/>
  <c r="R1045" i="14"/>
  <c r="R1046" i="14"/>
  <c r="R3034" i="14"/>
  <c r="R1047" i="14"/>
  <c r="R1049" i="14"/>
  <c r="R3047" i="14"/>
  <c r="R1050" i="14"/>
  <c r="R1052" i="14"/>
  <c r="R3027" i="14"/>
  <c r="R3028" i="14"/>
  <c r="R1007" i="14"/>
  <c r="R1056" i="14"/>
  <c r="R1057" i="14"/>
  <c r="R1058" i="14"/>
  <c r="R1063" i="14"/>
  <c r="R1064" i="14"/>
  <c r="R1065" i="14"/>
  <c r="R1066" i="14"/>
  <c r="R1067" i="14"/>
  <c r="R1068" i="14"/>
  <c r="R1069" i="14"/>
  <c r="R1070" i="14"/>
  <c r="R1074" i="14"/>
  <c r="R1075" i="14"/>
  <c r="R1076" i="14"/>
  <c r="R1077" i="14"/>
  <c r="R1078" i="14"/>
  <c r="R1080" i="14"/>
  <c r="R1082" i="14"/>
  <c r="R1087" i="14"/>
  <c r="R1089" i="14"/>
  <c r="R1091" i="14"/>
  <c r="R1093" i="14"/>
  <c r="R1094" i="14"/>
  <c r="R3031" i="14"/>
  <c r="R1097" i="14"/>
  <c r="R3033" i="14"/>
  <c r="R1098" i="14"/>
  <c r="R1099" i="14"/>
  <c r="R1100" i="14"/>
  <c r="R3054" i="14"/>
  <c r="R1109" i="14"/>
  <c r="R1110" i="14"/>
  <c r="R1111" i="14"/>
  <c r="R1113" i="14"/>
  <c r="R1114" i="14"/>
  <c r="R3037" i="14"/>
  <c r="R1123" i="14"/>
  <c r="R3075" i="14"/>
  <c r="R1124" i="14"/>
  <c r="R1125" i="14"/>
  <c r="R1126" i="14"/>
  <c r="R3048" i="14"/>
  <c r="R3055" i="14"/>
  <c r="R3056" i="14"/>
  <c r="R3057" i="14"/>
  <c r="R3058" i="14"/>
  <c r="R3059" i="14"/>
  <c r="R3060" i="14"/>
  <c r="R3061" i="14"/>
  <c r="R1127" i="14"/>
  <c r="R3064" i="14"/>
  <c r="R1132" i="14"/>
  <c r="R1133" i="14"/>
  <c r="R1134" i="14"/>
  <c r="R1135" i="14"/>
  <c r="R3067" i="14"/>
  <c r="R3068" i="14"/>
  <c r="R1137" i="14"/>
  <c r="R1136" i="14"/>
  <c r="R1138" i="14"/>
  <c r="R1139" i="14"/>
  <c r="R1140" i="14"/>
  <c r="R1145" i="14"/>
  <c r="R1146" i="14"/>
  <c r="R1147" i="14"/>
  <c r="R3078" i="14"/>
  <c r="R1151" i="14"/>
  <c r="R1150" i="14"/>
  <c r="R1152" i="14"/>
  <c r="R1153" i="14"/>
  <c r="R1149" i="14"/>
  <c r="R1154" i="14"/>
  <c r="R1159" i="14"/>
  <c r="R1160" i="14"/>
  <c r="R1161" i="14"/>
  <c r="R1162" i="14"/>
  <c r="R1163" i="14"/>
  <c r="R1164" i="14"/>
  <c r="R3070" i="14"/>
  <c r="R1165" i="14"/>
  <c r="R1167" i="14"/>
  <c r="R1168" i="14"/>
  <c r="R1170" i="14"/>
  <c r="R1171" i="14"/>
  <c r="R1172" i="14"/>
  <c r="R1174" i="14"/>
  <c r="R1176" i="14"/>
  <c r="R3071" i="14"/>
  <c r="R3072" i="14"/>
  <c r="R1177" i="14"/>
  <c r="R1178" i="14"/>
  <c r="R3073" i="14"/>
  <c r="R3074" i="14"/>
  <c r="R1182" i="14"/>
  <c r="R1184" i="14"/>
  <c r="R1185" i="14"/>
  <c r="R1186" i="14"/>
  <c r="R3079" i="14"/>
  <c r="R1187" i="14"/>
  <c r="R3080" i="14"/>
  <c r="R1190" i="14"/>
  <c r="R1191" i="14"/>
  <c r="R1192" i="14"/>
  <c r="R1193" i="14"/>
  <c r="R1194" i="14"/>
  <c r="R3077" i="14"/>
  <c r="R1195" i="14"/>
  <c r="R1196" i="14"/>
  <c r="R1197" i="14"/>
  <c r="R1200" i="14"/>
  <c r="R3083" i="14"/>
  <c r="R3084" i="14"/>
  <c r="R1205" i="14"/>
  <c r="R3107" i="14"/>
  <c r="R3086" i="14"/>
  <c r="R3087" i="14"/>
  <c r="R3088" i="14"/>
  <c r="R3090" i="14"/>
  <c r="R3091" i="14"/>
  <c r="R3092" i="14"/>
  <c r="R1211" i="14"/>
  <c r="R3093" i="14"/>
  <c r="R1214" i="14"/>
  <c r="R3096" i="14"/>
  <c r="R1216" i="14"/>
  <c r="R1217" i="14"/>
  <c r="R3097" i="14"/>
  <c r="R1218" i="14"/>
  <c r="R1219" i="14"/>
  <c r="R1220" i="14"/>
  <c r="R1221" i="14"/>
  <c r="R1222" i="14"/>
  <c r="R1223" i="14"/>
  <c r="R1224" i="14"/>
  <c r="R1225" i="14"/>
  <c r="R1229" i="14"/>
  <c r="R3102" i="14"/>
  <c r="R3103" i="14"/>
  <c r="R1230" i="14"/>
  <c r="R1231" i="14"/>
  <c r="R1233" i="14"/>
  <c r="R1234" i="14"/>
  <c r="R1235" i="14"/>
  <c r="R1236" i="14"/>
  <c r="R1237" i="14"/>
  <c r="R1239" i="14"/>
  <c r="R1238" i="14"/>
  <c r="R1240" i="14"/>
  <c r="R1241" i="14"/>
  <c r="R1242" i="14"/>
  <c r="R1243" i="14"/>
  <c r="R1246" i="14"/>
  <c r="R1248" i="14"/>
  <c r="R1247" i="14"/>
  <c r="R1249" i="14"/>
  <c r="R1251" i="14"/>
  <c r="R1252" i="14"/>
  <c r="R1253" i="14"/>
  <c r="R1254" i="14"/>
  <c r="R1255" i="14"/>
  <c r="R1256" i="14"/>
  <c r="R1257" i="14"/>
  <c r="R1258" i="14"/>
  <c r="R1259" i="14"/>
  <c r="R1261" i="14"/>
  <c r="R3104" i="14"/>
  <c r="R3106" i="14"/>
  <c r="R1262" i="14"/>
  <c r="R1263" i="14"/>
  <c r="R1264" i="14"/>
  <c r="R1265" i="14"/>
  <c r="R1266" i="14"/>
  <c r="R1267" i="14"/>
  <c r="R1271" i="14"/>
  <c r="R1272" i="14"/>
  <c r="R1276" i="14"/>
  <c r="R1277" i="14"/>
  <c r="R1278" i="14"/>
  <c r="R3109" i="14"/>
  <c r="R1279" i="14"/>
  <c r="R1280" i="14"/>
  <c r="R1287" i="14"/>
  <c r="R1288" i="14"/>
  <c r="R3110" i="14"/>
  <c r="R1289" i="14"/>
  <c r="R1290" i="14"/>
  <c r="R3114" i="14"/>
  <c r="R3116" i="14"/>
  <c r="R3118" i="14"/>
  <c r="R1292" i="14"/>
  <c r="R3119" i="14"/>
  <c r="R3121" i="14"/>
  <c r="R3123" i="14"/>
  <c r="R1297" i="14"/>
  <c r="R1298" i="14"/>
  <c r="R1299" i="14"/>
  <c r="R1300" i="14"/>
  <c r="R1301" i="14"/>
  <c r="R1304" i="14"/>
  <c r="R1305" i="14"/>
  <c r="R1306" i="14"/>
  <c r="R3137" i="14"/>
  <c r="R1309" i="14"/>
  <c r="R1310" i="14"/>
  <c r="R1311" i="14"/>
  <c r="R1312" i="14"/>
  <c r="R1313" i="14"/>
  <c r="R1314" i="14"/>
  <c r="R1315" i="14"/>
  <c r="R1316" i="14"/>
  <c r="R1317" i="14"/>
  <c r="R1318" i="14"/>
  <c r="R1319" i="14"/>
  <c r="R1320" i="14"/>
  <c r="R1323" i="14"/>
  <c r="R1322" i="14"/>
  <c r="R1324" i="14"/>
  <c r="R1325" i="14"/>
  <c r="R1328" i="14"/>
  <c r="R1329" i="14"/>
  <c r="R1330" i="14"/>
  <c r="R1331" i="14"/>
  <c r="R1332" i="14"/>
  <c r="R3124" i="14"/>
  <c r="R1334" i="14"/>
  <c r="R1335" i="14"/>
  <c r="R1336" i="14"/>
  <c r="R1337" i="14"/>
  <c r="R1338" i="14"/>
  <c r="R3145" i="14"/>
  <c r="R1283" i="14"/>
  <c r="R1340" i="14"/>
  <c r="R1341" i="14"/>
  <c r="R1342" i="14"/>
  <c r="R1343" i="14"/>
  <c r="R3147" i="14"/>
  <c r="R1344" i="14"/>
  <c r="R1345" i="14"/>
  <c r="R1346" i="14"/>
  <c r="R1347" i="14"/>
  <c r="R1349" i="14"/>
  <c r="R3128" i="14"/>
  <c r="R1350" i="14"/>
  <c r="R1351" i="14"/>
  <c r="R1352" i="14"/>
  <c r="R1354" i="14"/>
  <c r="R1355" i="14"/>
  <c r="R1356" i="14"/>
  <c r="R1357" i="14"/>
  <c r="R3129" i="14"/>
  <c r="R1282" i="14"/>
  <c r="R3136" i="14"/>
  <c r="R3131" i="14"/>
  <c r="R3132" i="14"/>
  <c r="R1358" i="14"/>
  <c r="R1359" i="14"/>
  <c r="R1360" i="14"/>
  <c r="R1361" i="14"/>
  <c r="R1362" i="14"/>
  <c r="R1363" i="14"/>
  <c r="R3141" i="14"/>
  <c r="R3142" i="14"/>
  <c r="R1364" i="14"/>
  <c r="R3143" i="14"/>
  <c r="R3144" i="14"/>
  <c r="R3148" i="14"/>
  <c r="R3150" i="14"/>
  <c r="R3152" i="14"/>
  <c r="R3154" i="14"/>
  <c r="R3153" i="14"/>
  <c r="R3155" i="14"/>
  <c r="R3156" i="14"/>
  <c r="R3157" i="14"/>
  <c r="R3158" i="14"/>
  <c r="R3160" i="14"/>
  <c r="R1368" i="14"/>
  <c r="R3161" i="14"/>
  <c r="R3162" i="14"/>
  <c r="R1369" i="14"/>
  <c r="R3163" i="14"/>
  <c r="R1370" i="14"/>
  <c r="R1373" i="14"/>
  <c r="R1374" i="14"/>
  <c r="R1375" i="14"/>
  <c r="R1376" i="14"/>
  <c r="R3181" i="14"/>
  <c r="R1382" i="14"/>
  <c r="R1383" i="14"/>
  <c r="R3164" i="14"/>
  <c r="R3165" i="14"/>
  <c r="R1384" i="14"/>
  <c r="R1385" i="14"/>
  <c r="R3166" i="14"/>
  <c r="R3167" i="14"/>
  <c r="R1386" i="14"/>
  <c r="R1388" i="14"/>
  <c r="R1389" i="14"/>
  <c r="R1390" i="14"/>
  <c r="R1391" i="14"/>
  <c r="R1392" i="14"/>
  <c r="R1393" i="14"/>
  <c r="R1394" i="14"/>
  <c r="R1395" i="14"/>
  <c r="R1396" i="14"/>
  <c r="R1397" i="14"/>
  <c r="R1398" i="14"/>
  <c r="R1399" i="14"/>
  <c r="R1400" i="14"/>
  <c r="R1401" i="14"/>
  <c r="R1402" i="14"/>
  <c r="R1404" i="14"/>
  <c r="R1405" i="14"/>
  <c r="R1406" i="14"/>
  <c r="R1408" i="14"/>
  <c r="R1409" i="14"/>
  <c r="R1410" i="14"/>
  <c r="R1412" i="14"/>
  <c r="R1413" i="14"/>
  <c r="R1414" i="14"/>
  <c r="R1415" i="14"/>
  <c r="R3168" i="14"/>
  <c r="R3169" i="14"/>
  <c r="R1419" i="14"/>
  <c r="R1420" i="14"/>
  <c r="R1421" i="14"/>
  <c r="R3170" i="14"/>
  <c r="R1422" i="14"/>
  <c r="R3171" i="14"/>
  <c r="R3172" i="14"/>
  <c r="R1428" i="14"/>
  <c r="R1424" i="14"/>
  <c r="R1426" i="14"/>
  <c r="R1427" i="14"/>
  <c r="R3174" i="14"/>
  <c r="R1425" i="14"/>
  <c r="R1429" i="14"/>
  <c r="R1430" i="14"/>
  <c r="R1431" i="14"/>
  <c r="R1437" i="14"/>
  <c r="R1436" i="14"/>
  <c r="R1434" i="14"/>
  <c r="R1435" i="14"/>
  <c r="R1439" i="14"/>
  <c r="R1440" i="14"/>
  <c r="R1441" i="14"/>
  <c r="R1442" i="14"/>
  <c r="R1443" i="14"/>
  <c r="R1444" i="14"/>
  <c r="R1445" i="14"/>
  <c r="R1446" i="14"/>
  <c r="R1447" i="14"/>
  <c r="R1448" i="14"/>
  <c r="R3175" i="14"/>
  <c r="R1451" i="14"/>
  <c r="R3176" i="14"/>
  <c r="R1453" i="14"/>
  <c r="R1454" i="14"/>
  <c r="R1455" i="14"/>
  <c r="R3177" i="14"/>
  <c r="R3178" i="14"/>
  <c r="R3179" i="14"/>
  <c r="R1459" i="14"/>
  <c r="R1460" i="14"/>
  <c r="R1461" i="14"/>
  <c r="R3180" i="14"/>
  <c r="R3183" i="14"/>
  <c r="R3182" i="14"/>
  <c r="R3184" i="14"/>
  <c r="R3185" i="14"/>
  <c r="R1462" i="14"/>
  <c r="R1464" i="14"/>
  <c r="R1465" i="14"/>
  <c r="R1466" i="14"/>
  <c r="R3186" i="14"/>
  <c r="R1467" i="14"/>
  <c r="R3187" i="14"/>
  <c r="R3188" i="14"/>
  <c r="R1468" i="14"/>
  <c r="R1469" i="14"/>
  <c r="R1471" i="14"/>
  <c r="R1472" i="14"/>
  <c r="R1474" i="14"/>
  <c r="R1475" i="14"/>
  <c r="R1463" i="14"/>
  <c r="R1476" i="14"/>
  <c r="R1477" i="14"/>
  <c r="R1478" i="14"/>
  <c r="R3189" i="14"/>
  <c r="R1481" i="14"/>
  <c r="R3190" i="14"/>
  <c r="R1482" i="14"/>
  <c r="R1483" i="14"/>
  <c r="R1484" i="14"/>
  <c r="R1485" i="14"/>
  <c r="R1486" i="14"/>
  <c r="R1487" i="14"/>
  <c r="R1489" i="14"/>
  <c r="R1490" i="14"/>
  <c r="R1494" i="14"/>
  <c r="R1495" i="14"/>
  <c r="R1496" i="14"/>
  <c r="R1497" i="14"/>
  <c r="R1500" i="14"/>
  <c r="R3192" i="14"/>
  <c r="R3193" i="14"/>
  <c r="R3194" i="14"/>
  <c r="R1498" i="14"/>
  <c r="R1499" i="14"/>
  <c r="R1502" i="14"/>
  <c r="R1504" i="14"/>
  <c r="R3195" i="14"/>
  <c r="R1506" i="14"/>
  <c r="R1507" i="14"/>
  <c r="R3196" i="14"/>
  <c r="R3197" i="14"/>
  <c r="R1508" i="14"/>
  <c r="R1509" i="14"/>
  <c r="R1510" i="14"/>
  <c r="R1511" i="14"/>
  <c r="R685" i="14"/>
  <c r="R900" i="14"/>
  <c r="R3213" i="14"/>
  <c r="R1514" i="14"/>
  <c r="R1515" i="14"/>
  <c r="R1516" i="14"/>
  <c r="R1517" i="14"/>
  <c r="R1519" i="14"/>
  <c r="R1520" i="14"/>
  <c r="R1521" i="14"/>
  <c r="R1522" i="14"/>
  <c r="R1523" i="14"/>
  <c r="R1524" i="14"/>
  <c r="R3199" i="14"/>
  <c r="R1525" i="14"/>
  <c r="R3200" i="14"/>
  <c r="R1526" i="14"/>
  <c r="R1527" i="14"/>
  <c r="R1528" i="14"/>
  <c r="R1529" i="14"/>
  <c r="R1530" i="14"/>
  <c r="R1531" i="14"/>
  <c r="R1532" i="14"/>
  <c r="R1533" i="14"/>
  <c r="R1534" i="14"/>
  <c r="R3228" i="14"/>
  <c r="R1537" i="14"/>
  <c r="R3201" i="14"/>
  <c r="R3202" i="14"/>
  <c r="R1473" i="14"/>
  <c r="R3203" i="14"/>
  <c r="R3206" i="14"/>
  <c r="R1541" i="14"/>
  <c r="R1543" i="14"/>
  <c r="R1544" i="14"/>
  <c r="R3207" i="14"/>
  <c r="R1545" i="14"/>
  <c r="R3209" i="14"/>
  <c r="R3210" i="14"/>
  <c r="R3211" i="14"/>
  <c r="R3215" i="14"/>
  <c r="R3216" i="14"/>
  <c r="R3217" i="14"/>
  <c r="R1546" i="14"/>
  <c r="R3220" i="14"/>
  <c r="R1547" i="14"/>
  <c r="R1554" i="14"/>
  <c r="R1552" i="14"/>
  <c r="R1556" i="14"/>
  <c r="R1559" i="14"/>
  <c r="R1568" i="14"/>
  <c r="R1570" i="14"/>
  <c r="R3236" i="14"/>
  <c r="R3262" i="14"/>
  <c r="R3237" i="14"/>
  <c r="R1576" i="14"/>
  <c r="R1580" i="14"/>
  <c r="R1582" i="14"/>
  <c r="R1583" i="14"/>
  <c r="R1584" i="14"/>
  <c r="R1585" i="14"/>
  <c r="R1586" i="14"/>
  <c r="R1587" i="14"/>
  <c r="R3238" i="14"/>
  <c r="R3240" i="14"/>
  <c r="R1588" i="14"/>
  <c r="R3242" i="14"/>
  <c r="R3249" i="14"/>
  <c r="R3251" i="14"/>
  <c r="R3253" i="14"/>
  <c r="R1590" i="14"/>
  <c r="R1591" i="14"/>
  <c r="R1592" i="14"/>
  <c r="R1593" i="14"/>
  <c r="R1594" i="14"/>
  <c r="R1595" i="14"/>
  <c r="R1596" i="14"/>
  <c r="R1598" i="14"/>
  <c r="R1604" i="14"/>
  <c r="R1605" i="14"/>
  <c r="R1607" i="14"/>
  <c r="R1609" i="14"/>
  <c r="R1619" i="14"/>
  <c r="R1620" i="14"/>
  <c r="R1625" i="14"/>
  <c r="R3276" i="14"/>
  <c r="R1626" i="14"/>
  <c r="R1628" i="14"/>
  <c r="R1633" i="14"/>
  <c r="R1634" i="14"/>
  <c r="R1645" i="14"/>
  <c r="R3263" i="14"/>
  <c r="R3265" i="14"/>
  <c r="R1646" i="14"/>
  <c r="R3266" i="14"/>
  <c r="R3267" i="14"/>
  <c r="R1647" i="14"/>
  <c r="R1649" i="14"/>
  <c r="R1650" i="14"/>
  <c r="R1651" i="14"/>
  <c r="R1652" i="14"/>
  <c r="R3269" i="14"/>
  <c r="R1653" i="14"/>
  <c r="R1654" i="14"/>
  <c r="R3268" i="14"/>
  <c r="R3270" i="14"/>
  <c r="R1655" i="14"/>
  <c r="R1656" i="14"/>
  <c r="R1657" i="14"/>
  <c r="R1658" i="14"/>
  <c r="R3271" i="14"/>
  <c r="R1659" i="14"/>
  <c r="R1660" i="14"/>
  <c r="R1661" i="14"/>
  <c r="R1662" i="14"/>
  <c r="R1663" i="14"/>
  <c r="R1664" i="14"/>
  <c r="R1665" i="14"/>
  <c r="R1674" i="14"/>
  <c r="R1675" i="14"/>
  <c r="R1676" i="14"/>
  <c r="R1677" i="14"/>
  <c r="R1679" i="14"/>
  <c r="R3273" i="14"/>
  <c r="R1680" i="14"/>
  <c r="R1681" i="14"/>
  <c r="R1682" i="14"/>
  <c r="R1683" i="14"/>
  <c r="R1684" i="14"/>
  <c r="R3275" i="14"/>
  <c r="R3274" i="14"/>
  <c r="R3277" i="14"/>
  <c r="R1686" i="14"/>
  <c r="R1687" i="14"/>
  <c r="R1688" i="14"/>
  <c r="R1689" i="14"/>
  <c r="R1694" i="14"/>
  <c r="R1695" i="14"/>
  <c r="R1697" i="14"/>
  <c r="R1698" i="14"/>
  <c r="R1699" i="14"/>
  <c r="R1691" i="14"/>
  <c r="R1690" i="14"/>
  <c r="R1692" i="14"/>
  <c r="R1693" i="14"/>
  <c r="R1696" i="14"/>
  <c r="R1702" i="14"/>
  <c r="R3278" i="14"/>
  <c r="R1704" i="14"/>
  <c r="R1705" i="14"/>
  <c r="R1706" i="14"/>
  <c r="R1707" i="14"/>
  <c r="R3279" i="14"/>
  <c r="R3280" i="14"/>
  <c r="R3305" i="14"/>
  <c r="R3308" i="14"/>
  <c r="R3309" i="14"/>
  <c r="R3310" i="14"/>
  <c r="R3281" i="14"/>
  <c r="R1711" i="14"/>
  <c r="R3283" i="14"/>
  <c r="R3286" i="14"/>
  <c r="R3284" i="14"/>
  <c r="R3287" i="14"/>
  <c r="R1713" i="14"/>
  <c r="R1714" i="14"/>
  <c r="R1715" i="14"/>
  <c r="R1718" i="14"/>
  <c r="R1717" i="14"/>
  <c r="R3288" i="14"/>
  <c r="R1719" i="14"/>
  <c r="R3289" i="14"/>
  <c r="R3290" i="14"/>
  <c r="R1721" i="14"/>
  <c r="R3323" i="14"/>
  <c r="R3292" i="14"/>
  <c r="R3293" i="14"/>
  <c r="R3294" i="14"/>
  <c r="R3295" i="14"/>
  <c r="R1726" i="14"/>
  <c r="R1728" i="14"/>
  <c r="R1729" i="14"/>
  <c r="R1730" i="14"/>
  <c r="R3300" i="14"/>
  <c r="R3303" i="14"/>
  <c r="R3306" i="14"/>
  <c r="R1732" i="14"/>
  <c r="R3312" i="14"/>
  <c r="R3313" i="14"/>
  <c r="R1736" i="14"/>
  <c r="R3314" i="14"/>
  <c r="R3315" i="14"/>
  <c r="R3316" i="14"/>
  <c r="R3317" i="14"/>
  <c r="R1737" i="14"/>
  <c r="R3318" i="14"/>
  <c r="R1738" i="14"/>
  <c r="R1739" i="14"/>
  <c r="R1740" i="14"/>
  <c r="R1741" i="14"/>
  <c r="R1742" i="14"/>
  <c r="R3319" i="14"/>
  <c r="R3320" i="14"/>
  <c r="R3321" i="14"/>
  <c r="R1746" i="14"/>
  <c r="R1748" i="14"/>
  <c r="R1751" i="14"/>
  <c r="R1752" i="14"/>
  <c r="R1753" i="14"/>
  <c r="R3322" i="14"/>
  <c r="R1754" i="14"/>
  <c r="R1756" i="14"/>
  <c r="R3324" i="14"/>
  <c r="R3325" i="14"/>
  <c r="R3326" i="14"/>
  <c r="R3327" i="14"/>
  <c r="R1755" i="14"/>
  <c r="R1827" i="14"/>
  <c r="R3328" i="14"/>
  <c r="R1828" i="14"/>
  <c r="R1758" i="14"/>
  <c r="R1757" i="14"/>
  <c r="R1759" i="14"/>
  <c r="R1761" i="14"/>
  <c r="R1760" i="14"/>
  <c r="R1762" i="14"/>
  <c r="R1763" i="14"/>
  <c r="R1765" i="14"/>
  <c r="R3330" i="14"/>
  <c r="R3331" i="14"/>
  <c r="R3367" i="14"/>
  <c r="R3334" i="14"/>
  <c r="R3335" i="14"/>
  <c r="R3369" i="14"/>
  <c r="R3337" i="14"/>
  <c r="R3338" i="14"/>
  <c r="R3339" i="14"/>
  <c r="R3340" i="14"/>
  <c r="R3341" i="14"/>
  <c r="R3371" i="14"/>
  <c r="R1777" i="14"/>
  <c r="R3342" i="14"/>
  <c r="R3343" i="14"/>
  <c r="R1780" i="14"/>
  <c r="R3347" i="14"/>
  <c r="R1782" i="14"/>
  <c r="R3381" i="14"/>
  <c r="R1784" i="14"/>
  <c r="R3354" i="14"/>
  <c r="R1787" i="14"/>
  <c r="R1786" i="14"/>
  <c r="R1792" i="14"/>
  <c r="R1795" i="14"/>
  <c r="R3357" i="14"/>
  <c r="R3358" i="14"/>
  <c r="R3359" i="14"/>
  <c r="R1796" i="14"/>
  <c r="R3360" i="14"/>
  <c r="R3361" i="14"/>
  <c r="R3363" i="14"/>
  <c r="R3365" i="14"/>
  <c r="R1797" i="14"/>
  <c r="R1799" i="14"/>
  <c r="R1800" i="14"/>
  <c r="R1801" i="14"/>
  <c r="R1802" i="14"/>
  <c r="R3392" i="14"/>
  <c r="R1803" i="14"/>
  <c r="R1806" i="14"/>
  <c r="R1807" i="14"/>
  <c r="R3395" i="14"/>
  <c r="R1808" i="14"/>
  <c r="R1810" i="14"/>
  <c r="R1814" i="14"/>
  <c r="R1815" i="14"/>
  <c r="R1819" i="14"/>
  <c r="R1821" i="14"/>
  <c r="R1822" i="14"/>
  <c r="R1836" i="14"/>
  <c r="R3366" i="14"/>
  <c r="R1837" i="14"/>
  <c r="R1838" i="14"/>
  <c r="R3368" i="14"/>
  <c r="R1839" i="14"/>
  <c r="R1840" i="14"/>
  <c r="R1841" i="14"/>
  <c r="R1842" i="14"/>
  <c r="R1843" i="14"/>
  <c r="R3370" i="14"/>
  <c r="R1844" i="14"/>
  <c r="R1845" i="14"/>
  <c r="R1846" i="14"/>
  <c r="R3374" i="14"/>
  <c r="R3383" i="14"/>
  <c r="R3385" i="14"/>
  <c r="R1849" i="14"/>
  <c r="R1851" i="14"/>
  <c r="R1852" i="14"/>
  <c r="R1853" i="14"/>
  <c r="R1854" i="14"/>
  <c r="R1855" i="14"/>
  <c r="R1856" i="14"/>
  <c r="R1857" i="14"/>
  <c r="R1858" i="14"/>
  <c r="R3387" i="14"/>
  <c r="R1859" i="14"/>
  <c r="R1860" i="14"/>
  <c r="R1861" i="14"/>
  <c r="R1862" i="14"/>
  <c r="R1863" i="14"/>
  <c r="R1864" i="14"/>
  <c r="R3388" i="14"/>
  <c r="R1865" i="14"/>
  <c r="R1867" i="14"/>
  <c r="R1868" i="14"/>
  <c r="R3389" i="14"/>
  <c r="R1869" i="14"/>
  <c r="R1870" i="14"/>
  <c r="R3390" i="14"/>
  <c r="R1871" i="14"/>
  <c r="R1872" i="14"/>
  <c r="R1873" i="14"/>
  <c r="R1874" i="14"/>
  <c r="R1875" i="14"/>
  <c r="R1876" i="14"/>
  <c r="R1879" i="14"/>
  <c r="R1880" i="14"/>
  <c r="R1881" i="14"/>
  <c r="R1882" i="14"/>
  <c r="R1883" i="14"/>
  <c r="R1884" i="14"/>
  <c r="R1885" i="14"/>
  <c r="R3429" i="14"/>
  <c r="R1886" i="14"/>
  <c r="R1887" i="14"/>
  <c r="R1888" i="14"/>
  <c r="R1889" i="14"/>
  <c r="R1890" i="14"/>
  <c r="R1891" i="14"/>
  <c r="R1892" i="14"/>
  <c r="R1893" i="14"/>
  <c r="R1894" i="14"/>
  <c r="R3397" i="14"/>
  <c r="R1895" i="14"/>
  <c r="R3398" i="14"/>
  <c r="R3404" i="14"/>
  <c r="R1896" i="14"/>
  <c r="R1897" i="14"/>
  <c r="R1898" i="14"/>
  <c r="R1899" i="14"/>
  <c r="R1900" i="14"/>
  <c r="R1901" i="14"/>
  <c r="R1902" i="14"/>
  <c r="R1903" i="14"/>
  <c r="R3405" i="14"/>
  <c r="R3406" i="14"/>
  <c r="R1904" i="14"/>
  <c r="R1905" i="14"/>
  <c r="R1906" i="14"/>
  <c r="R1907" i="14"/>
  <c r="R1908" i="14"/>
  <c r="R1910" i="14"/>
  <c r="R1917" i="14"/>
  <c r="R1918" i="14"/>
  <c r="R1919" i="14"/>
  <c r="R1920" i="14"/>
  <c r="R1921" i="14"/>
  <c r="R1922" i="14"/>
  <c r="R3408" i="14"/>
  <c r="R1923" i="14"/>
  <c r="R3410" i="14"/>
  <c r="R3411" i="14"/>
  <c r="R1925" i="14"/>
  <c r="R1926" i="14"/>
  <c r="R1927" i="14"/>
  <c r="R1930" i="14"/>
  <c r="R3413" i="14"/>
  <c r="R1933" i="14"/>
  <c r="R3450" i="14"/>
  <c r="R1935" i="14"/>
  <c r="R3428" i="14"/>
  <c r="R3448" i="14"/>
  <c r="R1941" i="14"/>
  <c r="R1942" i="14"/>
  <c r="R1944" i="14"/>
  <c r="R1945" i="14"/>
  <c r="R1946" i="14"/>
  <c r="R3435" i="14"/>
  <c r="R1947" i="14"/>
  <c r="R1948" i="14"/>
  <c r="R1949" i="14"/>
  <c r="R1950" i="14"/>
  <c r="R1951" i="14"/>
  <c r="R1952" i="14"/>
  <c r="R1955" i="14"/>
  <c r="R3433" i="14"/>
  <c r="R1956" i="14"/>
  <c r="R1957" i="14"/>
  <c r="R1959" i="14"/>
  <c r="R1960" i="14"/>
  <c r="R1962" i="14"/>
  <c r="R3432" i="14"/>
  <c r="R1963" i="14"/>
  <c r="R3431" i="14"/>
  <c r="R1964" i="14"/>
  <c r="R1965" i="14"/>
  <c r="R1966" i="14"/>
  <c r="R1967" i="14"/>
  <c r="R1968" i="14"/>
  <c r="R1969" i="14"/>
  <c r="R1970" i="14"/>
  <c r="R3430" i="14"/>
  <c r="R1974" i="14"/>
  <c r="R3446" i="14"/>
  <c r="R1975" i="14"/>
  <c r="R1977" i="14"/>
  <c r="R1978" i="14"/>
  <c r="R3444" i="14"/>
  <c r="R3440" i="14"/>
  <c r="R1979" i="14"/>
  <c r="R1980" i="14"/>
  <c r="R1982" i="14"/>
  <c r="R1981" i="14"/>
  <c r="R1985" i="14"/>
  <c r="R3438" i="14"/>
  <c r="R1986" i="14"/>
  <c r="R3437" i="14"/>
  <c r="R1987" i="14"/>
  <c r="R1988" i="14"/>
  <c r="R1989" i="14"/>
  <c r="R1990" i="14"/>
  <c r="R1991" i="14"/>
  <c r="R1992" i="14"/>
  <c r="R1994" i="14"/>
  <c r="R1995" i="14"/>
  <c r="R1997" i="14"/>
  <c r="R1998" i="14"/>
  <c r="R3464" i="14"/>
  <c r="R2000" i="14"/>
  <c r="R2001" i="14"/>
  <c r="R2004" i="14"/>
  <c r="R3436" i="14"/>
  <c r="R2005" i="14"/>
  <c r="R3476" i="14"/>
  <c r="R2007" i="14"/>
  <c r="R2008" i="14"/>
  <c r="R2013" i="14"/>
  <c r="R2014" i="14"/>
  <c r="R2015" i="14"/>
  <c r="R2016" i="14"/>
  <c r="R3451" i="14"/>
  <c r="R3449" i="14"/>
  <c r="R3447" i="14"/>
  <c r="R3453" i="14"/>
  <c r="R3452" i="14"/>
  <c r="R3454" i="14"/>
  <c r="R3455" i="14"/>
  <c r="R3456" i="14"/>
  <c r="R3457" i="14"/>
  <c r="R2017" i="14"/>
  <c r="R2018" i="14"/>
  <c r="R3459" i="14"/>
  <c r="R3460" i="14"/>
  <c r="R3463" i="14"/>
  <c r="R2019" i="14"/>
  <c r="R3468" i="14"/>
  <c r="R2021" i="14"/>
  <c r="R2022" i="14"/>
  <c r="R2023" i="14"/>
  <c r="R2029" i="14"/>
  <c r="R2030" i="14"/>
  <c r="R3498" i="14"/>
  <c r="R2032" i="14"/>
  <c r="R2031" i="14"/>
  <c r="R3470" i="14"/>
  <c r="R3471" i="14"/>
  <c r="R3472" i="14"/>
  <c r="R3473" i="14"/>
  <c r="R3474" i="14"/>
  <c r="R3475" i="14"/>
  <c r="R3477" i="14"/>
  <c r="R3478" i="14"/>
  <c r="R3479" i="14"/>
  <c r="R3480" i="14"/>
  <c r="R2033" i="14"/>
  <c r="R3482" i="14"/>
  <c r="R3264" i="14"/>
  <c r="R2034" i="14"/>
  <c r="R2035" i="14"/>
  <c r="R2036" i="14"/>
  <c r="R2037" i="14"/>
  <c r="R3501" i="14"/>
  <c r="R2038" i="14"/>
  <c r="R3504" i="14"/>
  <c r="R3483" i="14"/>
  <c r="R3484" i="14"/>
  <c r="R2040" i="14"/>
  <c r="R2041" i="14"/>
  <c r="R2042" i="14"/>
  <c r="R2043" i="14"/>
  <c r="R3485" i="14"/>
  <c r="R2044" i="14"/>
  <c r="R3486" i="14"/>
  <c r="R3512" i="14"/>
  <c r="R2045" i="14"/>
  <c r="R3487" i="14"/>
  <c r="R2046" i="14"/>
  <c r="R2047" i="14"/>
  <c r="R2048" i="14"/>
  <c r="R2049" i="14"/>
  <c r="R2050" i="14"/>
  <c r="R3488" i="14"/>
  <c r="R3489" i="14"/>
  <c r="R3490" i="14"/>
  <c r="R3491" i="14"/>
  <c r="R2051" i="14"/>
  <c r="R2052" i="14"/>
  <c r="R2054" i="14"/>
  <c r="R2055" i="14"/>
  <c r="R3492" i="14"/>
  <c r="R2056" i="14"/>
  <c r="R2057" i="14"/>
  <c r="R2058" i="14"/>
  <c r="R2059" i="14"/>
  <c r="R2060" i="14"/>
  <c r="R2061" i="14"/>
  <c r="R2062" i="14"/>
  <c r="R2063" i="14"/>
  <c r="R2065" i="14"/>
  <c r="R2066" i="14"/>
  <c r="R2064" i="14"/>
  <c r="R3493" i="14"/>
  <c r="R2069" i="14"/>
  <c r="R2070" i="14"/>
  <c r="R2073" i="14"/>
  <c r="R2072" i="14"/>
  <c r="R2071" i="14"/>
  <c r="R3495" i="14"/>
  <c r="R3519" i="14"/>
  <c r="R2074" i="14"/>
  <c r="R2075" i="14"/>
  <c r="R2079" i="14"/>
  <c r="R3496" i="14"/>
  <c r="R3497" i="14"/>
  <c r="R2078" i="14"/>
  <c r="R2076" i="14"/>
  <c r="R2081" i="14"/>
  <c r="R3499" i="14"/>
  <c r="R3500" i="14"/>
  <c r="R3503" i="14"/>
  <c r="R3528" i="14"/>
  <c r="R3507" i="14"/>
  <c r="R3529" i="14"/>
  <c r="R3508" i="14"/>
  <c r="R2085" i="14"/>
  <c r="R3509" i="14"/>
  <c r="R3510" i="14"/>
  <c r="R2087" i="14"/>
  <c r="R3511" i="14"/>
  <c r="R3541" i="14"/>
  <c r="R2090" i="14"/>
  <c r="R3546" i="14"/>
  <c r="R3548" i="14"/>
  <c r="R2095" i="14"/>
  <c r="R2096" i="14"/>
  <c r="R3513" i="14"/>
  <c r="R3514" i="14"/>
  <c r="R3515" i="14"/>
  <c r="R3516" i="14"/>
  <c r="R3517" i="14"/>
  <c r="R3518" i="14"/>
  <c r="R3520" i="14"/>
  <c r="R2098" i="14"/>
  <c r="R3522" i="14"/>
  <c r="R3521" i="14"/>
  <c r="R2100" i="14"/>
  <c r="R3525" i="14"/>
  <c r="R2101" i="14"/>
  <c r="R3537" i="14"/>
  <c r="R2102" i="14"/>
  <c r="R2103" i="14"/>
  <c r="R3538" i="14"/>
  <c r="R3557" i="14"/>
  <c r="R2111" i="14"/>
  <c r="R2112" i="14"/>
  <c r="R3539" i="14"/>
  <c r="R2113" i="14"/>
  <c r="R2114" i="14"/>
  <c r="R2115" i="14"/>
  <c r="R2116" i="14"/>
  <c r="R2117" i="14"/>
  <c r="R2118" i="14"/>
  <c r="R2120" i="14"/>
  <c r="R2121" i="14"/>
  <c r="R2086" i="14"/>
  <c r="R3540" i="14"/>
  <c r="R2122" i="14"/>
  <c r="R2124" i="14"/>
  <c r="R2125" i="14"/>
  <c r="R2126" i="14"/>
  <c r="R2127" i="14"/>
  <c r="R2129" i="14"/>
  <c r="R3543" i="14"/>
  <c r="R2130" i="14"/>
  <c r="R2131" i="14"/>
  <c r="R2132" i="14"/>
  <c r="R3545" i="14"/>
  <c r="R3547" i="14"/>
  <c r="R3549" i="14"/>
  <c r="R2133" i="14"/>
  <c r="R3550" i="14"/>
  <c r="R3551" i="14"/>
  <c r="R3552" i="14"/>
  <c r="R3553" i="14"/>
  <c r="R3554" i="14"/>
  <c r="R2135" i="14"/>
  <c r="R3555" i="14"/>
  <c r="R3556" i="14"/>
  <c r="R3558" i="14"/>
  <c r="R2137" i="14"/>
  <c r="R3561" i="14"/>
  <c r="R3562" i="14"/>
  <c r="R2141" i="14"/>
  <c r="R2143" i="14"/>
  <c r="R2144" i="14"/>
  <c r="R2145" i="14"/>
  <c r="R3564" i="14"/>
  <c r="R2146" i="14"/>
  <c r="R2147" i="14"/>
  <c r="R2149" i="14"/>
  <c r="R2151" i="14"/>
  <c r="R2160" i="14"/>
  <c r="R2161" i="14"/>
  <c r="R3565" i="14"/>
  <c r="R2162" i="14"/>
  <c r="R2163" i="14"/>
  <c r="R3566" i="14"/>
  <c r="R2164" i="14"/>
  <c r="R3567" i="14"/>
  <c r="R3569" i="14"/>
  <c r="R2165" i="14"/>
  <c r="R2166" i="14"/>
  <c r="R2167" i="14"/>
  <c r="R2168" i="14"/>
  <c r="R2169" i="14"/>
  <c r="R2170" i="14"/>
  <c r="R2171" i="14"/>
  <c r="R2177" i="14"/>
  <c r="R2180" i="14"/>
  <c r="R2181" i="14"/>
  <c r="R2182" i="14"/>
  <c r="R2183" i="14"/>
  <c r="R2184" i="14"/>
  <c r="R2185" i="14"/>
  <c r="R2186" i="14"/>
  <c r="R2187" i="14"/>
  <c r="R2188" i="14"/>
  <c r="R2189" i="14"/>
  <c r="R2191" i="14"/>
  <c r="R2192" i="14"/>
  <c r="R2194" i="14"/>
  <c r="R2198" i="14"/>
  <c r="R2199" i="14"/>
  <c r="R2200" i="14"/>
  <c r="R2201" i="14"/>
  <c r="R2202" i="14"/>
  <c r="R2203" i="14"/>
  <c r="R2204" i="14"/>
  <c r="R2205" i="14"/>
  <c r="R2220" i="14"/>
  <c r="R2210" i="14"/>
  <c r="R2211" i="14"/>
  <c r="R2212" i="14"/>
  <c r="R2213" i="14"/>
  <c r="R2214" i="14"/>
  <c r="R2215" i="14"/>
  <c r="R2216" i="14"/>
  <c r="R2217" i="14"/>
  <c r="R2218" i="14"/>
  <c r="R3570" i="14"/>
  <c r="R3571" i="14"/>
  <c r="R3572" i="14"/>
  <c r="R2219" i="14"/>
  <c r="R3573" i="14"/>
  <c r="R2221" i="14"/>
  <c r="R2224" i="14"/>
  <c r="R2225" i="14"/>
  <c r="R2226" i="14"/>
  <c r="R2227" i="14"/>
  <c r="R3574" i="14"/>
  <c r="R2228" i="14"/>
  <c r="R2230" i="14"/>
  <c r="R2231" i="14"/>
  <c r="R2232" i="14"/>
  <c r="R2233" i="14"/>
  <c r="R2236" i="14"/>
  <c r="R2247" i="14"/>
  <c r="R2248" i="14"/>
  <c r="R2249" i="14"/>
  <c r="R2250" i="14"/>
  <c r="R2254" i="14"/>
  <c r="R2209" i="14"/>
  <c r="R2222" i="14"/>
  <c r="R2223" i="14"/>
  <c r="R2229" i="14"/>
  <c r="R2253" i="14"/>
  <c r="R2235" i="14"/>
  <c r="R2237" i="14"/>
  <c r="R2238" i="14"/>
  <c r="R2241" i="14"/>
  <c r="R2242" i="14"/>
  <c r="R2243" i="14"/>
  <c r="R2244" i="14"/>
  <c r="R2245" i="14"/>
  <c r="R2251" i="14"/>
  <c r="R2208" i="14"/>
  <c r="R2255" i="14"/>
  <c r="R2260" i="14"/>
  <c r="R2264" i="14"/>
  <c r="R2265" i="14"/>
  <c r="R3575" i="14"/>
  <c r="R2266" i="14"/>
  <c r="R2267" i="14"/>
  <c r="R2268" i="14"/>
  <c r="R3603" i="14"/>
  <c r="R3580" i="14"/>
  <c r="R3581" i="14"/>
  <c r="R3582" i="14"/>
  <c r="R3583" i="14"/>
  <c r="R3604" i="14"/>
  <c r="R2269" i="14"/>
  <c r="R2159" i="14"/>
  <c r="R3605" i="14"/>
  <c r="R3586" i="14"/>
  <c r="R3588" i="14"/>
  <c r="R2271" i="14"/>
  <c r="R3589" i="14"/>
  <c r="R2276" i="14"/>
  <c r="R2275" i="14"/>
  <c r="R2274" i="14"/>
  <c r="R2273" i="14"/>
  <c r="R2272" i="14"/>
  <c r="R2277" i="14"/>
  <c r="R2278" i="14"/>
  <c r="R2281" i="14"/>
  <c r="R2279" i="14"/>
  <c r="R3590" i="14"/>
  <c r="R2282" i="14"/>
  <c r="R2283" i="14"/>
  <c r="R2258" i="14"/>
  <c r="R2285" i="14"/>
  <c r="R3614" i="14"/>
  <c r="R3591" i="14"/>
  <c r="R3592" i="14"/>
  <c r="R3615" i="14"/>
  <c r="R3616" i="14"/>
  <c r="R2288" i="14"/>
  <c r="R3593" i="14"/>
  <c r="R3622" i="14"/>
  <c r="R3594" i="14"/>
  <c r="R3595" i="14"/>
  <c r="R2292" i="14"/>
  <c r="R3596" i="14"/>
  <c r="R3597" i="14"/>
  <c r="R3598" i="14"/>
  <c r="R3599" i="14"/>
  <c r="R3600" i="14"/>
  <c r="R2293" i="14"/>
  <c r="R3601" i="14"/>
  <c r="R2294" i="14"/>
  <c r="R3602" i="14"/>
  <c r="R2295" i="14"/>
  <c r="R2296" i="14"/>
  <c r="R2297" i="14"/>
  <c r="R2298" i="14"/>
  <c r="R2299" i="14"/>
  <c r="R2300" i="14"/>
  <c r="R2301" i="14"/>
  <c r="R2302" i="14"/>
  <c r="R2303" i="14"/>
  <c r="R2304" i="14"/>
  <c r="R2305" i="14"/>
  <c r="R3606" i="14"/>
  <c r="R2306" i="14"/>
  <c r="R2307" i="14"/>
  <c r="R2308" i="14"/>
  <c r="R2309" i="14"/>
  <c r="R2312" i="14"/>
  <c r="R3607" i="14"/>
  <c r="R2317" i="14"/>
  <c r="R2318" i="14"/>
  <c r="R2320" i="14"/>
  <c r="R2322" i="14"/>
  <c r="R2323" i="14"/>
  <c r="R3608" i="14"/>
  <c r="R2325" i="14"/>
  <c r="R3609" i="14"/>
  <c r="R3610" i="14"/>
  <c r="R3611" i="14"/>
  <c r="R3617" i="14"/>
  <c r="R3618" i="14"/>
  <c r="R3619" i="14"/>
  <c r="R3620" i="14"/>
  <c r="R2326" i="14"/>
  <c r="R3621" i="14"/>
  <c r="R2327" i="14"/>
  <c r="R2328" i="14"/>
  <c r="R2329" i="14"/>
  <c r="R2330" i="14"/>
  <c r="R2331" i="14"/>
  <c r="R3623" i="14"/>
  <c r="R2334" i="14"/>
  <c r="R2336" i="14"/>
  <c r="R3642" i="14"/>
  <c r="R2337" i="14"/>
  <c r="R3626" i="14"/>
  <c r="R2339" i="14"/>
  <c r="R2340" i="14"/>
  <c r="R2341" i="14"/>
  <c r="R2343" i="14"/>
  <c r="R2344" i="14"/>
  <c r="R3627" i="14"/>
  <c r="R3628" i="14"/>
  <c r="R3629" i="14"/>
  <c r="R3630" i="14"/>
  <c r="R3631" i="14"/>
  <c r="R3632" i="14"/>
  <c r="R2345" i="14"/>
  <c r="R3633" i="14"/>
  <c r="R2346" i="14"/>
  <c r="R2347" i="14"/>
  <c r="R2349" i="14"/>
  <c r="R2350" i="14"/>
  <c r="R2351" i="14"/>
  <c r="R2352" i="14"/>
  <c r="R2353" i="14"/>
  <c r="R2354" i="14"/>
  <c r="R2355" i="14"/>
  <c r="R2356" i="14"/>
  <c r="R2358" i="14"/>
  <c r="R2359" i="14"/>
  <c r="R3634" i="14"/>
  <c r="R2361" i="14"/>
  <c r="R2362" i="14"/>
  <c r="R2357" i="14"/>
  <c r="R2365" i="14"/>
  <c r="R2366" i="14"/>
  <c r="R2367" i="14"/>
  <c r="R3635" i="14"/>
  <c r="R2370" i="14"/>
  <c r="R2371" i="14"/>
  <c r="R3636" i="14"/>
  <c r="R2372" i="14"/>
  <c r="R2378" i="14"/>
  <c r="R2377" i="14"/>
  <c r="R3638" i="14"/>
  <c r="R2375" i="14"/>
  <c r="R2373" i="14"/>
  <c r="R2374" i="14"/>
  <c r="R2384" i="14"/>
  <c r="R2379" i="14"/>
  <c r="R2388" i="14"/>
  <c r="R2386" i="14"/>
  <c r="R2381" i="14"/>
  <c r="R2385" i="14"/>
  <c r="R2397" i="14"/>
  <c r="R2399" i="14"/>
  <c r="R2396" i="14"/>
  <c r="R2393" i="14"/>
  <c r="R2394" i="14"/>
  <c r="R2392" i="14"/>
  <c r="R2389" i="14"/>
  <c r="R2387" i="14"/>
  <c r="R2380" i="14"/>
  <c r="R2390" i="14"/>
  <c r="R3639" i="14"/>
  <c r="R2403" i="14"/>
  <c r="R2402" i="14"/>
  <c r="R2401" i="14"/>
  <c r="R2400" i="14"/>
  <c r="R2398" i="14"/>
  <c r="R2405" i="14"/>
  <c r="R2404" i="14"/>
  <c r="R2406" i="14"/>
  <c r="R2408" i="14"/>
  <c r="R2409" i="14"/>
  <c r="R2410" i="14"/>
  <c r="R2411" i="14"/>
  <c r="R2412" i="14"/>
  <c r="R2413" i="14"/>
  <c r="R2414" i="14"/>
  <c r="R2415" i="14"/>
  <c r="R2416" i="14"/>
  <c r="R2417" i="14"/>
  <c r="R2418" i="14"/>
  <c r="R3640" i="14"/>
  <c r="R2419" i="14"/>
  <c r="R2420" i="14"/>
  <c r="R2421" i="14"/>
  <c r="R2754" i="14"/>
  <c r="R2422" i="14"/>
  <c r="R2423" i="14"/>
  <c r="R2424" i="14"/>
  <c r="R2338" i="14"/>
  <c r="R2425" i="14"/>
  <c r="R2426" i="14"/>
  <c r="R2427" i="14"/>
  <c r="R2428" i="14"/>
  <c r="R2429" i="14"/>
  <c r="R3643" i="14"/>
  <c r="R2430" i="14"/>
  <c r="R2431" i="14"/>
  <c r="R2432" i="14"/>
  <c r="R2433" i="14"/>
  <c r="R2434" i="14"/>
  <c r="R2435" i="14"/>
  <c r="R2436" i="14"/>
  <c r="R2437" i="14"/>
  <c r="R2443" i="14"/>
  <c r="R2438" i="14"/>
  <c r="R2444" i="14"/>
  <c r="R2445" i="14"/>
  <c r="R2446" i="14"/>
  <c r="R2447" i="14"/>
  <c r="R2449" i="14"/>
  <c r="R2448" i="14"/>
  <c r="R2450" i="14"/>
  <c r="R2452" i="14"/>
  <c r="R2451" i="14"/>
  <c r="R2453" i="14"/>
  <c r="R2454" i="14"/>
  <c r="R2466" i="14"/>
  <c r="R2455" i="14"/>
  <c r="R2457" i="14"/>
  <c r="R2456" i="14"/>
  <c r="R2458" i="14"/>
  <c r="R2459" i="14"/>
  <c r="R2460" i="14"/>
  <c r="R2461" i="14"/>
  <c r="R2462" i="14"/>
  <c r="R2464" i="14"/>
  <c r="R2465" i="14"/>
  <c r="R2467" i="14"/>
  <c r="R2469" i="14"/>
  <c r="R2470" i="14"/>
  <c r="R2473" i="14"/>
  <c r="R2472" i="14"/>
  <c r="R2474" i="14"/>
  <c r="R2475" i="14"/>
  <c r="R2476" i="14"/>
  <c r="R2477" i="14"/>
  <c r="R3647" i="14"/>
  <c r="R3649" i="14"/>
  <c r="R3650" i="14"/>
  <c r="R2478" i="14"/>
  <c r="R2479" i="14"/>
  <c r="R2480" i="14"/>
  <c r="R2481" i="14"/>
  <c r="R2482" i="14"/>
  <c r="R2483" i="14"/>
  <c r="R2484" i="14"/>
  <c r="R2485" i="14"/>
  <c r="R2486" i="14"/>
  <c r="R2487" i="14"/>
  <c r="R2488" i="14"/>
  <c r="R2489" i="14"/>
  <c r="R2490" i="14"/>
  <c r="R2491" i="14"/>
  <c r="R2492" i="14"/>
  <c r="R2493" i="14"/>
  <c r="R2494" i="14"/>
  <c r="R2495" i="14"/>
  <c r="R2496" i="14"/>
  <c r="R2497" i="14"/>
  <c r="R2498" i="14"/>
  <c r="R2499" i="14"/>
  <c r="R2500" i="14"/>
  <c r="R2501" i="14"/>
  <c r="R2502" i="14"/>
  <c r="R3655" i="14"/>
  <c r="R3656" i="14"/>
  <c r="R3657" i="14"/>
  <c r="R3412" i="14"/>
  <c r="R2503" i="14"/>
  <c r="R2504" i="14"/>
  <c r="R2505" i="14"/>
  <c r="R2506" i="14"/>
  <c r="R2507" i="14"/>
  <c r="R2508" i="14"/>
  <c r="R2509" i="14"/>
  <c r="R2510" i="14"/>
  <c r="R2511" i="14"/>
  <c r="R2512" i="14"/>
  <c r="R2513" i="14"/>
  <c r="R2439" i="14"/>
  <c r="R2440" i="14"/>
  <c r="R2442" i="14"/>
  <c r="R2514" i="14"/>
  <c r="R2515" i="14"/>
  <c r="R2516" i="14"/>
  <c r="R2517" i="14"/>
  <c r="R2518" i="14"/>
  <c r="R2525" i="14"/>
  <c r="R2519" i="14"/>
  <c r="R2520" i="14"/>
  <c r="R2522" i="14"/>
  <c r="R2523" i="14"/>
  <c r="R2524" i="14"/>
  <c r="R2526" i="14"/>
  <c r="R2527" i="14"/>
  <c r="R2528" i="14"/>
  <c r="R2529" i="14"/>
  <c r="R2551" i="14"/>
  <c r="R2530" i="14"/>
  <c r="R3576" i="14"/>
  <c r="R2581" i="14"/>
  <c r="R2531" i="14"/>
  <c r="R2532" i="14"/>
  <c r="R2533" i="14"/>
  <c r="R2595" i="14"/>
  <c r="R2536" i="14"/>
  <c r="R2537" i="14"/>
  <c r="R2538" i="14"/>
  <c r="R2539" i="14"/>
  <c r="R3577" i="14"/>
  <c r="R2540" i="14"/>
  <c r="R2541" i="14"/>
  <c r="R3584" i="14"/>
  <c r="R2582" i="14"/>
  <c r="R3585" i="14"/>
  <c r="R2542" i="14"/>
  <c r="R2543" i="14"/>
  <c r="R2544" i="14"/>
  <c r="R2671" i="14"/>
  <c r="R2549" i="14"/>
  <c r="R2550" i="14"/>
  <c r="R2552" i="14"/>
  <c r="R2553" i="14"/>
  <c r="R3587" i="14"/>
  <c r="R2554" i="14"/>
  <c r="R2555" i="14"/>
  <c r="R2556" i="14"/>
  <c r="R2557" i="14"/>
  <c r="R2558" i="14"/>
  <c r="R2559" i="14"/>
  <c r="R2560" i="14"/>
  <c r="C1" i="14"/>
  <c r="N11" i="12"/>
  <c r="D1" i="12"/>
  <c r="AK3" i="12"/>
  <c r="N987" i="12" l="1"/>
  <c r="N982" i="12"/>
  <c r="N957" i="12"/>
  <c r="N910" i="12"/>
  <c r="N986" i="12"/>
  <c r="N960" i="12"/>
  <c r="N942" i="12"/>
  <c r="R354" i="14"/>
  <c r="T803" i="12"/>
  <c r="R2535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L1182" i="12"/>
  <c r="L1214" i="12"/>
  <c r="L1211" i="12"/>
  <c r="L1221" i="12"/>
  <c r="L1200" i="12"/>
  <c r="L1232" i="12"/>
  <c r="L1215" i="12"/>
  <c r="L1233" i="12"/>
  <c r="L1186" i="12"/>
  <c r="L1218" i="12"/>
  <c r="L1187" i="12"/>
  <c r="L1225" i="12"/>
  <c r="L1204" i="12"/>
  <c r="L1223" i="12"/>
  <c r="L1190" i="12"/>
  <c r="L1222" i="12"/>
  <c r="L1195" i="12"/>
  <c r="L1189" i="12"/>
  <c r="L1208" i="12"/>
  <c r="L1231" i="12"/>
  <c r="L1201" i="12"/>
  <c r="L1194" i="12"/>
  <c r="L1226" i="12"/>
  <c r="L1203" i="12"/>
  <c r="L1205" i="12"/>
  <c r="L1212" i="12"/>
  <c r="O1187" i="12"/>
  <c r="O1223" i="12"/>
  <c r="L1217" i="12"/>
  <c r="L1213" i="12"/>
  <c r="O1226" i="12"/>
  <c r="L1198" i="12"/>
  <c r="L1230" i="12"/>
  <c r="O1230" i="12" s="1"/>
  <c r="L1209" i="12"/>
  <c r="L1184" i="12"/>
  <c r="O1184" i="12" s="1"/>
  <c r="R1184" i="12" s="1"/>
  <c r="L1216" i="12"/>
  <c r="L1183" i="12"/>
  <c r="O1211" i="12"/>
  <c r="R1211" i="12" s="1"/>
  <c r="U1211" i="12" s="1"/>
  <c r="Y1211" i="12" s="1"/>
  <c r="L1229" i="12"/>
  <c r="L1202" i="12"/>
  <c r="O1202" i="12" s="1"/>
  <c r="O1182" i="12"/>
  <c r="L1219" i="12"/>
  <c r="O1198" i="12"/>
  <c r="L1188" i="12"/>
  <c r="O1188" i="12" s="1"/>
  <c r="L1220" i="12"/>
  <c r="L1191" i="12"/>
  <c r="O1215" i="12"/>
  <c r="L1185" i="12"/>
  <c r="L1206" i="12"/>
  <c r="O1186" i="12"/>
  <c r="R1186" i="12" s="1"/>
  <c r="U1186" i="12" s="1"/>
  <c r="L1227" i="12"/>
  <c r="O1206" i="12"/>
  <c r="L1192" i="12"/>
  <c r="O1192" i="12" s="1"/>
  <c r="R1192" i="12" s="1"/>
  <c r="L1224" i="12"/>
  <c r="L1199" i="12"/>
  <c r="O1219" i="12"/>
  <c r="R1215" i="12"/>
  <c r="O1204" i="12"/>
  <c r="L1197" i="12"/>
  <c r="R1182" i="12"/>
  <c r="L1210" i="12"/>
  <c r="O1210" i="12" s="1"/>
  <c r="O1190" i="12"/>
  <c r="L1193" i="12"/>
  <c r="O1214" i="12"/>
  <c r="L1196" i="12"/>
  <c r="L1228" i="12"/>
  <c r="L1207" i="12"/>
  <c r="O1207" i="12"/>
  <c r="R1187" i="12"/>
  <c r="R1219" i="12"/>
  <c r="U1215" i="12"/>
  <c r="O1212" i="12"/>
  <c r="R1190" i="12"/>
  <c r="F1211" i="12" l="1"/>
  <c r="N981" i="12"/>
  <c r="N904" i="12"/>
  <c r="N998" i="12"/>
  <c r="N990" i="12"/>
  <c r="N963" i="12"/>
  <c r="N969" i="12"/>
  <c r="N908" i="12"/>
  <c r="N974" i="12"/>
  <c r="N980" i="12"/>
  <c r="N1006" i="12"/>
  <c r="N975" i="12"/>
  <c r="N997" i="12"/>
  <c r="Q1004" i="12"/>
  <c r="Q962" i="12"/>
  <c r="Q930" i="12"/>
  <c r="Q929" i="12"/>
  <c r="Q916" i="12"/>
  <c r="Q983" i="12"/>
  <c r="Q975" i="12"/>
  <c r="Q910" i="12"/>
  <c r="Q964" i="12"/>
  <c r="Q948" i="12"/>
  <c r="U410" i="14"/>
  <c r="U441" i="14"/>
  <c r="U1716" i="14"/>
  <c r="U2109" i="14"/>
  <c r="U1701" i="14"/>
  <c r="U1953" i="14"/>
  <c r="U3527" i="14"/>
  <c r="U2721" i="14"/>
  <c r="U1700" i="14"/>
  <c r="U3544" i="14"/>
  <c r="U2722" i="14"/>
  <c r="U1566" i="14"/>
  <c r="U1832" i="14"/>
  <c r="U411" i="14"/>
  <c r="U3394" i="14"/>
  <c r="R1785" i="14"/>
  <c r="R3373" i="14"/>
  <c r="R1773" i="14"/>
  <c r="R997" i="14"/>
  <c r="R905" i="14"/>
  <c r="R418" i="14"/>
  <c r="U1120" i="14"/>
  <c r="U1121" i="14"/>
  <c r="U1116" i="14"/>
  <c r="U1629" i="14"/>
  <c r="U1117" i="14"/>
  <c r="U1144" i="14"/>
  <c r="U1119" i="14"/>
  <c r="U3348" i="14"/>
  <c r="U3349" i="14"/>
  <c r="U3355" i="14"/>
  <c r="U3356" i="14"/>
  <c r="R1102" i="14"/>
  <c r="U22" i="14"/>
  <c r="U630" i="14"/>
  <c r="U1685" i="14"/>
  <c r="U2289" i="14"/>
  <c r="Y1215" i="12"/>
  <c r="U1187" i="12"/>
  <c r="O1228" i="12"/>
  <c r="R1214" i="12"/>
  <c r="O1199" i="12"/>
  <c r="R1199" i="12" s="1"/>
  <c r="U1199" i="12" s="1"/>
  <c r="O1227" i="12"/>
  <c r="R1198" i="12"/>
  <c r="R1223" i="12"/>
  <c r="O1194" i="12"/>
  <c r="R1194" i="12" s="1"/>
  <c r="O1195" i="12"/>
  <c r="O1218" i="12"/>
  <c r="R1228" i="12"/>
  <c r="O1229" i="12"/>
  <c r="O1225" i="12"/>
  <c r="U1198" i="12"/>
  <c r="U1219" i="12"/>
  <c r="R1207" i="12"/>
  <c r="O1196" i="12"/>
  <c r="O1193" i="12"/>
  <c r="R1193" i="12" s="1"/>
  <c r="R1206" i="12"/>
  <c r="O1220" i="12"/>
  <c r="R1230" i="12"/>
  <c r="O1203" i="12"/>
  <c r="R1203" i="12" s="1"/>
  <c r="O1231" i="12"/>
  <c r="R1231" i="12" s="1"/>
  <c r="U1231" i="12" s="1"/>
  <c r="O1222" i="12"/>
  <c r="R1222" i="12" s="1"/>
  <c r="Y1186" i="12"/>
  <c r="O1217" i="12"/>
  <c r="R1202" i="12"/>
  <c r="U1206" i="12"/>
  <c r="R1218" i="12"/>
  <c r="O1209" i="12"/>
  <c r="O1208" i="12"/>
  <c r="O1221" i="12"/>
  <c r="O1213" i="12"/>
  <c r="O1205" i="12"/>
  <c r="R1188" i="12"/>
  <c r="U1230" i="12"/>
  <c r="O1216" i="12"/>
  <c r="R1204" i="12"/>
  <c r="U1222" i="12"/>
  <c r="R1196" i="12"/>
  <c r="U1184" i="12"/>
  <c r="O1185" i="12"/>
  <c r="O1233" i="12"/>
  <c r="U1190" i="12"/>
  <c r="O1191" i="12"/>
  <c r="R1210" i="12"/>
  <c r="U1214" i="12"/>
  <c r="O1201" i="12"/>
  <c r="R1220" i="12"/>
  <c r="O1232" i="12"/>
  <c r="O1183" i="12"/>
  <c r="R1226" i="12"/>
  <c r="O1197" i="12"/>
  <c r="O1189" i="12"/>
  <c r="R1212" i="12"/>
  <c r="U1192" i="12"/>
  <c r="O1224" i="12"/>
  <c r="O1200" i="12"/>
  <c r="U1182" i="12"/>
  <c r="F1215" i="12" l="1"/>
  <c r="B1215" i="12" s="1"/>
  <c r="F1186" i="12"/>
  <c r="AH1186" i="12" s="1"/>
  <c r="B1211" i="12"/>
  <c r="AH1211" i="12"/>
  <c r="AH1215" i="12"/>
  <c r="Q966" i="12"/>
  <c r="Q914" i="12"/>
  <c r="Q939" i="12"/>
  <c r="Q958" i="12"/>
  <c r="Q1020" i="12"/>
  <c r="Q1022" i="12"/>
  <c r="T1025" i="12"/>
  <c r="T938" i="12"/>
  <c r="T935" i="12"/>
  <c r="T930" i="12"/>
  <c r="Q915" i="12"/>
  <c r="Q950" i="12"/>
  <c r="Q970" i="12"/>
  <c r="Q913" i="12"/>
  <c r="Q912" i="12"/>
  <c r="Q1021" i="12"/>
  <c r="Q986" i="12"/>
  <c r="T790" i="12"/>
  <c r="T796" i="12"/>
  <c r="T1085" i="12"/>
  <c r="T802" i="12"/>
  <c r="T795" i="12"/>
  <c r="T797" i="12"/>
  <c r="T782" i="12"/>
  <c r="T801" i="12"/>
  <c r="T794" i="12"/>
  <c r="T781" i="12"/>
  <c r="T800" i="12"/>
  <c r="T793" i="12"/>
  <c r="T1104" i="12"/>
  <c r="T799" i="12"/>
  <c r="T792" i="12"/>
  <c r="X675" i="14"/>
  <c r="X2011" i="14"/>
  <c r="X1648" i="14"/>
  <c r="X3016" i="14"/>
  <c r="X3506" i="14"/>
  <c r="X1122" i="14"/>
  <c r="X3017" i="14"/>
  <c r="X3481" i="14"/>
  <c r="X2971" i="14"/>
  <c r="X2471" i="14"/>
  <c r="X2039" i="14"/>
  <c r="X2128" i="14"/>
  <c r="X2009" i="14"/>
  <c r="X2545" i="14"/>
  <c r="X2611" i="14"/>
  <c r="X2010" i="14"/>
  <c r="X2012" i="14"/>
  <c r="X3384" i="14"/>
  <c r="X3502" i="14"/>
  <c r="X342" i="14"/>
  <c r="X2092" i="14"/>
  <c r="X3015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T4" i="12"/>
  <c r="T104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1" i="12"/>
  <c r="T74" i="12"/>
  <c r="T75" i="12"/>
  <c r="T76" i="12"/>
  <c r="T1105" i="12"/>
  <c r="T1106" i="12"/>
  <c r="T1152" i="12"/>
  <c r="T1058" i="12"/>
  <c r="T78" i="12"/>
  <c r="T79" i="12"/>
  <c r="T80" i="12"/>
  <c r="T81" i="12"/>
  <c r="T82" i="12"/>
  <c r="T84" i="12"/>
  <c r="T87" i="12"/>
  <c r="T89" i="12"/>
  <c r="T90" i="12"/>
  <c r="T91" i="12"/>
  <c r="T92" i="12"/>
  <c r="T1141" i="12"/>
  <c r="T103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13" i="12"/>
  <c r="T114" i="12"/>
  <c r="T1078" i="12"/>
  <c r="T1042" i="12"/>
  <c r="T115" i="12"/>
  <c r="T117" i="12"/>
  <c r="T118" i="12"/>
  <c r="T120" i="12"/>
  <c r="T123" i="12"/>
  <c r="T124" i="12"/>
  <c r="T125" i="12"/>
  <c r="T126" i="12"/>
  <c r="T127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3" i="12"/>
  <c r="T164" i="12"/>
  <c r="T165" i="12"/>
  <c r="T166" i="12"/>
  <c r="T167" i="12"/>
  <c r="T168" i="12"/>
  <c r="T169" i="12"/>
  <c r="T170" i="12"/>
  <c r="T171" i="12"/>
  <c r="T172" i="12"/>
  <c r="T174" i="12"/>
  <c r="T175" i="12"/>
  <c r="T176" i="12"/>
  <c r="T177" i="12"/>
  <c r="T178" i="12"/>
  <c r="T179" i="12"/>
  <c r="T180" i="12"/>
  <c r="T181" i="12"/>
  <c r="T182" i="12"/>
  <c r="T1083" i="12"/>
  <c r="T183" i="12"/>
  <c r="T184" i="12"/>
  <c r="T185" i="12"/>
  <c r="T186" i="12"/>
  <c r="T187" i="12"/>
  <c r="T188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1158" i="12"/>
  <c r="T203" i="12"/>
  <c r="T204" i="12"/>
  <c r="T205" i="12"/>
  <c r="T206" i="12"/>
  <c r="T208" i="12"/>
  <c r="T209" i="12"/>
  <c r="T210" i="12"/>
  <c r="T211" i="12"/>
  <c r="T212" i="12"/>
  <c r="T213" i="12"/>
  <c r="T214" i="12"/>
  <c r="T1145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1159" i="12"/>
  <c r="T235" i="12"/>
  <c r="T236" i="12"/>
  <c r="T237" i="12"/>
  <c r="T238" i="12"/>
  <c r="T239" i="12"/>
  <c r="T240" i="12"/>
  <c r="T242" i="12"/>
  <c r="T243" i="12"/>
  <c r="T244" i="12"/>
  <c r="T245" i="12"/>
  <c r="T246" i="12"/>
  <c r="T247" i="12"/>
  <c r="T248" i="12"/>
  <c r="T249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8" i="12"/>
  <c r="T299" i="12"/>
  <c r="T300" i="12"/>
  <c r="T301" i="12"/>
  <c r="T1072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1059" i="12"/>
  <c r="T334" i="12"/>
  <c r="T335" i="12"/>
  <c r="T339" i="12"/>
  <c r="T340" i="12"/>
  <c r="T1107" i="12"/>
  <c r="T341" i="12"/>
  <c r="T342" i="12"/>
  <c r="T343" i="12"/>
  <c r="T344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1153" i="12"/>
  <c r="T115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1086" i="12"/>
  <c r="T402" i="12"/>
  <c r="T403" i="12"/>
  <c r="T1108" i="12"/>
  <c r="T405" i="12"/>
  <c r="T406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1033" i="12"/>
  <c r="T421" i="12"/>
  <c r="T422" i="12"/>
  <c r="T423" i="12"/>
  <c r="T424" i="12"/>
  <c r="T425" i="12"/>
  <c r="T426" i="12"/>
  <c r="T427" i="12"/>
  <c r="T428" i="12"/>
  <c r="T1034" i="12"/>
  <c r="T429" i="12"/>
  <c r="T430" i="12"/>
  <c r="T431" i="12"/>
  <c r="T1160" i="12"/>
  <c r="T1161" i="12"/>
  <c r="T1162" i="12"/>
  <c r="T432" i="12"/>
  <c r="T433" i="12"/>
  <c r="T434" i="12"/>
  <c r="T439" i="12"/>
  <c r="T440" i="12"/>
  <c r="T441" i="12"/>
  <c r="T442" i="12"/>
  <c r="T443" i="12"/>
  <c r="T444" i="12"/>
  <c r="T445" i="12"/>
  <c r="T446" i="12"/>
  <c r="T447" i="12"/>
  <c r="T448" i="12"/>
  <c r="T454" i="12"/>
  <c r="T456" i="12"/>
  <c r="T458" i="12"/>
  <c r="T461" i="12"/>
  <c r="T463" i="12"/>
  <c r="T1029" i="12"/>
  <c r="T466" i="12"/>
  <c r="T467" i="12"/>
  <c r="T468" i="12"/>
  <c r="T469" i="12"/>
  <c r="T1142" i="12"/>
  <c r="T470" i="12"/>
  <c r="T474" i="12"/>
  <c r="T475" i="12"/>
  <c r="T476" i="12"/>
  <c r="T477" i="12"/>
  <c r="T480" i="12"/>
  <c r="T482" i="12"/>
  <c r="T1060" i="12"/>
  <c r="T1088" i="12"/>
  <c r="T483" i="12"/>
  <c r="T1089" i="12"/>
  <c r="T484" i="12"/>
  <c r="T485" i="12"/>
  <c r="T486" i="12"/>
  <c r="T487" i="12"/>
  <c r="T488" i="12"/>
  <c r="T489" i="12"/>
  <c r="T1155" i="12"/>
  <c r="T1146" i="12"/>
  <c r="T491" i="12"/>
  <c r="T492" i="12"/>
  <c r="T493" i="12"/>
  <c r="T494" i="12"/>
  <c r="T495" i="12"/>
  <c r="T496" i="12"/>
  <c r="T1147" i="12"/>
  <c r="T497" i="12"/>
  <c r="T498" i="12"/>
  <c r="T501" i="12"/>
  <c r="T504" i="12"/>
  <c r="T505" i="12"/>
  <c r="T506" i="12"/>
  <c r="T508" i="12"/>
  <c r="T509" i="12"/>
  <c r="T510" i="12"/>
  <c r="T511" i="12"/>
  <c r="T512" i="12"/>
  <c r="T513" i="12"/>
  <c r="T514" i="12"/>
  <c r="T515" i="12"/>
  <c r="T516" i="12"/>
  <c r="T1090" i="12"/>
  <c r="T1091" i="12"/>
  <c r="T518" i="12"/>
  <c r="T1063" i="12"/>
  <c r="T1092" i="12"/>
  <c r="T1064" i="12"/>
  <c r="T522" i="12"/>
  <c r="T523" i="12"/>
  <c r="T530" i="12"/>
  <c r="T531" i="12"/>
  <c r="T532" i="12"/>
  <c r="T1109" i="12"/>
  <c r="T1065" i="12"/>
  <c r="T533" i="12"/>
  <c r="T534" i="12"/>
  <c r="T1093" i="12"/>
  <c r="T1066" i="12"/>
  <c r="T536" i="12"/>
  <c r="T1046" i="12"/>
  <c r="T1030" i="12"/>
  <c r="T537" i="12"/>
  <c r="T538" i="12"/>
  <c r="T539" i="12"/>
  <c r="T540" i="12"/>
  <c r="T1110" i="12"/>
  <c r="T542" i="12"/>
  <c r="T1047" i="12"/>
  <c r="T1048" i="12"/>
  <c r="T1049" i="12"/>
  <c r="T1095" i="12"/>
  <c r="T1050" i="12"/>
  <c r="T545" i="12"/>
  <c r="T546" i="12"/>
  <c r="T1051" i="12"/>
  <c r="T1031" i="12"/>
  <c r="T548" i="12"/>
  <c r="T549" i="12"/>
  <c r="T550" i="12"/>
  <c r="T551" i="12"/>
  <c r="T552" i="12"/>
  <c r="T553" i="12"/>
  <c r="T1112" i="12"/>
  <c r="T1133" i="12"/>
  <c r="T1166" i="12"/>
  <c r="T1113" i="12"/>
  <c r="T554" i="12"/>
  <c r="T555" i="12"/>
  <c r="T1114" i="12"/>
  <c r="T1167" i="12"/>
  <c r="T556" i="12"/>
  <c r="T1115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70" i="12"/>
  <c r="T571" i="12"/>
  <c r="T573" i="12"/>
  <c r="T574" i="12"/>
  <c r="T575" i="12"/>
  <c r="T576" i="12"/>
  <c r="T1043" i="12"/>
  <c r="T1052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T592" i="12"/>
  <c r="T593" i="12"/>
  <c r="T594" i="12"/>
  <c r="T595" i="12"/>
  <c r="T596" i="12"/>
  <c r="T1143" i="12"/>
  <c r="T597" i="12"/>
  <c r="T598" i="12"/>
  <c r="T599" i="12"/>
  <c r="T600" i="12"/>
  <c r="T601" i="12"/>
  <c r="T603" i="12"/>
  <c r="T1081" i="12"/>
  <c r="T605" i="12"/>
  <c r="T606" i="12"/>
  <c r="T607" i="12"/>
  <c r="T608" i="12"/>
  <c r="T609" i="12"/>
  <c r="T611" i="12"/>
  <c r="T612" i="12"/>
  <c r="T615" i="12"/>
  <c r="T616" i="12"/>
  <c r="T623" i="12"/>
  <c r="T624" i="12"/>
  <c r="T625" i="12"/>
  <c r="T626" i="12"/>
  <c r="T627" i="12"/>
  <c r="T628" i="12"/>
  <c r="T631" i="12"/>
  <c r="T633" i="12"/>
  <c r="T634" i="12"/>
  <c r="T635" i="12"/>
  <c r="T636" i="12"/>
  <c r="T637" i="12"/>
  <c r="T638" i="12"/>
  <c r="T639" i="12"/>
  <c r="T640" i="12"/>
  <c r="T642" i="12"/>
  <c r="T643" i="12"/>
  <c r="T644" i="12"/>
  <c r="X4" i="12"/>
  <c r="X5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9" i="12"/>
  <c r="X40" i="12"/>
  <c r="X41" i="12"/>
  <c r="X42" i="12"/>
  <c r="X43" i="12"/>
  <c r="X44" i="12"/>
  <c r="X45" i="12"/>
  <c r="X46" i="12"/>
  <c r="X47" i="12"/>
  <c r="X48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2" i="12"/>
  <c r="X74" i="12"/>
  <c r="X75" i="12"/>
  <c r="X76" i="12"/>
  <c r="X1105" i="12"/>
  <c r="X1106" i="12"/>
  <c r="X1057" i="12"/>
  <c r="X77" i="12"/>
  <c r="X1058" i="12"/>
  <c r="X78" i="12"/>
  <c r="X79" i="12"/>
  <c r="X80" i="12"/>
  <c r="X81" i="12"/>
  <c r="X82" i="12"/>
  <c r="X83" i="12"/>
  <c r="X84" i="12"/>
  <c r="X85" i="12"/>
  <c r="X86" i="12"/>
  <c r="X87" i="12"/>
  <c r="X89" i="12"/>
  <c r="X1138" i="12"/>
  <c r="X90" i="12"/>
  <c r="X91" i="12"/>
  <c r="X92" i="12"/>
  <c r="X1141" i="12"/>
  <c r="X103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078" i="12"/>
  <c r="X1042" i="12"/>
  <c r="X115" i="12"/>
  <c r="X117" i="12"/>
  <c r="X118" i="12"/>
  <c r="X119" i="12"/>
  <c r="X120" i="12"/>
  <c r="X121" i="12"/>
  <c r="X123" i="12"/>
  <c r="X124" i="12"/>
  <c r="X125" i="12"/>
  <c r="X126" i="12"/>
  <c r="X127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4" i="12"/>
  <c r="X175" i="12"/>
  <c r="X176" i="12"/>
  <c r="X177" i="12"/>
  <c r="X178" i="12"/>
  <c r="X179" i="12"/>
  <c r="X180" i="12"/>
  <c r="X181" i="12"/>
  <c r="X182" i="12"/>
  <c r="X1083" i="12"/>
  <c r="X183" i="12"/>
  <c r="X184" i="12"/>
  <c r="X185" i="12"/>
  <c r="X186" i="12"/>
  <c r="X187" i="12"/>
  <c r="X188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1158" i="12"/>
  <c r="X203" i="12"/>
  <c r="X205" i="12"/>
  <c r="X206" i="12"/>
  <c r="X207" i="12"/>
  <c r="X208" i="12"/>
  <c r="X209" i="12"/>
  <c r="X210" i="12"/>
  <c r="X211" i="12"/>
  <c r="X212" i="12"/>
  <c r="X213" i="12"/>
  <c r="X214" i="12"/>
  <c r="X1145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1159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8" i="12"/>
  <c r="X299" i="12"/>
  <c r="X300" i="12"/>
  <c r="X301" i="12"/>
  <c r="X1072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1059" i="12"/>
  <c r="X334" i="12"/>
  <c r="X335" i="12"/>
  <c r="X336" i="12"/>
  <c r="X339" i="12"/>
  <c r="X340" i="12"/>
  <c r="X1107" i="12"/>
  <c r="X341" i="12"/>
  <c r="X342" i="12"/>
  <c r="X343" i="12"/>
  <c r="X344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1086" i="12"/>
  <c r="X402" i="12"/>
  <c r="X404" i="12"/>
  <c r="X1108" i="12"/>
  <c r="X405" i="12"/>
  <c r="X406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1033" i="12"/>
  <c r="X421" i="12"/>
  <c r="X422" i="12"/>
  <c r="X423" i="12"/>
  <c r="X424" i="12"/>
  <c r="X425" i="12"/>
  <c r="X426" i="12"/>
  <c r="X427" i="12"/>
  <c r="X428" i="12"/>
  <c r="X1034" i="12"/>
  <c r="X429" i="12"/>
  <c r="X430" i="12"/>
  <c r="X431" i="12"/>
  <c r="X1160" i="12"/>
  <c r="X1161" i="12"/>
  <c r="X1162" i="12"/>
  <c r="X432" i="12"/>
  <c r="X433" i="12"/>
  <c r="X434" i="12"/>
  <c r="X435" i="12"/>
  <c r="X436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8" i="12"/>
  <c r="X459" i="12"/>
  <c r="X461" i="12"/>
  <c r="X462" i="12"/>
  <c r="X463" i="12"/>
  <c r="X1029" i="12"/>
  <c r="X464" i="12"/>
  <c r="X465" i="12"/>
  <c r="X466" i="12"/>
  <c r="X467" i="12"/>
  <c r="X468" i="12"/>
  <c r="X469" i="12"/>
  <c r="X1142" i="12"/>
  <c r="X470" i="12"/>
  <c r="X471" i="12"/>
  <c r="X472" i="12"/>
  <c r="X1163" i="12"/>
  <c r="X473" i="12"/>
  <c r="X1164" i="12"/>
  <c r="X1087" i="12"/>
  <c r="X1139" i="12"/>
  <c r="X475" i="12"/>
  <c r="X476" i="12"/>
  <c r="X477" i="12"/>
  <c r="X478" i="12"/>
  <c r="X481" i="12"/>
  <c r="X482" i="12"/>
  <c r="X1060" i="12"/>
  <c r="X1088" i="12"/>
  <c r="X483" i="12"/>
  <c r="X1089" i="12"/>
  <c r="X484" i="12"/>
  <c r="X485" i="12"/>
  <c r="X486" i="12"/>
  <c r="X487" i="12"/>
  <c r="X488" i="12"/>
  <c r="X489" i="12"/>
  <c r="X1146" i="12"/>
  <c r="X491" i="12"/>
  <c r="X492" i="12"/>
  <c r="X493" i="12"/>
  <c r="X494" i="12"/>
  <c r="X495" i="12"/>
  <c r="X496" i="12"/>
  <c r="X500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1062" i="12"/>
  <c r="X1090" i="12"/>
  <c r="X1079" i="12"/>
  <c r="X1091" i="12"/>
  <c r="X517" i="12"/>
  <c r="X518" i="12"/>
  <c r="X1063" i="12"/>
  <c r="X1092" i="12"/>
  <c r="X521" i="12"/>
  <c r="X522" i="12"/>
  <c r="X523" i="12"/>
  <c r="X525" i="12"/>
  <c r="X526" i="12"/>
  <c r="X527" i="12"/>
  <c r="X528" i="12"/>
  <c r="X529" i="12"/>
  <c r="X1165" i="12"/>
  <c r="X530" i="12"/>
  <c r="X531" i="12"/>
  <c r="X1109" i="12"/>
  <c r="X533" i="12"/>
  <c r="X535" i="12"/>
  <c r="X1080" i="12"/>
  <c r="X1046" i="12"/>
  <c r="X1030" i="12"/>
  <c r="X537" i="12"/>
  <c r="X538" i="12"/>
  <c r="X540" i="12"/>
  <c r="X541" i="12"/>
  <c r="X1110" i="12"/>
  <c r="X544" i="12"/>
  <c r="X1094" i="12"/>
  <c r="X1047" i="12"/>
  <c r="X1048" i="12"/>
  <c r="X1049" i="12"/>
  <c r="X545" i="12"/>
  <c r="X1051" i="12"/>
  <c r="X1031" i="12"/>
  <c r="X547" i="12"/>
  <c r="X1111" i="12"/>
  <c r="X548" i="12"/>
  <c r="X549" i="12"/>
  <c r="X550" i="12"/>
  <c r="X551" i="12"/>
  <c r="X552" i="12"/>
  <c r="X1112" i="12"/>
  <c r="X1140" i="12"/>
  <c r="X1166" i="12"/>
  <c r="X1113" i="12"/>
  <c r="X554" i="12"/>
  <c r="X555" i="12"/>
  <c r="X1114" i="12"/>
  <c r="X1167" i="12"/>
  <c r="X556" i="12"/>
  <c r="X1115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1035" i="12"/>
  <c r="X574" i="12"/>
  <c r="X575" i="12"/>
  <c r="X576" i="12"/>
  <c r="X1043" i="12"/>
  <c r="X1052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1081" i="12"/>
  <c r="X605" i="12"/>
  <c r="X606" i="12"/>
  <c r="X608" i="12"/>
  <c r="X609" i="12"/>
  <c r="X610" i="12"/>
  <c r="X611" i="12"/>
  <c r="X612" i="12"/>
  <c r="X613" i="12"/>
  <c r="X614" i="12"/>
  <c r="X615" i="12"/>
  <c r="X617" i="12"/>
  <c r="X619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N3" i="12"/>
  <c r="Q3" i="12"/>
  <c r="Q1044" i="12"/>
  <c r="Q6" i="12"/>
  <c r="Q7" i="12"/>
  <c r="Q8" i="12"/>
  <c r="Q9" i="12"/>
  <c r="Q10" i="12"/>
  <c r="Q11" i="12"/>
  <c r="Q12" i="12"/>
  <c r="Q14" i="12"/>
  <c r="Q15" i="12"/>
  <c r="Q16" i="12"/>
  <c r="Q18" i="12"/>
  <c r="Q19" i="12"/>
  <c r="Q20" i="12"/>
  <c r="Q21" i="12"/>
  <c r="Q22" i="12"/>
  <c r="Q23" i="12"/>
  <c r="Q24" i="12"/>
  <c r="Q25" i="12"/>
  <c r="Q26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5" i="12"/>
  <c r="Q76" i="12"/>
  <c r="Q1105" i="12"/>
  <c r="Q1106" i="12"/>
  <c r="Q1057" i="12"/>
  <c r="Q1152" i="12"/>
  <c r="Q1058" i="12"/>
  <c r="Q78" i="12"/>
  <c r="Q79" i="12"/>
  <c r="Q80" i="12"/>
  <c r="Q82" i="12"/>
  <c r="Q1131" i="12"/>
  <c r="Q83" i="12"/>
  <c r="Q84" i="12"/>
  <c r="Q85" i="12"/>
  <c r="Q86" i="12"/>
  <c r="Q88" i="12"/>
  <c r="Q89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14" i="12"/>
  <c r="Q1078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083" i="12"/>
  <c r="Q183" i="12"/>
  <c r="Q184" i="12"/>
  <c r="Q185" i="12"/>
  <c r="Q186" i="12"/>
  <c r="Q187" i="12"/>
  <c r="Q188" i="12"/>
  <c r="Q191" i="12"/>
  <c r="Q193" i="12"/>
  <c r="Q194" i="12"/>
  <c r="Q195" i="12"/>
  <c r="Q196" i="12"/>
  <c r="Q197" i="12"/>
  <c r="Q198" i="12"/>
  <c r="Q199" i="12"/>
  <c r="Q200" i="12"/>
  <c r="Q202" i="12"/>
  <c r="Q1158" i="12"/>
  <c r="Q203" i="12"/>
  <c r="Q204" i="12"/>
  <c r="Q205" i="12"/>
  <c r="Q207" i="12"/>
  <c r="Q208" i="12"/>
  <c r="Q209" i="12"/>
  <c r="Q210" i="12"/>
  <c r="Q211" i="12"/>
  <c r="Q212" i="12"/>
  <c r="Q213" i="12"/>
  <c r="Q214" i="12"/>
  <c r="Q1145" i="12"/>
  <c r="Q215" i="12"/>
  <c r="Q216" i="12"/>
  <c r="Q217" i="12"/>
  <c r="Q218" i="12"/>
  <c r="Q219" i="12"/>
  <c r="Q220" i="12"/>
  <c r="Q223" i="12"/>
  <c r="Q224" i="12"/>
  <c r="Q225" i="12"/>
  <c r="Q226" i="12"/>
  <c r="Q227" i="12"/>
  <c r="Q228" i="12"/>
  <c r="Q229" i="12"/>
  <c r="Q231" i="12"/>
  <c r="Q232" i="12"/>
  <c r="Q233" i="12"/>
  <c r="Q234" i="12"/>
  <c r="Q1159" i="12"/>
  <c r="Q235" i="12"/>
  <c r="Q236" i="12"/>
  <c r="Q237" i="12"/>
  <c r="Q238" i="12"/>
  <c r="Q239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2" i="12"/>
  <c r="Q304" i="12"/>
  <c r="Q305" i="12"/>
  <c r="Q306" i="12"/>
  <c r="Q307" i="12"/>
  <c r="Q308" i="12"/>
  <c r="Q309" i="12"/>
  <c r="Q312" i="12"/>
  <c r="Q313" i="12"/>
  <c r="Q314" i="12"/>
  <c r="Q315" i="12"/>
  <c r="Q317" i="12"/>
  <c r="Q318" i="12"/>
  <c r="Q319" i="12"/>
  <c r="Q323" i="12"/>
  <c r="Q324" i="12"/>
  <c r="Q325" i="12"/>
  <c r="Q327" i="12"/>
  <c r="Q328" i="12"/>
  <c r="Q329" i="12"/>
  <c r="Q330" i="12"/>
  <c r="Q331" i="12"/>
  <c r="Q332" i="12"/>
  <c r="Q333" i="12"/>
  <c r="Q1132" i="12"/>
  <c r="Q1059" i="12"/>
  <c r="Q334" i="12"/>
  <c r="Q335" i="12"/>
  <c r="Q337" i="12"/>
  <c r="Q338" i="12"/>
  <c r="Q339" i="12"/>
  <c r="Q340" i="12"/>
  <c r="Q1107" i="12"/>
  <c r="Q341" i="12"/>
  <c r="Q342" i="12"/>
  <c r="Q343" i="12"/>
  <c r="Q344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4" i="12"/>
  <c r="Q375" i="12"/>
  <c r="Q376" i="12"/>
  <c r="Q377" i="12"/>
  <c r="Q378" i="12"/>
  <c r="Q379" i="12"/>
  <c r="Q380" i="12"/>
  <c r="Q381" i="12"/>
  <c r="Q382" i="12"/>
  <c r="Q383" i="12"/>
  <c r="Q384" i="12"/>
  <c r="Q1153" i="12"/>
  <c r="Q1154" i="12"/>
  <c r="Q385" i="12"/>
  <c r="Q386" i="12"/>
  <c r="Q387" i="12"/>
  <c r="Q389" i="12"/>
  <c r="Q391" i="12"/>
  <c r="Q392" i="12"/>
  <c r="Q394" i="12"/>
  <c r="Q395" i="12"/>
  <c r="Q396" i="12"/>
  <c r="Q397" i="12"/>
  <c r="Q398" i="12"/>
  <c r="Q399" i="12"/>
  <c r="Q400" i="12"/>
  <c r="Q402" i="12"/>
  <c r="Q405" i="12"/>
  <c r="Q407" i="12"/>
  <c r="Q408" i="12"/>
  <c r="Q409" i="12"/>
  <c r="Q411" i="12"/>
  <c r="Q412" i="12"/>
  <c r="Q413" i="12"/>
  <c r="Q414" i="12"/>
  <c r="Q415" i="12"/>
  <c r="Q416" i="12"/>
  <c r="Q417" i="12"/>
  <c r="Q418" i="12"/>
  <c r="Q419" i="12"/>
  <c r="Q1033" i="12"/>
  <c r="Q422" i="12"/>
  <c r="Q423" i="12"/>
  <c r="Q424" i="12"/>
  <c r="Q426" i="12"/>
  <c r="Q428" i="12"/>
  <c r="Q1034" i="12"/>
  <c r="Q429" i="12"/>
  <c r="Q430" i="12"/>
  <c r="Q431" i="12"/>
  <c r="Q1160" i="12"/>
  <c r="Q1161" i="12"/>
  <c r="Q1162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4" i="12"/>
  <c r="Q461" i="12"/>
  <c r="Q462" i="12"/>
  <c r="Q463" i="12"/>
  <c r="Q464" i="12"/>
  <c r="Q465" i="12"/>
  <c r="Q466" i="12"/>
  <c r="Q469" i="12"/>
  <c r="Q470" i="12"/>
  <c r="Q1163" i="12"/>
  <c r="Q473" i="12"/>
  <c r="Q1164" i="12"/>
  <c r="Q1139" i="12"/>
  <c r="Q474" i="12"/>
  <c r="Q475" i="12"/>
  <c r="Q477" i="12"/>
  <c r="Q481" i="12"/>
  <c r="Q482" i="12"/>
  <c r="Q1060" i="12"/>
  <c r="Q483" i="12"/>
  <c r="Q484" i="12"/>
  <c r="Q485" i="12"/>
  <c r="Q486" i="12"/>
  <c r="Q487" i="12"/>
  <c r="Q488" i="12"/>
  <c r="Q1061" i="12"/>
  <c r="Q489" i="12"/>
  <c r="Q490" i="12"/>
  <c r="Q1146" i="12"/>
  <c r="Q492" i="12"/>
  <c r="Q493" i="12"/>
  <c r="Q494" i="12"/>
  <c r="Q495" i="12"/>
  <c r="Q496" i="12"/>
  <c r="Q497" i="12"/>
  <c r="Q500" i="12"/>
  <c r="Q502" i="12"/>
  <c r="Q504" i="12"/>
  <c r="Q506" i="12"/>
  <c r="Q508" i="12"/>
  <c r="Q509" i="12"/>
  <c r="Q510" i="12"/>
  <c r="Q511" i="12"/>
  <c r="Q512" i="12"/>
  <c r="Q513" i="12"/>
  <c r="Q515" i="12"/>
  <c r="Q1062" i="12"/>
  <c r="Q1079" i="12"/>
  <c r="Q1063" i="12"/>
  <c r="Q522" i="12"/>
  <c r="Q528" i="12"/>
  <c r="Q531" i="12"/>
  <c r="Q1045" i="12"/>
  <c r="Q1109" i="12"/>
  <c r="Q1065" i="12"/>
  <c r="Q539" i="12"/>
  <c r="Q541" i="12"/>
  <c r="Q542" i="12"/>
  <c r="Q547" i="12"/>
  <c r="Q1111" i="12"/>
  <c r="Q548" i="12"/>
  <c r="Q549" i="12"/>
  <c r="Q550" i="12"/>
  <c r="Q553" i="12"/>
  <c r="Q1112" i="12"/>
  <c r="Q1113" i="12"/>
  <c r="Q555" i="12"/>
  <c r="Q1114" i="12"/>
  <c r="Q1115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1068" i="12"/>
  <c r="Q575" i="12"/>
  <c r="Q1052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8" i="12"/>
  <c r="Q599" i="12"/>
  <c r="Q601" i="12"/>
  <c r="Q602" i="12"/>
  <c r="Q605" i="12"/>
  <c r="Q607" i="12"/>
  <c r="Q610" i="12"/>
  <c r="Q619" i="12"/>
  <c r="Q620" i="12"/>
  <c r="Q621" i="12"/>
  <c r="Q622" i="12"/>
  <c r="Q624" i="12"/>
  <c r="Q625" i="12"/>
  <c r="Q626" i="12"/>
  <c r="Q627" i="12"/>
  <c r="Q628" i="12"/>
  <c r="Q631" i="12"/>
  <c r="Q633" i="12"/>
  <c r="Q636" i="12"/>
  <c r="Q638" i="12"/>
  <c r="Q639" i="12"/>
  <c r="Q640" i="12"/>
  <c r="Q642" i="12"/>
  <c r="Q643" i="12"/>
  <c r="Q645" i="12"/>
  <c r="N4" i="12"/>
  <c r="N5" i="12"/>
  <c r="N6" i="12"/>
  <c r="N7" i="12"/>
  <c r="N8" i="12"/>
  <c r="N9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50" i="12"/>
  <c r="N52" i="12"/>
  <c r="N53" i="12"/>
  <c r="N54" i="12"/>
  <c r="N55" i="12"/>
  <c r="N56" i="12"/>
  <c r="N57" i="12"/>
  <c r="N59" i="12"/>
  <c r="N60" i="12"/>
  <c r="N61" i="12"/>
  <c r="N62" i="12"/>
  <c r="N63" i="12"/>
  <c r="N64" i="12"/>
  <c r="N65" i="12"/>
  <c r="N66" i="12"/>
  <c r="N67" i="12"/>
  <c r="N68" i="12"/>
  <c r="N69" i="12"/>
  <c r="N74" i="12"/>
  <c r="N75" i="12"/>
  <c r="N76" i="12"/>
  <c r="N1106" i="12"/>
  <c r="N1057" i="12"/>
  <c r="N1152" i="12"/>
  <c r="N77" i="12"/>
  <c r="N1058" i="12"/>
  <c r="N78" i="12"/>
  <c r="N79" i="12"/>
  <c r="N80" i="12"/>
  <c r="N81" i="12"/>
  <c r="N82" i="12"/>
  <c r="N1131" i="12"/>
  <c r="N83" i="12"/>
  <c r="N84" i="12"/>
  <c r="N86" i="12"/>
  <c r="N88" i="12"/>
  <c r="N89" i="12"/>
  <c r="N1138" i="12"/>
  <c r="N90" i="12"/>
  <c r="N91" i="12"/>
  <c r="N92" i="12"/>
  <c r="N1141" i="12"/>
  <c r="N103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042" i="12"/>
  <c r="N115" i="12"/>
  <c r="N116" i="12"/>
  <c r="N117" i="12"/>
  <c r="N118" i="12"/>
  <c r="N119" i="12"/>
  <c r="N120" i="12"/>
  <c r="N121" i="12"/>
  <c r="N122" i="12"/>
  <c r="N125" i="12"/>
  <c r="N126" i="12"/>
  <c r="N127" i="12"/>
  <c r="N128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9" i="12"/>
  <c r="N170" i="12"/>
  <c r="N171" i="12"/>
  <c r="N172" i="12"/>
  <c r="N173" i="12"/>
  <c r="N175" i="12"/>
  <c r="N177" i="12"/>
  <c r="N178" i="12"/>
  <c r="N179" i="12"/>
  <c r="N180" i="12"/>
  <c r="N181" i="12"/>
  <c r="N182" i="12"/>
  <c r="N1083" i="12"/>
  <c r="N183" i="12"/>
  <c r="N184" i="12"/>
  <c r="N185" i="12"/>
  <c r="N186" i="12"/>
  <c r="N187" i="12"/>
  <c r="N188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1158" i="12"/>
  <c r="N205" i="12"/>
  <c r="N206" i="12"/>
  <c r="N207" i="12"/>
  <c r="N209" i="12"/>
  <c r="N210" i="12"/>
  <c r="N212" i="12"/>
  <c r="N213" i="12"/>
  <c r="N214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1159" i="12"/>
  <c r="N235" i="12"/>
  <c r="N236" i="12"/>
  <c r="N237" i="12"/>
  <c r="N239" i="12"/>
  <c r="N240" i="12"/>
  <c r="N241" i="12"/>
  <c r="N242" i="12"/>
  <c r="N244" i="12"/>
  <c r="N245" i="12"/>
  <c r="N246" i="12"/>
  <c r="N247" i="12"/>
  <c r="N248" i="12"/>
  <c r="N249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8" i="12"/>
  <c r="N289" i="12"/>
  <c r="N290" i="12"/>
  <c r="N291" i="12"/>
  <c r="N292" i="12"/>
  <c r="N294" i="12"/>
  <c r="N295" i="12"/>
  <c r="N296" i="12"/>
  <c r="N297" i="12"/>
  <c r="N298" i="12"/>
  <c r="N299" i="12"/>
  <c r="N300" i="12"/>
  <c r="N301" i="12"/>
  <c r="N1072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1132" i="12"/>
  <c r="N1059" i="12"/>
  <c r="N334" i="12"/>
  <c r="N335" i="12"/>
  <c r="N336" i="12"/>
  <c r="N337" i="12"/>
  <c r="N339" i="12"/>
  <c r="N340" i="12"/>
  <c r="N341" i="12"/>
  <c r="N342" i="12"/>
  <c r="N343" i="12"/>
  <c r="N344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7" i="12"/>
  <c r="N378" i="12"/>
  <c r="N379" i="12"/>
  <c r="N380" i="12"/>
  <c r="N381" i="12"/>
  <c r="N383" i="12"/>
  <c r="N384" i="12"/>
  <c r="N1153" i="12"/>
  <c r="N1154" i="12"/>
  <c r="N385" i="12"/>
  <c r="N386" i="12"/>
  <c r="N387" i="12"/>
  <c r="N388" i="12"/>
  <c r="N389" i="12"/>
  <c r="N390" i="12"/>
  <c r="N391" i="12"/>
  <c r="N392" i="12"/>
  <c r="N394" i="12"/>
  <c r="N395" i="12"/>
  <c r="N396" i="12"/>
  <c r="N397" i="12"/>
  <c r="N398" i="12"/>
  <c r="N399" i="12"/>
  <c r="N400" i="12"/>
  <c r="N1086" i="12"/>
  <c r="N402" i="12"/>
  <c r="N413" i="12"/>
  <c r="N414" i="12"/>
  <c r="N415" i="12"/>
  <c r="N416" i="12"/>
  <c r="N417" i="12"/>
  <c r="N418" i="12"/>
  <c r="N419" i="12"/>
  <c r="N420" i="12"/>
  <c r="N1033" i="12"/>
  <c r="N421" i="12"/>
  <c r="N422" i="12"/>
  <c r="N423" i="12"/>
  <c r="N424" i="12"/>
  <c r="N425" i="12"/>
  <c r="N426" i="12"/>
  <c r="N427" i="12"/>
  <c r="N428" i="12"/>
  <c r="N429" i="12"/>
  <c r="N431" i="12"/>
  <c r="N1160" i="12"/>
  <c r="N1161" i="12"/>
  <c r="N1162" i="12"/>
  <c r="N432" i="12"/>
  <c r="N433" i="12"/>
  <c r="N434" i="12"/>
  <c r="N438" i="12"/>
  <c r="N439" i="12"/>
  <c r="N440" i="12"/>
  <c r="N441" i="12"/>
  <c r="N442" i="12"/>
  <c r="N443" i="12"/>
  <c r="N444" i="12"/>
  <c r="N445" i="12"/>
  <c r="N449" i="12"/>
  <c r="N450" i="12"/>
  <c r="N451" i="12"/>
  <c r="N452" i="12"/>
  <c r="N453" i="12"/>
  <c r="N454" i="12"/>
  <c r="N455" i="12"/>
  <c r="N457" i="12"/>
  <c r="N459" i="12"/>
  <c r="N460" i="12"/>
  <c r="N461" i="12"/>
  <c r="N462" i="12"/>
  <c r="N463" i="12"/>
  <c r="N1029" i="12"/>
  <c r="N464" i="12"/>
  <c r="N465" i="12"/>
  <c r="N466" i="12"/>
  <c r="N467" i="12"/>
  <c r="N468" i="12"/>
  <c r="N469" i="12"/>
  <c r="N1142" i="12"/>
  <c r="N470" i="12"/>
  <c r="N1163" i="12"/>
  <c r="N473" i="12"/>
  <c r="N1164" i="12"/>
  <c r="N1087" i="12"/>
  <c r="N1139" i="12"/>
  <c r="N477" i="12"/>
  <c r="N480" i="12"/>
  <c r="N481" i="12"/>
  <c r="N483" i="12"/>
  <c r="N1089" i="12"/>
  <c r="N484" i="12"/>
  <c r="N485" i="12"/>
  <c r="N486" i="12"/>
  <c r="N487" i="12"/>
  <c r="N1061" i="12"/>
  <c r="N489" i="12"/>
  <c r="N1155" i="12"/>
  <c r="N491" i="12"/>
  <c r="N492" i="12"/>
  <c r="N493" i="12"/>
  <c r="N494" i="12"/>
  <c r="N495" i="12"/>
  <c r="N496" i="12"/>
  <c r="N501" i="12"/>
  <c r="N504" i="12"/>
  <c r="N505" i="12"/>
  <c r="N506" i="12"/>
  <c r="N507" i="12"/>
  <c r="N508" i="12"/>
  <c r="N509" i="12"/>
  <c r="N510" i="12"/>
  <c r="N512" i="12"/>
  <c r="N513" i="12"/>
  <c r="N514" i="12"/>
  <c r="N515" i="12"/>
  <c r="N1090" i="12"/>
  <c r="N517" i="12"/>
  <c r="N518" i="12"/>
  <c r="N1063" i="12"/>
  <c r="N519" i="12"/>
  <c r="N1092" i="12"/>
  <c r="N1064" i="12"/>
  <c r="N520" i="12"/>
  <c r="N522" i="12"/>
  <c r="N523" i="12"/>
  <c r="N527" i="12"/>
  <c r="N1165" i="12"/>
  <c r="N538" i="12"/>
  <c r="N539" i="12"/>
  <c r="N541" i="12"/>
  <c r="N1110" i="12"/>
  <c r="N542" i="12"/>
  <c r="N543" i="12"/>
  <c r="N1047" i="12"/>
  <c r="N1048" i="12"/>
  <c r="N1049" i="12"/>
  <c r="N1095" i="12"/>
  <c r="N1050" i="12"/>
  <c r="N545" i="12"/>
  <c r="N546" i="12"/>
  <c r="N1051" i="12"/>
  <c r="N1031" i="12"/>
  <c r="N547" i="12"/>
  <c r="N1111" i="12"/>
  <c r="N548" i="12"/>
  <c r="N549" i="12"/>
  <c r="N550" i="12"/>
  <c r="N551" i="12"/>
  <c r="N552" i="12"/>
  <c r="N553" i="12"/>
  <c r="N1112" i="12"/>
  <c r="N1133" i="12"/>
  <c r="N1140" i="12"/>
  <c r="N1166" i="12"/>
  <c r="N1113" i="12"/>
  <c r="N554" i="12"/>
  <c r="N555" i="12"/>
  <c r="N1114" i="12"/>
  <c r="N1167" i="12"/>
  <c r="N556" i="12"/>
  <c r="N1115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3" i="12"/>
  <c r="N1068" i="12"/>
  <c r="N575" i="12"/>
  <c r="N576" i="12"/>
  <c r="N1043" i="12"/>
  <c r="N1052" i="12"/>
  <c r="N577" i="12"/>
  <c r="N580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1143" i="12"/>
  <c r="N598" i="12"/>
  <c r="N599" i="12"/>
  <c r="N600" i="12"/>
  <c r="N601" i="12"/>
  <c r="N605" i="12"/>
  <c r="N607" i="12"/>
  <c r="N609" i="12"/>
  <c r="N610" i="12"/>
  <c r="N611" i="12"/>
  <c r="N612" i="12"/>
  <c r="N613" i="12"/>
  <c r="N614" i="12"/>
  <c r="N615" i="12"/>
  <c r="N616" i="12"/>
  <c r="N617" i="12"/>
  <c r="N623" i="12"/>
  <c r="N624" i="12"/>
  <c r="N625" i="12"/>
  <c r="N626" i="12"/>
  <c r="N627" i="12"/>
  <c r="N628" i="12"/>
  <c r="N632" i="12"/>
  <c r="N634" i="12"/>
  <c r="N636" i="12"/>
  <c r="N637" i="12"/>
  <c r="N638" i="12"/>
  <c r="N640" i="12"/>
  <c r="N641" i="12"/>
  <c r="N642" i="12"/>
  <c r="N643" i="12"/>
  <c r="N644" i="12"/>
  <c r="N645" i="12"/>
  <c r="Y1182" i="12"/>
  <c r="R1224" i="12"/>
  <c r="U1212" i="12"/>
  <c r="R1183" i="12"/>
  <c r="U1220" i="12"/>
  <c r="U1210" i="12"/>
  <c r="Y1190" i="12"/>
  <c r="U1196" i="12"/>
  <c r="U1204" i="12"/>
  <c r="Y1230" i="12"/>
  <c r="R1208" i="12"/>
  <c r="Y1206" i="12"/>
  <c r="Y1231" i="12"/>
  <c r="U1207" i="12"/>
  <c r="Y1198" i="12"/>
  <c r="R1195" i="12"/>
  <c r="U1195" i="12" s="1"/>
  <c r="Y1195" i="12" s="1"/>
  <c r="U1223" i="12"/>
  <c r="Y1199" i="12"/>
  <c r="Y1220" i="12"/>
  <c r="R1200" i="12"/>
  <c r="Y1192" i="12"/>
  <c r="U1226" i="12"/>
  <c r="R1232" i="12"/>
  <c r="Y1214" i="12"/>
  <c r="R1191" i="12"/>
  <c r="Y1184" i="12"/>
  <c r="Y1222" i="12"/>
  <c r="R1216" i="12"/>
  <c r="U1188" i="12"/>
  <c r="U1218" i="12"/>
  <c r="U1202" i="12"/>
  <c r="U1203" i="12"/>
  <c r="Y1219" i="12"/>
  <c r="U1228" i="12"/>
  <c r="U1194" i="12"/>
  <c r="Y1194" i="12" s="1"/>
  <c r="R1227" i="12"/>
  <c r="U1227" i="12" s="1"/>
  <c r="Y1227" i="12" s="1"/>
  <c r="Y1187" i="12"/>
  <c r="R1233" i="12"/>
  <c r="Y1188" i="12"/>
  <c r="U1208" i="12"/>
  <c r="R1197" i="12"/>
  <c r="Y1196" i="12"/>
  <c r="R1205" i="12"/>
  <c r="R1209" i="12"/>
  <c r="U1200" i="12"/>
  <c r="Y1212" i="12"/>
  <c r="Y1228" i="12"/>
  <c r="R1201" i="12"/>
  <c r="R1229" i="12"/>
  <c r="U1216" i="12"/>
  <c r="R1213" i="12"/>
  <c r="R1225" i="12"/>
  <c r="R1185" i="12"/>
  <c r="Y1204" i="12"/>
  <c r="R1221" i="12"/>
  <c r="R1217" i="12"/>
  <c r="U1224" i="12"/>
  <c r="R1189" i="12"/>
  <c r="U1232" i="12"/>
  <c r="U1193" i="12"/>
  <c r="F1187" i="12" l="1"/>
  <c r="F1227" i="12"/>
  <c r="F1194" i="12"/>
  <c r="AH1194" i="12" s="1"/>
  <c r="F1219" i="12"/>
  <c r="F1222" i="12"/>
  <c r="B1222" i="12" s="1"/>
  <c r="F1184" i="12"/>
  <c r="B1184" i="12" s="1"/>
  <c r="F1214" i="12"/>
  <c r="AH1214" i="12" s="1"/>
  <c r="F1192" i="12"/>
  <c r="AH1192" i="12" s="1"/>
  <c r="F1199" i="12"/>
  <c r="F1195" i="12"/>
  <c r="F1198" i="12"/>
  <c r="AH1198" i="12" s="1"/>
  <c r="F1231" i="12"/>
  <c r="F1206" i="12"/>
  <c r="AH1206" i="12" s="1"/>
  <c r="F1230" i="12"/>
  <c r="B1230" i="12" s="1"/>
  <c r="F1190" i="12"/>
  <c r="B1190" i="12" s="1"/>
  <c r="F1182" i="12"/>
  <c r="AH1222" i="12"/>
  <c r="B1186" i="12"/>
  <c r="B1194" i="12"/>
  <c r="F1220" i="12"/>
  <c r="F1228" i="12"/>
  <c r="F1212" i="12"/>
  <c r="F1204" i="12"/>
  <c r="F1196" i="12"/>
  <c r="F1188" i="12"/>
  <c r="T921" i="12"/>
  <c r="T1005" i="12"/>
  <c r="T1002" i="12"/>
  <c r="T1009" i="12"/>
  <c r="T918" i="12"/>
  <c r="T989" i="12"/>
  <c r="T998" i="12"/>
  <c r="T990" i="12"/>
  <c r="T986" i="12"/>
  <c r="T934" i="12"/>
  <c r="R3019" i="14"/>
  <c r="R2707" i="14"/>
  <c r="R362" i="14"/>
  <c r="R358" i="14"/>
  <c r="R2708" i="14"/>
  <c r="R1789" i="14"/>
  <c r="R1835" i="14"/>
  <c r="R1727" i="14"/>
  <c r="R1002" i="14"/>
  <c r="R361" i="14"/>
  <c r="R2705" i="14"/>
  <c r="R3441" i="14"/>
  <c r="R1915" i="14"/>
  <c r="R2026" i="14"/>
  <c r="R2706" i="14"/>
  <c r="R3394" i="14"/>
  <c r="R1953" i="14"/>
  <c r="R1206" i="14"/>
  <c r="R1825" i="14"/>
  <c r="R356" i="14"/>
  <c r="R1716" i="14"/>
  <c r="R2722" i="14"/>
  <c r="R357" i="14"/>
  <c r="R3443" i="14"/>
  <c r="R359" i="14"/>
  <c r="R1829" i="14"/>
  <c r="R1000" i="14"/>
  <c r="R1826" i="14"/>
  <c r="R363" i="14"/>
  <c r="R1912" i="14"/>
  <c r="R1832" i="14"/>
  <c r="R1916" i="14"/>
  <c r="R2704" i="14"/>
  <c r="R360" i="14"/>
  <c r="R2027" i="14"/>
  <c r="R1833" i="14"/>
  <c r="R355" i="14"/>
  <c r="R3376" i="14"/>
  <c r="R3022" i="14"/>
  <c r="R635" i="14"/>
  <c r="R1812" i="14"/>
  <c r="Q1098" i="12"/>
  <c r="Q1084" i="12"/>
  <c r="R5" i="14"/>
  <c r="X1460" i="14"/>
  <c r="T3" i="12"/>
  <c r="N10" i="12"/>
  <c r="O286" i="1"/>
  <c r="Y1232" i="12"/>
  <c r="Y1216" i="12"/>
  <c r="Y1208" i="12"/>
  <c r="Y1202" i="12"/>
  <c r="U1191" i="12"/>
  <c r="Y1226" i="12"/>
  <c r="Y1207" i="12"/>
  <c r="U1183" i="12"/>
  <c r="U1185" i="12"/>
  <c r="U1229" i="12"/>
  <c r="Y1193" i="12"/>
  <c r="U1201" i="12"/>
  <c r="U1233" i="12"/>
  <c r="Y1224" i="12"/>
  <c r="Y1200" i="12"/>
  <c r="Y1203" i="12"/>
  <c r="Y1218" i="12"/>
  <c r="Y1223" i="12"/>
  <c r="Y1210" i="12"/>
  <c r="U1221" i="12"/>
  <c r="U1213" i="12"/>
  <c r="U1197" i="12"/>
  <c r="U1189" i="12"/>
  <c r="U1225" i="12"/>
  <c r="U1209" i="12"/>
  <c r="U1205" i="12"/>
  <c r="U1217" i="12"/>
  <c r="B1214" i="12" l="1"/>
  <c r="B1198" i="12"/>
  <c r="AH1230" i="12"/>
  <c r="AH1184" i="12"/>
  <c r="AH1190" i="12"/>
  <c r="B1192" i="12"/>
  <c r="B1206" i="12"/>
  <c r="F1210" i="12"/>
  <c r="F1223" i="12"/>
  <c r="F1218" i="12"/>
  <c r="F1203" i="12"/>
  <c r="F1200" i="12"/>
  <c r="AH1200" i="12" s="1"/>
  <c r="F1224" i="12"/>
  <c r="B1224" i="12" s="1"/>
  <c r="F1207" i="12"/>
  <c r="F1226" i="12"/>
  <c r="F1202" i="12"/>
  <c r="F1208" i="12"/>
  <c r="AH1208" i="12" s="1"/>
  <c r="F1216" i="12"/>
  <c r="B1216" i="12" s="1"/>
  <c r="F1232" i="12"/>
  <c r="B1232" i="12" s="1"/>
  <c r="AH1182" i="12"/>
  <c r="B1182" i="12"/>
  <c r="AH1231" i="12"/>
  <c r="B1231" i="12"/>
  <c r="AH1187" i="12"/>
  <c r="B1187" i="12"/>
  <c r="AH1195" i="12"/>
  <c r="B1195" i="12"/>
  <c r="AH1199" i="12"/>
  <c r="B1199" i="12"/>
  <c r="AH1219" i="12"/>
  <c r="B1219" i="12"/>
  <c r="AH1227" i="12"/>
  <c r="B1227" i="12"/>
  <c r="F1193" i="12"/>
  <c r="AH1188" i="12"/>
  <c r="B1188" i="12"/>
  <c r="AH1228" i="12"/>
  <c r="B1228" i="12"/>
  <c r="B1208" i="12"/>
  <c r="AH1196" i="12"/>
  <c r="B1196" i="12"/>
  <c r="B1212" i="12"/>
  <c r="AH1212" i="12"/>
  <c r="B1204" i="12"/>
  <c r="AH1204" i="12"/>
  <c r="AH1220" i="12"/>
  <c r="B1220" i="12"/>
  <c r="N1019" i="12"/>
  <c r="Q286" i="1"/>
  <c r="Y1183" i="12"/>
  <c r="Y1225" i="12"/>
  <c r="Y1221" i="12"/>
  <c r="Y1217" i="12"/>
  <c r="Y1209" i="12"/>
  <c r="Y1213" i="12"/>
  <c r="Y1191" i="12"/>
  <c r="Y1205" i="12"/>
  <c r="Y1197" i="12"/>
  <c r="Y1233" i="12"/>
  <c r="Y1229" i="12"/>
  <c r="Y1189" i="12"/>
  <c r="Y1201" i="12"/>
  <c r="Y1185" i="12"/>
  <c r="AH1232" i="12" l="1"/>
  <c r="AH1224" i="12"/>
  <c r="AH1216" i="12"/>
  <c r="B1200" i="12"/>
  <c r="F1191" i="12"/>
  <c r="F1183" i="12"/>
  <c r="AH1207" i="12"/>
  <c r="B1207" i="12"/>
  <c r="AH1203" i="12"/>
  <c r="B1203" i="12"/>
  <c r="AH1223" i="12"/>
  <c r="B1223" i="12"/>
  <c r="AH1202" i="12"/>
  <c r="B1202" i="12"/>
  <c r="AH1226" i="12"/>
  <c r="B1226" i="12"/>
  <c r="B1218" i="12"/>
  <c r="AH1218" i="12"/>
  <c r="AH1210" i="12"/>
  <c r="B1210" i="12"/>
  <c r="F1185" i="12"/>
  <c r="F1201" i="12"/>
  <c r="F1213" i="12"/>
  <c r="F1189" i="12"/>
  <c r="F1209" i="12"/>
  <c r="F1229" i="12"/>
  <c r="F1217" i="12"/>
  <c r="F1233" i="12"/>
  <c r="F1221" i="12"/>
  <c r="F1197" i="12"/>
  <c r="F1225" i="12"/>
  <c r="F1205" i="12"/>
  <c r="B1193" i="12"/>
  <c r="AH1193" i="12"/>
  <c r="Q937" i="12"/>
  <c r="Q961" i="12"/>
  <c r="Q1015" i="12"/>
  <c r="Q1025" i="12"/>
  <c r="N901" i="12"/>
  <c r="N940" i="12"/>
  <c r="N919" i="12"/>
  <c r="N1008" i="12"/>
  <c r="N929" i="12"/>
  <c r="N996" i="12"/>
  <c r="N1007" i="12"/>
  <c r="N922" i="12"/>
  <c r="N991" i="12"/>
  <c r="N1000" i="12"/>
  <c r="N918" i="12"/>
  <c r="N993" i="12"/>
  <c r="N923" i="12"/>
  <c r="N995" i="12"/>
  <c r="N920" i="12"/>
  <c r="N907" i="12"/>
  <c r="N1001" i="12"/>
  <c r="N939" i="12"/>
  <c r="N925" i="12"/>
  <c r="O396" i="1"/>
  <c r="R2547" i="14"/>
  <c r="R808" i="14"/>
  <c r="AH1183" i="12" l="1"/>
  <c r="B1183" i="12"/>
  <c r="B1191" i="12"/>
  <c r="AH1191" i="12"/>
  <c r="B1197" i="12"/>
  <c r="AH1197" i="12"/>
  <c r="B1201" i="12"/>
  <c r="AH1201" i="12"/>
  <c r="AH1205" i="12"/>
  <c r="B1205" i="12"/>
  <c r="B1233" i="12"/>
  <c r="AH1233" i="12"/>
  <c r="B1189" i="12"/>
  <c r="AH1189" i="12"/>
  <c r="B1229" i="12"/>
  <c r="AH1229" i="12"/>
  <c r="AH1225" i="12"/>
  <c r="B1225" i="12"/>
  <c r="B1217" i="12"/>
  <c r="AH1217" i="12"/>
  <c r="AH1213" i="12"/>
  <c r="B1213" i="12"/>
  <c r="B1221" i="12"/>
  <c r="AH1221" i="12"/>
  <c r="AH1209" i="12"/>
  <c r="B1209" i="12"/>
  <c r="B1185" i="12"/>
  <c r="AH1185" i="12"/>
  <c r="Q959" i="12"/>
  <c r="N1151" i="12"/>
  <c r="R1999" i="14"/>
  <c r="R1226" i="14"/>
  <c r="R3439" i="14"/>
  <c r="R2959" i="14"/>
  <c r="N1157" i="12"/>
  <c r="N662" i="12"/>
  <c r="R1061" i="14"/>
  <c r="R3291" i="14"/>
  <c r="R3505" i="14"/>
  <c r="N1171" i="12"/>
  <c r="N655" i="12"/>
  <c r="R1597" i="14"/>
  <c r="R3494" i="14"/>
  <c r="N1170" i="12"/>
  <c r="R3434" i="14"/>
  <c r="R3336" i="14"/>
  <c r="R2826" i="14"/>
  <c r="N1156" i="12"/>
  <c r="R3536" i="14"/>
  <c r="R1743" i="14"/>
  <c r="R1961" i="14"/>
  <c r="R3534" i="14"/>
  <c r="N1172" i="12"/>
  <c r="R1813" i="14"/>
  <c r="R2612" i="14"/>
  <c r="N1168" i="12"/>
  <c r="R1452" i="14"/>
  <c r="N658" i="12"/>
  <c r="N1174" i="12"/>
  <c r="R2287" i="14"/>
  <c r="N1169" i="12"/>
  <c r="R2123" i="14"/>
  <c r="R1051" i="14"/>
  <c r="R698" i="14"/>
  <c r="R1703" i="14"/>
  <c r="R1181" i="14"/>
  <c r="R1227" i="14"/>
  <c r="R1073" i="14"/>
  <c r="R2770" i="14"/>
  <c r="R1636" i="14"/>
  <c r="R1387" i="14"/>
  <c r="R1228" i="14"/>
  <c r="R1470" i="14"/>
  <c r="R827" i="14"/>
  <c r="R607" i="14"/>
  <c r="R3081" i="14"/>
  <c r="R20" i="14"/>
  <c r="R2772" i="14"/>
  <c r="R2568" i="14"/>
  <c r="R99" i="14"/>
  <c r="X1148" i="12"/>
  <c r="X3" i="12"/>
  <c r="L1023" i="12"/>
  <c r="L981" i="12"/>
  <c r="L965" i="12"/>
  <c r="L968" i="12"/>
  <c r="L944" i="12"/>
  <c r="L1181" i="12"/>
  <c r="L949" i="12"/>
  <c r="L989" i="12"/>
  <c r="L1018" i="12"/>
  <c r="L998" i="12"/>
  <c r="L996" i="12"/>
  <c r="L977" i="12"/>
  <c r="L919" i="12"/>
  <c r="L974" i="12"/>
  <c r="L910" i="12"/>
  <c r="L931" i="12"/>
  <c r="L912" i="12"/>
  <c r="L972" i="12"/>
  <c r="L923" i="12"/>
  <c r="L1041" i="12"/>
  <c r="L911" i="12"/>
  <c r="L901" i="12"/>
  <c r="L1004" i="12"/>
  <c r="L951" i="12"/>
  <c r="L1056" i="12"/>
  <c r="L921" i="12"/>
  <c r="L909" i="12"/>
  <c r="L995" i="12"/>
  <c r="L994" i="12"/>
  <c r="L934" i="12"/>
  <c r="L918" i="12"/>
  <c r="L966" i="12"/>
  <c r="L1020" i="12"/>
  <c r="L920" i="12"/>
  <c r="L926" i="12"/>
  <c r="L953" i="12"/>
  <c r="L929" i="12"/>
  <c r="L937" i="12"/>
  <c r="L935" i="12"/>
  <c r="L1180" i="12"/>
  <c r="L914" i="12"/>
  <c r="L952" i="12"/>
  <c r="L927" i="12"/>
  <c r="L962" i="12"/>
  <c r="L946" i="12"/>
  <c r="L1017" i="12"/>
  <c r="L999" i="12"/>
  <c r="L1003" i="12"/>
  <c r="L915" i="12"/>
  <c r="L928" i="12"/>
  <c r="L980" i="12"/>
  <c r="L904" i="12"/>
  <c r="L1005" i="12"/>
  <c r="L1007" i="12"/>
  <c r="L950" i="12"/>
  <c r="L975" i="12"/>
  <c r="L992" i="12"/>
  <c r="L1016" i="12"/>
  <c r="L1006" i="12"/>
  <c r="L1025" i="12"/>
  <c r="L947" i="12"/>
  <c r="L924" i="12"/>
  <c r="L993" i="12"/>
  <c r="L988" i="12"/>
  <c r="L964" i="12"/>
  <c r="O1023" i="12"/>
  <c r="L1008" i="12"/>
  <c r="L984" i="12"/>
  <c r="L943" i="12"/>
  <c r="L956" i="12"/>
  <c r="L970" i="12"/>
  <c r="L954" i="12"/>
  <c r="L916" i="12"/>
  <c r="L1011" i="12"/>
  <c r="L905" i="12"/>
  <c r="L1022" i="12"/>
  <c r="L941" i="12"/>
  <c r="L1002" i="12"/>
  <c r="L907" i="12"/>
  <c r="L986" i="12"/>
  <c r="L991" i="12"/>
  <c r="L908" i="12"/>
  <c r="L930" i="12"/>
  <c r="L925" i="12"/>
  <c r="L978" i="12"/>
  <c r="L969" i="12"/>
  <c r="L942" i="12"/>
  <c r="L1024" i="12"/>
  <c r="L1000" i="12"/>
  <c r="L913" i="12"/>
  <c r="L900" i="12"/>
  <c r="L903" i="12"/>
  <c r="L939" i="12"/>
  <c r="L979" i="12"/>
  <c r="L933" i="12"/>
  <c r="L1013" i="12"/>
  <c r="L922" i="12"/>
  <c r="L990" i="12"/>
  <c r="L1179" i="12"/>
  <c r="L1009" i="12"/>
  <c r="L1012" i="12"/>
  <c r="L982" i="12"/>
  <c r="L983" i="12"/>
  <c r="L1001" i="12"/>
  <c r="L1021" i="12"/>
  <c r="L973" i="12"/>
  <c r="L987" i="12"/>
  <c r="L948" i="12"/>
  <c r="L1010" i="12"/>
  <c r="L959" i="12"/>
  <c r="L967" i="12"/>
  <c r="L1014" i="12"/>
  <c r="L971" i="12"/>
  <c r="L976" i="12"/>
  <c r="L906" i="12"/>
  <c r="L961" i="12"/>
  <c r="L957" i="12"/>
  <c r="L932" i="12"/>
  <c r="L997" i="12"/>
  <c r="L940" i="12"/>
  <c r="L960" i="12"/>
  <c r="L902" i="12"/>
  <c r="L938" i="12"/>
  <c r="L963" i="12"/>
  <c r="L985" i="12"/>
  <c r="L1015" i="12"/>
  <c r="L958" i="12"/>
  <c r="L1019" i="12"/>
  <c r="L945" i="12"/>
  <c r="L955" i="12"/>
  <c r="L917" i="12"/>
  <c r="L936" i="12"/>
  <c r="N674" i="12" l="1"/>
  <c r="N671" i="12"/>
  <c r="N1148" i="12"/>
  <c r="R1569" i="14"/>
  <c r="R761" i="14"/>
  <c r="R3625" i="14"/>
  <c r="N1122" i="12"/>
  <c r="X1790" i="14"/>
  <c r="N678" i="12"/>
  <c r="N684" i="12"/>
  <c r="N679" i="12"/>
  <c r="R3040" i="14"/>
  <c r="U3563" i="14"/>
  <c r="N699" i="12"/>
  <c r="N1135" i="12"/>
  <c r="R2943" i="14"/>
  <c r="N683" i="12"/>
  <c r="N677" i="12"/>
  <c r="N682" i="12"/>
  <c r="N680" i="12"/>
  <c r="U664" i="14"/>
  <c r="Q1144" i="12"/>
  <c r="N1121" i="12"/>
  <c r="N1134" i="12"/>
  <c r="R1015" i="14"/>
  <c r="R2860" i="14"/>
  <c r="R3038" i="14"/>
  <c r="X3356" i="14"/>
  <c r="N691" i="12"/>
  <c r="N693" i="12"/>
  <c r="R3624" i="14"/>
  <c r="N685" i="12"/>
  <c r="R3035" i="14"/>
  <c r="N700" i="12"/>
  <c r="N675" i="12"/>
  <c r="R1014" i="14"/>
  <c r="R1973" i="14"/>
  <c r="N694" i="12"/>
  <c r="N1150" i="12"/>
  <c r="R1017" i="14"/>
  <c r="R2094" i="14"/>
  <c r="R3533" i="14"/>
  <c r="R584" i="14"/>
  <c r="R3052" i="14"/>
  <c r="R2799" i="14"/>
  <c r="R3198" i="14"/>
  <c r="R2575" i="14"/>
  <c r="X3352" i="14"/>
  <c r="R732" i="14"/>
  <c r="R731" i="14"/>
  <c r="R3049" i="14"/>
  <c r="X3348" i="14"/>
  <c r="R2861" i="14"/>
  <c r="X3350" i="14"/>
  <c r="X3351" i="14"/>
  <c r="R3396" i="14"/>
  <c r="X1116" i="14"/>
  <c r="R1088" i="14"/>
  <c r="R618" i="14"/>
  <c r="R2855" i="14"/>
  <c r="X1118" i="14"/>
  <c r="R3532" i="14"/>
  <c r="R2534" i="14"/>
  <c r="R2593" i="14"/>
  <c r="R2846" i="14"/>
  <c r="X1117" i="14"/>
  <c r="X3355" i="14"/>
  <c r="X1119" i="14"/>
  <c r="R2859" i="14"/>
  <c r="X668" i="12"/>
  <c r="X666" i="12"/>
  <c r="O938" i="12"/>
  <c r="O1024" i="12"/>
  <c r="O968" i="12"/>
  <c r="O996" i="12"/>
  <c r="O930" i="12"/>
  <c r="O1014" i="12"/>
  <c r="O1007" i="12"/>
  <c r="O971" i="12"/>
  <c r="O943" i="12"/>
  <c r="O933" i="12"/>
  <c r="O959" i="12"/>
  <c r="O910" i="12"/>
  <c r="O916" i="12"/>
  <c r="O978" i="12"/>
  <c r="O1011" i="12"/>
  <c r="O976" i="12"/>
  <c r="O986" i="12"/>
  <c r="O907" i="12"/>
  <c r="O942" i="12"/>
  <c r="R938" i="12"/>
  <c r="O965" i="12"/>
  <c r="O925" i="12"/>
  <c r="O918" i="12"/>
  <c r="O950" i="12"/>
  <c r="O966" i="12"/>
  <c r="O908" i="12"/>
  <c r="O995" i="12"/>
  <c r="O1002" i="12"/>
  <c r="O974" i="12"/>
  <c r="O902" i="12"/>
  <c r="O1009" i="12"/>
  <c r="O983" i="12"/>
  <c r="O935" i="12"/>
  <c r="O1005" i="12"/>
  <c r="O1022" i="12"/>
  <c r="O905" i="12"/>
  <c r="O906" i="12"/>
  <c r="O993" i="12"/>
  <c r="O921" i="12"/>
  <c r="O909" i="12"/>
  <c r="O1010" i="12"/>
  <c r="O932" i="12"/>
  <c r="O984" i="12"/>
  <c r="O1020" i="12"/>
  <c r="O972" i="12"/>
  <c r="O945" i="12"/>
  <c r="O1025" i="12"/>
  <c r="O961" i="12"/>
  <c r="O911" i="12"/>
  <c r="O915" i="12"/>
  <c r="O987" i="12"/>
  <c r="O994" i="12"/>
  <c r="O914" i="12"/>
  <c r="O929" i="12"/>
  <c r="O969" i="12"/>
  <c r="O977" i="12"/>
  <c r="O919" i="12"/>
  <c r="O901" i="12"/>
  <c r="O981" i="12"/>
  <c r="O913" i="12"/>
  <c r="R906" i="12"/>
  <c r="O1017" i="12"/>
  <c r="O923" i="12"/>
  <c r="O1001" i="12"/>
  <c r="O957" i="12"/>
  <c r="O1179" i="12"/>
  <c r="O917" i="12"/>
  <c r="O904" i="12"/>
  <c r="O953" i="12"/>
  <c r="O979" i="12"/>
  <c r="O944" i="12"/>
  <c r="O924" i="12"/>
  <c r="R1024" i="12"/>
  <c r="O963" i="12"/>
  <c r="O997" i="12"/>
  <c r="O990" i="12"/>
  <c r="O912" i="12"/>
  <c r="O999" i="12"/>
  <c r="O954" i="12"/>
  <c r="O931" i="12"/>
  <c r="O947" i="12"/>
  <c r="R1023" i="12"/>
  <c r="R968" i="12"/>
  <c r="O1181" i="12"/>
  <c r="O975" i="12"/>
  <c r="O928" i="12"/>
  <c r="O1000" i="12"/>
  <c r="O939" i="12"/>
  <c r="O1180" i="12"/>
  <c r="O973" i="12"/>
  <c r="O937" i="12"/>
  <c r="O920" i="12"/>
  <c r="O991" i="12"/>
  <c r="O1041" i="12"/>
  <c r="O1012" i="12"/>
  <c r="O900" i="12"/>
  <c r="O940" i="12"/>
  <c r="O936" i="12"/>
  <c r="O1016" i="12"/>
  <c r="O922" i="12"/>
  <c r="O1019" i="12"/>
  <c r="O992" i="12"/>
  <c r="O967" i="12"/>
  <c r="O960" i="12"/>
  <c r="O1015" i="12"/>
  <c r="O1018" i="12"/>
  <c r="O988" i="12"/>
  <c r="R959" i="12"/>
  <c r="O964" i="12"/>
  <c r="O926" i="12"/>
  <c r="O951" i="12"/>
  <c r="O956" i="12"/>
  <c r="O1013" i="12"/>
  <c r="R997" i="12"/>
  <c r="O1006" i="12"/>
  <c r="O941" i="12"/>
  <c r="O958" i="12"/>
  <c r="O980" i="12"/>
  <c r="O903" i="12"/>
  <c r="O1056" i="12"/>
  <c r="O946" i="12"/>
  <c r="O934" i="12"/>
  <c r="O1004" i="12"/>
  <c r="O985" i="12"/>
  <c r="O949" i="12"/>
  <c r="O952" i="12"/>
  <c r="O955" i="12"/>
  <c r="O948" i="12"/>
  <c r="O982" i="12"/>
  <c r="O927" i="12"/>
  <c r="O962" i="12"/>
  <c r="R962" i="12" s="1"/>
  <c r="O1008" i="12"/>
  <c r="O1021" i="12"/>
  <c r="O989" i="12"/>
  <c r="O998" i="12"/>
  <c r="O970" i="12"/>
  <c r="O1003" i="12"/>
  <c r="Q943" i="12" l="1"/>
  <c r="Q952" i="12"/>
  <c r="T1020" i="12"/>
  <c r="Q963" i="12"/>
  <c r="T1021" i="12"/>
  <c r="Q940" i="12"/>
  <c r="Q1017" i="12"/>
  <c r="T939" i="12"/>
  <c r="Q941" i="12"/>
  <c r="Q911" i="12"/>
  <c r="Q982" i="12"/>
  <c r="Q965" i="12"/>
  <c r="Q936" i="12"/>
  <c r="Q956" i="12"/>
  <c r="Q927" i="12"/>
  <c r="Q1007" i="12"/>
  <c r="Q926" i="12"/>
  <c r="Q953" i="12"/>
  <c r="T850" i="12"/>
  <c r="T848" i="12"/>
  <c r="U2861" i="14"/>
  <c r="U3049" i="14"/>
  <c r="U732" i="14"/>
  <c r="U2799" i="14"/>
  <c r="Q681" i="12"/>
  <c r="Q648" i="12"/>
  <c r="U2860" i="14"/>
  <c r="Q682" i="12"/>
  <c r="Q1123" i="12"/>
  <c r="U2859" i="14"/>
  <c r="U2846" i="14"/>
  <c r="U1016" i="14"/>
  <c r="U2855" i="14"/>
  <c r="U731" i="14"/>
  <c r="U3052" i="14"/>
  <c r="U3533" i="14"/>
  <c r="U2084" i="14"/>
  <c r="Q683" i="12"/>
  <c r="Q1116" i="12"/>
  <c r="X3198" i="14"/>
  <c r="X695" i="12"/>
  <c r="X1117" i="12"/>
  <c r="X1156" i="12"/>
  <c r="X1118" i="12"/>
  <c r="X1157" i="12"/>
  <c r="R1019" i="12"/>
  <c r="R957" i="12"/>
  <c r="R1025" i="12"/>
  <c r="R901" i="12"/>
  <c r="R960" i="12"/>
  <c r="R966" i="12"/>
  <c r="R975" i="12"/>
  <c r="R972" i="12"/>
  <c r="R986" i="12"/>
  <c r="R912" i="12"/>
  <c r="U1025" i="12"/>
  <c r="R952" i="12"/>
  <c r="R1010" i="12"/>
  <c r="R977" i="12"/>
  <c r="R924" i="12"/>
  <c r="R914" i="12"/>
  <c r="R1001" i="12"/>
  <c r="R971" i="12"/>
  <c r="U906" i="12"/>
  <c r="R995" i="12"/>
  <c r="R926" i="12"/>
  <c r="U1023" i="12"/>
  <c r="R936" i="12"/>
  <c r="R917" i="12"/>
  <c r="R1004" i="12"/>
  <c r="R1022" i="12"/>
  <c r="R923" i="12"/>
  <c r="R1007" i="12"/>
  <c r="U968" i="12"/>
  <c r="R1179" i="12"/>
  <c r="R974" i="12"/>
  <c r="R993" i="12"/>
  <c r="R943" i="12"/>
  <c r="R978" i="12"/>
  <c r="U959" i="12"/>
  <c r="R981" i="12"/>
  <c r="R999" i="12"/>
  <c r="R932" i="12"/>
  <c r="R916" i="12"/>
  <c r="U901" i="12"/>
  <c r="R953" i="12"/>
  <c r="R1003" i="12"/>
  <c r="R915" i="12"/>
  <c r="R992" i="12"/>
  <c r="R1180" i="12"/>
  <c r="R1018" i="12"/>
  <c r="R907" i="12"/>
  <c r="R940" i="12"/>
  <c r="R973" i="12"/>
  <c r="R1181" i="12"/>
  <c r="R967" i="12"/>
  <c r="R964" i="12"/>
  <c r="R950" i="12"/>
  <c r="R905" i="12"/>
  <c r="R910" i="12"/>
  <c r="R919" i="12"/>
  <c r="R908" i="12"/>
  <c r="R1006" i="12"/>
  <c r="R965" i="12"/>
  <c r="U962" i="12"/>
  <c r="R942" i="12"/>
  <c r="R1041" i="12"/>
  <c r="R1008" i="12"/>
  <c r="R984" i="12"/>
  <c r="R909" i="12"/>
  <c r="R1012" i="12"/>
  <c r="R937" i="12"/>
  <c r="U937" i="12" s="1"/>
  <c r="R961" i="12"/>
  <c r="U961" i="12" s="1"/>
  <c r="R1015" i="12"/>
  <c r="U1015" i="12" s="1"/>
  <c r="R990" i="12"/>
  <c r="R918" i="12"/>
  <c r="R985" i="12"/>
  <c r="R994" i="12"/>
  <c r="R1056" i="12"/>
  <c r="R988" i="12"/>
  <c r="R934" i="12"/>
  <c r="R1000" i="12"/>
  <c r="R1011" i="12"/>
  <c r="R903" i="12"/>
  <c r="U918" i="12"/>
  <c r="R913" i="12"/>
  <c r="U1019" i="12"/>
  <c r="R935" i="12"/>
  <c r="U1024" i="12"/>
  <c r="R929" i="12"/>
  <c r="R948" i="12"/>
  <c r="U948" i="12" s="1"/>
  <c r="R949" i="12"/>
  <c r="R921" i="12"/>
  <c r="R979" i="12"/>
  <c r="U997" i="12"/>
  <c r="R969" i="12"/>
  <c r="R958" i="12"/>
  <c r="R1014" i="12"/>
  <c r="R930" i="12"/>
  <c r="R951" i="12"/>
  <c r="R1016" i="12"/>
  <c r="R925" i="12"/>
  <c r="U958" i="12"/>
  <c r="R947" i="12"/>
  <c r="R983" i="12"/>
  <c r="R931" i="12"/>
  <c r="R1013" i="12"/>
  <c r="R946" i="12"/>
  <c r="R955" i="12"/>
  <c r="R911" i="12"/>
  <c r="R945" i="12"/>
  <c r="R998" i="12"/>
  <c r="R1020" i="12"/>
  <c r="R927" i="12"/>
  <c r="R1009" i="12"/>
  <c r="R991" i="12"/>
  <c r="R963" i="12"/>
  <c r="R954" i="12"/>
  <c r="R976" i="12"/>
  <c r="R941" i="12"/>
  <c r="R982" i="12"/>
  <c r="R944" i="12"/>
  <c r="R970" i="12"/>
  <c r="R928" i="12"/>
  <c r="U976" i="12"/>
  <c r="R987" i="12"/>
  <c r="R904" i="12"/>
  <c r="R902" i="12"/>
  <c r="R920" i="12"/>
  <c r="R989" i="12"/>
  <c r="R1021" i="12"/>
  <c r="R900" i="12"/>
  <c r="U957" i="12"/>
  <c r="R933" i="12"/>
  <c r="R956" i="12"/>
  <c r="R1005" i="12"/>
  <c r="U938" i="12"/>
  <c r="R1017" i="12"/>
  <c r="R1002" i="12"/>
  <c r="R996" i="12"/>
  <c r="R980" i="12"/>
  <c r="R922" i="12"/>
  <c r="R939" i="12"/>
  <c r="T1007" i="12" l="1"/>
  <c r="T982" i="12"/>
  <c r="T1103" i="12"/>
  <c r="X692" i="12"/>
  <c r="X676" i="12"/>
  <c r="X3533" i="14"/>
  <c r="X3396" i="14"/>
  <c r="X1016" i="14"/>
  <c r="X1122" i="12"/>
  <c r="X684" i="12"/>
  <c r="X1135" i="12"/>
  <c r="T1116" i="12"/>
  <c r="X2084" i="14"/>
  <c r="T1123" i="12"/>
  <c r="X1134" i="12"/>
  <c r="T648" i="12"/>
  <c r="X693" i="12"/>
  <c r="X732" i="14"/>
  <c r="X678" i="12"/>
  <c r="X677" i="12"/>
  <c r="X1151" i="12"/>
  <c r="X657" i="12"/>
  <c r="X1149" i="12"/>
  <c r="X1027" i="12"/>
  <c r="X1028" i="12"/>
  <c r="U8" i="14"/>
  <c r="U317" i="14"/>
  <c r="U2502" i="14"/>
  <c r="U284" i="14"/>
  <c r="U526" i="14"/>
  <c r="U2603" i="14"/>
  <c r="U466" i="14"/>
  <c r="U2715" i="14"/>
  <c r="U1126" i="14"/>
  <c r="U2274" i="14"/>
  <c r="U3570" i="14"/>
  <c r="U1179" i="14"/>
  <c r="U2646" i="14"/>
  <c r="U915" i="14"/>
  <c r="U3469" i="14"/>
  <c r="U1895" i="14"/>
  <c r="U3466" i="14"/>
  <c r="U1754" i="14"/>
  <c r="U3618" i="14"/>
  <c r="U631" i="14"/>
  <c r="U3619" i="14"/>
  <c r="U1097" i="14"/>
  <c r="U2963" i="14"/>
  <c r="U3286" i="14"/>
  <c r="U1923" i="14"/>
  <c r="U3611" i="14"/>
  <c r="U3408" i="14"/>
  <c r="U2268" i="14"/>
  <c r="U3610" i="14"/>
  <c r="U3467" i="14"/>
  <c r="U2643" i="14"/>
  <c r="U3215" i="14"/>
  <c r="U579" i="14"/>
  <c r="U710" i="14"/>
  <c r="U508" i="14"/>
  <c r="U1729" i="14"/>
  <c r="U2953" i="14"/>
  <c r="U2550" i="14"/>
  <c r="U3465" i="14"/>
  <c r="U614" i="14"/>
  <c r="U1460" i="14"/>
  <c r="U1111" i="14"/>
  <c r="U2984" i="14"/>
  <c r="U1593" i="14"/>
  <c r="U2001" i="14"/>
  <c r="U2671" i="14"/>
  <c r="U628" i="14"/>
  <c r="U818" i="14"/>
  <c r="U2288" i="14"/>
  <c r="U316" i="14"/>
  <c r="U1822" i="14"/>
  <c r="U524" i="14"/>
  <c r="U1210" i="14"/>
  <c r="U1732" i="14"/>
  <c r="U2019" i="14"/>
  <c r="U819" i="14"/>
  <c r="U951" i="14"/>
  <c r="U629" i="14"/>
  <c r="U2006" i="14"/>
  <c r="U3512" i="14"/>
  <c r="U3617" i="14"/>
  <c r="U2790" i="14"/>
  <c r="U1310" i="14"/>
  <c r="U1143" i="14"/>
  <c r="U666" i="14"/>
  <c r="U1023" i="14"/>
  <c r="U2002" i="14"/>
  <c r="U1265" i="14"/>
  <c r="U1756" i="14"/>
  <c r="U1176" i="14"/>
  <c r="U2044" i="14"/>
  <c r="U3474" i="14"/>
  <c r="U1216" i="14"/>
  <c r="U1349" i="14"/>
  <c r="U937" i="14"/>
  <c r="U3409" i="14"/>
  <c r="U2051" i="14"/>
  <c r="U622" i="14"/>
  <c r="U3254" i="14"/>
  <c r="U2771" i="14"/>
  <c r="U2767" i="14"/>
  <c r="U1719" i="14"/>
  <c r="U548" i="14"/>
  <c r="U577" i="14"/>
  <c r="U627" i="14"/>
  <c r="U909" i="12"/>
  <c r="U1018" i="12"/>
  <c r="U1016" i="12"/>
  <c r="U982" i="12"/>
  <c r="U980" i="12"/>
  <c r="U1179" i="12"/>
  <c r="Y1019" i="12"/>
  <c r="U986" i="12"/>
  <c r="U912" i="12"/>
  <c r="U1007" i="12"/>
  <c r="U1181" i="12"/>
  <c r="Y938" i="12"/>
  <c r="U1004" i="12"/>
  <c r="U1009" i="12"/>
  <c r="U972" i="12"/>
  <c r="U970" i="12"/>
  <c r="U926" i="12"/>
  <c r="U1010" i="12"/>
  <c r="U969" i="12"/>
  <c r="Y937" i="12"/>
  <c r="U996" i="12"/>
  <c r="U928" i="12"/>
  <c r="U978" i="12"/>
  <c r="U904" i="12"/>
  <c r="U929" i="12"/>
  <c r="U995" i="12"/>
  <c r="U993" i="12"/>
  <c r="U990" i="12"/>
  <c r="U946" i="12"/>
  <c r="U1008" i="12"/>
  <c r="U955" i="12"/>
  <c r="U917" i="12"/>
  <c r="Y957" i="12"/>
  <c r="U953" i="12"/>
  <c r="U988" i="12"/>
  <c r="U951" i="12"/>
  <c r="U933" i="12"/>
  <c r="U975" i="12"/>
  <c r="U920" i="12"/>
  <c r="U942" i="12"/>
  <c r="U1013" i="12"/>
  <c r="Y996" i="12"/>
  <c r="U965" i="12"/>
  <c r="U992" i="12"/>
  <c r="U979" i="12"/>
  <c r="Y1016" i="12"/>
  <c r="U919" i="12"/>
  <c r="U1001" i="12"/>
  <c r="Y909" i="12"/>
  <c r="U945" i="12"/>
  <c r="Y976" i="12"/>
  <c r="U944" i="12"/>
  <c r="U1180" i="12"/>
  <c r="Y1015" i="12"/>
  <c r="U1022" i="12"/>
  <c r="U977" i="12"/>
  <c r="U964" i="12"/>
  <c r="U981" i="12"/>
  <c r="U1021" i="12"/>
  <c r="Y955" i="12"/>
  <c r="U902" i="12"/>
  <c r="U905" i="12"/>
  <c r="Y905" i="12" s="1"/>
  <c r="U923" i="12"/>
  <c r="Y923" i="12" s="1"/>
  <c r="U903" i="12"/>
  <c r="Y1023" i="12"/>
  <c r="U913" i="12"/>
  <c r="Y913" i="12" s="1"/>
  <c r="U900" i="12"/>
  <c r="Y901" i="12"/>
  <c r="Y959" i="12"/>
  <c r="U943" i="12"/>
  <c r="U966" i="12"/>
  <c r="U931" i="12"/>
  <c r="U907" i="12"/>
  <c r="Y903" i="12"/>
  <c r="U930" i="12"/>
  <c r="Y961" i="12"/>
  <c r="U1000" i="12"/>
  <c r="U984" i="12"/>
  <c r="U985" i="12"/>
  <c r="U1041" i="12"/>
  <c r="U989" i="12"/>
  <c r="U960" i="12"/>
  <c r="U910" i="12"/>
  <c r="U974" i="12"/>
  <c r="U1002" i="12"/>
  <c r="U916" i="12"/>
  <c r="Y1018" i="12"/>
  <c r="U999" i="12"/>
  <c r="Y1024" i="12"/>
  <c r="U908" i="12"/>
  <c r="U1006" i="12"/>
  <c r="Y962" i="12"/>
  <c r="Y906" i="12"/>
  <c r="U940" i="12"/>
  <c r="U950" i="12"/>
  <c r="U954" i="12"/>
  <c r="Y954" i="12" s="1"/>
  <c r="U1011" i="12"/>
  <c r="U994" i="12"/>
  <c r="Y1025" i="12"/>
  <c r="U987" i="12"/>
  <c r="U939" i="12"/>
  <c r="U922" i="12"/>
  <c r="U934" i="12"/>
  <c r="U924" i="12"/>
  <c r="U1003" i="12"/>
  <c r="Y922" i="12"/>
  <c r="U1005" i="12"/>
  <c r="Y997" i="12"/>
  <c r="U991" i="12"/>
  <c r="U963" i="12"/>
  <c r="U998" i="12"/>
  <c r="U973" i="12"/>
  <c r="U971" i="12"/>
  <c r="U927" i="12"/>
  <c r="Y945" i="12"/>
  <c r="U936" i="12"/>
  <c r="Y951" i="12"/>
  <c r="U941" i="12"/>
  <c r="U914" i="12"/>
  <c r="U949" i="12"/>
  <c r="U1014" i="12"/>
  <c r="U947" i="12"/>
  <c r="U983" i="12"/>
  <c r="U1017" i="12"/>
  <c r="U935" i="12"/>
  <c r="U967" i="12"/>
  <c r="U925" i="12"/>
  <c r="U911" i="12"/>
  <c r="Y958" i="12"/>
  <c r="U1056" i="12"/>
  <c r="U1012" i="12"/>
  <c r="U956" i="12"/>
  <c r="U915" i="12"/>
  <c r="Y924" i="12"/>
  <c r="Y948" i="12"/>
  <c r="U952" i="12"/>
  <c r="U932" i="12"/>
  <c r="Y908" i="12"/>
  <c r="Y912" i="12"/>
  <c r="U1020" i="12"/>
  <c r="U921" i="12"/>
  <c r="Y968" i="12"/>
  <c r="Y918" i="12"/>
  <c r="F1015" i="12" l="1"/>
  <c r="B1015" i="12" s="1"/>
  <c r="F938" i="12"/>
  <c r="AH938" i="12" s="1"/>
  <c r="F961" i="12"/>
  <c r="AH961" i="12" s="1"/>
  <c r="F948" i="12"/>
  <c r="AH948" i="12" s="1"/>
  <c r="F908" i="12"/>
  <c r="AH908" i="12" s="1"/>
  <c r="F962" i="12"/>
  <c r="AH962" i="12" s="1"/>
  <c r="F968" i="12"/>
  <c r="AH968" i="12" s="1"/>
  <c r="F924" i="12"/>
  <c r="AH924" i="12" s="1"/>
  <c r="F945" i="12"/>
  <c r="B945" i="12" s="1"/>
  <c r="F901" i="12"/>
  <c r="AH901" i="12" s="1"/>
  <c r="F922" i="12"/>
  <c r="B922" i="12" s="1"/>
  <c r="F912" i="12"/>
  <c r="AH912" i="12" s="1"/>
  <c r="F913" i="12"/>
  <c r="AH913" i="12" s="1"/>
  <c r="F1023" i="12"/>
  <c r="B1023" i="12" s="1"/>
  <c r="F997" i="12"/>
  <c r="B997" i="12" s="1"/>
  <c r="F976" i="12"/>
  <c r="F1024" i="12"/>
  <c r="F951" i="12"/>
  <c r="F954" i="12"/>
  <c r="B954" i="12" s="1"/>
  <c r="F958" i="12"/>
  <c r="AH958" i="12" s="1"/>
  <c r="F959" i="12"/>
  <c r="F906" i="12"/>
  <c r="AH906" i="12" s="1"/>
  <c r="F937" i="12"/>
  <c r="B937" i="12" s="1"/>
  <c r="F903" i="12"/>
  <c r="B903" i="12" s="1"/>
  <c r="F957" i="12"/>
  <c r="F1016" i="12"/>
  <c r="AH1016" i="12" s="1"/>
  <c r="F1019" i="12"/>
  <c r="B1019" i="12" s="1"/>
  <c r="F909" i="12"/>
  <c r="B909" i="12" s="1"/>
  <c r="F905" i="12"/>
  <c r="F918" i="12"/>
  <c r="F1025" i="12"/>
  <c r="F923" i="12"/>
  <c r="F996" i="12"/>
  <c r="F1018" i="12"/>
  <c r="F955" i="12"/>
  <c r="AH955" i="12" s="1"/>
  <c r="U3442" i="14"/>
  <c r="Q729" i="12"/>
  <c r="U1996" i="14"/>
  <c r="U1767" i="14"/>
  <c r="Q1037" i="12"/>
  <c r="U1606" i="14"/>
  <c r="Q736" i="12"/>
  <c r="N744" i="12"/>
  <c r="N751" i="12"/>
  <c r="N763" i="12"/>
  <c r="U3377" i="14"/>
  <c r="R2735" i="14"/>
  <c r="N750" i="12"/>
  <c r="N1070" i="12"/>
  <c r="N779" i="12"/>
  <c r="R2796" i="14"/>
  <c r="N1099" i="12"/>
  <c r="N769" i="12"/>
  <c r="N761" i="12"/>
  <c r="U3380" i="14"/>
  <c r="U3373" i="14"/>
  <c r="N708" i="12"/>
  <c r="N748" i="12"/>
  <c r="N771" i="12"/>
  <c r="Q715" i="12"/>
  <c r="N773" i="12"/>
  <c r="N759" i="12"/>
  <c r="N768" i="12"/>
  <c r="N774" i="12"/>
  <c r="N778" i="12"/>
  <c r="R2611" i="14"/>
  <c r="U3243" i="14"/>
  <c r="N709" i="12"/>
  <c r="R3379" i="14"/>
  <c r="N1126" i="12"/>
  <c r="N735" i="12"/>
  <c r="N1125" i="12"/>
  <c r="R3333" i="14"/>
  <c r="N756" i="12"/>
  <c r="R3378" i="14"/>
  <c r="N1124" i="12"/>
  <c r="R3524" i="14"/>
  <c r="N1100" i="12"/>
  <c r="N1097" i="12"/>
  <c r="U3445" i="14"/>
  <c r="N1103" i="12"/>
  <c r="N1128" i="12"/>
  <c r="N760" i="12"/>
  <c r="T717" i="12"/>
  <c r="R2971" i="14"/>
  <c r="R2092" i="14"/>
  <c r="N1129" i="12"/>
  <c r="N775" i="12"/>
  <c r="N766" i="12"/>
  <c r="N772" i="12"/>
  <c r="N752" i="12"/>
  <c r="R1791" i="14"/>
  <c r="R2077" i="14"/>
  <c r="R2808" i="14"/>
  <c r="R2806" i="14"/>
  <c r="N1098" i="12"/>
  <c r="N1074" i="12"/>
  <c r="N758" i="12"/>
  <c r="R3481" i="14"/>
  <c r="R2012" i="14"/>
  <c r="N776" i="12"/>
  <c r="N1127" i="12"/>
  <c r="N1075" i="12"/>
  <c r="N1130" i="12"/>
  <c r="R3399" i="14"/>
  <c r="N753" i="12"/>
  <c r="N742" i="12"/>
  <c r="N777" i="12"/>
  <c r="N764" i="12"/>
  <c r="N1096" i="12"/>
  <c r="N757" i="12"/>
  <c r="N1102" i="12"/>
  <c r="N762" i="12"/>
  <c r="N1053" i="12"/>
  <c r="N770" i="12"/>
  <c r="N767" i="12"/>
  <c r="N714" i="12"/>
  <c r="N740" i="12"/>
  <c r="N1101" i="12"/>
  <c r="N1054" i="12"/>
  <c r="N1084" i="12"/>
  <c r="N765" i="12"/>
  <c r="X1123" i="12"/>
  <c r="X672" i="12"/>
  <c r="X679" i="12"/>
  <c r="X1116" i="12"/>
  <c r="U694" i="14"/>
  <c r="R2546" i="14"/>
  <c r="R2376" i="14"/>
  <c r="R3641" i="14"/>
  <c r="R2335" i="14"/>
  <c r="R2263" i="14"/>
  <c r="R2261" i="14"/>
  <c r="R3579" i="14"/>
  <c r="R2099" i="14"/>
  <c r="R2097" i="14"/>
  <c r="R3535" i="14"/>
  <c r="R2067" i="14"/>
  <c r="R2068" i="14"/>
  <c r="R2002" i="14"/>
  <c r="R3462" i="14"/>
  <c r="R3407" i="14"/>
  <c r="R1847" i="14"/>
  <c r="R1818" i="14"/>
  <c r="R3382" i="14"/>
  <c r="R3364" i="14"/>
  <c r="R3353" i="14"/>
  <c r="R3346" i="14"/>
  <c r="R1731" i="14"/>
  <c r="R3332" i="14"/>
  <c r="R3311" i="14"/>
  <c r="R3307" i="14"/>
  <c r="R1709" i="14"/>
  <c r="R1457" i="14"/>
  <c r="R3149" i="14"/>
  <c r="R1333" i="14"/>
  <c r="R3139" i="14"/>
  <c r="R3138" i="14"/>
  <c r="R3135" i="14"/>
  <c r="R1308" i="14"/>
  <c r="R1260" i="14"/>
  <c r="R3120" i="14"/>
  <c r="R3113" i="14"/>
  <c r="R3108" i="14"/>
  <c r="R3105" i="14"/>
  <c r="R1204" i="14"/>
  <c r="R1175" i="14"/>
  <c r="R3085" i="14"/>
  <c r="R1169" i="14"/>
  <c r="R1166" i="14"/>
  <c r="R1115" i="14"/>
  <c r="R3062" i="14"/>
  <c r="R3039" i="14"/>
  <c r="R890" i="14"/>
  <c r="R843" i="14"/>
  <c r="R804" i="14"/>
  <c r="R791" i="14"/>
  <c r="R796" i="14"/>
  <c r="R764" i="14"/>
  <c r="R695" i="14"/>
  <c r="R705" i="14"/>
  <c r="R703" i="14"/>
  <c r="R683" i="14"/>
  <c r="R682" i="14"/>
  <c r="R681" i="14"/>
  <c r="R2762" i="14"/>
  <c r="R2791" i="14"/>
  <c r="R593" i="14"/>
  <c r="R348" i="14"/>
  <c r="R2700" i="14"/>
  <c r="R2651" i="14"/>
  <c r="R327" i="14"/>
  <c r="R292" i="14"/>
  <c r="R148" i="14"/>
  <c r="R2602" i="14"/>
  <c r="R2590" i="14"/>
  <c r="R49" i="14"/>
  <c r="R48" i="14"/>
  <c r="R12" i="14"/>
  <c r="R11" i="14"/>
  <c r="R10" i="14"/>
  <c r="N1149" i="12"/>
  <c r="N650" i="12"/>
  <c r="N646" i="12"/>
  <c r="Y1020" i="12"/>
  <c r="Y999" i="12"/>
  <c r="Y949" i="12"/>
  <c r="Y974" i="12"/>
  <c r="Y989" i="12"/>
  <c r="Y1179" i="12"/>
  <c r="Y988" i="12"/>
  <c r="Y953" i="12"/>
  <c r="Y928" i="12"/>
  <c r="Y935" i="12"/>
  <c r="Y941" i="12"/>
  <c r="Y994" i="12"/>
  <c r="Y971" i="12"/>
  <c r="Y1009" i="12"/>
  <c r="Y1181" i="12"/>
  <c r="Y1001" i="12"/>
  <c r="Y990" i="12"/>
  <c r="Y1010" i="12"/>
  <c r="Y969" i="12"/>
  <c r="Y984" i="12"/>
  <c r="Y977" i="12"/>
  <c r="Y981" i="12"/>
  <c r="Y1013" i="12"/>
  <c r="Y910" i="12"/>
  <c r="Y992" i="12"/>
  <c r="Y925" i="12"/>
  <c r="Y920" i="12"/>
  <c r="Y952" i="12"/>
  <c r="Y934" i="12"/>
  <c r="Y927" i="12"/>
  <c r="Y1017" i="12"/>
  <c r="Y907" i="12"/>
  <c r="Y991" i="12"/>
  <c r="Y1014" i="12"/>
  <c r="Y986" i="12"/>
  <c r="Y931" i="12"/>
  <c r="Y975" i="12"/>
  <c r="Y972" i="12"/>
  <c r="Y943" i="12"/>
  <c r="Y1003" i="12"/>
  <c r="Y904" i="12"/>
  <c r="Y950" i="12"/>
  <c r="Y964" i="12"/>
  <c r="Y1005" i="12"/>
  <c r="Y919" i="12"/>
  <c r="Y967" i="12"/>
  <c r="Y902" i="12"/>
  <c r="Y987" i="12"/>
  <c r="Y1002" i="12"/>
  <c r="Y993" i="12"/>
  <c r="Y985" i="12"/>
  <c r="Y1041" i="12"/>
  <c r="Y933" i="12"/>
  <c r="Y982" i="12"/>
  <c r="Y1006" i="12"/>
  <c r="Y1022" i="12"/>
  <c r="Y979" i="12"/>
  <c r="Y936" i="12"/>
  <c r="Y1000" i="12"/>
  <c r="Y929" i="12"/>
  <c r="Y1012" i="12"/>
  <c r="Y960" i="12"/>
  <c r="Y900" i="12"/>
  <c r="Y1007" i="12"/>
  <c r="Y998" i="12"/>
  <c r="Y973" i="12"/>
  <c r="Y921" i="12"/>
  <c r="Y1008" i="12"/>
  <c r="Y980" i="12"/>
  <c r="Y926" i="12"/>
  <c r="Y963" i="12"/>
  <c r="Y1011" i="12"/>
  <c r="Y914" i="12"/>
  <c r="Y1004" i="12"/>
  <c r="Y1056" i="12"/>
  <c r="Y942" i="12"/>
  <c r="Y978" i="12"/>
  <c r="Y956" i="12"/>
  <c r="Y965" i="12"/>
  <c r="Y940" i="12"/>
  <c r="Y1180" i="12"/>
  <c r="Y915" i="12"/>
  <c r="Y917" i="12"/>
  <c r="Y932" i="12"/>
  <c r="Y966" i="12"/>
  <c r="Y946" i="12"/>
  <c r="Y970" i="12"/>
  <c r="Y944" i="12"/>
  <c r="Y1021" i="12"/>
  <c r="Y930" i="12"/>
  <c r="Y983" i="12"/>
  <c r="Y939" i="12"/>
  <c r="Y916" i="12"/>
  <c r="Y947" i="12"/>
  <c r="Y911" i="12"/>
  <c r="Y995" i="12"/>
  <c r="F1005" i="12" l="1"/>
  <c r="B1005" i="12" s="1"/>
  <c r="F1020" i="12"/>
  <c r="B1020" i="12" s="1"/>
  <c r="F999" i="12"/>
  <c r="B999" i="12" s="1"/>
  <c r="F907" i="12"/>
  <c r="F984" i="12"/>
  <c r="B984" i="12" s="1"/>
  <c r="F946" i="12"/>
  <c r="AH946" i="12" s="1"/>
  <c r="F919" i="12"/>
  <c r="AH919" i="12" s="1"/>
  <c r="B912" i="12"/>
  <c r="B961" i="12"/>
  <c r="F931" i="12"/>
  <c r="B931" i="12" s="1"/>
  <c r="F1013" i="12"/>
  <c r="B1013" i="12" s="1"/>
  <c r="F904" i="12"/>
  <c r="AH904" i="12" s="1"/>
  <c r="F949" i="12"/>
  <c r="B949" i="12" s="1"/>
  <c r="F985" i="12"/>
  <c r="B985" i="12" s="1"/>
  <c r="B908" i="12"/>
  <c r="B924" i="12"/>
  <c r="B962" i="12"/>
  <c r="AH1015" i="12"/>
  <c r="F991" i="12"/>
  <c r="B991" i="12" s="1"/>
  <c r="F920" i="12"/>
  <c r="B920" i="12" s="1"/>
  <c r="B968" i="12"/>
  <c r="B948" i="12"/>
  <c r="F972" i="12"/>
  <c r="AH972" i="12" s="1"/>
  <c r="F917" i="12"/>
  <c r="AH917" i="12" s="1"/>
  <c r="F934" i="12"/>
  <c r="B934" i="12" s="1"/>
  <c r="F1012" i="12"/>
  <c r="AH1012" i="12" s="1"/>
  <c r="F1001" i="12"/>
  <c r="AH1001" i="12" s="1"/>
  <c r="B938" i="12"/>
  <c r="F944" i="12"/>
  <c r="AH944" i="12" s="1"/>
  <c r="F932" i="12"/>
  <c r="B932" i="12" s="1"/>
  <c r="F966" i="12"/>
  <c r="AH966" i="12" s="1"/>
  <c r="F978" i="12"/>
  <c r="B978" i="12" s="1"/>
  <c r="F902" i="12"/>
  <c r="B902" i="12" s="1"/>
  <c r="F979" i="12"/>
  <c r="AH979" i="12" s="1"/>
  <c r="AH997" i="12"/>
  <c r="F992" i="12"/>
  <c r="F987" i="12"/>
  <c r="AH987" i="12" s="1"/>
  <c r="AH922" i="12"/>
  <c r="AH1023" i="12"/>
  <c r="B913" i="12"/>
  <c r="AH945" i="12"/>
  <c r="B901" i="12"/>
  <c r="F939" i="12"/>
  <c r="AH939" i="12" s="1"/>
  <c r="F975" i="12"/>
  <c r="F942" i="12"/>
  <c r="AH942" i="12" s="1"/>
  <c r="F1021" i="12"/>
  <c r="AH1021" i="12" s="1"/>
  <c r="AH903" i="12"/>
  <c r="F930" i="12"/>
  <c r="F995" i="12"/>
  <c r="F1008" i="12"/>
  <c r="F980" i="12"/>
  <c r="AH980" i="12" s="1"/>
  <c r="F1179" i="12"/>
  <c r="F910" i="12"/>
  <c r="B910" i="12" s="1"/>
  <c r="F986" i="12"/>
  <c r="AH986" i="12" s="1"/>
  <c r="AH909" i="12"/>
  <c r="B958" i="12"/>
  <c r="B1016" i="12"/>
  <c r="F974" i="12"/>
  <c r="F933" i="12"/>
  <c r="AH933" i="12" s="1"/>
  <c r="F971" i="12"/>
  <c r="F929" i="12"/>
  <c r="F1002" i="12"/>
  <c r="F1181" i="12"/>
  <c r="B1181" i="12" s="1"/>
  <c r="F989" i="12"/>
  <c r="B989" i="12" s="1"/>
  <c r="F983" i="12"/>
  <c r="F973" i="12"/>
  <c r="F969" i="12"/>
  <c r="F964" i="12"/>
  <c r="F914" i="12"/>
  <c r="F977" i="12"/>
  <c r="F1014" i="12"/>
  <c r="F960" i="12"/>
  <c r="B960" i="12" s="1"/>
  <c r="F935" i="12"/>
  <c r="AH935" i="12" s="1"/>
  <c r="F998" i="12"/>
  <c r="F928" i="12"/>
  <c r="B928" i="12" s="1"/>
  <c r="F925" i="12"/>
  <c r="AH925" i="12" s="1"/>
  <c r="B951" i="12"/>
  <c r="AH951" i="12"/>
  <c r="AH1024" i="12"/>
  <c r="B1024" i="12"/>
  <c r="B976" i="12"/>
  <c r="AH976" i="12"/>
  <c r="B933" i="12"/>
  <c r="AH954" i="12"/>
  <c r="AH1019" i="12"/>
  <c r="B906" i="12"/>
  <c r="B955" i="12"/>
  <c r="F947" i="12"/>
  <c r="F1000" i="12"/>
  <c r="F915" i="12"/>
  <c r="F970" i="12"/>
  <c r="F900" i="12"/>
  <c r="F936" i="12"/>
  <c r="B936" i="12" s="1"/>
  <c r="F1006" i="12"/>
  <c r="B1006" i="12" s="1"/>
  <c r="F956" i="12"/>
  <c r="B956" i="12" s="1"/>
  <c r="F1004" i="12"/>
  <c r="B1004" i="12" s="1"/>
  <c r="F1022" i="12"/>
  <c r="F1009" i="12"/>
  <c r="F988" i="12"/>
  <c r="F926" i="12"/>
  <c r="F967" i="12"/>
  <c r="F1011" i="12"/>
  <c r="F1180" i="12"/>
  <c r="F1003" i="12"/>
  <c r="AH1003" i="12" s="1"/>
  <c r="F916" i="12"/>
  <c r="B916" i="12" s="1"/>
  <c r="F952" i="12"/>
  <c r="F927" i="12"/>
  <c r="B959" i="12"/>
  <c r="AH959" i="12"/>
  <c r="AH937" i="12"/>
  <c r="AH957" i="12"/>
  <c r="B957" i="12"/>
  <c r="F994" i="12"/>
  <c r="F990" i="12"/>
  <c r="F1056" i="12"/>
  <c r="F911" i="12"/>
  <c r="B911" i="12" s="1"/>
  <c r="F921" i="12"/>
  <c r="F941" i="12"/>
  <c r="AH941" i="12" s="1"/>
  <c r="F1041" i="12"/>
  <c r="F993" i="12"/>
  <c r="F981" i="12"/>
  <c r="F963" i="12"/>
  <c r="B963" i="12" s="1"/>
  <c r="F965" i="12"/>
  <c r="AH965" i="12" s="1"/>
  <c r="F1010" i="12"/>
  <c r="F950" i="12"/>
  <c r="B950" i="12" s="1"/>
  <c r="F940" i="12"/>
  <c r="B940" i="12" s="1"/>
  <c r="B1025" i="12"/>
  <c r="AH1025" i="12"/>
  <c r="B923" i="12"/>
  <c r="AH923" i="12"/>
  <c r="B918" i="12"/>
  <c r="AH918" i="12"/>
  <c r="AH905" i="12"/>
  <c r="B905" i="12"/>
  <c r="F1007" i="12"/>
  <c r="F982" i="12"/>
  <c r="F943" i="12"/>
  <c r="F953" i="12"/>
  <c r="F1017" i="12"/>
  <c r="AH996" i="12"/>
  <c r="B996" i="12"/>
  <c r="AH949" i="12"/>
  <c r="B1018" i="12"/>
  <c r="AH1018" i="12"/>
  <c r="Q1054" i="12"/>
  <c r="Q747" i="12"/>
  <c r="Q762" i="12"/>
  <c r="Q745" i="12"/>
  <c r="Q742" i="12"/>
  <c r="U3399" i="14"/>
  <c r="Q741" i="12"/>
  <c r="Q738" i="12"/>
  <c r="Q752" i="12"/>
  <c r="Q1103" i="12"/>
  <c r="Q1100" i="12"/>
  <c r="Q1082" i="12"/>
  <c r="T719" i="12"/>
  <c r="Q748" i="12"/>
  <c r="Q1101" i="12"/>
  <c r="U1783" i="14"/>
  <c r="Q767" i="12"/>
  <c r="Q1053" i="12"/>
  <c r="Q1102" i="12"/>
  <c r="Q1096" i="12"/>
  <c r="U1772" i="14"/>
  <c r="Q753" i="12"/>
  <c r="U1710" i="14"/>
  <c r="Q746" i="12"/>
  <c r="U1122" i="14"/>
  <c r="Q1038" i="12"/>
  <c r="Q1097" i="12"/>
  <c r="Q743" i="12"/>
  <c r="Q735" i="12"/>
  <c r="U3379" i="14"/>
  <c r="U2611" i="14"/>
  <c r="Q739" i="12"/>
  <c r="Q761" i="12"/>
  <c r="Q1070" i="12"/>
  <c r="Q749" i="12"/>
  <c r="T1099" i="12"/>
  <c r="Q647" i="12"/>
  <c r="Q1027" i="12"/>
  <c r="AH1020" i="12" l="1"/>
  <c r="AH1005" i="12"/>
  <c r="AH984" i="12"/>
  <c r="B1021" i="12"/>
  <c r="AH999" i="12"/>
  <c r="B946" i="12"/>
  <c r="B904" i="12"/>
  <c r="AH920" i="12"/>
  <c r="B1001" i="12"/>
  <c r="B919" i="12"/>
  <c r="B939" i="12"/>
  <c r="B942" i="12"/>
  <c r="B944" i="12"/>
  <c r="B966" i="12"/>
  <c r="AH1013" i="12"/>
  <c r="AH907" i="12"/>
  <c r="B907" i="12"/>
  <c r="B972" i="12"/>
  <c r="B979" i="12"/>
  <c r="AH932" i="12"/>
  <c r="AH931" i="12"/>
  <c r="AH934" i="12"/>
  <c r="AH985" i="12"/>
  <c r="AH978" i="12"/>
  <c r="AH991" i="12"/>
  <c r="AH1004" i="12"/>
  <c r="B917" i="12"/>
  <c r="B1012" i="12"/>
  <c r="B987" i="12"/>
  <c r="AH902" i="12"/>
  <c r="AH1181" i="12"/>
  <c r="AH1006" i="12"/>
  <c r="AH989" i="12"/>
  <c r="AH992" i="12"/>
  <c r="B992" i="12"/>
  <c r="B980" i="12"/>
  <c r="AH910" i="12"/>
  <c r="B975" i="12"/>
  <c r="AH975" i="12"/>
  <c r="B1003" i="12"/>
  <c r="B995" i="12"/>
  <c r="AH995" i="12"/>
  <c r="B1008" i="12"/>
  <c r="AH1008" i="12"/>
  <c r="AH930" i="12"/>
  <c r="B930" i="12"/>
  <c r="AH1179" i="12"/>
  <c r="B1179" i="12"/>
  <c r="B986" i="12"/>
  <c r="B965" i="12"/>
  <c r="AH928" i="12"/>
  <c r="B935" i="12"/>
  <c r="AH950" i="12"/>
  <c r="AH916" i="12"/>
  <c r="AH956" i="12"/>
  <c r="B925" i="12"/>
  <c r="AH960" i="12"/>
  <c r="B1014" i="12"/>
  <c r="AH1014" i="12"/>
  <c r="AH914" i="12"/>
  <c r="B914" i="12"/>
  <c r="AH969" i="12"/>
  <c r="B969" i="12"/>
  <c r="AH983" i="12"/>
  <c r="B983" i="12"/>
  <c r="AH929" i="12"/>
  <c r="B929" i="12"/>
  <c r="AH998" i="12"/>
  <c r="B998" i="12"/>
  <c r="B977" i="12"/>
  <c r="AH977" i="12"/>
  <c r="B964" i="12"/>
  <c r="AH964" i="12"/>
  <c r="AH973" i="12"/>
  <c r="B973" i="12"/>
  <c r="AH1002" i="12"/>
  <c r="B1002" i="12"/>
  <c r="B971" i="12"/>
  <c r="AH971" i="12"/>
  <c r="B974" i="12"/>
  <c r="AH974" i="12"/>
  <c r="B941" i="12"/>
  <c r="AH940" i="12"/>
  <c r="AH963" i="12"/>
  <c r="AH927" i="12"/>
  <c r="B927" i="12"/>
  <c r="B1180" i="12"/>
  <c r="AH1180" i="12"/>
  <c r="AH967" i="12"/>
  <c r="B967" i="12"/>
  <c r="AH988" i="12"/>
  <c r="B988" i="12"/>
  <c r="AH1022" i="12"/>
  <c r="B1022" i="12"/>
  <c r="AH970" i="12"/>
  <c r="B970" i="12"/>
  <c r="B1000" i="12"/>
  <c r="AH1000" i="12"/>
  <c r="AH936" i="12"/>
  <c r="AH952" i="12"/>
  <c r="B952" i="12"/>
  <c r="B1011" i="12"/>
  <c r="AH1011" i="12"/>
  <c r="B926" i="12"/>
  <c r="AH926" i="12"/>
  <c r="AH1009" i="12"/>
  <c r="B1009" i="12"/>
  <c r="AH900" i="12"/>
  <c r="B900" i="12"/>
  <c r="B915" i="12"/>
  <c r="AH915" i="12"/>
  <c r="AH947" i="12"/>
  <c r="B947" i="12"/>
  <c r="AH911" i="12"/>
  <c r="B1010" i="12"/>
  <c r="AH1010" i="12"/>
  <c r="AH993" i="12"/>
  <c r="B993" i="12"/>
  <c r="AH990" i="12"/>
  <c r="B990" i="12"/>
  <c r="B981" i="12"/>
  <c r="AH981" i="12"/>
  <c r="B1041" i="12"/>
  <c r="AH1041" i="12"/>
  <c r="B921" i="12"/>
  <c r="AH921" i="12"/>
  <c r="B1056" i="12"/>
  <c r="AH1056" i="12"/>
  <c r="AH994" i="12"/>
  <c r="B994" i="12"/>
  <c r="AH953" i="12"/>
  <c r="B953" i="12"/>
  <c r="AH982" i="12"/>
  <c r="B982" i="12"/>
  <c r="AH1017" i="12"/>
  <c r="B1017" i="12"/>
  <c r="B943" i="12"/>
  <c r="AH943" i="12"/>
  <c r="AH1007" i="12"/>
  <c r="B1007" i="12"/>
  <c r="T751" i="12"/>
  <c r="T1098" i="12"/>
  <c r="T1102" i="12"/>
  <c r="T744" i="12"/>
  <c r="T1082" i="12"/>
  <c r="T745" i="12"/>
  <c r="T725" i="12"/>
  <c r="T727" i="12"/>
  <c r="T1075" i="12"/>
  <c r="T1101" i="12"/>
  <c r="T1100" i="12"/>
  <c r="T726" i="12"/>
  <c r="T1074" i="12"/>
  <c r="R1326" i="14"/>
  <c r="X22" i="14"/>
  <c r="T659" i="12"/>
  <c r="T668" i="12"/>
  <c r="X655" i="12"/>
  <c r="T654" i="12"/>
  <c r="T1028" i="12"/>
  <c r="T1027" i="12"/>
  <c r="Q264" i="1"/>
  <c r="X660" i="12" l="1"/>
  <c r="X6" i="12"/>
  <c r="X1044" i="12"/>
  <c r="X38" i="12" l="1"/>
  <c r="R2471" i="14" l="1"/>
  <c r="R2128" i="14"/>
  <c r="R2039" i="14"/>
  <c r="R1996" i="14"/>
  <c r="R3442" i="14"/>
  <c r="R1783" i="14"/>
  <c r="R1772" i="14"/>
  <c r="R1710" i="14"/>
  <c r="R3243" i="14"/>
  <c r="R1122" i="14"/>
  <c r="O192" i="1"/>
  <c r="Q192" i="1"/>
  <c r="X490" i="12" l="1"/>
  <c r="T1111" i="12"/>
  <c r="X73" i="12"/>
  <c r="T479" i="12"/>
  <c r="T162" i="12"/>
  <c r="T462" i="12"/>
  <c r="T622" i="12"/>
  <c r="X1154" i="12"/>
  <c r="T1163" i="12"/>
  <c r="T147" i="12"/>
  <c r="T621" i="12"/>
  <c r="U1625" i="14"/>
  <c r="U1636" i="14"/>
  <c r="T619" i="12"/>
  <c r="U24" i="14"/>
  <c r="T1164" i="12"/>
  <c r="X204" i="12"/>
  <c r="U1463" i="14"/>
  <c r="U120" i="14"/>
  <c r="X403" i="12"/>
  <c r="U1290" i="14"/>
  <c r="U593" i="14"/>
  <c r="U1813" i="14"/>
  <c r="U667" i="14"/>
  <c r="U2369" i="14"/>
  <c r="U1474" i="14"/>
  <c r="U3578" i="14"/>
  <c r="U2301" i="14"/>
  <c r="U1516" i="14"/>
  <c r="U1489" i="14"/>
  <c r="U1954" i="14"/>
  <c r="U1708" i="14"/>
  <c r="U1820" i="14"/>
  <c r="U2046" i="14"/>
  <c r="U1743" i="14"/>
  <c r="U1169" i="14"/>
  <c r="U2339" i="14"/>
  <c r="U2334" i="14"/>
  <c r="U3375" i="14"/>
  <c r="U1325" i="14"/>
  <c r="U3323" i="14"/>
  <c r="X71" i="12"/>
  <c r="X1143" i="12"/>
  <c r="X408" i="12"/>
  <c r="O226" i="1"/>
  <c r="O387" i="1"/>
  <c r="Q387" i="1"/>
  <c r="Q383" i="1"/>
  <c r="T620" i="12" l="1"/>
  <c r="T160" i="12"/>
  <c r="T161" i="12"/>
  <c r="X407" i="12"/>
  <c r="X539" i="12"/>
  <c r="X618" i="12"/>
  <c r="X383" i="12"/>
  <c r="X1061" i="12"/>
  <c r="X1153" i="12"/>
  <c r="X543" i="12"/>
  <c r="Q226" i="1"/>
  <c r="O182" i="1"/>
  <c r="Q182" i="1"/>
  <c r="X1152" i="12" l="1"/>
  <c r="T685" i="12" l="1"/>
  <c r="R1450" i="14"/>
  <c r="R1971" i="14"/>
  <c r="Q697" i="12"/>
  <c r="R1708" i="14"/>
  <c r="R834" i="14"/>
  <c r="Q660" i="12"/>
  <c r="R1937" i="14"/>
  <c r="N687" i="12"/>
  <c r="N672" i="12"/>
  <c r="N1116" i="12"/>
  <c r="R2968" i="14"/>
  <c r="Q665" i="12"/>
  <c r="R647" i="14"/>
  <c r="R1794" i="14"/>
  <c r="T669" i="12"/>
  <c r="R24" i="14"/>
  <c r="R693" i="14"/>
  <c r="N1119" i="12"/>
  <c r="N698" i="12"/>
  <c r="R1327" i="14"/>
  <c r="R1793" i="14"/>
  <c r="R805" i="14"/>
  <c r="R1016" i="14"/>
  <c r="R376" i="14"/>
  <c r="R138" i="14"/>
  <c r="N1123" i="12"/>
  <c r="R1924" i="14"/>
  <c r="Q670" i="12"/>
  <c r="R1848" i="14"/>
  <c r="R1449" i="14"/>
  <c r="R3214" i="14"/>
  <c r="N1117" i="12"/>
  <c r="R1798" i="14"/>
  <c r="R1488" i="14"/>
  <c r="R3111" i="14"/>
  <c r="R1291" i="14"/>
  <c r="R2348" i="14"/>
  <c r="R930" i="14"/>
  <c r="N661" i="12"/>
  <c r="N690" i="12"/>
  <c r="R655" i="14"/>
  <c r="N1118" i="12"/>
  <c r="R1632" i="14"/>
  <c r="R3375" i="14"/>
  <c r="R21" i="14"/>
  <c r="R1722" i="14"/>
  <c r="R2110" i="14"/>
  <c r="R1215" i="14"/>
  <c r="N653" i="12"/>
  <c r="R751" i="14"/>
  <c r="R2648" i="14"/>
  <c r="R1038" i="14"/>
  <c r="R1321" i="14"/>
  <c r="R1112" i="14"/>
  <c r="R696" i="14"/>
  <c r="R586" i="14"/>
  <c r="R372" i="14"/>
  <c r="N689" i="12"/>
  <c r="R2963" i="14"/>
  <c r="R2832" i="14"/>
  <c r="N1120" i="12"/>
  <c r="R2734" i="14"/>
  <c r="R6" i="14"/>
  <c r="R2831" i="14"/>
  <c r="N666" i="12"/>
  <c r="R1820" i="14"/>
  <c r="N656" i="12"/>
  <c r="R3133" i="14"/>
  <c r="N696" i="12"/>
  <c r="R345" i="14"/>
  <c r="R2360" i="14"/>
  <c r="R1199" i="14"/>
  <c r="R2670" i="14"/>
  <c r="R3578" i="14"/>
  <c r="R1766" i="14"/>
  <c r="R1085" i="14"/>
  <c r="R1816" i="14"/>
  <c r="R1790" i="14"/>
  <c r="R1630" i="14"/>
  <c r="R704" i="14"/>
  <c r="R680" i="14"/>
  <c r="N686" i="12"/>
  <c r="R906" i="14"/>
  <c r="R800" i="14"/>
  <c r="R2790" i="14"/>
  <c r="N654" i="12"/>
  <c r="R2134" i="14"/>
  <c r="R3115" i="14"/>
  <c r="R467" i="14"/>
  <c r="R2633" i="14"/>
  <c r="R1129" i="14"/>
  <c r="R490" i="14"/>
  <c r="R289" i="14"/>
  <c r="R466" i="14"/>
  <c r="R3117" i="14"/>
  <c r="R1158" i="14"/>
  <c r="T677" i="12"/>
  <c r="O498" i="1"/>
  <c r="Q690" i="12" l="1"/>
  <c r="U1790" i="14"/>
  <c r="Q695" i="12"/>
  <c r="Q658" i="12"/>
  <c r="T697" i="12"/>
  <c r="Q1069" i="12"/>
  <c r="Q884" i="12" l="1"/>
  <c r="Q862" i="12"/>
  <c r="Q860" i="12"/>
  <c r="N842" i="12"/>
  <c r="Q858" i="12"/>
  <c r="Q797" i="12"/>
  <c r="Q885" i="12"/>
  <c r="N733" i="12"/>
  <c r="N739" i="12"/>
  <c r="N738" i="12"/>
  <c r="Q870" i="12"/>
  <c r="N755" i="12"/>
  <c r="N850" i="12"/>
  <c r="N1077" i="12"/>
  <c r="N1071" i="12"/>
  <c r="Q882" i="12"/>
  <c r="Q865" i="12"/>
  <c r="N792" i="12"/>
  <c r="Q871" i="12"/>
  <c r="N825" i="12"/>
  <c r="N847" i="12"/>
  <c r="Q889" i="12"/>
  <c r="N802" i="12"/>
  <c r="N793" i="12"/>
  <c r="N725" i="12"/>
  <c r="Q861" i="12"/>
  <c r="N743" i="12"/>
  <c r="N747" i="12"/>
  <c r="N838" i="12"/>
  <c r="Q856" i="12"/>
  <c r="Q899" i="12"/>
  <c r="N1076" i="12"/>
  <c r="N831" i="12"/>
  <c r="Q881" i="12"/>
  <c r="N801" i="12"/>
  <c r="N1082" i="12"/>
  <c r="N846" i="12"/>
  <c r="N848" i="12"/>
  <c r="N845" i="12"/>
  <c r="N1177" i="12"/>
  <c r="N1055" i="12"/>
  <c r="N816" i="12"/>
  <c r="N822" i="12"/>
  <c r="N839" i="12"/>
  <c r="N832" i="12"/>
  <c r="N835" i="12"/>
  <c r="N715" i="12"/>
  <c r="N836" i="12"/>
  <c r="Q872" i="12"/>
  <c r="N726" i="12"/>
  <c r="Q896" i="12"/>
  <c r="N837" i="12"/>
  <c r="N746" i="12"/>
  <c r="N826" i="12"/>
  <c r="N1176" i="12"/>
  <c r="N745" i="12"/>
  <c r="N791" i="12"/>
  <c r="N833" i="12"/>
  <c r="Q851" i="12"/>
  <c r="N727" i="12"/>
  <c r="Q897" i="12"/>
  <c r="Q863" i="12"/>
  <c r="N1178" i="12"/>
  <c r="N809" i="12"/>
  <c r="N810" i="12"/>
  <c r="N834" i="12"/>
  <c r="N813" i="12"/>
  <c r="N849" i="12"/>
  <c r="N800" i="12"/>
  <c r="Q853" i="12"/>
  <c r="Q874" i="12"/>
  <c r="Q880" i="12"/>
  <c r="T798" i="12"/>
  <c r="Q786" i="12"/>
  <c r="O94" i="1"/>
  <c r="T1073" i="12"/>
  <c r="O398" i="1"/>
  <c r="Q324" i="1"/>
  <c r="Q111" i="1"/>
  <c r="Q830" i="12" l="1"/>
  <c r="T875" i="12"/>
  <c r="Q864" i="12"/>
  <c r="Q868" i="12"/>
  <c r="Q744" i="12"/>
  <c r="Q829" i="12"/>
  <c r="Q796" i="12"/>
  <c r="T896" i="12"/>
  <c r="T872" i="12"/>
  <c r="T876" i="12"/>
  <c r="Q845" i="12"/>
  <c r="Q824" i="12"/>
  <c r="Q1076" i="12"/>
  <c r="Q838" i="12"/>
  <c r="T861" i="12"/>
  <c r="X785" i="12"/>
  <c r="Q879" i="12"/>
  <c r="Q883" i="12"/>
  <c r="Q893" i="12"/>
  <c r="T882" i="12"/>
  <c r="Q852" i="12"/>
  <c r="Q1077" i="12"/>
  <c r="Q898" i="12"/>
  <c r="T857" i="12"/>
  <c r="T886" i="12"/>
  <c r="T862" i="12"/>
  <c r="T863" i="12"/>
  <c r="T869" i="12"/>
  <c r="T851" i="12"/>
  <c r="T878" i="12"/>
  <c r="Q837" i="12"/>
  <c r="Q836" i="12"/>
  <c r="Q828" i="12"/>
  <c r="Q843" i="12"/>
  <c r="Q844" i="12"/>
  <c r="Q831" i="12"/>
  <c r="T867" i="12"/>
  <c r="T856" i="12"/>
  <c r="Q795" i="12"/>
  <c r="Q847" i="12"/>
  <c r="T871" i="12"/>
  <c r="T865" i="12"/>
  <c r="Q794" i="12"/>
  <c r="Q895" i="12"/>
  <c r="Q850" i="12"/>
  <c r="T870" i="12"/>
  <c r="T885" i="12"/>
  <c r="T859" i="12"/>
  <c r="T858" i="12"/>
  <c r="T860" i="12"/>
  <c r="T887" i="12"/>
  <c r="T880" i="12"/>
  <c r="T853" i="12"/>
  <c r="T812" i="12"/>
  <c r="T808" i="12"/>
  <c r="T874" i="12"/>
  <c r="T784" i="12"/>
  <c r="T827" i="12"/>
  <c r="T807" i="12"/>
  <c r="T866" i="12"/>
  <c r="T854" i="12"/>
  <c r="T791" i="12"/>
  <c r="U1718" i="14"/>
  <c r="U1717" i="14"/>
  <c r="T855" i="12" l="1"/>
  <c r="X1071" i="12"/>
  <c r="X842" i="12"/>
  <c r="T893" i="12"/>
  <c r="T824" i="12"/>
  <c r="T868" i="12"/>
  <c r="X884" i="12"/>
  <c r="X885" i="12"/>
  <c r="T847" i="12"/>
  <c r="X889" i="12"/>
  <c r="X1040" i="12"/>
  <c r="T873" i="12"/>
  <c r="X886" i="12"/>
  <c r="T852" i="12"/>
  <c r="X882" i="12"/>
  <c r="T891" i="12"/>
  <c r="X881" i="12"/>
  <c r="T845" i="12"/>
  <c r="T864" i="12"/>
  <c r="X813" i="12"/>
  <c r="X892" i="12"/>
  <c r="X834" i="12"/>
  <c r="X820" i="12"/>
  <c r="X887" i="12"/>
  <c r="X831" i="12"/>
  <c r="X829" i="12"/>
  <c r="X843" i="12"/>
  <c r="X825" i="12"/>
  <c r="X854" i="12"/>
  <c r="X866" i="12"/>
  <c r="X888" i="12"/>
  <c r="T121" i="12"/>
  <c r="Q282" i="1"/>
  <c r="Q161" i="1"/>
  <c r="O39" i="1"/>
  <c r="O324" i="1"/>
  <c r="O61" i="1"/>
  <c r="O156" i="1"/>
  <c r="X891" i="12" l="1"/>
  <c r="X883" i="12"/>
  <c r="X855" i="12"/>
  <c r="X216" i="14"/>
  <c r="Q279" i="1"/>
  <c r="T1132" i="12" l="1"/>
  <c r="T250" i="12"/>
  <c r="T173" i="12"/>
  <c r="T128" i="12"/>
  <c r="T88" i="12"/>
  <c r="T337" i="12"/>
  <c r="Q725" i="12" l="1"/>
  <c r="Q750" i="12"/>
  <c r="Q726" i="12"/>
  <c r="Q751" i="12"/>
  <c r="Q1074" i="12"/>
  <c r="Q728" i="12"/>
  <c r="Q727" i="12"/>
  <c r="Q1075" i="12"/>
  <c r="R619" i="14"/>
  <c r="T1131" i="12"/>
  <c r="T116" i="12"/>
  <c r="T49" i="12"/>
  <c r="T122" i="12"/>
  <c r="T297" i="12"/>
  <c r="Q268" i="1"/>
  <c r="O338" i="1"/>
  <c r="Q338" i="1"/>
  <c r="O339" i="1"/>
  <c r="Q339" i="1"/>
  <c r="Q325" i="1"/>
  <c r="Q342" i="1"/>
  <c r="O334" i="1"/>
  <c r="Q334" i="1"/>
  <c r="O37" i="1"/>
  <c r="Q37" i="1"/>
  <c r="O341" i="1"/>
  <c r="Q341" i="1"/>
  <c r="O343" i="1"/>
  <c r="Q343" i="1"/>
  <c r="O90" i="1"/>
  <c r="Q90" i="1"/>
  <c r="O88" i="1"/>
  <c r="Q88" i="1"/>
  <c r="Q365" i="1"/>
  <c r="Q366" i="1"/>
  <c r="O501" i="1"/>
  <c r="Q92" i="1"/>
  <c r="Q499" i="1"/>
  <c r="Q370" i="1"/>
  <c r="O371" i="1"/>
  <c r="Q371" i="1"/>
  <c r="Q367" i="1"/>
  <c r="O373" i="1"/>
  <c r="Q373" i="1"/>
  <c r="O527" i="1"/>
  <c r="Q527" i="1"/>
  <c r="T747" i="12" l="1"/>
  <c r="T716" i="12"/>
  <c r="T734" i="12"/>
  <c r="T746" i="12"/>
  <c r="T740" i="12"/>
  <c r="T715" i="12"/>
  <c r="T733" i="12"/>
  <c r="T743" i="12"/>
  <c r="T728" i="12"/>
  <c r="Q404" i="12"/>
  <c r="X1132" i="12"/>
  <c r="X250" i="12"/>
  <c r="X337" i="12"/>
  <c r="X497" i="12"/>
  <c r="X542" i="12"/>
  <c r="X128" i="12"/>
  <c r="U3040" i="14"/>
  <c r="Q406" i="12"/>
  <c r="X681" i="14"/>
  <c r="X1358" i="14"/>
  <c r="X467" i="14"/>
  <c r="X1931" i="14"/>
  <c r="X1774" i="14"/>
  <c r="Q1141" i="12"/>
  <c r="X1794" i="14"/>
  <c r="X1728" i="14"/>
  <c r="X88" i="12"/>
  <c r="X3107" i="14"/>
  <c r="X3501" i="14"/>
  <c r="X217" i="14"/>
  <c r="Q467" i="12"/>
  <c r="Q554" i="12"/>
  <c r="X1228" i="14"/>
  <c r="X1128" i="14"/>
  <c r="T547" i="12"/>
  <c r="U1615" i="14"/>
  <c r="U21" i="14"/>
  <c r="X3382" i="14"/>
  <c r="U794" i="14"/>
  <c r="X3305" i="14"/>
  <c r="Q1138" i="12"/>
  <c r="X593" i="14"/>
  <c r="U3346" i="14"/>
  <c r="N1060" i="12"/>
  <c r="N1093" i="12"/>
  <c r="X24" i="14"/>
  <c r="X946" i="14"/>
  <c r="X1866" i="14"/>
  <c r="X3448" i="14"/>
  <c r="X3529" i="14"/>
  <c r="X1918" i="14"/>
  <c r="X3075" i="14"/>
  <c r="X805" i="14"/>
  <c r="X2603" i="14"/>
  <c r="X1457" i="14"/>
  <c r="X3548" i="14"/>
  <c r="X1197" i="14"/>
  <c r="X3458" i="14"/>
  <c r="Q77" i="12"/>
  <c r="X1050" i="14"/>
  <c r="X2547" i="14"/>
  <c r="X214" i="14"/>
  <c r="X1806" i="14"/>
  <c r="X20" i="14"/>
  <c r="X1340" i="14"/>
  <c r="X3616" i="14"/>
  <c r="X3099" i="14"/>
  <c r="Q451" i="12"/>
  <c r="X372" i="14"/>
  <c r="X2714" i="14"/>
  <c r="X1323" i="14"/>
  <c r="X1715" i="14"/>
  <c r="T1087" i="12"/>
  <c r="X1632" i="14"/>
  <c r="X302" i="14"/>
  <c r="Q453" i="12"/>
  <c r="X3450" i="14"/>
  <c r="X1115" i="14"/>
  <c r="U1321" i="14"/>
  <c r="X1610" i="14"/>
  <c r="X466" i="14"/>
  <c r="U2111" i="14"/>
  <c r="X3336" i="14"/>
  <c r="Q641" i="12"/>
  <c r="X140" i="14"/>
  <c r="U2071" i="14"/>
  <c r="U645" i="14"/>
  <c r="X1229" i="14"/>
  <c r="X138" i="14"/>
  <c r="X288" i="14"/>
  <c r="X2286" i="14"/>
  <c r="U804" i="14"/>
  <c r="U2640" i="14"/>
  <c r="N70" i="12"/>
  <c r="U2073" i="14"/>
  <c r="Q452" i="12"/>
  <c r="U153" i="14"/>
  <c r="X2034" i="14"/>
  <c r="U1015" i="14"/>
  <c r="U178" i="14"/>
  <c r="Q517" i="12"/>
  <c r="X1429" i="14"/>
  <c r="U3603" i="14"/>
  <c r="U3462" i="14"/>
  <c r="U791" i="14"/>
  <c r="X3512" i="14"/>
  <c r="T572" i="12"/>
  <c r="U3038" i="14"/>
  <c r="X3381" i="14"/>
  <c r="U1308" i="14"/>
  <c r="X930" i="14"/>
  <c r="U101" i="14"/>
  <c r="X1455" i="14"/>
  <c r="X2979" i="14"/>
  <c r="X3504" i="14"/>
  <c r="U800" i="14"/>
  <c r="U2940" i="14"/>
  <c r="X1198" i="14"/>
  <c r="U3519" i="14"/>
  <c r="U586" i="14"/>
  <c r="X1803" i="14"/>
  <c r="U2335" i="14"/>
  <c r="Q1064" i="12"/>
  <c r="Q1080" i="12"/>
  <c r="X99" i="14"/>
  <c r="X3614" i="14"/>
  <c r="Q468" i="12"/>
  <c r="X560" i="14"/>
  <c r="X1848" i="14"/>
  <c r="X2258" i="14"/>
  <c r="U3498" i="14"/>
  <c r="X3429" i="14"/>
  <c r="Q87" i="12"/>
  <c r="U3309" i="14"/>
  <c r="U2710" i="14"/>
  <c r="X3364" i="14"/>
  <c r="X1166" i="14"/>
  <c r="X289" i="14"/>
  <c r="Q1108" i="12"/>
  <c r="X1743" i="14"/>
  <c r="N500" i="12"/>
  <c r="X1708" i="14"/>
  <c r="Q1143" i="12"/>
  <c r="N621" i="12"/>
  <c r="U169" i="14"/>
  <c r="U2110" i="14"/>
  <c r="N1035" i="12"/>
  <c r="U3642" i="14"/>
  <c r="U2337" i="14"/>
  <c r="X1908" i="14"/>
  <c r="U796" i="14"/>
  <c r="U3147" i="14"/>
  <c r="X1702" i="14"/>
  <c r="U3276" i="14"/>
  <c r="U1626" i="14"/>
  <c r="X3615" i="14"/>
  <c r="X3403" i="14"/>
  <c r="U166" i="14"/>
  <c r="U3557" i="14"/>
  <c r="U210" i="14"/>
  <c r="U741" i="14"/>
  <c r="Q617" i="12"/>
  <c r="U2158" i="14"/>
  <c r="X3440" i="14"/>
  <c r="U184" i="14"/>
  <c r="N471" i="12"/>
  <c r="N534" i="12"/>
  <c r="U936" i="14"/>
  <c r="X1937" i="14"/>
  <c r="N1091" i="12"/>
  <c r="N620" i="12"/>
  <c r="U1204" i="14"/>
  <c r="U2250" i="14"/>
  <c r="U1547" i="14"/>
  <c r="U2072" i="14"/>
  <c r="U2000" i="14"/>
  <c r="N502" i="12"/>
  <c r="N608" i="12"/>
  <c r="U790" i="14"/>
  <c r="U1711" i="14"/>
  <c r="N490" i="12"/>
  <c r="U2568" i="14"/>
  <c r="N619" i="12"/>
  <c r="U647" i="14"/>
  <c r="N1147" i="12"/>
  <c r="U3133" i="14"/>
  <c r="U3308" i="14"/>
  <c r="U1350" i="14"/>
  <c r="U3214" i="14"/>
  <c r="U2863" i="14"/>
  <c r="U2525" i="14"/>
  <c r="U751" i="14"/>
  <c r="U2920" i="14"/>
  <c r="N124" i="12"/>
  <c r="U1957" i="14"/>
  <c r="U1007" i="14"/>
  <c r="N606" i="12"/>
  <c r="U945" i="14"/>
  <c r="U2024" i="14"/>
  <c r="U1014" i="14"/>
  <c r="U1584" i="14"/>
  <c r="U159" i="14"/>
  <c r="U2287" i="14"/>
  <c r="N528" i="12"/>
  <c r="U3395" i="14"/>
  <c r="U2045" i="14"/>
  <c r="U1283" i="14"/>
  <c r="U2018" i="14"/>
  <c r="U2336" i="14"/>
  <c r="U1287" i="14"/>
  <c r="U1709" i="14"/>
  <c r="U2083" i="14"/>
  <c r="U1189" i="14"/>
  <c r="U490" i="14"/>
  <c r="N1109" i="12"/>
  <c r="U1818" i="14"/>
  <c r="U3145" i="14"/>
  <c r="U2015" i="14"/>
  <c r="U1546" i="14"/>
  <c r="N603" i="12"/>
  <c r="U2263" i="14"/>
  <c r="U3494" i="14"/>
  <c r="U1017" i="14"/>
  <c r="N1145" i="12"/>
  <c r="U3154" i="14"/>
  <c r="X733" i="14"/>
  <c r="U1086" i="14"/>
  <c r="U607" i="14"/>
  <c r="U19" i="14"/>
  <c r="N1146" i="12"/>
  <c r="X1847" i="14"/>
  <c r="X8" i="14"/>
  <c r="X975" i="14"/>
  <c r="X1456" i="14"/>
  <c r="X1771" i="14"/>
  <c r="X2085" i="14"/>
  <c r="X2524" i="14"/>
  <c r="X3228" i="14"/>
  <c r="Q1067" i="12"/>
  <c r="X3369" i="14"/>
  <c r="X479" i="12"/>
  <c r="T1139" i="12"/>
  <c r="X607" i="12"/>
  <c r="X122" i="12"/>
  <c r="X297" i="12"/>
  <c r="X116" i="12"/>
  <c r="X1131" i="12"/>
  <c r="X460" i="12"/>
  <c r="T338" i="12"/>
  <c r="Q332" i="1"/>
  <c r="X733" i="12" l="1"/>
  <c r="X732" i="12"/>
  <c r="X731" i="12"/>
  <c r="X728" i="12"/>
  <c r="X750" i="12"/>
  <c r="X19" i="14"/>
  <c r="X2263" i="14"/>
  <c r="X2045" i="14"/>
  <c r="X2024" i="14"/>
  <c r="X2920" i="14"/>
  <c r="X3214" i="14"/>
  <c r="X695" i="14"/>
  <c r="Q471" i="12"/>
  <c r="X1453" i="14"/>
  <c r="X2133" i="14"/>
  <c r="X1816" i="14"/>
  <c r="X1722" i="14"/>
  <c r="Q1066" i="12"/>
  <c r="Q1046" i="12"/>
  <c r="X3462" i="14"/>
  <c r="T517" i="12"/>
  <c r="X21" i="14"/>
  <c r="X189" i="12"/>
  <c r="X437" i="12"/>
  <c r="X2261" i="14"/>
  <c r="Q603" i="12"/>
  <c r="X703" i="14"/>
  <c r="X945" i="14"/>
  <c r="X3308" i="14"/>
  <c r="X3538" i="14"/>
  <c r="X790" i="14"/>
  <c r="X1579" i="14"/>
  <c r="X3105" i="14"/>
  <c r="X2158" i="14"/>
  <c r="X3557" i="14"/>
  <c r="X705" i="14"/>
  <c r="X3642" i="14"/>
  <c r="Q1142" i="12"/>
  <c r="X2710" i="14"/>
  <c r="T1080" i="12"/>
  <c r="X586" i="14"/>
  <c r="X501" i="12"/>
  <c r="X906" i="14"/>
  <c r="T641" i="12"/>
  <c r="X1068" i="12"/>
  <c r="X3346" i="14"/>
  <c r="T1138" i="12"/>
  <c r="X553" i="12"/>
  <c r="X2817" i="14"/>
  <c r="X524" i="12"/>
  <c r="X1050" i="12"/>
  <c r="X173" i="12"/>
  <c r="X1095" i="12"/>
  <c r="X546" i="12"/>
  <c r="X536" i="12"/>
  <c r="T1067" i="12"/>
  <c r="X338" i="12"/>
  <c r="O367" i="1"/>
  <c r="O333" i="1"/>
  <c r="O366" i="1"/>
  <c r="O499" i="1"/>
  <c r="O92" i="1"/>
  <c r="O342" i="1"/>
  <c r="O365" i="1"/>
  <c r="O314" i="1"/>
  <c r="O325" i="1"/>
  <c r="X573" i="12" l="1"/>
  <c r="T629" i="12"/>
  <c r="X49" i="12"/>
  <c r="X474" i="12"/>
  <c r="T630" i="12"/>
  <c r="X457" i="12"/>
  <c r="X1067" i="12"/>
  <c r="Q333" i="1"/>
  <c r="Q314" i="1"/>
  <c r="Q384" i="1"/>
  <c r="X1093" i="12" l="1"/>
  <c r="X620" i="12"/>
  <c r="Q147" i="1"/>
  <c r="O167" i="1"/>
  <c r="Q167" i="1"/>
  <c r="Q261" i="1" l="1"/>
  <c r="Q198" i="1"/>
  <c r="O310" i="1"/>
  <c r="Q310" i="1" l="1"/>
  <c r="O162" i="1" l="1"/>
  <c r="Q162" i="1"/>
  <c r="O158" i="1"/>
  <c r="Q158" i="1"/>
  <c r="O159" i="1"/>
  <c r="Q159" i="1"/>
  <c r="O492" i="1" l="1"/>
  <c r="O170" i="1"/>
  <c r="Q859" i="12" l="1"/>
  <c r="N844" i="12"/>
  <c r="Q826" i="12"/>
  <c r="N869" i="12"/>
  <c r="N878" i="12"/>
  <c r="Q894" i="12"/>
  <c r="N873" i="12"/>
  <c r="N898" i="12"/>
  <c r="T890" i="12"/>
  <c r="T785" i="12"/>
  <c r="T710" i="12"/>
  <c r="O89" i="1"/>
  <c r="Q89" i="1"/>
  <c r="Q305" i="1"/>
  <c r="T883" i="12" l="1"/>
  <c r="Q835" i="12"/>
  <c r="Q707" i="12"/>
  <c r="T783" i="12"/>
  <c r="T742" i="12"/>
  <c r="Q833" i="12"/>
  <c r="T892" i="12"/>
  <c r="T888" i="12"/>
  <c r="T822" i="12"/>
  <c r="T884" i="12"/>
  <c r="Q718" i="12"/>
  <c r="T889" i="12"/>
  <c r="R3112" i="14"/>
  <c r="R3023" i="14"/>
  <c r="R560" i="14"/>
  <c r="R762" i="14"/>
  <c r="R1611" i="14"/>
  <c r="R1775" i="14"/>
  <c r="R1931" i="14"/>
  <c r="R2407" i="14"/>
  <c r="R1411" i="14"/>
  <c r="R2088" i="14"/>
  <c r="R1771" i="14"/>
  <c r="R951" i="14"/>
  <c r="R3212" i="14"/>
  <c r="R1776" i="14"/>
  <c r="R1779" i="14"/>
  <c r="R612" i="14"/>
  <c r="R1934" i="14"/>
  <c r="R1128" i="14"/>
  <c r="R1936" i="14"/>
  <c r="R1062" i="14"/>
  <c r="R2585" i="14"/>
  <c r="R2927" i="14"/>
  <c r="R741" i="14"/>
  <c r="R2083" i="14"/>
  <c r="R1208" i="14"/>
  <c r="R2024" i="14"/>
  <c r="R3024" i="14"/>
  <c r="R1535" i="14"/>
  <c r="R662" i="14"/>
  <c r="R1020" i="14"/>
  <c r="R1774" i="14"/>
  <c r="R3393" i="14"/>
  <c r="R945" i="14"/>
  <c r="R1458" i="14"/>
  <c r="R2980" i="14"/>
  <c r="R1610" i="14"/>
  <c r="R1018" i="14"/>
  <c r="R1513" i="14"/>
  <c r="R1579" i="14"/>
  <c r="R2920" i="14"/>
  <c r="R1209" i="14"/>
  <c r="R3076" i="14"/>
  <c r="R822" i="14"/>
  <c r="R2158" i="14"/>
  <c r="R1744" i="14"/>
  <c r="R952" i="14"/>
  <c r="R588" i="14"/>
  <c r="R1993" i="14"/>
  <c r="R2548" i="14"/>
  <c r="R1578" i="14"/>
  <c r="R1210" i="14"/>
  <c r="R1536" i="14"/>
  <c r="R1972" i="14"/>
  <c r="R2803" i="14"/>
  <c r="R950" i="14"/>
  <c r="R207" i="14"/>
  <c r="R1712" i="14"/>
  <c r="R1086" i="14"/>
  <c r="R3146" i="14"/>
  <c r="R1518" i="14"/>
  <c r="R1503" i="14"/>
  <c r="R179" i="14"/>
  <c r="R2093" i="14"/>
  <c r="R2084" i="14"/>
  <c r="R194" i="14"/>
  <c r="R615" i="14"/>
  <c r="R2763" i="14"/>
  <c r="R3568" i="14"/>
  <c r="R743" i="14"/>
  <c r="R663" i="14"/>
  <c r="R366" i="14"/>
  <c r="R936" i="14"/>
  <c r="R790" i="14"/>
  <c r="R1735" i="14"/>
  <c r="R214" i="14"/>
  <c r="R1505" i="14"/>
  <c r="R1179" i="14"/>
  <c r="R1019" i="14"/>
  <c r="U762" i="14"/>
  <c r="T881" i="12" l="1"/>
  <c r="O390" i="1"/>
  <c r="O260" i="1"/>
  <c r="O463" i="1"/>
  <c r="Q399" i="1"/>
  <c r="O399" i="1"/>
  <c r="Q394" i="1"/>
  <c r="O394" i="1"/>
  <c r="O392" i="1"/>
  <c r="Q404" i="1"/>
  <c r="Q391" i="1"/>
  <c r="Q388" i="1"/>
  <c r="Q381" i="1"/>
  <c r="O381" i="1"/>
  <c r="Q386" i="1"/>
  <c r="Q380" i="1"/>
  <c r="Q378" i="1"/>
  <c r="O378" i="1"/>
  <c r="Q377" i="1"/>
  <c r="O377" i="1"/>
  <c r="Q376" i="1"/>
  <c r="O376" i="1"/>
  <c r="Q374" i="1"/>
  <c r="Q375" i="1"/>
  <c r="Q372" i="1"/>
  <c r="O372" i="1"/>
  <c r="Q364" i="1"/>
  <c r="O364" i="1"/>
  <c r="O363" i="1"/>
  <c r="Q330" i="1"/>
  <c r="O330" i="1"/>
  <c r="Q87" i="1"/>
  <c r="O87" i="1"/>
  <c r="Q85" i="1"/>
  <c r="O85" i="1"/>
  <c r="Q359" i="1"/>
  <c r="O359" i="1"/>
  <c r="Q329" i="1"/>
  <c r="O329" i="1"/>
  <c r="Q356" i="1"/>
  <c r="O356" i="1"/>
  <c r="Q352" i="1"/>
  <c r="O352" i="1"/>
  <c r="Q350" i="1"/>
  <c r="O350" i="1"/>
  <c r="Q349" i="1"/>
  <c r="O349" i="1"/>
  <c r="Q348" i="1"/>
  <c r="Q346" i="1"/>
  <c r="O346" i="1"/>
  <c r="Q345" i="1"/>
  <c r="Q344" i="1"/>
  <c r="O344" i="1"/>
  <c r="O327" i="1"/>
  <c r="Q82" i="1"/>
  <c r="Q337" i="1"/>
  <c r="O337" i="1"/>
  <c r="Q326" i="1"/>
  <c r="O326" i="1"/>
  <c r="Q336" i="1"/>
  <c r="O336" i="1"/>
  <c r="Q309" i="1"/>
  <c r="Q323" i="1"/>
  <c r="O323" i="1"/>
  <c r="Q303" i="1"/>
  <c r="Q496" i="1"/>
  <c r="Q318" i="1"/>
  <c r="O318" i="1"/>
  <c r="Q317" i="1"/>
  <c r="O317" i="1"/>
  <c r="Q285" i="1"/>
  <c r="O285" i="1"/>
  <c r="Q80" i="1"/>
  <c r="Q277" i="1"/>
  <c r="O27" i="1"/>
  <c r="Q308" i="1"/>
  <c r="O308" i="1"/>
  <c r="Q306" i="1"/>
  <c r="O306" i="1"/>
  <c r="Q497" i="1"/>
  <c r="O497" i="1"/>
  <c r="Q495" i="1"/>
  <c r="O495" i="1"/>
  <c r="O494" i="1"/>
  <c r="Q491" i="1"/>
  <c r="O491" i="1"/>
  <c r="Q488" i="1"/>
  <c r="O488" i="1"/>
  <c r="Q484" i="1"/>
  <c r="O484" i="1"/>
  <c r="O301" i="1"/>
  <c r="Q33" i="1"/>
  <c r="O33" i="1"/>
  <c r="Q24" i="1"/>
  <c r="O24" i="1"/>
  <c r="Q284" i="1"/>
  <c r="O284" i="1"/>
  <c r="Q79" i="1"/>
  <c r="O79" i="1"/>
  <c r="Q288" i="1"/>
  <c r="Q300" i="1"/>
  <c r="Q298" i="1"/>
  <c r="O298" i="1"/>
  <c r="Q297" i="1"/>
  <c r="Q295" i="1"/>
  <c r="O295" i="1"/>
  <c r="Q294" i="1"/>
  <c r="O294" i="1"/>
  <c r="Q292" i="1"/>
  <c r="O292" i="1"/>
  <c r="Q274" i="1"/>
  <c r="Q291" i="1"/>
  <c r="Q76" i="1"/>
  <c r="Q245" i="1"/>
  <c r="Q281" i="1"/>
  <c r="O281" i="1"/>
  <c r="Q273" i="1"/>
  <c r="Q269" i="1"/>
  <c r="O269" i="1"/>
  <c r="Q270" i="1"/>
  <c r="O270" i="1"/>
  <c r="Q78" i="1"/>
  <c r="Q266" i="1"/>
  <c r="Q263" i="1"/>
  <c r="O263" i="1"/>
  <c r="Q262" i="1"/>
  <c r="Q257" i="1"/>
  <c r="Q252" i="1"/>
  <c r="O252" i="1"/>
  <c r="Q248" i="1"/>
  <c r="Q249" i="1"/>
  <c r="Q255" i="1"/>
  <c r="O251" i="1"/>
  <c r="Q250" i="1"/>
  <c r="Q481" i="1"/>
  <c r="Q230" i="1"/>
  <c r="Q75" i="1"/>
  <c r="Q244" i="1"/>
  <c r="Q228" i="1"/>
  <c r="Q243" i="1"/>
  <c r="Q74" i="1"/>
  <c r="O74" i="1"/>
  <c r="Q237" i="1"/>
  <c r="O225" i="1"/>
  <c r="Q236" i="1"/>
  <c r="O236" i="1"/>
  <c r="Q223" i="1"/>
  <c r="Q238" i="1"/>
  <c r="O238" i="1"/>
  <c r="Q235" i="1"/>
  <c r="Q234" i="1"/>
  <c r="O234" i="1"/>
  <c r="Q233" i="1"/>
  <c r="O233" i="1"/>
  <c r="Q231" i="1"/>
  <c r="O231" i="1"/>
  <c r="Q227" i="1"/>
  <c r="Q215" i="1"/>
  <c r="Q477" i="1"/>
  <c r="O477" i="1"/>
  <c r="Q229" i="1"/>
  <c r="O229" i="1"/>
  <c r="Q224" i="1"/>
  <c r="O224" i="1"/>
  <c r="Q18" i="1"/>
  <c r="Q475" i="1"/>
  <c r="O475" i="1"/>
  <c r="Q476" i="1"/>
  <c r="O476" i="1"/>
  <c r="Q222" i="1"/>
  <c r="Q211" i="1"/>
  <c r="O211" i="1"/>
  <c r="Q221" i="1"/>
  <c r="Q209" i="1"/>
  <c r="O209" i="1"/>
  <c r="Q216" i="1"/>
  <c r="O216" i="1"/>
  <c r="O518" i="1"/>
  <c r="Q213" i="1"/>
  <c r="O213" i="1"/>
  <c r="Q212" i="1"/>
  <c r="O212" i="1"/>
  <c r="Q208" i="1"/>
  <c r="Q17" i="1"/>
  <c r="O17" i="1"/>
  <c r="O210" i="1"/>
  <c r="Q207" i="1"/>
  <c r="O207" i="1"/>
  <c r="O205" i="1"/>
  <c r="Q204" i="1"/>
  <c r="Q206" i="1"/>
  <c r="Q515" i="1"/>
  <c r="Q203" i="1"/>
  <c r="O203" i="1"/>
  <c r="Q69" i="1"/>
  <c r="O69" i="1"/>
  <c r="Q193" i="1"/>
  <c r="Q202" i="1"/>
  <c r="O202" i="1"/>
  <c r="Q201" i="1"/>
  <c r="O201" i="1"/>
  <c r="Q468" i="1"/>
  <c r="O468" i="1"/>
  <c r="Q200" i="1"/>
  <c r="O200" i="1"/>
  <c r="Q196" i="1"/>
  <c r="O196" i="1"/>
  <c r="Q194" i="1"/>
  <c r="O194" i="1"/>
  <c r="O467" i="1"/>
  <c r="O15" i="1"/>
  <c r="O189" i="1"/>
  <c r="Q66" i="1"/>
  <c r="O66" i="1"/>
  <c r="Q67" i="1"/>
  <c r="O67" i="1"/>
  <c r="Q190" i="1"/>
  <c r="Q188" i="1"/>
  <c r="O188" i="1"/>
  <c r="Q184" i="1"/>
  <c r="O184" i="1"/>
  <c r="Q180" i="1"/>
  <c r="Q174" i="1"/>
  <c r="Q187" i="1"/>
  <c r="O187" i="1"/>
  <c r="Q185" i="1"/>
  <c r="O185" i="1"/>
  <c r="Q177" i="1"/>
  <c r="O178" i="1"/>
  <c r="Q176" i="1"/>
  <c r="O176" i="1"/>
  <c r="Q181" i="1"/>
  <c r="Q169" i="1"/>
  <c r="Q175" i="1"/>
  <c r="O175" i="1"/>
  <c r="Q179" i="1"/>
  <c r="O64" i="1"/>
  <c r="O63" i="1"/>
  <c r="O171" i="1"/>
  <c r="O62" i="1"/>
  <c r="O14" i="1"/>
  <c r="Q165" i="1"/>
  <c r="Q164" i="1"/>
  <c r="O58" i="1"/>
  <c r="O466" i="1"/>
  <c r="Q155" i="1"/>
  <c r="O155" i="1"/>
  <c r="Q54" i="1"/>
  <c r="Q148" i="1"/>
  <c r="Q56" i="1"/>
  <c r="O56" i="1"/>
  <c r="Q52" i="1"/>
  <c r="O52" i="1"/>
  <c r="Q144" i="1"/>
  <c r="O144" i="1"/>
  <c r="O8" i="1"/>
  <c r="Q142" i="1"/>
  <c r="O142" i="1"/>
  <c r="Q141" i="1"/>
  <c r="O141" i="1"/>
  <c r="Q464" i="1"/>
  <c r="O464" i="1"/>
  <c r="Q131" i="1"/>
  <c r="Q130" i="1"/>
  <c r="O130" i="1"/>
  <c r="O47" i="1"/>
  <c r="Q123" i="1"/>
  <c r="O123" i="1"/>
  <c r="Q5" i="1"/>
  <c r="Q121" i="1"/>
  <c r="Q116" i="1"/>
  <c r="Q114" i="1"/>
  <c r="Q112" i="1"/>
  <c r="Q458" i="1"/>
  <c r="Q106" i="1"/>
  <c r="O106" i="1"/>
  <c r="N829" i="12" l="1"/>
  <c r="N1040" i="12"/>
  <c r="Q463" i="1"/>
  <c r="O117" i="1" l="1"/>
  <c r="O46" i="1"/>
  <c r="O55" i="1"/>
  <c r="O190" i="1"/>
  <c r="Q225" i="1"/>
  <c r="Q117" i="1"/>
  <c r="Q84" i="1"/>
  <c r="O247" i="1"/>
  <c r="O179" i="1"/>
  <c r="O280" i="1"/>
  <c r="Q280" i="1"/>
  <c r="Q55" i="1"/>
  <c r="O164" i="1"/>
  <c r="O121" i="1"/>
  <c r="O277" i="1"/>
  <c r="O60" i="1"/>
  <c r="O54" i="1"/>
  <c r="O165" i="1"/>
  <c r="O53" i="1"/>
  <c r="O335" i="1"/>
  <c r="O257" i="1"/>
  <c r="O297" i="1"/>
  <c r="O380" i="1"/>
  <c r="O262" i="1"/>
  <c r="O259" i="1"/>
  <c r="O235" i="1"/>
  <c r="O191" i="1"/>
  <c r="O206" i="1"/>
  <c r="O116" i="1"/>
  <c r="Q311" i="1"/>
  <c r="Q335" i="1"/>
  <c r="O174" i="1"/>
  <c r="O76" i="1"/>
  <c r="O265" i="1"/>
  <c r="O289" i="1"/>
  <c r="O409" i="1"/>
  <c r="O228" i="1"/>
  <c r="O230" i="1"/>
  <c r="O248" i="1"/>
  <c r="O221" i="1"/>
  <c r="O80" i="1"/>
  <c r="Q259" i="1"/>
  <c r="Q307" i="1"/>
  <c r="Q51" i="1"/>
  <c r="Q353" i="1"/>
  <c r="O375" i="1"/>
  <c r="O400" i="1"/>
  <c r="O404" i="1"/>
  <c r="O362" i="1"/>
  <c r="O347" i="1"/>
  <c r="O360" i="1"/>
  <c r="O354" i="1"/>
  <c r="O291" i="1"/>
  <c r="O13" i="1"/>
  <c r="O139" i="1"/>
  <c r="O303" i="1"/>
  <c r="O496" i="1"/>
  <c r="O245" i="1"/>
  <c r="O309" i="1"/>
  <c r="O288" i="1"/>
  <c r="O386" i="1"/>
  <c r="O131" i="1"/>
  <c r="O172" i="1"/>
  <c r="Q118" i="1"/>
  <c r="Q195" i="1"/>
  <c r="Q514" i="1"/>
  <c r="O186" i="1"/>
  <c r="X6" i="14" l="1"/>
  <c r="Q53" i="1"/>
  <c r="Q172" i="1"/>
  <c r="Q247" i="1"/>
  <c r="Q191" i="1"/>
  <c r="Q289" i="1"/>
  <c r="Q265" i="1"/>
  <c r="Q409" i="1"/>
  <c r="Q360" i="1"/>
  <c r="Q400" i="1"/>
  <c r="Q354" i="1"/>
  <c r="Q347" i="1"/>
  <c r="Q186" i="1"/>
  <c r="Q74" i="12" l="1"/>
  <c r="T207" i="12"/>
  <c r="T614" i="12"/>
  <c r="T86" i="12"/>
  <c r="T1057" i="12"/>
  <c r="T645" i="12"/>
  <c r="N71" i="12"/>
  <c r="Q1093" i="12"/>
  <c r="Q501" i="12"/>
  <c r="U1188" i="14"/>
  <c r="Q606" i="12"/>
  <c r="Q1095" i="12"/>
  <c r="Q523" i="12"/>
  <c r="U320" i="14"/>
  <c r="U3307" i="14"/>
  <c r="T610" i="12"/>
  <c r="U1722" i="14"/>
  <c r="U721" i="14"/>
  <c r="U2803" i="14"/>
  <c r="U1458" i="14"/>
  <c r="Q1090" i="12"/>
  <c r="T1045" i="12"/>
  <c r="U1019" i="14"/>
  <c r="N1067" i="12"/>
  <c r="U2069" i="14"/>
  <c r="U3450" i="14"/>
  <c r="U318" i="14"/>
  <c r="U942" i="14"/>
  <c r="T613" i="12"/>
  <c r="U3476" i="14"/>
  <c r="T471" i="12"/>
  <c r="T31" i="12"/>
  <c r="U906" i="14"/>
  <c r="U2067" i="14"/>
  <c r="N72" i="12"/>
  <c r="N537" i="12"/>
  <c r="Q1086" i="12"/>
  <c r="U306" i="14"/>
  <c r="N436" i="12"/>
  <c r="U3604" i="14"/>
  <c r="U3181" i="14"/>
  <c r="U822" i="14"/>
  <c r="Q543" i="12"/>
  <c r="Q1087" i="12"/>
  <c r="N1088" i="12"/>
  <c r="U1931" i="14"/>
  <c r="N1094" i="12"/>
  <c r="N1046" i="12"/>
  <c r="U194" i="14"/>
  <c r="Q608" i="12"/>
  <c r="U1226" i="14"/>
  <c r="U1775" i="14"/>
  <c r="U1197" i="14"/>
  <c r="U3538" i="14"/>
  <c r="Q514" i="12"/>
  <c r="U1456" i="14"/>
  <c r="U1851" i="14"/>
  <c r="N1062" i="12"/>
  <c r="U2831" i="14"/>
  <c r="N73" i="12"/>
  <c r="N503" i="12"/>
  <c r="N58" i="12"/>
  <c r="N602" i="12"/>
  <c r="U1866" i="14"/>
  <c r="U3039" i="14"/>
  <c r="Q459" i="12"/>
  <c r="N1066" i="12"/>
  <c r="U1816" i="14"/>
  <c r="N540" i="12"/>
  <c r="Q476" i="12"/>
  <c r="U703" i="14"/>
  <c r="N123" i="12"/>
  <c r="U1326" i="14"/>
  <c r="U1388" i="14"/>
  <c r="U3407" i="14"/>
  <c r="U2122" i="14"/>
  <c r="U3605" i="14"/>
  <c r="U374" i="14"/>
  <c r="U302" i="14"/>
  <c r="N338" i="12"/>
  <c r="Q1081" i="12"/>
  <c r="Q403" i="12"/>
  <c r="Q1089" i="12"/>
  <c r="U2360" i="14"/>
  <c r="N1105" i="12"/>
  <c r="N544" i="12"/>
  <c r="U2116" i="14"/>
  <c r="Q1092" i="12"/>
  <c r="Q538" i="12"/>
  <c r="U2692" i="14"/>
  <c r="U1227" i="14"/>
  <c r="N516" i="12"/>
  <c r="U705" i="14"/>
  <c r="Q609" i="12"/>
  <c r="U1744" i="14"/>
  <c r="U1455" i="14"/>
  <c r="N1108" i="12"/>
  <c r="U2123" i="14"/>
  <c r="U789" i="14"/>
  <c r="U1766" i="14"/>
  <c r="N410" i="12"/>
  <c r="U3120" i="14"/>
  <c r="U1784" i="14"/>
  <c r="U1327" i="14"/>
  <c r="U1452" i="14"/>
  <c r="N1107" i="12"/>
  <c r="N574" i="12"/>
  <c r="U1589" i="14"/>
  <c r="U294" i="14"/>
  <c r="U2261" i="14"/>
  <c r="U930" i="14"/>
  <c r="U3076" i="14"/>
  <c r="U2271" i="14"/>
  <c r="U2641" i="14"/>
  <c r="N604" i="12"/>
  <c r="U1848" i="14"/>
  <c r="U1451" i="14"/>
  <c r="U1228" i="14"/>
  <c r="U2135" i="14"/>
  <c r="U1869" i="14"/>
  <c r="N208" i="12"/>
  <c r="N497" i="12"/>
  <c r="N1065" i="12"/>
  <c r="U1449" i="14"/>
  <c r="U1598" i="14"/>
  <c r="N190" i="12"/>
  <c r="U695" i="14"/>
  <c r="N524" i="12"/>
  <c r="U2117" i="14"/>
  <c r="N572" i="12"/>
  <c r="U1457" i="14"/>
  <c r="U2133" i="14"/>
  <c r="U1836" i="14"/>
  <c r="N87" i="12"/>
  <c r="N478" i="12"/>
  <c r="U1570" i="14"/>
  <c r="U3310" i="14"/>
  <c r="U764" i="14"/>
  <c r="U1847" i="14"/>
  <c r="U2134" i="14"/>
  <c r="U1517" i="14"/>
  <c r="U3107" i="14"/>
  <c r="U1535" i="14"/>
  <c r="U195" i="14"/>
  <c r="N435" i="12"/>
  <c r="U1450" i="14"/>
  <c r="T77" i="12"/>
  <c r="Q410" i="12" l="1"/>
  <c r="T541" i="12"/>
  <c r="Q521" i="12"/>
  <c r="Q73" i="12"/>
  <c r="Q1088" i="12"/>
  <c r="T543" i="12"/>
  <c r="Q72" i="12"/>
  <c r="T1079" i="12"/>
  <c r="T85" i="12"/>
  <c r="T503" i="12" l="1"/>
  <c r="T73" i="12"/>
  <c r="N647" i="12" l="1"/>
  <c r="N670" i="12"/>
  <c r="N1069" i="12"/>
  <c r="N1036" i="12"/>
  <c r="N1073" i="12"/>
  <c r="Q680" i="12" l="1"/>
  <c r="Q654" i="12"/>
  <c r="Q668" i="12"/>
  <c r="Q669" i="12"/>
  <c r="T658" i="12"/>
  <c r="Q666" i="12"/>
  <c r="Q657" i="12"/>
  <c r="Q1073" i="12"/>
  <c r="Q1036" i="12"/>
  <c r="Q393" i="12"/>
  <c r="Q876" i="12" l="1"/>
  <c r="Q737" i="12"/>
  <c r="Q740" i="12"/>
  <c r="Q1028" i="12"/>
  <c r="Q813" i="12"/>
  <c r="Q810" i="12"/>
  <c r="Q814" i="12"/>
  <c r="Q869" i="12"/>
  <c r="N828" i="12"/>
  <c r="N824" i="12"/>
  <c r="Q888" i="12"/>
  <c r="N790" i="12"/>
  <c r="N676" i="12"/>
  <c r="N1026" i="12"/>
  <c r="Q892" i="12"/>
  <c r="N817" i="12"/>
  <c r="Q875" i="12"/>
  <c r="N1037" i="12"/>
  <c r="Q891" i="12"/>
  <c r="N827" i="12"/>
  <c r="N830" i="12"/>
  <c r="N821" i="12"/>
  <c r="N695" i="12"/>
  <c r="N734" i="12"/>
  <c r="N1039" i="12"/>
  <c r="N732" i="12"/>
  <c r="Q866" i="12"/>
  <c r="N660" i="12"/>
  <c r="N659" i="12"/>
  <c r="N736" i="12"/>
  <c r="N819" i="12"/>
  <c r="N807" i="12"/>
  <c r="N1038" i="12"/>
  <c r="T682" i="12"/>
  <c r="T694" i="12"/>
  <c r="T1026" i="12"/>
  <c r="T664" i="12"/>
  <c r="T705" i="12"/>
  <c r="T653" i="12"/>
  <c r="T690" i="12"/>
  <c r="T665" i="12"/>
  <c r="T666" i="12"/>
  <c r="T1036" i="12"/>
  <c r="Q790" i="12" l="1"/>
  <c r="Q877" i="12"/>
  <c r="Q734" i="12"/>
  <c r="X1026" i="12"/>
  <c r="X673" i="12"/>
  <c r="X669" i="12"/>
  <c r="X1036" i="12"/>
  <c r="T401" i="12"/>
  <c r="X401" i="12" l="1"/>
  <c r="Q421" i="12"/>
  <c r="Q480" i="12" l="1"/>
  <c r="Q1155" i="12" l="1"/>
  <c r="U2726" i="14" l="1"/>
  <c r="X1155" i="12" l="1"/>
  <c r="Q1147" i="12"/>
  <c r="Q1091" i="12" l="1"/>
  <c r="X1147" i="12" l="1"/>
  <c r="Q854" i="12" l="1"/>
  <c r="N811" i="12"/>
  <c r="Q1026" i="12"/>
  <c r="Q663" i="12"/>
  <c r="N716" i="12"/>
  <c r="N731" i="12"/>
  <c r="Q687" i="12"/>
  <c r="Q873" i="12"/>
  <c r="N741" i="12"/>
  <c r="N879" i="12"/>
  <c r="N1027" i="12"/>
  <c r="Q839" i="12"/>
  <c r="N657" i="12"/>
  <c r="N806" i="12"/>
  <c r="Q667" i="12"/>
  <c r="N1028" i="12"/>
  <c r="N681" i="12"/>
  <c r="N724" i="12"/>
  <c r="N808" i="12"/>
  <c r="N749" i="12"/>
  <c r="N723" i="12"/>
  <c r="N692" i="12"/>
  <c r="N697" i="12"/>
  <c r="Q878" i="12"/>
  <c r="Q530" i="12"/>
  <c r="Q1165" i="12"/>
  <c r="Q754" i="12" l="1"/>
  <c r="U2769" i="14"/>
  <c r="U2768" i="14"/>
  <c r="T1165" i="12"/>
  <c r="Q1110" i="12" l="1"/>
  <c r="U506" i="14" l="1"/>
  <c r="Q1094" i="12"/>
  <c r="T1094" i="12" l="1"/>
  <c r="U516" i="14"/>
  <c r="Q1140" i="12" l="1"/>
  <c r="Q1133" i="12"/>
  <c r="T1140" i="12" l="1"/>
  <c r="Q1166" i="12"/>
  <c r="X1133" i="12" l="1"/>
  <c r="Q1167" i="12"/>
  <c r="Q556" i="12" l="1"/>
  <c r="Q604" i="12" l="1"/>
  <c r="X604" i="12" l="1"/>
  <c r="X23" i="14" l="1"/>
  <c r="X498" i="12" l="1"/>
  <c r="T544" i="12" l="1"/>
  <c r="T478" i="12"/>
  <c r="Q109" i="12"/>
  <c r="Q1047" i="12"/>
  <c r="Q303" i="12"/>
  <c r="Q576" i="12"/>
  <c r="X534" i="12"/>
  <c r="X1045" i="12"/>
  <c r="T1068" i="12"/>
  <c r="T436" i="12"/>
  <c r="T251" i="12"/>
  <c r="T404" i="12"/>
  <c r="T452" i="12"/>
  <c r="N536" i="12"/>
  <c r="Q1050" i="12"/>
  <c r="T1062" i="12"/>
  <c r="T449" i="12"/>
  <c r="T455" i="12"/>
  <c r="T450" i="12"/>
  <c r="Q189" i="12"/>
  <c r="Q301" i="12"/>
  <c r="Q206" i="12"/>
  <c r="Q112" i="12"/>
  <c r="Q545" i="12"/>
  <c r="N1079" i="12"/>
  <c r="N479" i="12"/>
  <c r="N345" i="12"/>
  <c r="N1030" i="12"/>
  <c r="Q546" i="12"/>
  <c r="Q1072" i="12"/>
  <c r="Q300" i="12"/>
  <c r="N318" i="12"/>
  <c r="N405" i="12"/>
  <c r="N382" i="12"/>
  <c r="N407" i="12"/>
  <c r="Q456" i="12"/>
  <c r="Q110" i="12"/>
  <c r="N1081" i="12"/>
  <c r="N25" i="12"/>
  <c r="T437" i="12"/>
  <c r="N85" i="12"/>
  <c r="Q1049" i="12"/>
  <c r="Q1051" i="12"/>
  <c r="N403" i="12"/>
  <c r="N1078" i="12"/>
  <c r="N293" i="12"/>
  <c r="N482" i="12"/>
  <c r="Q111" i="12"/>
  <c r="Q503" i="12"/>
  <c r="Q320" i="12"/>
  <c r="N49" i="12"/>
  <c r="N408" i="12"/>
  <c r="N393" i="12"/>
  <c r="N174" i="12"/>
  <c r="N521" i="12"/>
  <c r="N1080" i="12"/>
  <c r="N409" i="12"/>
  <c r="N376" i="12"/>
  <c r="T521" i="12" l="1"/>
  <c r="X616" i="12"/>
  <c r="Q540" i="12"/>
  <c r="T110" i="12"/>
  <c r="T519" i="12"/>
  <c r="X345" i="12"/>
  <c r="T535" i="12"/>
  <c r="X532" i="12"/>
  <c r="Q190" i="12"/>
  <c r="Q518" i="12"/>
  <c r="X480" i="12"/>
  <c r="T472" i="12"/>
  <c r="T490" i="12"/>
  <c r="T109" i="12"/>
  <c r="T111" i="12"/>
  <c r="T453" i="12"/>
  <c r="Q524" i="12"/>
  <c r="T604" i="12"/>
  <c r="X572" i="12"/>
  <c r="Q1048" i="12"/>
  <c r="T112" i="12"/>
  <c r="X520" i="12"/>
  <c r="T72" i="12"/>
  <c r="T451" i="12"/>
  <c r="T435" i="12"/>
  <c r="X571" i="12"/>
  <c r="X1064" i="12" l="1"/>
  <c r="T190" i="12"/>
  <c r="T502" i="12"/>
  <c r="T473" i="12"/>
  <c r="X1066" i="12"/>
  <c r="X519" i="12"/>
  <c r="T1061" i="12"/>
  <c r="J463" i="1"/>
  <c r="J493" i="1"/>
  <c r="J153" i="1"/>
  <c r="J497" i="1"/>
  <c r="J65" i="1"/>
  <c r="J443" i="1"/>
  <c r="J203" i="1"/>
  <c r="J63" i="1"/>
  <c r="J426" i="1"/>
  <c r="J195" i="1"/>
  <c r="J71" i="1"/>
  <c r="I71" i="1" s="1"/>
  <c r="J53" i="1"/>
  <c r="J306" i="1"/>
  <c r="I306" i="1" s="1"/>
  <c r="J357" i="1"/>
  <c r="J418" i="1"/>
  <c r="J275" i="1"/>
  <c r="I275" i="1" s="1"/>
  <c r="J375" i="1"/>
  <c r="J133" i="1"/>
  <c r="J296" i="1"/>
  <c r="J345" i="1"/>
  <c r="I345" i="1" s="1"/>
  <c r="J404" i="1"/>
  <c r="J30" i="1"/>
  <c r="I30" i="1" s="1"/>
  <c r="J366" i="1"/>
  <c r="J349" i="1"/>
  <c r="J327" i="1"/>
  <c r="I327" i="1" s="1"/>
  <c r="J116" i="1"/>
  <c r="I116" i="1" s="1"/>
  <c r="J407" i="1"/>
  <c r="J8" i="1"/>
  <c r="J35" i="1"/>
  <c r="I35" i="1" s="1"/>
  <c r="J201" i="1"/>
  <c r="J239" i="1"/>
  <c r="J257" i="1"/>
  <c r="J46" i="1"/>
  <c r="I46" i="1" s="1"/>
  <c r="J227" i="1"/>
  <c r="J442" i="1"/>
  <c r="J351" i="1"/>
  <c r="I351" i="1" s="1"/>
  <c r="J321" i="1"/>
  <c r="I321" i="1" s="1"/>
  <c r="J20" i="1"/>
  <c r="I20" i="1" s="1"/>
  <c r="J403" i="1"/>
  <c r="J131" i="1"/>
  <c r="J309" i="1"/>
  <c r="J15" i="1"/>
  <c r="I15" i="1" s="1"/>
  <c r="J240" i="1"/>
  <c r="J24" i="1"/>
  <c r="I24" i="1" s="1"/>
  <c r="J389" i="1"/>
  <c r="I389" i="1" s="1"/>
  <c r="J221" i="1"/>
  <c r="J439" i="1"/>
  <c r="J324" i="1"/>
  <c r="J135" i="1"/>
  <c r="I135" i="1" s="1"/>
  <c r="J440" i="1"/>
  <c r="J109" i="1"/>
  <c r="J250" i="1"/>
  <c r="I250" i="1" s="1"/>
  <c r="J268" i="1"/>
  <c r="J384" i="1"/>
  <c r="J192" i="1"/>
  <c r="J209" i="1"/>
  <c r="J90" i="1"/>
  <c r="J437" i="1"/>
  <c r="J492" i="1"/>
  <c r="I492" i="1" s="1"/>
  <c r="J244" i="1"/>
  <c r="I244" i="1" s="1"/>
  <c r="J214" i="1"/>
  <c r="J436" i="1"/>
  <c r="J341" i="1"/>
  <c r="I341" i="1" s="1"/>
  <c r="J305" i="1"/>
  <c r="I305" i="1" s="1"/>
  <c r="J97" i="1"/>
  <c r="I97" i="1" s="1"/>
  <c r="J5" i="1"/>
  <c r="I5" i="1" s="1"/>
  <c r="J164" i="1"/>
  <c r="J337" i="1"/>
  <c r="J220" i="1"/>
  <c r="J130" i="1"/>
  <c r="J319" i="1"/>
  <c r="I319" i="1" s="1"/>
  <c r="J413" i="1"/>
  <c r="J516" i="1"/>
  <c r="J155" i="1"/>
  <c r="J236" i="1"/>
  <c r="J235" i="1"/>
  <c r="J377" i="1"/>
  <c r="J175" i="1"/>
  <c r="J188" i="1"/>
  <c r="J360" i="1"/>
  <c r="J433" i="1"/>
  <c r="J488" i="1"/>
  <c r="J229" i="1"/>
  <c r="J69" i="1"/>
  <c r="J326" i="1"/>
  <c r="J286" i="1"/>
  <c r="J406" i="1"/>
  <c r="J354" i="1"/>
  <c r="I354" i="1" s="1"/>
  <c r="J154" i="1"/>
  <c r="I154" i="1" s="1"/>
  <c r="J330" i="1"/>
  <c r="J186" i="1"/>
  <c r="J119" i="1"/>
  <c r="I119" i="1" s="1"/>
  <c r="J310" i="1"/>
  <c r="J409" i="1"/>
  <c r="J466" i="1"/>
  <c r="I466" i="1" s="1"/>
  <c r="J148" i="1"/>
  <c r="I148" i="1" s="1"/>
  <c r="J248" i="1"/>
  <c r="J44" i="1"/>
  <c r="J85" i="1"/>
  <c r="J328" i="1"/>
  <c r="I328" i="1" s="1"/>
  <c r="J527" i="1"/>
  <c r="J299" i="1"/>
  <c r="J262" i="1"/>
  <c r="I262" i="1" s="1"/>
  <c r="J284" i="1"/>
  <c r="J39" i="1"/>
  <c r="I39" i="1" s="1"/>
  <c r="J171" i="1"/>
  <c r="J184" i="1"/>
  <c r="I184" i="1" s="1"/>
  <c r="J92" i="1"/>
  <c r="J496" i="1"/>
  <c r="I496" i="1" s="1"/>
  <c r="J307" i="1"/>
  <c r="I307" i="1" s="1"/>
  <c r="J447" i="1"/>
  <c r="J193" i="1"/>
  <c r="J115" i="1"/>
  <c r="I115" i="1" s="1"/>
  <c r="J146" i="1"/>
  <c r="I146" i="1" s="1"/>
  <c r="J294" i="1"/>
  <c r="J358" i="1"/>
  <c r="I358" i="1" s="1"/>
  <c r="J144" i="1"/>
  <c r="I144" i="1" s="1"/>
  <c r="J75" i="1"/>
  <c r="J76" i="1"/>
  <c r="J158" i="1"/>
  <c r="I158" i="1" s="1"/>
  <c r="J274" i="1"/>
  <c r="J339" i="1"/>
  <c r="J391" i="1"/>
  <c r="I391" i="1" s="1"/>
  <c r="J95" i="1"/>
  <c r="J450" i="1"/>
  <c r="J477" i="1"/>
  <c r="J502" i="1"/>
  <c r="J182" i="1"/>
  <c r="J297" i="1"/>
  <c r="J170" i="1"/>
  <c r="J78" i="1"/>
  <c r="J94" i="1"/>
  <c r="J491" i="1"/>
  <c r="J499" i="1"/>
  <c r="J396" i="1"/>
  <c r="J258" i="1"/>
  <c r="J87" i="1"/>
  <c r="J518" i="1"/>
  <c r="I518" i="1" s="1"/>
  <c r="J32" i="1"/>
  <c r="J11" i="1"/>
  <c r="I11" i="1" s="1"/>
  <c r="J121" i="1"/>
  <c r="J72" i="1"/>
  <c r="J308" i="1"/>
  <c r="I308" i="1" s="1"/>
  <c r="J364" i="1"/>
  <c r="J162" i="1"/>
  <c r="J108" i="1"/>
  <c r="J259" i="1"/>
  <c r="J64" i="1"/>
  <c r="J80" i="1"/>
  <c r="J348" i="1"/>
  <c r="I348" i="1" s="1"/>
  <c r="J397" i="1"/>
  <c r="J428" i="1"/>
  <c r="J454" i="1"/>
  <c r="J483" i="1"/>
  <c r="I483" i="1" s="1"/>
  <c r="J4" i="1"/>
  <c r="I4" i="1" s="1"/>
  <c r="J234" i="1"/>
  <c r="J181" i="1"/>
  <c r="I181" i="1" s="1"/>
  <c r="J267" i="1"/>
  <c r="J187" i="1"/>
  <c r="J285" i="1"/>
  <c r="J350" i="1"/>
  <c r="J139" i="1"/>
  <c r="I139" i="1" s="1"/>
  <c r="J231" i="1"/>
  <c r="J215" i="1"/>
  <c r="J51" i="1"/>
  <c r="J245" i="1"/>
  <c r="J329" i="1"/>
  <c r="I329" i="1" s="1"/>
  <c r="J386" i="1"/>
  <c r="I386" i="1" s="1"/>
  <c r="J419" i="1"/>
  <c r="I419" i="1" s="1"/>
  <c r="J42" i="1"/>
  <c r="I42" i="1" s="1"/>
  <c r="J218" i="1"/>
  <c r="I218" i="1" s="1"/>
  <c r="J501" i="1"/>
  <c r="I501" i="1" s="1"/>
  <c r="J167" i="1"/>
  <c r="J282" i="1"/>
  <c r="J107" i="1"/>
  <c r="J260" i="1"/>
  <c r="I260" i="1" s="1"/>
  <c r="J363" i="1"/>
  <c r="J219" i="1"/>
  <c r="J485" i="1"/>
  <c r="J38" i="1"/>
  <c r="I38" i="1" s="1"/>
  <c r="J249" i="1"/>
  <c r="I249" i="1" s="1"/>
  <c r="J353" i="1"/>
  <c r="J457" i="1"/>
  <c r="J467" i="1"/>
  <c r="J198" i="1"/>
  <c r="J117" i="1"/>
  <c r="J207" i="1"/>
  <c r="J298" i="1"/>
  <c r="J362" i="1"/>
  <c r="I362" i="1" s="1"/>
  <c r="J52" i="1"/>
  <c r="J270" i="1"/>
  <c r="J161" i="1"/>
  <c r="J277" i="1"/>
  <c r="I277" i="1" s="1"/>
  <c r="J340" i="1"/>
  <c r="J393" i="1"/>
  <c r="I393" i="1" s="1"/>
  <c r="J41" i="1"/>
  <c r="I41" i="1" s="1"/>
  <c r="J105" i="1"/>
  <c r="J481" i="1"/>
  <c r="J22" i="1"/>
  <c r="J210" i="1"/>
  <c r="J191" i="1"/>
  <c r="I191" i="1" s="1"/>
  <c r="J79" i="1"/>
  <c r="I79" i="1" s="1"/>
  <c r="J400" i="1"/>
  <c r="J402" i="1"/>
  <c r="J303" i="1"/>
  <c r="J172" i="1"/>
  <c r="J27" i="1"/>
  <c r="I27" i="1" s="1"/>
  <c r="J383" i="1"/>
  <c r="J494" i="1"/>
  <c r="J479" i="1"/>
  <c r="I479" i="1" s="1"/>
  <c r="J489" i="1"/>
  <c r="J106" i="1"/>
  <c r="J208" i="1"/>
  <c r="I208" i="1" s="1"/>
  <c r="J261" i="1"/>
  <c r="I261" i="1" s="1"/>
  <c r="J136" i="1"/>
  <c r="J58" i="1"/>
  <c r="J225" i="1"/>
  <c r="I225" i="1" s="1"/>
  <c r="J279" i="1"/>
  <c r="I279" i="1" s="1"/>
  <c r="J312" i="1"/>
  <c r="I312" i="1" s="1"/>
  <c r="J342" i="1"/>
  <c r="J368" i="1"/>
  <c r="J120" i="1"/>
  <c r="I120" i="1" s="1"/>
  <c r="J163" i="1"/>
  <c r="J228" i="1"/>
  <c r="J61" i="1"/>
  <c r="J211" i="1"/>
  <c r="J263" i="1"/>
  <c r="J10" i="1"/>
  <c r="I10" i="1" s="1"/>
  <c r="J178" i="1"/>
  <c r="I178" i="1" s="1"/>
  <c r="J233" i="1"/>
  <c r="J288" i="1"/>
  <c r="J323" i="1"/>
  <c r="J352" i="1"/>
  <c r="J380" i="1"/>
  <c r="J399" i="1"/>
  <c r="J415" i="1"/>
  <c r="J430" i="1"/>
  <c r="J444" i="1"/>
  <c r="I444" i="1" s="1"/>
  <c r="J456" i="1"/>
  <c r="J19" i="1"/>
  <c r="I19" i="1" s="1"/>
  <c r="J484" i="1"/>
  <c r="J498" i="1"/>
  <c r="J118" i="1"/>
  <c r="I118" i="1" s="1"/>
  <c r="J159" i="1"/>
  <c r="J222" i="1"/>
  <c r="J271" i="1"/>
  <c r="I271" i="1" s="1"/>
  <c r="J333" i="1"/>
  <c r="J385" i="1"/>
  <c r="I385" i="1" s="1"/>
  <c r="J194" i="1"/>
  <c r="J252" i="1"/>
  <c r="I252" i="1" s="1"/>
  <c r="J291" i="1"/>
  <c r="J356" i="1"/>
  <c r="J408" i="1"/>
  <c r="J464" i="1"/>
  <c r="J410" i="1"/>
  <c r="J473" i="1"/>
  <c r="I473" i="1" s="1"/>
  <c r="J311" i="1"/>
  <c r="J365" i="1"/>
  <c r="J177" i="1"/>
  <c r="J237" i="1"/>
  <c r="J480" i="1"/>
  <c r="I480" i="1" s="1"/>
  <c r="J338" i="1"/>
  <c r="J390" i="1"/>
  <c r="I390" i="1" s="1"/>
  <c r="J445" i="1"/>
  <c r="J521" i="1"/>
  <c r="I521" i="1" s="1"/>
  <c r="J452" i="1"/>
  <c r="I452" i="1" s="1"/>
  <c r="J242" i="1"/>
  <c r="J169" i="1"/>
  <c r="J67" i="1"/>
  <c r="J238" i="1"/>
  <c r="J21" i="1"/>
  <c r="J147" i="1"/>
  <c r="I147" i="1" s="1"/>
  <c r="J185" i="1"/>
  <c r="I185" i="1" s="1"/>
  <c r="J243" i="1"/>
  <c r="J290" i="1"/>
  <c r="I290" i="1" s="1"/>
  <c r="J325" i="1"/>
  <c r="J355" i="1"/>
  <c r="J381" i="1"/>
  <c r="J142" i="1"/>
  <c r="I142" i="1" s="1"/>
  <c r="J174" i="1"/>
  <c r="J23" i="1"/>
  <c r="I23" i="1" s="1"/>
  <c r="J189" i="1"/>
  <c r="J74" i="1"/>
  <c r="J112" i="1"/>
  <c r="J55" i="1"/>
  <c r="J205" i="1"/>
  <c r="I205" i="1" s="1"/>
  <c r="J28" i="1"/>
  <c r="I28" i="1" s="1"/>
  <c r="J301" i="1"/>
  <c r="J334" i="1"/>
  <c r="I334" i="1" s="1"/>
  <c r="J86" i="1"/>
  <c r="J387" i="1"/>
  <c r="J405" i="1"/>
  <c r="J422" i="1"/>
  <c r="J435" i="1"/>
  <c r="J43" i="1"/>
  <c r="I43" i="1" s="1"/>
  <c r="J134" i="1"/>
  <c r="J475" i="1"/>
  <c r="J490" i="1"/>
  <c r="J526" i="1"/>
  <c r="J140" i="1"/>
  <c r="J176" i="1"/>
  <c r="J289" i="1"/>
  <c r="J60" i="1"/>
  <c r="J202" i="1"/>
  <c r="J253" i="1"/>
  <c r="J122" i="1"/>
  <c r="I122" i="1" s="1"/>
  <c r="J156" i="1"/>
  <c r="I156" i="1" s="1"/>
  <c r="J216" i="1"/>
  <c r="J272" i="1"/>
  <c r="I272" i="1" s="1"/>
  <c r="J304" i="1"/>
  <c r="I304" i="1" s="1"/>
  <c r="J37" i="1"/>
  <c r="I37" i="1" s="1"/>
  <c r="J88" i="1"/>
  <c r="J114" i="1"/>
  <c r="I114" i="1" s="1"/>
  <c r="J56" i="1"/>
  <c r="J206" i="1"/>
  <c r="J273" i="1"/>
  <c r="I273" i="1" s="1"/>
  <c r="J199" i="1"/>
  <c r="I199" i="1" s="1"/>
  <c r="J255" i="1"/>
  <c r="J123" i="1"/>
  <c r="I123" i="1" s="1"/>
  <c r="J57" i="1"/>
  <c r="J223" i="1"/>
  <c r="J281" i="1"/>
  <c r="J314" i="1"/>
  <c r="J344" i="1"/>
  <c r="J371" i="1"/>
  <c r="J395" i="1"/>
  <c r="J411" i="1"/>
  <c r="J425" i="1"/>
  <c r="I425" i="1" s="1"/>
  <c r="J441" i="1"/>
  <c r="J453" i="1"/>
  <c r="J468" i="1"/>
  <c r="J302" i="1"/>
  <c r="J495" i="1"/>
  <c r="J111" i="1"/>
  <c r="J54" i="1"/>
  <c r="J204" i="1"/>
  <c r="J29" i="1"/>
  <c r="I29" i="1" s="1"/>
  <c r="J316" i="1"/>
  <c r="I316" i="1" s="1"/>
  <c r="J370" i="1"/>
  <c r="I370" i="1" s="1"/>
  <c r="J179" i="1"/>
  <c r="I179" i="1" s="1"/>
  <c r="J247" i="1"/>
  <c r="J276" i="1"/>
  <c r="I276" i="1" s="1"/>
  <c r="J82" i="1"/>
  <c r="J394" i="1"/>
  <c r="J101" i="1"/>
  <c r="I101" i="1" s="1"/>
  <c r="J374" i="1"/>
  <c r="I374" i="1" s="1"/>
  <c r="J455" i="1"/>
  <c r="I455" i="1" s="1"/>
  <c r="J293" i="1"/>
  <c r="J83" i="1"/>
  <c r="I83" i="1" s="1"/>
  <c r="J13" i="1"/>
  <c r="J212" i="1"/>
  <c r="J266" i="1"/>
  <c r="I266" i="1" s="1"/>
  <c r="J322" i="1"/>
  <c r="J376" i="1"/>
  <c r="J432" i="1"/>
  <c r="J487" i="1"/>
  <c r="J438" i="1"/>
  <c r="J34" i="1"/>
  <c r="I34" i="1" s="1"/>
  <c r="I4" i="14"/>
  <c r="J62" i="1"/>
  <c r="J18" i="1"/>
  <c r="I18" i="1" s="1"/>
  <c r="J265" i="1"/>
  <c r="J141" i="1"/>
  <c r="J180" i="1"/>
  <c r="J230" i="1"/>
  <c r="J283" i="1"/>
  <c r="J317" i="1"/>
  <c r="I317" i="1" s="1"/>
  <c r="J346" i="1"/>
  <c r="I346" i="1" s="1"/>
  <c r="J372" i="1"/>
  <c r="J124" i="1"/>
  <c r="J166" i="1"/>
  <c r="J226" i="1"/>
  <c r="J14" i="1"/>
  <c r="J213" i="1"/>
  <c r="J77" i="1"/>
  <c r="I77" i="1" s="1"/>
  <c r="J9" i="1"/>
  <c r="I9" i="1" s="1"/>
  <c r="J66" i="1"/>
  <c r="J246" i="1"/>
  <c r="I246" i="1" s="1"/>
  <c r="J292" i="1"/>
  <c r="J36" i="1"/>
  <c r="I36" i="1" s="1"/>
  <c r="J84" i="1"/>
  <c r="I84" i="1" s="1"/>
  <c r="J382" i="1"/>
  <c r="I382" i="1" s="1"/>
  <c r="J401" i="1"/>
  <c r="J417" i="1"/>
  <c r="J431" i="1"/>
  <c r="J446" i="1"/>
  <c r="I446" i="1" s="1"/>
  <c r="J458" i="1"/>
  <c r="I458" i="1" s="1"/>
  <c r="J474" i="1"/>
  <c r="J486" i="1"/>
  <c r="I486" i="1" s="1"/>
  <c r="J522" i="1"/>
  <c r="I522" i="1" s="1"/>
  <c r="J47" i="1"/>
  <c r="J165" i="1"/>
  <c r="J278" i="1"/>
  <c r="I278" i="1" s="1"/>
  <c r="J378" i="1"/>
  <c r="J17" i="1"/>
  <c r="J264" i="1"/>
  <c r="J318" i="1"/>
  <c r="J367" i="1"/>
  <c r="I367" i="1" s="1"/>
  <c r="J429" i="1"/>
  <c r="J434" i="1"/>
  <c r="J33" i="1"/>
  <c r="J336" i="1"/>
  <c r="I336" i="1" s="1"/>
  <c r="J388" i="1"/>
  <c r="I388" i="1" s="1"/>
  <c r="J196" i="1"/>
  <c r="J254" i="1"/>
  <c r="J295" i="1"/>
  <c r="J359" i="1"/>
  <c r="J412" i="1"/>
  <c r="J514" i="1"/>
  <c r="J414" i="1"/>
  <c r="J217" i="1"/>
  <c r="I217" i="1" s="1"/>
  <c r="J287" i="1"/>
  <c r="I287" i="1" s="1"/>
  <c r="J160" i="1"/>
  <c r="I160" i="1" s="1"/>
  <c r="J269" i="1"/>
  <c r="J89" i="1"/>
  <c r="J73" i="1"/>
  <c r="J332" i="1"/>
  <c r="I332" i="1" s="1"/>
  <c r="J99" i="1"/>
  <c r="J449" i="1"/>
  <c r="J347" i="1"/>
  <c r="J143" i="1"/>
  <c r="J313" i="1"/>
  <c r="J424" i="1"/>
  <c r="J98" i="1"/>
  <c r="I98" i="1" s="1"/>
  <c r="J157" i="1"/>
  <c r="I157" i="1" s="1"/>
  <c r="J448" i="1"/>
  <c r="I448" i="1" s="1"/>
  <c r="J241" i="1"/>
  <c r="J459" i="1"/>
  <c r="I459" i="1" s="1"/>
  <c r="J421" i="1"/>
  <c r="J451" i="1"/>
  <c r="I451" i="1" s="1"/>
  <c r="J398" i="1"/>
  <c r="I398" i="1" s="1"/>
  <c r="J343" i="1"/>
  <c r="J280" i="1"/>
  <c r="J251" i="1"/>
  <c r="I251" i="1" s="1"/>
  <c r="J190" i="1"/>
  <c r="I190" i="1" s="1"/>
  <c r="J373" i="1"/>
  <c r="J320" i="1"/>
  <c r="I320" i="1" s="1"/>
  <c r="J476" i="1"/>
  <c r="J420" i="1"/>
  <c r="J515" i="1"/>
  <c r="I515" i="1" s="1"/>
  <c r="J416" i="1"/>
  <c r="J361" i="1"/>
  <c r="I361" i="1" s="1"/>
  <c r="J300" i="1"/>
  <c r="I300" i="1" s="1"/>
  <c r="J256" i="1"/>
  <c r="J200" i="1"/>
  <c r="J392" i="1"/>
  <c r="I392" i="1" s="1"/>
  <c r="J335" i="1"/>
  <c r="I335" i="1" s="1"/>
  <c r="J31" i="1"/>
  <c r="I31" i="1" s="1"/>
  <c r="J224" i="1"/>
  <c r="J113" i="1"/>
  <c r="I113" i="1" s="1"/>
  <c r="J379" i="1"/>
  <c r="I379" i="1" s="1"/>
  <c r="J45" i="1"/>
  <c r="I45" i="1" s="1"/>
  <c r="J331" i="1"/>
  <c r="I331" i="1" s="1"/>
  <c r="I2889" i="14" l="1"/>
  <c r="L2889" i="14" s="1"/>
  <c r="M2889" i="14" s="1"/>
  <c r="I2707" i="14"/>
  <c r="L2707" i="14" s="1"/>
  <c r="M2707" i="14" s="1"/>
  <c r="I2905" i="14"/>
  <c r="L2905" i="14" s="1"/>
  <c r="M2905" i="14" s="1"/>
  <c r="I3225" i="14"/>
  <c r="L3225" i="14" s="1"/>
  <c r="M3225" i="14" s="1"/>
  <c r="I1788" i="14"/>
  <c r="L1788" i="14" s="1"/>
  <c r="M1788" i="14" s="1"/>
  <c r="I1131" i="14"/>
  <c r="L1131" i="14" s="1"/>
  <c r="M1131" i="14" s="1"/>
  <c r="O1131" i="14" s="1"/>
  <c r="I1482" i="14"/>
  <c r="L1482" i="14" s="1"/>
  <c r="M1482" i="14" s="1"/>
  <c r="I1753" i="14"/>
  <c r="L1753" i="14" s="1"/>
  <c r="M1753" i="14" s="1"/>
  <c r="I1974" i="14"/>
  <c r="L1974" i="14" s="1"/>
  <c r="M1974" i="14" s="1"/>
  <c r="I2224" i="14"/>
  <c r="L2224" i="14" s="1"/>
  <c r="M2224" i="14" s="1"/>
  <c r="I2442" i="14"/>
  <c r="L2442" i="14" s="1"/>
  <c r="M2442" i="14" s="1"/>
  <c r="I2567" i="14"/>
  <c r="L2567" i="14" s="1"/>
  <c r="M2567" i="14" s="1"/>
  <c r="I2782" i="14"/>
  <c r="L2782" i="14" s="1"/>
  <c r="M2782" i="14" s="1"/>
  <c r="I2941" i="14"/>
  <c r="L2941" i="14" s="1"/>
  <c r="M2941" i="14" s="1"/>
  <c r="I3280" i="14"/>
  <c r="L3280" i="14" s="1"/>
  <c r="M3280" i="14" s="1"/>
  <c r="I3589" i="14"/>
  <c r="L3589" i="14" s="1"/>
  <c r="M3589" i="14" s="1"/>
  <c r="I12" i="14"/>
  <c r="L12" i="14" s="1"/>
  <c r="M12" i="14" s="1"/>
  <c r="I289" i="14"/>
  <c r="L289" i="14" s="1"/>
  <c r="M289" i="14" s="1"/>
  <c r="I487" i="14"/>
  <c r="L487" i="14" s="1"/>
  <c r="M487" i="14" s="1"/>
  <c r="I675" i="14"/>
  <c r="L675" i="14" s="1"/>
  <c r="M675" i="14" s="1"/>
  <c r="I984" i="14"/>
  <c r="L984" i="14" s="1"/>
  <c r="M984" i="14" s="1"/>
  <c r="I60" i="14"/>
  <c r="L60" i="14" s="1"/>
  <c r="M60" i="14" s="1"/>
  <c r="I268" i="14"/>
  <c r="L268" i="14" s="1"/>
  <c r="M268" i="14" s="1"/>
  <c r="I568" i="14"/>
  <c r="L568" i="14" s="1"/>
  <c r="M568" i="14" s="1"/>
  <c r="I859" i="14"/>
  <c r="L859" i="14" s="1"/>
  <c r="M859" i="14" s="1"/>
  <c r="O859" i="14" s="1"/>
  <c r="I1141" i="14"/>
  <c r="L1141" i="14" s="1"/>
  <c r="M1141" i="14" s="1"/>
  <c r="O1141" i="14" s="1"/>
  <c r="I1334" i="14"/>
  <c r="L1334" i="14" s="1"/>
  <c r="M1334" i="14" s="1"/>
  <c r="I1565" i="14"/>
  <c r="L1565" i="14" s="1"/>
  <c r="M1565" i="14" s="1"/>
  <c r="I55" i="14"/>
  <c r="L55" i="14" s="1"/>
  <c r="M55" i="14" s="1"/>
  <c r="I622" i="14"/>
  <c r="L622" i="14" s="1"/>
  <c r="M622" i="14" s="1"/>
  <c r="I1927" i="14"/>
  <c r="L1927" i="14" s="1"/>
  <c r="M1927" i="14" s="1"/>
  <c r="I2342" i="14"/>
  <c r="L2342" i="14" s="1"/>
  <c r="M2342" i="14" s="1"/>
  <c r="I205" i="14"/>
  <c r="L205" i="14" s="1"/>
  <c r="M205" i="14" s="1"/>
  <c r="I440" i="14"/>
  <c r="L440" i="14" s="1"/>
  <c r="M440" i="14" s="1"/>
  <c r="I665" i="14"/>
  <c r="L665" i="14" s="1"/>
  <c r="M665" i="14" s="1"/>
  <c r="I1810" i="14"/>
  <c r="L1810" i="14" s="1"/>
  <c r="M1810" i="14" s="1"/>
  <c r="I2085" i="14"/>
  <c r="L2085" i="14" s="1"/>
  <c r="M2085" i="14" s="1"/>
  <c r="I2298" i="14"/>
  <c r="L2298" i="14" s="1"/>
  <c r="M2298" i="14" s="1"/>
  <c r="I2509" i="14"/>
  <c r="L2509" i="14" s="1"/>
  <c r="M2509" i="14" s="1"/>
  <c r="O2509" i="14" s="1"/>
  <c r="I2728" i="14"/>
  <c r="L2728" i="14" s="1"/>
  <c r="M2728" i="14" s="1"/>
  <c r="I2956" i="14"/>
  <c r="L2956" i="14" s="1"/>
  <c r="M2956" i="14" s="1"/>
  <c r="I3167" i="14"/>
  <c r="L3167" i="14" s="1"/>
  <c r="M3167" i="14" s="1"/>
  <c r="I1001" i="14"/>
  <c r="L1001" i="14" s="1"/>
  <c r="M1001" i="14" s="1"/>
  <c r="I1227" i="14"/>
  <c r="L1227" i="14" s="1"/>
  <c r="M1227" i="14" s="1"/>
  <c r="I1449" i="14"/>
  <c r="L1449" i="14" s="1"/>
  <c r="M1449" i="14" s="1"/>
  <c r="I1805" i="14"/>
  <c r="L1805" i="14" s="1"/>
  <c r="M1805" i="14" s="1"/>
  <c r="O1805" i="14" s="1"/>
  <c r="I1902" i="14"/>
  <c r="L1902" i="14" s="1"/>
  <c r="M1902" i="14" s="1"/>
  <c r="I2019" i="14"/>
  <c r="L2019" i="14" s="1"/>
  <c r="M2019" i="14" s="1"/>
  <c r="I2095" i="14"/>
  <c r="L2095" i="14" s="1"/>
  <c r="M2095" i="14" s="1"/>
  <c r="I1220" i="14"/>
  <c r="L1220" i="14" s="1"/>
  <c r="M1220" i="14" s="1"/>
  <c r="I1401" i="14"/>
  <c r="L1401" i="14" s="1"/>
  <c r="M1401" i="14" s="1"/>
  <c r="I1606" i="14"/>
  <c r="L1606" i="14" s="1"/>
  <c r="M1606" i="14" s="1"/>
  <c r="I83" i="14"/>
  <c r="L83" i="14" s="1"/>
  <c r="M83" i="14" s="1"/>
  <c r="I358" i="14"/>
  <c r="L358" i="14" s="1"/>
  <c r="M358" i="14" s="1"/>
  <c r="I601" i="14"/>
  <c r="L601" i="14" s="1"/>
  <c r="M601" i="14" s="1"/>
  <c r="I786" i="14"/>
  <c r="L786" i="14" s="1"/>
  <c r="M786" i="14" s="1"/>
  <c r="I1853" i="14"/>
  <c r="L1853" i="14" s="1"/>
  <c r="M1853" i="14" s="1"/>
  <c r="I2044" i="14"/>
  <c r="L2044" i="14" s="1"/>
  <c r="M2044" i="14" s="1"/>
  <c r="I2218" i="14"/>
  <c r="L2218" i="14" s="1"/>
  <c r="M2218" i="14" s="1"/>
  <c r="I2414" i="14"/>
  <c r="L2414" i="14" s="1"/>
  <c r="M2414" i="14" s="1"/>
  <c r="I2712" i="14"/>
  <c r="L2712" i="14" s="1"/>
  <c r="M2712" i="14" s="1"/>
  <c r="I2885" i="14"/>
  <c r="L2885" i="14" s="1"/>
  <c r="M2885" i="14" s="1"/>
  <c r="I3113" i="14"/>
  <c r="L3113" i="14" s="1"/>
  <c r="M3113" i="14" s="1"/>
  <c r="I800" i="14"/>
  <c r="L800" i="14" s="1"/>
  <c r="M800" i="14" s="1"/>
  <c r="I1095" i="14"/>
  <c r="L1095" i="14" s="1"/>
  <c r="M1095" i="14" s="1"/>
  <c r="I1285" i="14"/>
  <c r="L1285" i="14" s="1"/>
  <c r="M1285" i="14" s="1"/>
  <c r="I1572" i="14"/>
  <c r="L1572" i="14" s="1"/>
  <c r="M1572" i="14" s="1"/>
  <c r="I1758" i="14"/>
  <c r="L1758" i="14" s="1"/>
  <c r="M1758" i="14" s="1"/>
  <c r="I2274" i="14"/>
  <c r="L2274" i="14" s="1"/>
  <c r="M2274" i="14" s="1"/>
  <c r="I2456" i="14"/>
  <c r="L2456" i="14" s="1"/>
  <c r="M2456" i="14" s="1"/>
  <c r="I3437" i="14"/>
  <c r="L3437" i="14" s="1"/>
  <c r="M3437" i="14" s="1"/>
  <c r="I3600" i="14"/>
  <c r="L3600" i="14" s="1"/>
  <c r="M3600" i="14" s="1"/>
  <c r="I416" i="14"/>
  <c r="L416" i="14" s="1"/>
  <c r="M416" i="14" s="1"/>
  <c r="I2276" i="14"/>
  <c r="L2276" i="14" s="1"/>
  <c r="M2276" i="14" s="1"/>
  <c r="I2460" i="14"/>
  <c r="L2460" i="14" s="1"/>
  <c r="M2460" i="14" s="1"/>
  <c r="I3447" i="14"/>
  <c r="L3447" i="14" s="1"/>
  <c r="M3447" i="14" s="1"/>
  <c r="I3617" i="14"/>
  <c r="L3617" i="14" s="1"/>
  <c r="M3617" i="14" s="1"/>
  <c r="I456" i="14"/>
  <c r="L456" i="14" s="1"/>
  <c r="M456" i="14" s="1"/>
  <c r="O456" i="14" s="1"/>
  <c r="I716" i="14"/>
  <c r="L716" i="14" s="1"/>
  <c r="M716" i="14" s="1"/>
  <c r="I955" i="14"/>
  <c r="L955" i="14" s="1"/>
  <c r="M955" i="14" s="1"/>
  <c r="I2937" i="14"/>
  <c r="L2937" i="14" s="1"/>
  <c r="M2937" i="14" s="1"/>
  <c r="I3153" i="14"/>
  <c r="L3153" i="14" s="1"/>
  <c r="M3153" i="14" s="1"/>
  <c r="O3153" i="14" s="1"/>
  <c r="I929" i="14"/>
  <c r="L929" i="14" s="1"/>
  <c r="M929" i="14" s="1"/>
  <c r="I1215" i="14"/>
  <c r="L1215" i="14" s="1"/>
  <c r="M1215" i="14" s="1"/>
  <c r="I1412" i="14"/>
  <c r="L1412" i="14" s="1"/>
  <c r="M1412" i="14" s="1"/>
  <c r="I1659" i="14"/>
  <c r="L1659" i="14" s="1"/>
  <c r="M1659" i="14" s="1"/>
  <c r="I1854" i="14"/>
  <c r="L1854" i="14" s="1"/>
  <c r="M1854" i="14" s="1"/>
  <c r="I1944" i="14"/>
  <c r="L1944" i="14" s="1"/>
  <c r="M1944" i="14" s="1"/>
  <c r="I2049" i="14"/>
  <c r="L2049" i="14" s="1"/>
  <c r="M2049" i="14" s="1"/>
  <c r="I1205" i="14"/>
  <c r="L1205" i="14" s="1"/>
  <c r="M1205" i="14" s="1"/>
  <c r="I1387" i="14"/>
  <c r="L1387" i="14" s="1"/>
  <c r="M1387" i="14" s="1"/>
  <c r="I1586" i="14"/>
  <c r="L1586" i="14" s="1"/>
  <c r="M1586" i="14" s="1"/>
  <c r="I59" i="14"/>
  <c r="L59" i="14" s="1"/>
  <c r="M59" i="14" s="1"/>
  <c r="I263" i="14"/>
  <c r="L263" i="14" s="1"/>
  <c r="M263" i="14" s="1"/>
  <c r="I446" i="14"/>
  <c r="L446" i="14" s="1"/>
  <c r="M446" i="14" s="1"/>
  <c r="I769" i="14"/>
  <c r="L769" i="14" s="1"/>
  <c r="M769" i="14" s="1"/>
  <c r="I1841" i="14"/>
  <c r="L1841" i="14" s="1"/>
  <c r="M1841" i="14" s="1"/>
  <c r="I2034" i="14"/>
  <c r="L2034" i="14" s="1"/>
  <c r="M2034" i="14" s="1"/>
  <c r="I2200" i="14"/>
  <c r="L2200" i="14" s="1"/>
  <c r="M2200" i="14" s="1"/>
  <c r="I2400" i="14"/>
  <c r="L2400" i="14" s="1"/>
  <c r="M2400" i="14" s="1"/>
  <c r="I2615" i="14"/>
  <c r="L2615" i="14" s="1"/>
  <c r="M2615" i="14" s="1"/>
  <c r="I2778" i="14"/>
  <c r="L2778" i="14" s="1"/>
  <c r="M2778" i="14" s="1"/>
  <c r="I2863" i="14"/>
  <c r="L2863" i="14" s="1"/>
  <c r="M2863" i="14" s="1"/>
  <c r="I2976" i="14"/>
  <c r="L2976" i="14" s="1"/>
  <c r="M2976" i="14" s="1"/>
  <c r="I3165" i="14"/>
  <c r="L3165" i="14" s="1"/>
  <c r="M3165" i="14" s="1"/>
  <c r="I3259" i="14"/>
  <c r="L3259" i="14" s="1"/>
  <c r="M3259" i="14" s="1"/>
  <c r="I913" i="14"/>
  <c r="L913" i="14" s="1"/>
  <c r="M913" i="14" s="1"/>
  <c r="I1075" i="14"/>
  <c r="L1075" i="14" s="1"/>
  <c r="M1075" i="14" s="1"/>
  <c r="I1175" i="14"/>
  <c r="L1175" i="14" s="1"/>
  <c r="M1175" i="14" s="1"/>
  <c r="I1253" i="14"/>
  <c r="L1253" i="14" s="1"/>
  <c r="M1253" i="14" s="1"/>
  <c r="I1346" i="14"/>
  <c r="L1346" i="14" s="1"/>
  <c r="M1346" i="14" s="1"/>
  <c r="I1451" i="14"/>
  <c r="L1451" i="14" s="1"/>
  <c r="M1451" i="14" s="1"/>
  <c r="I1557" i="14"/>
  <c r="L1557" i="14" s="1"/>
  <c r="M1557" i="14" s="1"/>
  <c r="I1651" i="14"/>
  <c r="L1651" i="14" s="1"/>
  <c r="M1651" i="14" s="1"/>
  <c r="I1736" i="14"/>
  <c r="L1736" i="14" s="1"/>
  <c r="M1736" i="14" s="1"/>
  <c r="I1842" i="14"/>
  <c r="L1842" i="14" s="1"/>
  <c r="M1842" i="14" s="1"/>
  <c r="I2263" i="14"/>
  <c r="L2263" i="14" s="1"/>
  <c r="M2263" i="14" s="1"/>
  <c r="I2343" i="14"/>
  <c r="L2343" i="14" s="1"/>
  <c r="M2343" i="14" s="1"/>
  <c r="I2428" i="14"/>
  <c r="L2428" i="14" s="1"/>
  <c r="M2428" i="14" s="1"/>
  <c r="I3326" i="14"/>
  <c r="L3326" i="14" s="1"/>
  <c r="M3326" i="14" s="1"/>
  <c r="I3432" i="14"/>
  <c r="L3432" i="14" s="1"/>
  <c r="M3432" i="14" s="1"/>
  <c r="I3501" i="14"/>
  <c r="L3501" i="14" s="1"/>
  <c r="M3501" i="14" s="1"/>
  <c r="I3579" i="14"/>
  <c r="L3579" i="14" s="1"/>
  <c r="M3579" i="14" s="1"/>
  <c r="I53" i="14"/>
  <c r="L53" i="14" s="1"/>
  <c r="M53" i="14" s="1"/>
  <c r="I378" i="14"/>
  <c r="L378" i="14" s="1"/>
  <c r="M378" i="14" s="1"/>
  <c r="I522" i="14"/>
  <c r="L522" i="14" s="1"/>
  <c r="M522" i="14" s="1"/>
  <c r="I2231" i="14"/>
  <c r="L2231" i="14" s="1"/>
  <c r="M2231" i="14" s="1"/>
  <c r="I2347" i="14"/>
  <c r="L2347" i="14" s="1"/>
  <c r="M2347" i="14" s="1"/>
  <c r="I2431" i="14"/>
  <c r="L2431" i="14" s="1"/>
  <c r="M2431" i="14" s="1"/>
  <c r="I3328" i="14"/>
  <c r="L3328" i="14" s="1"/>
  <c r="M3328" i="14" s="1"/>
  <c r="I3443" i="14"/>
  <c r="L3443" i="14" s="1"/>
  <c r="M3443" i="14" s="1"/>
  <c r="I3597" i="14"/>
  <c r="L3597" i="14" s="1"/>
  <c r="M3597" i="14" s="1"/>
  <c r="I419" i="14"/>
  <c r="L419" i="14" s="1"/>
  <c r="M419" i="14" s="1"/>
  <c r="I708" i="14"/>
  <c r="L708" i="14" s="1"/>
  <c r="M708" i="14" s="1"/>
  <c r="I942" i="14"/>
  <c r="L942" i="14" s="1"/>
  <c r="M942" i="14" s="1"/>
  <c r="I915" i="14"/>
  <c r="L915" i="14" s="1"/>
  <c r="M915" i="14" s="1"/>
  <c r="I1037" i="14"/>
  <c r="L1037" i="14" s="1"/>
  <c r="M1037" i="14" s="1"/>
  <c r="I1263" i="14"/>
  <c r="L1263" i="14" s="1"/>
  <c r="M1263" i="14" s="1"/>
  <c r="I1489" i="14"/>
  <c r="L1489" i="14" s="1"/>
  <c r="M1489" i="14" s="1"/>
  <c r="I1765" i="14"/>
  <c r="L1765" i="14" s="1"/>
  <c r="M1765" i="14" s="1"/>
  <c r="I1992" i="14"/>
  <c r="L1992" i="14" s="1"/>
  <c r="M1992" i="14" s="1"/>
  <c r="I2235" i="14"/>
  <c r="L2235" i="14" s="1"/>
  <c r="M2235" i="14" s="1"/>
  <c r="I2451" i="14"/>
  <c r="L2451" i="14" s="1"/>
  <c r="M2451" i="14" s="1"/>
  <c r="I2576" i="14"/>
  <c r="L2576" i="14" s="1"/>
  <c r="M2576" i="14" s="1"/>
  <c r="I2811" i="14"/>
  <c r="L2811" i="14" s="1"/>
  <c r="M2811" i="14" s="1"/>
  <c r="I2988" i="14"/>
  <c r="L2988" i="14" s="1"/>
  <c r="M2988" i="14" s="1"/>
  <c r="I3228" i="14"/>
  <c r="L3228" i="14" s="1"/>
  <c r="M3228" i="14" s="1"/>
  <c r="I3483" i="14"/>
  <c r="L3483" i="14" s="1"/>
  <c r="M3483" i="14" s="1"/>
  <c r="I3223" i="14"/>
  <c r="L3223" i="14" s="1"/>
  <c r="M3223" i="14" s="1"/>
  <c r="I2517" i="14"/>
  <c r="L2517" i="14" s="1"/>
  <c r="M2517" i="14" s="1"/>
  <c r="I2637" i="14"/>
  <c r="L2637" i="14" s="1"/>
  <c r="M2637" i="14" s="1"/>
  <c r="I2723" i="14"/>
  <c r="L2723" i="14" s="1"/>
  <c r="M2723" i="14" s="1"/>
  <c r="I2805" i="14"/>
  <c r="L2805" i="14" s="1"/>
  <c r="M2805" i="14" s="1"/>
  <c r="I2934" i="14"/>
  <c r="L2934" i="14" s="1"/>
  <c r="M2934" i="14" s="1"/>
  <c r="I3049" i="14"/>
  <c r="L3049" i="14" s="1"/>
  <c r="M3049" i="14" s="1"/>
  <c r="I3142" i="14"/>
  <c r="L3142" i="14" s="1"/>
  <c r="M3142" i="14" s="1"/>
  <c r="I3212" i="14"/>
  <c r="L3212" i="14" s="1"/>
  <c r="M3212" i="14" s="1"/>
  <c r="I3342" i="14"/>
  <c r="L3342" i="14" s="1"/>
  <c r="M3342" i="14" s="1"/>
  <c r="I3440" i="14"/>
  <c r="L3440" i="14" s="1"/>
  <c r="M3440" i="14" s="1"/>
  <c r="I3510" i="14"/>
  <c r="L3510" i="14" s="1"/>
  <c r="M3510" i="14" s="1"/>
  <c r="I3598" i="14"/>
  <c r="L3598" i="14" s="1"/>
  <c r="M3598" i="14" s="1"/>
  <c r="I74" i="14"/>
  <c r="L74" i="14" s="1"/>
  <c r="M74" i="14" s="1"/>
  <c r="I418" i="14"/>
  <c r="L418" i="14" s="1"/>
  <c r="M418" i="14" s="1"/>
  <c r="I550" i="14"/>
  <c r="L550" i="14" s="1"/>
  <c r="M550" i="14" s="1"/>
  <c r="I741" i="14"/>
  <c r="L741" i="14" s="1"/>
  <c r="M741" i="14" s="1"/>
  <c r="I945" i="14"/>
  <c r="L945" i="14" s="1"/>
  <c r="M945" i="14" s="1"/>
  <c r="I1084" i="14"/>
  <c r="L1084" i="14" s="1"/>
  <c r="M1084" i="14" s="1"/>
  <c r="O1084" i="14" s="1"/>
  <c r="I1312" i="14"/>
  <c r="L1312" i="14" s="1"/>
  <c r="M1312" i="14" s="1"/>
  <c r="I1520" i="14"/>
  <c r="L1520" i="14" s="1"/>
  <c r="M1520" i="14" s="1"/>
  <c r="I1794" i="14"/>
  <c r="L1794" i="14" s="1"/>
  <c r="M1794" i="14" s="1"/>
  <c r="I2007" i="14"/>
  <c r="L2007" i="14" s="1"/>
  <c r="M2007" i="14" s="1"/>
  <c r="I2245" i="14"/>
  <c r="L2245" i="14" s="1"/>
  <c r="M2245" i="14" s="1"/>
  <c r="I2476" i="14"/>
  <c r="L2476" i="14" s="1"/>
  <c r="M2476" i="14" s="1"/>
  <c r="I2611" i="14"/>
  <c r="L2611" i="14" s="1"/>
  <c r="M2611" i="14" s="1"/>
  <c r="I2856" i="14"/>
  <c r="L2856" i="14" s="1"/>
  <c r="M2856" i="14" s="1"/>
  <c r="I3027" i="14"/>
  <c r="L3027" i="14" s="1"/>
  <c r="M3027" i="14" s="1"/>
  <c r="I3611" i="14"/>
  <c r="L3611" i="14" s="1"/>
  <c r="M3611" i="14" s="1"/>
  <c r="I1068" i="14"/>
  <c r="L1068" i="14" s="1"/>
  <c r="M1068" i="14" s="1"/>
  <c r="I1279" i="14"/>
  <c r="L1279" i="14" s="1"/>
  <c r="M1279" i="14" s="1"/>
  <c r="I1499" i="14"/>
  <c r="L1499" i="14" s="1"/>
  <c r="M1499" i="14" s="1"/>
  <c r="I1777" i="14"/>
  <c r="L1777" i="14" s="1"/>
  <c r="M1777" i="14" s="1"/>
  <c r="I1998" i="14"/>
  <c r="L1998" i="14" s="1"/>
  <c r="M1998" i="14" s="1"/>
  <c r="I2248" i="14"/>
  <c r="L2248" i="14" s="1"/>
  <c r="M2248" i="14" s="1"/>
  <c r="I2459" i="14"/>
  <c r="L2459" i="14" s="1"/>
  <c r="M2459" i="14" s="1"/>
  <c r="I2584" i="14"/>
  <c r="L2584" i="14" s="1"/>
  <c r="M2584" i="14" s="1"/>
  <c r="I2841" i="14"/>
  <c r="L2841" i="14" s="1"/>
  <c r="M2841" i="14" s="1"/>
  <c r="I2984" i="14"/>
  <c r="L2984" i="14" s="1"/>
  <c r="M2984" i="14" s="1"/>
  <c r="I3224" i="14"/>
  <c r="L3224" i="14" s="1"/>
  <c r="M3224" i="14" s="1"/>
  <c r="I3476" i="14"/>
  <c r="L3476" i="14" s="1"/>
  <c r="M3476" i="14" s="1"/>
  <c r="I3093" i="14"/>
  <c r="L3093" i="14" s="1"/>
  <c r="M3093" i="14" s="1"/>
  <c r="I2508" i="14"/>
  <c r="L2508" i="14" s="1"/>
  <c r="M2508" i="14" s="1"/>
  <c r="I2626" i="14"/>
  <c r="L2626" i="14" s="1"/>
  <c r="M2626" i="14" s="1"/>
  <c r="I2715" i="14"/>
  <c r="L2715" i="14" s="1"/>
  <c r="M2715" i="14" s="1"/>
  <c r="I2798" i="14"/>
  <c r="L2798" i="14" s="1"/>
  <c r="M2798" i="14" s="1"/>
  <c r="I2914" i="14"/>
  <c r="L2914" i="14" s="1"/>
  <c r="M2914" i="14" s="1"/>
  <c r="I3136" i="14"/>
  <c r="L3136" i="14" s="1"/>
  <c r="M3136" i="14" s="1"/>
  <c r="I3327" i="14"/>
  <c r="L3327" i="14" s="1"/>
  <c r="M3327" i="14" s="1"/>
  <c r="I3504" i="14"/>
  <c r="L3504" i="14" s="1"/>
  <c r="M3504" i="14" s="1"/>
  <c r="I67" i="14"/>
  <c r="L67" i="14" s="1"/>
  <c r="M67" i="14" s="1"/>
  <c r="I528" i="14"/>
  <c r="L528" i="14" s="1"/>
  <c r="M528" i="14" s="1"/>
  <c r="I939" i="14"/>
  <c r="L939" i="14" s="1"/>
  <c r="M939" i="14" s="1"/>
  <c r="I1280" i="14"/>
  <c r="L1280" i="14" s="1"/>
  <c r="M1280" i="14" s="1"/>
  <c r="I1779" i="14"/>
  <c r="L1779" i="14" s="1"/>
  <c r="M1779" i="14" s="1"/>
  <c r="I2249" i="14"/>
  <c r="L2249" i="14" s="1"/>
  <c r="M2249" i="14" s="1"/>
  <c r="I2585" i="14"/>
  <c r="L2585" i="14" s="1"/>
  <c r="M2585" i="14" s="1"/>
  <c r="I2987" i="14"/>
  <c r="L2987" i="14" s="1"/>
  <c r="M2987" i="14" s="1"/>
  <c r="I3174" i="14"/>
  <c r="L3174" i="14" s="1"/>
  <c r="M3174" i="14" s="1"/>
  <c r="I2631" i="14"/>
  <c r="L2631" i="14" s="1"/>
  <c r="M2631" i="14" s="1"/>
  <c r="O2631" i="14" s="1"/>
  <c r="I2802" i="14"/>
  <c r="L2802" i="14" s="1"/>
  <c r="M2802" i="14" s="1"/>
  <c r="I3046" i="14"/>
  <c r="L3046" i="14" s="1"/>
  <c r="M3046" i="14" s="1"/>
  <c r="O3046" i="14" s="1"/>
  <c r="I3218" i="14"/>
  <c r="L3218" i="14" s="1"/>
  <c r="M3218" i="14" s="1"/>
  <c r="O3218" i="14" s="1"/>
  <c r="I3606" i="14"/>
  <c r="L3606" i="14" s="1"/>
  <c r="M3606" i="14" s="1"/>
  <c r="I766" i="14"/>
  <c r="L766" i="14" s="1"/>
  <c r="M766" i="14" s="1"/>
  <c r="I1552" i="14"/>
  <c r="L1552" i="14" s="1"/>
  <c r="M1552" i="14" s="1"/>
  <c r="I2484" i="14"/>
  <c r="L2484" i="14" s="1"/>
  <c r="M2484" i="14" s="1"/>
  <c r="I3599" i="14"/>
  <c r="L3599" i="14" s="1"/>
  <c r="M3599" i="14" s="1"/>
  <c r="I3491" i="14"/>
  <c r="L3491" i="14" s="1"/>
  <c r="M3491" i="14" s="1"/>
  <c r="I3571" i="14"/>
  <c r="L3571" i="14" s="1"/>
  <c r="M3571" i="14" s="1"/>
  <c r="I24" i="14"/>
  <c r="L24" i="14" s="1"/>
  <c r="M24" i="14" s="1"/>
  <c r="I372" i="14"/>
  <c r="L372" i="14" s="1"/>
  <c r="M372" i="14" s="1"/>
  <c r="I518" i="14"/>
  <c r="L518" i="14" s="1"/>
  <c r="M518" i="14" s="1"/>
  <c r="I718" i="14"/>
  <c r="L718" i="14" s="1"/>
  <c r="M718" i="14" s="1"/>
  <c r="I832" i="14"/>
  <c r="L832" i="14" s="1"/>
  <c r="M832" i="14" s="1"/>
  <c r="I962" i="14"/>
  <c r="L962" i="14" s="1"/>
  <c r="M962" i="14" s="1"/>
  <c r="I868" i="14"/>
  <c r="L868" i="14" s="1"/>
  <c r="M868" i="14" s="1"/>
  <c r="I940" i="14"/>
  <c r="L940" i="14" s="1"/>
  <c r="M940" i="14" s="1"/>
  <c r="I1002" i="14"/>
  <c r="L1002" i="14" s="1"/>
  <c r="M1002" i="14" s="1"/>
  <c r="I1070" i="14"/>
  <c r="L1070" i="14" s="1"/>
  <c r="M1070" i="14" s="1"/>
  <c r="I1179" i="14"/>
  <c r="L1179" i="14" s="1"/>
  <c r="M1179" i="14" s="1"/>
  <c r="I1281" i="14"/>
  <c r="L1281" i="14" s="1"/>
  <c r="M1281" i="14" s="1"/>
  <c r="O1281" i="14" s="1"/>
  <c r="I1428" i="14"/>
  <c r="L1428" i="14" s="1"/>
  <c r="M1428" i="14" s="1"/>
  <c r="I1504" i="14"/>
  <c r="L1504" i="14" s="1"/>
  <c r="M1504" i="14" s="1"/>
  <c r="I1662" i="14"/>
  <c r="L1662" i="14" s="1"/>
  <c r="M1662" i="14" s="1"/>
  <c r="I1783" i="14"/>
  <c r="L1783" i="14" s="1"/>
  <c r="M1783" i="14" s="1"/>
  <c r="I1915" i="14"/>
  <c r="L1915" i="14" s="1"/>
  <c r="M1915" i="14" s="1"/>
  <c r="I2000" i="14"/>
  <c r="L2000" i="14" s="1"/>
  <c r="M2000" i="14" s="1"/>
  <c r="O2000" i="14" s="1"/>
  <c r="I2135" i="14"/>
  <c r="L2135" i="14" s="1"/>
  <c r="M2135" i="14" s="1"/>
  <c r="I2250" i="14"/>
  <c r="L2250" i="14" s="1"/>
  <c r="M2250" i="14" s="1"/>
  <c r="I2361" i="14"/>
  <c r="L2361" i="14" s="1"/>
  <c r="M2361" i="14" s="1"/>
  <c r="I2464" i="14"/>
  <c r="L2464" i="14" s="1"/>
  <c r="M2464" i="14" s="1"/>
  <c r="I2538" i="14"/>
  <c r="L2538" i="14" s="1"/>
  <c r="M2538" i="14" s="1"/>
  <c r="I2589" i="14"/>
  <c r="L2589" i="14" s="1"/>
  <c r="M2589" i="14" s="1"/>
  <c r="I2706" i="14"/>
  <c r="L2706" i="14" s="1"/>
  <c r="M2706" i="14" s="1"/>
  <c r="I2846" i="14"/>
  <c r="L2846" i="14" s="1"/>
  <c r="M2846" i="14" s="1"/>
  <c r="I2903" i="14"/>
  <c r="L2903" i="14" s="1"/>
  <c r="M2903" i="14" s="1"/>
  <c r="I3002" i="14"/>
  <c r="L3002" i="14" s="1"/>
  <c r="M3002" i="14" s="1"/>
  <c r="I3080" i="14"/>
  <c r="L3080" i="14" s="1"/>
  <c r="M3080" i="14" s="1"/>
  <c r="I3243" i="14"/>
  <c r="L3243" i="14" s="1"/>
  <c r="M3243" i="14" s="1"/>
  <c r="I3340" i="14"/>
  <c r="L3340" i="14" s="1"/>
  <c r="M3340" i="14" s="1"/>
  <c r="I3562" i="14"/>
  <c r="L3562" i="14" s="1"/>
  <c r="M3562" i="14" s="1"/>
  <c r="I3011" i="14"/>
  <c r="L3011" i="14" s="1"/>
  <c r="M3011" i="14" s="1"/>
  <c r="I3265" i="14"/>
  <c r="L3265" i="14" s="1"/>
  <c r="M3265" i="14" s="1"/>
  <c r="I3565" i="14"/>
  <c r="L3565" i="14" s="1"/>
  <c r="M3565" i="14" s="1"/>
  <c r="I2526" i="14"/>
  <c r="L2526" i="14" s="1"/>
  <c r="M2526" i="14" s="1"/>
  <c r="I2603" i="14"/>
  <c r="L2603" i="14" s="1"/>
  <c r="M2603" i="14" s="1"/>
  <c r="I2650" i="14"/>
  <c r="L2650" i="14" s="1"/>
  <c r="M2650" i="14" s="1"/>
  <c r="I2689" i="14"/>
  <c r="L2689" i="14" s="1"/>
  <c r="M2689" i="14" s="1"/>
  <c r="I2731" i="14"/>
  <c r="L2731" i="14" s="1"/>
  <c r="M2731" i="14" s="1"/>
  <c r="I2777" i="14"/>
  <c r="L2777" i="14" s="1"/>
  <c r="M2777" i="14" s="1"/>
  <c r="I2821" i="14"/>
  <c r="L2821" i="14" s="1"/>
  <c r="M2821" i="14" s="1"/>
  <c r="O2821" i="14" s="1"/>
  <c r="I2876" i="14"/>
  <c r="L2876" i="14" s="1"/>
  <c r="M2876" i="14" s="1"/>
  <c r="O2876" i="14" s="1"/>
  <c r="I2949" i="14"/>
  <c r="L2949" i="14" s="1"/>
  <c r="M2949" i="14" s="1"/>
  <c r="I2997" i="14"/>
  <c r="L2997" i="14" s="1"/>
  <c r="M2997" i="14" s="1"/>
  <c r="I3061" i="14"/>
  <c r="L3061" i="14" s="1"/>
  <c r="M3061" i="14" s="1"/>
  <c r="I3114" i="14"/>
  <c r="L3114" i="14" s="1"/>
  <c r="M3114" i="14" s="1"/>
  <c r="I3150" i="14"/>
  <c r="L3150" i="14" s="1"/>
  <c r="M3150" i="14" s="1"/>
  <c r="O3150" i="14" s="1"/>
  <c r="I3188" i="14"/>
  <c r="L3188" i="14" s="1"/>
  <c r="M3188" i="14" s="1"/>
  <c r="I3220" i="14"/>
  <c r="L3220" i="14" s="1"/>
  <c r="M3220" i="14" s="1"/>
  <c r="I3307" i="14"/>
  <c r="L3307" i="14" s="1"/>
  <c r="M3307" i="14" s="1"/>
  <c r="I3354" i="14"/>
  <c r="L3354" i="14" s="1"/>
  <c r="M3354" i="14" s="1"/>
  <c r="I3400" i="14"/>
  <c r="L3400" i="14" s="1"/>
  <c r="M3400" i="14" s="1"/>
  <c r="O3400" i="14" s="1"/>
  <c r="I3448" i="14"/>
  <c r="L3448" i="14" s="1"/>
  <c r="M3448" i="14" s="1"/>
  <c r="I3486" i="14"/>
  <c r="L3486" i="14" s="1"/>
  <c r="M3486" i="14" s="1"/>
  <c r="I3518" i="14"/>
  <c r="L3518" i="14" s="1"/>
  <c r="M3518" i="14" s="1"/>
  <c r="I3557" i="14"/>
  <c r="L3557" i="14" s="1"/>
  <c r="M3557" i="14" s="1"/>
  <c r="I3609" i="14"/>
  <c r="L3609" i="14" s="1"/>
  <c r="M3609" i="14" s="1"/>
  <c r="I3654" i="14"/>
  <c r="L3654" i="14" s="1"/>
  <c r="M3654" i="14" s="1"/>
  <c r="I144" i="14"/>
  <c r="L144" i="14" s="1"/>
  <c r="M144" i="14" s="1"/>
  <c r="I332" i="14"/>
  <c r="L332" i="14" s="1"/>
  <c r="M332" i="14" s="1"/>
  <c r="I439" i="14"/>
  <c r="L439" i="14" s="1"/>
  <c r="M439" i="14" s="1"/>
  <c r="I502" i="14"/>
  <c r="L502" i="14" s="1"/>
  <c r="M502" i="14" s="1"/>
  <c r="I606" i="14"/>
  <c r="L606" i="14" s="1"/>
  <c r="M606" i="14" s="1"/>
  <c r="I717" i="14"/>
  <c r="L717" i="14" s="1"/>
  <c r="M717" i="14" s="1"/>
  <c r="I814" i="14"/>
  <c r="L814" i="14" s="1"/>
  <c r="M814" i="14" s="1"/>
  <c r="I887" i="14"/>
  <c r="L887" i="14" s="1"/>
  <c r="M887" i="14" s="1"/>
  <c r="I953" i="14"/>
  <c r="L953" i="14" s="1"/>
  <c r="M953" i="14" s="1"/>
  <c r="I1026" i="14"/>
  <c r="L1026" i="14" s="1"/>
  <c r="M1026" i="14" s="1"/>
  <c r="I1115" i="14"/>
  <c r="L1115" i="14" s="1"/>
  <c r="M1115" i="14" s="1"/>
  <c r="I1240" i="14"/>
  <c r="L1240" i="14" s="1"/>
  <c r="M1240" i="14" s="1"/>
  <c r="I1383" i="14"/>
  <c r="L1383" i="14" s="1"/>
  <c r="M1383" i="14" s="1"/>
  <c r="I1464" i="14"/>
  <c r="L1464" i="14" s="1"/>
  <c r="M1464" i="14" s="1"/>
  <c r="I1554" i="14"/>
  <c r="L1554" i="14" s="1"/>
  <c r="M1554" i="14" s="1"/>
  <c r="I1727" i="14"/>
  <c r="L1727" i="14" s="1"/>
  <c r="M1727" i="14" s="1"/>
  <c r="I1803" i="14"/>
  <c r="L1803" i="14" s="1"/>
  <c r="M1803" i="14" s="1"/>
  <c r="I1967" i="14"/>
  <c r="L1967" i="14" s="1"/>
  <c r="M1967" i="14" s="1"/>
  <c r="I2058" i="14"/>
  <c r="L2058" i="14" s="1"/>
  <c r="M2058" i="14" s="1"/>
  <c r="I2205" i="14"/>
  <c r="L2205" i="14" s="1"/>
  <c r="M2205" i="14" s="1"/>
  <c r="I2282" i="14"/>
  <c r="L2282" i="14" s="1"/>
  <c r="M2282" i="14" s="1"/>
  <c r="I2432" i="14"/>
  <c r="L2432" i="14" s="1"/>
  <c r="M2432" i="14" s="1"/>
  <c r="I2487" i="14"/>
  <c r="L2487" i="14" s="1"/>
  <c r="M2487" i="14" s="1"/>
  <c r="I2559" i="14"/>
  <c r="L2559" i="14" s="1"/>
  <c r="M2559" i="14" s="1"/>
  <c r="I2634" i="14"/>
  <c r="L2634" i="14" s="1"/>
  <c r="M2634" i="14" s="1"/>
  <c r="I2753" i="14"/>
  <c r="L2753" i="14" s="1"/>
  <c r="M2753" i="14" s="1"/>
  <c r="I2865" i="14"/>
  <c r="L2865" i="14" s="1"/>
  <c r="M2865" i="14" s="1"/>
  <c r="I2948" i="14"/>
  <c r="L2948" i="14" s="1"/>
  <c r="M2948" i="14" s="1"/>
  <c r="I3081" i="14"/>
  <c r="L3081" i="14" s="1"/>
  <c r="M3081" i="14" s="1"/>
  <c r="O3081" i="14" s="1"/>
  <c r="I3341" i="14"/>
  <c r="L3341" i="14" s="1"/>
  <c r="M3341" i="14" s="1"/>
  <c r="I2929" i="14"/>
  <c r="L2929" i="14" s="1"/>
  <c r="M2929" i="14" s="1"/>
  <c r="I3246" i="14"/>
  <c r="L3246" i="14" s="1"/>
  <c r="M3246" i="14" s="1"/>
  <c r="O3246" i="14" s="1"/>
  <c r="I1085" i="14"/>
  <c r="L1085" i="14" s="1"/>
  <c r="M1085" i="14" s="1"/>
  <c r="I1200" i="14"/>
  <c r="L1200" i="14" s="1"/>
  <c r="M1200" i="14" s="1"/>
  <c r="I1313" i="14"/>
  <c r="L1313" i="14" s="1"/>
  <c r="M1313" i="14" s="1"/>
  <c r="I1442" i="14"/>
  <c r="L1442" i="14" s="1"/>
  <c r="M1442" i="14" s="1"/>
  <c r="I1541" i="14"/>
  <c r="L1541" i="14" s="1"/>
  <c r="M1541" i="14" s="1"/>
  <c r="I1676" i="14"/>
  <c r="L1676" i="14" s="1"/>
  <c r="M1676" i="14" s="1"/>
  <c r="I1795" i="14"/>
  <c r="L1795" i="14" s="1"/>
  <c r="M1795" i="14" s="1"/>
  <c r="I1942" i="14"/>
  <c r="L1942" i="14" s="1"/>
  <c r="M1942" i="14" s="1"/>
  <c r="I2011" i="14"/>
  <c r="L2011" i="14" s="1"/>
  <c r="M2011" i="14" s="1"/>
  <c r="I2160" i="14"/>
  <c r="L2160" i="14" s="1"/>
  <c r="M2160" i="14" s="1"/>
  <c r="I2251" i="14"/>
  <c r="L2251" i="14" s="1"/>
  <c r="M2251" i="14" s="1"/>
  <c r="I2398" i="14"/>
  <c r="L2398" i="14" s="1"/>
  <c r="M2398" i="14" s="1"/>
  <c r="I2477" i="14"/>
  <c r="L2477" i="14" s="1"/>
  <c r="M2477" i="14" s="1"/>
  <c r="I2544" i="14"/>
  <c r="L2544" i="14" s="1"/>
  <c r="M2544" i="14" s="1"/>
  <c r="I2612" i="14"/>
  <c r="L2612" i="14" s="1"/>
  <c r="M2612" i="14" s="1"/>
  <c r="I2738" i="14"/>
  <c r="L2738" i="14" s="1"/>
  <c r="M2738" i="14" s="1"/>
  <c r="I2857" i="14"/>
  <c r="L2857" i="14" s="1"/>
  <c r="M2857" i="14" s="1"/>
  <c r="I2921" i="14"/>
  <c r="L2921" i="14" s="1"/>
  <c r="M2921" i="14" s="1"/>
  <c r="I2999" i="14"/>
  <c r="L2999" i="14" s="1"/>
  <c r="M2999" i="14" s="1"/>
  <c r="I3073" i="14"/>
  <c r="L3073" i="14" s="1"/>
  <c r="M3073" i="14" s="1"/>
  <c r="I3239" i="14"/>
  <c r="L3239" i="14" s="1"/>
  <c r="M3239" i="14" s="1"/>
  <c r="I3338" i="14"/>
  <c r="L3338" i="14" s="1"/>
  <c r="M3338" i="14" s="1"/>
  <c r="I3559" i="14"/>
  <c r="L3559" i="14" s="1"/>
  <c r="M3559" i="14" s="1"/>
  <c r="O3559" i="14" s="1"/>
  <c r="I3003" i="14"/>
  <c r="L3003" i="14" s="1"/>
  <c r="M3003" i="14" s="1"/>
  <c r="I3229" i="14"/>
  <c r="L3229" i="14" s="1"/>
  <c r="M3229" i="14" s="1"/>
  <c r="I3482" i="14"/>
  <c r="L3482" i="14" s="1"/>
  <c r="M3482" i="14" s="1"/>
  <c r="I2519" i="14"/>
  <c r="L2519" i="14" s="1"/>
  <c r="M2519" i="14" s="1"/>
  <c r="I2597" i="14"/>
  <c r="L2597" i="14" s="1"/>
  <c r="M2597" i="14" s="1"/>
  <c r="I2641" i="14"/>
  <c r="L2641" i="14" s="1"/>
  <c r="M2641" i="14" s="1"/>
  <c r="I2682" i="14"/>
  <c r="L2682" i="14" s="1"/>
  <c r="M2682" i="14" s="1"/>
  <c r="I2725" i="14"/>
  <c r="L2725" i="14" s="1"/>
  <c r="M2725" i="14" s="1"/>
  <c r="I2769" i="14"/>
  <c r="L2769" i="14" s="1"/>
  <c r="M2769" i="14" s="1"/>
  <c r="I2808" i="14"/>
  <c r="L2808" i="14" s="1"/>
  <c r="M2808" i="14" s="1"/>
  <c r="I2851" i="14"/>
  <c r="L2851" i="14" s="1"/>
  <c r="M2851" i="14" s="1"/>
  <c r="I2951" i="14"/>
  <c r="L2951" i="14" s="1"/>
  <c r="M2951" i="14" s="1"/>
  <c r="I3066" i="14"/>
  <c r="L3066" i="14" s="1"/>
  <c r="M3066" i="14" s="1"/>
  <c r="I3152" i="14"/>
  <c r="L3152" i="14" s="1"/>
  <c r="M3152" i="14" s="1"/>
  <c r="O3152" i="14" s="1"/>
  <c r="I3222" i="14"/>
  <c r="L3222" i="14" s="1"/>
  <c r="M3222" i="14" s="1"/>
  <c r="O3222" i="14" s="1"/>
  <c r="I3356" i="14"/>
  <c r="L3356" i="14" s="1"/>
  <c r="M3356" i="14" s="1"/>
  <c r="I3453" i="14"/>
  <c r="L3453" i="14" s="1"/>
  <c r="M3453" i="14" s="1"/>
  <c r="I3520" i="14"/>
  <c r="L3520" i="14" s="1"/>
  <c r="M3520" i="14" s="1"/>
  <c r="I3616" i="14"/>
  <c r="L3616" i="14" s="1"/>
  <c r="M3616" i="14" s="1"/>
  <c r="I148" i="14"/>
  <c r="L148" i="14" s="1"/>
  <c r="M148" i="14" s="1"/>
  <c r="I450" i="14"/>
  <c r="L450" i="14" s="1"/>
  <c r="M450" i="14" s="1"/>
  <c r="I613" i="14"/>
  <c r="L613" i="14" s="1"/>
  <c r="M613" i="14" s="1"/>
  <c r="I831" i="14"/>
  <c r="L831" i="14" s="1"/>
  <c r="M831" i="14" s="1"/>
  <c r="I958" i="14"/>
  <c r="L958" i="14" s="1"/>
  <c r="M958" i="14" s="1"/>
  <c r="I1127" i="14"/>
  <c r="L1127" i="14" s="1"/>
  <c r="M1127" i="14" s="1"/>
  <c r="I1385" i="14"/>
  <c r="L1385" i="14" s="1"/>
  <c r="M1385" i="14" s="1"/>
  <c r="I1556" i="14"/>
  <c r="L1556" i="14" s="1"/>
  <c r="M1556" i="14" s="1"/>
  <c r="I1816" i="14"/>
  <c r="L1816" i="14" s="1"/>
  <c r="M1816" i="14" s="1"/>
  <c r="I2064" i="14"/>
  <c r="L2064" i="14" s="1"/>
  <c r="M2064" i="14" s="1"/>
  <c r="I2289" i="14"/>
  <c r="L2289" i="14" s="1"/>
  <c r="M2289" i="14" s="1"/>
  <c r="I2490" i="14"/>
  <c r="L2490" i="14" s="1"/>
  <c r="M2490" i="14" s="1"/>
  <c r="I2638" i="14"/>
  <c r="L2638" i="14" s="1"/>
  <c r="M2638" i="14" s="1"/>
  <c r="I2867" i="14"/>
  <c r="L2867" i="14" s="1"/>
  <c r="M2867" i="14" s="1"/>
  <c r="I3030" i="14"/>
  <c r="L3030" i="14" s="1"/>
  <c r="M3030" i="14" s="1"/>
  <c r="I3625" i="14"/>
  <c r="L3625" i="14" s="1"/>
  <c r="M3625" i="14" s="1"/>
  <c r="I3289" i="14"/>
  <c r="L3289" i="14" s="1"/>
  <c r="M3289" i="14" s="1"/>
  <c r="I2551" i="14"/>
  <c r="L2551" i="14" s="1"/>
  <c r="M2551" i="14" s="1"/>
  <c r="O2551" i="14" s="1"/>
  <c r="I2659" i="14"/>
  <c r="L2659" i="14" s="1"/>
  <c r="M2659" i="14" s="1"/>
  <c r="I2742" i="14"/>
  <c r="L2742" i="14" s="1"/>
  <c r="M2742" i="14" s="1"/>
  <c r="I2827" i="14"/>
  <c r="L2827" i="14" s="1"/>
  <c r="M2827" i="14" s="1"/>
  <c r="I2955" i="14"/>
  <c r="L2955" i="14" s="1"/>
  <c r="M2955" i="14" s="1"/>
  <c r="I3071" i="14"/>
  <c r="L3071" i="14" s="1"/>
  <c r="M3071" i="14" s="1"/>
  <c r="I3156" i="14"/>
  <c r="L3156" i="14" s="1"/>
  <c r="M3156" i="14" s="1"/>
  <c r="I3305" i="14"/>
  <c r="L3305" i="14" s="1"/>
  <c r="M3305" i="14" s="1"/>
  <c r="I3484" i="14"/>
  <c r="L3484" i="14" s="1"/>
  <c r="M3484" i="14" s="1"/>
  <c r="I3652" i="14"/>
  <c r="L3652" i="14" s="1"/>
  <c r="M3652" i="14" s="1"/>
  <c r="O3652" i="14" s="1"/>
  <c r="I500" i="14"/>
  <c r="L500" i="14" s="1"/>
  <c r="M500" i="14" s="1"/>
  <c r="I885" i="14"/>
  <c r="L885" i="14" s="1"/>
  <c r="M885" i="14" s="1"/>
  <c r="I1210" i="14"/>
  <c r="L1210" i="14" s="1"/>
  <c r="M1210" i="14" s="1"/>
  <c r="I1714" i="14"/>
  <c r="L1714" i="14" s="1"/>
  <c r="M1714" i="14" s="1"/>
  <c r="I2198" i="14"/>
  <c r="L2198" i="14" s="1"/>
  <c r="M2198" i="14" s="1"/>
  <c r="I2555" i="14"/>
  <c r="L2555" i="14" s="1"/>
  <c r="M2555" i="14" s="1"/>
  <c r="I2927" i="14"/>
  <c r="L2927" i="14" s="1"/>
  <c r="M2927" i="14" s="1"/>
  <c r="O2927" i="14" s="1"/>
  <c r="I1627" i="14"/>
  <c r="L1627" i="14" s="1"/>
  <c r="M1627" i="14" s="1"/>
  <c r="I2959" i="14"/>
  <c r="L2959" i="14" s="1"/>
  <c r="M2959" i="14" s="1"/>
  <c r="I3023" i="14"/>
  <c r="L3023" i="14" s="1"/>
  <c r="M3023" i="14" s="1"/>
  <c r="O3023" i="14" s="1"/>
  <c r="I3076" i="14"/>
  <c r="L3076" i="14" s="1"/>
  <c r="M3076" i="14" s="1"/>
  <c r="I3128" i="14"/>
  <c r="L3128" i="14" s="1"/>
  <c r="M3128" i="14" s="1"/>
  <c r="O3128" i="14" s="1"/>
  <c r="I3160" i="14"/>
  <c r="L3160" i="14" s="1"/>
  <c r="M3160" i="14" s="1"/>
  <c r="I3198" i="14"/>
  <c r="L3198" i="14" s="1"/>
  <c r="M3198" i="14" s="1"/>
  <c r="I3255" i="14"/>
  <c r="L3255" i="14" s="1"/>
  <c r="M3255" i="14" s="1"/>
  <c r="I3318" i="14"/>
  <c r="L3318" i="14" s="1"/>
  <c r="M3318" i="14" s="1"/>
  <c r="I3375" i="14"/>
  <c r="L3375" i="14" s="1"/>
  <c r="M3375" i="14" s="1"/>
  <c r="I3429" i="14"/>
  <c r="L3429" i="14" s="1"/>
  <c r="M3429" i="14" s="1"/>
  <c r="I3460" i="14"/>
  <c r="L3460" i="14" s="1"/>
  <c r="M3460" i="14" s="1"/>
  <c r="I3496" i="14"/>
  <c r="L3496" i="14" s="1"/>
  <c r="M3496" i="14" s="1"/>
  <c r="I3535" i="14"/>
  <c r="L3535" i="14" s="1"/>
  <c r="M3535" i="14" s="1"/>
  <c r="I3574" i="14"/>
  <c r="L3574" i="14" s="1"/>
  <c r="M3574" i="14" s="1"/>
  <c r="I3624" i="14"/>
  <c r="L3624" i="14" s="1"/>
  <c r="M3624" i="14" s="1"/>
  <c r="I25" i="14"/>
  <c r="L25" i="14" s="1"/>
  <c r="M25" i="14" s="1"/>
  <c r="I187" i="14"/>
  <c r="L187" i="14" s="1"/>
  <c r="M187" i="14" s="1"/>
  <c r="I373" i="14"/>
  <c r="L373" i="14" s="1"/>
  <c r="M373" i="14" s="1"/>
  <c r="I461" i="14"/>
  <c r="L461" i="14" s="1"/>
  <c r="M461" i="14" s="1"/>
  <c r="I521" i="14"/>
  <c r="L521" i="14" s="1"/>
  <c r="M521" i="14" s="1"/>
  <c r="I671" i="14"/>
  <c r="L671" i="14" s="1"/>
  <c r="M671" i="14" s="1"/>
  <c r="I727" i="14"/>
  <c r="L727" i="14" s="1"/>
  <c r="M727" i="14" s="1"/>
  <c r="I851" i="14"/>
  <c r="L851" i="14" s="1"/>
  <c r="M851" i="14" s="1"/>
  <c r="I912" i="14"/>
  <c r="L912" i="14" s="1"/>
  <c r="M912" i="14" s="1"/>
  <c r="I976" i="14"/>
  <c r="L976" i="14" s="1"/>
  <c r="M976" i="14" s="1"/>
  <c r="I1036" i="14"/>
  <c r="L1036" i="14" s="1"/>
  <c r="M1036" i="14" s="1"/>
  <c r="I1146" i="14"/>
  <c r="L1146" i="14" s="1"/>
  <c r="M1146" i="14" s="1"/>
  <c r="I1262" i="14"/>
  <c r="L1262" i="14" s="1"/>
  <c r="M1262" i="14" s="1"/>
  <c r="I1419" i="14"/>
  <c r="L1419" i="14" s="1"/>
  <c r="M1419" i="14" s="1"/>
  <c r="I1488" i="14"/>
  <c r="L1488" i="14" s="1"/>
  <c r="M1488" i="14" s="1"/>
  <c r="I1645" i="14"/>
  <c r="L1645" i="14" s="1"/>
  <c r="M1645" i="14" s="1"/>
  <c r="I1764" i="14"/>
  <c r="L1764" i="14" s="1"/>
  <c r="M1764" i="14" s="1"/>
  <c r="O1764" i="14" s="1"/>
  <c r="I1886" i="14"/>
  <c r="L1886" i="14" s="1"/>
  <c r="M1886" i="14" s="1"/>
  <c r="I1990" i="14"/>
  <c r="L1990" i="14" s="1"/>
  <c r="M1990" i="14" s="1"/>
  <c r="I2110" i="14"/>
  <c r="L2110" i="14" s="1"/>
  <c r="M2110" i="14" s="1"/>
  <c r="I2229" i="14"/>
  <c r="L2229" i="14" s="1"/>
  <c r="M2229" i="14" s="1"/>
  <c r="I2308" i="14"/>
  <c r="L2308" i="14" s="1"/>
  <c r="M2308" i="14" s="1"/>
  <c r="I2450" i="14"/>
  <c r="L2450" i="14" s="1"/>
  <c r="M2450" i="14" s="1"/>
  <c r="I2529" i="14"/>
  <c r="L2529" i="14" s="1"/>
  <c r="M2529" i="14" s="1"/>
  <c r="I2575" i="14"/>
  <c r="L2575" i="14" s="1"/>
  <c r="M2575" i="14" s="1"/>
  <c r="I2665" i="14"/>
  <c r="L2665" i="14" s="1"/>
  <c r="M2665" i="14" s="1"/>
  <c r="I2810" i="14"/>
  <c r="L2810" i="14" s="1"/>
  <c r="M2810" i="14" s="1"/>
  <c r="I2890" i="14"/>
  <c r="L2890" i="14" s="1"/>
  <c r="M2890" i="14" s="1"/>
  <c r="I2968" i="14"/>
  <c r="L2968" i="14" s="1"/>
  <c r="M2968" i="14" s="1"/>
  <c r="I3086" i="14"/>
  <c r="L3086" i="14" s="1"/>
  <c r="M3086" i="14" s="1"/>
  <c r="O3086" i="14" s="1"/>
  <c r="I3361" i="14"/>
  <c r="L3361" i="14" s="1"/>
  <c r="M3361" i="14" s="1"/>
  <c r="I2816" i="14"/>
  <c r="L2816" i="14" s="1"/>
  <c r="M2816" i="14" s="1"/>
  <c r="I3339" i="14"/>
  <c r="L3339" i="14" s="1"/>
  <c r="M3339" i="14" s="1"/>
  <c r="I2504" i="14"/>
  <c r="L2504" i="14" s="1"/>
  <c r="M2504" i="14" s="1"/>
  <c r="I2566" i="14"/>
  <c r="L2566" i="14" s="1"/>
  <c r="M2566" i="14" s="1"/>
  <c r="I2621" i="14"/>
  <c r="L2621" i="14" s="1"/>
  <c r="M2621" i="14" s="1"/>
  <c r="I2668" i="14"/>
  <c r="L2668" i="14" s="1"/>
  <c r="M2668" i="14" s="1"/>
  <c r="I2711" i="14"/>
  <c r="L2711" i="14" s="1"/>
  <c r="M2711" i="14" s="1"/>
  <c r="I2755" i="14"/>
  <c r="L2755" i="14" s="1"/>
  <c r="M2755" i="14" s="1"/>
  <c r="I2794" i="14"/>
  <c r="L2794" i="14" s="1"/>
  <c r="M2794" i="14" s="1"/>
  <c r="I2835" i="14"/>
  <c r="L2835" i="14" s="1"/>
  <c r="M2835" i="14" s="1"/>
  <c r="I2909" i="14"/>
  <c r="L2909" i="14" s="1"/>
  <c r="M2909" i="14" s="1"/>
  <c r="I2964" i="14"/>
  <c r="L2964" i="14" s="1"/>
  <c r="M2964" i="14" s="1"/>
  <c r="O2964" i="14" s="1"/>
  <c r="I3033" i="14"/>
  <c r="L3033" i="14" s="1"/>
  <c r="M3033" i="14" s="1"/>
  <c r="O3033" i="14" s="1"/>
  <c r="I3088" i="14"/>
  <c r="L3088" i="14" s="1"/>
  <c r="M3088" i="14" s="1"/>
  <c r="I3132" i="14"/>
  <c r="L3132" i="14" s="1"/>
  <c r="M3132" i="14" s="1"/>
  <c r="I3164" i="14"/>
  <c r="L3164" i="14" s="1"/>
  <c r="M3164" i="14" s="1"/>
  <c r="I3202" i="14"/>
  <c r="L3202" i="14" s="1"/>
  <c r="M3202" i="14" s="1"/>
  <c r="I3322" i="14"/>
  <c r="L3322" i="14" s="1"/>
  <c r="M3322" i="14" s="1"/>
  <c r="I3433" i="14"/>
  <c r="L3433" i="14" s="1"/>
  <c r="M3433" i="14" s="1"/>
  <c r="I3500" i="14"/>
  <c r="L3500" i="14" s="1"/>
  <c r="M3500" i="14" s="1"/>
  <c r="I3580" i="14"/>
  <c r="L3580" i="14" s="1"/>
  <c r="M3580" i="14" s="1"/>
  <c r="I62" i="14"/>
  <c r="L62" i="14" s="1"/>
  <c r="M62" i="14" s="1"/>
  <c r="I383" i="14"/>
  <c r="L383" i="14" s="1"/>
  <c r="M383" i="14" s="1"/>
  <c r="I524" i="14"/>
  <c r="L524" i="14" s="1"/>
  <c r="M524" i="14" s="1"/>
  <c r="I731" i="14"/>
  <c r="L731" i="14" s="1"/>
  <c r="M731" i="14" s="1"/>
  <c r="I925" i="14"/>
  <c r="L925" i="14" s="1"/>
  <c r="M925" i="14" s="1"/>
  <c r="O925" i="14" s="1"/>
  <c r="I1056" i="14"/>
  <c r="L1056" i="14" s="1"/>
  <c r="M1056" i="14" s="1"/>
  <c r="I1273" i="14"/>
  <c r="L1273" i="14" s="1"/>
  <c r="M1273" i="14" s="1"/>
  <c r="O1273" i="14" s="1"/>
  <c r="I1500" i="14"/>
  <c r="L1500" i="14" s="1"/>
  <c r="M1500" i="14" s="1"/>
  <c r="I1769" i="14"/>
  <c r="L1769" i="14" s="1"/>
  <c r="M1769" i="14" s="1"/>
  <c r="I1995" i="14"/>
  <c r="L1995" i="14" s="1"/>
  <c r="M1995" i="14" s="1"/>
  <c r="I2253" i="14"/>
  <c r="L2253" i="14" s="1"/>
  <c r="M2253" i="14" s="1"/>
  <c r="I2454" i="14"/>
  <c r="L2454" i="14" s="1"/>
  <c r="M2454" i="14" s="1"/>
  <c r="I2579" i="14"/>
  <c r="L2579" i="14" s="1"/>
  <c r="M2579" i="14" s="1"/>
  <c r="I2818" i="14"/>
  <c r="L2818" i="14" s="1"/>
  <c r="M2818" i="14" s="1"/>
  <c r="O2818" i="14" s="1"/>
  <c r="I2980" i="14"/>
  <c r="L2980" i="14" s="1"/>
  <c r="M2980" i="14" s="1"/>
  <c r="I3374" i="14"/>
  <c r="L3374" i="14" s="1"/>
  <c r="M3374" i="14" s="1"/>
  <c r="I3210" i="14"/>
  <c r="L3210" i="14" s="1"/>
  <c r="M3210" i="14" s="1"/>
  <c r="O3210" i="14" s="1"/>
  <c r="I3276" i="14"/>
  <c r="L3276" i="14" s="1"/>
  <c r="M3276" i="14" s="1"/>
  <c r="I3331" i="14"/>
  <c r="L3331" i="14" s="1"/>
  <c r="M3331" i="14" s="1"/>
  <c r="I3389" i="14"/>
  <c r="L3389" i="14" s="1"/>
  <c r="M3389" i="14" s="1"/>
  <c r="O3389" i="14" s="1"/>
  <c r="I3442" i="14"/>
  <c r="L3442" i="14" s="1"/>
  <c r="M3442" i="14" s="1"/>
  <c r="I3474" i="14"/>
  <c r="L3474" i="14" s="1"/>
  <c r="M3474" i="14" s="1"/>
  <c r="I3508" i="14"/>
  <c r="L3508" i="14" s="1"/>
  <c r="M3508" i="14" s="1"/>
  <c r="I3547" i="14"/>
  <c r="L3547" i="14" s="1"/>
  <c r="M3547" i="14" s="1"/>
  <c r="I3596" i="14"/>
  <c r="L3596" i="14" s="1"/>
  <c r="M3596" i="14" s="1"/>
  <c r="I3639" i="14"/>
  <c r="L3639" i="14" s="1"/>
  <c r="M3639" i="14" s="1"/>
  <c r="I71" i="14"/>
  <c r="L71" i="14" s="1"/>
  <c r="M71" i="14" s="1"/>
  <c r="I278" i="14"/>
  <c r="L278" i="14" s="1"/>
  <c r="M278" i="14" s="1"/>
  <c r="I412" i="14"/>
  <c r="L412" i="14" s="1"/>
  <c r="M412" i="14" s="1"/>
  <c r="I490" i="14"/>
  <c r="L490" i="14" s="1"/>
  <c r="M490" i="14" s="1"/>
  <c r="I548" i="14"/>
  <c r="L548" i="14" s="1"/>
  <c r="M548" i="14" s="1"/>
  <c r="I705" i="14"/>
  <c r="L705" i="14" s="1"/>
  <c r="M705" i="14" s="1"/>
  <c r="I739" i="14"/>
  <c r="L739" i="14" s="1"/>
  <c r="M739" i="14" s="1"/>
  <c r="I870" i="14"/>
  <c r="L870" i="14" s="1"/>
  <c r="M870" i="14" s="1"/>
  <c r="I943" i="14"/>
  <c r="L943" i="14" s="1"/>
  <c r="M943" i="14" s="1"/>
  <c r="I1014" i="14"/>
  <c r="L1014" i="14" s="1"/>
  <c r="M1014" i="14" s="1"/>
  <c r="I1081" i="14"/>
  <c r="L1081" i="14" s="1"/>
  <c r="M1081" i="14" s="1"/>
  <c r="O1081" i="14" s="1"/>
  <c r="I1194" i="14"/>
  <c r="L1194" i="14" s="1"/>
  <c r="M1194" i="14" s="1"/>
  <c r="I1299" i="14"/>
  <c r="L1299" i="14" s="1"/>
  <c r="M1299" i="14" s="1"/>
  <c r="I1434" i="14"/>
  <c r="L1434" i="14" s="1"/>
  <c r="M1434" i="14" s="1"/>
  <c r="I900" i="14"/>
  <c r="L900" i="14" s="1"/>
  <c r="M900" i="14" s="1"/>
  <c r="I1665" i="14"/>
  <c r="L1665" i="14" s="1"/>
  <c r="M1665" i="14" s="1"/>
  <c r="I1789" i="14"/>
  <c r="L1789" i="14" s="1"/>
  <c r="M1789" i="14" s="1"/>
  <c r="I1935" i="14"/>
  <c r="L1935" i="14" s="1"/>
  <c r="M1935" i="14" s="1"/>
  <c r="I2004" i="14"/>
  <c r="L2004" i="14" s="1"/>
  <c r="M2004" i="14" s="1"/>
  <c r="I2151" i="14"/>
  <c r="L2151" i="14" s="1"/>
  <c r="M2151" i="14" s="1"/>
  <c r="I2243" i="14"/>
  <c r="L2243" i="14" s="1"/>
  <c r="M2243" i="14" s="1"/>
  <c r="I2373" i="14"/>
  <c r="L2373" i="14" s="1"/>
  <c r="M2373" i="14" s="1"/>
  <c r="I2474" i="14"/>
  <c r="L2474" i="14" s="1"/>
  <c r="M2474" i="14" s="1"/>
  <c r="I2541" i="14"/>
  <c r="L2541" i="14" s="1"/>
  <c r="M2541" i="14" s="1"/>
  <c r="I2592" i="14"/>
  <c r="L2592" i="14" s="1"/>
  <c r="M2592" i="14" s="1"/>
  <c r="I2717" i="14"/>
  <c r="L2717" i="14" s="1"/>
  <c r="M2717" i="14" s="1"/>
  <c r="I2854" i="14"/>
  <c r="L2854" i="14" s="1"/>
  <c r="M2854" i="14" s="1"/>
  <c r="I2910" i="14"/>
  <c r="L2910" i="14" s="1"/>
  <c r="M2910" i="14" s="1"/>
  <c r="I2994" i="14"/>
  <c r="L2994" i="14" s="1"/>
  <c r="M2994" i="14" s="1"/>
  <c r="I3233" i="14"/>
  <c r="L3233" i="14" s="1"/>
  <c r="M3233" i="14" s="1"/>
  <c r="I3534" i="14"/>
  <c r="L3534" i="14" s="1"/>
  <c r="M3534" i="14" s="1"/>
  <c r="I2922" i="14"/>
  <c r="L2922" i="14" s="1"/>
  <c r="M2922" i="14" s="1"/>
  <c r="O2922" i="14" s="1"/>
  <c r="I2261" i="14"/>
  <c r="L2261" i="14" s="1"/>
  <c r="M2261" i="14" s="1"/>
  <c r="I570" i="14"/>
  <c r="L570" i="14" s="1"/>
  <c r="M570" i="14" s="1"/>
  <c r="I3176" i="14"/>
  <c r="L3176" i="14" s="1"/>
  <c r="M3176" i="14" s="1"/>
  <c r="I2764" i="14"/>
  <c r="L2764" i="14" s="1"/>
  <c r="M2764" i="14" s="1"/>
  <c r="I1624" i="14"/>
  <c r="L1624" i="14" s="1"/>
  <c r="M1624" i="14" s="1"/>
  <c r="O1624" i="14" s="1"/>
  <c r="I2537" i="14"/>
  <c r="L2537" i="14" s="1"/>
  <c r="M2537" i="14" s="1"/>
  <c r="I1661" i="14"/>
  <c r="L1661" i="14" s="1"/>
  <c r="M1661" i="14" s="1"/>
  <c r="I867" i="14"/>
  <c r="L867" i="14" s="1"/>
  <c r="M867" i="14" s="1"/>
  <c r="I3635" i="14"/>
  <c r="L3635" i="14" s="1"/>
  <c r="M3635" i="14" s="1"/>
  <c r="I3268" i="14"/>
  <c r="L3268" i="14" s="1"/>
  <c r="M3268" i="14" s="1"/>
  <c r="I2880" i="14"/>
  <c r="L2880" i="14" s="1"/>
  <c r="M2880" i="14" s="1"/>
  <c r="I2692" i="14"/>
  <c r="L2692" i="14" s="1"/>
  <c r="M2692" i="14" s="1"/>
  <c r="I3576" i="14"/>
  <c r="L3576" i="14" s="1"/>
  <c r="M3576" i="14" s="1"/>
  <c r="I3363" i="14"/>
  <c r="L3363" i="14" s="1"/>
  <c r="M3363" i="14" s="1"/>
  <c r="I2930" i="14"/>
  <c r="L2930" i="14" s="1"/>
  <c r="M2930" i="14" s="1"/>
  <c r="O2930" i="14" s="1"/>
  <c r="I2560" i="14"/>
  <c r="L2560" i="14" s="1"/>
  <c r="M2560" i="14" s="1"/>
  <c r="I2208" i="14"/>
  <c r="L2208" i="14" s="1"/>
  <c r="M2208" i="14" s="1"/>
  <c r="I1732" i="14"/>
  <c r="L1732" i="14" s="1"/>
  <c r="M1732" i="14" s="1"/>
  <c r="I1243" i="14"/>
  <c r="L1243" i="14" s="1"/>
  <c r="M1243" i="14" s="1"/>
  <c r="I3401" i="14"/>
  <c r="L3401" i="14" s="1"/>
  <c r="M3401" i="14" s="1"/>
  <c r="I2804" i="14"/>
  <c r="L2804" i="14" s="1"/>
  <c r="M2804" i="14" s="1"/>
  <c r="I2448" i="14"/>
  <c r="L2448" i="14" s="1"/>
  <c r="M2448" i="14" s="1"/>
  <c r="I1987" i="14"/>
  <c r="L1987" i="14" s="1"/>
  <c r="M1987" i="14" s="1"/>
  <c r="I1486" i="14"/>
  <c r="L1486" i="14" s="1"/>
  <c r="M1486" i="14" s="1"/>
  <c r="I1034" i="14"/>
  <c r="L1034" i="14" s="1"/>
  <c r="M1034" i="14" s="1"/>
  <c r="I725" i="14"/>
  <c r="L725" i="14" s="1"/>
  <c r="M725" i="14" s="1"/>
  <c r="I367" i="14"/>
  <c r="L367" i="14" s="1"/>
  <c r="M367" i="14" s="1"/>
  <c r="I3572" i="14"/>
  <c r="L3572" i="14" s="1"/>
  <c r="M3572" i="14" s="1"/>
  <c r="I3410" i="14"/>
  <c r="L3410" i="14" s="1"/>
  <c r="M3410" i="14" s="1"/>
  <c r="I3196" i="14"/>
  <c r="L3196" i="14" s="1"/>
  <c r="M3196" i="14" s="1"/>
  <c r="I3017" i="14"/>
  <c r="L3017" i="14" s="1"/>
  <c r="M3017" i="14" s="1"/>
  <c r="I2786" i="14"/>
  <c r="L2786" i="14" s="1"/>
  <c r="M2786" i="14" s="1"/>
  <c r="I2614" i="14"/>
  <c r="L2614" i="14" s="1"/>
  <c r="M2614" i="14" s="1"/>
  <c r="O2614" i="14" s="1"/>
  <c r="I3038" i="14"/>
  <c r="L3038" i="14" s="1"/>
  <c r="M3038" i="14" s="1"/>
  <c r="I3092" i="14"/>
  <c r="L3092" i="14" s="1"/>
  <c r="M3092" i="14" s="1"/>
  <c r="I2741" i="14"/>
  <c r="L2741" i="14" s="1"/>
  <c r="M2741" i="14" s="1"/>
  <c r="I2405" i="14"/>
  <c r="L2405" i="14" s="1"/>
  <c r="M2405" i="14" s="1"/>
  <c r="I1953" i="14"/>
  <c r="L1953" i="14" s="1"/>
  <c r="M1953" i="14" s="1"/>
  <c r="I1444" i="14"/>
  <c r="L1444" i="14" s="1"/>
  <c r="M1444" i="14" s="1"/>
  <c r="I1021" i="14"/>
  <c r="L1021" i="14" s="1"/>
  <c r="M1021" i="14" s="1"/>
  <c r="I896" i="14"/>
  <c r="L896" i="14" s="1"/>
  <c r="M896" i="14" s="1"/>
  <c r="O896" i="14" s="1"/>
  <c r="I295" i="14"/>
  <c r="L295" i="14" s="1"/>
  <c r="M295" i="14" s="1"/>
  <c r="I3404" i="14"/>
  <c r="L3404" i="14" s="1"/>
  <c r="M3404" i="14" s="1"/>
  <c r="I2413" i="14"/>
  <c r="L2413" i="14" s="1"/>
  <c r="M2413" i="14" s="1"/>
  <c r="I2201" i="14"/>
  <c r="L2201" i="14" s="1"/>
  <c r="M2201" i="14" s="1"/>
  <c r="I325" i="14"/>
  <c r="L325" i="14" s="1"/>
  <c r="M325" i="14" s="1"/>
  <c r="I3554" i="14"/>
  <c r="L3554" i="14" s="1"/>
  <c r="M3554" i="14" s="1"/>
  <c r="I3402" i="14"/>
  <c r="L3402" i="14" s="1"/>
  <c r="M3402" i="14" s="1"/>
  <c r="I2411" i="14"/>
  <c r="L2411" i="14" s="1"/>
  <c r="M2411" i="14" s="1"/>
  <c r="I2213" i="14"/>
  <c r="L2213" i="14" s="1"/>
  <c r="M2213" i="14" s="1"/>
  <c r="I1717" i="14"/>
  <c r="L1717" i="14" s="1"/>
  <c r="M1717" i="14" s="1"/>
  <c r="I1527" i="14"/>
  <c r="L1527" i="14" s="1"/>
  <c r="M1527" i="14" s="1"/>
  <c r="I1329" i="14"/>
  <c r="L1329" i="14" s="1"/>
  <c r="M1329" i="14" s="1"/>
  <c r="I1151" i="14"/>
  <c r="L1151" i="14" s="1"/>
  <c r="M1151" i="14" s="1"/>
  <c r="I860" i="14"/>
  <c r="L860" i="14" s="1"/>
  <c r="M860" i="14" s="1"/>
  <c r="I3151" i="14"/>
  <c r="L3151" i="14" s="1"/>
  <c r="M3151" i="14" s="1"/>
  <c r="O3151" i="14" s="1"/>
  <c r="I2958" i="14"/>
  <c r="L2958" i="14" s="1"/>
  <c r="M2958" i="14" s="1"/>
  <c r="O2958" i="14" s="1"/>
  <c r="I2758" i="14"/>
  <c r="L2758" i="14" s="1"/>
  <c r="M2758" i="14" s="1"/>
  <c r="I2598" i="14"/>
  <c r="L2598" i="14" s="1"/>
  <c r="M2598" i="14" s="1"/>
  <c r="I2379" i="14"/>
  <c r="L2379" i="14" s="1"/>
  <c r="M2379" i="14" s="1"/>
  <c r="I2185" i="14"/>
  <c r="L2185" i="14" s="1"/>
  <c r="M2185" i="14" s="1"/>
  <c r="I2012" i="14"/>
  <c r="L2012" i="14" s="1"/>
  <c r="M2012" i="14" s="1"/>
  <c r="I1825" i="14"/>
  <c r="L1825" i="14" s="1"/>
  <c r="M1825" i="14" s="1"/>
  <c r="O1825" i="14" s="1"/>
  <c r="I753" i="14"/>
  <c r="L753" i="14" s="1"/>
  <c r="M753" i="14" s="1"/>
  <c r="I575" i="14"/>
  <c r="L575" i="14" s="1"/>
  <c r="M575" i="14" s="1"/>
  <c r="I315" i="14"/>
  <c r="L315" i="14" s="1"/>
  <c r="M315" i="14" s="1"/>
  <c r="I124" i="14"/>
  <c r="L124" i="14" s="1"/>
  <c r="M124" i="14" s="1"/>
  <c r="I1683" i="14"/>
  <c r="L1683" i="14" s="1"/>
  <c r="M1683" i="14" s="1"/>
  <c r="O1683" i="14" s="1"/>
  <c r="I1462" i="14"/>
  <c r="L1462" i="14" s="1"/>
  <c r="M1462" i="14" s="1"/>
  <c r="I1282" i="14"/>
  <c r="L1282" i="14" s="1"/>
  <c r="M1282" i="14" s="1"/>
  <c r="I2126" i="14"/>
  <c r="L2126" i="14" s="1"/>
  <c r="M2126" i="14" s="1"/>
  <c r="I2041" i="14"/>
  <c r="L2041" i="14" s="1"/>
  <c r="M2041" i="14" s="1"/>
  <c r="I1931" i="14"/>
  <c r="L1931" i="14" s="1"/>
  <c r="M1931" i="14" s="1"/>
  <c r="I1846" i="14"/>
  <c r="L1846" i="14" s="1"/>
  <c r="M1846" i="14" s="1"/>
  <c r="I1614" i="14"/>
  <c r="L1614" i="14" s="1"/>
  <c r="M1614" i="14" s="1"/>
  <c r="I1390" i="14"/>
  <c r="L1390" i="14" s="1"/>
  <c r="M1390" i="14" s="1"/>
  <c r="I1187" i="14"/>
  <c r="L1187" i="14" s="1"/>
  <c r="M1187" i="14" s="1"/>
  <c r="O1187" i="14" s="1"/>
  <c r="I895" i="14"/>
  <c r="L895" i="14" s="1"/>
  <c r="M895" i="14" s="1"/>
  <c r="O895" i="14" s="1"/>
  <c r="I3137" i="14"/>
  <c r="L3137" i="14" s="1"/>
  <c r="M3137" i="14" s="1"/>
  <c r="I2898" i="14"/>
  <c r="L2898" i="14" s="1"/>
  <c r="M2898" i="14" s="1"/>
  <c r="O2898" i="14" s="1"/>
  <c r="I2688" i="14"/>
  <c r="L2688" i="14" s="1"/>
  <c r="M2688" i="14" s="1"/>
  <c r="I740" i="14"/>
  <c r="L740" i="14" s="1"/>
  <c r="M740" i="14" s="1"/>
  <c r="I547" i="14"/>
  <c r="L547" i="14" s="1"/>
  <c r="M547" i="14" s="1"/>
  <c r="I70" i="14"/>
  <c r="L70" i="14" s="1"/>
  <c r="M70" i="14" s="1"/>
  <c r="I3503" i="14"/>
  <c r="L3503" i="14" s="1"/>
  <c r="M3503" i="14" s="1"/>
  <c r="I3323" i="14"/>
  <c r="L3323" i="14" s="1"/>
  <c r="M3323" i="14" s="1"/>
  <c r="I2341" i="14"/>
  <c r="L2341" i="14" s="1"/>
  <c r="M2341" i="14" s="1"/>
  <c r="I510" i="14"/>
  <c r="L510" i="14" s="1"/>
  <c r="M510" i="14" s="1"/>
  <c r="I10" i="14"/>
  <c r="L10" i="14" s="1"/>
  <c r="M10" i="14" s="1"/>
  <c r="I3498" i="14"/>
  <c r="L3498" i="14" s="1"/>
  <c r="M3498" i="14" s="1"/>
  <c r="I3321" i="14"/>
  <c r="L3321" i="14" s="1"/>
  <c r="M3321" i="14" s="1"/>
  <c r="I2339" i="14"/>
  <c r="L2339" i="14" s="1"/>
  <c r="M2339" i="14" s="1"/>
  <c r="I1838" i="14"/>
  <c r="L1838" i="14" s="1"/>
  <c r="M1838" i="14" s="1"/>
  <c r="I1649" i="14"/>
  <c r="L1649" i="14" s="1"/>
  <c r="M1649" i="14" s="1"/>
  <c r="I1447" i="14"/>
  <c r="L1447" i="14" s="1"/>
  <c r="M1447" i="14" s="1"/>
  <c r="I1246" i="14"/>
  <c r="L1246" i="14" s="1"/>
  <c r="M1246" i="14" s="1"/>
  <c r="O1246" i="14" s="1"/>
  <c r="I1071" i="14"/>
  <c r="L1071" i="14" s="1"/>
  <c r="M1071" i="14" s="1"/>
  <c r="O1071" i="14" s="1"/>
  <c r="I3242" i="14"/>
  <c r="L3242" i="14" s="1"/>
  <c r="M3242" i="14" s="1"/>
  <c r="I3095" i="14"/>
  <c r="L3095" i="14" s="1"/>
  <c r="M3095" i="14" s="1"/>
  <c r="O3095" i="14" s="1"/>
  <c r="I2848" i="14"/>
  <c r="L2848" i="14" s="1"/>
  <c r="M2848" i="14" s="1"/>
  <c r="I2691" i="14"/>
  <c r="L2691" i="14" s="1"/>
  <c r="M2691" i="14" s="1"/>
  <c r="O2691" i="14" s="1"/>
  <c r="I2499" i="14"/>
  <c r="L2499" i="14" s="1"/>
  <c r="M2499" i="14" s="1"/>
  <c r="I2316" i="14"/>
  <c r="L2316" i="14" s="1"/>
  <c r="M2316" i="14" s="1"/>
  <c r="I2104" i="14"/>
  <c r="L2104" i="14" s="1"/>
  <c r="M2104" i="14" s="1"/>
  <c r="O2104" i="14" s="1"/>
  <c r="I1917" i="14"/>
  <c r="L1917" i="14" s="1"/>
  <c r="M1917" i="14" s="1"/>
  <c r="I1737" i="14"/>
  <c r="L1737" i="14" s="1"/>
  <c r="M1737" i="14" s="1"/>
  <c r="I655" i="14"/>
  <c r="L655" i="14" s="1"/>
  <c r="M655" i="14" s="1"/>
  <c r="I442" i="14"/>
  <c r="L442" i="14" s="1"/>
  <c r="M442" i="14" s="1"/>
  <c r="I224" i="14"/>
  <c r="L224" i="14" s="1"/>
  <c r="M224" i="14" s="1"/>
  <c r="I52" i="14"/>
  <c r="L52" i="14" s="1"/>
  <c r="M52" i="14" s="1"/>
  <c r="I1584" i="14"/>
  <c r="L1584" i="14" s="1"/>
  <c r="M1584" i="14" s="1"/>
  <c r="I1374" i="14"/>
  <c r="L1374" i="14" s="1"/>
  <c r="M1374" i="14" s="1"/>
  <c r="I1196" i="14"/>
  <c r="L1196" i="14" s="1"/>
  <c r="M1196" i="14" s="1"/>
  <c r="I2086" i="14"/>
  <c r="L2086" i="14" s="1"/>
  <c r="M2086" i="14" s="1"/>
  <c r="I2008" i="14"/>
  <c r="L2008" i="14" s="1"/>
  <c r="M2008" i="14" s="1"/>
  <c r="I1890" i="14"/>
  <c r="L1890" i="14" s="1"/>
  <c r="M1890" i="14" s="1"/>
  <c r="I1760" i="14"/>
  <c r="L1760" i="14" s="1"/>
  <c r="M1760" i="14" s="1"/>
  <c r="I1529" i="14"/>
  <c r="L1529" i="14" s="1"/>
  <c r="M1529" i="14" s="1"/>
  <c r="I1316" i="14"/>
  <c r="L1316" i="14" s="1"/>
  <c r="M1316" i="14" s="1"/>
  <c r="I1098" i="14"/>
  <c r="L1098" i="14" s="1"/>
  <c r="M1098" i="14" s="1"/>
  <c r="O1098" i="14" s="1"/>
  <c r="I3236" i="14"/>
  <c r="L3236" i="14" s="1"/>
  <c r="M3236" i="14" s="1"/>
  <c r="I3053" i="14"/>
  <c r="L3053" i="14" s="1"/>
  <c r="M3053" i="14" s="1"/>
  <c r="O3053" i="14" s="1"/>
  <c r="I2797" i="14"/>
  <c r="L2797" i="14" s="1"/>
  <c r="M2797" i="14" s="1"/>
  <c r="I2610" i="14"/>
  <c r="L2610" i="14" s="1"/>
  <c r="M2610" i="14" s="1"/>
  <c r="I2371" i="14"/>
  <c r="L2371" i="14" s="1"/>
  <c r="M2371" i="14" s="1"/>
  <c r="I2153" i="14"/>
  <c r="L2153" i="14" s="1"/>
  <c r="M2153" i="14" s="1"/>
  <c r="I1958" i="14"/>
  <c r="L1958" i="14" s="1"/>
  <c r="M1958" i="14" s="1"/>
  <c r="I1771" i="14"/>
  <c r="L1771" i="14" s="1"/>
  <c r="M1771" i="14" s="1"/>
  <c r="I647" i="14"/>
  <c r="L647" i="14" s="1"/>
  <c r="M647" i="14" s="1"/>
  <c r="I389" i="14"/>
  <c r="L389" i="14" s="1"/>
  <c r="M389" i="14" s="1"/>
  <c r="I174" i="14"/>
  <c r="L174" i="14" s="1"/>
  <c r="M174" i="14" s="1"/>
  <c r="O174" i="14" s="1"/>
  <c r="I2294" i="14"/>
  <c r="L2294" i="14" s="1"/>
  <c r="M2294" i="14" s="1"/>
  <c r="I1882" i="14"/>
  <c r="L1882" i="14" s="1"/>
  <c r="M1882" i="14" s="1"/>
  <c r="I585" i="14"/>
  <c r="L585" i="14" s="1"/>
  <c r="M585" i="14" s="1"/>
  <c r="I126" i="14"/>
  <c r="L126" i="14" s="1"/>
  <c r="M126" i="14" s="1"/>
  <c r="I1634" i="14"/>
  <c r="L1634" i="14" s="1"/>
  <c r="M1634" i="14" s="1"/>
  <c r="I1406" i="14"/>
  <c r="L1406" i="14" s="1"/>
  <c r="M1406" i="14" s="1"/>
  <c r="I1214" i="14"/>
  <c r="L1214" i="14" s="1"/>
  <c r="M1214" i="14" s="1"/>
  <c r="I1042" i="14"/>
  <c r="L1042" i="14" s="1"/>
  <c r="M1042" i="14" s="1"/>
  <c r="I704" i="14"/>
  <c r="L704" i="14" s="1"/>
  <c r="M704" i="14" s="1"/>
  <c r="I539" i="14"/>
  <c r="L539" i="14" s="1"/>
  <c r="M539" i="14" s="1"/>
  <c r="I223" i="14"/>
  <c r="L223" i="14" s="1"/>
  <c r="M223" i="14" s="1"/>
  <c r="I41" i="14"/>
  <c r="L41" i="14" s="1"/>
  <c r="M41" i="14" s="1"/>
  <c r="I911" i="14"/>
  <c r="L911" i="14" s="1"/>
  <c r="M911" i="14" s="1"/>
  <c r="I656" i="14"/>
  <c r="L656" i="14" s="1"/>
  <c r="M656" i="14" s="1"/>
  <c r="I438" i="14"/>
  <c r="L438" i="14" s="1"/>
  <c r="M438" i="14" s="1"/>
  <c r="I276" i="14"/>
  <c r="L276" i="14" s="1"/>
  <c r="M276" i="14" s="1"/>
  <c r="I78" i="14"/>
  <c r="L78" i="14" s="1"/>
  <c r="M78" i="14" s="1"/>
  <c r="I3564" i="14"/>
  <c r="L3564" i="14" s="1"/>
  <c r="M3564" i="14" s="1"/>
  <c r="I3249" i="14"/>
  <c r="L3249" i="14" s="1"/>
  <c r="M3249" i="14" s="1"/>
  <c r="I3007" i="14"/>
  <c r="L3007" i="14" s="1"/>
  <c r="M3007" i="14" s="1"/>
  <c r="I2861" i="14"/>
  <c r="L2861" i="14" s="1"/>
  <c r="M2861" i="14" s="1"/>
  <c r="I2628" i="14"/>
  <c r="L2628" i="14" s="1"/>
  <c r="M2628" i="14" s="1"/>
  <c r="I2483" i="14"/>
  <c r="L2483" i="14" s="1"/>
  <c r="M2483" i="14" s="1"/>
  <c r="I2260" i="14"/>
  <c r="L2260" i="14" s="1"/>
  <c r="M2260" i="14" s="1"/>
  <c r="I2022" i="14"/>
  <c r="L2022" i="14" s="1"/>
  <c r="M2022" i="14" s="1"/>
  <c r="I1799" i="14"/>
  <c r="L1799" i="14" s="1"/>
  <c r="M1799" i="14" s="1"/>
  <c r="I1548" i="14"/>
  <c r="L1548" i="14" s="1"/>
  <c r="M1548" i="14" s="1"/>
  <c r="I1362" i="14"/>
  <c r="L1362" i="14" s="1"/>
  <c r="M1362" i="14" s="1"/>
  <c r="I1112" i="14"/>
  <c r="L1112" i="14" s="1"/>
  <c r="M1112" i="14" s="1"/>
  <c r="I1976" i="14"/>
  <c r="L1976" i="14" s="1"/>
  <c r="M1976" i="14" s="1"/>
  <c r="I3091" i="14"/>
  <c r="L3091" i="14" s="1"/>
  <c r="M3091" i="14" s="1"/>
  <c r="I2892" i="14"/>
  <c r="L2892" i="14" s="1"/>
  <c r="M2892" i="14" s="1"/>
  <c r="I2674" i="14"/>
  <c r="L2674" i="14" s="1"/>
  <c r="M2674" i="14" s="1"/>
  <c r="I2539" i="14"/>
  <c r="L2539" i="14" s="1"/>
  <c r="M2539" i="14" s="1"/>
  <c r="I2465" i="14"/>
  <c r="L2465" i="14" s="1"/>
  <c r="M2465" i="14" s="1"/>
  <c r="I2362" i="14"/>
  <c r="L2362" i="14" s="1"/>
  <c r="M2362" i="14" s="1"/>
  <c r="I2241" i="14"/>
  <c r="L2241" i="14" s="1"/>
  <c r="M2241" i="14" s="1"/>
  <c r="I2146" i="14"/>
  <c r="L2146" i="14" s="1"/>
  <c r="M2146" i="14" s="1"/>
  <c r="O2146" i="14" s="1"/>
  <c r="I2001" i="14"/>
  <c r="L2001" i="14" s="1"/>
  <c r="M2001" i="14" s="1"/>
  <c r="I1916" i="14"/>
  <c r="L1916" i="14" s="1"/>
  <c r="M1916" i="14" s="1"/>
  <c r="I1784" i="14"/>
  <c r="L1784" i="14" s="1"/>
  <c r="M1784" i="14" s="1"/>
  <c r="I1663" i="14"/>
  <c r="L1663" i="14" s="1"/>
  <c r="M1663" i="14" s="1"/>
  <c r="I1509" i="14"/>
  <c r="L1509" i="14" s="1"/>
  <c r="M1509" i="14" s="1"/>
  <c r="I1429" i="14"/>
  <c r="L1429" i="14" s="1"/>
  <c r="M1429" i="14" s="1"/>
  <c r="I1287" i="14"/>
  <c r="L1287" i="14" s="1"/>
  <c r="M1287" i="14" s="1"/>
  <c r="I1182" i="14"/>
  <c r="L1182" i="14" s="1"/>
  <c r="M1182" i="14" s="1"/>
  <c r="I1077" i="14"/>
  <c r="L1077" i="14" s="1"/>
  <c r="M1077" i="14" s="1"/>
  <c r="I1012" i="14"/>
  <c r="L1012" i="14" s="1"/>
  <c r="M1012" i="14" s="1"/>
  <c r="I941" i="14"/>
  <c r="L941" i="14" s="1"/>
  <c r="M941" i="14" s="1"/>
  <c r="I869" i="14"/>
  <c r="L869" i="14" s="1"/>
  <c r="M869" i="14" s="1"/>
  <c r="I737" i="14"/>
  <c r="L737" i="14" s="1"/>
  <c r="M737" i="14" s="1"/>
  <c r="I687" i="14"/>
  <c r="L687" i="14" s="1"/>
  <c r="M687" i="14" s="1"/>
  <c r="I546" i="14"/>
  <c r="L546" i="14" s="1"/>
  <c r="M546" i="14" s="1"/>
  <c r="I474" i="14"/>
  <c r="L474" i="14" s="1"/>
  <c r="M474" i="14" s="1"/>
  <c r="I399" i="14"/>
  <c r="L399" i="14" s="1"/>
  <c r="M399" i="14" s="1"/>
  <c r="I206" i="14"/>
  <c r="L206" i="14" s="1"/>
  <c r="M206" i="14" s="1"/>
  <c r="I69" i="14"/>
  <c r="L69" i="14" s="1"/>
  <c r="M69" i="14" s="1"/>
  <c r="I3637" i="14"/>
  <c r="L3637" i="14" s="1"/>
  <c r="M3637" i="14" s="1"/>
  <c r="I3590" i="14"/>
  <c r="L3590" i="14" s="1"/>
  <c r="M3590" i="14" s="1"/>
  <c r="I3545" i="14"/>
  <c r="L3545" i="14" s="1"/>
  <c r="M3545" i="14" s="1"/>
  <c r="I3507" i="14"/>
  <c r="L3507" i="14" s="1"/>
  <c r="M3507" i="14" s="1"/>
  <c r="I3472" i="14"/>
  <c r="L3472" i="14" s="1"/>
  <c r="M3472" i="14" s="1"/>
  <c r="I3444" i="14"/>
  <c r="L3444" i="14" s="1"/>
  <c r="M3444" i="14" s="1"/>
  <c r="I3387" i="14"/>
  <c r="L3387" i="14" s="1"/>
  <c r="M3387" i="14" s="1"/>
  <c r="O3387" i="14" s="1"/>
  <c r="I3329" i="14"/>
  <c r="L3329" i="14" s="1"/>
  <c r="M3329" i="14" s="1"/>
  <c r="I3275" i="14"/>
  <c r="L3275" i="14" s="1"/>
  <c r="M3275" i="14" s="1"/>
  <c r="I3208" i="14"/>
  <c r="L3208" i="14" s="1"/>
  <c r="M3208" i="14" s="1"/>
  <c r="O3208" i="14" s="1"/>
  <c r="I3170" i="14"/>
  <c r="L3170" i="14" s="1"/>
  <c r="M3170" i="14" s="1"/>
  <c r="I3138" i="14"/>
  <c r="L3138" i="14" s="1"/>
  <c r="M3138" i="14" s="1"/>
  <c r="I3102" i="14"/>
  <c r="L3102" i="14" s="1"/>
  <c r="M3102" i="14" s="1"/>
  <c r="I3044" i="14"/>
  <c r="L3044" i="14" s="1"/>
  <c r="M3044" i="14" s="1"/>
  <c r="I2971" i="14"/>
  <c r="L2971" i="14" s="1"/>
  <c r="M2971" i="14" s="1"/>
  <c r="I2918" i="14"/>
  <c r="L2918" i="14" s="1"/>
  <c r="M2918" i="14" s="1"/>
  <c r="I2844" i="14"/>
  <c r="L2844" i="14" s="1"/>
  <c r="M2844" i="14" s="1"/>
  <c r="I2800" i="14"/>
  <c r="L2800" i="14" s="1"/>
  <c r="M2800" i="14" s="1"/>
  <c r="I2761" i="14"/>
  <c r="L2761" i="14" s="1"/>
  <c r="M2761" i="14" s="1"/>
  <c r="I2719" i="14"/>
  <c r="L2719" i="14" s="1"/>
  <c r="M2719" i="14" s="1"/>
  <c r="I2676" i="14"/>
  <c r="L2676" i="14" s="1"/>
  <c r="M2676" i="14" s="1"/>
  <c r="I2629" i="14"/>
  <c r="L2629" i="14" s="1"/>
  <c r="M2629" i="14" s="1"/>
  <c r="I2586" i="14"/>
  <c r="L2586" i="14" s="1"/>
  <c r="M2586" i="14" s="1"/>
  <c r="O2586" i="14" s="1"/>
  <c r="I2512" i="14"/>
  <c r="L2512" i="14" s="1"/>
  <c r="M2512" i="14" s="1"/>
  <c r="I3371" i="14"/>
  <c r="L3371" i="14" s="1"/>
  <c r="M3371" i="14" s="1"/>
  <c r="I3118" i="14"/>
  <c r="L3118" i="14" s="1"/>
  <c r="M3118" i="14" s="1"/>
  <c r="I3612" i="14"/>
  <c r="L3612" i="14" s="1"/>
  <c r="M3612" i="14" s="1"/>
  <c r="I3412" i="14"/>
  <c r="L3412" i="14" s="1"/>
  <c r="M3412" i="14" s="1"/>
  <c r="I3294" i="14"/>
  <c r="L3294" i="14" s="1"/>
  <c r="M3294" i="14" s="1"/>
  <c r="I3183" i="14"/>
  <c r="L3183" i="14" s="1"/>
  <c r="M3183" i="14" s="1"/>
  <c r="I3035" i="14"/>
  <c r="L3035" i="14" s="1"/>
  <c r="M3035" i="14" s="1"/>
  <c r="I2981" i="14"/>
  <c r="L2981" i="14" s="1"/>
  <c r="M2981" i="14" s="1"/>
  <c r="I2895" i="14"/>
  <c r="L2895" i="14" s="1"/>
  <c r="M2895" i="14" s="1"/>
  <c r="I2820" i="14"/>
  <c r="L2820" i="14" s="1"/>
  <c r="M2820" i="14" s="1"/>
  <c r="I2702" i="14"/>
  <c r="L2702" i="14" s="1"/>
  <c r="M2702" i="14" s="1"/>
  <c r="I2580" i="14"/>
  <c r="L2580" i="14" s="1"/>
  <c r="M2580" i="14" s="1"/>
  <c r="I2534" i="14"/>
  <c r="L2534" i="14" s="1"/>
  <c r="M2534" i="14" s="1"/>
  <c r="I2455" i="14"/>
  <c r="L2455" i="14" s="1"/>
  <c r="M2455" i="14" s="1"/>
  <c r="I2355" i="14"/>
  <c r="L2355" i="14" s="1"/>
  <c r="M2355" i="14" s="1"/>
  <c r="I2238" i="14"/>
  <c r="L2238" i="14" s="1"/>
  <c r="M2238" i="14" s="1"/>
  <c r="I2115" i="14"/>
  <c r="L2115" i="14" s="1"/>
  <c r="M2115" i="14" s="1"/>
  <c r="O2115" i="14" s="1"/>
  <c r="I1996" i="14"/>
  <c r="L1996" i="14" s="1"/>
  <c r="M1996" i="14" s="1"/>
  <c r="I1910" i="14"/>
  <c r="L1910" i="14" s="1"/>
  <c r="M1910" i="14" s="1"/>
  <c r="I1775" i="14"/>
  <c r="L1775" i="14" s="1"/>
  <c r="M1775" i="14" s="1"/>
  <c r="I1653" i="14"/>
  <c r="L1653" i="14" s="1"/>
  <c r="M1653" i="14" s="1"/>
  <c r="I1501" i="14"/>
  <c r="L1501" i="14" s="1"/>
  <c r="M1501" i="14" s="1"/>
  <c r="I1424" i="14"/>
  <c r="L1424" i="14" s="1"/>
  <c r="M1424" i="14" s="1"/>
  <c r="I1276" i="14"/>
  <c r="L1276" i="14" s="1"/>
  <c r="M1276" i="14" s="1"/>
  <c r="I1166" i="14"/>
  <c r="L1166" i="14" s="1"/>
  <c r="M1166" i="14" s="1"/>
  <c r="I1061" i="14"/>
  <c r="L1061" i="14" s="1"/>
  <c r="M1061" i="14" s="1"/>
  <c r="I991" i="14"/>
  <c r="L991" i="14" s="1"/>
  <c r="M991" i="14" s="1"/>
  <c r="I926" i="14"/>
  <c r="L926" i="14" s="1"/>
  <c r="M926" i="14" s="1"/>
  <c r="O926" i="14" s="1"/>
  <c r="I862" i="14"/>
  <c r="L862" i="14" s="1"/>
  <c r="M862" i="14" s="1"/>
  <c r="I950" i="14"/>
  <c r="L950" i="14" s="1"/>
  <c r="M950" i="14" s="1"/>
  <c r="I746" i="14"/>
  <c r="L746" i="14" s="1"/>
  <c r="M746" i="14" s="1"/>
  <c r="I714" i="14"/>
  <c r="L714" i="14" s="1"/>
  <c r="M714" i="14" s="1"/>
  <c r="I567" i="14"/>
  <c r="L567" i="14" s="1"/>
  <c r="M567" i="14" s="1"/>
  <c r="I447" i="14"/>
  <c r="L447" i="14" s="1"/>
  <c r="M447" i="14" s="1"/>
  <c r="I147" i="14"/>
  <c r="L147" i="14" s="1"/>
  <c r="M147" i="14" s="1"/>
  <c r="I3607" i="14"/>
  <c r="L3607" i="14" s="1"/>
  <c r="M3607" i="14" s="1"/>
  <c r="I3517" i="14"/>
  <c r="L3517" i="14" s="1"/>
  <c r="M3517" i="14" s="1"/>
  <c r="I3451" i="14"/>
  <c r="L3451" i="14" s="1"/>
  <c r="M3451" i="14" s="1"/>
  <c r="I3348" i="14"/>
  <c r="L3348" i="14" s="1"/>
  <c r="M3348" i="14" s="1"/>
  <c r="I2447" i="14"/>
  <c r="L2447" i="14" s="1"/>
  <c r="M2447" i="14" s="1"/>
  <c r="O2447" i="14" s="1"/>
  <c r="I2356" i="14"/>
  <c r="L2356" i="14" s="1"/>
  <c r="M2356" i="14" s="1"/>
  <c r="I2268" i="14"/>
  <c r="L2268" i="14" s="1"/>
  <c r="M2268" i="14" s="1"/>
  <c r="I485" i="14"/>
  <c r="L485" i="14" s="1"/>
  <c r="M485" i="14" s="1"/>
  <c r="I398" i="14"/>
  <c r="L398" i="14" s="1"/>
  <c r="M398" i="14" s="1"/>
  <c r="I68" i="14"/>
  <c r="L68" i="14" s="1"/>
  <c r="M68" i="14" s="1"/>
  <c r="I3591" i="14"/>
  <c r="L3591" i="14" s="1"/>
  <c r="M3591" i="14" s="1"/>
  <c r="I3509" i="14"/>
  <c r="L3509" i="14" s="1"/>
  <c r="M3509" i="14" s="1"/>
  <c r="I3441" i="14"/>
  <c r="L3441" i="14" s="1"/>
  <c r="M3441" i="14" s="1"/>
  <c r="I3346" i="14"/>
  <c r="L3346" i="14" s="1"/>
  <c r="M3346" i="14" s="1"/>
  <c r="I2443" i="14"/>
  <c r="L2443" i="14" s="1"/>
  <c r="M2443" i="14" s="1"/>
  <c r="I2353" i="14"/>
  <c r="L2353" i="14" s="1"/>
  <c r="M2353" i="14" s="1"/>
  <c r="I2270" i="14"/>
  <c r="L2270" i="14" s="1"/>
  <c r="M2270" i="14" s="1"/>
  <c r="I2154" i="14"/>
  <c r="L2154" i="14" s="1"/>
  <c r="M2154" i="14" s="1"/>
  <c r="O2154" i="14" s="1"/>
  <c r="I1748" i="14"/>
  <c r="L1748" i="14" s="1"/>
  <c r="M1748" i="14" s="1"/>
  <c r="O1748" i="14" s="1"/>
  <c r="I1657" i="14"/>
  <c r="L1657" i="14" s="1"/>
  <c r="M1657" i="14" s="1"/>
  <c r="I1568" i="14"/>
  <c r="L1568" i="14" s="1"/>
  <c r="M1568" i="14" s="1"/>
  <c r="I1461" i="14"/>
  <c r="L1461" i="14" s="1"/>
  <c r="M1461" i="14" s="1"/>
  <c r="I1356" i="14"/>
  <c r="L1356" i="14" s="1"/>
  <c r="M1356" i="14" s="1"/>
  <c r="O1356" i="14" s="1"/>
  <c r="I1277" i="14"/>
  <c r="L1277" i="14" s="1"/>
  <c r="M1277" i="14" s="1"/>
  <c r="I1185" i="14"/>
  <c r="L1185" i="14" s="1"/>
  <c r="M1185" i="14" s="1"/>
  <c r="I1093" i="14"/>
  <c r="L1093" i="14" s="1"/>
  <c r="M1093" i="14" s="1"/>
  <c r="I931" i="14"/>
  <c r="L931" i="14" s="1"/>
  <c r="M931" i="14" s="1"/>
  <c r="I3273" i="14"/>
  <c r="L3273" i="14" s="1"/>
  <c r="M3273" i="14" s="1"/>
  <c r="I3178" i="14"/>
  <c r="L3178" i="14" s="1"/>
  <c r="M3178" i="14" s="1"/>
  <c r="I3109" i="14"/>
  <c r="L3109" i="14" s="1"/>
  <c r="M3109" i="14" s="1"/>
  <c r="I2992" i="14"/>
  <c r="L2992" i="14" s="1"/>
  <c r="M2992" i="14" s="1"/>
  <c r="I2881" i="14"/>
  <c r="L2881" i="14" s="1"/>
  <c r="M2881" i="14" s="1"/>
  <c r="I2785" i="14"/>
  <c r="L2785" i="14" s="1"/>
  <c r="M2785" i="14" s="1"/>
  <c r="I2710" i="14"/>
  <c r="L2710" i="14" s="1"/>
  <c r="M2710" i="14" s="1"/>
  <c r="I2625" i="14"/>
  <c r="L2625" i="14" s="1"/>
  <c r="M2625" i="14" s="1"/>
  <c r="O2625" i="14" s="1"/>
  <c r="I2513" i="14"/>
  <c r="L2513" i="14" s="1"/>
  <c r="M2513" i="14" s="1"/>
  <c r="I2410" i="14"/>
  <c r="L2410" i="14" s="1"/>
  <c r="M2410" i="14" s="1"/>
  <c r="I2330" i="14"/>
  <c r="L2330" i="14" s="1"/>
  <c r="M2330" i="14" s="1"/>
  <c r="I2214" i="14"/>
  <c r="L2214" i="14" s="1"/>
  <c r="M2214" i="14" s="1"/>
  <c r="I2125" i="14"/>
  <c r="L2125" i="14" s="1"/>
  <c r="M2125" i="14" s="1"/>
  <c r="I2042" i="14"/>
  <c r="L2042" i="14" s="1"/>
  <c r="M2042" i="14" s="1"/>
  <c r="I1933" i="14"/>
  <c r="L1933" i="14" s="1"/>
  <c r="M1933" i="14" s="1"/>
  <c r="I1848" i="14"/>
  <c r="L1848" i="14" s="1"/>
  <c r="M1848" i="14" s="1"/>
  <c r="I1751" i="14"/>
  <c r="L1751" i="14" s="1"/>
  <c r="M1751" i="14" s="1"/>
  <c r="I780" i="14"/>
  <c r="L780" i="14" s="1"/>
  <c r="M780" i="14" s="1"/>
  <c r="I667" i="14"/>
  <c r="L667" i="14" s="1"/>
  <c r="M667" i="14" s="1"/>
  <c r="I600" i="14"/>
  <c r="L600" i="14" s="1"/>
  <c r="M600" i="14" s="1"/>
  <c r="I473" i="14"/>
  <c r="L473" i="14" s="1"/>
  <c r="M473" i="14" s="1"/>
  <c r="I354" i="14"/>
  <c r="L354" i="14" s="1"/>
  <c r="M354" i="14" s="1"/>
  <c r="I275" i="14"/>
  <c r="L275" i="14" s="1"/>
  <c r="M275" i="14" s="1"/>
  <c r="I152" i="14"/>
  <c r="L152" i="14" s="1"/>
  <c r="M152" i="14" s="1"/>
  <c r="I79" i="14"/>
  <c r="L79" i="14" s="1"/>
  <c r="M79" i="14" s="1"/>
  <c r="I517" i="14"/>
  <c r="L517" i="14" s="1"/>
  <c r="M517" i="14" s="1"/>
  <c r="I1595" i="14"/>
  <c r="L1595" i="14" s="1"/>
  <c r="M1595" i="14" s="1"/>
  <c r="I1512" i="14"/>
  <c r="L1512" i="14" s="1"/>
  <c r="M1512" i="14" s="1"/>
  <c r="I1395" i="14"/>
  <c r="L1395" i="14" s="1"/>
  <c r="M1395" i="14" s="1"/>
  <c r="I1315" i="14"/>
  <c r="L1315" i="14" s="1"/>
  <c r="M1315" i="14" s="1"/>
  <c r="I1216" i="14"/>
  <c r="L1216" i="14" s="1"/>
  <c r="M1216" i="14" s="1"/>
  <c r="I2139" i="14"/>
  <c r="L2139" i="14" s="1"/>
  <c r="M2139" i="14" s="1"/>
  <c r="O2139" i="14" s="1"/>
  <c r="I2093" i="14"/>
  <c r="L2093" i="14" s="1"/>
  <c r="M2093" i="14" s="1"/>
  <c r="I2053" i="14"/>
  <c r="L2053" i="14" s="1"/>
  <c r="M2053" i="14" s="1"/>
  <c r="I2015" i="14"/>
  <c r="L2015" i="14" s="1"/>
  <c r="M2015" i="14" s="1"/>
  <c r="I1949" i="14"/>
  <c r="L1949" i="14" s="1"/>
  <c r="M1949" i="14" s="1"/>
  <c r="I1900" i="14"/>
  <c r="L1900" i="14" s="1"/>
  <c r="M1900" i="14" s="1"/>
  <c r="I1860" i="14"/>
  <c r="L1860" i="14" s="1"/>
  <c r="M1860" i="14" s="1"/>
  <c r="I1786" i="14"/>
  <c r="L1786" i="14" s="1"/>
  <c r="M1786" i="14" s="1"/>
  <c r="I1687" i="14"/>
  <c r="L1687" i="14" s="1"/>
  <c r="M1687" i="14" s="1"/>
  <c r="I1559" i="14"/>
  <c r="L1559" i="14" s="1"/>
  <c r="M1559" i="14" s="1"/>
  <c r="I1438" i="14"/>
  <c r="L1438" i="14" s="1"/>
  <c r="M1438" i="14" s="1"/>
  <c r="I1331" i="14"/>
  <c r="L1331" i="14" s="1"/>
  <c r="M1331" i="14" s="1"/>
  <c r="I1223" i="14"/>
  <c r="L1223" i="14" s="1"/>
  <c r="M1223" i="14" s="1"/>
  <c r="I1118" i="14"/>
  <c r="L1118" i="14" s="1"/>
  <c r="M1118" i="14" s="1"/>
  <c r="I994" i="14"/>
  <c r="L994" i="14" s="1"/>
  <c r="M994" i="14" s="1"/>
  <c r="O994" i="14" s="1"/>
  <c r="I3269" i="14"/>
  <c r="L3269" i="14" s="1"/>
  <c r="M3269" i="14" s="1"/>
  <c r="I3161" i="14"/>
  <c r="L3161" i="14" s="1"/>
  <c r="M3161" i="14" s="1"/>
  <c r="I3072" i="14"/>
  <c r="L3072" i="14" s="1"/>
  <c r="M3072" i="14" s="1"/>
  <c r="I2952" i="14"/>
  <c r="L2952" i="14" s="1"/>
  <c r="M2952" i="14" s="1"/>
  <c r="I2819" i="14"/>
  <c r="L2819" i="14" s="1"/>
  <c r="M2819" i="14" s="1"/>
  <c r="I2724" i="14"/>
  <c r="L2724" i="14" s="1"/>
  <c r="M2724" i="14" s="1"/>
  <c r="I975" i="14"/>
  <c r="L975" i="14" s="1"/>
  <c r="M975" i="14" s="1"/>
  <c r="I850" i="14"/>
  <c r="L850" i="14" s="1"/>
  <c r="M850" i="14" s="1"/>
  <c r="O850" i="14" s="1"/>
  <c r="I720" i="14"/>
  <c r="L720" i="14" s="1"/>
  <c r="M720" i="14" s="1"/>
  <c r="I626" i="14"/>
  <c r="L626" i="14" s="1"/>
  <c r="M626" i="14" s="1"/>
  <c r="I464" i="14"/>
  <c r="L464" i="14" s="1"/>
  <c r="M464" i="14" s="1"/>
  <c r="I193" i="14"/>
  <c r="L193" i="14" s="1"/>
  <c r="M193" i="14" s="1"/>
  <c r="I3629" i="14"/>
  <c r="L3629" i="14" s="1"/>
  <c r="M3629" i="14" s="1"/>
  <c r="I3536" i="14"/>
  <c r="L3536" i="14" s="1"/>
  <c r="M3536" i="14" s="1"/>
  <c r="I3459" i="14"/>
  <c r="L3459" i="14" s="1"/>
  <c r="M3459" i="14" s="1"/>
  <c r="I3364" i="14"/>
  <c r="L3364" i="14" s="1"/>
  <c r="M3364" i="14" s="1"/>
  <c r="O3364" i="14" s="1"/>
  <c r="I2472" i="14"/>
  <c r="L2472" i="14" s="1"/>
  <c r="M2472" i="14" s="1"/>
  <c r="I2376" i="14"/>
  <c r="L2376" i="14" s="1"/>
  <c r="M2376" i="14" s="1"/>
  <c r="I2281" i="14"/>
  <c r="L2281" i="14" s="1"/>
  <c r="M2281" i="14" s="1"/>
  <c r="I2162" i="14"/>
  <c r="L2162" i="14" s="1"/>
  <c r="M2162" i="14" s="1"/>
  <c r="I437" i="14"/>
  <c r="L437" i="14" s="1"/>
  <c r="M437" i="14" s="1"/>
  <c r="I143" i="14"/>
  <c r="L143" i="14" s="1"/>
  <c r="M143" i="14" s="1"/>
  <c r="I3614" i="14"/>
  <c r="L3614" i="14" s="1"/>
  <c r="M3614" i="14" s="1"/>
  <c r="I3519" i="14"/>
  <c r="L3519" i="14" s="1"/>
  <c r="M3519" i="14" s="1"/>
  <c r="I3452" i="14"/>
  <c r="L3452" i="14" s="1"/>
  <c r="M3452" i="14" s="1"/>
  <c r="I3359" i="14"/>
  <c r="L3359" i="14" s="1"/>
  <c r="M3359" i="14" s="1"/>
  <c r="I2470" i="14"/>
  <c r="L2470" i="14" s="1"/>
  <c r="M2470" i="14" s="1"/>
  <c r="I2372" i="14"/>
  <c r="L2372" i="14" s="1"/>
  <c r="M2372" i="14" s="1"/>
  <c r="I2284" i="14"/>
  <c r="L2284" i="14" s="1"/>
  <c r="M2284" i="14" s="1"/>
  <c r="O2284" i="14" s="1"/>
  <c r="I2168" i="14"/>
  <c r="L2168" i="14" s="1"/>
  <c r="M2168" i="14" s="1"/>
  <c r="I1772" i="14"/>
  <c r="L1772" i="14" s="1"/>
  <c r="M1772" i="14" s="1"/>
  <c r="I1689" i="14"/>
  <c r="L1689" i="14" s="1"/>
  <c r="M1689" i="14" s="1"/>
  <c r="I1579" i="14"/>
  <c r="L1579" i="14" s="1"/>
  <c r="M1579" i="14" s="1"/>
  <c r="O1579" i="14" s="1"/>
  <c r="I1477" i="14"/>
  <c r="L1477" i="14" s="1"/>
  <c r="M1477" i="14" s="1"/>
  <c r="I1373" i="14"/>
  <c r="L1373" i="14" s="1"/>
  <c r="M1373" i="14" s="1"/>
  <c r="I1294" i="14"/>
  <c r="L1294" i="14" s="1"/>
  <c r="M1294" i="14" s="1"/>
  <c r="I1203" i="14"/>
  <c r="L1203" i="14" s="1"/>
  <c r="M1203" i="14" s="1"/>
  <c r="O1203" i="14" s="1"/>
  <c r="I1108" i="14"/>
  <c r="L1108" i="14" s="1"/>
  <c r="M1108" i="14" s="1"/>
  <c r="I996" i="14"/>
  <c r="L996" i="14" s="1"/>
  <c r="M996" i="14" s="1"/>
  <c r="I816" i="14"/>
  <c r="L816" i="14" s="1"/>
  <c r="M816" i="14" s="1"/>
  <c r="I3191" i="14"/>
  <c r="L3191" i="14" s="1"/>
  <c r="M3191" i="14" s="1"/>
  <c r="I3124" i="14"/>
  <c r="L3124" i="14" s="1"/>
  <c r="M3124" i="14" s="1"/>
  <c r="O3124" i="14" s="1"/>
  <c r="I3029" i="14"/>
  <c r="L3029" i="14" s="1"/>
  <c r="M3029" i="14" s="1"/>
  <c r="I2912" i="14"/>
  <c r="L2912" i="14" s="1"/>
  <c r="M2912" i="14" s="1"/>
  <c r="I2799" i="14"/>
  <c r="L2799" i="14" s="1"/>
  <c r="M2799" i="14" s="1"/>
  <c r="I2722" i="14"/>
  <c r="L2722" i="14" s="1"/>
  <c r="M2722" i="14" s="1"/>
  <c r="I2647" i="14"/>
  <c r="L2647" i="14" s="1"/>
  <c r="M2647" i="14" s="1"/>
  <c r="I2525" i="14"/>
  <c r="L2525" i="14" s="1"/>
  <c r="M2525" i="14" s="1"/>
  <c r="I2423" i="14"/>
  <c r="L2423" i="14" s="1"/>
  <c r="M2423" i="14" s="1"/>
  <c r="I2340" i="14"/>
  <c r="L2340" i="14" s="1"/>
  <c r="M2340" i="14" s="1"/>
  <c r="I2257" i="14"/>
  <c r="L2257" i="14" s="1"/>
  <c r="M2257" i="14" s="1"/>
  <c r="O2257" i="14" s="1"/>
  <c r="I2138" i="14"/>
  <c r="L2138" i="14" s="1"/>
  <c r="M2138" i="14" s="1"/>
  <c r="I2052" i="14"/>
  <c r="L2052" i="14" s="1"/>
  <c r="M2052" i="14" s="1"/>
  <c r="I1950" i="14"/>
  <c r="L1950" i="14" s="1"/>
  <c r="M1950" i="14" s="1"/>
  <c r="I1861" i="14"/>
  <c r="L1861" i="14" s="1"/>
  <c r="M1861" i="14" s="1"/>
  <c r="I1773" i="14"/>
  <c r="L1773" i="14" s="1"/>
  <c r="M1773" i="14" s="1"/>
  <c r="I794" i="14"/>
  <c r="L794" i="14" s="1"/>
  <c r="M794" i="14" s="1"/>
  <c r="I679" i="14"/>
  <c r="L679" i="14" s="1"/>
  <c r="M679" i="14" s="1"/>
  <c r="I610" i="14"/>
  <c r="L610" i="14" s="1"/>
  <c r="M610" i="14" s="1"/>
  <c r="I542" i="14"/>
  <c r="L542" i="14" s="1"/>
  <c r="M542" i="14" s="1"/>
  <c r="O542" i="14" s="1"/>
  <c r="I366" i="14"/>
  <c r="L366" i="14" s="1"/>
  <c r="M366" i="14" s="1"/>
  <c r="I284" i="14"/>
  <c r="L284" i="14" s="1"/>
  <c r="M284" i="14" s="1"/>
  <c r="I167" i="14"/>
  <c r="L167" i="14" s="1"/>
  <c r="M167" i="14" s="1"/>
  <c r="I89" i="14"/>
  <c r="L89" i="14" s="1"/>
  <c r="M89" i="14" s="1"/>
  <c r="I8" i="14"/>
  <c r="L8" i="14" s="1"/>
  <c r="M8" i="14" s="1"/>
  <c r="O8" i="14" s="1"/>
  <c r="I1615" i="14"/>
  <c r="L1615" i="14" s="1"/>
  <c r="M1615" i="14" s="1"/>
  <c r="I1526" i="14"/>
  <c r="L1526" i="14" s="1"/>
  <c r="M1526" i="14" s="1"/>
  <c r="I1410" i="14"/>
  <c r="L1410" i="14" s="1"/>
  <c r="M1410" i="14" s="1"/>
  <c r="I1328" i="14"/>
  <c r="L1328" i="14" s="1"/>
  <c r="M1328" i="14" s="1"/>
  <c r="I1228" i="14"/>
  <c r="L1228" i="14" s="1"/>
  <c r="M1228" i="14" s="1"/>
  <c r="I2145" i="14"/>
  <c r="L2145" i="14" s="1"/>
  <c r="M2145" i="14" s="1"/>
  <c r="I2100" i="14"/>
  <c r="L2100" i="14" s="1"/>
  <c r="M2100" i="14" s="1"/>
  <c r="I2061" i="14"/>
  <c r="L2061" i="14" s="1"/>
  <c r="M2061" i="14" s="1"/>
  <c r="I2027" i="14"/>
  <c r="L2027" i="14" s="1"/>
  <c r="M2027" i="14" s="1"/>
  <c r="I1957" i="14"/>
  <c r="L1957" i="14" s="1"/>
  <c r="M1957" i="14" s="1"/>
  <c r="O1957" i="14" s="1"/>
  <c r="I1906" i="14"/>
  <c r="L1906" i="14" s="1"/>
  <c r="M1906" i="14" s="1"/>
  <c r="I1866" i="14"/>
  <c r="L1866" i="14" s="1"/>
  <c r="M1866" i="14" s="1"/>
  <c r="I1813" i="14"/>
  <c r="L1813" i="14" s="1"/>
  <c r="M1813" i="14" s="1"/>
  <c r="O1813" i="14" s="1"/>
  <c r="I1699" i="14"/>
  <c r="L1699" i="14" s="1"/>
  <c r="M1699" i="14" s="1"/>
  <c r="I1576" i="14"/>
  <c r="L1576" i="14" s="1"/>
  <c r="M1576" i="14" s="1"/>
  <c r="I1458" i="14"/>
  <c r="L1458" i="14" s="1"/>
  <c r="M1458" i="14" s="1"/>
  <c r="I1344" i="14"/>
  <c r="L1344" i="14" s="1"/>
  <c r="M1344" i="14" s="1"/>
  <c r="I1238" i="14"/>
  <c r="L1238" i="14" s="1"/>
  <c r="M1238" i="14" s="1"/>
  <c r="I1140" i="14"/>
  <c r="L1140" i="14" s="1"/>
  <c r="M1140" i="14" s="1"/>
  <c r="I1009" i="14"/>
  <c r="L1009" i="14" s="1"/>
  <c r="M1009" i="14" s="1"/>
  <c r="I813" i="14"/>
  <c r="L813" i="14" s="1"/>
  <c r="M813" i="14" s="1"/>
  <c r="I3180" i="14"/>
  <c r="L3180" i="14" s="1"/>
  <c r="M3180" i="14" s="1"/>
  <c r="I3103" i="14"/>
  <c r="L3103" i="14" s="1"/>
  <c r="M3103" i="14" s="1"/>
  <c r="I2965" i="14"/>
  <c r="L2965" i="14" s="1"/>
  <c r="M2965" i="14" s="1"/>
  <c r="I2832" i="14"/>
  <c r="L2832" i="14" s="1"/>
  <c r="M2832" i="14" s="1"/>
  <c r="I2739" i="14"/>
  <c r="L2739" i="14" s="1"/>
  <c r="M2739" i="14" s="1"/>
  <c r="I2649" i="14"/>
  <c r="L2649" i="14" s="1"/>
  <c r="M2649" i="14" s="1"/>
  <c r="I2520" i="14"/>
  <c r="L2520" i="14" s="1"/>
  <c r="M2520" i="14" s="1"/>
  <c r="I2402" i="14"/>
  <c r="L2402" i="14" s="1"/>
  <c r="M2402" i="14" s="1"/>
  <c r="I2318" i="14"/>
  <c r="L2318" i="14" s="1"/>
  <c r="M2318" i="14" s="1"/>
  <c r="I2191" i="14"/>
  <c r="L2191" i="14" s="1"/>
  <c r="M2191" i="14" s="1"/>
  <c r="I2094" i="14"/>
  <c r="L2094" i="14" s="1"/>
  <c r="M2094" i="14" s="1"/>
  <c r="I2014" i="14"/>
  <c r="L2014" i="14" s="1"/>
  <c r="M2014" i="14" s="1"/>
  <c r="I1901" i="14"/>
  <c r="L1901" i="14" s="1"/>
  <c r="M1901" i="14" s="1"/>
  <c r="I1823" i="14"/>
  <c r="L1823" i="14" s="1"/>
  <c r="M1823" i="14" s="1"/>
  <c r="O1823" i="14" s="1"/>
  <c r="I1709" i="14"/>
  <c r="L1709" i="14" s="1"/>
  <c r="M1709" i="14" s="1"/>
  <c r="I694" i="14"/>
  <c r="L694" i="14" s="1"/>
  <c r="M694" i="14" s="1"/>
  <c r="I597" i="14"/>
  <c r="L597" i="14" s="1"/>
  <c r="M597" i="14" s="1"/>
  <c r="I449" i="14"/>
  <c r="L449" i="14" s="1"/>
  <c r="M449" i="14" s="1"/>
  <c r="O449" i="14" s="1"/>
  <c r="I327" i="14"/>
  <c r="L327" i="14" s="1"/>
  <c r="M327" i="14" s="1"/>
  <c r="O327" i="14" s="1"/>
  <c r="I218" i="14"/>
  <c r="L218" i="14" s="1"/>
  <c r="M218" i="14" s="1"/>
  <c r="O218" i="14" s="1"/>
  <c r="I2606" i="14"/>
  <c r="L2606" i="14" s="1"/>
  <c r="M2606" i="14" s="1"/>
  <c r="I2366" i="14"/>
  <c r="L2366" i="14" s="1"/>
  <c r="M2366" i="14" s="1"/>
  <c r="I2144" i="14"/>
  <c r="L2144" i="14" s="1"/>
  <c r="M2144" i="14" s="1"/>
  <c r="I1952" i="14"/>
  <c r="L1952" i="14" s="1"/>
  <c r="M1952" i="14" s="1"/>
  <c r="I1761" i="14"/>
  <c r="L1761" i="14" s="1"/>
  <c r="M1761" i="14" s="1"/>
  <c r="I642" i="14"/>
  <c r="L642" i="14" s="1"/>
  <c r="M642" i="14" s="1"/>
  <c r="I385" i="14"/>
  <c r="L385" i="14" s="1"/>
  <c r="M385" i="14" s="1"/>
  <c r="I170" i="14"/>
  <c r="L170" i="14" s="1"/>
  <c r="M170" i="14" s="1"/>
  <c r="I77" i="14"/>
  <c r="L77" i="14" s="1"/>
  <c r="M77" i="14" s="1"/>
  <c r="O77" i="14" s="1"/>
  <c r="I480" i="14"/>
  <c r="L480" i="14" s="1"/>
  <c r="M480" i="14" s="1"/>
  <c r="I1573" i="14"/>
  <c r="L1573" i="14" s="1"/>
  <c r="M1573" i="14" s="1"/>
  <c r="O1573" i="14" s="1"/>
  <c r="I1456" i="14"/>
  <c r="L1456" i="14" s="1"/>
  <c r="M1456" i="14" s="1"/>
  <c r="I1345" i="14"/>
  <c r="L1345" i="14" s="1"/>
  <c r="M1345" i="14" s="1"/>
  <c r="I1239" i="14"/>
  <c r="L1239" i="14" s="1"/>
  <c r="M1239" i="14" s="1"/>
  <c r="I1148" i="14"/>
  <c r="L1148" i="14" s="1"/>
  <c r="M1148" i="14" s="1"/>
  <c r="O1148" i="14" s="1"/>
  <c r="I1074" i="14"/>
  <c r="L1074" i="14" s="1"/>
  <c r="M1074" i="14" s="1"/>
  <c r="I897" i="14"/>
  <c r="L897" i="14" s="1"/>
  <c r="M897" i="14" s="1"/>
  <c r="I772" i="14"/>
  <c r="L772" i="14" s="1"/>
  <c r="M772" i="14" s="1"/>
  <c r="I648" i="14"/>
  <c r="L648" i="14" s="1"/>
  <c r="M648" i="14" s="1"/>
  <c r="I578" i="14"/>
  <c r="L578" i="14" s="1"/>
  <c r="M578" i="14" s="1"/>
  <c r="I413" i="14"/>
  <c r="L413" i="14" s="1"/>
  <c r="M413" i="14" s="1"/>
  <c r="I283" i="14"/>
  <c r="L283" i="14" s="1"/>
  <c r="M283" i="14" s="1"/>
  <c r="I157" i="14"/>
  <c r="L157" i="14" s="1"/>
  <c r="M157" i="14" s="1"/>
  <c r="I80" i="14"/>
  <c r="L80" i="14" s="1"/>
  <c r="M80" i="14" s="1"/>
  <c r="I513" i="14"/>
  <c r="L513" i="14" s="1"/>
  <c r="M513" i="14" s="1"/>
  <c r="I1000" i="14"/>
  <c r="L1000" i="14" s="1"/>
  <c r="M1000" i="14" s="1"/>
  <c r="I815" i="14"/>
  <c r="L815" i="14" s="1"/>
  <c r="M815" i="14" s="1"/>
  <c r="I693" i="14"/>
  <c r="L693" i="14" s="1"/>
  <c r="M693" i="14" s="1"/>
  <c r="I609" i="14"/>
  <c r="L609" i="14" s="1"/>
  <c r="M609" i="14" s="1"/>
  <c r="I531" i="14"/>
  <c r="L531" i="14" s="1"/>
  <c r="M531" i="14" s="1"/>
  <c r="O531" i="14" s="1"/>
  <c r="I359" i="14"/>
  <c r="L359" i="14" s="1"/>
  <c r="M359" i="14" s="1"/>
  <c r="I299" i="14"/>
  <c r="L299" i="14" s="1"/>
  <c r="M299" i="14" s="1"/>
  <c r="I185" i="14"/>
  <c r="L185" i="14" s="1"/>
  <c r="M185" i="14" s="1"/>
  <c r="I104" i="14"/>
  <c r="L104" i="14" s="1"/>
  <c r="M104" i="14" s="1"/>
  <c r="I23" i="14"/>
  <c r="L23" i="14" s="1"/>
  <c r="M23" i="14" s="1"/>
  <c r="I2515" i="14"/>
  <c r="L2515" i="14" s="1"/>
  <c r="M2515" i="14" s="1"/>
  <c r="I2309" i="14"/>
  <c r="L2309" i="14" s="1"/>
  <c r="M2309" i="14" s="1"/>
  <c r="I2089" i="14"/>
  <c r="L2089" i="14" s="1"/>
  <c r="M2089" i="14" s="1"/>
  <c r="I1897" i="14"/>
  <c r="L1897" i="14" s="1"/>
  <c r="M1897" i="14" s="1"/>
  <c r="I1702" i="14"/>
  <c r="L1702" i="14" s="1"/>
  <c r="M1702" i="14" s="1"/>
  <c r="I593" i="14"/>
  <c r="L593" i="14" s="1"/>
  <c r="M593" i="14" s="1"/>
  <c r="I321" i="14"/>
  <c r="L321" i="14" s="1"/>
  <c r="M321" i="14" s="1"/>
  <c r="I130" i="14"/>
  <c r="L130" i="14" s="1"/>
  <c r="M130" i="14" s="1"/>
  <c r="I40" i="14"/>
  <c r="L40" i="14" s="1"/>
  <c r="M40" i="14" s="1"/>
  <c r="I1652" i="14"/>
  <c r="L1652" i="14" s="1"/>
  <c r="M1652" i="14" s="1"/>
  <c r="I1534" i="14"/>
  <c r="L1534" i="14" s="1"/>
  <c r="M1534" i="14" s="1"/>
  <c r="I1413" i="14"/>
  <c r="L1413" i="14" s="1"/>
  <c r="M1413" i="14" s="1"/>
  <c r="I1323" i="14"/>
  <c r="L1323" i="14" s="1"/>
  <c r="M1323" i="14" s="1"/>
  <c r="I1218" i="14"/>
  <c r="L1218" i="14" s="1"/>
  <c r="M1218" i="14" s="1"/>
  <c r="I1126" i="14"/>
  <c r="L1126" i="14" s="1"/>
  <c r="M1126" i="14" s="1"/>
  <c r="I1046" i="14"/>
  <c r="L1046" i="14" s="1"/>
  <c r="M1046" i="14" s="1"/>
  <c r="O1046" i="14" s="1"/>
  <c r="I838" i="14"/>
  <c r="L838" i="14" s="1"/>
  <c r="M838" i="14" s="1"/>
  <c r="I750" i="14"/>
  <c r="L750" i="14" s="1"/>
  <c r="M750" i="14" s="1"/>
  <c r="I625" i="14"/>
  <c r="L625" i="14" s="1"/>
  <c r="M625" i="14" s="1"/>
  <c r="I545" i="14"/>
  <c r="L545" i="14" s="1"/>
  <c r="M545" i="14" s="1"/>
  <c r="O545" i="14" s="1"/>
  <c r="I370" i="14"/>
  <c r="L370" i="14" s="1"/>
  <c r="M370" i="14" s="1"/>
  <c r="I262" i="14"/>
  <c r="L262" i="14" s="1"/>
  <c r="M262" i="14" s="1"/>
  <c r="I131" i="14"/>
  <c r="L131" i="14" s="1"/>
  <c r="M131" i="14" s="1"/>
  <c r="O131" i="14" s="1"/>
  <c r="I45" i="14"/>
  <c r="L45" i="14" s="1"/>
  <c r="M45" i="14" s="1"/>
  <c r="I1087" i="14"/>
  <c r="L1087" i="14" s="1"/>
  <c r="M1087" i="14" s="1"/>
  <c r="I924" i="14"/>
  <c r="L924" i="14" s="1"/>
  <c r="M924" i="14" s="1"/>
  <c r="I787" i="14"/>
  <c r="L787" i="14" s="1"/>
  <c r="M787" i="14" s="1"/>
  <c r="I660" i="14"/>
  <c r="L660" i="14" s="1"/>
  <c r="M660" i="14" s="1"/>
  <c r="I588" i="14"/>
  <c r="L588" i="14" s="1"/>
  <c r="M588" i="14" s="1"/>
  <c r="I443" i="14"/>
  <c r="L443" i="14" s="1"/>
  <c r="M443" i="14" s="1"/>
  <c r="I324" i="14"/>
  <c r="L324" i="14" s="1"/>
  <c r="M324" i="14" s="1"/>
  <c r="I270" i="14"/>
  <c r="L270" i="14" s="1"/>
  <c r="M270" i="14" s="1"/>
  <c r="I159" i="14"/>
  <c r="L159" i="14" s="1"/>
  <c r="M159" i="14" s="1"/>
  <c r="I82" i="14"/>
  <c r="L82" i="14" s="1"/>
  <c r="M82" i="14" s="1"/>
  <c r="I483" i="14"/>
  <c r="L483" i="14" s="1"/>
  <c r="M483" i="14" s="1"/>
  <c r="I2552" i="14"/>
  <c r="L2552" i="14" s="1"/>
  <c r="M2552" i="14" s="1"/>
  <c r="I2332" i="14"/>
  <c r="L2332" i="14" s="1"/>
  <c r="M2332" i="14" s="1"/>
  <c r="I2116" i="14"/>
  <c r="L2116" i="14" s="1"/>
  <c r="M2116" i="14" s="1"/>
  <c r="O2116" i="14" s="1"/>
  <c r="I1919" i="14"/>
  <c r="L1919" i="14" s="1"/>
  <c r="M1919" i="14" s="1"/>
  <c r="I1722" i="14"/>
  <c r="L1722" i="14" s="1"/>
  <c r="M1722" i="14" s="1"/>
  <c r="I614" i="14"/>
  <c r="L614" i="14" s="1"/>
  <c r="M614" i="14" s="1"/>
  <c r="I351" i="14"/>
  <c r="L351" i="14" s="1"/>
  <c r="M351" i="14" s="1"/>
  <c r="O351" i="14" s="1"/>
  <c r="I141" i="14"/>
  <c r="L141" i="14" s="1"/>
  <c r="M141" i="14" s="1"/>
  <c r="I50" i="14"/>
  <c r="L50" i="14" s="1"/>
  <c r="M50" i="14" s="1"/>
  <c r="I1680" i="14"/>
  <c r="L1680" i="14" s="1"/>
  <c r="M1680" i="14" s="1"/>
  <c r="I1558" i="14"/>
  <c r="L1558" i="14" s="1"/>
  <c r="M1558" i="14" s="1"/>
  <c r="I1437" i="14"/>
  <c r="L1437" i="14" s="1"/>
  <c r="M1437" i="14" s="1"/>
  <c r="I1330" i="14"/>
  <c r="L1330" i="14" s="1"/>
  <c r="M1330" i="14" s="1"/>
  <c r="I1226" i="14"/>
  <c r="L1226" i="14" s="1"/>
  <c r="M1226" i="14" s="1"/>
  <c r="I1136" i="14"/>
  <c r="L1136" i="14" s="1"/>
  <c r="M1136" i="14" s="1"/>
  <c r="I1058" i="14"/>
  <c r="L1058" i="14" s="1"/>
  <c r="M1058" i="14" s="1"/>
  <c r="I847" i="14"/>
  <c r="L847" i="14" s="1"/>
  <c r="M847" i="14" s="1"/>
  <c r="I758" i="14"/>
  <c r="L758" i="14" s="1"/>
  <c r="M758" i="14" s="1"/>
  <c r="I635" i="14"/>
  <c r="L635" i="14" s="1"/>
  <c r="M635" i="14" s="1"/>
  <c r="I561" i="14"/>
  <c r="L561" i="14" s="1"/>
  <c r="M561" i="14" s="1"/>
  <c r="I384" i="14"/>
  <c r="L384" i="14" s="1"/>
  <c r="M384" i="14" s="1"/>
  <c r="I274" i="14"/>
  <c r="L274" i="14" s="1"/>
  <c r="M274" i="14" s="1"/>
  <c r="I140" i="14"/>
  <c r="L140" i="14" s="1"/>
  <c r="M140" i="14" s="1"/>
  <c r="I54" i="14"/>
  <c r="L54" i="14" s="1"/>
  <c r="M54" i="14" s="1"/>
  <c r="I1099" i="14"/>
  <c r="L1099" i="14" s="1"/>
  <c r="M1099" i="14" s="1"/>
  <c r="I936" i="14"/>
  <c r="L936" i="14" s="1"/>
  <c r="M936" i="14" s="1"/>
  <c r="I795" i="14"/>
  <c r="L795" i="14" s="1"/>
  <c r="M795" i="14" s="1"/>
  <c r="I668" i="14"/>
  <c r="L668" i="14" s="1"/>
  <c r="M668" i="14" s="1"/>
  <c r="I595" i="14"/>
  <c r="L595" i="14" s="1"/>
  <c r="M595" i="14" s="1"/>
  <c r="I455" i="14"/>
  <c r="L455" i="14" s="1"/>
  <c r="M455" i="14" s="1"/>
  <c r="O455" i="14" s="1"/>
  <c r="I344" i="14"/>
  <c r="L344" i="14" s="1"/>
  <c r="M344" i="14" s="1"/>
  <c r="I285" i="14"/>
  <c r="L285" i="14" s="1"/>
  <c r="M285" i="14" s="1"/>
  <c r="I171" i="14"/>
  <c r="L171" i="14" s="1"/>
  <c r="M171" i="14" s="1"/>
  <c r="I90" i="14"/>
  <c r="L90" i="14" s="1"/>
  <c r="M90" i="14" s="1"/>
  <c r="I7" i="14"/>
  <c r="L7" i="14" s="1"/>
  <c r="M7" i="14" s="1"/>
  <c r="O7" i="14" s="1"/>
  <c r="I2652" i="14"/>
  <c r="L2652" i="14" s="1"/>
  <c r="M2652" i="14" s="1"/>
  <c r="I3529" i="14"/>
  <c r="L3529" i="14" s="1"/>
  <c r="M3529" i="14" s="1"/>
  <c r="I2369" i="14"/>
  <c r="L2369" i="14" s="1"/>
  <c r="M2369" i="14" s="1"/>
  <c r="I2338" i="14"/>
  <c r="L2338" i="14" s="1"/>
  <c r="M2338" i="14" s="1"/>
  <c r="I1340" i="14"/>
  <c r="L1340" i="14" s="1"/>
  <c r="M1340" i="14" s="1"/>
  <c r="I177" i="14"/>
  <c r="L177" i="14" s="1"/>
  <c r="M177" i="14" s="1"/>
  <c r="I1121" i="14"/>
  <c r="L1121" i="14" s="1"/>
  <c r="M1121" i="14" s="1"/>
  <c r="I1963" i="14"/>
  <c r="L1963" i="14" s="1"/>
  <c r="M1963" i="14" s="1"/>
  <c r="I1237" i="14"/>
  <c r="L1237" i="14" s="1"/>
  <c r="M1237" i="14" s="1"/>
  <c r="I826" i="14"/>
  <c r="L826" i="14" s="1"/>
  <c r="M826" i="14" s="1"/>
  <c r="I747" i="14"/>
  <c r="L747" i="14" s="1"/>
  <c r="M747" i="14" s="1"/>
  <c r="I1472" i="14"/>
  <c r="L1472" i="14" s="1"/>
  <c r="M1472" i="14" s="1"/>
  <c r="I701" i="14"/>
  <c r="L701" i="14" s="1"/>
  <c r="M701" i="14" s="1"/>
  <c r="I2344" i="14"/>
  <c r="L2344" i="14" s="1"/>
  <c r="M2344" i="14" s="1"/>
  <c r="I2925" i="14"/>
  <c r="L2925" i="14" s="1"/>
  <c r="M2925" i="14" s="1"/>
  <c r="I1955" i="14"/>
  <c r="L1955" i="14" s="1"/>
  <c r="M1955" i="14" s="1"/>
  <c r="I1022" i="14"/>
  <c r="L1022" i="14" s="1"/>
  <c r="M1022" i="14" s="1"/>
  <c r="I326" i="14"/>
  <c r="L326" i="14" s="1"/>
  <c r="M326" i="14" s="1"/>
  <c r="I3396" i="14"/>
  <c r="L3396" i="14" s="1"/>
  <c r="M3396" i="14" s="1"/>
  <c r="I2986" i="14"/>
  <c r="L2986" i="14" s="1"/>
  <c r="M2986" i="14" s="1"/>
  <c r="I2685" i="14"/>
  <c r="L2685" i="14" s="1"/>
  <c r="M2685" i="14" s="1"/>
  <c r="I3528" i="14"/>
  <c r="L3528" i="14" s="1"/>
  <c r="M3528" i="14" s="1"/>
  <c r="I3336" i="14"/>
  <c r="L3336" i="14" s="1"/>
  <c r="M3336" i="14" s="1"/>
  <c r="I2915" i="14"/>
  <c r="L2915" i="14" s="1"/>
  <c r="M2915" i="14" s="1"/>
  <c r="I2542" i="14"/>
  <c r="L2542" i="14" s="1"/>
  <c r="M2542" i="14" s="1"/>
  <c r="I2158" i="14"/>
  <c r="L2158" i="14" s="1"/>
  <c r="M2158" i="14" s="1"/>
  <c r="I1674" i="14"/>
  <c r="L1674" i="14" s="1"/>
  <c r="M1674" i="14" s="1"/>
  <c r="I1198" i="14"/>
  <c r="L1198" i="14" s="1"/>
  <c r="M1198" i="14" s="1"/>
  <c r="I871" i="14"/>
  <c r="L871" i="14" s="1"/>
  <c r="M871" i="14" s="1"/>
  <c r="I782" i="14"/>
  <c r="L782" i="14" s="1"/>
  <c r="M782" i="14" s="1"/>
  <c r="I3540" i="14"/>
  <c r="L3540" i="14" s="1"/>
  <c r="M3540" i="14" s="1"/>
  <c r="I2381" i="14"/>
  <c r="L2381" i="14" s="1"/>
  <c r="M2381" i="14" s="1"/>
  <c r="I150" i="14"/>
  <c r="L150" i="14" s="1"/>
  <c r="M150" i="14" s="1"/>
  <c r="I3367" i="14"/>
  <c r="L3367" i="14" s="1"/>
  <c r="M3367" i="14" s="1"/>
  <c r="O3367" i="14" s="1"/>
  <c r="I2181" i="14"/>
  <c r="L2181" i="14" s="1"/>
  <c r="M2181" i="14" s="1"/>
  <c r="I1495" i="14"/>
  <c r="L1495" i="14" s="1"/>
  <c r="M1495" i="14" s="1"/>
  <c r="I1116" i="14"/>
  <c r="L1116" i="14" s="1"/>
  <c r="M1116" i="14" s="1"/>
  <c r="I3129" i="14"/>
  <c r="L3129" i="14" s="1"/>
  <c r="M3129" i="14" s="1"/>
  <c r="I2726" i="14"/>
  <c r="L2726" i="14" s="1"/>
  <c r="M2726" i="14" s="1"/>
  <c r="I2345" i="14"/>
  <c r="L2345" i="14" s="1"/>
  <c r="M2345" i="14" s="1"/>
  <c r="I1956" i="14"/>
  <c r="L1956" i="14" s="1"/>
  <c r="M1956" i="14" s="1"/>
  <c r="O1956" i="14" s="1"/>
  <c r="I682" i="14"/>
  <c r="L682" i="14" s="1"/>
  <c r="M682" i="14" s="1"/>
  <c r="I288" i="14"/>
  <c r="L288" i="14" s="1"/>
  <c r="M288" i="14" s="1"/>
  <c r="I1620" i="14"/>
  <c r="L1620" i="14" s="1"/>
  <c r="M1620" i="14" s="1"/>
  <c r="I1232" i="14"/>
  <c r="L1232" i="14" s="1"/>
  <c r="M1232" i="14" s="1"/>
  <c r="I2029" i="14"/>
  <c r="L2029" i="14" s="1"/>
  <c r="M2029" i="14" s="1"/>
  <c r="I1822" i="14"/>
  <c r="L1822" i="14" s="1"/>
  <c r="M1822" i="14" s="1"/>
  <c r="I1348" i="14"/>
  <c r="L1348" i="14" s="1"/>
  <c r="M1348" i="14" s="1"/>
  <c r="I818" i="14"/>
  <c r="L818" i="14" s="1"/>
  <c r="M818" i="14" s="1"/>
  <c r="I2836" i="14"/>
  <c r="L2836" i="14" s="1"/>
  <c r="M2836" i="14" s="1"/>
  <c r="I728" i="14"/>
  <c r="L728" i="14" s="1"/>
  <c r="M728" i="14" s="1"/>
  <c r="I3651" i="14"/>
  <c r="L3651" i="14" s="1"/>
  <c r="M3651" i="14" s="1"/>
  <c r="I3278" i="14"/>
  <c r="L3278" i="14" s="1"/>
  <c r="M3278" i="14" s="1"/>
  <c r="I467" i="14"/>
  <c r="L467" i="14" s="1"/>
  <c r="M467" i="14" s="1"/>
  <c r="I3471" i="14"/>
  <c r="L3471" i="14" s="1"/>
  <c r="M3471" i="14" s="1"/>
  <c r="I2311" i="14"/>
  <c r="L2311" i="14" s="1"/>
  <c r="M2311" i="14" s="1"/>
  <c r="I1596" i="14"/>
  <c r="L1596" i="14" s="1"/>
  <c r="M1596" i="14" s="1"/>
  <c r="I1221" i="14"/>
  <c r="L1221" i="14" s="1"/>
  <c r="M1221" i="14" s="1"/>
  <c r="I3205" i="14"/>
  <c r="L3205" i="14" s="1"/>
  <c r="M3205" i="14" s="1"/>
  <c r="I2822" i="14"/>
  <c r="L2822" i="14" s="1"/>
  <c r="M2822" i="14" s="1"/>
  <c r="I2445" i="14"/>
  <c r="L2445" i="14" s="1"/>
  <c r="M2445" i="14" s="1"/>
  <c r="I2074" i="14"/>
  <c r="L2074" i="14" s="1"/>
  <c r="M2074" i="14" s="1"/>
  <c r="I1704" i="14"/>
  <c r="L1704" i="14" s="1"/>
  <c r="M1704" i="14" s="1"/>
  <c r="I387" i="14"/>
  <c r="L387" i="14" s="1"/>
  <c r="M387" i="14" s="1"/>
  <c r="I30" i="14"/>
  <c r="L30" i="14" s="1"/>
  <c r="M30" i="14" s="1"/>
  <c r="O30" i="14" s="1"/>
  <c r="I1343" i="14"/>
  <c r="L1343" i="14" s="1"/>
  <c r="M1343" i="14" s="1"/>
  <c r="I2073" i="14"/>
  <c r="L2073" i="14" s="1"/>
  <c r="M2073" i="14" s="1"/>
  <c r="O2073" i="14" s="1"/>
  <c r="I1875" i="14"/>
  <c r="L1875" i="14" s="1"/>
  <c r="M1875" i="14" s="1"/>
  <c r="I1484" i="14"/>
  <c r="L1484" i="14" s="1"/>
  <c r="M1484" i="14" s="1"/>
  <c r="I1057" i="14"/>
  <c r="L1057" i="14" s="1"/>
  <c r="M1057" i="14" s="1"/>
  <c r="I2998" i="14"/>
  <c r="L2998" i="14" s="1"/>
  <c r="M2998" i="14" s="1"/>
  <c r="I2564" i="14"/>
  <c r="L2564" i="14" s="1"/>
  <c r="M2564" i="14" s="1"/>
  <c r="I2121" i="14"/>
  <c r="L2121" i="14" s="1"/>
  <c r="M2121" i="14" s="1"/>
  <c r="O2121" i="14" s="1"/>
  <c r="I1730" i="14"/>
  <c r="L1730" i="14" s="1"/>
  <c r="M1730" i="14" s="1"/>
  <c r="O1730" i="14" s="1"/>
  <c r="I356" i="14"/>
  <c r="L356" i="14" s="1"/>
  <c r="M356" i="14" s="1"/>
  <c r="I2195" i="14"/>
  <c r="L2195" i="14" s="1"/>
  <c r="M2195" i="14" s="1"/>
  <c r="I470" i="14"/>
  <c r="L470" i="14" s="1"/>
  <c r="M470" i="14" s="1"/>
  <c r="I1593" i="14"/>
  <c r="L1593" i="14" s="1"/>
  <c r="M1593" i="14" s="1"/>
  <c r="I1178" i="14"/>
  <c r="L1178" i="14" s="1"/>
  <c r="M1178" i="14" s="1"/>
  <c r="I666" i="14"/>
  <c r="L666" i="14" s="1"/>
  <c r="M666" i="14" s="1"/>
  <c r="I183" i="14"/>
  <c r="L183" i="14" s="1"/>
  <c r="M183" i="14" s="1"/>
  <c r="I840" i="14"/>
  <c r="L840" i="14" s="1"/>
  <c r="M840" i="14" s="1"/>
  <c r="I379" i="14"/>
  <c r="L379" i="14" s="1"/>
  <c r="M379" i="14" s="1"/>
  <c r="I39" i="14"/>
  <c r="L39" i="14" s="1"/>
  <c r="M39" i="14" s="1"/>
  <c r="I2596" i="14"/>
  <c r="L2596" i="14" s="1"/>
  <c r="M2596" i="14" s="1"/>
  <c r="I2136" i="14"/>
  <c r="L2136" i="14" s="1"/>
  <c r="M2136" i="14" s="1"/>
  <c r="O2136" i="14" s="1"/>
  <c r="I1746" i="14"/>
  <c r="L1746" i="14" s="1"/>
  <c r="M1746" i="14" s="1"/>
  <c r="I369" i="14"/>
  <c r="L369" i="14" s="1"/>
  <c r="M369" i="14" s="1"/>
  <c r="I65" i="14"/>
  <c r="L65" i="14" s="1"/>
  <c r="M65" i="14" s="1"/>
  <c r="I1569" i="14"/>
  <c r="L1569" i="14" s="1"/>
  <c r="M1569" i="14" s="1"/>
  <c r="I1338" i="14"/>
  <c r="L1338" i="14" s="1"/>
  <c r="M1338" i="14" s="1"/>
  <c r="I1144" i="14"/>
  <c r="L1144" i="14" s="1"/>
  <c r="M1144" i="14" s="1"/>
  <c r="O1144" i="14" s="1"/>
  <c r="I865" i="14"/>
  <c r="L865" i="14" s="1"/>
  <c r="M865" i="14" s="1"/>
  <c r="O865" i="14" s="1"/>
  <c r="I643" i="14"/>
  <c r="L643" i="14" s="1"/>
  <c r="M643" i="14" s="1"/>
  <c r="I392" i="14"/>
  <c r="L392" i="14" s="1"/>
  <c r="M392" i="14" s="1"/>
  <c r="I153" i="14"/>
  <c r="L153" i="14" s="1"/>
  <c r="M153" i="14" s="1"/>
  <c r="I1138" i="14"/>
  <c r="L1138" i="14" s="1"/>
  <c r="M1138" i="14" s="1"/>
  <c r="I806" i="14"/>
  <c r="L806" i="14" s="1"/>
  <c r="M806" i="14" s="1"/>
  <c r="I604" i="14"/>
  <c r="L604" i="14" s="1"/>
  <c r="M604" i="14" s="1"/>
  <c r="I355" i="14"/>
  <c r="L355" i="14" s="1"/>
  <c r="M355" i="14" s="1"/>
  <c r="I181" i="14"/>
  <c r="L181" i="14" s="1"/>
  <c r="M181" i="14" s="1"/>
  <c r="I18" i="14"/>
  <c r="L18" i="14" s="1"/>
  <c r="M18" i="14" s="1"/>
  <c r="O18" i="14" s="1"/>
  <c r="I2617" i="14"/>
  <c r="L2617" i="14" s="1"/>
  <c r="M2617" i="14" s="1"/>
  <c r="I2161" i="14"/>
  <c r="L2161" i="14" s="1"/>
  <c r="M2161" i="14" s="1"/>
  <c r="I1780" i="14"/>
  <c r="L1780" i="14" s="1"/>
  <c r="M1780" i="14" s="1"/>
  <c r="O1780" i="14" s="1"/>
  <c r="I393" i="14"/>
  <c r="L393" i="14" s="1"/>
  <c r="M393" i="14" s="1"/>
  <c r="I81" i="14"/>
  <c r="L81" i="14" s="1"/>
  <c r="M81" i="14" s="1"/>
  <c r="I1578" i="14"/>
  <c r="L1578" i="14" s="1"/>
  <c r="M1578" i="14" s="1"/>
  <c r="O1578" i="14" s="1"/>
  <c r="I1349" i="14"/>
  <c r="L1349" i="14" s="1"/>
  <c r="M1349" i="14" s="1"/>
  <c r="I1153" i="14"/>
  <c r="L1153" i="14" s="1"/>
  <c r="M1153" i="14" s="1"/>
  <c r="I906" i="14"/>
  <c r="L906" i="14" s="1"/>
  <c r="M906" i="14" s="1"/>
  <c r="I654" i="14"/>
  <c r="L654" i="14" s="1"/>
  <c r="M654" i="14" s="1"/>
  <c r="I423" i="14"/>
  <c r="L423" i="14" s="1"/>
  <c r="M423" i="14" s="1"/>
  <c r="I164" i="14"/>
  <c r="L164" i="14" s="1"/>
  <c r="M164" i="14" s="1"/>
  <c r="O164" i="14" s="1"/>
  <c r="I479" i="14"/>
  <c r="L479" i="14" s="1"/>
  <c r="M479" i="14" s="1"/>
  <c r="I819" i="14"/>
  <c r="L819" i="14" s="1"/>
  <c r="M819" i="14" s="1"/>
  <c r="I615" i="14"/>
  <c r="L615" i="14" s="1"/>
  <c r="M615" i="14" s="1"/>
  <c r="I363" i="14"/>
  <c r="L363" i="14" s="1"/>
  <c r="M363" i="14" s="1"/>
  <c r="I194" i="14"/>
  <c r="L194" i="14" s="1"/>
  <c r="M194" i="14" s="1"/>
  <c r="O194" i="14" s="1"/>
  <c r="I27" i="14"/>
  <c r="L27" i="14" s="1"/>
  <c r="M27" i="14" s="1"/>
  <c r="O27" i="14" s="1"/>
  <c r="I512" i="14"/>
  <c r="L512" i="14" s="1"/>
  <c r="M512" i="14" s="1"/>
  <c r="I166" i="14"/>
  <c r="L166" i="14" s="1"/>
  <c r="M166" i="14" s="1"/>
  <c r="I334" i="14"/>
  <c r="L334" i="14" s="1"/>
  <c r="M334" i="14" s="1"/>
  <c r="I592" i="14"/>
  <c r="L592" i="14" s="1"/>
  <c r="M592" i="14" s="1"/>
  <c r="I791" i="14"/>
  <c r="L791" i="14" s="1"/>
  <c r="M791" i="14" s="1"/>
  <c r="I1094" i="14"/>
  <c r="L1094" i="14" s="1"/>
  <c r="M1094" i="14" s="1"/>
  <c r="I135" i="14"/>
  <c r="L135" i="14" s="1"/>
  <c r="M135" i="14" s="1"/>
  <c r="I376" i="14"/>
  <c r="L376" i="14" s="1"/>
  <c r="M376" i="14" s="1"/>
  <c r="I630" i="14"/>
  <c r="L630" i="14" s="1"/>
  <c r="M630" i="14" s="1"/>
  <c r="I842" i="14"/>
  <c r="L842" i="14" s="1"/>
  <c r="M842" i="14" s="1"/>
  <c r="I1133" i="14"/>
  <c r="L1133" i="14" s="1"/>
  <c r="M1133" i="14" s="1"/>
  <c r="I1326" i="14"/>
  <c r="L1326" i="14" s="1"/>
  <c r="M1326" i="14" s="1"/>
  <c r="I1540" i="14"/>
  <c r="L1540" i="14" s="1"/>
  <c r="M1540" i="14" s="1"/>
  <c r="I46" i="14"/>
  <c r="L46" i="14" s="1"/>
  <c r="M46" i="14" s="1"/>
  <c r="I343" i="14"/>
  <c r="L343" i="14" s="1"/>
  <c r="M343" i="14" s="1"/>
  <c r="O343" i="14" s="1"/>
  <c r="I1713" i="14"/>
  <c r="L1713" i="14" s="1"/>
  <c r="M1713" i="14" s="1"/>
  <c r="I2099" i="14"/>
  <c r="L2099" i="14" s="1"/>
  <c r="M2099" i="14" s="1"/>
  <c r="I2524" i="14"/>
  <c r="L2524" i="14" s="1"/>
  <c r="M2524" i="14" s="1"/>
  <c r="I309" i="14"/>
  <c r="L309" i="14" s="1"/>
  <c r="M309" i="14" s="1"/>
  <c r="I581" i="14"/>
  <c r="L581" i="14" s="1"/>
  <c r="M581" i="14" s="1"/>
  <c r="I796" i="14"/>
  <c r="L796" i="14" s="1"/>
  <c r="M796" i="14" s="1"/>
  <c r="I1878" i="14"/>
  <c r="L1878" i="14" s="1"/>
  <c r="M1878" i="14" s="1"/>
  <c r="I2079" i="14"/>
  <c r="L2079" i="14" s="1"/>
  <c r="M2079" i="14" s="1"/>
  <c r="I2288" i="14"/>
  <c r="L2288" i="14" s="1"/>
  <c r="M2288" i="14" s="1"/>
  <c r="I2496" i="14"/>
  <c r="L2496" i="14" s="1"/>
  <c r="M2496" i="14" s="1"/>
  <c r="I2720" i="14"/>
  <c r="L2720" i="14" s="1"/>
  <c r="M2720" i="14" s="1"/>
  <c r="I2947" i="14"/>
  <c r="L2947" i="14" s="1"/>
  <c r="M2947" i="14" s="1"/>
  <c r="I3157" i="14"/>
  <c r="L3157" i="14" s="1"/>
  <c r="M3157" i="14" s="1"/>
  <c r="I934" i="14"/>
  <c r="L934" i="14" s="1"/>
  <c r="M934" i="14" s="1"/>
  <c r="I1219" i="14"/>
  <c r="L1219" i="14" s="1"/>
  <c r="M1219" i="14" s="1"/>
  <c r="I1431" i="14"/>
  <c r="L1431" i="14" s="1"/>
  <c r="M1431" i="14" s="1"/>
  <c r="I1682" i="14"/>
  <c r="L1682" i="14" s="1"/>
  <c r="M1682" i="14" s="1"/>
  <c r="O1682" i="14" s="1"/>
  <c r="I1856" i="14"/>
  <c r="L1856" i="14" s="1"/>
  <c r="M1856" i="14" s="1"/>
  <c r="I1946" i="14"/>
  <c r="L1946" i="14" s="1"/>
  <c r="M1946" i="14" s="1"/>
  <c r="O1946" i="14" s="1"/>
  <c r="I2051" i="14"/>
  <c r="L2051" i="14" s="1"/>
  <c r="M2051" i="14" s="1"/>
  <c r="I2137" i="14"/>
  <c r="L2137" i="14" s="1"/>
  <c r="M2137" i="14" s="1"/>
  <c r="I1309" i="14"/>
  <c r="L1309" i="14" s="1"/>
  <c r="M1309" i="14" s="1"/>
  <c r="I1507" i="14"/>
  <c r="L1507" i="14" s="1"/>
  <c r="M1507" i="14" s="1"/>
  <c r="I478" i="14"/>
  <c r="L478" i="14" s="1"/>
  <c r="M478" i="14" s="1"/>
  <c r="I145" i="14"/>
  <c r="L145" i="14" s="1"/>
  <c r="M145" i="14" s="1"/>
  <c r="I349" i="14"/>
  <c r="L349" i="14" s="1"/>
  <c r="M349" i="14" s="1"/>
  <c r="I596" i="14"/>
  <c r="L596" i="14" s="1"/>
  <c r="M596" i="14" s="1"/>
  <c r="I773" i="14"/>
  <c r="L773" i="14" s="1"/>
  <c r="M773" i="14" s="1"/>
  <c r="I1845" i="14"/>
  <c r="L1845" i="14" s="1"/>
  <c r="M1845" i="14" s="1"/>
  <c r="I2038" i="14"/>
  <c r="L2038" i="14" s="1"/>
  <c r="M2038" i="14" s="1"/>
  <c r="I2210" i="14"/>
  <c r="L2210" i="14" s="1"/>
  <c r="M2210" i="14" s="1"/>
  <c r="I2408" i="14"/>
  <c r="L2408" i="14" s="1"/>
  <c r="M2408" i="14" s="1"/>
  <c r="I2620" i="14"/>
  <c r="L2620" i="14" s="1"/>
  <c r="M2620" i="14" s="1"/>
  <c r="I2783" i="14"/>
  <c r="L2783" i="14" s="1"/>
  <c r="M2783" i="14" s="1"/>
  <c r="I2985" i="14"/>
  <c r="L2985" i="14" s="1"/>
  <c r="M2985" i="14" s="1"/>
  <c r="I3169" i="14"/>
  <c r="L3169" i="14" s="1"/>
  <c r="M3169" i="14" s="1"/>
  <c r="I927" i="14"/>
  <c r="L927" i="14" s="1"/>
  <c r="M927" i="14" s="1"/>
  <c r="I1180" i="14"/>
  <c r="L1180" i="14" s="1"/>
  <c r="M1180" i="14" s="1"/>
  <c r="I1350" i="14"/>
  <c r="L1350" i="14" s="1"/>
  <c r="M1350" i="14" s="1"/>
  <c r="I1564" i="14"/>
  <c r="L1564" i="14" s="1"/>
  <c r="M1564" i="14" s="1"/>
  <c r="I1743" i="14"/>
  <c r="L1743" i="14" s="1"/>
  <c r="M1743" i="14" s="1"/>
  <c r="I2266" i="14"/>
  <c r="L2266" i="14" s="1"/>
  <c r="M2266" i="14" s="1"/>
  <c r="I2435" i="14"/>
  <c r="L2435" i="14" s="1"/>
  <c r="M2435" i="14" s="1"/>
  <c r="I3445" i="14"/>
  <c r="L3445" i="14" s="1"/>
  <c r="M3445" i="14" s="1"/>
  <c r="I3583" i="14"/>
  <c r="L3583" i="14" s="1"/>
  <c r="M3583" i="14" s="1"/>
  <c r="I394" i="14"/>
  <c r="L394" i="14" s="1"/>
  <c r="M394" i="14" s="1"/>
  <c r="I2259" i="14"/>
  <c r="L2259" i="14" s="1"/>
  <c r="M2259" i="14" s="1"/>
  <c r="O2259" i="14" s="1"/>
  <c r="I2437" i="14"/>
  <c r="L2437" i="14" s="1"/>
  <c r="M2437" i="14" s="1"/>
  <c r="I3439" i="14"/>
  <c r="L3439" i="14" s="1"/>
  <c r="M3439" i="14" s="1"/>
  <c r="I3602" i="14"/>
  <c r="L3602" i="14" s="1"/>
  <c r="M3602" i="14" s="1"/>
  <c r="I428" i="14"/>
  <c r="L428" i="14" s="1"/>
  <c r="M428" i="14" s="1"/>
  <c r="I712" i="14"/>
  <c r="L712" i="14" s="1"/>
  <c r="M712" i="14" s="1"/>
  <c r="I946" i="14"/>
  <c r="L946" i="14" s="1"/>
  <c r="M946" i="14" s="1"/>
  <c r="I2792" i="14"/>
  <c r="L2792" i="14" s="1"/>
  <c r="M2792" i="14" s="1"/>
  <c r="I3047" i="14"/>
  <c r="L3047" i="14" s="1"/>
  <c r="M3047" i="14" s="1"/>
  <c r="O3047" i="14" s="1"/>
  <c r="I3219" i="14"/>
  <c r="L3219" i="14" s="1"/>
  <c r="M3219" i="14" s="1"/>
  <c r="O3219" i="14" s="1"/>
  <c r="I1089" i="14"/>
  <c r="L1089" i="14" s="1"/>
  <c r="M1089" i="14" s="1"/>
  <c r="I1310" i="14"/>
  <c r="L1310" i="14" s="1"/>
  <c r="M1310" i="14" s="1"/>
  <c r="I1525" i="14"/>
  <c r="L1525" i="14" s="1"/>
  <c r="M1525" i="14" s="1"/>
  <c r="I1752" i="14"/>
  <c r="L1752" i="14" s="1"/>
  <c r="M1752" i="14" s="1"/>
  <c r="I1887" i="14"/>
  <c r="L1887" i="14" s="1"/>
  <c r="M1887" i="14" s="1"/>
  <c r="I2003" i="14"/>
  <c r="L2003" i="14" s="1"/>
  <c r="M2003" i="14" s="1"/>
  <c r="I2084" i="14"/>
  <c r="L2084" i="14" s="1"/>
  <c r="M2084" i="14" s="1"/>
  <c r="I1191" i="14"/>
  <c r="L1191" i="14" s="1"/>
  <c r="M1191" i="14" s="1"/>
  <c r="I1369" i="14"/>
  <c r="L1369" i="14" s="1"/>
  <c r="M1369" i="14" s="1"/>
  <c r="I1580" i="14"/>
  <c r="L1580" i="14" s="1"/>
  <c r="M1580" i="14" s="1"/>
  <c r="I48" i="14"/>
  <c r="L48" i="14" s="1"/>
  <c r="M48" i="14" s="1"/>
  <c r="I220" i="14"/>
  <c r="L220" i="14" s="1"/>
  <c r="M220" i="14" s="1"/>
  <c r="O220" i="14" s="1"/>
  <c r="I436" i="14"/>
  <c r="L436" i="14" s="1"/>
  <c r="M436" i="14" s="1"/>
  <c r="I649" i="14"/>
  <c r="L649" i="14" s="1"/>
  <c r="M649" i="14" s="1"/>
  <c r="I1728" i="14"/>
  <c r="L1728" i="14" s="1"/>
  <c r="M1728" i="14" s="1"/>
  <c r="I1905" i="14"/>
  <c r="L1905" i="14" s="1"/>
  <c r="M1905" i="14" s="1"/>
  <c r="I2097" i="14"/>
  <c r="L2097" i="14" s="1"/>
  <c r="M2097" i="14" s="1"/>
  <c r="I2301" i="14"/>
  <c r="L2301" i="14" s="1"/>
  <c r="M2301" i="14" s="1"/>
  <c r="I2494" i="14"/>
  <c r="L2494" i="14" s="1"/>
  <c r="M2494" i="14" s="1"/>
  <c r="O2494" i="14" s="1"/>
  <c r="I2686" i="14"/>
  <c r="L2686" i="14" s="1"/>
  <c r="M2686" i="14" s="1"/>
  <c r="I2845" i="14"/>
  <c r="L2845" i="14" s="1"/>
  <c r="M2845" i="14" s="1"/>
  <c r="I3083" i="14"/>
  <c r="L3083" i="14" s="1"/>
  <c r="M3083" i="14" s="1"/>
  <c r="I3231" i="14"/>
  <c r="L3231" i="14" s="1"/>
  <c r="M3231" i="14" s="1"/>
  <c r="I1063" i="14"/>
  <c r="L1063" i="14" s="1"/>
  <c r="M1063" i="14" s="1"/>
  <c r="I1241" i="14"/>
  <c r="L1241" i="14" s="1"/>
  <c r="M1241" i="14" s="1"/>
  <c r="I1436" i="14"/>
  <c r="L1436" i="14" s="1"/>
  <c r="M1436" i="14" s="1"/>
  <c r="I1635" i="14"/>
  <c r="L1635" i="14" s="1"/>
  <c r="M1635" i="14" s="1"/>
  <c r="I1833" i="14"/>
  <c r="L1833" i="14" s="1"/>
  <c r="M1833" i="14" s="1"/>
  <c r="I2335" i="14"/>
  <c r="L2335" i="14" s="1"/>
  <c r="M2335" i="14" s="1"/>
  <c r="I3317" i="14"/>
  <c r="L3317" i="14" s="1"/>
  <c r="M3317" i="14" s="1"/>
  <c r="I3493" i="14"/>
  <c r="L3493" i="14" s="1"/>
  <c r="M3493" i="14" s="1"/>
  <c r="I3657" i="14"/>
  <c r="L3657" i="14" s="1"/>
  <c r="M3657" i="14" s="1"/>
  <c r="I505" i="14"/>
  <c r="L505" i="14" s="1"/>
  <c r="M505" i="14" s="1"/>
  <c r="I2337" i="14"/>
  <c r="L2337" i="14" s="1"/>
  <c r="M2337" i="14" s="1"/>
  <c r="I3319" i="14"/>
  <c r="L3319" i="14" s="1"/>
  <c r="M3319" i="14" s="1"/>
  <c r="I3499" i="14"/>
  <c r="L3499" i="14" s="1"/>
  <c r="M3499" i="14" s="1"/>
  <c r="I66" i="14"/>
  <c r="L66" i="14" s="1"/>
  <c r="M66" i="14" s="1"/>
  <c r="I527" i="14"/>
  <c r="L527" i="14" s="1"/>
  <c r="M527" i="14" s="1"/>
  <c r="I738" i="14"/>
  <c r="L738" i="14" s="1"/>
  <c r="M738" i="14" s="1"/>
  <c r="I836" i="14"/>
  <c r="L836" i="14" s="1"/>
  <c r="M836" i="14" s="1"/>
  <c r="I966" i="14"/>
  <c r="L966" i="14" s="1"/>
  <c r="M966" i="14" s="1"/>
  <c r="I1134" i="14"/>
  <c r="L1134" i="14" s="1"/>
  <c r="M1134" i="14" s="1"/>
  <c r="I1409" i="14"/>
  <c r="L1409" i="14" s="1"/>
  <c r="M1409" i="14" s="1"/>
  <c r="I1609" i="14"/>
  <c r="L1609" i="14" s="1"/>
  <c r="M1609" i="14" s="1"/>
  <c r="I1858" i="14"/>
  <c r="L1858" i="14" s="1"/>
  <c r="M1858" i="14" s="1"/>
  <c r="I2101" i="14"/>
  <c r="L2101" i="14" s="1"/>
  <c r="M2101" i="14" s="1"/>
  <c r="I2305" i="14"/>
  <c r="L2305" i="14" s="1"/>
  <c r="M2305" i="14" s="1"/>
  <c r="I2510" i="14"/>
  <c r="L2510" i="14" s="1"/>
  <c r="M2510" i="14" s="1"/>
  <c r="I2656" i="14"/>
  <c r="L2656" i="14" s="1"/>
  <c r="M2656" i="14" s="1"/>
  <c r="I2877" i="14"/>
  <c r="L2877" i="14" s="1"/>
  <c r="M2877" i="14" s="1"/>
  <c r="I3022" i="14"/>
  <c r="L3022" i="14" s="1"/>
  <c r="M3022" i="14" s="1"/>
  <c r="I3283" i="14"/>
  <c r="L3283" i="14" s="1"/>
  <c r="M3283" i="14" s="1"/>
  <c r="I3593" i="14"/>
  <c r="L3593" i="14" s="1"/>
  <c r="M3593" i="14" s="1"/>
  <c r="I3335" i="14"/>
  <c r="L3335" i="14" s="1"/>
  <c r="M3335" i="14" s="1"/>
  <c r="I2562" i="14"/>
  <c r="L2562" i="14" s="1"/>
  <c r="M2562" i="14" s="1"/>
  <c r="I2666" i="14"/>
  <c r="L2666" i="14" s="1"/>
  <c r="M2666" i="14" s="1"/>
  <c r="I2752" i="14"/>
  <c r="L2752" i="14" s="1"/>
  <c r="M2752" i="14" s="1"/>
  <c r="I2943" i="14"/>
  <c r="L2943" i="14" s="1"/>
  <c r="M2943" i="14" s="1"/>
  <c r="I3146" i="14"/>
  <c r="L3146" i="14" s="1"/>
  <c r="M3146" i="14" s="1"/>
  <c r="O3146" i="14" s="1"/>
  <c r="I3349" i="14"/>
  <c r="L3349" i="14" s="1"/>
  <c r="M3349" i="14" s="1"/>
  <c r="I3514" i="14"/>
  <c r="L3514" i="14" s="1"/>
  <c r="M3514" i="14" s="1"/>
  <c r="I108" i="14"/>
  <c r="L108" i="14" s="1"/>
  <c r="M108" i="14" s="1"/>
  <c r="I564" i="14"/>
  <c r="L564" i="14" s="1"/>
  <c r="M564" i="14" s="1"/>
  <c r="I949" i="14"/>
  <c r="L949" i="14" s="1"/>
  <c r="M949" i="14" s="1"/>
  <c r="I1361" i="14"/>
  <c r="L1361" i="14" s="1"/>
  <c r="M1361" i="14" s="1"/>
  <c r="I1798" i="14"/>
  <c r="L1798" i="14" s="1"/>
  <c r="M1798" i="14" s="1"/>
  <c r="I2258" i="14"/>
  <c r="L2258" i="14" s="1"/>
  <c r="M2258" i="14" s="1"/>
  <c r="I2743" i="14"/>
  <c r="L2743" i="14" s="1"/>
  <c r="M2743" i="14" s="1"/>
  <c r="I1159" i="14"/>
  <c r="L1159" i="14" s="1"/>
  <c r="M1159" i="14" s="1"/>
  <c r="I2113" i="14"/>
  <c r="L2113" i="14" s="1"/>
  <c r="M2113" i="14" s="1"/>
  <c r="I2893" i="14"/>
  <c r="L2893" i="14" s="1"/>
  <c r="M2893" i="14" s="1"/>
  <c r="I537" i="14"/>
  <c r="L537" i="14" s="1"/>
  <c r="M537" i="14" s="1"/>
  <c r="I292" i="14"/>
  <c r="L292" i="14" s="1"/>
  <c r="M292" i="14" s="1"/>
  <c r="I1251" i="14"/>
  <c r="L1251" i="14" s="1"/>
  <c r="M1251" i="14" s="1"/>
  <c r="I661" i="14"/>
  <c r="L661" i="14" s="1"/>
  <c r="M661" i="14" s="1"/>
  <c r="I488" i="14"/>
  <c r="L488" i="14" s="1"/>
  <c r="M488" i="14" s="1"/>
  <c r="I2202" i="14"/>
  <c r="L2202" i="14" s="1"/>
  <c r="M2202" i="14" s="1"/>
  <c r="I3111" i="14"/>
  <c r="L3111" i="14" s="1"/>
  <c r="M3111" i="14" s="1"/>
  <c r="I1585" i="14"/>
  <c r="L1585" i="14" s="1"/>
  <c r="M1585" i="14" s="1"/>
  <c r="I2107" i="14"/>
  <c r="L2107" i="14" s="1"/>
  <c r="M2107" i="14" s="1"/>
  <c r="O2107" i="14" s="1"/>
  <c r="I99" i="14"/>
  <c r="L99" i="14" s="1"/>
  <c r="M99" i="14" s="1"/>
  <c r="I1792" i="14"/>
  <c r="L1792" i="14" s="1"/>
  <c r="M1792" i="14" s="1"/>
  <c r="I2554" i="14"/>
  <c r="L2554" i="14" s="1"/>
  <c r="M2554" i="14" s="1"/>
  <c r="I822" i="14"/>
  <c r="L822" i="14" s="1"/>
  <c r="M822" i="14" s="1"/>
  <c r="I1697" i="14"/>
  <c r="L1697" i="14" s="1"/>
  <c r="M1697" i="14" s="1"/>
  <c r="I3532" i="14"/>
  <c r="L3532" i="14" s="1"/>
  <c r="M3532" i="14" s="1"/>
  <c r="I3381" i="14"/>
  <c r="L3381" i="14" s="1"/>
  <c r="M3381" i="14" s="1"/>
  <c r="I805" i="14"/>
  <c r="L805" i="14" s="1"/>
  <c r="M805" i="14" s="1"/>
  <c r="I1224" i="14"/>
  <c r="L1224" i="14" s="1"/>
  <c r="M1224" i="14" s="1"/>
  <c r="I1945" i="14"/>
  <c r="L1945" i="14" s="1"/>
  <c r="M1945" i="14" s="1"/>
  <c r="O1945" i="14" s="1"/>
  <c r="I1100" i="14"/>
  <c r="L1100" i="14" s="1"/>
  <c r="M1100" i="14" s="1"/>
  <c r="I107" i="14"/>
  <c r="L107" i="14" s="1"/>
  <c r="M107" i="14" s="1"/>
  <c r="I1797" i="14"/>
  <c r="L1797" i="14" s="1"/>
  <c r="M1797" i="14" s="1"/>
  <c r="I3158" i="14"/>
  <c r="L3158" i="14" s="1"/>
  <c r="M3158" i="14" s="1"/>
  <c r="I2306" i="14"/>
  <c r="L2306" i="14" s="1"/>
  <c r="M2306" i="14" s="1"/>
  <c r="I3270" i="14"/>
  <c r="L3270" i="14" s="1"/>
  <c r="M3270" i="14" s="1"/>
  <c r="I2360" i="14"/>
  <c r="L2360" i="14" s="1"/>
  <c r="M2360" i="14" s="1"/>
  <c r="I2790" i="14"/>
  <c r="L2790" i="14" s="1"/>
  <c r="M2790" i="14" s="1"/>
  <c r="I2907" i="14"/>
  <c r="L2907" i="14" s="1"/>
  <c r="M2907" i="14" s="1"/>
  <c r="I3031" i="14"/>
  <c r="L3031" i="14" s="1"/>
  <c r="M3031" i="14" s="1"/>
  <c r="I3130" i="14"/>
  <c r="L3130" i="14" s="1"/>
  <c r="M3130" i="14" s="1"/>
  <c r="I3200" i="14"/>
  <c r="L3200" i="14" s="1"/>
  <c r="M3200" i="14" s="1"/>
  <c r="I3320" i="14"/>
  <c r="L3320" i="14" s="1"/>
  <c r="M3320" i="14" s="1"/>
  <c r="I3435" i="14"/>
  <c r="L3435" i="14" s="1"/>
  <c r="M3435" i="14" s="1"/>
  <c r="I3497" i="14"/>
  <c r="L3497" i="14" s="1"/>
  <c r="M3497" i="14" s="1"/>
  <c r="I3578" i="14"/>
  <c r="L3578" i="14" s="1"/>
  <c r="M3578" i="14" s="1"/>
  <c r="I57" i="14"/>
  <c r="L57" i="14" s="1"/>
  <c r="M57" i="14" s="1"/>
  <c r="I381" i="14"/>
  <c r="L381" i="14" s="1"/>
  <c r="M381" i="14" s="1"/>
  <c r="I523" i="14"/>
  <c r="L523" i="14" s="1"/>
  <c r="M523" i="14" s="1"/>
  <c r="I729" i="14"/>
  <c r="L729" i="14" s="1"/>
  <c r="M729" i="14" s="1"/>
  <c r="I918" i="14"/>
  <c r="L918" i="14" s="1"/>
  <c r="M918" i="14" s="1"/>
  <c r="I1038" i="14"/>
  <c r="L1038" i="14" s="1"/>
  <c r="M1038" i="14" s="1"/>
  <c r="I1264" i="14"/>
  <c r="L1264" i="14" s="1"/>
  <c r="M1264" i="14" s="1"/>
  <c r="I1490" i="14"/>
  <c r="L1490" i="14" s="1"/>
  <c r="M1490" i="14" s="1"/>
  <c r="I1766" i="14"/>
  <c r="L1766" i="14" s="1"/>
  <c r="M1766" i="14" s="1"/>
  <c r="I1993" i="14"/>
  <c r="L1993" i="14" s="1"/>
  <c r="M1993" i="14" s="1"/>
  <c r="I2236" i="14"/>
  <c r="L2236" i="14" s="1"/>
  <c r="M2236" i="14" s="1"/>
  <c r="I2452" i="14"/>
  <c r="L2452" i="14" s="1"/>
  <c r="M2452" i="14" s="1"/>
  <c r="I2624" i="14"/>
  <c r="L2624" i="14" s="1"/>
  <c r="M2624" i="14" s="1"/>
  <c r="I3013" i="14"/>
  <c r="L3013" i="14" s="1"/>
  <c r="M3013" i="14" s="1"/>
  <c r="I1039" i="14"/>
  <c r="L1039" i="14" s="1"/>
  <c r="M1039" i="14" s="1"/>
  <c r="I1497" i="14"/>
  <c r="L1497" i="14" s="1"/>
  <c r="M1497" i="14" s="1"/>
  <c r="I1994" i="14"/>
  <c r="L1994" i="14" s="1"/>
  <c r="M1994" i="14" s="1"/>
  <c r="I2453" i="14"/>
  <c r="L2453" i="14" s="1"/>
  <c r="M2453" i="14" s="1"/>
  <c r="I2814" i="14"/>
  <c r="L2814" i="14" s="1"/>
  <c r="M2814" i="14" s="1"/>
  <c r="I3175" i="14"/>
  <c r="L3175" i="14" s="1"/>
  <c r="M3175" i="14" s="1"/>
  <c r="I31" i="14"/>
  <c r="L31" i="14" s="1"/>
  <c r="M31" i="14" s="1"/>
  <c r="O31" i="14" s="1"/>
  <c r="I368" i="14"/>
  <c r="L368" i="14" s="1"/>
  <c r="M368" i="14" s="1"/>
  <c r="I823" i="14"/>
  <c r="L823" i="14" s="1"/>
  <c r="M823" i="14" s="1"/>
  <c r="I169" i="14"/>
  <c r="L169" i="14" s="1"/>
  <c r="M169" i="14" s="1"/>
  <c r="I658" i="14"/>
  <c r="L658" i="14" s="1"/>
  <c r="M658" i="14" s="1"/>
  <c r="I1162" i="14"/>
  <c r="L1162" i="14" s="1"/>
  <c r="M1162" i="14" s="1"/>
  <c r="I1582" i="14"/>
  <c r="L1582" i="14" s="1"/>
  <c r="M1582" i="14" s="1"/>
  <c r="I434" i="14"/>
  <c r="L434" i="14" s="1"/>
  <c r="M434" i="14" s="1"/>
  <c r="I2170" i="14"/>
  <c r="L2170" i="14" s="1"/>
  <c r="M2170" i="14" s="1"/>
  <c r="I345" i="14"/>
  <c r="L345" i="14" s="1"/>
  <c r="M345" i="14" s="1"/>
  <c r="I1718" i="14"/>
  <c r="L1718" i="14" s="1"/>
  <c r="M1718" i="14" s="1"/>
  <c r="O1718" i="14" s="1"/>
  <c r="I2106" i="14"/>
  <c r="L2106" i="14" s="1"/>
  <c r="M2106" i="14" s="1"/>
  <c r="I2528" i="14"/>
  <c r="L2528" i="14" s="1"/>
  <c r="M2528" i="14" s="1"/>
  <c r="I2979" i="14"/>
  <c r="L2979" i="14" s="1"/>
  <c r="M2979" i="14" s="1"/>
  <c r="I1045" i="14"/>
  <c r="L1045" i="14" s="1"/>
  <c r="M1045" i="14" s="1"/>
  <c r="O1045" i="14" s="1"/>
  <c r="I1471" i="14"/>
  <c r="L1471" i="14" s="1"/>
  <c r="M1471" i="14" s="1"/>
  <c r="I1870" i="14"/>
  <c r="L1870" i="14" s="1"/>
  <c r="M1870" i="14" s="1"/>
  <c r="I2067" i="14"/>
  <c r="L2067" i="14" s="1"/>
  <c r="M2067" i="14" s="1"/>
  <c r="I1336" i="14"/>
  <c r="L1336" i="14" s="1"/>
  <c r="M1336" i="14" s="1"/>
  <c r="I19" i="14"/>
  <c r="L19" i="14" s="1"/>
  <c r="M19" i="14" s="1"/>
  <c r="O19" i="14" s="1"/>
  <c r="I375" i="14"/>
  <c r="L375" i="14" s="1"/>
  <c r="M375" i="14" s="1"/>
  <c r="I1696" i="14"/>
  <c r="L1696" i="14" s="1"/>
  <c r="M1696" i="14" s="1"/>
  <c r="I2063" i="14"/>
  <c r="L2063" i="14" s="1"/>
  <c r="M2063" i="14" s="1"/>
  <c r="I2434" i="14"/>
  <c r="L2434" i="14" s="1"/>
  <c r="M2434" i="14" s="1"/>
  <c r="I2807" i="14"/>
  <c r="L2807" i="14" s="1"/>
  <c r="M2807" i="14" s="1"/>
  <c r="I3199" i="14"/>
  <c r="L3199" i="14" s="1"/>
  <c r="M3199" i="14" s="1"/>
  <c r="I1213" i="14"/>
  <c r="L1213" i="14" s="1"/>
  <c r="M1213" i="14" s="1"/>
  <c r="I1587" i="14"/>
  <c r="L1587" i="14" s="1"/>
  <c r="M1587" i="14" s="1"/>
  <c r="I2295" i="14"/>
  <c r="L2295" i="14" s="1"/>
  <c r="M2295" i="14" s="1"/>
  <c r="I3462" i="14"/>
  <c r="L3462" i="14" s="1"/>
  <c r="M3462" i="14" s="1"/>
  <c r="O3462" i="14" s="1"/>
  <c r="I458" i="14"/>
  <c r="L458" i="14" s="1"/>
  <c r="M458" i="14" s="1"/>
  <c r="I2495" i="14"/>
  <c r="L2495" i="14" s="1"/>
  <c r="M2495" i="14" s="1"/>
  <c r="I486" i="14"/>
  <c r="L486" i="14" s="1"/>
  <c r="M486" i="14" s="1"/>
  <c r="I3090" i="14"/>
  <c r="L3090" i="14" s="1"/>
  <c r="M3090" i="14" s="1"/>
  <c r="I1570" i="14"/>
  <c r="L1570" i="14" s="1"/>
  <c r="M1570" i="14" s="1"/>
  <c r="I2098" i="14"/>
  <c r="L2098" i="14" s="1"/>
  <c r="M2098" i="14" s="1"/>
  <c r="I87" i="14"/>
  <c r="L87" i="14" s="1"/>
  <c r="M87" i="14" s="1"/>
  <c r="I1768" i="14"/>
  <c r="L1768" i="14" s="1"/>
  <c r="M1768" i="14" s="1"/>
  <c r="O1768" i="14" s="1"/>
  <c r="I2521" i="14"/>
  <c r="L2521" i="14" s="1"/>
  <c r="M2521" i="14" s="1"/>
  <c r="I807" i="14"/>
  <c r="L807" i="14" s="1"/>
  <c r="M807" i="14" s="1"/>
  <c r="I1685" i="14"/>
  <c r="L1685" i="14" s="1"/>
  <c r="M1685" i="14" s="1"/>
  <c r="I3515" i="14"/>
  <c r="L3515" i="14" s="1"/>
  <c r="M3515" i="14" s="1"/>
  <c r="I3357" i="14"/>
  <c r="L3357" i="14" s="1"/>
  <c r="M3357" i="14" s="1"/>
  <c r="I1355" i="14"/>
  <c r="L1355" i="14" s="1"/>
  <c r="M1355" i="14" s="1"/>
  <c r="I3016" i="14"/>
  <c r="L3016" i="14" s="1"/>
  <c r="M3016" i="14" s="1"/>
  <c r="I2957" i="14"/>
  <c r="L2957" i="14" s="1"/>
  <c r="M2957" i="14" s="1"/>
  <c r="I180" i="14"/>
  <c r="L180" i="14" s="1"/>
  <c r="M180" i="14" s="1"/>
  <c r="I1871" i="14"/>
  <c r="L1871" i="14" s="1"/>
  <c r="M1871" i="14" s="1"/>
  <c r="I1119" i="14"/>
  <c r="L1119" i="14" s="1"/>
  <c r="M1119" i="14" s="1"/>
  <c r="I2866" i="14"/>
  <c r="L2866" i="14" s="1"/>
  <c r="M2866" i="14" s="1"/>
  <c r="I2823" i="14"/>
  <c r="L2823" i="14" s="1"/>
  <c r="M2823" i="14" s="1"/>
  <c r="I1427" i="14"/>
  <c r="L1427" i="14" s="1"/>
  <c r="M1427" i="14" s="1"/>
  <c r="I3104" i="14"/>
  <c r="L3104" i="14" s="1"/>
  <c r="M3104" i="14" s="1"/>
  <c r="O3104" i="14" s="1"/>
  <c r="I3544" i="14"/>
  <c r="L3544" i="14" s="1"/>
  <c r="M3544" i="14" s="1"/>
  <c r="I783" i="14"/>
  <c r="L783" i="14" s="1"/>
  <c r="M783" i="14" s="1"/>
  <c r="I2732" i="14"/>
  <c r="L2732" i="14" s="1"/>
  <c r="M2732" i="14" s="1"/>
  <c r="I3171" i="14"/>
  <c r="L3171" i="14" s="1"/>
  <c r="M3171" i="14" s="1"/>
  <c r="I1234" i="14"/>
  <c r="L1234" i="14" s="1"/>
  <c r="M1234" i="14" s="1"/>
  <c r="I1695" i="14"/>
  <c r="L1695" i="14" s="1"/>
  <c r="M1695" i="14" s="1"/>
  <c r="I1954" i="14"/>
  <c r="L1954" i="14" s="1"/>
  <c r="M1954" i="14" s="1"/>
  <c r="O1954" i="14" s="1"/>
  <c r="I2143" i="14"/>
  <c r="L2143" i="14" s="1"/>
  <c r="M2143" i="14" s="1"/>
  <c r="I1522" i="14"/>
  <c r="L1522" i="14" s="1"/>
  <c r="M1522" i="14" s="1"/>
  <c r="I163" i="14"/>
  <c r="L163" i="14" s="1"/>
  <c r="M163" i="14" s="1"/>
  <c r="I605" i="14"/>
  <c r="L605" i="14" s="1"/>
  <c r="M605" i="14" s="1"/>
  <c r="I1859" i="14"/>
  <c r="L1859" i="14" s="1"/>
  <c r="M1859" i="14" s="1"/>
  <c r="I2230" i="14"/>
  <c r="L2230" i="14" s="1"/>
  <c r="M2230" i="14" s="1"/>
  <c r="I2640" i="14"/>
  <c r="L2640" i="14" s="1"/>
  <c r="M2640" i="14" s="1"/>
  <c r="I3015" i="14"/>
  <c r="L3015" i="14" s="1"/>
  <c r="M3015" i="14" s="1"/>
  <c r="I979" i="14"/>
  <c r="L979" i="14" s="1"/>
  <c r="M979" i="14" s="1"/>
  <c r="I1368" i="14"/>
  <c r="L1368" i="14" s="1"/>
  <c r="M1368" i="14" s="1"/>
  <c r="I1763" i="14"/>
  <c r="L1763" i="14" s="1"/>
  <c r="M1763" i="14" s="1"/>
  <c r="I2463" i="14"/>
  <c r="L2463" i="14" s="1"/>
  <c r="M2463" i="14" s="1"/>
  <c r="I3604" i="14"/>
  <c r="L3604" i="14" s="1"/>
  <c r="M3604" i="14" s="1"/>
  <c r="I2272" i="14"/>
  <c r="L2272" i="14" s="1"/>
  <c r="M2272" i="14" s="1"/>
  <c r="I3473" i="14"/>
  <c r="L3473" i="14" s="1"/>
  <c r="M3473" i="14" s="1"/>
  <c r="I1013" i="14"/>
  <c r="L1013" i="14" s="1"/>
  <c r="M1013" i="14" s="1"/>
  <c r="I1546" i="14"/>
  <c r="L1546" i="14" s="1"/>
  <c r="M1546" i="14" s="1"/>
  <c r="I2480" i="14"/>
  <c r="L2480" i="14" s="1"/>
  <c r="M2480" i="14" s="1"/>
  <c r="I3277" i="14"/>
  <c r="L3277" i="14" s="1"/>
  <c r="M3277" i="14" s="1"/>
  <c r="I2661" i="14"/>
  <c r="L2661" i="14" s="1"/>
  <c r="M2661" i="14" s="1"/>
  <c r="I3074" i="14"/>
  <c r="L3074" i="14" s="1"/>
  <c r="M3074" i="14" s="1"/>
  <c r="I3458" i="14"/>
  <c r="L3458" i="14" s="1"/>
  <c r="M3458" i="14" s="1"/>
  <c r="O3458" i="14" s="1"/>
  <c r="I459" i="14"/>
  <c r="L459" i="14" s="1"/>
  <c r="M459" i="14" s="1"/>
  <c r="I1139" i="14"/>
  <c r="L1139" i="14" s="1"/>
  <c r="M1139" i="14" s="1"/>
  <c r="I2102" i="14"/>
  <c r="L2102" i="14" s="1"/>
  <c r="M2102" i="14" s="1"/>
  <c r="I2888" i="14"/>
  <c r="L2888" i="14" s="1"/>
  <c r="M2888" i="14" s="1"/>
  <c r="O2888" i="14" s="1"/>
  <c r="I1384" i="14"/>
  <c r="L1384" i="14" s="1"/>
  <c r="M1384" i="14" s="1"/>
  <c r="I2285" i="14"/>
  <c r="L2285" i="14" s="1"/>
  <c r="M2285" i="14" s="1"/>
  <c r="I3012" i="14"/>
  <c r="L3012" i="14" s="1"/>
  <c r="M3012" i="14" s="1"/>
  <c r="I2527" i="14"/>
  <c r="L2527" i="14" s="1"/>
  <c r="M2527" i="14" s="1"/>
  <c r="I2969" i="14"/>
  <c r="L2969" i="14" s="1"/>
  <c r="M2969" i="14" s="1"/>
  <c r="I203" i="14"/>
  <c r="L203" i="14" s="1"/>
  <c r="M203" i="14" s="1"/>
  <c r="I1913" i="14"/>
  <c r="L1913" i="14" s="1"/>
  <c r="M1913" i="14" s="1"/>
  <c r="I3385" i="14"/>
  <c r="L3385" i="14" s="1"/>
  <c r="M3385" i="14" s="1"/>
  <c r="I3351" i="14"/>
  <c r="L3351" i="14" s="1"/>
  <c r="M3351" i="14" s="1"/>
  <c r="I2632" i="14"/>
  <c r="L2632" i="14" s="1"/>
  <c r="M2632" i="14" s="1"/>
  <c r="I2488" i="14"/>
  <c r="L2488" i="14" s="1"/>
  <c r="M2488" i="14" s="1"/>
  <c r="I2828" i="14"/>
  <c r="L2828" i="14" s="1"/>
  <c r="M2828" i="14" s="1"/>
  <c r="I2031" i="14"/>
  <c r="L2031" i="14" s="1"/>
  <c r="M2031" i="14" s="1"/>
  <c r="I305" i="14"/>
  <c r="L305" i="14" s="1"/>
  <c r="M305" i="14" s="1"/>
  <c r="I1684" i="14"/>
  <c r="L1684" i="14" s="1"/>
  <c r="M1684" i="14" s="1"/>
  <c r="I2868" i="14"/>
  <c r="L2868" i="14" s="1"/>
  <c r="M2868" i="14" s="1"/>
  <c r="I2855" i="14"/>
  <c r="L2855" i="14" s="1"/>
  <c r="M2855" i="14" s="1"/>
  <c r="I1083" i="14"/>
  <c r="L1083" i="14" s="1"/>
  <c r="M1083" i="14" s="1"/>
  <c r="O1083" i="14" s="1"/>
  <c r="I2287" i="14"/>
  <c r="L2287" i="14" s="1"/>
  <c r="M2287" i="14" s="1"/>
  <c r="I1375" i="14"/>
  <c r="L1375" i="14" s="1"/>
  <c r="M1375" i="14" s="1"/>
  <c r="I2265" i="14"/>
  <c r="L2265" i="14" s="1"/>
  <c r="M2265" i="14" s="1"/>
  <c r="I1528" i="14"/>
  <c r="L1528" i="14" s="1"/>
  <c r="M1528" i="14" s="1"/>
  <c r="I1244" i="14"/>
  <c r="L1244" i="14" s="1"/>
  <c r="M1244" i="14" s="1"/>
  <c r="O1244" i="14" s="1"/>
  <c r="I3552" i="14"/>
  <c r="L3552" i="14" s="1"/>
  <c r="M3552" i="14" s="1"/>
  <c r="I2194" i="14"/>
  <c r="L2194" i="14" s="1"/>
  <c r="M2194" i="14" s="1"/>
  <c r="I2745" i="14"/>
  <c r="L2745" i="14" s="1"/>
  <c r="M2745" i="14" s="1"/>
  <c r="I302" i="14"/>
  <c r="L302" i="14" s="1"/>
  <c r="M302" i="14" s="1"/>
  <c r="I1836" i="14"/>
  <c r="L1836" i="14" s="1"/>
  <c r="M1836" i="14" s="1"/>
  <c r="I2425" i="14"/>
  <c r="L2425" i="14" s="1"/>
  <c r="M2425" i="14" s="1"/>
  <c r="I2020" i="14"/>
  <c r="L2020" i="14" s="1"/>
  <c r="M2020" i="14" s="1"/>
  <c r="I594" i="14"/>
  <c r="L594" i="14" s="1"/>
  <c r="M594" i="14" s="1"/>
  <c r="I2262" i="14"/>
  <c r="L2262" i="14" s="1"/>
  <c r="M2262" i="14" s="1"/>
  <c r="O2262" i="14" s="1"/>
  <c r="I552" i="14"/>
  <c r="L552" i="14" s="1"/>
  <c r="M552" i="14" s="1"/>
  <c r="I1613" i="14"/>
  <c r="L1613" i="14" s="1"/>
  <c r="M1613" i="14" s="1"/>
  <c r="I1193" i="14"/>
  <c r="L1193" i="14" s="1"/>
  <c r="M1193" i="14" s="1"/>
  <c r="I690" i="14"/>
  <c r="L690" i="14" s="1"/>
  <c r="M690" i="14" s="1"/>
  <c r="I207" i="14"/>
  <c r="L207" i="14" s="1"/>
  <c r="M207" i="14" s="1"/>
  <c r="I861" i="14"/>
  <c r="L861" i="14" s="1"/>
  <c r="M861" i="14" s="1"/>
  <c r="O861" i="14" s="1"/>
  <c r="I409" i="14"/>
  <c r="L409" i="14" s="1"/>
  <c r="M409" i="14" s="1"/>
  <c r="I51" i="14"/>
  <c r="L51" i="14" s="1"/>
  <c r="M51" i="14" s="1"/>
  <c r="I2279" i="14"/>
  <c r="L2279" i="14" s="1"/>
  <c r="M2279" i="14" s="1"/>
  <c r="I577" i="14"/>
  <c r="L577" i="14" s="1"/>
  <c r="M577" i="14" s="1"/>
  <c r="I1626" i="14"/>
  <c r="L1626" i="14" s="1"/>
  <c r="M1626" i="14" s="1"/>
  <c r="O1626" i="14" s="1"/>
  <c r="I1209" i="14"/>
  <c r="L1209" i="14" s="1"/>
  <c r="M1209" i="14" s="1"/>
  <c r="I699" i="14"/>
  <c r="L699" i="14" s="1"/>
  <c r="M699" i="14" s="1"/>
  <c r="I219" i="14"/>
  <c r="L219" i="14" s="1"/>
  <c r="M219" i="14" s="1"/>
  <c r="I903" i="14"/>
  <c r="L903" i="14" s="1"/>
  <c r="M903" i="14" s="1"/>
  <c r="I430" i="14"/>
  <c r="L430" i="14" s="1"/>
  <c r="M430" i="14" s="1"/>
  <c r="I72" i="14"/>
  <c r="L72" i="14" s="1"/>
  <c r="M72" i="14" s="1"/>
  <c r="I553" i="14"/>
  <c r="L553" i="14" s="1"/>
  <c r="M553" i="14" s="1"/>
  <c r="O553" i="14" s="1"/>
  <c r="I329" i="14"/>
  <c r="L329" i="14" s="1"/>
  <c r="M329" i="14" s="1"/>
  <c r="I1271" i="14"/>
  <c r="L1271" i="14" s="1"/>
  <c r="M1271" i="14" s="1"/>
  <c r="I700" i="14"/>
  <c r="L700" i="14" s="1"/>
  <c r="M700" i="14" s="1"/>
  <c r="I535" i="14"/>
  <c r="L535" i="14" s="1"/>
  <c r="M535" i="14" s="1"/>
  <c r="I2216" i="14"/>
  <c r="L2216" i="14" s="1"/>
  <c r="M2216" i="14" s="1"/>
  <c r="I3120" i="14"/>
  <c r="L3120" i="14" s="1"/>
  <c r="M3120" i="14" s="1"/>
  <c r="I1594" i="14"/>
  <c r="L1594" i="14" s="1"/>
  <c r="M1594" i="14" s="1"/>
  <c r="O1594" i="14" s="1"/>
  <c r="I2117" i="14"/>
  <c r="L2117" i="14" s="1"/>
  <c r="M2117" i="14" s="1"/>
  <c r="I109" i="14"/>
  <c r="L109" i="14" s="1"/>
  <c r="M109" i="14" s="1"/>
  <c r="I1808" i="14"/>
  <c r="L1808" i="14" s="1"/>
  <c r="M1808" i="14" s="1"/>
  <c r="O1808" i="14" s="1"/>
  <c r="I2570" i="14"/>
  <c r="L2570" i="14" s="1"/>
  <c r="M2570" i="14" s="1"/>
  <c r="I839" i="14"/>
  <c r="L839" i="14" s="1"/>
  <c r="M839" i="14" s="1"/>
  <c r="I1703" i="14"/>
  <c r="L1703" i="14" s="1"/>
  <c r="M1703" i="14" s="1"/>
  <c r="I3542" i="14"/>
  <c r="L3542" i="14" s="1"/>
  <c r="M3542" i="14" s="1"/>
  <c r="I3390" i="14"/>
  <c r="L3390" i="14" s="1"/>
  <c r="M3390" i="14" s="1"/>
  <c r="I872" i="14"/>
  <c r="L872" i="14" s="1"/>
  <c r="M872" i="14" s="1"/>
  <c r="I1017" i="14"/>
  <c r="L1017" i="14" s="1"/>
  <c r="M1017" i="14" s="1"/>
  <c r="I1868" i="14"/>
  <c r="L1868" i="14" s="1"/>
  <c r="M1868" i="14" s="1"/>
  <c r="I1332" i="14"/>
  <c r="L1332" i="14" s="1"/>
  <c r="M1332" i="14" s="1"/>
  <c r="I371" i="14"/>
  <c r="L371" i="14" s="1"/>
  <c r="M371" i="14" s="1"/>
  <c r="I2056" i="14"/>
  <c r="L2056" i="14" s="1"/>
  <c r="M2056" i="14" s="1"/>
  <c r="I2803" i="14"/>
  <c r="L2803" i="14" s="1"/>
  <c r="M2803" i="14" s="1"/>
  <c r="I1211" i="14"/>
  <c r="L1211" i="14" s="1"/>
  <c r="M1211" i="14" s="1"/>
  <c r="I2290" i="14"/>
  <c r="L2290" i="14" s="1"/>
  <c r="M2290" i="14" s="1"/>
  <c r="I451" i="14"/>
  <c r="L451" i="14" s="1"/>
  <c r="M451" i="14" s="1"/>
  <c r="I3634" i="14"/>
  <c r="L3634" i="14" s="1"/>
  <c r="M3634" i="14" s="1"/>
  <c r="I944" i="14"/>
  <c r="L944" i="14" s="1"/>
  <c r="M944" i="14" s="1"/>
  <c r="I1793" i="14"/>
  <c r="L1793" i="14" s="1"/>
  <c r="M1793" i="14" s="1"/>
  <c r="I2594" i="14"/>
  <c r="L2594" i="14" s="1"/>
  <c r="M2594" i="14" s="1"/>
  <c r="I3533" i="14"/>
  <c r="L3533" i="14" s="1"/>
  <c r="M3533" i="14" s="1"/>
  <c r="I2727" i="14"/>
  <c r="L2727" i="14" s="1"/>
  <c r="M2727" i="14" s="1"/>
  <c r="I3481" i="14"/>
  <c r="L3481" i="14" s="1"/>
  <c r="M3481" i="14" s="1"/>
  <c r="I1206" i="14"/>
  <c r="L1206" i="14" s="1"/>
  <c r="M1206" i="14" s="1"/>
  <c r="I1623" i="14"/>
  <c r="L1623" i="14" s="1"/>
  <c r="M1623" i="14" s="1"/>
  <c r="I197" i="14"/>
  <c r="L197" i="14" s="1"/>
  <c r="M197" i="14" s="1"/>
  <c r="I1352" i="14"/>
  <c r="L1352" i="14" s="1"/>
  <c r="M1352" i="14" s="1"/>
  <c r="I2350" i="14"/>
  <c r="L2350" i="14" s="1"/>
  <c r="M2350" i="14" s="1"/>
  <c r="I2387" i="14"/>
  <c r="L2387" i="14" s="1"/>
  <c r="M2387" i="14" s="1"/>
  <c r="I3117" i="14"/>
  <c r="L3117" i="14" s="1"/>
  <c r="M3117" i="14" s="1"/>
  <c r="O3117" i="14" s="1"/>
  <c r="I1411" i="14"/>
  <c r="L1411" i="14" s="1"/>
  <c r="M1411" i="14" s="1"/>
  <c r="I3379" i="14"/>
  <c r="L3379" i="14" s="1"/>
  <c r="M3379" i="14" s="1"/>
  <c r="I3610" i="14"/>
  <c r="L3610" i="14" s="1"/>
  <c r="M3610" i="14" s="1"/>
  <c r="I2646" i="14"/>
  <c r="L2646" i="14" s="1"/>
  <c r="M2646" i="14" s="1"/>
  <c r="I989" i="14"/>
  <c r="L989" i="14" s="1"/>
  <c r="M989" i="14" s="1"/>
  <c r="I1003" i="14"/>
  <c r="L1003" i="14" s="1"/>
  <c r="M1003" i="14" s="1"/>
  <c r="I2150" i="14"/>
  <c r="L2150" i="14" s="1"/>
  <c r="M2150" i="14" s="1"/>
  <c r="O2150" i="14" s="1"/>
  <c r="I2396" i="14"/>
  <c r="L2396" i="14" s="1"/>
  <c r="M2396" i="14" s="1"/>
  <c r="I2364" i="14"/>
  <c r="L2364" i="14" s="1"/>
  <c r="M2364" i="14" s="1"/>
  <c r="O2364" i="14" s="1"/>
  <c r="I2036" i="14"/>
  <c r="L2036" i="14" s="1"/>
  <c r="M2036" i="14" s="1"/>
  <c r="I98" i="14"/>
  <c r="L98" i="14" s="1"/>
  <c r="M98" i="14" s="1"/>
  <c r="I2050" i="14"/>
  <c r="L2050" i="14" s="1"/>
  <c r="M2050" i="14" s="1"/>
  <c r="I1515" i="14"/>
  <c r="L1515" i="14" s="1"/>
  <c r="M1515" i="14" s="1"/>
  <c r="I607" i="14"/>
  <c r="L607" i="14" s="1"/>
  <c r="M607" i="14" s="1"/>
  <c r="I764" i="14"/>
  <c r="L764" i="14" s="1"/>
  <c r="M764" i="14" s="1"/>
  <c r="I2072" i="14"/>
  <c r="L2072" i="14" s="1"/>
  <c r="M2072" i="14" s="1"/>
  <c r="I1524" i="14"/>
  <c r="L1524" i="14" s="1"/>
  <c r="M1524" i="14" s="1"/>
  <c r="I617" i="14"/>
  <c r="L617" i="14" s="1"/>
  <c r="M617" i="14" s="1"/>
  <c r="I774" i="14"/>
  <c r="L774" i="14" s="1"/>
  <c r="M774" i="14" s="1"/>
  <c r="I1091" i="14"/>
  <c r="L1091" i="14" s="1"/>
  <c r="M1091" i="14" s="1"/>
  <c r="I1513" i="14"/>
  <c r="L1513" i="14" s="1"/>
  <c r="M1513" i="14" s="1"/>
  <c r="I172" i="14"/>
  <c r="L172" i="14" s="1"/>
  <c r="M172" i="14" s="1"/>
  <c r="O172" i="14" s="1"/>
  <c r="I3139" i="14"/>
  <c r="L3139" i="14" s="1"/>
  <c r="M3139" i="14" s="1"/>
  <c r="I273" i="14"/>
  <c r="L273" i="14" s="1"/>
  <c r="M273" i="14" s="1"/>
  <c r="I1297" i="14"/>
  <c r="L1297" i="14" s="1"/>
  <c r="M1297" i="14" s="1"/>
  <c r="I571" i="14"/>
  <c r="L571" i="14" s="1"/>
  <c r="M571" i="14" s="1"/>
  <c r="I1311" i="14"/>
  <c r="L1311" i="14" s="1"/>
  <c r="M1311" i="14" s="1"/>
  <c r="I580" i="14"/>
  <c r="L580" i="14" s="1"/>
  <c r="M580" i="14" s="1"/>
  <c r="I3237" i="14"/>
  <c r="L3237" i="14" s="1"/>
  <c r="M3237" i="14" s="1"/>
  <c r="I3388" i="14"/>
  <c r="L3388" i="14" s="1"/>
  <c r="M3388" i="14" s="1"/>
  <c r="O3388" i="14" s="1"/>
  <c r="I22" i="14"/>
  <c r="L22" i="14" s="1"/>
  <c r="M22" i="14" s="1"/>
  <c r="O22" i="14" s="1"/>
  <c r="I1072" i="14"/>
  <c r="L1072" i="14" s="1"/>
  <c r="M1072" i="14" s="1"/>
  <c r="O1072" i="14" s="1"/>
  <c r="I1705" i="14"/>
  <c r="L1705" i="14" s="1"/>
  <c r="M1705" i="14" s="1"/>
  <c r="I2466" i="14"/>
  <c r="L2466" i="14" s="1"/>
  <c r="M2466" i="14" s="1"/>
  <c r="O2466" i="14" s="1"/>
  <c r="I151" i="14"/>
  <c r="L151" i="14" s="1"/>
  <c r="M151" i="14" s="1"/>
  <c r="I2492" i="14"/>
  <c r="L2492" i="14" s="1"/>
  <c r="M2492" i="14" s="1"/>
  <c r="I698" i="14"/>
  <c r="L698" i="14" s="1"/>
  <c r="M698" i="14" s="1"/>
  <c r="I400" i="14"/>
  <c r="L400" i="14" s="1"/>
  <c r="M400" i="14" s="1"/>
  <c r="I408" i="14"/>
  <c r="L408" i="14" s="1"/>
  <c r="M408" i="14" s="1"/>
  <c r="I2240" i="14"/>
  <c r="L2240" i="14" s="1"/>
  <c r="M2240" i="14" s="1"/>
  <c r="I161" i="14"/>
  <c r="L161" i="14" s="1"/>
  <c r="M161" i="14" s="1"/>
  <c r="I402" i="14"/>
  <c r="L402" i="14" s="1"/>
  <c r="M402" i="14" s="1"/>
  <c r="I1542" i="14"/>
  <c r="L1542" i="14" s="1"/>
  <c r="M1542" i="14" s="1"/>
  <c r="I296" i="14"/>
  <c r="L296" i="14" s="1"/>
  <c r="M296" i="14" s="1"/>
  <c r="I212" i="14"/>
  <c r="L212" i="14" s="1"/>
  <c r="M212" i="14" s="1"/>
  <c r="I405" i="14"/>
  <c r="L405" i="14" s="1"/>
  <c r="M405" i="14" s="1"/>
  <c r="I801" i="14"/>
  <c r="L801" i="14" s="1"/>
  <c r="M801" i="14" s="1"/>
  <c r="I1673" i="14"/>
  <c r="L1673" i="14" s="1"/>
  <c r="M1673" i="14" s="1"/>
  <c r="I1667" i="14"/>
  <c r="L1667" i="14" s="1"/>
  <c r="M1667" i="14" s="1"/>
  <c r="I407" i="14"/>
  <c r="L407" i="14" s="1"/>
  <c r="M407" i="14" s="1"/>
  <c r="I1724" i="14"/>
  <c r="L1724" i="14" s="1"/>
  <c r="M1724" i="14" s="1"/>
  <c r="I802" i="14"/>
  <c r="L802" i="14" s="1"/>
  <c r="M802" i="14" s="1"/>
  <c r="I1672" i="14"/>
  <c r="L1672" i="14" s="1"/>
  <c r="M1672" i="14" s="1"/>
  <c r="I1666" i="14"/>
  <c r="L1666" i="14" s="1"/>
  <c r="M1666" i="14" s="1"/>
  <c r="I2234" i="14"/>
  <c r="L2234" i="14" s="1"/>
  <c r="M2234" i="14" s="1"/>
  <c r="I3424" i="14"/>
  <c r="L3424" i="14" s="1"/>
  <c r="M3424" i="14" s="1"/>
  <c r="I3425" i="14"/>
  <c r="L3425" i="14" s="1"/>
  <c r="M3425" i="14" s="1"/>
  <c r="O3425" i="14" s="1"/>
  <c r="I3416" i="14"/>
  <c r="L3416" i="14" s="1"/>
  <c r="M3416" i="14" s="1"/>
  <c r="I849" i="14"/>
  <c r="L849" i="14" s="1"/>
  <c r="M849" i="14" s="1"/>
  <c r="O849" i="14" s="1"/>
  <c r="I3421" i="14"/>
  <c r="L3421" i="14" s="1"/>
  <c r="M3421" i="14" s="1"/>
  <c r="I3423" i="14"/>
  <c r="L3423" i="14" s="1"/>
  <c r="M3423" i="14" s="1"/>
  <c r="O3423" i="14" s="1"/>
  <c r="I3419" i="14"/>
  <c r="L3419" i="14" s="1"/>
  <c r="M3419" i="14" s="1"/>
  <c r="I3420" i="14"/>
  <c r="L3420" i="14" s="1"/>
  <c r="M3420" i="14" s="1"/>
  <c r="O3420" i="14" s="1"/>
  <c r="I3418" i="14"/>
  <c r="L3418" i="14" s="1"/>
  <c r="M3418" i="14" s="1"/>
  <c r="I2590" i="14"/>
  <c r="L2590" i="14" s="1"/>
  <c r="M2590" i="14" s="1"/>
  <c r="I2852" i="14"/>
  <c r="L2852" i="14" s="1"/>
  <c r="M2852" i="14" s="1"/>
  <c r="I2991" i="14"/>
  <c r="L2991" i="14" s="1"/>
  <c r="M2991" i="14" s="1"/>
  <c r="I3525" i="14"/>
  <c r="L3525" i="14" s="1"/>
  <c r="M3525" i="14" s="1"/>
  <c r="I1031" i="14"/>
  <c r="L1031" i="14" s="1"/>
  <c r="M1031" i="14" s="1"/>
  <c r="I1255" i="14"/>
  <c r="L1255" i="14" s="1"/>
  <c r="M1255" i="14" s="1"/>
  <c r="I1402" i="14"/>
  <c r="L1402" i="14" s="1"/>
  <c r="M1402" i="14" s="1"/>
  <c r="I1599" i="14"/>
  <c r="L1599" i="14" s="1"/>
  <c r="M1599" i="14" s="1"/>
  <c r="I1820" i="14"/>
  <c r="L1820" i="14" s="1"/>
  <c r="M1820" i="14" s="1"/>
  <c r="I2092" i="14"/>
  <c r="L2092" i="14" s="1"/>
  <c r="M2092" i="14" s="1"/>
  <c r="I2302" i="14"/>
  <c r="L2302" i="14" s="1"/>
  <c r="M2302" i="14" s="1"/>
  <c r="I2500" i="14"/>
  <c r="L2500" i="14" s="1"/>
  <c r="M2500" i="14" s="1"/>
  <c r="I2644" i="14"/>
  <c r="L2644" i="14" s="1"/>
  <c r="M2644" i="14" s="1"/>
  <c r="I2873" i="14"/>
  <c r="L2873" i="14" s="1"/>
  <c r="M2873" i="14" s="1"/>
  <c r="I3019" i="14"/>
  <c r="L3019" i="14" s="1"/>
  <c r="M3019" i="14" s="1"/>
  <c r="I3096" i="14"/>
  <c r="L3096" i="14" s="1"/>
  <c r="M3096" i="14" s="1"/>
  <c r="I3370" i="14"/>
  <c r="L3370" i="14" s="1"/>
  <c r="M3370" i="14" s="1"/>
  <c r="I3056" i="14"/>
  <c r="L3056" i="14" s="1"/>
  <c r="M3056" i="14" s="1"/>
  <c r="I94" i="14"/>
  <c r="L94" i="14" s="1"/>
  <c r="M94" i="14" s="1"/>
  <c r="I173" i="14"/>
  <c r="L173" i="14" s="1"/>
  <c r="M173" i="14" s="1"/>
  <c r="I350" i="14"/>
  <c r="L350" i="14" s="1"/>
  <c r="M350" i="14" s="1"/>
  <c r="I599" i="14"/>
  <c r="L599" i="14" s="1"/>
  <c r="M599" i="14" s="1"/>
  <c r="I799" i="14"/>
  <c r="L799" i="14" s="1"/>
  <c r="M799" i="14" s="1"/>
  <c r="I1107" i="14"/>
  <c r="L1107" i="14" s="1"/>
  <c r="M1107" i="14" s="1"/>
  <c r="I146" i="14"/>
  <c r="L146" i="14" s="1"/>
  <c r="M146" i="14" s="1"/>
  <c r="I388" i="14"/>
  <c r="L388" i="14" s="1"/>
  <c r="M388" i="14" s="1"/>
  <c r="I639" i="14"/>
  <c r="L639" i="14" s="1"/>
  <c r="M639" i="14" s="1"/>
  <c r="I762" i="14"/>
  <c r="L762" i="14" s="1"/>
  <c r="M762" i="14" s="1"/>
  <c r="I1062" i="14"/>
  <c r="L1062" i="14" s="1"/>
  <c r="M1062" i="14" s="1"/>
  <c r="O1062" i="14" s="1"/>
  <c r="I1230" i="14"/>
  <c r="L1230" i="14" s="1"/>
  <c r="M1230" i="14" s="1"/>
  <c r="I1448" i="14"/>
  <c r="L1448" i="14" s="1"/>
  <c r="M1448" i="14" s="1"/>
  <c r="I1686" i="14"/>
  <c r="L1686" i="14" s="1"/>
  <c r="M1686" i="14" s="1"/>
  <c r="I149" i="14"/>
  <c r="L149" i="14" s="1"/>
  <c r="M149" i="14" s="1"/>
  <c r="O149" i="14" s="1"/>
  <c r="I360" i="14"/>
  <c r="L360" i="14" s="1"/>
  <c r="M360" i="14" s="1"/>
  <c r="I1735" i="14"/>
  <c r="L1735" i="14" s="1"/>
  <c r="M1735" i="14" s="1"/>
  <c r="O1735" i="14" s="1"/>
  <c r="I2127" i="14"/>
  <c r="L2127" i="14" s="1"/>
  <c r="M2127" i="14" s="1"/>
  <c r="I2573" i="14"/>
  <c r="L2573" i="14" s="1"/>
  <c r="M2573" i="14" s="1"/>
  <c r="I317" i="14"/>
  <c r="L317" i="14" s="1"/>
  <c r="M317" i="14" s="1"/>
  <c r="I589" i="14"/>
  <c r="L589" i="14" s="1"/>
  <c r="M589" i="14" s="1"/>
  <c r="I1698" i="14"/>
  <c r="L1698" i="14" s="1"/>
  <c r="M1698" i="14" s="1"/>
  <c r="I1893" i="14"/>
  <c r="L1893" i="14" s="1"/>
  <c r="M1893" i="14" s="1"/>
  <c r="I1991" i="14"/>
  <c r="L1991" i="14" s="1"/>
  <c r="M1991" i="14" s="1"/>
  <c r="I2183" i="14"/>
  <c r="L2183" i="14" s="1"/>
  <c r="M2183" i="14" s="1"/>
  <c r="I2393" i="14"/>
  <c r="L2393" i="14" s="1"/>
  <c r="M2393" i="14" s="1"/>
  <c r="I2636" i="14"/>
  <c r="L2636" i="14" s="1"/>
  <c r="M2636" i="14" s="1"/>
  <c r="I2824" i="14"/>
  <c r="L2824" i="14" s="1"/>
  <c r="M2824" i="14" s="1"/>
  <c r="I3077" i="14"/>
  <c r="L3077" i="14" s="1"/>
  <c r="M3077" i="14" s="1"/>
  <c r="I798" i="14"/>
  <c r="L798" i="14" s="1"/>
  <c r="M798" i="14" s="1"/>
  <c r="I1123" i="14"/>
  <c r="L1123" i="14" s="1"/>
  <c r="M1123" i="14" s="1"/>
  <c r="I1335" i="14"/>
  <c r="L1335" i="14" s="1"/>
  <c r="M1335" i="14" s="1"/>
  <c r="I1566" i="14"/>
  <c r="L1566" i="14" s="1"/>
  <c r="M1566" i="14" s="1"/>
  <c r="I1690" i="14"/>
  <c r="L1690" i="14" s="1"/>
  <c r="M1690" i="14" s="1"/>
  <c r="I1862" i="14"/>
  <c r="L1862" i="14" s="1"/>
  <c r="M1862" i="14" s="1"/>
  <c r="I1951" i="14"/>
  <c r="L1951" i="14" s="1"/>
  <c r="M1951" i="14" s="1"/>
  <c r="I2055" i="14"/>
  <c r="L2055" i="14" s="1"/>
  <c r="M2055" i="14" s="1"/>
  <c r="I2141" i="14"/>
  <c r="L2141" i="14" s="1"/>
  <c r="M2141" i="14" s="1"/>
  <c r="I1319" i="14"/>
  <c r="L1319" i="14" s="1"/>
  <c r="M1319" i="14" s="1"/>
  <c r="I1517" i="14"/>
  <c r="L1517" i="14" s="1"/>
  <c r="M1517" i="14" s="1"/>
  <c r="I481" i="14"/>
  <c r="L481" i="14" s="1"/>
  <c r="M481" i="14" s="1"/>
  <c r="I156" i="14"/>
  <c r="L156" i="14" s="1"/>
  <c r="M156" i="14" s="1"/>
  <c r="I269" i="14"/>
  <c r="L269" i="14" s="1"/>
  <c r="M269" i="14" s="1"/>
  <c r="I526" i="14"/>
  <c r="L526" i="14" s="1"/>
  <c r="M526" i="14" s="1"/>
  <c r="O526" i="14" s="1"/>
  <c r="I669" i="14"/>
  <c r="L669" i="14" s="1"/>
  <c r="M669" i="14" s="1"/>
  <c r="I1759" i="14"/>
  <c r="L1759" i="14" s="1"/>
  <c r="M1759" i="14" s="1"/>
  <c r="I1940" i="14"/>
  <c r="L1940" i="14" s="1"/>
  <c r="M1940" i="14" s="1"/>
  <c r="O1940" i="14" s="1"/>
  <c r="I2129" i="14"/>
  <c r="L2129" i="14" s="1"/>
  <c r="M2129" i="14" s="1"/>
  <c r="I2334" i="14"/>
  <c r="L2334" i="14" s="1"/>
  <c r="M2334" i="14" s="1"/>
  <c r="I2518" i="14"/>
  <c r="L2518" i="14" s="1"/>
  <c r="M2518" i="14" s="1"/>
  <c r="I2630" i="14"/>
  <c r="L2630" i="14" s="1"/>
  <c r="M2630" i="14" s="1"/>
  <c r="I2789" i="14"/>
  <c r="L2789" i="14" s="1"/>
  <c r="M2789" i="14" s="1"/>
  <c r="I3004" i="14"/>
  <c r="L3004" i="14" s="1"/>
  <c r="M3004" i="14" s="1"/>
  <c r="I3182" i="14"/>
  <c r="L3182" i="14" s="1"/>
  <c r="M3182" i="14" s="1"/>
  <c r="I937" i="14"/>
  <c r="L937" i="14" s="1"/>
  <c r="M937" i="14" s="1"/>
  <c r="I1189" i="14"/>
  <c r="L1189" i="14" s="1"/>
  <c r="M1189" i="14" s="1"/>
  <c r="O1189" i="14" s="1"/>
  <c r="I1360" i="14"/>
  <c r="L1360" i="14" s="1"/>
  <c r="M1360" i="14" s="1"/>
  <c r="I1469" i="14"/>
  <c r="L1469" i="14" s="1"/>
  <c r="M1469" i="14" s="1"/>
  <c r="I1679" i="14"/>
  <c r="L1679" i="14" s="1"/>
  <c r="M1679" i="14" s="1"/>
  <c r="O1679" i="14" s="1"/>
  <c r="I2148" i="14"/>
  <c r="L2148" i="14" s="1"/>
  <c r="M2148" i="14" s="1"/>
  <c r="I2363" i="14"/>
  <c r="L2363" i="14" s="1"/>
  <c r="M2363" i="14" s="1"/>
  <c r="O2363" i="14" s="1"/>
  <c r="I3350" i="14"/>
  <c r="L3350" i="14" s="1"/>
  <c r="M3350" i="14" s="1"/>
  <c r="I3511" i="14"/>
  <c r="L3511" i="14" s="1"/>
  <c r="M3511" i="14" s="1"/>
  <c r="I73" i="14"/>
  <c r="L73" i="14" s="1"/>
  <c r="M73" i="14" s="1"/>
  <c r="I558" i="14"/>
  <c r="L558" i="14" s="1"/>
  <c r="M558" i="14" s="1"/>
  <c r="I2365" i="14"/>
  <c r="L2365" i="14" s="1"/>
  <c r="M2365" i="14" s="1"/>
  <c r="I3352" i="14"/>
  <c r="L3352" i="14" s="1"/>
  <c r="M3352" i="14" s="1"/>
  <c r="I3522" i="14"/>
  <c r="L3522" i="14" s="1"/>
  <c r="M3522" i="14" s="1"/>
  <c r="I175" i="14"/>
  <c r="L175" i="14" s="1"/>
  <c r="M175" i="14" s="1"/>
  <c r="I574" i="14"/>
  <c r="L574" i="14" s="1"/>
  <c r="M574" i="14" s="1"/>
  <c r="I809" i="14"/>
  <c r="L809" i="14" s="1"/>
  <c r="M809" i="14" s="1"/>
  <c r="O809" i="14" s="1"/>
  <c r="I2714" i="14"/>
  <c r="L2714" i="14" s="1"/>
  <c r="M2714" i="14" s="1"/>
  <c r="I2801" i="14"/>
  <c r="L2801" i="14" s="1"/>
  <c r="M2801" i="14" s="1"/>
  <c r="I3060" i="14"/>
  <c r="L3060" i="14" s="1"/>
  <c r="M3060" i="14" s="1"/>
  <c r="I3254" i="14"/>
  <c r="L3254" i="14" s="1"/>
  <c r="M3254" i="14" s="1"/>
  <c r="I1102" i="14"/>
  <c r="L1102" i="14" s="1"/>
  <c r="M1102" i="14" s="1"/>
  <c r="I1320" i="14"/>
  <c r="L1320" i="14" s="1"/>
  <c r="M1320" i="14" s="1"/>
  <c r="I1533" i="14"/>
  <c r="L1533" i="14" s="1"/>
  <c r="M1533" i="14" s="1"/>
  <c r="I1770" i="14"/>
  <c r="L1770" i="14" s="1"/>
  <c r="M1770" i="14" s="1"/>
  <c r="I1896" i="14"/>
  <c r="L1896" i="14" s="1"/>
  <c r="M1896" i="14" s="1"/>
  <c r="I2010" i="14"/>
  <c r="L2010" i="14" s="1"/>
  <c r="M2010" i="14" s="1"/>
  <c r="I2088" i="14"/>
  <c r="L2088" i="14" s="1"/>
  <c r="M2088" i="14" s="1"/>
  <c r="I2134" i="14"/>
  <c r="L2134" i="14" s="1"/>
  <c r="M2134" i="14" s="1"/>
  <c r="I1301" i="14"/>
  <c r="L1301" i="14" s="1"/>
  <c r="M1301" i="14" s="1"/>
  <c r="O1301" i="14" s="1"/>
  <c r="I1496" i="14"/>
  <c r="L1496" i="14" s="1"/>
  <c r="M1496" i="14" s="1"/>
  <c r="I3050" i="14"/>
  <c r="L3050" i="14" s="1"/>
  <c r="M3050" i="14" s="1"/>
  <c r="O3050" i="14" s="1"/>
  <c r="I139" i="14"/>
  <c r="L139" i="14" s="1"/>
  <c r="M139" i="14" s="1"/>
  <c r="I339" i="14"/>
  <c r="L339" i="14" s="1"/>
  <c r="M339" i="14" s="1"/>
  <c r="I591" i="14"/>
  <c r="L591" i="14" s="1"/>
  <c r="M591" i="14" s="1"/>
  <c r="I659" i="14"/>
  <c r="L659" i="14" s="1"/>
  <c r="M659" i="14" s="1"/>
  <c r="I1738" i="14"/>
  <c r="L1738" i="14" s="1"/>
  <c r="M1738" i="14" s="1"/>
  <c r="O1738" i="14" s="1"/>
  <c r="I1921" i="14"/>
  <c r="L1921" i="14" s="1"/>
  <c r="M1921" i="14" s="1"/>
  <c r="I2108" i="14"/>
  <c r="L2108" i="14" s="1"/>
  <c r="M2108" i="14" s="1"/>
  <c r="O2108" i="14" s="1"/>
  <c r="I2320" i="14"/>
  <c r="L2320" i="14" s="1"/>
  <c r="M2320" i="14" s="1"/>
  <c r="I2503" i="14"/>
  <c r="L2503" i="14" s="1"/>
  <c r="M2503" i="14" s="1"/>
  <c r="I2695" i="14"/>
  <c r="L2695" i="14" s="1"/>
  <c r="M2695" i="14" s="1"/>
  <c r="I3101" i="14"/>
  <c r="L3101" i="14" s="1"/>
  <c r="M3101" i="14" s="1"/>
  <c r="I2565" i="14"/>
  <c r="L2565" i="14" s="1"/>
  <c r="M2565" i="14" s="1"/>
  <c r="I2643" i="14"/>
  <c r="L2643" i="14" s="1"/>
  <c r="M2643" i="14" s="1"/>
  <c r="I2774" i="14"/>
  <c r="L2774" i="14" s="1"/>
  <c r="M2774" i="14" s="1"/>
  <c r="I2871" i="14"/>
  <c r="L2871" i="14" s="1"/>
  <c r="M2871" i="14" s="1"/>
  <c r="I2940" i="14"/>
  <c r="L2940" i="14" s="1"/>
  <c r="M2940" i="14" s="1"/>
  <c r="I3048" i="14"/>
  <c r="L3048" i="14" s="1"/>
  <c r="M3048" i="14" s="1"/>
  <c r="I3332" i="14"/>
  <c r="L3332" i="14" s="1"/>
  <c r="M3332" i="14" s="1"/>
  <c r="I3649" i="14"/>
  <c r="L3649" i="14" s="1"/>
  <c r="M3649" i="14" s="1"/>
  <c r="I3244" i="14"/>
  <c r="L3244" i="14" s="1"/>
  <c r="M3244" i="14" s="1"/>
  <c r="O3244" i="14" s="1"/>
  <c r="I1079" i="14"/>
  <c r="L1079" i="14" s="1"/>
  <c r="M1079" i="14" s="1"/>
  <c r="O1079" i="14" s="1"/>
  <c r="I1190" i="14"/>
  <c r="L1190" i="14" s="1"/>
  <c r="M1190" i="14" s="1"/>
  <c r="I1298" i="14"/>
  <c r="L1298" i="14" s="1"/>
  <c r="M1298" i="14" s="1"/>
  <c r="I1430" i="14"/>
  <c r="L1430" i="14" s="1"/>
  <c r="M1430" i="14" s="1"/>
  <c r="I910" i="14"/>
  <c r="L910" i="14" s="1"/>
  <c r="M910" i="14" s="1"/>
  <c r="O910" i="14" s="1"/>
  <c r="I1664" i="14"/>
  <c r="L1664" i="14" s="1"/>
  <c r="M1664" i="14" s="1"/>
  <c r="I1785" i="14"/>
  <c r="L1785" i="14" s="1"/>
  <c r="M1785" i="14" s="1"/>
  <c r="O1785" i="14" s="1"/>
  <c r="I1930" i="14"/>
  <c r="L1930" i="14" s="1"/>
  <c r="M1930" i="14" s="1"/>
  <c r="O1930" i="14" s="1"/>
  <c r="I2002" i="14"/>
  <c r="L2002" i="14" s="1"/>
  <c r="M2002" i="14" s="1"/>
  <c r="I2149" i="14"/>
  <c r="L2149" i="14" s="1"/>
  <c r="M2149" i="14" s="1"/>
  <c r="I2242" i="14"/>
  <c r="L2242" i="14" s="1"/>
  <c r="M2242" i="14" s="1"/>
  <c r="I2370" i="14"/>
  <c r="L2370" i="14" s="1"/>
  <c r="M2370" i="14" s="1"/>
  <c r="I2473" i="14"/>
  <c r="L2473" i="14" s="1"/>
  <c r="M2473" i="14" s="1"/>
  <c r="I2540" i="14"/>
  <c r="L2540" i="14" s="1"/>
  <c r="M2540" i="14" s="1"/>
  <c r="I2591" i="14"/>
  <c r="L2591" i="14" s="1"/>
  <c r="M2591" i="14" s="1"/>
  <c r="I2716" i="14"/>
  <c r="L2716" i="14" s="1"/>
  <c r="M2716" i="14" s="1"/>
  <c r="I2853" i="14"/>
  <c r="L2853" i="14" s="1"/>
  <c r="M2853" i="14" s="1"/>
  <c r="I2906" i="14"/>
  <c r="L2906" i="14" s="1"/>
  <c r="M2906" i="14" s="1"/>
  <c r="I2993" i="14"/>
  <c r="L2993" i="14" s="1"/>
  <c r="M2993" i="14" s="1"/>
  <c r="I3058" i="14"/>
  <c r="L3058" i="14" s="1"/>
  <c r="M3058" i="14" s="1"/>
  <c r="I3230" i="14"/>
  <c r="L3230" i="14" s="1"/>
  <c r="M3230" i="14" s="1"/>
  <c r="I3334" i="14"/>
  <c r="L3334" i="14" s="1"/>
  <c r="M3334" i="14" s="1"/>
  <c r="I3527" i="14"/>
  <c r="L3527" i="14" s="1"/>
  <c r="M3527" i="14" s="1"/>
  <c r="I3647" i="14"/>
  <c r="L3647" i="14" s="1"/>
  <c r="M3647" i="14" s="1"/>
  <c r="I47" i="14"/>
  <c r="L47" i="14" s="1"/>
  <c r="M47" i="14" s="1"/>
  <c r="I133" i="14"/>
  <c r="L133" i="14" s="1"/>
  <c r="M133" i="14" s="1"/>
  <c r="I221" i="14"/>
  <c r="L221" i="14" s="1"/>
  <c r="M221" i="14" s="1"/>
  <c r="I314" i="14"/>
  <c r="L314" i="14" s="1"/>
  <c r="M314" i="14" s="1"/>
  <c r="I390" i="14"/>
  <c r="L390" i="14" s="1"/>
  <c r="M390" i="14" s="1"/>
  <c r="I565" i="14"/>
  <c r="L565" i="14" s="1"/>
  <c r="M565" i="14" s="1"/>
  <c r="O565" i="14" s="1"/>
  <c r="I637" i="14"/>
  <c r="L637" i="14" s="1"/>
  <c r="M637" i="14" s="1"/>
  <c r="I760" i="14"/>
  <c r="L760" i="14" s="1"/>
  <c r="M760" i="14" s="1"/>
  <c r="I857" i="14"/>
  <c r="L857" i="14" s="1"/>
  <c r="M857" i="14" s="1"/>
  <c r="O857" i="14" s="1"/>
  <c r="I1052" i="14"/>
  <c r="L1052" i="14" s="1"/>
  <c r="M1052" i="14" s="1"/>
  <c r="I21" i="14"/>
  <c r="L21" i="14" s="1"/>
  <c r="M21" i="14" s="1"/>
  <c r="I106" i="14"/>
  <c r="L106" i="14" s="1"/>
  <c r="M106" i="14" s="1"/>
  <c r="I198" i="14"/>
  <c r="L198" i="14" s="1"/>
  <c r="M198" i="14" s="1"/>
  <c r="I348" i="14"/>
  <c r="L348" i="14" s="1"/>
  <c r="M348" i="14" s="1"/>
  <c r="O348" i="14" s="1"/>
  <c r="I471" i="14"/>
  <c r="L471" i="14" s="1"/>
  <c r="M471" i="14" s="1"/>
  <c r="I602" i="14"/>
  <c r="L602" i="14" s="1"/>
  <c r="M602" i="14" s="1"/>
  <c r="I678" i="14"/>
  <c r="L678" i="14" s="1"/>
  <c r="M678" i="14" s="1"/>
  <c r="O678" i="14" s="1"/>
  <c r="I804" i="14"/>
  <c r="L804" i="14" s="1"/>
  <c r="M804" i="14" s="1"/>
  <c r="I995" i="14"/>
  <c r="L995" i="14" s="1"/>
  <c r="M995" i="14" s="1"/>
  <c r="I1111" i="14"/>
  <c r="L1111" i="14" s="1"/>
  <c r="M1111" i="14" s="1"/>
  <c r="I1188" i="14"/>
  <c r="L1188" i="14" s="1"/>
  <c r="M1188" i="14" s="1"/>
  <c r="O1188" i="14" s="1"/>
  <c r="I1291" i="14"/>
  <c r="L1291" i="14" s="1"/>
  <c r="M1291" i="14" s="1"/>
  <c r="I1376" i="14"/>
  <c r="L1376" i="14" s="1"/>
  <c r="M1376" i="14" s="1"/>
  <c r="I1510" i="14"/>
  <c r="L1510" i="14" s="1"/>
  <c r="M1510" i="14" s="1"/>
  <c r="O1510" i="14" s="1"/>
  <c r="I1608" i="14"/>
  <c r="L1608" i="14" s="1"/>
  <c r="M1608" i="14" s="1"/>
  <c r="O1608" i="14" s="1"/>
  <c r="I17" i="14"/>
  <c r="L17" i="14" s="1"/>
  <c r="M17" i="14" s="1"/>
  <c r="O17" i="14" s="1"/>
  <c r="I105" i="14"/>
  <c r="L105" i="14" s="1"/>
  <c r="M105" i="14" s="1"/>
  <c r="I277" i="14"/>
  <c r="L277" i="14" s="1"/>
  <c r="M277" i="14" s="1"/>
  <c r="I536" i="14"/>
  <c r="L536" i="14" s="1"/>
  <c r="M536" i="14" s="1"/>
  <c r="O536" i="14" s="1"/>
  <c r="I759" i="14"/>
  <c r="L759" i="14" s="1"/>
  <c r="M759" i="14" s="1"/>
  <c r="I1847" i="14"/>
  <c r="L1847" i="14" s="1"/>
  <c r="M1847" i="14" s="1"/>
  <c r="I2040" i="14"/>
  <c r="L2040" i="14" s="1"/>
  <c r="M2040" i="14" s="1"/>
  <c r="I2219" i="14"/>
  <c r="L2219" i="14" s="1"/>
  <c r="M2219" i="14" s="1"/>
  <c r="I2430" i="14"/>
  <c r="L2430" i="14" s="1"/>
  <c r="M2430" i="14" s="1"/>
  <c r="I154" i="14"/>
  <c r="L154" i="14" s="1"/>
  <c r="M154" i="14" s="1"/>
  <c r="I271" i="14"/>
  <c r="L271" i="14" s="1"/>
  <c r="M271" i="14" s="1"/>
  <c r="O271" i="14" s="1"/>
  <c r="I364" i="14"/>
  <c r="L364" i="14" s="1"/>
  <c r="M364" i="14" s="1"/>
  <c r="I540" i="14"/>
  <c r="L540" i="14" s="1"/>
  <c r="M540" i="14" s="1"/>
  <c r="I627" i="14"/>
  <c r="L627" i="14" s="1"/>
  <c r="M627" i="14" s="1"/>
  <c r="I763" i="14"/>
  <c r="L763" i="14" s="1"/>
  <c r="M763" i="14" s="1"/>
  <c r="I1741" i="14"/>
  <c r="L1741" i="14" s="1"/>
  <c r="M1741" i="14" s="1"/>
  <c r="I1851" i="14"/>
  <c r="L1851" i="14" s="1"/>
  <c r="M1851" i="14" s="1"/>
  <c r="I1936" i="14"/>
  <c r="L1936" i="14" s="1"/>
  <c r="M1936" i="14" s="1"/>
  <c r="I2046" i="14"/>
  <c r="L2046" i="14" s="1"/>
  <c r="M2046" i="14" s="1"/>
  <c r="I2131" i="14"/>
  <c r="L2131" i="14" s="1"/>
  <c r="M2131" i="14" s="1"/>
  <c r="I2232" i="14"/>
  <c r="L2232" i="14" s="1"/>
  <c r="M2232" i="14" s="1"/>
  <c r="I2348" i="14"/>
  <c r="L2348" i="14" s="1"/>
  <c r="M2348" i="14" s="1"/>
  <c r="I2436" i="14"/>
  <c r="L2436" i="14" s="1"/>
  <c r="M2436" i="14" s="1"/>
  <c r="I2587" i="14"/>
  <c r="L2587" i="14" s="1"/>
  <c r="M2587" i="14" s="1"/>
  <c r="I2681" i="14"/>
  <c r="L2681" i="14" s="1"/>
  <c r="M2681" i="14" s="1"/>
  <c r="I2776" i="14"/>
  <c r="L2776" i="14" s="1"/>
  <c r="M2776" i="14" s="1"/>
  <c r="I2883" i="14"/>
  <c r="L2883" i="14" s="1"/>
  <c r="M2883" i="14" s="1"/>
  <c r="I3020" i="14"/>
  <c r="L3020" i="14" s="1"/>
  <c r="M3020" i="14" s="1"/>
  <c r="I3133" i="14"/>
  <c r="L3133" i="14" s="1"/>
  <c r="M3133" i="14" s="1"/>
  <c r="I3207" i="14"/>
  <c r="L3207" i="14" s="1"/>
  <c r="M3207" i="14" s="1"/>
  <c r="O3207" i="14" s="1"/>
  <c r="I858" i="14"/>
  <c r="L858" i="14" s="1"/>
  <c r="M858" i="14" s="1"/>
  <c r="I1065" i="14"/>
  <c r="L1065" i="14" s="1"/>
  <c r="M1065" i="14" s="1"/>
  <c r="I1183" i="14"/>
  <c r="L1183" i="14" s="1"/>
  <c r="M1183" i="14" s="1"/>
  <c r="O1183" i="14" s="1"/>
  <c r="I1288" i="14"/>
  <c r="L1288" i="14" s="1"/>
  <c r="M1288" i="14" s="1"/>
  <c r="O1288" i="14" s="1"/>
  <c r="I1386" i="14"/>
  <c r="L1386" i="14" s="1"/>
  <c r="M1386" i="14" s="1"/>
  <c r="I1508" i="14"/>
  <c r="L1508" i="14" s="1"/>
  <c r="M1508" i="14" s="1"/>
  <c r="I1610" i="14"/>
  <c r="L1610" i="14" s="1"/>
  <c r="M1610" i="14" s="1"/>
  <c r="I1734" i="14"/>
  <c r="L1734" i="14" s="1"/>
  <c r="M1734" i="14" s="1"/>
  <c r="I1844" i="14"/>
  <c r="L1844" i="14" s="1"/>
  <c r="M1844" i="14" s="1"/>
  <c r="I1879" i="14"/>
  <c r="L1879" i="14" s="1"/>
  <c r="M1879" i="14" s="1"/>
  <c r="I1926" i="14"/>
  <c r="L1926" i="14" s="1"/>
  <c r="M1926" i="14" s="1"/>
  <c r="I1979" i="14"/>
  <c r="L1979" i="14" s="1"/>
  <c r="M1979" i="14" s="1"/>
  <c r="I2039" i="14"/>
  <c r="L2039" i="14" s="1"/>
  <c r="M2039" i="14" s="1"/>
  <c r="I2078" i="14"/>
  <c r="L2078" i="14" s="1"/>
  <c r="M2078" i="14" s="1"/>
  <c r="I2124" i="14"/>
  <c r="L2124" i="14" s="1"/>
  <c r="M2124" i="14" s="1"/>
  <c r="I1176" i="14"/>
  <c r="L1176" i="14" s="1"/>
  <c r="M1176" i="14" s="1"/>
  <c r="I1266" i="14"/>
  <c r="L1266" i="14" s="1"/>
  <c r="M1266" i="14" s="1"/>
  <c r="I1351" i="14"/>
  <c r="L1351" i="14" s="1"/>
  <c r="M1351" i="14" s="1"/>
  <c r="I1459" i="14"/>
  <c r="L1459" i="14" s="1"/>
  <c r="M1459" i="14" s="1"/>
  <c r="I1567" i="14"/>
  <c r="L1567" i="14" s="1"/>
  <c r="M1567" i="14" s="1"/>
  <c r="I1678" i="14"/>
  <c r="L1678" i="14" s="1"/>
  <c r="M1678" i="14" s="1"/>
  <c r="I38" i="14"/>
  <c r="L38" i="14" s="1"/>
  <c r="M38" i="14" s="1"/>
  <c r="I120" i="14"/>
  <c r="L120" i="14" s="1"/>
  <c r="M120" i="14" s="1"/>
  <c r="I208" i="14"/>
  <c r="L208" i="14" s="1"/>
  <c r="M208" i="14" s="1"/>
  <c r="I311" i="14"/>
  <c r="L311" i="14" s="1"/>
  <c r="M311" i="14" s="1"/>
  <c r="I410" i="14"/>
  <c r="L410" i="14" s="1"/>
  <c r="M410" i="14" s="1"/>
  <c r="I569" i="14"/>
  <c r="L569" i="14" s="1"/>
  <c r="M569" i="14" s="1"/>
  <c r="I636" i="14"/>
  <c r="L636" i="14" s="1"/>
  <c r="M636" i="14" s="1"/>
  <c r="I749" i="14"/>
  <c r="L749" i="14" s="1"/>
  <c r="M749" i="14" s="1"/>
  <c r="I1711" i="14"/>
  <c r="L1711" i="14" s="1"/>
  <c r="M1711" i="14" s="1"/>
  <c r="I1821" i="14"/>
  <c r="L1821" i="14" s="1"/>
  <c r="M1821" i="14" s="1"/>
  <c r="I1888" i="14"/>
  <c r="L1888" i="14" s="1"/>
  <c r="M1888" i="14" s="1"/>
  <c r="I2006" i="14"/>
  <c r="L2006" i="14" s="1"/>
  <c r="M2006" i="14" s="1"/>
  <c r="I2083" i="14"/>
  <c r="L2083" i="14" s="1"/>
  <c r="M2083" i="14" s="1"/>
  <c r="I2180" i="14"/>
  <c r="L2180" i="14" s="1"/>
  <c r="M2180" i="14" s="1"/>
  <c r="I2286" i="14"/>
  <c r="L2286" i="14" s="1"/>
  <c r="M2286" i="14" s="1"/>
  <c r="O2286" i="14" s="1"/>
  <c r="I2374" i="14"/>
  <c r="L2374" i="14" s="1"/>
  <c r="M2374" i="14" s="1"/>
  <c r="I2467" i="14"/>
  <c r="L2467" i="14" s="1"/>
  <c r="M2467" i="14" s="1"/>
  <c r="I2593" i="14"/>
  <c r="L2593" i="14" s="1"/>
  <c r="M2593" i="14" s="1"/>
  <c r="I2675" i="14"/>
  <c r="L2675" i="14" s="1"/>
  <c r="M2675" i="14" s="1"/>
  <c r="I2756" i="14"/>
  <c r="L2756" i="14" s="1"/>
  <c r="M2756" i="14" s="1"/>
  <c r="I2830" i="14"/>
  <c r="L2830" i="14" s="1"/>
  <c r="M2830" i="14" s="1"/>
  <c r="I2954" i="14"/>
  <c r="L2954" i="14" s="1"/>
  <c r="M2954" i="14" s="1"/>
  <c r="I3065" i="14"/>
  <c r="L3065" i="14" s="1"/>
  <c r="M3065" i="14" s="1"/>
  <c r="I3147" i="14"/>
  <c r="L3147" i="14" s="1"/>
  <c r="M3147" i="14" s="1"/>
  <c r="O3147" i="14" s="1"/>
  <c r="I3213" i="14"/>
  <c r="L3213" i="14" s="1"/>
  <c r="M3213" i="14" s="1"/>
  <c r="I848" i="14"/>
  <c r="L848" i="14" s="1"/>
  <c r="M848" i="14" s="1"/>
  <c r="I1047" i="14"/>
  <c r="L1047" i="14" s="1"/>
  <c r="M1047" i="14" s="1"/>
  <c r="I1142" i="14"/>
  <c r="L1142" i="14" s="1"/>
  <c r="M1142" i="14" s="1"/>
  <c r="O1142" i="14" s="1"/>
  <c r="I1229" i="14"/>
  <c r="L1229" i="14" s="1"/>
  <c r="M1229" i="14" s="1"/>
  <c r="I1325" i="14"/>
  <c r="L1325" i="14" s="1"/>
  <c r="M1325" i="14" s="1"/>
  <c r="I1407" i="14"/>
  <c r="L1407" i="14" s="1"/>
  <c r="M1407" i="14" s="1"/>
  <c r="O1407" i="14" s="1"/>
  <c r="I1523" i="14"/>
  <c r="L1523" i="14" s="1"/>
  <c r="M1523" i="14" s="1"/>
  <c r="I1612" i="14"/>
  <c r="L1612" i="14" s="1"/>
  <c r="M1612" i="14" s="1"/>
  <c r="I1712" i="14"/>
  <c r="L1712" i="14" s="1"/>
  <c r="M1712" i="14" s="1"/>
  <c r="I1815" i="14"/>
  <c r="L1815" i="14" s="1"/>
  <c r="M1815" i="14" s="1"/>
  <c r="I2204" i="14"/>
  <c r="L2204" i="14" s="1"/>
  <c r="M2204" i="14" s="1"/>
  <c r="O2204" i="14" s="1"/>
  <c r="I2325" i="14"/>
  <c r="L2325" i="14" s="1"/>
  <c r="M2325" i="14" s="1"/>
  <c r="O2325" i="14" s="1"/>
  <c r="I2403" i="14"/>
  <c r="L2403" i="14" s="1"/>
  <c r="M2403" i="14" s="1"/>
  <c r="I3304" i="14"/>
  <c r="L3304" i="14" s="1"/>
  <c r="M3304" i="14" s="1"/>
  <c r="I3397" i="14"/>
  <c r="L3397" i="14" s="1"/>
  <c r="M3397" i="14" s="1"/>
  <c r="I3480" i="14"/>
  <c r="L3480" i="14" s="1"/>
  <c r="M3480" i="14" s="1"/>
  <c r="I3550" i="14"/>
  <c r="L3550" i="14" s="1"/>
  <c r="M3550" i="14" s="1"/>
  <c r="I3640" i="14"/>
  <c r="L3640" i="14" s="1"/>
  <c r="M3640" i="14" s="1"/>
  <c r="I290" i="14"/>
  <c r="L290" i="14" s="1"/>
  <c r="M290" i="14" s="1"/>
  <c r="I491" i="14"/>
  <c r="L491" i="14" s="1"/>
  <c r="M491" i="14" s="1"/>
  <c r="I2196" i="14"/>
  <c r="L2196" i="14" s="1"/>
  <c r="M2196" i="14" s="1"/>
  <c r="O2196" i="14" s="1"/>
  <c r="I2323" i="14"/>
  <c r="L2323" i="14" s="1"/>
  <c r="M2323" i="14" s="1"/>
  <c r="O2323" i="14" s="1"/>
  <c r="I2409" i="14"/>
  <c r="L2409" i="14" s="1"/>
  <c r="M2409" i="14" s="1"/>
  <c r="I3306" i="14"/>
  <c r="L3306" i="14" s="1"/>
  <c r="M3306" i="14" s="1"/>
  <c r="I3399" i="14"/>
  <c r="L3399" i="14" s="1"/>
  <c r="M3399" i="14" s="1"/>
  <c r="O3399" i="14" s="1"/>
  <c r="I3487" i="14"/>
  <c r="L3487" i="14" s="1"/>
  <c r="M3487" i="14" s="1"/>
  <c r="I3567" i="14"/>
  <c r="L3567" i="14" s="1"/>
  <c r="M3567" i="14" s="1"/>
  <c r="I15" i="14"/>
  <c r="L15" i="14" s="1"/>
  <c r="M15" i="14" s="1"/>
  <c r="O15" i="14" s="1"/>
  <c r="I346" i="14"/>
  <c r="L346" i="14" s="1"/>
  <c r="M346" i="14" s="1"/>
  <c r="O346" i="14" s="1"/>
  <c r="I508" i="14"/>
  <c r="L508" i="14" s="1"/>
  <c r="M508" i="14" s="1"/>
  <c r="I681" i="14"/>
  <c r="L681" i="14" s="1"/>
  <c r="M681" i="14" s="1"/>
  <c r="I732" i="14"/>
  <c r="L732" i="14" s="1"/>
  <c r="M732" i="14" s="1"/>
  <c r="I888" i="14"/>
  <c r="L888" i="14" s="1"/>
  <c r="M888" i="14" s="1"/>
  <c r="I2667" i="14"/>
  <c r="L2667" i="14" s="1"/>
  <c r="M2667" i="14" s="1"/>
  <c r="I2760" i="14"/>
  <c r="L2760" i="14" s="1"/>
  <c r="M2760" i="14" s="1"/>
  <c r="I2850" i="14"/>
  <c r="L2850" i="14" s="1"/>
  <c r="M2850" i="14" s="1"/>
  <c r="I2989" i="14"/>
  <c r="L2989" i="14" s="1"/>
  <c r="M2989" i="14" s="1"/>
  <c r="I3115" i="14"/>
  <c r="L3115" i="14" s="1"/>
  <c r="M3115" i="14" s="1"/>
  <c r="I3193" i="14"/>
  <c r="L3193" i="14" s="1"/>
  <c r="M3193" i="14" s="1"/>
  <c r="I837" i="14"/>
  <c r="L837" i="14" s="1"/>
  <c r="M837" i="14" s="1"/>
  <c r="I1049" i="14"/>
  <c r="L1049" i="14" s="1"/>
  <c r="M1049" i="14" s="1"/>
  <c r="I1164" i="14"/>
  <c r="L1164" i="14" s="1"/>
  <c r="M1164" i="14" s="1"/>
  <c r="I1256" i="14"/>
  <c r="L1256" i="14" s="1"/>
  <c r="M1256" i="14" s="1"/>
  <c r="I1358" i="14"/>
  <c r="L1358" i="14" s="1"/>
  <c r="M1358" i="14" s="1"/>
  <c r="I1475" i="14"/>
  <c r="L1475" i="14" s="1"/>
  <c r="M1475" i="14" s="1"/>
  <c r="I1589" i="14"/>
  <c r="L1589" i="14" s="1"/>
  <c r="M1589" i="14" s="1"/>
  <c r="O1589" i="14" s="1"/>
  <c r="I1715" i="14"/>
  <c r="L1715" i="14" s="1"/>
  <c r="M1715" i="14" s="1"/>
  <c r="I1832" i="14"/>
  <c r="L1832" i="14" s="1"/>
  <c r="M1832" i="14" s="1"/>
  <c r="I1873" i="14"/>
  <c r="L1873" i="14" s="1"/>
  <c r="M1873" i="14" s="1"/>
  <c r="I1920" i="14"/>
  <c r="L1920" i="14" s="1"/>
  <c r="M1920" i="14" s="1"/>
  <c r="I1966" i="14"/>
  <c r="L1966" i="14" s="1"/>
  <c r="M1966" i="14" s="1"/>
  <c r="O1966" i="14" s="1"/>
  <c r="I2033" i="14"/>
  <c r="L2033" i="14" s="1"/>
  <c r="M2033" i="14" s="1"/>
  <c r="I2070" i="14"/>
  <c r="L2070" i="14" s="1"/>
  <c r="M2070" i="14" s="1"/>
  <c r="I2109" i="14"/>
  <c r="L2109" i="14" s="1"/>
  <c r="M2109" i="14" s="1"/>
  <c r="I1160" i="14"/>
  <c r="L1160" i="14" s="1"/>
  <c r="M1160" i="14" s="1"/>
  <c r="I1242" i="14"/>
  <c r="L1242" i="14" s="1"/>
  <c r="M1242" i="14" s="1"/>
  <c r="I1341" i="14"/>
  <c r="L1341" i="14" s="1"/>
  <c r="M1341" i="14" s="1"/>
  <c r="I1439" i="14"/>
  <c r="L1439" i="14" s="1"/>
  <c r="M1439" i="14" s="1"/>
  <c r="I1536" i="14"/>
  <c r="L1536" i="14" s="1"/>
  <c r="M1536" i="14" s="1"/>
  <c r="I1636" i="14"/>
  <c r="L1636" i="14" s="1"/>
  <c r="M1636" i="14" s="1"/>
  <c r="I26" i="14"/>
  <c r="L26" i="14" s="1"/>
  <c r="M26" i="14" s="1"/>
  <c r="O26" i="14" s="1"/>
  <c r="I103" i="14"/>
  <c r="L103" i="14" s="1"/>
  <c r="M103" i="14" s="1"/>
  <c r="I184" i="14"/>
  <c r="L184" i="14" s="1"/>
  <c r="M184" i="14" s="1"/>
  <c r="I298" i="14"/>
  <c r="L298" i="14" s="1"/>
  <c r="M298" i="14" s="1"/>
  <c r="I380" i="14"/>
  <c r="L380" i="14" s="1"/>
  <c r="M380" i="14" s="1"/>
  <c r="I554" i="14"/>
  <c r="L554" i="14" s="1"/>
  <c r="M554" i="14" s="1"/>
  <c r="O554" i="14" s="1"/>
  <c r="I624" i="14"/>
  <c r="L624" i="14" s="1"/>
  <c r="M624" i="14" s="1"/>
  <c r="I696" i="14"/>
  <c r="L696" i="14" s="1"/>
  <c r="M696" i="14" s="1"/>
  <c r="I1700" i="14"/>
  <c r="L1700" i="14" s="1"/>
  <c r="M1700" i="14" s="1"/>
  <c r="I1804" i="14"/>
  <c r="L1804" i="14" s="1"/>
  <c r="M1804" i="14" s="1"/>
  <c r="I1874" i="14"/>
  <c r="L1874" i="14" s="1"/>
  <c r="M1874" i="14" s="1"/>
  <c r="I1968" i="14"/>
  <c r="L1968" i="14" s="1"/>
  <c r="M1968" i="14" s="1"/>
  <c r="O1968" i="14" s="1"/>
  <c r="I2069" i="14"/>
  <c r="L2069" i="14" s="1"/>
  <c r="M2069" i="14" s="1"/>
  <c r="I2155" i="14"/>
  <c r="L2155" i="14" s="1"/>
  <c r="M2155" i="14" s="1"/>
  <c r="I2275" i="14"/>
  <c r="L2275" i="14" s="1"/>
  <c r="M2275" i="14" s="1"/>
  <c r="I2354" i="14"/>
  <c r="L2354" i="14" s="1"/>
  <c r="M2354" i="14" s="1"/>
  <c r="I2438" i="14"/>
  <c r="L2438" i="14" s="1"/>
  <c r="M2438" i="14" s="1"/>
  <c r="I2558" i="14"/>
  <c r="L2558" i="14" s="1"/>
  <c r="M2558" i="14" s="1"/>
  <c r="I2660" i="14"/>
  <c r="L2660" i="14" s="1"/>
  <c r="M2660" i="14" s="1"/>
  <c r="I2736" i="14"/>
  <c r="L2736" i="14" s="1"/>
  <c r="M2736" i="14" s="1"/>
  <c r="I2815" i="14"/>
  <c r="L2815" i="14" s="1"/>
  <c r="M2815" i="14" s="1"/>
  <c r="I2935" i="14"/>
  <c r="L2935" i="14" s="1"/>
  <c r="M2935" i="14" s="1"/>
  <c r="I3045" i="14"/>
  <c r="L3045" i="14" s="1"/>
  <c r="M3045" i="14" s="1"/>
  <c r="I3135" i="14"/>
  <c r="L3135" i="14" s="1"/>
  <c r="M3135" i="14" s="1"/>
  <c r="I3201" i="14"/>
  <c r="L3201" i="14" s="1"/>
  <c r="M3201" i="14" s="1"/>
  <c r="O3201" i="14" s="1"/>
  <c r="I828" i="14"/>
  <c r="L828" i="14" s="1"/>
  <c r="M828" i="14" s="1"/>
  <c r="I1011" i="14"/>
  <c r="L1011" i="14" s="1"/>
  <c r="M1011" i="14" s="1"/>
  <c r="I1125" i="14"/>
  <c r="L1125" i="14" s="1"/>
  <c r="M1125" i="14" s="1"/>
  <c r="I1217" i="14"/>
  <c r="L1217" i="14" s="1"/>
  <c r="M1217" i="14" s="1"/>
  <c r="I1314" i="14"/>
  <c r="L1314" i="14" s="1"/>
  <c r="M1314" i="14" s="1"/>
  <c r="I1392" i="14"/>
  <c r="L1392" i="14" s="1"/>
  <c r="M1392" i="14" s="1"/>
  <c r="I1511" i="14"/>
  <c r="L1511" i="14" s="1"/>
  <c r="M1511" i="14" s="1"/>
  <c r="I1592" i="14"/>
  <c r="L1592" i="14" s="1"/>
  <c r="M1592" i="14" s="1"/>
  <c r="I1701" i="14"/>
  <c r="L1701" i="14" s="1"/>
  <c r="M1701" i="14" s="1"/>
  <c r="I1800" i="14"/>
  <c r="L1800" i="14" s="1"/>
  <c r="M1800" i="14" s="1"/>
  <c r="I2190" i="14"/>
  <c r="L2190" i="14" s="1"/>
  <c r="M2190" i="14" s="1"/>
  <c r="I2300" i="14"/>
  <c r="L2300" i="14" s="1"/>
  <c r="M2300" i="14" s="1"/>
  <c r="O2300" i="14" s="1"/>
  <c r="I2389" i="14"/>
  <c r="L2389" i="14" s="1"/>
  <c r="M2389" i="14" s="1"/>
  <c r="I2498" i="14"/>
  <c r="L2498" i="14" s="1"/>
  <c r="M2498" i="14" s="1"/>
  <c r="I3383" i="14"/>
  <c r="L3383" i="14" s="1"/>
  <c r="M3383" i="14" s="1"/>
  <c r="I3466" i="14"/>
  <c r="L3466" i="14" s="1"/>
  <c r="M3466" i="14" s="1"/>
  <c r="I3538" i="14"/>
  <c r="L3538" i="14" s="1"/>
  <c r="M3538" i="14" s="1"/>
  <c r="I3626" i="14"/>
  <c r="L3626" i="14" s="1"/>
  <c r="M3626" i="14" s="1"/>
  <c r="I189" i="14"/>
  <c r="L189" i="14" s="1"/>
  <c r="M189" i="14" s="1"/>
  <c r="I462" i="14"/>
  <c r="L462" i="14" s="1"/>
  <c r="M462" i="14" s="1"/>
  <c r="I2184" i="14"/>
  <c r="L2184" i="14" s="1"/>
  <c r="M2184" i="14" s="1"/>
  <c r="I2297" i="14"/>
  <c r="L2297" i="14" s="1"/>
  <c r="M2297" i="14" s="1"/>
  <c r="I2392" i="14"/>
  <c r="L2392" i="14" s="1"/>
  <c r="M2392" i="14" s="1"/>
  <c r="I2502" i="14"/>
  <c r="L2502" i="14" s="1"/>
  <c r="M2502" i="14" s="1"/>
  <c r="I3386" i="14"/>
  <c r="L3386" i="14" s="1"/>
  <c r="M3386" i="14" s="1"/>
  <c r="O3386" i="14" s="1"/>
  <c r="I3506" i="14"/>
  <c r="L3506" i="14" s="1"/>
  <c r="M3506" i="14" s="1"/>
  <c r="I96" i="14"/>
  <c r="L96" i="14" s="1"/>
  <c r="M96" i="14" s="1"/>
  <c r="I549" i="14"/>
  <c r="L549" i="14" s="1"/>
  <c r="M549" i="14" s="1"/>
  <c r="I742" i="14"/>
  <c r="L742" i="14" s="1"/>
  <c r="M742" i="14" s="1"/>
  <c r="I852" i="14"/>
  <c r="L852" i="14" s="1"/>
  <c r="M852" i="14" s="1"/>
  <c r="I987" i="14"/>
  <c r="L987" i="14" s="1"/>
  <c r="M987" i="14" s="1"/>
  <c r="I1149" i="14"/>
  <c r="L1149" i="14" s="1"/>
  <c r="M1149" i="14" s="1"/>
  <c r="I1420" i="14"/>
  <c r="L1420" i="14" s="1"/>
  <c r="M1420" i="14" s="1"/>
  <c r="I1646" i="14"/>
  <c r="L1646" i="14" s="1"/>
  <c r="M1646" i="14" s="1"/>
  <c r="I1889" i="14"/>
  <c r="L1889" i="14" s="1"/>
  <c r="M1889" i="14" s="1"/>
  <c r="I2111" i="14"/>
  <c r="L2111" i="14" s="1"/>
  <c r="M2111" i="14" s="1"/>
  <c r="I2312" i="14"/>
  <c r="L2312" i="14" s="1"/>
  <c r="M2312" i="14" s="1"/>
  <c r="I2530" i="14"/>
  <c r="L2530" i="14" s="1"/>
  <c r="M2530" i="14" s="1"/>
  <c r="I2670" i="14"/>
  <c r="L2670" i="14" s="1"/>
  <c r="M2670" i="14" s="1"/>
  <c r="I2891" i="14"/>
  <c r="L2891" i="14" s="1"/>
  <c r="M2891" i="14" s="1"/>
  <c r="I3054" i="14"/>
  <c r="L3054" i="14" s="1"/>
  <c r="M3054" i="14" s="1"/>
  <c r="I3324" i="14"/>
  <c r="L3324" i="14" s="1"/>
  <c r="M3324" i="14" s="1"/>
  <c r="I3628" i="14"/>
  <c r="L3628" i="14" s="1"/>
  <c r="M3628" i="14" s="1"/>
  <c r="I3411" i="14"/>
  <c r="L3411" i="14" s="1"/>
  <c r="M3411" i="14" s="1"/>
  <c r="I2595" i="14"/>
  <c r="L2595" i="14" s="1"/>
  <c r="M2595" i="14" s="1"/>
  <c r="I2680" i="14"/>
  <c r="L2680" i="14" s="1"/>
  <c r="M2680" i="14" s="1"/>
  <c r="I2767" i="14"/>
  <c r="L2767" i="14" s="1"/>
  <c r="M2767" i="14" s="1"/>
  <c r="I2849" i="14"/>
  <c r="L2849" i="14" s="1"/>
  <c r="M2849" i="14" s="1"/>
  <c r="I2977" i="14"/>
  <c r="L2977" i="14" s="1"/>
  <c r="M2977" i="14" s="1"/>
  <c r="I3106" i="14"/>
  <c r="L3106" i="14" s="1"/>
  <c r="M3106" i="14" s="1"/>
  <c r="I3179" i="14"/>
  <c r="L3179" i="14" s="1"/>
  <c r="M3179" i="14" s="1"/>
  <c r="I3284" i="14"/>
  <c r="L3284" i="14" s="1"/>
  <c r="M3284" i="14" s="1"/>
  <c r="I3391" i="14"/>
  <c r="L3391" i="14" s="1"/>
  <c r="M3391" i="14" s="1"/>
  <c r="I3477" i="14"/>
  <c r="L3477" i="14" s="1"/>
  <c r="M3477" i="14" s="1"/>
  <c r="I3549" i="14"/>
  <c r="L3549" i="14" s="1"/>
  <c r="M3549" i="14" s="1"/>
  <c r="I3641" i="14"/>
  <c r="L3641" i="14" s="1"/>
  <c r="M3641" i="14" s="1"/>
  <c r="I293" i="14"/>
  <c r="L293" i="14" s="1"/>
  <c r="M293" i="14" s="1"/>
  <c r="I494" i="14"/>
  <c r="L494" i="14" s="1"/>
  <c r="M494" i="14" s="1"/>
  <c r="I707" i="14"/>
  <c r="L707" i="14" s="1"/>
  <c r="M707" i="14" s="1"/>
  <c r="I902" i="14"/>
  <c r="L902" i="14" s="1"/>
  <c r="M902" i="14" s="1"/>
  <c r="I1018" i="14"/>
  <c r="L1018" i="14" s="1"/>
  <c r="M1018" i="14" s="1"/>
  <c r="I1199" i="14"/>
  <c r="L1199" i="14" s="1"/>
  <c r="M1199" i="14" s="1"/>
  <c r="I1441" i="14"/>
  <c r="L1441" i="14" s="1"/>
  <c r="M1441" i="14" s="1"/>
  <c r="I1675" i="14"/>
  <c r="L1675" i="14" s="1"/>
  <c r="M1675" i="14" s="1"/>
  <c r="I1938" i="14"/>
  <c r="L1938" i="14" s="1"/>
  <c r="M1938" i="14" s="1"/>
  <c r="O1938" i="14" s="1"/>
  <c r="I2159" i="14"/>
  <c r="L2159" i="14" s="1"/>
  <c r="M2159" i="14" s="1"/>
  <c r="I2380" i="14"/>
  <c r="L2380" i="14" s="1"/>
  <c r="M2380" i="14" s="1"/>
  <c r="I2543" i="14"/>
  <c r="L2543" i="14" s="1"/>
  <c r="M2543" i="14" s="1"/>
  <c r="I2735" i="14"/>
  <c r="L2735" i="14" s="1"/>
  <c r="M2735" i="14" s="1"/>
  <c r="I2916" i="14"/>
  <c r="L2916" i="14" s="1"/>
  <c r="M2916" i="14" s="1"/>
  <c r="I3291" i="14"/>
  <c r="L3291" i="14" s="1"/>
  <c r="M3291" i="14" s="1"/>
  <c r="I1631" i="14"/>
  <c r="L1631" i="14" s="1"/>
  <c r="M1631" i="14" s="1"/>
  <c r="I1171" i="14"/>
  <c r="L1171" i="14" s="1"/>
  <c r="M1171" i="14" s="1"/>
  <c r="I1426" i="14"/>
  <c r="L1426" i="14" s="1"/>
  <c r="M1426" i="14" s="1"/>
  <c r="I1660" i="14"/>
  <c r="L1660" i="14" s="1"/>
  <c r="M1660" i="14" s="1"/>
  <c r="I1912" i="14"/>
  <c r="L1912" i="14" s="1"/>
  <c r="M1912" i="14" s="1"/>
  <c r="I2122" i="14"/>
  <c r="L2122" i="14" s="1"/>
  <c r="M2122" i="14" s="1"/>
  <c r="I2359" i="14"/>
  <c r="L2359" i="14" s="1"/>
  <c r="M2359" i="14" s="1"/>
  <c r="I2536" i="14"/>
  <c r="L2536" i="14" s="1"/>
  <c r="M2536" i="14" s="1"/>
  <c r="I2704" i="14"/>
  <c r="L2704" i="14" s="1"/>
  <c r="M2704" i="14" s="1"/>
  <c r="I2900" i="14"/>
  <c r="L2900" i="14" s="1"/>
  <c r="M2900" i="14" s="1"/>
  <c r="O2900" i="14" s="1"/>
  <c r="I3040" i="14"/>
  <c r="L3040" i="14" s="1"/>
  <c r="M3040" i="14" s="1"/>
  <c r="I3303" i="14"/>
  <c r="L3303" i="14" s="1"/>
  <c r="M3303" i="14" s="1"/>
  <c r="I3615" i="14"/>
  <c r="L3615" i="14" s="1"/>
  <c r="M3615" i="14" s="1"/>
  <c r="I3365" i="14"/>
  <c r="L3365" i="14" s="1"/>
  <c r="M3365" i="14" s="1"/>
  <c r="I2581" i="14"/>
  <c r="L2581" i="14" s="1"/>
  <c r="M2581" i="14" s="1"/>
  <c r="I2673" i="14"/>
  <c r="L2673" i="14" s="1"/>
  <c r="M2673" i="14" s="1"/>
  <c r="I2759" i="14"/>
  <c r="L2759" i="14" s="1"/>
  <c r="M2759" i="14" s="1"/>
  <c r="I2840" i="14"/>
  <c r="L2840" i="14" s="1"/>
  <c r="M2840" i="14" s="1"/>
  <c r="I3039" i="14"/>
  <c r="L3039" i="14" s="1"/>
  <c r="M3039" i="14" s="1"/>
  <c r="I3206" i="14"/>
  <c r="L3206" i="14" s="1"/>
  <c r="M3206" i="14" s="1"/>
  <c r="O3206" i="14" s="1"/>
  <c r="I3446" i="14"/>
  <c r="L3446" i="14" s="1"/>
  <c r="M3446" i="14" s="1"/>
  <c r="I3586" i="14"/>
  <c r="L3586" i="14" s="1"/>
  <c r="M3586" i="14" s="1"/>
  <c r="I397" i="14"/>
  <c r="L397" i="14" s="1"/>
  <c r="M397" i="14" s="1"/>
  <c r="I735" i="14"/>
  <c r="L735" i="14" s="1"/>
  <c r="M735" i="14" s="1"/>
  <c r="I1069" i="14"/>
  <c r="L1069" i="14" s="1"/>
  <c r="M1069" i="14" s="1"/>
  <c r="I1502" i="14"/>
  <c r="L1502" i="14" s="1"/>
  <c r="M1502" i="14" s="1"/>
  <c r="I1999" i="14"/>
  <c r="L1999" i="14" s="1"/>
  <c r="M1999" i="14" s="1"/>
  <c r="I2462" i="14"/>
  <c r="L2462" i="14" s="1"/>
  <c r="M2462" i="14" s="1"/>
  <c r="I2842" i="14"/>
  <c r="L2842" i="14" s="1"/>
  <c r="M2842" i="14" s="1"/>
  <c r="I3468" i="14"/>
  <c r="L3468" i="14" s="1"/>
  <c r="M3468" i="14" s="1"/>
  <c r="I2514" i="14"/>
  <c r="L2514" i="14" s="1"/>
  <c r="M2514" i="14" s="1"/>
  <c r="I2721" i="14"/>
  <c r="L2721" i="14" s="1"/>
  <c r="M2721" i="14" s="1"/>
  <c r="I2920" i="14"/>
  <c r="L2920" i="14" s="1"/>
  <c r="M2920" i="14" s="1"/>
  <c r="I3140" i="14"/>
  <c r="L3140" i="14" s="1"/>
  <c r="M3140" i="14" s="1"/>
  <c r="I3450" i="14"/>
  <c r="L3450" i="14" s="1"/>
  <c r="M3450" i="14" s="1"/>
  <c r="I432" i="14"/>
  <c r="L432" i="14" s="1"/>
  <c r="M432" i="14" s="1"/>
  <c r="O432" i="14" s="1"/>
  <c r="I1113" i="14"/>
  <c r="L1113" i="14" s="1"/>
  <c r="M1113" i="14" s="1"/>
  <c r="I2026" i="14"/>
  <c r="L2026" i="14" s="1"/>
  <c r="M2026" i="14" s="1"/>
  <c r="I2862" i="14"/>
  <c r="L2862" i="14" s="1"/>
  <c r="M2862" i="14" s="1"/>
  <c r="I3455" i="14"/>
  <c r="L3455" i="14" s="1"/>
  <c r="M3455" i="14" s="1"/>
  <c r="I3526" i="14"/>
  <c r="L3526" i="14" s="1"/>
  <c r="M3526" i="14" s="1"/>
  <c r="I3623" i="14"/>
  <c r="L3623" i="14" s="1"/>
  <c r="M3623" i="14" s="1"/>
  <c r="I186" i="14"/>
  <c r="L186" i="14" s="1"/>
  <c r="M186" i="14" s="1"/>
  <c r="I460" i="14"/>
  <c r="L460" i="14" s="1"/>
  <c r="M460" i="14" s="1"/>
  <c r="I612" i="14"/>
  <c r="L612" i="14" s="1"/>
  <c r="M612" i="14" s="1"/>
  <c r="I734" i="14"/>
  <c r="L734" i="14" s="1"/>
  <c r="M734" i="14" s="1"/>
  <c r="I894" i="14"/>
  <c r="L894" i="14" s="1"/>
  <c r="M894" i="14" s="1"/>
  <c r="I830" i="14"/>
  <c r="L830" i="14" s="1"/>
  <c r="M830" i="14" s="1"/>
  <c r="I892" i="14"/>
  <c r="L892" i="14" s="1"/>
  <c r="M892" i="14" s="1"/>
  <c r="I960" i="14"/>
  <c r="L960" i="14" s="1"/>
  <c r="M960" i="14" s="1"/>
  <c r="I1029" i="14"/>
  <c r="L1029" i="14" s="1"/>
  <c r="M1029" i="14" s="1"/>
  <c r="I1128" i="14"/>
  <c r="L1128" i="14" s="1"/>
  <c r="M1128" i="14" s="1"/>
  <c r="I1248" i="14"/>
  <c r="L1248" i="14" s="1"/>
  <c r="M1248" i="14" s="1"/>
  <c r="I1398" i="14"/>
  <c r="L1398" i="14" s="1"/>
  <c r="M1398" i="14" s="1"/>
  <c r="I1476" i="14"/>
  <c r="L1476" i="14" s="1"/>
  <c r="M1476" i="14" s="1"/>
  <c r="I1590" i="14"/>
  <c r="L1590" i="14" s="1"/>
  <c r="M1590" i="14" s="1"/>
  <c r="I1739" i="14"/>
  <c r="L1739" i="14" s="1"/>
  <c r="M1739" i="14" s="1"/>
  <c r="I1818" i="14"/>
  <c r="L1818" i="14" s="1"/>
  <c r="M1818" i="14" s="1"/>
  <c r="I1972" i="14"/>
  <c r="L1972" i="14" s="1"/>
  <c r="M1972" i="14" s="1"/>
  <c r="I2066" i="14"/>
  <c r="L2066" i="14" s="1"/>
  <c r="M2066" i="14" s="1"/>
  <c r="I2222" i="14"/>
  <c r="L2222" i="14" s="1"/>
  <c r="M2222" i="14" s="1"/>
  <c r="I2293" i="14"/>
  <c r="L2293" i="14" s="1"/>
  <c r="M2293" i="14" s="1"/>
  <c r="I2440" i="14"/>
  <c r="L2440" i="14" s="1"/>
  <c r="M2440" i="14" s="1"/>
  <c r="I2491" i="14"/>
  <c r="L2491" i="14" s="1"/>
  <c r="M2491" i="14" s="1"/>
  <c r="I2563" i="14"/>
  <c r="L2563" i="14" s="1"/>
  <c r="M2563" i="14" s="1"/>
  <c r="I2639" i="14"/>
  <c r="L2639" i="14" s="1"/>
  <c r="M2639" i="14" s="1"/>
  <c r="I2773" i="14"/>
  <c r="L2773" i="14" s="1"/>
  <c r="M2773" i="14" s="1"/>
  <c r="I2870" i="14"/>
  <c r="L2870" i="14" s="1"/>
  <c r="M2870" i="14" s="1"/>
  <c r="I2974" i="14"/>
  <c r="L2974" i="14" s="1"/>
  <c r="M2974" i="14" s="1"/>
  <c r="I3028" i="14"/>
  <c r="L3028" i="14" s="1"/>
  <c r="M3028" i="14" s="1"/>
  <c r="I3172" i="14"/>
  <c r="L3172" i="14" s="1"/>
  <c r="M3172" i="14" s="1"/>
  <c r="I3290" i="14"/>
  <c r="L3290" i="14" s="1"/>
  <c r="M3290" i="14" s="1"/>
  <c r="I3392" i="14"/>
  <c r="L3392" i="14" s="1"/>
  <c r="M3392" i="14" s="1"/>
  <c r="I3605" i="14"/>
  <c r="L3605" i="14" s="1"/>
  <c r="M3605" i="14" s="1"/>
  <c r="I3084" i="14"/>
  <c r="L3084" i="14" s="1"/>
  <c r="M3084" i="14" s="1"/>
  <c r="I3353" i="14"/>
  <c r="L3353" i="14" s="1"/>
  <c r="M3353" i="14" s="1"/>
  <c r="I2506" i="14"/>
  <c r="L2506" i="14" s="1"/>
  <c r="M2506" i="14" s="1"/>
  <c r="I2571" i="14"/>
  <c r="L2571" i="14" s="1"/>
  <c r="M2571" i="14" s="1"/>
  <c r="I2623" i="14"/>
  <c r="L2623" i="14" s="1"/>
  <c r="M2623" i="14" s="1"/>
  <c r="I2671" i="14"/>
  <c r="L2671" i="14" s="1"/>
  <c r="M2671" i="14" s="1"/>
  <c r="I2713" i="14"/>
  <c r="L2713" i="14" s="1"/>
  <c r="M2713" i="14" s="1"/>
  <c r="I2757" i="14"/>
  <c r="L2757" i="14" s="1"/>
  <c r="M2757" i="14" s="1"/>
  <c r="I2796" i="14"/>
  <c r="L2796" i="14" s="1"/>
  <c r="M2796" i="14" s="1"/>
  <c r="I2838" i="14"/>
  <c r="L2838" i="14" s="1"/>
  <c r="M2838" i="14" s="1"/>
  <c r="O2838" i="14" s="1"/>
  <c r="I2911" i="14"/>
  <c r="L2911" i="14" s="1"/>
  <c r="M2911" i="14" s="1"/>
  <c r="I2966" i="14"/>
  <c r="L2966" i="14" s="1"/>
  <c r="M2966" i="14" s="1"/>
  <c r="I3036" i="14"/>
  <c r="L3036" i="14" s="1"/>
  <c r="M3036" i="14" s="1"/>
  <c r="I3094" i="14"/>
  <c r="L3094" i="14" s="1"/>
  <c r="M3094" i="14" s="1"/>
  <c r="O3094" i="14" s="1"/>
  <c r="I3134" i="14"/>
  <c r="L3134" i="14" s="1"/>
  <c r="M3134" i="14" s="1"/>
  <c r="I3166" i="14"/>
  <c r="L3166" i="14" s="1"/>
  <c r="M3166" i="14" s="1"/>
  <c r="I3204" i="14"/>
  <c r="L3204" i="14" s="1"/>
  <c r="M3204" i="14" s="1"/>
  <c r="I3267" i="14"/>
  <c r="L3267" i="14" s="1"/>
  <c r="M3267" i="14" s="1"/>
  <c r="I3325" i="14"/>
  <c r="L3325" i="14" s="1"/>
  <c r="M3325" i="14" s="1"/>
  <c r="I3382" i="14"/>
  <c r="L3382" i="14" s="1"/>
  <c r="M3382" i="14" s="1"/>
  <c r="I3431" i="14"/>
  <c r="L3431" i="14" s="1"/>
  <c r="M3431" i="14" s="1"/>
  <c r="I3467" i="14"/>
  <c r="L3467" i="14" s="1"/>
  <c r="M3467" i="14" s="1"/>
  <c r="I3502" i="14"/>
  <c r="L3502" i="14" s="1"/>
  <c r="M3502" i="14" s="1"/>
  <c r="I3541" i="14"/>
  <c r="L3541" i="14" s="1"/>
  <c r="M3541" i="14" s="1"/>
  <c r="I3582" i="14"/>
  <c r="L3582" i="14" s="1"/>
  <c r="M3582" i="14" s="1"/>
  <c r="I3632" i="14"/>
  <c r="L3632" i="14" s="1"/>
  <c r="M3632" i="14" s="1"/>
  <c r="I64" i="14"/>
  <c r="L64" i="14" s="1"/>
  <c r="M64" i="14" s="1"/>
  <c r="I201" i="14"/>
  <c r="L201" i="14" s="1"/>
  <c r="M201" i="14" s="1"/>
  <c r="I395" i="14"/>
  <c r="L395" i="14" s="1"/>
  <c r="M395" i="14" s="1"/>
  <c r="I468" i="14"/>
  <c r="L468" i="14" s="1"/>
  <c r="M468" i="14" s="1"/>
  <c r="I520" i="14"/>
  <c r="L520" i="14" s="1"/>
  <c r="M520" i="14" s="1"/>
  <c r="I683" i="14"/>
  <c r="L683" i="14" s="1"/>
  <c r="M683" i="14" s="1"/>
  <c r="I733" i="14"/>
  <c r="L733" i="14" s="1"/>
  <c r="M733" i="14" s="1"/>
  <c r="I864" i="14"/>
  <c r="L864" i="14" s="1"/>
  <c r="M864" i="14" s="1"/>
  <c r="I932" i="14"/>
  <c r="L932" i="14" s="1"/>
  <c r="M932" i="14" s="1"/>
  <c r="I992" i="14"/>
  <c r="L992" i="14" s="1"/>
  <c r="M992" i="14" s="1"/>
  <c r="I1067" i="14"/>
  <c r="L1067" i="14" s="1"/>
  <c r="M1067" i="14" s="1"/>
  <c r="I1167" i="14"/>
  <c r="L1167" i="14" s="1"/>
  <c r="M1167" i="14" s="1"/>
  <c r="I1278" i="14"/>
  <c r="L1278" i="14" s="1"/>
  <c r="M1278" i="14" s="1"/>
  <c r="I1425" i="14"/>
  <c r="L1425" i="14" s="1"/>
  <c r="M1425" i="14" s="1"/>
  <c r="I1498" i="14"/>
  <c r="L1498" i="14" s="1"/>
  <c r="M1498" i="14" s="1"/>
  <c r="I1654" i="14"/>
  <c r="L1654" i="14" s="1"/>
  <c r="M1654" i="14" s="1"/>
  <c r="I1776" i="14"/>
  <c r="L1776" i="14" s="1"/>
  <c r="M1776" i="14" s="1"/>
  <c r="I1911" i="14"/>
  <c r="L1911" i="14" s="1"/>
  <c r="M1911" i="14" s="1"/>
  <c r="I1997" i="14"/>
  <c r="L1997" i="14" s="1"/>
  <c r="M1997" i="14" s="1"/>
  <c r="I2120" i="14"/>
  <c r="L2120" i="14" s="1"/>
  <c r="M2120" i="14" s="1"/>
  <c r="I2247" i="14"/>
  <c r="L2247" i="14" s="1"/>
  <c r="M2247" i="14" s="1"/>
  <c r="I2358" i="14"/>
  <c r="L2358" i="14" s="1"/>
  <c r="M2358" i="14" s="1"/>
  <c r="I2457" i="14"/>
  <c r="L2457" i="14" s="1"/>
  <c r="M2457" i="14" s="1"/>
  <c r="I2535" i="14"/>
  <c r="L2535" i="14" s="1"/>
  <c r="M2535" i="14" s="1"/>
  <c r="I2583" i="14"/>
  <c r="L2583" i="14" s="1"/>
  <c r="M2583" i="14" s="1"/>
  <c r="I2703" i="14"/>
  <c r="L2703" i="14" s="1"/>
  <c r="M2703" i="14" s="1"/>
  <c r="I2837" i="14"/>
  <c r="L2837" i="14" s="1"/>
  <c r="M2837" i="14" s="1"/>
  <c r="I2896" i="14"/>
  <c r="L2896" i="14" s="1"/>
  <c r="M2896" i="14" s="1"/>
  <c r="I3000" i="14"/>
  <c r="L3000" i="14" s="1"/>
  <c r="M3000" i="14" s="1"/>
  <c r="I3250" i="14"/>
  <c r="L3250" i="14" s="1"/>
  <c r="M3250" i="14" s="1"/>
  <c r="O3250" i="14" s="1"/>
  <c r="I3563" i="14"/>
  <c r="L3563" i="14" s="1"/>
  <c r="M3563" i="14" s="1"/>
  <c r="I2928" i="14"/>
  <c r="L2928" i="14" s="1"/>
  <c r="M2928" i="14" s="1"/>
  <c r="I1035" i="14"/>
  <c r="L1035" i="14" s="1"/>
  <c r="M1035" i="14" s="1"/>
  <c r="I1145" i="14"/>
  <c r="L1145" i="14" s="1"/>
  <c r="M1145" i="14" s="1"/>
  <c r="I1261" i="14"/>
  <c r="L1261" i="14" s="1"/>
  <c r="M1261" i="14" s="1"/>
  <c r="I1415" i="14"/>
  <c r="L1415" i="14" s="1"/>
  <c r="M1415" i="14" s="1"/>
  <c r="I1487" i="14"/>
  <c r="L1487" i="14" s="1"/>
  <c r="M1487" i="14" s="1"/>
  <c r="I1630" i="14"/>
  <c r="L1630" i="14" s="1"/>
  <c r="M1630" i="14" s="1"/>
  <c r="I1762" i="14"/>
  <c r="L1762" i="14" s="1"/>
  <c r="M1762" i="14" s="1"/>
  <c r="I1885" i="14"/>
  <c r="L1885" i="14" s="1"/>
  <c r="M1885" i="14" s="1"/>
  <c r="I1989" i="14"/>
  <c r="L1989" i="14" s="1"/>
  <c r="M1989" i="14" s="1"/>
  <c r="I2103" i="14"/>
  <c r="L2103" i="14" s="1"/>
  <c r="M2103" i="14" s="1"/>
  <c r="I2228" i="14"/>
  <c r="L2228" i="14" s="1"/>
  <c r="M2228" i="14" s="1"/>
  <c r="I2307" i="14"/>
  <c r="L2307" i="14" s="1"/>
  <c r="M2307" i="14" s="1"/>
  <c r="I2449" i="14"/>
  <c r="L2449" i="14" s="1"/>
  <c r="M2449" i="14" s="1"/>
  <c r="I2516" i="14"/>
  <c r="L2516" i="14" s="1"/>
  <c r="M2516" i="14" s="1"/>
  <c r="I2574" i="14"/>
  <c r="L2574" i="14" s="1"/>
  <c r="M2574" i="14" s="1"/>
  <c r="I2658" i="14"/>
  <c r="L2658" i="14" s="1"/>
  <c r="M2658" i="14" s="1"/>
  <c r="I2806" i="14"/>
  <c r="L2806" i="14" s="1"/>
  <c r="M2806" i="14" s="1"/>
  <c r="I2887" i="14"/>
  <c r="L2887" i="14" s="1"/>
  <c r="M2887" i="14" s="1"/>
  <c r="I2962" i="14"/>
  <c r="L2962" i="14" s="1"/>
  <c r="M2962" i="14" s="1"/>
  <c r="I3026" i="14"/>
  <c r="L3026" i="14" s="1"/>
  <c r="M3026" i="14" s="1"/>
  <c r="I3121" i="14"/>
  <c r="L3121" i="14" s="1"/>
  <c r="M3121" i="14" s="1"/>
  <c r="I3288" i="14"/>
  <c r="L3288" i="14" s="1"/>
  <c r="M3288" i="14" s="1"/>
  <c r="I3376" i="14"/>
  <c r="L3376" i="14" s="1"/>
  <c r="M3376" i="14" s="1"/>
  <c r="I3595" i="14"/>
  <c r="L3595" i="14" s="1"/>
  <c r="M3595" i="14" s="1"/>
  <c r="I3079" i="14"/>
  <c r="L3079" i="14" s="1"/>
  <c r="M3079" i="14" s="1"/>
  <c r="I3316" i="14"/>
  <c r="L3316" i="14" s="1"/>
  <c r="M3316" i="14" s="1"/>
  <c r="I3613" i="14"/>
  <c r="L3613" i="14" s="1"/>
  <c r="M3613" i="14" s="1"/>
  <c r="I2557" i="14"/>
  <c r="L2557" i="14" s="1"/>
  <c r="M2557" i="14" s="1"/>
  <c r="O2557" i="14" s="1"/>
  <c r="I2616" i="14"/>
  <c r="L2616" i="14" s="1"/>
  <c r="M2616" i="14" s="1"/>
  <c r="I2663" i="14"/>
  <c r="L2663" i="14" s="1"/>
  <c r="M2663" i="14" s="1"/>
  <c r="I2701" i="14"/>
  <c r="L2701" i="14" s="1"/>
  <c r="M2701" i="14" s="1"/>
  <c r="I2750" i="14"/>
  <c r="L2750" i="14" s="1"/>
  <c r="M2750" i="14" s="1"/>
  <c r="I2788" i="14"/>
  <c r="L2788" i="14" s="1"/>
  <c r="M2788" i="14" s="1"/>
  <c r="I2831" i="14"/>
  <c r="L2831" i="14" s="1"/>
  <c r="M2831" i="14" s="1"/>
  <c r="I2897" i="14"/>
  <c r="L2897" i="14" s="1"/>
  <c r="M2897" i="14" s="1"/>
  <c r="I3001" i="14"/>
  <c r="L3001" i="14" s="1"/>
  <c r="M3001" i="14" s="1"/>
  <c r="I3116" i="14"/>
  <c r="L3116" i="14" s="1"/>
  <c r="M3116" i="14" s="1"/>
  <c r="I3190" i="14"/>
  <c r="L3190" i="14" s="1"/>
  <c r="M3190" i="14" s="1"/>
  <c r="I3309" i="14"/>
  <c r="L3309" i="14" s="1"/>
  <c r="M3309" i="14" s="1"/>
  <c r="I3403" i="14"/>
  <c r="L3403" i="14" s="1"/>
  <c r="M3403" i="14" s="1"/>
  <c r="I3488" i="14"/>
  <c r="L3488" i="14" s="1"/>
  <c r="M3488" i="14" s="1"/>
  <c r="I3560" i="14"/>
  <c r="L3560" i="14" s="1"/>
  <c r="M3560" i="14" s="1"/>
  <c r="O3560" i="14" s="1"/>
  <c r="I3656" i="14"/>
  <c r="L3656" i="14" s="1"/>
  <c r="M3656" i="14" s="1"/>
  <c r="I342" i="14"/>
  <c r="L342" i="14" s="1"/>
  <c r="M342" i="14" s="1"/>
  <c r="O342" i="14" s="1"/>
  <c r="I504" i="14"/>
  <c r="L504" i="14" s="1"/>
  <c r="M504" i="14" s="1"/>
  <c r="I719" i="14"/>
  <c r="L719" i="14" s="1"/>
  <c r="M719" i="14" s="1"/>
  <c r="I890" i="14"/>
  <c r="L890" i="14" s="1"/>
  <c r="M890" i="14" s="1"/>
  <c r="I1028" i="14"/>
  <c r="L1028" i="14" s="1"/>
  <c r="M1028" i="14" s="1"/>
  <c r="I1247" i="14"/>
  <c r="L1247" i="14" s="1"/>
  <c r="M1247" i="14" s="1"/>
  <c r="I1466" i="14"/>
  <c r="L1466" i="14" s="1"/>
  <c r="M1466" i="14" s="1"/>
  <c r="I1733" i="14"/>
  <c r="L1733" i="14" s="1"/>
  <c r="M1733" i="14" s="1"/>
  <c r="I1971" i="14"/>
  <c r="L1971" i="14" s="1"/>
  <c r="M1971" i="14" s="1"/>
  <c r="I2209" i="14"/>
  <c r="L2209" i="14" s="1"/>
  <c r="M2209" i="14" s="1"/>
  <c r="I2439" i="14"/>
  <c r="L2439" i="14" s="1"/>
  <c r="M2439" i="14" s="1"/>
  <c r="I2561" i="14"/>
  <c r="L2561" i="14" s="1"/>
  <c r="M2561" i="14" s="1"/>
  <c r="I2766" i="14"/>
  <c r="L2766" i="14" s="1"/>
  <c r="M2766" i="14" s="1"/>
  <c r="I2938" i="14"/>
  <c r="L2938" i="14" s="1"/>
  <c r="M2938" i="14" s="1"/>
  <c r="I3300" i="14"/>
  <c r="L3300" i="14" s="1"/>
  <c r="M3300" i="14" s="1"/>
  <c r="I3245" i="14"/>
  <c r="L3245" i="14" s="1"/>
  <c r="M3245" i="14" s="1"/>
  <c r="O3245" i="14" s="1"/>
  <c r="I3594" i="14"/>
  <c r="L3594" i="14" s="1"/>
  <c r="M3594" i="14" s="1"/>
  <c r="I2609" i="14"/>
  <c r="L2609" i="14" s="1"/>
  <c r="M2609" i="14" s="1"/>
  <c r="I2696" i="14"/>
  <c r="L2696" i="14" s="1"/>
  <c r="M2696" i="14" s="1"/>
  <c r="I2784" i="14"/>
  <c r="L2784" i="14" s="1"/>
  <c r="M2784" i="14" s="1"/>
  <c r="I2884" i="14"/>
  <c r="L2884" i="14" s="1"/>
  <c r="M2884" i="14" s="1"/>
  <c r="I3010" i="14"/>
  <c r="L3010" i="14" s="1"/>
  <c r="M3010" i="14" s="1"/>
  <c r="I3122" i="14"/>
  <c r="L3122" i="14" s="1"/>
  <c r="M3122" i="14" s="1"/>
  <c r="I3194" i="14"/>
  <c r="L3194" i="14" s="1"/>
  <c r="M3194" i="14" s="1"/>
  <c r="I3398" i="14"/>
  <c r="L3398" i="14" s="1"/>
  <c r="M3398" i="14" s="1"/>
  <c r="O3398" i="14" s="1"/>
  <c r="I3555" i="14"/>
  <c r="L3555" i="14" s="1"/>
  <c r="M3555" i="14" s="1"/>
  <c r="I337" i="14"/>
  <c r="L337" i="14" s="1"/>
  <c r="M337" i="14" s="1"/>
  <c r="I715" i="14"/>
  <c r="L715" i="14" s="1"/>
  <c r="M715" i="14" s="1"/>
  <c r="I1024" i="14"/>
  <c r="L1024" i="14" s="1"/>
  <c r="M1024" i="14" s="1"/>
  <c r="I1457" i="14"/>
  <c r="L1457" i="14" s="1"/>
  <c r="M1457" i="14" s="1"/>
  <c r="I1960" i="14"/>
  <c r="L1960" i="14" s="1"/>
  <c r="M1960" i="14" s="1"/>
  <c r="I2422" i="14"/>
  <c r="L2422" i="14" s="1"/>
  <c r="M2422" i="14" s="1"/>
  <c r="I2746" i="14"/>
  <c r="L2746" i="14" s="1"/>
  <c r="M2746" i="14" s="1"/>
  <c r="I3281" i="14"/>
  <c r="L3281" i="14" s="1"/>
  <c r="M3281" i="14" s="1"/>
  <c r="I2936" i="14"/>
  <c r="L2936" i="14" s="1"/>
  <c r="M2936" i="14" s="1"/>
  <c r="I2983" i="14"/>
  <c r="L2983" i="14" s="1"/>
  <c r="M2983" i="14" s="1"/>
  <c r="I3052" i="14"/>
  <c r="L3052" i="14" s="1"/>
  <c r="M3052" i="14" s="1"/>
  <c r="I3108" i="14"/>
  <c r="L3108" i="14" s="1"/>
  <c r="M3108" i="14" s="1"/>
  <c r="I3144" i="14"/>
  <c r="L3144" i="14" s="1"/>
  <c r="M3144" i="14" s="1"/>
  <c r="I3181" i="14"/>
  <c r="L3181" i="14" s="1"/>
  <c r="M3181" i="14" s="1"/>
  <c r="I3214" i="14"/>
  <c r="L3214" i="14" s="1"/>
  <c r="M3214" i="14" s="1"/>
  <c r="I3295" i="14"/>
  <c r="L3295" i="14" s="1"/>
  <c r="M3295" i="14" s="1"/>
  <c r="I3347" i="14"/>
  <c r="L3347" i="14" s="1"/>
  <c r="M3347" i="14" s="1"/>
  <c r="I3394" i="14"/>
  <c r="L3394" i="14" s="1"/>
  <c r="M3394" i="14" s="1"/>
  <c r="I3438" i="14"/>
  <c r="L3438" i="14" s="1"/>
  <c r="M3438" i="14" s="1"/>
  <c r="I3479" i="14"/>
  <c r="L3479" i="14" s="1"/>
  <c r="M3479" i="14" s="1"/>
  <c r="I3512" i="14"/>
  <c r="L3512" i="14" s="1"/>
  <c r="M3512" i="14" s="1"/>
  <c r="I3551" i="14"/>
  <c r="L3551" i="14" s="1"/>
  <c r="M3551" i="14" s="1"/>
  <c r="I3601" i="14"/>
  <c r="L3601" i="14" s="1"/>
  <c r="M3601" i="14" s="1"/>
  <c r="I3643" i="14"/>
  <c r="L3643" i="14" s="1"/>
  <c r="M3643" i="14" s="1"/>
  <c r="I97" i="14"/>
  <c r="L97" i="14" s="1"/>
  <c r="M97" i="14" s="1"/>
  <c r="I307" i="14"/>
  <c r="L307" i="14" s="1"/>
  <c r="M307" i="14" s="1"/>
  <c r="I420" i="14"/>
  <c r="L420" i="14" s="1"/>
  <c r="M420" i="14" s="1"/>
  <c r="I496" i="14"/>
  <c r="L496" i="14" s="1"/>
  <c r="M496" i="14" s="1"/>
  <c r="I557" i="14"/>
  <c r="L557" i="14" s="1"/>
  <c r="M557" i="14" s="1"/>
  <c r="I710" i="14"/>
  <c r="L710" i="14" s="1"/>
  <c r="M710" i="14" s="1"/>
  <c r="I743" i="14"/>
  <c r="L743" i="14" s="1"/>
  <c r="M743" i="14" s="1"/>
  <c r="I881" i="14"/>
  <c r="L881" i="14" s="1"/>
  <c r="M881" i="14" s="1"/>
  <c r="I947" i="14"/>
  <c r="L947" i="14" s="1"/>
  <c r="M947" i="14" s="1"/>
  <c r="I1020" i="14"/>
  <c r="L1020" i="14" s="1"/>
  <c r="M1020" i="14" s="1"/>
  <c r="I1086" i="14"/>
  <c r="L1086" i="14" s="1"/>
  <c r="M1086" i="14" s="1"/>
  <c r="I1201" i="14"/>
  <c r="L1201" i="14" s="1"/>
  <c r="M1201" i="14" s="1"/>
  <c r="I1321" i="14"/>
  <c r="L1321" i="14" s="1"/>
  <c r="M1321" i="14" s="1"/>
  <c r="I1443" i="14"/>
  <c r="L1443" i="14" s="1"/>
  <c r="M1443" i="14" s="1"/>
  <c r="I1545" i="14"/>
  <c r="L1545" i="14" s="1"/>
  <c r="M1545" i="14" s="1"/>
  <c r="I1677" i="14"/>
  <c r="L1677" i="14" s="1"/>
  <c r="M1677" i="14" s="1"/>
  <c r="I1796" i="14"/>
  <c r="L1796" i="14" s="1"/>
  <c r="M1796" i="14" s="1"/>
  <c r="I1947" i="14"/>
  <c r="L1947" i="14" s="1"/>
  <c r="M1947" i="14" s="1"/>
  <c r="I2017" i="14"/>
  <c r="L2017" i="14" s="1"/>
  <c r="M2017" i="14" s="1"/>
  <c r="I2169" i="14"/>
  <c r="L2169" i="14" s="1"/>
  <c r="M2169" i="14" s="1"/>
  <c r="I2254" i="14"/>
  <c r="L2254" i="14" s="1"/>
  <c r="M2254" i="14" s="1"/>
  <c r="I2404" i="14"/>
  <c r="L2404" i="14" s="1"/>
  <c r="M2404" i="14" s="1"/>
  <c r="I2478" i="14"/>
  <c r="L2478" i="14" s="1"/>
  <c r="M2478" i="14" s="1"/>
  <c r="I2545" i="14"/>
  <c r="L2545" i="14" s="1"/>
  <c r="M2545" i="14" s="1"/>
  <c r="I2613" i="14"/>
  <c r="L2613" i="14" s="1"/>
  <c r="M2613" i="14" s="1"/>
  <c r="I2740" i="14"/>
  <c r="L2740" i="14" s="1"/>
  <c r="M2740" i="14" s="1"/>
  <c r="I2858" i="14"/>
  <c r="L2858" i="14" s="1"/>
  <c r="M2858" i="14" s="1"/>
  <c r="I2923" i="14"/>
  <c r="L2923" i="14" s="1"/>
  <c r="M2923" i="14" s="1"/>
  <c r="O2923" i="14" s="1"/>
  <c r="I3008" i="14"/>
  <c r="L3008" i="14" s="1"/>
  <c r="M3008" i="14" s="1"/>
  <c r="I3251" i="14"/>
  <c r="L3251" i="14" s="1"/>
  <c r="M3251" i="14" s="1"/>
  <c r="I3584" i="14"/>
  <c r="L3584" i="14" s="1"/>
  <c r="M3584" i="14" s="1"/>
  <c r="I1621" i="14"/>
  <c r="L1621" i="14" s="1"/>
  <c r="M1621" i="14" s="1"/>
  <c r="I3240" i="14"/>
  <c r="L3240" i="14" s="1"/>
  <c r="M3240" i="14" s="1"/>
  <c r="I3561" i="14"/>
  <c r="L3561" i="14" s="1"/>
  <c r="M3561" i="14" s="1"/>
  <c r="I2523" i="14"/>
  <c r="L2523" i="14" s="1"/>
  <c r="M2523" i="14" s="1"/>
  <c r="I2601" i="14"/>
  <c r="L2601" i="14" s="1"/>
  <c r="M2601" i="14" s="1"/>
  <c r="I2648" i="14"/>
  <c r="L2648" i="14" s="1"/>
  <c r="M2648" i="14" s="1"/>
  <c r="I2687" i="14"/>
  <c r="L2687" i="14" s="1"/>
  <c r="M2687" i="14" s="1"/>
  <c r="I2729" i="14"/>
  <c r="L2729" i="14" s="1"/>
  <c r="M2729" i="14" s="1"/>
  <c r="I2775" i="14"/>
  <c r="L2775" i="14" s="1"/>
  <c r="M2775" i="14" s="1"/>
  <c r="I2817" i="14"/>
  <c r="L2817" i="14" s="1"/>
  <c r="M2817" i="14" s="1"/>
  <c r="O2817" i="14" s="1"/>
  <c r="I2872" i="14"/>
  <c r="L2872" i="14" s="1"/>
  <c r="M2872" i="14" s="1"/>
  <c r="I2946" i="14"/>
  <c r="L2946" i="14" s="1"/>
  <c r="M2946" i="14" s="1"/>
  <c r="I2990" i="14"/>
  <c r="L2990" i="14" s="1"/>
  <c r="M2990" i="14" s="1"/>
  <c r="I3059" i="14"/>
  <c r="L3059" i="14" s="1"/>
  <c r="M3059" i="14" s="1"/>
  <c r="I3112" i="14"/>
  <c r="L3112" i="14" s="1"/>
  <c r="M3112" i="14" s="1"/>
  <c r="I3148" i="14"/>
  <c r="L3148" i="14" s="1"/>
  <c r="M3148" i="14" s="1"/>
  <c r="O3148" i="14" s="1"/>
  <c r="I3186" i="14"/>
  <c r="L3186" i="14" s="1"/>
  <c r="M3186" i="14" s="1"/>
  <c r="I3263" i="14"/>
  <c r="L3263" i="14" s="1"/>
  <c r="M3263" i="14" s="1"/>
  <c r="O3263" i="14" s="1"/>
  <c r="I3380" i="14"/>
  <c r="L3380" i="14" s="1"/>
  <c r="M3380" i="14" s="1"/>
  <c r="I3465" i="14"/>
  <c r="L3465" i="14" s="1"/>
  <c r="M3465" i="14" s="1"/>
  <c r="I3539" i="14"/>
  <c r="L3539" i="14" s="1"/>
  <c r="M3539" i="14" s="1"/>
  <c r="I3630" i="14"/>
  <c r="L3630" i="14" s="1"/>
  <c r="M3630" i="14" s="1"/>
  <c r="I195" i="14"/>
  <c r="L195" i="14" s="1"/>
  <c r="M195" i="14" s="1"/>
  <c r="I466" i="14"/>
  <c r="L466" i="14" s="1"/>
  <c r="M466" i="14" s="1"/>
  <c r="I680" i="14"/>
  <c r="L680" i="14" s="1"/>
  <c r="M680" i="14" s="1"/>
  <c r="I856" i="14"/>
  <c r="L856" i="14" s="1"/>
  <c r="M856" i="14" s="1"/>
  <c r="O856" i="14" s="1"/>
  <c r="I990" i="14"/>
  <c r="L990" i="14" s="1"/>
  <c r="M990" i="14" s="1"/>
  <c r="I1163" i="14"/>
  <c r="L1163" i="14" s="1"/>
  <c r="M1163" i="14" s="1"/>
  <c r="I1423" i="14"/>
  <c r="L1423" i="14" s="1"/>
  <c r="M1423" i="14" s="1"/>
  <c r="O1423" i="14" s="1"/>
  <c r="I1650" i="14"/>
  <c r="L1650" i="14" s="1"/>
  <c r="M1650" i="14" s="1"/>
  <c r="I1908" i="14"/>
  <c r="L1908" i="14" s="1"/>
  <c r="M1908" i="14" s="1"/>
  <c r="I2114" i="14"/>
  <c r="L2114" i="14" s="1"/>
  <c r="M2114" i="14" s="1"/>
  <c r="I2346" i="14"/>
  <c r="L2346" i="14" s="1"/>
  <c r="M2346" i="14" s="1"/>
  <c r="O2346" i="14" s="1"/>
  <c r="I2533" i="14"/>
  <c r="L2533" i="14" s="1"/>
  <c r="M2533" i="14" s="1"/>
  <c r="I2700" i="14"/>
  <c r="L2700" i="14" s="1"/>
  <c r="M2700" i="14" s="1"/>
  <c r="I2894" i="14"/>
  <c r="L2894" i="14" s="1"/>
  <c r="M2894" i="14" s="1"/>
  <c r="I3097" i="14"/>
  <c r="L3097" i="14" s="1"/>
  <c r="M3097" i="14" s="1"/>
  <c r="I1618" i="14"/>
  <c r="L1618" i="14" s="1"/>
  <c r="M1618" i="14" s="1"/>
  <c r="I3241" i="14"/>
  <c r="L3241" i="14" s="1"/>
  <c r="M3241" i="14" s="1"/>
  <c r="I3313" i="14"/>
  <c r="L3313" i="14" s="1"/>
  <c r="M3313" i="14" s="1"/>
  <c r="I3362" i="14"/>
  <c r="L3362" i="14" s="1"/>
  <c r="M3362" i="14" s="1"/>
  <c r="O3362" i="14" s="1"/>
  <c r="I3408" i="14"/>
  <c r="L3408" i="14" s="1"/>
  <c r="M3408" i="14" s="1"/>
  <c r="I3456" i="14"/>
  <c r="L3456" i="14" s="1"/>
  <c r="M3456" i="14" s="1"/>
  <c r="I3492" i="14"/>
  <c r="L3492" i="14" s="1"/>
  <c r="M3492" i="14" s="1"/>
  <c r="I3524" i="14"/>
  <c r="L3524" i="14" s="1"/>
  <c r="M3524" i="14" s="1"/>
  <c r="I3570" i="14"/>
  <c r="L3570" i="14" s="1"/>
  <c r="M3570" i="14" s="1"/>
  <c r="I3620" i="14"/>
  <c r="L3620" i="14" s="1"/>
  <c r="M3620" i="14" s="1"/>
  <c r="I6" i="14"/>
  <c r="L6" i="14" s="1"/>
  <c r="M6" i="14" s="1"/>
  <c r="I176" i="14"/>
  <c r="L176" i="14" s="1"/>
  <c r="M176" i="14" s="1"/>
  <c r="I347" i="14"/>
  <c r="L347" i="14" s="1"/>
  <c r="M347" i="14" s="1"/>
  <c r="I457" i="14"/>
  <c r="L457" i="14" s="1"/>
  <c r="M457" i="14" s="1"/>
  <c r="I509" i="14"/>
  <c r="L509" i="14" s="1"/>
  <c r="M509" i="14" s="1"/>
  <c r="O509" i="14" s="1"/>
  <c r="I645" i="14"/>
  <c r="L645" i="14" s="1"/>
  <c r="M645" i="14" s="1"/>
  <c r="I723" i="14"/>
  <c r="L723" i="14" s="1"/>
  <c r="M723" i="14" s="1"/>
  <c r="I835" i="14"/>
  <c r="L835" i="14" s="1"/>
  <c r="M835" i="14" s="1"/>
  <c r="I898" i="14"/>
  <c r="L898" i="14" s="1"/>
  <c r="M898" i="14" s="1"/>
  <c r="I963" i="14"/>
  <c r="L963" i="14" s="1"/>
  <c r="M963" i="14" s="1"/>
  <c r="I1032" i="14"/>
  <c r="L1032" i="14" s="1"/>
  <c r="M1032" i="14" s="1"/>
  <c r="I1132" i="14"/>
  <c r="L1132" i="14" s="1"/>
  <c r="M1132" i="14" s="1"/>
  <c r="I1258" i="14"/>
  <c r="L1258" i="14" s="1"/>
  <c r="M1258" i="14" s="1"/>
  <c r="I1408" i="14"/>
  <c r="L1408" i="14" s="1"/>
  <c r="M1408" i="14" s="1"/>
  <c r="I1483" i="14"/>
  <c r="L1483" i="14" s="1"/>
  <c r="M1483" i="14" s="1"/>
  <c r="I1605" i="14"/>
  <c r="L1605" i="14" s="1"/>
  <c r="M1605" i="14" s="1"/>
  <c r="I1754" i="14"/>
  <c r="L1754" i="14" s="1"/>
  <c r="M1754" i="14" s="1"/>
  <c r="I1857" i="14"/>
  <c r="L1857" i="14" s="1"/>
  <c r="M1857" i="14" s="1"/>
  <c r="I1982" i="14"/>
  <c r="L1982" i="14" s="1"/>
  <c r="M1982" i="14" s="1"/>
  <c r="I2096" i="14"/>
  <c r="L2096" i="14" s="1"/>
  <c r="M2096" i="14" s="1"/>
  <c r="I2225" i="14"/>
  <c r="L2225" i="14" s="1"/>
  <c r="M2225" i="14" s="1"/>
  <c r="I2304" i="14"/>
  <c r="L2304" i="14" s="1"/>
  <c r="M2304" i="14" s="1"/>
  <c r="I2444" i="14"/>
  <c r="L2444" i="14" s="1"/>
  <c r="M2444" i="14" s="1"/>
  <c r="I2501" i="14"/>
  <c r="L2501" i="14" s="1"/>
  <c r="M2501" i="14" s="1"/>
  <c r="I2568" i="14"/>
  <c r="L2568" i="14" s="1"/>
  <c r="M2568" i="14" s="1"/>
  <c r="I2645" i="14"/>
  <c r="L2645" i="14" s="1"/>
  <c r="M2645" i="14" s="1"/>
  <c r="I2791" i="14"/>
  <c r="L2791" i="14" s="1"/>
  <c r="M2791" i="14" s="1"/>
  <c r="I2874" i="14"/>
  <c r="L2874" i="14" s="1"/>
  <c r="M2874" i="14" s="1"/>
  <c r="I2942" i="14"/>
  <c r="L2942" i="14" s="1"/>
  <c r="M2942" i="14" s="1"/>
  <c r="I3062" i="14"/>
  <c r="L3062" i="14" s="1"/>
  <c r="M3062" i="14" s="1"/>
  <c r="I3337" i="14"/>
  <c r="L3337" i="14" s="1"/>
  <c r="M3337" i="14" s="1"/>
  <c r="I2924" i="14"/>
  <c r="L2924" i="14" s="1"/>
  <c r="M2924" i="14" s="1"/>
  <c r="I3252" i="14"/>
  <c r="L3252" i="14" s="1"/>
  <c r="M3252" i="14" s="1"/>
  <c r="O3252" i="14" s="1"/>
  <c r="I2252" i="14"/>
  <c r="L2252" i="14" s="1"/>
  <c r="M2252" i="14" s="1"/>
  <c r="I1366" i="14"/>
  <c r="L1366" i="14" s="1"/>
  <c r="M1366" i="14" s="1"/>
  <c r="O1366" i="14" s="1"/>
  <c r="I3516" i="14"/>
  <c r="L3516" i="14" s="1"/>
  <c r="M3516" i="14" s="1"/>
  <c r="I2973" i="14"/>
  <c r="L2973" i="14" s="1"/>
  <c r="M2973" i="14" s="1"/>
  <c r="O2973" i="14" s="1"/>
  <c r="I2588" i="14"/>
  <c r="L2588" i="14" s="1"/>
  <c r="M2588" i="14" s="1"/>
  <c r="I2901" i="14"/>
  <c r="L2901" i="14" s="1"/>
  <c r="M2901" i="14" s="1"/>
  <c r="O2901" i="14" s="1"/>
  <c r="I2123" i="14"/>
  <c r="L2123" i="14" s="1"/>
  <c r="M2123" i="14" s="1"/>
  <c r="I1172" i="14"/>
  <c r="L1172" i="14" s="1"/>
  <c r="M1172" i="14" s="1"/>
  <c r="I482" i="14"/>
  <c r="L482" i="14" s="1"/>
  <c r="M482" i="14" s="1"/>
  <c r="I3470" i="14"/>
  <c r="L3470" i="14" s="1"/>
  <c r="M3470" i="14" s="1"/>
  <c r="I3099" i="14"/>
  <c r="L3099" i="14" s="1"/>
  <c r="M3099" i="14" s="1"/>
  <c r="I2779" i="14"/>
  <c r="L2779" i="14" s="1"/>
  <c r="M2779" i="14" s="1"/>
  <c r="I2605" i="14"/>
  <c r="L2605" i="14" s="1"/>
  <c r="M2605" i="14" s="1"/>
  <c r="I3025" i="14"/>
  <c r="L3025" i="14" s="1"/>
  <c r="M3025" i="14" s="1"/>
  <c r="O3025" i="14" s="1"/>
  <c r="I3087" i="14"/>
  <c r="L3087" i="14" s="1"/>
  <c r="M3087" i="14" s="1"/>
  <c r="I2763" i="14"/>
  <c r="L2763" i="14" s="1"/>
  <c r="M2763" i="14" s="1"/>
  <c r="I2433" i="14"/>
  <c r="L2433" i="14" s="1"/>
  <c r="M2433" i="14" s="1"/>
  <c r="I1970" i="14"/>
  <c r="L1970" i="14" s="1"/>
  <c r="M1970" i="14" s="1"/>
  <c r="I1465" i="14"/>
  <c r="L1465" i="14" s="1"/>
  <c r="M1465" i="14" s="1"/>
  <c r="I1027" i="14"/>
  <c r="L1027" i="14" s="1"/>
  <c r="M1027" i="14" s="1"/>
  <c r="I2982" i="14"/>
  <c r="L2982" i="14" s="1"/>
  <c r="M2982" i="14" s="1"/>
  <c r="I2572" i="14"/>
  <c r="L2572" i="14" s="1"/>
  <c r="M2572" i="14" s="1"/>
  <c r="I2227" i="14"/>
  <c r="L2227" i="14" s="1"/>
  <c r="M2227" i="14" s="1"/>
  <c r="I1756" i="14"/>
  <c r="L1756" i="14" s="1"/>
  <c r="M1756" i="14" s="1"/>
  <c r="I1260" i="14"/>
  <c r="L1260" i="14" s="1"/>
  <c r="M1260" i="14" s="1"/>
  <c r="I907" i="14"/>
  <c r="L907" i="14" s="1"/>
  <c r="M907" i="14" s="1"/>
  <c r="I516" i="14"/>
  <c r="L516" i="14" s="1"/>
  <c r="M516" i="14" s="1"/>
  <c r="I20" i="14"/>
  <c r="L20" i="14" s="1"/>
  <c r="M20" i="14" s="1"/>
  <c r="I3494" i="14"/>
  <c r="L3494" i="14" s="1"/>
  <c r="M3494" i="14" s="1"/>
  <c r="I3315" i="14"/>
  <c r="L3315" i="14" s="1"/>
  <c r="M3315" i="14" s="1"/>
  <c r="I3125" i="14"/>
  <c r="L3125" i="14" s="1"/>
  <c r="M3125" i="14" s="1"/>
  <c r="O3125" i="14" s="1"/>
  <c r="I2886" i="14"/>
  <c r="L2886" i="14" s="1"/>
  <c r="M2886" i="14" s="1"/>
  <c r="I2698" i="14"/>
  <c r="L2698" i="14" s="1"/>
  <c r="M2698" i="14" s="1"/>
  <c r="I3608" i="14"/>
  <c r="L3608" i="14" s="1"/>
  <c r="M3608" i="14" s="1"/>
  <c r="I3368" i="14"/>
  <c r="L3368" i="14" s="1"/>
  <c r="M3368" i="14" s="1"/>
  <c r="I2939" i="14"/>
  <c r="L2939" i="14" s="1"/>
  <c r="M2939" i="14" s="1"/>
  <c r="I2546" i="14"/>
  <c r="L2546" i="14" s="1"/>
  <c r="M2546" i="14" s="1"/>
  <c r="I2178" i="14"/>
  <c r="L2178" i="14" s="1"/>
  <c r="M2178" i="14" s="1"/>
  <c r="I1681" i="14"/>
  <c r="L1681" i="14" s="1"/>
  <c r="M1681" i="14" s="1"/>
  <c r="I1204" i="14"/>
  <c r="L1204" i="14" s="1"/>
  <c r="M1204" i="14" s="1"/>
  <c r="I882" i="14"/>
  <c r="L882" i="14" s="1"/>
  <c r="M882" i="14" s="1"/>
  <c r="I652" i="14"/>
  <c r="L652" i="14" s="1"/>
  <c r="M652" i="14" s="1"/>
  <c r="I3548" i="14"/>
  <c r="L3548" i="14" s="1"/>
  <c r="M3548" i="14" s="1"/>
  <c r="I3310" i="14"/>
  <c r="L3310" i="14" s="1"/>
  <c r="M3310" i="14" s="1"/>
  <c r="I2327" i="14"/>
  <c r="L2327" i="14" s="1"/>
  <c r="M2327" i="14" s="1"/>
  <c r="I497" i="14"/>
  <c r="L497" i="14" s="1"/>
  <c r="M497" i="14" s="1"/>
  <c r="I3644" i="14"/>
  <c r="L3644" i="14" s="1"/>
  <c r="M3644" i="14" s="1"/>
  <c r="I3485" i="14"/>
  <c r="L3485" i="14" s="1"/>
  <c r="M3485" i="14" s="1"/>
  <c r="I3308" i="14"/>
  <c r="L3308" i="14" s="1"/>
  <c r="M3308" i="14" s="1"/>
  <c r="I2329" i="14"/>
  <c r="L2329" i="14" s="1"/>
  <c r="M2329" i="14" s="1"/>
  <c r="I1824" i="14"/>
  <c r="L1824" i="14" s="1"/>
  <c r="M1824" i="14" s="1"/>
  <c r="I1616" i="14"/>
  <c r="L1616" i="14" s="1"/>
  <c r="M1616" i="14" s="1"/>
  <c r="I1414" i="14"/>
  <c r="L1414" i="14" s="1"/>
  <c r="M1414" i="14" s="1"/>
  <c r="I1231" i="14"/>
  <c r="L1231" i="14" s="1"/>
  <c r="M1231" i="14" s="1"/>
  <c r="I1051" i="14"/>
  <c r="L1051" i="14" s="1"/>
  <c r="M1051" i="14" s="1"/>
  <c r="I3217" i="14"/>
  <c r="L3217" i="14" s="1"/>
  <c r="M3217" i="14" s="1"/>
  <c r="I3069" i="14"/>
  <c r="L3069" i="14" s="1"/>
  <c r="M3069" i="14" s="1"/>
  <c r="I2834" i="14"/>
  <c r="L2834" i="14" s="1"/>
  <c r="M2834" i="14" s="1"/>
  <c r="I2679" i="14"/>
  <c r="L2679" i="14" s="1"/>
  <c r="M2679" i="14" s="1"/>
  <c r="I2471" i="14"/>
  <c r="L2471" i="14" s="1"/>
  <c r="M2471" i="14" s="1"/>
  <c r="I2291" i="14"/>
  <c r="L2291" i="14" s="1"/>
  <c r="M2291" i="14" s="1"/>
  <c r="O2291" i="14" s="1"/>
  <c r="I2087" i="14"/>
  <c r="L2087" i="14" s="1"/>
  <c r="M2087" i="14" s="1"/>
  <c r="I1895" i="14"/>
  <c r="L1895" i="14" s="1"/>
  <c r="M1895" i="14" s="1"/>
  <c r="I1716" i="14"/>
  <c r="L1716" i="14" s="1"/>
  <c r="M1716" i="14" s="1"/>
  <c r="I640" i="14"/>
  <c r="L640" i="14" s="1"/>
  <c r="M640" i="14" s="1"/>
  <c r="I421" i="14"/>
  <c r="L421" i="14" s="1"/>
  <c r="M421" i="14" s="1"/>
  <c r="I213" i="14"/>
  <c r="L213" i="14" s="1"/>
  <c r="M213" i="14" s="1"/>
  <c r="I42" i="14"/>
  <c r="L42" i="14" s="1"/>
  <c r="M42" i="14" s="1"/>
  <c r="I1571" i="14"/>
  <c r="L1571" i="14" s="1"/>
  <c r="M1571" i="14" s="1"/>
  <c r="O1571" i="14" s="1"/>
  <c r="I1359" i="14"/>
  <c r="L1359" i="14" s="1"/>
  <c r="M1359" i="14" s="1"/>
  <c r="I1181" i="14"/>
  <c r="L1181" i="14" s="1"/>
  <c r="M1181" i="14" s="1"/>
  <c r="O1181" i="14" s="1"/>
  <c r="I2076" i="14"/>
  <c r="L2076" i="14" s="1"/>
  <c r="M2076" i="14" s="1"/>
  <c r="I1981" i="14"/>
  <c r="L1981" i="14" s="1"/>
  <c r="M1981" i="14" s="1"/>
  <c r="O1981" i="14" s="1"/>
  <c r="I1881" i="14"/>
  <c r="L1881" i="14" s="1"/>
  <c r="M1881" i="14" s="1"/>
  <c r="I1740" i="14"/>
  <c r="L1740" i="14" s="1"/>
  <c r="M1740" i="14" s="1"/>
  <c r="I1516" i="14"/>
  <c r="L1516" i="14" s="1"/>
  <c r="M1516" i="14" s="1"/>
  <c r="I1292" i="14"/>
  <c r="L1292" i="14" s="1"/>
  <c r="M1292" i="14" s="1"/>
  <c r="O1292" i="14" s="1"/>
  <c r="I1073" i="14"/>
  <c r="L1073" i="14" s="1"/>
  <c r="M1073" i="14" s="1"/>
  <c r="I3211" i="14"/>
  <c r="L3211" i="14" s="1"/>
  <c r="M3211" i="14" s="1"/>
  <c r="I3032" i="14"/>
  <c r="L3032" i="14" s="1"/>
  <c r="M3032" i="14" s="1"/>
  <c r="I2780" i="14"/>
  <c r="L2780" i="14" s="1"/>
  <c r="M2780" i="14" s="1"/>
  <c r="I935" i="14"/>
  <c r="L935" i="14" s="1"/>
  <c r="M935" i="14" s="1"/>
  <c r="I706" i="14"/>
  <c r="L706" i="14" s="1"/>
  <c r="M706" i="14" s="1"/>
  <c r="I411" i="14"/>
  <c r="L411" i="14" s="1"/>
  <c r="M411" i="14" s="1"/>
  <c r="I3588" i="14"/>
  <c r="L3588" i="14" s="1"/>
  <c r="M3588" i="14" s="1"/>
  <c r="I3430" i="14"/>
  <c r="L3430" i="14" s="1"/>
  <c r="M3430" i="14" s="1"/>
  <c r="I2426" i="14"/>
  <c r="L2426" i="14" s="1"/>
  <c r="M2426" i="14" s="1"/>
  <c r="I2220" i="14"/>
  <c r="L2220" i="14" s="1"/>
  <c r="M2220" i="14" s="1"/>
  <c r="I352" i="14"/>
  <c r="L352" i="14" s="1"/>
  <c r="M352" i="14" s="1"/>
  <c r="I3573" i="14"/>
  <c r="L3573" i="14" s="1"/>
  <c r="M3573" i="14" s="1"/>
  <c r="I3428" i="14"/>
  <c r="L3428" i="14" s="1"/>
  <c r="M3428" i="14" s="1"/>
  <c r="I2424" i="14"/>
  <c r="L2424" i="14" s="1"/>
  <c r="M2424" i="14" s="1"/>
  <c r="I2233" i="14"/>
  <c r="L2233" i="14" s="1"/>
  <c r="M2233" i="14" s="1"/>
  <c r="I1731" i="14"/>
  <c r="L1731" i="14" s="1"/>
  <c r="M1731" i="14" s="1"/>
  <c r="I1537" i="14"/>
  <c r="L1537" i="14" s="1"/>
  <c r="M1537" i="14" s="1"/>
  <c r="I1342" i="14"/>
  <c r="L1342" i="14" s="1"/>
  <c r="M1342" i="14" s="1"/>
  <c r="I1168" i="14"/>
  <c r="L1168" i="14" s="1"/>
  <c r="M1168" i="14" s="1"/>
  <c r="I905" i="14"/>
  <c r="L905" i="14" s="1"/>
  <c r="M905" i="14" s="1"/>
  <c r="I3163" i="14"/>
  <c r="L3163" i="14" s="1"/>
  <c r="M3163" i="14" s="1"/>
  <c r="I2970" i="14"/>
  <c r="L2970" i="14" s="1"/>
  <c r="M2970" i="14" s="1"/>
  <c r="I2772" i="14"/>
  <c r="L2772" i="14" s="1"/>
  <c r="M2772" i="14" s="1"/>
  <c r="I2608" i="14"/>
  <c r="L2608" i="14" s="1"/>
  <c r="M2608" i="14" s="1"/>
  <c r="I2395" i="14"/>
  <c r="L2395" i="14" s="1"/>
  <c r="M2395" i="14" s="1"/>
  <c r="I2197" i="14"/>
  <c r="L2197" i="14" s="1"/>
  <c r="M2197" i="14" s="1"/>
  <c r="I2030" i="14"/>
  <c r="L2030" i="14" s="1"/>
  <c r="M2030" i="14" s="1"/>
  <c r="I1837" i="14"/>
  <c r="L1837" i="14" s="1"/>
  <c r="M1837" i="14" s="1"/>
  <c r="I765" i="14"/>
  <c r="L765" i="14" s="1"/>
  <c r="M765" i="14" s="1"/>
  <c r="I587" i="14"/>
  <c r="L587" i="14" s="1"/>
  <c r="M587" i="14" s="1"/>
  <c r="I333" i="14"/>
  <c r="L333" i="14" s="1"/>
  <c r="M333" i="14" s="1"/>
  <c r="I134" i="14"/>
  <c r="L134" i="14" s="1"/>
  <c r="M134" i="14" s="1"/>
  <c r="I477" i="14"/>
  <c r="L477" i="14" s="1"/>
  <c r="M477" i="14" s="1"/>
  <c r="I1478" i="14"/>
  <c r="L1478" i="14" s="1"/>
  <c r="M1478" i="14" s="1"/>
  <c r="I1293" i="14"/>
  <c r="L1293" i="14" s="1"/>
  <c r="M1293" i="14" s="1"/>
  <c r="I2132" i="14"/>
  <c r="L2132" i="14" s="1"/>
  <c r="M2132" i="14" s="1"/>
  <c r="I2047" i="14"/>
  <c r="L2047" i="14" s="1"/>
  <c r="M2047" i="14" s="1"/>
  <c r="I1941" i="14"/>
  <c r="L1941" i="14" s="1"/>
  <c r="M1941" i="14" s="1"/>
  <c r="I1852" i="14"/>
  <c r="L1852" i="14" s="1"/>
  <c r="M1852" i="14" s="1"/>
  <c r="I1633" i="14"/>
  <c r="L1633" i="14" s="1"/>
  <c r="M1633" i="14" s="1"/>
  <c r="I1405" i="14"/>
  <c r="L1405" i="14" s="1"/>
  <c r="M1405" i="14" s="1"/>
  <c r="I1207" i="14"/>
  <c r="L1207" i="14" s="1"/>
  <c r="M1207" i="14" s="1"/>
  <c r="I917" i="14"/>
  <c r="L917" i="14" s="1"/>
  <c r="M917" i="14" s="1"/>
  <c r="I3149" i="14"/>
  <c r="L3149" i="14" s="1"/>
  <c r="M3149" i="14" s="1"/>
  <c r="O3149" i="14" s="1"/>
  <c r="I2919" i="14"/>
  <c r="L2919" i="14" s="1"/>
  <c r="M2919" i="14" s="1"/>
  <c r="O2919" i="14" s="1"/>
  <c r="I2708" i="14"/>
  <c r="L2708" i="14" s="1"/>
  <c r="M2708" i="14" s="1"/>
  <c r="I2479" i="14"/>
  <c r="L2479" i="14" s="1"/>
  <c r="M2479" i="14" s="1"/>
  <c r="I2273" i="14"/>
  <c r="L2273" i="14" s="1"/>
  <c r="M2273" i="14" s="1"/>
  <c r="I2068" i="14"/>
  <c r="L2068" i="14" s="1"/>
  <c r="M2068" i="14" s="1"/>
  <c r="I1872" i="14"/>
  <c r="L1872" i="14" s="1"/>
  <c r="M1872" i="14" s="1"/>
  <c r="I788" i="14"/>
  <c r="L788" i="14" s="1"/>
  <c r="M788" i="14" s="1"/>
  <c r="I572" i="14"/>
  <c r="L572" i="14" s="1"/>
  <c r="M572" i="14" s="1"/>
  <c r="I300" i="14"/>
  <c r="L300" i="14" s="1"/>
  <c r="M300" i="14" s="1"/>
  <c r="I2505" i="14"/>
  <c r="L2505" i="14" s="1"/>
  <c r="M2505" i="14" s="1"/>
  <c r="I2080" i="14"/>
  <c r="L2080" i="14" s="1"/>
  <c r="M2080" i="14" s="1"/>
  <c r="I1694" i="14"/>
  <c r="L1694" i="14" s="1"/>
  <c r="M1694" i="14" s="1"/>
  <c r="I313" i="14"/>
  <c r="L313" i="14" s="1"/>
  <c r="M313" i="14" s="1"/>
  <c r="I35" i="14"/>
  <c r="L35" i="14" s="1"/>
  <c r="M35" i="14" s="1"/>
  <c r="I1530" i="14"/>
  <c r="L1530" i="14" s="1"/>
  <c r="M1530" i="14" s="1"/>
  <c r="I1317" i="14"/>
  <c r="L1317" i="14" s="1"/>
  <c r="M1317" i="14" s="1"/>
  <c r="I1124" i="14"/>
  <c r="L1124" i="14" s="1"/>
  <c r="M1124" i="14" s="1"/>
  <c r="I827" i="14"/>
  <c r="L827" i="14" s="1"/>
  <c r="M827" i="14" s="1"/>
  <c r="I621" i="14"/>
  <c r="L621" i="14" s="1"/>
  <c r="M621" i="14" s="1"/>
  <c r="I365" i="14"/>
  <c r="L365" i="14" s="1"/>
  <c r="M365" i="14" s="1"/>
  <c r="I128" i="14"/>
  <c r="L128" i="14" s="1"/>
  <c r="M128" i="14" s="1"/>
  <c r="I1076" i="14"/>
  <c r="L1076" i="14" s="1"/>
  <c r="M1076" i="14" s="1"/>
  <c r="I781" i="14"/>
  <c r="L781" i="14" s="1"/>
  <c r="M781" i="14" s="1"/>
  <c r="I584" i="14"/>
  <c r="L584" i="14" s="1"/>
  <c r="M584" i="14" s="1"/>
  <c r="I322" i="14"/>
  <c r="L322" i="14" s="1"/>
  <c r="M322" i="14" s="1"/>
  <c r="I155" i="14"/>
  <c r="L155" i="14" s="1"/>
  <c r="M155" i="14" s="1"/>
  <c r="I476" i="14"/>
  <c r="L476" i="14" s="1"/>
  <c r="M476" i="14" s="1"/>
  <c r="I3018" i="14"/>
  <c r="L3018" i="14" s="1"/>
  <c r="M3018" i="14" s="1"/>
  <c r="I3343" i="14"/>
  <c r="L3343" i="14" s="1"/>
  <c r="M3343" i="14" s="1"/>
  <c r="I3082" i="14"/>
  <c r="L3082" i="14" s="1"/>
  <c r="M3082" i="14" s="1"/>
  <c r="O3082" i="14" s="1"/>
  <c r="I2926" i="14"/>
  <c r="L2926" i="14" s="1"/>
  <c r="M2926" i="14" s="1"/>
  <c r="O2926" i="14" s="1"/>
  <c r="I2744" i="14"/>
  <c r="L2744" i="14" s="1"/>
  <c r="M2744" i="14" s="1"/>
  <c r="I2550" i="14"/>
  <c r="L2550" i="14" s="1"/>
  <c r="M2550" i="14" s="1"/>
  <c r="I2407" i="14"/>
  <c r="L2407" i="14" s="1"/>
  <c r="M2407" i="14" s="1"/>
  <c r="I2182" i="14"/>
  <c r="L2182" i="14" s="1"/>
  <c r="M2182" i="14" s="1"/>
  <c r="I1959" i="14"/>
  <c r="L1959" i="14" s="1"/>
  <c r="M1959" i="14" s="1"/>
  <c r="I1706" i="14"/>
  <c r="L1706" i="14" s="1"/>
  <c r="M1706" i="14" s="1"/>
  <c r="I1446" i="14"/>
  <c r="L1446" i="14" s="1"/>
  <c r="M1446" i="14" s="1"/>
  <c r="I1208" i="14"/>
  <c r="L1208" i="14" s="1"/>
  <c r="M1208" i="14" s="1"/>
  <c r="I3369" i="14"/>
  <c r="L3369" i="14" s="1"/>
  <c r="M3369" i="14" s="1"/>
  <c r="I2975" i="14"/>
  <c r="L2975" i="14" s="1"/>
  <c r="M2975" i="14" s="1"/>
  <c r="I2813" i="14"/>
  <c r="L2813" i="14" s="1"/>
  <c r="M2813" i="14" s="1"/>
  <c r="O2813" i="14" s="1"/>
  <c r="I2577" i="14"/>
  <c r="L2577" i="14" s="1"/>
  <c r="M2577" i="14" s="1"/>
  <c r="I2497" i="14"/>
  <c r="L2497" i="14" s="1"/>
  <c r="M2497" i="14" s="1"/>
  <c r="I2441" i="14"/>
  <c r="L2441" i="14" s="1"/>
  <c r="M2441" i="14" s="1"/>
  <c r="I2299" i="14"/>
  <c r="L2299" i="14" s="1"/>
  <c r="M2299" i="14" s="1"/>
  <c r="I2223" i="14"/>
  <c r="L2223" i="14" s="1"/>
  <c r="M2223" i="14" s="1"/>
  <c r="I2071" i="14"/>
  <c r="L2071" i="14" s="1"/>
  <c r="M2071" i="14" s="1"/>
  <c r="I1973" i="14"/>
  <c r="L1973" i="14" s="1"/>
  <c r="M1973" i="14" s="1"/>
  <c r="I1819" i="14"/>
  <c r="L1819" i="14" s="1"/>
  <c r="M1819" i="14" s="1"/>
  <c r="I1742" i="14"/>
  <c r="L1742" i="14" s="1"/>
  <c r="M1742" i="14" s="1"/>
  <c r="I1604" i="14"/>
  <c r="L1604" i="14" s="1"/>
  <c r="M1604" i="14" s="1"/>
  <c r="I1481" i="14"/>
  <c r="L1481" i="14" s="1"/>
  <c r="M1481" i="14" s="1"/>
  <c r="I1399" i="14"/>
  <c r="L1399" i="14" s="1"/>
  <c r="M1399" i="14" s="1"/>
  <c r="I1252" i="14"/>
  <c r="L1252" i="14" s="1"/>
  <c r="M1252" i="14" s="1"/>
  <c r="I1129" i="14"/>
  <c r="L1129" i="14" s="1"/>
  <c r="M1129" i="14" s="1"/>
  <c r="I1030" i="14"/>
  <c r="L1030" i="14" s="1"/>
  <c r="M1030" i="14" s="1"/>
  <c r="I961" i="14"/>
  <c r="L961" i="14" s="1"/>
  <c r="M961" i="14" s="1"/>
  <c r="I893" i="14"/>
  <c r="L893" i="14" s="1"/>
  <c r="M893" i="14" s="1"/>
  <c r="I833" i="14"/>
  <c r="L833" i="14" s="1"/>
  <c r="M833" i="14" s="1"/>
  <c r="I721" i="14"/>
  <c r="L721" i="14" s="1"/>
  <c r="M721" i="14" s="1"/>
  <c r="I631" i="14"/>
  <c r="L631" i="14" s="1"/>
  <c r="M631" i="14" s="1"/>
  <c r="I506" i="14"/>
  <c r="L506" i="14" s="1"/>
  <c r="M506" i="14" s="1"/>
  <c r="I453" i="14"/>
  <c r="L453" i="14" s="1"/>
  <c r="M453" i="14" s="1"/>
  <c r="I341" i="14"/>
  <c r="L341" i="14" s="1"/>
  <c r="M341" i="14" s="1"/>
  <c r="I168" i="14"/>
  <c r="L168" i="14" s="1"/>
  <c r="M168" i="14" s="1"/>
  <c r="I3" i="14"/>
  <c r="L3" i="14" s="1"/>
  <c r="M3" i="14" s="1"/>
  <c r="I3618" i="14"/>
  <c r="L3618" i="14" s="1"/>
  <c r="M3618" i="14" s="1"/>
  <c r="I3568" i="14"/>
  <c r="L3568" i="14" s="1"/>
  <c r="M3568" i="14" s="1"/>
  <c r="I3521" i="14"/>
  <c r="L3521" i="14" s="1"/>
  <c r="M3521" i="14" s="1"/>
  <c r="I3490" i="14"/>
  <c r="L3490" i="14" s="1"/>
  <c r="M3490" i="14" s="1"/>
  <c r="I3454" i="14"/>
  <c r="L3454" i="14" s="1"/>
  <c r="M3454" i="14" s="1"/>
  <c r="I3405" i="14"/>
  <c r="L3405" i="14" s="1"/>
  <c r="M3405" i="14" s="1"/>
  <c r="I3358" i="14"/>
  <c r="L3358" i="14" s="1"/>
  <c r="M3358" i="14" s="1"/>
  <c r="I3311" i="14"/>
  <c r="L3311" i="14" s="1"/>
  <c r="M3311" i="14" s="1"/>
  <c r="I3232" i="14"/>
  <c r="L3232" i="14" s="1"/>
  <c r="M3232" i="14" s="1"/>
  <c r="I3192" i="14"/>
  <c r="L3192" i="14" s="1"/>
  <c r="M3192" i="14" s="1"/>
  <c r="I3154" i="14"/>
  <c r="L3154" i="14" s="1"/>
  <c r="M3154" i="14" s="1"/>
  <c r="I3119" i="14"/>
  <c r="L3119" i="14" s="1"/>
  <c r="M3119" i="14" s="1"/>
  <c r="I3068" i="14"/>
  <c r="L3068" i="14" s="1"/>
  <c r="M3068" i="14" s="1"/>
  <c r="I3005" i="14"/>
  <c r="L3005" i="14" s="1"/>
  <c r="M3005" i="14" s="1"/>
  <c r="I2953" i="14"/>
  <c r="L2953" i="14" s="1"/>
  <c r="M2953" i="14" s="1"/>
  <c r="I2882" i="14"/>
  <c r="L2882" i="14" s="1"/>
  <c r="M2882" i="14" s="1"/>
  <c r="I2826" i="14"/>
  <c r="L2826" i="14" s="1"/>
  <c r="M2826" i="14" s="1"/>
  <c r="I2781" i="14"/>
  <c r="L2781" i="14" s="1"/>
  <c r="M2781" i="14" s="1"/>
  <c r="I2737" i="14"/>
  <c r="L2737" i="14" s="1"/>
  <c r="M2737" i="14" s="1"/>
  <c r="I2694" i="14"/>
  <c r="L2694" i="14" s="1"/>
  <c r="M2694" i="14" s="1"/>
  <c r="I2654" i="14"/>
  <c r="L2654" i="14" s="1"/>
  <c r="M2654" i="14" s="1"/>
  <c r="I2607" i="14"/>
  <c r="L2607" i="14" s="1"/>
  <c r="M2607" i="14" s="1"/>
  <c r="I2548" i="14"/>
  <c r="L2548" i="14" s="1"/>
  <c r="M2548" i="14" s="1"/>
  <c r="I3587" i="14"/>
  <c r="L3587" i="14" s="1"/>
  <c r="M3587" i="14" s="1"/>
  <c r="I3286" i="14"/>
  <c r="L3286" i="14" s="1"/>
  <c r="M3286" i="14" s="1"/>
  <c r="I3024" i="14"/>
  <c r="L3024" i="14" s="1"/>
  <c r="M3024" i="14" s="1"/>
  <c r="I3566" i="14"/>
  <c r="L3566" i="14" s="1"/>
  <c r="M3566" i="14" s="1"/>
  <c r="I3360" i="14"/>
  <c r="L3360" i="14" s="1"/>
  <c r="M3360" i="14" s="1"/>
  <c r="I3261" i="14"/>
  <c r="L3261" i="14" s="1"/>
  <c r="M3261" i="14" s="1"/>
  <c r="I3085" i="14"/>
  <c r="L3085" i="14" s="1"/>
  <c r="M3085" i="14" s="1"/>
  <c r="I3009" i="14"/>
  <c r="L3009" i="14" s="1"/>
  <c r="M3009" i="14" s="1"/>
  <c r="I2931" i="14"/>
  <c r="L2931" i="14" s="1"/>
  <c r="M2931" i="14" s="1"/>
  <c r="I2864" i="14"/>
  <c r="L2864" i="14" s="1"/>
  <c r="M2864" i="14" s="1"/>
  <c r="I2747" i="14"/>
  <c r="L2747" i="14" s="1"/>
  <c r="M2747" i="14" s="1"/>
  <c r="I2633" i="14"/>
  <c r="L2633" i="14" s="1"/>
  <c r="M2633" i="14" s="1"/>
  <c r="I2556" i="14"/>
  <c r="L2556" i="14" s="1"/>
  <c r="M2556" i="14" s="1"/>
  <c r="I2486" i="14"/>
  <c r="L2486" i="14" s="1"/>
  <c r="M2486" i="14" s="1"/>
  <c r="I2429" i="14"/>
  <c r="L2429" i="14" s="1"/>
  <c r="M2429" i="14" s="1"/>
  <c r="I2264" i="14"/>
  <c r="L2264" i="14" s="1"/>
  <c r="M2264" i="14" s="1"/>
  <c r="I2203" i="14"/>
  <c r="L2203" i="14" s="1"/>
  <c r="M2203" i="14" s="1"/>
  <c r="I2057" i="14"/>
  <c r="L2057" i="14" s="1"/>
  <c r="M2057" i="14" s="1"/>
  <c r="I1961" i="14"/>
  <c r="L1961" i="14" s="1"/>
  <c r="M1961" i="14" s="1"/>
  <c r="I1802" i="14"/>
  <c r="L1802" i="14" s="1"/>
  <c r="M1802" i="14" s="1"/>
  <c r="I1726" i="14"/>
  <c r="L1726" i="14" s="1"/>
  <c r="M1726" i="14" s="1"/>
  <c r="I1553" i="14"/>
  <c r="L1553" i="14" s="1"/>
  <c r="M1553" i="14" s="1"/>
  <c r="O1553" i="14" s="1"/>
  <c r="I1460" i="14"/>
  <c r="L1460" i="14" s="1"/>
  <c r="M1460" i="14" s="1"/>
  <c r="I1382" i="14"/>
  <c r="L1382" i="14" s="1"/>
  <c r="M1382" i="14" s="1"/>
  <c r="I1233" i="14"/>
  <c r="L1233" i="14" s="1"/>
  <c r="M1233" i="14" s="1"/>
  <c r="I1114" i="14"/>
  <c r="L1114" i="14" s="1"/>
  <c r="M1114" i="14" s="1"/>
  <c r="I1025" i="14"/>
  <c r="L1025" i="14" s="1"/>
  <c r="M1025" i="14" s="1"/>
  <c r="I952" i="14"/>
  <c r="L952" i="14" s="1"/>
  <c r="M952" i="14" s="1"/>
  <c r="I886" i="14"/>
  <c r="L886" i="14" s="1"/>
  <c r="M886" i="14" s="1"/>
  <c r="O886" i="14" s="1"/>
  <c r="I1023" i="14"/>
  <c r="L1023" i="14" s="1"/>
  <c r="M1023" i="14" s="1"/>
  <c r="I884" i="14"/>
  <c r="L884" i="14" s="1"/>
  <c r="M884" i="14" s="1"/>
  <c r="I730" i="14"/>
  <c r="L730" i="14" s="1"/>
  <c r="M730" i="14" s="1"/>
  <c r="I677" i="14"/>
  <c r="L677" i="14" s="1"/>
  <c r="M677" i="14" s="1"/>
  <c r="I503" i="14"/>
  <c r="L503" i="14" s="1"/>
  <c r="M503" i="14" s="1"/>
  <c r="I336" i="14"/>
  <c r="L336" i="14" s="1"/>
  <c r="M336" i="14" s="1"/>
  <c r="O336" i="14" s="1"/>
  <c r="I3655" i="14"/>
  <c r="L3655" i="14" s="1"/>
  <c r="M3655" i="14" s="1"/>
  <c r="I3556" i="14"/>
  <c r="L3556" i="14" s="1"/>
  <c r="M3556" i="14" s="1"/>
  <c r="I3264" i="14"/>
  <c r="L3264" i="14" s="1"/>
  <c r="M3264" i="14" s="1"/>
  <c r="I3395" i="14"/>
  <c r="L3395" i="14" s="1"/>
  <c r="M3395" i="14" s="1"/>
  <c r="I3296" i="14"/>
  <c r="L3296" i="14" s="1"/>
  <c r="M3296" i="14" s="1"/>
  <c r="I2401" i="14"/>
  <c r="L2401" i="14" s="1"/>
  <c r="M2401" i="14" s="1"/>
  <c r="I2317" i="14"/>
  <c r="L2317" i="14" s="1"/>
  <c r="M2317" i="14" s="1"/>
  <c r="I2192" i="14"/>
  <c r="L2192" i="14" s="1"/>
  <c r="M2192" i="14" s="1"/>
  <c r="O2192" i="14" s="1"/>
  <c r="I472" i="14"/>
  <c r="L472" i="14" s="1"/>
  <c r="M472" i="14" s="1"/>
  <c r="O472" i="14" s="1"/>
  <c r="I204" i="14"/>
  <c r="L204" i="14" s="1"/>
  <c r="M204" i="14" s="1"/>
  <c r="I3636" i="14"/>
  <c r="L3636" i="14" s="1"/>
  <c r="M3636" i="14" s="1"/>
  <c r="I3546" i="14"/>
  <c r="L3546" i="14" s="1"/>
  <c r="M3546" i="14" s="1"/>
  <c r="I3475" i="14"/>
  <c r="L3475" i="14" s="1"/>
  <c r="M3475" i="14" s="1"/>
  <c r="I3393" i="14"/>
  <c r="L3393" i="14" s="1"/>
  <c r="M3393" i="14" s="1"/>
  <c r="I3287" i="14"/>
  <c r="L3287" i="14" s="1"/>
  <c r="M3287" i="14" s="1"/>
  <c r="I2399" i="14"/>
  <c r="L2399" i="14" s="1"/>
  <c r="M2399" i="14" s="1"/>
  <c r="I2319" i="14"/>
  <c r="L2319" i="14" s="1"/>
  <c r="M2319" i="14" s="1"/>
  <c r="O2319" i="14" s="1"/>
  <c r="I2199" i="14"/>
  <c r="L2199" i="14" s="1"/>
  <c r="M2199" i="14" s="1"/>
  <c r="I1811" i="14"/>
  <c r="L1811" i="14" s="1"/>
  <c r="M1811" i="14" s="1"/>
  <c r="O1811" i="14" s="1"/>
  <c r="I1708" i="14"/>
  <c r="L1708" i="14" s="1"/>
  <c r="M1708" i="14" s="1"/>
  <c r="I1607" i="14"/>
  <c r="L1607" i="14" s="1"/>
  <c r="M1607" i="14" s="1"/>
  <c r="I1518" i="14"/>
  <c r="L1518" i="14" s="1"/>
  <c r="M1518" i="14" s="1"/>
  <c r="I1403" i="14"/>
  <c r="L1403" i="14" s="1"/>
  <c r="M1403" i="14" s="1"/>
  <c r="I1322" i="14"/>
  <c r="L1322" i="14" s="1"/>
  <c r="M1322" i="14" s="1"/>
  <c r="I1225" i="14"/>
  <c r="L1225" i="14" s="1"/>
  <c r="M1225" i="14" s="1"/>
  <c r="I1137" i="14"/>
  <c r="L1137" i="14" s="1"/>
  <c r="M1137" i="14" s="1"/>
  <c r="I1043" i="14"/>
  <c r="L1043" i="14" s="1"/>
  <c r="M1043" i="14" s="1"/>
  <c r="I843" i="14"/>
  <c r="L843" i="14" s="1"/>
  <c r="M843" i="14" s="1"/>
  <c r="O843" i="14" s="1"/>
  <c r="I3209" i="14"/>
  <c r="L3209" i="14" s="1"/>
  <c r="M3209" i="14" s="1"/>
  <c r="O3209" i="14" s="1"/>
  <c r="I3143" i="14"/>
  <c r="L3143" i="14" s="1"/>
  <c r="M3143" i="14" s="1"/>
  <c r="I3057" i="14"/>
  <c r="L3057" i="14" s="1"/>
  <c r="M3057" i="14" s="1"/>
  <c r="I2950" i="14"/>
  <c r="L2950" i="14" s="1"/>
  <c r="M2950" i="14" s="1"/>
  <c r="I2825" i="14"/>
  <c r="L2825" i="14" s="1"/>
  <c r="M2825" i="14" s="1"/>
  <c r="I2751" i="14"/>
  <c r="L2751" i="14" s="1"/>
  <c r="M2751" i="14" s="1"/>
  <c r="I2669" i="14"/>
  <c r="L2669" i="14" s="1"/>
  <c r="M2669" i="14" s="1"/>
  <c r="I2582" i="14"/>
  <c r="L2582" i="14" s="1"/>
  <c r="M2582" i="14" s="1"/>
  <c r="I2458" i="14"/>
  <c r="L2458" i="14" s="1"/>
  <c r="M2458" i="14" s="1"/>
  <c r="I2368" i="14"/>
  <c r="L2368" i="14" s="1"/>
  <c r="M2368" i="14" s="1"/>
  <c r="O2368" i="14" s="1"/>
  <c r="I2283" i="14"/>
  <c r="L2283" i="14" s="1"/>
  <c r="M2283" i="14" s="1"/>
  <c r="I2167" i="14"/>
  <c r="L2167" i="14" s="1"/>
  <c r="M2167" i="14" s="1"/>
  <c r="I2077" i="14"/>
  <c r="L2077" i="14" s="1"/>
  <c r="M2077" i="14" s="1"/>
  <c r="I1986" i="14"/>
  <c r="L1986" i="14" s="1"/>
  <c r="M1986" i="14" s="1"/>
  <c r="O1986" i="14" s="1"/>
  <c r="I1884" i="14"/>
  <c r="L1884" i="14" s="1"/>
  <c r="M1884" i="14" s="1"/>
  <c r="I1812" i="14"/>
  <c r="L1812" i="14" s="1"/>
  <c r="M1812" i="14" s="1"/>
  <c r="O1812" i="14" s="1"/>
  <c r="I1707" i="14"/>
  <c r="L1707" i="14" s="1"/>
  <c r="M1707" i="14" s="1"/>
  <c r="I703" i="14"/>
  <c r="L703" i="14" s="1"/>
  <c r="M703" i="14" s="1"/>
  <c r="I632" i="14"/>
  <c r="L632" i="14" s="1"/>
  <c r="M632" i="14" s="1"/>
  <c r="I563" i="14"/>
  <c r="L563" i="14" s="1"/>
  <c r="M563" i="14" s="1"/>
  <c r="I391" i="14"/>
  <c r="L391" i="14" s="1"/>
  <c r="M391" i="14" s="1"/>
  <c r="I306" i="14"/>
  <c r="L306" i="14" s="1"/>
  <c r="M306" i="14" s="1"/>
  <c r="I199" i="14"/>
  <c r="L199" i="14" s="1"/>
  <c r="M199" i="14" s="1"/>
  <c r="I113" i="14"/>
  <c r="L113" i="14" s="1"/>
  <c r="M113" i="14" s="1"/>
  <c r="I34" i="14"/>
  <c r="L34" i="14" s="1"/>
  <c r="M34" i="14" s="1"/>
  <c r="I1656" i="14"/>
  <c r="L1656" i="14" s="1"/>
  <c r="M1656" i="14" s="1"/>
  <c r="I1563" i="14"/>
  <c r="L1563" i="14" s="1"/>
  <c r="M1563" i="14" s="1"/>
  <c r="I1454" i="14"/>
  <c r="L1454" i="14" s="1"/>
  <c r="M1454" i="14" s="1"/>
  <c r="I1347" i="14"/>
  <c r="L1347" i="14" s="1"/>
  <c r="M1347" i="14" s="1"/>
  <c r="I1254" i="14"/>
  <c r="L1254" i="14" s="1"/>
  <c r="M1254" i="14" s="1"/>
  <c r="I1169" i="14"/>
  <c r="L1169" i="14" s="1"/>
  <c r="M1169" i="14" s="1"/>
  <c r="I2119" i="14"/>
  <c r="L2119" i="14" s="1"/>
  <c r="M2119" i="14" s="1"/>
  <c r="O2119" i="14" s="1"/>
  <c r="I2075" i="14"/>
  <c r="L2075" i="14" s="1"/>
  <c r="M2075" i="14" s="1"/>
  <c r="I2037" i="14"/>
  <c r="L2037" i="14" s="1"/>
  <c r="M2037" i="14" s="1"/>
  <c r="I1977" i="14"/>
  <c r="L1977" i="14" s="1"/>
  <c r="M1977" i="14" s="1"/>
  <c r="I1924" i="14"/>
  <c r="L1924" i="14" s="1"/>
  <c r="M1924" i="14" s="1"/>
  <c r="I1877" i="14"/>
  <c r="L1877" i="14" s="1"/>
  <c r="M1877" i="14" s="1"/>
  <c r="I1840" i="14"/>
  <c r="L1840" i="14" s="1"/>
  <c r="M1840" i="14" s="1"/>
  <c r="I1725" i="14"/>
  <c r="L1725" i="14" s="1"/>
  <c r="M1725" i="14" s="1"/>
  <c r="I1598" i="14"/>
  <c r="L1598" i="14" s="1"/>
  <c r="M1598" i="14" s="1"/>
  <c r="I1503" i="14"/>
  <c r="L1503" i="14" s="1"/>
  <c r="M1503" i="14" s="1"/>
  <c r="I1370" i="14"/>
  <c r="L1370" i="14" s="1"/>
  <c r="M1370" i="14" s="1"/>
  <c r="O1370" i="14" s="1"/>
  <c r="I1283" i="14"/>
  <c r="L1283" i="14" s="1"/>
  <c r="M1283" i="14" s="1"/>
  <c r="I1177" i="14"/>
  <c r="L1177" i="14" s="1"/>
  <c r="M1177" i="14" s="1"/>
  <c r="I1055" i="14"/>
  <c r="L1055" i="14" s="1"/>
  <c r="M1055" i="14" s="1"/>
  <c r="I845" i="14"/>
  <c r="L845" i="14" s="1"/>
  <c r="M845" i="14" s="1"/>
  <c r="I3203" i="14"/>
  <c r="L3203" i="14" s="1"/>
  <c r="M3203" i="14" s="1"/>
  <c r="O3203" i="14" s="1"/>
  <c r="I3127" i="14"/>
  <c r="L3127" i="14" s="1"/>
  <c r="M3127" i="14" s="1"/>
  <c r="O3127" i="14" s="1"/>
  <c r="I3006" i="14"/>
  <c r="L3006" i="14" s="1"/>
  <c r="M3006" i="14" s="1"/>
  <c r="I2878" i="14"/>
  <c r="L2878" i="14" s="1"/>
  <c r="M2878" i="14" s="1"/>
  <c r="O2878" i="14" s="1"/>
  <c r="I2770" i="14"/>
  <c r="L2770" i="14" s="1"/>
  <c r="M2770" i="14" s="1"/>
  <c r="I2677" i="14"/>
  <c r="L2677" i="14" s="1"/>
  <c r="M2677" i="14" s="1"/>
  <c r="I908" i="14"/>
  <c r="L908" i="14" s="1"/>
  <c r="M908" i="14" s="1"/>
  <c r="I736" i="14"/>
  <c r="L736" i="14" s="1"/>
  <c r="M736" i="14" s="1"/>
  <c r="I686" i="14"/>
  <c r="L686" i="14" s="1"/>
  <c r="M686" i="14" s="1"/>
  <c r="I475" i="14"/>
  <c r="L475" i="14" s="1"/>
  <c r="M475" i="14" s="1"/>
  <c r="I382" i="14"/>
  <c r="L382" i="14" s="1"/>
  <c r="M382" i="14" s="1"/>
  <c r="I61" i="14"/>
  <c r="L61" i="14" s="1"/>
  <c r="M61" i="14" s="1"/>
  <c r="I3575" i="14"/>
  <c r="L3575" i="14" s="1"/>
  <c r="M3575" i="14" s="1"/>
  <c r="I3495" i="14"/>
  <c r="L3495" i="14" s="1"/>
  <c r="M3495" i="14" s="1"/>
  <c r="I3409" i="14"/>
  <c r="L3409" i="14" s="1"/>
  <c r="M3409" i="14" s="1"/>
  <c r="I3314" i="14"/>
  <c r="L3314" i="14" s="1"/>
  <c r="M3314" i="14" s="1"/>
  <c r="I2417" i="14"/>
  <c r="L2417" i="14" s="1"/>
  <c r="M2417" i="14" s="1"/>
  <c r="I2331" i="14"/>
  <c r="L2331" i="14" s="1"/>
  <c r="M2331" i="14" s="1"/>
  <c r="I2211" i="14"/>
  <c r="L2211" i="14" s="1"/>
  <c r="M2211" i="14" s="1"/>
  <c r="I501" i="14"/>
  <c r="L501" i="14" s="1"/>
  <c r="M501" i="14" s="1"/>
  <c r="I331" i="14"/>
  <c r="L331" i="14" s="1"/>
  <c r="M331" i="14" s="1"/>
  <c r="I3653" i="14"/>
  <c r="L3653" i="14" s="1"/>
  <c r="M3653" i="14" s="1"/>
  <c r="I3558" i="14"/>
  <c r="L3558" i="14" s="1"/>
  <c r="M3558" i="14" s="1"/>
  <c r="I3489" i="14"/>
  <c r="L3489" i="14" s="1"/>
  <c r="M3489" i="14" s="1"/>
  <c r="I3407" i="14"/>
  <c r="L3407" i="14" s="1"/>
  <c r="M3407" i="14" s="1"/>
  <c r="I3312" i="14"/>
  <c r="L3312" i="14" s="1"/>
  <c r="M3312" i="14" s="1"/>
  <c r="I2415" i="14"/>
  <c r="L2415" i="14" s="1"/>
  <c r="M2415" i="14" s="1"/>
  <c r="I2333" i="14"/>
  <c r="L2333" i="14" s="1"/>
  <c r="M2333" i="14" s="1"/>
  <c r="O2333" i="14" s="1"/>
  <c r="I2217" i="14"/>
  <c r="L2217" i="14" s="1"/>
  <c r="M2217" i="14" s="1"/>
  <c r="I1828" i="14"/>
  <c r="L1828" i="14" s="1"/>
  <c r="M1828" i="14" s="1"/>
  <c r="I1721" i="14"/>
  <c r="L1721" i="14" s="1"/>
  <c r="M1721" i="14" s="1"/>
  <c r="I1625" i="14"/>
  <c r="L1625" i="14" s="1"/>
  <c r="M1625" i="14" s="1"/>
  <c r="I1531" i="14"/>
  <c r="L1531" i="14" s="1"/>
  <c r="M1531" i="14" s="1"/>
  <c r="I1417" i="14"/>
  <c r="L1417" i="14" s="1"/>
  <c r="M1417" i="14" s="1"/>
  <c r="O1417" i="14" s="1"/>
  <c r="I1333" i="14"/>
  <c r="L1333" i="14" s="1"/>
  <c r="M1333" i="14" s="1"/>
  <c r="I1236" i="14"/>
  <c r="L1236" i="14" s="1"/>
  <c r="M1236" i="14" s="1"/>
  <c r="I1154" i="14"/>
  <c r="L1154" i="14" s="1"/>
  <c r="M1154" i="14" s="1"/>
  <c r="I1053" i="14"/>
  <c r="L1053" i="14" s="1"/>
  <c r="M1053" i="14" s="1"/>
  <c r="I863" i="14"/>
  <c r="L863" i="14" s="1"/>
  <c r="M863" i="14" s="1"/>
  <c r="I3221" i="14"/>
  <c r="L3221" i="14" s="1"/>
  <c r="M3221" i="14" s="1"/>
  <c r="I3155" i="14"/>
  <c r="L3155" i="14" s="1"/>
  <c r="M3155" i="14" s="1"/>
  <c r="I3075" i="14"/>
  <c r="L3075" i="14" s="1"/>
  <c r="M3075" i="14" s="1"/>
  <c r="I2960" i="14"/>
  <c r="L2960" i="14" s="1"/>
  <c r="M2960" i="14" s="1"/>
  <c r="I2839" i="14"/>
  <c r="L2839" i="14" s="1"/>
  <c r="M2839" i="14" s="1"/>
  <c r="I2762" i="14"/>
  <c r="L2762" i="14" s="1"/>
  <c r="M2762" i="14" s="1"/>
  <c r="I2684" i="14"/>
  <c r="L2684" i="14" s="1"/>
  <c r="M2684" i="14" s="1"/>
  <c r="I2602" i="14"/>
  <c r="L2602" i="14" s="1"/>
  <c r="M2602" i="14" s="1"/>
  <c r="I2485" i="14"/>
  <c r="L2485" i="14" s="1"/>
  <c r="M2485" i="14" s="1"/>
  <c r="I2386" i="14"/>
  <c r="L2386" i="14" s="1"/>
  <c r="M2386" i="14" s="1"/>
  <c r="I2296" i="14"/>
  <c r="L2296" i="14" s="1"/>
  <c r="M2296" i="14" s="1"/>
  <c r="I2189" i="14"/>
  <c r="L2189" i="14" s="1"/>
  <c r="M2189" i="14" s="1"/>
  <c r="I2091" i="14"/>
  <c r="L2091" i="14" s="1"/>
  <c r="M2091" i="14" s="1"/>
  <c r="I2016" i="14"/>
  <c r="L2016" i="14" s="1"/>
  <c r="M2016" i="14" s="1"/>
  <c r="I1899" i="14"/>
  <c r="L1899" i="14" s="1"/>
  <c r="M1899" i="14" s="1"/>
  <c r="I1829" i="14"/>
  <c r="L1829" i="14" s="1"/>
  <c r="M1829" i="14" s="1"/>
  <c r="I1720" i="14"/>
  <c r="L1720" i="14" s="1"/>
  <c r="M1720" i="14" s="1"/>
  <c r="O1720" i="14" s="1"/>
  <c r="I757" i="14"/>
  <c r="L757" i="14" s="1"/>
  <c r="M757" i="14" s="1"/>
  <c r="I644" i="14"/>
  <c r="L644" i="14" s="1"/>
  <c r="M644" i="14" s="1"/>
  <c r="I579" i="14"/>
  <c r="L579" i="14" s="1"/>
  <c r="M579" i="14" s="1"/>
  <c r="I424" i="14"/>
  <c r="L424" i="14" s="1"/>
  <c r="M424" i="14" s="1"/>
  <c r="I319" i="14"/>
  <c r="L319" i="14" s="1"/>
  <c r="M319" i="14" s="1"/>
  <c r="I216" i="14"/>
  <c r="L216" i="14" s="1"/>
  <c r="M216" i="14" s="1"/>
  <c r="I127" i="14"/>
  <c r="L127" i="14" s="1"/>
  <c r="M127" i="14" s="1"/>
  <c r="I44" i="14"/>
  <c r="L44" i="14" s="1"/>
  <c r="M44" i="14" s="1"/>
  <c r="I1688" i="14"/>
  <c r="L1688" i="14" s="1"/>
  <c r="M1688" i="14" s="1"/>
  <c r="I1575" i="14"/>
  <c r="L1575" i="14" s="1"/>
  <c r="M1575" i="14" s="1"/>
  <c r="O1575" i="14" s="1"/>
  <c r="I1470" i="14"/>
  <c r="L1470" i="14" s="1"/>
  <c r="M1470" i="14" s="1"/>
  <c r="I1363" i="14"/>
  <c r="L1363" i="14" s="1"/>
  <c r="M1363" i="14" s="1"/>
  <c r="O1363" i="14" s="1"/>
  <c r="I1286" i="14"/>
  <c r="L1286" i="14" s="1"/>
  <c r="M1286" i="14" s="1"/>
  <c r="I1186" i="14"/>
  <c r="L1186" i="14" s="1"/>
  <c r="M1186" i="14" s="1"/>
  <c r="I2128" i="14"/>
  <c r="L2128" i="14" s="1"/>
  <c r="M2128" i="14" s="1"/>
  <c r="I2081" i="14"/>
  <c r="L2081" i="14" s="1"/>
  <c r="M2081" i="14" s="1"/>
  <c r="I2043" i="14"/>
  <c r="L2043" i="14" s="1"/>
  <c r="M2043" i="14" s="1"/>
  <c r="I1988" i="14"/>
  <c r="L1988" i="14" s="1"/>
  <c r="M1988" i="14" s="1"/>
  <c r="I1934" i="14"/>
  <c r="L1934" i="14" s="1"/>
  <c r="M1934" i="14" s="1"/>
  <c r="I1883" i="14"/>
  <c r="L1883" i="14" s="1"/>
  <c r="M1883" i="14" s="1"/>
  <c r="I1849" i="14"/>
  <c r="L1849" i="14" s="1"/>
  <c r="M1849" i="14" s="1"/>
  <c r="I1745" i="14"/>
  <c r="L1745" i="14" s="1"/>
  <c r="M1745" i="14" s="1"/>
  <c r="I1619" i="14"/>
  <c r="L1619" i="14" s="1"/>
  <c r="M1619" i="14" s="1"/>
  <c r="I1521" i="14"/>
  <c r="L1521" i="14" s="1"/>
  <c r="M1521" i="14" s="1"/>
  <c r="I1394" i="14"/>
  <c r="L1394" i="14" s="1"/>
  <c r="M1394" i="14" s="1"/>
  <c r="I1300" i="14"/>
  <c r="L1300" i="14" s="1"/>
  <c r="M1300" i="14" s="1"/>
  <c r="O1300" i="14" s="1"/>
  <c r="I1192" i="14"/>
  <c r="L1192" i="14" s="1"/>
  <c r="M1192" i="14" s="1"/>
  <c r="I1078" i="14"/>
  <c r="L1078" i="14" s="1"/>
  <c r="M1078" i="14" s="1"/>
  <c r="I904" i="14"/>
  <c r="L904" i="14" s="1"/>
  <c r="M904" i="14" s="1"/>
  <c r="I3215" i="14"/>
  <c r="L3215" i="14" s="1"/>
  <c r="M3215" i="14" s="1"/>
  <c r="I3141" i="14"/>
  <c r="L3141" i="14" s="1"/>
  <c r="M3141" i="14" s="1"/>
  <c r="I3041" i="14"/>
  <c r="L3041" i="14" s="1"/>
  <c r="M3041" i="14" s="1"/>
  <c r="I2908" i="14"/>
  <c r="L2908" i="14" s="1"/>
  <c r="M2908" i="14" s="1"/>
  <c r="I2787" i="14"/>
  <c r="L2787" i="14" s="1"/>
  <c r="M2787" i="14" s="1"/>
  <c r="I2693" i="14"/>
  <c r="L2693" i="14" s="1"/>
  <c r="M2693" i="14" s="1"/>
  <c r="I2600" i="14"/>
  <c r="L2600" i="14" s="1"/>
  <c r="M2600" i="14" s="1"/>
  <c r="I2461" i="14"/>
  <c r="L2461" i="14" s="1"/>
  <c r="M2461" i="14" s="1"/>
  <c r="I2357" i="14"/>
  <c r="L2357" i="14" s="1"/>
  <c r="M2357" i="14" s="1"/>
  <c r="I2267" i="14"/>
  <c r="L2267" i="14" s="1"/>
  <c r="M2267" i="14" s="1"/>
  <c r="I2140" i="14"/>
  <c r="L2140" i="14" s="1"/>
  <c r="M2140" i="14" s="1"/>
  <c r="O2140" i="14" s="1"/>
  <c r="I2054" i="14"/>
  <c r="L2054" i="14" s="1"/>
  <c r="M2054" i="14" s="1"/>
  <c r="I1948" i="14"/>
  <c r="L1948" i="14" s="1"/>
  <c r="M1948" i="14" s="1"/>
  <c r="I1863" i="14"/>
  <c r="L1863" i="14" s="1"/>
  <c r="M1863" i="14" s="1"/>
  <c r="I1757" i="14"/>
  <c r="L1757" i="14" s="1"/>
  <c r="M1757" i="14" s="1"/>
  <c r="I775" i="14"/>
  <c r="L775" i="14" s="1"/>
  <c r="M775" i="14" s="1"/>
  <c r="I638" i="14"/>
  <c r="L638" i="14" s="1"/>
  <c r="M638" i="14" s="1"/>
  <c r="I556" i="14"/>
  <c r="L556" i="14" s="1"/>
  <c r="M556" i="14" s="1"/>
  <c r="I377" i="14"/>
  <c r="L377" i="14" s="1"/>
  <c r="M377" i="14" s="1"/>
  <c r="I286" i="14"/>
  <c r="L286" i="14" s="1"/>
  <c r="M286" i="14" s="1"/>
  <c r="I165" i="14"/>
  <c r="L165" i="14" s="1"/>
  <c r="M165" i="14" s="1"/>
  <c r="I2469" i="14"/>
  <c r="L2469" i="14" s="1"/>
  <c r="M2469" i="14" s="1"/>
  <c r="I2271" i="14"/>
  <c r="L2271" i="14" s="1"/>
  <c r="M2271" i="14" s="1"/>
  <c r="I2060" i="14"/>
  <c r="L2060" i="14" s="1"/>
  <c r="M2060" i="14" s="1"/>
  <c r="I1867" i="14"/>
  <c r="L1867" i="14" s="1"/>
  <c r="M1867" i="14" s="1"/>
  <c r="I784" i="14"/>
  <c r="L784" i="14" s="1"/>
  <c r="M784" i="14" s="1"/>
  <c r="I566" i="14"/>
  <c r="L566" i="14" s="1"/>
  <c r="M566" i="14" s="1"/>
  <c r="I291" i="14"/>
  <c r="L291" i="14" s="1"/>
  <c r="M291" i="14" s="1"/>
  <c r="I117" i="14"/>
  <c r="L117" i="14" s="1"/>
  <c r="M117" i="14" s="1"/>
  <c r="I28" i="14"/>
  <c r="L28" i="14" s="1"/>
  <c r="M28" i="14" s="1"/>
  <c r="O28" i="14" s="1"/>
  <c r="I1617" i="14"/>
  <c r="L1617" i="14" s="1"/>
  <c r="M1617" i="14" s="1"/>
  <c r="I1519" i="14"/>
  <c r="L1519" i="14" s="1"/>
  <c r="M1519" i="14" s="1"/>
  <c r="I1393" i="14"/>
  <c r="L1393" i="14" s="1"/>
  <c r="M1393" i="14" s="1"/>
  <c r="I1306" i="14"/>
  <c r="L1306" i="14" s="1"/>
  <c r="M1306" i="14" s="1"/>
  <c r="I1202" i="14"/>
  <c r="L1202" i="14" s="1"/>
  <c r="M1202" i="14" s="1"/>
  <c r="O1202" i="14" s="1"/>
  <c r="I1120" i="14"/>
  <c r="L1120" i="14" s="1"/>
  <c r="M1120" i="14" s="1"/>
  <c r="I1008" i="14"/>
  <c r="L1008" i="14" s="1"/>
  <c r="M1008" i="14" s="1"/>
  <c r="I817" i="14"/>
  <c r="L817" i="14" s="1"/>
  <c r="M817" i="14" s="1"/>
  <c r="I695" i="14"/>
  <c r="L695" i="14" s="1"/>
  <c r="M695" i="14" s="1"/>
  <c r="I611" i="14"/>
  <c r="L611" i="14" s="1"/>
  <c r="M611" i="14" s="1"/>
  <c r="I533" i="14"/>
  <c r="L533" i="14" s="1"/>
  <c r="M533" i="14" s="1"/>
  <c r="I357" i="14"/>
  <c r="L357" i="14" s="1"/>
  <c r="M357" i="14" s="1"/>
  <c r="I215" i="14"/>
  <c r="L215" i="14" s="1"/>
  <c r="M215" i="14" s="1"/>
  <c r="I119" i="14"/>
  <c r="L119" i="14" s="1"/>
  <c r="M119" i="14" s="1"/>
  <c r="I33" i="14"/>
  <c r="L33" i="14" s="1"/>
  <c r="M33" i="14" s="1"/>
  <c r="O33" i="14" s="1"/>
  <c r="I1064" i="14"/>
  <c r="L1064" i="14" s="1"/>
  <c r="M1064" i="14" s="1"/>
  <c r="I889" i="14"/>
  <c r="L889" i="14" s="1"/>
  <c r="M889" i="14" s="1"/>
  <c r="O889" i="14" s="1"/>
  <c r="I770" i="14"/>
  <c r="L770" i="14" s="1"/>
  <c r="M770" i="14" s="1"/>
  <c r="I646" i="14"/>
  <c r="L646" i="14" s="1"/>
  <c r="M646" i="14" s="1"/>
  <c r="I576" i="14"/>
  <c r="L576" i="14" s="1"/>
  <c r="M576" i="14" s="1"/>
  <c r="I417" i="14"/>
  <c r="L417" i="14" s="1"/>
  <c r="M417" i="14" s="1"/>
  <c r="O417" i="14" s="1"/>
  <c r="I318" i="14"/>
  <c r="L318" i="14" s="1"/>
  <c r="M318" i="14" s="1"/>
  <c r="I264" i="14"/>
  <c r="L264" i="14" s="1"/>
  <c r="M264" i="14" s="1"/>
  <c r="I142" i="14"/>
  <c r="L142" i="14" s="1"/>
  <c r="M142" i="14" s="1"/>
  <c r="I58" i="14"/>
  <c r="L58" i="14" s="1"/>
  <c r="M58" i="14" s="1"/>
  <c r="I2642" i="14"/>
  <c r="L2642" i="14" s="1"/>
  <c r="M2642" i="14" s="1"/>
  <c r="I2397" i="14"/>
  <c r="L2397" i="14" s="1"/>
  <c r="M2397" i="14" s="1"/>
  <c r="I2187" i="14"/>
  <c r="L2187" i="14" s="1"/>
  <c r="M2187" i="14" s="1"/>
  <c r="I2009" i="14"/>
  <c r="L2009" i="14" s="1"/>
  <c r="M2009" i="14" s="1"/>
  <c r="I1814" i="14"/>
  <c r="L1814" i="14" s="1"/>
  <c r="M1814" i="14" s="1"/>
  <c r="I674" i="14"/>
  <c r="L674" i="14" s="1"/>
  <c r="M674" i="14" s="1"/>
  <c r="I444" i="14"/>
  <c r="L444" i="14" s="1"/>
  <c r="M444" i="14" s="1"/>
  <c r="I210" i="14"/>
  <c r="L210" i="14" s="1"/>
  <c r="M210" i="14" s="1"/>
  <c r="O210" i="14" s="1"/>
  <c r="I91" i="14"/>
  <c r="L91" i="14" s="1"/>
  <c r="M91" i="14" s="1"/>
  <c r="I511" i="14"/>
  <c r="L511" i="14" s="1"/>
  <c r="M511" i="14" s="1"/>
  <c r="I1588" i="14"/>
  <c r="L1588" i="14" s="1"/>
  <c r="M1588" i="14" s="1"/>
  <c r="I1463" i="14"/>
  <c r="L1463" i="14" s="1"/>
  <c r="M1463" i="14" s="1"/>
  <c r="I1357" i="14"/>
  <c r="L1357" i="14" s="1"/>
  <c r="M1357" i="14" s="1"/>
  <c r="I1257" i="14"/>
  <c r="L1257" i="14" s="1"/>
  <c r="M1257" i="14" s="1"/>
  <c r="I1174" i="14"/>
  <c r="L1174" i="14" s="1"/>
  <c r="M1174" i="14" s="1"/>
  <c r="I1096" i="14"/>
  <c r="L1096" i="14" s="1"/>
  <c r="M1096" i="14" s="1"/>
  <c r="I928" i="14"/>
  <c r="L928" i="14" s="1"/>
  <c r="M928" i="14" s="1"/>
  <c r="I789" i="14"/>
  <c r="L789" i="14" s="1"/>
  <c r="M789" i="14" s="1"/>
  <c r="I662" i="14"/>
  <c r="L662" i="14" s="1"/>
  <c r="M662" i="14" s="1"/>
  <c r="I590" i="14"/>
  <c r="L590" i="14" s="1"/>
  <c r="M590" i="14" s="1"/>
  <c r="I441" i="14"/>
  <c r="L441" i="14" s="1"/>
  <c r="M441" i="14" s="1"/>
  <c r="I303" i="14"/>
  <c r="L303" i="14" s="1"/>
  <c r="M303" i="14" s="1"/>
  <c r="I178" i="14"/>
  <c r="L178" i="14" s="1"/>
  <c r="M178" i="14" s="1"/>
  <c r="I92" i="14"/>
  <c r="L92" i="14" s="1"/>
  <c r="M92" i="14" s="1"/>
  <c r="I1040" i="14"/>
  <c r="L1040" i="14" s="1"/>
  <c r="M1040" i="14" s="1"/>
  <c r="I829" i="14"/>
  <c r="L829" i="14" s="1"/>
  <c r="M829" i="14" s="1"/>
  <c r="I748" i="14"/>
  <c r="L748" i="14" s="1"/>
  <c r="M748" i="14" s="1"/>
  <c r="I623" i="14"/>
  <c r="L623" i="14" s="1"/>
  <c r="M623" i="14" s="1"/>
  <c r="I543" i="14"/>
  <c r="L543" i="14" s="1"/>
  <c r="M543" i="14" s="1"/>
  <c r="O543" i="14" s="1"/>
  <c r="I374" i="14"/>
  <c r="L374" i="14" s="1"/>
  <c r="M374" i="14" s="1"/>
  <c r="I308" i="14"/>
  <c r="L308" i="14" s="1"/>
  <c r="M308" i="14" s="1"/>
  <c r="I209" i="14"/>
  <c r="L209" i="14" s="1"/>
  <c r="M209" i="14" s="1"/>
  <c r="I121" i="14"/>
  <c r="L121" i="14" s="1"/>
  <c r="M121" i="14" s="1"/>
  <c r="I36" i="14"/>
  <c r="L36" i="14" s="1"/>
  <c r="M36" i="14" s="1"/>
  <c r="I2420" i="14"/>
  <c r="L2420" i="14" s="1"/>
  <c r="M2420" i="14" s="1"/>
  <c r="I2212" i="14"/>
  <c r="L2212" i="14" s="1"/>
  <c r="M2212" i="14" s="1"/>
  <c r="I2032" i="14"/>
  <c r="L2032" i="14" s="1"/>
  <c r="M2032" i="14" s="1"/>
  <c r="I1839" i="14"/>
  <c r="L1839" i="14" s="1"/>
  <c r="M1839" i="14" s="1"/>
  <c r="I751" i="14"/>
  <c r="L751" i="14" s="1"/>
  <c r="M751" i="14" s="1"/>
  <c r="I530" i="14"/>
  <c r="L530" i="14" s="1"/>
  <c r="M530" i="14" s="1"/>
  <c r="I265" i="14"/>
  <c r="L265" i="14" s="1"/>
  <c r="M265" i="14" s="1"/>
  <c r="I101" i="14"/>
  <c r="L101" i="14" s="1"/>
  <c r="M101" i="14" s="1"/>
  <c r="I11" i="14"/>
  <c r="L11" i="14" s="1"/>
  <c r="M11" i="14" s="1"/>
  <c r="I1597" i="14"/>
  <c r="L1597" i="14" s="1"/>
  <c r="M1597" i="14" s="1"/>
  <c r="I1505" i="14"/>
  <c r="L1505" i="14" s="1"/>
  <c r="M1505" i="14" s="1"/>
  <c r="I1372" i="14"/>
  <c r="L1372" i="14" s="1"/>
  <c r="M1372" i="14" s="1"/>
  <c r="I1284" i="14"/>
  <c r="L1284" i="14" s="1"/>
  <c r="M1284" i="14" s="1"/>
  <c r="O1284" i="14" s="1"/>
  <c r="I1184" i="14"/>
  <c r="L1184" i="14" s="1"/>
  <c r="M1184" i="14" s="1"/>
  <c r="I1109" i="14"/>
  <c r="L1109" i="14" s="1"/>
  <c r="M1109" i="14" s="1"/>
  <c r="I954" i="14"/>
  <c r="L954" i="14" s="1"/>
  <c r="M954" i="14" s="1"/>
  <c r="I797" i="14"/>
  <c r="L797" i="14" s="1"/>
  <c r="M797" i="14" s="1"/>
  <c r="I670" i="14"/>
  <c r="L670" i="14" s="1"/>
  <c r="M670" i="14" s="1"/>
  <c r="I598" i="14"/>
  <c r="L598" i="14" s="1"/>
  <c r="M598" i="14" s="1"/>
  <c r="I452" i="14"/>
  <c r="L452" i="14" s="1"/>
  <c r="M452" i="14" s="1"/>
  <c r="I338" i="14"/>
  <c r="L338" i="14" s="1"/>
  <c r="M338" i="14" s="1"/>
  <c r="O338" i="14" s="1"/>
  <c r="I191" i="14"/>
  <c r="L191" i="14" s="1"/>
  <c r="M191" i="14" s="1"/>
  <c r="O191" i="14" s="1"/>
  <c r="I102" i="14"/>
  <c r="L102" i="14" s="1"/>
  <c r="M102" i="14" s="1"/>
  <c r="I14" i="14"/>
  <c r="L14" i="14" s="1"/>
  <c r="M14" i="14" s="1"/>
  <c r="I1048" i="14"/>
  <c r="L1048" i="14" s="1"/>
  <c r="M1048" i="14" s="1"/>
  <c r="O1048" i="14" s="1"/>
  <c r="I844" i="14"/>
  <c r="L844" i="14" s="1"/>
  <c r="M844" i="14" s="1"/>
  <c r="I756" i="14"/>
  <c r="L756" i="14" s="1"/>
  <c r="M756" i="14" s="1"/>
  <c r="I633" i="14"/>
  <c r="L633" i="14" s="1"/>
  <c r="M633" i="14" s="1"/>
  <c r="I559" i="14"/>
  <c r="L559" i="14" s="1"/>
  <c r="M559" i="14" s="1"/>
  <c r="I386" i="14"/>
  <c r="L386" i="14" s="1"/>
  <c r="M386" i="14" s="1"/>
  <c r="I312" i="14"/>
  <c r="L312" i="14" s="1"/>
  <c r="M312" i="14" s="1"/>
  <c r="O312" i="14" s="1"/>
  <c r="I217" i="14"/>
  <c r="L217" i="14" s="1"/>
  <c r="M217" i="14" s="1"/>
  <c r="O217" i="14" s="1"/>
  <c r="I129" i="14"/>
  <c r="L129" i="14" s="1"/>
  <c r="M129" i="14" s="1"/>
  <c r="I43" i="14"/>
  <c r="L43" i="14" s="1"/>
  <c r="M43" i="14" s="1"/>
  <c r="I2678" i="14"/>
  <c r="L2678" i="14" s="1"/>
  <c r="M2678" i="14" s="1"/>
  <c r="O2678" i="14" s="1"/>
  <c r="I3123" i="14"/>
  <c r="L3123" i="14" s="1"/>
  <c r="M3123" i="14" s="1"/>
  <c r="I2618" i="14"/>
  <c r="L2618" i="14" s="1"/>
  <c r="M2618" i="14" s="1"/>
  <c r="O2618" i="14" s="1"/>
  <c r="I1473" i="14"/>
  <c r="L1473" i="14" s="1"/>
  <c r="M1473" i="14" s="1"/>
  <c r="I1611" i="14"/>
  <c r="L1611" i="14" s="1"/>
  <c r="M1611" i="14" s="1"/>
  <c r="I3638" i="14"/>
  <c r="L3638" i="14" s="1"/>
  <c r="M3638" i="14" s="1"/>
  <c r="I2186" i="14"/>
  <c r="L2186" i="14" s="1"/>
  <c r="M2186" i="14" s="1"/>
  <c r="I2730" i="14"/>
  <c r="L2730" i="14" s="1"/>
  <c r="M2730" i="14" s="1"/>
  <c r="I294" i="14"/>
  <c r="L294" i="14" s="1"/>
  <c r="M294" i="14" s="1"/>
  <c r="I1826" i="14"/>
  <c r="L1826" i="14" s="1"/>
  <c r="M1826" i="14" s="1"/>
  <c r="O1826" i="14" s="1"/>
  <c r="I2416" i="14"/>
  <c r="L2416" i="14" s="1"/>
  <c r="M2416" i="14" s="1"/>
  <c r="I1980" i="14"/>
  <c r="L1980" i="14" s="1"/>
  <c r="M1980" i="14" s="1"/>
  <c r="I586" i="14"/>
  <c r="L586" i="14" s="1"/>
  <c r="M586" i="14" s="1"/>
  <c r="I1422" i="14"/>
  <c r="L1422" i="14" s="1"/>
  <c r="M1422" i="14" s="1"/>
  <c r="I2406" i="14"/>
  <c r="L2406" i="14" s="1"/>
  <c r="M2406" i="14" s="1"/>
  <c r="I1445" i="14"/>
  <c r="L1445" i="14" s="1"/>
  <c r="M1445" i="14" s="1"/>
  <c r="I713" i="14"/>
  <c r="L713" i="14" s="1"/>
  <c r="M713" i="14" s="1"/>
  <c r="I3553" i="14"/>
  <c r="L3553" i="14" s="1"/>
  <c r="M3553" i="14" s="1"/>
  <c r="I3184" i="14"/>
  <c r="L3184" i="14" s="1"/>
  <c r="M3184" i="14" s="1"/>
  <c r="I2771" i="14"/>
  <c r="L2771" i="14" s="1"/>
  <c r="M2771" i="14" s="1"/>
  <c r="I2599" i="14"/>
  <c r="L2599" i="14" s="1"/>
  <c r="M2599" i="14" s="1"/>
  <c r="I2996" i="14"/>
  <c r="L2996" i="14" s="1"/>
  <c r="M2996" i="14" s="1"/>
  <c r="I3064" i="14"/>
  <c r="L3064" i="14" s="1"/>
  <c r="M3064" i="14" s="1"/>
  <c r="I2734" i="14"/>
  <c r="L2734" i="14" s="1"/>
  <c r="M2734" i="14" s="1"/>
  <c r="I2375" i="14"/>
  <c r="L2375" i="14" s="1"/>
  <c r="M2375" i="14" s="1"/>
  <c r="I1937" i="14"/>
  <c r="L1937" i="14" s="1"/>
  <c r="M1937" i="14" s="1"/>
  <c r="I1440" i="14"/>
  <c r="L1440" i="14" s="1"/>
  <c r="M1440" i="14" s="1"/>
  <c r="I1015" i="14"/>
  <c r="L1015" i="14" s="1"/>
  <c r="M1015" i="14" s="1"/>
  <c r="I855" i="14"/>
  <c r="L855" i="14" s="1"/>
  <c r="M855" i="14" s="1"/>
  <c r="I202" i="14"/>
  <c r="L202" i="14" s="1"/>
  <c r="M202" i="14" s="1"/>
  <c r="I3377" i="14"/>
  <c r="L3377" i="14" s="1"/>
  <c r="M3377" i="14" s="1"/>
  <c r="I2166" i="14"/>
  <c r="L2166" i="14" s="1"/>
  <c r="M2166" i="14" s="1"/>
  <c r="I3523" i="14"/>
  <c r="L3523" i="14" s="1"/>
  <c r="M3523" i="14" s="1"/>
  <c r="I2378" i="14"/>
  <c r="L2378" i="14" s="1"/>
  <c r="M2378" i="14" s="1"/>
  <c r="I1693" i="14"/>
  <c r="L1693" i="14" s="1"/>
  <c r="M1693" i="14" s="1"/>
  <c r="I1305" i="14"/>
  <c r="L1305" i="14" s="1"/>
  <c r="M1305" i="14" s="1"/>
  <c r="I820" i="14"/>
  <c r="L820" i="14" s="1"/>
  <c r="M820" i="14" s="1"/>
  <c r="I2917" i="14"/>
  <c r="L2917" i="14" s="1"/>
  <c r="M2917" i="14" s="1"/>
  <c r="I2549" i="14"/>
  <c r="L2549" i="14" s="1"/>
  <c r="M2549" i="14" s="1"/>
  <c r="I2142" i="14"/>
  <c r="L2142" i="14" s="1"/>
  <c r="M2142" i="14" s="1"/>
  <c r="I1787" i="14"/>
  <c r="L1787" i="14" s="1"/>
  <c r="M1787" i="14" s="1"/>
  <c r="I538" i="14"/>
  <c r="L538" i="14" s="1"/>
  <c r="M538" i="14" s="1"/>
  <c r="I93" i="14"/>
  <c r="L93" i="14" s="1"/>
  <c r="M93" i="14" s="1"/>
  <c r="I1416" i="14"/>
  <c r="L1416" i="14" s="1"/>
  <c r="M1416" i="14" s="1"/>
  <c r="O1416" i="14" s="1"/>
  <c r="I2105" i="14"/>
  <c r="L2105" i="14" s="1"/>
  <c r="M2105" i="14" s="1"/>
  <c r="O2105" i="14" s="1"/>
  <c r="I1914" i="14"/>
  <c r="L1914" i="14" s="1"/>
  <c r="M1914" i="14" s="1"/>
  <c r="I1581" i="14"/>
  <c r="L1581" i="14" s="1"/>
  <c r="M1581" i="14" s="1"/>
  <c r="I1147" i="14"/>
  <c r="L1147" i="14" s="1"/>
  <c r="M1147" i="14" s="1"/>
  <c r="O1147" i="14" s="1"/>
  <c r="I3107" i="14"/>
  <c r="L3107" i="14" s="1"/>
  <c r="M3107" i="14" s="1"/>
  <c r="I1019" i="14"/>
  <c r="L1019" i="14" s="1"/>
  <c r="M1019" i="14" s="1"/>
  <c r="I499" i="14"/>
  <c r="L499" i="14" s="1"/>
  <c r="M499" i="14" s="1"/>
  <c r="I3478" i="14"/>
  <c r="L3478" i="14" s="1"/>
  <c r="M3478" i="14" s="1"/>
  <c r="I2303" i="14"/>
  <c r="L2303" i="14" s="1"/>
  <c r="M2303" i="14" s="1"/>
  <c r="I3631" i="14"/>
  <c r="L3631" i="14" s="1"/>
  <c r="M3631" i="14" s="1"/>
  <c r="I3274" i="14"/>
  <c r="L3274" i="14" s="1"/>
  <c r="M3274" i="14" s="1"/>
  <c r="I1807" i="14"/>
  <c r="L1807" i="14" s="1"/>
  <c r="M1807" i="14" s="1"/>
  <c r="O1807" i="14" s="1"/>
  <c r="I1396" i="14"/>
  <c r="L1396" i="14" s="1"/>
  <c r="M1396" i="14" s="1"/>
  <c r="I1041" i="14"/>
  <c r="L1041" i="14" s="1"/>
  <c r="M1041" i="14" s="1"/>
  <c r="I3051" i="14"/>
  <c r="L3051" i="14" s="1"/>
  <c r="M3051" i="14" s="1"/>
  <c r="I2664" i="14"/>
  <c r="L2664" i="14" s="1"/>
  <c r="M2664" i="14" s="1"/>
  <c r="I2277" i="14"/>
  <c r="L2277" i="14" s="1"/>
  <c r="M2277" i="14" s="1"/>
  <c r="I1880" i="14"/>
  <c r="L1880" i="14" s="1"/>
  <c r="M1880" i="14" s="1"/>
  <c r="I629" i="14"/>
  <c r="L629" i="14" s="1"/>
  <c r="M629" i="14" s="1"/>
  <c r="I192" i="14"/>
  <c r="L192" i="14" s="1"/>
  <c r="M192" i="14" s="1"/>
  <c r="O192" i="14" s="1"/>
  <c r="I1544" i="14"/>
  <c r="L1544" i="14" s="1"/>
  <c r="M1544" i="14" s="1"/>
  <c r="I1165" i="14"/>
  <c r="L1165" i="14" s="1"/>
  <c r="M1165" i="14" s="1"/>
  <c r="I1969" i="14"/>
  <c r="L1969" i="14" s="1"/>
  <c r="M1969" i="14" s="1"/>
  <c r="I1719" i="14"/>
  <c r="L1719" i="14" s="1"/>
  <c r="M1719" i="14" s="1"/>
  <c r="I1267" i="14"/>
  <c r="L1267" i="14" s="1"/>
  <c r="M1267" i="14" s="1"/>
  <c r="I3197" i="14"/>
  <c r="L3197" i="14" s="1"/>
  <c r="M3197" i="14" s="1"/>
  <c r="I2765" i="14"/>
  <c r="L2765" i="14" s="1"/>
  <c r="M2765" i="14" s="1"/>
  <c r="I2336" i="14"/>
  <c r="L2336" i="14" s="1"/>
  <c r="M2336" i="14" s="1"/>
  <c r="I1923" i="14"/>
  <c r="L1923" i="14" s="1"/>
  <c r="M1923" i="14" s="1"/>
  <c r="I618" i="14"/>
  <c r="L618" i="14" s="1"/>
  <c r="M618" i="14" s="1"/>
  <c r="I2655" i="14"/>
  <c r="L2655" i="14" s="1"/>
  <c r="M2655" i="14" s="1"/>
  <c r="I1827" i="14"/>
  <c r="L1827" i="14" s="1"/>
  <c r="M1827" i="14" s="1"/>
  <c r="I95" i="14"/>
  <c r="L95" i="14" s="1"/>
  <c r="M95" i="14" s="1"/>
  <c r="I1365" i="14"/>
  <c r="L1365" i="14" s="1"/>
  <c r="M1365" i="14" s="1"/>
  <c r="O1365" i="14" s="1"/>
  <c r="I933" i="14"/>
  <c r="L933" i="14" s="1"/>
  <c r="M933" i="14" s="1"/>
  <c r="I445" i="14"/>
  <c r="L445" i="14" s="1"/>
  <c r="M445" i="14" s="1"/>
  <c r="O445" i="14" s="1"/>
  <c r="I9" i="14"/>
  <c r="L9" i="14" s="1"/>
  <c r="M9" i="14" s="1"/>
  <c r="I628" i="14"/>
  <c r="L628" i="14" s="1"/>
  <c r="M628" i="14" s="1"/>
  <c r="I211" i="14"/>
  <c r="L211" i="14" s="1"/>
  <c r="M211" i="14" s="1"/>
  <c r="I2352" i="14"/>
  <c r="L2352" i="14" s="1"/>
  <c r="M2352" i="14" s="1"/>
  <c r="I1943" i="14"/>
  <c r="L1943" i="14" s="1"/>
  <c r="M1943" i="14" s="1"/>
  <c r="O1943" i="14" s="1"/>
  <c r="I634" i="14"/>
  <c r="L634" i="14" s="1"/>
  <c r="M634" i="14" s="1"/>
  <c r="I158" i="14"/>
  <c r="L158" i="14" s="1"/>
  <c r="M158" i="14" s="1"/>
  <c r="I1691" i="14"/>
  <c r="L1691" i="14" s="1"/>
  <c r="M1691" i="14" s="1"/>
  <c r="I1452" i="14"/>
  <c r="L1452" i="14" s="1"/>
  <c r="M1452" i="14" s="1"/>
  <c r="I1235" i="14"/>
  <c r="L1235" i="14" s="1"/>
  <c r="M1235" i="14" s="1"/>
  <c r="I1066" i="14"/>
  <c r="L1066" i="14" s="1"/>
  <c r="M1066" i="14" s="1"/>
  <c r="I767" i="14"/>
  <c r="L767" i="14" s="1"/>
  <c r="M767" i="14" s="1"/>
  <c r="I573" i="14"/>
  <c r="L573" i="14" s="1"/>
  <c r="M573" i="14" s="1"/>
  <c r="I279" i="14"/>
  <c r="L279" i="14" s="1"/>
  <c r="M279" i="14" s="1"/>
  <c r="I76" i="14"/>
  <c r="L76" i="14" s="1"/>
  <c r="M76" i="14" s="1"/>
  <c r="I998" i="14"/>
  <c r="L998" i="14" s="1"/>
  <c r="M998" i="14" s="1"/>
  <c r="I685" i="14"/>
  <c r="L685" i="14" s="1"/>
  <c r="M685" i="14" s="1"/>
  <c r="O685" i="14" s="1"/>
  <c r="I529" i="14"/>
  <c r="L529" i="14" s="1"/>
  <c r="M529" i="14" s="1"/>
  <c r="I297" i="14"/>
  <c r="L297" i="14" s="1"/>
  <c r="M297" i="14" s="1"/>
  <c r="I100" i="14"/>
  <c r="L100" i="14" s="1"/>
  <c r="M100" i="14" s="1"/>
  <c r="I2377" i="14"/>
  <c r="L2377" i="14" s="1"/>
  <c r="M2377" i="14" s="1"/>
  <c r="I1965" i="14"/>
  <c r="L1965" i="14" s="1"/>
  <c r="M1965" i="14" s="1"/>
  <c r="I653" i="14"/>
  <c r="L653" i="14" s="1"/>
  <c r="M653" i="14" s="1"/>
  <c r="I182" i="14"/>
  <c r="L182" i="14" s="1"/>
  <c r="M182" i="14" s="1"/>
  <c r="O182" i="14" s="1"/>
  <c r="I519" i="14"/>
  <c r="L519" i="14" s="1"/>
  <c r="M519" i="14" s="1"/>
  <c r="I1468" i="14"/>
  <c r="L1468" i="14" s="1"/>
  <c r="M1468" i="14" s="1"/>
  <c r="I1245" i="14"/>
  <c r="L1245" i="14" s="1"/>
  <c r="M1245" i="14" s="1"/>
  <c r="O1245" i="14" s="1"/>
  <c r="I1080" i="14"/>
  <c r="L1080" i="14" s="1"/>
  <c r="M1080" i="14" s="1"/>
  <c r="I776" i="14"/>
  <c r="L776" i="14" s="1"/>
  <c r="M776" i="14" s="1"/>
  <c r="I582" i="14"/>
  <c r="L582" i="14" s="1"/>
  <c r="M582" i="14" s="1"/>
  <c r="I287" i="14"/>
  <c r="L287" i="14" s="1"/>
  <c r="M287" i="14" s="1"/>
  <c r="I84" i="14"/>
  <c r="L84" i="14" s="1"/>
  <c r="M84" i="14" s="1"/>
  <c r="O84" i="14" s="1"/>
  <c r="I1006" i="14"/>
  <c r="L1006" i="14" s="1"/>
  <c r="M1006" i="14" s="1"/>
  <c r="I697" i="14"/>
  <c r="L697" i="14" s="1"/>
  <c r="M697" i="14" s="1"/>
  <c r="I541" i="14"/>
  <c r="L541" i="14" s="1"/>
  <c r="M541" i="14" s="1"/>
  <c r="I301" i="14"/>
  <c r="L301" i="14" s="1"/>
  <c r="M301" i="14" s="1"/>
  <c r="I110" i="14"/>
  <c r="L110" i="14" s="1"/>
  <c r="M110" i="14" s="1"/>
  <c r="I86" i="14"/>
  <c r="L86" i="14" s="1"/>
  <c r="M86" i="14" s="1"/>
  <c r="I281" i="14"/>
  <c r="L281" i="14" s="1"/>
  <c r="M281" i="14" s="1"/>
  <c r="I448" i="14"/>
  <c r="L448" i="14" s="1"/>
  <c r="M448" i="14" s="1"/>
  <c r="O448" i="14" s="1"/>
  <c r="I664" i="14"/>
  <c r="L664" i="14" s="1"/>
  <c r="M664" i="14" s="1"/>
  <c r="I930" i="14"/>
  <c r="L930" i="14" s="1"/>
  <c r="M930" i="14" s="1"/>
  <c r="I49" i="14"/>
  <c r="L49" i="14" s="1"/>
  <c r="M49" i="14" s="1"/>
  <c r="I266" i="14"/>
  <c r="L266" i="14" s="1"/>
  <c r="M266" i="14" s="1"/>
  <c r="I555" i="14"/>
  <c r="L555" i="14" s="1"/>
  <c r="M555" i="14" s="1"/>
  <c r="I754" i="14"/>
  <c r="L754" i="14" s="1"/>
  <c r="M754" i="14" s="1"/>
  <c r="I1050" i="14"/>
  <c r="L1050" i="14" s="1"/>
  <c r="M1050" i="14" s="1"/>
  <c r="I1222" i="14"/>
  <c r="L1222" i="14" s="1"/>
  <c r="M1222" i="14" s="1"/>
  <c r="I1418" i="14"/>
  <c r="L1418" i="14" s="1"/>
  <c r="M1418" i="14" s="1"/>
  <c r="I1658" i="14"/>
  <c r="L1658" i="14" s="1"/>
  <c r="M1658" i="14" s="1"/>
  <c r="I136" i="14"/>
  <c r="L136" i="14" s="1"/>
  <c r="M136" i="14" s="1"/>
  <c r="I603" i="14"/>
  <c r="L603" i="14" s="1"/>
  <c r="M603" i="14" s="1"/>
  <c r="I1903" i="14"/>
  <c r="L1903" i="14" s="1"/>
  <c r="M1903" i="14" s="1"/>
  <c r="I2324" i="14"/>
  <c r="L2324" i="14" s="1"/>
  <c r="M2324" i="14" s="1"/>
  <c r="O2324" i="14" s="1"/>
  <c r="I188" i="14"/>
  <c r="L188" i="14" s="1"/>
  <c r="M188" i="14" s="1"/>
  <c r="I414" i="14"/>
  <c r="L414" i="14" s="1"/>
  <c r="M414" i="14" s="1"/>
  <c r="I657" i="14"/>
  <c r="L657" i="14" s="1"/>
  <c r="M657" i="14" s="1"/>
  <c r="I1790" i="14"/>
  <c r="L1790" i="14" s="1"/>
  <c r="M1790" i="14" s="1"/>
  <c r="I1975" i="14"/>
  <c r="L1975" i="14" s="1"/>
  <c r="M1975" i="14" s="1"/>
  <c r="I2165" i="14"/>
  <c r="L2165" i="14" s="1"/>
  <c r="M2165" i="14" s="1"/>
  <c r="I2384" i="14"/>
  <c r="L2384" i="14" s="1"/>
  <c r="M2384" i="14" s="1"/>
  <c r="I2622" i="14"/>
  <c r="L2622" i="14" s="1"/>
  <c r="M2622" i="14" s="1"/>
  <c r="I2809" i="14"/>
  <c r="L2809" i="14" s="1"/>
  <c r="M2809" i="14" s="1"/>
  <c r="I3067" i="14"/>
  <c r="L3067" i="14" s="1"/>
  <c r="M3067" i="14" s="1"/>
  <c r="I3262" i="14"/>
  <c r="L3262" i="14" s="1"/>
  <c r="M3262" i="14" s="1"/>
  <c r="I1110" i="14"/>
  <c r="L1110" i="14" s="1"/>
  <c r="M1110" i="14" s="1"/>
  <c r="I1327" i="14"/>
  <c r="L1327" i="14" s="1"/>
  <c r="M1327" i="14" s="1"/>
  <c r="I1543" i="14"/>
  <c r="L1543" i="14" s="1"/>
  <c r="M1543" i="14" s="1"/>
  <c r="I1774" i="14"/>
  <c r="L1774" i="14" s="1"/>
  <c r="M1774" i="14" s="1"/>
  <c r="I1898" i="14"/>
  <c r="L1898" i="14" s="1"/>
  <c r="M1898" i="14" s="1"/>
  <c r="I2013" i="14"/>
  <c r="L2013" i="14" s="1"/>
  <c r="M2013" i="14" s="1"/>
  <c r="I2090" i="14"/>
  <c r="L2090" i="14" s="1"/>
  <c r="M2090" i="14" s="1"/>
  <c r="I1212" i="14"/>
  <c r="L1212" i="14" s="1"/>
  <c r="M1212" i="14" s="1"/>
  <c r="I1391" i="14"/>
  <c r="L1391" i="14" s="1"/>
  <c r="M1391" i="14" s="1"/>
  <c r="I1591" i="14"/>
  <c r="L1591" i="14" s="1"/>
  <c r="M1591" i="14" s="1"/>
  <c r="I75" i="14"/>
  <c r="L75" i="14" s="1"/>
  <c r="M75" i="14" s="1"/>
  <c r="I267" i="14"/>
  <c r="L267" i="14" s="1"/>
  <c r="M267" i="14" s="1"/>
  <c r="I454" i="14"/>
  <c r="L454" i="14" s="1"/>
  <c r="M454" i="14" s="1"/>
  <c r="I663" i="14"/>
  <c r="L663" i="14" s="1"/>
  <c r="M663" i="14" s="1"/>
  <c r="I1744" i="14"/>
  <c r="L1744" i="14" s="1"/>
  <c r="M1744" i="14" s="1"/>
  <c r="I1925" i="14"/>
  <c r="L1925" i="14" s="1"/>
  <c r="M1925" i="14" s="1"/>
  <c r="I2118" i="14"/>
  <c r="L2118" i="14" s="1"/>
  <c r="M2118" i="14" s="1"/>
  <c r="O2118" i="14" s="1"/>
  <c r="I2326" i="14"/>
  <c r="L2326" i="14" s="1"/>
  <c r="M2326" i="14" s="1"/>
  <c r="I2507" i="14"/>
  <c r="L2507" i="14" s="1"/>
  <c r="M2507" i="14" s="1"/>
  <c r="I2699" i="14"/>
  <c r="L2699" i="14" s="1"/>
  <c r="M2699" i="14" s="1"/>
  <c r="I2875" i="14"/>
  <c r="L2875" i="14" s="1"/>
  <c r="M2875" i="14" s="1"/>
  <c r="O2875" i="14" s="1"/>
  <c r="I3105" i="14"/>
  <c r="L3105" i="14" s="1"/>
  <c r="M3105" i="14" s="1"/>
  <c r="I3266" i="14"/>
  <c r="L3266" i="14" s="1"/>
  <c r="M3266" i="14" s="1"/>
  <c r="I1082" i="14"/>
  <c r="L1082" i="14" s="1"/>
  <c r="M1082" i="14" s="1"/>
  <c r="I1265" i="14"/>
  <c r="L1265" i="14" s="1"/>
  <c r="M1265" i="14" s="1"/>
  <c r="I1455" i="14"/>
  <c r="L1455" i="14" s="1"/>
  <c r="M1455" i="14" s="1"/>
  <c r="I1655" i="14"/>
  <c r="L1655" i="14" s="1"/>
  <c r="M1655" i="14" s="1"/>
  <c r="I1894" i="14"/>
  <c r="L1894" i="14" s="1"/>
  <c r="M1894" i="14" s="1"/>
  <c r="I2349" i="14"/>
  <c r="L2349" i="14" s="1"/>
  <c r="M2349" i="14" s="1"/>
  <c r="O2349" i="14" s="1"/>
  <c r="I3330" i="14"/>
  <c r="L3330" i="14" s="1"/>
  <c r="M3330" i="14" s="1"/>
  <c r="I3505" i="14"/>
  <c r="L3505" i="14" s="1"/>
  <c r="M3505" i="14" s="1"/>
  <c r="I63" i="14"/>
  <c r="L63" i="14" s="1"/>
  <c r="M63" i="14" s="1"/>
  <c r="I525" i="14"/>
  <c r="L525" i="14" s="1"/>
  <c r="M525" i="14" s="1"/>
  <c r="I2351" i="14"/>
  <c r="L2351" i="14" s="1"/>
  <c r="M2351" i="14" s="1"/>
  <c r="I3333" i="14"/>
  <c r="L3333" i="14" s="1"/>
  <c r="M3333" i="14" s="1"/>
  <c r="I3513" i="14"/>
  <c r="L3513" i="14" s="1"/>
  <c r="M3513" i="14" s="1"/>
  <c r="I118" i="14"/>
  <c r="L118" i="14" s="1"/>
  <c r="M118" i="14" s="1"/>
  <c r="I551" i="14"/>
  <c r="L551" i="14" s="1"/>
  <c r="M551" i="14" s="1"/>
  <c r="I744" i="14"/>
  <c r="L744" i="14" s="1"/>
  <c r="M744" i="14" s="1"/>
  <c r="I2697" i="14"/>
  <c r="L2697" i="14" s="1"/>
  <c r="M2697" i="14" s="1"/>
  <c r="I2913" i="14"/>
  <c r="L2913" i="14" s="1"/>
  <c r="M2913" i="14" s="1"/>
  <c r="I3145" i="14"/>
  <c r="L3145" i="14" s="1"/>
  <c r="M3145" i="14" s="1"/>
  <c r="I909" i="14"/>
  <c r="L909" i="14" s="1"/>
  <c r="M909" i="14" s="1"/>
  <c r="I1197" i="14"/>
  <c r="L1197" i="14" s="1"/>
  <c r="M1197" i="14" s="1"/>
  <c r="I1400" i="14"/>
  <c r="L1400" i="14" s="1"/>
  <c r="M1400" i="14" s="1"/>
  <c r="O1400" i="14" s="1"/>
  <c r="I1629" i="14"/>
  <c r="L1629" i="14" s="1"/>
  <c r="M1629" i="14" s="1"/>
  <c r="I1850" i="14"/>
  <c r="L1850" i="14" s="1"/>
  <c r="M1850" i="14" s="1"/>
  <c r="I1939" i="14"/>
  <c r="L1939" i="14" s="1"/>
  <c r="M1939" i="14" s="1"/>
  <c r="I2045" i="14"/>
  <c r="L2045" i="14" s="1"/>
  <c r="M2045" i="14" s="1"/>
  <c r="I2130" i="14"/>
  <c r="L2130" i="14" s="1"/>
  <c r="M2130" i="14" s="1"/>
  <c r="I1289" i="14"/>
  <c r="L1289" i="14" s="1"/>
  <c r="M1289" i="14" s="1"/>
  <c r="I1474" i="14"/>
  <c r="L1474" i="14" s="1"/>
  <c r="M1474" i="14" s="1"/>
  <c r="I514" i="14"/>
  <c r="L514" i="14" s="1"/>
  <c r="M514" i="14" s="1"/>
  <c r="I132" i="14"/>
  <c r="L132" i="14" s="1"/>
  <c r="M132" i="14" s="1"/>
  <c r="O132" i="14" s="1"/>
  <c r="I323" i="14"/>
  <c r="L323" i="14" s="1"/>
  <c r="M323" i="14" s="1"/>
  <c r="I583" i="14"/>
  <c r="L583" i="14" s="1"/>
  <c r="M583" i="14" s="1"/>
  <c r="I761" i="14"/>
  <c r="L761" i="14" s="1"/>
  <c r="M761" i="14" s="1"/>
  <c r="I1834" i="14"/>
  <c r="L1834" i="14" s="1"/>
  <c r="M1834" i="14" s="1"/>
  <c r="I2024" i="14"/>
  <c r="L2024" i="14" s="1"/>
  <c r="M2024" i="14" s="1"/>
  <c r="I2193" i="14"/>
  <c r="L2193" i="14" s="1"/>
  <c r="M2193" i="14" s="1"/>
  <c r="O2193" i="14" s="1"/>
  <c r="I2390" i="14"/>
  <c r="L2390" i="14" s="1"/>
  <c r="M2390" i="14" s="1"/>
  <c r="I2604" i="14"/>
  <c r="L2604" i="14" s="1"/>
  <c r="M2604" i="14" s="1"/>
  <c r="I2768" i="14"/>
  <c r="L2768" i="14" s="1"/>
  <c r="M2768" i="14" s="1"/>
  <c r="I2967" i="14"/>
  <c r="L2967" i="14" s="1"/>
  <c r="M2967" i="14" s="1"/>
  <c r="I3159" i="14"/>
  <c r="L3159" i="14" s="1"/>
  <c r="M3159" i="14" s="1"/>
  <c r="I891" i="14"/>
  <c r="L891" i="14" s="1"/>
  <c r="M891" i="14" s="1"/>
  <c r="I1161" i="14"/>
  <c r="L1161" i="14" s="1"/>
  <c r="M1161" i="14" s="1"/>
  <c r="I1337" i="14"/>
  <c r="L1337" i="14" s="1"/>
  <c r="M1337" i="14" s="1"/>
  <c r="I1535" i="14"/>
  <c r="L1535" i="14" s="1"/>
  <c r="M1535" i="14" s="1"/>
  <c r="I1729" i="14"/>
  <c r="L1729" i="14" s="1"/>
  <c r="M1729" i="14" s="1"/>
  <c r="I2221" i="14"/>
  <c r="L2221" i="14" s="1"/>
  <c r="M2221" i="14" s="1"/>
  <c r="I2419" i="14"/>
  <c r="L2419" i="14" s="1"/>
  <c r="M2419" i="14" s="1"/>
  <c r="I3413" i="14"/>
  <c r="L3413" i="14" s="1"/>
  <c r="M3413" i="14" s="1"/>
  <c r="I3569" i="14"/>
  <c r="L3569" i="14" s="1"/>
  <c r="M3569" i="14" s="1"/>
  <c r="I340" i="14"/>
  <c r="L340" i="14" s="1"/>
  <c r="M340" i="14" s="1"/>
  <c r="O340" i="14" s="1"/>
  <c r="I2215" i="14"/>
  <c r="L2215" i="14" s="1"/>
  <c r="M2215" i="14" s="1"/>
  <c r="I2421" i="14"/>
  <c r="L2421" i="14" s="1"/>
  <c r="M2421" i="14" s="1"/>
  <c r="I3434" i="14"/>
  <c r="L3434" i="14" s="1"/>
  <c r="M3434" i="14" s="1"/>
  <c r="I3581" i="14"/>
  <c r="L3581" i="14" s="1"/>
  <c r="M3581" i="14" s="1"/>
  <c r="I396" i="14"/>
  <c r="L396" i="14" s="1"/>
  <c r="M396" i="14" s="1"/>
  <c r="I702" i="14"/>
  <c r="L702" i="14" s="1"/>
  <c r="M702" i="14" s="1"/>
  <c r="I923" i="14"/>
  <c r="L923" i="14" s="1"/>
  <c r="M923" i="14" s="1"/>
  <c r="I899" i="14"/>
  <c r="L899" i="14" s="1"/>
  <c r="M899" i="14" s="1"/>
  <c r="I1033" i="14"/>
  <c r="L1033" i="14" s="1"/>
  <c r="M1033" i="14" s="1"/>
  <c r="I1259" i="14"/>
  <c r="L1259" i="14" s="1"/>
  <c r="M1259" i="14" s="1"/>
  <c r="I1485" i="14"/>
  <c r="L1485" i="14" s="1"/>
  <c r="M1485" i="14" s="1"/>
  <c r="I1755" i="14"/>
  <c r="L1755" i="14" s="1"/>
  <c r="M1755" i="14" s="1"/>
  <c r="I1985" i="14"/>
  <c r="L1985" i="14" s="1"/>
  <c r="M1985" i="14" s="1"/>
  <c r="I2226" i="14"/>
  <c r="L2226" i="14" s="1"/>
  <c r="M2226" i="14" s="1"/>
  <c r="I2446" i="14"/>
  <c r="L2446" i="14" s="1"/>
  <c r="M2446" i="14" s="1"/>
  <c r="I2569" i="14"/>
  <c r="L2569" i="14" s="1"/>
  <c r="M2569" i="14" s="1"/>
  <c r="I2793" i="14"/>
  <c r="L2793" i="14" s="1"/>
  <c r="M2793" i="14" s="1"/>
  <c r="I2945" i="14"/>
  <c r="L2945" i="14" s="1"/>
  <c r="M2945" i="14" s="1"/>
  <c r="I3100" i="14"/>
  <c r="L3100" i="14" s="1"/>
  <c r="M3100" i="14" s="1"/>
  <c r="O3100" i="14" s="1"/>
  <c r="I3373" i="14"/>
  <c r="L3373" i="14" s="1"/>
  <c r="M3373" i="14" s="1"/>
  <c r="I3070" i="14"/>
  <c r="L3070" i="14" s="1"/>
  <c r="M3070" i="14" s="1"/>
  <c r="I3633" i="14"/>
  <c r="L3633" i="14" s="1"/>
  <c r="M3633" i="14" s="1"/>
  <c r="I2619" i="14"/>
  <c r="L2619" i="14" s="1"/>
  <c r="M2619" i="14" s="1"/>
  <c r="I2709" i="14"/>
  <c r="L2709" i="14" s="1"/>
  <c r="M2709" i="14" s="1"/>
  <c r="I2812" i="14"/>
  <c r="L2812" i="14" s="1"/>
  <c r="M2812" i="14" s="1"/>
  <c r="O2812" i="14" s="1"/>
  <c r="I3055" i="14"/>
  <c r="L3055" i="14" s="1"/>
  <c r="M3055" i="14" s="1"/>
  <c r="I3216" i="14"/>
  <c r="L3216" i="14" s="1"/>
  <c r="M3216" i="14" s="1"/>
  <c r="I3436" i="14"/>
  <c r="L3436" i="14" s="1"/>
  <c r="M3436" i="14" s="1"/>
  <c r="I3603" i="14"/>
  <c r="L3603" i="14" s="1"/>
  <c r="M3603" i="14" s="1"/>
  <c r="I427" i="14"/>
  <c r="L427" i="14" s="1"/>
  <c r="M427" i="14" s="1"/>
  <c r="I745" i="14"/>
  <c r="L745" i="14" s="1"/>
  <c r="M745" i="14" s="1"/>
  <c r="I1097" i="14"/>
  <c r="L1097" i="14" s="1"/>
  <c r="M1097" i="14" s="1"/>
  <c r="I1547" i="14"/>
  <c r="L1547" i="14" s="1"/>
  <c r="M1547" i="14" s="1"/>
  <c r="I2021" i="14"/>
  <c r="L2021" i="14" s="1"/>
  <c r="M2021" i="14" s="1"/>
  <c r="I2481" i="14"/>
  <c r="L2481" i="14" s="1"/>
  <c r="M2481" i="14" s="1"/>
  <c r="I3271" i="14"/>
  <c r="L3271" i="14" s="1"/>
  <c r="M3271" i="14" s="1"/>
  <c r="I1648" i="14"/>
  <c r="L1648" i="14" s="1"/>
  <c r="M1648" i="14" s="1"/>
  <c r="I2532" i="14"/>
  <c r="L2532" i="14" s="1"/>
  <c r="M2532" i="14" s="1"/>
  <c r="I3292" i="14"/>
  <c r="L3292" i="14" s="1"/>
  <c r="M3292" i="14" s="1"/>
  <c r="I116" i="14"/>
  <c r="L116" i="14" s="1"/>
  <c r="M116" i="14" s="1"/>
  <c r="I1010" i="14"/>
  <c r="L1010" i="14" s="1"/>
  <c r="M1010" i="14" s="1"/>
  <c r="I785" i="14"/>
  <c r="L785" i="14" s="1"/>
  <c r="M785" i="14" s="1"/>
  <c r="I484" i="14"/>
  <c r="L484" i="14" s="1"/>
  <c r="M484" i="14" s="1"/>
  <c r="I2388" i="14"/>
  <c r="L2388" i="14" s="1"/>
  <c r="M2388" i="14" s="1"/>
  <c r="I1835" i="14"/>
  <c r="L1835" i="14" s="1"/>
  <c r="M1835" i="14" s="1"/>
  <c r="I2662" i="14"/>
  <c r="L2662" i="14" s="1"/>
  <c r="M2662" i="14" s="1"/>
  <c r="I1152" i="14"/>
  <c r="L1152" i="14" s="1"/>
  <c r="M1152" i="14" s="1"/>
  <c r="I1918" i="14"/>
  <c r="L1918" i="14" s="1"/>
  <c r="M1918" i="14" s="1"/>
  <c r="I1435" i="14"/>
  <c r="L1435" i="14" s="1"/>
  <c r="M1435" i="14" s="1"/>
  <c r="I544" i="14"/>
  <c r="L544" i="14" s="1"/>
  <c r="M544" i="14" s="1"/>
  <c r="I2147" i="14"/>
  <c r="L2147" i="14" s="1"/>
  <c r="M2147" i="14" s="1"/>
  <c r="I2932" i="14"/>
  <c r="L2932" i="14" s="1"/>
  <c r="M2932" i="14" s="1"/>
  <c r="I1308" i="14"/>
  <c r="L1308" i="14" s="1"/>
  <c r="M1308" i="14" s="1"/>
  <c r="I2385" i="14"/>
  <c r="L2385" i="14" s="1"/>
  <c r="M2385" i="14" s="1"/>
  <c r="I2171" i="14"/>
  <c r="L2171" i="14" s="1"/>
  <c r="M2171" i="14" s="1"/>
  <c r="O2171" i="14" s="1"/>
  <c r="I724" i="14"/>
  <c r="L724" i="14" s="1"/>
  <c r="M724" i="14" s="1"/>
  <c r="I1809" i="14"/>
  <c r="L1809" i="14" s="1"/>
  <c r="M1809" i="14" s="1"/>
  <c r="O1809" i="14" s="1"/>
  <c r="I280" i="14"/>
  <c r="L280" i="14" s="1"/>
  <c r="M280" i="14" s="1"/>
  <c r="I2718" i="14"/>
  <c r="L2718" i="14" s="1"/>
  <c r="M2718" i="14" s="1"/>
  <c r="I2164" i="14"/>
  <c r="L2164" i="14" s="1"/>
  <c r="M2164" i="14" s="1"/>
  <c r="I3642" i="14"/>
  <c r="L3642" i="14" s="1"/>
  <c r="M3642" i="14" s="1"/>
  <c r="I3585" i="14"/>
  <c r="L3585" i="14" s="1"/>
  <c r="M3585" i="14" s="1"/>
  <c r="I651" i="14"/>
  <c r="L651" i="14" s="1"/>
  <c r="M651" i="14" s="1"/>
  <c r="I1555" i="14"/>
  <c r="L1555" i="14" s="1"/>
  <c r="M1555" i="14" s="1"/>
  <c r="I3168" i="14"/>
  <c r="L3168" i="14" s="1"/>
  <c r="M3168" i="14" s="1"/>
  <c r="I138" i="14"/>
  <c r="L138" i="14" s="1"/>
  <c r="M138" i="14" s="1"/>
  <c r="I2833" i="14"/>
  <c r="L2833" i="14" s="1"/>
  <c r="M2833" i="14" s="1"/>
  <c r="I2961" i="14"/>
  <c r="L2961" i="14" s="1"/>
  <c r="M2961" i="14" s="1"/>
  <c r="I3078" i="14"/>
  <c r="L3078" i="14" s="1"/>
  <c r="M3078" i="14" s="1"/>
  <c r="O3078" i="14" s="1"/>
  <c r="I3162" i="14"/>
  <c r="L3162" i="14" s="1"/>
  <c r="M3162" i="14" s="1"/>
  <c r="I3260" i="14"/>
  <c r="L3260" i="14" s="1"/>
  <c r="M3260" i="14" s="1"/>
  <c r="I3378" i="14"/>
  <c r="L3378" i="14" s="1"/>
  <c r="M3378" i="14" s="1"/>
  <c r="I3463" i="14"/>
  <c r="L3463" i="14" s="1"/>
  <c r="M3463" i="14" s="1"/>
  <c r="I3537" i="14"/>
  <c r="L3537" i="14" s="1"/>
  <c r="M3537" i="14" s="1"/>
  <c r="I3627" i="14"/>
  <c r="L3627" i="14" s="1"/>
  <c r="M3627" i="14" s="1"/>
  <c r="I190" i="14"/>
  <c r="L190" i="14" s="1"/>
  <c r="M190" i="14" s="1"/>
  <c r="I463" i="14"/>
  <c r="L463" i="14" s="1"/>
  <c r="M463" i="14" s="1"/>
  <c r="I673" i="14"/>
  <c r="L673" i="14" s="1"/>
  <c r="M673" i="14" s="1"/>
  <c r="I854" i="14"/>
  <c r="L854" i="14" s="1"/>
  <c r="M854" i="14" s="1"/>
  <c r="I988" i="14"/>
  <c r="L988" i="14" s="1"/>
  <c r="M988" i="14" s="1"/>
  <c r="I1158" i="14"/>
  <c r="L1158" i="14" s="1"/>
  <c r="M1158" i="14" s="1"/>
  <c r="I1421" i="14"/>
  <c r="L1421" i="14" s="1"/>
  <c r="M1421" i="14" s="1"/>
  <c r="I1647" i="14"/>
  <c r="L1647" i="14" s="1"/>
  <c r="M1647" i="14" s="1"/>
  <c r="I1891" i="14"/>
  <c r="L1891" i="14" s="1"/>
  <c r="M1891" i="14" s="1"/>
  <c r="I2112" i="14"/>
  <c r="L2112" i="14" s="1"/>
  <c r="M2112" i="14" s="1"/>
  <c r="I2322" i="14"/>
  <c r="L2322" i="14" s="1"/>
  <c r="M2322" i="14" s="1"/>
  <c r="I2531" i="14"/>
  <c r="L2531" i="14" s="1"/>
  <c r="M2531" i="14" s="1"/>
  <c r="I2860" i="14"/>
  <c r="L2860" i="14" s="1"/>
  <c r="M2860" i="14" s="1"/>
  <c r="I3592" i="14"/>
  <c r="L3592" i="14" s="1"/>
  <c r="M3592" i="14" s="1"/>
  <c r="I1272" i="14"/>
  <c r="L1272" i="14" s="1"/>
  <c r="M1272" i="14" s="1"/>
  <c r="I1767" i="14"/>
  <c r="L1767" i="14" s="1"/>
  <c r="M1767" i="14" s="1"/>
  <c r="I2237" i="14"/>
  <c r="L2237" i="14" s="1"/>
  <c r="M2237" i="14" s="1"/>
  <c r="I2578" i="14"/>
  <c r="L2578" i="14" s="1"/>
  <c r="M2578" i="14" s="1"/>
  <c r="I2978" i="14"/>
  <c r="L2978" i="14" s="1"/>
  <c r="M2978" i="14" s="1"/>
  <c r="I3406" i="14"/>
  <c r="L3406" i="14" s="1"/>
  <c r="M3406" i="14" s="1"/>
  <c r="I200" i="14"/>
  <c r="L200" i="14" s="1"/>
  <c r="M200" i="14" s="1"/>
  <c r="I619" i="14"/>
  <c r="L619" i="14" s="1"/>
  <c r="M619" i="14" s="1"/>
  <c r="I515" i="14"/>
  <c r="L515" i="14" s="1"/>
  <c r="M515" i="14" s="1"/>
  <c r="I435" i="14"/>
  <c r="L435" i="14" s="1"/>
  <c r="M435" i="14" s="1"/>
  <c r="I914" i="14"/>
  <c r="L914" i="14" s="1"/>
  <c r="M914" i="14" s="1"/>
  <c r="I1354" i="14"/>
  <c r="L1354" i="14" s="1"/>
  <c r="M1354" i="14" s="1"/>
  <c r="I85" i="14"/>
  <c r="L85" i="14" s="1"/>
  <c r="M85" i="14" s="1"/>
  <c r="O85" i="14" s="1"/>
  <c r="I1806" i="14"/>
  <c r="L1806" i="14" s="1"/>
  <c r="M1806" i="14" s="1"/>
  <c r="I2627" i="14"/>
  <c r="L2627" i="14" s="1"/>
  <c r="M2627" i="14" s="1"/>
  <c r="I608" i="14"/>
  <c r="L608" i="14" s="1"/>
  <c r="M608" i="14" s="1"/>
  <c r="I1907" i="14"/>
  <c r="L1907" i="14" s="1"/>
  <c r="M1907" i="14" s="1"/>
  <c r="I2328" i="14"/>
  <c r="L2328" i="14" s="1"/>
  <c r="M2328" i="14" s="1"/>
  <c r="I2754" i="14"/>
  <c r="L2754" i="14" s="1"/>
  <c r="M2754" i="14" s="1"/>
  <c r="I3189" i="14"/>
  <c r="L3189" i="14" s="1"/>
  <c r="M3189" i="14" s="1"/>
  <c r="I1250" i="14"/>
  <c r="L1250" i="14" s="1"/>
  <c r="M1250" i="14" s="1"/>
  <c r="O1250" i="14" s="1"/>
  <c r="I1710" i="14"/>
  <c r="L1710" i="14" s="1"/>
  <c r="M1710" i="14" s="1"/>
  <c r="I1964" i="14"/>
  <c r="L1964" i="14" s="1"/>
  <c r="M1964" i="14" s="1"/>
  <c r="I1150" i="14"/>
  <c r="L1150" i="14" s="1"/>
  <c r="M1150" i="14" s="1"/>
  <c r="I1532" i="14"/>
  <c r="L1532" i="14" s="1"/>
  <c r="M1532" i="14" s="1"/>
  <c r="I179" i="14"/>
  <c r="L179" i="14" s="1"/>
  <c r="M179" i="14" s="1"/>
  <c r="I620" i="14"/>
  <c r="L620" i="14" s="1"/>
  <c r="M620" i="14" s="1"/>
  <c r="I1869" i="14"/>
  <c r="L1869" i="14" s="1"/>
  <c r="M1869" i="14" s="1"/>
  <c r="I2269" i="14"/>
  <c r="L2269" i="14" s="1"/>
  <c r="M2269" i="14" s="1"/>
  <c r="I2653" i="14"/>
  <c r="L2653" i="14" s="1"/>
  <c r="M2653" i="14" s="1"/>
  <c r="I3037" i="14"/>
  <c r="L3037" i="14" s="1"/>
  <c r="M3037" i="14" s="1"/>
  <c r="I1007" i="14"/>
  <c r="L1007" i="14" s="1"/>
  <c r="M1007" i="14" s="1"/>
  <c r="I1388" i="14"/>
  <c r="L1388" i="14" s="1"/>
  <c r="M1388" i="14" s="1"/>
  <c r="I1791" i="14"/>
  <c r="L1791" i="14" s="1"/>
  <c r="M1791" i="14" s="1"/>
  <c r="I2493" i="14"/>
  <c r="L2493" i="14" s="1"/>
  <c r="M2493" i="14" s="1"/>
  <c r="I3621" i="14"/>
  <c r="L3621" i="14" s="1"/>
  <c r="M3621" i="14" s="1"/>
  <c r="I2292" i="14"/>
  <c r="L2292" i="14" s="1"/>
  <c r="M2292" i="14" s="1"/>
  <c r="I3469" i="14"/>
  <c r="L3469" i="14" s="1"/>
  <c r="M3469" i="14" s="1"/>
  <c r="I993" i="14"/>
  <c r="L993" i="14" s="1"/>
  <c r="M993" i="14" s="1"/>
  <c r="I1135" i="14"/>
  <c r="L1135" i="14" s="1"/>
  <c r="M1135" i="14" s="1"/>
  <c r="I1904" i="14"/>
  <c r="L1904" i="14" s="1"/>
  <c r="M1904" i="14" s="1"/>
  <c r="I1404" i="14"/>
  <c r="L1404" i="14" s="1"/>
  <c r="M1404" i="14" s="1"/>
  <c r="I532" i="14"/>
  <c r="L532" i="14" s="1"/>
  <c r="M532" i="14" s="1"/>
  <c r="I2133" i="14"/>
  <c r="L2133" i="14" s="1"/>
  <c r="M2133" i="14" s="1"/>
  <c r="I2899" i="14"/>
  <c r="L2899" i="14" s="1"/>
  <c r="M2899" i="14" s="1"/>
  <c r="O2899" i="14" s="1"/>
  <c r="I1290" i="14"/>
  <c r="L1290" i="14" s="1"/>
  <c r="M1290" i="14" s="1"/>
  <c r="I2367" i="14"/>
  <c r="L2367" i="14" s="1"/>
  <c r="M2367" i="14" s="1"/>
  <c r="O2367" i="14" s="1"/>
  <c r="I834" i="14"/>
  <c r="L834" i="14" s="1"/>
  <c r="M834" i="14" s="1"/>
  <c r="I726" i="14"/>
  <c r="L726" i="14" s="1"/>
  <c r="M726" i="14" s="1"/>
  <c r="I2255" i="14"/>
  <c r="L2255" i="14" s="1"/>
  <c r="M2255" i="14" s="1"/>
  <c r="I2553" i="14"/>
  <c r="L2553" i="14" s="1"/>
  <c r="M2553" i="14" s="1"/>
  <c r="I3366" i="14"/>
  <c r="L3366" i="14" s="1"/>
  <c r="M3366" i="14" s="1"/>
  <c r="O3366" i="14" s="1"/>
  <c r="I974" i="14"/>
  <c r="L974" i="14" s="1"/>
  <c r="M974" i="14" s="1"/>
  <c r="I2657" i="14"/>
  <c r="L2657" i="14" s="1"/>
  <c r="M2657" i="14" s="1"/>
  <c r="I2062" i="14"/>
  <c r="L2062" i="14" s="1"/>
  <c r="M2062" i="14" s="1"/>
  <c r="I3279" i="14"/>
  <c r="L3279" i="14" s="1"/>
  <c r="M3279" i="14" s="1"/>
  <c r="I3543" i="14"/>
  <c r="L3543" i="14" s="1"/>
  <c r="M3543" i="14" s="1"/>
  <c r="I3177" i="14"/>
  <c r="L3177" i="14" s="1"/>
  <c r="M3177" i="14" s="1"/>
  <c r="I1801" i="14"/>
  <c r="L1801" i="14" s="1"/>
  <c r="M1801" i="14" s="1"/>
  <c r="I214" i="14"/>
  <c r="L214" i="14" s="1"/>
  <c r="M214" i="14" s="1"/>
  <c r="I866" i="14"/>
  <c r="L866" i="14" s="1"/>
  <c r="M866" i="14" s="1"/>
  <c r="I2963" i="14"/>
  <c r="L2963" i="14" s="1"/>
  <c r="M2963" i="14" s="1"/>
  <c r="I1005" i="14"/>
  <c r="L1005" i="14" s="1"/>
  <c r="M1005" i="14" s="1"/>
  <c r="I1453" i="14"/>
  <c r="L1453" i="14" s="1"/>
  <c r="M1453" i="14" s="1"/>
  <c r="I1864" i="14"/>
  <c r="L1864" i="14" s="1"/>
  <c r="M1864" i="14" s="1"/>
  <c r="I2059" i="14"/>
  <c r="L2059" i="14" s="1"/>
  <c r="M2059" i="14" s="1"/>
  <c r="I1324" i="14"/>
  <c r="L1324" i="14" s="1"/>
  <c r="M1324" i="14" s="1"/>
  <c r="I5" i="14"/>
  <c r="L5" i="14" s="1"/>
  <c r="M5" i="14" s="1"/>
  <c r="I362" i="14"/>
  <c r="L362" i="14" s="1"/>
  <c r="M362" i="14" s="1"/>
  <c r="I790" i="14"/>
  <c r="L790" i="14" s="1"/>
  <c r="M790" i="14" s="1"/>
  <c r="I2048" i="14"/>
  <c r="L2048" i="14" s="1"/>
  <c r="M2048" i="14" s="1"/>
  <c r="I2418" i="14"/>
  <c r="L2418" i="14" s="1"/>
  <c r="M2418" i="14" s="1"/>
  <c r="I2795" i="14"/>
  <c r="L2795" i="14" s="1"/>
  <c r="M2795" i="14" s="1"/>
  <c r="I3187" i="14"/>
  <c r="L3187" i="14" s="1"/>
  <c r="M3187" i="14" s="1"/>
  <c r="I1195" i="14"/>
  <c r="L1195" i="14" s="1"/>
  <c r="M1195" i="14" s="1"/>
  <c r="I1574" i="14"/>
  <c r="L1574" i="14" s="1"/>
  <c r="M1574" i="14" s="1"/>
  <c r="O1574" i="14" s="1"/>
  <c r="I2278" i="14"/>
  <c r="L2278" i="14" s="1"/>
  <c r="M2278" i="14" s="1"/>
  <c r="I3449" i="14"/>
  <c r="L3449" i="14" s="1"/>
  <c r="M3449" i="14" s="1"/>
  <c r="I425" i="14"/>
  <c r="L425" i="14" s="1"/>
  <c r="M425" i="14" s="1"/>
  <c r="I2468" i="14"/>
  <c r="L2468" i="14" s="1"/>
  <c r="M2468" i="14" s="1"/>
  <c r="I495" i="14"/>
  <c r="L495" i="14" s="1"/>
  <c r="M495" i="14" s="1"/>
  <c r="I1088" i="14"/>
  <c r="L1088" i="14" s="1"/>
  <c r="M1088" i="14" s="1"/>
  <c r="I2018" i="14"/>
  <c r="L2018" i="14" s="1"/>
  <c r="M2018" i="14" s="1"/>
  <c r="I2859" i="14"/>
  <c r="L2859" i="14" s="1"/>
  <c r="M2859" i="14" s="1"/>
  <c r="I3293" i="14"/>
  <c r="L3293" i="14" s="1"/>
  <c r="M3293" i="14" s="1"/>
  <c r="I2829" i="14"/>
  <c r="L2829" i="14" s="1"/>
  <c r="M2829" i="14" s="1"/>
  <c r="I3253" i="14"/>
  <c r="L3253" i="14" s="1"/>
  <c r="M3253" i="14" s="1"/>
  <c r="I3622" i="14"/>
  <c r="L3622" i="14" s="1"/>
  <c r="M3622" i="14" s="1"/>
  <c r="I846" i="14"/>
  <c r="L846" i="14" s="1"/>
  <c r="M846" i="14" s="1"/>
  <c r="I1628" i="14"/>
  <c r="L1628" i="14" s="1"/>
  <c r="M1628" i="14" s="1"/>
  <c r="I2511" i="14"/>
  <c r="L2511" i="14" s="1"/>
  <c r="M2511" i="14" s="1"/>
  <c r="I1622" i="14"/>
  <c r="L1622" i="14" s="1"/>
  <c r="M1622" i="14" s="1"/>
  <c r="I1817" i="14"/>
  <c r="L1817" i="14" s="1"/>
  <c r="M1817" i="14" s="1"/>
  <c r="I2635" i="14"/>
  <c r="L2635" i="14" s="1"/>
  <c r="M2635" i="14" s="1"/>
  <c r="I3577" i="14"/>
  <c r="L3577" i="14" s="1"/>
  <c r="M3577" i="14" s="1"/>
  <c r="I2733" i="14"/>
  <c r="L2733" i="14" s="1"/>
  <c r="M2733" i="14" s="1"/>
  <c r="I3384" i="14"/>
  <c r="L3384" i="14" s="1"/>
  <c r="M3384" i="14" s="1"/>
  <c r="I997" i="14"/>
  <c r="L997" i="14" s="1"/>
  <c r="M997" i="14" s="1"/>
  <c r="I2705" i="14"/>
  <c r="L2705" i="14" s="1"/>
  <c r="M2705" i="14" s="1"/>
  <c r="I2847" i="14"/>
  <c r="L2847" i="14" s="1"/>
  <c r="M2847" i="14" s="1"/>
  <c r="I951" i="14"/>
  <c r="L951" i="14" s="1"/>
  <c r="M951" i="14" s="1"/>
  <c r="I3021" i="14"/>
  <c r="L3021" i="14" s="1"/>
  <c r="M3021" i="14" s="1"/>
  <c r="I3355" i="14"/>
  <c r="L3355" i="14" s="1"/>
  <c r="M3355" i="14" s="1"/>
  <c r="I3131" i="14"/>
  <c r="L3131" i="14" s="1"/>
  <c r="M3131" i="14" s="1"/>
  <c r="I226" i="14"/>
  <c r="L226" i="14" s="1"/>
  <c r="M226" i="14" s="1"/>
  <c r="I1892" i="14"/>
  <c r="L1892" i="14" s="1"/>
  <c r="M1892" i="14" s="1"/>
  <c r="I3650" i="14"/>
  <c r="L3650" i="14" s="1"/>
  <c r="M3650" i="14" s="1"/>
  <c r="I3238" i="14"/>
  <c r="L3238" i="14" s="1"/>
  <c r="M3238" i="14" s="1"/>
  <c r="I2005" i="14"/>
  <c r="L2005" i="14" s="1"/>
  <c r="M2005" i="14" s="1"/>
  <c r="I469" i="14"/>
  <c r="L469" i="14" s="1"/>
  <c r="M469" i="14" s="1"/>
  <c r="I2482" i="14"/>
  <c r="L2482" i="14" s="1"/>
  <c r="M2482" i="14" s="1"/>
  <c r="I3034" i="14"/>
  <c r="L3034" i="14" s="1"/>
  <c r="M3034" i="14" s="1"/>
  <c r="I616" i="14"/>
  <c r="L616" i="14" s="1"/>
  <c r="M616" i="14" s="1"/>
  <c r="I1962" i="14"/>
  <c r="L1962" i="14" s="1"/>
  <c r="M1962" i="14" s="1"/>
  <c r="I2749" i="14"/>
  <c r="L2749" i="14" s="1"/>
  <c r="M2749" i="14" s="1"/>
  <c r="I196" i="14"/>
  <c r="L196" i="14" s="1"/>
  <c r="M196" i="14" s="1"/>
  <c r="I1143" i="14"/>
  <c r="L1143" i="14" s="1"/>
  <c r="M1143" i="14" s="1"/>
  <c r="O1143" i="14" s="1"/>
  <c r="I1978" i="14"/>
  <c r="L1978" i="14" s="1"/>
  <c r="M1978" i="14" s="1"/>
  <c r="I1249" i="14"/>
  <c r="L1249" i="14" s="1"/>
  <c r="M1249" i="14" s="1"/>
  <c r="I841" i="14"/>
  <c r="L841" i="14" s="1"/>
  <c r="M841" i="14" s="1"/>
  <c r="I755" i="14"/>
  <c r="L755" i="14" s="1"/>
  <c r="M755" i="14" s="1"/>
  <c r="I1494" i="14"/>
  <c r="L1494" i="14" s="1"/>
  <c r="M1494" i="14" s="1"/>
  <c r="I752" i="14"/>
  <c r="L752" i="14" s="1"/>
  <c r="M752" i="14" s="1"/>
  <c r="I1855" i="14"/>
  <c r="L1855" i="14" s="1"/>
  <c r="M1855" i="14" s="1"/>
  <c r="I111" i="14"/>
  <c r="L111" i="14" s="1"/>
  <c r="M111" i="14" s="1"/>
  <c r="I1389" i="14"/>
  <c r="L1389" i="14" s="1"/>
  <c r="M1389" i="14" s="1"/>
  <c r="I1004" i="14"/>
  <c r="L1004" i="14" s="1"/>
  <c r="M1004" i="14" s="1"/>
  <c r="I507" i="14"/>
  <c r="L507" i="14" s="1"/>
  <c r="M507" i="14" s="1"/>
  <c r="I29" i="14"/>
  <c r="L29" i="14" s="1"/>
  <c r="M29" i="14" s="1"/>
  <c r="O29" i="14" s="1"/>
  <c r="I641" i="14"/>
  <c r="L641" i="14" s="1"/>
  <c r="M641" i="14" s="1"/>
  <c r="I225" i="14"/>
  <c r="L225" i="14" s="1"/>
  <c r="M225" i="14" s="1"/>
  <c r="O225" i="14" s="1"/>
  <c r="I1876" i="14"/>
  <c r="L1876" i="14" s="1"/>
  <c r="M1876" i="14" s="1"/>
  <c r="I122" i="14"/>
  <c r="L122" i="14" s="1"/>
  <c r="M122" i="14" s="1"/>
  <c r="I1397" i="14"/>
  <c r="L1397" i="14" s="1"/>
  <c r="M1397" i="14" s="1"/>
  <c r="I1016" i="14"/>
  <c r="L1016" i="14" s="1"/>
  <c r="M1016" i="14" s="1"/>
  <c r="I534" i="14"/>
  <c r="L534" i="14" s="1"/>
  <c r="M534" i="14" s="1"/>
  <c r="O534" i="14" s="1"/>
  <c r="I37" i="14"/>
  <c r="L37" i="14" s="1"/>
  <c r="M37" i="14" s="1"/>
  <c r="I650" i="14"/>
  <c r="L650" i="14" s="1"/>
  <c r="M650" i="14" s="1"/>
  <c r="I272" i="14"/>
  <c r="L272" i="14" s="1"/>
  <c r="M272" i="14" s="1"/>
  <c r="I125" i="14"/>
  <c r="L125" i="14" s="1"/>
  <c r="M125" i="14" s="1"/>
  <c r="I1044" i="14"/>
  <c r="L1044" i="14" s="1"/>
  <c r="M1044" i="14" s="1"/>
  <c r="I793" i="14"/>
  <c r="L793" i="14" s="1"/>
  <c r="M793" i="14" s="1"/>
  <c r="I1781" i="14"/>
  <c r="L1781" i="14" s="1"/>
  <c r="M1781" i="14" s="1"/>
  <c r="O1781" i="14" s="1"/>
  <c r="I2412" i="14"/>
  <c r="L2412" i="14" s="1"/>
  <c r="M2412" i="14" s="1"/>
  <c r="I1843" i="14"/>
  <c r="L1843" i="14" s="1"/>
  <c r="M1843" i="14" s="1"/>
  <c r="I2672" i="14"/>
  <c r="L2672" i="14" s="1"/>
  <c r="M2672" i="14" s="1"/>
  <c r="I1170" i="14"/>
  <c r="L1170" i="14" s="1"/>
  <c r="M1170" i="14" s="1"/>
  <c r="I1922" i="14"/>
  <c r="L1922" i="14" s="1"/>
  <c r="M1922" i="14" s="1"/>
  <c r="I1450" i="14"/>
  <c r="L1450" i="14" s="1"/>
  <c r="M1450" i="14" s="1"/>
  <c r="I560" i="14"/>
  <c r="L560" i="14" s="1"/>
  <c r="M560" i="14" s="1"/>
  <c r="I2163" i="14"/>
  <c r="L2163" i="14" s="1"/>
  <c r="M2163" i="14" s="1"/>
  <c r="I2944" i="14"/>
  <c r="L2944" i="14" s="1"/>
  <c r="M2944" i="14" s="1"/>
  <c r="I1318" i="14"/>
  <c r="L1318" i="14" s="1"/>
  <c r="M1318" i="14" s="1"/>
  <c r="I2394" i="14"/>
  <c r="L2394" i="14" s="1"/>
  <c r="M2394" i="14" s="1"/>
  <c r="I2188" i="14"/>
  <c r="L2188" i="14" s="1"/>
  <c r="M2188" i="14" s="1"/>
  <c r="I328" i="14"/>
  <c r="L328" i="14" s="1"/>
  <c r="M328" i="14" s="1"/>
  <c r="I2972" i="14"/>
  <c r="L2972" i="14" s="1"/>
  <c r="M2972" i="14" s="1"/>
  <c r="I1467" i="14"/>
  <c r="L1467" i="14" s="1"/>
  <c r="M1467" i="14" s="1"/>
  <c r="I2065" i="14"/>
  <c r="L2065" i="14" s="1"/>
  <c r="M2065" i="14" s="1"/>
  <c r="I13" i="14"/>
  <c r="L13" i="14" s="1"/>
  <c r="M13" i="14" s="1"/>
  <c r="I1692" i="14"/>
  <c r="L1692" i="14" s="1"/>
  <c r="M1692" i="14" s="1"/>
  <c r="I2427" i="14"/>
  <c r="L2427" i="14" s="1"/>
  <c r="M2427" i="14" s="1"/>
  <c r="I3195" i="14"/>
  <c r="L3195" i="14" s="1"/>
  <c r="M3195" i="14" s="1"/>
  <c r="I1583" i="14"/>
  <c r="L1583" i="14" s="1"/>
  <c r="M1583" i="14" s="1"/>
  <c r="I3457" i="14"/>
  <c r="L3457" i="14" s="1"/>
  <c r="M3457" i="14" s="1"/>
  <c r="I2489" i="14"/>
  <c r="L2489" i="14" s="1"/>
  <c r="M2489" i="14" s="1"/>
  <c r="I722" i="14"/>
  <c r="L722" i="14" s="1"/>
  <c r="M722" i="14" s="1"/>
  <c r="I1304" i="14"/>
  <c r="L1304" i="14" s="1"/>
  <c r="M1304" i="14" s="1"/>
  <c r="I2244" i="14"/>
  <c r="L2244" i="14" s="1"/>
  <c r="M2244" i="14" s="1"/>
  <c r="I2995" i="14"/>
  <c r="L2995" i="14" s="1"/>
  <c r="M2995" i="14" s="1"/>
  <c r="I2522" i="14"/>
  <c r="L2522" i="14" s="1"/>
  <c r="M2522" i="14" s="1"/>
  <c r="I3110" i="14"/>
  <c r="L3110" i="14" s="1"/>
  <c r="M3110" i="14" s="1"/>
  <c r="I498" i="14"/>
  <c r="L498" i="14" s="1"/>
  <c r="M498" i="14" s="1"/>
  <c r="I2177" i="14"/>
  <c r="L2177" i="14" s="1"/>
  <c r="M2177" i="14" s="1"/>
  <c r="I2690" i="14"/>
  <c r="L2690" i="14" s="1"/>
  <c r="M2690" i="14" s="1"/>
  <c r="I88" i="14"/>
  <c r="L88" i="14" s="1"/>
  <c r="M88" i="14" s="1"/>
  <c r="I2028" i="14"/>
  <c r="L2028" i="14" s="1"/>
  <c r="M2028" i="14" s="1"/>
  <c r="I1632" i="14"/>
  <c r="L1632" i="14" s="1"/>
  <c r="M1632" i="14" s="1"/>
  <c r="I1506" i="14"/>
  <c r="L1506" i="14" s="1"/>
  <c r="M1506" i="14" s="1"/>
  <c r="I2023" i="14"/>
  <c r="L2023" i="14" s="1"/>
  <c r="M2023" i="14" s="1"/>
  <c r="I948" i="14"/>
  <c r="L948" i="14" s="1"/>
  <c r="M948" i="14" s="1"/>
  <c r="I689" i="14"/>
  <c r="L689" i="14" s="1"/>
  <c r="M689" i="14" s="1"/>
  <c r="I2843" i="14"/>
  <c r="L2843" i="14" s="1"/>
  <c r="M2843" i="14" s="1"/>
  <c r="I883" i="14"/>
  <c r="L883" i="14" s="1"/>
  <c r="M883" i="14" s="1"/>
  <c r="I2475" i="14"/>
  <c r="L2475" i="14" s="1"/>
  <c r="M2475" i="14" s="1"/>
  <c r="I3619" i="14"/>
  <c r="L3619" i="14" s="1"/>
  <c r="M3619" i="14" s="1"/>
  <c r="I1865" i="14"/>
  <c r="L1865" i="14" s="1"/>
  <c r="M1865" i="14" s="1"/>
  <c r="I3185" i="14"/>
  <c r="L3185" i="14" s="1"/>
  <c r="M3185" i="14" s="1"/>
  <c r="I1514" i="14"/>
  <c r="L1514" i="14" s="1"/>
  <c r="M1514" i="14" s="1"/>
  <c r="I1364" i="14"/>
  <c r="L1364" i="14" s="1"/>
  <c r="M1364" i="14" s="1"/>
  <c r="I222" i="14"/>
  <c r="L222" i="14" s="1"/>
  <c r="M222" i="14" s="1"/>
  <c r="I282" i="14"/>
  <c r="L282" i="14" s="1"/>
  <c r="M282" i="14" s="1"/>
  <c r="I1117" i="14"/>
  <c r="L1117" i="14" s="1"/>
  <c r="M1117" i="14" s="1"/>
  <c r="I112" i="14"/>
  <c r="L112" i="14" s="1"/>
  <c r="M112" i="14" s="1"/>
  <c r="I316" i="14"/>
  <c r="L316" i="14" s="1"/>
  <c r="M316" i="14" s="1"/>
  <c r="I304" i="14"/>
  <c r="L304" i="14" s="1"/>
  <c r="M304" i="14" s="1"/>
  <c r="I1122" i="14"/>
  <c r="L1122" i="14" s="1"/>
  <c r="M1122" i="14" s="1"/>
  <c r="I123" i="14"/>
  <c r="L123" i="14" s="1"/>
  <c r="M123" i="14" s="1"/>
  <c r="I320" i="14"/>
  <c r="L320" i="14" s="1"/>
  <c r="M320" i="14" s="1"/>
  <c r="I2748" i="14"/>
  <c r="L2748" i="14" s="1"/>
  <c r="M2748" i="14" s="1"/>
  <c r="I3298" i="14"/>
  <c r="L3298" i="14" s="1"/>
  <c r="M3298" i="14" s="1"/>
  <c r="O3298" i="14" s="1"/>
  <c r="I1782" i="14"/>
  <c r="L1782" i="14" s="1"/>
  <c r="M1782" i="14" s="1"/>
  <c r="I672" i="14"/>
  <c r="L672" i="14" s="1"/>
  <c r="M672" i="14" s="1"/>
  <c r="I2035" i="14"/>
  <c r="L2035" i="14" s="1"/>
  <c r="M2035" i="14" s="1"/>
  <c r="I310" i="14"/>
  <c r="L310" i="14" s="1"/>
  <c r="M310" i="14" s="1"/>
  <c r="I771" i="14"/>
  <c r="L771" i="14" s="1"/>
  <c r="M771" i="14" s="1"/>
  <c r="I353" i="14"/>
  <c r="L353" i="14" s="1"/>
  <c r="M353" i="14" s="1"/>
  <c r="I792" i="14"/>
  <c r="L792" i="14" s="1"/>
  <c r="M792" i="14" s="1"/>
  <c r="I361" i="14"/>
  <c r="L361" i="14" s="1"/>
  <c r="M361" i="14" s="1"/>
  <c r="I691" i="14"/>
  <c r="L691" i="14" s="1"/>
  <c r="M691" i="14" s="1"/>
  <c r="I2651" i="14"/>
  <c r="L2651" i="14" s="1"/>
  <c r="M2651" i="14" s="1"/>
  <c r="I2869" i="14"/>
  <c r="L2869" i="14" s="1"/>
  <c r="M2869" i="14" s="1"/>
  <c r="I1054" i="14"/>
  <c r="L1054" i="14" s="1"/>
  <c r="M1054" i="14" s="1"/>
  <c r="I32" i="14"/>
  <c r="L32" i="14" s="1"/>
  <c r="M32" i="14" s="1"/>
  <c r="O32" i="14" s="1"/>
  <c r="I676" i="14"/>
  <c r="L676" i="14" s="1"/>
  <c r="M676" i="14" s="1"/>
  <c r="I1101" i="14"/>
  <c r="L1101" i="14" s="1"/>
  <c r="M1101" i="14" s="1"/>
  <c r="I137" i="14"/>
  <c r="L137" i="14" s="1"/>
  <c r="M137" i="14" s="1"/>
  <c r="O137" i="14" s="1"/>
  <c r="I821" i="14"/>
  <c r="L821" i="14" s="1"/>
  <c r="M821" i="14" s="1"/>
  <c r="I3464" i="14"/>
  <c r="L3464" i="14" s="1"/>
  <c r="M3464" i="14" s="1"/>
  <c r="I2547" i="14"/>
  <c r="L2547" i="14" s="1"/>
  <c r="M2547" i="14" s="1"/>
  <c r="I808" i="14"/>
  <c r="L808" i="14" s="1"/>
  <c r="M808" i="14" s="1"/>
  <c r="O808" i="14" s="1"/>
  <c r="I901" i="14"/>
  <c r="L901" i="14" s="1"/>
  <c r="M901" i="14" s="1"/>
  <c r="I404" i="14"/>
  <c r="L404" i="14" s="1"/>
  <c r="M404" i="14" s="1"/>
  <c r="I160" i="14"/>
  <c r="L160" i="14" s="1"/>
  <c r="M160" i="14" s="1"/>
  <c r="I2246" i="14"/>
  <c r="L2246" i="14" s="1"/>
  <c r="M2246" i="14" s="1"/>
  <c r="O2246" i="14" s="1"/>
  <c r="I2310" i="14"/>
  <c r="L2310" i="14" s="1"/>
  <c r="M2310" i="14" s="1"/>
  <c r="I406" i="14"/>
  <c r="L406" i="14" s="1"/>
  <c r="M406" i="14" s="1"/>
  <c r="I162" i="14"/>
  <c r="L162" i="14" s="1"/>
  <c r="M162" i="14" s="1"/>
  <c r="I688" i="14"/>
  <c r="L688" i="14" s="1"/>
  <c r="M688" i="14" s="1"/>
  <c r="I2239" i="14"/>
  <c r="L2239" i="14" s="1"/>
  <c r="M2239" i="14" s="1"/>
  <c r="I401" i="14"/>
  <c r="L401" i="14" s="1"/>
  <c r="M401" i="14" s="1"/>
  <c r="I1669" i="14"/>
  <c r="L1669" i="14" s="1"/>
  <c r="M1669" i="14" s="1"/>
  <c r="I1671" i="14"/>
  <c r="L1671" i="14" s="1"/>
  <c r="M1671" i="14" s="1"/>
  <c r="I684" i="14"/>
  <c r="L684" i="14" s="1"/>
  <c r="M684" i="14" s="1"/>
  <c r="O684" i="14" s="1"/>
  <c r="I403" i="14"/>
  <c r="L403" i="14" s="1"/>
  <c r="M403" i="14" s="1"/>
  <c r="I803" i="14"/>
  <c r="L803" i="14" s="1"/>
  <c r="M803" i="14" s="1"/>
  <c r="I1668" i="14"/>
  <c r="L1668" i="14" s="1"/>
  <c r="M1668" i="14" s="1"/>
  <c r="I1670" i="14"/>
  <c r="L1670" i="14" s="1"/>
  <c r="M1670" i="14" s="1"/>
  <c r="I2314" i="14"/>
  <c r="L2314" i="14" s="1"/>
  <c r="M2314" i="14" s="1"/>
  <c r="I3415" i="14"/>
  <c r="L3415" i="14" s="1"/>
  <c r="M3415" i="14" s="1"/>
  <c r="O3415" i="14" s="1"/>
  <c r="I3426" i="14"/>
  <c r="L3426" i="14" s="1"/>
  <c r="M3426" i="14" s="1"/>
  <c r="I2315" i="14"/>
  <c r="L2315" i="14" s="1"/>
  <c r="M2315" i="14" s="1"/>
  <c r="I3422" i="14"/>
  <c r="L3422" i="14" s="1"/>
  <c r="M3422" i="14" s="1"/>
  <c r="I2321" i="14"/>
  <c r="L2321" i="14" s="1"/>
  <c r="M2321" i="14" s="1"/>
  <c r="O2321" i="14" s="1"/>
  <c r="I3417" i="14"/>
  <c r="L3417" i="14" s="1"/>
  <c r="M3417" i="14" s="1"/>
  <c r="O3417" i="14" s="1"/>
  <c r="I2313" i="14"/>
  <c r="L2313" i="14" s="1"/>
  <c r="M2313" i="14" s="1"/>
  <c r="I3414" i="14"/>
  <c r="L3414" i="14" s="1"/>
  <c r="M3414" i="14" s="1"/>
  <c r="I3427" i="14"/>
  <c r="L3427" i="14" s="1"/>
  <c r="M3427" i="14" s="1"/>
  <c r="O3427" i="14" s="1"/>
  <c r="L4" i="14"/>
  <c r="M4" i="14" s="1"/>
  <c r="T392" i="1"/>
  <c r="U392" i="1" s="1"/>
  <c r="V392" i="1" s="1"/>
  <c r="T451" i="1"/>
  <c r="U451" i="1" s="1"/>
  <c r="V451" i="1" s="1"/>
  <c r="W451" i="1" s="1"/>
  <c r="G451" i="1" s="1"/>
  <c r="T99" i="1"/>
  <c r="T388" i="1"/>
  <c r="U388" i="1" s="1"/>
  <c r="O388" i="1" s="1"/>
  <c r="V388" i="1" s="1"/>
  <c r="W388" i="1" s="1"/>
  <c r="G388" i="1" s="1"/>
  <c r="T474" i="1"/>
  <c r="U474" i="1" s="1"/>
  <c r="V474" i="1" s="1"/>
  <c r="W474" i="1" s="1"/>
  <c r="G474" i="1" s="1"/>
  <c r="T226" i="1"/>
  <c r="U226" i="1" s="1"/>
  <c r="V226" i="1" s="1"/>
  <c r="W226" i="1" s="1"/>
  <c r="G226" i="1" s="1"/>
  <c r="A226" i="1" s="1"/>
  <c r="T438" i="1"/>
  <c r="U438" i="1" s="1"/>
  <c r="V438" i="1" s="1"/>
  <c r="W438" i="1" s="1"/>
  <c r="G438" i="1" s="1"/>
  <c r="A438" i="1" s="1"/>
  <c r="T247" i="1"/>
  <c r="U247" i="1" s="1"/>
  <c r="V247" i="1" s="1"/>
  <c r="W247" i="1" s="1"/>
  <c r="G247" i="1" s="1"/>
  <c r="A247" i="1" s="1"/>
  <c r="T371" i="1"/>
  <c r="U371" i="1" s="1"/>
  <c r="V371" i="1" s="1"/>
  <c r="W371" i="1" s="1"/>
  <c r="G371" i="1" s="1"/>
  <c r="A371" i="1" s="1"/>
  <c r="T272" i="1"/>
  <c r="T55" i="1"/>
  <c r="U55" i="1" s="1"/>
  <c r="V55" i="1" s="1"/>
  <c r="W55" i="1" s="1"/>
  <c r="G55" i="1" s="1"/>
  <c r="T331" i="1"/>
  <c r="U331" i="1" s="1"/>
  <c r="V331" i="1" s="1"/>
  <c r="W331" i="1" s="1"/>
  <c r="G331" i="1" s="1"/>
  <c r="T31" i="1"/>
  <c r="T256" i="1"/>
  <c r="U256" i="1" s="1"/>
  <c r="V256" i="1" s="1"/>
  <c r="W256" i="1" s="1"/>
  <c r="T515" i="1"/>
  <c r="U515" i="1" s="1"/>
  <c r="O515" i="1" s="1"/>
  <c r="V515" i="1" s="1"/>
  <c r="W515" i="1" s="1"/>
  <c r="G515" i="1" s="1"/>
  <c r="T373" i="1"/>
  <c r="U373" i="1" s="1"/>
  <c r="V373" i="1" s="1"/>
  <c r="W373" i="1" s="1"/>
  <c r="G373" i="1" s="1"/>
  <c r="A373" i="1" s="1"/>
  <c r="T343" i="1"/>
  <c r="U343" i="1" s="1"/>
  <c r="V343" i="1" s="1"/>
  <c r="W343" i="1" s="1"/>
  <c r="G343" i="1" s="1"/>
  <c r="A343" i="1" s="1"/>
  <c r="T459" i="1"/>
  <c r="U459" i="1" s="1"/>
  <c r="O459" i="1" s="1"/>
  <c r="V459" i="1" s="1"/>
  <c r="T98" i="1"/>
  <c r="T347" i="1"/>
  <c r="U347" i="1" s="1"/>
  <c r="V347" i="1" s="1"/>
  <c r="W347" i="1" s="1"/>
  <c r="G347" i="1" s="1"/>
  <c r="A347" i="1" s="1"/>
  <c r="T73" i="1"/>
  <c r="T514" i="1"/>
  <c r="U514" i="1" s="1"/>
  <c r="O514" i="1" s="1"/>
  <c r="V514" i="1" s="1"/>
  <c r="W514" i="1" s="1"/>
  <c r="G514" i="1" s="1"/>
  <c r="A514" i="1" s="1"/>
  <c r="T254" i="1"/>
  <c r="U254" i="1" s="1"/>
  <c r="V254" i="1" s="1"/>
  <c r="W254" i="1" s="1"/>
  <c r="G254" i="1" s="1"/>
  <c r="A254" i="1" s="1"/>
  <c r="T33" i="1"/>
  <c r="T367" i="1"/>
  <c r="T378" i="1"/>
  <c r="T522" i="1"/>
  <c r="U522" i="1" s="1"/>
  <c r="V522" i="1" s="1"/>
  <c r="W522" i="1" s="1"/>
  <c r="G522" i="1" s="1"/>
  <c r="T446" i="1"/>
  <c r="U446" i="1" s="1"/>
  <c r="V446" i="1" s="1"/>
  <c r="W446" i="1" s="1"/>
  <c r="G446" i="1" s="1"/>
  <c r="T382" i="1"/>
  <c r="T246" i="1"/>
  <c r="T213" i="1"/>
  <c r="U213" i="1" s="1"/>
  <c r="V213" i="1" s="1"/>
  <c r="W213" i="1" s="1"/>
  <c r="G213" i="1" s="1"/>
  <c r="A213" i="1" s="1"/>
  <c r="T124" i="1"/>
  <c r="U124" i="1" s="1"/>
  <c r="V124" i="1" s="1"/>
  <c r="W124" i="1" s="1"/>
  <c r="G124" i="1" s="1"/>
  <c r="A124" i="1" s="1"/>
  <c r="T283" i="1"/>
  <c r="U283" i="1" s="1"/>
  <c r="O283" i="1" s="1"/>
  <c r="V283" i="1" s="1"/>
  <c r="Q283" i="1" s="1"/>
  <c r="W283" i="1" s="1"/>
  <c r="G283" i="1" s="1"/>
  <c r="A283" i="1" s="1"/>
  <c r="T265" i="1"/>
  <c r="U265" i="1" s="1"/>
  <c r="V265" i="1" s="1"/>
  <c r="W265" i="1" s="1"/>
  <c r="G265" i="1" s="1"/>
  <c r="A265" i="1" s="1"/>
  <c r="T432" i="1"/>
  <c r="U432" i="1" s="1"/>
  <c r="V432" i="1" s="1"/>
  <c r="W432" i="1" s="1"/>
  <c r="G432" i="1" s="1"/>
  <c r="A432" i="1" s="1"/>
  <c r="T212" i="1"/>
  <c r="U212" i="1" s="1"/>
  <c r="V212" i="1" s="1"/>
  <c r="W212" i="1" s="1"/>
  <c r="G212" i="1" s="1"/>
  <c r="A212" i="1" s="1"/>
  <c r="T455" i="1"/>
  <c r="T82" i="1"/>
  <c r="U82" i="1" s="1"/>
  <c r="T370" i="1"/>
  <c r="U370" i="1" s="1"/>
  <c r="T54" i="1"/>
  <c r="U54" i="1" s="1"/>
  <c r="V54" i="1" s="1"/>
  <c r="W54" i="1" s="1"/>
  <c r="G54" i="1" s="1"/>
  <c r="T468" i="1"/>
  <c r="U468" i="1" s="1"/>
  <c r="V468" i="1" s="1"/>
  <c r="W468" i="1" s="1"/>
  <c r="G468" i="1" s="1"/>
  <c r="T411" i="1"/>
  <c r="U411" i="1" s="1"/>
  <c r="O411" i="1" s="1"/>
  <c r="V411" i="1" s="1"/>
  <c r="Q411" i="1" s="1"/>
  <c r="W411" i="1" s="1"/>
  <c r="G411" i="1" s="1"/>
  <c r="A411" i="1" s="1"/>
  <c r="T314" i="1"/>
  <c r="U314" i="1" s="1"/>
  <c r="V314" i="1" s="1"/>
  <c r="W314" i="1" s="1"/>
  <c r="G314" i="1" s="1"/>
  <c r="A314" i="1" s="1"/>
  <c r="T123" i="1"/>
  <c r="T206" i="1"/>
  <c r="U206" i="1" s="1"/>
  <c r="V206" i="1" s="1"/>
  <c r="W206" i="1" s="1"/>
  <c r="G206" i="1" s="1"/>
  <c r="A206" i="1" s="1"/>
  <c r="T37" i="1"/>
  <c r="T156" i="1"/>
  <c r="U156" i="1" s="1"/>
  <c r="V156" i="1" s="1"/>
  <c r="T60" i="1"/>
  <c r="U60" i="1" s="1"/>
  <c r="V60" i="1" s="1"/>
  <c r="T526" i="1"/>
  <c r="U526" i="1" s="1"/>
  <c r="V526" i="1" s="1"/>
  <c r="W526" i="1" s="1"/>
  <c r="G526" i="1" s="1"/>
  <c r="A526" i="1" s="1"/>
  <c r="T43" i="1"/>
  <c r="T387" i="1"/>
  <c r="U387" i="1" s="1"/>
  <c r="V387" i="1" s="1"/>
  <c r="W387" i="1" s="1"/>
  <c r="G387" i="1" s="1"/>
  <c r="A387" i="1" s="1"/>
  <c r="T28" i="1"/>
  <c r="T74" i="1"/>
  <c r="U74" i="1" s="1"/>
  <c r="V74" i="1" s="1"/>
  <c r="W74" i="1" s="1"/>
  <c r="G74" i="1" s="1"/>
  <c r="T142" i="1"/>
  <c r="U142" i="1" s="1"/>
  <c r="V142" i="1" s="1"/>
  <c r="W142" i="1" s="1"/>
  <c r="G142" i="1" s="1"/>
  <c r="T290" i="1"/>
  <c r="U290" i="1" s="1"/>
  <c r="V290" i="1" s="1"/>
  <c r="W290" i="1" s="1"/>
  <c r="G290" i="1" s="1"/>
  <c r="A290" i="1" s="1"/>
  <c r="T21" i="1"/>
  <c r="T445" i="1"/>
  <c r="U445" i="1" s="1"/>
  <c r="V445" i="1" s="1"/>
  <c r="W445" i="1" s="1"/>
  <c r="G445" i="1" s="1"/>
  <c r="A445" i="1" s="1"/>
  <c r="T237" i="1"/>
  <c r="U237" i="1" s="1"/>
  <c r="T473" i="1"/>
  <c r="T356" i="1"/>
  <c r="U356" i="1" s="1"/>
  <c r="V356" i="1" s="1"/>
  <c r="W356" i="1" s="1"/>
  <c r="G356" i="1" s="1"/>
  <c r="A356" i="1" s="1"/>
  <c r="T385" i="1"/>
  <c r="T159" i="1"/>
  <c r="T19" i="1"/>
  <c r="T415" i="1"/>
  <c r="U415" i="1" s="1"/>
  <c r="V415" i="1" s="1"/>
  <c r="W415" i="1" s="1"/>
  <c r="G415" i="1" s="1"/>
  <c r="A415" i="1" s="1"/>
  <c r="T323" i="1"/>
  <c r="U323" i="1" s="1"/>
  <c r="V323" i="1" s="1"/>
  <c r="W323" i="1" s="1"/>
  <c r="G323" i="1" s="1"/>
  <c r="A323" i="1" s="1"/>
  <c r="T10" i="1"/>
  <c r="T228" i="1"/>
  <c r="U228" i="1" s="1"/>
  <c r="V228" i="1" s="1"/>
  <c r="W228" i="1" s="1"/>
  <c r="G228" i="1" s="1"/>
  <c r="A228" i="1" s="1"/>
  <c r="T342" i="1"/>
  <c r="U342" i="1" s="1"/>
  <c r="V342" i="1" s="1"/>
  <c r="W342" i="1" s="1"/>
  <c r="G342" i="1" s="1"/>
  <c r="A342" i="1" s="1"/>
  <c r="T58" i="1"/>
  <c r="T106" i="1"/>
  <c r="U106" i="1" s="1"/>
  <c r="V106" i="1" s="1"/>
  <c r="W106" i="1" s="1"/>
  <c r="G106" i="1" s="1"/>
  <c r="A106" i="1" s="1"/>
  <c r="T479" i="1"/>
  <c r="T383" i="1"/>
  <c r="T402" i="1"/>
  <c r="U402" i="1" s="1"/>
  <c r="V402" i="1" s="1"/>
  <c r="W402" i="1" s="1"/>
  <c r="G402" i="1" s="1"/>
  <c r="A402" i="1" s="1"/>
  <c r="T210" i="1"/>
  <c r="U210" i="1" s="1"/>
  <c r="V210" i="1" s="1"/>
  <c r="T41" i="1"/>
  <c r="T161" i="1"/>
  <c r="U161" i="1" s="1"/>
  <c r="O161" i="1" s="1"/>
  <c r="V161" i="1" s="1"/>
  <c r="W161" i="1" s="1"/>
  <c r="G161" i="1" s="1"/>
  <c r="A161" i="1" s="1"/>
  <c r="T298" i="1"/>
  <c r="U298" i="1" s="1"/>
  <c r="V298" i="1" s="1"/>
  <c r="W298" i="1" s="1"/>
  <c r="G298" i="1" s="1"/>
  <c r="A298" i="1" s="1"/>
  <c r="T457" i="1"/>
  <c r="U457" i="1" s="1"/>
  <c r="V457" i="1" s="1"/>
  <c r="W457" i="1" s="1"/>
  <c r="G457" i="1" s="1"/>
  <c r="A457" i="1" s="1"/>
  <c r="T485" i="1"/>
  <c r="U485" i="1" s="1"/>
  <c r="V485" i="1" s="1"/>
  <c r="W485" i="1" s="1"/>
  <c r="G485" i="1" s="1"/>
  <c r="T107" i="1"/>
  <c r="U107" i="1" s="1"/>
  <c r="V107" i="1" s="1"/>
  <c r="W107" i="1" s="1"/>
  <c r="G107" i="1" s="1"/>
  <c r="A107" i="1" s="1"/>
  <c r="T218" i="1"/>
  <c r="U218" i="1" s="1"/>
  <c r="V218" i="1" s="1"/>
  <c r="W218" i="1" s="1"/>
  <c r="G218" i="1" s="1"/>
  <c r="T329" i="1"/>
  <c r="U329" i="1" s="1"/>
  <c r="V329" i="1" s="1"/>
  <c r="W329" i="1" s="1"/>
  <c r="G329" i="1" s="1"/>
  <c r="T231" i="1"/>
  <c r="U231" i="1" s="1"/>
  <c r="V231" i="1" s="1"/>
  <c r="W231" i="1" s="1"/>
  <c r="G231" i="1" s="1"/>
  <c r="A231" i="1" s="1"/>
  <c r="T187" i="1"/>
  <c r="U187" i="1" s="1"/>
  <c r="V187" i="1" s="1"/>
  <c r="W187" i="1" s="1"/>
  <c r="G187" i="1" s="1"/>
  <c r="A187" i="1" s="1"/>
  <c r="T4" i="1"/>
  <c r="T397" i="1"/>
  <c r="U397" i="1" s="1"/>
  <c r="O397" i="1" s="1"/>
  <c r="V397" i="1" s="1"/>
  <c r="W397" i="1" s="1"/>
  <c r="G397" i="1" s="1"/>
  <c r="A397" i="1" s="1"/>
  <c r="T259" i="1"/>
  <c r="U259" i="1" s="1"/>
  <c r="V259" i="1" s="1"/>
  <c r="W259" i="1" s="1"/>
  <c r="G259" i="1" s="1"/>
  <c r="A259" i="1" s="1"/>
  <c r="T308" i="1"/>
  <c r="U308" i="1" s="1"/>
  <c r="V308" i="1" s="1"/>
  <c r="W308" i="1" s="1"/>
  <c r="G308" i="1" s="1"/>
  <c r="T518" i="1"/>
  <c r="T499" i="1"/>
  <c r="U499" i="1" s="1"/>
  <c r="V499" i="1" s="1"/>
  <c r="W499" i="1" s="1"/>
  <c r="G499" i="1" s="1"/>
  <c r="T170" i="1"/>
  <c r="U170" i="1" s="1"/>
  <c r="V170" i="1" s="1"/>
  <c r="Q170" i="1" s="1"/>
  <c r="W170" i="1" s="1"/>
  <c r="G170" i="1" s="1"/>
  <c r="A170" i="1" s="1"/>
  <c r="T477" i="1"/>
  <c r="U477" i="1" s="1"/>
  <c r="V477" i="1" s="1"/>
  <c r="W477" i="1" s="1"/>
  <c r="G477" i="1" s="1"/>
  <c r="T339" i="1"/>
  <c r="U339" i="1" s="1"/>
  <c r="V339" i="1" s="1"/>
  <c r="W339" i="1" s="1"/>
  <c r="G339" i="1" s="1"/>
  <c r="A339" i="1" s="1"/>
  <c r="T75" i="1"/>
  <c r="U75" i="1" s="1"/>
  <c r="T146" i="1"/>
  <c r="T307" i="1"/>
  <c r="U307" i="1" s="1"/>
  <c r="O307" i="1" s="1"/>
  <c r="V307" i="1" s="1"/>
  <c r="W307" i="1" s="1"/>
  <c r="G307" i="1" s="1"/>
  <c r="T39" i="1"/>
  <c r="T85" i="1"/>
  <c r="U85" i="1" s="1"/>
  <c r="V85" i="1" s="1"/>
  <c r="W85" i="1" s="1"/>
  <c r="G85" i="1" s="1"/>
  <c r="T466" i="1"/>
  <c r="U466" i="1" s="1"/>
  <c r="V466" i="1" s="1"/>
  <c r="Q466" i="1" s="1"/>
  <c r="W466" i="1" s="1"/>
  <c r="G466" i="1" s="1"/>
  <c r="T186" i="1"/>
  <c r="U186" i="1" s="1"/>
  <c r="V186" i="1" s="1"/>
  <c r="W186" i="1" s="1"/>
  <c r="G186" i="1" s="1"/>
  <c r="A186" i="1" s="1"/>
  <c r="T423" i="1"/>
  <c r="U423" i="1" s="1"/>
  <c r="V423" i="1" s="1"/>
  <c r="W423" i="1" s="1"/>
  <c r="G423" i="1" s="1"/>
  <c r="A423" i="1" s="1"/>
  <c r="T433" i="1"/>
  <c r="U433" i="1" s="1"/>
  <c r="V433" i="1" s="1"/>
  <c r="W433" i="1" s="1"/>
  <c r="G433" i="1" s="1"/>
  <c r="A433" i="1" s="1"/>
  <c r="T377" i="1"/>
  <c r="T516" i="1"/>
  <c r="U516" i="1" s="1"/>
  <c r="V516" i="1" s="1"/>
  <c r="W516" i="1" s="1"/>
  <c r="T220" i="1"/>
  <c r="U220" i="1" s="1"/>
  <c r="V220" i="1" s="1"/>
  <c r="W220" i="1" s="1"/>
  <c r="G220" i="1" s="1"/>
  <c r="A220" i="1" s="1"/>
  <c r="T436" i="1"/>
  <c r="U436" i="1" s="1"/>
  <c r="V436" i="1" s="1"/>
  <c r="W436" i="1" s="1"/>
  <c r="G436" i="1" s="1"/>
  <c r="A436" i="1" s="1"/>
  <c r="T437" i="1"/>
  <c r="U437" i="1" s="1"/>
  <c r="V437" i="1" s="1"/>
  <c r="W437" i="1" s="1"/>
  <c r="G437" i="1" s="1"/>
  <c r="A437" i="1" s="1"/>
  <c r="T384" i="1"/>
  <c r="U384" i="1" s="1"/>
  <c r="O384" i="1" s="1"/>
  <c r="V384" i="1" s="1"/>
  <c r="W384" i="1" s="1"/>
  <c r="G384" i="1" s="1"/>
  <c r="A384" i="1" s="1"/>
  <c r="T440" i="1"/>
  <c r="U440" i="1" s="1"/>
  <c r="V440" i="1" s="1"/>
  <c r="W440" i="1" s="1"/>
  <c r="G440" i="1" s="1"/>
  <c r="A440" i="1" s="1"/>
  <c r="T221" i="1"/>
  <c r="U221" i="1" s="1"/>
  <c r="V221" i="1" s="1"/>
  <c r="W221" i="1" s="1"/>
  <c r="G221" i="1" s="1"/>
  <c r="A221" i="1" s="1"/>
  <c r="T15" i="1"/>
  <c r="T20" i="1"/>
  <c r="T227" i="1"/>
  <c r="U227" i="1" s="1"/>
  <c r="O227" i="1" s="1"/>
  <c r="V227" i="1" s="1"/>
  <c r="W227" i="1" s="1"/>
  <c r="G227" i="1" s="1"/>
  <c r="A227" i="1" s="1"/>
  <c r="T201" i="1"/>
  <c r="U201" i="1" s="1"/>
  <c r="V201" i="1" s="1"/>
  <c r="W201" i="1" s="1"/>
  <c r="G201" i="1" s="1"/>
  <c r="A201" i="1" s="1"/>
  <c r="T116" i="1"/>
  <c r="T404" i="1"/>
  <c r="U404" i="1" s="1"/>
  <c r="V404" i="1" s="1"/>
  <c r="W404" i="1" s="1"/>
  <c r="G404" i="1" s="1"/>
  <c r="A404" i="1" s="1"/>
  <c r="T375" i="1"/>
  <c r="U375" i="1" s="1"/>
  <c r="V375" i="1" s="1"/>
  <c r="W375" i="1" s="1"/>
  <c r="G375" i="1" s="1"/>
  <c r="A375" i="1" s="1"/>
  <c r="T306" i="1"/>
  <c r="U306" i="1" s="1"/>
  <c r="V306" i="1" s="1"/>
  <c r="W306" i="1" s="1"/>
  <c r="G306" i="1" s="1"/>
  <c r="T195" i="1"/>
  <c r="U195" i="1" s="1"/>
  <c r="O195" i="1" s="1"/>
  <c r="V195" i="1" s="1"/>
  <c r="W195" i="1" s="1"/>
  <c r="G195" i="1" s="1"/>
  <c r="A195" i="1" s="1"/>
  <c r="T63" i="1"/>
  <c r="T443" i="1"/>
  <c r="U443" i="1" s="1"/>
  <c r="V443" i="1" s="1"/>
  <c r="W443" i="1" s="1"/>
  <c r="G443" i="1" s="1"/>
  <c r="A443" i="1" s="1"/>
  <c r="T463" i="1"/>
  <c r="U463" i="1" s="1"/>
  <c r="V463" i="1" s="1"/>
  <c r="W463" i="1" s="1"/>
  <c r="G463" i="1" s="1"/>
  <c r="T379" i="1"/>
  <c r="T251" i="1"/>
  <c r="T269" i="1"/>
  <c r="U269" i="1" s="1"/>
  <c r="V269" i="1" s="1"/>
  <c r="W269" i="1" s="1"/>
  <c r="G269" i="1" s="1"/>
  <c r="A269" i="1" s="1"/>
  <c r="T217" i="1"/>
  <c r="U217" i="1" s="1"/>
  <c r="V217" i="1" s="1"/>
  <c r="W217" i="1" s="1"/>
  <c r="G217" i="1" s="1"/>
  <c r="T264" i="1"/>
  <c r="U264" i="1" s="1"/>
  <c r="O264" i="1" s="1"/>
  <c r="V264" i="1" s="1"/>
  <c r="W264" i="1" s="1"/>
  <c r="G264" i="1" s="1"/>
  <c r="A264" i="1" s="1"/>
  <c r="T9" i="1"/>
  <c r="T180" i="1"/>
  <c r="U180" i="1" s="1"/>
  <c r="T101" i="1"/>
  <c r="U101" i="1" s="1"/>
  <c r="V101" i="1" s="1"/>
  <c r="W101" i="1" s="1"/>
  <c r="G101" i="1" s="1"/>
  <c r="T495" i="1"/>
  <c r="U495" i="1" s="1"/>
  <c r="V495" i="1" s="1"/>
  <c r="W495" i="1" s="1"/>
  <c r="G495" i="1" s="1"/>
  <c r="T199" i="1"/>
  <c r="T422" i="1"/>
  <c r="U422" i="1" s="1"/>
  <c r="V422" i="1" s="1"/>
  <c r="W422" i="1" s="1"/>
  <c r="G422" i="1" s="1"/>
  <c r="A422" i="1" s="1"/>
  <c r="T45" i="1"/>
  <c r="U45" i="1" s="1"/>
  <c r="T335" i="1"/>
  <c r="U335" i="1" s="1"/>
  <c r="V335" i="1" s="1"/>
  <c r="W335" i="1" s="1"/>
  <c r="G335" i="1" s="1"/>
  <c r="T300" i="1"/>
  <c r="U300" i="1" s="1"/>
  <c r="T420" i="1"/>
  <c r="U420" i="1" s="1"/>
  <c r="V420" i="1" s="1"/>
  <c r="W420" i="1" s="1"/>
  <c r="G420" i="1" s="1"/>
  <c r="A420" i="1" s="1"/>
  <c r="T190" i="1"/>
  <c r="U190" i="1" s="1"/>
  <c r="V190" i="1" s="1"/>
  <c r="W190" i="1" s="1"/>
  <c r="G190" i="1" s="1"/>
  <c r="T398" i="1"/>
  <c r="U398" i="1" s="1"/>
  <c r="V398" i="1" s="1"/>
  <c r="Q398" i="1" s="1"/>
  <c r="W398" i="1" s="1"/>
  <c r="G398" i="1" s="1"/>
  <c r="T241" i="1"/>
  <c r="U241" i="1" s="1"/>
  <c r="V241" i="1" s="1"/>
  <c r="W241" i="1" s="1"/>
  <c r="G241" i="1" s="1"/>
  <c r="A241" i="1" s="1"/>
  <c r="T424" i="1"/>
  <c r="U424" i="1" s="1"/>
  <c r="V424" i="1" s="1"/>
  <c r="W424" i="1" s="1"/>
  <c r="G424" i="1" s="1"/>
  <c r="A424" i="1" s="1"/>
  <c r="T449" i="1"/>
  <c r="U449" i="1" s="1"/>
  <c r="V449" i="1" s="1"/>
  <c r="W449" i="1" s="1"/>
  <c r="G449" i="1" s="1"/>
  <c r="A449" i="1" s="1"/>
  <c r="T89" i="1"/>
  <c r="U89" i="1" s="1"/>
  <c r="V89" i="1" s="1"/>
  <c r="W89" i="1" s="1"/>
  <c r="G89" i="1" s="1"/>
  <c r="T287" i="1"/>
  <c r="U287" i="1" s="1"/>
  <c r="V287" i="1" s="1"/>
  <c r="W287" i="1" s="1"/>
  <c r="G287" i="1" s="1"/>
  <c r="T412" i="1"/>
  <c r="U412" i="1" s="1"/>
  <c r="V412" i="1" s="1"/>
  <c r="W412" i="1" s="1"/>
  <c r="G412" i="1" s="1"/>
  <c r="A412" i="1" s="1"/>
  <c r="T196" i="1"/>
  <c r="U196" i="1" s="1"/>
  <c r="V196" i="1" s="1"/>
  <c r="W196" i="1" s="1"/>
  <c r="G196" i="1" s="1"/>
  <c r="A196" i="1" s="1"/>
  <c r="T434" i="1"/>
  <c r="U434" i="1" s="1"/>
  <c r="V434" i="1" s="1"/>
  <c r="W434" i="1" s="1"/>
  <c r="G434" i="1" s="1"/>
  <c r="A434" i="1" s="1"/>
  <c r="T318" i="1"/>
  <c r="U318" i="1" s="1"/>
  <c r="V318" i="1" s="1"/>
  <c r="W318" i="1" s="1"/>
  <c r="G318" i="1" s="1"/>
  <c r="A318" i="1" s="1"/>
  <c r="T278" i="1"/>
  <c r="T486" i="1"/>
  <c r="U486" i="1" s="1"/>
  <c r="T431" i="1"/>
  <c r="U431" i="1" s="1"/>
  <c r="V431" i="1" s="1"/>
  <c r="W431" i="1" s="1"/>
  <c r="G431" i="1" s="1"/>
  <c r="A431" i="1" s="1"/>
  <c r="T84" i="1"/>
  <c r="T66" i="1"/>
  <c r="U66" i="1" s="1"/>
  <c r="V66" i="1" s="1"/>
  <c r="W66" i="1" s="1"/>
  <c r="G66" i="1" s="1"/>
  <c r="T14" i="1"/>
  <c r="T372" i="1"/>
  <c r="U372" i="1" s="1"/>
  <c r="V372" i="1" s="1"/>
  <c r="W372" i="1" s="1"/>
  <c r="G372" i="1" s="1"/>
  <c r="A372" i="1" s="1"/>
  <c r="T230" i="1"/>
  <c r="U230" i="1" s="1"/>
  <c r="V230" i="1" s="1"/>
  <c r="W230" i="1" s="1"/>
  <c r="G230" i="1" s="1"/>
  <c r="A230" i="1" s="1"/>
  <c r="T18" i="1"/>
  <c r="T34" i="1"/>
  <c r="T376" i="1"/>
  <c r="U376" i="1" s="1"/>
  <c r="V376" i="1" s="1"/>
  <c r="W376" i="1" s="1"/>
  <c r="G376" i="1" s="1"/>
  <c r="A376" i="1" s="1"/>
  <c r="T13" i="1"/>
  <c r="T374" i="1"/>
  <c r="T276" i="1"/>
  <c r="T316" i="1"/>
  <c r="U316" i="1" s="1"/>
  <c r="V316" i="1" s="1"/>
  <c r="W316" i="1" s="1"/>
  <c r="G316" i="1" s="1"/>
  <c r="T111" i="1"/>
  <c r="U111" i="1" s="1"/>
  <c r="O111" i="1" s="1"/>
  <c r="V111" i="1" s="1"/>
  <c r="W111" i="1" s="1"/>
  <c r="G111" i="1" s="1"/>
  <c r="A111" i="1" s="1"/>
  <c r="T453" i="1"/>
  <c r="U453" i="1" s="1"/>
  <c r="V453" i="1" s="1"/>
  <c r="W453" i="1" s="1"/>
  <c r="G453" i="1" s="1"/>
  <c r="A453" i="1" s="1"/>
  <c r="T395" i="1"/>
  <c r="U395" i="1" s="1"/>
  <c r="V395" i="1" s="1"/>
  <c r="W395" i="1" s="1"/>
  <c r="G395" i="1" s="1"/>
  <c r="A395" i="1" s="1"/>
  <c r="T281" i="1"/>
  <c r="T255" i="1"/>
  <c r="U255" i="1" s="1"/>
  <c r="T56" i="1"/>
  <c r="U56" i="1" s="1"/>
  <c r="V56" i="1" s="1"/>
  <c r="W56" i="1" s="1"/>
  <c r="G56" i="1" s="1"/>
  <c r="T304" i="1"/>
  <c r="U304" i="1" s="1"/>
  <c r="V304" i="1" s="1"/>
  <c r="W304" i="1" s="1"/>
  <c r="G304" i="1" s="1"/>
  <c r="T122" i="1"/>
  <c r="U122" i="1" s="1"/>
  <c r="T289" i="1"/>
  <c r="U289" i="1" s="1"/>
  <c r="V289" i="1" s="1"/>
  <c r="W289" i="1" s="1"/>
  <c r="G289" i="1" s="1"/>
  <c r="A289" i="1" s="1"/>
  <c r="T490" i="1"/>
  <c r="T435" i="1"/>
  <c r="U435" i="1" s="1"/>
  <c r="V435" i="1" s="1"/>
  <c r="W435" i="1" s="1"/>
  <c r="G435" i="1" s="1"/>
  <c r="A435" i="1" s="1"/>
  <c r="T86" i="1"/>
  <c r="U86" i="1" s="1"/>
  <c r="V86" i="1" s="1"/>
  <c r="Q86" i="1" s="1"/>
  <c r="W86" i="1" s="1"/>
  <c r="G86" i="1" s="1"/>
  <c r="T205" i="1"/>
  <c r="U205" i="1" s="1"/>
  <c r="V205" i="1" s="1"/>
  <c r="T189" i="1"/>
  <c r="U189" i="1" s="1"/>
  <c r="V189" i="1" s="1"/>
  <c r="Q189" i="1" s="1"/>
  <c r="W189" i="1" s="1"/>
  <c r="G189" i="1" s="1"/>
  <c r="A189" i="1" s="1"/>
  <c r="T381" i="1"/>
  <c r="U381" i="1" s="1"/>
  <c r="V381" i="1" s="1"/>
  <c r="W381" i="1" s="1"/>
  <c r="G381" i="1" s="1"/>
  <c r="A381" i="1" s="1"/>
  <c r="T243" i="1"/>
  <c r="U243" i="1" s="1"/>
  <c r="O243" i="1" s="1"/>
  <c r="V243" i="1" s="1"/>
  <c r="W243" i="1" s="1"/>
  <c r="G243" i="1" s="1"/>
  <c r="A243" i="1" s="1"/>
  <c r="T238" i="1"/>
  <c r="U238" i="1" s="1"/>
  <c r="V238" i="1" s="1"/>
  <c r="W238" i="1" s="1"/>
  <c r="G238" i="1" s="1"/>
  <c r="A238" i="1" s="1"/>
  <c r="T242" i="1"/>
  <c r="U242" i="1" s="1"/>
  <c r="V242" i="1" s="1"/>
  <c r="W242" i="1" s="1"/>
  <c r="G242" i="1" s="1"/>
  <c r="A242" i="1" s="1"/>
  <c r="T390" i="1"/>
  <c r="T177" i="1"/>
  <c r="U177" i="1" s="1"/>
  <c r="O177" i="1" s="1"/>
  <c r="V177" i="1" s="1"/>
  <c r="W177" i="1" s="1"/>
  <c r="G177" i="1" s="1"/>
  <c r="A177" i="1" s="1"/>
  <c r="T410" i="1"/>
  <c r="U410" i="1" s="1"/>
  <c r="V410" i="1" s="1"/>
  <c r="W410" i="1" s="1"/>
  <c r="G410" i="1" s="1"/>
  <c r="A410" i="1" s="1"/>
  <c r="T291" i="1"/>
  <c r="U291" i="1" s="1"/>
  <c r="V291" i="1" s="1"/>
  <c r="W291" i="1" s="1"/>
  <c r="G291" i="1" s="1"/>
  <c r="A291" i="1" s="1"/>
  <c r="T333" i="1"/>
  <c r="T118" i="1"/>
  <c r="U118" i="1" s="1"/>
  <c r="O118" i="1" s="1"/>
  <c r="V118" i="1" s="1"/>
  <c r="W118" i="1" s="1"/>
  <c r="T456" i="1"/>
  <c r="U456" i="1" s="1"/>
  <c r="V456" i="1" s="1"/>
  <c r="W456" i="1" s="1"/>
  <c r="G456" i="1" s="1"/>
  <c r="A456" i="1" s="1"/>
  <c r="T399" i="1"/>
  <c r="U399" i="1" s="1"/>
  <c r="V399" i="1" s="1"/>
  <c r="W399" i="1" s="1"/>
  <c r="G399" i="1" s="1"/>
  <c r="A399" i="1" s="1"/>
  <c r="T288" i="1"/>
  <c r="U288" i="1" s="1"/>
  <c r="V288" i="1" s="1"/>
  <c r="W288" i="1" s="1"/>
  <c r="G288" i="1" s="1"/>
  <c r="A288" i="1" s="1"/>
  <c r="T263" i="1"/>
  <c r="U263" i="1" s="1"/>
  <c r="V263" i="1" s="1"/>
  <c r="W263" i="1" s="1"/>
  <c r="G263" i="1" s="1"/>
  <c r="A263" i="1" s="1"/>
  <c r="T163" i="1"/>
  <c r="U163" i="1" s="1"/>
  <c r="O163" i="1" s="1"/>
  <c r="V163" i="1" s="1"/>
  <c r="W163" i="1" s="1"/>
  <c r="G163" i="1" s="1"/>
  <c r="A163" i="1" s="1"/>
  <c r="T312" i="1"/>
  <c r="U312" i="1" s="1"/>
  <c r="V312" i="1" s="1"/>
  <c r="W312" i="1" s="1"/>
  <c r="G312" i="1" s="1"/>
  <c r="T136" i="1"/>
  <c r="U136" i="1" s="1"/>
  <c r="V136" i="1" s="1"/>
  <c r="W136" i="1" s="1"/>
  <c r="G136" i="1" s="1"/>
  <c r="A136" i="1" s="1"/>
  <c r="T400" i="1"/>
  <c r="U400" i="1" s="1"/>
  <c r="V400" i="1" s="1"/>
  <c r="W400" i="1" s="1"/>
  <c r="G400" i="1" s="1"/>
  <c r="A400" i="1" s="1"/>
  <c r="T22" i="1"/>
  <c r="T393" i="1"/>
  <c r="T270" i="1"/>
  <c r="U270" i="1" s="1"/>
  <c r="V270" i="1" s="1"/>
  <c r="W270" i="1" s="1"/>
  <c r="G270" i="1" s="1"/>
  <c r="A270" i="1" s="1"/>
  <c r="T207" i="1"/>
  <c r="U207" i="1" s="1"/>
  <c r="V207" i="1" s="1"/>
  <c r="W207" i="1" s="1"/>
  <c r="G207" i="1" s="1"/>
  <c r="A207" i="1" s="1"/>
  <c r="T353" i="1"/>
  <c r="U353" i="1" s="1"/>
  <c r="O353" i="1" s="1"/>
  <c r="V353" i="1" s="1"/>
  <c r="W353" i="1" s="1"/>
  <c r="G353" i="1" s="1"/>
  <c r="A353" i="1" s="1"/>
  <c r="T219" i="1"/>
  <c r="U219" i="1" s="1"/>
  <c r="V219" i="1" s="1"/>
  <c r="W219" i="1" s="1"/>
  <c r="G219" i="1" s="1"/>
  <c r="A219" i="1" s="1"/>
  <c r="T282" i="1"/>
  <c r="U282" i="1" s="1"/>
  <c r="O282" i="1" s="1"/>
  <c r="V282" i="1" s="1"/>
  <c r="W282" i="1" s="1"/>
  <c r="G282" i="1" s="1"/>
  <c r="A282" i="1" s="1"/>
  <c r="T42" i="1"/>
  <c r="T245" i="1"/>
  <c r="U245" i="1" s="1"/>
  <c r="V245" i="1" s="1"/>
  <c r="W245" i="1" s="1"/>
  <c r="G245" i="1" s="1"/>
  <c r="A245" i="1" s="1"/>
  <c r="T139" i="1"/>
  <c r="T267" i="1"/>
  <c r="U267" i="1" s="1"/>
  <c r="T483" i="1"/>
  <c r="U483" i="1" s="1"/>
  <c r="T348" i="1"/>
  <c r="U348" i="1" s="1"/>
  <c r="T108" i="1"/>
  <c r="U108" i="1" s="1"/>
  <c r="V108" i="1" s="1"/>
  <c r="W108" i="1" s="1"/>
  <c r="G108" i="1" s="1"/>
  <c r="A108" i="1" s="1"/>
  <c r="T72" i="1"/>
  <c r="U72" i="1" s="1"/>
  <c r="T87" i="1"/>
  <c r="U87" i="1" s="1"/>
  <c r="V87" i="1" s="1"/>
  <c r="W87" i="1" s="1"/>
  <c r="G87" i="1" s="1"/>
  <c r="T491" i="1"/>
  <c r="U491" i="1" s="1"/>
  <c r="V491" i="1" s="1"/>
  <c r="W491" i="1" s="1"/>
  <c r="G491" i="1" s="1"/>
  <c r="T297" i="1"/>
  <c r="U297" i="1" s="1"/>
  <c r="V297" i="1" s="1"/>
  <c r="W297" i="1" s="1"/>
  <c r="G297" i="1" s="1"/>
  <c r="A297" i="1" s="1"/>
  <c r="T450" i="1"/>
  <c r="T274" i="1"/>
  <c r="U274" i="1" s="1"/>
  <c r="T144" i="1"/>
  <c r="U144" i="1" s="1"/>
  <c r="V144" i="1" s="1"/>
  <c r="W144" i="1" s="1"/>
  <c r="G144" i="1" s="1"/>
  <c r="T115" i="1"/>
  <c r="T496" i="1"/>
  <c r="U496" i="1" s="1"/>
  <c r="V496" i="1" s="1"/>
  <c r="W496" i="1" s="1"/>
  <c r="G496" i="1" s="1"/>
  <c r="T284" i="1"/>
  <c r="U284" i="1" s="1"/>
  <c r="V284" i="1" s="1"/>
  <c r="W284" i="1" s="1"/>
  <c r="G284" i="1" s="1"/>
  <c r="A284" i="1" s="1"/>
  <c r="T44" i="1"/>
  <c r="T409" i="1"/>
  <c r="U409" i="1" s="1"/>
  <c r="V409" i="1" s="1"/>
  <c r="W409" i="1" s="1"/>
  <c r="G409" i="1" s="1"/>
  <c r="A409" i="1" s="1"/>
  <c r="T330" i="1"/>
  <c r="U330" i="1" s="1"/>
  <c r="V330" i="1" s="1"/>
  <c r="W330" i="1" s="1"/>
  <c r="G330" i="1" s="1"/>
  <c r="A330" i="1" s="1"/>
  <c r="T406" i="1"/>
  <c r="U406" i="1" s="1"/>
  <c r="V406" i="1" s="1"/>
  <c r="W406" i="1" s="1"/>
  <c r="G406" i="1" s="1"/>
  <c r="A406" i="1" s="1"/>
  <c r="T69" i="1"/>
  <c r="U69" i="1" s="1"/>
  <c r="V69" i="1" s="1"/>
  <c r="W69" i="1" s="1"/>
  <c r="G69" i="1" s="1"/>
  <c r="T360" i="1"/>
  <c r="U360" i="1" s="1"/>
  <c r="V360" i="1" s="1"/>
  <c r="W360" i="1" s="1"/>
  <c r="G360" i="1" s="1"/>
  <c r="A360" i="1" s="1"/>
  <c r="T235" i="1"/>
  <c r="U235" i="1" s="1"/>
  <c r="V235" i="1" s="1"/>
  <c r="W235" i="1" s="1"/>
  <c r="G235" i="1" s="1"/>
  <c r="A235" i="1" s="1"/>
  <c r="T413" i="1"/>
  <c r="U413" i="1" s="1"/>
  <c r="V413" i="1" s="1"/>
  <c r="W413" i="1" s="1"/>
  <c r="G413" i="1" s="1"/>
  <c r="A413" i="1" s="1"/>
  <c r="T337" i="1"/>
  <c r="U337" i="1" s="1"/>
  <c r="V337" i="1" s="1"/>
  <c r="W337" i="1" s="1"/>
  <c r="G337" i="1" s="1"/>
  <c r="A337" i="1" s="1"/>
  <c r="T97" i="1"/>
  <c r="U97" i="1" s="1"/>
  <c r="T214" i="1"/>
  <c r="U214" i="1" s="1"/>
  <c r="V214" i="1" s="1"/>
  <c r="W214" i="1" s="1"/>
  <c r="G214" i="1" s="1"/>
  <c r="A214" i="1" s="1"/>
  <c r="T90" i="1"/>
  <c r="U90" i="1" s="1"/>
  <c r="V90" i="1" s="1"/>
  <c r="W90" i="1" s="1"/>
  <c r="G90" i="1" s="1"/>
  <c r="T268" i="1"/>
  <c r="U268" i="1" s="1"/>
  <c r="O268" i="1" s="1"/>
  <c r="V268" i="1" s="1"/>
  <c r="W268" i="1" s="1"/>
  <c r="G268" i="1" s="1"/>
  <c r="A268" i="1" s="1"/>
  <c r="T135" i="1"/>
  <c r="U135" i="1" s="1"/>
  <c r="V135" i="1" s="1"/>
  <c r="W135" i="1" s="1"/>
  <c r="G135" i="1" s="1"/>
  <c r="T389" i="1"/>
  <c r="T309" i="1"/>
  <c r="U309" i="1" s="1"/>
  <c r="V309" i="1" s="1"/>
  <c r="W309" i="1" s="1"/>
  <c r="G309" i="1" s="1"/>
  <c r="A309" i="1" s="1"/>
  <c r="T321" i="1"/>
  <c r="U321" i="1" s="1"/>
  <c r="V321" i="1" s="1"/>
  <c r="W321" i="1" s="1"/>
  <c r="G321" i="1" s="1"/>
  <c r="T46" i="1"/>
  <c r="T35" i="1"/>
  <c r="T327" i="1"/>
  <c r="U327" i="1" s="1"/>
  <c r="V327" i="1" s="1"/>
  <c r="Q327" i="1" s="1"/>
  <c r="W327" i="1" s="1"/>
  <c r="G327" i="1" s="1"/>
  <c r="T349" i="1"/>
  <c r="U349" i="1" s="1"/>
  <c r="V349" i="1" s="1"/>
  <c r="W349" i="1" s="1"/>
  <c r="G349" i="1" s="1"/>
  <c r="A349" i="1" s="1"/>
  <c r="T345" i="1"/>
  <c r="T275" i="1"/>
  <c r="T53" i="1"/>
  <c r="U53" i="1" s="1"/>
  <c r="V53" i="1" s="1"/>
  <c r="W53" i="1" s="1"/>
  <c r="G53" i="1" s="1"/>
  <c r="T203" i="1"/>
  <c r="U203" i="1" s="1"/>
  <c r="V203" i="1" s="1"/>
  <c r="W203" i="1" s="1"/>
  <c r="G203" i="1" s="1"/>
  <c r="A203" i="1" s="1"/>
  <c r="T65" i="1"/>
  <c r="U65" i="1" s="1"/>
  <c r="O65" i="1" s="1"/>
  <c r="V65" i="1" s="1"/>
  <c r="W65" i="1" s="1"/>
  <c r="G65" i="1" s="1"/>
  <c r="T153" i="1"/>
  <c r="U153" i="1" s="1"/>
  <c r="V153" i="1" s="1"/>
  <c r="W153" i="1" s="1"/>
  <c r="G153" i="1" s="1"/>
  <c r="A153" i="1" s="1"/>
  <c r="T361" i="1"/>
  <c r="T157" i="1"/>
  <c r="U157" i="1" s="1"/>
  <c r="V157" i="1" s="1"/>
  <c r="W157" i="1" s="1"/>
  <c r="G157" i="1" s="1"/>
  <c r="T313" i="1"/>
  <c r="U313" i="1" s="1"/>
  <c r="V313" i="1" s="1"/>
  <c r="W313" i="1" s="1"/>
  <c r="G313" i="1" s="1"/>
  <c r="A313" i="1" s="1"/>
  <c r="T417" i="1"/>
  <c r="U417" i="1" s="1"/>
  <c r="O417" i="1" s="1"/>
  <c r="V417" i="1" s="1"/>
  <c r="W417" i="1" s="1"/>
  <c r="G417" i="1" s="1"/>
  <c r="A417" i="1" s="1"/>
  <c r="T346" i="1"/>
  <c r="U346" i="1" s="1"/>
  <c r="V346" i="1" s="1"/>
  <c r="W346" i="1" s="1"/>
  <c r="G346" i="1" s="1"/>
  <c r="T322" i="1"/>
  <c r="U322" i="1" s="1"/>
  <c r="O322" i="1" s="1"/>
  <c r="V322" i="1" s="1"/>
  <c r="W322" i="1" s="1"/>
  <c r="G322" i="1" s="1"/>
  <c r="A322" i="1" s="1"/>
  <c r="T29" i="1"/>
  <c r="T223" i="1"/>
  <c r="U223" i="1" s="1"/>
  <c r="O223" i="1" s="1"/>
  <c r="V223" i="1" s="1"/>
  <c r="W223" i="1" s="1"/>
  <c r="G223" i="1" s="1"/>
  <c r="A223" i="1" s="1"/>
  <c r="T253" i="1"/>
  <c r="U253" i="1" s="1"/>
  <c r="O253" i="1" s="1"/>
  <c r="V253" i="1" s="1"/>
  <c r="W253" i="1" s="1"/>
  <c r="G253" i="1" s="1"/>
  <c r="A253" i="1" s="1"/>
  <c r="T176" i="1"/>
  <c r="U176" i="1" s="1"/>
  <c r="V176" i="1" s="1"/>
  <c r="W176" i="1" s="1"/>
  <c r="G176" i="1" s="1"/>
  <c r="A176" i="1" s="1"/>
  <c r="T475" i="1"/>
  <c r="T23" i="1"/>
  <c r="T355" i="1"/>
  <c r="U355" i="1" s="1"/>
  <c r="V355" i="1" s="1"/>
  <c r="W355" i="1" s="1"/>
  <c r="G355" i="1" s="1"/>
  <c r="A355" i="1" s="1"/>
  <c r="T185" i="1"/>
  <c r="T67" i="1"/>
  <c r="U67" i="1" s="1"/>
  <c r="V67" i="1" s="1"/>
  <c r="W67" i="1" s="1"/>
  <c r="T452" i="1"/>
  <c r="T338" i="1"/>
  <c r="U338" i="1" s="1"/>
  <c r="V338" i="1" s="1"/>
  <c r="W338" i="1" s="1"/>
  <c r="G338" i="1" s="1"/>
  <c r="A338" i="1" s="1"/>
  <c r="T365" i="1"/>
  <c r="U365" i="1" s="1"/>
  <c r="V365" i="1" s="1"/>
  <c r="W365" i="1" s="1"/>
  <c r="G365" i="1" s="1"/>
  <c r="A365" i="1" s="1"/>
  <c r="T464" i="1"/>
  <c r="U464" i="1" s="1"/>
  <c r="V464" i="1" s="1"/>
  <c r="W464" i="1" s="1"/>
  <c r="G464" i="1" s="1"/>
  <c r="T252" i="1"/>
  <c r="T271" i="1"/>
  <c r="U271" i="1" s="1"/>
  <c r="O271" i="1" s="1"/>
  <c r="V271" i="1" s="1"/>
  <c r="W271" i="1" s="1"/>
  <c r="G271" i="1" s="1"/>
  <c r="T498" i="1"/>
  <c r="U498" i="1" s="1"/>
  <c r="V498" i="1" s="1"/>
  <c r="Q498" i="1" s="1"/>
  <c r="W498" i="1" s="1"/>
  <c r="G498" i="1" s="1"/>
  <c r="T444" i="1"/>
  <c r="T380" i="1"/>
  <c r="U380" i="1" s="1"/>
  <c r="V380" i="1" s="1"/>
  <c r="W380" i="1" s="1"/>
  <c r="G380" i="1" s="1"/>
  <c r="A380" i="1" s="1"/>
  <c r="T233" i="1"/>
  <c r="U233" i="1" s="1"/>
  <c r="V233" i="1" s="1"/>
  <c r="W233" i="1" s="1"/>
  <c r="G233" i="1" s="1"/>
  <c r="A233" i="1" s="1"/>
  <c r="T211" i="1"/>
  <c r="U211" i="1" s="1"/>
  <c r="V211" i="1" s="1"/>
  <c r="W211" i="1" s="1"/>
  <c r="G211" i="1" s="1"/>
  <c r="A211" i="1" s="1"/>
  <c r="T120" i="1"/>
  <c r="U120" i="1" s="1"/>
  <c r="T279" i="1"/>
  <c r="T261" i="1"/>
  <c r="T172" i="1"/>
  <c r="U172" i="1" s="1"/>
  <c r="V172" i="1" s="1"/>
  <c r="W172" i="1" s="1"/>
  <c r="G172" i="1" s="1"/>
  <c r="T79" i="1"/>
  <c r="U79" i="1" s="1"/>
  <c r="V79" i="1" s="1"/>
  <c r="W79" i="1" s="1"/>
  <c r="G79" i="1" s="1"/>
  <c r="T481" i="1"/>
  <c r="U481" i="1" s="1"/>
  <c r="O481" i="1" s="1"/>
  <c r="V481" i="1" s="1"/>
  <c r="W481" i="1" s="1"/>
  <c r="G481" i="1" s="1"/>
  <c r="T340" i="1"/>
  <c r="T52" i="1"/>
  <c r="U52" i="1" s="1"/>
  <c r="V52" i="1" s="1"/>
  <c r="W52" i="1" s="1"/>
  <c r="G52" i="1" s="1"/>
  <c r="T117" i="1"/>
  <c r="U117" i="1" s="1"/>
  <c r="V117" i="1" s="1"/>
  <c r="W117" i="1" s="1"/>
  <c r="T249" i="1"/>
  <c r="T363" i="1"/>
  <c r="U363" i="1" s="1"/>
  <c r="V363" i="1" s="1"/>
  <c r="Q363" i="1" s="1"/>
  <c r="W363" i="1" s="1"/>
  <c r="G363" i="1" s="1"/>
  <c r="A363" i="1" s="1"/>
  <c r="T167" i="1"/>
  <c r="U167" i="1" s="1"/>
  <c r="V167" i="1" s="1"/>
  <c r="W167" i="1" s="1"/>
  <c r="G167" i="1" s="1"/>
  <c r="A167" i="1" s="1"/>
  <c r="T419" i="1"/>
  <c r="T51" i="1"/>
  <c r="U51" i="1" s="1"/>
  <c r="O51" i="1" s="1"/>
  <c r="V51" i="1" s="1"/>
  <c r="W51" i="1" s="1"/>
  <c r="G51" i="1" s="1"/>
  <c r="T350" i="1"/>
  <c r="U350" i="1" s="1"/>
  <c r="V350" i="1" s="1"/>
  <c r="W350" i="1" s="1"/>
  <c r="G350" i="1" s="1"/>
  <c r="A350" i="1" s="1"/>
  <c r="T181" i="1"/>
  <c r="U181" i="1" s="1"/>
  <c r="T454" i="1"/>
  <c r="U454" i="1" s="1"/>
  <c r="V454" i="1" s="1"/>
  <c r="W454" i="1" s="1"/>
  <c r="G454" i="1" s="1"/>
  <c r="A454" i="1" s="1"/>
  <c r="T80" i="1"/>
  <c r="U80" i="1" s="1"/>
  <c r="V80" i="1" s="1"/>
  <c r="W80" i="1" s="1"/>
  <c r="G80" i="1" s="1"/>
  <c r="T162" i="1"/>
  <c r="U162" i="1" s="1"/>
  <c r="V162" i="1" s="1"/>
  <c r="W162" i="1" s="1"/>
  <c r="G162" i="1" s="1"/>
  <c r="A162" i="1" s="1"/>
  <c r="T121" i="1"/>
  <c r="U121" i="1" s="1"/>
  <c r="V121" i="1" s="1"/>
  <c r="W121" i="1" s="1"/>
  <c r="G121" i="1" s="1"/>
  <c r="A121" i="1" s="1"/>
  <c r="T258" i="1"/>
  <c r="T94" i="1"/>
  <c r="T182" i="1"/>
  <c r="U182" i="1" s="1"/>
  <c r="V182" i="1" s="1"/>
  <c r="W182" i="1" s="1"/>
  <c r="G182" i="1" s="1"/>
  <c r="A182" i="1" s="1"/>
  <c r="T95" i="1"/>
  <c r="U95" i="1" s="1"/>
  <c r="V95" i="1" s="1"/>
  <c r="T358" i="1"/>
  <c r="T193" i="1"/>
  <c r="U193" i="1" s="1"/>
  <c r="O193" i="1" s="1"/>
  <c r="V193" i="1" s="1"/>
  <c r="W193" i="1" s="1"/>
  <c r="G193" i="1" s="1"/>
  <c r="A193" i="1" s="1"/>
  <c r="T92" i="1"/>
  <c r="U92" i="1" s="1"/>
  <c r="V92" i="1" s="1"/>
  <c r="W92" i="1" s="1"/>
  <c r="G92" i="1" s="1"/>
  <c r="T184" i="1"/>
  <c r="U184" i="1" s="1"/>
  <c r="V184" i="1" s="1"/>
  <c r="W184" i="1" s="1"/>
  <c r="G184" i="1" s="1"/>
  <c r="T262" i="1"/>
  <c r="T527" i="1"/>
  <c r="U527" i="1" s="1"/>
  <c r="V527" i="1" s="1"/>
  <c r="W527" i="1" s="1"/>
  <c r="G527" i="1" s="1"/>
  <c r="A527" i="1" s="1"/>
  <c r="T248" i="1"/>
  <c r="U248" i="1" s="1"/>
  <c r="V248" i="1" s="1"/>
  <c r="W248" i="1" s="1"/>
  <c r="G248" i="1" s="1"/>
  <c r="A248" i="1" s="1"/>
  <c r="T310" i="1"/>
  <c r="U310" i="1" s="1"/>
  <c r="V310" i="1" s="1"/>
  <c r="W310" i="1" s="1"/>
  <c r="G310" i="1" s="1"/>
  <c r="A310" i="1" s="1"/>
  <c r="T154" i="1"/>
  <c r="T286" i="1"/>
  <c r="U286" i="1" s="1"/>
  <c r="V286" i="1" s="1"/>
  <c r="W286" i="1" s="1"/>
  <c r="G286" i="1" s="1"/>
  <c r="A286" i="1" s="1"/>
  <c r="T229" i="1"/>
  <c r="U229" i="1" s="1"/>
  <c r="V229" i="1" s="1"/>
  <c r="W229" i="1" s="1"/>
  <c r="G229" i="1" s="1"/>
  <c r="A229" i="1" s="1"/>
  <c r="T188" i="1"/>
  <c r="U188" i="1" s="1"/>
  <c r="V188" i="1" s="1"/>
  <c r="W188" i="1" s="1"/>
  <c r="G188" i="1" s="1"/>
  <c r="A188" i="1" s="1"/>
  <c r="T236" i="1"/>
  <c r="U236" i="1" s="1"/>
  <c r="V236" i="1" s="1"/>
  <c r="W236" i="1" s="1"/>
  <c r="G236" i="1" s="1"/>
  <c r="A236" i="1" s="1"/>
  <c r="T319" i="1"/>
  <c r="U319" i="1" s="1"/>
  <c r="V319" i="1" s="1"/>
  <c r="W319" i="1" s="1"/>
  <c r="G319" i="1" s="1"/>
  <c r="T164" i="1"/>
  <c r="U164" i="1" s="1"/>
  <c r="V164" i="1" s="1"/>
  <c r="W164" i="1" s="1"/>
  <c r="G164" i="1" s="1"/>
  <c r="A164" i="1" s="1"/>
  <c r="T305" i="1"/>
  <c r="T244" i="1"/>
  <c r="T209" i="1"/>
  <c r="U209" i="1" s="1"/>
  <c r="V209" i="1" s="1"/>
  <c r="W209" i="1" s="1"/>
  <c r="G209" i="1" s="1"/>
  <c r="A209" i="1" s="1"/>
  <c r="T250" i="1"/>
  <c r="T109" i="1"/>
  <c r="U109" i="1" s="1"/>
  <c r="V109" i="1" s="1"/>
  <c r="W109" i="1" s="1"/>
  <c r="G109" i="1" s="1"/>
  <c r="A109" i="1" s="1"/>
  <c r="T324" i="1"/>
  <c r="U324" i="1" s="1"/>
  <c r="V324" i="1" s="1"/>
  <c r="W324" i="1" s="1"/>
  <c r="G324" i="1" s="1"/>
  <c r="A324" i="1" s="1"/>
  <c r="T24" i="1"/>
  <c r="T131" i="1"/>
  <c r="U131" i="1" s="1"/>
  <c r="V131" i="1" s="1"/>
  <c r="W131" i="1" s="1"/>
  <c r="G131" i="1" s="1"/>
  <c r="A131" i="1" s="1"/>
  <c r="T351" i="1"/>
  <c r="U351" i="1" s="1"/>
  <c r="O351" i="1" s="1"/>
  <c r="V351" i="1" s="1"/>
  <c r="Q351" i="1" s="1"/>
  <c r="W351" i="1" s="1"/>
  <c r="G351" i="1" s="1"/>
  <c r="T257" i="1"/>
  <c r="U257" i="1" s="1"/>
  <c r="V257" i="1" s="1"/>
  <c r="W257" i="1" s="1"/>
  <c r="G257" i="1" s="1"/>
  <c r="A257" i="1" s="1"/>
  <c r="T8" i="1"/>
  <c r="T366" i="1"/>
  <c r="U366" i="1" s="1"/>
  <c r="V366" i="1" s="1"/>
  <c r="W366" i="1" s="1"/>
  <c r="G366" i="1" s="1"/>
  <c r="A366" i="1" s="1"/>
  <c r="T296" i="1"/>
  <c r="U296" i="1" s="1"/>
  <c r="V296" i="1" s="1"/>
  <c r="W296" i="1" s="1"/>
  <c r="G296" i="1" s="1"/>
  <c r="A296" i="1" s="1"/>
  <c r="T418" i="1"/>
  <c r="U418" i="1" s="1"/>
  <c r="V418" i="1" s="1"/>
  <c r="W418" i="1" s="1"/>
  <c r="G418" i="1" s="1"/>
  <c r="A418" i="1" s="1"/>
  <c r="T476" i="1"/>
  <c r="T359" i="1"/>
  <c r="U359" i="1" s="1"/>
  <c r="V359" i="1" s="1"/>
  <c r="W359" i="1" s="1"/>
  <c r="G359" i="1" s="1"/>
  <c r="A359" i="1" s="1"/>
  <c r="T165" i="1"/>
  <c r="U165" i="1" s="1"/>
  <c r="V165" i="1" s="1"/>
  <c r="W165" i="1" s="1"/>
  <c r="G165" i="1" s="1"/>
  <c r="A165" i="1" s="1"/>
  <c r="T36" i="1"/>
  <c r="T62" i="1"/>
  <c r="U62" i="1" s="1"/>
  <c r="V62" i="1" s="1"/>
  <c r="T83" i="1"/>
  <c r="T441" i="1"/>
  <c r="U441" i="1" s="1"/>
  <c r="V441" i="1" s="1"/>
  <c r="W441" i="1" s="1"/>
  <c r="G441" i="1" s="1"/>
  <c r="A441" i="1" s="1"/>
  <c r="T114" i="1"/>
  <c r="U114" i="1" s="1"/>
  <c r="O114" i="1" s="1"/>
  <c r="V114" i="1" s="1"/>
  <c r="W114" i="1" s="1"/>
  <c r="G114" i="1" s="1"/>
  <c r="T334" i="1"/>
  <c r="T113" i="1"/>
  <c r="U113" i="1" s="1"/>
  <c r="V113" i="1" s="1"/>
  <c r="W113" i="1" s="1"/>
  <c r="G113" i="1" s="1"/>
  <c r="T224" i="1"/>
  <c r="U224" i="1" s="1"/>
  <c r="V224" i="1" s="1"/>
  <c r="W224" i="1" s="1"/>
  <c r="G224" i="1" s="1"/>
  <c r="A224" i="1" s="1"/>
  <c r="T200" i="1"/>
  <c r="U200" i="1" s="1"/>
  <c r="V200" i="1" s="1"/>
  <c r="W200" i="1" s="1"/>
  <c r="G200" i="1" s="1"/>
  <c r="A200" i="1" s="1"/>
  <c r="T416" i="1"/>
  <c r="U416" i="1" s="1"/>
  <c r="O416" i="1" s="1"/>
  <c r="V416" i="1" s="1"/>
  <c r="W416" i="1" s="1"/>
  <c r="G416" i="1" s="1"/>
  <c r="A416" i="1" s="1"/>
  <c r="T320" i="1"/>
  <c r="T280" i="1"/>
  <c r="U280" i="1" s="1"/>
  <c r="V280" i="1" s="1"/>
  <c r="W280" i="1" s="1"/>
  <c r="G280" i="1" s="1"/>
  <c r="A280" i="1" s="1"/>
  <c r="T421" i="1"/>
  <c r="U421" i="1" s="1"/>
  <c r="V421" i="1" s="1"/>
  <c r="W421" i="1" s="1"/>
  <c r="G421" i="1" s="1"/>
  <c r="A421" i="1" s="1"/>
  <c r="T448" i="1"/>
  <c r="U448" i="1" s="1"/>
  <c r="V448" i="1" s="1"/>
  <c r="W448" i="1" s="1"/>
  <c r="G448" i="1" s="1"/>
  <c r="T143" i="1"/>
  <c r="U143" i="1" s="1"/>
  <c r="V143" i="1" s="1"/>
  <c r="W143" i="1" s="1"/>
  <c r="G143" i="1" s="1"/>
  <c r="A143" i="1" s="1"/>
  <c r="T332" i="1"/>
  <c r="T160" i="1"/>
  <c r="U160" i="1" s="1"/>
  <c r="V160" i="1" s="1"/>
  <c r="W160" i="1" s="1"/>
  <c r="G160" i="1" s="1"/>
  <c r="T414" i="1"/>
  <c r="U414" i="1" s="1"/>
  <c r="V414" i="1" s="1"/>
  <c r="W414" i="1" s="1"/>
  <c r="G414" i="1" s="1"/>
  <c r="A414" i="1" s="1"/>
  <c r="T295" i="1"/>
  <c r="U295" i="1" s="1"/>
  <c r="V295" i="1" s="1"/>
  <c r="W295" i="1" s="1"/>
  <c r="G295" i="1" s="1"/>
  <c r="A295" i="1" s="1"/>
  <c r="T336" i="1"/>
  <c r="U336" i="1" s="1"/>
  <c r="V336" i="1" s="1"/>
  <c r="W336" i="1" s="1"/>
  <c r="G336" i="1" s="1"/>
  <c r="T429" i="1"/>
  <c r="U429" i="1" s="1"/>
  <c r="V429" i="1" s="1"/>
  <c r="W429" i="1" s="1"/>
  <c r="G429" i="1" s="1"/>
  <c r="A429" i="1" s="1"/>
  <c r="T17" i="1"/>
  <c r="T47" i="1"/>
  <c r="T458" i="1"/>
  <c r="U458" i="1" s="1"/>
  <c r="O458" i="1" s="1"/>
  <c r="V458" i="1" s="1"/>
  <c r="W458" i="1" s="1"/>
  <c r="G458" i="1" s="1"/>
  <c r="T401" i="1"/>
  <c r="U401" i="1" s="1"/>
  <c r="V401" i="1" s="1"/>
  <c r="W401" i="1" s="1"/>
  <c r="G401" i="1" s="1"/>
  <c r="A401" i="1" s="1"/>
  <c r="T292" i="1"/>
  <c r="U292" i="1" s="1"/>
  <c r="V292" i="1" s="1"/>
  <c r="W292" i="1" s="1"/>
  <c r="G292" i="1" s="1"/>
  <c r="A292" i="1" s="1"/>
  <c r="T77" i="1"/>
  <c r="U77" i="1" s="1"/>
  <c r="T166" i="1"/>
  <c r="T317" i="1"/>
  <c r="U317" i="1" s="1"/>
  <c r="V317" i="1" s="1"/>
  <c r="W317" i="1" s="1"/>
  <c r="G317" i="1" s="1"/>
  <c r="T141" i="1"/>
  <c r="T487" i="1"/>
  <c r="U487" i="1" s="1"/>
  <c r="T266" i="1"/>
  <c r="T293" i="1"/>
  <c r="U293" i="1" s="1"/>
  <c r="O293" i="1" s="1"/>
  <c r="V293" i="1" s="1"/>
  <c r="W293" i="1" s="1"/>
  <c r="G293" i="1" s="1"/>
  <c r="A293" i="1" s="1"/>
  <c r="T394" i="1"/>
  <c r="T179" i="1"/>
  <c r="T204" i="1"/>
  <c r="T302" i="1"/>
  <c r="U302" i="1" s="1"/>
  <c r="V302" i="1" s="1"/>
  <c r="W302" i="1" s="1"/>
  <c r="G302" i="1" s="1"/>
  <c r="A302" i="1" s="1"/>
  <c r="T425" i="1"/>
  <c r="T344" i="1"/>
  <c r="U344" i="1" s="1"/>
  <c r="V344" i="1" s="1"/>
  <c r="W344" i="1" s="1"/>
  <c r="G344" i="1" s="1"/>
  <c r="A344" i="1" s="1"/>
  <c r="T57" i="1"/>
  <c r="U57" i="1" s="1"/>
  <c r="T273" i="1"/>
  <c r="U273" i="1" s="1"/>
  <c r="T88" i="1"/>
  <c r="U88" i="1" s="1"/>
  <c r="V88" i="1" s="1"/>
  <c r="W88" i="1" s="1"/>
  <c r="G88" i="1" s="1"/>
  <c r="T216" i="1"/>
  <c r="U216" i="1" s="1"/>
  <c r="V216" i="1" s="1"/>
  <c r="W216" i="1" s="1"/>
  <c r="G216" i="1" s="1"/>
  <c r="A216" i="1" s="1"/>
  <c r="T202" i="1"/>
  <c r="U202" i="1" s="1"/>
  <c r="V202" i="1" s="1"/>
  <c r="W202" i="1" s="1"/>
  <c r="G202" i="1" s="1"/>
  <c r="A202" i="1" s="1"/>
  <c r="T140" i="1"/>
  <c r="U140" i="1" s="1"/>
  <c r="T134" i="1"/>
  <c r="U134" i="1" s="1"/>
  <c r="V134" i="1" s="1"/>
  <c r="W134" i="1" s="1"/>
  <c r="G134" i="1" s="1"/>
  <c r="A134" i="1" s="1"/>
  <c r="T405" i="1"/>
  <c r="U405" i="1" s="1"/>
  <c r="V405" i="1" s="1"/>
  <c r="W405" i="1" s="1"/>
  <c r="G405" i="1" s="1"/>
  <c r="A405" i="1" s="1"/>
  <c r="T301" i="1"/>
  <c r="U301" i="1" s="1"/>
  <c r="V301" i="1" s="1"/>
  <c r="Q301" i="1" s="1"/>
  <c r="W301" i="1" s="1"/>
  <c r="G301" i="1" s="1"/>
  <c r="A301" i="1" s="1"/>
  <c r="T112" i="1"/>
  <c r="U112" i="1" s="1"/>
  <c r="T174" i="1"/>
  <c r="U174" i="1" s="1"/>
  <c r="V174" i="1" s="1"/>
  <c r="W174" i="1" s="1"/>
  <c r="G174" i="1" s="1"/>
  <c r="A174" i="1" s="1"/>
  <c r="T325" i="1"/>
  <c r="U325" i="1" s="1"/>
  <c r="V325" i="1" s="1"/>
  <c r="W325" i="1" s="1"/>
  <c r="G325" i="1" s="1"/>
  <c r="A325" i="1" s="1"/>
  <c r="T147" i="1"/>
  <c r="U147" i="1" s="1"/>
  <c r="O147" i="1" s="1"/>
  <c r="V147" i="1" s="1"/>
  <c r="W147" i="1" s="1"/>
  <c r="T169" i="1"/>
  <c r="U169" i="1" s="1"/>
  <c r="O169" i="1" s="1"/>
  <c r="V169" i="1" s="1"/>
  <c r="W169" i="1" s="1"/>
  <c r="G169" i="1" s="1"/>
  <c r="A169" i="1" s="1"/>
  <c r="T521" i="1"/>
  <c r="U521" i="1" s="1"/>
  <c r="V521" i="1" s="1"/>
  <c r="W521" i="1" s="1"/>
  <c r="G521" i="1" s="1"/>
  <c r="T480" i="1"/>
  <c r="T311" i="1"/>
  <c r="U311" i="1" s="1"/>
  <c r="O311" i="1" s="1"/>
  <c r="V311" i="1" s="1"/>
  <c r="W311" i="1" s="1"/>
  <c r="G311" i="1" s="1"/>
  <c r="A311" i="1" s="1"/>
  <c r="T408" i="1"/>
  <c r="U408" i="1" s="1"/>
  <c r="V408" i="1" s="1"/>
  <c r="W408" i="1" s="1"/>
  <c r="G408" i="1" s="1"/>
  <c r="A408" i="1" s="1"/>
  <c r="T194" i="1"/>
  <c r="U194" i="1" s="1"/>
  <c r="V194" i="1" s="1"/>
  <c r="W194" i="1" s="1"/>
  <c r="G194" i="1" s="1"/>
  <c r="A194" i="1" s="1"/>
  <c r="T222" i="1"/>
  <c r="U222" i="1" s="1"/>
  <c r="O222" i="1" s="1"/>
  <c r="V222" i="1" s="1"/>
  <c r="W222" i="1" s="1"/>
  <c r="G222" i="1" s="1"/>
  <c r="A222" i="1" s="1"/>
  <c r="T484" i="1"/>
  <c r="U484" i="1" s="1"/>
  <c r="V484" i="1" s="1"/>
  <c r="W484" i="1" s="1"/>
  <c r="G484" i="1" s="1"/>
  <c r="T430" i="1"/>
  <c r="U430" i="1" s="1"/>
  <c r="V430" i="1" s="1"/>
  <c r="W430" i="1" s="1"/>
  <c r="G430" i="1" s="1"/>
  <c r="A430" i="1" s="1"/>
  <c r="T352" i="1"/>
  <c r="U352" i="1" s="1"/>
  <c r="V352" i="1" s="1"/>
  <c r="W352" i="1" s="1"/>
  <c r="G352" i="1" s="1"/>
  <c r="A352" i="1" s="1"/>
  <c r="T178" i="1"/>
  <c r="T61" i="1"/>
  <c r="T368" i="1"/>
  <c r="U368" i="1" s="1"/>
  <c r="O368" i="1" s="1"/>
  <c r="V368" i="1" s="1"/>
  <c r="W368" i="1" s="1"/>
  <c r="G368" i="1" s="1"/>
  <c r="A368" i="1" s="1"/>
  <c r="T225" i="1"/>
  <c r="U225" i="1" s="1"/>
  <c r="V225" i="1" s="1"/>
  <c r="W225" i="1" s="1"/>
  <c r="G225" i="1" s="1"/>
  <c r="T208" i="1"/>
  <c r="U208" i="1" s="1"/>
  <c r="T489" i="1"/>
  <c r="U489" i="1" s="1"/>
  <c r="O489" i="1" s="1"/>
  <c r="V489" i="1" s="1"/>
  <c r="W489" i="1" s="1"/>
  <c r="G489" i="1" s="1"/>
  <c r="T494" i="1"/>
  <c r="U494" i="1" s="1"/>
  <c r="V494" i="1" s="1"/>
  <c r="T303" i="1"/>
  <c r="T191" i="1"/>
  <c r="T105" i="1"/>
  <c r="U105" i="1" s="1"/>
  <c r="V105" i="1" s="1"/>
  <c r="W105" i="1" s="1"/>
  <c r="G105" i="1" s="1"/>
  <c r="T277" i="1"/>
  <c r="T362" i="1"/>
  <c r="U362" i="1" s="1"/>
  <c r="V362" i="1" s="1"/>
  <c r="T198" i="1"/>
  <c r="U198" i="1" s="1"/>
  <c r="O198" i="1" s="1"/>
  <c r="V198" i="1" s="1"/>
  <c r="W198" i="1" s="1"/>
  <c r="G198" i="1" s="1"/>
  <c r="A198" i="1" s="1"/>
  <c r="T467" i="1"/>
  <c r="U467" i="1" s="1"/>
  <c r="V467" i="1" s="1"/>
  <c r="T38" i="1"/>
  <c r="T260" i="1"/>
  <c r="U260" i="1" s="1"/>
  <c r="V260" i="1" s="1"/>
  <c r="T501" i="1"/>
  <c r="T386" i="1"/>
  <c r="U386" i="1" s="1"/>
  <c r="V386" i="1" s="1"/>
  <c r="W386" i="1" s="1"/>
  <c r="G386" i="1" s="1"/>
  <c r="T215" i="1"/>
  <c r="U215" i="1" s="1"/>
  <c r="O215" i="1" s="1"/>
  <c r="V215" i="1" s="1"/>
  <c r="W215" i="1" s="1"/>
  <c r="G215" i="1" s="1"/>
  <c r="A215" i="1" s="1"/>
  <c r="T285" i="1"/>
  <c r="U285" i="1" s="1"/>
  <c r="V285" i="1" s="1"/>
  <c r="W285" i="1" s="1"/>
  <c r="G285" i="1" s="1"/>
  <c r="A285" i="1" s="1"/>
  <c r="T234" i="1"/>
  <c r="U234" i="1" s="1"/>
  <c r="V234" i="1" s="1"/>
  <c r="W234" i="1" s="1"/>
  <c r="G234" i="1" s="1"/>
  <c r="A234" i="1" s="1"/>
  <c r="T428" i="1"/>
  <c r="U428" i="1" s="1"/>
  <c r="V428" i="1" s="1"/>
  <c r="W428" i="1" s="1"/>
  <c r="G428" i="1" s="1"/>
  <c r="A428" i="1" s="1"/>
  <c r="T64" i="1"/>
  <c r="U64" i="1" s="1"/>
  <c r="V64" i="1" s="1"/>
  <c r="T364" i="1"/>
  <c r="U364" i="1" s="1"/>
  <c r="V364" i="1" s="1"/>
  <c r="W364" i="1" s="1"/>
  <c r="G364" i="1" s="1"/>
  <c r="A364" i="1" s="1"/>
  <c r="T11" i="1"/>
  <c r="T32" i="1"/>
  <c r="T396" i="1"/>
  <c r="U396" i="1" s="1"/>
  <c r="V396" i="1" s="1"/>
  <c r="Q396" i="1" s="1"/>
  <c r="W396" i="1" s="1"/>
  <c r="G396" i="1" s="1"/>
  <c r="A396" i="1" s="1"/>
  <c r="T78" i="1"/>
  <c r="U78" i="1" s="1"/>
  <c r="T502" i="1"/>
  <c r="T391" i="1"/>
  <c r="U391" i="1" s="1"/>
  <c r="O391" i="1" s="1"/>
  <c r="V391" i="1" s="1"/>
  <c r="W391" i="1" s="1"/>
  <c r="G391" i="1" s="1"/>
  <c r="T76" i="1"/>
  <c r="U76" i="1" s="1"/>
  <c r="V76" i="1" s="1"/>
  <c r="W76" i="1" s="1"/>
  <c r="G76" i="1" s="1"/>
  <c r="T294" i="1"/>
  <c r="U294" i="1" s="1"/>
  <c r="V294" i="1" s="1"/>
  <c r="W294" i="1" s="1"/>
  <c r="G294" i="1" s="1"/>
  <c r="A294" i="1" s="1"/>
  <c r="T447" i="1"/>
  <c r="U447" i="1" s="1"/>
  <c r="V447" i="1" s="1"/>
  <c r="W447" i="1" s="1"/>
  <c r="G447" i="1" s="1"/>
  <c r="A447" i="1" s="1"/>
  <c r="T171" i="1"/>
  <c r="T299" i="1"/>
  <c r="U299" i="1" s="1"/>
  <c r="V299" i="1" s="1"/>
  <c r="W299" i="1" s="1"/>
  <c r="G299" i="1" s="1"/>
  <c r="A299" i="1" s="1"/>
  <c r="T328" i="1"/>
  <c r="T148" i="1"/>
  <c r="T119" i="1"/>
  <c r="T354" i="1"/>
  <c r="U354" i="1" s="1"/>
  <c r="V354" i="1" s="1"/>
  <c r="W354" i="1" s="1"/>
  <c r="G354" i="1" s="1"/>
  <c r="T326" i="1"/>
  <c r="U326" i="1" s="1"/>
  <c r="V326" i="1" s="1"/>
  <c r="W326" i="1" s="1"/>
  <c r="G326" i="1" s="1"/>
  <c r="A326" i="1" s="1"/>
  <c r="T488" i="1"/>
  <c r="U488" i="1" s="1"/>
  <c r="V488" i="1" s="1"/>
  <c r="W488" i="1" s="1"/>
  <c r="G488" i="1" s="1"/>
  <c r="T175" i="1"/>
  <c r="U175" i="1" s="1"/>
  <c r="V175" i="1" s="1"/>
  <c r="W175" i="1" s="1"/>
  <c r="G175" i="1" s="1"/>
  <c r="A175" i="1" s="1"/>
  <c r="T155" i="1"/>
  <c r="U155" i="1" s="1"/>
  <c r="V155" i="1" s="1"/>
  <c r="W155" i="1" s="1"/>
  <c r="G155" i="1" s="1"/>
  <c r="A155" i="1" s="1"/>
  <c r="T130" i="1"/>
  <c r="U130" i="1" s="1"/>
  <c r="V130" i="1" s="1"/>
  <c r="W130" i="1" s="1"/>
  <c r="G130" i="1" s="1"/>
  <c r="A130" i="1" s="1"/>
  <c r="T5" i="1"/>
  <c r="T341" i="1"/>
  <c r="U341" i="1" s="1"/>
  <c r="V341" i="1" s="1"/>
  <c r="W341" i="1" s="1"/>
  <c r="G341" i="1" s="1"/>
  <c r="T492" i="1"/>
  <c r="U492" i="1" s="1"/>
  <c r="V492" i="1" s="1"/>
  <c r="Q492" i="1" s="1"/>
  <c r="W492" i="1" s="1"/>
  <c r="G492" i="1" s="1"/>
  <c r="T192" i="1"/>
  <c r="U192" i="1" s="1"/>
  <c r="V192" i="1" s="1"/>
  <c r="W192" i="1" s="1"/>
  <c r="G192" i="1" s="1"/>
  <c r="A192" i="1" s="1"/>
  <c r="T439" i="1"/>
  <c r="U439" i="1" s="1"/>
  <c r="V439" i="1" s="1"/>
  <c r="W439" i="1" s="1"/>
  <c r="G439" i="1" s="1"/>
  <c r="A439" i="1" s="1"/>
  <c r="T240" i="1"/>
  <c r="U240" i="1" s="1"/>
  <c r="V240" i="1" s="1"/>
  <c r="W240" i="1" s="1"/>
  <c r="G240" i="1" s="1"/>
  <c r="A240" i="1" s="1"/>
  <c r="T403" i="1"/>
  <c r="U403" i="1" s="1"/>
  <c r="V403" i="1" s="1"/>
  <c r="W403" i="1" s="1"/>
  <c r="G403" i="1" s="1"/>
  <c r="A403" i="1" s="1"/>
  <c r="T442" i="1"/>
  <c r="U442" i="1" s="1"/>
  <c r="V442" i="1" s="1"/>
  <c r="W442" i="1" s="1"/>
  <c r="G442" i="1" s="1"/>
  <c r="A442" i="1" s="1"/>
  <c r="T239" i="1"/>
  <c r="U239" i="1" s="1"/>
  <c r="V239" i="1" s="1"/>
  <c r="W239" i="1" s="1"/>
  <c r="G239" i="1" s="1"/>
  <c r="A239" i="1" s="1"/>
  <c r="T407" i="1"/>
  <c r="U407" i="1" s="1"/>
  <c r="O407" i="1" s="1"/>
  <c r="V407" i="1" s="1"/>
  <c r="Q407" i="1" s="1"/>
  <c r="W407" i="1" s="1"/>
  <c r="G407" i="1" s="1"/>
  <c r="A407" i="1" s="1"/>
  <c r="T30" i="1"/>
  <c r="T133" i="1"/>
  <c r="U133" i="1" s="1"/>
  <c r="V133" i="1" s="1"/>
  <c r="W133" i="1" s="1"/>
  <c r="G133" i="1" s="1"/>
  <c r="A133" i="1" s="1"/>
  <c r="T357" i="1"/>
  <c r="U357" i="1" s="1"/>
  <c r="V357" i="1" s="1"/>
  <c r="Q357" i="1" s="1"/>
  <c r="W357" i="1" s="1"/>
  <c r="G357" i="1" s="1"/>
  <c r="A357" i="1" s="1"/>
  <c r="T71" i="1"/>
  <c r="T426" i="1"/>
  <c r="U426" i="1" s="1"/>
  <c r="V426" i="1" s="1"/>
  <c r="W426" i="1" s="1"/>
  <c r="G426" i="1" s="1"/>
  <c r="A426" i="1" s="1"/>
  <c r="T497" i="1"/>
  <c r="U497" i="1" s="1"/>
  <c r="V497" i="1" s="1"/>
  <c r="W497" i="1" s="1"/>
  <c r="G497" i="1" s="1"/>
  <c r="T493" i="1"/>
  <c r="U493" i="1" s="1"/>
  <c r="V493" i="1" s="1"/>
  <c r="W493" i="1" s="1"/>
  <c r="G493" i="1" s="1"/>
  <c r="T158" i="1"/>
  <c r="M17" i="1" l="1"/>
  <c r="U17" i="1" s="1"/>
  <c r="V17" i="1" s="1"/>
  <c r="W17" i="1" s="1"/>
  <c r="G17" i="1" s="1"/>
  <c r="M8" i="1"/>
  <c r="U8" i="1" s="1"/>
  <c r="V8" i="1" s="1"/>
  <c r="M44" i="1"/>
  <c r="U44" i="1" s="1"/>
  <c r="V44" i="1" s="1"/>
  <c r="M13" i="1"/>
  <c r="U13" i="1" s="1"/>
  <c r="V13" i="1" s="1"/>
  <c r="M14" i="1"/>
  <c r="U14" i="1" s="1"/>
  <c r="V14" i="1" s="1"/>
  <c r="M37" i="1"/>
  <c r="U37" i="1" s="1"/>
  <c r="V37" i="1" s="1"/>
  <c r="W37" i="1" s="1"/>
  <c r="G37" i="1" s="1"/>
  <c r="M33" i="1"/>
  <c r="U33" i="1" s="1"/>
  <c r="V33" i="1" s="1"/>
  <c r="W33" i="1" s="1"/>
  <c r="G33" i="1" s="1"/>
  <c r="M36" i="1"/>
  <c r="U36" i="1" s="1"/>
  <c r="O36" i="1" s="1"/>
  <c r="V36" i="1" s="1"/>
  <c r="M42" i="1"/>
  <c r="U42" i="1" s="1"/>
  <c r="V42" i="1" s="1"/>
  <c r="W42" i="1" s="1"/>
  <c r="G42" i="1" s="1"/>
  <c r="Q494" i="1"/>
  <c r="W494" i="1" s="1"/>
  <c r="G494" i="1" s="1"/>
  <c r="Q210" i="1"/>
  <c r="W210" i="1" s="1"/>
  <c r="G210" i="1" s="1"/>
  <c r="A210" i="1" s="1"/>
  <c r="Q36" i="1"/>
  <c r="Q95" i="1"/>
  <c r="W95" i="1" s="1"/>
  <c r="G95" i="1" s="1"/>
  <c r="Q260" i="1"/>
  <c r="W260" i="1" s="1"/>
  <c r="G260" i="1" s="1"/>
  <c r="Q44" i="1"/>
  <c r="Q60" i="1"/>
  <c r="W60" i="1" s="1"/>
  <c r="G60" i="1" s="1"/>
  <c r="Q8" i="1"/>
  <c r="O486" i="1"/>
  <c r="V486" i="1" s="1"/>
  <c r="O78" i="1"/>
  <c r="V78" i="1" s="1"/>
  <c r="W78" i="1" s="1"/>
  <c r="O487" i="1"/>
  <c r="V487" i="1" s="1"/>
  <c r="O483" i="1"/>
  <c r="V483" i="1" s="1"/>
  <c r="Q483" i="1" s="1"/>
  <c r="W483" i="1" s="1"/>
  <c r="G483" i="1" s="1"/>
  <c r="O72" i="1"/>
  <c r="V72" i="1" s="1"/>
  <c r="M444" i="1"/>
  <c r="U444" i="1" s="1"/>
  <c r="V444" i="1" s="1"/>
  <c r="W444" i="1" s="1"/>
  <c r="G444" i="1" s="1"/>
  <c r="M518" i="1"/>
  <c r="U518" i="1" s="1"/>
  <c r="V518" i="1" s="1"/>
  <c r="M258" i="1"/>
  <c r="U258" i="1" s="1"/>
  <c r="O258" i="1" s="1"/>
  <c r="V258" i="1" s="1"/>
  <c r="M490" i="1"/>
  <c r="U490" i="1" s="1"/>
  <c r="M32" i="1"/>
  <c r="U32" i="1" s="1"/>
  <c r="O32" i="1" s="1"/>
  <c r="V32" i="1" s="1"/>
  <c r="M99" i="1"/>
  <c r="U99" i="1" s="1"/>
  <c r="V99" i="1" s="1"/>
  <c r="W99" i="1" s="1"/>
  <c r="G99" i="1" s="1"/>
  <c r="M425" i="1"/>
  <c r="U425" i="1" s="1"/>
  <c r="V425" i="1" s="1"/>
  <c r="W425" i="1" s="1"/>
  <c r="G425" i="1" s="1"/>
  <c r="M43" i="1"/>
  <c r="U43" i="1" s="1"/>
  <c r="O43" i="1" s="1"/>
  <c r="M15" i="1"/>
  <c r="U15" i="1" s="1"/>
  <c r="V15" i="1" s="1"/>
  <c r="M158" i="1"/>
  <c r="U158" i="1" s="1"/>
  <c r="V158" i="1" s="1"/>
  <c r="W158" i="1" s="1"/>
  <c r="G158" i="1" s="1"/>
  <c r="M171" i="1"/>
  <c r="U171" i="1" s="1"/>
  <c r="V171" i="1" s="1"/>
  <c r="M179" i="1"/>
  <c r="U179" i="1" s="1"/>
  <c r="V179" i="1" s="1"/>
  <c r="W179" i="1" s="1"/>
  <c r="G179" i="1" s="1"/>
  <c r="M24" i="1"/>
  <c r="U24" i="1" s="1"/>
  <c r="V24" i="1" s="1"/>
  <c r="W24" i="1" s="1"/>
  <c r="G24" i="1" s="1"/>
  <c r="Q258" i="1"/>
  <c r="Q205" i="1"/>
  <c r="W205" i="1" s="1"/>
  <c r="G205" i="1" s="1"/>
  <c r="Q156" i="1"/>
  <c r="W156" i="1" s="1"/>
  <c r="G156" i="1" s="1"/>
  <c r="O348" i="1"/>
  <c r="V348" i="1" s="1"/>
  <c r="W348" i="1" s="1"/>
  <c r="G348" i="1" s="1"/>
  <c r="O300" i="1"/>
  <c r="V300" i="1" s="1"/>
  <c r="W300" i="1" s="1"/>
  <c r="G300" i="1" s="1"/>
  <c r="O112" i="1"/>
  <c r="V112" i="1" s="1"/>
  <c r="W112" i="1" s="1"/>
  <c r="G112" i="1" s="1"/>
  <c r="O45" i="1"/>
  <c r="V45" i="1" s="1"/>
  <c r="W45" i="1" s="1"/>
  <c r="G45" i="1" s="1"/>
  <c r="O82" i="1"/>
  <c r="V82" i="1" s="1"/>
  <c r="W82" i="1" s="1"/>
  <c r="G82" i="1" s="1"/>
  <c r="O267" i="1"/>
  <c r="V267" i="1" s="1"/>
  <c r="W267" i="1" s="1"/>
  <c r="G267" i="1" s="1"/>
  <c r="O370" i="1"/>
  <c r="V370" i="1" s="1"/>
  <c r="W370" i="1" s="1"/>
  <c r="G370" i="1" s="1"/>
  <c r="M389" i="1"/>
  <c r="U389" i="1" s="1"/>
  <c r="M383" i="1"/>
  <c r="U383" i="1" s="1"/>
  <c r="M393" i="1"/>
  <c r="U393" i="1" s="1"/>
  <c r="V393" i="1" s="1"/>
  <c r="M83" i="1"/>
  <c r="U83" i="1" s="1"/>
  <c r="M358" i="1"/>
  <c r="U358" i="1" s="1"/>
  <c r="O358" i="1" s="1"/>
  <c r="V358" i="1" s="1"/>
  <c r="M303" i="1"/>
  <c r="U303" i="1" s="1"/>
  <c r="V303" i="1" s="1"/>
  <c r="W303" i="1" s="1"/>
  <c r="G303" i="1" s="1"/>
  <c r="M332" i="1"/>
  <c r="U332" i="1" s="1"/>
  <c r="O332" i="1" s="1"/>
  <c r="V332" i="1" s="1"/>
  <c r="W332" i="1" s="1"/>
  <c r="G332" i="1" s="1"/>
  <c r="M379" i="1"/>
  <c r="U379" i="1" s="1"/>
  <c r="V379" i="1" s="1"/>
  <c r="W379" i="1" s="1"/>
  <c r="G379" i="1" s="1"/>
  <c r="M73" i="1"/>
  <c r="U73" i="1" s="1"/>
  <c r="O73" i="1" s="1"/>
  <c r="V73" i="1" s="1"/>
  <c r="Q73" i="1" s="1"/>
  <c r="W73" i="1" s="1"/>
  <c r="M20" i="1"/>
  <c r="U20" i="1" s="1"/>
  <c r="M473" i="1"/>
  <c r="U473" i="1" s="1"/>
  <c r="O255" i="1"/>
  <c r="V255" i="1" s="1"/>
  <c r="W255" i="1" s="1"/>
  <c r="G255" i="1" s="1"/>
  <c r="O208" i="1"/>
  <c r="V208" i="1" s="1"/>
  <c r="W208" i="1" s="1"/>
  <c r="G208" i="1" s="1"/>
  <c r="O77" i="1"/>
  <c r="V77" i="1" s="1"/>
  <c r="M419" i="1"/>
  <c r="U419" i="1" s="1"/>
  <c r="V419" i="1" s="1"/>
  <c r="W419" i="1" s="1"/>
  <c r="G419" i="1" s="1"/>
  <c r="M378" i="1"/>
  <c r="U378" i="1" s="1"/>
  <c r="V378" i="1" s="1"/>
  <c r="W378" i="1" s="1"/>
  <c r="G378" i="1" s="1"/>
  <c r="M94" i="1"/>
  <c r="U94" i="1" s="1"/>
  <c r="V94" i="1" s="1"/>
  <c r="Q94" i="1" s="1"/>
  <c r="W94" i="1" s="1"/>
  <c r="G94" i="1" s="1"/>
  <c r="M377" i="1"/>
  <c r="U377" i="1" s="1"/>
  <c r="V377" i="1" s="1"/>
  <c r="W377" i="1" s="1"/>
  <c r="G377" i="1" s="1"/>
  <c r="M367" i="1"/>
  <c r="U367" i="1" s="1"/>
  <c r="V367" i="1" s="1"/>
  <c r="W367" i="1" s="1"/>
  <c r="G367" i="1" s="1"/>
  <c r="M262" i="1"/>
  <c r="U262" i="1" s="1"/>
  <c r="V262" i="1" s="1"/>
  <c r="W262" i="1" s="1"/>
  <c r="G262" i="1" s="1"/>
  <c r="M261" i="1"/>
  <c r="U261" i="1" s="1"/>
  <c r="O261" i="1" s="1"/>
  <c r="V261" i="1" s="1"/>
  <c r="W261" i="1" s="1"/>
  <c r="G261" i="1" s="1"/>
  <c r="M204" i="1"/>
  <c r="U204" i="1" s="1"/>
  <c r="M191" i="1"/>
  <c r="U191" i="1" s="1"/>
  <c r="V191" i="1" s="1"/>
  <c r="W191" i="1" s="1"/>
  <c r="G191" i="1" s="1"/>
  <c r="M154" i="1"/>
  <c r="U154" i="1" s="1"/>
  <c r="M185" i="1"/>
  <c r="U185" i="1" s="1"/>
  <c r="V185" i="1" s="1"/>
  <c r="W185" i="1" s="1"/>
  <c r="G185" i="1" s="1"/>
  <c r="M115" i="1"/>
  <c r="U115" i="1" s="1"/>
  <c r="O115" i="1" s="1"/>
  <c r="V115" i="1" s="1"/>
  <c r="Q115" i="1" s="1"/>
  <c r="W115" i="1" s="1"/>
  <c r="G115" i="1" s="1"/>
  <c r="M4" i="1"/>
  <c r="U4" i="1" s="1"/>
  <c r="O4" i="1" s="1"/>
  <c r="V4" i="1" s="1"/>
  <c r="W4" i="1" s="1"/>
  <c r="G4" i="1" s="1"/>
  <c r="M390" i="1"/>
  <c r="U390" i="1" s="1"/>
  <c r="V390" i="1" s="1"/>
  <c r="M34" i="1"/>
  <c r="U34" i="1" s="1"/>
  <c r="O34" i="1" s="1"/>
  <c r="M63" i="1"/>
  <c r="U63" i="1" s="1"/>
  <c r="V63" i="1" s="1"/>
  <c r="M21" i="1"/>
  <c r="U21" i="1" s="1"/>
  <c r="M246" i="1"/>
  <c r="U246" i="1" s="1"/>
  <c r="V246" i="1" s="1"/>
  <c r="W246" i="1" s="1"/>
  <c r="G246" i="1" s="1"/>
  <c r="M328" i="1"/>
  <c r="U328" i="1" s="1"/>
  <c r="O328" i="1" s="1"/>
  <c r="V328" i="1" s="1"/>
  <c r="M61" i="1"/>
  <c r="U61" i="1" s="1"/>
  <c r="V61" i="1" s="1"/>
  <c r="M394" i="1"/>
  <c r="U394" i="1" s="1"/>
  <c r="V394" i="1" s="1"/>
  <c r="W394" i="1" s="1"/>
  <c r="G394" i="1" s="1"/>
  <c r="M166" i="1"/>
  <c r="U166" i="1" s="1"/>
  <c r="M305" i="1"/>
  <c r="U305" i="1" s="1"/>
  <c r="O305" i="1" s="1"/>
  <c r="V305" i="1" s="1"/>
  <c r="W305" i="1" s="1"/>
  <c r="G305" i="1" s="1"/>
  <c r="M249" i="1"/>
  <c r="U249" i="1" s="1"/>
  <c r="M281" i="1"/>
  <c r="U281" i="1" s="1"/>
  <c r="V281" i="1" s="1"/>
  <c r="W281" i="1" s="1"/>
  <c r="G281" i="1" s="1"/>
  <c r="M39" i="1"/>
  <c r="U39" i="1" s="1"/>
  <c r="V39" i="1" s="1"/>
  <c r="Q39" i="1" s="1"/>
  <c r="M58" i="1"/>
  <c r="U58" i="1" s="1"/>
  <c r="V58" i="1" s="1"/>
  <c r="M31" i="1"/>
  <c r="U31" i="1" s="1"/>
  <c r="Q14" i="1"/>
  <c r="Q61" i="1"/>
  <c r="Q64" i="1"/>
  <c r="W64" i="1" s="1"/>
  <c r="G64" i="1" s="1"/>
  <c r="Q171" i="1"/>
  <c r="Q62" i="1"/>
  <c r="W62" i="1" s="1"/>
  <c r="G62" i="1" s="1"/>
  <c r="Q58" i="1"/>
  <c r="Q487" i="1"/>
  <c r="Q13" i="1"/>
  <c r="Q63" i="1"/>
  <c r="Q486" i="1"/>
  <c r="Q459" i="1"/>
  <c r="W459" i="1" s="1"/>
  <c r="G459" i="1" s="1"/>
  <c r="Q467" i="1"/>
  <c r="W467" i="1" s="1"/>
  <c r="G467" i="1" s="1"/>
  <c r="Q490" i="1"/>
  <c r="O21" i="1"/>
  <c r="O140" i="1"/>
  <c r="V140" i="1" s="1"/>
  <c r="W140" i="1" s="1"/>
  <c r="G140" i="1" s="1"/>
  <c r="O120" i="1"/>
  <c r="V120" i="1" s="1"/>
  <c r="W120" i="1" s="1"/>
  <c r="G120" i="1" s="1"/>
  <c r="O20" i="1"/>
  <c r="M450" i="1"/>
  <c r="U450" i="1" s="1"/>
  <c r="M340" i="1"/>
  <c r="U340" i="1" s="1"/>
  <c r="M5" i="1"/>
  <c r="U5" i="1" s="1"/>
  <c r="M148" i="1"/>
  <c r="U148" i="1" s="1"/>
  <c r="M502" i="1"/>
  <c r="U502" i="1" s="1"/>
  <c r="M11" i="1"/>
  <c r="U11" i="1" s="1"/>
  <c r="M501" i="1"/>
  <c r="U501" i="1" s="1"/>
  <c r="V501" i="1" s="1"/>
  <c r="M38" i="1"/>
  <c r="U38" i="1" s="1"/>
  <c r="M277" i="1"/>
  <c r="U277" i="1" s="1"/>
  <c r="V277" i="1" s="1"/>
  <c r="W277" i="1" s="1"/>
  <c r="G277" i="1" s="1"/>
  <c r="M320" i="1"/>
  <c r="U320" i="1" s="1"/>
  <c r="V320" i="1" s="1"/>
  <c r="W320" i="1" s="1"/>
  <c r="M244" i="1"/>
  <c r="U244" i="1" s="1"/>
  <c r="M275" i="1"/>
  <c r="U275" i="1" s="1"/>
  <c r="M276" i="1"/>
  <c r="U276" i="1" s="1"/>
  <c r="M84" i="1"/>
  <c r="U84" i="1" s="1"/>
  <c r="M199" i="1"/>
  <c r="U199" i="1" s="1"/>
  <c r="M9" i="1"/>
  <c r="U9" i="1" s="1"/>
  <c r="M251" i="1"/>
  <c r="U251" i="1" s="1"/>
  <c r="V251" i="1" s="1"/>
  <c r="M71" i="1"/>
  <c r="U71" i="1" s="1"/>
  <c r="M279" i="1"/>
  <c r="U279" i="1" s="1"/>
  <c r="M252" i="1"/>
  <c r="U252" i="1" s="1"/>
  <c r="V252" i="1" s="1"/>
  <c r="W252" i="1" s="1"/>
  <c r="G252" i="1" s="1"/>
  <c r="M452" i="1"/>
  <c r="U452" i="1" s="1"/>
  <c r="M361" i="1"/>
  <c r="U361" i="1" s="1"/>
  <c r="O361" i="1" s="1"/>
  <c r="V361" i="1" s="1"/>
  <c r="W361" i="1" s="1"/>
  <c r="G361" i="1" s="1"/>
  <c r="M278" i="1"/>
  <c r="U278" i="1" s="1"/>
  <c r="O278" i="1" s="1"/>
  <c r="V278" i="1" s="1"/>
  <c r="M146" i="1"/>
  <c r="U146" i="1" s="1"/>
  <c r="O146" i="1" s="1"/>
  <c r="V146" i="1" s="1"/>
  <c r="Q146" i="1" s="1"/>
  <c r="W146" i="1" s="1"/>
  <c r="G146" i="1" s="1"/>
  <c r="M479" i="1"/>
  <c r="U479" i="1" s="1"/>
  <c r="M385" i="1"/>
  <c r="U385" i="1" s="1"/>
  <c r="O385" i="1" s="1"/>
  <c r="V385" i="1" s="1"/>
  <c r="W385" i="1" s="1"/>
  <c r="G385" i="1" s="1"/>
  <c r="M382" i="1"/>
  <c r="U382" i="1" s="1"/>
  <c r="V382" i="1" s="1"/>
  <c r="M46" i="1"/>
  <c r="U46" i="1" s="1"/>
  <c r="V46" i="1" s="1"/>
  <c r="Q46" i="1" s="1"/>
  <c r="W46" i="1" s="1"/>
  <c r="G46" i="1" s="1"/>
  <c r="M116" i="1"/>
  <c r="U116" i="1" s="1"/>
  <c r="V116" i="1" s="1"/>
  <c r="W116" i="1" s="1"/>
  <c r="G116" i="1" s="1"/>
  <c r="S117" i="1"/>
  <c r="G117" i="1" s="1"/>
  <c r="S67" i="1"/>
  <c r="G67" i="1" s="1"/>
  <c r="S256" i="1"/>
  <c r="G256" i="1" s="1"/>
  <c r="S147" i="1"/>
  <c r="G147" i="1" s="1"/>
  <c r="S73" i="1"/>
  <c r="S320" i="1"/>
  <c r="S516" i="1"/>
  <c r="G516" i="1" s="1"/>
  <c r="S78" i="1"/>
  <c r="S118" i="1"/>
  <c r="G118" i="1" s="1"/>
  <c r="Q328" i="1"/>
  <c r="Q362" i="1"/>
  <c r="W362" i="1" s="1"/>
  <c r="G362" i="1" s="1"/>
  <c r="Q77" i="1"/>
  <c r="Q358" i="1"/>
  <c r="Q389" i="1"/>
  <c r="Q390" i="1"/>
  <c r="Q32" i="1"/>
  <c r="Q382" i="1"/>
  <c r="Q392" i="1"/>
  <c r="W392" i="1" s="1"/>
  <c r="G392" i="1" s="1"/>
  <c r="O340" i="1"/>
  <c r="O452" i="1"/>
  <c r="O9" i="1"/>
  <c r="O181" i="1"/>
  <c r="V181" i="1" s="1"/>
  <c r="W181" i="1" s="1"/>
  <c r="G181" i="1" s="1"/>
  <c r="O180" i="1"/>
  <c r="V180" i="1" s="1"/>
  <c r="W180" i="1" s="1"/>
  <c r="O273" i="1"/>
  <c r="V273" i="1" s="1"/>
  <c r="W273" i="1" s="1"/>
  <c r="G273" i="1" s="1"/>
  <c r="O75" i="1"/>
  <c r="V75" i="1" s="1"/>
  <c r="W75" i="1" s="1"/>
  <c r="G75" i="1" s="1"/>
  <c r="O237" i="1"/>
  <c r="V237" i="1" s="1"/>
  <c r="W237" i="1" s="1"/>
  <c r="G237" i="1" s="1"/>
  <c r="O57" i="1"/>
  <c r="V57" i="1" s="1"/>
  <c r="O166" i="1"/>
  <c r="O249" i="1"/>
  <c r="O97" i="1"/>
  <c r="V97" i="1" s="1"/>
  <c r="W97" i="1" s="1"/>
  <c r="G97" i="1" s="1"/>
  <c r="O274" i="1"/>
  <c r="V274" i="1" s="1"/>
  <c r="W274" i="1" s="1"/>
  <c r="G274" i="1" s="1"/>
  <c r="O122" i="1"/>
  <c r="V122" i="1" s="1"/>
  <c r="O473" i="1"/>
  <c r="M30" i="1"/>
  <c r="U30" i="1" s="1"/>
  <c r="M178" i="1"/>
  <c r="U178" i="1" s="1"/>
  <c r="V178" i="1" s="1"/>
  <c r="M47" i="1"/>
  <c r="U47" i="1" s="1"/>
  <c r="V47" i="1" s="1"/>
  <c r="M250" i="1"/>
  <c r="U250" i="1" s="1"/>
  <c r="M475" i="1"/>
  <c r="U475" i="1" s="1"/>
  <c r="V475" i="1" s="1"/>
  <c r="W475" i="1" s="1"/>
  <c r="G475" i="1" s="1"/>
  <c r="M29" i="1"/>
  <c r="U29" i="1" s="1"/>
  <c r="M35" i="1"/>
  <c r="U35" i="1" s="1"/>
  <c r="O35" i="1" s="1"/>
  <c r="V35" i="1" s="1"/>
  <c r="M333" i="1"/>
  <c r="U333" i="1" s="1"/>
  <c r="V333" i="1" s="1"/>
  <c r="W333" i="1" s="1"/>
  <c r="G333" i="1" s="1"/>
  <c r="M10" i="1"/>
  <c r="U10" i="1" s="1"/>
  <c r="M159" i="1"/>
  <c r="U159" i="1" s="1"/>
  <c r="V159" i="1" s="1"/>
  <c r="W159" i="1" s="1"/>
  <c r="G159" i="1" s="1"/>
  <c r="M28" i="1"/>
  <c r="U28" i="1" s="1"/>
  <c r="M123" i="1"/>
  <c r="U123" i="1" s="1"/>
  <c r="V123" i="1" s="1"/>
  <c r="W123" i="1" s="1"/>
  <c r="G123" i="1" s="1"/>
  <c r="M272" i="1"/>
  <c r="U272" i="1" s="1"/>
  <c r="M119" i="1"/>
  <c r="U119" i="1" s="1"/>
  <c r="M266" i="1"/>
  <c r="U266" i="1" s="1"/>
  <c r="M141" i="1"/>
  <c r="U141" i="1" s="1"/>
  <c r="V141" i="1" s="1"/>
  <c r="W141" i="1" s="1"/>
  <c r="G141" i="1" s="1"/>
  <c r="M334" i="1"/>
  <c r="U334" i="1" s="1"/>
  <c r="V334" i="1" s="1"/>
  <c r="W334" i="1" s="1"/>
  <c r="G334" i="1" s="1"/>
  <c r="M476" i="1"/>
  <c r="U476" i="1" s="1"/>
  <c r="V476" i="1" s="1"/>
  <c r="W476" i="1" s="1"/>
  <c r="G476" i="1" s="1"/>
  <c r="M23" i="1"/>
  <c r="U23" i="1" s="1"/>
  <c r="M345" i="1"/>
  <c r="U345" i="1" s="1"/>
  <c r="M139" i="1"/>
  <c r="U139" i="1" s="1"/>
  <c r="V139" i="1" s="1"/>
  <c r="M374" i="1"/>
  <c r="U374" i="1" s="1"/>
  <c r="M18" i="1"/>
  <c r="U18" i="1" s="1"/>
  <c r="O18" i="1" s="1"/>
  <c r="V18" i="1" s="1"/>
  <c r="W18" i="1" s="1"/>
  <c r="G18" i="1" s="1"/>
  <c r="M41" i="1"/>
  <c r="U41" i="1" s="1"/>
  <c r="M19" i="1"/>
  <c r="U19" i="1" s="1"/>
  <c r="M455" i="1"/>
  <c r="U455" i="1" s="1"/>
  <c r="M98" i="1"/>
  <c r="U98" i="1" s="1"/>
  <c r="V98" i="1" s="1"/>
  <c r="M22" i="1"/>
  <c r="U22" i="1" s="1"/>
  <c r="M480" i="1"/>
  <c r="U480" i="1" s="1"/>
  <c r="X499" i="12"/>
  <c r="X1065" i="12"/>
  <c r="X190" i="12"/>
  <c r="W13" i="1" l="1"/>
  <c r="G13" i="1" s="1"/>
  <c r="W8" i="1"/>
  <c r="G8" i="1" s="1"/>
  <c r="W44" i="1"/>
  <c r="G44" i="1" s="1"/>
  <c r="W14" i="1"/>
  <c r="G14" i="1" s="1"/>
  <c r="W36" i="1"/>
  <c r="G36" i="1" s="1"/>
  <c r="Q518" i="1"/>
  <c r="W518" i="1" s="1"/>
  <c r="G518" i="1" s="1"/>
  <c r="Q35" i="1"/>
  <c r="W35" i="1" s="1"/>
  <c r="G35" i="1" s="1"/>
  <c r="Q72" i="1"/>
  <c r="W72" i="1" s="1"/>
  <c r="G72" i="1" s="1"/>
  <c r="Q98" i="1"/>
  <c r="W98" i="1" s="1"/>
  <c r="G98" i="1" s="1"/>
  <c r="Q15" i="1"/>
  <c r="W15" i="1" s="1"/>
  <c r="G15" i="1" s="1"/>
  <c r="W487" i="1"/>
  <c r="G487" i="1" s="1"/>
  <c r="G78" i="1"/>
  <c r="W486" i="1"/>
  <c r="G486" i="1" s="1"/>
  <c r="O490" i="1"/>
  <c r="V490" i="1" s="1"/>
  <c r="W490" i="1" s="1"/>
  <c r="G490" i="1" s="1"/>
  <c r="O22" i="1"/>
  <c r="V22" i="1" s="1"/>
  <c r="W22" i="1" s="1"/>
  <c r="W32" i="1"/>
  <c r="G32" i="1" s="1"/>
  <c r="W258" i="1"/>
  <c r="G258" i="1" s="1"/>
  <c r="V43" i="1"/>
  <c r="Q43" i="1" s="1"/>
  <c r="W43" i="1" s="1"/>
  <c r="G43" i="1" s="1"/>
  <c r="W171" i="1"/>
  <c r="G171" i="1" s="1"/>
  <c r="Q122" i="1"/>
  <c r="W122" i="1" s="1"/>
  <c r="Q393" i="1"/>
  <c r="W393" i="1" s="1"/>
  <c r="G393" i="1" s="1"/>
  <c r="O244" i="1"/>
  <c r="V244" i="1" s="1"/>
  <c r="W244" i="1" s="1"/>
  <c r="G244" i="1" s="1"/>
  <c r="O84" i="1"/>
  <c r="V84" i="1" s="1"/>
  <c r="W84" i="1" s="1"/>
  <c r="G84" i="1" s="1"/>
  <c r="O31" i="1"/>
  <c r="V31" i="1" s="1"/>
  <c r="O83" i="1"/>
  <c r="V83" i="1" s="1"/>
  <c r="O383" i="1"/>
  <c r="V383" i="1" s="1"/>
  <c r="W383" i="1" s="1"/>
  <c r="G383" i="1" s="1"/>
  <c r="O276" i="1"/>
  <c r="V276" i="1" s="1"/>
  <c r="W276" i="1" s="1"/>
  <c r="G276" i="1" s="1"/>
  <c r="O5" i="1"/>
  <c r="V5" i="1" s="1"/>
  <c r="W5" i="1" s="1"/>
  <c r="G5" i="1" s="1"/>
  <c r="O389" i="1"/>
  <c r="V389" i="1" s="1"/>
  <c r="W389" i="1" s="1"/>
  <c r="G389" i="1" s="1"/>
  <c r="V473" i="1"/>
  <c r="W473" i="1" s="1"/>
  <c r="G473" i="1" s="1"/>
  <c r="W358" i="1"/>
  <c r="G358" i="1" s="1"/>
  <c r="G73" i="1"/>
  <c r="V20" i="1"/>
  <c r="O154" i="1"/>
  <c r="V154" i="1" s="1"/>
  <c r="Q154" i="1" s="1"/>
  <c r="W154" i="1" s="1"/>
  <c r="G154" i="1" s="1"/>
  <c r="W77" i="1"/>
  <c r="G77" i="1" s="1"/>
  <c r="O502" i="1"/>
  <c r="V502" i="1" s="1"/>
  <c r="O450" i="1"/>
  <c r="V450" i="1" s="1"/>
  <c r="O279" i="1"/>
  <c r="V279" i="1" s="1"/>
  <c r="W279" i="1" s="1"/>
  <c r="G279" i="1" s="1"/>
  <c r="O275" i="1"/>
  <c r="V275" i="1" s="1"/>
  <c r="O204" i="1"/>
  <c r="V204" i="1" s="1"/>
  <c r="W204" i="1" s="1"/>
  <c r="G204" i="1" s="1"/>
  <c r="V166" i="1"/>
  <c r="V34" i="1"/>
  <c r="W390" i="1"/>
  <c r="G390" i="1" s="1"/>
  <c r="W58" i="1"/>
  <c r="G58" i="1" s="1"/>
  <c r="W61" i="1"/>
  <c r="G61" i="1" s="1"/>
  <c r="V249" i="1"/>
  <c r="W249" i="1" s="1"/>
  <c r="G249" i="1" s="1"/>
  <c r="W328" i="1"/>
  <c r="G328" i="1" s="1"/>
  <c r="V21" i="1"/>
  <c r="W21" i="1" s="1"/>
  <c r="G21" i="1" s="1"/>
  <c r="W63" i="1"/>
  <c r="G63" i="1" s="1"/>
  <c r="W39" i="1"/>
  <c r="G39" i="1" s="1"/>
  <c r="Q275" i="1"/>
  <c r="Q278" i="1"/>
  <c r="W278" i="1" s="1"/>
  <c r="G278" i="1" s="1"/>
  <c r="Q166" i="1"/>
  <c r="Q139" i="1"/>
  <c r="W139" i="1" s="1"/>
  <c r="Q501" i="1"/>
  <c r="W501" i="1" s="1"/>
  <c r="G501" i="1" s="1"/>
  <c r="Q34" i="1"/>
  <c r="Q57" i="1"/>
  <c r="W57" i="1" s="1"/>
  <c r="G57" i="1" s="1"/>
  <c r="Q251" i="1"/>
  <c r="W251" i="1" s="1"/>
  <c r="G251" i="1" s="1"/>
  <c r="Q450" i="1"/>
  <c r="O119" i="1"/>
  <c r="V119" i="1" s="1"/>
  <c r="O479" i="1"/>
  <c r="V479" i="1" s="1"/>
  <c r="O19" i="1"/>
  <c r="V19" i="1" s="1"/>
  <c r="O38" i="1"/>
  <c r="V38" i="1" s="1"/>
  <c r="O148" i="1"/>
  <c r="V148" i="1" s="1"/>
  <c r="W148" i="1" s="1"/>
  <c r="G148" i="1" s="1"/>
  <c r="O199" i="1"/>
  <c r="V199" i="1" s="1"/>
  <c r="O345" i="1"/>
  <c r="V345" i="1" s="1"/>
  <c r="W345" i="1" s="1"/>
  <c r="O71" i="1"/>
  <c r="V71" i="1" s="1"/>
  <c r="O11" i="1"/>
  <c r="V11" i="1" s="1"/>
  <c r="O480" i="1"/>
  <c r="V480" i="1" s="1"/>
  <c r="V340" i="1"/>
  <c r="V452" i="1"/>
  <c r="G320" i="1"/>
  <c r="V9" i="1"/>
  <c r="W382" i="1"/>
  <c r="G382" i="1" s="1"/>
  <c r="S139" i="1"/>
  <c r="S180" i="1"/>
  <c r="G180" i="1" s="1"/>
  <c r="S340" i="1"/>
  <c r="S345" i="1"/>
  <c r="S22" i="1"/>
  <c r="S122" i="1"/>
  <c r="S480" i="1"/>
  <c r="Q178" i="1"/>
  <c r="W178" i="1" s="1"/>
  <c r="G178" i="1" s="1"/>
  <c r="Q452" i="1"/>
  <c r="W452" i="1" s="1"/>
  <c r="G452" i="1" s="1"/>
  <c r="Q47" i="1"/>
  <c r="W47" i="1" s="1"/>
  <c r="G47" i="1" s="1"/>
  <c r="O455" i="1"/>
  <c r="V455" i="1" s="1"/>
  <c r="W455" i="1" s="1"/>
  <c r="G455" i="1" s="1"/>
  <c r="O41" i="1"/>
  <c r="V41" i="1" s="1"/>
  <c r="O374" i="1"/>
  <c r="V374" i="1" s="1"/>
  <c r="W374" i="1" s="1"/>
  <c r="G374" i="1" s="1"/>
  <c r="O29" i="1"/>
  <c r="V29" i="1" s="1"/>
  <c r="O250" i="1"/>
  <c r="V250" i="1" s="1"/>
  <c r="W250" i="1" s="1"/>
  <c r="G250" i="1" s="1"/>
  <c r="O23" i="1"/>
  <c r="V23" i="1" s="1"/>
  <c r="O266" i="1"/>
  <c r="V266" i="1" s="1"/>
  <c r="W266" i="1" s="1"/>
  <c r="G266" i="1" s="1"/>
  <c r="O272" i="1"/>
  <c r="V272" i="1" s="1"/>
  <c r="W272" i="1" s="1"/>
  <c r="G272" i="1" s="1"/>
  <c r="O28" i="1"/>
  <c r="V28" i="1" s="1"/>
  <c r="O10" i="1"/>
  <c r="V10" i="1" s="1"/>
  <c r="O30" i="1"/>
  <c r="V30" i="1" s="1"/>
  <c r="Q31" i="1" l="1"/>
  <c r="W31" i="1" s="1"/>
  <c r="G31" i="1" s="1"/>
  <c r="Q30" i="1"/>
  <c r="W30" i="1" s="1"/>
  <c r="G30" i="1" s="1"/>
  <c r="G22" i="1"/>
  <c r="G122" i="1"/>
  <c r="Q199" i="1"/>
  <c r="W199" i="1" s="1"/>
  <c r="G199" i="1" s="1"/>
  <c r="Q71" i="1"/>
  <c r="W71" i="1" s="1"/>
  <c r="G71" i="1" s="1"/>
  <c r="Q479" i="1"/>
  <c r="W479" i="1" s="1"/>
  <c r="G479" i="1" s="1"/>
  <c r="Q83" i="1"/>
  <c r="W83" i="1" s="1"/>
  <c r="G83" i="1" s="1"/>
  <c r="Q41" i="1"/>
  <c r="W41" i="1" s="1"/>
  <c r="G41" i="1" s="1"/>
  <c r="Q502" i="1"/>
  <c r="W502" i="1" s="1"/>
  <c r="G502" i="1" s="1"/>
  <c r="Q20" i="1"/>
  <c r="W20" i="1" s="1"/>
  <c r="G20" i="1" s="1"/>
  <c r="W450" i="1"/>
  <c r="G450" i="1" s="1"/>
  <c r="W275" i="1"/>
  <c r="G275" i="1" s="1"/>
  <c r="W166" i="1"/>
  <c r="G166" i="1" s="1"/>
  <c r="W34" i="1"/>
  <c r="G34" i="1" s="1"/>
  <c r="G139" i="1"/>
  <c r="Q38" i="1"/>
  <c r="W38" i="1" s="1"/>
  <c r="G38" i="1" s="1"/>
  <c r="Q340" i="1"/>
  <c r="W340" i="1" s="1"/>
  <c r="G340" i="1" s="1"/>
  <c r="Q19" i="1"/>
  <c r="W19" i="1" s="1"/>
  <c r="G19" i="1" s="1"/>
  <c r="Q9" i="1"/>
  <c r="W9" i="1" s="1"/>
  <c r="G9" i="1" s="1"/>
  <c r="Q480" i="1"/>
  <c r="W480" i="1" s="1"/>
  <c r="G480" i="1" s="1"/>
  <c r="Q11" i="1"/>
  <c r="W11" i="1" s="1"/>
  <c r="G11" i="1" s="1"/>
  <c r="Q119" i="1"/>
  <c r="W119" i="1" s="1"/>
  <c r="G119" i="1" s="1"/>
  <c r="G345" i="1"/>
  <c r="Q10" i="1"/>
  <c r="W10" i="1" s="1"/>
  <c r="G10" i="1" s="1"/>
  <c r="Q23" i="1"/>
  <c r="W23" i="1" s="1"/>
  <c r="G23" i="1" s="1"/>
  <c r="Q29" i="1"/>
  <c r="W29" i="1" s="1"/>
  <c r="Q28" i="1"/>
  <c r="W28" i="1" s="1"/>
  <c r="G28" i="1" s="1"/>
  <c r="A451" i="1"/>
  <c r="S29" i="1" l="1"/>
  <c r="G29" i="1" s="1"/>
  <c r="Q886" i="12" l="1"/>
  <c r="T844" i="12"/>
  <c r="T678" i="12"/>
  <c r="T708" i="12"/>
  <c r="Q701" i="12"/>
  <c r="T879" i="12"/>
  <c r="Q689" i="12"/>
  <c r="N705" i="12"/>
  <c r="Q686" i="12"/>
  <c r="Q867" i="12"/>
  <c r="T676" i="12"/>
  <c r="Q890" i="12"/>
  <c r="N874" i="12"/>
  <c r="Q672" i="12"/>
  <c r="T680" i="12"/>
  <c r="Q855" i="12"/>
  <c r="Q719" i="12"/>
  <c r="N754" i="12"/>
  <c r="Q857" i="12"/>
  <c r="T707" i="12"/>
  <c r="Q820" i="12"/>
  <c r="Q807" i="12"/>
  <c r="Q887" i="12"/>
  <c r="N861" i="12"/>
  <c r="N843" i="12"/>
  <c r="N859" i="12"/>
  <c r="Q688" i="12"/>
  <c r="N872" i="12"/>
  <c r="Q841" i="12"/>
  <c r="N823" i="12"/>
  <c r="N889" i="12"/>
  <c r="N851" i="12"/>
  <c r="T679" i="12"/>
  <c r="Q696" i="12"/>
  <c r="Q804" i="12"/>
  <c r="A354" i="1"/>
  <c r="A367" i="1"/>
  <c r="A386" i="1"/>
  <c r="A157" i="1"/>
  <c r="A160" i="1"/>
  <c r="A190" i="1"/>
  <c r="A331" i="1"/>
  <c r="A341" i="1"/>
  <c r="A448" i="1"/>
  <c r="A135" i="1"/>
  <c r="A515" i="1"/>
  <c r="A113" i="1"/>
  <c r="Q673" i="12" l="1"/>
  <c r="Q809" i="12"/>
  <c r="T684" i="12"/>
  <c r="Q716" i="12"/>
  <c r="T683" i="12"/>
  <c r="T675" i="12"/>
  <c r="F978" i="13"/>
  <c r="F979" i="13"/>
  <c r="N1045" i="12"/>
  <c r="T27" i="1"/>
  <c r="A218" i="1"/>
  <c r="A287" i="1"/>
  <c r="A335" i="1"/>
  <c r="A336" i="1"/>
  <c r="T877" i="12" l="1"/>
  <c r="T673" i="12"/>
  <c r="M27" i="1"/>
  <c r="U27" i="1" s="1"/>
  <c r="V27" i="1" s="1"/>
  <c r="Q27" i="1" l="1"/>
  <c r="W27" i="1" s="1"/>
  <c r="G27" i="1" s="1"/>
  <c r="A142" i="1"/>
  <c r="A144" i="1"/>
  <c r="A184" i="1"/>
  <c r="A217" i="1"/>
  <c r="A271" i="1"/>
  <c r="A304" i="1"/>
  <c r="A306" i="1"/>
  <c r="A307" i="1"/>
  <c r="A308" i="1"/>
  <c r="A312" i="1"/>
  <c r="A316" i="1"/>
  <c r="A317" i="1"/>
  <c r="A319" i="1"/>
  <c r="A321" i="1"/>
  <c r="A329" i="1"/>
  <c r="A346" i="1"/>
  <c r="A388" i="1"/>
  <c r="A398" i="1"/>
  <c r="A446" i="1"/>
  <c r="A123" i="1" l="1"/>
  <c r="A521" i="1" l="1"/>
  <c r="A522" i="1"/>
  <c r="A141" i="1"/>
  <c r="A333" i="1" l="1"/>
  <c r="N411" i="12" l="1"/>
  <c r="N215" i="12"/>
  <c r="N532" i="12"/>
  <c r="N51" i="12"/>
  <c r="N129" i="12"/>
  <c r="N412" i="12"/>
  <c r="N1044" i="12"/>
  <c r="N287" i="12"/>
  <c r="Q1042" i="12"/>
  <c r="T70" i="12" l="1"/>
  <c r="A237" i="1" l="1"/>
  <c r="A266" i="1"/>
  <c r="R2140" i="14" l="1"/>
  <c r="R1613" i="14"/>
  <c r="R1614" i="14"/>
  <c r="R1612" i="14"/>
  <c r="R1615" i="14"/>
  <c r="R1616" i="14"/>
  <c r="R1617" i="14"/>
  <c r="A272" i="1"/>
  <c r="A273" i="1"/>
  <c r="A274" i="1"/>
  <c r="X410" i="14" l="1"/>
  <c r="T119" i="12"/>
  <c r="T526" i="12"/>
  <c r="T241" i="12"/>
  <c r="T520" i="12"/>
  <c r="T602" i="12"/>
  <c r="T400" i="12"/>
  <c r="T569" i="12"/>
  <c r="Q326" i="12"/>
  <c r="Q644" i="12"/>
  <c r="T529" i="12"/>
  <c r="Q516" i="12"/>
  <c r="Q1035" i="12"/>
  <c r="Q1043" i="12"/>
  <c r="Q192" i="12"/>
  <c r="Q478" i="12"/>
  <c r="A125" i="1"/>
  <c r="U1498" i="14" l="1"/>
  <c r="U3643" i="14"/>
  <c r="U2140" i="14"/>
  <c r="X994" i="14"/>
  <c r="X2197" i="14"/>
  <c r="X1814" i="14"/>
  <c r="X343" i="14"/>
  <c r="X1586" i="14"/>
  <c r="X1570" i="14"/>
  <c r="U1407" i="14"/>
  <c r="X1980" i="14"/>
  <c r="U2759" i="14"/>
  <c r="X322" i="14"/>
  <c r="X333" i="14"/>
  <c r="X1575" i="14"/>
  <c r="X2468" i="14"/>
  <c r="X1668" i="14"/>
  <c r="U417" i="14"/>
  <c r="U102" i="14"/>
  <c r="X1565" i="14"/>
  <c r="U1912" i="14"/>
  <c r="U2570" i="14"/>
  <c r="X2116" i="14"/>
  <c r="U413" i="14"/>
  <c r="X563" i="14"/>
  <c r="U324" i="14"/>
  <c r="X1510" i="14"/>
  <c r="U1286" i="14"/>
  <c r="U509" i="14"/>
  <c r="X1047" i="14"/>
  <c r="U1285" i="14"/>
  <c r="X93" i="14"/>
  <c r="U2943" i="14"/>
  <c r="U3351" i="14"/>
  <c r="X3005" i="14"/>
  <c r="X1589" i="14"/>
  <c r="X2311" i="14"/>
  <c r="X539" i="14"/>
  <c r="X2270" i="14"/>
  <c r="U3050" i="14"/>
  <c r="X1567" i="14"/>
  <c r="U285" i="14"/>
  <c r="X1986" i="14"/>
  <c r="X1968" i="14"/>
  <c r="X2147" i="14"/>
  <c r="X572" i="14"/>
  <c r="X1672" i="14"/>
  <c r="X1670" i="14"/>
  <c r="R889" i="14"/>
  <c r="X2900" i="14"/>
  <c r="X1788" i="14"/>
  <c r="X2868" i="14"/>
  <c r="X1584" i="14"/>
  <c r="X1671" i="14"/>
  <c r="X857" i="14"/>
  <c r="X3100" i="14"/>
  <c r="R472" i="14"/>
  <c r="R2257" i="14"/>
  <c r="X571" i="14"/>
  <c r="U274" i="14"/>
  <c r="R83" i="14"/>
  <c r="U3502" i="14"/>
  <c r="X1293" i="14"/>
  <c r="U1501" i="14"/>
  <c r="U2512" i="14"/>
  <c r="X3023" i="14"/>
  <c r="X923" i="14"/>
  <c r="R156" i="14"/>
  <c r="X1583" i="14"/>
  <c r="X1667" i="14"/>
  <c r="X3252" i="14"/>
  <c r="X2118" i="14"/>
  <c r="R1720" i="14"/>
  <c r="U1825" i="14"/>
  <c r="X3418" i="14"/>
  <c r="U530" i="14"/>
  <c r="R1141" i="14"/>
  <c r="U3250" i="14"/>
  <c r="U1835" i="14"/>
  <c r="U2813" i="14"/>
  <c r="R1745" i="14"/>
  <c r="U1969" i="14"/>
  <c r="U865" i="14"/>
  <c r="R2847" i="14"/>
  <c r="R484" i="14"/>
  <c r="U3304" i="14"/>
  <c r="U2812" i="14"/>
  <c r="X1072" i="14"/>
  <c r="U2897" i="14"/>
  <c r="R1512" i="14"/>
  <c r="U13" i="14"/>
  <c r="R557" i="14"/>
  <c r="R1284" i="14"/>
  <c r="R213" i="14"/>
  <c r="X1669" i="14"/>
  <c r="R2930" i="14"/>
  <c r="U2291" i="14"/>
  <c r="U1292" i="14"/>
  <c r="R782" i="14"/>
  <c r="U2368" i="14"/>
  <c r="U482" i="14"/>
  <c r="R88" i="14"/>
  <c r="X1978" i="14"/>
  <c r="R1769" i="14"/>
  <c r="R3391" i="14"/>
  <c r="U3094" i="14"/>
  <c r="U1297" i="14"/>
  <c r="U1552" i="14"/>
  <c r="X2869" i="14"/>
  <c r="U537" i="14"/>
  <c r="X3122" i="14"/>
  <c r="U14" i="14"/>
  <c r="X1673" i="14"/>
  <c r="U1453" i="14"/>
  <c r="X1666" i="14"/>
  <c r="R1096" i="14"/>
  <c r="R1558" i="14"/>
  <c r="R2178" i="14"/>
  <c r="U452" i="14"/>
  <c r="R516" i="14"/>
  <c r="U850" i="14"/>
  <c r="R514" i="14"/>
  <c r="R1281" i="14"/>
  <c r="U1370" i="14"/>
  <c r="U1057" i="14"/>
  <c r="R2150" i="14"/>
  <c r="X3420" i="14"/>
  <c r="R2871" i="14"/>
  <c r="R2588" i="14"/>
  <c r="U2922" i="14"/>
  <c r="R954" i="14"/>
  <c r="R2286" i="14"/>
  <c r="U2132" i="14"/>
  <c r="R369" i="14"/>
  <c r="R2142" i="14"/>
  <c r="R2319" i="14"/>
  <c r="R2193" i="14"/>
  <c r="R2755" i="14"/>
  <c r="R2154" i="14"/>
  <c r="R1824" i="14"/>
  <c r="R1557" i="14"/>
  <c r="U2141" i="14"/>
  <c r="R1372" i="14"/>
  <c r="R421" i="14"/>
  <c r="U895" i="14"/>
  <c r="R3101" i="14"/>
  <c r="U1365" i="14"/>
  <c r="R3051" i="14"/>
  <c r="U1058" i="14"/>
  <c r="R1540" i="14"/>
  <c r="R809" i="14"/>
  <c r="R1403" i="14"/>
  <c r="R2844" i="14"/>
  <c r="R120" i="14"/>
  <c r="R2155" i="14"/>
  <c r="R2889" i="14"/>
  <c r="R783" i="14"/>
  <c r="R979" i="14"/>
  <c r="R2148" i="14"/>
  <c r="R1805" i="14"/>
  <c r="R2028" i="14"/>
  <c r="R2080" i="14"/>
  <c r="R144" i="14"/>
  <c r="R84" i="14"/>
  <c r="R3409" i="14"/>
  <c r="R380" i="14"/>
  <c r="R430" i="14"/>
  <c r="R2752" i="14"/>
  <c r="R2284" i="14"/>
  <c r="R211" i="14"/>
  <c r="R2153" i="14"/>
  <c r="R471" i="14"/>
  <c r="R483" i="14"/>
  <c r="R3651" i="14"/>
  <c r="R510" i="14"/>
  <c r="R1417" i="14"/>
  <c r="X2872" i="14"/>
  <c r="X2035" i="14"/>
  <c r="X1966" i="14"/>
  <c r="X573" i="14"/>
  <c r="X541" i="14"/>
  <c r="T500" i="12"/>
  <c r="T1035" i="12"/>
  <c r="U2333" i="14" l="1"/>
  <c r="U483" i="14"/>
  <c r="X1071" i="14"/>
  <c r="U430" i="14"/>
  <c r="U2889" i="14"/>
  <c r="X895" i="14"/>
  <c r="X2922" i="14"/>
  <c r="U925" i="14"/>
  <c r="U3246" i="14"/>
  <c r="X1552" i="14"/>
  <c r="X782" i="14"/>
  <c r="X3304" i="14"/>
  <c r="X865" i="14"/>
  <c r="X1969" i="14"/>
  <c r="U1141" i="14"/>
  <c r="X530" i="14"/>
  <c r="X843" i="14"/>
  <c r="U1720" i="14"/>
  <c r="U2257" i="14"/>
  <c r="X1725" i="14"/>
  <c r="X1682" i="14"/>
  <c r="X2870" i="14"/>
  <c r="X783" i="14"/>
  <c r="X896" i="14"/>
  <c r="X850" i="14"/>
  <c r="X2899" i="14"/>
  <c r="U2930" i="14"/>
  <c r="U484" i="14"/>
  <c r="X3250" i="14"/>
  <c r="X3653" i="14"/>
  <c r="X2874" i="14"/>
  <c r="X553" i="14"/>
  <c r="X1449" i="14"/>
  <c r="U889" i="14"/>
  <c r="X3050" i="14"/>
  <c r="X413" i="14"/>
  <c r="X1585" i="14"/>
  <c r="X2262" i="14"/>
  <c r="X3244" i="14" l="1"/>
  <c r="X27" i="14"/>
  <c r="X32" i="14"/>
  <c r="X29" i="14"/>
  <c r="X2257" i="14"/>
  <c r="X979" i="14"/>
  <c r="X3219" i="14"/>
  <c r="X2259" i="14"/>
  <c r="X954" i="14"/>
  <c r="X2155" i="14"/>
  <c r="X31" i="14"/>
  <c r="X26" i="14"/>
  <c r="X3652" i="14"/>
  <c r="X3246" i="14"/>
  <c r="X2889" i="14"/>
  <c r="X2898" i="14"/>
  <c r="X18" i="14"/>
  <c r="X2333" i="14"/>
  <c r="A117" i="1" l="1"/>
  <c r="A147" i="1"/>
  <c r="A180" i="1"/>
  <c r="A256" i="1"/>
  <c r="A516" i="1"/>
  <c r="A181" i="1"/>
  <c r="A327" i="1"/>
  <c r="A362" i="1"/>
  <c r="A391" i="1"/>
  <c r="A392" i="1"/>
  <c r="A116" i="1"/>
  <c r="A232" i="1"/>
  <c r="A250" i="1"/>
  <c r="A252" i="1"/>
  <c r="A277" i="1"/>
  <c r="A382" i="1"/>
  <c r="A385" i="1"/>
  <c r="A455" i="1"/>
  <c r="T753" i="12" l="1"/>
  <c r="Q711" i="12"/>
  <c r="T749" i="12"/>
  <c r="T741" i="12"/>
  <c r="Q731" i="12"/>
  <c r="Q732" i="12"/>
  <c r="N870" i="12"/>
  <c r="Q733" i="12"/>
  <c r="N673" i="12"/>
  <c r="N818" i="12"/>
  <c r="N815" i="12"/>
  <c r="Q808" i="12"/>
  <c r="N820" i="12"/>
  <c r="N881" i="12"/>
  <c r="N649" i="12"/>
  <c r="N855" i="12"/>
  <c r="N866" i="12"/>
  <c r="N893" i="12"/>
  <c r="N812" i="12"/>
  <c r="N737" i="12"/>
  <c r="N882" i="12"/>
  <c r="N814" i="12"/>
  <c r="N648" i="12"/>
  <c r="N883" i="12"/>
  <c r="N865" i="12"/>
  <c r="N885" i="12"/>
  <c r="T898" i="12"/>
  <c r="Q848" i="12"/>
  <c r="T748" i="12"/>
  <c r="R3420" i="14"/>
  <c r="R3415" i="14"/>
  <c r="A132" i="1"/>
  <c r="A148" i="1"/>
  <c r="A345" i="1"/>
  <c r="A507" i="1"/>
  <c r="A508" i="1"/>
  <c r="Q649" i="12" l="1"/>
  <c r="T731" i="12"/>
  <c r="T752" i="12"/>
  <c r="T732" i="12"/>
  <c r="Q373" i="12"/>
  <c r="Q533" i="12"/>
  <c r="N579" i="12"/>
  <c r="Q615" i="12"/>
  <c r="N1034" i="12"/>
  <c r="Q616" i="12"/>
  <c r="Q614" i="12"/>
  <c r="N430" i="12"/>
  <c r="Q1032" i="12"/>
  <c r="Q613" i="12"/>
  <c r="N456" i="12"/>
  <c r="Q611" i="12"/>
  <c r="N406" i="12"/>
  <c r="N437" i="12"/>
  <c r="N578" i="12"/>
  <c r="N581" i="12"/>
  <c r="N176" i="12"/>
  <c r="N168" i="12"/>
  <c r="Q1030" i="12"/>
  <c r="R1635" i="14"/>
  <c r="A126" i="1"/>
  <c r="A127" i="1"/>
  <c r="A128" i="1"/>
  <c r="A129" i="1"/>
  <c r="Q551" i="12" l="1"/>
  <c r="U2815" i="14"/>
  <c r="U2818" i="14"/>
  <c r="U910" i="14"/>
  <c r="U369" i="14"/>
  <c r="U3117" i="14"/>
  <c r="U3111" i="14"/>
  <c r="U3105" i="14"/>
  <c r="U3046" i="14"/>
  <c r="U2970" i="14"/>
  <c r="U2319" i="14"/>
  <c r="U2167" i="14"/>
  <c r="U1914" i="14"/>
  <c r="U1907" i="14"/>
  <c r="U1679" i="14"/>
  <c r="U1678" i="14"/>
  <c r="U1633" i="14"/>
  <c r="U1611" i="14"/>
  <c r="U1273" i="14"/>
  <c r="U1256" i="14"/>
  <c r="U1246" i="14"/>
  <c r="U1180" i="14"/>
  <c r="U1147" i="14"/>
  <c r="U929" i="14"/>
  <c r="U923" i="14"/>
  <c r="U849" i="14"/>
  <c r="U843" i="14"/>
  <c r="U544" i="14"/>
  <c r="U538" i="14"/>
  <c r="U476" i="14"/>
  <c r="U15" i="14"/>
  <c r="R2139" i="14"/>
  <c r="R417" i="14"/>
  <c r="R541" i="14"/>
  <c r="R2136" i="14"/>
  <c r="R3065" i="14"/>
  <c r="R3099" i="14"/>
  <c r="R478" i="14"/>
  <c r="R1244" i="14"/>
  <c r="R1958" i="14"/>
  <c r="R3125" i="14"/>
  <c r="R1954" i="14"/>
  <c r="R3066" i="14"/>
  <c r="R2368" i="14"/>
  <c r="R3653" i="14"/>
  <c r="R1770" i="14"/>
  <c r="R2342" i="14"/>
  <c r="R1250" i="14"/>
  <c r="R1286" i="14"/>
  <c r="R1285" i="14"/>
  <c r="R2106" i="14"/>
  <c r="R2976" i="14"/>
  <c r="R3654" i="14"/>
  <c r="R2291" i="14"/>
  <c r="R2196" i="14"/>
  <c r="R1079" i="14"/>
  <c r="R3134" i="14"/>
  <c r="R1143" i="14"/>
  <c r="R13" i="14"/>
  <c r="R1054" i="14"/>
  <c r="R3069" i="14"/>
  <c r="R2105" i="14"/>
  <c r="R2195" i="14"/>
  <c r="R1768" i="14"/>
  <c r="R568" i="14"/>
  <c r="R1055" i="14"/>
  <c r="R60" i="14"/>
  <c r="R2138" i="14"/>
  <c r="R2333" i="14"/>
  <c r="R2332" i="14"/>
  <c r="R1108" i="14"/>
  <c r="R1083" i="14"/>
  <c r="R3130" i="14"/>
  <c r="R865" i="14"/>
  <c r="R3560" i="14"/>
  <c r="R18" i="14"/>
  <c r="R1053" i="14"/>
  <c r="R3100" i="14"/>
  <c r="R2922" i="14"/>
  <c r="R1608" i="14"/>
  <c r="Q457" i="12" l="1"/>
  <c r="Q525" i="12"/>
  <c r="Q321" i="12"/>
  <c r="Q552" i="12"/>
  <c r="Q1029" i="12"/>
  <c r="Q520" i="12"/>
  <c r="Q612" i="12"/>
  <c r="Q623" i="12"/>
  <c r="Q1031" i="12"/>
  <c r="Q13" i="12"/>
  <c r="Q573" i="12"/>
  <c r="Q322" i="12"/>
  <c r="U3560" i="14"/>
  <c r="U3219" i="14"/>
  <c r="U2817" i="14"/>
  <c r="U1940" i="14"/>
  <c r="U1877" i="14"/>
  <c r="U1770" i="14"/>
  <c r="A340" i="1" l="1"/>
  <c r="A172" i="1" l="1"/>
  <c r="A225" i="1" l="1"/>
  <c r="A374" i="1"/>
  <c r="A517" i="1"/>
  <c r="A137" i="1"/>
  <c r="A138" i="1"/>
  <c r="U2323" i="14" l="1"/>
  <c r="A166" i="1"/>
  <c r="Q345" i="12" l="1"/>
  <c r="N511" i="12"/>
  <c r="Q536" i="12"/>
  <c r="N630" i="12"/>
  <c r="N458" i="12"/>
  <c r="N238" i="12"/>
  <c r="N530" i="12"/>
  <c r="N211" i="12"/>
  <c r="N401" i="12"/>
  <c r="N243" i="12"/>
  <c r="N472" i="12"/>
  <c r="N629" i="12"/>
  <c r="N535" i="12"/>
  <c r="N622" i="12"/>
  <c r="Q336" i="12"/>
  <c r="Q311" i="12"/>
  <c r="A173" i="1"/>
  <c r="A178" i="1"/>
  <c r="A246" i="1"/>
  <c r="A249" i="1"/>
  <c r="A281" i="1"/>
  <c r="A305" i="1"/>
  <c r="A328" i="1"/>
  <c r="A390" i="1"/>
  <c r="A394" i="1"/>
  <c r="A513" i="1"/>
  <c r="A140" i="1"/>
  <c r="A154" i="1"/>
  <c r="Q458" i="12" l="1"/>
  <c r="A204" i="1"/>
  <c r="A275" i="1"/>
  <c r="A278" i="1"/>
  <c r="A279" i="1"/>
  <c r="R1624" i="14" l="1"/>
  <c r="R15" i="14"/>
  <c r="R1232" i="14"/>
  <c r="R2363" i="14"/>
  <c r="R1567" i="14"/>
  <c r="R2395" i="14"/>
  <c r="R2586" i="14"/>
  <c r="R3095" i="14"/>
  <c r="R1566" i="14"/>
  <c r="R2621" i="14"/>
  <c r="R1571" i="14"/>
  <c r="R2818" i="14"/>
  <c r="R1804" i="14"/>
  <c r="R184" i="14"/>
  <c r="R1575" i="14"/>
  <c r="R1564" i="14"/>
  <c r="R3458" i="14"/>
  <c r="R1456" i="14"/>
  <c r="R2190" i="14"/>
  <c r="R300" i="14"/>
  <c r="R1553" i="14"/>
  <c r="R1563" i="14"/>
  <c r="R1101" i="14"/>
  <c r="R455" i="14"/>
  <c r="R1202" i="14"/>
  <c r="R2817" i="14"/>
  <c r="R3637" i="14"/>
  <c r="R1207" i="14"/>
  <c r="R509" i="14"/>
  <c r="R90" i="14"/>
  <c r="R92" i="14"/>
  <c r="R2834" i="14"/>
  <c r="R3127" i="14"/>
  <c r="R1725" i="14"/>
  <c r="R2914" i="14"/>
  <c r="R1572" i="14"/>
  <c r="R1294" i="14"/>
  <c r="R3094" i="14"/>
  <c r="R3044" i="14"/>
  <c r="R2197" i="14"/>
  <c r="R432" i="14"/>
  <c r="R129" i="14"/>
  <c r="R2364" i="14"/>
  <c r="R1589" i="14"/>
  <c r="R2812" i="14"/>
  <c r="R3041" i="14"/>
  <c r="R2463" i="14"/>
  <c r="Q507" i="12" l="1"/>
  <c r="Q630" i="12"/>
  <c r="Q420" i="12"/>
  <c r="Q526" i="12"/>
  <c r="Q505" i="12"/>
  <c r="Q460" i="12"/>
  <c r="Q618" i="12"/>
  <c r="A168" i="1"/>
  <c r="A262" i="1"/>
  <c r="A334" i="1"/>
  <c r="A525" i="1" l="1"/>
  <c r="A152" i="1"/>
  <c r="A185" i="1"/>
  <c r="A303" i="1"/>
  <c r="A315" i="1"/>
  <c r="A320" i="1"/>
  <c r="A332" i="1"/>
  <c r="A358" i="1"/>
  <c r="A377" i="1"/>
  <c r="A378" i="1"/>
  <c r="A379" i="1"/>
  <c r="A115" i="1" l="1"/>
  <c r="A151" i="1"/>
  <c r="A183" i="1"/>
  <c r="A255" i="1"/>
  <c r="A261" i="1"/>
  <c r="A267" i="1"/>
  <c r="A276" i="1"/>
  <c r="A369" i="1"/>
  <c r="A370" i="1"/>
  <c r="A383" i="1"/>
  <c r="A389" i="1"/>
  <c r="A511" i="1"/>
  <c r="F918" i="13" l="1"/>
  <c r="F976" i="13"/>
  <c r="F906" i="13"/>
  <c r="F916" i="13"/>
  <c r="F907" i="13"/>
  <c r="F956" i="13"/>
  <c r="F958" i="13"/>
  <c r="F908" i="13"/>
  <c r="F977" i="13"/>
  <c r="L743" i="12"/>
  <c r="L1054" i="12"/>
  <c r="L792" i="12"/>
  <c r="L735" i="12"/>
  <c r="L774" i="12"/>
  <c r="L1082" i="12"/>
  <c r="L784" i="12"/>
  <c r="L893" i="12"/>
  <c r="L799" i="12"/>
  <c r="L770" i="12"/>
  <c r="L797" i="12"/>
  <c r="L1148" i="12"/>
  <c r="L759" i="12"/>
  <c r="L868" i="12"/>
  <c r="L832" i="12"/>
  <c r="L1169" i="12"/>
  <c r="L683" i="12"/>
  <c r="L1137" i="12"/>
  <c r="L795" i="12"/>
  <c r="L878" i="12"/>
  <c r="L825" i="12"/>
  <c r="L823" i="12"/>
  <c r="L788" i="12"/>
  <c r="L702" i="12"/>
  <c r="L862" i="12"/>
  <c r="L895" i="12"/>
  <c r="L781" i="12"/>
  <c r="L662" i="12"/>
  <c r="L873" i="12"/>
  <c r="L806" i="12"/>
  <c r="L883" i="12"/>
  <c r="L819" i="12"/>
  <c r="L1123" i="12"/>
  <c r="L756" i="12"/>
  <c r="O799" i="12"/>
  <c r="L666" i="12"/>
  <c r="L882" i="12"/>
  <c r="L780" i="12"/>
  <c r="L1071" i="12"/>
  <c r="L739" i="12"/>
  <c r="L1168" i="12"/>
  <c r="L1073" i="12"/>
  <c r="L711" i="12"/>
  <c r="L1128" i="12"/>
  <c r="L815" i="12"/>
  <c r="L1125" i="12"/>
  <c r="L657" i="12"/>
  <c r="L674" i="12"/>
  <c r="L705" i="12"/>
  <c r="L709" i="12"/>
  <c r="L801" i="12"/>
  <c r="L830" i="12"/>
  <c r="L1126" i="12"/>
  <c r="L3" i="12"/>
  <c r="L840" i="12"/>
  <c r="L837" i="12"/>
  <c r="L879" i="12"/>
  <c r="O893" i="12"/>
  <c r="L1144" i="12"/>
  <c r="L789" i="12"/>
  <c r="L854" i="12"/>
  <c r="O1054" i="12"/>
  <c r="L714" i="12"/>
  <c r="L856" i="12"/>
  <c r="L844" i="12"/>
  <c r="L693" i="12"/>
  <c r="L885" i="12"/>
  <c r="L731" i="12"/>
  <c r="L1036" i="12"/>
  <c r="L667" i="12"/>
  <c r="L838" i="12"/>
  <c r="L820" i="12"/>
  <c r="O781" i="12"/>
  <c r="L699" i="12"/>
  <c r="L1069" i="12"/>
  <c r="L665" i="12"/>
  <c r="L831" i="12"/>
  <c r="L660" i="12"/>
  <c r="L794" i="12"/>
  <c r="L650" i="12"/>
  <c r="L894" i="12"/>
  <c r="L833" i="12"/>
  <c r="L1037" i="12"/>
  <c r="L718" i="12"/>
  <c r="O1123" i="12"/>
  <c r="L696" i="12"/>
  <c r="L706" i="12"/>
  <c r="O885" i="12"/>
  <c r="L890" i="12"/>
  <c r="L841" i="12"/>
  <c r="L836" i="12"/>
  <c r="L704" i="12"/>
  <c r="L842" i="12"/>
  <c r="L732" i="12"/>
  <c r="L1027" i="12"/>
  <c r="L826" i="12"/>
  <c r="L816" i="12"/>
  <c r="L708" i="12"/>
  <c r="L896" i="12"/>
  <c r="L851" i="12"/>
  <c r="L1077" i="12"/>
  <c r="O1128" i="12"/>
  <c r="L1097" i="12"/>
  <c r="L802" i="12"/>
  <c r="L691" i="12"/>
  <c r="L733" i="12"/>
  <c r="L766" i="12"/>
  <c r="L686" i="12"/>
  <c r="L1103" i="12"/>
  <c r="L728" i="12"/>
  <c r="L768" i="12"/>
  <c r="L786" i="12"/>
  <c r="L715" i="12"/>
  <c r="L747" i="12"/>
  <c r="L680" i="12"/>
  <c r="L810" i="12"/>
  <c r="L1099" i="12"/>
  <c r="L1134" i="12"/>
  <c r="O1134" i="12" s="1"/>
  <c r="L725" i="12"/>
  <c r="L1171" i="12"/>
  <c r="O1171" i="12" s="1"/>
  <c r="L661" i="12"/>
  <c r="O661" i="12" s="1"/>
  <c r="R661" i="12" s="1"/>
  <c r="L1116" i="12"/>
  <c r="L775" i="12"/>
  <c r="L812" i="12"/>
  <c r="L1149" i="12"/>
  <c r="L782" i="12"/>
  <c r="L1085" i="12"/>
  <c r="O1085" i="12" s="1"/>
  <c r="L1157" i="12"/>
  <c r="L853" i="12"/>
  <c r="L1104" i="12"/>
  <c r="L752" i="12"/>
  <c r="L713" i="12"/>
  <c r="L848" i="12"/>
  <c r="L744" i="12"/>
  <c r="L669" i="12"/>
  <c r="L677" i="12"/>
  <c r="L675" i="12"/>
  <c r="L1136" i="12"/>
  <c r="L822" i="12"/>
  <c r="L1026" i="12"/>
  <c r="L655" i="12"/>
  <c r="L738" i="12"/>
  <c r="L736" i="12"/>
  <c r="L860" i="12"/>
  <c r="L695" i="12"/>
  <c r="L839" i="12"/>
  <c r="L1084" i="12"/>
  <c r="L871" i="12"/>
  <c r="L843" i="12"/>
  <c r="L741" i="12"/>
  <c r="O1116" i="12"/>
  <c r="L1174" i="12"/>
  <c r="O1174" i="12" s="1"/>
  <c r="L763" i="12"/>
  <c r="O763" i="12" s="1"/>
  <c r="L717" i="12"/>
  <c r="L1122" i="12"/>
  <c r="L779" i="12"/>
  <c r="L867" i="12"/>
  <c r="O1082" i="12"/>
  <c r="R1082" i="12" s="1"/>
  <c r="O725" i="12"/>
  <c r="O832" i="12"/>
  <c r="L776" i="12"/>
  <c r="O779" i="12"/>
  <c r="L857" i="12"/>
  <c r="L811" i="12"/>
  <c r="L755" i="12"/>
  <c r="L858" i="12"/>
  <c r="O858" i="12" s="1"/>
  <c r="L767" i="12"/>
  <c r="L821" i="12"/>
  <c r="L790" i="12"/>
  <c r="L765" i="12"/>
  <c r="L730" i="12"/>
  <c r="L1074" i="12"/>
  <c r="L764" i="12"/>
  <c r="L672" i="12"/>
  <c r="O672" i="12" s="1"/>
  <c r="L721" i="12"/>
  <c r="L1096" i="12"/>
  <c r="L654" i="12"/>
  <c r="O654" i="12" s="1"/>
  <c r="L723" i="12"/>
  <c r="L653" i="12"/>
  <c r="L727" i="12"/>
  <c r="L809" i="12"/>
  <c r="O854" i="12"/>
  <c r="O709" i="12"/>
  <c r="L1124" i="12"/>
  <c r="L805" i="12"/>
  <c r="O805" i="12" s="1"/>
  <c r="L852" i="12"/>
  <c r="L847" i="12"/>
  <c r="O680" i="12"/>
  <c r="L870" i="12"/>
  <c r="O870" i="12" s="1"/>
  <c r="L734" i="12"/>
  <c r="L750" i="12"/>
  <c r="L1130" i="12"/>
  <c r="L737" i="12"/>
  <c r="L698" i="12"/>
  <c r="L865" i="12"/>
  <c r="L772" i="12"/>
  <c r="L777" i="12"/>
  <c r="L800" i="12"/>
  <c r="O853" i="12"/>
  <c r="L760" i="12"/>
  <c r="L1156" i="12"/>
  <c r="L1102" i="12"/>
  <c r="L1177" i="12"/>
  <c r="L682" i="12"/>
  <c r="L720" i="12"/>
  <c r="O1099" i="12"/>
  <c r="O764" i="12"/>
  <c r="L864" i="12"/>
  <c r="O717" i="12"/>
  <c r="L1150" i="12"/>
  <c r="O789" i="12"/>
  <c r="L719" i="12"/>
  <c r="L824" i="12"/>
  <c r="L897" i="12"/>
  <c r="L1098" i="12"/>
  <c r="L1120" i="12"/>
  <c r="L722" i="12"/>
  <c r="L753" i="12"/>
  <c r="L701" i="12"/>
  <c r="L1039" i="12"/>
  <c r="O657" i="12"/>
  <c r="L793" i="12"/>
  <c r="L804" i="12"/>
  <c r="L807" i="12"/>
  <c r="O837" i="12"/>
  <c r="L1075" i="12"/>
  <c r="L798" i="12"/>
  <c r="O1027" i="12"/>
  <c r="O830" i="12"/>
  <c r="L746" i="12"/>
  <c r="L1135" i="12"/>
  <c r="L652" i="12"/>
  <c r="L700" i="12"/>
  <c r="L818" i="12"/>
  <c r="O821" i="12"/>
  <c r="L861" i="12"/>
  <c r="L835" i="12"/>
  <c r="O824" i="12"/>
  <c r="L889" i="12"/>
  <c r="L684" i="12"/>
  <c r="O1077" i="12"/>
  <c r="L692" i="12"/>
  <c r="L1038" i="12"/>
  <c r="L874" i="12"/>
  <c r="L876" i="12"/>
  <c r="O856" i="12"/>
  <c r="R856" i="12"/>
  <c r="O865" i="12"/>
  <c r="O788" i="12"/>
  <c r="R893" i="12"/>
  <c r="O699" i="12"/>
  <c r="L846" i="12"/>
  <c r="L872" i="12"/>
  <c r="L814" i="12"/>
  <c r="L1129" i="12"/>
  <c r="L649" i="12"/>
  <c r="O683" i="12"/>
  <c r="L690" i="12"/>
  <c r="L668" i="12"/>
  <c r="O814" i="12"/>
  <c r="L670" i="12"/>
  <c r="L1121" i="12"/>
  <c r="L785" i="12"/>
  <c r="O784" i="12"/>
  <c r="O674" i="12"/>
  <c r="L855" i="12"/>
  <c r="O1103" i="12"/>
  <c r="O876" i="12"/>
  <c r="O1097" i="12"/>
  <c r="L863" i="12"/>
  <c r="U893" i="12"/>
  <c r="O1156" i="12"/>
  <c r="R764" i="12"/>
  <c r="L869" i="12"/>
  <c r="O843" i="12"/>
  <c r="R789" i="12"/>
  <c r="R814" i="12"/>
  <c r="O691" i="12"/>
  <c r="R691" i="12"/>
  <c r="R1097" i="12"/>
  <c r="O1026" i="12"/>
  <c r="O765" i="12"/>
  <c r="L748" i="12"/>
  <c r="L689" i="12"/>
  <c r="L688" i="12"/>
  <c r="L673" i="12"/>
  <c r="L656" i="12"/>
  <c r="L758" i="12"/>
  <c r="L891" i="12"/>
  <c r="L685" i="12"/>
  <c r="L745" i="12"/>
  <c r="L850" i="12"/>
  <c r="R1134" i="12"/>
  <c r="L787" i="12"/>
  <c r="O695" i="12"/>
  <c r="O1102" i="12"/>
  <c r="O667" i="12"/>
  <c r="R870" i="12"/>
  <c r="O822" i="12"/>
  <c r="O780" i="12"/>
  <c r="R854" i="12"/>
  <c r="L1117" i="12"/>
  <c r="R680" i="12"/>
  <c r="O1136" i="12"/>
  <c r="O863" i="12"/>
  <c r="O720" i="12"/>
  <c r="R1171" i="12"/>
  <c r="O823" i="12"/>
  <c r="O897" i="12"/>
  <c r="O666" i="12"/>
  <c r="O861" i="12"/>
  <c r="L1118" i="12"/>
  <c r="L898" i="12"/>
  <c r="L724" i="12"/>
  <c r="L658" i="12"/>
  <c r="L1175" i="12"/>
  <c r="O840" i="12"/>
  <c r="L1151" i="12"/>
  <c r="L1100" i="12"/>
  <c r="L1178" i="12"/>
  <c r="O836" i="12"/>
  <c r="L1055" i="12"/>
  <c r="O838" i="12"/>
  <c r="O842" i="12"/>
  <c r="L716" i="12"/>
  <c r="O812" i="12"/>
  <c r="O706" i="12"/>
  <c r="O748" i="12"/>
  <c r="R853" i="12"/>
  <c r="O753" i="12"/>
  <c r="O665" i="12"/>
  <c r="R838" i="12"/>
  <c r="U1134" i="12"/>
  <c r="O878" i="12"/>
  <c r="O860" i="12"/>
  <c r="O891" i="12"/>
  <c r="O786" i="12"/>
  <c r="U691" i="12"/>
  <c r="L647" i="12"/>
  <c r="L796" i="12"/>
  <c r="L751" i="12"/>
  <c r="O686" i="12"/>
  <c r="R654" i="12"/>
  <c r="O721" i="12"/>
  <c r="O662" i="12"/>
  <c r="O826" i="12"/>
  <c r="O819" i="12"/>
  <c r="L1172" i="12"/>
  <c r="L646" i="12"/>
  <c r="L875" i="12"/>
  <c r="O862" i="12"/>
  <c r="R709" i="12"/>
  <c r="R805" i="12"/>
  <c r="O653" i="12"/>
  <c r="O1038" i="12"/>
  <c r="O1175" i="12"/>
  <c r="L651" i="12"/>
  <c r="L687" i="12"/>
  <c r="L1101" i="12"/>
  <c r="O833" i="12"/>
  <c r="O772" i="12"/>
  <c r="O811" i="12"/>
  <c r="R836" i="12"/>
  <c r="O818" i="12"/>
  <c r="O692" i="12"/>
  <c r="L880" i="12"/>
  <c r="L664" i="12"/>
  <c r="L769" i="12"/>
  <c r="O770" i="12"/>
  <c r="R683" i="12"/>
  <c r="R878" i="12"/>
  <c r="R763" i="12"/>
  <c r="U1171" i="12"/>
  <c r="L710" i="12"/>
  <c r="O816" i="12"/>
  <c r="O1036" i="12"/>
  <c r="R695" i="12"/>
  <c r="O708" i="12"/>
  <c r="L887" i="12"/>
  <c r="O887" i="12" s="1"/>
  <c r="L866" i="12"/>
  <c r="O866" i="12" s="1"/>
  <c r="R866" i="12" s="1"/>
  <c r="U866" i="12" s="1"/>
  <c r="R657" i="12"/>
  <c r="L808" i="12"/>
  <c r="L762" i="12"/>
  <c r="O890" i="12"/>
  <c r="L742" i="12"/>
  <c r="L829" i="12"/>
  <c r="O852" i="12"/>
  <c r="R852" i="12" s="1"/>
  <c r="O820" i="12"/>
  <c r="R820" i="12" s="1"/>
  <c r="L817" i="12"/>
  <c r="L1053" i="12"/>
  <c r="O1053" i="12" s="1"/>
  <c r="L757" i="12"/>
  <c r="O757" i="12" s="1"/>
  <c r="R757" i="12" s="1"/>
  <c r="U757" i="12" s="1"/>
  <c r="L783" i="12"/>
  <c r="L888" i="12"/>
  <c r="L648" i="12"/>
  <c r="L803" i="12"/>
  <c r="L778" i="12"/>
  <c r="L1070" i="12"/>
  <c r="O1070" i="12" s="1"/>
  <c r="L659" i="12"/>
  <c r="O659" i="12" s="1"/>
  <c r="L749" i="12"/>
  <c r="O749" i="12" s="1"/>
  <c r="O732" i="12"/>
  <c r="O792" i="12"/>
  <c r="O734" i="12"/>
  <c r="O839" i="12"/>
  <c r="R1099" i="12"/>
  <c r="L1040" i="12"/>
  <c r="L828" i="12"/>
  <c r="L671" i="12"/>
  <c r="L761" i="12"/>
  <c r="L886" i="12"/>
  <c r="O886" i="12" s="1"/>
  <c r="L754" i="12"/>
  <c r="L707" i="12"/>
  <c r="O707" i="12" s="1"/>
  <c r="R707" i="12" s="1"/>
  <c r="L694" i="12"/>
  <c r="L676" i="12"/>
  <c r="O743" i="12"/>
  <c r="L729" i="12"/>
  <c r="O857" i="12"/>
  <c r="R857" i="12" s="1"/>
  <c r="O1130" i="12"/>
  <c r="R1130" i="12" s="1"/>
  <c r="O879" i="12"/>
  <c r="R1103" i="12"/>
  <c r="U1103" i="12" s="1"/>
  <c r="Y1103" i="12" s="1"/>
  <c r="R839" i="12"/>
  <c r="U839" i="12" s="1"/>
  <c r="Y839" i="12" s="1"/>
  <c r="O777" i="12"/>
  <c r="O733" i="12"/>
  <c r="O1037" i="12"/>
  <c r="O1137" i="12"/>
  <c r="O888" i="12"/>
  <c r="R821" i="12"/>
  <c r="O1168" i="12"/>
  <c r="R1174" i="12"/>
  <c r="O776" i="12"/>
  <c r="U661" i="12"/>
  <c r="Y661" i="12" s="1"/>
  <c r="O762" i="12"/>
  <c r="R1128" i="12"/>
  <c r="O766" i="12"/>
  <c r="O714" i="12"/>
  <c r="O744" i="12"/>
  <c r="R1026" i="12"/>
  <c r="L849" i="12"/>
  <c r="L726" i="12"/>
  <c r="L703" i="12"/>
  <c r="O767" i="12"/>
  <c r="R767" i="12" s="1"/>
  <c r="U767" i="12" s="1"/>
  <c r="L740" i="12"/>
  <c r="O774" i="12"/>
  <c r="R774" i="12" s="1"/>
  <c r="U774" i="12" s="1"/>
  <c r="L1119" i="12"/>
  <c r="L678" i="12"/>
  <c r="L1176" i="12"/>
  <c r="O1096" i="12"/>
  <c r="R1096" i="12" s="1"/>
  <c r="L834" i="12"/>
  <c r="O810" i="12"/>
  <c r="O693" i="12"/>
  <c r="O731" i="12"/>
  <c r="R832" i="12"/>
  <c r="O864" i="12"/>
  <c r="U1099" i="12"/>
  <c r="R864" i="12"/>
  <c r="L791" i="12"/>
  <c r="O750" i="12"/>
  <c r="R1077" i="12"/>
  <c r="O669" i="12"/>
  <c r="R743" i="12"/>
  <c r="O829" i="12"/>
  <c r="R829" i="12" s="1"/>
  <c r="O650" i="12"/>
  <c r="R650" i="12" s="1"/>
  <c r="R865" i="12"/>
  <c r="O711" i="12"/>
  <c r="R887" i="12"/>
  <c r="O894" i="12"/>
  <c r="R780" i="12"/>
  <c r="U1097" i="12"/>
  <c r="L877" i="12"/>
  <c r="L1170" i="12"/>
  <c r="L1173" i="12"/>
  <c r="L1127" i="12"/>
  <c r="L771" i="12"/>
  <c r="O771" i="12" s="1"/>
  <c r="R771" i="12" s="1"/>
  <c r="L712" i="12"/>
  <c r="L773" i="12"/>
  <c r="L859" i="12"/>
  <c r="O859" i="12" s="1"/>
  <c r="L813" i="12"/>
  <c r="L884" i="12"/>
  <c r="L899" i="12"/>
  <c r="O1148" i="12"/>
  <c r="O1122" i="12"/>
  <c r="O850" i="12"/>
  <c r="L892" i="12"/>
  <c r="U1082" i="12"/>
  <c r="O715" i="12"/>
  <c r="O1125" i="12"/>
  <c r="R1125" i="12" s="1"/>
  <c r="U657" i="12"/>
  <c r="O1126" i="12"/>
  <c r="L881" i="12"/>
  <c r="O849" i="12"/>
  <c r="L1028" i="12"/>
  <c r="O1120" i="12"/>
  <c r="R750" i="12"/>
  <c r="O873" i="12"/>
  <c r="O1150" i="12"/>
  <c r="U832" i="12"/>
  <c r="Y832" i="12" s="1"/>
  <c r="O881" i="12"/>
  <c r="O656" i="12"/>
  <c r="O716" i="12"/>
  <c r="O804" i="12"/>
  <c r="O718" i="12"/>
  <c r="R876" i="12"/>
  <c r="U864" i="12"/>
  <c r="O747" i="12"/>
  <c r="O698" i="12"/>
  <c r="O797" i="12"/>
  <c r="U876" i="12"/>
  <c r="L663" i="12"/>
  <c r="O719" i="12"/>
  <c r="R719" i="12" s="1"/>
  <c r="O647" i="12"/>
  <c r="R1102" i="12"/>
  <c r="R674" i="12"/>
  <c r="R732" i="12"/>
  <c r="R888" i="12"/>
  <c r="O760" i="12"/>
  <c r="R891" i="12"/>
  <c r="O690" i="12"/>
  <c r="U887" i="12"/>
  <c r="L697" i="12"/>
  <c r="O735" i="12"/>
  <c r="L827" i="12"/>
  <c r="R735" i="12"/>
  <c r="R788" i="12"/>
  <c r="Y1082" i="12"/>
  <c r="R1122" i="12"/>
  <c r="U852" i="12"/>
  <c r="R706" i="12"/>
  <c r="O696" i="12"/>
  <c r="U1125" i="12"/>
  <c r="L1076" i="12"/>
  <c r="L845" i="12"/>
  <c r="O746" i="12"/>
  <c r="O1040" i="12"/>
  <c r="O694" i="12"/>
  <c r="R694" i="12" s="1"/>
  <c r="R849" i="12"/>
  <c r="U709" i="12"/>
  <c r="L679" i="12"/>
  <c r="L681" i="12"/>
  <c r="O677" i="12"/>
  <c r="O806" i="12"/>
  <c r="R1053" i="12"/>
  <c r="R720" i="12"/>
  <c r="U706" i="12"/>
  <c r="Y1171" i="12"/>
  <c r="O1151" i="12"/>
  <c r="R1168" i="12"/>
  <c r="O668" i="12"/>
  <c r="O768" i="12"/>
  <c r="O1124" i="12"/>
  <c r="O738" i="12"/>
  <c r="R744" i="12"/>
  <c r="U865" i="12"/>
  <c r="R662" i="12"/>
  <c r="R1156" i="12"/>
  <c r="R717" i="12"/>
  <c r="O882" i="12"/>
  <c r="R1027" i="12"/>
  <c r="O1104" i="12"/>
  <c r="O1170" i="12"/>
  <c r="R897" i="12"/>
  <c r="R1136" i="12"/>
  <c r="R753" i="12"/>
  <c r="R1085" i="12"/>
  <c r="O1177" i="12"/>
  <c r="O775" i="12"/>
  <c r="R861" i="12"/>
  <c r="R718" i="12"/>
  <c r="R1037" i="12"/>
  <c r="O867" i="12"/>
  <c r="O802" i="12"/>
  <c r="R1070" i="12"/>
  <c r="U695" i="12"/>
  <c r="U654" i="12"/>
  <c r="O1071" i="12"/>
  <c r="R837" i="12"/>
  <c r="O678" i="12"/>
  <c r="R886" i="12"/>
  <c r="O845" i="12"/>
  <c r="R647" i="12"/>
  <c r="R810" i="12"/>
  <c r="R843" i="12"/>
  <c r="O648" i="12"/>
  <c r="O728" i="12"/>
  <c r="O895" i="12"/>
  <c r="R747" i="12"/>
  <c r="U1077" i="12"/>
  <c r="R1036" i="12"/>
  <c r="O785" i="12"/>
  <c r="O800" i="12"/>
  <c r="R1054" i="12"/>
  <c r="O1157" i="12"/>
  <c r="U683" i="12"/>
  <c r="U1122" i="12"/>
  <c r="R873" i="12"/>
  <c r="O745" i="12"/>
  <c r="U821" i="12"/>
  <c r="O684" i="12"/>
  <c r="R1116" i="12"/>
  <c r="O702" i="12"/>
  <c r="R765" i="12"/>
  <c r="R698" i="12"/>
  <c r="R665" i="12"/>
  <c r="R672" i="12"/>
  <c r="O778" i="12"/>
  <c r="O655" i="12"/>
  <c r="O752" i="12"/>
  <c r="O701" i="12"/>
  <c r="U1128" i="12"/>
  <c r="U694" i="12"/>
  <c r="O834" i="12"/>
  <c r="O848" i="12"/>
  <c r="O705" i="12"/>
  <c r="Y1125" i="12"/>
  <c r="O1028" i="12"/>
  <c r="R693" i="12"/>
  <c r="Y1097" i="12"/>
  <c r="R692" i="12"/>
  <c r="U763" i="12"/>
  <c r="U764" i="12"/>
  <c r="R699" i="12"/>
  <c r="R824" i="12"/>
  <c r="O759" i="12"/>
  <c r="U1130" i="12"/>
  <c r="O681" i="12"/>
  <c r="U674" i="12"/>
  <c r="O809" i="12"/>
  <c r="O710" i="12"/>
  <c r="U805" i="12"/>
  <c r="O899" i="12"/>
  <c r="O1119" i="12"/>
  <c r="O869" i="12"/>
  <c r="O835" i="12"/>
  <c r="O831" i="12"/>
  <c r="R799" i="12"/>
  <c r="O675" i="12"/>
  <c r="R696" i="12"/>
  <c r="O803" i="12"/>
  <c r="O1169" i="12"/>
  <c r="R1150" i="12"/>
  <c r="U857" i="12"/>
  <c r="R728" i="12"/>
  <c r="Y706" i="12"/>
  <c r="R716" i="12"/>
  <c r="O1135" i="12"/>
  <c r="O736" i="12"/>
  <c r="R819" i="12"/>
  <c r="U856" i="12"/>
  <c r="O801" i="12"/>
  <c r="O682" i="12"/>
  <c r="R690" i="12"/>
  <c r="O1074" i="12"/>
  <c r="O875" i="12"/>
  <c r="R1120" i="12"/>
  <c r="O1055" i="12"/>
  <c r="R863" i="12"/>
  <c r="R776" i="12"/>
  <c r="R733" i="12"/>
  <c r="O742" i="12"/>
  <c r="O741" i="12"/>
  <c r="O825" i="12"/>
  <c r="R786" i="12"/>
  <c r="U733" i="12"/>
  <c r="O855" i="12"/>
  <c r="R1123" i="12"/>
  <c r="O883" i="12"/>
  <c r="O798" i="12"/>
  <c r="O1149" i="12"/>
  <c r="R666" i="12"/>
  <c r="R823" i="12"/>
  <c r="R822" i="12"/>
  <c r="R725" i="12"/>
  <c r="O756" i="12"/>
  <c r="O1144" i="12"/>
  <c r="U776" i="12"/>
  <c r="O676" i="12"/>
  <c r="O726" i="12"/>
  <c r="R1175" i="12"/>
  <c r="Y1134" i="12"/>
  <c r="Y893" i="12"/>
  <c r="O1073" i="12"/>
  <c r="R840" i="12"/>
  <c r="O730" i="12"/>
  <c r="R748" i="12"/>
  <c r="O739" i="12"/>
  <c r="O723" i="12"/>
  <c r="R749" i="12"/>
  <c r="O646" i="12"/>
  <c r="O884" i="12"/>
  <c r="U743" i="12"/>
  <c r="U814" i="12"/>
  <c r="R777" i="12"/>
  <c r="O652" i="12"/>
  <c r="R781" i="12"/>
  <c r="O871" i="12"/>
  <c r="Y876" i="12"/>
  <c r="R760" i="12"/>
  <c r="O1117" i="12"/>
  <c r="U820" i="12"/>
  <c r="R784" i="12"/>
  <c r="O874" i="12"/>
  <c r="O700" i="12"/>
  <c r="O713" i="12"/>
  <c r="R858" i="12"/>
  <c r="U849" i="12"/>
  <c r="O813" i="12"/>
  <c r="R669" i="12"/>
  <c r="U1174" i="12"/>
  <c r="O1121" i="12"/>
  <c r="R890" i="12"/>
  <c r="O847" i="12"/>
  <c r="O1084" i="12"/>
  <c r="R797" i="12"/>
  <c r="R766" i="12"/>
  <c r="R804" i="12"/>
  <c r="U843" i="12"/>
  <c r="R811" i="12"/>
  <c r="R879" i="12"/>
  <c r="R734" i="12"/>
  <c r="O660" i="12"/>
  <c r="O795" i="12"/>
  <c r="O868" i="12"/>
  <c r="Y691" i="12"/>
  <c r="R714" i="12"/>
  <c r="R762" i="12"/>
  <c r="O1178" i="12"/>
  <c r="O807" i="12"/>
  <c r="U1026" i="12"/>
  <c r="R711" i="12"/>
  <c r="O729" i="12"/>
  <c r="O1129" i="12"/>
  <c r="U771" i="12"/>
  <c r="U838" i="12"/>
  <c r="R779" i="12"/>
  <c r="O787" i="12"/>
  <c r="O740" i="12"/>
  <c r="R806" i="12"/>
  <c r="U1096" i="12"/>
  <c r="O727" i="12"/>
  <c r="Y866" i="12"/>
  <c r="R885" i="12"/>
  <c r="Y887" i="12"/>
  <c r="U836" i="12"/>
  <c r="Y657" i="12"/>
  <c r="O773" i="12"/>
  <c r="U680" i="12"/>
  <c r="U789" i="12"/>
  <c r="O670" i="12"/>
  <c r="O844" i="12"/>
  <c r="R894" i="12"/>
  <c r="U854" i="12"/>
  <c r="R1137" i="12"/>
  <c r="O782" i="12"/>
  <c r="F1082" i="12" l="1"/>
  <c r="AH1082" i="12" s="1"/>
  <c r="F832" i="12"/>
  <c r="AH832" i="12" s="1"/>
  <c r="F661" i="12"/>
  <c r="AH661" i="12" s="1"/>
  <c r="F839" i="12"/>
  <c r="B839" i="12" s="1"/>
  <c r="F1103" i="12"/>
  <c r="B1103" i="12" s="1"/>
  <c r="F657" i="12"/>
  <c r="B657" i="12" s="1"/>
  <c r="F1171" i="12"/>
  <c r="AH1171" i="12" s="1"/>
  <c r="F866" i="12"/>
  <c r="B866" i="12" s="1"/>
  <c r="F893" i="12"/>
  <c r="F1134" i="12"/>
  <c r="F876" i="12"/>
  <c r="B832" i="12"/>
  <c r="B1082" i="12"/>
  <c r="AH657" i="12"/>
  <c r="F1125" i="12"/>
  <c r="F1097" i="12"/>
  <c r="F706" i="12"/>
  <c r="F691" i="12"/>
  <c r="F887" i="12"/>
  <c r="AH839" i="12"/>
  <c r="F921" i="13"/>
  <c r="F920" i="13"/>
  <c r="F919" i="13"/>
  <c r="R844" i="12"/>
  <c r="Y680" i="12"/>
  <c r="R1084" i="12"/>
  <c r="U890" i="12"/>
  <c r="U669" i="12"/>
  <c r="Y849" i="12"/>
  <c r="U781" i="12"/>
  <c r="U777" i="12"/>
  <c r="Y743" i="12"/>
  <c r="U749" i="12"/>
  <c r="R741" i="12"/>
  <c r="U741" i="12" s="1"/>
  <c r="U863" i="12"/>
  <c r="U1120" i="12"/>
  <c r="U799" i="12"/>
  <c r="R835" i="12"/>
  <c r="R1119" i="12"/>
  <c r="R710" i="12"/>
  <c r="R684" i="12"/>
  <c r="R745" i="12"/>
  <c r="Y1122" i="12"/>
  <c r="R895" i="12"/>
  <c r="U810" i="12"/>
  <c r="U886" i="12"/>
  <c r="R1124" i="12"/>
  <c r="R668" i="12"/>
  <c r="R1151" i="12"/>
  <c r="U1053" i="12"/>
  <c r="O679" i="12"/>
  <c r="R1040" i="12"/>
  <c r="U1040" i="12" s="1"/>
  <c r="O1076" i="12"/>
  <c r="R1076" i="12" s="1"/>
  <c r="U735" i="12"/>
  <c r="O697" i="12"/>
  <c r="R697" i="12" s="1"/>
  <c r="U888" i="12"/>
  <c r="U1102" i="12"/>
  <c r="O663" i="12"/>
  <c r="R656" i="12"/>
  <c r="R1126" i="12"/>
  <c r="U1126" i="12" s="1"/>
  <c r="O892" i="12"/>
  <c r="R892" i="12" s="1"/>
  <c r="R1148" i="12"/>
  <c r="U1148" i="12" s="1"/>
  <c r="O712" i="12"/>
  <c r="R712" i="12" s="1"/>
  <c r="O1173" i="12"/>
  <c r="R1173" i="12" s="1"/>
  <c r="U1173" i="12" s="1"/>
  <c r="U780" i="12"/>
  <c r="Y780" i="12" s="1"/>
  <c r="U829" i="12"/>
  <c r="Y829" i="12" s="1"/>
  <c r="Y1099" i="12"/>
  <c r="O1176" i="12"/>
  <c r="Y767" i="12"/>
  <c r="O754" i="12"/>
  <c r="R754" i="12" s="1"/>
  <c r="O671" i="12"/>
  <c r="R671" i="12" s="1"/>
  <c r="U671" i="12" s="1"/>
  <c r="R792" i="12"/>
  <c r="U792" i="12" s="1"/>
  <c r="Y792" i="12" s="1"/>
  <c r="O783" i="12"/>
  <c r="R783" i="12" s="1"/>
  <c r="U783" i="12" s="1"/>
  <c r="O817" i="12"/>
  <c r="R708" i="12"/>
  <c r="U708" i="12" s="1"/>
  <c r="U878" i="12"/>
  <c r="O769" i="12"/>
  <c r="R769" i="12" s="1"/>
  <c r="O880" i="12"/>
  <c r="R772" i="12"/>
  <c r="U772" i="12" s="1"/>
  <c r="O1101" i="12"/>
  <c r="O651" i="12"/>
  <c r="R653" i="12"/>
  <c r="O1172" i="12"/>
  <c r="R721" i="12"/>
  <c r="O751" i="12"/>
  <c r="R860" i="12"/>
  <c r="R812" i="12"/>
  <c r="U812" i="12" s="1"/>
  <c r="O1100" i="12"/>
  <c r="O724" i="12"/>
  <c r="R724" i="12" s="1"/>
  <c r="O1118" i="12"/>
  <c r="R667" i="12"/>
  <c r="U667" i="12" s="1"/>
  <c r="Y667" i="12" s="1"/>
  <c r="O758" i="12"/>
  <c r="O688" i="12"/>
  <c r="O649" i="12"/>
  <c r="R649" i="12" s="1"/>
  <c r="O846" i="12"/>
  <c r="R846" i="12" s="1"/>
  <c r="U846" i="12" s="1"/>
  <c r="R830" i="12"/>
  <c r="U830" i="12" s="1"/>
  <c r="Y830" i="12" s="1"/>
  <c r="O793" i="12"/>
  <c r="R793" i="12" s="1"/>
  <c r="O722" i="12"/>
  <c r="R722" i="12" s="1"/>
  <c r="U722" i="12" s="1"/>
  <c r="O737" i="12"/>
  <c r="R737" i="12" s="1"/>
  <c r="O755" i="12"/>
  <c r="R755" i="12" s="1"/>
  <c r="O896" i="12"/>
  <c r="R896" i="12" s="1"/>
  <c r="O841" i="12"/>
  <c r="O1069" i="12"/>
  <c r="R1069" i="12" s="1"/>
  <c r="R1074" i="12"/>
  <c r="R801" i="12"/>
  <c r="Y836" i="12"/>
  <c r="R759" i="12"/>
  <c r="U692" i="12"/>
  <c r="R807" i="12"/>
  <c r="R868" i="12"/>
  <c r="U811" i="12"/>
  <c r="R700" i="12"/>
  <c r="Y1077" i="12"/>
  <c r="R723" i="12"/>
  <c r="R1071" i="12"/>
  <c r="Y772" i="12"/>
  <c r="R1177" i="12"/>
  <c r="R1149" i="12"/>
  <c r="U1156" i="12"/>
  <c r="R782" i="12"/>
  <c r="U1175" i="12"/>
  <c r="Y1148" i="12"/>
  <c r="U861" i="12"/>
  <c r="Y1128" i="12"/>
  <c r="U696" i="12"/>
  <c r="R727" i="12"/>
  <c r="Y722" i="12"/>
  <c r="R1073" i="12"/>
  <c r="R1104" i="12"/>
  <c r="Y1096" i="12"/>
  <c r="U718" i="12"/>
  <c r="R1135" i="12"/>
  <c r="R681" i="12"/>
  <c r="R670" i="12"/>
  <c r="R773" i="12"/>
  <c r="R847" i="12"/>
  <c r="R1121" i="12"/>
  <c r="R813" i="12"/>
  <c r="R871" i="12"/>
  <c r="R652" i="12"/>
  <c r="Y814" i="12"/>
  <c r="R884" i="12"/>
  <c r="R825" i="12"/>
  <c r="R742" i="12"/>
  <c r="R1055" i="12"/>
  <c r="R675" i="12"/>
  <c r="R831" i="12"/>
  <c r="R869" i="12"/>
  <c r="R899" i="12"/>
  <c r="U1116" i="12"/>
  <c r="Y1116" i="12" s="1"/>
  <c r="Y821" i="12"/>
  <c r="U873" i="12"/>
  <c r="Y683" i="12"/>
  <c r="R648" i="12"/>
  <c r="R845" i="12"/>
  <c r="R738" i="12"/>
  <c r="R768" i="12"/>
  <c r="U1168" i="12"/>
  <c r="U720" i="12"/>
  <c r="Y720" i="12" s="1"/>
  <c r="R677" i="12"/>
  <c r="Y709" i="12"/>
  <c r="R746" i="12"/>
  <c r="Y852" i="12"/>
  <c r="U788" i="12"/>
  <c r="O827" i="12"/>
  <c r="U891" i="12"/>
  <c r="Y891" i="12" s="1"/>
  <c r="U732" i="12"/>
  <c r="U719" i="12"/>
  <c r="Y864" i="12"/>
  <c r="R881" i="12"/>
  <c r="U881" i="12" s="1"/>
  <c r="Y881" i="12" s="1"/>
  <c r="U750" i="12"/>
  <c r="Y750" i="12" s="1"/>
  <c r="R715" i="12"/>
  <c r="R850" i="12"/>
  <c r="U850" i="12" s="1"/>
  <c r="R859" i="12"/>
  <c r="U859" i="12" s="1"/>
  <c r="O1127" i="12"/>
  <c r="R1127" i="12" s="1"/>
  <c r="O877" i="12"/>
  <c r="R877" i="12" s="1"/>
  <c r="U650" i="12"/>
  <c r="Y650" i="12" s="1"/>
  <c r="O791" i="12"/>
  <c r="R791" i="12" s="1"/>
  <c r="R731" i="12"/>
  <c r="Y774" i="12"/>
  <c r="O703" i="12"/>
  <c r="R703" i="12" s="1"/>
  <c r="U703" i="12" s="1"/>
  <c r="U707" i="12"/>
  <c r="O761" i="12"/>
  <c r="R761" i="12" s="1"/>
  <c r="U761" i="12" s="1"/>
  <c r="O828" i="12"/>
  <c r="R828" i="12" s="1"/>
  <c r="U828" i="12" s="1"/>
  <c r="R659" i="12"/>
  <c r="U659" i="12" s="1"/>
  <c r="Y757" i="12"/>
  <c r="O808" i="12"/>
  <c r="R808" i="12" s="1"/>
  <c r="R816" i="12"/>
  <c r="R770" i="12"/>
  <c r="O664" i="12"/>
  <c r="R664" i="12" s="1"/>
  <c r="R818" i="12"/>
  <c r="R833" i="12"/>
  <c r="U833" i="12" s="1"/>
  <c r="O687" i="12"/>
  <c r="R687" i="12" s="1"/>
  <c r="R1038" i="12"/>
  <c r="R862" i="12"/>
  <c r="U862" i="12" s="1"/>
  <c r="R826" i="12"/>
  <c r="U826" i="12" s="1"/>
  <c r="R686" i="12"/>
  <c r="O796" i="12"/>
  <c r="U853" i="12"/>
  <c r="Y853" i="12" s="1"/>
  <c r="R842" i="12"/>
  <c r="U842" i="12" s="1"/>
  <c r="O658" i="12"/>
  <c r="R658" i="12" s="1"/>
  <c r="O898" i="12"/>
  <c r="U870" i="12"/>
  <c r="Y870" i="12" s="1"/>
  <c r="O685" i="12"/>
  <c r="O673" i="12"/>
  <c r="R673" i="12" s="1"/>
  <c r="O689" i="12"/>
  <c r="R689" i="12" s="1"/>
  <c r="U689" i="12" s="1"/>
  <c r="O872" i="12"/>
  <c r="R872" i="12" s="1"/>
  <c r="U872" i="12" s="1"/>
  <c r="O889" i="12"/>
  <c r="O1075" i="12"/>
  <c r="R1075" i="12" s="1"/>
  <c r="U1075" i="12" s="1"/>
  <c r="Y1075" i="12" s="1"/>
  <c r="O1039" i="12"/>
  <c r="O1098" i="12"/>
  <c r="R1098" i="12" s="1"/>
  <c r="U1098" i="12" s="1"/>
  <c r="O790" i="12"/>
  <c r="R790" i="12" s="1"/>
  <c r="O851" i="12"/>
  <c r="R851" i="12" s="1"/>
  <c r="O704" i="12"/>
  <c r="R704" i="12" s="1"/>
  <c r="U704" i="12" s="1"/>
  <c r="O794" i="12"/>
  <c r="R794" i="12" s="1"/>
  <c r="U794" i="12" s="1"/>
  <c r="O815" i="12"/>
  <c r="R815" i="12" s="1"/>
  <c r="U815" i="12" s="1"/>
  <c r="Y815" i="12" s="1"/>
  <c r="R682" i="12"/>
  <c r="Y856" i="12"/>
  <c r="Y674" i="12"/>
  <c r="U699" i="12"/>
  <c r="U693" i="12"/>
  <c r="U754" i="12"/>
  <c r="U734" i="12"/>
  <c r="R702" i="12"/>
  <c r="U784" i="12"/>
  <c r="R646" i="12"/>
  <c r="U791" i="12"/>
  <c r="R726" i="12"/>
  <c r="R775" i="12"/>
  <c r="U753" i="12"/>
  <c r="U1123" i="12"/>
  <c r="U737" i="12"/>
  <c r="R875" i="12"/>
  <c r="Y695" i="12"/>
  <c r="R882" i="12"/>
  <c r="Y833" i="12"/>
  <c r="U716" i="12"/>
  <c r="Y694" i="12"/>
  <c r="U819" i="12"/>
  <c r="U724" i="12"/>
  <c r="R1129" i="12"/>
  <c r="R795" i="12"/>
  <c r="U858" i="12"/>
  <c r="R1144" i="12"/>
  <c r="U768" i="12"/>
  <c r="U673" i="12"/>
  <c r="U760" i="12"/>
  <c r="U1137" i="12"/>
  <c r="R809" i="12"/>
  <c r="U824" i="12"/>
  <c r="U649" i="12"/>
  <c r="R1178" i="12"/>
  <c r="R655" i="12"/>
  <c r="Y843" i="12"/>
  <c r="R1157" i="12"/>
  <c r="Y820" i="12"/>
  <c r="R739" i="12"/>
  <c r="Y654" i="12"/>
  <c r="Y776" i="12"/>
  <c r="U1085" i="12"/>
  <c r="R798" i="12"/>
  <c r="U742" i="12"/>
  <c r="Y734" i="12"/>
  <c r="U894" i="12"/>
  <c r="U711" i="12"/>
  <c r="U1070" i="12"/>
  <c r="Y763" i="12"/>
  <c r="U797" i="12"/>
  <c r="Y741" i="12"/>
  <c r="R740" i="12"/>
  <c r="R1028" i="12"/>
  <c r="U879" i="12"/>
  <c r="R874" i="12"/>
  <c r="U837" i="12"/>
  <c r="U851" i="12"/>
  <c r="R855" i="12"/>
  <c r="Y826" i="12"/>
  <c r="U766" i="12"/>
  <c r="U762" i="12"/>
  <c r="Y771" i="12"/>
  <c r="U710" i="12"/>
  <c r="R848" i="12"/>
  <c r="Y846" i="12"/>
  <c r="R730" i="12"/>
  <c r="Y842" i="12"/>
  <c r="U769" i="12"/>
  <c r="R778" i="12"/>
  <c r="Y1026" i="12"/>
  <c r="R1117" i="12"/>
  <c r="U728" i="12"/>
  <c r="R803" i="12"/>
  <c r="Y789" i="12"/>
  <c r="Y805" i="12"/>
  <c r="U806" i="12"/>
  <c r="Y838" i="12"/>
  <c r="R705" i="12"/>
  <c r="R701" i="12"/>
  <c r="U712" i="12"/>
  <c r="R713" i="12"/>
  <c r="U1036" i="12"/>
  <c r="U1127" i="12"/>
  <c r="U748" i="12"/>
  <c r="U1076" i="12"/>
  <c r="U822" i="12"/>
  <c r="U1027" i="12"/>
  <c r="Y671" i="12"/>
  <c r="Y806" i="12"/>
  <c r="R752" i="12"/>
  <c r="Y865" i="12"/>
  <c r="U1074" i="12"/>
  <c r="Y794" i="12"/>
  <c r="Y1085" i="12"/>
  <c r="U801" i="12"/>
  <c r="Y854" i="12"/>
  <c r="U747" i="12"/>
  <c r="U765" i="12"/>
  <c r="Y1040" i="12"/>
  <c r="R800" i="12"/>
  <c r="R678" i="12"/>
  <c r="U725" i="12"/>
  <c r="Y1098" i="12"/>
  <c r="Y1130" i="12"/>
  <c r="Y703" i="12"/>
  <c r="Y784" i="12"/>
  <c r="U892" i="12"/>
  <c r="U662" i="12"/>
  <c r="U786" i="12"/>
  <c r="U666" i="12"/>
  <c r="U1150" i="12"/>
  <c r="U899" i="12"/>
  <c r="R787" i="12"/>
  <c r="R729" i="12"/>
  <c r="R660" i="12"/>
  <c r="U804" i="12"/>
  <c r="R785" i="12"/>
  <c r="U647" i="12"/>
  <c r="U840" i="12"/>
  <c r="R756" i="12"/>
  <c r="U664" i="12"/>
  <c r="U1028" i="12"/>
  <c r="Y872" i="12"/>
  <c r="U687" i="12"/>
  <c r="Y748" i="12"/>
  <c r="U1144" i="12"/>
  <c r="U700" i="12"/>
  <c r="U744" i="12"/>
  <c r="R1169" i="12"/>
  <c r="U717" i="12"/>
  <c r="U690" i="12"/>
  <c r="U823" i="12"/>
  <c r="Y764" i="12"/>
  <c r="U714" i="12"/>
  <c r="U871" i="12"/>
  <c r="R676" i="12"/>
  <c r="U1136" i="12"/>
  <c r="Y693" i="12"/>
  <c r="R883" i="12"/>
  <c r="U755" i="12"/>
  <c r="U1054" i="12"/>
  <c r="Y857" i="12"/>
  <c r="U779" i="12"/>
  <c r="U672" i="12"/>
  <c r="Y672" i="12" s="1"/>
  <c r="U1037" i="12"/>
  <c r="Y1173" i="12"/>
  <c r="R736" i="12"/>
  <c r="U885" i="12"/>
  <c r="R834" i="12"/>
  <c r="Y1174" i="12"/>
  <c r="U790" i="12"/>
  <c r="R867" i="12"/>
  <c r="R1170" i="12"/>
  <c r="U730" i="12"/>
  <c r="U660" i="12"/>
  <c r="U698" i="12"/>
  <c r="U897" i="12"/>
  <c r="Y859" i="12"/>
  <c r="U665" i="12"/>
  <c r="R802" i="12"/>
  <c r="Y733" i="12"/>
  <c r="Y783" i="12"/>
  <c r="AH1103" i="12" l="1"/>
  <c r="B661" i="12"/>
  <c r="F815" i="12"/>
  <c r="F1075" i="12"/>
  <c r="B1075" i="12" s="1"/>
  <c r="F870" i="12"/>
  <c r="F853" i="12"/>
  <c r="B853" i="12" s="1"/>
  <c r="F757" i="12"/>
  <c r="F774" i="12"/>
  <c r="F650" i="12"/>
  <c r="AH650" i="12" s="1"/>
  <c r="F750" i="12"/>
  <c r="B750" i="12" s="1"/>
  <c r="F881" i="12"/>
  <c r="AH881" i="12" s="1"/>
  <c r="F864" i="12"/>
  <c r="F891" i="12"/>
  <c r="AH891" i="12" s="1"/>
  <c r="F852" i="12"/>
  <c r="F709" i="12"/>
  <c r="F720" i="12"/>
  <c r="AH720" i="12" s="1"/>
  <c r="F683" i="12"/>
  <c r="F821" i="12"/>
  <c r="B821" i="12" s="1"/>
  <c r="F814" i="12"/>
  <c r="AH814" i="12" s="1"/>
  <c r="F830" i="12"/>
  <c r="F667" i="12"/>
  <c r="F792" i="12"/>
  <c r="F767" i="12"/>
  <c r="F1099" i="12"/>
  <c r="F829" i="12"/>
  <c r="F780" i="12"/>
  <c r="B780" i="12" s="1"/>
  <c r="F1122" i="12"/>
  <c r="AH1122" i="12" s="1"/>
  <c r="F743" i="12"/>
  <c r="F707" i="13" s="1"/>
  <c r="F849" i="12"/>
  <c r="F810" i="13" s="1"/>
  <c r="F680" i="12"/>
  <c r="B680" i="12" s="1"/>
  <c r="AH866" i="12"/>
  <c r="AH853" i="12"/>
  <c r="AH683" i="12"/>
  <c r="B1171" i="12"/>
  <c r="F1098" i="12"/>
  <c r="F1040" i="12"/>
  <c r="AH1040" i="12" s="1"/>
  <c r="F1174" i="12"/>
  <c r="F838" i="12"/>
  <c r="AH838" i="12" s="1"/>
  <c r="F805" i="12"/>
  <c r="F789" i="12"/>
  <c r="F842" i="12"/>
  <c r="B842" i="12" s="1"/>
  <c r="F846" i="12"/>
  <c r="F808" i="13" s="1"/>
  <c r="F741" i="12"/>
  <c r="AH741" i="12" s="1"/>
  <c r="F857" i="12"/>
  <c r="B857" i="12" s="1"/>
  <c r="F776" i="12"/>
  <c r="F738" i="13" s="1"/>
  <c r="F654" i="12"/>
  <c r="AH654" i="12" s="1"/>
  <c r="F820" i="12"/>
  <c r="AH820" i="12" s="1"/>
  <c r="F843" i="12"/>
  <c r="F805" i="13" s="1"/>
  <c r="F764" i="12"/>
  <c r="F726" i="13" s="1"/>
  <c r="F1116" i="12"/>
  <c r="F722" i="12"/>
  <c r="F688" i="13" s="1"/>
  <c r="F772" i="12"/>
  <c r="F734" i="13" s="1"/>
  <c r="F1077" i="12"/>
  <c r="B1077" i="12" s="1"/>
  <c r="F674" i="12"/>
  <c r="F641" i="13" s="1"/>
  <c r="F836" i="12"/>
  <c r="F856" i="12"/>
  <c r="B856" i="12" s="1"/>
  <c r="B849" i="12"/>
  <c r="AH743" i="12"/>
  <c r="F1173" i="12"/>
  <c r="F783" i="12"/>
  <c r="F771" i="12"/>
  <c r="F733" i="13" s="1"/>
  <c r="F859" i="12"/>
  <c r="F763" i="12"/>
  <c r="F725" i="13" s="1"/>
  <c r="F854" i="12"/>
  <c r="F784" i="12"/>
  <c r="F1128" i="12"/>
  <c r="F694" i="12"/>
  <c r="F660" i="13" s="1"/>
  <c r="F1085" i="12"/>
  <c r="F1026" i="12"/>
  <c r="F794" i="12"/>
  <c r="F748" i="12"/>
  <c r="F712" i="13" s="1"/>
  <c r="F703" i="12"/>
  <c r="F669" i="13" s="1"/>
  <c r="F1148" i="12"/>
  <c r="F833" i="12"/>
  <c r="F795" i="13" s="1"/>
  <c r="F865" i="12"/>
  <c r="F733" i="12"/>
  <c r="F698" i="13" s="1"/>
  <c r="F672" i="12"/>
  <c r="F639" i="13" s="1"/>
  <c r="F734" i="12"/>
  <c r="F699" i="13" s="1"/>
  <c r="F1130" i="12"/>
  <c r="F872" i="12"/>
  <c r="F695" i="12"/>
  <c r="F661" i="13" s="1"/>
  <c r="F806" i="12"/>
  <c r="F1096" i="12"/>
  <c r="F826" i="12"/>
  <c r="F671" i="12"/>
  <c r="F638" i="13" s="1"/>
  <c r="F693" i="12"/>
  <c r="F659" i="13" s="1"/>
  <c r="AH1075" i="12"/>
  <c r="B876" i="12"/>
  <c r="AH876" i="12"/>
  <c r="AH1134" i="12"/>
  <c r="B1134" i="12"/>
  <c r="AH893" i="12"/>
  <c r="B893" i="12"/>
  <c r="AH722" i="12"/>
  <c r="B887" i="12"/>
  <c r="AH887" i="12"/>
  <c r="B1097" i="12"/>
  <c r="AH1097" i="12"/>
  <c r="AH780" i="12"/>
  <c r="B691" i="12"/>
  <c r="AH691" i="12"/>
  <c r="B706" i="12"/>
  <c r="AH706" i="12"/>
  <c r="F672" i="13"/>
  <c r="AH1125" i="12"/>
  <c r="B1125" i="12"/>
  <c r="F960" i="13"/>
  <c r="F955" i="13"/>
  <c r="F917" i="13"/>
  <c r="F957" i="13"/>
  <c r="Y665" i="12"/>
  <c r="Y779" i="12"/>
  <c r="Y647" i="12"/>
  <c r="U787" i="12"/>
  <c r="Y725" i="12"/>
  <c r="Y1076" i="12"/>
  <c r="Y1036" i="12"/>
  <c r="Y879" i="12"/>
  <c r="U1157" i="12"/>
  <c r="Y768" i="12"/>
  <c r="U875" i="12"/>
  <c r="U646" i="12"/>
  <c r="R1039" i="12"/>
  <c r="U1039" i="12" s="1"/>
  <c r="R889" i="12"/>
  <c r="U889" i="12" s="1"/>
  <c r="Y889" i="12" s="1"/>
  <c r="R685" i="12"/>
  <c r="U685" i="12" s="1"/>
  <c r="Y685" i="12" s="1"/>
  <c r="R898" i="12"/>
  <c r="U686" i="12"/>
  <c r="U1038" i="12"/>
  <c r="Y1038" i="12" s="1"/>
  <c r="U770" i="12"/>
  <c r="Y770" i="12" s="1"/>
  <c r="U808" i="12"/>
  <c r="Y808" i="12" s="1"/>
  <c r="Y659" i="12"/>
  <c r="Y707" i="12"/>
  <c r="U731" i="12"/>
  <c r="Y731" i="12" s="1"/>
  <c r="U877" i="12"/>
  <c r="U715" i="12"/>
  <c r="Y715" i="12" s="1"/>
  <c r="Y719" i="12"/>
  <c r="Y788" i="12"/>
  <c r="U746" i="12"/>
  <c r="Y746" i="12" s="1"/>
  <c r="U677" i="12"/>
  <c r="Y677" i="12" s="1"/>
  <c r="Y1168" i="12"/>
  <c r="U845" i="12"/>
  <c r="U831" i="12"/>
  <c r="U1055" i="12"/>
  <c r="Y1055" i="12" s="1"/>
  <c r="U884" i="12"/>
  <c r="U652" i="12"/>
  <c r="Y652" i="12" s="1"/>
  <c r="U1121" i="12"/>
  <c r="Y1121" i="12" s="1"/>
  <c r="U773" i="12"/>
  <c r="Y692" i="12"/>
  <c r="R841" i="12"/>
  <c r="U841" i="12" s="1"/>
  <c r="Y841" i="12" s="1"/>
  <c r="U793" i="12"/>
  <c r="R688" i="12"/>
  <c r="U688" i="12" s="1"/>
  <c r="R1100" i="12"/>
  <c r="U1100" i="12" s="1"/>
  <c r="U860" i="12"/>
  <c r="U721" i="12"/>
  <c r="U653" i="12"/>
  <c r="R1101" i="12"/>
  <c r="U1101" i="12" s="1"/>
  <c r="Y1101" i="12" s="1"/>
  <c r="Y878" i="12"/>
  <c r="R817" i="12"/>
  <c r="U817" i="12" s="1"/>
  <c r="Y817" i="12" s="1"/>
  <c r="U656" i="12"/>
  <c r="Y1102" i="12"/>
  <c r="U697" i="12"/>
  <c r="R679" i="12"/>
  <c r="U1151" i="12"/>
  <c r="U1124" i="12"/>
  <c r="Y810" i="12"/>
  <c r="U684" i="12"/>
  <c r="U835" i="12"/>
  <c r="Y1120" i="12"/>
  <c r="Y749" i="12"/>
  <c r="Y777" i="12"/>
  <c r="Y890" i="12"/>
  <c r="Y1074" i="12"/>
  <c r="U834" i="12"/>
  <c r="Y728" i="12"/>
  <c r="Y766" i="12"/>
  <c r="U676" i="12"/>
  <c r="U1178" i="12"/>
  <c r="Y761" i="12"/>
  <c r="U782" i="12"/>
  <c r="U1177" i="12"/>
  <c r="Y754" i="12"/>
  <c r="U682" i="12"/>
  <c r="Y718" i="12"/>
  <c r="Y1028" i="12"/>
  <c r="Y717" i="12"/>
  <c r="U1170" i="12"/>
  <c r="U705" i="12"/>
  <c r="U736" i="12"/>
  <c r="Y1037" i="12"/>
  <c r="Y797" i="12"/>
  <c r="Y1136" i="12"/>
  <c r="U1104" i="12"/>
  <c r="U775" i="12"/>
  <c r="U802" i="12"/>
  <c r="U785" i="12"/>
  <c r="Y851" i="12"/>
  <c r="U1135" i="12"/>
  <c r="U723" i="12"/>
  <c r="Y819" i="12"/>
  <c r="Y664" i="12"/>
  <c r="Y755" i="12"/>
  <c r="Y753" i="12"/>
  <c r="Y698" i="12"/>
  <c r="U855" i="12"/>
  <c r="Y760" i="12"/>
  <c r="Y894" i="12"/>
  <c r="Y790" i="12"/>
  <c r="U1169" i="12"/>
  <c r="Y1169" i="12" s="1"/>
  <c r="Y804" i="12"/>
  <c r="Y892" i="12"/>
  <c r="U678" i="12"/>
  <c r="Y678" i="12" s="1"/>
  <c r="Y1127" i="12"/>
  <c r="Y710" i="12"/>
  <c r="Y742" i="12"/>
  <c r="U655" i="12"/>
  <c r="U795" i="12"/>
  <c r="Y737" i="12"/>
  <c r="U702" i="12"/>
  <c r="Y704" i="12"/>
  <c r="Y689" i="12"/>
  <c r="U658" i="12"/>
  <c r="Y658" i="12" s="1"/>
  <c r="R796" i="12"/>
  <c r="Y862" i="12"/>
  <c r="U818" i="12"/>
  <c r="Y818" i="12" s="1"/>
  <c r="U816" i="12"/>
  <c r="Y828" i="12"/>
  <c r="Y850" i="12"/>
  <c r="Y732" i="12"/>
  <c r="R827" i="12"/>
  <c r="U738" i="12"/>
  <c r="Y738" i="12" s="1"/>
  <c r="U648" i="12"/>
  <c r="Y873" i="12"/>
  <c r="U869" i="12"/>
  <c r="U675" i="12"/>
  <c r="Y675" i="12" s="1"/>
  <c r="U825" i="12"/>
  <c r="U813" i="12"/>
  <c r="Y813" i="12" s="1"/>
  <c r="U847" i="12"/>
  <c r="Y847" i="12" s="1"/>
  <c r="U670" i="12"/>
  <c r="Y670" i="12" s="1"/>
  <c r="U1069" i="12"/>
  <c r="Y1069" i="12" s="1"/>
  <c r="U896" i="12"/>
  <c r="R758" i="12"/>
  <c r="U758" i="12" s="1"/>
  <c r="Y758" i="12" s="1"/>
  <c r="R1118" i="12"/>
  <c r="Y812" i="12"/>
  <c r="R751" i="12"/>
  <c r="R1172" i="12"/>
  <c r="U1172" i="12" s="1"/>
  <c r="Y1172" i="12" s="1"/>
  <c r="R651" i="12"/>
  <c r="R880" i="12"/>
  <c r="Y708" i="12"/>
  <c r="R1176" i="12"/>
  <c r="Y1126" i="12"/>
  <c r="R663" i="12"/>
  <c r="Y888" i="12"/>
  <c r="Y735" i="12"/>
  <c r="Y1053" i="12"/>
  <c r="U668" i="12"/>
  <c r="Y668" i="12" s="1"/>
  <c r="Y886" i="12"/>
  <c r="U895" i="12"/>
  <c r="U745" i="12"/>
  <c r="Y745" i="12" s="1"/>
  <c r="U1119" i="12"/>
  <c r="Y1119" i="12" s="1"/>
  <c r="Y799" i="12"/>
  <c r="Y863" i="12"/>
  <c r="Y781" i="12"/>
  <c r="Y669" i="12"/>
  <c r="U1084" i="12"/>
  <c r="Y1084" i="12" s="1"/>
  <c r="U844" i="12"/>
  <c r="U800" i="12"/>
  <c r="Y1027" i="12"/>
  <c r="Y787" i="12"/>
  <c r="U848" i="12"/>
  <c r="U798" i="12"/>
  <c r="Y871" i="12"/>
  <c r="U681" i="12"/>
  <c r="U727" i="12"/>
  <c r="Y1156" i="12"/>
  <c r="U1071" i="12"/>
  <c r="U759" i="12"/>
  <c r="Y801" i="12"/>
  <c r="Y687" i="12"/>
  <c r="Y762" i="12"/>
  <c r="Y730" i="12"/>
  <c r="Y660" i="12"/>
  <c r="U867" i="12"/>
  <c r="Y885" i="12"/>
  <c r="U1117" i="12"/>
  <c r="U740" i="12"/>
  <c r="U883" i="12"/>
  <c r="Y649" i="12"/>
  <c r="Y1137" i="12"/>
  <c r="Y795" i="12"/>
  <c r="Y1123" i="12"/>
  <c r="Y791" i="12"/>
  <c r="Y765" i="12"/>
  <c r="Y747" i="12"/>
  <c r="Y840" i="12"/>
  <c r="Y712" i="12"/>
  <c r="U803" i="12"/>
  <c r="Y1054" i="12"/>
  <c r="Y837" i="12"/>
  <c r="Y655" i="12"/>
  <c r="U1073" i="12"/>
  <c r="U1149" i="12"/>
  <c r="Y811" i="12"/>
  <c r="Y897" i="12"/>
  <c r="U752" i="12"/>
  <c r="Y711" i="12"/>
  <c r="Y1144" i="12"/>
  <c r="U756" i="12"/>
  <c r="U701" i="12"/>
  <c r="Y1150" i="12"/>
  <c r="Y714" i="12"/>
  <c r="U882" i="12"/>
  <c r="U868" i="12"/>
  <c r="Y690" i="12"/>
  <c r="Y744" i="12"/>
  <c r="Y861" i="12"/>
  <c r="Y662" i="12"/>
  <c r="U739" i="12"/>
  <c r="Y824" i="12"/>
  <c r="U1129" i="12"/>
  <c r="Y699" i="12"/>
  <c r="Y673" i="12"/>
  <c r="Y782" i="12"/>
  <c r="U809" i="12"/>
  <c r="Y724" i="12"/>
  <c r="U807" i="12"/>
  <c r="Y822" i="12"/>
  <c r="U729" i="12"/>
  <c r="U778" i="12"/>
  <c r="Y778" i="12" s="1"/>
  <c r="U874" i="12"/>
  <c r="Y696" i="12"/>
  <c r="Y700" i="12"/>
  <c r="Y786" i="12"/>
  <c r="Y1175" i="12"/>
  <c r="U713" i="12"/>
  <c r="Y899" i="12"/>
  <c r="Y858" i="12"/>
  <c r="Y823" i="12"/>
  <c r="Y716" i="12"/>
  <c r="Y769" i="12"/>
  <c r="Y1157" i="12"/>
  <c r="U726" i="12"/>
  <c r="Y1070" i="12"/>
  <c r="Y666" i="12"/>
  <c r="F800" i="13" l="1"/>
  <c r="B720" i="12"/>
  <c r="B1040" i="12"/>
  <c r="AH821" i="12"/>
  <c r="F646" i="13"/>
  <c r="B743" i="12"/>
  <c r="B891" i="12"/>
  <c r="B650" i="12"/>
  <c r="B881" i="12"/>
  <c r="B814" i="12"/>
  <c r="B1122" i="12"/>
  <c r="AH857" i="12"/>
  <c r="B843" i="12"/>
  <c r="B838" i="12"/>
  <c r="AH680" i="12"/>
  <c r="AH776" i="12"/>
  <c r="AH849" i="12"/>
  <c r="F1084" i="12"/>
  <c r="AH1084" i="12" s="1"/>
  <c r="F669" i="12"/>
  <c r="F781" i="12"/>
  <c r="F863" i="12"/>
  <c r="F799" i="12"/>
  <c r="F1119" i="12"/>
  <c r="AH1119" i="12" s="1"/>
  <c r="F745" i="12"/>
  <c r="F709" i="13" s="1"/>
  <c r="F886" i="12"/>
  <c r="F668" i="12"/>
  <c r="AH668" i="12" s="1"/>
  <c r="F1053" i="12"/>
  <c r="F735" i="12"/>
  <c r="F888" i="12"/>
  <c r="F1126" i="12"/>
  <c r="F708" i="12"/>
  <c r="F1172" i="12"/>
  <c r="B1172" i="12" s="1"/>
  <c r="F812" i="12"/>
  <c r="F758" i="12"/>
  <c r="AH758" i="12" s="1"/>
  <c r="F1069" i="12"/>
  <c r="F670" i="12"/>
  <c r="B670" i="12" s="1"/>
  <c r="F847" i="12"/>
  <c r="AH847" i="12" s="1"/>
  <c r="F813" i="12"/>
  <c r="F675" i="12"/>
  <c r="F642" i="13" s="1"/>
  <c r="F873" i="12"/>
  <c r="F738" i="12"/>
  <c r="F732" i="12"/>
  <c r="F850" i="12"/>
  <c r="F828" i="12"/>
  <c r="F818" i="12"/>
  <c r="F862" i="12"/>
  <c r="F658" i="12"/>
  <c r="F689" i="12"/>
  <c r="F704" i="12"/>
  <c r="F737" i="12"/>
  <c r="B737" i="12" s="1"/>
  <c r="F742" i="12"/>
  <c r="B742" i="12" s="1"/>
  <c r="F710" i="12"/>
  <c r="F1127" i="12"/>
  <c r="AH1127" i="12" s="1"/>
  <c r="F892" i="12"/>
  <c r="B892" i="12" s="1"/>
  <c r="F804" i="12"/>
  <c r="AH804" i="12" s="1"/>
  <c r="F790" i="12"/>
  <c r="AH790" i="12" s="1"/>
  <c r="F890" i="12"/>
  <c r="F777" i="12"/>
  <c r="F749" i="12"/>
  <c r="F1120" i="12"/>
  <c r="F810" i="12"/>
  <c r="F1102" i="12"/>
  <c r="F817" i="12"/>
  <c r="F878" i="12"/>
  <c r="F1101" i="12"/>
  <c r="AH1101" i="12" s="1"/>
  <c r="F841" i="12"/>
  <c r="F692" i="12"/>
  <c r="B692" i="12" s="1"/>
  <c r="F1121" i="12"/>
  <c r="B1121" i="12" s="1"/>
  <c r="F652" i="12"/>
  <c r="B652" i="12" s="1"/>
  <c r="F1055" i="12"/>
  <c r="AH1055" i="12" s="1"/>
  <c r="F1168" i="12"/>
  <c r="F677" i="12"/>
  <c r="F746" i="12"/>
  <c r="F788" i="12"/>
  <c r="F719" i="12"/>
  <c r="F715" i="12"/>
  <c r="F731" i="12"/>
  <c r="F707" i="12"/>
  <c r="F659" i="12"/>
  <c r="F808" i="12"/>
  <c r="AH808" i="12" s="1"/>
  <c r="F770" i="12"/>
  <c r="F1038" i="12"/>
  <c r="F685" i="12"/>
  <c r="F889" i="12"/>
  <c r="F768" i="12"/>
  <c r="F730" i="13" s="1"/>
  <c r="F879" i="12"/>
  <c r="AH879" i="12" s="1"/>
  <c r="F1036" i="12"/>
  <c r="AH1036" i="12" s="1"/>
  <c r="F1076" i="12"/>
  <c r="AH1076" i="12" s="1"/>
  <c r="F725" i="12"/>
  <c r="B725" i="12" s="1"/>
  <c r="F647" i="12"/>
  <c r="B647" i="12" s="1"/>
  <c r="F779" i="12"/>
  <c r="F741" i="13" s="1"/>
  <c r="F665" i="12"/>
  <c r="B665" i="12" s="1"/>
  <c r="AH1077" i="12"/>
  <c r="B829" i="12"/>
  <c r="AH829" i="12"/>
  <c r="AH792" i="12"/>
  <c r="B792" i="12"/>
  <c r="AH830" i="12"/>
  <c r="B830" i="12"/>
  <c r="F675" i="13"/>
  <c r="AH709" i="12"/>
  <c r="B709" i="12"/>
  <c r="AH852" i="12"/>
  <c r="B852" i="12"/>
  <c r="AH864" i="12"/>
  <c r="B864" i="12"/>
  <c r="F714" i="13"/>
  <c r="AH750" i="12"/>
  <c r="B774" i="12"/>
  <c r="AH774" i="12"/>
  <c r="F736" i="13"/>
  <c r="AH757" i="12"/>
  <c r="B757" i="12"/>
  <c r="AH870" i="12"/>
  <c r="B870" i="12"/>
  <c r="AH1099" i="12"/>
  <c r="B1099" i="12"/>
  <c r="AH767" i="12"/>
  <c r="B767" i="12"/>
  <c r="F729" i="13"/>
  <c r="AH667" i="12"/>
  <c r="B667" i="12"/>
  <c r="F649" i="13"/>
  <c r="B683" i="12"/>
  <c r="B815" i="12"/>
  <c r="AH815" i="12"/>
  <c r="B846" i="12"/>
  <c r="B654" i="12"/>
  <c r="AH842" i="12"/>
  <c r="B764" i="12"/>
  <c r="AH674" i="12"/>
  <c r="B741" i="12"/>
  <c r="AH856" i="12"/>
  <c r="AH764" i="12"/>
  <c r="B722" i="12"/>
  <c r="B772" i="12"/>
  <c r="AH772" i="12"/>
  <c r="B820" i="12"/>
  <c r="F699" i="12"/>
  <c r="F760" i="12"/>
  <c r="B760" i="12" s="1"/>
  <c r="F824" i="12"/>
  <c r="F1157" i="12"/>
  <c r="AH1157" i="12" s="1"/>
  <c r="F662" i="12"/>
  <c r="F753" i="12"/>
  <c r="F858" i="12"/>
  <c r="F714" i="12"/>
  <c r="F755" i="12"/>
  <c r="B755" i="12" s="1"/>
  <c r="F1150" i="12"/>
  <c r="F899" i="12"/>
  <c r="F664" i="12"/>
  <c r="F1144" i="12"/>
  <c r="B1144" i="12" s="1"/>
  <c r="F811" i="12"/>
  <c r="F696" i="12"/>
  <c r="F662" i="13" s="1"/>
  <c r="F655" i="12"/>
  <c r="AH655" i="12" s="1"/>
  <c r="F837" i="12"/>
  <c r="F851" i="12"/>
  <c r="F1054" i="12"/>
  <c r="B1054" i="12" s="1"/>
  <c r="F712" i="12"/>
  <c r="F840" i="12"/>
  <c r="F822" i="12"/>
  <c r="F747" i="12"/>
  <c r="F711" i="13" s="1"/>
  <c r="F791" i="12"/>
  <c r="F1123" i="12"/>
  <c r="F724" i="12"/>
  <c r="F795" i="12"/>
  <c r="AH795" i="12" s="1"/>
  <c r="F1137" i="12"/>
  <c r="F649" i="12"/>
  <c r="F1136" i="12"/>
  <c r="F797" i="12"/>
  <c r="B797" i="12" s="1"/>
  <c r="F1037" i="12"/>
  <c r="F885" i="12"/>
  <c r="F660" i="12"/>
  <c r="AH660" i="12" s="1"/>
  <c r="F717" i="12"/>
  <c r="F754" i="12"/>
  <c r="F1156" i="12"/>
  <c r="F761" i="12"/>
  <c r="F871" i="12"/>
  <c r="F766" i="12"/>
  <c r="F728" i="13" s="1"/>
  <c r="F728" i="12"/>
  <c r="F787" i="12"/>
  <c r="B787" i="12" s="1"/>
  <c r="F1027" i="12"/>
  <c r="F1074" i="12"/>
  <c r="B1074" i="12" s="1"/>
  <c r="F705" i="13"/>
  <c r="AH846" i="12"/>
  <c r="AH836" i="12"/>
  <c r="B836" i="12"/>
  <c r="F798" i="13"/>
  <c r="AH805" i="12"/>
  <c r="B805" i="12"/>
  <c r="B668" i="12"/>
  <c r="B776" i="12"/>
  <c r="AH843" i="12"/>
  <c r="B674" i="12"/>
  <c r="AH1116" i="12"/>
  <c r="B1116" i="12"/>
  <c r="F751" i="13"/>
  <c r="AH789" i="12"/>
  <c r="B789" i="12"/>
  <c r="AH1174" i="12"/>
  <c r="B1174" i="12"/>
  <c r="AH1098" i="12"/>
  <c r="B1098" i="12"/>
  <c r="F769" i="12"/>
  <c r="F731" i="13" s="1"/>
  <c r="F730" i="12"/>
  <c r="F696" i="13" s="1"/>
  <c r="F782" i="12"/>
  <c r="F1175" i="12"/>
  <c r="F894" i="12"/>
  <c r="F678" i="12"/>
  <c r="F645" i="13" s="1"/>
  <c r="F716" i="12"/>
  <c r="F682" i="13" s="1"/>
  <c r="F711" i="12"/>
  <c r="F677" i="13" s="1"/>
  <c r="F861" i="12"/>
  <c r="F762" i="12"/>
  <c r="F724" i="13" s="1"/>
  <c r="F1070" i="12"/>
  <c r="F819" i="12"/>
  <c r="F765" i="12"/>
  <c r="F727" i="13" s="1"/>
  <c r="F1028" i="12"/>
  <c r="F690" i="12"/>
  <c r="F778" i="12"/>
  <c r="F740" i="13" s="1"/>
  <c r="F687" i="12"/>
  <c r="F653" i="13" s="1"/>
  <c r="F673" i="12"/>
  <c r="F640" i="13" s="1"/>
  <c r="F786" i="12"/>
  <c r="F698" i="12"/>
  <c r="F664" i="13" s="1"/>
  <c r="F718" i="12"/>
  <c r="F684" i="13" s="1"/>
  <c r="F823" i="12"/>
  <c r="F897" i="12"/>
  <c r="F666" i="12"/>
  <c r="F801" i="12"/>
  <c r="F1169" i="12"/>
  <c r="F700" i="12"/>
  <c r="F666" i="13" s="1"/>
  <c r="F744" i="12"/>
  <c r="F708" i="13" s="1"/>
  <c r="B671" i="12"/>
  <c r="AH671" i="12"/>
  <c r="B806" i="12"/>
  <c r="AH806" i="12"/>
  <c r="AH1130" i="12"/>
  <c r="B1130" i="12"/>
  <c r="B693" i="12"/>
  <c r="AH693" i="12"/>
  <c r="B826" i="12"/>
  <c r="AH826" i="12"/>
  <c r="AH695" i="12"/>
  <c r="B695" i="12"/>
  <c r="AH734" i="12"/>
  <c r="B734" i="12"/>
  <c r="B833" i="12"/>
  <c r="AH833" i="12"/>
  <c r="B1148" i="12"/>
  <c r="AH1148" i="12"/>
  <c r="AH694" i="12"/>
  <c r="B694" i="12"/>
  <c r="AH1128" i="12"/>
  <c r="B1128" i="12"/>
  <c r="AH763" i="12"/>
  <c r="B763" i="12"/>
  <c r="AH771" i="12"/>
  <c r="B771" i="12"/>
  <c r="AH1096" i="12"/>
  <c r="B1096" i="12"/>
  <c r="AH872" i="12"/>
  <c r="B872" i="12"/>
  <c r="B672" i="12"/>
  <c r="AH672" i="12"/>
  <c r="B733" i="12"/>
  <c r="AH733" i="12"/>
  <c r="B865" i="12"/>
  <c r="AH865" i="12"/>
  <c r="B703" i="12"/>
  <c r="AH703" i="12"/>
  <c r="B748" i="12"/>
  <c r="AH748" i="12"/>
  <c r="B794" i="12"/>
  <c r="AH794" i="12"/>
  <c r="AH1026" i="12"/>
  <c r="B1026" i="12"/>
  <c r="AH1085" i="12"/>
  <c r="B1085" i="12"/>
  <c r="AH784" i="12"/>
  <c r="B784" i="12"/>
  <c r="AH854" i="12"/>
  <c r="B854" i="12"/>
  <c r="B859" i="12"/>
  <c r="AH859" i="12"/>
  <c r="B783" i="12"/>
  <c r="AH783" i="12"/>
  <c r="B1173" i="12"/>
  <c r="AH1173" i="12"/>
  <c r="A112" i="1"/>
  <c r="A149" i="1"/>
  <c r="A150" i="1"/>
  <c r="A156" i="1"/>
  <c r="Y726" i="12"/>
  <c r="Y807" i="12"/>
  <c r="Y756" i="12"/>
  <c r="Y844" i="12"/>
  <c r="Y895" i="12"/>
  <c r="U663" i="12"/>
  <c r="Y663" i="12" s="1"/>
  <c r="U1176" i="12"/>
  <c r="Y1176" i="12" s="1"/>
  <c r="U880" i="12"/>
  <c r="Y880" i="12" s="1"/>
  <c r="Y825" i="12"/>
  <c r="Y869" i="12"/>
  <c r="Y648" i="12"/>
  <c r="U827" i="12"/>
  <c r="Y816" i="12"/>
  <c r="Y736" i="12"/>
  <c r="Y835" i="12"/>
  <c r="Y1151" i="12"/>
  <c r="Y697" i="12"/>
  <c r="Y656" i="12"/>
  <c r="Y653" i="12"/>
  <c r="Y860" i="12"/>
  <c r="Y688" i="12"/>
  <c r="Y773" i="12"/>
  <c r="Y845" i="12"/>
  <c r="Y686" i="12"/>
  <c r="Y1039" i="12"/>
  <c r="Y875" i="12"/>
  <c r="Y701" i="12"/>
  <c r="Y682" i="12"/>
  <c r="Y713" i="12"/>
  <c r="Y809" i="12"/>
  <c r="Y1073" i="12"/>
  <c r="Y729" i="12"/>
  <c r="Y739" i="12"/>
  <c r="Y1149" i="12"/>
  <c r="U651" i="12"/>
  <c r="U751" i="12"/>
  <c r="U1118" i="12"/>
  <c r="Y1118" i="12" s="1"/>
  <c r="Y896" i="12"/>
  <c r="U796" i="12"/>
  <c r="Y796" i="12" s="1"/>
  <c r="Y702" i="12"/>
  <c r="Y1135" i="12"/>
  <c r="Y1178" i="12"/>
  <c r="Y684" i="12"/>
  <c r="Y1124" i="12"/>
  <c r="U679" i="12"/>
  <c r="Y721" i="12"/>
  <c r="Y1100" i="12"/>
  <c r="Y793" i="12"/>
  <c r="Y884" i="12"/>
  <c r="Y831" i="12"/>
  <c r="Y877" i="12"/>
  <c r="U898" i="12"/>
  <c r="Y898" i="12" s="1"/>
  <c r="Y646" i="12"/>
  <c r="Y723" i="12"/>
  <c r="Y1104" i="12"/>
  <c r="Y1071" i="12"/>
  <c r="Y868" i="12"/>
  <c r="Y785" i="12"/>
  <c r="Y883" i="12"/>
  <c r="Y867" i="12"/>
  <c r="Y1177" i="12"/>
  <c r="Y798" i="12"/>
  <c r="Y1129" i="12"/>
  <c r="Y752" i="12"/>
  <c r="Y803" i="12"/>
  <c r="Y1170" i="12"/>
  <c r="Y834" i="12"/>
  <c r="Y882" i="12"/>
  <c r="Y740" i="12"/>
  <c r="Y848" i="12"/>
  <c r="Y775" i="12"/>
  <c r="Y705" i="12"/>
  <c r="Y676" i="12"/>
  <c r="Y802" i="12"/>
  <c r="Y1117" i="12"/>
  <c r="Y681" i="12"/>
  <c r="Y800" i="12"/>
  <c r="Y874" i="12"/>
  <c r="Y759" i="12"/>
  <c r="Y855" i="12"/>
  <c r="Y727" i="12"/>
  <c r="B879" i="12" l="1"/>
  <c r="B696" i="12"/>
  <c r="AH1121" i="12"/>
  <c r="B758" i="12"/>
  <c r="B1076" i="12"/>
  <c r="F752" i="13"/>
  <c r="B1127" i="12"/>
  <c r="B804" i="12"/>
  <c r="F706" i="13"/>
  <c r="AH755" i="12"/>
  <c r="B768" i="12"/>
  <c r="B1157" i="12"/>
  <c r="AH665" i="12"/>
  <c r="AH745" i="12"/>
  <c r="B1084" i="12"/>
  <c r="AH670" i="12"/>
  <c r="B808" i="12"/>
  <c r="AH892" i="12"/>
  <c r="B1055" i="12"/>
  <c r="AH737" i="12"/>
  <c r="B779" i="12"/>
  <c r="B1119" i="12"/>
  <c r="AH760" i="12"/>
  <c r="B745" i="12"/>
  <c r="B790" i="12"/>
  <c r="AH1172" i="12"/>
  <c r="AH1074" i="12"/>
  <c r="B1036" i="12"/>
  <c r="AH787" i="12"/>
  <c r="AH725" i="12"/>
  <c r="B766" i="12"/>
  <c r="B1101" i="12"/>
  <c r="B675" i="12"/>
  <c r="AH675" i="12"/>
  <c r="AH696" i="12"/>
  <c r="AH779" i="12"/>
  <c r="AH768" i="12"/>
  <c r="AH742" i="12"/>
  <c r="F646" i="12"/>
  <c r="F898" i="12"/>
  <c r="F877" i="12"/>
  <c r="F831" i="12"/>
  <c r="F884" i="12"/>
  <c r="F793" i="12"/>
  <c r="F1100" i="12"/>
  <c r="F721" i="12"/>
  <c r="F1124" i="12"/>
  <c r="F684" i="12"/>
  <c r="F1178" i="12"/>
  <c r="F1135" i="12"/>
  <c r="B1135" i="12" s="1"/>
  <c r="F702" i="12"/>
  <c r="F796" i="12"/>
  <c r="F896" i="12"/>
  <c r="F1118" i="12"/>
  <c r="F1149" i="12"/>
  <c r="AH1149" i="12" s="1"/>
  <c r="F739" i="12"/>
  <c r="F703" i="13" s="1"/>
  <c r="F729" i="12"/>
  <c r="F695" i="13" s="1"/>
  <c r="F875" i="12"/>
  <c r="F1039" i="12"/>
  <c r="F686" i="12"/>
  <c r="F845" i="12"/>
  <c r="F773" i="12"/>
  <c r="F688" i="12"/>
  <c r="F860" i="12"/>
  <c r="F653" i="12"/>
  <c r="F656" i="12"/>
  <c r="F697" i="12"/>
  <c r="F1151" i="12"/>
  <c r="F835" i="12"/>
  <c r="F736" i="12"/>
  <c r="B736" i="12" s="1"/>
  <c r="F816" i="12"/>
  <c r="F648" i="12"/>
  <c r="F869" i="12"/>
  <c r="F825" i="12"/>
  <c r="F880" i="12"/>
  <c r="F1176" i="12"/>
  <c r="F663" i="12"/>
  <c r="F895" i="12"/>
  <c r="F844" i="12"/>
  <c r="F756" i="12"/>
  <c r="B756" i="12" s="1"/>
  <c r="F807" i="12"/>
  <c r="AH807" i="12" s="1"/>
  <c r="F726" i="12"/>
  <c r="F692" i="13" s="1"/>
  <c r="AH647" i="12"/>
  <c r="AH652" i="12"/>
  <c r="AH889" i="12"/>
  <c r="B889" i="12"/>
  <c r="B1038" i="12"/>
  <c r="AH1038" i="12"/>
  <c r="F673" i="13"/>
  <c r="B707" i="12"/>
  <c r="AH707" i="12"/>
  <c r="B719" i="12"/>
  <c r="AH719" i="12"/>
  <c r="F710" i="13"/>
  <c r="B746" i="12"/>
  <c r="AH746" i="12"/>
  <c r="AH1168" i="12"/>
  <c r="B1168" i="12"/>
  <c r="F658" i="13"/>
  <c r="AH692" i="12"/>
  <c r="AH817" i="12"/>
  <c r="B817" i="12"/>
  <c r="AH1102" i="12"/>
  <c r="B1102" i="12"/>
  <c r="B1120" i="12"/>
  <c r="AH1120" i="12"/>
  <c r="F739" i="13"/>
  <c r="B777" i="12"/>
  <c r="AH777" i="12"/>
  <c r="B689" i="12"/>
  <c r="AH689" i="12"/>
  <c r="B818" i="12"/>
  <c r="AH818" i="12"/>
  <c r="B828" i="12"/>
  <c r="AH828" i="12"/>
  <c r="B732" i="12"/>
  <c r="F697" i="13"/>
  <c r="AH732" i="12"/>
  <c r="F702" i="13"/>
  <c r="B738" i="12"/>
  <c r="AH738" i="12"/>
  <c r="B873" i="12"/>
  <c r="AH873" i="12"/>
  <c r="B813" i="12"/>
  <c r="AH813" i="12"/>
  <c r="F674" i="13"/>
  <c r="AH708" i="12"/>
  <c r="B708" i="12"/>
  <c r="B1126" i="12"/>
  <c r="AH1126" i="12"/>
  <c r="B888" i="12"/>
  <c r="AH888" i="12"/>
  <c r="B1053" i="12"/>
  <c r="AH1053" i="12"/>
  <c r="B886" i="12"/>
  <c r="AH886" i="12"/>
  <c r="AH799" i="12"/>
  <c r="B799" i="12"/>
  <c r="B781" i="12"/>
  <c r="AH781" i="12"/>
  <c r="AH685" i="12"/>
  <c r="B685" i="12"/>
  <c r="F651" i="13"/>
  <c r="AH770" i="12"/>
  <c r="B770" i="12"/>
  <c r="AH659" i="12"/>
  <c r="B659" i="12"/>
  <c r="B731" i="12"/>
  <c r="AH731" i="12"/>
  <c r="AH715" i="12"/>
  <c r="F681" i="13"/>
  <c r="B715" i="12"/>
  <c r="F750" i="13"/>
  <c r="B788" i="12"/>
  <c r="AH788" i="12"/>
  <c r="F644" i="13"/>
  <c r="AH677" i="12"/>
  <c r="B677" i="12"/>
  <c r="AH841" i="12"/>
  <c r="B841" i="12"/>
  <c r="AH878" i="12"/>
  <c r="B878" i="12"/>
  <c r="AH810" i="12"/>
  <c r="B810" i="12"/>
  <c r="B749" i="12"/>
  <c r="AH749" i="12"/>
  <c r="B890" i="12"/>
  <c r="AH890" i="12"/>
  <c r="F676" i="13"/>
  <c r="AH710" i="12"/>
  <c r="B710" i="12"/>
  <c r="F670" i="13"/>
  <c r="B704" i="12"/>
  <c r="AH704" i="12"/>
  <c r="AH658" i="12"/>
  <c r="B658" i="12"/>
  <c r="B862" i="12"/>
  <c r="AH862" i="12"/>
  <c r="F811" i="13"/>
  <c r="B850" i="12"/>
  <c r="AH850" i="12"/>
  <c r="F809" i="13"/>
  <c r="B847" i="12"/>
  <c r="B1069" i="12"/>
  <c r="AH1069" i="12"/>
  <c r="AH812" i="12"/>
  <c r="B812" i="12"/>
  <c r="B735" i="12"/>
  <c r="AH735" i="12"/>
  <c r="F700" i="13"/>
  <c r="AH863" i="12"/>
  <c r="B863" i="12"/>
  <c r="B669" i="12"/>
  <c r="AH669" i="12"/>
  <c r="AH747" i="12"/>
  <c r="B747" i="12"/>
  <c r="B655" i="12"/>
  <c r="AH766" i="12"/>
  <c r="B729" i="12"/>
  <c r="AH1144" i="12"/>
  <c r="AH1054" i="12"/>
  <c r="AH797" i="12"/>
  <c r="B660" i="12"/>
  <c r="B795" i="12"/>
  <c r="F848" i="12"/>
  <c r="F727" i="12"/>
  <c r="F740" i="12"/>
  <c r="F1073" i="12"/>
  <c r="F882" i="12"/>
  <c r="F855" i="12"/>
  <c r="F834" i="12"/>
  <c r="F759" i="12"/>
  <c r="F1170" i="12"/>
  <c r="F809" i="12"/>
  <c r="F803" i="12"/>
  <c r="F874" i="12"/>
  <c r="F752" i="12"/>
  <c r="AH752" i="12" s="1"/>
  <c r="F713" i="12"/>
  <c r="F1129" i="12"/>
  <c r="F800" i="12"/>
  <c r="F798" i="12"/>
  <c r="F681" i="12"/>
  <c r="F1177" i="12"/>
  <c r="F682" i="12"/>
  <c r="F867" i="12"/>
  <c r="F1117" i="12"/>
  <c r="F883" i="12"/>
  <c r="F802" i="12"/>
  <c r="F785" i="12"/>
  <c r="F701" i="12"/>
  <c r="F868" i="12"/>
  <c r="F676" i="12"/>
  <c r="F1071" i="12"/>
  <c r="F705" i="12"/>
  <c r="F1104" i="12"/>
  <c r="F775" i="12"/>
  <c r="F723" i="12"/>
  <c r="AH1027" i="12"/>
  <c r="B1027" i="12"/>
  <c r="B871" i="12"/>
  <c r="AH871" i="12"/>
  <c r="B754" i="12"/>
  <c r="AH754" i="12"/>
  <c r="AH885" i="12"/>
  <c r="B885" i="12"/>
  <c r="AH649" i="12"/>
  <c r="B649" i="12"/>
  <c r="B791" i="12"/>
  <c r="AH791" i="12"/>
  <c r="B822" i="12"/>
  <c r="AH822" i="12"/>
  <c r="B837" i="12"/>
  <c r="AH837" i="12"/>
  <c r="AH811" i="12"/>
  <c r="B811" i="12"/>
  <c r="AH1150" i="12"/>
  <c r="B1150" i="12"/>
  <c r="B1156" i="12"/>
  <c r="AH1156" i="12"/>
  <c r="AH736" i="12"/>
  <c r="AH724" i="12"/>
  <c r="B724" i="12"/>
  <c r="F802" i="13"/>
  <c r="AH840" i="12"/>
  <c r="B840" i="12"/>
  <c r="F717" i="13"/>
  <c r="AH753" i="12"/>
  <c r="B753" i="12"/>
  <c r="B1137" i="12"/>
  <c r="AH1137" i="12"/>
  <c r="B1123" i="12"/>
  <c r="AH1123" i="12"/>
  <c r="B714" i="12"/>
  <c r="F680" i="13"/>
  <c r="AH714" i="12"/>
  <c r="AH726" i="12"/>
  <c r="AH729" i="12"/>
  <c r="B728" i="12"/>
  <c r="AH728" i="12"/>
  <c r="F723" i="13"/>
  <c r="B761" i="12"/>
  <c r="AH761" i="12"/>
  <c r="F683" i="13"/>
  <c r="AH717" i="12"/>
  <c r="B717" i="12"/>
  <c r="AH1037" i="12"/>
  <c r="B1037" i="12"/>
  <c r="B1136" i="12"/>
  <c r="AH1136" i="12"/>
  <c r="F678" i="13"/>
  <c r="B712" i="12"/>
  <c r="AH712" i="12"/>
  <c r="B851" i="12"/>
  <c r="F812" i="13"/>
  <c r="AH851" i="12"/>
  <c r="AH1135" i="12"/>
  <c r="B664" i="12"/>
  <c r="AH664" i="12"/>
  <c r="B899" i="12"/>
  <c r="AH899" i="12"/>
  <c r="AH858" i="12"/>
  <c r="B858" i="12"/>
  <c r="AH662" i="12"/>
  <c r="B662" i="12"/>
  <c r="B824" i="12"/>
  <c r="AH824" i="12"/>
  <c r="F665" i="13"/>
  <c r="AH699" i="12"/>
  <c r="B699" i="12"/>
  <c r="AH744" i="12"/>
  <c r="B744" i="12"/>
  <c r="AH1169" i="12"/>
  <c r="B1169" i="12"/>
  <c r="B666" i="12"/>
  <c r="AH666" i="12"/>
  <c r="B823" i="12"/>
  <c r="AH823" i="12"/>
  <c r="B698" i="12"/>
  <c r="AH698" i="12"/>
  <c r="B673" i="12"/>
  <c r="AH673" i="12"/>
  <c r="B778" i="12"/>
  <c r="AH778" i="12"/>
  <c r="AH690" i="12"/>
  <c r="B690" i="12"/>
  <c r="AH765" i="12"/>
  <c r="B765" i="12"/>
  <c r="B1070" i="12"/>
  <c r="AH1070" i="12"/>
  <c r="AH861" i="12"/>
  <c r="B861" i="12"/>
  <c r="AH716" i="12"/>
  <c r="B716" i="12"/>
  <c r="B894" i="12"/>
  <c r="AH894" i="12"/>
  <c r="B782" i="12"/>
  <c r="AH782" i="12"/>
  <c r="AH769" i="12"/>
  <c r="B769" i="12"/>
  <c r="AH700" i="12"/>
  <c r="B700" i="12"/>
  <c r="B801" i="12"/>
  <c r="AH801" i="12"/>
  <c r="AH897" i="12"/>
  <c r="B897" i="12"/>
  <c r="AH718" i="12"/>
  <c r="B718" i="12"/>
  <c r="B786" i="12"/>
  <c r="AH786" i="12"/>
  <c r="B687" i="12"/>
  <c r="AH687" i="12"/>
  <c r="B1028" i="12"/>
  <c r="AH1028" i="12"/>
  <c r="B819" i="12"/>
  <c r="AH819" i="12"/>
  <c r="B762" i="12"/>
  <c r="AH762" i="12"/>
  <c r="AH711" i="12"/>
  <c r="B711" i="12"/>
  <c r="AH678" i="12"/>
  <c r="B678" i="12"/>
  <c r="AH1175" i="12"/>
  <c r="B1175" i="12"/>
  <c r="B730" i="12"/>
  <c r="AH730" i="12"/>
  <c r="U3055" i="14"/>
  <c r="A393" i="1"/>
  <c r="Y679" i="12"/>
  <c r="Y651" i="12"/>
  <c r="Y827" i="12"/>
  <c r="Y751" i="12"/>
  <c r="B1149" i="12" l="1"/>
  <c r="B807" i="12"/>
  <c r="F701" i="13"/>
  <c r="AH756" i="12"/>
  <c r="B739" i="12"/>
  <c r="AH739" i="12"/>
  <c r="B726" i="12"/>
  <c r="F751" i="12"/>
  <c r="F827" i="12"/>
  <c r="F789" i="13" s="1"/>
  <c r="F651" i="12"/>
  <c r="F679" i="12"/>
  <c r="B895" i="12"/>
  <c r="AH895" i="12"/>
  <c r="B1176" i="12"/>
  <c r="AH1176" i="12"/>
  <c r="AH825" i="12"/>
  <c r="B825" i="12"/>
  <c r="AH648" i="12"/>
  <c r="B648" i="12"/>
  <c r="AH816" i="12"/>
  <c r="B816" i="12"/>
  <c r="AH835" i="12"/>
  <c r="B835" i="12"/>
  <c r="F663" i="13"/>
  <c r="B697" i="12"/>
  <c r="AH697" i="12"/>
  <c r="AH653" i="12"/>
  <c r="B653" i="12"/>
  <c r="AH688" i="12"/>
  <c r="F654" i="13"/>
  <c r="B688" i="12"/>
  <c r="F807" i="13"/>
  <c r="B845" i="12"/>
  <c r="AH845" i="12"/>
  <c r="B1039" i="12"/>
  <c r="AH1039" i="12"/>
  <c r="AH896" i="12"/>
  <c r="B896" i="12"/>
  <c r="F668" i="13"/>
  <c r="B702" i="12"/>
  <c r="AH702" i="12"/>
  <c r="AH1178" i="12"/>
  <c r="B1178" i="12"/>
  <c r="AH1124" i="12"/>
  <c r="B1124" i="12"/>
  <c r="B721" i="12"/>
  <c r="AH721" i="12"/>
  <c r="B793" i="12"/>
  <c r="AH793" i="12"/>
  <c r="B831" i="12"/>
  <c r="AH831" i="12"/>
  <c r="B898" i="12"/>
  <c r="AH898" i="12"/>
  <c r="F806" i="13"/>
  <c r="B844" i="12"/>
  <c r="AH844" i="12"/>
  <c r="AH663" i="12"/>
  <c r="B663" i="12"/>
  <c r="B880" i="12"/>
  <c r="AH880" i="12"/>
  <c r="AH869" i="12"/>
  <c r="B869" i="12"/>
  <c r="B1151" i="12"/>
  <c r="AH1151" i="12"/>
  <c r="B656" i="12"/>
  <c r="AH656" i="12"/>
  <c r="B860" i="12"/>
  <c r="AH860" i="12"/>
  <c r="F735" i="13"/>
  <c r="AH773" i="12"/>
  <c r="B773" i="12"/>
  <c r="F652" i="13"/>
  <c r="AH686" i="12"/>
  <c r="B686" i="12"/>
  <c r="B875" i="12"/>
  <c r="AH875" i="12"/>
  <c r="B1118" i="12"/>
  <c r="AH1118" i="12"/>
  <c r="AH796" i="12"/>
  <c r="B796" i="12"/>
  <c r="F650" i="13"/>
  <c r="B684" i="12"/>
  <c r="AH684" i="12"/>
  <c r="B1100" i="12"/>
  <c r="AH1100" i="12"/>
  <c r="B884" i="12"/>
  <c r="AH884" i="12"/>
  <c r="AH877" i="12"/>
  <c r="B877" i="12"/>
  <c r="B646" i="12"/>
  <c r="AH646" i="12"/>
  <c r="B752" i="12"/>
  <c r="B775" i="12"/>
  <c r="F737" i="13"/>
  <c r="AH775" i="12"/>
  <c r="AH676" i="12"/>
  <c r="B676" i="12"/>
  <c r="AH802" i="12"/>
  <c r="B802" i="12"/>
  <c r="F648" i="13"/>
  <c r="B682" i="12"/>
  <c r="AH682" i="12"/>
  <c r="B800" i="12"/>
  <c r="AH800" i="12"/>
  <c r="B874" i="12"/>
  <c r="AH874" i="12"/>
  <c r="AH759" i="12"/>
  <c r="B759" i="12"/>
  <c r="B1073" i="12"/>
  <c r="AH1073" i="12"/>
  <c r="B1104" i="12"/>
  <c r="AH1104" i="12"/>
  <c r="AH868" i="12"/>
  <c r="B868" i="12"/>
  <c r="AH883" i="12"/>
  <c r="B883" i="12"/>
  <c r="B1177" i="12"/>
  <c r="AH1177" i="12"/>
  <c r="B1129" i="12"/>
  <c r="AH1129" i="12"/>
  <c r="AH803" i="12"/>
  <c r="B803" i="12"/>
  <c r="AH834" i="12"/>
  <c r="B834" i="12"/>
  <c r="F704" i="13"/>
  <c r="AH740" i="12"/>
  <c r="B740" i="12"/>
  <c r="F671" i="13"/>
  <c r="B705" i="12"/>
  <c r="AH705" i="12"/>
  <c r="AH701" i="12"/>
  <c r="B701" i="12"/>
  <c r="F667" i="13"/>
  <c r="AH1117" i="12"/>
  <c r="B1117" i="12"/>
  <c r="AH681" i="12"/>
  <c r="F647" i="13"/>
  <c r="B681" i="12"/>
  <c r="AH713" i="12"/>
  <c r="B713" i="12"/>
  <c r="F679" i="13"/>
  <c r="B809" i="12"/>
  <c r="AH809" i="12"/>
  <c r="B855" i="12"/>
  <c r="AH855" i="12"/>
  <c r="F693" i="13"/>
  <c r="AH727" i="12"/>
  <c r="B727" i="12"/>
  <c r="B723" i="12"/>
  <c r="AH723" i="12"/>
  <c r="AH1071" i="12"/>
  <c r="B1071" i="12"/>
  <c r="B785" i="12"/>
  <c r="AH785" i="12"/>
  <c r="AH867" i="12"/>
  <c r="B867" i="12"/>
  <c r="AH798" i="12"/>
  <c r="B798" i="12"/>
  <c r="AH1170" i="12"/>
  <c r="B1170" i="12"/>
  <c r="B882" i="12"/>
  <c r="AH882" i="12"/>
  <c r="AH848" i="12"/>
  <c r="B848" i="12"/>
  <c r="N446" i="12"/>
  <c r="U1148" i="14"/>
  <c r="R1084" i="14"/>
  <c r="U1142" i="14"/>
  <c r="U2160" i="14"/>
  <c r="U1769" i="14"/>
  <c r="N448" i="12"/>
  <c r="U342" i="14"/>
  <c r="N488" i="12"/>
  <c r="N531" i="12"/>
  <c r="U23" i="14"/>
  <c r="R2108" i="14"/>
  <c r="U2184" i="14"/>
  <c r="R2899" i="14"/>
  <c r="T460" i="12"/>
  <c r="R1667" i="14"/>
  <c r="N597" i="12"/>
  <c r="R165" i="14"/>
  <c r="Q519" i="12"/>
  <c r="U2586" i="14"/>
  <c r="U1563" i="14"/>
  <c r="U2386" i="14"/>
  <c r="N618" i="12"/>
  <c r="R3219" i="14"/>
  <c r="U2181" i="14"/>
  <c r="R2107" i="14"/>
  <c r="U3288" i="14"/>
  <c r="Q635" i="12"/>
  <c r="Q240" i="12"/>
  <c r="Q544" i="12"/>
  <c r="R1823" i="14"/>
  <c r="R1203" i="14"/>
  <c r="U3333" i="14"/>
  <c r="U2195" i="14"/>
  <c r="R341" i="14"/>
  <c r="U3366" i="14"/>
  <c r="R1913" i="14"/>
  <c r="U2183" i="14"/>
  <c r="Q637" i="12"/>
  <c r="R3467" i="14"/>
  <c r="U2901" i="14"/>
  <c r="U2297" i="14"/>
  <c r="R224" i="14"/>
  <c r="N529" i="12"/>
  <c r="Q479" i="12"/>
  <c r="Q634" i="12"/>
  <c r="U351" i="14"/>
  <c r="U3023" i="14"/>
  <c r="N447" i="12"/>
  <c r="U3404" i="14"/>
  <c r="R1548" i="14"/>
  <c r="N404" i="12"/>
  <c r="R218" i="14"/>
  <c r="R220" i="14"/>
  <c r="R1574" i="14"/>
  <c r="R1940" i="14"/>
  <c r="R448" i="14"/>
  <c r="R857" i="14"/>
  <c r="U2281" i="14"/>
  <c r="Q629" i="12"/>
  <c r="R3329" i="14"/>
  <c r="R3466" i="14"/>
  <c r="U2196" i="14"/>
  <c r="U2185" i="14"/>
  <c r="R226" i="14"/>
  <c r="R2900" i="14"/>
  <c r="R337" i="14"/>
  <c r="R1817" i="14"/>
  <c r="U1671" i="14"/>
  <c r="R1366" i="14"/>
  <c r="R1764" i="14"/>
  <c r="R27" i="14"/>
  <c r="R3246" i="14"/>
  <c r="U2463" i="14"/>
  <c r="R223" i="14"/>
  <c r="R1198" i="14"/>
  <c r="R219" i="14"/>
  <c r="R1669" i="14"/>
  <c r="U3352" i="14"/>
  <c r="R1877" i="14"/>
  <c r="R984" i="14"/>
  <c r="U587" i="14"/>
  <c r="R30" i="14"/>
  <c r="U1575" i="14"/>
  <c r="R1678" i="14"/>
  <c r="R3222" i="14"/>
  <c r="R3221" i="14"/>
  <c r="R1095" i="14"/>
  <c r="U1400" i="14"/>
  <c r="R929" i="14"/>
  <c r="R1273" i="14"/>
  <c r="N639" i="12"/>
  <c r="R3469" i="14"/>
  <c r="R446" i="14"/>
  <c r="R2316" i="14"/>
  <c r="R1438" i="14"/>
  <c r="R1573" i="14"/>
  <c r="U1174" i="14"/>
  <c r="R1911" i="14"/>
  <c r="R1365" i="14"/>
  <c r="R1180" i="14"/>
  <c r="R2969" i="14"/>
  <c r="R2119" i="14"/>
  <c r="R2270" i="14"/>
  <c r="R31" i="14"/>
  <c r="R3001" i="14"/>
  <c r="R2104" i="14"/>
  <c r="R896" i="14"/>
  <c r="R76" i="14"/>
  <c r="R29" i="14"/>
  <c r="R3053" i="14"/>
  <c r="R3218" i="14"/>
  <c r="R1670" i="14"/>
  <c r="R2311" i="14"/>
  <c r="R217" i="14"/>
  <c r="R1555" i="14"/>
  <c r="R2290" i="14"/>
  <c r="R1943" i="14"/>
  <c r="R225" i="14"/>
  <c r="R1734" i="14"/>
  <c r="R1201" i="14"/>
  <c r="R3045" i="14"/>
  <c r="R221" i="14"/>
  <c r="R222" i="14"/>
  <c r="R1418" i="14"/>
  <c r="R3465" i="14"/>
  <c r="R3402" i="14"/>
  <c r="R2003" i="14"/>
  <c r="R3122" i="14"/>
  <c r="R3004" i="14"/>
  <c r="R28" i="14"/>
  <c r="R336" i="14"/>
  <c r="R318" i="14"/>
  <c r="R1189" i="14"/>
  <c r="R1048" i="14"/>
  <c r="R3652" i="14"/>
  <c r="R1599" i="14"/>
  <c r="R1673" i="14"/>
  <c r="R340" i="14"/>
  <c r="R3304" i="14"/>
  <c r="T481" i="12"/>
  <c r="Q164" i="12"/>
  <c r="Q17" i="12"/>
  <c r="T407" i="12"/>
  <c r="T189" i="12"/>
  <c r="Q600" i="12"/>
  <c r="T528" i="12"/>
  <c r="T525" i="12"/>
  <c r="T459" i="12"/>
  <c r="T457" i="12"/>
  <c r="U2106" i="14"/>
  <c r="Q491" i="12"/>
  <c r="U2159" i="14"/>
  <c r="U1745" i="14"/>
  <c r="U2886" i="14"/>
  <c r="U2587" i="14"/>
  <c r="U2286" i="14"/>
  <c r="U1986" i="14"/>
  <c r="U1768" i="14"/>
  <c r="U1666" i="14"/>
  <c r="Q632" i="12"/>
  <c r="Q427" i="12"/>
  <c r="Q455" i="12"/>
  <c r="F951" i="13"/>
  <c r="F767" i="13"/>
  <c r="F778" i="13"/>
  <c r="F774" i="13"/>
  <c r="F888" i="13"/>
  <c r="F970" i="13"/>
  <c r="F834" i="13"/>
  <c r="F901" i="13"/>
  <c r="F820" i="13"/>
  <c r="F842" i="13"/>
  <c r="F864" i="13"/>
  <c r="F827" i="13"/>
  <c r="F791" i="13"/>
  <c r="F748" i="13"/>
  <c r="F942" i="13"/>
  <c r="F851" i="13"/>
  <c r="F939" i="13"/>
  <c r="F936" i="13"/>
  <c r="F883" i="13"/>
  <c r="F753" i="13"/>
  <c r="F766" i="13"/>
  <c r="F912" i="13"/>
  <c r="F756" i="13"/>
  <c r="F747" i="13"/>
  <c r="F840" i="13"/>
  <c r="F804" i="13"/>
  <c r="F722" i="13"/>
  <c r="F775" i="13"/>
  <c r="F975" i="13"/>
  <c r="F772" i="13"/>
  <c r="F716" i="13"/>
  <c r="F964" i="13"/>
  <c r="F643" i="13"/>
  <c r="F817" i="13"/>
  <c r="F870" i="13"/>
  <c r="F933" i="13"/>
  <c r="F771" i="13"/>
  <c r="A427" i="1"/>
  <c r="AH679" i="12" l="1"/>
  <c r="B679" i="12"/>
  <c r="B827" i="12"/>
  <c r="AH827" i="12"/>
  <c r="B651" i="12"/>
  <c r="AH651" i="12"/>
  <c r="AH751" i="12"/>
  <c r="F715" i="13"/>
  <c r="B751" i="12"/>
  <c r="U1938" i="14"/>
  <c r="U1911" i="14"/>
  <c r="U219" i="14"/>
  <c r="U3081" i="14"/>
  <c r="U2178" i="14"/>
  <c r="U3082" i="14"/>
  <c r="U1201" i="14"/>
  <c r="Q527" i="12"/>
  <c r="U1072" i="14"/>
  <c r="T464" i="12"/>
  <c r="U27" i="14"/>
  <c r="U1764" i="14"/>
  <c r="U1548" i="14"/>
  <c r="U2936" i="14"/>
  <c r="U1555" i="14"/>
  <c r="U1670" i="14"/>
  <c r="U31" i="14"/>
  <c r="U226" i="14"/>
  <c r="Q472" i="12"/>
  <c r="U1913" i="14"/>
  <c r="Q316" i="12"/>
  <c r="Q597" i="12"/>
  <c r="Q534" i="12"/>
  <c r="U221" i="14"/>
  <c r="U217" i="14"/>
  <c r="U2283" i="14"/>
  <c r="U1131" i="14"/>
  <c r="U1366" i="14"/>
  <c r="U2900" i="14"/>
  <c r="U782" i="14"/>
  <c r="U994" i="14"/>
  <c r="Q529" i="12"/>
  <c r="T465" i="12"/>
  <c r="U225" i="14"/>
  <c r="U3053" i="14"/>
  <c r="U26" i="14"/>
  <c r="U2197" i="14"/>
  <c r="U1198" i="14"/>
  <c r="U224" i="14"/>
  <c r="T618" i="12"/>
  <c r="F782" i="13"/>
  <c r="T408" i="12"/>
  <c r="T336" i="12"/>
  <c r="F855" i="13"/>
  <c r="F757" i="13"/>
  <c r="F963" i="13"/>
  <c r="F893" i="13"/>
  <c r="F876" i="13"/>
  <c r="F903" i="13"/>
  <c r="F833" i="13"/>
  <c r="F799" i="13"/>
  <c r="F749" i="13"/>
  <c r="F856" i="13"/>
  <c r="F781" i="13"/>
  <c r="F720" i="13"/>
  <c r="F655" i="13"/>
  <c r="F884" i="13"/>
  <c r="F866" i="13"/>
  <c r="F948" i="13"/>
  <c r="F972" i="13"/>
  <c r="F691" i="13"/>
  <c r="F831" i="13"/>
  <c r="F971" i="13"/>
  <c r="F940" i="13"/>
  <c r="F777" i="13"/>
  <c r="F935" i="13"/>
  <c r="F801" i="13"/>
  <c r="F764" i="13"/>
  <c r="F968" i="13"/>
  <c r="T632" i="12"/>
  <c r="F744" i="13"/>
  <c r="F878" i="13"/>
  <c r="F871" i="13"/>
  <c r="F860" i="13"/>
  <c r="F881" i="13"/>
  <c r="F953" i="13"/>
  <c r="F950" i="13"/>
  <c r="F959" i="13"/>
  <c r="F910" i="13"/>
  <c r="F863" i="13"/>
  <c r="F768" i="13"/>
  <c r="F813" i="13"/>
  <c r="F779" i="13"/>
  <c r="F852" i="13"/>
  <c r="F961" i="13"/>
  <c r="F945" i="13"/>
  <c r="F824" i="13"/>
  <c r="F746" i="13"/>
  <c r="F874" i="13"/>
  <c r="F780" i="13"/>
  <c r="F885" i="13"/>
  <c r="F849" i="13"/>
  <c r="F909" i="13"/>
  <c r="F889" i="13"/>
  <c r="F841" i="13"/>
  <c r="F765" i="13"/>
  <c r="F760" i="13"/>
  <c r="F915" i="13"/>
  <c r="F776" i="13"/>
  <c r="F946" i="13"/>
  <c r="T527" i="12" l="1"/>
  <c r="F845" i="13"/>
  <c r="F899" i="13"/>
  <c r="F949" i="13"/>
  <c r="F713" i="13"/>
  <c r="F880" i="13"/>
  <c r="F859" i="13"/>
  <c r="F786" i="13"/>
  <c r="F929" i="13"/>
  <c r="F819" i="13"/>
  <c r="F837" i="13"/>
  <c r="F938" i="13"/>
  <c r="F931" i="13"/>
  <c r="F838" i="13"/>
  <c r="F928" i="13"/>
  <c r="F923" i="13"/>
  <c r="F784" i="13"/>
  <c r="F930" i="13"/>
  <c r="F732" i="13"/>
  <c r="F886" i="13"/>
  <c r="F792" i="13"/>
  <c r="F830" i="13"/>
  <c r="F896" i="13"/>
  <c r="F770" i="13"/>
  <c r="F839" i="13"/>
  <c r="F887" i="13"/>
  <c r="F815" i="13"/>
  <c r="F825" i="13"/>
  <c r="F967" i="13"/>
  <c r="F882" i="13"/>
  <c r="F785" i="13"/>
  <c r="F900" i="13"/>
  <c r="F721" i="13"/>
  <c r="F943" i="13"/>
  <c r="F898" i="13"/>
  <c r="F797" i="13"/>
  <c r="F835" i="13"/>
  <c r="F862" i="13"/>
  <c r="F657" i="13"/>
  <c r="F814" i="13"/>
  <c r="F687" i="13"/>
  <c r="F788" i="13"/>
  <c r="F954" i="13"/>
  <c r="F848" i="13"/>
  <c r="F846" i="13"/>
  <c r="A519" i="1"/>
  <c r="F877" i="13" l="1"/>
  <c r="F793" i="13"/>
  <c r="F873" i="13"/>
  <c r="F966" i="13"/>
  <c r="F869" i="13"/>
  <c r="F796" i="13"/>
  <c r="F867" i="13"/>
  <c r="F745" i="13"/>
  <c r="F879" i="13"/>
  <c r="F686" i="13"/>
  <c r="F823" i="13"/>
  <c r="F872" i="13"/>
  <c r="F685" i="13"/>
  <c r="F690" i="13"/>
  <c r="F828" i="13"/>
  <c r="F927" i="13"/>
  <c r="F826" i="13"/>
  <c r="F932" i="13"/>
  <c r="F865" i="13"/>
  <c r="F904" i="13"/>
  <c r="F763" i="13"/>
  <c r="F934" i="13"/>
  <c r="F656" i="13"/>
  <c r="F854" i="13"/>
  <c r="F911" i="13"/>
  <c r="F822" i="13"/>
  <c r="F890" i="13"/>
  <c r="F689" i="13"/>
  <c r="F694" i="13"/>
  <c r="F719" i="13"/>
  <c r="F947" i="13"/>
  <c r="F895" i="13"/>
  <c r="F794" i="13"/>
  <c r="F832" i="13"/>
  <c r="F891" i="13"/>
  <c r="F941" i="13"/>
  <c r="F816" i="13"/>
  <c r="F818" i="13"/>
  <c r="F755" i="13"/>
  <c r="F914" i="13"/>
  <c r="F969" i="13"/>
  <c r="F829" i="13"/>
  <c r="F790" i="13"/>
  <c r="F773" i="13"/>
  <c r="F897" i="13"/>
  <c r="F868" i="13"/>
  <c r="F858" i="13"/>
  <c r="F803" i="13"/>
  <c r="F905" i="13"/>
  <c r="F742" i="13"/>
  <c r="F925" i="13"/>
  <c r="F965" i="13"/>
  <c r="F761" i="13"/>
  <c r="F937" i="13"/>
  <c r="F787" i="13"/>
  <c r="F843" i="13"/>
  <c r="F853" i="13"/>
  <c r="F875" i="13" l="1"/>
  <c r="F850" i="13"/>
  <c r="F718" i="13"/>
  <c r="F902" i="13"/>
  <c r="F844" i="13"/>
  <c r="F821" i="13"/>
  <c r="F944" i="13"/>
  <c r="F913" i="13"/>
  <c r="F926" i="13"/>
  <c r="F783" i="13"/>
  <c r="F857" i="13"/>
  <c r="F759" i="13"/>
  <c r="F847" i="13"/>
  <c r="F892" i="13"/>
  <c r="F836" i="13"/>
  <c r="F758" i="13"/>
  <c r="F754" i="13"/>
  <c r="F922" i="13"/>
  <c r="F894" i="13"/>
  <c r="F762" i="13"/>
  <c r="F924" i="13"/>
  <c r="F952" i="13"/>
  <c r="F861" i="13"/>
  <c r="F973" i="13"/>
  <c r="F974" i="13"/>
  <c r="F962" i="13"/>
  <c r="A118" i="1"/>
  <c r="F769" i="13" l="1"/>
  <c r="F637" i="13"/>
  <c r="F743" i="13"/>
  <c r="A120" i="1"/>
  <c r="A122" i="1"/>
  <c r="A146" i="1"/>
  <c r="A197" i="1"/>
  <c r="A205" i="1"/>
  <c r="A208" i="1"/>
  <c r="A244" i="1"/>
  <c r="A300" i="1"/>
  <c r="A348" i="1"/>
  <c r="A520" i="1"/>
  <c r="A351" i="1"/>
  <c r="AD173" i="1" l="1"/>
  <c r="AD421" i="1"/>
  <c r="AD388" i="1"/>
  <c r="AD389" i="1"/>
  <c r="AD184" i="1"/>
  <c r="AD171" i="1"/>
  <c r="AD46" i="1"/>
  <c r="AD133" i="1"/>
  <c r="AD233" i="1"/>
  <c r="AD117" i="1"/>
  <c r="AD167" i="1"/>
  <c r="AD424" i="1"/>
  <c r="AD511" i="1"/>
  <c r="AD348" i="1"/>
  <c r="AD62" i="1"/>
  <c r="AD13" i="1"/>
  <c r="AD419" i="1"/>
  <c r="AD185" i="1"/>
  <c r="AD134" i="1"/>
  <c r="AD172" i="1"/>
  <c r="AD97" i="1"/>
  <c r="AD57" i="1"/>
  <c r="AD68" i="1"/>
  <c r="AD111" i="1"/>
  <c r="AD428" i="1"/>
  <c r="AD234" i="1"/>
  <c r="AD168" i="1"/>
  <c r="AD350" i="1"/>
  <c r="AD390" i="1"/>
  <c r="AD166" i="1"/>
  <c r="AD391" i="1"/>
  <c r="AD115" i="1"/>
  <c r="AD169" i="1"/>
  <c r="AD427" i="1"/>
  <c r="AD4" i="1"/>
  <c r="AD63" i="1"/>
  <c r="AD41" i="1"/>
  <c r="AD64" i="1"/>
  <c r="AD170" i="1"/>
  <c r="AD186" i="1"/>
  <c r="AD461" i="1"/>
  <c r="AD432" i="1"/>
  <c r="AD189" i="1"/>
  <c r="AD418" i="1"/>
  <c r="AD214" i="1"/>
  <c r="AD61" i="1"/>
  <c r="AD415" i="1"/>
  <c r="AD467" i="1"/>
  <c r="AD163" i="1"/>
  <c r="AD345" i="1"/>
  <c r="AD116" i="1"/>
  <c r="AD165" i="1"/>
  <c r="AD164" i="1"/>
  <c r="AD45" i="1"/>
  <c r="AD112" i="1"/>
  <c r="AD213" i="1"/>
  <c r="AD392" i="1"/>
  <c r="AD394" i="1"/>
  <c r="AD425" i="1"/>
  <c r="AD136" i="1"/>
  <c r="AD346" i="1"/>
  <c r="AD190" i="1"/>
  <c r="AD423" i="1"/>
  <c r="AD212" i="1"/>
  <c r="AD60" i="1"/>
  <c r="AD512" i="1"/>
  <c r="AD460" i="1"/>
  <c r="AD12" i="1"/>
  <c r="AD507" i="1"/>
  <c r="AD235" i="1"/>
  <c r="AD135" i="1"/>
  <c r="AD98" i="1"/>
  <c r="AD431" i="1"/>
  <c r="AD114" i="1"/>
  <c r="AD8" i="1"/>
  <c r="AD14" i="1"/>
  <c r="AD58" i="1"/>
  <c r="AD393" i="1"/>
  <c r="AD354" i="1"/>
  <c r="AD95" i="1"/>
  <c r="AD513" i="1"/>
  <c r="AD113" i="1"/>
  <c r="AD508" i="1"/>
  <c r="A145" i="1"/>
  <c r="A158" i="1"/>
  <c r="A159" i="1"/>
  <c r="A171" i="1"/>
  <c r="A179" i="1"/>
  <c r="A191" i="1"/>
  <c r="A199" i="1"/>
  <c r="A251" i="1"/>
  <c r="A258" i="1"/>
  <c r="A361" i="1"/>
  <c r="AA508" i="1" l="1"/>
  <c r="F508" i="1"/>
  <c r="F95" i="1"/>
  <c r="AA95" i="1"/>
  <c r="AA393" i="1"/>
  <c r="F393" i="1"/>
  <c r="AA431" i="1"/>
  <c r="F431" i="1"/>
  <c r="AA98" i="1"/>
  <c r="F98" i="1"/>
  <c r="AA235" i="1"/>
  <c r="F235" i="1"/>
  <c r="AA507" i="1"/>
  <c r="F507" i="1"/>
  <c r="F212" i="1"/>
  <c r="AA212" i="1"/>
  <c r="F190" i="1"/>
  <c r="AA190" i="1"/>
  <c r="AA136" i="1"/>
  <c r="F136" i="1"/>
  <c r="F425" i="1"/>
  <c r="AA425" i="1"/>
  <c r="AA392" i="1"/>
  <c r="F392" i="1"/>
  <c r="F45" i="1"/>
  <c r="AA45" i="1"/>
  <c r="F165" i="1"/>
  <c r="AA165" i="1"/>
  <c r="AA467" i="1"/>
  <c r="F467" i="1"/>
  <c r="AA61" i="1"/>
  <c r="F61" i="1"/>
  <c r="AA214" i="1"/>
  <c r="F214" i="1"/>
  <c r="AA189" i="1"/>
  <c r="F189" i="1"/>
  <c r="AA432" i="1"/>
  <c r="F432" i="1"/>
  <c r="F461" i="1"/>
  <c r="AA461" i="1"/>
  <c r="F64" i="1"/>
  <c r="AA64" i="1"/>
  <c r="F4" i="1"/>
  <c r="AA4" i="1"/>
  <c r="AA169" i="1"/>
  <c r="F169" i="1"/>
  <c r="AA166" i="1"/>
  <c r="F166" i="1"/>
  <c r="AA350" i="1"/>
  <c r="F350" i="1"/>
  <c r="F234" i="1"/>
  <c r="AA234" i="1"/>
  <c r="AA111" i="1"/>
  <c r="F111" i="1"/>
  <c r="AA97" i="1"/>
  <c r="F97" i="1"/>
  <c r="F172" i="1"/>
  <c r="AA172" i="1"/>
  <c r="F185" i="1"/>
  <c r="AA185" i="1"/>
  <c r="AA13" i="1"/>
  <c r="F13" i="1"/>
  <c r="AA62" i="1"/>
  <c r="F62" i="1"/>
  <c r="AA424" i="1"/>
  <c r="F424" i="1"/>
  <c r="F167" i="1"/>
  <c r="AA167" i="1"/>
  <c r="F233" i="1"/>
  <c r="AA233" i="1"/>
  <c r="F133" i="1"/>
  <c r="AA133" i="1"/>
  <c r="F171" i="1"/>
  <c r="AA171" i="1"/>
  <c r="AA184" i="1"/>
  <c r="F184" i="1"/>
  <c r="AA388" i="1"/>
  <c r="F388" i="1"/>
  <c r="AA173" i="1"/>
  <c r="F173" i="1"/>
  <c r="F113" i="1"/>
  <c r="AA113" i="1"/>
  <c r="F513" i="1"/>
  <c r="AA513" i="1"/>
  <c r="F354" i="1"/>
  <c r="AA354" i="1"/>
  <c r="F58" i="1"/>
  <c r="AA58" i="1"/>
  <c r="AA14" i="1"/>
  <c r="F14" i="1"/>
  <c r="AA8" i="1"/>
  <c r="F8" i="1"/>
  <c r="AA114" i="1"/>
  <c r="F114" i="1"/>
  <c r="F135" i="1"/>
  <c r="AA135" i="1"/>
  <c r="F12" i="1"/>
  <c r="AA12" i="1"/>
  <c r="F460" i="1"/>
  <c r="AA460" i="1"/>
  <c r="AA512" i="1"/>
  <c r="F512" i="1"/>
  <c r="F60" i="1"/>
  <c r="AA60" i="1"/>
  <c r="F423" i="1"/>
  <c r="AA423" i="1"/>
  <c r="AA346" i="1"/>
  <c r="F346" i="1"/>
  <c r="AA394" i="1"/>
  <c r="F394" i="1"/>
  <c r="AA213" i="1"/>
  <c r="F213" i="1"/>
  <c r="F112" i="1"/>
  <c r="AA112" i="1"/>
  <c r="F164" i="1"/>
  <c r="AA164" i="1"/>
  <c r="F116" i="1"/>
  <c r="AA116" i="1"/>
  <c r="F345" i="1"/>
  <c r="AA345" i="1"/>
  <c r="F163" i="1"/>
  <c r="AA163" i="1"/>
  <c r="F415" i="1"/>
  <c r="AA415" i="1"/>
  <c r="F418" i="1"/>
  <c r="AA418" i="1"/>
  <c r="F186" i="1"/>
  <c r="AA186" i="1"/>
  <c r="F170" i="1"/>
  <c r="AA170" i="1"/>
  <c r="F41" i="1"/>
  <c r="AA41" i="1"/>
  <c r="AA63" i="1"/>
  <c r="F63" i="1"/>
  <c r="F427" i="1"/>
  <c r="AA427" i="1"/>
  <c r="AA115" i="1"/>
  <c r="F115" i="1"/>
  <c r="F391" i="1"/>
  <c r="AA391" i="1"/>
  <c r="F390" i="1"/>
  <c r="AA390" i="1"/>
  <c r="AA168" i="1"/>
  <c r="F168" i="1"/>
  <c r="F428" i="1"/>
  <c r="AA428" i="1"/>
  <c r="AA68" i="1"/>
  <c r="F68" i="1"/>
  <c r="F57" i="1"/>
  <c r="AA57" i="1"/>
  <c r="AA134" i="1"/>
  <c r="F134" i="1"/>
  <c r="F419" i="1"/>
  <c r="AA419" i="1"/>
  <c r="F348" i="1"/>
  <c r="AA348" i="1"/>
  <c r="F511" i="1"/>
  <c r="AA511" i="1"/>
  <c r="AA117" i="1"/>
  <c r="F117" i="1"/>
  <c r="AA46" i="1"/>
  <c r="F46" i="1"/>
  <c r="AA389" i="1"/>
  <c r="F389" i="1"/>
  <c r="AA421" i="1"/>
  <c r="F421" i="1"/>
  <c r="A419" i="1"/>
  <c r="F635" i="13" l="1"/>
  <c r="F634" i="13"/>
  <c r="Z513" i="1"/>
  <c r="Y507" i="1"/>
  <c r="Z511" i="1"/>
  <c r="A425" i="1"/>
  <c r="A444" i="1"/>
  <c r="A452" i="1"/>
  <c r="A528" i="1"/>
  <c r="A110" i="1"/>
  <c r="A114" i="1"/>
  <c r="F633" i="13" l="1"/>
  <c r="F636" i="13"/>
  <c r="Z507" i="1"/>
  <c r="Z512" i="1"/>
  <c r="Y513" i="1"/>
  <c r="Z508" i="1"/>
  <c r="Y508" i="1"/>
  <c r="Y511" i="1"/>
  <c r="F624" i="13" l="1"/>
  <c r="F628" i="13"/>
  <c r="F625" i="13"/>
  <c r="Y512" i="1"/>
  <c r="A512" i="1"/>
  <c r="F630" i="13" l="1"/>
  <c r="F627" i="13"/>
  <c r="F623" i="13"/>
  <c r="Z12" i="1"/>
  <c r="Y12" i="1"/>
  <c r="X2100" i="14" l="1"/>
  <c r="U2838" i="14"/>
  <c r="U1063" i="14"/>
  <c r="U1065" i="14"/>
  <c r="U1658" i="14"/>
  <c r="U1164" i="14"/>
  <c r="U2363" i="14"/>
  <c r="U2678" i="14"/>
  <c r="U2104" i="14"/>
  <c r="U1572" i="14"/>
  <c r="U3222" i="14"/>
  <c r="R3205" i="14"/>
  <c r="U2479" i="14"/>
  <c r="R3245" i="14"/>
  <c r="U1659" i="14"/>
  <c r="U2107" i="14"/>
  <c r="U2108" i="14"/>
  <c r="U2119" i="14"/>
  <c r="U337" i="14"/>
  <c r="U1785" i="14"/>
  <c r="U689" i="14"/>
  <c r="U2498" i="14"/>
  <c r="U3104" i="14"/>
  <c r="R1142" i="14"/>
  <c r="U354" i="14"/>
  <c r="U2364" i="14"/>
  <c r="U2458" i="14"/>
  <c r="R3036" i="14"/>
  <c r="U896" i="14"/>
  <c r="U2316" i="14"/>
  <c r="R2259" i="14"/>
  <c r="U1579" i="14"/>
  <c r="U2899" i="14"/>
  <c r="U2284" i="14"/>
  <c r="U1064" i="14"/>
  <c r="U1899" i="14"/>
  <c r="U3128" i="14"/>
  <c r="U2794" i="14"/>
  <c r="U1000" i="14"/>
  <c r="R2053" i="14"/>
  <c r="U1202" i="14"/>
  <c r="U1573" i="14"/>
  <c r="U1782" i="14"/>
  <c r="U2499" i="14"/>
  <c r="U2926" i="14"/>
  <c r="U3350" i="14"/>
  <c r="R1293" i="14"/>
  <c r="U1773" i="14"/>
  <c r="U1118" i="14"/>
  <c r="R3032" i="14"/>
  <c r="R2898" i="14"/>
  <c r="U1656" i="14"/>
  <c r="R2369" i="14"/>
  <c r="U3653" i="14"/>
  <c r="U1244" i="14"/>
  <c r="R2872" i="14"/>
  <c r="R1081" i="14"/>
  <c r="U3017" i="14"/>
  <c r="R3403" i="14"/>
  <c r="R1939" i="14"/>
  <c r="R1245" i="14"/>
  <c r="R1188" i="14"/>
  <c r="U7" i="14"/>
  <c r="R1071" i="14"/>
  <c r="R447" i="14"/>
  <c r="R2324" i="14"/>
  <c r="U1203" i="14"/>
  <c r="R856" i="14"/>
  <c r="U2290" i="14"/>
  <c r="R1938" i="14"/>
  <c r="U10" i="14"/>
  <c r="R32" i="14"/>
  <c r="U18" i="14"/>
  <c r="R3298" i="14"/>
  <c r="R925" i="14"/>
  <c r="U1049" i="14"/>
  <c r="U2346" i="14"/>
  <c r="R3559" i="14"/>
  <c r="U3364" i="14"/>
  <c r="R3208" i="14"/>
  <c r="R1565" i="14"/>
  <c r="R926" i="14"/>
  <c r="R22" i="14"/>
  <c r="R3418" i="14"/>
  <c r="R3254" i="14"/>
  <c r="R456" i="14"/>
  <c r="R1131" i="14"/>
  <c r="U2105" i="14"/>
  <c r="R1423" i="14"/>
  <c r="R26" i="14"/>
  <c r="R1878" i="14"/>
  <c r="R3386" i="14"/>
  <c r="R3140" i="14"/>
  <c r="U1734" i="14"/>
  <c r="U1062" i="14"/>
  <c r="R3644" i="14"/>
  <c r="R895" i="14"/>
  <c r="U1657" i="14"/>
  <c r="R2901" i="14"/>
  <c r="U1066" i="14"/>
  <c r="U1165" i="14"/>
  <c r="R1072" i="14"/>
  <c r="R2468" i="14"/>
  <c r="R2618" i="14"/>
  <c r="R3159" i="14"/>
  <c r="R3191" i="14"/>
  <c r="R3259" i="14"/>
  <c r="U3652" i="14"/>
  <c r="U2923" i="14"/>
  <c r="R23" i="14"/>
  <c r="R1148" i="14"/>
  <c r="U3095" i="14"/>
  <c r="R994" i="14"/>
  <c r="R1407" i="14"/>
  <c r="U2623" i="14"/>
  <c r="R3523" i="14"/>
  <c r="R1213" i="14"/>
  <c r="R3151" i="14"/>
  <c r="R2625" i="14"/>
  <c r="R1416" i="14"/>
  <c r="R2006" i="14"/>
  <c r="R3244" i="14"/>
  <c r="R1107" i="14"/>
  <c r="R3362" i="14"/>
  <c r="R3255" i="14"/>
  <c r="R3020" i="14"/>
  <c r="R850" i="14"/>
  <c r="U2136" i="14"/>
  <c r="U263" i="14"/>
  <c r="R3260" i="14"/>
  <c r="R910" i="14"/>
  <c r="R3204" i="14"/>
  <c r="R1866" i="14"/>
  <c r="R3082" i="14"/>
  <c r="R1914" i="14"/>
  <c r="R2262" i="14"/>
  <c r="R3250" i="14"/>
  <c r="F621" i="13"/>
  <c r="F631" i="13"/>
  <c r="Z68" i="1"/>
  <c r="T524" i="12" l="1"/>
  <c r="T438" i="12"/>
  <c r="Q81" i="12"/>
  <c r="Q401" i="12"/>
  <c r="Q5" i="12"/>
  <c r="T345" i="12"/>
  <c r="T617" i="12"/>
  <c r="Q535" i="12"/>
  <c r="Q572" i="12"/>
  <c r="Q90" i="12"/>
  <c r="Q91" i="12"/>
  <c r="Q221" i="12"/>
  <c r="Q388" i="12"/>
  <c r="Q310" i="12"/>
  <c r="Q390" i="12"/>
  <c r="Q28" i="12"/>
  <c r="Q201" i="12"/>
  <c r="Q230" i="12"/>
  <c r="Q532" i="12"/>
  <c r="Q4" i="12"/>
  <c r="Q27" i="12"/>
  <c r="Q222" i="12"/>
  <c r="T83" i="12"/>
  <c r="Q113" i="12"/>
  <c r="Q574" i="12"/>
  <c r="N525" i="12"/>
  <c r="Q537" i="12"/>
  <c r="N204" i="12"/>
  <c r="N631" i="12"/>
  <c r="N250" i="12"/>
  <c r="N498" i="12"/>
  <c r="N475" i="12"/>
  <c r="N526" i="12"/>
  <c r="N476" i="12"/>
  <c r="N189" i="12"/>
  <c r="N474" i="12"/>
  <c r="N203" i="12"/>
  <c r="N635" i="12"/>
  <c r="N499" i="12"/>
  <c r="N533" i="12"/>
  <c r="U2262" i="14"/>
  <c r="U3244" i="14"/>
  <c r="U2467" i="14"/>
  <c r="T507" i="12"/>
  <c r="U456" i="14"/>
  <c r="U2324" i="14"/>
  <c r="U1245" i="14"/>
  <c r="U2898" i="14"/>
  <c r="U3245" i="14"/>
  <c r="U3362" i="14"/>
  <c r="U3559" i="14"/>
  <c r="U3298" i="14"/>
  <c r="U32" i="14"/>
  <c r="U1071" i="14"/>
  <c r="U1620" i="14"/>
  <c r="U1725" i="14"/>
  <c r="U2259" i="14"/>
  <c r="F620" i="13"/>
  <c r="F626" i="13"/>
  <c r="Y68" i="1"/>
  <c r="Q499" i="12" l="1"/>
  <c r="Q498" i="12"/>
  <c r="F622" i="13"/>
  <c r="F619" i="13"/>
  <c r="F632" i="13"/>
  <c r="Z113" i="1"/>
  <c r="A119" i="1"/>
  <c r="T499" i="12" l="1"/>
  <c r="F629" i="13"/>
  <c r="Y113" i="1"/>
  <c r="Z164" i="1" l="1"/>
  <c r="A450" i="1"/>
  <c r="A505" i="1"/>
  <c r="A506" i="1"/>
  <c r="A518" i="1"/>
  <c r="A139" i="1"/>
  <c r="Y164" i="1" l="1"/>
  <c r="A260" i="1"/>
  <c r="Z171" i="1" l="1"/>
  <c r="Y171" i="1" l="1"/>
  <c r="A4" i="1"/>
  <c r="A5" i="1"/>
  <c r="A6" i="1"/>
  <c r="A9" i="1"/>
  <c r="A10" i="1"/>
  <c r="A13" i="1"/>
  <c r="Z134" i="1" l="1"/>
  <c r="A14" i="1"/>
  <c r="A15" i="1"/>
  <c r="A17" i="1"/>
  <c r="A24" i="1"/>
  <c r="A30" i="1"/>
  <c r="F618" i="13" l="1"/>
  <c r="Y134" i="1"/>
  <c r="A37" i="1"/>
  <c r="F614" i="13" l="1"/>
  <c r="F616" i="13"/>
  <c r="Z186" i="1"/>
  <c r="A41" i="1"/>
  <c r="A42" i="1"/>
  <c r="A44" i="1"/>
  <c r="F617" i="13" l="1"/>
  <c r="E1061" i="4"/>
  <c r="D1061" i="4"/>
  <c r="F1061" i="4"/>
  <c r="Y186" i="1"/>
  <c r="A19" i="1"/>
  <c r="A26" i="1"/>
  <c r="Z425" i="1" l="1"/>
  <c r="N633" i="12" l="1"/>
  <c r="F615" i="13"/>
  <c r="Y425" i="1"/>
  <c r="Z117" i="1" l="1"/>
  <c r="P3582" i="14"/>
  <c r="P3576" i="14"/>
  <c r="P73" i="14"/>
  <c r="P1555" i="14"/>
  <c r="P943" i="14"/>
  <c r="P1617" i="14"/>
  <c r="P2868" i="14"/>
  <c r="P2124" i="14"/>
  <c r="P652" i="14"/>
  <c r="P1668" i="14"/>
  <c r="P2633" i="14"/>
  <c r="P1250" i="14"/>
  <c r="P1571" i="14"/>
  <c r="P2706" i="14"/>
  <c r="P1406" i="14"/>
  <c r="P1384" i="14"/>
  <c r="P561" i="14"/>
  <c r="P1526" i="14"/>
  <c r="P2137" i="14"/>
  <c r="P2858" i="14"/>
  <c r="P2019" i="14"/>
  <c r="P1534" i="14"/>
  <c r="P3193" i="14"/>
  <c r="P2937" i="14"/>
  <c r="P3426" i="14"/>
  <c r="P1223" i="14"/>
  <c r="P3181" i="14"/>
  <c r="P1659" i="14"/>
  <c r="P2537" i="14"/>
  <c r="P3137" i="14"/>
  <c r="P139" i="14"/>
  <c r="P1186" i="14"/>
  <c r="P1419" i="14"/>
  <c r="P1613" i="14"/>
  <c r="P2231" i="14"/>
  <c r="P1743" i="14"/>
  <c r="P2049" i="14"/>
  <c r="P1001" i="14"/>
  <c r="P2136" i="14"/>
  <c r="P1165" i="14"/>
  <c r="P586" i="14"/>
  <c r="P2421" i="14"/>
  <c r="P1499" i="14"/>
  <c r="P2886" i="14"/>
  <c r="P3634" i="14"/>
  <c r="P1436" i="14"/>
  <c r="P690" i="14"/>
  <c r="P3051" i="14"/>
  <c r="P1520" i="14"/>
  <c r="P1716" i="14"/>
  <c r="P2925" i="14"/>
  <c r="P3261" i="14"/>
  <c r="P1599" i="14"/>
  <c r="P1481" i="14"/>
  <c r="P679" i="14"/>
  <c r="P1051" i="14"/>
  <c r="P1680" i="14"/>
  <c r="P1913" i="14"/>
  <c r="P451" i="14"/>
  <c r="P1055" i="14"/>
  <c r="P713" i="14"/>
  <c r="P1557" i="14"/>
  <c r="P3208" i="14"/>
  <c r="P275" i="14"/>
  <c r="P3351" i="14"/>
  <c r="P374" i="14"/>
  <c r="P2418" i="14"/>
  <c r="P550" i="14"/>
  <c r="P1153" i="14"/>
  <c r="P3085" i="14"/>
  <c r="P154" i="14"/>
  <c r="P3563" i="14"/>
  <c r="P2530" i="14"/>
  <c r="P1314" i="14"/>
  <c r="P819" i="14"/>
  <c r="P1325" i="14"/>
  <c r="P861" i="14"/>
  <c r="P1890" i="14"/>
  <c r="P2559" i="14"/>
  <c r="P2607" i="14"/>
  <c r="P1482" i="14"/>
  <c r="P1350" i="14"/>
  <c r="P2091" i="14"/>
  <c r="P1245" i="14"/>
  <c r="P3620" i="14"/>
  <c r="P1174" i="14"/>
  <c r="P1117" i="14"/>
  <c r="P3420" i="14"/>
  <c r="P2569" i="14"/>
  <c r="P752" i="14"/>
  <c r="P3012" i="14"/>
  <c r="P2490" i="14"/>
  <c r="P1128" i="14"/>
  <c r="P1615" i="14"/>
  <c r="P642" i="14"/>
  <c r="P869" i="14"/>
  <c r="P2713" i="14"/>
  <c r="P1733" i="14"/>
  <c r="P3156" i="14"/>
  <c r="P673" i="14"/>
  <c r="P1529" i="14"/>
  <c r="P509" i="14"/>
  <c r="P2570" i="14"/>
  <c r="P2027" i="14"/>
  <c r="P1227" i="14"/>
  <c r="P3021" i="14"/>
  <c r="P439" i="14"/>
  <c r="P2969" i="14"/>
  <c r="P2655" i="14"/>
  <c r="P2408" i="14"/>
  <c r="P2474" i="14"/>
  <c r="P1968" i="14"/>
  <c r="P2381" i="14"/>
  <c r="P2875" i="14"/>
  <c r="P1710" i="14"/>
  <c r="P1072" i="14"/>
  <c r="P1050" i="14"/>
  <c r="P3082" i="14"/>
  <c r="P2509" i="14"/>
  <c r="P2897" i="14"/>
  <c r="P209" i="14"/>
  <c r="P2002" i="14"/>
  <c r="P3096" i="14"/>
  <c r="P838" i="14"/>
  <c r="P1330" i="14"/>
  <c r="P2973" i="14"/>
  <c r="P654" i="14"/>
  <c r="P2273" i="14"/>
  <c r="P3101" i="14"/>
  <c r="P3560" i="14"/>
  <c r="P3093" i="14"/>
  <c r="P2675" i="14"/>
  <c r="P3153" i="14"/>
  <c r="P2837" i="14"/>
  <c r="P2489" i="14"/>
  <c r="P2048" i="14"/>
  <c r="P3562" i="14"/>
  <c r="P560" i="14"/>
  <c r="P3149" i="14"/>
  <c r="P3049" i="14"/>
  <c r="P2649" i="14"/>
  <c r="P1703" i="14"/>
  <c r="P691" i="14"/>
  <c r="P2426" i="14"/>
  <c r="P3270" i="14"/>
  <c r="P1462" i="14"/>
  <c r="P304" i="14"/>
  <c r="P3384" i="14"/>
  <c r="P2936" i="14"/>
  <c r="P3431" i="14"/>
  <c r="P3125" i="14"/>
  <c r="P3050" i="14"/>
  <c r="P1430" i="14"/>
  <c r="P3215" i="14"/>
  <c r="P1234" i="14"/>
  <c r="P803" i="14"/>
  <c r="P1726" i="14"/>
  <c r="P2557" i="14"/>
  <c r="P3425" i="14"/>
  <c r="P3121" i="14"/>
  <c r="P1655" i="14"/>
  <c r="P601" i="14"/>
  <c r="P1879" i="14"/>
  <c r="P2218" i="14"/>
  <c r="P402" i="14"/>
  <c r="P3456" i="14"/>
  <c r="P2920" i="14"/>
  <c r="P1634" i="14"/>
  <c r="P2487" i="14"/>
  <c r="P1980" i="14"/>
  <c r="P2060" i="14"/>
  <c r="P3401" i="14"/>
  <c r="P3349" i="14"/>
  <c r="P392" i="14"/>
  <c r="P2318" i="14"/>
  <c r="P175" i="14"/>
  <c r="P353" i="14"/>
  <c r="P3421" i="14"/>
  <c r="P2416" i="14"/>
  <c r="P359" i="14"/>
  <c r="P3483" i="14"/>
  <c r="P1418" i="14"/>
  <c r="P3147" i="14"/>
  <c r="P2833" i="14"/>
  <c r="P1108" i="14"/>
  <c r="P108" i="14"/>
  <c r="P3222" i="14"/>
  <c r="P2464" i="14"/>
  <c r="P2415" i="14"/>
  <c r="P1005" i="14"/>
  <c r="P2781" i="14"/>
  <c r="P1031" i="14"/>
  <c r="P532" i="14"/>
  <c r="P1198" i="14"/>
  <c r="P1816" i="14"/>
  <c r="P3160" i="14"/>
  <c r="P3056" i="14"/>
  <c r="P1389" i="14"/>
  <c r="P2548" i="14"/>
  <c r="P1633" i="14"/>
  <c r="P3448" i="14"/>
  <c r="P1650" i="14"/>
  <c r="P92" i="14"/>
  <c r="P382" i="14"/>
  <c r="P1695" i="14"/>
  <c r="P23" i="14"/>
  <c r="P383" i="14"/>
  <c r="P1784" i="14"/>
  <c r="P1209" i="14"/>
  <c r="P2869" i="14"/>
  <c r="P2496" i="14"/>
  <c r="P712" i="14"/>
  <c r="P1144" i="14"/>
  <c r="P2987" i="14"/>
  <c r="P1661" i="14"/>
  <c r="P3522" i="14"/>
  <c r="P2291" i="14"/>
  <c r="P495" i="14"/>
  <c r="P2840" i="14"/>
  <c r="P1199" i="14"/>
  <c r="P2193" i="14"/>
  <c r="P2450" i="14"/>
  <c r="P2590" i="14"/>
  <c r="P1434" i="14"/>
  <c r="P1271" i="14"/>
  <c r="P737" i="14"/>
  <c r="P556" i="14"/>
  <c r="P2030" i="14"/>
  <c r="P1190" i="14"/>
  <c r="P575" i="14"/>
  <c r="P2701" i="14"/>
  <c r="P2767" i="14"/>
  <c r="P1611" i="14"/>
  <c r="P1191" i="14"/>
  <c r="P1197" i="14"/>
  <c r="P184" i="14"/>
  <c r="P1828" i="14"/>
  <c r="P1291" i="14"/>
  <c r="P3653" i="14"/>
  <c r="P738" i="14"/>
  <c r="P2026" i="14"/>
  <c r="P1415" i="14"/>
  <c r="P289" i="14"/>
  <c r="P1136" i="14"/>
  <c r="P821" i="14"/>
  <c r="P1962" i="14"/>
  <c r="P979" i="14"/>
  <c r="P350" i="14"/>
  <c r="P717" i="14"/>
  <c r="P635" i="14"/>
  <c r="P794" i="14"/>
  <c r="P2804" i="14"/>
  <c r="P412" i="14"/>
  <c r="P3115" i="14"/>
  <c r="P501" i="14"/>
  <c r="P784" i="14"/>
  <c r="P3079" i="14"/>
  <c r="P461" i="14"/>
  <c r="P1248" i="14"/>
  <c r="P3363" i="14"/>
  <c r="P699" i="14"/>
  <c r="P1277" i="14"/>
  <c r="P1091" i="14"/>
  <c r="P3331" i="14"/>
  <c r="P517" i="14"/>
  <c r="P638" i="14"/>
  <c r="P1714" i="14"/>
  <c r="P303" i="14"/>
  <c r="P2517" i="14"/>
  <c r="P2581" i="14"/>
  <c r="P1220" i="14"/>
  <c r="P2427" i="14"/>
  <c r="P1922" i="14"/>
  <c r="P137" i="14"/>
  <c r="P2722" i="14"/>
  <c r="P3236" i="14"/>
  <c r="P3103" i="14"/>
  <c r="P1517" i="14"/>
  <c r="P2867" i="14"/>
  <c r="P2284" i="14"/>
  <c r="P444" i="14"/>
  <c r="P2720" i="14"/>
  <c r="P1483" i="14"/>
  <c r="P3062" i="14"/>
  <c r="P2285" i="14"/>
  <c r="P3458" i="14"/>
  <c r="P3519" i="14"/>
  <c r="P3038" i="14"/>
  <c r="P2827" i="14"/>
  <c r="P3145" i="14"/>
  <c r="P1358" i="14"/>
  <c r="P2112" i="14"/>
  <c r="P2966" i="14"/>
  <c r="P1061" i="14"/>
  <c r="P719" i="14"/>
  <c r="P799" i="14"/>
  <c r="P2711" i="14"/>
  <c r="P3250" i="14"/>
  <c r="P2524" i="14"/>
  <c r="P766" i="14"/>
  <c r="P590" i="14"/>
  <c r="P215" i="14"/>
  <c r="P2086" i="14"/>
  <c r="P2975" i="14"/>
  <c r="P1767" i="14"/>
  <c r="P3025" i="14"/>
  <c r="P1963" i="14"/>
  <c r="P1403" i="14"/>
  <c r="P405" i="14"/>
  <c r="P125" i="14"/>
  <c r="P2449" i="14"/>
  <c r="P460" i="14"/>
  <c r="P2499" i="14"/>
  <c r="P2435" i="14"/>
  <c r="P88" i="14"/>
  <c r="P1654" i="14"/>
  <c r="P685" i="14"/>
  <c r="P3429" i="14"/>
  <c r="P2149" i="14"/>
  <c r="P3289" i="14"/>
  <c r="P706" i="14"/>
  <c r="P525" i="14"/>
  <c r="P2949" i="14"/>
  <c r="P2230" i="14"/>
  <c r="P3223" i="14"/>
  <c r="P2562" i="14"/>
  <c r="P3608" i="14"/>
  <c r="P2462" i="14"/>
  <c r="P1396" i="14"/>
  <c r="P3370" i="14"/>
  <c r="P3577" i="14"/>
  <c r="P1566" i="14"/>
  <c r="P2863" i="14"/>
  <c r="P994" i="14"/>
  <c r="P677" i="14"/>
  <c r="P670" i="14"/>
  <c r="P3112" i="14"/>
  <c r="P2353" i="14"/>
  <c r="P2994" i="14"/>
  <c r="P645" i="14"/>
  <c r="P2043" i="14"/>
  <c r="P1236" i="14"/>
  <c r="P2208" i="14"/>
  <c r="P1407" i="14"/>
  <c r="P1737" i="14"/>
  <c r="P2076" i="14"/>
  <c r="P625" i="14"/>
  <c r="P2727" i="14"/>
  <c r="P395" i="14"/>
  <c r="P2223" i="14"/>
  <c r="P1139" i="14"/>
  <c r="P782" i="14"/>
  <c r="P2964" i="14"/>
  <c r="P2646" i="14"/>
  <c r="P224" i="14"/>
  <c r="P1305" i="14"/>
  <c r="P867" i="14"/>
  <c r="P3075" i="14"/>
  <c r="P1796" i="14"/>
  <c r="P3355" i="14"/>
  <c r="P619" i="14"/>
  <c r="P2493" i="14"/>
  <c r="P538" i="14"/>
  <c r="P35" i="14"/>
  <c r="P1416" i="14"/>
  <c r="P700" i="14"/>
  <c r="P397" i="14"/>
  <c r="P2107" i="14"/>
  <c r="P2178" i="14"/>
  <c r="P2270" i="14"/>
  <c r="P2069" i="14"/>
  <c r="P485" i="14"/>
  <c r="P1348" i="14"/>
  <c r="P211" i="14"/>
  <c r="P1583" i="14"/>
  <c r="P2488" i="14"/>
  <c r="P992" i="14"/>
  <c r="P2322" i="14"/>
  <c r="P3295" i="14"/>
  <c r="P1412" i="14"/>
  <c r="P3251" i="14"/>
  <c r="P292" i="14"/>
  <c r="P1471" i="14"/>
  <c r="P2835" i="14"/>
  <c r="P659" i="14"/>
  <c r="P2658" i="14"/>
  <c r="P3625" i="14"/>
  <c r="P425" i="14"/>
  <c r="P1849" i="14"/>
  <c r="P66" i="14"/>
  <c r="P948" i="14"/>
  <c r="P757" i="14"/>
  <c r="P2075" i="14"/>
  <c r="P1911" i="14"/>
  <c r="P606" i="14"/>
  <c r="P1193" i="14"/>
  <c r="P1935" i="14"/>
  <c r="P1795" i="14"/>
  <c r="P1773" i="14"/>
  <c r="P1329" i="14"/>
  <c r="P2093" i="14"/>
  <c r="P3009" i="14"/>
  <c r="P3508" i="14"/>
  <c r="P2246" i="14"/>
  <c r="P86" i="14"/>
  <c r="P901" i="14"/>
  <c r="P3515" i="14"/>
  <c r="P65" i="14"/>
  <c r="P178" i="14"/>
  <c r="P2755" i="14"/>
  <c r="P1771" i="14"/>
  <c r="P3579" i="14"/>
  <c r="P2525" i="14"/>
  <c r="P3013" i="14"/>
  <c r="P3617" i="14"/>
  <c r="P1159" i="14"/>
  <c r="P870" i="14"/>
  <c r="P3378" i="14"/>
  <c r="P2009" i="14"/>
  <c r="P724" i="14"/>
  <c r="P128" i="14"/>
  <c r="P1809" i="14"/>
  <c r="P707" i="14"/>
  <c r="P3304" i="14"/>
  <c r="P1425" i="14"/>
  <c r="P3502" i="14"/>
  <c r="P1361" i="14"/>
  <c r="P1678" i="14"/>
  <c r="P3416" i="14"/>
  <c r="P2673" i="14"/>
  <c r="P2478" i="14"/>
  <c r="P3573" i="14"/>
  <c r="P3599" i="14"/>
  <c r="P995" i="14"/>
  <c r="P2503" i="14"/>
  <c r="P923" i="14"/>
  <c r="P910" i="14"/>
  <c r="P2907" i="14"/>
  <c r="P1171" i="14"/>
  <c r="P2895" i="14"/>
  <c r="P188" i="14"/>
  <c r="P3135" i="14"/>
  <c r="P3609" i="14"/>
  <c r="P1899" i="14"/>
  <c r="P941" i="14"/>
  <c r="P1701" i="14"/>
  <c r="P1653" i="14"/>
  <c r="P1649" i="14"/>
  <c r="P3596" i="14"/>
  <c r="P381" i="14"/>
  <c r="P2729" i="14"/>
  <c r="P1495" i="14"/>
  <c r="P2481" i="14"/>
  <c r="P3277" i="14"/>
  <c r="P3198" i="14"/>
  <c r="P513" i="14"/>
  <c r="P2485" i="14"/>
  <c r="P2828" i="14"/>
  <c r="P1069" i="14"/>
  <c r="P2186" i="14"/>
  <c r="P2096" i="14"/>
  <c r="P30" i="14"/>
  <c r="P2602" i="14"/>
  <c r="P1394" i="14"/>
  <c r="P1478" i="14"/>
  <c r="P2676" i="14"/>
  <c r="P1810" i="14"/>
  <c r="P2613" i="14"/>
  <c r="P1693" i="14"/>
  <c r="P710" i="14"/>
  <c r="P278" i="14"/>
  <c r="P1516" i="14"/>
  <c r="P604" i="14"/>
  <c r="P646" i="14"/>
  <c r="P2442" i="14"/>
  <c r="P1627" i="14"/>
  <c r="P2197" i="14"/>
  <c r="S1462" i="14"/>
  <c r="P371" i="14"/>
  <c r="P1456" i="14"/>
  <c r="P3095" i="14"/>
  <c r="P1585" i="14"/>
  <c r="P1719" i="14"/>
  <c r="P1624" i="14"/>
  <c r="P2102" i="14"/>
  <c r="P105" i="14"/>
  <c r="P2753" i="14"/>
  <c r="P2433" i="14"/>
  <c r="P277" i="14"/>
  <c r="P716" i="14"/>
  <c r="P936" i="14"/>
  <c r="P884" i="14"/>
  <c r="P3064" i="14"/>
  <c r="P1508" i="14"/>
  <c r="P3164" i="14"/>
  <c r="P407" i="14"/>
  <c r="P9" i="14"/>
  <c r="P515" i="14"/>
  <c r="P2650" i="14"/>
  <c r="P3600" i="14"/>
  <c r="P1975" i="14"/>
  <c r="P1934" i="14"/>
  <c r="P1785" i="14"/>
  <c r="P129" i="14"/>
  <c r="P414" i="14"/>
  <c r="P1914" i="14"/>
  <c r="P2234" i="14"/>
  <c r="P2498" i="14"/>
  <c r="P3143" i="14"/>
  <c r="P728" i="14"/>
  <c r="P1948" i="14"/>
  <c r="P2814" i="14"/>
  <c r="P2986" i="14"/>
  <c r="P2336" i="14"/>
  <c r="P3249" i="14"/>
  <c r="P3313" i="14"/>
  <c r="P1281" i="14"/>
  <c r="P651" i="14"/>
  <c r="P1670" i="14"/>
  <c r="P2597" i="14"/>
  <c r="P1184" i="14"/>
  <c r="P722" i="14"/>
  <c r="P915" i="14"/>
  <c r="P802" i="14"/>
  <c r="P2055" i="14"/>
  <c r="P2584" i="14"/>
  <c r="P1313" i="14"/>
  <c r="P1822" i="14"/>
  <c r="P1431" i="14"/>
  <c r="P839" i="14"/>
  <c r="P3029" i="14"/>
  <c r="P2482" i="14"/>
  <c r="P1224" i="14"/>
  <c r="P1783" i="14"/>
  <c r="P953" i="14"/>
  <c r="P834" i="14"/>
  <c r="P1143" i="14"/>
  <c r="P1095" i="14"/>
  <c r="P630" i="14"/>
  <c r="P2703" i="14"/>
  <c r="P3616" i="14"/>
  <c r="P817" i="14"/>
  <c r="P1592" i="14"/>
  <c r="P898" i="14"/>
  <c r="P3485" i="14"/>
  <c r="P905" i="14"/>
  <c r="P1894" i="14"/>
  <c r="P3321" i="14"/>
  <c r="P1043" i="14"/>
  <c r="P1034" i="14"/>
  <c r="P1249" i="14"/>
  <c r="P3533" i="14"/>
  <c r="P3332" i="14"/>
  <c r="P993" i="14"/>
  <c r="P720" i="14"/>
  <c r="P1812" i="14"/>
  <c r="P1712" i="14"/>
  <c r="P3169" i="14"/>
  <c r="P2513" i="14"/>
  <c r="P1372" i="14"/>
  <c r="P1838" i="14"/>
  <c r="P962" i="14"/>
  <c r="P3624" i="14"/>
  <c r="P3511" i="14"/>
  <c r="P1032" i="14"/>
  <c r="P386" i="14"/>
  <c r="P761" i="14"/>
  <c r="P2134" i="14"/>
  <c r="P1166" i="14"/>
  <c r="P2015" i="14"/>
  <c r="P299" i="14"/>
  <c r="S1670" i="14"/>
  <c r="P976" i="14"/>
  <c r="P2479" i="14"/>
  <c r="P1299" i="14"/>
  <c r="P3566" i="14"/>
  <c r="P2066" i="14"/>
  <c r="P3131" i="14"/>
  <c r="P1886" i="14"/>
  <c r="P3111" i="14"/>
  <c r="P3007" i="14"/>
  <c r="P2072" i="14"/>
  <c r="P1513" i="14"/>
  <c r="P168" i="14"/>
  <c r="P3113" i="14"/>
  <c r="S1361" i="14"/>
  <c r="P1446" i="14"/>
  <c r="P2761" i="14"/>
  <c r="P3642" i="14"/>
  <c r="P2931" i="14"/>
  <c r="P2448" i="14"/>
  <c r="P2108" i="14"/>
  <c r="P2309" i="14"/>
  <c r="S2450" i="14"/>
  <c r="P2361" i="14"/>
  <c r="P3055" i="14"/>
  <c r="P2440" i="14"/>
  <c r="P1304" i="14"/>
  <c r="P50" i="14"/>
  <c r="P1487" i="14"/>
  <c r="P3162" i="14"/>
  <c r="P272" i="14"/>
  <c r="P413" i="14"/>
  <c r="P2818" i="14"/>
  <c r="P438" i="14"/>
  <c r="P746" i="14"/>
  <c r="P2939" i="14"/>
  <c r="P1901" i="14"/>
  <c r="P2147" i="14"/>
  <c r="P603" i="14"/>
  <c r="P3652" i="14"/>
  <c r="P1588" i="14"/>
  <c r="P1451" i="14"/>
  <c r="P2001" i="14"/>
  <c r="P3104" i="14"/>
  <c r="P2768" i="14"/>
  <c r="P960" i="14"/>
  <c r="P521" i="14"/>
  <c r="P813" i="14"/>
  <c r="P3556" i="14"/>
  <c r="P1769" i="14"/>
  <c r="P2227" i="14"/>
  <c r="P3185" i="14"/>
  <c r="P1440" i="14"/>
  <c r="P1537" i="14"/>
  <c r="P1814" i="14"/>
  <c r="P2260" i="14"/>
  <c r="P273" i="14"/>
  <c r="P662" i="14"/>
  <c r="P2803" i="14"/>
  <c r="P150" i="14"/>
  <c r="P3465" i="14"/>
  <c r="P1070" i="14"/>
  <c r="P1497" i="14"/>
  <c r="P1912" i="14"/>
  <c r="P2090" i="14"/>
  <c r="P579" i="14"/>
  <c r="P3170" i="14"/>
  <c r="P2422" i="14"/>
  <c r="P2632" i="14"/>
  <c r="P2707" i="14"/>
  <c r="P753" i="14"/>
  <c r="P947" i="14"/>
  <c r="P1084" i="14"/>
  <c r="P1182" i="14"/>
  <c r="P3463" i="14"/>
  <c r="P2651" i="14"/>
  <c r="P3473" i="14"/>
  <c r="P3619" i="14"/>
  <c r="P96" i="14"/>
  <c r="P760" i="14"/>
  <c r="P872" i="14"/>
  <c r="P1383" i="14"/>
  <c r="P684" i="14"/>
  <c r="P602" i="14"/>
  <c r="P1214" i="14"/>
  <c r="P1813" i="14"/>
  <c r="P653" i="14"/>
  <c r="P1687" i="14"/>
  <c r="P687" i="14"/>
  <c r="P1246" i="14"/>
  <c r="P1235" i="14"/>
  <c r="P3000" i="14"/>
  <c r="P1368" i="14"/>
  <c r="P1258" i="14"/>
  <c r="P512" i="14"/>
  <c r="P2625" i="14"/>
  <c r="P3451" i="14"/>
  <c r="P2941" i="14"/>
  <c r="P2116" i="14"/>
  <c r="P2248" i="14"/>
  <c r="P2324" i="14"/>
  <c r="P3526" i="14"/>
  <c r="P1148" i="14"/>
  <c r="S799" i="14"/>
  <c r="P1322" i="14"/>
  <c r="P1409" i="14"/>
  <c r="P3464" i="14"/>
  <c r="P434" i="14"/>
  <c r="P3656" i="14"/>
  <c r="P445" i="14"/>
  <c r="P1151" i="14"/>
  <c r="P771" i="14"/>
  <c r="P2369" i="14"/>
  <c r="P808" i="14"/>
  <c r="S2722" i="14"/>
  <c r="P473" i="14"/>
  <c r="P169" i="14"/>
  <c r="P1671" i="14"/>
  <c r="P1970" i="14"/>
  <c r="P2144" i="14"/>
  <c r="P2989" i="14"/>
  <c r="P447" i="14"/>
  <c r="P596" i="14"/>
  <c r="P2917" i="14"/>
  <c r="P1342" i="14"/>
  <c r="P130" i="14"/>
  <c r="P3437" i="14"/>
  <c r="P1498" i="14"/>
  <c r="P2983" i="14"/>
  <c r="P2748" i="14"/>
  <c r="P390" i="14"/>
  <c r="P1202" i="14"/>
  <c r="P3140" i="14"/>
  <c r="S3653" i="14"/>
  <c r="P805" i="14"/>
  <c r="P3179" i="14"/>
  <c r="P744" i="14"/>
  <c r="S1193" i="14"/>
  <c r="P72" i="14"/>
  <c r="P1621" i="14"/>
  <c r="P643" i="14"/>
  <c r="P2029" i="14"/>
  <c r="P2629" i="14"/>
  <c r="P1731" i="14"/>
  <c r="P2323" i="14"/>
  <c r="P3316" i="14"/>
  <c r="P1338" i="14"/>
  <c r="P3433" i="14"/>
  <c r="P2775" i="14"/>
  <c r="P1376" i="14"/>
  <c r="S2803" i="14"/>
  <c r="P543" i="14"/>
  <c r="P1149" i="14"/>
  <c r="P2098" i="14"/>
  <c r="P2495" i="14"/>
  <c r="P326" i="14"/>
  <c r="P608" i="14"/>
  <c r="P2890" i="14"/>
  <c r="P3094" i="14"/>
  <c r="P3649" i="14"/>
  <c r="P1464" i="14"/>
  <c r="P2183" i="14"/>
  <c r="P373" i="14"/>
  <c r="P446" i="14"/>
  <c r="P1448" i="14"/>
  <c r="P2639" i="14"/>
  <c r="P899" i="14"/>
  <c r="P1401" i="14"/>
  <c r="P680" i="14"/>
  <c r="P1713" i="14"/>
  <c r="P2539" i="14"/>
  <c r="P3152" i="14"/>
  <c r="P2018" i="14"/>
  <c r="P2438" i="14"/>
  <c r="P928" i="14"/>
  <c r="P1999" i="14"/>
  <c r="P3480" i="14"/>
  <c r="P2686" i="14"/>
  <c r="P2520" i="14"/>
  <c r="P1954" i="14"/>
  <c r="P2882" i="14"/>
  <c r="P3621" i="14"/>
  <c r="P1512" i="14"/>
  <c r="P2511" i="14"/>
  <c r="P2609" i="14"/>
  <c r="P3190" i="14"/>
  <c r="P3077" i="14"/>
  <c r="P2822" i="14"/>
  <c r="P3457" i="14"/>
  <c r="P729" i="14"/>
  <c r="P2962" i="14"/>
  <c r="P1284" i="14"/>
  <c r="S2755" i="14"/>
  <c r="P2097" i="14"/>
  <c r="P33" i="14"/>
  <c r="P1689" i="14"/>
  <c r="P1597" i="14"/>
  <c r="P2714" i="14"/>
  <c r="P1542" i="14"/>
  <c r="P2452" i="14"/>
  <c r="P1326" i="14"/>
  <c r="P3334" i="14"/>
  <c r="P62" i="14"/>
  <c r="P2605" i="14"/>
  <c r="P949" i="14"/>
  <c r="P1766" i="14"/>
  <c r="P2571" i="14"/>
  <c r="S2027" i="14"/>
  <c r="P3532" i="14"/>
  <c r="P2039" i="14"/>
  <c r="P3219" i="14"/>
  <c r="P1237" i="14"/>
  <c r="P1570" i="14"/>
  <c r="S211" i="14"/>
  <c r="P204" i="14"/>
  <c r="P3432" i="14"/>
  <c r="P2694" i="14"/>
  <c r="P1818" i="14"/>
  <c r="P2044" i="14"/>
  <c r="P2533" i="14"/>
  <c r="P2554" i="14"/>
  <c r="P3325" i="14"/>
  <c r="P2728" i="14"/>
  <c r="P3396" i="14"/>
  <c r="S1726" i="14"/>
  <c r="P1158" i="14"/>
  <c r="P2281" i="14"/>
  <c r="P366" i="14"/>
  <c r="P346" i="14"/>
  <c r="P333" i="14"/>
  <c r="S579" i="14"/>
  <c r="P3594" i="14"/>
  <c r="P3110" i="14"/>
  <c r="P3003" i="14"/>
  <c r="P2079" i="14"/>
  <c r="P3362" i="14"/>
  <c r="P1458" i="14"/>
  <c r="P162" i="14"/>
  <c r="P2453" i="14"/>
  <c r="P2965" i="14"/>
  <c r="P469" i="14"/>
  <c r="P2642" i="14"/>
  <c r="P2484" i="14"/>
  <c r="P2523" i="14"/>
  <c r="P3305" i="14"/>
  <c r="S1199" i="14"/>
  <c r="P3" i="14"/>
  <c r="P3091" i="14"/>
  <c r="P564" i="14"/>
  <c r="P1263" i="14"/>
  <c r="P3460" i="14"/>
  <c r="P1584" i="14"/>
  <c r="P1865" i="14"/>
  <c r="P3500" i="14"/>
  <c r="P1882" i="14"/>
  <c r="P1365" i="14"/>
  <c r="S3600" i="14"/>
  <c r="P1732" i="14"/>
  <c r="P2797" i="14"/>
  <c r="P1181" i="14"/>
  <c r="S813" i="14"/>
  <c r="P60" i="14"/>
  <c r="P3380" i="14"/>
  <c r="P2791" i="14"/>
  <c r="P3559" i="14"/>
  <c r="P558" i="14"/>
  <c r="P491" i="14"/>
  <c r="P2340" i="14"/>
  <c r="P759" i="14"/>
  <c r="P2981" i="14"/>
  <c r="P2341" i="14"/>
  <c r="P2679" i="14"/>
  <c r="P2148" i="14"/>
  <c r="P1808" i="14"/>
  <c r="P3427" i="14"/>
  <c r="P1272" i="14"/>
  <c r="S1108" i="14"/>
  <c r="P2328" i="14"/>
  <c r="P2855" i="14"/>
  <c r="P2371" i="14"/>
  <c r="S2227" i="14"/>
  <c r="P974" i="14"/>
  <c r="P671" i="14"/>
  <c r="P3590" i="14"/>
  <c r="P2058" i="14"/>
  <c r="P2302" i="14"/>
  <c r="P542" i="14"/>
  <c r="P1226" i="14"/>
  <c r="S1425" i="14"/>
  <c r="S405" i="14"/>
  <c r="P950" i="14"/>
  <c r="P2265" i="14"/>
  <c r="S2875" i="14"/>
  <c r="P580" i="14"/>
  <c r="P19" i="14"/>
  <c r="P1919" i="14"/>
  <c r="P357" i="14"/>
  <c r="P2114" i="14"/>
  <c r="P2345" i="14"/>
  <c r="P3655" i="14"/>
  <c r="S2093" i="14"/>
  <c r="P1052" i="14"/>
  <c r="P3022" i="14"/>
  <c r="P557" i="14"/>
  <c r="P3211" i="14"/>
  <c r="P578" i="14"/>
  <c r="P2158" i="14"/>
  <c r="P2956" i="14"/>
  <c r="P667" i="14"/>
  <c r="P2439" i="14"/>
  <c r="P1194" i="14"/>
  <c r="P1086" i="14"/>
  <c r="P436" i="14"/>
  <c r="P344" i="14"/>
  <c r="P106" i="14"/>
  <c r="P518" i="14"/>
  <c r="P696" i="14"/>
  <c r="P2892" i="14"/>
  <c r="P2894" i="14"/>
  <c r="P620" i="14"/>
  <c r="P2314" i="14"/>
  <c r="P2566" i="14"/>
  <c r="P3200" i="14"/>
  <c r="P791" i="14"/>
  <c r="P61" i="14"/>
  <c r="P377" i="14"/>
  <c r="P3440" i="14"/>
  <c r="P2146" i="14"/>
  <c r="S2049" i="14"/>
  <c r="P266" i="14"/>
  <c r="P1392" i="14"/>
  <c r="P1422" i="14"/>
  <c r="P1399" i="14"/>
  <c r="P192" i="14"/>
  <c r="P1868" i="14"/>
  <c r="P1582" i="14"/>
  <c r="P1907" i="14"/>
  <c r="P3393" i="14"/>
  <c r="P1878" i="14"/>
  <c r="P1337" i="14"/>
  <c r="P2362" i="14"/>
  <c r="P2386" i="14"/>
  <c r="P856" i="14"/>
  <c r="P64" i="14"/>
  <c r="P3413" i="14"/>
  <c r="P51" i="14"/>
  <c r="P1964" i="14"/>
  <c r="P2636" i="14"/>
  <c r="P1758" i="14"/>
  <c r="P437" i="14"/>
  <c r="P1707" i="14"/>
  <c r="P855" i="14"/>
  <c r="S1246" i="14"/>
  <c r="P417" i="14"/>
  <c r="P1439" i="14"/>
  <c r="P1721" i="14"/>
  <c r="P2467" i="14"/>
  <c r="P1779" i="14"/>
  <c r="P1834" i="14"/>
  <c r="P2431" i="14"/>
  <c r="S1617" i="14"/>
  <c r="P3099" i="14"/>
  <c r="S1186" i="14"/>
  <c r="P2567" i="14"/>
  <c r="P3070" i="14"/>
  <c r="P3081" i="14"/>
  <c r="P522" i="14"/>
  <c r="P3120" i="14"/>
  <c r="S928" i="14"/>
  <c r="P2165" i="14"/>
  <c r="S2193" i="14"/>
  <c r="S344" i="14"/>
  <c r="P818" i="14"/>
  <c r="P102" i="14"/>
  <c r="S1654" i="14"/>
  <c r="P3504" i="14"/>
  <c r="P3570" i="14"/>
  <c r="P3472" i="14"/>
  <c r="P1033" i="14"/>
  <c r="P3066" i="14"/>
  <c r="P2550" i="14"/>
  <c r="P3434" i="14"/>
  <c r="P3521" i="14"/>
  <c r="P1820" i="14"/>
  <c r="P533" i="14"/>
  <c r="P609" i="14"/>
  <c r="P2205" i="14"/>
  <c r="P1941" i="14"/>
  <c r="P1872" i="14"/>
  <c r="P697" i="14"/>
  <c r="S943" i="14"/>
  <c r="P3254" i="14"/>
  <c r="P2834" i="14"/>
  <c r="P2739" i="14"/>
  <c r="P2367" i="14"/>
  <c r="P1327" i="14"/>
  <c r="P1101" i="14"/>
  <c r="P1509" i="14"/>
  <c r="P524" i="14"/>
  <c r="P3167" i="14"/>
  <c r="P3550" i="14"/>
  <c r="P356" i="14"/>
  <c r="P3002" i="14"/>
  <c r="P1572" i="14"/>
  <c r="P199" i="14"/>
  <c r="P1832" i="14"/>
  <c r="P3225" i="14"/>
  <c r="P3019" i="14"/>
  <c r="P118" i="14"/>
  <c r="P2065" i="14"/>
  <c r="P1563" i="14"/>
  <c r="P2668" i="14"/>
  <c r="P1488" i="14"/>
  <c r="P2576" i="14"/>
  <c r="P3492" i="14"/>
  <c r="P2028" i="14"/>
  <c r="P430" i="14"/>
  <c r="P1230" i="14"/>
  <c r="S1230" i="14" s="1"/>
  <c r="P3459" i="14"/>
  <c r="P641" i="14"/>
  <c r="P2953" i="14"/>
  <c r="P2527" i="14"/>
  <c r="P3123" i="14"/>
  <c r="P341" i="14"/>
  <c r="P2574" i="14"/>
  <c r="P104" i="14"/>
  <c r="P2942" i="14"/>
  <c r="P2068" i="14"/>
  <c r="P2959" i="14"/>
  <c r="P2531" i="14"/>
  <c r="P1445" i="14"/>
  <c r="P2742" i="14"/>
  <c r="P2666" i="14"/>
  <c r="P2735" i="14"/>
  <c r="P1066" i="14"/>
  <c r="P2778" i="14"/>
  <c r="P2338" i="14"/>
  <c r="S2338" i="14" s="1"/>
  <c r="P396" i="14"/>
  <c r="P3493" i="14"/>
  <c r="P193" i="14"/>
  <c r="P83" i="14"/>
  <c r="P674" i="14"/>
  <c r="P1691" i="14"/>
  <c r="S1691" i="14" s="1"/>
  <c r="P942" i="14"/>
  <c r="P1405" i="14"/>
  <c r="P3148" i="14"/>
  <c r="P780" i="14"/>
  <c r="P3328" i="14"/>
  <c r="P1298" i="14"/>
  <c r="P3510" i="14"/>
  <c r="P914" i="14"/>
  <c r="P2515" i="14"/>
  <c r="P2736" i="14"/>
  <c r="P2700" i="14"/>
  <c r="P2024" i="14"/>
  <c r="P1121" i="14"/>
  <c r="P1861" i="14"/>
  <c r="P308" i="14"/>
  <c r="P1402" i="14"/>
  <c r="P497" i="14"/>
  <c r="P3274" i="14"/>
  <c r="P1823" i="14"/>
  <c r="P1261" i="14"/>
  <c r="P75" i="14"/>
  <c r="P1852" i="14"/>
  <c r="P1960" i="14"/>
  <c r="P676" i="14"/>
  <c r="P3129" i="14"/>
  <c r="S1534" i="14"/>
  <c r="P3418" i="14"/>
  <c r="P1829" i="14"/>
  <c r="P1047" i="14"/>
  <c r="P2552" i="14"/>
  <c r="S2925" i="14"/>
  <c r="V2925" i="14" s="1"/>
  <c r="P2063" i="14"/>
  <c r="P3481" i="14"/>
  <c r="P725" i="14"/>
  <c r="P1683" i="14"/>
  <c r="P3048" i="14"/>
  <c r="P1417" i="14"/>
  <c r="P17" i="14"/>
  <c r="P2398" i="14"/>
  <c r="P2644" i="14"/>
  <c r="S1822" i="14"/>
  <c r="P773" i="14"/>
  <c r="P918" i="14"/>
  <c r="P226" i="14"/>
  <c r="P1408" i="14"/>
  <c r="P1541" i="14"/>
  <c r="P1587" i="14"/>
  <c r="P2101" i="14"/>
  <c r="P3366" i="14"/>
  <c r="P555" i="14"/>
  <c r="P1324" i="14"/>
  <c r="P3476" i="14"/>
  <c r="S3476" i="14" s="1"/>
  <c r="P888" i="14"/>
  <c r="P2394" i="14"/>
  <c r="P3352" i="14"/>
  <c r="P3377" i="14"/>
  <c r="P1873" i="14"/>
  <c r="P2395" i="14"/>
  <c r="P1085" i="14"/>
  <c r="P508" i="14"/>
  <c r="P1776" i="14"/>
  <c r="P1040" i="14"/>
  <c r="P1786" i="14"/>
  <c r="P339" i="14"/>
  <c r="P2568" i="14"/>
  <c r="P2731" i="14"/>
  <c r="S2527" i="14"/>
  <c r="S2966" i="14"/>
  <c r="P3146" i="14"/>
  <c r="P1847" i="14"/>
  <c r="P123" i="14"/>
  <c r="P1073" i="14"/>
  <c r="P362" i="14"/>
  <c r="P748" i="14"/>
  <c r="S2753" i="14"/>
  <c r="P1997" i="14"/>
  <c r="P2534" i="14"/>
  <c r="P1841" i="14"/>
  <c r="P2497" i="14"/>
  <c r="P3030" i="14"/>
  <c r="P1787" i="14"/>
  <c r="P1916" i="14"/>
  <c r="P2577" i="14"/>
  <c r="P2749" i="14"/>
  <c r="P1940" i="14"/>
  <c r="P1297" i="14"/>
  <c r="P320" i="14"/>
  <c r="P1195" i="14"/>
  <c r="P3583" i="14"/>
  <c r="P2140" i="14"/>
  <c r="P743" i="14"/>
  <c r="P2763" i="14"/>
  <c r="P539" i="14"/>
  <c r="P2769" i="14"/>
  <c r="P3309" i="14"/>
  <c r="P3602" i="14"/>
  <c r="P1674" i="14"/>
  <c r="P82" i="14"/>
  <c r="P798" i="14"/>
  <c r="P2961" i="14"/>
  <c r="P1041" i="14"/>
  <c r="P1768" i="14"/>
  <c r="P2900" i="14"/>
  <c r="P3394" i="14"/>
  <c r="P934" i="14"/>
  <c r="P1150" i="14"/>
  <c r="P2106" i="14"/>
  <c r="P404" i="14"/>
  <c r="S404" i="14" s="1"/>
  <c r="P1127" i="14"/>
  <c r="P3435" i="14"/>
  <c r="P1285" i="14"/>
  <c r="P2004" i="14"/>
  <c r="P1973" i="14"/>
  <c r="P3264" i="14"/>
  <c r="P3034" i="14"/>
  <c r="S3034" i="14" s="1"/>
  <c r="P660" i="14"/>
  <c r="P1244" i="14"/>
  <c r="P3119" i="14"/>
  <c r="P935" i="14"/>
  <c r="P2626" i="14"/>
  <c r="P1532" i="14"/>
  <c r="P2000" i="14"/>
  <c r="P279" i="14"/>
  <c r="P3109" i="14"/>
  <c r="P174" i="14"/>
  <c r="P1704" i="14"/>
  <c r="P2970" i="14"/>
  <c r="P2240" i="14"/>
  <c r="P1354" i="14"/>
  <c r="P1075" i="14"/>
  <c r="P1310" i="14"/>
  <c r="P2788" i="14"/>
  <c r="P1404" i="14"/>
  <c r="P3340" i="14"/>
  <c r="P2971" i="14"/>
  <c r="P2782" i="14"/>
  <c r="P1328" i="14"/>
  <c r="P1953" i="14"/>
  <c r="P868" i="14"/>
  <c r="P3134" i="14"/>
  <c r="P1579" i="14"/>
  <c r="P1089" i="14"/>
  <c r="S1089" i="14" s="1"/>
  <c r="P201" i="14"/>
  <c r="P2262" i="14"/>
  <c r="P2087" i="14"/>
  <c r="P2119" i="14"/>
  <c r="P1120" i="14"/>
  <c r="P1673" i="14"/>
  <c r="P2177" i="14"/>
  <c r="P1866" i="14"/>
  <c r="P2073" i="14"/>
  <c r="P1789" i="14"/>
  <c r="P832" i="14"/>
  <c r="P1568" i="14"/>
  <c r="P1262" i="14"/>
  <c r="P2951" i="14"/>
  <c r="P312" i="14"/>
  <c r="P185" i="14"/>
  <c r="P3422" i="14"/>
  <c r="P2765" i="14"/>
  <c r="P2282" i="14"/>
  <c r="P1536" i="14"/>
  <c r="P1308" i="14"/>
  <c r="P3010" i="14"/>
  <c r="S2650" i="14"/>
  <c r="P2099" i="14"/>
  <c r="P1857" i="14"/>
  <c r="P2598" i="14"/>
  <c r="P3442" i="14"/>
  <c r="P2793" i="14"/>
  <c r="P2411" i="14"/>
  <c r="P2350" i="14"/>
  <c r="P2456" i="14"/>
  <c r="P1370" i="14"/>
  <c r="P269" i="14"/>
  <c r="P3155" i="14"/>
  <c r="P3052" i="14"/>
  <c r="S2144" i="14"/>
  <c r="S1975" i="14"/>
  <c r="S556" i="14"/>
  <c r="S3463" i="14"/>
  <c r="P1652" i="14"/>
  <c r="P2074" i="14"/>
  <c r="P2919" i="14"/>
  <c r="P1697" i="14"/>
  <c r="P2678" i="14"/>
  <c r="P2556" i="14"/>
  <c r="P1606" i="14"/>
  <c r="P2342" i="14"/>
  <c r="P1567" i="14"/>
  <c r="P22" i="14"/>
  <c r="S3625" i="14"/>
  <c r="P2856" i="14"/>
  <c r="P1933" i="14"/>
  <c r="P2122" i="14"/>
  <c r="P3512" i="14"/>
  <c r="S2959" i="14"/>
  <c r="P2635" i="14"/>
  <c r="S1483" i="14"/>
  <c r="P2587" i="14"/>
  <c r="P1848" i="14"/>
  <c r="P2334" i="14"/>
  <c r="P2003" i="14"/>
  <c r="P3443" i="14"/>
  <c r="S1731" i="14"/>
  <c r="P1514" i="14"/>
  <c r="P2738" i="14"/>
  <c r="P1238" i="14"/>
  <c r="P1030" i="14"/>
  <c r="P741" i="14"/>
  <c r="P306" i="14"/>
  <c r="S306" i="14" s="1"/>
  <c r="P85" i="14"/>
  <c r="P3404" i="14"/>
  <c r="P3040" i="14"/>
  <c r="P316" i="14"/>
  <c r="P3523" i="14"/>
  <c r="P401" i="14"/>
  <c r="P1013" i="14"/>
  <c r="P837" i="14"/>
  <c r="P1880" i="14"/>
  <c r="P1672" i="14"/>
  <c r="P1900" i="14"/>
  <c r="P1006" i="14"/>
  <c r="P945" i="14"/>
  <c r="P1859" i="14"/>
  <c r="P432" i="14"/>
  <c r="P3574" i="14"/>
  <c r="P2170" i="14"/>
  <c r="P3161" i="14"/>
  <c r="P2745" i="14"/>
  <c r="P1176" i="14"/>
  <c r="P1146" i="14"/>
  <c r="P2546" i="14"/>
  <c r="S2546" i="14" s="1"/>
  <c r="P3364" i="14"/>
  <c r="P3311" i="14"/>
  <c r="P1486" i="14"/>
  <c r="P3008" i="14"/>
  <c r="P3315" i="14"/>
  <c r="P742" i="14"/>
  <c r="P3503" i="14"/>
  <c r="P587" i="14"/>
  <c r="P2789" i="14"/>
  <c r="P3488" i="14"/>
  <c r="P2304" i="14"/>
  <c r="P3452" i="14"/>
  <c r="P547" i="14"/>
  <c r="P529" i="14"/>
  <c r="P2618" i="14"/>
  <c r="P1957" i="14"/>
  <c r="P262" i="14"/>
  <c r="P1926" i="14"/>
  <c r="S3079" i="14"/>
  <c r="P124" i="14"/>
  <c r="P28" i="14"/>
  <c r="P77" i="14"/>
  <c r="P900" i="14"/>
  <c r="P1985" i="14"/>
  <c r="P1489" i="14"/>
  <c r="S1489" i="14" s="1"/>
  <c r="P2620" i="14"/>
  <c r="P1503" i="14"/>
  <c r="P1875" i="14"/>
  <c r="P1666" i="14"/>
  <c r="P63" i="14"/>
  <c r="P1893" i="14"/>
  <c r="P2826" i="14"/>
  <c r="P2486" i="14"/>
  <c r="S2486" i="14" s="1"/>
  <c r="P454" i="14"/>
  <c r="P2105" i="14"/>
  <c r="P2687" i="14"/>
  <c r="P3342" i="14"/>
  <c r="P2888" i="14"/>
  <c r="P1802" i="14"/>
  <c r="P3188" i="14"/>
  <c r="P892" i="14"/>
  <c r="S3331" i="14"/>
  <c r="P2653" i="14"/>
  <c r="P2795" i="14"/>
  <c r="P3138" i="14"/>
  <c r="P1018" i="14"/>
  <c r="P1026" i="14"/>
  <c r="P347" i="14"/>
  <c r="P1293" i="14"/>
  <c r="P337" i="14"/>
  <c r="P3020" i="14"/>
  <c r="P1335" i="14"/>
  <c r="P2326" i="14"/>
  <c r="P2080" i="14"/>
  <c r="P1463" i="14"/>
  <c r="P3206" i="14"/>
  <c r="P1593" i="14"/>
  <c r="P1564" i="14"/>
  <c r="P3220" i="14"/>
  <c r="P1669" i="14"/>
  <c r="P3423" i="14"/>
  <c r="P2389" i="14"/>
  <c r="P1441" i="14"/>
  <c r="P2801" i="14"/>
  <c r="P421" i="14"/>
  <c r="P1470" i="14"/>
  <c r="P1135" i="14"/>
  <c r="P1027" i="14"/>
  <c r="P2681" i="14"/>
  <c r="P644" i="14"/>
  <c r="P1647" i="14"/>
  <c r="P1472" i="14"/>
  <c r="S2607" i="14"/>
  <c r="P2138" i="14"/>
  <c r="P2115" i="14"/>
  <c r="P1107" i="14"/>
  <c r="P2268" i="14"/>
  <c r="P3067" i="14"/>
  <c r="P101" i="14"/>
  <c r="P3514" i="14"/>
  <c r="P1969" i="14"/>
  <c r="P1943" i="14"/>
  <c r="P1966" i="14"/>
  <c r="S1006" i="14"/>
  <c r="P2541" i="14"/>
  <c r="P3445" i="14"/>
  <c r="P1290" i="14"/>
  <c r="P2472" i="14"/>
  <c r="P291" i="14"/>
  <c r="P2586" i="14"/>
  <c r="P2657" i="14"/>
  <c r="P3189" i="14"/>
  <c r="P611" i="14"/>
  <c r="P3197" i="14"/>
  <c r="P167" i="14"/>
  <c r="P2884" i="14"/>
  <c r="P1888" i="14"/>
  <c r="P2390" i="14"/>
  <c r="P2815" i="14"/>
  <c r="P84" i="14"/>
  <c r="P739" i="14"/>
  <c r="S2086" i="14"/>
  <c r="P1706" i="14"/>
  <c r="P3399" i="14"/>
  <c r="P1289" i="14"/>
  <c r="P2963" i="14"/>
  <c r="P1657" i="14"/>
  <c r="P43" i="14"/>
  <c r="P2877" i="14"/>
  <c r="P214" i="14"/>
  <c r="P3090" i="14"/>
  <c r="P481" i="14"/>
  <c r="S481" i="14" s="1"/>
  <c r="P1505" i="14"/>
  <c r="P3403" i="14"/>
  <c r="P3154" i="14"/>
  <c r="S3101" i="14"/>
  <c r="P2903" i="14"/>
  <c r="P2092" i="14"/>
  <c r="P300" i="14"/>
  <c r="P605" i="14"/>
  <c r="P109" i="14"/>
  <c r="P2103" i="14"/>
  <c r="P3221" i="14"/>
  <c r="P1125" i="14"/>
  <c r="P3273" i="14"/>
  <c r="P3006" i="14"/>
  <c r="P2578" i="14"/>
  <c r="S2818" i="14"/>
  <c r="P797" i="14"/>
  <c r="P997" i="14"/>
  <c r="P2070" i="14"/>
  <c r="P1411" i="14"/>
  <c r="P826" i="14"/>
  <c r="P582" i="14"/>
  <c r="S2963" i="14"/>
  <c r="P2585" i="14"/>
  <c r="P740" i="14"/>
  <c r="S3560" i="14"/>
  <c r="P369" i="14"/>
  <c r="P1690" i="14"/>
  <c r="P3482" i="14"/>
  <c r="P1951" i="14"/>
  <c r="P2967" i="14"/>
  <c r="P327" i="14"/>
  <c r="P1287" i="14"/>
  <c r="P3580" i="14"/>
  <c r="P2078" i="14"/>
  <c r="P45" i="14"/>
  <c r="P3501" i="14"/>
  <c r="P2056" i="14"/>
  <c r="P3375" i="14"/>
  <c r="S3483" i="14"/>
  <c r="P3054" i="14"/>
  <c r="S1084" i="14"/>
  <c r="P2155" i="14"/>
  <c r="P3513" i="14"/>
  <c r="P2896" i="14"/>
  <c r="P2910" i="14"/>
  <c r="P3292" i="14"/>
  <c r="P1994" i="14"/>
  <c r="P1527" i="14"/>
  <c r="S1358" i="14"/>
  <c r="P1851" i="14"/>
  <c r="P1556" i="14"/>
  <c r="P1530" i="14"/>
  <c r="P2219" i="14"/>
  <c r="P1578" i="14"/>
  <c r="S2781" i="14"/>
  <c r="P1438" i="14"/>
  <c r="P1373" i="14"/>
  <c r="P599" i="14"/>
  <c r="P380" i="14"/>
  <c r="P3487" i="14"/>
  <c r="P218" i="14"/>
  <c r="P2346" i="14"/>
  <c r="P2704" i="14"/>
  <c r="S3050" i="14"/>
  <c r="P2235" i="14"/>
  <c r="P3059" i="14"/>
  <c r="P1995" i="14"/>
  <c r="P1164" i="14"/>
  <c r="P1803" i="14"/>
  <c r="P1842" i="14"/>
  <c r="P2906" i="14"/>
  <c r="P2259" i="14"/>
  <c r="P336" i="14"/>
  <c r="S2072" i="14"/>
  <c r="P2368" i="14"/>
  <c r="S3162" i="14"/>
  <c r="P1863" i="14"/>
  <c r="P2088" i="14"/>
  <c r="P1581" i="14"/>
  <c r="P2319" i="14"/>
  <c r="P1449" i="14"/>
  <c r="S1588" i="14"/>
  <c r="P672" i="14"/>
  <c r="P309" i="14"/>
  <c r="P568" i="14"/>
  <c r="P1175" i="14"/>
  <c r="P3618" i="14"/>
  <c r="P1855" i="14"/>
  <c r="P452" i="14"/>
  <c r="P1511" i="14"/>
  <c r="P597" i="14"/>
  <c r="P3281" i="14"/>
  <c r="P488" i="14"/>
  <c r="P2928" i="14"/>
  <c r="P3623" i="14"/>
  <c r="P2859" i="14"/>
  <c r="P569" i="14"/>
  <c r="P2538" i="14"/>
  <c r="P1956" i="14"/>
  <c r="P89" i="14"/>
  <c r="P2236" i="14"/>
  <c r="P3610" i="14"/>
  <c r="P1259" i="14"/>
  <c r="P3386" i="14"/>
  <c r="P132" i="14"/>
  <c r="P1772" i="14"/>
  <c r="P1036" i="14"/>
  <c r="P572" i="14"/>
  <c r="P216" i="14"/>
  <c r="P3406" i="14"/>
  <c r="P1320" i="14"/>
  <c r="P502" i="14"/>
  <c r="P441" i="14"/>
  <c r="P486" i="14"/>
  <c r="P2670" i="14"/>
  <c r="S759" i="14"/>
  <c r="P480" i="14"/>
  <c r="P2889" i="14"/>
  <c r="P2807" i="14"/>
  <c r="P448" i="14"/>
  <c r="S742" i="14"/>
  <c r="S201" i="14"/>
  <c r="P389" i="14"/>
  <c r="P657" i="14"/>
  <c r="P984" i="14"/>
  <c r="P627" i="14"/>
  <c r="P1390" i="14"/>
  <c r="P663" i="14"/>
  <c r="P1850" i="14"/>
  <c r="P2852" i="14"/>
  <c r="S2304" i="14"/>
  <c r="P323" i="14"/>
  <c r="S1542" i="14"/>
  <c r="P2276" i="14"/>
  <c r="P1955" i="14"/>
  <c r="P324" i="14"/>
  <c r="P1790" i="14"/>
  <c r="P594" i="14"/>
  <c r="S2745" i="14"/>
  <c r="P3071" i="14"/>
  <c r="P3319" i="14"/>
  <c r="S3580" i="14"/>
  <c r="P1374" i="14"/>
  <c r="P131" i="14"/>
  <c r="P527" i="14"/>
  <c r="S3573" i="14"/>
  <c r="S3277" i="14"/>
  <c r="P796" i="14"/>
  <c r="P1280" i="14"/>
  <c r="P2008" i="14"/>
  <c r="P1949" i="14"/>
  <c r="P2634" i="14"/>
  <c r="P2946" i="14"/>
  <c r="P36" i="14"/>
  <c r="V2086" i="14"/>
  <c r="S1250" i="14"/>
  <c r="P3035" i="14"/>
  <c r="P1573" i="14"/>
  <c r="P1937" i="14"/>
  <c r="P1902" i="14"/>
  <c r="P3233" i="14"/>
  <c r="P2037" i="14"/>
  <c r="P2857" i="14"/>
  <c r="P3132" i="14"/>
  <c r="P3354" i="14"/>
  <c r="S1914" i="14"/>
  <c r="P318" i="14"/>
  <c r="P2335" i="14"/>
  <c r="P1213" i="14"/>
  <c r="S802" i="14"/>
  <c r="P93" i="14"/>
  <c r="P3376" i="14"/>
  <c r="P2182" i="14"/>
  <c r="P1559" i="14"/>
  <c r="P2817" i="14"/>
  <c r="P1761" i="14"/>
  <c r="P3150" i="14"/>
  <c r="P1874" i="14"/>
  <c r="P2999" i="14"/>
  <c r="P1798" i="14"/>
  <c r="P2249" i="14"/>
  <c r="P3329" i="14"/>
  <c r="P399" i="14"/>
  <c r="S2122" i="14"/>
  <c r="V1731" i="14"/>
  <c r="P2697" i="14"/>
  <c r="P1867" i="14"/>
  <c r="S28" i="14"/>
  <c r="P8" i="14"/>
  <c r="S2472" i="14"/>
  <c r="P573" i="14"/>
  <c r="P2380" i="14"/>
  <c r="P552" i="14"/>
  <c r="S1227" i="14"/>
  <c r="P1635" i="14"/>
  <c r="S2097" i="14"/>
  <c r="P897" i="14"/>
  <c r="P44" i="14"/>
  <c r="P1007" i="14"/>
  <c r="P3046" i="14"/>
  <c r="P3314" i="14"/>
  <c r="P2151" i="14"/>
  <c r="P2295" i="14"/>
  <c r="P694" i="14"/>
  <c r="P526" i="14"/>
  <c r="P2455" i="14"/>
  <c r="P3547" i="14"/>
  <c r="P548" i="14"/>
  <c r="P1958" i="14"/>
  <c r="S2170" i="14"/>
  <c r="P781" i="14"/>
  <c r="P2373" i="14"/>
  <c r="P2796" i="14"/>
  <c r="P2410" i="14"/>
  <c r="S1818" i="14"/>
  <c r="P2831" i="14"/>
  <c r="P2641" i="14"/>
  <c r="P370" i="14"/>
  <c r="P1424" i="14"/>
  <c r="P3045" i="14"/>
  <c r="S2706" i="14"/>
  <c r="P850" i="14"/>
  <c r="P1679" i="14"/>
  <c r="S1922" i="14"/>
  <c r="P376" i="14"/>
  <c r="P881" i="14"/>
  <c r="P1256" i="14"/>
  <c r="P683" i="14"/>
  <c r="P1616" i="14"/>
  <c r="P1457" i="14"/>
  <c r="P1945" i="14"/>
  <c r="P2145" i="14"/>
  <c r="P581" i="14"/>
  <c r="P865" i="14"/>
  <c r="P293" i="14"/>
  <c r="P219" i="14"/>
  <c r="P1959" i="14"/>
  <c r="P1722" i="14"/>
  <c r="P1965" i="14"/>
  <c r="P147" i="14"/>
  <c r="P1774" i="14"/>
  <c r="P2564" i="14"/>
  <c r="P2228" i="14"/>
  <c r="P1388" i="14"/>
  <c r="P3381" i="14"/>
  <c r="P1096" i="14"/>
  <c r="P107" i="14"/>
  <c r="P1696" i="14"/>
  <c r="P3335" i="14"/>
  <c r="P153" i="14"/>
  <c r="P483" i="14"/>
  <c r="P2035" i="14"/>
  <c r="S1471" i="14"/>
  <c r="P756" i="14"/>
  <c r="S309" i="14"/>
  <c r="S1313" i="14"/>
  <c r="P504" i="14"/>
  <c r="P2330" i="14"/>
  <c r="P38" i="14"/>
  <c r="P1777" i="14"/>
  <c r="P755" i="14"/>
  <c r="P3239" i="14"/>
  <c r="P570" i="14"/>
  <c r="S1248" i="14"/>
  <c r="P3341" i="14"/>
  <c r="P3280" i="14"/>
  <c r="P890" i="14"/>
  <c r="P2935" i="14"/>
  <c r="P1931" i="14"/>
  <c r="P3184" i="14"/>
  <c r="P2540" i="14"/>
  <c r="P1080" i="14"/>
  <c r="P1846" i="14"/>
  <c r="S3025" i="14"/>
  <c r="S3095" i="14"/>
  <c r="P3527" i="14"/>
  <c r="S2112" i="14"/>
  <c r="P545" i="14"/>
  <c r="P3444" i="14"/>
  <c r="S75" i="14"/>
  <c r="S1668" i="14"/>
  <c r="P3207" i="14"/>
  <c r="P1283" i="14"/>
  <c r="P297" i="14"/>
  <c r="P2142" i="14"/>
  <c r="P2921" i="14"/>
  <c r="P2461" i="14"/>
  <c r="P3163" i="14"/>
  <c r="S3046" i="14"/>
  <c r="P1629" i="14"/>
  <c r="P3612" i="14"/>
  <c r="P179" i="14"/>
  <c r="S1916" i="14"/>
  <c r="P196" i="14"/>
  <c r="P1062" i="14"/>
  <c r="P29" i="14"/>
  <c r="P1804" i="14"/>
  <c r="S2080" i="14"/>
  <c r="P90" i="14"/>
  <c r="P4" i="14"/>
  <c r="S1714" i="14"/>
  <c r="S3008" i="14"/>
  <c r="P1167" i="14"/>
  <c r="S3075" i="14"/>
  <c r="P2077" i="14"/>
  <c r="P3330" i="14"/>
  <c r="P1360" i="14"/>
  <c r="P2555" i="14"/>
  <c r="P2543" i="14"/>
  <c r="S377" i="14"/>
  <c r="S3401" i="14"/>
  <c r="S2408" i="14"/>
  <c r="S1224" i="14"/>
  <c r="P939" i="14"/>
  <c r="P576" i="14"/>
  <c r="P3060" i="14"/>
  <c r="P2802" i="14"/>
  <c r="P3467" i="14"/>
  <c r="P1930" i="14"/>
  <c r="P1000" i="14"/>
  <c r="P1942" i="14"/>
  <c r="P1210" i="14"/>
  <c r="S2362" i="14"/>
  <c r="S773" i="14"/>
  <c r="P2766" i="14"/>
  <c r="P194" i="14"/>
  <c r="P2021" i="14"/>
  <c r="P2692" i="14"/>
  <c r="P1992" i="14"/>
  <c r="P2844" i="14"/>
  <c r="P1447" i="14"/>
  <c r="P909" i="14"/>
  <c r="P2764" i="14"/>
  <c r="P97" i="14"/>
  <c r="P2816" i="14"/>
  <c r="P954" i="14"/>
  <c r="P1936" i="14"/>
  <c r="P3517" i="14"/>
  <c r="S676" i="14"/>
  <c r="S174" i="14"/>
  <c r="P331" i="14"/>
  <c r="P1574" i="14"/>
  <c r="P1870" i="14"/>
  <c r="P911" i="14"/>
  <c r="P1681" i="14"/>
  <c r="P3303" i="14"/>
  <c r="P1336" i="14"/>
  <c r="P2232" i="14"/>
  <c r="P2425" i="14"/>
  <c r="P78" i="14"/>
  <c r="P2932" i="14"/>
  <c r="S445" i="14"/>
  <c r="S277" i="14"/>
  <c r="P940" i="14"/>
  <c r="P1518" i="14"/>
  <c r="P3326" i="14"/>
  <c r="P1500" i="14"/>
  <c r="P1596" i="14"/>
  <c r="S3316" i="14"/>
  <c r="S2285" i="14"/>
  <c r="P14" i="14"/>
  <c r="S654" i="14"/>
  <c r="P338" i="14"/>
  <c r="P857" i="14"/>
  <c r="S1995" i="14"/>
  <c r="P745" i="14"/>
  <c r="P2876" i="14"/>
  <c r="S1136" i="14"/>
  <c r="S2119" i="14"/>
  <c r="S1297" i="14"/>
  <c r="P1065" i="14"/>
  <c r="S2701" i="14"/>
  <c r="P2041" i="14"/>
  <c r="P2865" i="14"/>
  <c r="P2930" i="14"/>
  <c r="S803" i="14"/>
  <c r="P1770" i="14"/>
  <c r="P1003" i="14"/>
  <c r="S1962" i="14"/>
  <c r="S1456" i="14"/>
  <c r="P933" i="14"/>
  <c r="P2468" i="14"/>
  <c r="S2142" i="14"/>
  <c r="P2677" i="14"/>
  <c r="P2806" i="14"/>
  <c r="P455" i="14"/>
  <c r="P2643" i="14"/>
  <c r="P2724" i="14"/>
  <c r="P952" i="14"/>
  <c r="P217" i="14"/>
  <c r="P863" i="14"/>
  <c r="P1862" i="14"/>
  <c r="P1233" i="14"/>
  <c r="P53" i="14"/>
  <c r="P786" i="14"/>
  <c r="P117" i="14"/>
  <c r="P40" i="14"/>
  <c r="P59" i="14"/>
  <c r="P3367" i="14"/>
  <c r="P10" i="14"/>
  <c r="P1162" i="14"/>
  <c r="P1924" i="14"/>
  <c r="S3161" i="14"/>
  <c r="S2134" i="14"/>
  <c r="P2615" i="14"/>
  <c r="S2116" i="14"/>
  <c r="S1964" i="14"/>
  <c r="P3286" i="14"/>
  <c r="P1012" i="14"/>
  <c r="V1922" i="14"/>
  <c r="P2202" i="14"/>
  <c r="P2985" i="14"/>
  <c r="P2045" i="14"/>
  <c r="P48" i="14"/>
  <c r="S2986" i="14"/>
  <c r="S2651" i="14"/>
  <c r="P1332" i="14"/>
  <c r="S2427" i="14"/>
  <c r="P1267" i="14"/>
  <c r="P1212" i="14"/>
  <c r="P2851" i="14"/>
  <c r="P3300" i="14"/>
  <c r="P2365" i="14"/>
  <c r="S594" i="14"/>
  <c r="S1713" i="14"/>
  <c r="P1022" i="14"/>
  <c r="S2576" i="14"/>
  <c r="S1198" i="14"/>
  <c r="S3000" i="14"/>
  <c r="P2667" i="14"/>
  <c r="P990" i="14"/>
  <c r="S3147" i="14"/>
  <c r="P1206" i="14"/>
  <c r="P3284" i="14"/>
  <c r="P1099" i="14"/>
  <c r="V3101" i="14"/>
  <c r="V3560" i="14"/>
  <c r="S2884" i="14"/>
  <c r="P2737" i="14"/>
  <c r="P1827" i="14"/>
  <c r="S1859" i="14"/>
  <c r="P563" i="14"/>
  <c r="P1817" i="14"/>
  <c r="S2822" i="14"/>
  <c r="P2471" i="14"/>
  <c r="P3554" i="14"/>
  <c r="P668" i="14"/>
  <c r="P2191" i="14"/>
  <c r="S2857" i="14"/>
  <c r="P3589" i="14"/>
  <c r="P2229" i="14"/>
  <c r="P2595" i="14"/>
  <c r="S741" i="14"/>
  <c r="S2858" i="14"/>
  <c r="P375" i="14"/>
  <c r="P2480" i="14"/>
  <c r="S2099" i="14"/>
  <c r="P2337" i="14"/>
  <c r="S1784" i="14"/>
  <c r="P807" i="14"/>
  <c r="S1627" i="14"/>
  <c r="S2029" i="14"/>
  <c r="P3572" i="14"/>
  <c r="S2930" i="14"/>
  <c r="S524" i="14"/>
  <c r="S3351" i="14"/>
  <c r="S2806" i="14"/>
  <c r="P1340" i="14"/>
  <c r="P3552" i="14"/>
  <c r="S83" i="14"/>
  <c r="P3592" i="14"/>
  <c r="S22" i="14"/>
  <c r="P69" i="14"/>
  <c r="P656" i="14"/>
  <c r="P3253" i="14"/>
  <c r="S2191" i="14"/>
  <c r="P1896" i="14"/>
  <c r="S2951" i="14"/>
  <c r="S2044" i="14"/>
  <c r="P2514" i="14"/>
  <c r="V2884" i="14"/>
  <c r="S3403" i="14"/>
  <c r="S2340" i="14"/>
  <c r="P848" i="14"/>
  <c r="S3056" i="14"/>
  <c r="S1802" i="14"/>
  <c r="S1176" i="14"/>
  <c r="S1900" i="14"/>
  <c r="P1037" i="14"/>
  <c r="P3158" i="14"/>
  <c r="P2203" i="14"/>
  <c r="P3568" i="14"/>
  <c r="S1635" i="14"/>
  <c r="S447" i="14"/>
  <c r="S1511" i="14"/>
  <c r="S3527" i="14"/>
  <c r="S2961" i="14"/>
  <c r="P2164" i="14"/>
  <c r="P1569" i="14"/>
  <c r="P991" i="14"/>
  <c r="P1620" i="14"/>
  <c r="P1988" i="14"/>
  <c r="S316" i="14"/>
  <c r="P2820" i="14"/>
  <c r="V2170" i="14"/>
  <c r="P3498" i="14"/>
  <c r="P220" i="14"/>
  <c r="S1340" i="14"/>
  <c r="S3426" i="14"/>
  <c r="S3013" i="14"/>
  <c r="P2387" i="14"/>
  <c r="P3168" i="14"/>
  <c r="Y1731" i="14"/>
  <c r="S2953" i="14"/>
  <c r="P3230" i="14"/>
  <c r="P804" i="14"/>
  <c r="P2127" i="14"/>
  <c r="P2661" i="14"/>
  <c r="P190" i="14"/>
  <c r="S2814" i="14"/>
  <c r="P1363" i="14"/>
  <c r="S178" i="14"/>
  <c r="S2484" i="14"/>
  <c r="S219" i="14"/>
  <c r="S2634" i="14"/>
  <c r="S2795" i="14"/>
  <c r="S3163" i="14"/>
  <c r="P3178" i="14"/>
  <c r="P127" i="14"/>
  <c r="P2698" i="14"/>
  <c r="P2094" i="14"/>
  <c r="S1031" i="14"/>
  <c r="P34" i="14"/>
  <c r="P520" i="14"/>
  <c r="P2466" i="14"/>
  <c r="P3017" i="14"/>
  <c r="S373" i="14"/>
  <c r="S529" i="14"/>
  <c r="P3294" i="14"/>
  <c r="P1971" i="14"/>
  <c r="P2407" i="14"/>
  <c r="P3279" i="14"/>
  <c r="P989" i="14"/>
  <c r="P1321" i="14"/>
  <c r="S413" i="14"/>
  <c r="P267" i="14"/>
  <c r="S974" i="14"/>
  <c r="P2121" i="14"/>
  <c r="P398" i="14"/>
  <c r="P163" i="14"/>
  <c r="S167" i="14"/>
  <c r="P2746" i="14"/>
  <c r="S1287" i="14"/>
  <c r="P3058" i="14"/>
  <c r="S2831" i="14"/>
  <c r="S331" i="14"/>
  <c r="P503" i="14"/>
  <c r="S2230" i="14"/>
  <c r="P3005" i="14"/>
  <c r="P2819" i="14"/>
  <c r="P2316" i="14"/>
  <c r="S1482" i="14"/>
  <c r="P52" i="14"/>
  <c r="P263" i="14"/>
  <c r="P3628" i="14"/>
  <c r="P2853" i="14"/>
  <c r="P963" i="14"/>
  <c r="P3626" i="14"/>
  <c r="P1660" i="14"/>
  <c r="S3155" i="14"/>
  <c r="P770" i="14"/>
  <c r="S936" i="14"/>
  <c r="P2275" i="14"/>
  <c r="S2137" i="14"/>
  <c r="P3028" i="14"/>
  <c r="P2579" i="14"/>
  <c r="P388" i="14"/>
  <c r="P2565" i="14"/>
  <c r="P1082" i="14"/>
  <c r="P1473" i="14"/>
  <c r="P2790" i="14"/>
  <c r="P103" i="14"/>
  <c r="P2451" i="14"/>
  <c r="S832" i="14"/>
  <c r="S3138" i="14"/>
  <c r="P2417" i="14"/>
  <c r="S2136" i="14"/>
  <c r="P24" i="14"/>
  <c r="P2293" i="14"/>
  <c r="P621" i="14"/>
  <c r="P1544" i="14"/>
  <c r="P3133" i="14"/>
  <c r="P3116" i="14"/>
  <c r="P505" i="14"/>
  <c r="P2872" i="14"/>
  <c r="P3086" i="14"/>
  <c r="S1314" i="14"/>
  <c r="P3369" i="14"/>
  <c r="S64" i="14"/>
  <c r="P349" i="14"/>
  <c r="P2730" i="14"/>
  <c r="S2886" i="14"/>
  <c r="P775" i="14"/>
  <c r="S2520" i="14"/>
  <c r="S817" i="14"/>
  <c r="S3556" i="14"/>
  <c r="P3637" i="14"/>
  <c r="S611" i="14"/>
  <c r="P2250" i="14"/>
  <c r="S29" i="14"/>
  <c r="P500" i="14"/>
  <c r="P2798" i="14"/>
  <c r="P57" i="14"/>
  <c r="P3231" i="14"/>
  <c r="P1665" i="14"/>
  <c r="S2765" i="14"/>
  <c r="P7" i="14"/>
  <c r="S950" i="14"/>
  <c r="P76" i="14"/>
  <c r="P3033" i="14"/>
  <c r="P1612" i="14"/>
  <c r="S3017" i="14"/>
  <c r="P67" i="14"/>
  <c r="P3267" i="14"/>
  <c r="P119" i="14"/>
  <c r="P18" i="14"/>
  <c r="P1990" i="14"/>
  <c r="S2920" i="14"/>
  <c r="P511" i="14"/>
  <c r="P1398" i="14"/>
  <c r="P113" i="14"/>
  <c r="P3631" i="14"/>
  <c r="S1771" i="14"/>
  <c r="P1215" i="14"/>
  <c r="P294" i="14"/>
  <c r="P937" i="14"/>
  <c r="P2254" i="14"/>
  <c r="P1632" i="14"/>
  <c r="S2646" i="14"/>
  <c r="S1945" i="14"/>
  <c r="S2867" i="14"/>
  <c r="P3365" i="14"/>
  <c r="S1091" i="14"/>
  <c r="P3037" i="14"/>
  <c r="P13" i="14"/>
  <c r="P3446" i="14"/>
  <c r="P747" i="14"/>
  <c r="P2573" i="14"/>
  <c r="P295" i="14"/>
  <c r="S3112" i="14"/>
  <c r="P3553" i="14"/>
  <c r="S2096" i="14"/>
  <c r="S1672" i="14"/>
  <c r="S1571" i="14"/>
  <c r="V676" i="14"/>
  <c r="V654" i="14"/>
  <c r="S2058" i="14"/>
  <c r="S1997" i="14"/>
  <c r="P2672" i="14"/>
  <c r="S1262" i="14"/>
  <c r="P2375" i="14"/>
  <c r="P3242" i="14"/>
  <c r="P1020" i="14"/>
  <c r="P140" i="14"/>
  <c r="P2708" i="14"/>
  <c r="S1935" i="14"/>
  <c r="S1795" i="14"/>
  <c r="V1795" i="14" s="1"/>
  <c r="P3228" i="14"/>
  <c r="P2377" i="14"/>
  <c r="P3348" i="14"/>
  <c r="S2578" i="14"/>
  <c r="P1765" i="14"/>
  <c r="S3190" i="14"/>
  <c r="S1143" i="14"/>
  <c r="P1045" i="14"/>
  <c r="S308" i="14"/>
  <c r="P1241" i="14"/>
  <c r="P2561" i="14"/>
  <c r="P58" i="14"/>
  <c r="P2264" i="14"/>
  <c r="P3276" i="14"/>
  <c r="P688" i="14"/>
  <c r="S688" i="14" s="1"/>
  <c r="P795" i="14"/>
  <c r="S795" i="14" s="1"/>
  <c r="P1821" i="14"/>
  <c r="P345" i="14"/>
  <c r="P2143" i="14"/>
  <c r="P2385" i="14"/>
  <c r="P3265" i="14"/>
  <c r="S2524" i="14"/>
  <c r="P1134" i="14"/>
  <c r="P2952" i="14"/>
  <c r="P2492" i="14"/>
  <c r="P1967" i="14"/>
  <c r="P3296" i="14"/>
  <c r="S3296" i="14" s="1"/>
  <c r="P1885" i="14"/>
  <c r="V1462" i="14"/>
  <c r="P506" i="14"/>
  <c r="P1225" i="14"/>
  <c r="P1939" i="14"/>
  <c r="P2038" i="14"/>
  <c r="S2001" i="14"/>
  <c r="P2512" i="14"/>
  <c r="P3509" i="14"/>
  <c r="P1759" i="14"/>
  <c r="P2239" i="14"/>
  <c r="P2020" i="14"/>
  <c r="P2612" i="14"/>
  <c r="P2397" i="14"/>
  <c r="P1521" i="14"/>
  <c r="P3031" i="14"/>
  <c r="S3492" i="14"/>
  <c r="P2998" i="14"/>
  <c r="P2891" i="14"/>
  <c r="P479" i="14"/>
  <c r="S1848" i="14"/>
  <c r="P1228" i="14"/>
  <c r="P3635" i="14"/>
  <c r="S3635" i="14" s="1"/>
  <c r="P1123" i="14"/>
  <c r="P1558" i="14"/>
  <c r="P806" i="14"/>
  <c r="P2502" i="14"/>
  <c r="P3141" i="14"/>
  <c r="P2812" i="14"/>
  <c r="P1741" i="14"/>
  <c r="P221" i="14"/>
  <c r="P2518" i="14"/>
  <c r="S2518" i="14" s="1"/>
  <c r="P3382" i="14"/>
  <c r="P3293" i="14"/>
  <c r="S3293" i="14" s="1"/>
  <c r="P2913" i="14"/>
  <c r="S2913" i="14" s="1"/>
  <c r="P640" i="14"/>
  <c r="P1341" i="14"/>
  <c r="S1934" i="14"/>
  <c r="P588" i="14"/>
  <c r="P2780" i="14"/>
  <c r="P2611" i="14"/>
  <c r="S425" i="14"/>
  <c r="S3624" i="14"/>
  <c r="P3410" i="14"/>
  <c r="P442" i="14"/>
  <c r="P1622" i="14"/>
  <c r="P754" i="14"/>
  <c r="P207" i="14"/>
  <c r="P727" i="14"/>
  <c r="P1110" i="14"/>
  <c r="S1110" i="14" s="1"/>
  <c r="P2006" i="14"/>
  <c r="P91" i="14"/>
  <c r="P2412" i="14"/>
  <c r="P1382" i="14"/>
  <c r="P1576" i="14"/>
  <c r="P409" i="14"/>
  <c r="P864" i="14"/>
  <c r="P116" i="14"/>
  <c r="P1799" i="14"/>
  <c r="P3638" i="14"/>
  <c r="P2702" i="14"/>
  <c r="P2372" i="14"/>
  <c r="P3243" i="14"/>
  <c r="P2311" i="14"/>
  <c r="P3640" i="14"/>
  <c r="S3137" i="14"/>
  <c r="P1355" i="14"/>
  <c r="P180" i="14"/>
  <c r="P750" i="14"/>
  <c r="P1806" i="14"/>
  <c r="P2947" i="14"/>
  <c r="P284" i="14"/>
  <c r="P468" i="14"/>
  <c r="S468" i="14" s="1"/>
  <c r="P894" i="14"/>
  <c r="P1154" i="14"/>
  <c r="P785" i="14"/>
  <c r="P841" i="14"/>
  <c r="P212" i="14"/>
  <c r="P3650" i="14"/>
  <c r="P274" i="14"/>
  <c r="P2893" i="14"/>
  <c r="P3183" i="14"/>
  <c r="P2225" i="14"/>
  <c r="S3081" i="14"/>
  <c r="P714" i="14"/>
  <c r="S1907" i="14"/>
  <c r="S1652" i="14"/>
  <c r="S1325" i="14"/>
  <c r="P927" i="14"/>
  <c r="S2453" i="14"/>
  <c r="P2161" i="14"/>
  <c r="P3092" i="14"/>
  <c r="P2693" i="14"/>
  <c r="P851" i="14"/>
  <c r="P2366" i="14"/>
  <c r="S3596" i="14"/>
  <c r="S513" i="14"/>
  <c r="P1663" i="14"/>
  <c r="S3292" i="14"/>
  <c r="P2283" i="14"/>
  <c r="P2374" i="14"/>
  <c r="P1044" i="14"/>
  <c r="P5" i="14"/>
  <c r="P1575" i="14"/>
  <c r="P3359" i="14"/>
  <c r="P2047" i="14"/>
  <c r="P1797" i="14"/>
  <c r="P3199" i="14"/>
  <c r="P2315" i="14"/>
  <c r="P3387" i="14"/>
  <c r="P1630" i="14"/>
  <c r="P2139" i="14"/>
  <c r="P2071" i="14"/>
  <c r="S3583" i="14"/>
  <c r="P559" i="14"/>
  <c r="P3327" i="14"/>
  <c r="P3157" i="14"/>
  <c r="P2988" i="14"/>
  <c r="P3122" i="14"/>
  <c r="P1987" i="14"/>
  <c r="S3145" i="14"/>
  <c r="P1364" i="14"/>
  <c r="P1375" i="14"/>
  <c r="P1124" i="14"/>
  <c r="S2143" i="14"/>
  <c r="S710" i="14"/>
  <c r="P540" i="14"/>
  <c r="P614" i="14"/>
  <c r="P203" i="14"/>
  <c r="P3216" i="14"/>
  <c r="P583" i="14"/>
  <c r="S583" i="14" s="1"/>
  <c r="P1208" i="14"/>
  <c r="P1528" i="14"/>
  <c r="P2255" i="14"/>
  <c r="P3430" i="14"/>
  <c r="P1982" i="14"/>
  <c r="P1807" i="14"/>
  <c r="S561" i="14"/>
  <c r="P3177" i="14"/>
  <c r="P1257" i="14"/>
  <c r="P3627" i="14"/>
  <c r="P2308" i="14"/>
  <c r="P1203" i="14"/>
  <c r="P655" i="14"/>
  <c r="P3105" i="14"/>
  <c r="P2553" i="14"/>
  <c r="P3047" i="14"/>
  <c r="P1623" i="14"/>
  <c r="P1217" i="14"/>
  <c r="P2978" i="14"/>
  <c r="P1461" i="14"/>
  <c r="P126" i="14"/>
  <c r="P2312" i="14"/>
  <c r="S1191" i="14"/>
  <c r="P200" i="14"/>
  <c r="P591" i="14"/>
  <c r="P637" i="14"/>
  <c r="S637" i="14" s="1"/>
  <c r="P2113" i="14"/>
  <c r="S1430" i="14"/>
  <c r="P730" i="14"/>
  <c r="S2205" i="14"/>
  <c r="V2205" i="14" s="1"/>
  <c r="P482" i="14"/>
  <c r="P764" i="14"/>
  <c r="P689" i="14"/>
  <c r="P363" i="14"/>
  <c r="P1014" i="14"/>
  <c r="P3018" i="14"/>
  <c r="S1941" i="14"/>
  <c r="P3417" i="14"/>
  <c r="P416" i="14"/>
  <c r="P1734" i="14"/>
  <c r="S3198" i="14"/>
  <c r="P669" i="14"/>
  <c r="S1766" i="14"/>
  <c r="P3633" i="14"/>
  <c r="P3263" i="14"/>
  <c r="P3587" i="14"/>
  <c r="P1141" i="14"/>
  <c r="P1792" i="14"/>
  <c r="P1631" i="14"/>
  <c r="P3557" i="14"/>
  <c r="P2288" i="14"/>
  <c r="P3024" i="14"/>
  <c r="S2804" i="14"/>
  <c r="P2521" i="14"/>
  <c r="P15" i="14"/>
  <c r="S3249" i="14"/>
  <c r="P270" i="14"/>
  <c r="P955" i="14"/>
  <c r="P3275" i="14"/>
  <c r="P702" i="14"/>
  <c r="P3571" i="14"/>
  <c r="P2272" i="14"/>
  <c r="P1976" i="14"/>
  <c r="P3244" i="14"/>
  <c r="P1312" i="14"/>
  <c r="S1312" i="14" s="1"/>
  <c r="P2384" i="14"/>
  <c r="P2640" i="14"/>
  <c r="S2640" i="14" s="1"/>
  <c r="P3346" i="14"/>
  <c r="P1989" i="14"/>
  <c r="P3027" i="14"/>
  <c r="P3478" i="14"/>
  <c r="P831" i="14"/>
  <c r="P2627" i="14"/>
  <c r="P171" i="14"/>
  <c r="P829" i="14"/>
  <c r="S829" i="14" s="1"/>
  <c r="P1608" i="14"/>
  <c r="P133" i="14"/>
  <c r="P2501" i="14"/>
  <c r="P1974" i="14"/>
  <c r="P1906" i="14"/>
  <c r="S2063" i="14"/>
  <c r="S1348" i="14"/>
  <c r="S376" i="14"/>
  <c r="S737" i="14"/>
  <c r="V3463" i="14"/>
  <c r="S1036" i="14"/>
  <c r="P1049" i="14"/>
  <c r="P2610" i="14"/>
  <c r="P2592" i="14"/>
  <c r="V561" i="14"/>
  <c r="P3205" i="14"/>
  <c r="P2190" i="14"/>
  <c r="S1195" i="14"/>
  <c r="P2824" i="14"/>
  <c r="P1276" i="14"/>
  <c r="P862" i="14"/>
  <c r="P1147" i="14"/>
  <c r="P3546" i="14"/>
  <c r="P2211" i="14"/>
  <c r="S3619" i="14"/>
  <c r="P772" i="14"/>
  <c r="P2129" i="14"/>
  <c r="P317" i="14"/>
  <c r="P195" i="14"/>
  <c r="P1645" i="14"/>
  <c r="P3192" i="14"/>
  <c r="P3414" i="14"/>
  <c r="P3336" i="14"/>
  <c r="P1266" i="14"/>
  <c r="P828" i="14"/>
  <c r="P1421" i="14"/>
  <c r="P1172" i="14"/>
  <c r="P2012" i="14"/>
  <c r="P3100" i="14"/>
  <c r="S720" i="14"/>
  <c r="P3266" i="14"/>
  <c r="P3392" i="14"/>
  <c r="P636" i="14"/>
  <c r="P607" i="14"/>
  <c r="P2674" i="14"/>
  <c r="P2929" i="14"/>
  <c r="S2929" i="14" s="1"/>
  <c r="P2773" i="14"/>
  <c r="P3438" i="14"/>
  <c r="S869" i="14"/>
  <c r="P166" i="14"/>
  <c r="P3402" i="14"/>
  <c r="P624" i="14"/>
  <c r="P20" i="14"/>
  <c r="P3130" i="14"/>
  <c r="S2538" i="14"/>
  <c r="P1543" i="14"/>
  <c r="P767" i="14"/>
  <c r="P1667" i="14"/>
  <c r="P2770" i="14"/>
  <c r="S1649" i="14"/>
  <c r="P574" i="14"/>
  <c r="S1765" i="14"/>
  <c r="P2832" i="14"/>
  <c r="P3194" i="14"/>
  <c r="S3194" i="14" s="1"/>
  <c r="S3012" i="14"/>
  <c r="S1809" i="14"/>
  <c r="V3580" i="14"/>
  <c r="P470" i="14"/>
  <c r="P170" i="14"/>
  <c r="P3450" i="14"/>
  <c r="S3522" i="14"/>
  <c r="P1420" i="14"/>
  <c r="P2955" i="14"/>
  <c r="S1203" i="14"/>
  <c r="P2320" i="14"/>
  <c r="P287" i="14"/>
  <c r="P3484" i="14"/>
  <c r="S3484" i="14" s="1"/>
  <c r="S2537" i="14"/>
  <c r="P2695" i="14"/>
  <c r="P3212" i="14"/>
  <c r="S2903" i="14"/>
  <c r="P1097" i="14"/>
  <c r="P1343" i="14"/>
  <c r="P1187" i="14"/>
  <c r="S1187" i="14" s="1"/>
  <c r="P1884" i="14"/>
  <c r="P2396" i="14"/>
  <c r="P1008" i="14"/>
  <c r="P3505" i="14"/>
  <c r="P1450" i="14"/>
  <c r="P3180" i="14"/>
  <c r="P866" i="14"/>
  <c r="S1633" i="14"/>
  <c r="P2880" i="14"/>
  <c r="P1455" i="14"/>
  <c r="P1729" i="14"/>
  <c r="P762" i="14"/>
  <c r="S2328" i="14"/>
  <c r="V2328" i="14" s="1"/>
  <c r="S3423" i="14"/>
  <c r="S3448" i="14"/>
  <c r="S2713" i="14"/>
  <c r="P3229" i="14"/>
  <c r="S2218" i="14"/>
  <c r="S2641" i="14"/>
  <c r="S2369" i="14"/>
  <c r="P2776" i="14"/>
  <c r="P1590" i="14"/>
  <c r="S1438" i="14"/>
  <c r="P1204" i="14"/>
  <c r="P3536" i="14"/>
  <c r="P1466" i="14"/>
  <c r="S1403" i="14"/>
  <c r="S805" i="14"/>
  <c r="S1536" i="14"/>
  <c r="S1171" i="14"/>
  <c r="P544" i="14"/>
  <c r="P1502" i="14"/>
  <c r="S1455" i="14"/>
  <c r="S48" i="14"/>
  <c r="V48" i="14" s="1"/>
  <c r="P12" i="14"/>
  <c r="P1016" i="14"/>
  <c r="S995" i="14"/>
  <c r="P2600" i="14"/>
  <c r="P1435" i="14"/>
  <c r="P1854" i="14"/>
  <c r="S1854" i="14" s="1"/>
  <c r="S1223" i="14"/>
  <c r="S2311" i="14"/>
  <c r="S2249" i="14"/>
  <c r="S2896" i="14"/>
  <c r="S1416" i="14"/>
  <c r="S3215" i="14"/>
  <c r="P2242" i="14"/>
  <c r="P1465" i="14"/>
  <c r="S2983" i="14"/>
  <c r="P487" i="14"/>
  <c r="P2067" i="14"/>
  <c r="P902" i="14"/>
  <c r="S109" i="14"/>
  <c r="S1281" i="14"/>
  <c r="S1047" i="14"/>
  <c r="S1146" i="14"/>
  <c r="P3561" i="14"/>
  <c r="P2031" i="14"/>
  <c r="S2031" i="14" s="1"/>
  <c r="P3118" i="14"/>
  <c r="P2241" i="14"/>
  <c r="P2194" i="14"/>
  <c r="P2563" i="14"/>
  <c r="P843" i="14"/>
  <c r="S3164" i="14"/>
  <c r="P903" i="14"/>
  <c r="S1370" i="14"/>
  <c r="P2445" i="14"/>
  <c r="P205" i="14"/>
  <c r="P541" i="14"/>
  <c r="S640" i="14"/>
  <c r="P678" i="14"/>
  <c r="S1263" i="14"/>
  <c r="S572" i="14"/>
  <c r="V3012" i="14"/>
  <c r="P2580" i="14"/>
  <c r="P3518" i="14"/>
  <c r="P1255" i="14"/>
  <c r="P1414" i="14"/>
  <c r="S1582" i="14"/>
  <c r="P222" i="14"/>
  <c r="P822" i="14"/>
  <c r="P3491" i="14"/>
  <c r="V1198" i="14"/>
  <c r="S2714" i="14"/>
  <c r="V2063" i="14"/>
  <c r="P849" i="14"/>
  <c r="S2727" i="14"/>
  <c r="S1808" i="14"/>
  <c r="P1428" i="14"/>
  <c r="P2317" i="14"/>
  <c r="P3388" i="14"/>
  <c r="P2997" i="14"/>
  <c r="P463" i="14"/>
  <c r="S1154" i="14"/>
  <c r="P1098" i="14"/>
  <c r="P3477" i="14"/>
  <c r="P3080" i="14"/>
  <c r="S948" i="14"/>
  <c r="S1500" i="14"/>
  <c r="S107" i="14"/>
  <c r="S1498" i="14"/>
  <c r="S992" i="14"/>
  <c r="P1397" i="14"/>
  <c r="V1455" i="14"/>
  <c r="P2349" i="14"/>
  <c r="P2305" i="14"/>
  <c r="S712" i="14"/>
  <c r="S843" i="14"/>
  <c r="P3072" i="14"/>
  <c r="P2469" i="14"/>
  <c r="S2469" i="14" s="1"/>
  <c r="P2732" i="14"/>
  <c r="P3598" i="14"/>
  <c r="P3004" i="14"/>
  <c r="P1739" i="14"/>
  <c r="P2628" i="14"/>
  <c r="S2389" i="14"/>
  <c r="P847" i="14"/>
  <c r="S1940" i="14"/>
  <c r="R1" i="14"/>
  <c r="P2447" i="14"/>
  <c r="V2029" i="14"/>
  <c r="S2778" i="14"/>
  <c r="P360" i="14"/>
  <c r="P1692" i="14"/>
  <c r="P3447" i="14"/>
  <c r="P704" i="14"/>
  <c r="S2435" i="14"/>
  <c r="S1238" i="14"/>
  <c r="S3394" i="14"/>
  <c r="P2960" i="14"/>
  <c r="P1038" i="14"/>
  <c r="S2365" i="14"/>
  <c r="S527" i="14"/>
  <c r="P2601" i="14"/>
  <c r="P110" i="14"/>
  <c r="S2194" i="14"/>
  <c r="S798" i="14"/>
  <c r="P3016" i="14"/>
  <c r="P1442" i="14"/>
  <c r="P1138" i="14"/>
  <c r="P2774" i="14"/>
  <c r="S460" i="14"/>
  <c r="P682" i="14"/>
  <c r="P3541" i="14"/>
  <c r="P1728" i="14"/>
  <c r="P731" i="14"/>
  <c r="S444" i="14"/>
  <c r="P1319" i="14"/>
  <c r="P2023" i="14"/>
  <c r="S1838" i="14"/>
  <c r="P1053" i="14"/>
  <c r="S1712" i="14"/>
  <c r="S491" i="14"/>
  <c r="P528" i="14"/>
  <c r="P1410" i="14"/>
  <c r="P1972" i="14"/>
  <c r="S2581" i="14"/>
  <c r="P3601" i="14"/>
  <c r="P1794" i="14"/>
  <c r="P2719" i="14"/>
  <c r="P598" i="14"/>
  <c r="P462" i="14"/>
  <c r="S884" i="14"/>
  <c r="P2269" i="14"/>
  <c r="P1331" i="14"/>
  <c r="P296" i="14"/>
  <c r="P2838" i="14"/>
  <c r="P1920" i="14"/>
  <c r="P2014" i="14"/>
  <c r="P3549" i="14"/>
  <c r="P820" i="14"/>
  <c r="P2064" i="14"/>
  <c r="P3506" i="14"/>
  <c r="P1475" i="14"/>
  <c r="P929" i="14"/>
  <c r="P1950" i="14"/>
  <c r="S214" i="14"/>
  <c r="P1856" i="14"/>
  <c r="P3343" i="14"/>
  <c r="P2779" i="14"/>
  <c r="P926" i="14"/>
  <c r="P2589" i="14"/>
  <c r="S960" i="14"/>
  <c r="S2612" i="14"/>
  <c r="P1725" i="14"/>
  <c r="P400" i="14"/>
  <c r="S2367" i="14"/>
  <c r="P3636" i="14"/>
  <c r="P3540" i="14"/>
  <c r="S2114" i="14"/>
  <c r="P537" i="14"/>
  <c r="S2219" i="14"/>
  <c r="P456" i="14"/>
  <c r="P1046" i="14"/>
  <c r="P1760" i="14"/>
  <c r="P367" i="14"/>
  <c r="S2570" i="14"/>
  <c r="P2243" i="14"/>
  <c r="S2499" i="14"/>
  <c r="P2680" i="14"/>
  <c r="P2379" i="14"/>
  <c r="P3657" i="14"/>
  <c r="P610" i="14"/>
  <c r="P3124" i="14"/>
  <c r="P1243" i="14"/>
  <c r="S3420" i="14"/>
  <c r="S2000" i="14"/>
  <c r="S179" i="14"/>
  <c r="P3108" i="14"/>
  <c r="S1080" i="14"/>
  <c r="S3100" i="14"/>
  <c r="S3550" i="14"/>
  <c r="P3136" i="14"/>
  <c r="P2279" i="14"/>
  <c r="P3424" i="14"/>
  <c r="P2984" i="14"/>
  <c r="P2013" i="14"/>
  <c r="P1548" i="14"/>
  <c r="P2465" i="14"/>
  <c r="P1791" i="14"/>
  <c r="S3244" i="14"/>
  <c r="S1220" i="14"/>
  <c r="P2995" i="14"/>
  <c r="P2750" i="14"/>
  <c r="S1505" i="14"/>
  <c r="P1093" i="14"/>
  <c r="P2199" i="14"/>
  <c r="P2938" i="14"/>
  <c r="S2736" i="14"/>
  <c r="S218" i="14"/>
  <c r="P2740" i="14"/>
  <c r="P2603" i="14"/>
  <c r="S300" i="14"/>
  <c r="P122" i="14"/>
  <c r="S3451" i="14"/>
  <c r="V308" i="14"/>
  <c r="P1833" i="14"/>
  <c r="S125" i="14"/>
  <c r="P1662" i="14"/>
  <c r="P2007" i="14"/>
  <c r="S2764" i="14"/>
  <c r="S2863" i="14"/>
  <c r="S2158" i="14"/>
  <c r="S1924" i="14"/>
  <c r="P790" i="14"/>
  <c r="S2892" i="14"/>
  <c r="P225" i="14"/>
  <c r="S820" i="14"/>
  <c r="S3236" i="14"/>
  <c r="S1697" i="14"/>
  <c r="V3624" i="14"/>
  <c r="P2409" i="14"/>
  <c r="P3041" i="14"/>
  <c r="S713" i="14"/>
  <c r="V1914" i="14"/>
  <c r="S3517" i="14"/>
  <c r="S2540" i="14"/>
  <c r="P3466" i="14"/>
  <c r="P27" i="14"/>
  <c r="S702" i="14"/>
  <c r="V1691" i="14"/>
  <c r="S2381" i="14"/>
  <c r="P593" i="14"/>
  <c r="S1431" i="14"/>
  <c r="S1689" i="14"/>
  <c r="V1250" i="14"/>
  <c r="S1153" i="14"/>
  <c r="S2411" i="14"/>
  <c r="S2642" i="14"/>
  <c r="V2607" i="14"/>
  <c r="S1332" i="14"/>
  <c r="S2438" i="14"/>
  <c r="S635" i="14"/>
  <c r="S27" i="14"/>
  <c r="V2099" i="14"/>
  <c r="S3421" i="14"/>
  <c r="P1702" i="14"/>
  <c r="S30" i="14"/>
  <c r="S2078" i="14"/>
  <c r="S2973" i="14"/>
  <c r="S3487" i="14"/>
  <c r="P210" i="14"/>
  <c r="S1280" i="14"/>
  <c r="S469" i="14"/>
  <c r="S780" i="14"/>
  <c r="S533" i="14"/>
  <c r="S738" i="14"/>
  <c r="S685" i="14"/>
  <c r="V1670" i="14"/>
  <c r="S1596" i="14"/>
  <c r="S3002" i="14"/>
  <c r="S2609" i="14"/>
  <c r="S1327" i="14"/>
  <c r="V2472" i="14"/>
  <c r="S1134" i="14"/>
  <c r="S2737" i="14"/>
  <c r="P2950" i="14"/>
  <c r="P3073" i="14"/>
  <c r="P708" i="14"/>
  <c r="S2268" i="14"/>
  <c r="S73" i="14"/>
  <c r="P71" i="14"/>
  <c r="S2009" i="14"/>
  <c r="P474" i="14"/>
  <c r="S3627" i="14"/>
  <c r="P1858" i="14"/>
  <c r="S108" i="14"/>
  <c r="S2681" i="14"/>
  <c r="P3165" i="14"/>
  <c r="S3133" i="14"/>
  <c r="S3649" i="14"/>
  <c r="S2686" i="14"/>
  <c r="S1342" i="14"/>
  <c r="P3171" i="14"/>
  <c r="P1056" i="14"/>
  <c r="P2343" i="14"/>
  <c r="P2358" i="14"/>
  <c r="P3411" i="14"/>
  <c r="S451" i="14"/>
  <c r="P2772" i="14"/>
  <c r="P3409" i="14"/>
  <c r="P2972" i="14"/>
  <c r="P2224" i="14"/>
  <c r="P1738" i="14"/>
  <c r="P1083" i="14"/>
  <c r="P3151" i="14"/>
  <c r="P2333" i="14"/>
  <c r="P666" i="14"/>
  <c r="P2500" i="14"/>
  <c r="P2944" i="14"/>
  <c r="S746" i="14"/>
  <c r="P173" i="14"/>
  <c r="P1921" i="14"/>
  <c r="P2922" i="14"/>
  <c r="P1496" i="14"/>
  <c r="P3283" i="14"/>
  <c r="P410" i="14"/>
  <c r="P1648" i="14"/>
  <c r="P996" i="14"/>
  <c r="P736" i="14"/>
  <c r="P3187" i="14"/>
  <c r="P202" i="14"/>
  <c r="P1998" i="14"/>
  <c r="S3135" i="14"/>
  <c r="P2846" i="14"/>
  <c r="P143" i="14"/>
  <c r="P1114" i="14"/>
  <c r="P2430" i="14"/>
  <c r="P2298" i="14"/>
  <c r="P507" i="14"/>
  <c r="S771" i="14"/>
  <c r="P87" i="14"/>
  <c r="P3499" i="14"/>
  <c r="P1636" i="14"/>
  <c r="P519" i="14"/>
  <c r="P1589" i="14"/>
  <c r="S653" i="14"/>
  <c r="S3178" i="14"/>
  <c r="P1024" i="14"/>
  <c r="S2334" i="14"/>
  <c r="P1694" i="14"/>
  <c r="P2271" i="14"/>
  <c r="P1183" i="14"/>
  <c r="P2733" i="14"/>
  <c r="S2679" i="14"/>
  <c r="S370" i="14"/>
  <c r="S1541" i="14"/>
  <c r="P408" i="14"/>
  <c r="S1681" i="14"/>
  <c r="P889" i="14"/>
  <c r="S2330" i="14"/>
  <c r="S2240" i="14"/>
  <c r="P3548" i="14"/>
  <c r="P148" i="14"/>
  <c r="P2278" i="14"/>
  <c r="P290" i="14"/>
  <c r="S1014" i="14"/>
  <c r="S410" i="14"/>
  <c r="S1241" i="14"/>
  <c r="P1751" i="14"/>
  <c r="P514" i="14"/>
  <c r="P814" i="14"/>
  <c r="S383" i="14"/>
  <c r="S609" i="14"/>
  <c r="V2963" i="14"/>
  <c r="P2483" i="14"/>
  <c r="P39" i="14"/>
  <c r="S85" i="14"/>
  <c r="S3010" i="14"/>
  <c r="P435" i="14"/>
  <c r="P2957" i="14"/>
  <c r="P2688" i="14"/>
  <c r="P3486" i="14"/>
  <c r="P3069" i="14"/>
  <c r="S299" i="14"/>
  <c r="P3298" i="14"/>
  <c r="P3218" i="14"/>
  <c r="S3416" i="14"/>
  <c r="P3337" i="14"/>
  <c r="P883" i="14"/>
  <c r="P1598" i="14"/>
  <c r="P2841" i="14"/>
  <c r="P3405" i="14"/>
  <c r="S3239" i="14"/>
  <c r="S3444" i="14"/>
  <c r="P3245" i="14"/>
  <c r="P2758" i="14"/>
  <c r="V1425" i="14"/>
  <c r="S772" i="14"/>
  <c r="S1710" i="14"/>
  <c r="V1633" i="14"/>
  <c r="S3206" i="14"/>
  <c r="P1605" i="14"/>
  <c r="P2355" i="14"/>
  <c r="P1519" i="14"/>
  <c r="S3188" i="14"/>
  <c r="P2046" i="14"/>
  <c r="S993" i="14"/>
  <c r="P2095" i="14"/>
  <c r="S929" i="14"/>
  <c r="S1013" i="14"/>
  <c r="S432" i="14"/>
  <c r="P2402" i="14"/>
  <c r="S2464" i="14"/>
  <c r="S953" i="14"/>
  <c r="S2598" i="14"/>
  <c r="P1349" i="14"/>
  <c r="S3146" i="14"/>
  <c r="S901" i="14"/>
  <c r="S564" i="14"/>
  <c r="S1289" i="14"/>
  <c r="S3582" i="14"/>
  <c r="S1812" i="14"/>
  <c r="P1546" i="14"/>
  <c r="P477" i="14"/>
  <c r="P1112" i="14"/>
  <c r="P577" i="14"/>
  <c r="P1009" i="14"/>
  <c r="P1188" i="14"/>
  <c r="P1333" i="14"/>
  <c r="P3044" i="14"/>
  <c r="S3289" i="14"/>
  <c r="V1289" i="14"/>
  <c r="S3113" i="14"/>
  <c r="S61" i="14"/>
  <c r="S66" i="14"/>
  <c r="P411" i="14"/>
  <c r="P379" i="14"/>
  <c r="S1401" i="14"/>
  <c r="P2348" i="14"/>
  <c r="P1058" i="14"/>
  <c r="P2120" i="14"/>
  <c r="S2592" i="14"/>
  <c r="S212" i="14"/>
  <c r="P3323" i="14"/>
  <c r="S1576" i="14"/>
  <c r="S3410" i="14"/>
  <c r="S479" i="14"/>
  <c r="S1663" i="14"/>
  <c r="S2994" i="14"/>
  <c r="P334" i="14"/>
  <c r="P6" i="14"/>
  <c r="S2242" i="14"/>
  <c r="P1996" i="14"/>
  <c r="P2783" i="14"/>
  <c r="S3007" i="14"/>
  <c r="P325" i="14"/>
  <c r="P2786" i="14"/>
  <c r="P2111" i="14"/>
  <c r="S3547" i="14"/>
  <c r="S2567" i="14"/>
  <c r="P885" i="14"/>
  <c r="S3620" i="14"/>
  <c r="S1933" i="14"/>
  <c r="S3623" i="14"/>
  <c r="V936" i="14"/>
  <c r="S1045" i="14"/>
  <c r="V2408" i="14"/>
  <c r="V2986" i="14"/>
  <c r="P3567" i="14"/>
  <c r="S1389" i="14"/>
  <c r="P3475" i="14"/>
  <c r="S3519" i="14"/>
  <c r="P1115" i="14"/>
  <c r="P749" i="14"/>
  <c r="S1621" i="14"/>
  <c r="S1920" i="14"/>
  <c r="S3457" i="14"/>
  <c r="S188" i="14"/>
  <c r="S651" i="14"/>
  <c r="V1964" i="14"/>
  <c r="V376" i="14"/>
  <c r="V3206" i="14"/>
  <c r="S1213" i="14"/>
  <c r="P1699" i="14"/>
  <c r="S470" i="14"/>
  <c r="V2191" i="14"/>
  <c r="P3269" i="14"/>
  <c r="P301" i="14"/>
  <c r="P2617" i="14"/>
  <c r="V2227" i="14"/>
  <c r="S1737" i="14"/>
  <c r="S1411" i="14"/>
  <c r="P2845" i="14"/>
  <c r="S1461" i="14"/>
  <c r="S3029" i="14"/>
  <c r="P2741" i="14"/>
  <c r="S2999" i="14"/>
  <c r="S2856" i="14"/>
  <c r="V1934" i="14"/>
  <c r="S1902" i="14"/>
  <c r="S396" i="14"/>
  <c r="S3332" i="14"/>
  <c r="S12" i="14"/>
  <c r="S3386" i="14"/>
  <c r="P3439" i="14"/>
  <c r="V3100" i="14"/>
  <c r="S1333" i="14"/>
  <c r="S2417" i="14"/>
  <c r="S1732" i="14"/>
  <c r="S3197" i="14"/>
  <c r="P2715" i="14"/>
  <c r="P2192" i="14"/>
  <c r="P271" i="14"/>
  <c r="P1819" i="14"/>
  <c r="S2139" i="14"/>
  <c r="P1533" i="14"/>
  <c r="S2788" i="14"/>
  <c r="S1475" i="14"/>
  <c r="S3269" i="14"/>
  <c r="P2662" i="14"/>
  <c r="S461" i="14"/>
  <c r="S1937" i="14"/>
  <c r="V2765" i="14"/>
  <c r="S1564" i="14"/>
  <c r="S3022" i="14"/>
  <c r="P815" i="14"/>
  <c r="P2599" i="14"/>
  <c r="S1055" i="14"/>
  <c r="P2866" i="14"/>
  <c r="P3641" i="14"/>
  <c r="S392" i="14"/>
  <c r="P2051" i="14"/>
  <c r="P2721" i="14"/>
  <c r="P1727" i="14"/>
  <c r="S1209" i="14"/>
  <c r="S2023" i="14"/>
  <c r="S2372" i="14"/>
  <c r="V832" i="14"/>
  <c r="P2188" i="14"/>
  <c r="V1636" i="14"/>
  <c r="S353" i="14"/>
  <c r="P3538" i="14"/>
  <c r="S2605" i="14"/>
  <c r="S269" i="14"/>
  <c r="P2825" i="14"/>
  <c r="P931" i="14"/>
  <c r="P3395" i="14"/>
  <c r="P2154" i="14"/>
  <c r="P1231" i="14"/>
  <c r="S3343" i="14"/>
  <c r="P2860" i="14"/>
  <c r="P1265" i="14"/>
  <c r="P1523" i="14"/>
  <c r="P2669" i="14"/>
  <c r="S1417" i="14"/>
  <c r="P845" i="14"/>
  <c r="P3260" i="14"/>
  <c r="P70" i="14"/>
  <c r="P2979" i="14"/>
  <c r="S2008" i="14"/>
  <c r="P268" i="14"/>
  <c r="V2781" i="14"/>
  <c r="P156" i="14"/>
  <c r="P2294" i="14"/>
  <c r="S3431" i="14"/>
  <c r="S3049" i="14"/>
  <c r="S1509" i="14"/>
  <c r="S857" i="14"/>
  <c r="S724" i="14"/>
  <c r="S2183" i="14"/>
  <c r="S2687" i="14"/>
  <c r="V1146" i="14"/>
  <c r="V179" i="14"/>
  <c r="S2225" i="14"/>
  <c r="P3353" i="14"/>
  <c r="V1230" i="14"/>
  <c r="S3305" i="14"/>
  <c r="S362" i="14"/>
  <c r="S3109" i="14"/>
  <c r="V1080" i="14"/>
  <c r="S504" i="14"/>
  <c r="P1002" i="14"/>
  <c r="P2017" i="14"/>
  <c r="V928" i="14"/>
  <c r="S3151" i="14"/>
  <c r="S942" i="14"/>
  <c r="S388" i="14"/>
  <c r="S1846" i="14"/>
  <c r="S1943" i="14"/>
  <c r="S602" i="14"/>
  <c r="P1429" i="14"/>
  <c r="P1742" i="14"/>
  <c r="S894" i="14"/>
  <c r="S3459" i="14"/>
  <c r="S3393" i="14"/>
  <c r="P774" i="14"/>
  <c r="P2596" i="14"/>
  <c r="S1044" i="14"/>
  <c r="P423" i="14"/>
  <c r="S2595" i="14"/>
  <c r="S1026" i="14"/>
  <c r="V2000" i="14"/>
  <c r="P2696" i="14"/>
  <c r="V1438" i="14"/>
  <c r="S1486" i="14"/>
  <c r="V1108" i="14"/>
  <c r="S1435" i="14"/>
  <c r="S1008" i="14"/>
  <c r="P2757" i="14"/>
  <c r="S3211" i="14"/>
  <c r="S2410" i="14"/>
  <c r="P1775" i="14"/>
  <c r="P3614" i="14"/>
  <c r="P1113" i="14"/>
  <c r="P3210" i="14"/>
  <c r="P1484" i="14"/>
  <c r="S1034" i="14"/>
  <c r="P908" i="14"/>
  <c r="S1785" i="14"/>
  <c r="S382" i="14"/>
  <c r="P535" i="14"/>
  <c r="S2250" i="14"/>
  <c r="S1326" i="14"/>
  <c r="S1590" i="14"/>
  <c r="P1651" i="14"/>
  <c r="S2067" i="14"/>
  <c r="S126" i="14"/>
  <c r="S770" i="14"/>
  <c r="V746" i="14"/>
  <c r="S3254" i="14"/>
  <c r="V3292" i="14"/>
  <c r="P1898" i="14"/>
  <c r="P2976" i="14"/>
  <c r="P2032" i="14"/>
  <c r="S3486" i="14"/>
  <c r="S3193" i="14"/>
  <c r="S752" i="14"/>
  <c r="S62" i="14"/>
  <c r="S719" i="14"/>
  <c r="S2758" i="14"/>
  <c r="S2298" i="14"/>
  <c r="V460" i="14"/>
  <c r="P2948" i="14"/>
  <c r="S3503" i="14"/>
  <c r="V1153" i="14"/>
  <c r="S2891" i="14"/>
  <c r="P776" i="14"/>
  <c r="S488" i="14"/>
  <c r="V2592" i="14"/>
  <c r="V564" i="14"/>
  <c r="V3431" i="14"/>
  <c r="S754" i="14"/>
  <c r="P2990" i="14"/>
  <c r="P3654" i="14"/>
  <c r="P2542" i="14"/>
  <c r="V3331" i="14"/>
  <c r="S573" i="14"/>
  <c r="P3462" i="14"/>
  <c r="S2597" i="14"/>
  <c r="P2423" i="14"/>
  <c r="S84" i="14"/>
  <c r="V1223" i="14"/>
  <c r="P159" i="14"/>
  <c r="S3319" i="14"/>
  <c r="S2952" i="14"/>
  <c r="V2795" i="14"/>
  <c r="S23" i="14"/>
  <c r="S775" i="14"/>
  <c r="S3346" i="14"/>
  <c r="S646" i="14"/>
  <c r="S1660" i="14"/>
  <c r="V2966" i="14"/>
  <c r="P1019" i="14"/>
  <c r="S3118" i="14"/>
  <c r="P1869" i="14"/>
  <c r="S1384" i="14"/>
  <c r="S1592" i="14"/>
  <c r="P566" i="14"/>
  <c r="S3330" i="14"/>
  <c r="P2217" i="14"/>
  <c r="S2127" i="14"/>
  <c r="S1727" i="14"/>
  <c r="S2653" i="14"/>
  <c r="S1931" i="14"/>
  <c r="S1797" i="14"/>
  <c r="S2353" i="14"/>
  <c r="S2894" i="14"/>
  <c r="P2446" i="14"/>
  <c r="P1839" i="14"/>
  <c r="P1011" i="14"/>
  <c r="P213" i="14"/>
  <c r="P1028" i="14"/>
  <c r="P3565" i="14"/>
  <c r="P1876" i="14"/>
  <c r="S3059" i="14"/>
  <c r="P1087" i="14"/>
  <c r="V2892" i="14"/>
  <c r="P471" i="14"/>
  <c r="S620" i="14"/>
  <c r="V3025" i="14"/>
  <c r="S786" i="14"/>
  <c r="P2306" i="14"/>
  <c r="S2769" i="14"/>
  <c r="P3240" i="14"/>
  <c r="P2022" i="14"/>
  <c r="S673" i="14"/>
  <c r="S1980" i="14"/>
  <c r="P3603" i="14"/>
  <c r="S3500" i="14"/>
  <c r="S2573" i="14"/>
  <c r="S3552" i="14"/>
  <c r="P2196" i="14"/>
  <c r="S1852" i="14"/>
  <c r="S3577" i="14"/>
  <c r="S3554" i="14"/>
  <c r="V3393" i="14"/>
  <c r="P342" i="14"/>
  <c r="S614" i="14"/>
  <c r="P592" i="14"/>
  <c r="V62" i="14"/>
  <c r="V529" i="14"/>
  <c r="P144" i="14"/>
  <c r="P2799" i="14"/>
  <c r="P3023" i="14"/>
  <c r="P464" i="14"/>
  <c r="P1618" i="14"/>
  <c r="P1079" i="14"/>
  <c r="S2928" i="14"/>
  <c r="V1766" i="14"/>
  <c r="P378" i="14"/>
  <c r="P2307" i="14"/>
  <c r="V2745" i="14"/>
  <c r="S106" i="14"/>
  <c r="S2674" i="14"/>
  <c r="S1245" i="14"/>
  <c r="V3095" i="14"/>
  <c r="S935" i="14"/>
  <c r="S224" i="14"/>
  <c r="S70" i="14"/>
  <c r="P2360" i="14"/>
  <c r="P1836" i="14"/>
  <c r="S915" i="14"/>
  <c r="P1137" i="14"/>
  <c r="V2144" i="14"/>
  <c r="V3620" i="14"/>
  <c r="S3396" i="14"/>
  <c r="V481" i="14"/>
  <c r="S962" i="14"/>
  <c r="S2812" i="14"/>
  <c r="S1082" i="14"/>
  <c r="S3221" i="14"/>
  <c r="S1310" i="14"/>
  <c r="S93" i="14"/>
  <c r="P567" i="14"/>
  <c r="P141" i="14"/>
  <c r="P612" i="14"/>
  <c r="P2085" i="14"/>
  <c r="P3175" i="14"/>
  <c r="P3350" i="14"/>
  <c r="P3539" i="14"/>
  <c r="S679" i="14"/>
  <c r="S312" i="14"/>
  <c r="P2663" i="14"/>
  <c r="P3356" i="14"/>
  <c r="P2545" i="14"/>
  <c r="P2862" i="14"/>
  <c r="S947" i="14"/>
  <c r="S603" i="14"/>
  <c r="P3001" i="14"/>
  <c r="P2010" i="14"/>
  <c r="P3611" i="14"/>
  <c r="P358" i="14"/>
  <c r="S1597" i="14"/>
  <c r="V1199" i="14"/>
  <c r="P2624" i="14"/>
  <c r="P2654" i="14"/>
  <c r="P2460" i="14"/>
  <c r="P913" i="14"/>
  <c r="S2655" i="14"/>
  <c r="P3087" i="14"/>
  <c r="P2759" i="14"/>
  <c r="P2399" i="14"/>
  <c r="S2644" i="14"/>
  <c r="S691" i="14"/>
  <c r="P3379" i="14"/>
  <c r="S2791" i="14"/>
  <c r="V1907" i="14"/>
  <c r="P2705" i="14"/>
  <c r="P98" i="14"/>
  <c r="S831" i="14"/>
  <c r="S349" i="14"/>
  <c r="V214" i="14"/>
  <c r="S580" i="14"/>
  <c r="P1251" i="14"/>
  <c r="V960" i="14"/>
  <c r="P2185" i="14"/>
  <c r="P2359" i="14"/>
  <c r="P595" i="14"/>
  <c r="S1414" i="14"/>
  <c r="P158" i="14"/>
  <c r="P2436" i="14"/>
  <c r="S1272" i="14"/>
  <c r="S2020" i="14"/>
  <c r="S1165" i="14"/>
  <c r="P565" i="14"/>
  <c r="S2562" i="14"/>
  <c r="S320" i="14"/>
  <c r="S1575" i="14"/>
  <c r="P3306" i="14"/>
  <c r="P2849" i="14"/>
  <c r="S1206" i="14"/>
  <c r="S1957" i="14"/>
  <c r="S1372" i="14"/>
  <c r="S2688" i="14"/>
  <c r="V1417" i="14"/>
  <c r="P2619" i="14"/>
  <c r="P2167" i="14"/>
  <c r="S757" i="14"/>
  <c r="S821" i="14"/>
  <c r="S2449" i="14"/>
  <c r="P2299" i="14"/>
  <c r="S1834" i="14"/>
  <c r="S2302" i="14"/>
  <c r="P1782" i="14"/>
  <c r="S363" i="14"/>
  <c r="P2594" i="14"/>
  <c r="S1324" i="14"/>
  <c r="V1489" i="14"/>
  <c r="V2080" i="14"/>
  <c r="S2501" i="14"/>
  <c r="P2378" i="14"/>
  <c r="Y1462" i="14"/>
  <c r="V1171" i="14"/>
  <c r="S119" i="14"/>
  <c r="S3579" i="14"/>
  <c r="S1982" i="14"/>
  <c r="V2867" i="14"/>
  <c r="P1391" i="14"/>
  <c r="S2942" i="14"/>
  <c r="P536" i="14"/>
  <c r="P1306" i="14"/>
  <c r="P2992" i="14"/>
  <c r="P3026" i="14"/>
  <c r="S2672" i="14"/>
  <c r="P618" i="14"/>
  <c r="P183" i="14"/>
  <c r="S1572" i="14"/>
  <c r="S1593" i="14"/>
  <c r="V1014" i="14"/>
  <c r="S897" i="14"/>
  <c r="S582" i="14"/>
  <c r="V3049" i="14"/>
  <c r="S3233" i="14"/>
  <c r="V2679" i="14"/>
  <c r="V2540" i="14"/>
  <c r="Y2086" i="14"/>
  <c r="S748" i="14"/>
  <c r="S687" i="14"/>
  <c r="S1457" i="14"/>
  <c r="P2344" i="14"/>
  <c r="S1599" i="14"/>
  <c r="P1708" i="14"/>
  <c r="S2186" i="14"/>
  <c r="P958" i="14"/>
  <c r="S767" i="14"/>
  <c r="P2437" i="14"/>
  <c r="S1141" i="14"/>
  <c r="S1966" i="14"/>
  <c r="V1348" i="14"/>
  <c r="S927" i="14"/>
  <c r="S2521" i="14"/>
  <c r="S3559" i="14"/>
  <c r="V1486" i="14"/>
  <c r="P617" i="14"/>
  <c r="V1599" i="14"/>
  <c r="P1437" i="14"/>
  <c r="S1829" i="14"/>
  <c r="S2962" i="14"/>
  <c r="S3326" i="14"/>
  <c r="S1398" i="14"/>
  <c r="P177" i="14"/>
  <c r="V770" i="14"/>
  <c r="P181" i="14"/>
  <c r="P2347" i="14"/>
  <c r="P161" i="14"/>
  <c r="S1870" i="14"/>
  <c r="P498" i="14"/>
  <c r="P484" i="14"/>
  <c r="S2531" i="14"/>
  <c r="V2875" i="14"/>
  <c r="S2603" i="14"/>
  <c r="S185" i="14"/>
  <c r="S446" i="14"/>
  <c r="P1063" i="14"/>
  <c r="S2676" i="14"/>
  <c r="S2468" i="14"/>
  <c r="P1978" i="14"/>
  <c r="P2873" i="14"/>
  <c r="P2419" i="14"/>
  <c r="P3144" i="14"/>
  <c r="S2355" i="14"/>
  <c r="P3317" i="14"/>
  <c r="P1763" i="14"/>
  <c r="S2882" i="14"/>
  <c r="S2149" i="14"/>
  <c r="P2847" i="14"/>
  <c r="S1557" i="14"/>
  <c r="S1911" i="14"/>
  <c r="S2004" i="14"/>
  <c r="P2572" i="14"/>
  <c r="P2221" i="14"/>
  <c r="S1451" i="14"/>
  <c r="V1617" i="14"/>
  <c r="V3559" i="14"/>
  <c r="P1170" i="14"/>
  <c r="P2261" i="14"/>
  <c r="P1042" i="14"/>
  <c r="P2420" i="14"/>
  <c r="P3597" i="14"/>
  <c r="S1226" i="14"/>
  <c r="P47" i="14"/>
  <c r="S118" i="14"/>
  <c r="P2459" i="14"/>
  <c r="S2074" i="14"/>
  <c r="S2324" i="14"/>
  <c r="S3123" i="14"/>
  <c r="S386" i="14"/>
  <c r="S3377" i="14"/>
  <c r="P2575" i="14"/>
  <c r="P788" i="14"/>
  <c r="S643" i="14"/>
  <c r="S2733" i="14"/>
  <c r="V1186" i="14"/>
  <c r="S2580" i="14"/>
  <c r="P3520" i="14"/>
  <c r="P1904" i="14"/>
  <c r="P329" i="14"/>
  <c r="S707" i="14"/>
  <c r="S2147" i="14"/>
  <c r="S1066" i="14"/>
  <c r="P1780" i="14"/>
  <c r="S168" i="14"/>
  <c r="S326" i="14"/>
  <c r="V884" i="14"/>
  <c r="S336" i="14"/>
  <c r="P3507" i="14"/>
  <c r="V1193" i="14"/>
  <c r="V2573" i="14"/>
  <c r="P1656" i="14"/>
  <c r="S1101" i="14"/>
  <c r="S1043" i="14"/>
  <c r="S1083" i="14"/>
  <c r="S226" i="14"/>
  <c r="S1733" i="14"/>
  <c r="S2768" i="14"/>
  <c r="S2345" i="14"/>
  <c r="Y2884" i="14"/>
  <c r="P302" i="14"/>
  <c r="S1863" i="14"/>
  <c r="P2133" i="14"/>
  <c r="P600" i="14"/>
  <c r="S9" i="14"/>
  <c r="P2057" i="14"/>
  <c r="P2528" i="14"/>
  <c r="S3480" i="14"/>
  <c r="P1524" i="14"/>
  <c r="S509" i="14"/>
  <c r="P3575" i="14"/>
  <c r="S1773" i="14"/>
  <c r="P854" i="14"/>
  <c r="S217" i="14"/>
  <c r="P2475" i="14"/>
  <c r="P571" i="14"/>
  <c r="S655" i="14"/>
  <c r="S1786" i="14"/>
  <c r="P3373" i="14"/>
  <c r="P2504" i="14"/>
  <c r="S689" i="14"/>
  <c r="S2418" i="14"/>
  <c r="P3238" i="14"/>
  <c r="P2787" i="14"/>
  <c r="S2955" i="14"/>
  <c r="P120" i="14"/>
  <c r="S2888" i="14"/>
  <c r="S2585" i="14"/>
  <c r="P2052" i="14"/>
  <c r="P2084" i="14"/>
  <c r="S2946" i="14"/>
  <c r="P1677" i="14"/>
  <c r="S1095" i="14"/>
  <c r="P314" i="14"/>
  <c r="P2648" i="14"/>
  <c r="S2680" i="14"/>
  <c r="V2896" i="14"/>
  <c r="S3493" i="14"/>
  <c r="P328" i="14"/>
  <c r="P3262" i="14"/>
  <c r="P1468" i="14"/>
  <c r="P1845" i="14"/>
  <c r="S3033" i="14"/>
  <c r="S1847" i="14"/>
  <c r="S3387" i="14"/>
  <c r="S380" i="14"/>
  <c r="S2273" i="14"/>
  <c r="V1590" i="14"/>
  <c r="S3086" i="14"/>
  <c r="P1910" i="14"/>
  <c r="S1350" i="14"/>
  <c r="P823" i="14"/>
  <c r="S1899" i="14"/>
  <c r="V2369" i="14"/>
  <c r="S3375" i="14"/>
  <c r="V1541" i="14"/>
  <c r="V1668" i="14"/>
  <c r="P1048" i="14"/>
  <c r="P1469" i="14"/>
  <c r="S57" i="14"/>
  <c r="V3162" i="14"/>
  <c r="P2393" i="14"/>
  <c r="S1488" i="14"/>
  <c r="S3170" i="14"/>
  <c r="S82" i="14"/>
  <c r="V1966" i="14"/>
  <c r="V3486" i="14"/>
  <c r="P3290" i="14"/>
  <c r="S1447" i="14"/>
  <c r="P1311" i="14"/>
  <c r="P961" i="14"/>
  <c r="V1536" i="14"/>
  <c r="S3072" i="14"/>
  <c r="V2072" i="14"/>
  <c r="P1152" i="14"/>
  <c r="P322" i="14"/>
  <c r="S2231" i="14"/>
  <c r="S1696" i="14"/>
  <c r="S841" i="14"/>
  <c r="S1472" i="14"/>
  <c r="P135" i="14"/>
  <c r="V1044" i="14"/>
  <c r="S1516" i="14"/>
  <c r="P391" i="14"/>
  <c r="S3304" i="14"/>
  <c r="P25" i="14"/>
  <c r="S2343" i="14"/>
  <c r="P1010" i="14"/>
  <c r="S872" i="14"/>
  <c r="V2074" i="14"/>
  <c r="S2939" i="14"/>
  <c r="P1400" i="14"/>
  <c r="S1585" i="14"/>
  <c r="P1178" i="14"/>
  <c r="P372" i="14"/>
  <c r="P3224" i="14"/>
  <c r="S1624" i="14"/>
  <c r="S2775" i="14"/>
  <c r="V2367" i="14"/>
  <c r="S441" i="14"/>
  <c r="S2981" i="14"/>
  <c r="P827" i="14"/>
  <c r="S2022" i="14"/>
  <c r="V3233" i="14"/>
  <c r="V3190" i="14"/>
  <c r="V1732" i="14"/>
  <c r="S2985" i="14"/>
  <c r="V3164" i="14"/>
  <c r="S421" i="14"/>
  <c r="Y561" i="14"/>
  <c r="S1038" i="14"/>
  <c r="S518" i="14"/>
  <c r="V2676" i="14"/>
  <c r="V2521" i="14"/>
  <c r="Y3164" i="14"/>
  <c r="V1333" i="14"/>
  <c r="S2618" i="14"/>
  <c r="S1308" i="14"/>
  <c r="S1869" i="14"/>
  <c r="S2628" i="14"/>
  <c r="V83" i="14"/>
  <c r="Y3486" i="14"/>
  <c r="V1372" i="14"/>
  <c r="S909" i="14"/>
  <c r="P1369" i="14"/>
  <c r="P2871" i="14"/>
  <c r="V637" i="14"/>
  <c r="P1547" i="14"/>
  <c r="P182" i="14"/>
  <c r="P2132" i="14"/>
  <c r="V66" i="14"/>
  <c r="P2473" i="14"/>
  <c r="S2495" i="14"/>
  <c r="P3357" i="14"/>
  <c r="P3287" i="14"/>
  <c r="S1024" i="14"/>
  <c r="S1573" i="14"/>
  <c r="P2747" i="14"/>
  <c r="S2834" i="14"/>
  <c r="S644" i="14"/>
  <c r="V1627" i="14"/>
  <c r="S1075" i="14"/>
  <c r="S203" i="14"/>
  <c r="S1867" i="14"/>
  <c r="S45" i="14"/>
  <c r="P164" i="14"/>
  <c r="P2392" i="14"/>
  <c r="S1266" i="14"/>
  <c r="P2274" i="14"/>
  <c r="S2146" i="14"/>
  <c r="P2180" i="14"/>
  <c r="P305" i="14"/>
  <c r="P3203" i="14"/>
  <c r="P2062" i="14"/>
  <c r="P2213" i="14"/>
  <c r="P800" i="14"/>
  <c r="S3157" i="14"/>
  <c r="S3413" i="14"/>
  <c r="V3413" i="14" s="1"/>
  <c r="P2760" i="14"/>
  <c r="P3529" i="14"/>
  <c r="S3529" i="14" s="1"/>
  <c r="S1335" i="14"/>
  <c r="P2476" i="14"/>
  <c r="S2895" i="14"/>
  <c r="V2895" i="14" s="1"/>
  <c r="P3471" i="14"/>
  <c r="S1851" i="14"/>
  <c r="P1133" i="14"/>
  <c r="P2883" i="14"/>
  <c r="P912" i="14"/>
  <c r="S912" i="14" s="1"/>
  <c r="P1362" i="14"/>
  <c r="P172" i="14"/>
  <c r="P3441" i="14"/>
  <c r="S608" i="14"/>
  <c r="P288" i="14"/>
  <c r="P283" i="14"/>
  <c r="S2766" i="14"/>
  <c r="S3062" i="14"/>
  <c r="S2571" i="14"/>
  <c r="S3091" i="14"/>
  <c r="P2848" i="14"/>
  <c r="S1052" i="14"/>
  <c r="V174" i="14"/>
  <c r="P499" i="14"/>
  <c r="S1608" i="14"/>
  <c r="S728" i="14"/>
  <c r="V728" i="14" s="1"/>
  <c r="P1477" i="14"/>
  <c r="P74" i="14"/>
  <c r="P2181" i="14"/>
  <c r="S1872" i="14"/>
  <c r="S3009" i="14"/>
  <c r="V3009" i="14" s="1"/>
  <c r="S2461" i="14"/>
  <c r="P2289" i="14"/>
  <c r="P1221" i="14"/>
  <c r="S1622" i="14"/>
  <c r="V1622" i="14" s="1"/>
  <c r="P907" i="14"/>
  <c r="P1309" i="14"/>
  <c r="P1004" i="14"/>
  <c r="S1004" i="14" s="1"/>
  <c r="P1131" i="14"/>
  <c r="S1131" i="14" s="1"/>
  <c r="P152" i="14"/>
  <c r="S543" i="14"/>
  <c r="S3309" i="14"/>
  <c r="S2694" i="14"/>
  <c r="V2694" i="14" s="1"/>
  <c r="S2739" i="14"/>
  <c r="S2868" i="14"/>
  <c r="S205" i="14"/>
  <c r="S3037" i="14"/>
  <c r="S1499" i="14"/>
  <c r="P1282" i="14"/>
  <c r="S2264" i="14"/>
  <c r="P2290" i="14"/>
  <c r="P2794" i="14"/>
  <c r="S1061" i="14"/>
  <c r="S3328" i="14"/>
  <c r="S132" i="14"/>
  <c r="S209" i="14"/>
  <c r="V3635" i="14"/>
  <c r="Y3635" i="14" s="1"/>
  <c r="S796" i="14"/>
  <c r="S1850" i="14"/>
  <c r="S680" i="14"/>
  <c r="S2600" i="14"/>
  <c r="S699" i="14"/>
  <c r="V699" i="14" s="1"/>
  <c r="V3075" i="14"/>
  <c r="S940" i="14"/>
  <c r="S3152" i="14"/>
  <c r="P2968" i="14"/>
  <c r="P403" i="14"/>
  <c r="S3571" i="14"/>
  <c r="P191" i="14"/>
  <c r="S867" i="14"/>
  <c r="P282" i="14"/>
  <c r="S1174" i="14"/>
  <c r="P467" i="14"/>
  <c r="S1166" i="14"/>
  <c r="S3104" i="14"/>
  <c r="S2844" i="14"/>
  <c r="S3437" i="14"/>
  <c r="S3477" i="14"/>
  <c r="S2534" i="14"/>
  <c r="S3336" i="14"/>
  <c r="S495" i="14"/>
  <c r="S2566" i="14"/>
  <c r="S2720" i="14"/>
  <c r="S2272" i="14"/>
  <c r="S2557" i="14"/>
  <c r="V3653" i="14"/>
  <c r="P1688" i="14"/>
  <c r="P2608" i="14"/>
  <c r="S1175" i="14"/>
  <c r="P2494" i="14"/>
  <c r="V2755" i="14"/>
  <c r="P2754" i="14"/>
  <c r="S2738" i="14"/>
  <c r="S1722" i="14"/>
  <c r="S77" i="14"/>
  <c r="S2138" i="14"/>
  <c r="S3563" i="14"/>
  <c r="S1375" i="14"/>
  <c r="S2288" i="14"/>
  <c r="S1873" i="14"/>
  <c r="S2666" i="14"/>
  <c r="S2243" i="14"/>
  <c r="S2670" i="14"/>
  <c r="S1666" i="14"/>
  <c r="Y2328" i="14"/>
  <c r="S2380" i="14"/>
  <c r="P2216" i="14"/>
  <c r="P1057" i="14"/>
  <c r="P2923" i="14"/>
  <c r="P2805" i="14"/>
  <c r="V2581" i="14"/>
  <c r="P801" i="14"/>
  <c r="P891" i="14"/>
  <c r="S1849" i="14"/>
  <c r="S35" i="14"/>
  <c r="S3281" i="14"/>
  <c r="S1212" i="14"/>
  <c r="S10" i="14"/>
  <c r="S1555" i="14"/>
  <c r="P2195" i="14"/>
  <c r="S1965" i="14"/>
  <c r="S2108" i="14"/>
  <c r="S200" i="14"/>
  <c r="V200" i="14" s="1"/>
  <c r="S2246" i="14"/>
  <c r="S1364" i="14"/>
  <c r="V1364" i="14" s="1"/>
  <c r="P1292" i="14"/>
  <c r="S2075" i="14"/>
  <c r="P1961" i="14"/>
  <c r="P1485" i="14"/>
  <c r="P3535" i="14"/>
  <c r="P2945" i="14"/>
  <c r="S2090" i="14"/>
  <c r="V2090" i="14" s="1"/>
  <c r="P2723" i="14"/>
  <c r="S542" i="14"/>
  <c r="P1460" i="14"/>
  <c r="S366" i="14"/>
  <c r="S627" i="14"/>
  <c r="P95" i="14"/>
  <c r="P1752" i="14"/>
  <c r="S1752" i="14" s="1"/>
  <c r="P1840" i="14"/>
  <c r="S1840" i="14" s="1"/>
  <c r="S2416" i="14"/>
  <c r="P427" i="14"/>
  <c r="S427" i="14" s="1"/>
  <c r="P3398" i="14"/>
  <c r="P1207" i="14"/>
  <c r="S1999" i="14"/>
  <c r="P1952" i="14"/>
  <c r="S1952" i="14" s="1"/>
  <c r="P546" i="14"/>
  <c r="S945" i="14"/>
  <c r="P3088" i="14"/>
  <c r="P332" i="14"/>
  <c r="P2861" i="14"/>
  <c r="P554" i="14"/>
  <c r="P351" i="14"/>
  <c r="P286" i="14"/>
  <c r="P629" i="14"/>
  <c r="S129" i="14"/>
  <c r="P1522" i="14"/>
  <c r="S1050" i="14"/>
  <c r="P2901" i="14"/>
  <c r="P3407" i="14"/>
  <c r="S2801" i="14"/>
  <c r="P2712" i="14"/>
  <c r="P354" i="14"/>
  <c r="P2604" i="14"/>
  <c r="S1814" i="14"/>
  <c r="P3358" i="14"/>
  <c r="P1805" i="14"/>
  <c r="S1805" i="14" s="1"/>
  <c r="S578" i="14"/>
  <c r="S1971" i="14"/>
  <c r="V1971" i="14" s="1"/>
  <c r="S3502" i="14"/>
  <c r="S684" i="14"/>
  <c r="V684" i="14" s="1"/>
  <c r="P2843" i="14"/>
  <c r="P3312" i="14"/>
  <c r="P3543" i="14"/>
  <c r="P1607" i="14"/>
  <c r="S2488" i="14"/>
  <c r="S642" i="14"/>
  <c r="S2260" i="14"/>
  <c r="S3435" i="14"/>
  <c r="P1535" i="14"/>
  <c r="S1184" i="14"/>
  <c r="P285" i="14"/>
  <c r="P319" i="14"/>
  <c r="P1334" i="14"/>
  <c r="P1216" i="14"/>
  <c r="P904" i="14"/>
  <c r="S904" i="14" s="1"/>
  <c r="P99" i="14"/>
  <c r="S99" i="14" s="1"/>
  <c r="P698" i="14"/>
  <c r="S698" i="14" s="1"/>
  <c r="S2326" i="14"/>
  <c r="V2326" i="14" s="1"/>
  <c r="S2553" i="14"/>
  <c r="P703" i="14"/>
  <c r="P1039" i="14"/>
  <c r="P1594" i="14"/>
  <c r="P3516" i="14"/>
  <c r="P3246" i="14"/>
  <c r="S526" i="14"/>
  <c r="P21" i="14"/>
  <c r="P1682" i="14"/>
  <c r="P121" i="14"/>
  <c r="S3364" i="14"/>
  <c r="P887" i="14"/>
  <c r="P2656" i="14"/>
  <c r="P1753" i="14"/>
  <c r="P1346" i="14"/>
  <c r="P2401" i="14"/>
  <c r="P1626" i="14"/>
  <c r="P2536" i="14"/>
  <c r="P1891" i="14"/>
  <c r="P2911" i="14"/>
  <c r="P695" i="14"/>
  <c r="S695" i="14" s="1"/>
  <c r="S1783" i="14"/>
  <c r="V1783" i="14" s="1"/>
  <c r="P3186" i="14"/>
  <c r="P420" i="14"/>
  <c r="P3061" i="14"/>
  <c r="S3181" i="14"/>
  <c r="P2458" i="14"/>
  <c r="S660" i="14"/>
  <c r="V660" i="14" s="1"/>
  <c r="V1818" i="14"/>
  <c r="S1734" i="14"/>
  <c r="S288" i="14"/>
  <c r="P1718" i="14"/>
  <c r="P951" i="14"/>
  <c r="P3307" i="14"/>
  <c r="V167" i="14"/>
  <c r="S2265" i="14"/>
  <c r="P787" i="14"/>
  <c r="P1163" i="14"/>
  <c r="S1163" i="14" s="1"/>
  <c r="S1950" i="14"/>
  <c r="P2810" i="14"/>
  <c r="P2954" i="14"/>
  <c r="S3006" i="14"/>
  <c r="S2088" i="14"/>
  <c r="V710" i="14"/>
  <c r="S96" i="14"/>
  <c r="P189" i="14"/>
  <c r="V3492" i="14"/>
  <c r="S1463" i="14"/>
  <c r="P1395" i="14"/>
  <c r="P930" i="14"/>
  <c r="P3408" i="14"/>
  <c r="S3408" i="14" s="1"/>
  <c r="S1244" i="14"/>
  <c r="S2827" i="14"/>
  <c r="P3622" i="14"/>
  <c r="P3551" i="14"/>
  <c r="V64" i="14"/>
  <c r="S1208" i="14"/>
  <c r="S72" i="14"/>
  <c r="P3474" i="14"/>
  <c r="S3219" i="14"/>
  <c r="V3219" i="14" s="1"/>
  <c r="S1012" i="14"/>
  <c r="O1" i="14"/>
  <c r="P1145" i="14"/>
  <c r="P2339" i="14"/>
  <c r="S124" i="14"/>
  <c r="P2222" i="14"/>
  <c r="S1513" i="14"/>
  <c r="S480" i="14"/>
  <c r="P1554" i="14"/>
  <c r="P32" i="14"/>
  <c r="P3015" i="14"/>
  <c r="S2998" i="14"/>
  <c r="P208" i="14"/>
  <c r="P3202" i="14"/>
  <c r="P2040" i="14"/>
  <c r="S2040" i="14" s="1"/>
  <c r="P661" i="14"/>
  <c r="S661" i="14" s="1"/>
  <c r="P1474" i="14"/>
  <c r="P311" i="14"/>
  <c r="P893" i="14"/>
  <c r="S3222" i="14"/>
  <c r="P3569" i="14"/>
  <c r="P530" i="14"/>
  <c r="S2574" i="14"/>
  <c r="S2259" i="14"/>
  <c r="S284" i="14"/>
  <c r="V1143" i="14"/>
  <c r="Y1143" i="14" s="1"/>
  <c r="S2278" i="14"/>
  <c r="V3277" i="14"/>
  <c r="S3094" i="14"/>
  <c r="S2006" i="14"/>
  <c r="S2047" i="14"/>
  <c r="S2012" i="14"/>
  <c r="S3143" i="14"/>
  <c r="S323" i="14"/>
  <c r="S753" i="14"/>
  <c r="P1565" i="14"/>
  <c r="S1565" i="14" s="1"/>
  <c r="P1993" i="14"/>
  <c r="S154" i="14"/>
  <c r="P3397" i="14"/>
  <c r="S2255" i="14"/>
  <c r="P584" i="14"/>
  <c r="S3141" i="14"/>
  <c r="S2568" i="14"/>
  <c r="V2568" i="14" s="1"/>
  <c r="S1243" i="14"/>
  <c r="S2007" i="14"/>
  <c r="P2526" i="14"/>
  <c r="S1065" i="14"/>
  <c r="V795" i="14"/>
  <c r="V1184" i="14"/>
  <c r="V3215" i="14"/>
  <c r="S1382" i="14"/>
  <c r="P472" i="14"/>
  <c r="P2684" i="14"/>
  <c r="S1857" i="14"/>
  <c r="S1841" i="14"/>
  <c r="P424" i="14"/>
  <c r="P2034" i="14"/>
  <c r="S2034" i="14" s="1"/>
  <c r="P1116" i="14"/>
  <c r="P2980" i="14"/>
  <c r="S1678" i="14"/>
  <c r="S3121" i="14"/>
  <c r="Y2963" i="14"/>
  <c r="S3228" i="14"/>
  <c r="V2641" i="14"/>
  <c r="V2903" i="14"/>
  <c r="S1992" i="14"/>
  <c r="V1588" i="14"/>
  <c r="S2208" i="14"/>
  <c r="S2883" i="14"/>
  <c r="S2673" i="14"/>
  <c r="S454" i="14"/>
  <c r="S889" i="14"/>
  <c r="V889" i="14" s="1"/>
  <c r="V2553" i="14"/>
  <c r="P100" i="14"/>
  <c r="P3361" i="14"/>
  <c r="P3449" i="14"/>
  <c r="P2171" i="14"/>
  <c r="P2751" i="14"/>
  <c r="S2602" i="14"/>
  <c r="S1214" i="14"/>
  <c r="P925" i="14"/>
  <c r="S3184" i="14"/>
  <c r="V2114" i="14"/>
  <c r="P157" i="14"/>
  <c r="S1725" i="14"/>
  <c r="V2334" i="14"/>
  <c r="S3442" i="14"/>
  <c r="S166" i="14"/>
  <c r="S3048" i="14"/>
  <c r="V1091" i="14"/>
  <c r="Y1091" i="14" s="1"/>
  <c r="S3543" i="14"/>
  <c r="Y2755" i="14"/>
  <c r="S1376" i="14"/>
  <c r="Y1964" i="14"/>
  <c r="P2800" i="14"/>
  <c r="P1247" i="14"/>
  <c r="P1142" i="14"/>
  <c r="P364" i="14"/>
  <c r="P549" i="14"/>
  <c r="S3655" i="14"/>
  <c r="S3225" i="14"/>
  <c r="P1510" i="14"/>
  <c r="S1190" i="14"/>
  <c r="V1710" i="14"/>
  <c r="Y1710" i="14" s="1"/>
  <c r="S2969" i="14"/>
  <c r="S3546" i="14"/>
  <c r="P3318" i="14"/>
  <c r="V869" i="14"/>
  <c r="S1607" i="14"/>
  <c r="P2267" i="14"/>
  <c r="S2590" i="14"/>
  <c r="S2276" i="14"/>
  <c r="S2140" i="14"/>
  <c r="S3066" i="14"/>
  <c r="V3066" i="14" s="1"/>
  <c r="S2509" i="14"/>
  <c r="S1703" i="14"/>
  <c r="P3139" i="14"/>
  <c r="S3139" i="14" s="1"/>
  <c r="S923" i="14"/>
  <c r="P2159" i="14"/>
  <c r="S2390" i="14"/>
  <c r="P1735" i="14"/>
  <c r="S1236" i="14"/>
  <c r="V1236" i="14" s="1"/>
  <c r="P3632" i="14"/>
  <c r="S560" i="14"/>
  <c r="P2352" i="14"/>
  <c r="S2352" i="14" s="1"/>
  <c r="S3003" i="14"/>
  <c r="P68" i="14"/>
  <c r="S1611" i="14"/>
  <c r="S979" i="14"/>
  <c r="P1356" i="14"/>
  <c r="P1917" i="14"/>
  <c r="P1837" i="14"/>
  <c r="P2717" i="14"/>
  <c r="P664" i="14"/>
  <c r="P2244" i="14"/>
  <c r="P1944" i="14"/>
  <c r="S2855" i="14"/>
  <c r="S2611" i="14"/>
  <c r="S994" i="14"/>
  <c r="S1968" i="14"/>
  <c r="P2109" i="14"/>
  <c r="S568" i="14"/>
  <c r="P1918" i="14"/>
  <c r="S2649" i="14"/>
  <c r="P2551" i="14"/>
  <c r="P459" i="14"/>
  <c r="P3114" i="14"/>
  <c r="P1853" i="14"/>
  <c r="P846" i="14"/>
  <c r="S846" i="14" s="1"/>
  <c r="P1119" i="14"/>
  <c r="S1119" i="14" s="1"/>
  <c r="S485" i="14"/>
  <c r="P1023" i="14"/>
  <c r="P2591" i="14"/>
  <c r="S2932" i="14"/>
  <c r="S2079" i="14"/>
  <c r="S2554" i="14"/>
  <c r="P1316" i="14"/>
  <c r="S2658" i="14"/>
  <c r="P2809" i="14"/>
  <c r="P1200" i="14"/>
  <c r="S3443" i="14"/>
  <c r="P145" i="14"/>
  <c r="P3593" i="14"/>
  <c r="P2718" i="14"/>
  <c r="S1392" i="14"/>
  <c r="S1791" i="14"/>
  <c r="P1724" i="14"/>
  <c r="S3456" i="14"/>
  <c r="P860" i="14"/>
  <c r="S2941" i="14"/>
  <c r="V2941" i="14" s="1"/>
  <c r="S2949" i="14"/>
  <c r="P149" i="14"/>
  <c r="P2463" i="14"/>
  <c r="S3260" i="14"/>
  <c r="S1939" i="14"/>
  <c r="S2900" i="14"/>
  <c r="P2898" i="14"/>
  <c r="P449" i="14"/>
  <c r="S417" i="14"/>
  <c r="V843" i="14"/>
  <c r="P2535" i="14"/>
  <c r="S1659" i="14"/>
  <c r="S891" i="14"/>
  <c r="V3421" i="14"/>
  <c r="P2699" i="14"/>
  <c r="P1625" i="14"/>
  <c r="P2752" i="14"/>
  <c r="P2226" i="14"/>
  <c r="V2001" i="14"/>
  <c r="S517" i="14"/>
  <c r="V517" i="14" s="1"/>
  <c r="S2636" i="14"/>
  <c r="P2659" i="14"/>
  <c r="P2784" i="14"/>
  <c r="P1071" i="14"/>
  <c r="S1071" i="14" s="1"/>
  <c r="S2853" i="14"/>
  <c r="V366" i="14"/>
  <c r="S1072" i="14"/>
  <c r="P1279" i="14"/>
  <c r="S2956" i="14"/>
  <c r="S1616" i="14"/>
  <c r="S3570" i="14"/>
  <c r="P2220" i="14"/>
  <c r="S2220" i="14" s="1"/>
  <c r="P3107" i="14"/>
  <c r="P3607" i="14"/>
  <c r="S67" i="14"/>
  <c r="P3644" i="14"/>
  <c r="P2726" i="14"/>
  <c r="P1467" i="14"/>
  <c r="S117" i="14"/>
  <c r="S2635" i="14"/>
  <c r="V2635" i="14" s="1"/>
  <c r="S1605" i="14"/>
  <c r="S532" i="14"/>
  <c r="V532" i="14" s="1"/>
  <c r="S1261" i="14"/>
  <c r="S3488" i="14"/>
  <c r="S2833" i="14"/>
  <c r="S1158" i="14"/>
  <c r="P721" i="14"/>
  <c r="S2046" i="14"/>
  <c r="P165" i="14"/>
  <c r="S3120" i="14"/>
  <c r="S750" i="14"/>
  <c r="S3381" i="14"/>
  <c r="P531" i="14"/>
  <c r="S3460" i="14"/>
  <c r="P2050" i="14"/>
  <c r="P160" i="14"/>
  <c r="P2406" i="14"/>
  <c r="S1341" i="14"/>
  <c r="P2690" i="14"/>
  <c r="P3097" i="14"/>
  <c r="S3626" i="14"/>
  <c r="P1843" i="14"/>
  <c r="S2750" i="14"/>
  <c r="V3626" i="14"/>
  <c r="S1402" i="14"/>
  <c r="Y2063" i="14"/>
  <c r="S2493" i="14"/>
  <c r="S3376" i="14"/>
  <c r="S898" i="14"/>
  <c r="S926" i="14"/>
  <c r="V1838" i="14"/>
  <c r="V2250" i="14"/>
  <c r="P1078" i="14"/>
  <c r="S2481" i="14"/>
  <c r="P2214" i="14"/>
  <c r="P1736" i="14"/>
  <c r="P1835" i="14"/>
  <c r="S402" i="14"/>
  <c r="S837" i="14"/>
  <c r="P633" i="14"/>
  <c r="V805" i="14"/>
  <c r="Y805" i="14" s="1"/>
  <c r="S1221" i="14"/>
  <c r="S3482" i="14"/>
  <c r="S1989" i="14"/>
  <c r="S292" i="14"/>
  <c r="P2909" i="14"/>
  <c r="V1812" i="14"/>
  <c r="S145" i="14"/>
  <c r="S2656" i="14"/>
  <c r="S2395" i="14"/>
  <c r="V1483" i="14"/>
  <c r="S2368" i="14"/>
  <c r="V754" i="14"/>
  <c r="V1712" i="14"/>
  <c r="P3584" i="14"/>
  <c r="S2668" i="14"/>
  <c r="P2150" i="14"/>
  <c r="P1490" i="14"/>
  <c r="S3067" i="14"/>
  <c r="P2842" i="14"/>
  <c r="P3174" i="14"/>
  <c r="S38" i="14"/>
  <c r="P2899" i="14"/>
  <c r="S2342" i="14"/>
  <c r="S262" i="14"/>
  <c r="V3296" i="14"/>
  <c r="S3329" i="14"/>
  <c r="S1807" i="14"/>
  <c r="S1037" i="14"/>
  <c r="P622" i="14"/>
  <c r="P3074" i="14"/>
  <c r="S3638" i="14"/>
  <c r="S327" i="14"/>
  <c r="P2083" i="14"/>
  <c r="P3385" i="14"/>
  <c r="P315" i="14"/>
  <c r="P871" i="14"/>
  <c r="P1273" i="14"/>
  <c r="V72" i="14"/>
  <c r="S2430" i="14"/>
  <c r="V1542" i="14"/>
  <c r="P3412" i="14"/>
  <c r="P1925" i="14"/>
  <c r="S1093" i="14"/>
  <c r="P1646" i="14"/>
  <c r="S315" i="14"/>
  <c r="S267" i="14"/>
  <c r="P1715" i="14"/>
  <c r="S395" i="14"/>
  <c r="S3200" i="14"/>
  <c r="S743" i="14"/>
  <c r="P2237" i="14"/>
  <c r="P1385" i="14"/>
  <c r="S2073" i="14"/>
  <c r="S2341" i="14"/>
  <c r="S2467" i="14"/>
  <c r="S1098" i="14"/>
  <c r="V1098" i="14" s="1"/>
  <c r="S1172" i="14"/>
  <c r="S546" i="14"/>
  <c r="S1704" i="14"/>
  <c r="S2715" i="14"/>
  <c r="S1445" i="14"/>
  <c r="P3172" i="14"/>
  <c r="P2252" i="14"/>
  <c r="S963" i="14"/>
  <c r="V362" i="14"/>
  <c r="Y362" i="14" s="1"/>
  <c r="P2905" i="14"/>
  <c r="P2881" i="14"/>
  <c r="P2297" i="14"/>
  <c r="S1440" i="14"/>
  <c r="P1946" i="14"/>
  <c r="P26" i="14"/>
  <c r="P1705" i="14"/>
  <c r="S1742" i="14"/>
  <c r="V3556" i="14"/>
  <c r="P1109" i="14"/>
  <c r="S2728" i="14"/>
  <c r="S159" i="14"/>
  <c r="V542" i="14"/>
  <c r="V1430" i="14"/>
  <c r="S3628" i="14"/>
  <c r="S3021" i="14"/>
  <c r="P1160" i="14"/>
  <c r="P1614" i="14"/>
  <c r="S2375" i="14"/>
  <c r="S2077" i="14"/>
  <c r="S172" i="14"/>
  <c r="S3313" i="14"/>
  <c r="S1368" i="14"/>
  <c r="V1943" i="14"/>
  <c r="S3246" i="14"/>
  <c r="P1877" i="14"/>
  <c r="Y1184" i="14"/>
  <c r="Y2592" i="14"/>
  <c r="S438" i="14"/>
  <c r="V1608" i="14"/>
  <c r="V3394" i="14"/>
  <c r="S1019" i="14"/>
  <c r="Y710" i="14"/>
  <c r="S991" i="14"/>
  <c r="P343" i="14"/>
  <c r="S343" i="14" s="1"/>
  <c r="P2168" i="14"/>
  <c r="P3453" i="14"/>
  <c r="P3347" i="14"/>
  <c r="P1025" i="14"/>
  <c r="P3469" i="14"/>
  <c r="P2682" i="14"/>
  <c r="S2682" i="14" s="1"/>
  <c r="V2682" i="14" s="1"/>
  <c r="S856" i="14"/>
  <c r="S2490" i="14"/>
  <c r="P2792" i="14"/>
  <c r="S87" i="14"/>
  <c r="S508" i="14"/>
  <c r="P1315" i="14"/>
  <c r="S674" i="14"/>
  <c r="S1810" i="14"/>
  <c r="P2864" i="14"/>
  <c r="P387" i="14"/>
  <c r="P2131" i="14"/>
  <c r="P1494" i="14"/>
  <c r="P2885" i="14"/>
  <c r="S2885" i="14" s="1"/>
  <c r="P2053" i="14"/>
  <c r="P924" i="14"/>
  <c r="P1021" i="14"/>
  <c r="S814" i="14"/>
  <c r="P3166" i="14"/>
  <c r="S2921" i="14"/>
  <c r="S1436" i="14"/>
  <c r="S194" i="14"/>
  <c r="P3524" i="14"/>
  <c r="P80" i="14"/>
  <c r="P649" i="14"/>
  <c r="P223" i="14"/>
  <c r="P2364" i="14"/>
  <c r="S2364" i="14" s="1"/>
  <c r="P2593" i="14"/>
  <c r="V929" i="14"/>
  <c r="V1313" i="14"/>
  <c r="S1874" i="14"/>
  <c r="P1860" i="14"/>
  <c r="P384" i="14"/>
  <c r="S1194" i="14"/>
  <c r="S1478" i="14"/>
  <c r="P1211" i="14"/>
  <c r="S2746" i="14"/>
  <c r="S2309" i="14"/>
  <c r="S1086" i="14"/>
  <c r="S1963" i="14"/>
  <c r="P307" i="14"/>
  <c r="P1788" i="14"/>
  <c r="S3567" i="14"/>
  <c r="P2301" i="14"/>
  <c r="V2651" i="14"/>
  <c r="P3537" i="14"/>
  <c r="P3039" i="14"/>
  <c r="S2239" i="14"/>
  <c r="S2809" i="14"/>
  <c r="V166" i="14"/>
  <c r="P81" i="14"/>
  <c r="P2141" i="14"/>
  <c r="P2993" i="14"/>
  <c r="P3310" i="14"/>
  <c r="P966" i="14"/>
  <c r="S1007" i="14"/>
  <c r="V1007" i="14" s="1"/>
  <c r="S2148" i="14"/>
  <c r="V2148" i="14" s="1"/>
  <c r="S2556" i="14"/>
  <c r="P406" i="14"/>
  <c r="S1495" i="14"/>
  <c r="S911" i="14"/>
  <c r="S1362" i="14"/>
  <c r="S1770" i="14"/>
  <c r="S826" i="14"/>
  <c r="S2068" i="14"/>
  <c r="P906" i="14"/>
  <c r="P3053" i="14"/>
  <c r="P1179" i="14"/>
  <c r="P136" i="14"/>
  <c r="S2633" i="14"/>
  <c r="S430" i="14"/>
  <c r="S1645" i="14"/>
  <c r="V1645" i="14" s="1"/>
  <c r="S272" i="14"/>
  <c r="P2638" i="14"/>
  <c r="S1942" i="14"/>
  <c r="S2308" i="14"/>
  <c r="S555" i="14"/>
  <c r="S1817" i="14"/>
  <c r="P3490" i="14"/>
  <c r="S782" i="14"/>
  <c r="S295" i="14"/>
  <c r="S1568" i="14"/>
  <c r="P1685" i="14"/>
  <c r="P2135" i="14"/>
  <c r="S3311" i="14"/>
  <c r="S1020" i="14"/>
  <c r="S2039" i="14"/>
  <c r="P3291" i="14"/>
  <c r="P1260" i="14"/>
  <c r="P428" i="14"/>
  <c r="S1159" i="14"/>
  <c r="P2771" i="14"/>
  <c r="P2429" i="14"/>
  <c r="V2634" i="14"/>
  <c r="S2335" i="14"/>
  <c r="P895" i="14"/>
  <c r="S2448" i="14"/>
  <c r="S305" i="14"/>
  <c r="S1589" i="14"/>
  <c r="V1589" i="14" s="1"/>
  <c r="S3491" i="14"/>
  <c r="S1183" i="14"/>
  <c r="S1473" i="14"/>
  <c r="V2686" i="14"/>
  <c r="Y2686" i="14" s="1"/>
  <c r="S544" i="14"/>
  <c r="S868" i="14"/>
  <c r="V1047" i="14"/>
  <c r="P54" i="14"/>
  <c r="S2763" i="14"/>
  <c r="S2989" i="14"/>
  <c r="V218" i="14"/>
  <c r="S1787" i="14"/>
  <c r="P3308" i="14"/>
  <c r="P2166" i="14"/>
  <c r="P2332" i="14"/>
  <c r="S482" i="14"/>
  <c r="P1300" i="14"/>
  <c r="S92" i="14"/>
  <c r="S2284" i="14"/>
  <c r="S607" i="14"/>
  <c r="S3388" i="14"/>
  <c r="V802" i="14"/>
  <c r="S2262" i="14"/>
  <c r="S3245" i="14"/>
  <c r="S1133" i="14"/>
  <c r="V479" i="14"/>
  <c r="S449" i="14"/>
  <c r="S390" i="14"/>
  <c r="S761" i="14"/>
  <c r="S3253" i="14"/>
  <c r="S515" i="14"/>
  <c r="S3657" i="14"/>
  <c r="S649" i="14"/>
  <c r="Y167" i="14"/>
  <c r="V2031" i="14"/>
  <c r="P1229" i="14"/>
  <c r="P2991" i="14"/>
  <c r="P2251" i="14"/>
  <c r="P1317" i="14"/>
  <c r="P2506" i="14"/>
  <c r="P944" i="14"/>
  <c r="S2586" i="14"/>
  <c r="P476" i="14"/>
  <c r="P2510" i="14"/>
  <c r="S1865" i="14"/>
  <c r="S3177" i="14"/>
  <c r="S547" i="14"/>
  <c r="S90" i="14"/>
  <c r="V3067" i="14"/>
  <c r="V2736" i="14"/>
  <c r="S678" i="14"/>
  <c r="P1264" i="14"/>
  <c r="P2432" i="14"/>
  <c r="P1068" i="14"/>
  <c r="S2281" i="14"/>
  <c r="P628" i="14"/>
  <c r="P3201" i="14"/>
  <c r="S2749" i="14"/>
  <c r="S2525" i="14"/>
  <c r="P3545" i="14"/>
  <c r="V773" i="14"/>
  <c r="S1179" i="14"/>
  <c r="S784" i="14"/>
  <c r="S2954" i="14"/>
  <c r="S907" i="14"/>
  <c r="V2598" i="14"/>
  <c r="S3321" i="14"/>
  <c r="S3077" i="14"/>
  <c r="P2238" i="14"/>
  <c r="S1002" i="14"/>
  <c r="P496" i="14"/>
  <c r="P265" i="14"/>
  <c r="P1740" i="14"/>
  <c r="S3618" i="14"/>
  <c r="P2100" i="14"/>
  <c r="S1926" i="14"/>
  <c r="V1926" i="14" s="1"/>
  <c r="P3176" i="14"/>
  <c r="P393" i="14"/>
  <c r="P758" i="14"/>
  <c r="S3504" i="14"/>
  <c r="S1415" i="14"/>
  <c r="S3175" i="14"/>
  <c r="Y3049" i="14"/>
  <c r="S574" i="14"/>
  <c r="V574" i="14" s="1"/>
  <c r="S100" i="14"/>
  <c r="V627" i="14"/>
  <c r="S153" i="14"/>
  <c r="P733" i="14"/>
  <c r="S2322" i="14"/>
  <c r="V3161" i="14"/>
  <c r="S2202" i="14"/>
  <c r="V2202" i="14"/>
  <c r="P705" i="14"/>
  <c r="P809" i="14"/>
  <c r="P2870" i="14"/>
  <c r="S1170" i="14"/>
  <c r="P2042" i="14"/>
  <c r="S2548" i="14"/>
  <c r="P1664" i="14"/>
  <c r="P1288" i="14"/>
  <c r="P2549" i="14"/>
  <c r="S3096" i="14"/>
  <c r="S599" i="14"/>
  <c r="V524" i="14"/>
  <c r="S2121" i="14"/>
  <c r="V382" i="14"/>
  <c r="S3266" i="14"/>
  <c r="S2503" i="14"/>
  <c r="P665" i="14"/>
  <c r="S2748" i="14"/>
  <c r="S2552" i="14"/>
  <c r="V1031" i="14"/>
  <c r="V3141" i="14"/>
  <c r="V560" i="14"/>
  <c r="S2115" i="14"/>
  <c r="P701" i="14"/>
  <c r="S851" i="14"/>
  <c r="V1461" i="14"/>
  <c r="S2514" i="14"/>
  <c r="S2150" i="14"/>
  <c r="V1375" i="14"/>
  <c r="S2415" i="14"/>
  <c r="P2836" i="14"/>
  <c r="P2130" i="14"/>
  <c r="P2424" i="14"/>
  <c r="P987" i="14"/>
  <c r="S140" i="14"/>
  <c r="P2505" i="14"/>
  <c r="S3131" i="14"/>
  <c r="S905" i="14"/>
  <c r="V3008" i="14"/>
  <c r="P2532" i="14"/>
  <c r="S1354" i="14"/>
  <c r="S3399" i="14"/>
  <c r="S590" i="14"/>
  <c r="V1714" i="14"/>
  <c r="P2059" i="14"/>
  <c r="P2413" i="14"/>
  <c r="P1800" i="14"/>
  <c r="S1667" i="14"/>
  <c r="V2260" i="14"/>
  <c r="S2907" i="14"/>
  <c r="S1996" i="14"/>
  <c r="P1781" i="14"/>
  <c r="P361" i="14"/>
  <c r="S3458" i="14"/>
  <c r="S3038" i="14"/>
  <c r="P2257" i="14"/>
  <c r="S3593" i="14"/>
  <c r="S397" i="14"/>
  <c r="P2054" i="14"/>
  <c r="S2864" i="14"/>
  <c r="S3518" i="14"/>
  <c r="P368" i="14"/>
  <c r="S2988" i="14"/>
  <c r="S456" i="14"/>
  <c r="S997" i="14"/>
  <c r="S1878" i="14"/>
  <c r="S1886" i="14"/>
  <c r="Y2326" i="14"/>
  <c r="V413" i="14"/>
  <c r="S1298" i="14"/>
  <c r="P1545" i="14"/>
  <c r="S1679" i="14"/>
  <c r="S1662" i="14"/>
  <c r="S3054" i="14"/>
  <c r="V3054" i="14" s="1"/>
  <c r="S727" i="14"/>
  <c r="S2967" i="14"/>
  <c r="P769" i="14"/>
  <c r="S1107" i="14"/>
  <c r="P2874" i="14"/>
  <c r="P321" i="14"/>
  <c r="S536" i="14"/>
  <c r="P3360" i="14"/>
  <c r="V3137" i="14"/>
  <c r="S672" i="14"/>
  <c r="V2576" i="14"/>
  <c r="S2550" i="14"/>
  <c r="P2247" i="14"/>
  <c r="S3382" i="14"/>
  <c r="S2269" i="14"/>
  <c r="S2379" i="14"/>
  <c r="P2286" i="14"/>
  <c r="S1320" i="14"/>
  <c r="S1144" i="14"/>
  <c r="P2081" i="14"/>
  <c r="P1897" i="14"/>
  <c r="S3130" i="14"/>
  <c r="S2032" i="14"/>
  <c r="S3452" i="14"/>
  <c r="S604" i="14"/>
  <c r="S369" i="14"/>
  <c r="S3541" i="14"/>
  <c r="V2949" i="14"/>
  <c r="S2371" i="14"/>
  <c r="P1610" i="14"/>
  <c r="P2996" i="14"/>
  <c r="V3573" i="14"/>
  <c r="V3056" i="14"/>
  <c r="S76" i="14"/>
  <c r="S2535" i="14"/>
  <c r="P2184" i="14"/>
  <c r="P3057" i="14"/>
  <c r="S1249" i="14"/>
  <c r="S2731" i="14"/>
  <c r="S3064" i="14"/>
  <c r="S191" i="14"/>
  <c r="P2652" i="14"/>
  <c r="S1743" i="14"/>
  <c r="V2574" i="14"/>
  <c r="V3364" i="14"/>
  <c r="S91" i="14"/>
  <c r="S3275" i="14"/>
  <c r="P896" i="14"/>
  <c r="S1520" i="14"/>
  <c r="P1118" i="14"/>
  <c r="S3598" i="14"/>
  <c r="S4" i="14"/>
  <c r="S144" i="14"/>
  <c r="S158" i="14"/>
  <c r="S2446" i="14"/>
  <c r="S199" i="14"/>
  <c r="V1086" i="14"/>
  <c r="P789" i="14"/>
  <c r="S764" i="14"/>
  <c r="V320" i="14"/>
  <c r="S1349" i="14"/>
  <c r="S664" i="14"/>
  <c r="S2935" i="14"/>
  <c r="V2688" i="14"/>
  <c r="V3163" i="14"/>
  <c r="S1921" i="14"/>
  <c r="P2187" i="14"/>
  <c r="P2110" i="14"/>
  <c r="P2908" i="14"/>
  <c r="S3464" i="14"/>
  <c r="P975" i="14"/>
  <c r="S1487" i="14"/>
  <c r="S3251" i="14"/>
  <c r="V1689" i="14"/>
  <c r="P3142" i="14"/>
  <c r="P1504" i="14"/>
  <c r="Y1914" i="14"/>
  <c r="V1616" i="14"/>
  <c r="P280" i="14"/>
  <c r="P2616" i="14"/>
  <c r="P2623" i="14"/>
  <c r="P1977" i="14"/>
  <c r="S171" i="14"/>
  <c r="S216" i="14"/>
  <c r="P2162" i="14"/>
  <c r="S263" i="14"/>
  <c r="S3510" i="14"/>
  <c r="S815" i="14"/>
  <c r="V1226" i="14"/>
  <c r="S2654" i="14"/>
  <c r="V2281" i="14"/>
  <c r="P2357" i="14"/>
  <c r="S1255" i="14"/>
  <c r="P2258" i="14"/>
  <c r="S1683" i="14"/>
  <c r="V3623" i="14"/>
  <c r="V2538" i="14"/>
  <c r="P3389" i="14"/>
  <c r="P1077" i="14"/>
  <c r="P3468" i="14"/>
  <c r="P1757" i="14"/>
  <c r="P2327" i="14"/>
  <c r="P1801" i="14"/>
  <c r="S1234" i="14"/>
  <c r="S3261" i="14"/>
  <c r="S1284" i="14"/>
  <c r="S525" i="14"/>
  <c r="V383" i="14"/>
  <c r="X1" i="14"/>
  <c r="V3293" i="14"/>
  <c r="S1317" i="14"/>
  <c r="S2816" i="14"/>
  <c r="S162" i="14"/>
  <c r="S739" i="14"/>
  <c r="S3512" i="14"/>
  <c r="S1127" i="14"/>
  <c r="S3616" i="14"/>
  <c r="S283" i="14"/>
  <c r="V3007" i="14"/>
  <c r="S1835" i="14"/>
  <c r="S33" i="14"/>
  <c r="S2052" i="14"/>
  <c r="S1385" i="14"/>
  <c r="S2663" i="14"/>
  <c r="S2819" i="14"/>
  <c r="V2670" i="14"/>
  <c r="S3449" i="14"/>
  <c r="V392" i="14"/>
  <c r="S180" i="14"/>
  <c r="S215" i="14"/>
  <c r="V92" i="14"/>
  <c r="S2339" i="14"/>
  <c r="S2460" i="14"/>
  <c r="V3649" i="14"/>
  <c r="V2365" i="14"/>
  <c r="S2845" i="14"/>
  <c r="S3202" i="14"/>
  <c r="S2010" i="14"/>
  <c r="P2588" i="14"/>
  <c r="V953" i="14"/>
  <c r="S1885" i="14"/>
  <c r="V651" i="14"/>
  <c r="S3485" i="14"/>
  <c r="P2854" i="14"/>
  <c r="S593" i="14"/>
  <c r="S3201" i="14"/>
  <c r="S2980" i="14"/>
  <c r="V1281" i="14"/>
  <c r="V2618" i="14"/>
  <c r="S1279" i="14"/>
  <c r="S2835" i="14"/>
  <c r="P2477" i="14"/>
  <c r="S3535" i="14"/>
  <c r="S949" i="14"/>
  <c r="V2801" i="14"/>
  <c r="S2742" i="14"/>
  <c r="S3505" i="14"/>
  <c r="V2833" i="14"/>
  <c r="S1893" i="14"/>
  <c r="S2993" i="14"/>
  <c r="S697" i="14"/>
  <c r="S511" i="14"/>
  <c r="Y2694" i="14"/>
  <c r="Y1461" i="14"/>
  <c r="S2847" i="14"/>
  <c r="V2590" i="14"/>
  <c r="S1485" i="14"/>
  <c r="Y3559" i="14"/>
  <c r="P1196" i="14"/>
  <c r="P1947" i="14"/>
  <c r="P155" i="14"/>
  <c r="P2287" i="14"/>
  <c r="P2457" i="14"/>
  <c r="P2716" i="14"/>
  <c r="P2210" i="14"/>
  <c r="P2454" i="14"/>
  <c r="P206" i="14"/>
  <c r="P792" i="14"/>
  <c r="S17" i="14"/>
  <c r="P2631" i="14"/>
  <c r="S1530" i="14"/>
  <c r="S53" i="14"/>
  <c r="V2486" i="14"/>
  <c r="S3378" i="14"/>
  <c r="S275" i="14"/>
  <c r="P2491" i="14"/>
  <c r="S2213" i="14"/>
  <c r="V3625" i="14"/>
  <c r="S1450" i="14"/>
  <c r="S2910" i="14"/>
  <c r="S2336" i="14"/>
  <c r="Y1199" i="14"/>
  <c r="P2912" i="14"/>
  <c r="S169" i="14"/>
  <c r="V61" i="14"/>
  <c r="V2666" i="14"/>
  <c r="S3355" i="14"/>
  <c r="K1" i="14"/>
  <c r="S3093" i="14"/>
  <c r="S567" i="14"/>
  <c r="P1864" i="14"/>
  <c r="S3367" i="14"/>
  <c r="S1001" i="14"/>
  <c r="S1331" i="14"/>
  <c r="S2890" i="14"/>
  <c r="S666" i="14"/>
  <c r="P2934" i="14"/>
  <c r="P2743" i="14"/>
  <c r="P3564" i="14"/>
  <c r="P2123" i="14"/>
  <c r="S2498" i="14"/>
  <c r="S3526" i="14"/>
  <c r="S3438" i="14"/>
  <c r="S3140" i="14"/>
  <c r="V2249" i="14"/>
  <c r="P1201" i="14"/>
  <c r="S736" i="14"/>
  <c r="S1694" i="14"/>
  <c r="P2153" i="14"/>
  <c r="S1030" i="14"/>
  <c r="S2229" i="14"/>
  <c r="S2002" i="14"/>
  <c r="S1789" i="14"/>
  <c r="S1955" i="14"/>
  <c r="S2038" i="14"/>
  <c r="S2485" i="14"/>
  <c r="P3415" i="14"/>
  <c r="S2399" i="14"/>
  <c r="V1248" i="14"/>
  <c r="S127" i="14"/>
  <c r="S3363" i="14"/>
  <c r="S883" i="14"/>
  <c r="S408" i="14"/>
  <c r="S976" i="14"/>
  <c r="V3046" i="14"/>
  <c r="S1856" i="14"/>
  <c r="P693" i="14"/>
  <c r="V1805" i="14"/>
  <c r="V771" i="14"/>
  <c r="P146" i="14"/>
  <c r="P2691" i="14"/>
  <c r="S1408" i="14"/>
  <c r="P478" i="14"/>
  <c r="S1777" i="14"/>
  <c r="S1346" i="14"/>
  <c r="V1331" i="14"/>
  <c r="V77" i="14"/>
  <c r="P1531" i="14"/>
  <c r="P494" i="14"/>
  <c r="P816" i="14"/>
  <c r="S1665" i="14"/>
  <c r="S3474" i="14"/>
  <c r="V2449" i="14"/>
  <c r="S1412" i="14"/>
  <c r="S834" i="14"/>
  <c r="P3232" i="14"/>
  <c r="S1048" i="14"/>
  <c r="S2294" i="14"/>
  <c r="S497" i="14"/>
  <c r="P1923" i="14"/>
  <c r="S1687" i="14"/>
  <c r="P3271" i="14"/>
  <c r="Y3463" i="14"/>
  <c r="S341" i="14"/>
  <c r="S2541" i="14"/>
  <c r="P2061" i="14"/>
  <c r="S1716" i="14"/>
  <c r="S3267" i="14"/>
  <c r="P3322" i="14"/>
  <c r="S1396" i="14"/>
  <c r="P31" i="14"/>
  <c r="P840" i="14"/>
  <c r="S552" i="14"/>
  <c r="S3524" i="14"/>
  <c r="V2304" i="14"/>
  <c r="S3521" i="14"/>
  <c r="S914" i="14"/>
  <c r="P1711" i="14"/>
  <c r="V1737" i="14"/>
  <c r="V2932" i="14"/>
  <c r="V2138" i="14"/>
  <c r="P1981" i="14"/>
  <c r="V331" i="14"/>
  <c r="V1191" i="14"/>
  <c r="S1918" i="14"/>
  <c r="V2546" i="14"/>
  <c r="V288" i="14"/>
  <c r="S1661" i="14"/>
  <c r="P3117" i="14"/>
  <c r="V2814" i="14"/>
  <c r="S2849" i="14"/>
  <c r="S3637" i="14"/>
  <c r="V2961" i="14"/>
  <c r="S2050" i="14"/>
  <c r="S617" i="14"/>
  <c r="S1210" i="14"/>
  <c r="V2490" i="14"/>
  <c r="S2384" i="14"/>
  <c r="S345" i="14"/>
  <c r="S3207" i="14"/>
  <c r="V3000" i="14"/>
  <c r="V3571" i="14"/>
  <c r="S2319" i="14"/>
  <c r="V1576" i="14"/>
  <c r="Y1588" i="14"/>
  <c r="S3414" i="14"/>
  <c r="Y843" i="14"/>
  <c r="S2066" i="14"/>
  <c r="P3525" i="14"/>
  <c r="S2030" i="14"/>
  <c r="P1029" i="14"/>
  <c r="V3311" i="14"/>
  <c r="V2868" i="14"/>
  <c r="P1426" i="14"/>
  <c r="P2428" i="14"/>
  <c r="P340" i="14"/>
  <c r="S3199" i="14"/>
  <c r="P2329" i="14"/>
  <c r="P2606" i="14"/>
  <c r="V799" i="14"/>
  <c r="S2735" i="14"/>
  <c r="S2789" i="14"/>
  <c r="S3574" i="14"/>
  <c r="V1652" i="14"/>
  <c r="S3044" i="14"/>
  <c r="V891" i="14"/>
  <c r="P3213" i="14"/>
  <c r="S2496" i="14"/>
  <c r="P1278" i="14"/>
  <c r="P2614" i="14"/>
  <c r="S899" i="14"/>
  <c r="P475" i="14"/>
  <c r="V1722" i="14"/>
  <c r="Y2540" i="14"/>
  <c r="Y2191" i="14"/>
  <c r="P1754" i="14"/>
  <c r="P49" i="14"/>
  <c r="P186" i="14"/>
  <c r="P1219" i="14"/>
  <c r="P1883" i="14"/>
  <c r="S502" i="14"/>
  <c r="P3588" i="14"/>
  <c r="S657" i="14"/>
  <c r="P2811" i="14"/>
  <c r="V3460" i="14"/>
  <c r="S2761" i="14"/>
  <c r="P2405" i="14"/>
  <c r="S3631" i="14"/>
  <c r="V2603" i="14"/>
  <c r="S2657" i="14"/>
  <c r="S2196" i="14"/>
  <c r="P844" i="14"/>
  <c r="S1690" i="14"/>
  <c r="S2693" i="14"/>
  <c r="V1679" i="14"/>
  <c r="V3363" i="14"/>
  <c r="P589" i="14"/>
  <c r="S2028" i="14"/>
  <c r="P2215" i="14"/>
  <c r="P3639" i="14"/>
  <c r="V3583" i="14"/>
  <c r="P634" i="14"/>
  <c r="P1793" i="14"/>
  <c r="S557" i="14"/>
  <c r="S3223" i="14"/>
  <c r="P2924" i="14"/>
  <c r="S97" i="14"/>
  <c r="S2865" i="14"/>
  <c r="V994" i="14"/>
  <c r="S2407" i="14"/>
  <c r="S3617" i="14"/>
  <c r="V504" i="14"/>
  <c r="V323" i="14"/>
  <c r="S2489" i="14"/>
  <c r="P1744" i="14"/>
  <c r="S645" i="14"/>
  <c r="S1162" i="14"/>
  <c r="S1779" i="14"/>
  <c r="S760" i="14"/>
  <c r="V3378" i="14"/>
  <c r="S1181" i="14"/>
  <c r="V2646" i="14"/>
  <c r="V3512" i="14"/>
  <c r="V3438" i="14"/>
  <c r="S823" i="14"/>
  <c r="V2728" i="14"/>
  <c r="V2562" i="14"/>
  <c r="S990" i="14"/>
  <c r="P1658" i="14"/>
  <c r="S3250" i="14"/>
  <c r="V2818" i="14"/>
  <c r="S434" i="14"/>
  <c r="S2106" i="14"/>
  <c r="V2427" i="14"/>
  <c r="S1598" i="14"/>
  <c r="V1287" i="14"/>
  <c r="S1003" i="14"/>
  <c r="S1051" i="14"/>
  <c r="S1884" i="14"/>
  <c r="S2197" i="14"/>
  <c r="V1779" i="14"/>
  <c r="V2010" i="14"/>
  <c r="S319" i="14"/>
  <c r="P3419" i="14"/>
  <c r="V2093" i="14"/>
  <c r="S423" i="14"/>
  <c r="P1088" i="14"/>
  <c r="S3340" i="14"/>
  <c r="V1945" i="14"/>
  <c r="S1767" i="14"/>
  <c r="S2463" i="14"/>
  <c r="V2891" i="14"/>
  <c r="S3291" i="14"/>
  <c r="Y3277" i="14"/>
  <c r="S297" i="14"/>
  <c r="S1216" i="14"/>
  <c r="V3157" i="14"/>
  <c r="S2057" i="14"/>
  <c r="S2545" i="14"/>
  <c r="V2520" i="14"/>
  <c r="S937" i="14"/>
  <c r="V1436" i="14"/>
  <c r="V1174" i="14"/>
  <c r="Y3413" i="14"/>
  <c r="S487" i="14"/>
  <c r="V679" i="14"/>
  <c r="S1474" i="14"/>
  <c r="Y77" i="14"/>
  <c r="S1285" i="14"/>
  <c r="P2547" i="14"/>
  <c r="S601" i="14"/>
  <c r="P1501" i="14"/>
  <c r="P1218" i="14"/>
  <c r="P858" i="14"/>
  <c r="S1202" i="14"/>
  <c r="P2637" i="14"/>
  <c r="P2516" i="14"/>
  <c r="P1915" i="14"/>
  <c r="P2762" i="14"/>
  <c r="P2660" i="14"/>
  <c r="S3167" i="14"/>
  <c r="S184" i="14"/>
  <c r="P1177" i="14"/>
  <c r="S1197" i="14"/>
  <c r="V2027" i="14"/>
  <c r="P1035" i="14"/>
  <c r="S1025" i="14"/>
  <c r="V2658" i="14"/>
  <c r="P3204" i="14"/>
  <c r="S2402" i="14"/>
  <c r="S854" i="14"/>
  <c r="P1242" i="14"/>
  <c r="P2201" i="14"/>
  <c r="S541" i="14"/>
  <c r="P2850" i="14"/>
  <c r="S2577" i="14"/>
  <c r="V2453" i="14"/>
  <c r="V3079" i="14"/>
  <c r="P1905" i="14"/>
  <c r="S1422" i="14"/>
  <c r="P2583" i="14"/>
  <c r="S2965" i="14"/>
  <c r="V1370" i="14"/>
  <c r="S3124" i="14"/>
  <c r="P1762" i="14"/>
  <c r="P3591" i="14"/>
  <c r="S3171" i="14"/>
  <c r="S3264" i="14"/>
  <c r="P1423" i="14"/>
  <c r="P735" i="14"/>
  <c r="S3186" i="14"/>
  <c r="S1468" i="14"/>
  <c r="S1556" i="14"/>
  <c r="S2513" i="14"/>
  <c r="V363" i="14"/>
  <c r="V947" i="14"/>
  <c r="V1575" i="14"/>
  <c r="P3214" i="14"/>
  <c r="S2348" i="14"/>
  <c r="S304" i="14"/>
  <c r="S21" i="14"/>
  <c r="P1745" i="14"/>
  <c r="S3325" i="14"/>
  <c r="S2457" i="14"/>
  <c r="S2786" i="14"/>
  <c r="V2402" i="14"/>
  <c r="V1203" i="14"/>
  <c r="P3613" i="14"/>
  <c r="P466" i="14"/>
  <c r="S1948" i="14"/>
  <c r="Y3331" i="14"/>
  <c r="S2394" i="14"/>
  <c r="S2852" i="14"/>
  <c r="S1258" i="14"/>
  <c r="S755" i="14"/>
  <c r="V109" i="14"/>
  <c r="V579" i="14"/>
  <c r="S2931" i="14"/>
  <c r="V1694" i="14"/>
  <c r="S822" i="14"/>
  <c r="S303" i="14"/>
  <c r="S2168" i="14"/>
  <c r="P2621" i="14"/>
  <c r="S60" i="14"/>
  <c r="V1408" i="14"/>
  <c r="S1816" i="14"/>
  <c r="S933" i="14"/>
  <c r="S1794" i="14"/>
  <c r="P2519" i="14"/>
  <c r="S2937" i="14"/>
  <c r="S1470" i="14"/>
  <c r="S1041" i="14"/>
  <c r="P2033" i="14"/>
  <c r="S3019" i="14"/>
  <c r="S791" i="14"/>
  <c r="S871" i="14"/>
  <c r="V3155" i="14"/>
  <c r="Y174" i="14"/>
  <c r="S1365" i="14"/>
  <c r="V2609" i="14"/>
  <c r="P1686" i="14"/>
  <c r="P2823" i="14"/>
  <c r="P1700" i="14"/>
  <c r="P732" i="14"/>
  <c r="P613" i="14"/>
  <c r="P2117" i="14"/>
  <c r="S3569" i="14"/>
  <c r="V1848" i="14"/>
  <c r="P3528" i="14"/>
  <c r="P1908" i="14"/>
  <c r="S334" i="14"/>
  <c r="S3640" i="14"/>
  <c r="S2579" i="14"/>
  <c r="S486" i="14"/>
  <c r="S3270" i="14"/>
  <c r="S3644" i="14"/>
  <c r="S2421" i="14"/>
  <c r="S3366" i="14"/>
  <c r="S1460" i="14"/>
  <c r="S1151" i="14"/>
  <c r="S1985" i="14"/>
  <c r="S1293" i="14"/>
  <c r="V2611" i="14"/>
  <c r="S1842" i="14"/>
  <c r="P3494" i="14"/>
  <c r="S839" i="14"/>
  <c r="V2858" i="14"/>
  <c r="S1651" i="14"/>
  <c r="S2698" i="14"/>
  <c r="S2675" i="14"/>
  <c r="S3051" i="14"/>
  <c r="S3445" i="14"/>
  <c r="P2036" i="14"/>
  <c r="U1" i="14"/>
  <c r="V75" i="14"/>
  <c r="V2844" i="14"/>
  <c r="Y1198" i="14"/>
  <c r="V3112" i="14"/>
  <c r="V2096" i="14"/>
  <c r="V73" i="14"/>
  <c r="P932" i="14"/>
  <c r="Y331" i="14"/>
  <c r="V2294" i="14"/>
  <c r="S3360" i="14"/>
  <c r="V2524" i="14"/>
  <c r="S2024" i="14"/>
  <c r="S1235" i="14"/>
  <c r="S1522" i="14"/>
  <c r="Y3101" i="14"/>
  <c r="S3210" i="14"/>
  <c r="V3210" i="14"/>
  <c r="V1119" i="14"/>
  <c r="S2320" i="14"/>
  <c r="S2247" i="14"/>
  <c r="V2527" i="14"/>
  <c r="S3337" i="14"/>
  <c r="S1901" i="14"/>
  <c r="S1211" i="14"/>
  <c r="S2530" i="14"/>
  <c r="Y889" i="14"/>
  <c r="P3454" i="14"/>
  <c r="P2233" i="14"/>
  <c r="P3209" i="14"/>
  <c r="P440" i="14"/>
  <c r="P1443" i="14"/>
  <c r="P1506" i="14"/>
  <c r="P783" i="14"/>
  <c r="S2842" i="14"/>
  <c r="S2452" i="14"/>
  <c r="S3052" i="14"/>
  <c r="S78" i="14"/>
  <c r="P3374" i="14"/>
  <c r="Y2170" i="14"/>
  <c r="V2714" i="14"/>
  <c r="S494" i="14"/>
  <c r="S1594" i="14"/>
  <c r="S3108" i="14"/>
  <c r="S1139" i="14"/>
  <c r="S3515" i="14"/>
  <c r="P3084" i="14"/>
  <c r="V1206" i="14"/>
  <c r="V2612" i="14"/>
  <c r="P55" i="14"/>
  <c r="S143" i="14"/>
  <c r="P1351" i="14"/>
  <c r="S3129" i="14"/>
  <c r="S2098" i="14"/>
  <c r="P2974" i="14"/>
  <c r="S1526" i="14"/>
  <c r="S1277" i="14"/>
  <c r="S3122" i="14"/>
  <c r="S1309" i="14"/>
  <c r="V3502" i="14"/>
  <c r="V3222" i="14"/>
  <c r="S1321" i="14"/>
  <c r="V1975" i="14"/>
  <c r="V1202" i="14"/>
  <c r="S3169" i="14"/>
  <c r="S3473" i="14"/>
  <c r="S2482" i="14"/>
  <c r="S677" i="14"/>
  <c r="S2776" i="14"/>
  <c r="P2927" i="14"/>
  <c r="P2325" i="14"/>
  <c r="P763" i="14"/>
  <c r="P1619" i="14"/>
  <c r="S1404" i="14"/>
  <c r="P1352" i="14"/>
  <c r="S2455" i="14"/>
  <c r="P1140" i="14"/>
  <c r="S1481" i="14"/>
  <c r="S2113" i="14"/>
  <c r="V2713" i="14"/>
  <c r="S2392" i="14"/>
  <c r="V1725" i="14"/>
  <c r="V1312" i="14"/>
  <c r="Y2925" i="14"/>
  <c r="P3182" i="14"/>
  <c r="V219" i="14"/>
  <c r="P1764" i="14"/>
  <c r="S902" i="14"/>
  <c r="P276" i="14"/>
  <c r="V3017" i="14"/>
  <c r="V2079" i="14"/>
  <c r="S613" i="14"/>
  <c r="S2070" i="14"/>
  <c r="P3496" i="14"/>
  <c r="V611" i="14"/>
  <c r="V1052" i="14"/>
  <c r="V3081" i="14"/>
  <c r="S3286" i="14"/>
  <c r="V3552" i="14"/>
  <c r="S7" i="14"/>
  <c r="V3377" i="14"/>
  <c r="V2809" i="14"/>
  <c r="S391" i="14"/>
  <c r="S1566" i="14"/>
  <c r="P264" i="14"/>
  <c r="S745" i="14"/>
  <c r="S2043" i="14"/>
  <c r="Y1171" i="14"/>
  <c r="P3191" i="14"/>
  <c r="P1717" i="14"/>
  <c r="P1979" i="14"/>
  <c r="Y1795" i="14"/>
  <c r="P830" i="14"/>
  <c r="V543" i="14"/>
  <c r="S3398" i="14"/>
  <c r="P2470" i="14"/>
  <c r="S2199" i="14"/>
  <c r="S2971" i="14"/>
  <c r="P523" i="14"/>
  <c r="S384" i="14"/>
  <c r="P3259" i="14"/>
  <c r="S893" i="14"/>
  <c r="P2160" i="14"/>
  <c r="P3195" i="14"/>
  <c r="P1595" i="14"/>
  <c r="S519" i="14"/>
  <c r="Y2472" i="14"/>
  <c r="S2223" i="14"/>
  <c r="S347" i="14"/>
  <c r="S1655" i="14"/>
  <c r="V117" i="14"/>
  <c r="S2718" i="14"/>
  <c r="S2015" i="14"/>
  <c r="S88" i="14"/>
  <c r="S586" i="14"/>
  <c r="V1209" i="14"/>
  <c r="S2440" i="14"/>
  <c r="Y3137" i="14"/>
  <c r="S987" i="14"/>
  <c r="V1361" i="14"/>
  <c r="P2915" i="14"/>
  <c r="V1402" i="14"/>
  <c r="S3592" i="14"/>
  <c r="V508" i="14"/>
  <c r="P197" i="14"/>
  <c r="V9" i="14"/>
  <c r="V803" i="14"/>
  <c r="V2340" i="14"/>
  <c r="P2356" i="14"/>
  <c r="P3534" i="14"/>
  <c r="S670" i="14"/>
  <c r="S3092" i="14"/>
  <c r="S1502" i="14"/>
  <c r="S3516" i="14"/>
  <c r="P1709" i="14"/>
  <c r="P1444" i="14"/>
  <c r="S2398" i="14"/>
  <c r="S1406" i="14"/>
  <c r="P715" i="14"/>
  <c r="P2444" i="14"/>
  <c r="V1358" i="14"/>
  <c r="S806" i="14"/>
  <c r="S1329" i="14"/>
  <c r="V2481" i="14"/>
  <c r="P647" i="14"/>
  <c r="V1158" i="14"/>
  <c r="Y2949" i="14"/>
  <c r="V1649" i="14"/>
  <c r="V2049" i="14"/>
  <c r="S3061" i="14"/>
  <c r="S895" i="14"/>
  <c r="S2478" i="14"/>
  <c r="S2474" i="14"/>
  <c r="Y376" i="14"/>
  <c r="S113" i="14"/>
  <c r="S1073" i="14"/>
  <c r="Y2546" i="14"/>
  <c r="V2020" i="14"/>
  <c r="V3387" i="14"/>
  <c r="Y3017" i="14"/>
  <c r="S1058" i="14"/>
  <c r="V761" i="14"/>
  <c r="Y109" i="14"/>
  <c r="S2751" i="14"/>
  <c r="S1788" i="14"/>
  <c r="Y1031" i="14"/>
  <c r="V168" i="14"/>
  <c r="Y1098" i="14"/>
  <c r="S537" i="14"/>
  <c r="S3417" i="14"/>
  <c r="S2306" i="14"/>
  <c r="S177" i="14"/>
  <c r="S3232" i="14"/>
  <c r="V199" i="14"/>
  <c r="V1697" i="14"/>
  <c r="V445" i="14"/>
  <c r="V3250" i="14"/>
  <c r="V3474" i="14"/>
  <c r="V2680" i="14"/>
  <c r="V3267" i="14"/>
  <c r="S3533" i="14"/>
  <c r="V3503" i="14"/>
  <c r="V491" i="14"/>
  <c r="S3622" i="14"/>
  <c r="Y3155" i="14"/>
  <c r="S1976" i="14"/>
  <c r="S1292" i="14"/>
  <c r="S2593" i="14"/>
  <c r="V1607" i="14"/>
  <c r="S1291" i="14"/>
  <c r="V1942" i="14"/>
  <c r="V2007" i="14"/>
  <c r="P457" i="14"/>
  <c r="S3016" i="14"/>
  <c r="V2077" i="14"/>
  <c r="V3177" i="14"/>
  <c r="P348" i="14"/>
  <c r="V1321" i="14"/>
  <c r="V1920" i="14"/>
  <c r="V2008" i="14"/>
  <c r="S1374" i="14"/>
  <c r="S3015" i="14"/>
  <c r="V937" i="14"/>
  <c r="Y2714" i="14"/>
  <c r="S3273" i="14"/>
  <c r="V1516" i="14"/>
  <c r="S2596" i="14"/>
  <c r="S1299" i="14"/>
  <c r="V2341" i="14"/>
  <c r="V303" i="14"/>
  <c r="V2223" i="14"/>
  <c r="Y3054" i="14"/>
  <c r="S2938" i="14"/>
  <c r="V1210" i="14"/>
  <c r="V1856" i="14"/>
  <c r="S961" i="14"/>
  <c r="V3543" i="14"/>
  <c r="Y928" i="14"/>
  <c r="V2272" i="14"/>
  <c r="V1292" i="14"/>
  <c r="V3253" i="14"/>
  <c r="S2187" i="14"/>
  <c r="S3591" i="14"/>
  <c r="V449" i="14"/>
  <c r="S467" i="14"/>
  <c r="S855" i="14"/>
  <c r="V347" i="14"/>
  <c r="Y1691" i="14"/>
  <c r="S2479" i="14"/>
  <c r="S3150" i="14"/>
  <c r="S3389" i="14"/>
  <c r="P1824" i="14"/>
  <c r="S1738" i="14"/>
  <c r="S1864" i="14"/>
  <c r="S1632" i="14"/>
  <c r="V2567" i="14"/>
  <c r="S535" i="14"/>
  <c r="S459" i="14"/>
  <c r="S1700" i="14"/>
  <c r="S2203" i="14"/>
  <c r="V2888" i="14"/>
  <c r="S966" i="14"/>
  <c r="S3353" i="14"/>
  <c r="V2545" i="14"/>
  <c r="S3174" i="14"/>
  <c r="S1391" i="14"/>
  <c r="S3610" i="14"/>
  <c r="V3207" i="14"/>
  <c r="V2044" i="14"/>
  <c r="V883" i="14"/>
  <c r="V868" i="14"/>
  <c r="S1518" i="14"/>
  <c r="S1544" i="14"/>
  <c r="V1767" i="14"/>
  <c r="S163" i="14"/>
  <c r="S1316" i="14"/>
  <c r="V3401" i="14"/>
  <c r="V319" i="14"/>
  <c r="Y3012" i="14"/>
  <c r="S2559" i="14"/>
  <c r="V2983" i="14"/>
  <c r="Y2607" i="14"/>
  <c r="S756" i="14"/>
  <c r="V2776" i="14"/>
  <c r="S1554" i="14"/>
  <c r="V2067" i="14"/>
  <c r="V1058" i="14"/>
  <c r="V2440" i="14"/>
  <c r="Y1080" i="14"/>
  <c r="Y517" i="14"/>
  <c r="V911" i="14"/>
  <c r="V432" i="14"/>
  <c r="V2999" i="14"/>
  <c r="V1502" i="14"/>
  <c r="Y2728" i="14"/>
  <c r="S2110" i="14"/>
  <c r="V3021" i="14"/>
  <c r="S274" i="14"/>
  <c r="Y1348" i="14"/>
  <c r="V2993" i="14"/>
  <c r="S2054" i="14"/>
  <c r="S1648" i="14"/>
  <c r="Y2334" i="14"/>
  <c r="V1957" i="14"/>
  <c r="V1791" i="14"/>
  <c r="V3563" i="14"/>
  <c r="Y3623" i="14"/>
  <c r="Y1361" i="14"/>
  <c r="V2556" i="14"/>
  <c r="S314" i="14"/>
  <c r="Y200" i="14"/>
  <c r="Y2079" i="14"/>
  <c r="V533" i="14"/>
  <c r="V2739" i="14"/>
  <c r="V2455" i="14"/>
  <c r="S367" i="14"/>
  <c r="V1716" i="14"/>
  <c r="S1524" i="14"/>
  <c r="V23" i="14"/>
  <c r="V3309" i="14"/>
  <c r="Y1589" i="14"/>
  <c r="V2384" i="14"/>
  <c r="V2006" i="14"/>
  <c r="S2036" i="14"/>
  <c r="V1899" i="14"/>
  <c r="Y319" i="14"/>
  <c r="V1181" i="14"/>
  <c r="Y23" i="14"/>
  <c r="S2228" i="14"/>
  <c r="V713" i="14"/>
  <c r="S2893" i="14"/>
  <c r="Y2223" i="14"/>
  <c r="V764" i="14"/>
  <c r="V2047" i="14"/>
  <c r="V3445" i="14"/>
  <c r="S1467" i="14"/>
  <c r="V2900" i="14"/>
  <c r="Y2646" i="14"/>
  <c r="S328" i="14"/>
  <c r="S442" i="14"/>
  <c r="Y3021" i="14"/>
  <c r="V205" i="14"/>
  <c r="V447" i="14"/>
  <c r="S3650" i="14"/>
  <c r="L578" i="12"/>
  <c r="L71" i="12"/>
  <c r="L363" i="12"/>
  <c r="L114" i="12"/>
  <c r="L136" i="12"/>
  <c r="L1032" i="12"/>
  <c r="L299" i="12"/>
  <c r="L93" i="12"/>
  <c r="L520" i="12"/>
  <c r="L279" i="12"/>
  <c r="L417" i="12"/>
  <c r="L76" i="12"/>
  <c r="L573" i="12"/>
  <c r="L251" i="12"/>
  <c r="L318" i="12"/>
  <c r="L164" i="12"/>
  <c r="L94" i="12"/>
  <c r="L327" i="12"/>
  <c r="L352" i="12"/>
  <c r="L437" i="12"/>
  <c r="L452" i="12"/>
  <c r="L212" i="12"/>
  <c r="L7" i="12"/>
  <c r="L370" i="12"/>
  <c r="L464" i="12"/>
  <c r="L246" i="12"/>
  <c r="L378" i="12"/>
  <c r="L198" i="12"/>
  <c r="L600" i="12"/>
  <c r="L253" i="12"/>
  <c r="L1109" i="12"/>
  <c r="L188" i="12"/>
  <c r="L455" i="12"/>
  <c r="Q1" i="12"/>
  <c r="L25" i="12"/>
  <c r="L254" i="12"/>
  <c r="L474" i="12"/>
  <c r="L564" i="12"/>
  <c r="O299" i="12"/>
  <c r="R299" i="12"/>
  <c r="L8" i="12"/>
  <c r="O318" i="12"/>
  <c r="L81" i="12"/>
  <c r="L293" i="12"/>
  <c r="L580" i="12"/>
  <c r="L197" i="12"/>
  <c r="L30" i="12"/>
  <c r="O1109" i="12"/>
  <c r="L1086" i="12"/>
  <c r="L325" i="12"/>
  <c r="L102" i="12"/>
  <c r="L532" i="12"/>
  <c r="L465" i="12"/>
  <c r="L127" i="12"/>
  <c r="L521" i="12"/>
  <c r="L522" i="12"/>
  <c r="L125" i="12"/>
  <c r="L644" i="12"/>
  <c r="L510" i="12"/>
  <c r="L606" i="12"/>
  <c r="P1111" i="14"/>
  <c r="P2685" i="14"/>
  <c r="P842" i="14"/>
  <c r="S2026" i="14"/>
  <c r="P1294" i="14"/>
  <c r="S1124" i="14"/>
  <c r="S1706" i="14"/>
  <c r="S2333" i="14"/>
  <c r="S3562" i="14"/>
  <c r="S1217" i="14"/>
  <c r="S3549" i="14"/>
  <c r="Y214" i="14"/>
  <c r="S1164" i="14"/>
  <c r="P1991" i="14"/>
  <c r="S1898" i="14"/>
  <c r="S1587" i="14"/>
  <c r="S3110" i="14"/>
  <c r="S1257" i="14"/>
  <c r="P3333" i="14"/>
  <c r="P1122" i="14"/>
  <c r="V3388" i="14"/>
  <c r="P79" i="14"/>
  <c r="S32" i="14"/>
  <c r="P793" i="14"/>
  <c r="S2171" i="14"/>
  <c r="P3371" i="14"/>
  <c r="P2830" i="14"/>
  <c r="S2033" i="14"/>
  <c r="P1540" i="14"/>
  <c r="V3657" i="14"/>
  <c r="P1126" i="14"/>
  <c r="Y2896" i="14"/>
  <c r="V2534" i="14"/>
  <c r="S270" i="14"/>
  <c r="V1733" i="14"/>
  <c r="S3263" i="14"/>
  <c r="S3564" i="14"/>
  <c r="P2245" i="14"/>
  <c r="P3159" i="14"/>
  <c r="V2738" i="14"/>
  <c r="V582" i="14"/>
  <c r="P142" i="14"/>
  <c r="S630" i="14"/>
  <c r="V1952" i="14"/>
  <c r="S1567" i="14"/>
  <c r="V1335" i="14"/>
  <c r="Y1335" i="14" s="1"/>
  <c r="P3647" i="14"/>
  <c r="S137" i="14"/>
  <c r="V137" i="14" s="1"/>
  <c r="S588" i="14"/>
  <c r="S2456" i="14"/>
  <c r="V2456" i="14" s="1"/>
  <c r="S3587" i="14"/>
  <c r="V1939" i="14"/>
  <c r="P2266" i="14"/>
  <c r="P1889" i="14"/>
  <c r="S439" i="14"/>
  <c r="V3480" i="14"/>
  <c r="S3039" i="14"/>
  <c r="V2335" i="14"/>
  <c r="V201" i="14"/>
  <c r="S1466" i="14"/>
  <c r="S2290" i="14"/>
  <c r="S2627" i="14"/>
  <c r="V344" i="14"/>
  <c r="P1132" i="14"/>
  <c r="S2704" i="14"/>
  <c r="S2167" i="14"/>
  <c r="V1703" i="14"/>
  <c r="S3430" i="14"/>
  <c r="V2928" i="14"/>
  <c r="Y2928" i="14" s="1"/>
  <c r="P41" i="14"/>
  <c r="V1752" i="14"/>
  <c r="V3541" i="14"/>
  <c r="S2712" i="14"/>
  <c r="V2712" i="14" s="1"/>
  <c r="S1578" i="14"/>
  <c r="P151" i="14"/>
  <c r="S2060" i="14"/>
  <c r="P859" i="14"/>
  <c r="P1240" i="14"/>
  <c r="S2692" i="14"/>
  <c r="S1388" i="14"/>
  <c r="S1200" i="14"/>
  <c r="S1439" i="14"/>
  <c r="P675" i="14"/>
  <c r="V2023" i="14"/>
  <c r="Y2023" i="14" s="1"/>
  <c r="P623" i="14"/>
  <c r="P3651" i="14"/>
  <c r="P418" i="14"/>
  <c r="S418" i="14" s="1"/>
  <c r="P516" i="14"/>
  <c r="S3422" i="14"/>
  <c r="V594" i="14"/>
  <c r="P2363" i="14"/>
  <c r="S2991" i="14"/>
  <c r="S2837" i="14"/>
  <c r="S623" i="14"/>
  <c r="V688" i="14"/>
  <c r="S2964" i="14"/>
  <c r="V2964" i="14" s="1"/>
  <c r="S2458" i="14"/>
  <c r="P3368" i="14"/>
  <c r="S3368" i="14" s="1"/>
  <c r="V1471" i="14"/>
  <c r="S2889" i="14"/>
  <c r="P1811" i="14"/>
  <c r="V689" i="14"/>
  <c r="Y689" i="14" s="1"/>
  <c r="S671" i="14"/>
  <c r="V1208" i="14"/>
  <c r="P639" i="14"/>
  <c r="P648" i="14"/>
  <c r="P2321" i="14"/>
  <c r="S2815" i="14"/>
  <c r="P917" i="14"/>
  <c r="P3604" i="14"/>
  <c r="V3181" i="14"/>
  <c r="S2729" i="14"/>
  <c r="P998" i="14"/>
  <c r="P3065" i="14"/>
  <c r="S1692" i="14"/>
  <c r="S1040" i="14"/>
  <c r="V3059" i="14"/>
  <c r="V1851" i="14"/>
  <c r="S2859" i="14"/>
  <c r="V309" i="14"/>
  <c r="P3255" i="14"/>
  <c r="S2563" i="14"/>
  <c r="S2905" i="14"/>
  <c r="S2575" i="14"/>
  <c r="S2377" i="14"/>
  <c r="V3330" i="14"/>
  <c r="V820" i="14"/>
  <c r="Y2335" i="14"/>
  <c r="V2769" i="14"/>
  <c r="V3448" i="14"/>
  <c r="V2831" i="14"/>
  <c r="Y218" i="14"/>
  <c r="S2021" i="14"/>
  <c r="V2493" i="14"/>
  <c r="S3298" i="14"/>
  <c r="V3298" i="14" s="1"/>
  <c r="V813" i="14"/>
  <c r="V439" i="14"/>
  <c r="P1253" i="14"/>
  <c r="V2122" i="14"/>
  <c r="V2749" i="14"/>
  <c r="V3249" i="14"/>
  <c r="S1305" i="14"/>
  <c r="S663" i="14"/>
  <c r="S1011" i="14"/>
  <c r="V1011" i="14" s="1"/>
  <c r="V1012" i="14"/>
  <c r="S1434" i="14"/>
  <c r="V1660" i="14"/>
  <c r="S1583" i="14"/>
  <c r="V1583" i="14" s="1"/>
  <c r="P3606" i="14"/>
  <c r="Y1966" i="14"/>
  <c r="S2542" i="14"/>
  <c r="V1787" i="14"/>
  <c r="S2502" i="14"/>
  <c r="V211" i="14"/>
  <c r="Y594" i="14"/>
  <c r="V1567" i="14"/>
  <c r="V1870" i="14"/>
  <c r="S3035" i="14"/>
  <c r="S2431" i="14"/>
  <c r="S2120" i="14"/>
  <c r="S1563" i="14"/>
  <c r="S68" i="14"/>
  <c r="S3349" i="14"/>
  <c r="V1154" i="14"/>
  <c r="S3148" i="14"/>
  <c r="S559" i="14"/>
  <c r="S1322" i="14"/>
  <c r="S984" i="14"/>
  <c r="V1227" i="14"/>
  <c r="S74" i="14"/>
  <c r="V2040" i="14"/>
  <c r="S1078" i="14"/>
  <c r="S2760" i="14"/>
  <c r="V2930" i="14"/>
  <c r="V2894" i="14"/>
  <c r="V2835" i="14"/>
  <c r="V1136" i="14"/>
  <c r="S437" i="14"/>
  <c r="S3111" i="14"/>
  <c r="V3123" i="14"/>
  <c r="Y3421" i="14"/>
  <c r="P553" i="14"/>
  <c r="S1973" i="14"/>
  <c r="S2018" i="14"/>
  <c r="V2018" i="14" s="1"/>
  <c r="P2354" i="14"/>
  <c r="P1015" i="14"/>
  <c r="P2982" i="14"/>
  <c r="S2982" i="14" s="1"/>
  <c r="P1323" i="14"/>
  <c r="P1591" i="14"/>
  <c r="P2821" i="14"/>
  <c r="P2582" i="14"/>
  <c r="P453" i="14"/>
  <c r="S3115" i="14"/>
  <c r="P3068" i="14"/>
  <c r="S3058" i="14"/>
  <c r="P1927" i="14"/>
  <c r="S1927" i="14" s="1"/>
  <c r="P1168" i="14"/>
  <c r="S374" i="14"/>
  <c r="V374" i="14" s="1"/>
  <c r="S2643" i="14"/>
  <c r="P616" i="14"/>
  <c r="S641" i="14"/>
  <c r="S389" i="14"/>
  <c r="P3102" i="14"/>
  <c r="S545" i="14"/>
  <c r="V545" i="14" s="1"/>
  <c r="S3471" i="14"/>
  <c r="V3476" i="14"/>
  <c r="S2048" i="14"/>
  <c r="P2744" i="14"/>
  <c r="P650" i="14"/>
  <c r="V2143" i="14"/>
  <c r="P2163" i="14"/>
  <c r="S2613" i="14"/>
  <c r="S939" i="14"/>
  <c r="V1050" i="14"/>
  <c r="Y1050" i="14" s="1"/>
  <c r="V3600" i="14"/>
  <c r="V979" i="14"/>
  <c r="P3278" i="14"/>
  <c r="P1232" i="14"/>
  <c r="S1671" i="14"/>
  <c r="V2855" i="14"/>
  <c r="P1094" i="14"/>
  <c r="S2426" i="14"/>
  <c r="V2649" i="14"/>
  <c r="V1662" i="14"/>
  <c r="Y1662" i="14" s="1"/>
  <c r="S2543" i="14"/>
  <c r="S3572" i="14"/>
  <c r="S2151" i="14"/>
  <c r="S3356" i="14"/>
  <c r="P3581" i="14"/>
  <c r="P1393" i="14"/>
  <c r="V2142" i="14"/>
  <c r="P2263" i="14"/>
  <c r="S3183" i="14"/>
  <c r="S766" i="14"/>
  <c r="V766" i="14" s="1"/>
  <c r="P2011" i="14"/>
  <c r="S1772" i="14"/>
  <c r="S3434" i="14"/>
  <c r="P3495" i="14"/>
  <c r="S3495" i="14" s="1"/>
  <c r="V3495" i="14" s="1"/>
  <c r="V2218" i="14"/>
  <c r="V1681" i="14"/>
  <c r="P3011" i="14"/>
  <c r="S1853" i="14"/>
  <c r="V1006" i="14"/>
  <c r="P1076" i="14"/>
  <c r="S1076" i="14" s="1"/>
  <c r="S1891" i="14"/>
  <c r="P1580" i="14"/>
  <c r="S700" i="14"/>
  <c r="V995" i="14"/>
  <c r="V997" i="14"/>
  <c r="Y3008" i="14"/>
  <c r="V2763" i="14"/>
  <c r="V1621" i="14"/>
  <c r="Y1621" i="14" s="1"/>
  <c r="V1298" i="14"/>
  <c r="Y1298" i="14" s="1"/>
  <c r="P2558" i="14"/>
  <c r="S2497" i="14"/>
  <c r="P2829" i="14"/>
  <c r="V2803" i="14"/>
  <c r="P1357" i="14"/>
  <c r="S1357" i="14" s="1"/>
  <c r="S520" i="14"/>
  <c r="S2511" i="14"/>
  <c r="V1084" i="14"/>
  <c r="Y1084" i="14" s="1"/>
  <c r="S596" i="14"/>
  <c r="P1189" i="14"/>
  <c r="S2102" i="14"/>
  <c r="S1373" i="14"/>
  <c r="V702" i="14"/>
  <c r="V1853" i="14"/>
  <c r="S1464" i="14"/>
  <c r="Y3560" i="14"/>
  <c r="S885" i="14"/>
  <c r="P3196" i="14"/>
  <c r="S934" i="14"/>
  <c r="P1454" i="14"/>
  <c r="S1936" i="14"/>
  <c r="S148" i="14"/>
  <c r="V217" i="14"/>
  <c r="S1707" i="14"/>
  <c r="V1817" i="14"/>
  <c r="V1822" i="14"/>
  <c r="S1613" i="14"/>
  <c r="S2065" i="14"/>
  <c r="P2209" i="14"/>
  <c r="S1395" i="14"/>
  <c r="S2055" i="14"/>
  <c r="P1081" i="14"/>
  <c r="S3240" i="14"/>
  <c r="S2677" i="14"/>
  <c r="V520" i="14"/>
  <c r="Y520" i="14" s="1"/>
  <c r="V3423" i="14"/>
  <c r="S3432" i="14"/>
  <c r="P3595" i="14"/>
  <c r="S3119" i="14"/>
  <c r="S3020" i="14"/>
  <c r="S563" i="14"/>
  <c r="V2268" i="14"/>
  <c r="V2078" i="14"/>
  <c r="S3601" i="14"/>
  <c r="Y1805" i="14"/>
  <c r="S2111" i="14"/>
  <c r="V2111" i="14" s="1"/>
  <c r="S667" i="14"/>
  <c r="V667" i="14" s="1"/>
  <c r="S3365" i="14"/>
  <c r="S818" i="14"/>
  <c r="V818" i="14" s="1"/>
  <c r="S3087" i="14"/>
  <c r="S1189" i="14"/>
  <c r="Y1108" i="14"/>
  <c r="S2843" i="14"/>
  <c r="S1288" i="14"/>
  <c r="S1016" i="14"/>
  <c r="V1403" i="14"/>
  <c r="V1194" i="14"/>
  <c r="S2841" i="14"/>
  <c r="P3470" i="14"/>
  <c r="S575" i="14"/>
  <c r="P1222" i="14"/>
  <c r="S2790" i="14"/>
  <c r="S3323" i="14"/>
  <c r="V3522" i="14"/>
  <c r="P365" i="14"/>
  <c r="S1806" i="14"/>
  <c r="P1755" i="14"/>
  <c r="S2828" i="14"/>
  <c r="P2647" i="14"/>
  <c r="S1397" i="14"/>
  <c r="V3403" i="14"/>
  <c r="P1359" i="14"/>
  <c r="P3268" i="14"/>
  <c r="S3268" i="14" s="1"/>
  <c r="P3615" i="14"/>
  <c r="S3116" i="14"/>
  <c r="P2645" i="14"/>
  <c r="S339" i="14"/>
  <c r="S2906" i="14"/>
  <c r="P2005" i="14"/>
  <c r="S1150" i="14"/>
  <c r="S103" i="14"/>
  <c r="S1112" i="14"/>
  <c r="P886" i="14"/>
  <c r="S463" i="14"/>
  <c r="S1023" i="14"/>
  <c r="S1085" i="14"/>
  <c r="S2667" i="14"/>
  <c r="P833" i="14"/>
  <c r="S1503" i="14"/>
  <c r="S2270" i="14"/>
  <c r="V3493" i="14"/>
  <c r="V3109" i="14"/>
  <c r="S2494" i="14"/>
  <c r="V1886" i="14"/>
  <c r="P2507" i="14"/>
  <c r="P42" i="14"/>
  <c r="P1525" i="14"/>
  <c r="S861" i="14"/>
  <c r="P2813" i="14"/>
  <c r="P534" i="14"/>
  <c r="P3252" i="14"/>
  <c r="S3252" i="14" s="1"/>
  <c r="S1276" i="14"/>
  <c r="S2796" i="14"/>
  <c r="S2669" i="14"/>
  <c r="P1345" i="14"/>
  <c r="S1345" i="14" s="1"/>
  <c r="S1776" i="14"/>
  <c r="S5" i="14"/>
  <c r="P510" i="14"/>
  <c r="S222" i="14"/>
  <c r="S910" i="14"/>
  <c r="S850" i="14"/>
  <c r="V513" i="14"/>
  <c r="Y513" i="14" s="1"/>
  <c r="V580" i="14"/>
  <c r="S3380" i="14"/>
  <c r="V3579" i="14"/>
  <c r="P3605" i="14"/>
  <c r="P2404" i="14"/>
  <c r="P1756" i="14"/>
  <c r="P394" i="14"/>
  <c r="P852" i="14"/>
  <c r="P1895" i="14"/>
  <c r="S864" i="14"/>
  <c r="P2303" i="14"/>
  <c r="S2412" i="14"/>
  <c r="V194" i="14"/>
  <c r="S2386" i="14"/>
  <c r="V2386" i="14" s="1"/>
  <c r="Y3476" i="14"/>
  <c r="S597" i="14"/>
  <c r="S3508" i="14"/>
  <c r="V1244" i="14"/>
  <c r="P94" i="14"/>
  <c r="S94" i="14" s="1"/>
  <c r="S2210" i="14"/>
  <c r="V451" i="14"/>
  <c r="P2016" i="14"/>
  <c r="S610" i="14"/>
  <c r="V610" i="14" s="1"/>
  <c r="Y610" i="14" s="1"/>
  <c r="P1628" i="14"/>
  <c r="S522" i="14"/>
  <c r="V1857" i="14"/>
  <c r="V993" i="14"/>
  <c r="S2190" i="14"/>
  <c r="V2190" i="14" s="1"/>
  <c r="S3265" i="14"/>
  <c r="S3433" i="14"/>
  <c r="V1327" i="14"/>
  <c r="V1509" i="14"/>
  <c r="V3577" i="14"/>
  <c r="V798" i="14"/>
  <c r="Y798" i="14"/>
  <c r="P313" i="14"/>
  <c r="P2918" i="14"/>
  <c r="S1974" i="14"/>
  <c r="S2707" i="14"/>
  <c r="S59" i="14"/>
  <c r="S208" i="14"/>
  <c r="P3578" i="14"/>
  <c r="V1734" i="14"/>
  <c r="V469" i="14"/>
  <c r="Y3600" i="14"/>
  <c r="Y1486" i="14"/>
  <c r="V106" i="14"/>
  <c r="Y106" i="14" s="1"/>
  <c r="Y309" i="14"/>
  <c r="V3170" i="14"/>
  <c r="V3086" i="14"/>
  <c r="Y3086" i="14" s="1"/>
  <c r="V1635" i="14"/>
  <c r="P1675" i="14"/>
  <c r="V3104" i="14"/>
  <c r="V2055" i="14"/>
  <c r="P734" i="14"/>
  <c r="P1604" i="14"/>
  <c r="V2687" i="14"/>
  <c r="P3383" i="14"/>
  <c r="P615" i="14"/>
  <c r="V454" i="14"/>
  <c r="S2909" i="14"/>
  <c r="Y320" i="14"/>
  <c r="S1775" i="14"/>
  <c r="V1810" i="14"/>
  <c r="V583" i="14"/>
  <c r="S1757" i="14"/>
  <c r="S2732" i="14"/>
  <c r="S1954" i="14"/>
  <c r="V1141" i="14"/>
  <c r="S192" i="14"/>
  <c r="V96" i="14"/>
  <c r="S3341" i="14"/>
  <c r="Y2801" i="14"/>
  <c r="S2978" i="14"/>
  <c r="V2952" i="14"/>
  <c r="S2783" i="14"/>
  <c r="V2783" i="14" s="1"/>
  <c r="S3238" i="14"/>
  <c r="V644" i="14"/>
  <c r="Y644" i="14" s="1"/>
  <c r="Y754" i="14"/>
  <c r="Y2736" i="14"/>
  <c r="P1017" i="14"/>
  <c r="S1017" i="14" s="1"/>
  <c r="P2313" i="14"/>
  <c r="P1239" i="14"/>
  <c r="P2443" i="14"/>
  <c r="P1748" i="14"/>
  <c r="P3391" i="14"/>
  <c r="P2926" i="14"/>
  <c r="P3320" i="14"/>
  <c r="P1413" i="14"/>
  <c r="P1064" i="14"/>
  <c r="S2517" i="14"/>
  <c r="V2517" i="14" s="1"/>
  <c r="P3338" i="14"/>
  <c r="P2671" i="14"/>
  <c r="P1730" i="14"/>
  <c r="P1684" i="14"/>
  <c r="P686" i="14"/>
  <c r="V2578" i="14"/>
  <c r="Y2578" i="14" s="1"/>
  <c r="S2922" i="14"/>
  <c r="S3031" i="14"/>
  <c r="S3656" i="14"/>
  <c r="S955" i="14"/>
  <c r="S3307" i="14"/>
  <c r="S870" i="14"/>
  <c r="S548" i="14"/>
  <c r="P2777" i="14"/>
  <c r="S3208" i="14"/>
  <c r="S3069" i="14"/>
  <c r="V1950" i="14"/>
  <c r="P2940" i="14"/>
  <c r="P751" i="14"/>
  <c r="P3241" i="14"/>
  <c r="S207" i="14"/>
  <c r="S2295" i="14"/>
  <c r="S1517" i="14"/>
  <c r="S606" i="14"/>
  <c r="V2537" i="14"/>
  <c r="S2244" i="14"/>
  <c r="S3392" i="14"/>
  <c r="P626" i="14"/>
  <c r="S3633" i="14"/>
  <c r="P1180" i="14"/>
  <c r="P1387" i="14"/>
  <c r="S1804" i="14"/>
  <c r="S696" i="14"/>
  <c r="S2224" i="14"/>
  <c r="S1032" i="14"/>
  <c r="S1125" i="14"/>
  <c r="V480" i="14"/>
  <c r="S3609" i="14"/>
  <c r="P176" i="14"/>
  <c r="P1815" i="14"/>
  <c r="S550" i="14"/>
  <c r="P2296" i="14"/>
  <c r="P2128" i="14"/>
  <c r="P3497" i="14"/>
  <c r="S2934" i="14"/>
  <c r="V2934" i="14" s="1"/>
  <c r="V2097" i="14"/>
  <c r="Y2097" i="14" s="1"/>
  <c r="P2198" i="14"/>
  <c r="S558" i="14"/>
  <c r="S1629" i="14"/>
  <c r="S2780" i="14"/>
  <c r="P1205" i="14"/>
  <c r="P2710" i="14"/>
  <c r="S3071" i="14"/>
  <c r="P3339" i="14"/>
  <c r="P2630" i="14"/>
  <c r="S2708" i="14"/>
  <c r="S133" i="14"/>
  <c r="V655" i="14"/>
  <c r="S2759" i="14"/>
  <c r="S69" i="14"/>
  <c r="V1401" i="14"/>
  <c r="P2709" i="14"/>
  <c r="S289" i="14"/>
  <c r="P2376" i="14"/>
  <c r="S2376" i="14" s="1"/>
  <c r="S3279" i="14"/>
  <c r="S2466" i="14"/>
  <c r="V3244" i="14"/>
  <c r="S1845" i="14"/>
  <c r="S1949" i="14"/>
  <c r="V548" i="14"/>
  <c r="P2089" i="14"/>
  <c r="S3465" i="14"/>
  <c r="P1698" i="14"/>
  <c r="S1465" i="14"/>
  <c r="V1465" i="14" s="1"/>
  <c r="P1986" i="14"/>
  <c r="P2125" i="14"/>
  <c r="Y802" i="14"/>
  <c r="S3370" i="14"/>
  <c r="S2401" i="14"/>
  <c r="S539" i="14"/>
  <c r="P2277" i="14"/>
  <c r="P458" i="14"/>
  <c r="P46" i="14"/>
  <c r="P3489" i="14"/>
  <c r="S1407" i="14"/>
  <c r="S2180" i="14"/>
  <c r="V2180" i="14" s="1"/>
  <c r="S838" i="14"/>
  <c r="S2810" i="14"/>
  <c r="S2533" i="14"/>
  <c r="S2583" i="14"/>
  <c r="V646" i="14"/>
  <c r="P2400" i="14"/>
  <c r="P1720" i="14"/>
  <c r="P1074" i="14"/>
  <c r="S3011" i="14"/>
  <c r="S95" i="14"/>
  <c r="V974" i="14"/>
  <c r="Y974" i="14" s="1"/>
  <c r="P3555" i="14"/>
  <c r="P585" i="14"/>
  <c r="S2723" i="14"/>
  <c r="S1790" i="14"/>
  <c r="S2019" i="14"/>
  <c r="S2901" i="14"/>
  <c r="S40" i="14"/>
  <c r="Y1812" i="14"/>
  <c r="V547" i="14"/>
  <c r="S1393" i="14"/>
  <c r="S722" i="14"/>
  <c r="P2725" i="14"/>
  <c r="S2725" i="14" s="1"/>
  <c r="P681" i="14"/>
  <c r="S863" i="14"/>
  <c r="P1938" i="14"/>
  <c r="S3478" i="14"/>
  <c r="V3452" i="14"/>
  <c r="V3517" i="14"/>
  <c r="Y1617" i="14"/>
  <c r="Y2611" i="14"/>
  <c r="Y1939" i="14"/>
  <c r="V871" i="14"/>
  <c r="V3351" i="14"/>
  <c r="V3096" i="14"/>
  <c r="V955" i="14"/>
  <c r="S1715" i="14"/>
  <c r="Y3625" i="14"/>
  <c r="V2134" i="14"/>
  <c r="V1696" i="14"/>
  <c r="Y1696" i="14" s="1"/>
  <c r="S3060" i="14"/>
  <c r="V2121" i="14"/>
  <c r="V2243" i="14"/>
  <c r="Y2243" i="14" s="1"/>
  <c r="S2181" i="14"/>
  <c r="V2469" i="14"/>
  <c r="V3305" i="14"/>
  <c r="S1458" i="14"/>
  <c r="S398" i="14"/>
  <c r="S2960" i="14"/>
  <c r="S3362" i="14"/>
  <c r="S3402" i="14"/>
  <c r="V1565" i="14"/>
  <c r="V2595" i="14"/>
  <c r="P1254" i="14"/>
  <c r="S86" i="14"/>
  <c r="P310" i="14"/>
  <c r="P3643" i="14"/>
  <c r="P2522" i="14"/>
  <c r="S662" i="14"/>
  <c r="V2746" i="14"/>
  <c r="S2684" i="14"/>
  <c r="S1115" i="14"/>
  <c r="S2475" i="14"/>
  <c r="S2820" i="14"/>
  <c r="S1527" i="14"/>
  <c r="S2876" i="14"/>
  <c r="S1669" i="14"/>
  <c r="S1394" i="14"/>
  <c r="Y795" i="14"/>
  <c r="P138" i="14"/>
  <c r="V752" i="14"/>
  <c r="P1453" i="14"/>
  <c r="V1032" i="14"/>
  <c r="S3099" i="14"/>
  <c r="S3028" i="14"/>
  <c r="V3028" i="14" s="1"/>
  <c r="V2208" i="14"/>
  <c r="Y2208" i="14" s="1"/>
  <c r="P3428" i="14"/>
  <c r="P3436" i="14"/>
  <c r="P3455" i="14"/>
  <c r="S3153" i="14"/>
  <c r="P187" i="14"/>
  <c r="P2204" i="14"/>
  <c r="S324" i="14"/>
  <c r="S3514" i="14"/>
  <c r="S3501" i="14"/>
  <c r="S3125" i="14"/>
  <c r="S3481" i="14"/>
  <c r="V2246" i="14"/>
  <c r="Y2641" i="14"/>
  <c r="S116" i="14"/>
  <c r="S3243" i="14"/>
  <c r="S3379" i="14"/>
  <c r="P2943" i="14"/>
  <c r="P3400" i="14"/>
  <c r="S521" i="14"/>
  <c r="V425" i="14"/>
  <c r="S2711" i="14"/>
  <c r="V741" i="14"/>
  <c r="P2189" i="14"/>
  <c r="P1067" i="14"/>
  <c r="S1913" i="14"/>
  <c r="P1903" i="14"/>
  <c r="P1459" i="14"/>
  <c r="P1892" i="14"/>
  <c r="S3352" i="14"/>
  <c r="P3585" i="14"/>
  <c r="S1363" i="14"/>
  <c r="V578" i="14"/>
  <c r="S612" i="14"/>
  <c r="V612" i="14" s="1"/>
  <c r="V556" i="14"/>
  <c r="V3223" i="14"/>
  <c r="S147" i="14"/>
  <c r="V817" i="14"/>
  <c r="S1421" i="14"/>
  <c r="S2161" i="14"/>
  <c r="P443" i="14"/>
  <c r="S1383" i="14"/>
  <c r="S2632" i="14"/>
  <c r="P2212" i="14"/>
  <c r="Y578" i="14"/>
  <c r="V2362" i="14"/>
  <c r="V2112" i="14"/>
  <c r="S2774" i="14"/>
  <c r="S3615" i="14"/>
  <c r="V2640" i="14"/>
  <c r="Y2640" i="14" s="1"/>
  <c r="V2240" i="14"/>
  <c r="S581" i="14"/>
  <c r="S1664" i="14"/>
  <c r="S888" i="14"/>
  <c r="V2969" i="14"/>
  <c r="S2569" i="14"/>
  <c r="Y3292" i="14"/>
  <c r="Y1838" i="14"/>
  <c r="V1131" i="14"/>
  <c r="Y1681" i="14"/>
  <c r="S1000" i="14"/>
  <c r="S1521" i="14"/>
  <c r="V2484" i="14"/>
  <c r="S2872" i="14"/>
  <c r="P281" i="14"/>
  <c r="P490" i="14"/>
  <c r="S538" i="14"/>
  <c r="S1584" i="14"/>
  <c r="S1338" i="14"/>
  <c r="S638" i="14"/>
  <c r="P37" i="14"/>
  <c r="S3082" i="14"/>
  <c r="S636" i="14"/>
  <c r="S2087" i="14"/>
  <c r="S1390" i="14"/>
  <c r="S2970" i="14"/>
  <c r="P2785" i="14"/>
  <c r="S2107" i="14"/>
  <c r="S15" i="14"/>
  <c r="S266" i="14"/>
  <c r="S2059" i="14"/>
  <c r="V292" i="14"/>
  <c r="S2703" i="14"/>
  <c r="S1979" i="14"/>
  <c r="S2487" i="14"/>
  <c r="V2487" i="14" s="1"/>
  <c r="S3608" i="14"/>
  <c r="S2661" i="14"/>
  <c r="V2661" i="14" s="1"/>
  <c r="P450" i="14"/>
  <c r="V2753" i="14"/>
  <c r="P2839" i="14"/>
  <c r="S3652" i="14"/>
  <c r="S123" i="14"/>
  <c r="V123" i="14" s="1"/>
  <c r="S104" i="14"/>
  <c r="S714" i="14"/>
  <c r="V154" i="14"/>
  <c r="Y2486" i="14"/>
  <c r="S220" i="14"/>
  <c r="V3003" i="14"/>
  <c r="S3114" i="14"/>
  <c r="V3114" i="14" s="1"/>
  <c r="S616" i="14"/>
  <c r="V616" i="14" s="1"/>
  <c r="S1508" i="14"/>
  <c r="V188" i="14"/>
  <c r="P198" i="14"/>
  <c r="P3083" i="14"/>
  <c r="P134" i="14"/>
  <c r="S1843" i="14"/>
  <c r="P2734" i="14"/>
  <c r="V3572" i="14"/>
  <c r="S1912" i="14"/>
  <c r="S1821" i="14"/>
  <c r="S3212" i="14"/>
  <c r="S3040" i="14"/>
  <c r="Y2986" i="14"/>
  <c r="S3314" i="14"/>
  <c r="P1252" i="14"/>
  <c r="S790" i="14"/>
  <c r="S1201" i="14"/>
  <c r="S2312" i="14"/>
  <c r="S2198" i="14"/>
  <c r="V2034" i="14"/>
  <c r="V2075" i="14"/>
  <c r="S3310" i="14"/>
  <c r="S3172" i="14"/>
  <c r="S1336" i="14"/>
  <c r="S3156" i="14"/>
  <c r="S3490" i="14"/>
  <c r="V3490" i="14" s="1"/>
  <c r="Y2148" i="14"/>
  <c r="V1002" i="14"/>
  <c r="P2351" i="14"/>
  <c r="S3160" i="14"/>
  <c r="V3160" i="14" s="1"/>
  <c r="S2444" i="14"/>
  <c r="V2444" i="14" s="1"/>
  <c r="P2958" i="14"/>
  <c r="Y1608" i="14"/>
  <c r="V3444" i="14"/>
  <c r="V748" i="14"/>
  <c r="S2678" i="14"/>
  <c r="S458" i="14"/>
  <c r="S1686" i="14"/>
  <c r="V1329" i="14"/>
  <c r="S2153" i="14"/>
  <c r="V88" i="14"/>
  <c r="V3239" i="14"/>
  <c r="V2872" i="14"/>
  <c r="V588" i="14"/>
  <c r="V1249" i="14"/>
  <c r="V1629" i="14"/>
  <c r="V334" i="14"/>
  <c r="S3369" i="14"/>
  <c r="V1900" i="14"/>
  <c r="Y3141" i="14"/>
  <c r="Y1014" i="14"/>
  <c r="V949" i="14"/>
  <c r="S2201" i="14"/>
  <c r="Y1732" i="14"/>
  <c r="Y1375" i="14"/>
  <c r="V3202" i="14"/>
  <c r="V12" i="14"/>
  <c r="Y166" i="14"/>
  <c r="S2608" i="14"/>
  <c r="V2608" i="14" s="1"/>
  <c r="V2106" i="14"/>
  <c r="S2095" i="14"/>
  <c r="Y1734" i="14"/>
  <c r="V2448" i="14"/>
  <c r="V934" i="14"/>
  <c r="S2346" i="14"/>
  <c r="S3214" i="14"/>
  <c r="Y92" i="14"/>
  <c r="Y211" i="14"/>
  <c r="V316" i="14"/>
  <c r="V1935" i="14"/>
  <c r="V3094" i="14"/>
  <c r="Y2521" i="14"/>
  <c r="V1757" i="14"/>
  <c r="S1222" i="14"/>
  <c r="V1222" i="14" s="1"/>
  <c r="V1996" i="14"/>
  <c r="V2050" i="14"/>
  <c r="S2103" i="14"/>
  <c r="V1095" i="14"/>
  <c r="V620" i="14"/>
  <c r="S2587" i="14"/>
  <c r="Y3249" i="14"/>
  <c r="V127" i="14"/>
  <c r="S794" i="14"/>
  <c r="V2309" i="14"/>
  <c r="V3430" i="14"/>
  <c r="V2242" i="14"/>
  <c r="Y2453" i="14"/>
  <c r="S2109" i="14"/>
  <c r="S1265" i="14"/>
  <c r="Y542" i="14"/>
  <c r="Y2077" i="14"/>
  <c r="V1213" i="14"/>
  <c r="V784" i="14"/>
  <c r="S3528" i="14"/>
  <c r="V3316" i="14"/>
  <c r="S1027" i="14"/>
  <c r="V2577" i="14"/>
  <c r="V839" i="14"/>
  <c r="Y2090" i="14"/>
  <c r="V1878" i="14"/>
  <c r="V2766" i="14"/>
  <c r="Y3364" i="14"/>
  <c r="S301" i="14"/>
  <c r="Y949" i="14"/>
  <c r="V3275" i="14"/>
  <c r="Y960" i="14"/>
  <c r="Y344" i="14"/>
  <c r="V1037" i="14"/>
  <c r="Y2268" i="14"/>
  <c r="V984" i="14"/>
  <c r="S3283" i="14"/>
  <c r="S3027" i="14"/>
  <c r="S3117" i="14"/>
  <c r="Y937" i="14"/>
  <c r="V2032" i="14"/>
  <c r="S1022" i="14"/>
  <c r="V3478" i="14"/>
  <c r="S2045" i="14"/>
  <c r="Y2783" i="14"/>
  <c r="V1071" i="14"/>
  <c r="Y1465" i="14"/>
  <c r="V714" i="14"/>
  <c r="Y2190" i="14"/>
  <c r="S1204" i="14"/>
  <c r="S1306" i="14"/>
  <c r="V2533" i="14"/>
  <c r="V1350" i="14"/>
  <c r="V2883" i="14"/>
  <c r="Y83" i="14"/>
  <c r="S34" i="14"/>
  <c r="V2810" i="14"/>
  <c r="V2295" i="14"/>
  <c r="V185" i="14"/>
  <c r="V1416" i="14"/>
  <c r="S311" i="14"/>
  <c r="V2530" i="14"/>
  <c r="S3166" i="14"/>
  <c r="S3523" i="14"/>
  <c r="S42" i="14"/>
  <c r="Y2855" i="14"/>
  <c r="S3509" i="14"/>
  <c r="S290" i="14"/>
  <c r="S1429" i="14"/>
  <c r="V1201" i="14"/>
  <c r="S1685" i="14"/>
  <c r="V1466" i="14"/>
  <c r="V2407" i="14"/>
  <c r="Y684" i="14"/>
  <c r="V2102" i="14"/>
  <c r="V3034" i="14"/>
  <c r="V1685" i="14"/>
  <c r="V1234" i="14"/>
  <c r="V2377" i="14"/>
  <c r="S1148" i="14"/>
  <c r="Y1312" i="14"/>
  <c r="V1864" i="14"/>
  <c r="Y3620" i="14"/>
  <c r="Y1542" i="14"/>
  <c r="Y292" i="14"/>
  <c r="Y2001" i="14"/>
  <c r="V1713" i="14"/>
  <c r="S3538" i="14"/>
  <c r="V2737" i="14"/>
  <c r="V1651" i="14"/>
  <c r="V369" i="14"/>
  <c r="Y369" i="14" s="1"/>
  <c r="V3504" i="14"/>
  <c r="Y3504" i="14" s="1"/>
  <c r="Y3215" i="14"/>
  <c r="Y1136" i="14"/>
  <c r="Y2651" i="14"/>
  <c r="Y1660" i="14"/>
  <c r="Y2362" i="14"/>
  <c r="V1305" i="14"/>
  <c r="V3410" i="14"/>
  <c r="V91" i="14"/>
  <c r="V1338" i="14"/>
  <c r="S2662" i="14"/>
  <c r="Y1436" i="14"/>
  <c r="Y1329" i="14"/>
  <c r="S3315" i="14"/>
  <c r="V2168" i="14"/>
  <c r="S2366" i="14"/>
  <c r="Y2202" i="14"/>
  <c r="Y185" i="14"/>
  <c r="S681" i="14"/>
  <c r="S2825" i="14"/>
  <c r="V2463" i="14"/>
  <c r="V438" i="14"/>
  <c r="Y438" i="14" s="1"/>
  <c r="Y3387" i="14"/>
  <c r="V1872" i="14"/>
  <c r="V2269" i="14"/>
  <c r="V3485" i="14"/>
  <c r="S1861" i="14"/>
  <c r="V1669" i="14"/>
  <c r="S2747" i="14"/>
  <c r="S3589" i="14"/>
  <c r="V2107" i="14"/>
  <c r="S2085" i="14"/>
  <c r="S1718" i="14"/>
  <c r="Y612" i="14"/>
  <c r="S3080" i="14"/>
  <c r="V2247" i="14"/>
  <c r="V2372" i="14"/>
  <c r="Y2295" i="14"/>
  <c r="V1873" i="14"/>
  <c r="S1039" i="14"/>
  <c r="Y439" i="14"/>
  <c r="V2812" i="14"/>
  <c r="S3397" i="14"/>
  <c r="P1366" i="14"/>
  <c r="V482" i="14"/>
  <c r="V2450" i="14"/>
  <c r="V2095" i="14"/>
  <c r="V1949" i="14"/>
  <c r="V3637" i="14"/>
  <c r="V3221" i="14"/>
  <c r="S400" i="14"/>
  <c r="V2707" i="14"/>
  <c r="Y3316" i="14"/>
  <c r="Y1425" i="14"/>
  <c r="V367" i="14"/>
  <c r="V311" i="14"/>
  <c r="V2704" i="14"/>
  <c r="Y1697" i="14"/>
  <c r="Y911" i="14"/>
  <c r="V1101" i="14"/>
  <c r="V2559" i="14"/>
  <c r="V522" i="14"/>
  <c r="V1394" i="14"/>
  <c r="S8" i="14"/>
  <c r="V1488" i="14"/>
  <c r="V2864" i="14"/>
  <c r="V1406" i="14"/>
  <c r="Y1406" i="14" s="1"/>
  <c r="S2532" i="14"/>
  <c r="Y3094" i="14"/>
  <c r="S2690" i="14"/>
  <c r="S1496" i="14"/>
  <c r="Y3028" i="14"/>
  <c r="Y2144" i="14"/>
  <c r="S2248" i="14"/>
  <c r="S500" i="14"/>
  <c r="S1612" i="14"/>
  <c r="Y1878" i="14"/>
  <c r="V3120" i="14"/>
  <c r="S3545" i="14"/>
  <c r="V2690" i="14"/>
  <c r="Y3239" i="14"/>
  <c r="Y1502" i="14"/>
  <c r="V1421" i="14"/>
  <c r="V3037" i="14"/>
  <c r="V3117" i="14"/>
  <c r="V826" i="14"/>
  <c r="Y2888" i="14"/>
  <c r="S2811" i="14"/>
  <c r="S3" i="14"/>
  <c r="V2306" i="14"/>
  <c r="L619" i="12"/>
  <c r="L622" i="12"/>
  <c r="L390" i="12"/>
  <c r="L1058" i="12"/>
  <c r="L77" i="12"/>
  <c r="L500" i="12"/>
  <c r="L361" i="12"/>
  <c r="L1089" i="12"/>
  <c r="L511" i="12"/>
  <c r="L190" i="12"/>
  <c r="L1088" i="12"/>
  <c r="L85" i="12"/>
  <c r="L595" i="12"/>
  <c r="L480" i="12"/>
  <c r="L172" i="12"/>
  <c r="L54" i="12"/>
  <c r="L536" i="12"/>
  <c r="L376" i="12"/>
  <c r="L1048" i="12"/>
  <c r="L292" i="12"/>
  <c r="L151" i="12"/>
  <c r="L137" i="12"/>
  <c r="O137" i="12" s="1"/>
  <c r="L121" i="12"/>
  <c r="L630" i="12"/>
  <c r="O136" i="12"/>
  <c r="L359" i="12"/>
  <c r="L323" i="12"/>
  <c r="L256" i="12"/>
  <c r="L111" i="12"/>
  <c r="L29" i="12"/>
  <c r="L1051" i="12"/>
  <c r="L353" i="12"/>
  <c r="L320" i="12"/>
  <c r="O390" i="12"/>
  <c r="L20" i="12"/>
  <c r="L170" i="12"/>
  <c r="L210" i="12"/>
  <c r="L255" i="12"/>
  <c r="L261" i="12"/>
  <c r="O256" i="12"/>
  <c r="O1032" i="12"/>
  <c r="L558" i="12"/>
  <c r="L48" i="12"/>
  <c r="L1079" i="12"/>
  <c r="L617" i="12"/>
  <c r="L360" i="12"/>
  <c r="O1079" i="12"/>
  <c r="L206" i="12"/>
  <c r="L335" i="12"/>
  <c r="L394" i="12"/>
  <c r="L496" i="12"/>
  <c r="L1162" i="12"/>
  <c r="L116" i="12"/>
  <c r="P1129" i="14"/>
  <c r="P3078" i="14"/>
  <c r="S900" i="14"/>
  <c r="P1676" i="14"/>
  <c r="P2169" i="14"/>
  <c r="S1634" i="14"/>
  <c r="S1774" i="14"/>
  <c r="S3088" i="14"/>
  <c r="S1673" i="14"/>
  <c r="P658" i="14"/>
  <c r="P1427" i="14"/>
  <c r="S2374" i="14"/>
  <c r="S1866" i="14"/>
  <c r="P3237" i="14"/>
  <c r="V905" i="14"/>
  <c r="S1512" i="14"/>
  <c r="S1625" i="14"/>
  <c r="V1280" i="14"/>
  <c r="V3006" i="14"/>
  <c r="P2977" i="14"/>
  <c r="S2584" i="14"/>
  <c r="P835" i="14"/>
  <c r="S51" i="14"/>
  <c r="S2235" i="14"/>
  <c r="P3629" i="14"/>
  <c r="S1328" i="14"/>
  <c r="S3142" i="14"/>
  <c r="S2793" i="14"/>
  <c r="S2504" i="14"/>
  <c r="P2808" i="14"/>
  <c r="S1796" i="14"/>
  <c r="V2113" i="14"/>
  <c r="V169" i="14"/>
  <c r="S139" i="14"/>
  <c r="S293" i="14"/>
  <c r="V3343" i="14"/>
  <c r="Y532" i="14"/>
  <c r="V950" i="14"/>
  <c r="S819" i="14"/>
  <c r="S2492" i="14"/>
  <c r="S2817" i="14"/>
  <c r="V144" i="14"/>
  <c r="Y611" i="14"/>
  <c r="S849" i="14"/>
  <c r="V2151" i="14"/>
  <c r="S1117" i="14"/>
  <c r="S1969" i="14"/>
  <c r="V557" i="14"/>
  <c r="S3578" i="14"/>
  <c r="Y1007" i="14"/>
  <c r="V1258" i="14"/>
  <c r="V2910" i="14"/>
  <c r="V3619" i="14"/>
  <c r="V3481" i="14"/>
  <c r="V2703" i="14"/>
  <c r="V1175" i="14"/>
  <c r="S600" i="14"/>
  <c r="S744" i="14"/>
  <c r="V3516" i="14"/>
  <c r="S122" i="14"/>
  <c r="Y2765" i="14"/>
  <c r="S1420" i="14"/>
  <c r="V1285" i="14"/>
  <c r="S2476" i="14"/>
  <c r="S1225" i="14"/>
  <c r="V1965" i="14"/>
  <c r="V341" i="14"/>
  <c r="Y2218" i="14"/>
  <c r="V2324" i="14"/>
  <c r="V2656" i="14"/>
  <c r="S2861" i="14"/>
  <c r="Y1950" i="14"/>
  <c r="S1114" i="14"/>
  <c r="S2084" i="14"/>
  <c r="V3402" i="14"/>
  <c r="Y1285" i="14"/>
  <c r="S3606" i="14"/>
  <c r="S2301" i="14"/>
  <c r="Y2078" i="14"/>
  <c r="Y955" i="14"/>
  <c r="V672" i="14"/>
  <c r="S1736" i="14"/>
  <c r="Y543" i="14"/>
  <c r="S36" i="14"/>
  <c r="V2942" i="14"/>
  <c r="S701" i="14"/>
  <c r="Y3649" i="14"/>
  <c r="V926" i="14"/>
  <c r="V3524" i="14"/>
  <c r="V1834" i="14"/>
  <c r="Y2844" i="14"/>
  <c r="V2379" i="14"/>
  <c r="S587" i="14"/>
  <c r="Y1287" i="14"/>
  <c r="Y2324" i="14"/>
  <c r="V3269" i="14"/>
  <c r="V857" i="14"/>
  <c r="V3060" i="14"/>
  <c r="V2569" i="14"/>
  <c r="V2364" i="14"/>
  <c r="V2653" i="14"/>
  <c r="V1024" i="14"/>
  <c r="V1594" i="14"/>
  <c r="Y2000" i="14"/>
  <c r="V2219" i="14"/>
  <c r="V2410" i="14"/>
  <c r="S1728" i="14"/>
  <c r="Y2961" i="14"/>
  <c r="Y3003" i="14"/>
  <c r="S2042" i="14"/>
  <c r="V888" i="14"/>
  <c r="Y2964" i="14"/>
  <c r="Y2809" i="14"/>
  <c r="S1906" i="14"/>
  <c r="S1925" i="14"/>
  <c r="V2514" i="14"/>
  <c r="V1963" i="14"/>
  <c r="S510" i="14"/>
  <c r="V1854" i="14"/>
  <c r="V1573" i="14"/>
  <c r="V208" i="14"/>
  <c r="Y579" i="14"/>
  <c r="V1936" i="14"/>
  <c r="Y2766" i="14"/>
  <c r="V1036" i="14"/>
  <c r="V555" i="14"/>
  <c r="Y548" i="14"/>
  <c r="Y3109" i="14"/>
  <c r="V2167" i="14"/>
  <c r="Y1244" i="14"/>
  <c r="V3140" i="14"/>
  <c r="S807" i="14"/>
  <c r="V1989" i="14"/>
  <c r="V900" i="14"/>
  <c r="S3182" i="14"/>
  <c r="Y3075" i="14"/>
  <c r="V3130" i="14"/>
  <c r="S1315" i="14"/>
  <c r="V1597" i="14"/>
  <c r="V1596" i="14"/>
  <c r="V3426" i="14"/>
  <c r="V1246" i="14"/>
  <c r="V990" i="14"/>
  <c r="Y12" i="14"/>
  <c r="Y3402" i="14"/>
  <c r="V3048" i="14"/>
  <c r="V2541" i="14"/>
  <c r="Y1757" i="14"/>
  <c r="Y900" i="14"/>
  <c r="Y1900" i="14"/>
  <c r="V1038" i="14"/>
  <c r="Y3046" i="14"/>
  <c r="Y950" i="14"/>
  <c r="S2797" i="14"/>
  <c r="V437" i="14"/>
  <c r="V1829" i="14"/>
  <c r="S3280" i="14"/>
  <c r="Y1936" i="14"/>
  <c r="V2046" i="14"/>
  <c r="Y2032" i="14"/>
  <c r="V3451" i="14"/>
  <c r="S3103" i="14"/>
  <c r="Y3000" i="14"/>
  <c r="V1765" i="14"/>
  <c r="S2924" i="14"/>
  <c r="S2419" i="14"/>
  <c r="S2101" i="14"/>
  <c r="S3216" i="14"/>
  <c r="S1099" i="14"/>
  <c r="S1967" i="14"/>
  <c r="S2232" i="14"/>
  <c r="Y3056" i="14"/>
  <c r="S193" i="14"/>
  <c r="S706" i="14"/>
  <c r="V2395" i="14"/>
  <c r="S769" i="14"/>
  <c r="Y574" i="14"/>
  <c r="S2445" i="14"/>
  <c r="S749" i="14"/>
  <c r="V1211" i="14"/>
  <c r="S3213" i="14"/>
  <c r="V1373" i="14"/>
  <c r="V1245" i="14"/>
  <c r="S1991" i="14"/>
  <c r="V3152" i="14"/>
  <c r="Y2738" i="14"/>
  <c r="Y953" i="14"/>
  <c r="Y2369" i="14"/>
  <c r="V3379" i="14"/>
  <c r="V2543" i="14"/>
  <c r="V1931" i="14"/>
  <c r="V2488" i="14"/>
  <c r="V1954" i="14"/>
  <c r="V1112" i="14"/>
  <c r="V1500" i="14"/>
  <c r="V976" i="14"/>
  <c r="V3131" i="14"/>
  <c r="V2542" i="14"/>
  <c r="V5" i="14"/>
  <c r="V536" i="14"/>
  <c r="V1474" i="14"/>
  <c r="V3491" i="14"/>
  <c r="V1134" i="14"/>
  <c r="V1521" i="14"/>
  <c r="V649" i="14"/>
  <c r="S2296" i="14"/>
  <c r="V915" i="14"/>
  <c r="S2979" i="14"/>
  <c r="S19" i="14"/>
  <c r="S2724" i="14"/>
  <c r="S37" i="14"/>
  <c r="V284" i="14"/>
  <c r="S2091" i="14"/>
  <c r="V2834" i="14"/>
  <c r="V3022" i="14"/>
  <c r="Y2010" i="14"/>
  <c r="V10" i="14"/>
  <c r="S924" i="14"/>
  <c r="Y2294" i="14"/>
  <c r="Y123" i="14"/>
  <c r="V2825" i="14"/>
  <c r="V3238" i="14"/>
  <c r="V2566" i="14"/>
  <c r="V837" i="14"/>
  <c r="S1182" i="14"/>
  <c r="V395" i="14"/>
  <c r="V1003" i="14"/>
  <c r="V2311" i="14"/>
  <c r="Y3624" i="14"/>
  <c r="V3138" i="14"/>
  <c r="V1672" i="14"/>
  <c r="V222" i="14"/>
  <c r="V3365" i="14"/>
  <c r="V1861" i="14"/>
  <c r="V940" i="14"/>
  <c r="V3622" i="14"/>
  <c r="S3358" i="14"/>
  <c r="V1611" i="14"/>
  <c r="Y168" i="14"/>
  <c r="V2244" i="14"/>
  <c r="Y1208" i="14"/>
  <c r="Y1725" i="14"/>
  <c r="Y3311" i="14"/>
  <c r="V404" i="14"/>
  <c r="S3511" i="14"/>
  <c r="V1772" i="14"/>
  <c r="S2659" i="14"/>
  <c r="S954" i="14"/>
  <c r="V2727" i="14"/>
  <c r="S2619" i="14"/>
  <c r="V775" i="14"/>
  <c r="V3471" i="14"/>
  <c r="S2105" i="14"/>
  <c r="Y637" i="14"/>
  <c r="V2827" i="14"/>
  <c r="Y2666" i="14"/>
  <c r="V2085" i="14"/>
  <c r="V841" i="14"/>
  <c r="Y3577" i="14"/>
  <c r="S3070" i="14"/>
  <c r="Y1194" i="14"/>
  <c r="S886" i="14"/>
  <c r="Y2661" i="14"/>
  <c r="S1497" i="14"/>
  <c r="S3621" i="14"/>
  <c r="Y2427" i="14"/>
  <c r="S3439" i="14"/>
  <c r="S1018" i="14"/>
  <c r="S406" i="14"/>
  <c r="V2022" i="14"/>
  <c r="V408" i="14"/>
  <c r="Y2827" i="14"/>
  <c r="V604" i="14"/>
  <c r="Y1181" i="14"/>
  <c r="Y2247" i="14"/>
  <c r="Y3305" i="14"/>
  <c r="Y2167" i="14"/>
  <c r="Y1058" i="14"/>
  <c r="Y3393" i="14"/>
  <c r="V3091" i="14"/>
  <c r="Y1047" i="14"/>
  <c r="V1299" i="14"/>
  <c r="Y2534" i="14"/>
  <c r="V1568" i="14"/>
  <c r="V3291" i="14"/>
  <c r="S788" i="14"/>
  <c r="S1680" i="14"/>
  <c r="S3525" i="14"/>
  <c r="V2938" i="14"/>
  <c r="V122" i="14"/>
  <c r="V2593" i="14"/>
  <c r="V2225" i="14"/>
  <c r="L493" i="12"/>
  <c r="L478" i="12"/>
  <c r="L445" i="12"/>
  <c r="L218" i="12"/>
  <c r="L252" i="12"/>
  <c r="L158" i="12"/>
  <c r="L555" i="12"/>
  <c r="L503" i="12"/>
  <c r="L32" i="12"/>
  <c r="L242" i="12"/>
  <c r="L366" i="12"/>
  <c r="L505" i="12"/>
  <c r="L398" i="12"/>
  <c r="L1044" i="12"/>
  <c r="L440" i="12"/>
  <c r="L132" i="12"/>
  <c r="L4" i="12"/>
  <c r="O76" i="12"/>
  <c r="L593" i="12"/>
  <c r="L1147" i="12"/>
  <c r="L283" i="12"/>
  <c r="L264" i="12"/>
  <c r="L391" i="12"/>
  <c r="L199" i="12"/>
  <c r="L479" i="12"/>
  <c r="L222" i="12"/>
  <c r="L131" i="12"/>
  <c r="L332" i="12"/>
  <c r="L247" i="12"/>
  <c r="L425" i="12"/>
  <c r="L75" i="12"/>
  <c r="L290" i="12"/>
  <c r="L294" i="12"/>
  <c r="L585" i="12"/>
  <c r="L375" i="12"/>
  <c r="O1048" i="12"/>
  <c r="O254" i="12"/>
  <c r="O199" i="12"/>
  <c r="L1092" i="12"/>
  <c r="L339" i="12"/>
  <c r="L620" i="12"/>
  <c r="O54" i="12"/>
  <c r="O359" i="12"/>
  <c r="O261" i="12"/>
  <c r="O578" i="12"/>
  <c r="O172" i="12"/>
  <c r="T1" i="12"/>
  <c r="L150" i="12"/>
  <c r="L554" i="12"/>
  <c r="L1113" i="12"/>
  <c r="L1146" i="12"/>
  <c r="O212" i="12"/>
  <c r="L9" i="12"/>
  <c r="L358" i="12"/>
  <c r="L214" i="12"/>
  <c r="L639" i="12"/>
  <c r="L41" i="12"/>
  <c r="L531" i="12"/>
  <c r="L115" i="12"/>
  <c r="L1108" i="12"/>
  <c r="L82" i="12"/>
  <c r="L1033" i="12"/>
  <c r="L43" i="12"/>
  <c r="L447" i="12"/>
  <c r="P2331" i="14"/>
  <c r="P1386" i="14"/>
  <c r="S105" i="14"/>
  <c r="S2385" i="14"/>
  <c r="P946" i="14"/>
  <c r="P3479" i="14"/>
  <c r="S1535" i="14"/>
  <c r="S285" i="14"/>
  <c r="S3418" i="14"/>
  <c r="S2053" i="14"/>
  <c r="P2529" i="14"/>
  <c r="S2599" i="14"/>
  <c r="S1953" i="14"/>
  <c r="P1881" i="14"/>
  <c r="V3193" i="14"/>
  <c r="V3435" i="14"/>
  <c r="S1701" i="14"/>
  <c r="S1653" i="14"/>
  <c r="S2396" i="14"/>
  <c r="P2914" i="14"/>
  <c r="S787" i="14"/>
  <c r="P1515" i="14"/>
  <c r="S1005" i="14"/>
  <c r="S1570" i="14"/>
  <c r="P2370" i="14"/>
  <c r="V272" i="14"/>
  <c r="P1102" i="14"/>
  <c r="V132" i="14"/>
  <c r="P2126" i="14"/>
  <c r="V486" i="14"/>
  <c r="P111" i="14"/>
  <c r="Y1313" i="14"/>
  <c r="V3121" i="14"/>
  <c r="S1271" i="14"/>
  <c r="Y2553" i="14"/>
  <c r="S598" i="14"/>
  <c r="V2959" i="14"/>
  <c r="P632" i="14"/>
  <c r="S2539" i="14"/>
  <c r="P1871" i="14"/>
  <c r="S1827" i="14"/>
  <c r="S730" i="14"/>
  <c r="S1532" i="14"/>
  <c r="P385" i="14"/>
  <c r="P2622" i="14"/>
  <c r="S2277" i="14"/>
  <c r="S1862" i="14"/>
  <c r="S2564" i="14"/>
  <c r="P3542" i="14"/>
  <c r="P2916" i="14"/>
  <c r="S371" i="14"/>
  <c r="S2211" i="14"/>
  <c r="S2289" i="14"/>
  <c r="V609" i="14"/>
  <c r="V2913" i="14"/>
  <c r="V7" i="14"/>
  <c r="P3106" i="14"/>
  <c r="S2254" i="14"/>
  <c r="V2418" i="14"/>
  <c r="V1001" i="14"/>
  <c r="S2332" i="14"/>
  <c r="S998" i="14"/>
  <c r="S1418" i="14"/>
  <c r="S455" i="14"/>
  <c r="Y2205" i="14"/>
  <c r="S204" i="14"/>
  <c r="S1454" i="14"/>
  <c r="S3594" i="14"/>
  <c r="S2918" i="14"/>
  <c r="V1941" i="14"/>
  <c r="Y3571" i="14"/>
  <c r="P1507" i="14"/>
  <c r="S1951" i="14"/>
  <c r="V664" i="14"/>
  <c r="V1808" i="14"/>
  <c r="S1759" i="14"/>
  <c r="V2654" i="14"/>
  <c r="S1591" i="14"/>
  <c r="V1093" i="14"/>
  <c r="S2271" i="14"/>
  <c r="S1424" i="14"/>
  <c r="Y1810" i="14"/>
  <c r="V2070" i="14"/>
  <c r="S213" i="14"/>
  <c r="S1135" i="14"/>
  <c r="V125" i="14"/>
  <c r="V1000" i="14"/>
  <c r="S1574" i="14"/>
  <c r="Y699" i="14"/>
  <c r="V3087" i="14"/>
  <c r="S151" i="14"/>
  <c r="V3594" i="14"/>
  <c r="Y3161" i="14"/>
  <c r="Y2040" i="14"/>
  <c r="V796" i="14"/>
  <c r="Y1616" i="14"/>
  <c r="V2955" i="14"/>
  <c r="Y3163" i="14"/>
  <c r="S1514" i="14"/>
  <c r="S381" i="14"/>
  <c r="S1803" i="14"/>
  <c r="S577" i="14"/>
  <c r="V2817" i="14"/>
  <c r="V613" i="14"/>
  <c r="S808" i="14"/>
  <c r="S2866" i="14"/>
  <c r="S1400" i="14"/>
  <c r="V1368" i="14"/>
  <c r="S350" i="14"/>
  <c r="V3143" i="14"/>
  <c r="V2570" i="14"/>
  <c r="V68" i="14"/>
  <c r="S629" i="14"/>
  <c r="Y2635" i="14"/>
  <c r="V992" i="14"/>
  <c r="V2065" i="14"/>
  <c r="S2500" i="14"/>
  <c r="S1877" i="14"/>
  <c r="V1678" i="14"/>
  <c r="Y746" i="14"/>
  <c r="V3040" i="14"/>
  <c r="V1902" i="14"/>
  <c r="S2630" i="14"/>
  <c r="Y308" i="14"/>
  <c r="S1097" i="14"/>
  <c r="S647" i="14"/>
  <c r="Y2781" i="14"/>
  <c r="V1279" i="14"/>
  <c r="S2409" i="14"/>
  <c r="S1519" i="14"/>
  <c r="V2760" i="14"/>
  <c r="S1798" i="14"/>
  <c r="V1412" i="14"/>
  <c r="S322" i="14"/>
  <c r="S2013" i="14"/>
  <c r="P1826" i="14"/>
  <c r="V2137" i="14"/>
  <c r="V3200" i="14"/>
  <c r="V2430" i="14"/>
  <c r="V2965" i="14"/>
  <c r="S932" i="14"/>
  <c r="V3434" i="14"/>
  <c r="Y2493" i="14"/>
  <c r="V2290" i="14"/>
  <c r="V3243" i="14"/>
  <c r="Y1945" i="14"/>
  <c r="V2845" i="14"/>
  <c r="V1921" i="14"/>
  <c r="Y3522" i="14"/>
  <c r="V2502" i="14"/>
  <c r="Y2379" i="14"/>
  <c r="V3380" i="14"/>
  <c r="S2702" i="14"/>
  <c r="V3182" i="14"/>
  <c r="V2004" i="14"/>
  <c r="V2288" i="14"/>
  <c r="V2596" i="14"/>
  <c r="V2415" i="14"/>
  <c r="Y1975" i="14"/>
  <c r="V807" i="14"/>
  <c r="Y813" i="14"/>
  <c r="S2363" i="14"/>
  <c r="S3179" i="14"/>
  <c r="V829" i="14"/>
  <c r="Y2845" i="14"/>
  <c r="V617" i="14"/>
  <c r="Y1086" i="14"/>
  <c r="V119" i="14"/>
  <c r="V572" i="14"/>
  <c r="V1563" i="14"/>
  <c r="Y1703" i="14"/>
  <c r="V2333" i="14"/>
  <c r="S1799" i="14"/>
  <c r="V3616" i="14"/>
  <c r="V544" i="14"/>
  <c r="V93" i="14"/>
  <c r="V2735" i="14"/>
  <c r="V3386" i="14"/>
  <c r="S2919" i="14"/>
  <c r="Y383" i="14"/>
  <c r="Y3296" i="14"/>
  <c r="S3383" i="14"/>
  <c r="S2483" i="14"/>
  <c r="S2877" i="14"/>
  <c r="P112" i="14"/>
  <c r="S1858" i="14"/>
  <c r="V1865" i="14"/>
  <c r="S1360" i="14"/>
  <c r="S101" i="14"/>
  <c r="S3513" i="14"/>
  <c r="S407" i="14"/>
  <c r="Y2520" i="14"/>
  <c r="Y1402" i="14"/>
  <c r="V750" i="14"/>
  <c r="V2038" i="14"/>
  <c r="S2968" i="14"/>
  <c r="S1824" i="14"/>
  <c r="V3515" i="14"/>
  <c r="V2230" i="14"/>
  <c r="V3508" i="14"/>
  <c r="V640" i="14"/>
  <c r="Y3403" i="14"/>
  <c r="V2951" i="14"/>
  <c r="S716" i="14"/>
  <c r="S2990" i="14"/>
  <c r="V3236" i="14"/>
  <c r="Y508" i="14"/>
  <c r="V2224" i="14"/>
  <c r="V2842" i="14"/>
  <c r="V1973" i="14"/>
  <c r="S3566" i="14"/>
  <c r="Y1327" i="14"/>
  <c r="Y2250" i="14"/>
  <c r="V2127" i="14"/>
  <c r="S2555" i="14"/>
  <c r="S2178" i="14"/>
  <c r="Y3351" i="14"/>
  <c r="V1362" i="14"/>
  <c r="V1365" i="14"/>
  <c r="Y2527" i="14"/>
  <c r="V2720" i="14"/>
  <c r="Y2134" i="14"/>
  <c r="V2967" i="14"/>
  <c r="V2778" i="14"/>
  <c r="Y2892" i="14"/>
  <c r="V2345" i="14"/>
  <c r="V2724" i="14"/>
  <c r="Y770" i="14"/>
  <c r="Y363" i="14"/>
  <c r="S3412" i="14"/>
  <c r="V1216" i="14"/>
  <c r="V1099" i="14"/>
  <c r="Y316" i="14"/>
  <c r="S2741" i="14"/>
  <c r="Y2543" i="14"/>
  <c r="Y1193" i="14"/>
  <c r="S351" i="14"/>
  <c r="Y1651" i="14"/>
  <c r="Y1853" i="14"/>
  <c r="S436" i="14"/>
  <c r="V488" i="14"/>
  <c r="S1168" i="14"/>
  <c r="S3581" i="14"/>
  <c r="Y1191" i="14"/>
  <c r="S3557" i="14"/>
  <c r="V1522" i="14"/>
  <c r="V1511" i="14"/>
  <c r="V2088" i="14"/>
  <c r="V2518" i="14"/>
  <c r="S453" i="14"/>
  <c r="Y1712" i="14"/>
  <c r="V3346" i="14"/>
  <c r="V3194" i="14"/>
  <c r="V3328" i="14"/>
  <c r="S2347" i="14"/>
  <c r="V707" i="14"/>
  <c r="S2626" i="14"/>
  <c r="Y1779" i="14"/>
  <c r="V511" i="14"/>
  <c r="V2599" i="14"/>
  <c r="Y580" i="14"/>
  <c r="Y2524" i="14"/>
  <c r="Y1575" i="14"/>
  <c r="V914" i="14"/>
  <c r="V1482" i="14"/>
  <c r="S3494" i="14"/>
  <c r="P3288" i="14"/>
  <c r="Y1922" i="14"/>
  <c r="V2989" i="14"/>
  <c r="Y3580" i="14"/>
  <c r="V1809" i="14"/>
  <c r="S1132" i="14"/>
  <c r="Y891" i="14"/>
  <c r="S2195" i="14"/>
  <c r="V720" i="14"/>
  <c r="V678" i="14"/>
  <c r="Y2127" i="14"/>
  <c r="Y3152" i="14"/>
  <c r="V1073" i="14"/>
  <c r="Y869" i="14"/>
  <c r="V423" i="14"/>
  <c r="V1048" i="14"/>
  <c r="S2393" i="14"/>
  <c r="V1257" i="14"/>
  <c r="S2987" i="14"/>
  <c r="V2681" i="14"/>
  <c r="Y1131" i="14"/>
  <c r="Y1364" i="14"/>
  <c r="V2108" i="14"/>
  <c r="V2352" i="14"/>
  <c r="S189" i="14"/>
  <c r="V1018" i="14"/>
  <c r="V3439" i="14"/>
  <c r="V3016" i="14"/>
  <c r="V2446" i="14"/>
  <c r="Y1209" i="14"/>
  <c r="V2886" i="14"/>
  <c r="S2996" i="14"/>
  <c r="Y2456" i="14"/>
  <c r="Y2430" i="14"/>
  <c r="Y2858" i="14"/>
  <c r="Y1670" i="14"/>
  <c r="Y1175" i="14"/>
  <c r="S1674" i="14"/>
  <c r="Y1954" i="14"/>
  <c r="V107" i="14"/>
  <c r="Y2517" i="14"/>
  <c r="V1431" i="14"/>
  <c r="V3533" i="14"/>
  <c r="Y3309" i="14"/>
  <c r="Y1245" i="14"/>
  <c r="V1982" i="14"/>
  <c r="Y1597" i="14"/>
  <c r="L123" i="12"/>
  <c r="L614" i="12"/>
  <c r="L407" i="12"/>
  <c r="X1" i="12"/>
  <c r="L472" i="12"/>
  <c r="L316" i="12"/>
  <c r="L569" i="12"/>
  <c r="L631" i="12"/>
  <c r="L611" i="12"/>
  <c r="L241" i="12"/>
  <c r="L599" i="12"/>
  <c r="L314" i="12"/>
  <c r="L1093" i="12"/>
  <c r="L92" i="12"/>
  <c r="L185" i="12"/>
  <c r="L621" i="12"/>
  <c r="L419" i="12"/>
  <c r="L628" i="12"/>
  <c r="L1083" i="12"/>
  <c r="L1090" i="12"/>
  <c r="L205" i="12"/>
  <c r="L257" i="12"/>
  <c r="P3390" i="14"/>
  <c r="P2434" i="14"/>
  <c r="S2314" i="14"/>
  <c r="S1323" i="14"/>
  <c r="P2664" i="14"/>
  <c r="S797" i="14"/>
  <c r="S3303" i="14"/>
  <c r="S1944" i="14"/>
  <c r="S1868" i="14"/>
  <c r="S3262" i="14"/>
  <c r="V312" i="14"/>
  <c r="S2350" i="14"/>
  <c r="P3544" i="14"/>
  <c r="S626" i="14"/>
  <c r="V1214" i="14"/>
  <c r="S2589" i="14"/>
  <c r="Y3100" i="14"/>
  <c r="S1823" i="14"/>
  <c r="S592" i="14"/>
  <c r="V814" i="14"/>
  <c r="S2221" i="14"/>
  <c r="Y2814" i="14"/>
  <c r="V1390" i="14"/>
  <c r="S3585" i="14"/>
  <c r="V2053" i="14"/>
  <c r="Y702" i="14"/>
  <c r="Y936" i="14"/>
  <c r="V2918" i="14"/>
  <c r="V267" i="14"/>
  <c r="V1893" i="14"/>
  <c r="Y481" i="14"/>
  <c r="V2761" i="14"/>
  <c r="S14" i="14"/>
  <c r="S2451" i="14"/>
  <c r="V1613" i="14"/>
  <c r="S378" i="14"/>
  <c r="Y1971" i="14"/>
  <c r="Y2910" i="14"/>
  <c r="V1322" i="14"/>
  <c r="S210" i="14"/>
  <c r="V1771" i="14"/>
  <c r="S619" i="14"/>
  <c r="V373" i="14"/>
  <c r="S1469" i="14"/>
  <c r="V33" i="14"/>
  <c r="V1110" i="14"/>
  <c r="V2024" i="14"/>
  <c r="S1693" i="14"/>
  <c r="V626" i="14"/>
  <c r="V3527" i="14"/>
  <c r="S112" i="14"/>
  <c r="Y2769" i="14"/>
  <c r="Y1931" i="14"/>
  <c r="Y1636" i="14"/>
  <c r="P2560" i="14"/>
  <c r="Y201" i="14"/>
  <c r="S3561" i="14"/>
  <c r="S2286" i="14"/>
  <c r="S187" i="14"/>
  <c r="V3628" i="14"/>
  <c r="V1310" i="14"/>
  <c r="Y646" i="14"/>
  <c r="S584" i="14"/>
  <c r="V3319" i="14"/>
  <c r="V2276" i="14"/>
  <c r="Y888" i="14"/>
  <c r="Y655" i="14"/>
  <c r="V2330" i="14"/>
  <c r="L133" i="12"/>
  <c r="L1154" i="12"/>
  <c r="L149" i="12"/>
  <c r="L574" i="12"/>
  <c r="L1106" i="12"/>
  <c r="L469" i="12"/>
  <c r="L208" i="12"/>
  <c r="L326" i="12"/>
  <c r="L433" i="12"/>
  <c r="L457" i="12"/>
  <c r="L169" i="12"/>
  <c r="L488" i="12"/>
  <c r="L183" i="12"/>
  <c r="L217" i="12"/>
  <c r="L615" i="12"/>
  <c r="O185" i="12"/>
  <c r="L109" i="12"/>
  <c r="O290" i="12"/>
  <c r="L143" i="12"/>
  <c r="L239" i="12"/>
  <c r="L497" i="12"/>
  <c r="L1115" i="12"/>
  <c r="O246" i="12"/>
  <c r="L155" i="12"/>
  <c r="L1138" i="12"/>
  <c r="L1155" i="12"/>
  <c r="L196" i="12"/>
  <c r="L515" i="12"/>
  <c r="L542" i="12"/>
  <c r="L1114" i="12"/>
  <c r="L415" i="12"/>
  <c r="L227" i="12"/>
  <c r="L176" i="12"/>
  <c r="L24" i="12"/>
  <c r="L329" i="12"/>
  <c r="L401" i="12"/>
  <c r="L59" i="12"/>
  <c r="L460" i="12"/>
  <c r="L73" i="12"/>
  <c r="L638" i="12"/>
  <c r="L402" i="12"/>
  <c r="L389" i="12"/>
  <c r="L334" i="12"/>
  <c r="L1159" i="12"/>
  <c r="L86" i="12"/>
  <c r="L78" i="12"/>
  <c r="L306" i="12"/>
  <c r="L187" i="12"/>
  <c r="L119" i="12"/>
  <c r="O9" i="12"/>
  <c r="L571" i="12"/>
  <c r="K1" i="12"/>
  <c r="L99" i="12"/>
  <c r="L613" i="12"/>
  <c r="L57" i="12"/>
  <c r="O542" i="12"/>
  <c r="O1088" i="12"/>
  <c r="L471" i="12"/>
  <c r="O327" i="12"/>
  <c r="L178" i="12"/>
  <c r="O460" i="12"/>
  <c r="O335" i="12"/>
  <c r="L1160" i="12"/>
  <c r="O1138" i="12"/>
  <c r="L560" i="12"/>
  <c r="L203" i="12"/>
  <c r="O1044" i="12"/>
  <c r="O611" i="12"/>
  <c r="O99" i="12"/>
  <c r="L1167" i="12"/>
  <c r="L623" i="12"/>
  <c r="R1044" i="12"/>
  <c r="L173" i="12"/>
  <c r="L636" i="12"/>
  <c r="O623" i="12"/>
  <c r="L570" i="12"/>
  <c r="L63" i="12"/>
  <c r="R335" i="12"/>
  <c r="R261" i="12"/>
  <c r="S3018" i="14"/>
  <c r="P2403" i="14"/>
  <c r="V3437" i="14"/>
  <c r="V2600" i="14"/>
  <c r="S3407" i="14"/>
  <c r="V1995" i="14"/>
  <c r="Y1635" i="14"/>
  <c r="V1336" i="14"/>
  <c r="V3254" i="14"/>
  <c r="V1107" i="14"/>
  <c r="V3027" i="14"/>
  <c r="S690" i="14"/>
  <c r="V581" i="14"/>
  <c r="V1261" i="14"/>
  <c r="V755" i="14"/>
  <c r="V653" i="14"/>
  <c r="V690" i="14"/>
  <c r="V910" i="14"/>
  <c r="V3099" i="14"/>
  <c r="L37" i="12"/>
  <c r="L13" i="12"/>
  <c r="O469" i="12"/>
  <c r="L157" i="12"/>
  <c r="O478" i="12"/>
  <c r="L304" i="12"/>
  <c r="L441" i="12"/>
  <c r="L1080" i="12"/>
  <c r="L70" i="12"/>
  <c r="L15" i="12"/>
  <c r="L459" i="12"/>
  <c r="L377" i="12"/>
  <c r="L235" i="12"/>
  <c r="L608" i="12"/>
  <c r="L17" i="12"/>
  <c r="L1063" i="12"/>
  <c r="L381" i="12"/>
  <c r="O353" i="12"/>
  <c r="L117" i="12"/>
  <c r="O218" i="12"/>
  <c r="L406" i="12"/>
  <c r="L1057" i="12"/>
  <c r="O376" i="12"/>
  <c r="L610" i="12"/>
  <c r="O8" i="12"/>
  <c r="R137" i="12"/>
  <c r="O323" i="12"/>
  <c r="P2292" i="14"/>
  <c r="S1890" i="14"/>
  <c r="S414" i="14"/>
  <c r="S1880" i="14"/>
  <c r="P1746" i="14"/>
  <c r="S1758" i="14"/>
  <c r="P765" i="14"/>
  <c r="V3640" i="14"/>
  <c r="S1833" i="14"/>
  <c r="V2139" i="14"/>
  <c r="S1142" i="14"/>
  <c r="P1301" i="14"/>
  <c r="S3642" i="14"/>
  <c r="Y2713" i="14"/>
  <c r="V2815" i="14"/>
  <c r="S2719" i="14"/>
  <c r="V3002" i="14"/>
  <c r="Y73" i="14"/>
  <c r="V2381" i="14"/>
  <c r="Y479" i="14"/>
  <c r="V2820" i="14"/>
  <c r="S1998" i="14"/>
  <c r="S2697" i="14"/>
  <c r="S2744" i="14"/>
  <c r="Y1645" i="14"/>
  <c r="S847" i="14"/>
  <c r="V3038" i="14"/>
  <c r="Y728" i="14"/>
  <c r="S2480" i="14"/>
  <c r="V1019" i="14"/>
  <c r="V1435" i="14"/>
  <c r="S3074" i="14"/>
  <c r="S762" i="14"/>
  <c r="Y3170" i="14"/>
  <c r="Y582" i="14"/>
  <c r="Y2941" i="14"/>
  <c r="V3307" i="14"/>
  <c r="V1385" i="14"/>
  <c r="S804" i="14"/>
  <c r="Y1989" i="14"/>
  <c r="V2120" i="14"/>
  <c r="V736" i="14"/>
  <c r="V1016" i="14"/>
  <c r="V1924" i="14"/>
  <c r="V3201" i="14"/>
  <c r="S221" i="14"/>
  <c r="P2756" i="14"/>
  <c r="S1960" i="14"/>
  <c r="Y524" i="14"/>
  <c r="V2790" i="14"/>
  <c r="S2447" i="14"/>
  <c r="S3312" i="14"/>
  <c r="V898" i="14"/>
  <c r="S2222" i="14"/>
  <c r="V384" i="14"/>
  <c r="V2447" i="14"/>
  <c r="V1328" i="14"/>
  <c r="S881" i="14"/>
  <c r="S3462" i="14"/>
  <c r="V2196" i="14"/>
  <c r="V204" i="14"/>
  <c r="Y2656" i="14"/>
  <c r="V2828" i="14"/>
  <c r="S54" i="14"/>
  <c r="Y3190" i="14"/>
  <c r="V1026" i="14"/>
  <c r="S2037" i="14"/>
  <c r="Y1864" i="14"/>
  <c r="Y2487" i="14"/>
  <c r="V2039" i="14"/>
  <c r="Y3363" i="14"/>
  <c r="V1840" i="14"/>
  <c r="Y755" i="14"/>
  <c r="S2615" i="14"/>
  <c r="S1910" i="14"/>
  <c r="Y3121" i="14"/>
  <c r="V1777" i="14"/>
  <c r="V1700" i="14"/>
  <c r="V1574" i="14"/>
  <c r="L271" i="12"/>
  <c r="L506" i="12"/>
  <c r="L1158" i="12"/>
  <c r="L451" i="12"/>
  <c r="L430" i="12"/>
  <c r="L193" i="12"/>
  <c r="L356" i="12"/>
  <c r="L1030" i="12"/>
  <c r="L1139" i="12"/>
  <c r="L416" i="12"/>
  <c r="L539" i="12"/>
  <c r="L513" i="12"/>
  <c r="O1058" i="12"/>
  <c r="O198" i="12"/>
  <c r="L263" i="12"/>
  <c r="L632" i="12"/>
  <c r="O339" i="12"/>
  <c r="L482" i="12"/>
  <c r="O251" i="12"/>
  <c r="L566" i="12"/>
  <c r="L230" i="12"/>
  <c r="O3" i="12"/>
  <c r="O326" i="12"/>
  <c r="L171" i="12"/>
  <c r="L512" i="12"/>
  <c r="L174" i="12"/>
  <c r="L393" i="12"/>
  <c r="L258" i="12"/>
  <c r="L26" i="12"/>
  <c r="L1132" i="12"/>
  <c r="L215" i="12"/>
  <c r="L100" i="12"/>
  <c r="L328" i="12"/>
  <c r="L383" i="12"/>
  <c r="L473" i="12"/>
  <c r="L367" i="12"/>
  <c r="L458" i="12"/>
  <c r="L216" i="12"/>
  <c r="L324" i="12"/>
  <c r="O1154" i="12"/>
  <c r="L232" i="12"/>
  <c r="L453" i="12"/>
  <c r="L540" i="12"/>
  <c r="L209" i="12"/>
  <c r="L50" i="12"/>
  <c r="L140" i="12"/>
  <c r="L645" i="12"/>
  <c r="L547" i="12"/>
  <c r="L589" i="12"/>
  <c r="L308" i="12"/>
  <c r="L541" i="12"/>
  <c r="L184" i="12"/>
  <c r="L603" i="12"/>
  <c r="L543" i="12"/>
  <c r="L124" i="12"/>
  <c r="L152" i="12"/>
  <c r="L477" i="12"/>
  <c r="L298" i="12"/>
  <c r="O155" i="12"/>
  <c r="O472" i="12"/>
  <c r="L16" i="12"/>
  <c r="O532" i="12"/>
  <c r="L450" i="12"/>
  <c r="O515" i="12"/>
  <c r="O247" i="12"/>
  <c r="O493" i="12"/>
  <c r="O174" i="12"/>
  <c r="L388" i="12"/>
  <c r="O205" i="12"/>
  <c r="O430" i="12"/>
  <c r="O308" i="12"/>
  <c r="O17" i="12"/>
  <c r="O32" i="12"/>
  <c r="L83" i="12"/>
  <c r="O92" i="12"/>
  <c r="O133" i="12"/>
  <c r="L47" i="12"/>
  <c r="L175" i="12"/>
  <c r="L22" i="12"/>
  <c r="O471" i="12"/>
  <c r="L66" i="12"/>
  <c r="O440" i="12"/>
  <c r="R611" i="12"/>
  <c r="R254" i="12"/>
  <c r="O320" i="12"/>
  <c r="O1057" i="12"/>
  <c r="O433" i="12"/>
  <c r="O513" i="12"/>
  <c r="O217" i="12"/>
  <c r="O279" i="12"/>
  <c r="O1051" i="12"/>
  <c r="R326" i="12"/>
  <c r="R172" i="12"/>
  <c r="R155" i="12"/>
  <c r="U326" i="12"/>
  <c r="S683" i="14"/>
  <c r="P551" i="14"/>
  <c r="S729" i="14"/>
  <c r="S18" i="14"/>
  <c r="S2473" i="14"/>
  <c r="V209" i="14"/>
  <c r="S621" i="14"/>
  <c r="S2017" i="14"/>
  <c r="S2958" i="14"/>
  <c r="V515" i="14"/>
  <c r="S2917" i="14"/>
  <c r="Y1230" i="14"/>
  <c r="S39" i="14"/>
  <c r="S131" i="14"/>
  <c r="S2839" i="14"/>
  <c r="S1695" i="14"/>
  <c r="V2667" i="14"/>
  <c r="V671" i="14"/>
  <c r="Y179" i="14"/>
  <c r="V791" i="14"/>
  <c r="V3487" i="14"/>
  <c r="V3289" i="14"/>
  <c r="Y2600" i="14"/>
  <c r="Y1401" i="14"/>
  <c r="V1661" i="14"/>
  <c r="S734" i="14"/>
  <c r="S1579" i="14"/>
  <c r="S860" i="14"/>
  <c r="L481" i="12"/>
  <c r="L202" i="12"/>
  <c r="L1140" i="12"/>
  <c r="L288" i="12"/>
  <c r="L154" i="12"/>
  <c r="L144" i="12"/>
  <c r="L642" i="12"/>
  <c r="O573" i="12"/>
  <c r="O7" i="12"/>
  <c r="L87" i="12"/>
  <c r="L601" i="12"/>
  <c r="L373" i="12"/>
  <c r="L413" i="12"/>
  <c r="L291" i="12"/>
  <c r="L442" i="12"/>
  <c r="L27" i="12"/>
  <c r="L1153" i="12"/>
  <c r="L533" i="12"/>
  <c r="L313" i="12"/>
  <c r="L633" i="12"/>
  <c r="O328" i="12"/>
  <c r="L508" i="12"/>
  <c r="O459" i="12"/>
  <c r="O121" i="12"/>
  <c r="O628" i="12"/>
  <c r="O114" i="12"/>
  <c r="O325" i="12"/>
  <c r="L1031" i="12"/>
  <c r="L429" i="12"/>
  <c r="O73" i="12"/>
  <c r="R1138" i="12"/>
  <c r="O642" i="12"/>
  <c r="O521" i="12"/>
  <c r="R99" i="12"/>
  <c r="R471" i="12"/>
  <c r="P352" i="14"/>
  <c r="P2887" i="14"/>
  <c r="P3032" i="14"/>
  <c r="P1347" i="14"/>
  <c r="P2544" i="14"/>
  <c r="S2551" i="14"/>
  <c r="S1290" i="14"/>
  <c r="V1324" i="14"/>
  <c r="Y3162" i="14"/>
  <c r="S2331" i="14"/>
  <c r="V2706" i="14"/>
  <c r="Y803" i="14"/>
  <c r="S1237" i="14"/>
  <c r="S1919" i="14"/>
  <c r="V2452" i="14"/>
  <c r="S1033" i="14"/>
  <c r="S2625" i="14"/>
  <c r="V1572" i="14"/>
  <c r="S3047" i="14"/>
  <c r="S1423" i="14"/>
  <c r="V1392" i="14"/>
  <c r="S1334" i="14"/>
  <c r="V757" i="14"/>
  <c r="Y3087" i="14"/>
  <c r="V1414" i="14"/>
  <c r="Y2249" i="14"/>
  <c r="V1458" i="14"/>
  <c r="V1393" i="14"/>
  <c r="V642" i="14"/>
  <c r="V3417" i="14"/>
  <c r="Y413" i="14"/>
  <c r="S1529" i="14"/>
  <c r="V2793" i="14"/>
  <c r="Y2309" i="14"/>
  <c r="Y2065" i="14"/>
  <c r="V3514" i="14"/>
  <c r="S3373" i="14"/>
  <c r="Y1576" i="14"/>
  <c r="Y3293" i="14"/>
  <c r="S1300" i="14"/>
  <c r="V2193" i="14"/>
  <c r="V2319" i="14"/>
  <c r="S165" i="14"/>
  <c r="S1113" i="14"/>
  <c r="V470" i="14"/>
  <c r="S925" i="14"/>
  <c r="V2342" i="14"/>
  <c r="V3617" i="14"/>
  <c r="S2462" i="14"/>
  <c r="S2420" i="14"/>
  <c r="Y2260" i="14"/>
  <c r="V2718" i="14"/>
  <c r="V1991" i="14"/>
  <c r="S776" i="14"/>
  <c r="V849" i="14"/>
  <c r="S2565" i="14"/>
  <c r="P1286" i="14"/>
  <c r="V2663" i="14"/>
  <c r="S3276" i="14"/>
  <c r="Y2031" i="14"/>
  <c r="V2856" i="14"/>
  <c r="Y2763" i="14"/>
  <c r="S2638" i="14"/>
  <c r="V3433" i="14"/>
  <c r="Y1870" i="14"/>
  <c r="S717" i="14"/>
  <c r="V3596" i="14"/>
  <c r="V2806" i="14"/>
  <c r="S359" i="14"/>
  <c r="Y3007" i="14"/>
  <c r="V1726" i="14"/>
  <c r="S2125" i="14"/>
  <c r="Y1110" i="14"/>
  <c r="S625" i="14"/>
  <c r="V3606" i="14"/>
  <c r="V3133" i="14"/>
  <c r="V301" i="14"/>
  <c r="L312" i="12"/>
  <c r="L1087" i="12"/>
  <c r="L527" i="12"/>
  <c r="L380" i="12"/>
  <c r="L1078" i="12"/>
  <c r="L1164" i="12"/>
  <c r="L1081" i="12"/>
  <c r="L634" i="12"/>
  <c r="L277" i="12"/>
  <c r="L219" i="12"/>
  <c r="L468" i="12"/>
  <c r="L535" i="12"/>
  <c r="L374" i="12"/>
  <c r="L404" i="12"/>
  <c r="O505" i="12"/>
  <c r="O352" i="12"/>
  <c r="L1095" i="12"/>
  <c r="O1139" i="12"/>
  <c r="L369" i="12"/>
  <c r="L396" i="12"/>
  <c r="O488" i="12"/>
  <c r="L626" i="12"/>
  <c r="O169" i="12"/>
  <c r="O511" i="12"/>
  <c r="O158" i="12"/>
  <c r="O314" i="12"/>
  <c r="L456" i="12"/>
  <c r="L514" i="12"/>
  <c r="L268" i="12"/>
  <c r="L89" i="12"/>
  <c r="L221" i="12"/>
  <c r="L340" i="12"/>
  <c r="L67" i="12"/>
  <c r="L113" i="12"/>
  <c r="L362" i="12"/>
  <c r="L280" i="12"/>
  <c r="L213" i="12"/>
  <c r="L21" i="12"/>
  <c r="L507" i="12"/>
  <c r="L33" i="12"/>
  <c r="L1065" i="12"/>
  <c r="L62" i="12"/>
  <c r="L189" i="12"/>
  <c r="L1110" i="12"/>
  <c r="L211" i="12"/>
  <c r="L234" i="12"/>
  <c r="L301" i="12"/>
  <c r="L1105" i="12"/>
  <c r="L1029" i="12"/>
  <c r="L60" i="12"/>
  <c r="O324" i="12"/>
  <c r="O634" i="12"/>
  <c r="L364" i="12"/>
  <c r="L545" i="12"/>
  <c r="L147" i="12"/>
  <c r="L346" i="12"/>
  <c r="L309" i="12"/>
  <c r="O630" i="12"/>
  <c r="L80" i="12"/>
  <c r="L587" i="12"/>
  <c r="O1132" i="12"/>
  <c r="L494" i="12"/>
  <c r="L103" i="12"/>
  <c r="O601" i="12"/>
  <c r="O43" i="12"/>
  <c r="L422" i="12"/>
  <c r="O190" i="12"/>
  <c r="O631" i="12"/>
  <c r="R256" i="12"/>
  <c r="L509" i="12"/>
  <c r="O188" i="12"/>
  <c r="O458" i="12"/>
  <c r="L470" i="12"/>
  <c r="O366" i="12"/>
  <c r="O208" i="12"/>
  <c r="O545" i="12"/>
  <c r="L368" i="12"/>
  <c r="O373" i="12"/>
  <c r="O252" i="12"/>
  <c r="L490" i="12"/>
  <c r="O396" i="12"/>
  <c r="L408" i="12"/>
  <c r="L265" i="12"/>
  <c r="R390" i="12"/>
  <c r="R54" i="12"/>
  <c r="O329" i="12"/>
  <c r="R628" i="12"/>
  <c r="O1093" i="12"/>
  <c r="R246" i="12"/>
  <c r="O621" i="12"/>
  <c r="P988" i="14"/>
  <c r="S1972" i="14"/>
  <c r="S1337" i="14"/>
  <c r="S2293" i="14"/>
  <c r="V371" i="14"/>
  <c r="V2920" i="14"/>
  <c r="V1842" i="14"/>
  <c r="V3366" i="14"/>
  <c r="V40" i="14"/>
  <c r="V2194" i="14"/>
  <c r="V2742" i="14"/>
  <c r="Y993" i="14"/>
  <c r="S3588" i="14"/>
  <c r="S2519" i="14"/>
  <c r="S111" i="14"/>
  <c r="S2442" i="14"/>
  <c r="V753" i="14"/>
  <c r="S2154" i="14"/>
  <c r="Y1226" i="14"/>
  <c r="V1133" i="14"/>
  <c r="S318" i="14"/>
  <c r="S3348" i="14"/>
  <c r="V1325" i="14"/>
  <c r="S1751" i="14"/>
  <c r="S2730" i="14"/>
  <c r="Y392" i="14"/>
  <c r="V3315" i="14"/>
  <c r="Y1907" i="14"/>
  <c r="V3621" i="14"/>
  <c r="L276" i="12"/>
  <c r="L1161" i="12"/>
  <c r="L259" i="12"/>
  <c r="L344" i="12"/>
  <c r="O71" i="12"/>
  <c r="L1064" i="12"/>
  <c r="L476" i="12"/>
  <c r="O293" i="12"/>
  <c r="L98" i="12"/>
  <c r="L72" i="12"/>
  <c r="L333" i="12"/>
  <c r="L285" i="12"/>
  <c r="L412" i="12"/>
  <c r="L342" i="12"/>
  <c r="L392" i="12"/>
  <c r="O358" i="12"/>
  <c r="L612" i="12"/>
  <c r="O283" i="12"/>
  <c r="L181" i="12"/>
  <c r="O510" i="12"/>
  <c r="L84" i="12"/>
  <c r="O202" i="12"/>
  <c r="L1163" i="12"/>
  <c r="O437" i="12"/>
  <c r="L101" i="12"/>
  <c r="O189" i="12"/>
  <c r="R542" i="12"/>
  <c r="L122" i="12"/>
  <c r="O312" i="12"/>
  <c r="R17" i="12"/>
  <c r="U17" i="12"/>
  <c r="R472" i="12"/>
  <c r="Y17" i="12"/>
  <c r="Y1488" i="14"/>
  <c r="Y1661" i="14"/>
  <c r="Y2790" i="14"/>
  <c r="V1097" i="14"/>
  <c r="Y2448" i="14"/>
  <c r="Y2703" i="14"/>
  <c r="V1526" i="14"/>
  <c r="S365" i="14"/>
  <c r="V3270" i="14"/>
  <c r="Y2449" i="14"/>
  <c r="V343" i="14"/>
  <c r="S3026" i="14"/>
  <c r="V3069" i="14"/>
  <c r="S1702" i="14"/>
  <c r="S424" i="14"/>
  <c r="S3204" i="14"/>
  <c r="S3395" i="14"/>
  <c r="S605" i="14"/>
  <c r="Y3533" i="14"/>
  <c r="V3179" i="14"/>
  <c r="Y1036" i="14"/>
  <c r="S1366" i="14"/>
  <c r="V2741" i="14"/>
  <c r="Y1133" i="14"/>
  <c r="V619" i="14"/>
  <c r="Y469" i="14"/>
  <c r="Y2138" i="14"/>
  <c r="V441" i="14"/>
  <c r="S1883" i="14"/>
  <c r="V1139" i="14"/>
  <c r="Y9" i="14"/>
  <c r="S2233" i="14"/>
  <c r="S1819" i="14"/>
  <c r="S2997" i="14"/>
  <c r="S1930" i="14"/>
  <c r="Y2446" i="14"/>
  <c r="Y2107" i="14"/>
  <c r="Y371" i="14"/>
  <c r="V1127" i="14"/>
  <c r="S809" i="14"/>
  <c r="S2405" i="14"/>
  <c r="S3196" i="14"/>
  <c r="V2525" i="14"/>
  <c r="V2511" i="14"/>
  <c r="S801" i="14"/>
  <c r="V30" i="14"/>
  <c r="S930" i="14"/>
  <c r="Y3117" i="14"/>
  <c r="Y3253" i="14"/>
  <c r="V762" i="14"/>
  <c r="Y1678" i="14"/>
  <c r="V2483" i="14"/>
  <c r="V2849" i="14"/>
  <c r="Y2932" i="14"/>
  <c r="V1040" i="14"/>
  <c r="Y3583" i="14"/>
  <c r="V3642" i="14"/>
  <c r="V2098" i="14"/>
  <c r="S2614" i="14"/>
  <c r="S1028" i="14"/>
  <c r="S2871" i="14"/>
  <c r="S71" i="14"/>
  <c r="S2429" i="14"/>
  <c r="V406" i="14"/>
  <c r="Y3471" i="14"/>
  <c r="Y1772" i="14"/>
  <c r="V2376" i="14"/>
  <c r="V1976" i="14"/>
  <c r="Y3160" i="14"/>
  <c r="Y2365" i="14"/>
  <c r="S3639" i="14"/>
  <c r="S3455" i="14"/>
  <c r="V1715" i="14"/>
  <c r="S1904" i="14"/>
  <c r="Y773" i="14"/>
  <c r="Y1248" i="14"/>
  <c r="V897" i="14"/>
  <c r="V2308" i="14"/>
  <c r="S2777" i="14"/>
  <c r="S403" i="14"/>
  <c r="S3284" i="14"/>
  <c r="S1721" i="14"/>
  <c r="S3090" i="14"/>
  <c r="Y617" i="14"/>
  <c r="V3610" i="14"/>
  <c r="Y2240" i="14"/>
  <c r="S1711" i="14"/>
  <c r="S1074" i="14"/>
  <c r="V3473" i="14"/>
  <c r="V3500" i="14"/>
  <c r="V203" i="14"/>
  <c r="V2475" i="14"/>
  <c r="V3199" i="14"/>
  <c r="V3337" i="14"/>
  <c r="S549" i="14"/>
  <c r="S1484" i="14"/>
  <c r="S1761" i="14"/>
  <c r="V34" i="14"/>
  <c r="Y2737" i="14"/>
  <c r="V2479" i="14"/>
  <c r="V3051" i="14"/>
  <c r="V147" i="14"/>
  <c r="V1170" i="14"/>
  <c r="Y1817" i="14"/>
  <c r="V861" i="14"/>
  <c r="Y72" i="14"/>
  <c r="S1839" i="14"/>
  <c r="V527" i="14"/>
  <c r="V3118" i="14"/>
  <c r="S368" i="14"/>
  <c r="V925" i="14"/>
  <c r="Y1321" i="14"/>
  <c r="Y2088" i="14"/>
  <c r="Y3157" i="14"/>
  <c r="Y2049" i="14"/>
  <c r="Y560" i="14"/>
  <c r="S1540" i="14"/>
  <c r="S1801" i="14"/>
  <c r="S1709" i="14"/>
  <c r="S1977" i="14"/>
  <c r="S1453" i="14"/>
  <c r="S975" i="14"/>
  <c r="V2353" i="14"/>
  <c r="Y3573" i="14"/>
  <c r="S2164" i="14"/>
  <c r="S477" i="14"/>
  <c r="Y1299" i="14"/>
  <c r="V701" i="14"/>
  <c r="V2232" i="14"/>
  <c r="V2147" i="14"/>
  <c r="V1487" i="14"/>
  <c r="V2497" i="14"/>
  <c r="V3494" i="14"/>
  <c r="V3561" i="14"/>
  <c r="Y649" i="14"/>
  <c r="Y1516" i="14"/>
  <c r="Y208" i="14"/>
  <c r="Y1996" i="14"/>
  <c r="Y445" i="14"/>
  <c r="V2678" i="14"/>
  <c r="Y3002" i="14"/>
  <c r="S394" i="14"/>
  <c r="S2274" i="14"/>
  <c r="S302" i="14"/>
  <c r="V1320" i="14"/>
  <c r="V550" i="14"/>
  <c r="V67" i="14"/>
  <c r="Y2227" i="14"/>
  <c r="Y1250" i="14"/>
  <c r="V2255" i="14"/>
  <c r="Y127" i="14"/>
  <c r="Y1787" i="14"/>
  <c r="S2622" i="14"/>
  <c r="S31" i="14"/>
  <c r="V2597" i="14"/>
  <c r="S531" i="14"/>
  <c r="S3361" i="14"/>
  <c r="V1997" i="14"/>
  <c r="S1882" i="14"/>
  <c r="Y764" i="14"/>
  <c r="Y2311" i="14"/>
  <c r="Y3379" i="14"/>
  <c r="V3396" i="14"/>
  <c r="S1079" i="14"/>
  <c r="S793" i="14"/>
  <c r="V2355" i="14"/>
  <c r="S1988" i="14"/>
  <c r="S3467" i="14"/>
  <c r="V1467" i="14"/>
  <c r="Y2663" i="14"/>
  <c r="S1109" i="14"/>
  <c r="V2277" i="14"/>
  <c r="V339" i="14"/>
  <c r="V3655" i="14"/>
  <c r="S52" i="14"/>
  <c r="Y3037" i="14"/>
  <c r="V378" i="14"/>
  <c r="Y1500" i="14"/>
  <c r="V1277" i="14"/>
  <c r="S1240" i="14"/>
  <c r="V2466" i="14"/>
  <c r="V1786" i="14"/>
  <c r="Y1038" i="14"/>
  <c r="Y736" i="14"/>
  <c r="V3585" i="14"/>
  <c r="Y2020" i="14"/>
  <c r="Y1737" i="14"/>
  <c r="V2564" i="14"/>
  <c r="S3057" i="14"/>
  <c r="S2159" i="14"/>
  <c r="V1751" i="14"/>
  <c r="V535" i="14"/>
  <c r="Y3130" i="14"/>
  <c r="V1076" i="14"/>
  <c r="Y2942" i="14"/>
  <c r="Y814" i="14"/>
  <c r="Y2484" i="14"/>
  <c r="S2162" i="14"/>
  <c r="V1742" i="14"/>
  <c r="V3638" i="14"/>
  <c r="V573" i="14"/>
  <c r="V1034" i="14"/>
  <c r="S848" i="14"/>
  <c r="S1233" i="14"/>
  <c r="S1741" i="14"/>
  <c r="S2897" i="14"/>
  <c r="V1113" i="14"/>
  <c r="Y2965" i="14"/>
  <c r="V1738" i="14"/>
  <c r="S1675" i="14"/>
  <c r="Y820" i="14"/>
  <c r="S1160" i="14"/>
  <c r="S1444" i="14"/>
  <c r="S516" i="14"/>
  <c r="S675" i="14"/>
  <c r="V2692" i="14"/>
  <c r="S1620" i="14"/>
  <c r="V2264" i="14"/>
  <c r="S892" i="14"/>
  <c r="Y119" i="14"/>
  <c r="Y3120" i="14"/>
  <c r="L300" i="12"/>
  <c r="O455" i="12"/>
  <c r="R455" i="12" s="1"/>
  <c r="U455" i="12" s="1"/>
  <c r="R1109" i="12"/>
  <c r="L260" i="12"/>
  <c r="O260" i="12" s="1"/>
  <c r="L28" i="12"/>
  <c r="L343" i="12"/>
  <c r="L322" i="12"/>
  <c r="O322" i="12" s="1"/>
  <c r="L52" i="12"/>
  <c r="L491" i="12"/>
  <c r="O491" i="12" s="1"/>
  <c r="P1825" i="14"/>
  <c r="S1888" i="14"/>
  <c r="P1185" i="14"/>
  <c r="S3553" i="14"/>
  <c r="S2700" i="14"/>
  <c r="S128" i="14"/>
  <c r="S3634" i="14"/>
  <c r="S3191" i="14"/>
  <c r="V3443" i="14"/>
  <c r="V380" i="14"/>
  <c r="S2594" i="14"/>
  <c r="S3540" i="14"/>
  <c r="V3540" i="14" s="1"/>
  <c r="P2310" i="14"/>
  <c r="S2310" i="14" s="1"/>
  <c r="V2708" i="14"/>
  <c r="V2183" i="14"/>
  <c r="S3242" i="14"/>
  <c r="V2119" i="14"/>
  <c r="V3656" i="14"/>
  <c r="S2869" i="14"/>
  <c r="P726" i="14"/>
  <c r="S3532" i="14"/>
  <c r="V3532" i="14" s="1"/>
  <c r="S3192" i="14"/>
  <c r="V3192" i="14" s="1"/>
  <c r="S1167" i="14"/>
  <c r="S507" i="14"/>
  <c r="P1169" i="14"/>
  <c r="P1887" i="14"/>
  <c r="S1887" i="14" s="1"/>
  <c r="S1096" i="14"/>
  <c r="V1096" i="14" s="1"/>
  <c r="S1259" i="14"/>
  <c r="V1259" i="14" s="1"/>
  <c r="Y1259" i="14" s="1"/>
  <c r="P3586" i="14"/>
  <c r="S3586" i="14" s="1"/>
  <c r="S3053" i="14"/>
  <c r="V3053" i="14" s="1"/>
  <c r="P3324" i="14"/>
  <c r="S3324" i="14" s="1"/>
  <c r="V3324" i="14" s="1"/>
  <c r="P355" i="14"/>
  <c r="S1813" i="14"/>
  <c r="V1407" i="14"/>
  <c r="P1318" i="14"/>
  <c r="S1318" i="14" s="1"/>
  <c r="P882" i="14"/>
  <c r="S1875" i="14"/>
  <c r="V1875" i="14" s="1"/>
  <c r="V2494" i="14"/>
  <c r="Y2494" i="14" s="1"/>
  <c r="Y2966" i="14"/>
  <c r="S2972" i="14"/>
  <c r="S3187" i="14"/>
  <c r="V1704" i="14"/>
  <c r="Y1704" i="14" s="1"/>
  <c r="Y1689" i="14"/>
  <c r="V636" i="14"/>
  <c r="S2773" i="14"/>
  <c r="S951" i="14"/>
  <c r="S908" i="14"/>
  <c r="V908" i="14" s="1"/>
  <c r="S3568" i="14"/>
  <c r="S223" i="14"/>
  <c r="Y2074" i="14"/>
  <c r="S2129" i="14"/>
  <c r="S792" i="14"/>
  <c r="V792" i="14" s="1"/>
  <c r="S2854" i="14"/>
  <c r="Y1438" i="14"/>
  <c r="Y2080" i="14"/>
  <c r="V2701" i="14"/>
  <c r="Y2701" i="14" s="1"/>
  <c r="V2774" i="14"/>
  <c r="S3159" i="14"/>
  <c r="V1183" i="14"/>
  <c r="V3336" i="14"/>
  <c r="V2819" i="14"/>
  <c r="Y2819" i="14" s="1"/>
  <c r="V3240" i="14"/>
  <c r="S3342" i="14"/>
  <c r="S789" i="14"/>
  <c r="P2300" i="14"/>
  <c r="V69" i="14"/>
  <c r="S333" i="14"/>
  <c r="Y3493" i="14"/>
  <c r="V635" i="14"/>
  <c r="Y635" i="14" s="1"/>
  <c r="V1505" i="14"/>
  <c r="Y2568" i="14"/>
  <c r="V3601" i="14"/>
  <c r="V1195" i="14"/>
  <c r="Y2151" i="14"/>
  <c r="Y748" i="14"/>
  <c r="Y334" i="14"/>
  <c r="V1345" i="14"/>
  <c r="Y374" i="14"/>
  <c r="Y454" i="14"/>
  <c r="V82" i="14"/>
  <c r="S2214" i="14"/>
  <c r="V2214" i="14" s="1"/>
  <c r="V1187" i="14"/>
  <c r="S2850" i="14"/>
  <c r="V790" i="14"/>
  <c r="S98" i="14"/>
  <c r="S3132" i="14"/>
  <c r="V3550" i="14"/>
  <c r="V822" i="14"/>
  <c r="Y366" i="14"/>
  <c r="V2496" i="14"/>
  <c r="S3354" i="14"/>
  <c r="V1065" i="14"/>
  <c r="Y1065" i="14" s="1"/>
  <c r="S1067" i="14"/>
  <c r="V1067" i="14" s="1"/>
  <c r="Y1067" i="14" s="1"/>
  <c r="S2275" i="14"/>
  <c r="V2985" i="14"/>
  <c r="V27" i="14"/>
  <c r="Y27" i="14" s="1"/>
  <c r="S528" i="14"/>
  <c r="V528" i="14" s="1"/>
  <c r="Y2562" i="14"/>
  <c r="Y3095" i="14"/>
  <c r="S3506" i="14"/>
  <c r="S576" i="14"/>
  <c r="V576" i="14" s="1"/>
  <c r="S2081" i="14"/>
  <c r="V2461" i="14"/>
  <c r="S2215" i="14"/>
  <c r="Y2114" i="14"/>
  <c r="Y425" i="14"/>
  <c r="S844" i="14"/>
  <c r="S3085" i="14"/>
  <c r="V1082" i="14"/>
  <c r="Y1082" i="14" s="1"/>
  <c r="V1083" i="14"/>
  <c r="S2936" i="14"/>
  <c r="V2936" i="14" s="1"/>
  <c r="Y2670" i="14"/>
  <c r="V487" i="14"/>
  <c r="V113" i="14"/>
  <c r="S595" i="14"/>
  <c r="V595" i="14" s="1"/>
  <c r="V2501" i="14"/>
  <c r="Y2501" i="14" s="1"/>
  <c r="Y3524" i="14"/>
  <c r="S472" i="14"/>
  <c r="Y2894" i="14"/>
  <c r="S356" i="14"/>
  <c r="V356" i="14" s="1"/>
  <c r="V126" i="14"/>
  <c r="Y1333" i="14"/>
  <c r="V1869" i="14"/>
  <c r="V1382" i="14"/>
  <c r="V3332" i="14"/>
  <c r="Y1227" i="14"/>
  <c r="V1284" i="14"/>
  <c r="Y1284" i="14" s="1"/>
  <c r="V846" i="14"/>
  <c r="V226" i="14"/>
  <c r="S1970" i="14"/>
  <c r="V1970" i="14" s="1"/>
  <c r="Y2469" i="14"/>
  <c r="S2743" i="14"/>
  <c r="V2743" i="14" s="1"/>
  <c r="V2669" i="14"/>
  <c r="S2754" i="14"/>
  <c r="V2754" i="14" s="1"/>
  <c r="Y2754" i="14" s="1"/>
  <c r="S265" i="14"/>
  <c r="S2807" i="14"/>
  <c r="Y1382" i="14"/>
  <c r="V2513" i="14"/>
  <c r="S286" i="14"/>
  <c r="S774" i="14"/>
  <c r="V3093" i="14"/>
  <c r="Y3093" i="14" s="1"/>
  <c r="V663" i="14"/>
  <c r="S3154" i="14"/>
  <c r="V3154" i="14" s="1"/>
  <c r="Y2281" i="14"/>
  <c r="S3612" i="14"/>
  <c r="V2673" i="14"/>
  <c r="Y2669" i="14"/>
  <c r="S1811" i="14"/>
  <c r="Y82" i="14"/>
  <c r="Y1649" i="14"/>
  <c r="V3329" i="14"/>
  <c r="Y3329" i="14" s="1"/>
  <c r="V1584" i="14"/>
  <c r="V854" i="14"/>
  <c r="V2907" i="14"/>
  <c r="Y3140" i="14"/>
  <c r="S3555" i="14"/>
  <c r="S2604" i="14"/>
  <c r="S668" i="14"/>
  <c r="V668" i="14" s="1"/>
  <c r="V3242" i="14"/>
  <c r="Y3269" i="14"/>
  <c r="Y627" i="14"/>
  <c r="S682" i="14"/>
  <c r="V2301" i="14"/>
  <c r="Y2301" i="14" s="1"/>
  <c r="Y3541" i="14"/>
  <c r="V3151" i="14"/>
  <c r="V220" i="14"/>
  <c r="S1118" i="14"/>
  <c r="Y2029" i="14"/>
  <c r="V3457" i="14"/>
  <c r="Y995" i="14"/>
  <c r="S1990" i="14"/>
  <c r="S1760" i="14"/>
  <c r="S2432" i="14"/>
  <c r="V1456" i="14"/>
  <c r="V3422" i="14"/>
  <c r="S3205" i="14"/>
  <c r="V3205" i="14" s="1"/>
  <c r="S2064" i="14"/>
  <c r="V1962" i="14"/>
  <c r="V1004" i="14"/>
  <c r="Y1004" i="14" s="1"/>
  <c r="S1437" i="14"/>
  <c r="V1376" i="14"/>
  <c r="V1666" i="14"/>
  <c r="Y1666" i="14" s="1"/>
  <c r="V2580" i="14"/>
  <c r="Y1119" i="14"/>
  <c r="S3447" i="14"/>
  <c r="V2129" i="14"/>
  <c r="Y979" i="14"/>
  <c r="V2980" i="14"/>
  <c r="V894" i="14"/>
  <c r="V3568" i="14"/>
  <c r="P2388" i="14"/>
  <c r="S2234" i="14"/>
  <c r="S1304" i="14"/>
  <c r="Y1370" i="14"/>
  <c r="Y380" i="14"/>
  <c r="V2153" i="14"/>
  <c r="S475" i="14"/>
  <c r="V475" i="14" s="1"/>
  <c r="V2677" i="14"/>
  <c r="Y1567" i="14"/>
  <c r="Y3206" i="14"/>
  <c r="V390" i="14"/>
  <c r="V2181" i="14"/>
  <c r="S1959" i="14"/>
  <c r="Y2795" i="14"/>
  <c r="Y2677" i="14"/>
  <c r="V963" i="14"/>
  <c r="Y947" i="14"/>
  <c r="Y3233" i="14"/>
  <c r="V262" i="14"/>
  <c r="S6" i="14"/>
  <c r="V1326" i="14"/>
  <c r="S2696" i="14"/>
  <c r="V1955" i="14"/>
  <c r="V3265" i="14"/>
  <c r="S2083" i="14"/>
  <c r="Y1407" i="14"/>
  <c r="S358" i="14"/>
  <c r="V358" i="14" s="1"/>
  <c r="Y1223" i="14"/>
  <c r="Y1258" i="14"/>
  <c r="V567" i="14"/>
  <c r="V1297" i="14"/>
  <c r="V680" i="14"/>
  <c r="V2751" i="14"/>
  <c r="V2296" i="14"/>
  <c r="Y2872" i="14"/>
  <c r="V3505" i="14"/>
  <c r="V1990" i="14"/>
  <c r="S411" i="14"/>
  <c r="V3521" i="14"/>
  <c r="V2231" i="14"/>
  <c r="Y2231" i="14" s="1"/>
  <c r="Y217" i="14"/>
  <c r="V57" i="14"/>
  <c r="S2359" i="14"/>
  <c r="S1042" i="14"/>
  <c r="Y3066" i="14"/>
  <c r="S2561" i="14"/>
  <c r="Y62" i="14"/>
  <c r="Y3009" i="14"/>
  <c r="Y2386" i="14"/>
  <c r="S2516" i="14"/>
  <c r="V2516" i="14" s="1"/>
  <c r="Y547" i="14"/>
  <c r="V463" i="14"/>
  <c r="Y1372" i="14"/>
  <c r="S1231" i="14"/>
  <c r="Y672" i="14"/>
  <c r="Y2618" i="14"/>
  <c r="Y1509" i="14"/>
  <c r="S1446" i="14"/>
  <c r="S3636" i="14"/>
  <c r="V3636" i="14" s="1"/>
  <c r="S3165" i="14"/>
  <c r="V3593" i="14"/>
  <c r="Y2753" i="14"/>
  <c r="V74" i="14"/>
  <c r="S2056" i="14"/>
  <c r="S1282" i="14"/>
  <c r="V2991" i="14"/>
  <c r="V180" i="14"/>
  <c r="Y180" i="14" s="1"/>
  <c r="V2550" i="14"/>
  <c r="V2012" i="14"/>
  <c r="V2215" i="14"/>
  <c r="Y1297" i="14"/>
  <c r="Y2099" i="14"/>
  <c r="Y3563" i="14"/>
  <c r="S2947" i="14"/>
  <c r="Y1583" i="14"/>
  <c r="V2731" i="14"/>
  <c r="S941" i="14"/>
  <c r="V3245" i="14"/>
  <c r="V2847" i="14"/>
  <c r="V2042" i="14"/>
  <c r="Y2042" i="14" s="1"/>
  <c r="S346" i="14"/>
  <c r="V346" i="14" s="1"/>
  <c r="S2757" i="14"/>
  <c r="V2757" i="14" s="1"/>
  <c r="V2885" i="14"/>
  <c r="Y1990" i="14"/>
  <c r="V3092" i="14"/>
  <c r="Y3092" i="14" s="1"/>
  <c r="V3070" i="14"/>
  <c r="Y2168" i="14"/>
  <c r="V1439" i="14"/>
  <c r="V2285" i="14"/>
  <c r="V1039" i="14"/>
  <c r="Y1039" i="14" s="1"/>
  <c r="Y2569" i="14"/>
  <c r="S1754" i="14"/>
  <c r="Y1872" i="14"/>
  <c r="Y2463" i="14"/>
  <c r="Y3096" i="14"/>
  <c r="Y654" i="14"/>
  <c r="S1256" i="14"/>
  <c r="V3232" i="14"/>
  <c r="Y2496" i="14"/>
  <c r="Y3006" i="14"/>
  <c r="Y3444" i="14"/>
  <c r="V1874" i="14"/>
  <c r="V2198" i="14"/>
  <c r="Y2198" i="14" s="1"/>
  <c r="S721" i="14"/>
  <c r="V400" i="14"/>
  <c r="S1056" i="14"/>
  <c r="V844" i="14"/>
  <c r="S135" i="14"/>
  <c r="V1167" i="14"/>
  <c r="L461" i="12"/>
  <c r="O461" i="12" s="1"/>
  <c r="L61" i="12"/>
  <c r="O61" i="12" s="1"/>
  <c r="L104" i="12"/>
  <c r="O104" i="12" s="1"/>
  <c r="L1047" i="12"/>
  <c r="O1047" i="12" s="1"/>
  <c r="L426" i="12"/>
  <c r="L420" i="12"/>
  <c r="L273" i="12"/>
  <c r="L384" i="12"/>
  <c r="O384" i="12" s="1"/>
  <c r="L538" i="12"/>
  <c r="L428" i="12"/>
  <c r="L142" i="12"/>
  <c r="O142" i="12" s="1"/>
  <c r="R142" i="12" s="1"/>
  <c r="L168" i="12"/>
  <c r="L463" i="12"/>
  <c r="L162" i="12"/>
  <c r="L579" i="12"/>
  <c r="O579" i="12" s="1"/>
  <c r="R579" i="12" s="1"/>
  <c r="L118" i="12"/>
  <c r="O118" i="12" s="1"/>
  <c r="R118" i="12" s="1"/>
  <c r="L110" i="12"/>
  <c r="L546" i="12"/>
  <c r="L272" i="12"/>
  <c r="O272" i="12" s="1"/>
  <c r="R272" i="12" s="1"/>
  <c r="U272" i="12" s="1"/>
  <c r="L475" i="12"/>
  <c r="L561" i="12"/>
  <c r="L345" i="12"/>
  <c r="O345" i="12" s="1"/>
  <c r="L45" i="12"/>
  <c r="L296" i="12"/>
  <c r="O296" i="12" s="1"/>
  <c r="R296" i="12" s="1"/>
  <c r="L195" i="12"/>
  <c r="L34" i="12"/>
  <c r="L330" i="12"/>
  <c r="L625" i="12"/>
  <c r="O625" i="12" s="1"/>
  <c r="L201" i="12"/>
  <c r="O201" i="12" s="1"/>
  <c r="R201" i="12" s="1"/>
  <c r="L138" i="12"/>
  <c r="O138" i="12" s="1"/>
  <c r="L354" i="12"/>
  <c r="O354" i="12" s="1"/>
  <c r="O151" i="12"/>
  <c r="O1147" i="12"/>
  <c r="L236" i="12"/>
  <c r="O236" i="12" s="1"/>
  <c r="L411" i="12"/>
  <c r="R1147" i="12"/>
  <c r="U1147" i="12" s="1"/>
  <c r="L596" i="12"/>
  <c r="L1049" i="12"/>
  <c r="O428" i="12"/>
  <c r="R428" i="12" s="1"/>
  <c r="O622" i="12"/>
  <c r="R136" i="12"/>
  <c r="U136" i="12" s="1"/>
  <c r="L11" i="12"/>
  <c r="O480" i="12"/>
  <c r="O620" i="12"/>
  <c r="R620" i="12" s="1"/>
  <c r="O370" i="12"/>
  <c r="L74" i="12"/>
  <c r="O273" i="12"/>
  <c r="R273" i="12" s="1"/>
  <c r="L229" i="12"/>
  <c r="O229" i="12" s="1"/>
  <c r="L553" i="12"/>
  <c r="L302" i="12"/>
  <c r="L350" i="12"/>
  <c r="L629" i="12"/>
  <c r="O1092" i="12"/>
  <c r="R1092" i="12" s="1"/>
  <c r="U1092" i="12" s="1"/>
  <c r="O242" i="12"/>
  <c r="O164" i="12"/>
  <c r="R199" i="12"/>
  <c r="U199" i="12" s="1"/>
  <c r="L557" i="12"/>
  <c r="O557" i="12" s="1"/>
  <c r="L438" i="12"/>
  <c r="O438" i="12" s="1"/>
  <c r="L64" i="12"/>
  <c r="L501" i="12"/>
  <c r="L572" i="12"/>
  <c r="L641" i="12"/>
  <c r="L282" i="12"/>
  <c r="L395" i="12"/>
  <c r="L349" i="12"/>
  <c r="L609" i="12"/>
  <c r="O609" i="12" s="1"/>
  <c r="L243" i="12"/>
  <c r="L537" i="12"/>
  <c r="L550" i="12"/>
  <c r="P2414" i="14"/>
  <c r="S1405" i="14"/>
  <c r="S1630" i="14"/>
  <c r="S3045" i="14"/>
  <c r="S399" i="14"/>
  <c r="S2092" i="14"/>
  <c r="V2092" i="14" s="1"/>
  <c r="Y2092" i="14" s="1"/>
  <c r="P723" i="14"/>
  <c r="S287" i="14"/>
  <c r="V287" i="14" s="1"/>
  <c r="S1719" i="14"/>
  <c r="S2629" i="14"/>
  <c r="S903" i="14"/>
  <c r="S196" i="14"/>
  <c r="S3005" i="14"/>
  <c r="P2104" i="14"/>
  <c r="S1615" i="14"/>
  <c r="P1552" i="14"/>
  <c r="S2323" i="14"/>
  <c r="V2323" i="14" s="1"/>
  <c r="P1609" i="14"/>
  <c r="S317" i="14"/>
  <c r="S659" i="14"/>
  <c r="S1441" i="14"/>
  <c r="S3350" i="14"/>
  <c r="P1553" i="14"/>
  <c r="P1100" i="14"/>
  <c r="P1476" i="14"/>
  <c r="S3055" i="14"/>
  <c r="P631" i="14"/>
  <c r="V2338" i="14"/>
  <c r="Y2338" i="14" s="1"/>
  <c r="V399" i="14"/>
  <c r="Y399" i="14" s="1"/>
  <c r="S1879" i="14"/>
  <c r="V2380" i="14"/>
  <c r="P2508" i="14"/>
  <c r="S633" i="14"/>
  <c r="Y1483" i="14"/>
  <c r="S1533" i="14"/>
  <c r="S473" i="14"/>
  <c r="P1054" i="14"/>
  <c r="S1419" i="14"/>
  <c r="S2826" i="14"/>
  <c r="S3499" i="14"/>
  <c r="P2689" i="14"/>
  <c r="S2689" i="14" s="1"/>
  <c r="S435" i="14"/>
  <c r="P1452" i="14"/>
  <c r="S3274" i="14"/>
  <c r="S1735" i="14"/>
  <c r="P3128" i="14"/>
  <c r="S569" i="14"/>
  <c r="S1828" i="14"/>
  <c r="S1606" i="14"/>
  <c r="V1606" i="14" s="1"/>
  <c r="S3327" i="14"/>
  <c r="S1897" i="14"/>
  <c r="V525" i="14"/>
  <c r="P1161" i="14"/>
  <c r="S1724" i="14"/>
  <c r="S2358" i="14"/>
  <c r="V2358" i="14" s="1"/>
  <c r="S81" i="14"/>
  <c r="V806" i="14"/>
  <c r="Y806" i="14" s="1"/>
  <c r="S656" i="14"/>
  <c r="V1263" i="14"/>
  <c r="S1525" i="14"/>
  <c r="Y2868" i="14"/>
  <c r="S1876" i="14"/>
  <c r="V1876" i="14" s="1"/>
  <c r="V1571" i="14"/>
  <c r="Y1571" i="14" s="1"/>
  <c r="V1664" i="14"/>
  <c r="V3362" i="14"/>
  <c r="Y3362" i="14" s="1"/>
  <c r="S1273" i="14"/>
  <c r="S3576" i="14"/>
  <c r="S3405" i="14"/>
  <c r="V28" i="14"/>
  <c r="V3547" i="14"/>
  <c r="Y3547" i="14" s="1"/>
  <c r="Y3081" i="14"/>
  <c r="V1707" i="14"/>
  <c r="Y1707" i="14" s="1"/>
  <c r="S2975" i="14"/>
  <c r="S278" i="14"/>
  <c r="S3643" i="14"/>
  <c r="V1422" i="14"/>
  <c r="V2411" i="14"/>
  <c r="Y2411" i="14" s="1"/>
  <c r="V1023" i="14"/>
  <c r="V3356" i="14"/>
  <c r="S1063" i="14"/>
  <c r="V1063" i="14" s="1"/>
  <c r="Y2537" i="14"/>
  <c r="V1398" i="14"/>
  <c r="S514" i="14"/>
  <c r="V514" i="14" s="1"/>
  <c r="V2642" i="14"/>
  <c r="S747" i="14"/>
  <c r="V747" i="14" s="1"/>
  <c r="Y7" i="14"/>
  <c r="Y2490" i="14"/>
  <c r="V3369" i="14"/>
  <c r="Y3369" i="14" s="1"/>
  <c r="Y766" i="14"/>
  <c r="V3488" i="14"/>
  <c r="Y3488" i="14" s="1"/>
  <c r="Y3240" i="14"/>
  <c r="V3598" i="14"/>
  <c r="Y3598" i="14" s="1"/>
  <c r="S357" i="14"/>
  <c r="S3203" i="14"/>
  <c r="S2610" i="14"/>
  <c r="S1069" i="14"/>
  <c r="V1069" i="14" s="1"/>
  <c r="V1846" i="14"/>
  <c r="S120" i="14"/>
  <c r="V120" i="14" s="1"/>
  <c r="V3615" i="14"/>
  <c r="Y3615" i="14"/>
  <c r="Y1818" i="14"/>
  <c r="V3360" i="14"/>
  <c r="Y3360" i="14" s="1"/>
  <c r="Y1541" i="14"/>
  <c r="V821" i="14"/>
  <c r="Y3481" i="14"/>
  <c r="Y529" i="14"/>
  <c r="V1845" i="14"/>
  <c r="S2373" i="14"/>
  <c r="Y2106" i="14"/>
  <c r="V3172" i="14"/>
  <c r="V3203" i="14"/>
  <c r="V3111" i="14"/>
  <c r="V948" i="14"/>
  <c r="Y948" i="14" s="1"/>
  <c r="V2320" i="14"/>
  <c r="S1581" i="14"/>
  <c r="S58" i="14"/>
  <c r="S1993" i="14"/>
  <c r="V370" i="14"/>
  <c r="Y370" i="14" s="1"/>
  <c r="V1498" i="14"/>
  <c r="V780" i="14"/>
  <c r="S2770" i="14"/>
  <c r="V2770" i="14" s="1"/>
  <c r="V2199" i="14"/>
  <c r="Y2199" i="14" s="1"/>
  <c r="S2011" i="14"/>
  <c r="V1759" i="14"/>
  <c r="Y1759" i="14" s="1"/>
  <c r="Y564" i="14"/>
  <c r="V435" i="14"/>
  <c r="Y2654" i="14"/>
  <c r="V1495" i="14"/>
  <c r="V2084" i="14"/>
  <c r="V2213" i="14"/>
  <c r="Y2213" i="14" s="1"/>
  <c r="V151" i="14"/>
  <c r="V1460" i="14"/>
  <c r="Y1460" i="14" s="1"/>
  <c r="S1228" i="14"/>
  <c r="V1835" i="14"/>
  <c r="Y1943" i="14"/>
  <c r="V903" i="14"/>
  <c r="S882" i="14"/>
  <c r="S866" i="14"/>
  <c r="V866" i="14" s="1"/>
  <c r="S1739" i="14"/>
  <c r="V2389" i="14"/>
  <c r="Y2389" i="14" s="1"/>
  <c r="V2929" i="14"/>
  <c r="Y2929" i="14" s="1"/>
  <c r="V1163" i="14"/>
  <c r="V1866" i="14"/>
  <c r="V851" i="14"/>
  <c r="S2523" i="14"/>
  <c r="S2192" i="14"/>
  <c r="Y1001" i="14"/>
  <c r="V823" i="14"/>
  <c r="Y823" i="14" s="1"/>
  <c r="Y2408" i="14"/>
  <c r="Y3177" i="14"/>
  <c r="V1724" i="14"/>
  <c r="S3429" i="14"/>
  <c r="V1519" i="14"/>
  <c r="V270" i="14"/>
  <c r="S996" i="14"/>
  <c r="V2262" i="14"/>
  <c r="S3440" i="14"/>
  <c r="V656" i="14"/>
  <c r="V1085" i="14"/>
  <c r="Y1085" i="14" s="1"/>
  <c r="Y2835" i="14"/>
  <c r="S24" i="14"/>
  <c r="V24" i="14" s="1"/>
  <c r="S1330" i="14"/>
  <c r="V1885" i="14"/>
  <c r="V3313" i="14"/>
  <c r="V3020" i="14"/>
  <c r="V602" i="14"/>
  <c r="V933" i="14"/>
  <c r="V3440" i="14"/>
  <c r="V1887" i="14"/>
  <c r="Y2930" i="14"/>
  <c r="V3283" i="14"/>
  <c r="V932" i="14"/>
  <c r="Y932" i="14" s="1"/>
  <c r="Y2833" i="14"/>
  <c r="V3191" i="14"/>
  <c r="Y3191" i="14" s="1"/>
  <c r="V3627" i="14"/>
  <c r="Y796" i="14"/>
  <c r="Y2111" i="14"/>
  <c r="V519" i="14"/>
  <c r="S615" i="14"/>
  <c r="V3211" i="14"/>
  <c r="Y2608" i="14"/>
  <c r="Y984" i="14"/>
  <c r="V2725" i="14"/>
  <c r="V2192" i="14"/>
  <c r="Y2119" i="14"/>
  <c r="Y1599" i="14"/>
  <c r="V3405" i="14"/>
  <c r="V1022" i="14"/>
  <c r="Y1022" i="14" s="1"/>
  <c r="V1788" i="14"/>
  <c r="Y1633" i="14"/>
  <c r="V996" i="14"/>
  <c r="V1593" i="14"/>
  <c r="S890" i="14"/>
  <c r="V2733" i="14"/>
  <c r="V939" i="14"/>
  <c r="V782" i="14"/>
  <c r="Y1590" i="14"/>
  <c r="V1159" i="14"/>
  <c r="P2118" i="14"/>
  <c r="S1169" i="14"/>
  <c r="V405" i="14"/>
  <c r="V3266" i="14"/>
  <c r="V3115" i="14"/>
  <c r="P3217" i="14"/>
  <c r="P2200" i="14"/>
  <c r="V1224" i="14"/>
  <c r="V1189" i="14"/>
  <c r="V3044" i="14"/>
  <c r="V772" i="14"/>
  <c r="S2823" i="14"/>
  <c r="V3187" i="14"/>
  <c r="V586" i="14"/>
  <c r="S1994" i="14"/>
  <c r="V3367" i="14"/>
  <c r="V2628" i="14"/>
  <c r="S2471" i="14"/>
  <c r="S1088" i="14"/>
  <c r="Y1934" i="14"/>
  <c r="S1215" i="14"/>
  <c r="V1566" i="14"/>
  <c r="V1916" i="14"/>
  <c r="Y1752" i="14"/>
  <c r="Y2038" i="14"/>
  <c r="Y1206" i="14"/>
  <c r="V2643" i="14"/>
  <c r="Y1417" i="14"/>
  <c r="S1448" i="14"/>
  <c r="S3176" i="14"/>
  <c r="V3566" i="14"/>
  <c r="Y3566" i="14" s="1"/>
  <c r="Y1916" i="14"/>
  <c r="V1806" i="14"/>
  <c r="Y676" i="14"/>
  <c r="V3368" i="14"/>
  <c r="Y3368" i="14" s="1"/>
  <c r="V2150" i="14"/>
  <c r="S2899" i="14"/>
  <c r="V17" i="14"/>
  <c r="Y1875" i="14"/>
  <c r="Y3656" i="14"/>
  <c r="P2878" i="14"/>
  <c r="S2995" i="14"/>
  <c r="S3144" i="14"/>
  <c r="Y288" i="14"/>
  <c r="Y3210" i="14"/>
  <c r="Y2875" i="14"/>
  <c r="S41" i="14"/>
  <c r="V41" i="14" s="1"/>
  <c r="S3306" i="14"/>
  <c r="V1308" i="14"/>
  <c r="Y1308" i="14" s="1"/>
  <c r="S530" i="14"/>
  <c r="V29" i="14"/>
  <c r="Y29" i="14" s="1"/>
  <c r="V3286" i="14"/>
  <c r="S3217" i="14"/>
  <c r="V1478" i="14"/>
  <c r="Y1478" i="14" s="1"/>
  <c r="Y3448" i="14"/>
  <c r="V2555" i="14"/>
  <c r="Y2555" i="14" s="1"/>
  <c r="V45" i="14"/>
  <c r="Y3572" i="14"/>
  <c r="V1663" i="14"/>
  <c r="Y2129" i="14"/>
  <c r="V191" i="14"/>
  <c r="S2572" i="14"/>
  <c r="V1992" i="14"/>
  <c r="Y1408" i="14"/>
  <c r="S20" i="14"/>
  <c r="S2226" i="14"/>
  <c r="V1555" i="14"/>
  <c r="S3271" i="14"/>
  <c r="V3271" i="14" s="1"/>
  <c r="S2771" i="14"/>
  <c r="Y91" i="14"/>
  <c r="V2026" i="14"/>
  <c r="V1911" i="14"/>
  <c r="Y818" i="14"/>
  <c r="S2305" i="14"/>
  <c r="V2732" i="14"/>
  <c r="Y2732" i="14" s="1"/>
  <c r="V2476" i="14"/>
  <c r="Y771" i="14"/>
  <c r="V3174" i="14"/>
  <c r="V2431" i="14"/>
  <c r="V2939" i="14"/>
  <c r="Y1714" i="14"/>
  <c r="V2994" i="14"/>
  <c r="V1243" i="14"/>
  <c r="Y1243" i="14" s="1"/>
  <c r="Y2034" i="14"/>
  <c r="V2796" i="14"/>
  <c r="Y64" i="14"/>
  <c r="V295" i="14"/>
  <c r="V3260" i="14"/>
  <c r="Y1694" i="14"/>
  <c r="Y667" i="14"/>
  <c r="V3349" i="14"/>
  <c r="S3374" i="14"/>
  <c r="V3374" i="14" s="1"/>
  <c r="V2474" i="14"/>
  <c r="V2586" i="14"/>
  <c r="Y1668" i="14"/>
  <c r="V1124" i="14"/>
  <c r="Y2050" i="14"/>
  <c r="V3085" i="14"/>
  <c r="V2066" i="14"/>
  <c r="V2750" i="14"/>
  <c r="Y616" i="14"/>
  <c r="V2561" i="14"/>
  <c r="Y939" i="14"/>
  <c r="V1051" i="14"/>
  <c r="S703" i="14"/>
  <c r="S1755" i="14"/>
  <c r="V3459" i="14"/>
  <c r="Y3495" i="14"/>
  <c r="Y2093" i="14"/>
  <c r="V446" i="14"/>
  <c r="V2947" i="14"/>
  <c r="Y656" i="14"/>
  <c r="S3041" i="14"/>
  <c r="V3041" i="14" s="1"/>
  <c r="Y3452" i="14"/>
  <c r="V1802" i="14"/>
  <c r="V391" i="14"/>
  <c r="Y391" i="14" s="1"/>
  <c r="V8" i="14"/>
  <c r="Y3131" i="14"/>
  <c r="V3383" i="14"/>
  <c r="Y1962" i="14"/>
  <c r="Y1018" i="14"/>
  <c r="S3278" i="14"/>
  <c r="Y3380" i="14"/>
  <c r="V2532" i="14"/>
  <c r="Y2532" i="14" s="1"/>
  <c r="Y2550" i="14"/>
  <c r="Y2096" i="14"/>
  <c r="Y2566" i="14"/>
  <c r="S3498" i="14"/>
  <c r="Y1195" i="14"/>
  <c r="S1537" i="14"/>
  <c r="Y2599" i="14"/>
  <c r="V213" i="14"/>
  <c r="Y1627" i="14"/>
  <c r="S1730" i="14"/>
  <c r="V1730" i="14" s="1"/>
  <c r="S1609" i="14"/>
  <c r="Y3202" i="14"/>
  <c r="S2135" i="14"/>
  <c r="L576" i="12"/>
  <c r="O576" i="12" s="1"/>
  <c r="L167" i="12"/>
  <c r="O167" i="12" s="1"/>
  <c r="L153" i="12"/>
  <c r="L49" i="12"/>
  <c r="O49" i="12" s="1"/>
  <c r="L583" i="12"/>
  <c r="O583" i="12" s="1"/>
  <c r="R583" i="12" s="1"/>
  <c r="L365" i="12"/>
  <c r="L1059" i="12"/>
  <c r="L605" i="12"/>
  <c r="L421" i="12"/>
  <c r="O421" i="12" s="1"/>
  <c r="L237" i="12"/>
  <c r="L594" i="12"/>
  <c r="O363" i="12"/>
  <c r="R363" i="12" s="1"/>
  <c r="L156" i="12"/>
  <c r="L44" i="12"/>
  <c r="L23" i="12"/>
  <c r="L163" i="12"/>
  <c r="L400" i="12"/>
  <c r="L1061" i="12"/>
  <c r="L640" i="12"/>
  <c r="L499" i="12"/>
  <c r="L289" i="12"/>
  <c r="O289" i="12" s="1"/>
  <c r="L310" i="12"/>
  <c r="P2441" i="14"/>
  <c r="P3558" i="14"/>
  <c r="S3558" i="14" s="1"/>
  <c r="P2253" i="14"/>
  <c r="V85" i="14"/>
  <c r="S1832" i="14"/>
  <c r="S102" i="14"/>
  <c r="V1197" i="14"/>
  <c r="V468" i="14"/>
  <c r="V2239" i="14"/>
  <c r="V1272" i="14"/>
  <c r="P3127" i="14"/>
  <c r="S2784" i="14"/>
  <c r="S3536" i="14"/>
  <c r="S2870" i="14"/>
  <c r="V2870" i="14" s="1"/>
  <c r="Y2870" i="14" s="1"/>
  <c r="S1698" i="14"/>
  <c r="Y2018" i="14"/>
  <c r="V1933" i="14"/>
  <c r="S190" i="14"/>
  <c r="S3629" i="14"/>
  <c r="V396" i="14"/>
  <c r="V158" i="14"/>
  <c r="S2165" i="14"/>
  <c r="V1859" i="14"/>
  <c r="S1956" i="14"/>
  <c r="V1956" i="14" s="1"/>
  <c r="V84" i="14"/>
  <c r="Y84" i="14" s="1"/>
  <c r="V1944" i="14"/>
  <c r="Y1006" i="14"/>
  <c r="V1271" i="14"/>
  <c r="V3570" i="14"/>
  <c r="Y2817" i="14"/>
  <c r="V1514" i="14"/>
  <c r="Y1514" i="14" s="1"/>
  <c r="S476" i="14"/>
  <c r="V476" i="14" s="1"/>
  <c r="V178" i="14"/>
  <c r="S457" i="14"/>
  <c r="V2587" i="14"/>
  <c r="S409" i="14"/>
  <c r="V409" i="14" s="1"/>
  <c r="Y1186" i="14"/>
  <c r="V1556" i="14"/>
  <c r="Y1556" i="14" s="1"/>
  <c r="Y1851" i="14"/>
  <c r="S1128" i="14"/>
  <c r="Y1505" i="14"/>
  <c r="V410" i="14"/>
  <c r="Y410" i="14" s="1"/>
  <c r="V2201" i="14"/>
  <c r="Y2201" i="14" s="1"/>
  <c r="V3392" i="14"/>
  <c r="S1449" i="14"/>
  <c r="Y663" i="14"/>
  <c r="Y1052" i="14"/>
  <c r="S1548" i="14"/>
  <c r="V2052" i="14"/>
  <c r="V3526" i="14"/>
  <c r="S428" i="14"/>
  <c r="P3036" i="14"/>
  <c r="V1221" i="14"/>
  <c r="S2076" i="14"/>
  <c r="V1913" i="14"/>
  <c r="Y1913" i="14" s="1"/>
  <c r="Y2143" i="14"/>
  <c r="S2297" i="14"/>
  <c r="V1797" i="14"/>
  <c r="Y1797" i="14" s="1"/>
  <c r="Y1455" i="14"/>
  <c r="V305" i="14"/>
  <c r="V1008" i="14"/>
  <c r="Y772" i="14"/>
  <c r="S733" i="14"/>
  <c r="Y3181" i="14"/>
  <c r="S1650" i="14"/>
  <c r="V744" i="14"/>
  <c r="V3103" i="14"/>
  <c r="V1692" i="14"/>
  <c r="S1981" i="14"/>
  <c r="S3065" i="14"/>
  <c r="S740" i="14"/>
  <c r="V1653" i="14"/>
  <c r="Y1653" i="14" s="1"/>
  <c r="V1969" i="14"/>
  <c r="V1784" i="14"/>
  <c r="Y1784" i="14" s="1"/>
  <c r="V1429" i="14"/>
  <c r="V2837" i="14"/>
  <c r="Y2837" i="14" s="1"/>
  <c r="Y2609" i="14"/>
  <c r="V3412" i="14"/>
  <c r="V2030" i="14"/>
  <c r="Y2030" i="14" s="1"/>
  <c r="Y784" i="14"/>
  <c r="S375" i="14"/>
  <c r="V1114" i="14"/>
  <c r="Y199" i="14"/>
  <c r="Y2341" i="14"/>
  <c r="V3213" i="14"/>
  <c r="Y2681" i="14"/>
  <c r="V3484" i="14"/>
  <c r="V737" i="14"/>
  <c r="Y511" i="14"/>
  <c r="V1228" i="14"/>
  <c r="L1034" i="12"/>
  <c r="L303" i="12"/>
  <c r="L385" i="12"/>
  <c r="L38" i="12"/>
  <c r="O38" i="12" s="1"/>
  <c r="R38" i="12" s="1"/>
  <c r="L53" i="12"/>
  <c r="L179" i="12"/>
  <c r="L1166" i="12"/>
  <c r="O1166" i="12" s="1"/>
  <c r="L592" i="12"/>
  <c r="O592" i="12" s="1"/>
  <c r="L233" i="12"/>
  <c r="L177" i="12"/>
  <c r="O177" i="12" s="1"/>
  <c r="L1050" i="12"/>
  <c r="O1050" i="12" s="1"/>
  <c r="R1050" i="12" s="1"/>
  <c r="L274" i="12"/>
  <c r="L223" i="12"/>
  <c r="O77" i="12"/>
  <c r="R77" i="12" s="1"/>
  <c r="O614" i="12"/>
  <c r="O110" i="12"/>
  <c r="L529" i="12"/>
  <c r="O45" i="12"/>
  <c r="R45" i="12" s="1"/>
  <c r="O1106" i="12"/>
  <c r="L517" i="12"/>
  <c r="L112" i="12"/>
  <c r="O112" i="12" s="1"/>
  <c r="L262" i="12"/>
  <c r="O262" i="12" s="1"/>
  <c r="R262" i="12" s="1"/>
  <c r="O600" i="12"/>
  <c r="R164" i="12"/>
  <c r="O378" i="12"/>
  <c r="L427" i="12"/>
  <c r="L562" i="12"/>
  <c r="L105" i="12"/>
  <c r="L1067" i="12"/>
  <c r="L97" i="12"/>
  <c r="L567" i="12"/>
  <c r="L245" i="12"/>
  <c r="O245" i="12" s="1"/>
  <c r="L336" i="12"/>
  <c r="O336" i="12" s="1"/>
  <c r="L637" i="12"/>
  <c r="L134" i="12"/>
  <c r="L552" i="12"/>
  <c r="L1131" i="12"/>
  <c r="L524" i="12"/>
  <c r="L624" i="12"/>
  <c r="L502" i="12"/>
  <c r="L96" i="12"/>
  <c r="L249" i="12"/>
  <c r="O249" i="12" s="1"/>
  <c r="L1152" i="12"/>
  <c r="L250" i="12"/>
  <c r="L160" i="12"/>
  <c r="O160" i="12" s="1"/>
  <c r="L454" i="12"/>
  <c r="L139" i="12"/>
  <c r="L287" i="12"/>
  <c r="O287" i="12" s="1"/>
  <c r="L238" i="12"/>
  <c r="O238" i="12" s="1"/>
  <c r="L489" i="12"/>
  <c r="O489" i="12" s="1"/>
  <c r="L446" i="12"/>
  <c r="O86" i="12"/>
  <c r="O419" i="12"/>
  <c r="L204" i="12"/>
  <c r="O503" i="12"/>
  <c r="O179" i="12"/>
  <c r="L311" i="12"/>
  <c r="O415" i="12"/>
  <c r="R415" i="12" s="1"/>
  <c r="L135" i="12"/>
  <c r="L386" i="12"/>
  <c r="O386" i="12" s="1"/>
  <c r="L559" i="12"/>
  <c r="R1048" i="12"/>
  <c r="O407" i="12"/>
  <c r="R407" i="12" s="1"/>
  <c r="L568" i="12"/>
  <c r="L418" i="12"/>
  <c r="O75" i="12"/>
  <c r="L270" i="12"/>
  <c r="O94" i="12"/>
  <c r="O59" i="12"/>
  <c r="O536" i="12"/>
  <c r="L544" i="12"/>
  <c r="O349" i="12"/>
  <c r="R349" i="12" s="1"/>
  <c r="O585" i="12"/>
  <c r="L534" i="12"/>
  <c r="O223" i="12"/>
  <c r="O418" i="12"/>
  <c r="O640" i="12"/>
  <c r="R86" i="12"/>
  <c r="L146" i="12"/>
  <c r="L220" i="12"/>
  <c r="O156" i="12"/>
  <c r="O34" i="12"/>
  <c r="O499" i="12"/>
  <c r="L397" i="12"/>
  <c r="O454" i="12"/>
  <c r="O204" i="12"/>
  <c r="O176" i="12"/>
  <c r="R176" i="12" s="1"/>
  <c r="U176" i="12" s="1"/>
  <c r="O1155" i="12"/>
  <c r="R1155" i="12" s="1"/>
  <c r="R336" i="12"/>
  <c r="R640" i="12"/>
  <c r="O613" i="12"/>
  <c r="R613" i="12" s="1"/>
  <c r="Y455" i="12"/>
  <c r="P3076" i="14"/>
  <c r="V3375" i="14"/>
  <c r="P1344" i="14"/>
  <c r="P1586" i="14"/>
  <c r="S50" i="14"/>
  <c r="Y3552" i="14"/>
  <c r="Y2055" i="14"/>
  <c r="Y1664" i="14"/>
  <c r="Y69" i="14"/>
  <c r="S1896" i="14"/>
  <c r="V1896" i="14" s="1"/>
  <c r="Y1859" i="14"/>
  <c r="V2909" i="14"/>
  <c r="Y1012" i="14"/>
  <c r="S141" i="14"/>
  <c r="Y323" i="14"/>
  <c r="V108" i="14"/>
  <c r="V1391" i="14"/>
  <c r="S3295" i="14"/>
  <c r="V3295" i="14" s="1"/>
  <c r="V1288" i="14"/>
  <c r="Y1716" i="14"/>
  <c r="V2021" i="14"/>
  <c r="V1315" i="14"/>
  <c r="Y3034" i="14"/>
  <c r="L1045" i="12"/>
  <c r="L166" i="12"/>
  <c r="L627" i="12"/>
  <c r="L604" i="12"/>
  <c r="L486" i="12"/>
  <c r="O529" i="12"/>
  <c r="O257" i="12"/>
  <c r="L588" i="12"/>
  <c r="O629" i="12"/>
  <c r="R629" i="12" s="1"/>
  <c r="L436" i="12"/>
  <c r="O436" i="12" s="1"/>
  <c r="L18" i="12"/>
  <c r="L281" i="12"/>
  <c r="L338" i="12"/>
  <c r="L95" i="12"/>
  <c r="O95" i="12" s="1"/>
  <c r="L286" i="12"/>
  <c r="L225" i="12"/>
  <c r="L240" i="12"/>
  <c r="L487" i="12"/>
  <c r="L597" i="12"/>
  <c r="L1052" i="12"/>
  <c r="L1091" i="12"/>
  <c r="O457" i="12"/>
  <c r="R457" i="12" s="1"/>
  <c r="O1159" i="12"/>
  <c r="O561" i="12"/>
  <c r="O496" i="12"/>
  <c r="O1108" i="12"/>
  <c r="R1106" i="12"/>
  <c r="O400" i="12"/>
  <c r="O608" i="12"/>
  <c r="R529" i="12"/>
  <c r="O479" i="12"/>
  <c r="R419" i="12"/>
  <c r="O44" i="12"/>
  <c r="U1155" i="12"/>
  <c r="S2767" i="14"/>
  <c r="V2857" i="14"/>
  <c r="S1035" i="14"/>
  <c r="S291" i="14"/>
  <c r="S1070" i="14"/>
  <c r="S3406" i="14"/>
  <c r="V2956" i="14"/>
  <c r="S3134" i="14"/>
  <c r="P298" i="14"/>
  <c r="V2650" i="14"/>
  <c r="S3551" i="14"/>
  <c r="P836" i="14"/>
  <c r="S2283" i="14"/>
  <c r="V2482" i="14"/>
  <c r="V1388" i="14"/>
  <c r="V2116" i="14"/>
  <c r="S1792" i="14"/>
  <c r="V2571" i="14"/>
  <c r="Y2571" i="14" s="1"/>
  <c r="S2361" i="14"/>
  <c r="Y486" i="14"/>
  <c r="Y2891" i="14"/>
  <c r="S2321" i="14"/>
  <c r="V3323" i="14"/>
  <c r="S3136" i="14"/>
  <c r="V2978" i="14"/>
  <c r="V129" i="14"/>
  <c r="Y129" i="14" s="1"/>
  <c r="Y3431" i="14"/>
  <c r="S958" i="14"/>
  <c r="V1951" i="14"/>
  <c r="V3340" i="14"/>
  <c r="S337" i="14"/>
  <c r="V1424" i="14"/>
  <c r="V1142" i="14"/>
  <c r="S1647" i="14"/>
  <c r="Y1495" i="14"/>
  <c r="S624" i="14"/>
  <c r="V624" i="14" s="1"/>
  <c r="V2368" i="14"/>
  <c r="S1122" i="14"/>
  <c r="V2421" i="14"/>
  <c r="Y660" i="14"/>
  <c r="V546" i="14"/>
  <c r="S3651" i="14"/>
  <c r="S1267" i="14"/>
  <c r="S1507" i="14"/>
  <c r="Y3219" i="14"/>
  <c r="V3592" i="14"/>
  <c r="V794" i="14"/>
  <c r="V804" i="14"/>
  <c r="Y804" i="14" s="1"/>
  <c r="V951" i="14"/>
  <c r="S2238" i="14"/>
  <c r="V935" i="14"/>
  <c r="S3599" i="14"/>
  <c r="V767" i="14"/>
  <c r="V1045" i="14"/>
  <c r="S3220" i="14"/>
  <c r="Y1032" i="14"/>
  <c r="V987" i="14"/>
  <c r="Y987" i="14" s="1"/>
  <c r="S816" i="14"/>
  <c r="V816" i="14" s="1"/>
  <c r="Y816" i="14" s="1"/>
  <c r="V872" i="14"/>
  <c r="V22" i="14"/>
  <c r="Y1466" i="14"/>
  <c r="Y2903" i="14"/>
  <c r="V568" i="14"/>
  <c r="V3408" i="14"/>
  <c r="V607" i="14"/>
  <c r="V81" i="14"/>
  <c r="S420" i="14"/>
  <c r="V420" i="14" s="1"/>
  <c r="Y1201" i="14"/>
  <c r="V927" i="14"/>
  <c r="V421" i="14"/>
  <c r="S1260" i="14"/>
  <c r="V1448" i="14"/>
  <c r="V2953" i="14"/>
  <c r="Y2953" i="14" s="1"/>
  <c r="V1647" i="14"/>
  <c r="V3156" i="14"/>
  <c r="S1871" i="14"/>
  <c r="V145" i="14"/>
  <c r="S2282" i="14"/>
  <c r="Y460" i="14"/>
  <c r="V3442" i="14"/>
  <c r="S2915" i="14"/>
  <c r="Y3156" i="14"/>
  <c r="Y3250" i="14"/>
  <c r="Y48" i="14"/>
  <c r="Y2006" i="14"/>
  <c r="V719" i="14"/>
  <c r="V472" i="14"/>
  <c r="Y1203" i="14"/>
  <c r="Y1873" i="14"/>
  <c r="Y2642" i="14"/>
  <c r="V1400" i="14"/>
  <c r="Y3491" i="14"/>
  <c r="Y2502" i="14"/>
  <c r="L267" i="12"/>
  <c r="L483" i="12"/>
  <c r="L5" i="12"/>
  <c r="L643" i="12"/>
  <c r="L321" i="12"/>
  <c r="O321" i="12" s="1"/>
  <c r="R321" i="12" s="1"/>
  <c r="L372" i="12"/>
  <c r="O372" i="12" s="1"/>
  <c r="R372" i="12" s="1"/>
  <c r="L409" i="12"/>
  <c r="L387" i="12"/>
  <c r="O387" i="12" s="1"/>
  <c r="L1042" i="12"/>
  <c r="O1042" i="12" s="1"/>
  <c r="L65" i="12"/>
  <c r="O574" i="12"/>
  <c r="L525" i="12"/>
  <c r="L58" i="12"/>
  <c r="O157" i="12"/>
  <c r="L207" i="12"/>
  <c r="L79" i="12"/>
  <c r="L414" i="12"/>
  <c r="O483" i="12"/>
  <c r="O162" i="12"/>
  <c r="O183" i="12"/>
  <c r="R318" i="12"/>
  <c r="O617" i="12"/>
  <c r="L1107" i="12"/>
  <c r="O360" i="12"/>
  <c r="R360" i="12" s="1"/>
  <c r="R478" i="12"/>
  <c r="O409" i="12"/>
  <c r="R409" i="12" s="1"/>
  <c r="U299" i="12"/>
  <c r="O596" i="12"/>
  <c r="R596" i="12" s="1"/>
  <c r="O74" i="12"/>
  <c r="L432" i="12"/>
  <c r="L449" i="12"/>
  <c r="L382" i="12"/>
  <c r="O382" i="12" s="1"/>
  <c r="L462" i="12"/>
  <c r="L498" i="12"/>
  <c r="L582" i="12"/>
  <c r="L1066" i="12"/>
  <c r="L39" i="12"/>
  <c r="L577" i="12"/>
  <c r="L315" i="12"/>
  <c r="L269" i="12"/>
  <c r="O269" i="12" s="1"/>
  <c r="R269" i="12" s="1"/>
  <c r="L357" i="12"/>
  <c r="L371" i="12"/>
  <c r="L1068" i="12"/>
  <c r="L55" i="12"/>
  <c r="L598" i="12"/>
  <c r="L297" i="12"/>
  <c r="L635" i="12"/>
  <c r="L467" i="12"/>
  <c r="L191" i="12"/>
  <c r="L161" i="12"/>
  <c r="L10" i="12"/>
  <c r="L1165" i="12"/>
  <c r="L248" i="12"/>
  <c r="L228" i="12"/>
  <c r="O228" i="12" s="1"/>
  <c r="L602" i="12"/>
  <c r="L244" i="12"/>
  <c r="O139" i="12"/>
  <c r="L192" i="12"/>
  <c r="O552" i="12"/>
  <c r="R552" i="12" s="1"/>
  <c r="O506" i="12"/>
  <c r="L565" i="12"/>
  <c r="O385" i="12"/>
  <c r="L444" i="12"/>
  <c r="L528" i="12"/>
  <c r="O1033" i="12"/>
  <c r="O311" i="12"/>
  <c r="L128" i="12"/>
  <c r="L317" i="12"/>
  <c r="O383" i="12"/>
  <c r="R383" i="12" s="1"/>
  <c r="L591" i="12"/>
  <c r="O1162" i="12"/>
  <c r="L530" i="12"/>
  <c r="L551" i="12"/>
  <c r="O178" i="12"/>
  <c r="O57" i="12"/>
  <c r="R110" i="12"/>
  <c r="R384" i="12"/>
  <c r="L224" i="12"/>
  <c r="O224" i="12"/>
  <c r="O1080" i="12"/>
  <c r="R1080" i="12" s="1"/>
  <c r="U1080" i="12" s="1"/>
  <c r="O209" i="12"/>
  <c r="O168" i="12"/>
  <c r="O543" i="12"/>
  <c r="L69" i="12"/>
  <c r="O475" i="12"/>
  <c r="O1063" i="12"/>
  <c r="O452" i="12"/>
  <c r="O1091" i="12"/>
  <c r="R430" i="12"/>
  <c r="U430" i="12" s="1"/>
  <c r="O1059" i="12"/>
  <c r="L423" i="12"/>
  <c r="O482" i="12"/>
  <c r="L90" i="12"/>
  <c r="O463" i="12"/>
  <c r="O22" i="12"/>
  <c r="O530" i="12"/>
  <c r="O255" i="12"/>
  <c r="R183" i="12"/>
  <c r="O332" i="12"/>
  <c r="R332" i="12" s="1"/>
  <c r="R353" i="12"/>
  <c r="O602" i="12"/>
  <c r="R557" i="12"/>
  <c r="R34" i="12"/>
  <c r="R49" i="12"/>
  <c r="U384" i="12"/>
  <c r="Y384" i="12" s="1"/>
  <c r="R1091" i="12"/>
  <c r="Y199" i="12"/>
  <c r="R260" i="12"/>
  <c r="U529" i="12"/>
  <c r="R8" i="12"/>
  <c r="R433" i="12"/>
  <c r="R218" i="12"/>
  <c r="U218" i="12" s="1"/>
  <c r="U409" i="12"/>
  <c r="R229" i="12"/>
  <c r="R345" i="12"/>
  <c r="R359" i="12"/>
  <c r="R354" i="12"/>
  <c r="O150" i="12"/>
  <c r="R513" i="12"/>
  <c r="S946" i="14"/>
  <c r="S2425" i="14"/>
  <c r="V3050" i="14"/>
  <c r="S2422" i="14"/>
  <c r="S173" i="14"/>
  <c r="S1355" i="14"/>
  <c r="V2265" i="14"/>
  <c r="Y2265" i="14" s="1"/>
  <c r="S2515" i="14"/>
  <c r="S3180" i="14"/>
  <c r="V1420" i="14"/>
  <c r="Y1565" i="14"/>
  <c r="V3376" i="14"/>
  <c r="Y2676" i="14"/>
  <c r="S2836" i="14"/>
  <c r="V2836" i="14" s="1"/>
  <c r="V3350" i="14"/>
  <c r="V2109" i="14"/>
  <c r="V357" i="14"/>
  <c r="S3107" i="14"/>
  <c r="V3124" i="14"/>
  <c r="V558" i="14"/>
  <c r="S1251" i="14"/>
  <c r="S271" i="14"/>
  <c r="V541" i="14"/>
  <c r="Y117" i="14"/>
  <c r="Y17" i="14"/>
  <c r="V3178" i="14"/>
  <c r="Y3178" i="14" s="1"/>
  <c r="V381" i="14"/>
  <c r="Y381" i="14" s="1"/>
  <c r="Y2345" i="14"/>
  <c r="V306" i="14"/>
  <c r="V1867" i="14"/>
  <c r="V3553" i="14"/>
  <c r="V2535" i="14"/>
  <c r="Y1391" i="14"/>
  <c r="S1699" i="14"/>
  <c r="L14" i="12"/>
  <c r="L141" i="12"/>
  <c r="O141" i="12" s="1"/>
  <c r="L1112" i="12"/>
  <c r="L516" i="12"/>
  <c r="L484" i="12"/>
  <c r="L341" i="12"/>
  <c r="L1142" i="12"/>
  <c r="O1142" i="12" s="1"/>
  <c r="O615" i="12"/>
  <c r="R615" i="12" s="1"/>
  <c r="O29" i="12"/>
  <c r="R167" i="12"/>
  <c r="L492" i="12"/>
  <c r="L1111" i="12"/>
  <c r="L1143" i="12"/>
  <c r="L42" i="12"/>
  <c r="L51" i="12"/>
  <c r="L307" i="12"/>
  <c r="O1083" i="12"/>
  <c r="O606" i="12"/>
  <c r="L581" i="12"/>
  <c r="O26" i="12"/>
  <c r="L431" i="12"/>
  <c r="L526" i="12"/>
  <c r="O462" i="12"/>
  <c r="O4" i="12"/>
  <c r="L1043" i="12"/>
  <c r="L165" i="12"/>
  <c r="O1086" i="12"/>
  <c r="O1143" i="12"/>
  <c r="R1143" i="12" s="1"/>
  <c r="R483" i="12"/>
  <c r="O149" i="12"/>
  <c r="O544" i="12"/>
  <c r="O111" i="12"/>
  <c r="L120" i="12"/>
  <c r="L1035" i="12"/>
  <c r="O550" i="12"/>
  <c r="O581" i="12"/>
  <c r="O595" i="12"/>
  <c r="O401" i="12"/>
  <c r="R1058" i="12"/>
  <c r="O502" i="12"/>
  <c r="U433" i="12"/>
  <c r="R111" i="12"/>
  <c r="R532" i="12"/>
  <c r="U532" i="12" s="1"/>
  <c r="P2665" i="14"/>
  <c r="V277" i="14"/>
  <c r="P419" i="14"/>
  <c r="S130" i="14"/>
  <c r="S2318" i="14"/>
  <c r="S63" i="14"/>
  <c r="V759" i="14"/>
  <c r="V417" i="14"/>
  <c r="S354" i="14"/>
  <c r="P3630" i="14"/>
  <c r="V727" i="14"/>
  <c r="V2416" i="14"/>
  <c r="V1089" i="14"/>
  <c r="V3169" i="14"/>
  <c r="V2804" i="14"/>
  <c r="V696" i="14"/>
  <c r="V2876" i="14"/>
  <c r="S1684" i="14"/>
  <c r="S2832" i="14"/>
  <c r="Y219" i="14"/>
  <c r="V687" i="14"/>
  <c r="V3184" i="14"/>
  <c r="S1656" i="14"/>
  <c r="S3472" i="14"/>
  <c r="Y1183" i="14"/>
  <c r="S3128" i="14"/>
  <c r="V2697" i="14"/>
  <c r="Y3490" i="14"/>
  <c r="V1473" i="14"/>
  <c r="S3607" i="14"/>
  <c r="V1293" i="14"/>
  <c r="Y1293" i="14" s="1"/>
  <c r="V377" i="14"/>
  <c r="V2832" i="14"/>
  <c r="S1800" i="14"/>
  <c r="V1578" i="14"/>
  <c r="V2954" i="14"/>
  <c r="V698" i="14"/>
  <c r="Y698" i="14" s="1"/>
  <c r="Y1403" i="14"/>
  <c r="Y2416" i="14"/>
  <c r="V1276" i="14"/>
  <c r="V1397" i="14"/>
  <c r="S3507" i="14"/>
  <c r="Y3378" i="14"/>
  <c r="Y270" i="14"/>
  <c r="S348" i="14"/>
  <c r="V348" i="14" s="1"/>
  <c r="V3506" i="14"/>
  <c r="Y491" i="14"/>
  <c r="V389" i="14"/>
  <c r="V1918" i="14"/>
  <c r="Y1918" i="14" s="1"/>
  <c r="Y3540" i="14"/>
  <c r="V2764" i="14"/>
  <c r="Y1926" i="14"/>
  <c r="S412" i="14"/>
  <c r="V412" i="14" s="1"/>
  <c r="V326" i="14"/>
  <c r="Y326" i="14" s="1"/>
  <c r="P1844" i="14"/>
  <c r="S157" i="14"/>
  <c r="V1665" i="14"/>
  <c r="S360" i="14"/>
  <c r="P718" i="14"/>
  <c r="Y545" i="14"/>
  <c r="V1217" i="14"/>
  <c r="S1740" i="14"/>
  <c r="Y3516" i="14"/>
  <c r="Y2538" i="14"/>
  <c r="V2557" i="14"/>
  <c r="V3175" i="14"/>
  <c r="V1850" i="14"/>
  <c r="V2644" i="14"/>
  <c r="Y1713" i="14"/>
  <c r="S2069" i="14"/>
  <c r="V1940" i="14"/>
  <c r="Y884" i="14"/>
  <c r="Y664" i="14"/>
  <c r="S3004" i="14"/>
  <c r="Y3038" i="14"/>
  <c r="Y1153" i="14"/>
  <c r="S1745" i="14"/>
  <c r="S693" i="14"/>
  <c r="Y1458" i="14"/>
  <c r="Y1213" i="14"/>
  <c r="S3466" i="14"/>
  <c r="V2850" i="14"/>
  <c r="S499" i="14"/>
  <c r="S1768" i="14"/>
  <c r="V3035" i="14"/>
  <c r="S2840" i="14"/>
  <c r="S2241" i="14"/>
  <c r="V2241" i="14" s="1"/>
  <c r="Y2372" i="14"/>
  <c r="V2438" i="14"/>
  <c r="V1168" i="14"/>
  <c r="Y3254" i="14"/>
  <c r="V643" i="14"/>
  <c r="Y643" i="14" s="1"/>
  <c r="V2197" i="14"/>
  <c r="L439" i="12"/>
  <c r="L495" i="12"/>
  <c r="L1072" i="12"/>
  <c r="O1072" i="12" s="1"/>
  <c r="L88" i="12"/>
  <c r="O605" i="12"/>
  <c r="L145" i="12"/>
  <c r="L590" i="12"/>
  <c r="L231" i="12"/>
  <c r="L347" i="12"/>
  <c r="O5" i="12"/>
  <c r="O555" i="12"/>
  <c r="L443" i="12"/>
  <c r="O443" i="12" s="1"/>
  <c r="L616" i="12"/>
  <c r="L466" i="12"/>
  <c r="O466" i="12" s="1"/>
  <c r="O619" i="12"/>
  <c r="L278" i="12"/>
  <c r="O85" i="12"/>
  <c r="O474" i="12"/>
  <c r="R474" i="12" s="1"/>
  <c r="U474" i="12" s="1"/>
  <c r="L1060" i="12"/>
  <c r="O253" i="12"/>
  <c r="R253" i="12" s="1"/>
  <c r="O132" i="12"/>
  <c r="L266" i="12"/>
  <c r="O1034" i="12"/>
  <c r="L424" i="12"/>
  <c r="L305" i="12"/>
  <c r="O305" i="12" s="1"/>
  <c r="O411" i="12"/>
  <c r="O170" i="12"/>
  <c r="R600" i="12"/>
  <c r="R622" i="12"/>
  <c r="L91" i="12"/>
  <c r="L1141" i="12"/>
  <c r="L284" i="12"/>
  <c r="L130" i="12"/>
  <c r="L556" i="12"/>
  <c r="L331" i="12"/>
  <c r="O331" i="12" s="1"/>
  <c r="L126" i="12"/>
  <c r="O126" i="12" s="1"/>
  <c r="L348" i="12"/>
  <c r="L410" i="12"/>
  <c r="L159" i="12"/>
  <c r="L1145" i="12"/>
  <c r="L379" i="12"/>
  <c r="L518" i="12"/>
  <c r="L12" i="12"/>
  <c r="L1133" i="12"/>
  <c r="L519" i="12"/>
  <c r="L351" i="12"/>
  <c r="L46" i="12"/>
  <c r="O1141" i="12"/>
  <c r="L485" i="12"/>
  <c r="L319" i="12"/>
  <c r="L399" i="12"/>
  <c r="L586" i="12"/>
  <c r="L148" i="12"/>
  <c r="L68" i="12"/>
  <c r="L549" i="12"/>
  <c r="L275" i="12"/>
  <c r="O275" i="12" s="1"/>
  <c r="L548" i="12"/>
  <c r="O548" i="12" s="1"/>
  <c r="L403" i="12"/>
  <c r="L618" i="12"/>
  <c r="O464" i="12"/>
  <c r="O500" i="12"/>
  <c r="L108" i="12"/>
  <c r="L607" i="12"/>
  <c r="O371" i="12"/>
  <c r="L186" i="12"/>
  <c r="O186" i="12" s="1"/>
  <c r="O127" i="12"/>
  <c r="L1062" i="12"/>
  <c r="L1094" i="12"/>
  <c r="O50" i="12"/>
  <c r="O196" i="12"/>
  <c r="L584" i="12"/>
  <c r="O135" i="12"/>
  <c r="O444" i="12"/>
  <c r="O343" i="12"/>
  <c r="L295" i="12"/>
  <c r="L129" i="12"/>
  <c r="O330" i="12"/>
  <c r="O593" i="12"/>
  <c r="R500" i="12"/>
  <c r="O28" i="12"/>
  <c r="O520" i="12"/>
  <c r="O211" i="12"/>
  <c r="O292" i="12"/>
  <c r="O582" i="12"/>
  <c r="O417" i="12"/>
  <c r="R61" i="12"/>
  <c r="L35" i="12"/>
  <c r="O140" i="12"/>
  <c r="U500" i="12"/>
  <c r="O145" i="12"/>
  <c r="R224" i="12"/>
  <c r="L563" i="12"/>
  <c r="R1108" i="12"/>
  <c r="U1108" i="12" s="1"/>
  <c r="O391" i="12"/>
  <c r="O591" i="12"/>
  <c r="O377" i="12"/>
  <c r="R377" i="12" s="1"/>
  <c r="R205" i="12"/>
  <c r="R140" i="12"/>
  <c r="R1166" i="12"/>
  <c r="R460" i="12"/>
  <c r="O231" i="12"/>
  <c r="L31" i="12"/>
  <c r="R452" i="12"/>
  <c r="O203" i="12"/>
  <c r="O225" i="12"/>
  <c r="O267" i="12"/>
  <c r="R324" i="12"/>
  <c r="L182" i="12"/>
  <c r="R373" i="12"/>
  <c r="O441" i="12"/>
  <c r="O274" i="12"/>
  <c r="O281" i="12"/>
  <c r="R158" i="12"/>
  <c r="R585" i="12"/>
  <c r="U407" i="12"/>
  <c r="U457" i="12"/>
  <c r="R320" i="12"/>
  <c r="Y299" i="12"/>
  <c r="O553" i="12"/>
  <c r="Y430" i="12"/>
  <c r="U596" i="12"/>
  <c r="U1109" i="12"/>
  <c r="O594" i="12"/>
  <c r="U49" i="12"/>
  <c r="R314" i="12"/>
  <c r="U314" i="12" s="1"/>
  <c r="R1032" i="12"/>
  <c r="P1192" i="14"/>
  <c r="S2124" i="14"/>
  <c r="V1262" i="14"/>
  <c r="S2236" i="14"/>
  <c r="P11" i="14"/>
  <c r="S2155" i="14"/>
  <c r="V118" i="14"/>
  <c r="S2252" i="14"/>
  <c r="V2970" i="14"/>
  <c r="V3587" i="14"/>
  <c r="Y3587" i="14" s="1"/>
  <c r="V2417" i="14"/>
  <c r="V3477" i="14"/>
  <c r="V3325" i="14"/>
  <c r="Y3325" i="14" s="1"/>
  <c r="Y3438" i="14"/>
  <c r="V2674" i="14"/>
  <c r="Y2674" i="14" s="1"/>
  <c r="Y1154" i="14"/>
  <c r="V2492" i="14"/>
  <c r="Y997" i="14"/>
  <c r="Y3601" i="14"/>
  <c r="V502" i="14"/>
  <c r="V2890" i="14"/>
  <c r="Y2890" i="14" s="1"/>
  <c r="V2009" i="14"/>
  <c r="V1020" i="14"/>
  <c r="Y3594" i="14"/>
  <c r="Y3112" i="14"/>
  <c r="S43" i="14"/>
  <c r="V43" i="14" s="1"/>
  <c r="V2843" i="14"/>
  <c r="S865" i="14"/>
  <c r="S3384" i="14"/>
  <c r="V1027" i="14"/>
  <c r="Y1217" i="14"/>
  <c r="Y1288" i="14"/>
  <c r="V2931" i="14"/>
  <c r="V90" i="14"/>
  <c r="Y45" i="14"/>
  <c r="V177" i="14"/>
  <c r="Y177" i="14" s="1"/>
  <c r="L106" i="12"/>
  <c r="L355" i="12"/>
  <c r="L523" i="12"/>
  <c r="L6" i="12"/>
  <c r="L226" i="12"/>
  <c r="L180" i="12"/>
  <c r="O546" i="12"/>
  <c r="L200" i="12"/>
  <c r="O20" i="12"/>
  <c r="L40" i="12"/>
  <c r="L575" i="12"/>
  <c r="L194" i="12"/>
  <c r="L434" i="12"/>
  <c r="L107" i="12"/>
  <c r="L19" i="12"/>
  <c r="L337" i="12"/>
  <c r="L1046" i="12"/>
  <c r="L56" i="12"/>
  <c r="L448" i="12"/>
  <c r="L36" i="12"/>
  <c r="L435" i="12"/>
  <c r="O361" i="12"/>
  <c r="L405" i="12"/>
  <c r="O93" i="12"/>
  <c r="O1153" i="12"/>
  <c r="O226" i="12"/>
  <c r="O450" i="12"/>
  <c r="O1110" i="12"/>
  <c r="O1046" i="12"/>
  <c r="O210" i="12"/>
  <c r="O52" i="12"/>
  <c r="R1162" i="12"/>
  <c r="O624" i="12"/>
  <c r="L504" i="12"/>
  <c r="O1089" i="12"/>
  <c r="O451" i="12"/>
  <c r="O416" i="12"/>
  <c r="O100" i="12"/>
  <c r="U321" i="12"/>
  <c r="R595" i="12"/>
  <c r="U118" i="12"/>
  <c r="U595" i="12"/>
  <c r="R642" i="12"/>
  <c r="R581" i="12"/>
  <c r="R386" i="12"/>
  <c r="R548" i="12"/>
  <c r="U86" i="12"/>
  <c r="Y720" i="14"/>
  <c r="Y3593" i="14"/>
  <c r="V187" i="14"/>
  <c r="V2572" i="14"/>
  <c r="Y2557" i="14"/>
  <c r="V1437" i="14"/>
  <c r="Y2712" i="14"/>
  <c r="V131" i="14"/>
  <c r="Y1435" i="14"/>
  <c r="Y178" i="14"/>
  <c r="V958" i="14"/>
  <c r="Y88" i="14"/>
  <c r="V1775" i="14"/>
  <c r="V3310" i="14"/>
  <c r="S589" i="14"/>
  <c r="S164" i="14"/>
  <c r="V863" i="14"/>
  <c r="S2459" i="14"/>
  <c r="V2284" i="14"/>
  <c r="S466" i="14"/>
  <c r="V2425" i="14"/>
  <c r="V3567" i="14"/>
  <c r="V1332" i="14"/>
  <c r="S1729" i="14"/>
  <c r="S2035" i="14"/>
  <c r="V1534" i="14"/>
  <c r="V135" i="14"/>
  <c r="Y1874" i="14"/>
  <c r="Y1956" i="14"/>
  <c r="Y421" i="14"/>
  <c r="Y2680" i="14"/>
  <c r="Y3236" i="14"/>
  <c r="S1744" i="14"/>
  <c r="V3261" i="14"/>
  <c r="V3252" i="14"/>
  <c r="S47" i="14"/>
  <c r="S280" i="14"/>
  <c r="V1200" i="14"/>
  <c r="S859" i="14"/>
  <c r="S2699" i="14"/>
  <c r="S2251" i="14"/>
  <c r="S3446" i="14"/>
  <c r="V3525" i="14"/>
  <c r="Y3532" i="14"/>
  <c r="Y2319" i="14"/>
  <c r="Y131" i="14"/>
  <c r="V3607" i="14"/>
  <c r="Y3207" i="14"/>
  <c r="Y3517" i="14"/>
  <c r="Y2112" i="14"/>
  <c r="Y3423" i="14"/>
  <c r="S3237" i="14"/>
  <c r="V2583" i="14"/>
  <c r="V1821" i="14"/>
  <c r="V3064" i="14"/>
  <c r="V3465" i="14"/>
  <c r="V1508" i="14"/>
  <c r="S2691" i="14"/>
  <c r="S152" i="14"/>
  <c r="V3198" i="14"/>
  <c r="Y8" i="14"/>
  <c r="V442" i="14"/>
  <c r="V3558" i="14"/>
  <c r="Y1596" i="14"/>
  <c r="Y267" i="14"/>
  <c r="V2083" i="14"/>
  <c r="V2861" i="14"/>
  <c r="V575" i="14"/>
  <c r="V3449" i="14"/>
  <c r="V902" i="14"/>
  <c r="Y1766" i="14"/>
  <c r="S2400" i="14"/>
  <c r="V2171" i="14"/>
  <c r="S3428" i="14"/>
  <c r="V3574" i="14"/>
  <c r="S2428" i="14"/>
  <c r="V2788" i="14"/>
  <c r="S704" i="14"/>
  <c r="S2051" i="14"/>
  <c r="S3288" i="14"/>
  <c r="Y940" i="14"/>
  <c r="V3144" i="14"/>
  <c r="Y3392" i="14"/>
  <c r="Y903" i="14"/>
  <c r="V3407" i="14"/>
  <c r="V2211" i="14"/>
  <c r="S2132" i="14"/>
  <c r="V2132" i="14" s="1"/>
  <c r="S46" i="14"/>
  <c r="S2166" i="14"/>
  <c r="V1671" i="14"/>
  <c r="V1166" i="14"/>
  <c r="S2454" i="14"/>
  <c r="S3149" i="14"/>
  <c r="V961" i="14"/>
  <c r="Y57" i="14"/>
  <c r="V2462" i="14"/>
  <c r="S2360" i="14"/>
  <c r="S648" i="14"/>
  <c r="S2616" i="14"/>
  <c r="S3127" i="14"/>
  <c r="V1849" i="14"/>
  <c r="S338" i="14"/>
  <c r="Y2764" i="14"/>
  <c r="V2689" i="14"/>
  <c r="Y2727" i="14"/>
  <c r="Y3550" i="14"/>
  <c r="S2351" i="14"/>
  <c r="S3255" i="14"/>
  <c r="S2927" i="14"/>
  <c r="V3077" i="14"/>
  <c r="V3013" i="14"/>
  <c r="S136" i="14"/>
  <c r="Y1292" i="14"/>
  <c r="Y447" i="14"/>
  <c r="Y2047" i="14"/>
  <c r="Y3430" i="14"/>
  <c r="S1286" i="14"/>
  <c r="Y557" i="14"/>
  <c r="V4" i="14"/>
  <c r="S1476" i="14"/>
  <c r="V729" i="14"/>
  <c r="S2245" i="14"/>
  <c r="Y3079" i="14"/>
  <c r="S3024" i="14"/>
  <c r="Y41" i="14"/>
  <c r="V1674" i="14"/>
  <c r="V3273" i="14"/>
  <c r="Y1942" i="14"/>
  <c r="V1148" i="14"/>
  <c r="Y1214" i="14"/>
  <c r="S2267" i="14"/>
  <c r="Y1429" i="14"/>
  <c r="V1718" i="14"/>
  <c r="V286" i="14"/>
  <c r="V3528" i="14"/>
  <c r="Y2742" i="14"/>
  <c r="V3341" i="14"/>
  <c r="V2816" i="14"/>
  <c r="V1235" i="14"/>
  <c r="V3608" i="14"/>
  <c r="V2002" i="14"/>
  <c r="V2048" i="14"/>
  <c r="V1841" i="14"/>
  <c r="Y306" i="14"/>
  <c r="V1824" i="14"/>
  <c r="Y3514" i="14"/>
  <c r="V3134" i="14"/>
  <c r="Y2576" i="14"/>
  <c r="S3102" i="14"/>
  <c r="Y544" i="14"/>
  <c r="Y2008" i="14"/>
  <c r="Y1280" i="14"/>
  <c r="V569" i="14"/>
  <c r="Y2072" i="14"/>
  <c r="Y2285" i="14"/>
  <c r="V1225" i="14"/>
  <c r="S1077" i="14"/>
  <c r="S751" i="14"/>
  <c r="Y3478" i="14"/>
  <c r="Y3627" i="14"/>
  <c r="Y822" i="14"/>
  <c r="V2503" i="14"/>
  <c r="S3647" i="14"/>
  <c r="S3073" i="14"/>
  <c r="V2135" i="14"/>
  <c r="Y2886" i="14"/>
  <c r="Y976" i="14"/>
  <c r="V2398" i="14"/>
  <c r="V2531" i="14"/>
  <c r="Y678" i="14"/>
  <c r="Y463" i="14"/>
  <c r="V418" i="14"/>
  <c r="V2839" i="14"/>
  <c r="Y792" i="14"/>
  <c r="Y679" i="14"/>
  <c r="S836" i="14"/>
  <c r="Y2142" i="14"/>
  <c r="S785" i="14"/>
  <c r="V3280" i="14"/>
  <c r="Y1887" i="14"/>
  <c r="Y934" i="14"/>
  <c r="V2869" i="14"/>
  <c r="S2212" i="14"/>
  <c r="V2322" i="14"/>
  <c r="S1219" i="14"/>
  <c r="S3565" i="14"/>
  <c r="V38" i="14"/>
  <c r="V2464" i="14"/>
  <c r="Y2907" i="14"/>
  <c r="Y1809" i="14"/>
  <c r="Y3040" i="14"/>
  <c r="V881" i="14"/>
  <c r="V716" i="14"/>
  <c r="V2460" i="14"/>
  <c r="S2307" i="14"/>
  <c r="S2799" i="14"/>
  <c r="V263" i="14"/>
  <c r="V539" i="14"/>
  <c r="S1763" i="14"/>
  <c r="S2387" i="14"/>
  <c r="S658" i="14"/>
  <c r="V1457" i="14"/>
  <c r="V2767" i="14"/>
  <c r="Y389" i="14"/>
  <c r="Y854" i="14"/>
  <c r="Y1027" i="14"/>
  <c r="V98" i="14"/>
  <c r="V3312" i="14"/>
  <c r="V3047" i="14"/>
  <c r="V1434" i="14"/>
  <c r="S1836" i="14"/>
  <c r="Y1430" i="14"/>
  <c r="S2327" i="14"/>
  <c r="V2693" i="14"/>
  <c r="S2813" i="14"/>
  <c r="V786" i="14"/>
  <c r="S3385" i="14"/>
  <c r="V1937" i="14"/>
  <c r="S484" i="14"/>
  <c r="V712" i="14"/>
  <c r="S2528" i="14"/>
  <c r="V1799" i="14"/>
  <c r="Y3211" i="14"/>
  <c r="Y2577" i="14"/>
  <c r="Y1555" i="14"/>
  <c r="Y2983" i="14"/>
  <c r="V2252" i="14"/>
  <c r="Y1771" i="14"/>
  <c r="S1938" i="14"/>
  <c r="V172" i="14"/>
  <c r="S715" i="14"/>
  <c r="S1780" i="14"/>
  <c r="S639" i="14"/>
  <c r="V2459" i="14"/>
  <c r="S2261" i="14"/>
  <c r="V2220" i="14"/>
  <c r="S1068" i="14"/>
  <c r="V1979" i="14"/>
  <c r="S1610" i="14"/>
  <c r="S3409" i="14"/>
  <c r="S2802" i="14"/>
  <c r="Y378" i="14"/>
  <c r="Y449" i="14"/>
  <c r="S1253" i="14"/>
  <c r="V162" i="14"/>
  <c r="V1396" i="14"/>
  <c r="V1687" i="14"/>
  <c r="V1557" i="14"/>
  <c r="Y2895" i="14"/>
  <c r="S1116" i="14"/>
  <c r="S652" i="14"/>
  <c r="O306" i="12"/>
  <c r="R132" i="12"/>
  <c r="R331" i="12"/>
  <c r="O295" i="12"/>
  <c r="U354" i="12"/>
  <c r="R550" i="12"/>
  <c r="O173" i="12"/>
  <c r="R582" i="12"/>
  <c r="R400" i="12"/>
  <c r="R591" i="12"/>
  <c r="R441" i="12"/>
  <c r="R634" i="12"/>
  <c r="U336" i="12"/>
  <c r="R339" i="12"/>
  <c r="R7" i="12"/>
  <c r="O1146" i="12"/>
  <c r="O564" i="12"/>
  <c r="U642" i="12"/>
  <c r="R204" i="12"/>
  <c r="O197" i="12"/>
  <c r="O47" i="12"/>
  <c r="U1032" i="12"/>
  <c r="R454" i="12"/>
  <c r="R29" i="12"/>
  <c r="O11" i="12"/>
  <c r="Y136" i="12"/>
  <c r="O143" i="12"/>
  <c r="Y596" i="12"/>
  <c r="O350" i="12"/>
  <c r="U513" i="12"/>
  <c r="Y3315" i="14"/>
  <c r="V749" i="14"/>
  <c r="Y2952" i="14"/>
  <c r="V3314" i="14"/>
  <c r="V3326" i="14"/>
  <c r="S3158" i="14"/>
  <c r="Y205" i="14"/>
  <c r="V1871" i="14"/>
  <c r="S2508" i="14"/>
  <c r="V904" i="14"/>
  <c r="Y2725" i="14"/>
  <c r="Y2461" i="14"/>
  <c r="S443" i="14"/>
  <c r="V1340" i="14"/>
  <c r="Y3405" i="14"/>
  <c r="V733" i="14"/>
  <c r="S2974" i="14"/>
  <c r="Y90" i="14"/>
  <c r="Y1439" i="14"/>
  <c r="Y568" i="14"/>
  <c r="S1895" i="14"/>
  <c r="V1745" i="14"/>
  <c r="Y1963" i="14"/>
  <c r="V1481" i="14"/>
  <c r="S26" i="14"/>
  <c r="V2348" i="14"/>
  <c r="V1499" i="14"/>
  <c r="Y3151" i="14"/>
  <c r="Y1210" i="14"/>
  <c r="V19" i="14"/>
  <c r="Y1221" i="14"/>
  <c r="S2016" i="14"/>
  <c r="V1440" i="14"/>
  <c r="S3630" i="14"/>
  <c r="V2149" i="14"/>
  <c r="V3225" i="14"/>
  <c r="S156" i="14"/>
  <c r="V682" i="14"/>
  <c r="Y137" i="14"/>
  <c r="Y3144" i="14"/>
  <c r="V336" i="14"/>
  <c r="V99" i="14"/>
  <c r="Y2242" i="14"/>
  <c r="Y2488" i="14"/>
  <c r="V3246" i="14"/>
  <c r="Y2739" i="14"/>
  <c r="Y222" i="14"/>
  <c r="Y303" i="14"/>
  <c r="V3074" i="14"/>
  <c r="V1877" i="14"/>
  <c r="Y1422" i="14"/>
  <c r="V2972" i="14"/>
  <c r="V722" i="14"/>
  <c r="V3482" i="14"/>
  <c r="S2406" i="14"/>
  <c r="V1176" i="14"/>
  <c r="V1061" i="14"/>
  <c r="S1123" i="14"/>
  <c r="Y794" i="14"/>
  <c r="V693" i="14"/>
  <c r="V530" i="14"/>
  <c r="Y2774" i="14"/>
  <c r="S2126" i="14"/>
  <c r="S1756" i="14"/>
  <c r="V2146" i="14"/>
  <c r="V2906" i="14"/>
  <c r="V35" i="14"/>
  <c r="S170" i="14"/>
  <c r="V1306" i="14"/>
  <c r="Y2109" i="14"/>
  <c r="Y1420" i="14"/>
  <c r="V2339" i="14"/>
  <c r="V1317" i="14"/>
  <c r="V153" i="14"/>
  <c r="V3499" i="14"/>
  <c r="V3281" i="14"/>
  <c r="V2822" i="14"/>
  <c r="Y502" i="14"/>
  <c r="V2840" i="14"/>
  <c r="Y1935" i="14"/>
  <c r="Y3480" i="14"/>
  <c r="V2458" i="14"/>
  <c r="V834" i="14"/>
  <c r="S1369" i="14"/>
  <c r="V1582" i="14"/>
  <c r="Y2214" i="14"/>
  <c r="V2442" i="14"/>
  <c r="Y1777" i="14"/>
  <c r="Y1246" i="14"/>
  <c r="Y914" i="14"/>
  <c r="Y821" i="14"/>
  <c r="Y1249" i="14"/>
  <c r="Y696" i="14"/>
  <c r="V3432" i="14"/>
  <c r="V657" i="14"/>
  <c r="V1212" i="14"/>
  <c r="S1049" i="14"/>
  <c r="Y2021" i="14"/>
  <c r="V2659" i="14"/>
  <c r="Y2994" i="14"/>
  <c r="Y2518" i="14"/>
  <c r="Y2778" i="14"/>
  <c r="V1632" i="14"/>
  <c r="Y546" i="14"/>
  <c r="V1739" i="14"/>
  <c r="V3588" i="14"/>
  <c r="V1581" i="14"/>
  <c r="V697" i="14"/>
  <c r="Y1281" i="14"/>
  <c r="V1796" i="14"/>
  <c r="V1587" i="14"/>
  <c r="S183" i="14"/>
  <c r="V388" i="14"/>
  <c r="V3519" i="14"/>
  <c r="V901" i="14"/>
  <c r="V269" i="14"/>
  <c r="S725" i="14"/>
  <c r="V860" i="14"/>
  <c r="V1548" i="14"/>
  <c r="Y2761" i="14"/>
  <c r="V2037" i="14"/>
  <c r="Y613" i="14"/>
  <c r="Y1398" i="14"/>
  <c r="Y2831" i="14"/>
  <c r="V2489" i="14"/>
  <c r="S1352" i="14"/>
  <c r="V850" i="14"/>
  <c r="S732" i="14"/>
  <c r="S49" i="14"/>
  <c r="V1472" i="14"/>
  <c r="V659" i="14"/>
  <c r="Y3067" i="14"/>
  <c r="S566" i="14"/>
  <c r="S1815" i="14"/>
  <c r="S2279" i="14"/>
  <c r="Y400" i="14"/>
  <c r="Y572" i="14"/>
  <c r="V1204" i="14"/>
  <c r="Y933" i="14"/>
  <c r="Y367" i="14"/>
  <c r="V3214" i="14"/>
  <c r="Y125" i="14"/>
  <c r="Y1775" i="14"/>
  <c r="V70" i="14"/>
  <c r="Y2211" i="14"/>
  <c r="S1619" i="14"/>
  <c r="V386" i="14"/>
  <c r="V3304" i="14"/>
  <c r="Y3608" i="14"/>
  <c r="S1531" i="14"/>
  <c r="V797" i="14"/>
  <c r="V3197" i="14"/>
  <c r="S3450" i="14"/>
  <c r="Y2046" i="14"/>
  <c r="V2604" i="14"/>
  <c r="V1612" i="14"/>
  <c r="Y3636" i="14"/>
  <c r="Y1003" i="14"/>
  <c r="Y1767" i="14"/>
  <c r="Y1093" i="14"/>
  <c r="V1290" i="14"/>
  <c r="V2865" i="14"/>
  <c r="S1720" i="14"/>
  <c r="V1862" i="14"/>
  <c r="V3153" i="14"/>
  <c r="V1570" i="14"/>
  <c r="S1054" i="14"/>
  <c r="S3318" i="14"/>
  <c r="V1238" i="14"/>
  <c r="S1860" i="14"/>
  <c r="S1559" i="14"/>
  <c r="Y357" i="14"/>
  <c r="V2187" i="14"/>
  <c r="V3545" i="14"/>
  <c r="Y719" i="14"/>
  <c r="Y74" i="14"/>
  <c r="Y1083" i="14"/>
  <c r="Y2067" i="14"/>
  <c r="S2547" i="14"/>
  <c r="Y3619" i="14"/>
  <c r="V1512" i="14"/>
  <c r="V645" i="14"/>
  <c r="Y994" i="14"/>
  <c r="V1066" i="14"/>
  <c r="V1255" i="14"/>
  <c r="V3122" i="14"/>
  <c r="S79" i="14"/>
  <c r="S1359" i="14"/>
  <c r="Y3244" i="14"/>
  <c r="S2558" i="14"/>
  <c r="S13" i="14"/>
  <c r="Y2743" i="14"/>
  <c r="V614" i="14"/>
  <c r="V743" i="14"/>
  <c r="V662" i="14"/>
  <c r="V787" i="14"/>
  <c r="V3264" i="14"/>
  <c r="R502" i="12"/>
  <c r="R249" i="12"/>
  <c r="O558" i="12"/>
  <c r="Y86" i="12"/>
  <c r="R451" i="12"/>
  <c r="R251" i="12"/>
  <c r="O219" i="12"/>
  <c r="R1079" i="12"/>
  <c r="O490" i="12"/>
  <c r="R208" i="12"/>
  <c r="N1" i="12"/>
  <c r="O397" i="12"/>
  <c r="R479" i="12"/>
  <c r="R217" i="12"/>
  <c r="R281" i="12"/>
  <c r="U542" i="12"/>
  <c r="O66" i="12"/>
  <c r="O406" i="12"/>
  <c r="U613" i="12"/>
  <c r="O265" i="12"/>
  <c r="R104" i="12"/>
  <c r="O448" i="12"/>
  <c r="R1093" i="12"/>
  <c r="O568" i="12"/>
  <c r="U253" i="12"/>
  <c r="R133" i="12"/>
  <c r="Y326" i="12"/>
  <c r="O25" i="12"/>
  <c r="O31" i="12"/>
  <c r="O424" i="12"/>
  <c r="U158" i="12"/>
  <c r="O636" i="12"/>
  <c r="U349" i="12"/>
  <c r="U224" i="12"/>
  <c r="O90" i="12"/>
  <c r="O1113" i="12"/>
  <c r="R85" i="12"/>
  <c r="R212" i="12"/>
  <c r="O517" i="12"/>
  <c r="O559" i="12"/>
  <c r="Y1109" i="12"/>
  <c r="Y1328" i="14"/>
  <c r="V1925" i="14"/>
  <c r="Y2364" i="14"/>
  <c r="S3603" i="14"/>
  <c r="S2337" i="14"/>
  <c r="V2768" i="14"/>
  <c r="S628" i="14"/>
  <c r="V1754" i="14"/>
  <c r="V1760" i="14"/>
  <c r="S852" i="14"/>
  <c r="S478" i="14"/>
  <c r="Y951" i="14"/>
  <c r="Y2707" i="14"/>
  <c r="Y1141" i="14"/>
  <c r="S1504" i="14"/>
  <c r="Y2812" i="14"/>
  <c r="Y1045" i="14"/>
  <c r="Y1412" i="14"/>
  <c r="V297" i="14"/>
  <c r="V2962" i="14"/>
  <c r="V3029" i="14"/>
  <c r="S1062" i="14"/>
  <c r="Y2883" i="14"/>
  <c r="Y2368" i="14"/>
  <c r="Y3606" i="14"/>
  <c r="Y2194" i="14"/>
  <c r="V991" i="14"/>
  <c r="S3224" i="14"/>
  <c r="S1923" i="14"/>
  <c r="V430" i="14"/>
  <c r="Y437" i="14"/>
  <c r="V2619" i="14"/>
  <c r="Y790" i="14"/>
  <c r="V50" i="14"/>
  <c r="V94" i="14"/>
  <c r="Y2993" i="14"/>
  <c r="Y2718" i="14"/>
  <c r="Y1037" i="14"/>
  <c r="V322" i="14"/>
  <c r="V1291" i="14"/>
  <c r="V2729" i="14"/>
  <c r="V3414" i="14"/>
  <c r="S496" i="14"/>
  <c r="S3308" i="14"/>
  <c r="S2257" i="14"/>
  <c r="V3456" i="14"/>
  <c r="S2397" i="14"/>
  <c r="Y122" i="14"/>
  <c r="V1267" i="14"/>
  <c r="V1260" i="14"/>
  <c r="Y761" i="14"/>
  <c r="Y3394" i="14"/>
  <c r="V552" i="14"/>
  <c r="V3370" i="14"/>
  <c r="V3518" i="14"/>
  <c r="S2617" i="14"/>
  <c r="Y2438" i="14"/>
  <c r="Y1431" i="14"/>
  <c r="Y2673" i="14"/>
  <c r="Y1099" i="14"/>
  <c r="V2905" i="14"/>
  <c r="S2808" i="14"/>
  <c r="S2652" i="14"/>
  <c r="S1547" i="14"/>
  <c r="S2709" i="14"/>
  <c r="V1017" i="14"/>
  <c r="V3612" i="14"/>
  <c r="Y1834" i="14"/>
  <c r="V3159" i="14"/>
  <c r="V2627" i="14"/>
  <c r="Y2367" i="14"/>
  <c r="S2908" i="14"/>
  <c r="S364" i="14"/>
  <c r="S931" i="14"/>
  <c r="Y2596" i="14"/>
  <c r="Y2667" i="14"/>
  <c r="Y3275" i="14"/>
  <c r="Y908" i="14"/>
  <c r="Y3265" i="14"/>
  <c r="Y2590" i="14"/>
  <c r="Y3104" i="14"/>
  <c r="V589" i="14"/>
  <c r="S783" i="14"/>
  <c r="S2317" i="14"/>
  <c r="Y2731" i="14"/>
  <c r="Y2095" i="14"/>
  <c r="Y3622" i="14"/>
  <c r="Y1669" i="14"/>
  <c r="Y1305" i="14"/>
  <c r="V1122" i="14"/>
  <c r="Y2514" i="14"/>
  <c r="V1993" i="14"/>
  <c r="V808" i="14"/>
  <c r="V2057" i="14"/>
  <c r="Y1263" i="14"/>
  <c r="V1852" i="14"/>
  <c r="V1891" i="14"/>
  <c r="V3382" i="14"/>
  <c r="S1688" i="14"/>
  <c r="S3475" i="14"/>
  <c r="S1399" i="14"/>
  <c r="S2177" i="14"/>
  <c r="Y2120" i="14"/>
  <c r="Y2541" i="14"/>
  <c r="Y604" i="14"/>
  <c r="Y2954" i="14"/>
  <c r="V1648" i="14"/>
  <c r="V756" i="14"/>
  <c r="V1485" i="14"/>
  <c r="S2477" i="14"/>
  <c r="V2115" i="14"/>
  <c r="Y451" i="14"/>
  <c r="V1237" i="14"/>
  <c r="S1100" i="14"/>
  <c r="S3489" i="14"/>
  <c r="V2374" i="14"/>
  <c r="V3251" i="14"/>
  <c r="Y66" i="14"/>
  <c r="Y1536" i="14"/>
  <c r="S3584" i="14"/>
  <c r="S2041" i="14"/>
  <c r="Y3506" i="14"/>
  <c r="Y2330" i="14"/>
  <c r="Y3543" i="14"/>
  <c r="Y533" i="14"/>
  <c r="Y1992" i="14"/>
  <c r="V3472" i="14"/>
  <c r="V1117" i="14"/>
  <c r="V760" i="14"/>
  <c r="S585" i="14"/>
  <c r="S1892" i="14"/>
  <c r="S2258" i="14"/>
  <c r="V324" i="14"/>
  <c r="S3287" i="14"/>
  <c r="V2468" i="14"/>
  <c r="S1510" i="14"/>
  <c r="V2973" i="14"/>
  <c r="S3548" i="14"/>
  <c r="Y476" i="14"/>
  <c r="V3" i="14"/>
  <c r="V2045" i="14"/>
  <c r="Y839" i="14"/>
  <c r="V1981" i="14"/>
  <c r="Y2776" i="14"/>
  <c r="V537" i="14"/>
  <c r="V1686" i="14"/>
  <c r="Y2749" i="14"/>
  <c r="Y504" i="14"/>
  <c r="S634" i="14"/>
  <c r="V1683" i="14"/>
  <c r="V51" i="14"/>
  <c r="V60" i="14"/>
  <c r="S1229" i="14"/>
  <c r="S1046" i="14"/>
  <c r="Y24" i="14"/>
  <c r="Y1228" i="14"/>
  <c r="Y213" i="14"/>
  <c r="Y519" i="14"/>
  <c r="Y747" i="14"/>
  <c r="Y3349" i="14"/>
  <c r="Y482" i="14"/>
  <c r="V2103" i="14"/>
  <c r="Y3527" i="14"/>
  <c r="Y96" i="14"/>
  <c r="V2935" i="14"/>
  <c r="Y2818" i="14"/>
  <c r="S1618" i="14"/>
  <c r="Y1471" i="14"/>
  <c r="V2073" i="14"/>
  <c r="V2270" i="14"/>
  <c r="Y2746" i="14"/>
  <c r="S3454" i="14"/>
  <c r="S1746" i="14"/>
  <c r="S3241" i="14"/>
  <c r="Y2306" i="14"/>
  <c r="Y3070" i="14"/>
  <c r="V1698" i="14"/>
  <c r="V1813" i="14"/>
  <c r="V1690" i="14"/>
  <c r="S2606" i="14"/>
  <c r="S379" i="14"/>
  <c r="R378" i="12"/>
  <c r="O369" i="12"/>
  <c r="R225" i="12"/>
  <c r="R376" i="12"/>
  <c r="U111" i="12"/>
  <c r="R463" i="12"/>
  <c r="U600" i="12"/>
  <c r="R305" i="12"/>
  <c r="U34" i="12"/>
  <c r="U262" i="12"/>
  <c r="U471" i="12"/>
  <c r="Y314" i="12"/>
  <c r="V1330" i="14"/>
  <c r="S3436" i="14"/>
  <c r="V3071" i="14"/>
  <c r="S2912" i="14"/>
  <c r="S1894" i="14"/>
  <c r="Y2085" i="14"/>
  <c r="S1137" i="14"/>
  <c r="V1150" i="14"/>
  <c r="V3555" i="14"/>
  <c r="V407" i="14"/>
  <c r="S833" i="14"/>
  <c r="V328" i="14"/>
  <c r="Y3123" i="14"/>
  <c r="V1337" i="14"/>
  <c r="V2602" i="14"/>
  <c r="V2811" i="14"/>
  <c r="V3165" i="14"/>
  <c r="Y2481" i="14"/>
  <c r="V289" i="14"/>
  <c r="Y2450" i="14"/>
  <c r="Y581" i="14"/>
  <c r="Y3332" i="14"/>
  <c r="V1803" i="14"/>
  <c r="Y188" i="14"/>
  <c r="S3415" i="14"/>
  <c r="V870" i="14"/>
  <c r="V2722" i="14"/>
  <c r="Y3213" i="14"/>
  <c r="Y2053" i="14"/>
  <c r="Y1235" i="14"/>
  <c r="Y3330" i="14"/>
  <c r="V1585" i="14"/>
  <c r="V497" i="14"/>
  <c r="V2539" i="14"/>
  <c r="S650" i="14"/>
  <c r="Y2516" i="14"/>
  <c r="Y714" i="14"/>
  <c r="V2069" i="14"/>
  <c r="S2118" i="14"/>
  <c r="V2982" i="14"/>
  <c r="S298" i="14"/>
  <c r="S3231" i="14"/>
  <c r="V3278" i="14"/>
  <c r="Y2004" i="14"/>
  <c r="Y1271" i="14"/>
  <c r="V1383" i="14"/>
  <c r="S2403" i="14"/>
  <c r="S723" i="14"/>
  <c r="Y829" i="14"/>
  <c r="Y3022" i="14"/>
  <c r="Y3343" i="14"/>
  <c r="Y688" i="14"/>
  <c r="V1807" i="14"/>
  <c r="S1646" i="14"/>
  <c r="Y2947" i="14"/>
  <c r="Y407" i="12"/>
  <c r="U172" i="12"/>
  <c r="R74" i="12"/>
  <c r="R228" i="12"/>
  <c r="O633" i="12"/>
  <c r="O239" i="12"/>
  <c r="S2357" i="14"/>
  <c r="V1901" i="14"/>
  <c r="Y2225" i="14"/>
  <c r="V2975" i="14"/>
  <c r="V2548" i="14"/>
  <c r="S1087" i="14"/>
  <c r="V275" i="14"/>
  <c r="S2266" i="14"/>
  <c r="S2726" i="14"/>
  <c r="O1052" i="12"/>
  <c r="R279" i="12"/>
  <c r="R503" i="12"/>
  <c r="R511" i="12"/>
  <c r="R488" i="12"/>
  <c r="O182" i="12"/>
  <c r="Y272" i="12"/>
  <c r="V1520" i="14"/>
  <c r="S2005" i="14"/>
  <c r="S2945" i="14"/>
  <c r="Y1876" i="14"/>
  <c r="V2305" i="14"/>
  <c r="V3639" i="14"/>
  <c r="S3083" i="14"/>
  <c r="S1015" i="14"/>
  <c r="V1985" i="14"/>
  <c r="S2089" i="14"/>
  <c r="U363" i="12"/>
  <c r="R594" i="12"/>
  <c r="R275" i="12"/>
  <c r="R578" i="12"/>
  <c r="O504" i="12"/>
  <c r="V46" i="14"/>
  <c r="Y807" i="14"/>
  <c r="S2300" i="14"/>
  <c r="S2507" i="14"/>
  <c r="O626" i="12"/>
  <c r="R150" i="12"/>
  <c r="O79" i="12"/>
  <c r="V596" i="14"/>
  <c r="Y3592" i="14"/>
  <c r="V59" i="14"/>
  <c r="S1152" i="14"/>
  <c r="V597" i="14"/>
  <c r="U428" i="12"/>
  <c r="U229" i="12"/>
  <c r="R482" i="12"/>
  <c r="O230" i="12"/>
  <c r="O120" i="12"/>
  <c r="Y2183" i="14"/>
  <c r="V1389" i="14"/>
  <c r="S1628" i="14"/>
  <c r="V1346" i="14"/>
  <c r="Y3035" i="14"/>
  <c r="U557" i="12"/>
  <c r="U1138" i="12"/>
  <c r="O610" i="12"/>
  <c r="O220" i="12"/>
  <c r="R160" i="12"/>
  <c r="Y3426" i="14"/>
  <c r="S2829" i="14"/>
  <c r="S294" i="14"/>
  <c r="R323" i="12"/>
  <c r="V2748" i="14"/>
  <c r="Y2581" i="14"/>
  <c r="Y817" i="14"/>
  <c r="S2237" i="14"/>
  <c r="V1395" i="14"/>
  <c r="Y1024" i="14"/>
  <c r="S1908" i="14"/>
  <c r="V76" i="14"/>
  <c r="Y841" i="14"/>
  <c r="V3397" i="14"/>
  <c r="S2756" i="14"/>
  <c r="Y1163" i="14"/>
  <c r="Y1279" i="14"/>
  <c r="Y3503" i="14"/>
  <c r="S1604" i="14"/>
  <c r="V3212" i="14"/>
  <c r="Y2573" i="14"/>
  <c r="S1580" i="14"/>
  <c r="V661" i="14"/>
  <c r="S2185" i="14"/>
  <c r="S325" i="14"/>
  <c r="V742" i="14"/>
  <c r="V2797" i="14"/>
  <c r="V2056" i="14"/>
  <c r="V36" i="14"/>
  <c r="V215" i="14"/>
  <c r="V159" i="14"/>
  <c r="Y3460" i="14"/>
  <c r="S1278" i="14"/>
  <c r="S1978" i="14"/>
  <c r="S2950" i="14"/>
  <c r="Y3621" i="14"/>
  <c r="Y1563" i="14"/>
  <c r="Y1856" i="14"/>
  <c r="V20" i="14"/>
  <c r="V2445" i="14"/>
  <c r="Y1089" i="14"/>
  <c r="S840" i="14"/>
  <c r="V3501" i="14"/>
  <c r="S3317" i="14"/>
  <c r="S1311" i="14"/>
  <c r="S2624" i="14"/>
  <c r="Y346" i="14"/>
  <c r="Y3291" i="14"/>
  <c r="Y2806" i="14"/>
  <c r="Y3143" i="14"/>
  <c r="V2297" i="14"/>
  <c r="Y3169" i="14"/>
  <c r="V1897" i="14"/>
  <c r="V3569" i="14"/>
  <c r="V173" i="14"/>
  <c r="V3546" i="14"/>
  <c r="S2299" i="14"/>
  <c r="Y1700" i="14"/>
  <c r="Y2415" i="14"/>
  <c r="V3511" i="14"/>
  <c r="S2878" i="14"/>
  <c r="V3578" i="14"/>
  <c r="V1266" i="14"/>
  <c r="S2721" i="14"/>
  <c r="Y1011" i="14"/>
  <c r="V717" i="14"/>
  <c r="Y3521" i="14"/>
  <c r="V3447" i="14"/>
  <c r="V3015" i="14"/>
  <c r="Y113" i="14"/>
  <c r="V3354" i="14"/>
  <c r="Y2687" i="14"/>
  <c r="V677" i="14"/>
  <c r="Y759" i="14"/>
  <c r="V2394" i="14"/>
  <c r="V3381" i="14"/>
  <c r="Y3653" i="14"/>
  <c r="S1009" i="14"/>
  <c r="Y1957" i="14"/>
  <c r="Y857" i="14"/>
  <c r="V1404" i="14"/>
  <c r="V3019" i="14"/>
  <c r="V738" i="14"/>
  <c r="V140" i="14"/>
  <c r="Y3048" i="14"/>
  <c r="V2981" i="14"/>
  <c r="V2826" i="14"/>
  <c r="S2976" i="14"/>
  <c r="V1680" i="14"/>
  <c r="Y1902" i="14"/>
  <c r="V2723" i="14"/>
  <c r="V899" i="14"/>
  <c r="S1428" i="14"/>
  <c r="Y1574" i="14"/>
  <c r="V3373" i="14"/>
  <c r="V3148" i="14"/>
  <c r="S1586" i="14"/>
  <c r="S1515" i="14"/>
  <c r="Y93" i="14"/>
  <c r="V721" i="14"/>
  <c r="S2560" i="14"/>
  <c r="Y583" i="14"/>
  <c r="S55" i="14"/>
  <c r="Y3440" i="14"/>
  <c r="Y2039" i="14"/>
  <c r="V54" i="14"/>
  <c r="V42" i="14"/>
  <c r="Y1869" i="14"/>
  <c r="Y1951" i="14"/>
  <c r="Y651" i="14"/>
  <c r="S3470" i="14"/>
  <c r="V266" i="14"/>
  <c r="V3208" i="14"/>
  <c r="S1207" i="14"/>
  <c r="V1318" i="14"/>
  <c r="Y435" i="14"/>
  <c r="Y1629" i="14"/>
  <c r="V1863" i="14"/>
  <c r="S1081" i="14"/>
  <c r="V2467" i="14"/>
  <c r="S1029" i="14"/>
  <c r="S2800" i="14"/>
  <c r="V1056" i="14"/>
  <c r="Y2909" i="14"/>
  <c r="V2013" i="14"/>
  <c r="Y2697" i="14"/>
  <c r="Y3323" i="14"/>
  <c r="V278" i="14"/>
  <c r="S1658" i="14"/>
  <c r="V104" i="14"/>
  <c r="S1889" i="14"/>
  <c r="V1445" i="14"/>
  <c r="S25" i="14"/>
  <c r="Y2598" i="14"/>
  <c r="S310" i="14"/>
  <c r="V1816" i="14"/>
  <c r="V1447" i="14"/>
  <c r="S731" i="14"/>
  <c r="S512" i="14"/>
  <c r="Y1107" i="14"/>
  <c r="V3591" i="14"/>
  <c r="Y1421" i="14"/>
  <c r="Y602" i="14"/>
  <c r="Y1949" i="14"/>
  <c r="V453" i="14"/>
  <c r="Y3267" i="14"/>
  <c r="V3538" i="14"/>
  <c r="V1684" i="14"/>
  <c r="Y2122" i="14"/>
  <c r="S665" i="14"/>
  <c r="S2303" i="14"/>
  <c r="S2830" i="14"/>
  <c r="S1010" i="14"/>
  <c r="S1351" i="14"/>
  <c r="S471" i="14"/>
  <c r="S182" i="14"/>
  <c r="V1890" i="14"/>
  <c r="S2914" i="14"/>
  <c r="S1319" i="14"/>
  <c r="Y1788" i="14"/>
  <c r="Y1168" i="14"/>
  <c r="Y3616" i="14"/>
  <c r="V1699" i="14"/>
  <c r="Y1699" i="14" s="1"/>
  <c r="Y1840" i="14"/>
  <c r="Y1076" i="14"/>
  <c r="Y3366" i="14"/>
  <c r="V192" i="14"/>
  <c r="V1927" i="14"/>
  <c r="V962" i="14"/>
  <c r="V2632" i="14"/>
  <c r="S1946" i="14"/>
  <c r="V2715" i="14"/>
  <c r="S1553" i="14"/>
  <c r="V1503" i="14"/>
  <c r="V1041" i="14"/>
  <c r="S2217" i="14"/>
  <c r="V3088" i="14"/>
  <c r="S2860" i="14"/>
  <c r="Y1222" i="14"/>
  <c r="Y3283" i="14"/>
  <c r="Y472" i="14"/>
  <c r="V2575" i="14"/>
  <c r="Y1848" i="14"/>
  <c r="V315" i="14"/>
  <c r="V2060" i="14"/>
  <c r="S944" i="14"/>
  <c r="S1145" i="14"/>
  <c r="Y2052" i="14"/>
  <c r="Y49" i="12"/>
  <c r="U419" i="12"/>
  <c r="U320" i="12"/>
  <c r="U164" i="12"/>
  <c r="O535" i="12"/>
  <c r="O570" i="12"/>
  <c r="O580" i="12"/>
  <c r="R22" i="12"/>
  <c r="O497" i="12"/>
  <c r="O1035" i="12"/>
  <c r="Y118" i="12"/>
  <c r="R242" i="12"/>
  <c r="O495" i="12"/>
  <c r="U640" i="12"/>
  <c r="U452" i="12"/>
  <c r="O1167" i="12"/>
  <c r="O1115" i="12"/>
  <c r="O476" i="12"/>
  <c r="O1043" i="12"/>
  <c r="Y176" i="12"/>
  <c r="Y409" i="12"/>
  <c r="Y457" i="12"/>
  <c r="O425" i="12"/>
  <c r="O597" i="12"/>
  <c r="O63" i="12"/>
  <c r="R92" i="12"/>
  <c r="Y620" i="14"/>
  <c r="Y871" i="14"/>
  <c r="V2758" i="14"/>
  <c r="S2526" i="14"/>
  <c r="V1811" i="14"/>
  <c r="Y3044" i="14"/>
  <c r="Y1404" i="14"/>
  <c r="V3263" i="14"/>
  <c r="V1349" i="14"/>
  <c r="V2343" i="14"/>
  <c r="S268" i="14"/>
  <c r="Y2474" i="14"/>
  <c r="S1177" i="14"/>
  <c r="Y1350" i="14"/>
  <c r="V3589" i="14"/>
  <c r="V141" i="14"/>
  <c r="S1344" i="14"/>
  <c r="V265" i="14"/>
  <c r="S534" i="14"/>
  <c r="V534" i="14" s="1"/>
  <c r="S2423" i="14"/>
  <c r="V942" i="14"/>
  <c r="S2439" i="14"/>
  <c r="Y3484" i="14"/>
  <c r="V2747" i="14"/>
  <c r="V2990" i="14"/>
  <c r="V1598" i="14"/>
  <c r="S1705" i="14"/>
  <c r="V100" i="14"/>
  <c r="V1464" i="14"/>
  <c r="V86" i="14"/>
  <c r="S2349" i="14"/>
  <c r="Y2757" i="14"/>
  <c r="Y1791" i="14"/>
  <c r="V455" i="14"/>
  <c r="S2189" i="14"/>
  <c r="V461" i="14"/>
  <c r="S2740" i="14"/>
  <c r="V3107" i="14"/>
  <c r="Y1802" i="14"/>
  <c r="V2478" i="14"/>
  <c r="V2105" i="14"/>
  <c r="V314" i="14"/>
  <c r="Y3053" i="14"/>
  <c r="V3509" i="14"/>
  <c r="V2519" i="14"/>
  <c r="V1265" i="14"/>
  <c r="Y926" i="14"/>
  <c r="V593" i="14"/>
  <c r="Y1652" i="14"/>
  <c r="S393" i="14"/>
  <c r="V2399" i="14"/>
  <c r="S735" i="14"/>
  <c r="V3228" i="14"/>
  <c r="S845" i="14"/>
  <c r="S2094" i="14"/>
  <c r="V500" i="14"/>
  <c r="Y1448" i="14"/>
  <c r="V1544" i="14"/>
  <c r="V2589" i="14"/>
  <c r="V838" i="14"/>
  <c r="S138" i="14"/>
  <c r="S1264" i="14"/>
  <c r="V2371" i="14"/>
  <c r="Y2192" i="14"/>
  <c r="Y3445" i="14"/>
  <c r="Y404" i="14"/>
  <c r="V1967" i="14"/>
  <c r="V2552" i="14"/>
  <c r="S917" i="14"/>
  <c r="S3597" i="14"/>
  <c r="S142" i="14"/>
  <c r="S1057" i="14"/>
  <c r="Y996" i="14"/>
  <c r="V788" i="14"/>
  <c r="Y775" i="14"/>
  <c r="Y3289" i="14"/>
  <c r="Y2121" i="14"/>
  <c r="V1043" i="14"/>
  <c r="S896" i="14"/>
  <c r="S2100" i="14"/>
  <c r="S440" i="14"/>
  <c r="V2318" i="14"/>
  <c r="S2671" i="14"/>
  <c r="Y3027" i="14"/>
  <c r="V1537" i="14"/>
  <c r="Y2272" i="14"/>
  <c r="Y3200" i="14"/>
  <c r="Y1594" i="14"/>
  <c r="Y1326" i="14"/>
  <c r="Y3266" i="14"/>
  <c r="V745" i="14"/>
  <c r="V2579" i="14"/>
  <c r="Y3025" i="14"/>
  <c r="S3290" i="14"/>
  <c r="Y2012" i="14"/>
  <c r="Y1861" i="14"/>
  <c r="Y2269" i="14"/>
  <c r="Y3508" i="14"/>
  <c r="Y3451" i="14"/>
  <c r="V14" i="14"/>
  <c r="Y126" i="14"/>
  <c r="Y3477" i="14"/>
  <c r="Y1336" i="14"/>
  <c r="V559" i="14"/>
  <c r="Y144" i="14"/>
  <c r="Y2688" i="14"/>
  <c r="S2881" i="14"/>
  <c r="V133" i="14"/>
  <c r="S2344" i="14"/>
  <c r="V1605" i="14"/>
  <c r="S307" i="14"/>
  <c r="V831" i="14"/>
  <c r="V674" i="14"/>
  <c r="S195" i="14"/>
  <c r="V3650" i="14"/>
  <c r="Y826" i="14"/>
  <c r="V359" i="14"/>
  <c r="V882" i="14"/>
  <c r="V2917" i="14"/>
  <c r="Y3175" i="14"/>
  <c r="Y588" i="14"/>
  <c r="V3061" i="14"/>
  <c r="V283" i="14"/>
  <c r="V599" i="14"/>
  <c r="S329" i="14"/>
  <c r="V1172" i="14"/>
  <c r="V3268" i="14"/>
  <c r="S2734" i="14"/>
  <c r="V1419" i="14"/>
  <c r="S2873" i="14"/>
  <c r="V1727" i="14"/>
  <c r="S1569" i="14"/>
  <c r="Y1318" i="14"/>
  <c r="Y2533" i="14"/>
  <c r="Y3383" i="14"/>
  <c r="Y1096" i="14"/>
  <c r="V2696" i="14"/>
  <c r="V2515" i="14"/>
  <c r="S3419" i="14"/>
  <c r="V2283" i="14"/>
  <c r="V1624" i="14"/>
  <c r="Y1679" i="14"/>
  <c r="S758" i="14"/>
  <c r="V1075" i="14"/>
  <c r="S2522" i="14"/>
  <c r="S110" i="14"/>
  <c r="S2805" i="14"/>
  <c r="V3633" i="14"/>
  <c r="S2631" i="14"/>
  <c r="Y3439" i="14"/>
  <c r="V1609" i="14"/>
  <c r="Y1568" i="14"/>
  <c r="Y2535" i="14"/>
  <c r="Y1142" i="14"/>
  <c r="V2275" i="14"/>
  <c r="V333" i="14"/>
  <c r="V3535" i="14"/>
  <c r="V345" i="14"/>
  <c r="S3496" i="14"/>
  <c r="V224" i="14"/>
  <c r="S3604" i="14"/>
  <c r="S1178" i="14"/>
  <c r="V1743" i="14"/>
  <c r="V695" i="14"/>
  <c r="V2882" i="14"/>
  <c r="S2184" i="14"/>
  <c r="Y2803" i="14"/>
  <c r="S1247" i="14"/>
  <c r="V3147" i="14"/>
  <c r="Y1315" i="14"/>
  <c r="Y2333" i="14"/>
  <c r="Y1063" i="14"/>
  <c r="Y990" i="14"/>
  <c r="Y555" i="14"/>
  <c r="Y1854" i="14"/>
  <c r="Y1095" i="14"/>
  <c r="Y915" i="14"/>
  <c r="Y1865" i="14"/>
  <c r="V2625" i="14"/>
  <c r="V563" i="14"/>
  <c r="S1614" i="14"/>
  <c r="Y1481" i="14"/>
  <c r="S3468" i="14"/>
  <c r="Y2246" i="14"/>
  <c r="S1452" i="14"/>
  <c r="V3321" i="14"/>
  <c r="S2645" i="14"/>
  <c r="V1165" i="14"/>
  <c r="S498" i="14"/>
  <c r="V531" i="14"/>
  <c r="S1543" i="14"/>
  <c r="Y2938" i="14"/>
  <c r="V3262" i="14"/>
  <c r="S1161" i="14"/>
  <c r="S355" i="14"/>
  <c r="V3125" i="14"/>
  <c r="V730" i="14"/>
  <c r="S2977" i="14"/>
  <c r="S2923" i="14"/>
  <c r="S2465" i="14"/>
  <c r="V165" i="14"/>
  <c r="Y1147" i="12"/>
  <c r="U260" i="12"/>
  <c r="R274" i="12"/>
  <c r="O124" i="12"/>
  <c r="O30" i="12"/>
  <c r="O588" i="12"/>
  <c r="R623" i="12"/>
  <c r="O48" i="12"/>
  <c r="Y1092" i="12"/>
  <c r="O375" i="12"/>
  <c r="R1042" i="12"/>
  <c r="U45" i="12"/>
  <c r="O566" i="12"/>
  <c r="O539" i="12"/>
  <c r="R1051" i="12"/>
  <c r="U1106" i="12"/>
  <c r="Y532" i="12"/>
  <c r="R267" i="12"/>
  <c r="R499" i="12"/>
  <c r="R576" i="12"/>
  <c r="O423" i="12"/>
  <c r="O200" i="12"/>
  <c r="O146" i="12"/>
  <c r="Y218" i="12"/>
  <c r="U254" i="12"/>
  <c r="O1160" i="12"/>
  <c r="R30" i="12"/>
  <c r="R257" i="12"/>
  <c r="U629" i="12"/>
  <c r="U201" i="12"/>
  <c r="U335" i="12"/>
  <c r="U359" i="12"/>
  <c r="U386" i="12"/>
  <c r="R226" i="12"/>
  <c r="O302" i="12"/>
  <c r="R100" i="12"/>
  <c r="O300" i="12"/>
  <c r="Y474" i="12"/>
  <c r="U205" i="12"/>
  <c r="O554" i="12"/>
  <c r="V1579" i="14"/>
  <c r="Y3434" i="14"/>
  <c r="S416" i="14"/>
  <c r="V3039" i="14"/>
  <c r="V2937" i="14"/>
  <c r="Y1982" i="14"/>
  <c r="Y3474" i="14"/>
  <c r="V521" i="14"/>
  <c r="Y2653" i="14"/>
  <c r="V2841" i="14"/>
  <c r="V1451" i="14"/>
  <c r="V1256" i="14"/>
  <c r="Y10" i="14"/>
  <c r="V2563" i="14"/>
  <c r="S3300" i="14"/>
  <c r="Y3485" i="14"/>
  <c r="Y226" i="14"/>
  <c r="V350" i="14"/>
  <c r="V518" i="14"/>
  <c r="S2128" i="14"/>
  <c r="V349" i="14"/>
  <c r="S2620" i="14"/>
  <c r="Y2288" i="14"/>
  <c r="S2601" i="14"/>
  <c r="Y1400" i="14"/>
  <c r="Y3637" i="14"/>
  <c r="Y1174" i="14"/>
  <c r="S631" i="14"/>
  <c r="S342" i="14"/>
  <c r="S1506" i="14"/>
  <c r="Y2593" i="14"/>
  <c r="Y1584" i="14"/>
  <c r="Y1424" i="14"/>
  <c r="Y753" i="14"/>
  <c r="Y514" i="14"/>
  <c r="V1374" i="14"/>
  <c r="Y2410" i="14"/>
  <c r="V2346" i="14"/>
  <c r="V3629" i="14"/>
  <c r="V1309" i="14"/>
  <c r="Y3556" i="14"/>
  <c r="V2672" i="14"/>
  <c r="V2336" i="14"/>
  <c r="S800" i="14"/>
  <c r="Y220" i="14"/>
  <c r="Y3260" i="14"/>
  <c r="Y2724" i="14"/>
  <c r="S3036" i="14"/>
  <c r="V1790" i="14"/>
  <c r="S765" i="14"/>
  <c r="S450" i="14"/>
  <c r="V2495" i="14"/>
  <c r="V3355" i="14"/>
  <c r="S2851" i="14"/>
  <c r="Y2197" i="14"/>
  <c r="Y2843" i="14"/>
  <c r="V2392" i="14"/>
  <c r="V3554" i="14"/>
  <c r="V2584" i="14"/>
  <c r="S474" i="14"/>
  <c r="S2413" i="14"/>
  <c r="Y1167" i="14"/>
  <c r="Y2900" i="14"/>
  <c r="Y1672" i="14"/>
  <c r="V1740" i="14"/>
  <c r="V895" i="14"/>
  <c r="S3595" i="14"/>
  <c r="S2209" i="14"/>
  <c r="V3618" i="14"/>
  <c r="V1475" i="14"/>
  <c r="S3632" i="14"/>
  <c r="Y3612" i="14"/>
  <c r="Y3154" i="14"/>
  <c r="Y3242" i="14"/>
  <c r="V2996" i="14"/>
  <c r="Y2455" i="14"/>
  <c r="V274" i="14"/>
  <c r="V1693" i="14"/>
  <c r="V3523" i="14"/>
  <c r="Y194" i="14"/>
  <c r="S2623" i="14"/>
  <c r="S2510" i="14"/>
  <c r="Y3232" i="14"/>
  <c r="V1446" i="14"/>
  <c r="Y3365" i="14"/>
  <c r="Y680" i="14"/>
  <c r="Y1373" i="14"/>
  <c r="V1300" i="14"/>
  <c r="Y1920" i="14"/>
  <c r="Y487" i="14"/>
  <c r="Y1607" i="14"/>
  <c r="V1078" i="14"/>
  <c r="V1357" i="14"/>
  <c r="V143" i="14"/>
  <c r="Y143" i="14" s="1"/>
  <c r="V2775" i="14"/>
  <c r="V1179" i="14"/>
  <c r="V402" i="14"/>
  <c r="S160" i="14"/>
  <c r="V685" i="14"/>
  <c r="V495" i="14"/>
  <c r="V2863" i="14"/>
  <c r="V87" i="14"/>
  <c r="S540" i="14"/>
  <c r="Y1829" i="14"/>
  <c r="Y470" i="14"/>
  <c r="Y1071" i="14"/>
  <c r="Y2215" i="14"/>
  <c r="V510" i="14"/>
  <c r="Y81" i="14"/>
  <c r="V1736" i="14"/>
  <c r="Y158" i="14"/>
  <c r="V1974" i="14"/>
  <c r="S827" i="14"/>
  <c r="S2549" i="14"/>
  <c r="V2028" i="14"/>
  <c r="Y2574" i="14"/>
  <c r="V1980" i="14"/>
  <c r="V912" i="14"/>
  <c r="Y799" i="14"/>
  <c r="S622" i="14"/>
  <c r="V1659" i="14"/>
  <c r="S176" i="14"/>
  <c r="S2848" i="14"/>
  <c r="V615" i="14"/>
  <c r="Y844" i="14"/>
  <c r="Y3091" i="14"/>
  <c r="V2248" i="14"/>
  <c r="Y851" i="14"/>
  <c r="V112" i="14"/>
  <c r="V1304" i="14"/>
  <c r="V18" i="14"/>
  <c r="S264" i="14"/>
  <c r="V2375" i="14"/>
  <c r="Y2745" i="14"/>
  <c r="S3023" i="14"/>
  <c r="V815" i="14"/>
  <c r="V3464" i="14"/>
  <c r="V1384" i="14"/>
  <c r="V1667" i="14"/>
  <c r="S1283" i="14"/>
  <c r="Y2690" i="14"/>
  <c r="Y1016" i="14"/>
  <c r="V1507" i="14"/>
  <c r="Y1310" i="14"/>
  <c r="Y927" i="14"/>
  <c r="V3132" i="14"/>
  <c r="Y1392" i="14"/>
  <c r="V1418" i="14"/>
  <c r="V1919" i="14"/>
  <c r="V97" i="14"/>
  <c r="S372" i="14"/>
  <c r="V3129" i="14"/>
  <c r="S3209" i="14"/>
  <c r="V3529" i="14"/>
  <c r="S2436" i="14"/>
  <c r="Y1236" i="14"/>
  <c r="S2717" i="14"/>
  <c r="V467" i="14"/>
  <c r="Y1322" i="14"/>
  <c r="Y737" i="14"/>
  <c r="V2363" i="14"/>
  <c r="Y2931" i="14"/>
  <c r="Y2137" i="14"/>
  <c r="Y2007" i="14"/>
  <c r="Y3408" i="14"/>
  <c r="Y883" i="14"/>
  <c r="V1858" i="14"/>
  <c r="V1879" i="14"/>
  <c r="Y1857" i="14"/>
  <c r="V1151" i="14"/>
  <c r="V3327" i="14"/>
  <c r="S2404" i="14"/>
  <c r="Y3502" i="14"/>
  <c r="V3455" i="14"/>
  <c r="V1758" i="14"/>
  <c r="V327" i="14"/>
  <c r="V1592" i="14"/>
  <c r="S1545" i="14"/>
  <c r="V1654" i="14"/>
  <c r="V3498" i="14"/>
  <c r="V819" i="14"/>
  <c r="V139" i="14"/>
  <c r="S464" i="14"/>
  <c r="V148" i="14"/>
  <c r="V1843" i="14"/>
  <c r="Y2959" i="14"/>
  <c r="S2216" i="14"/>
  <c r="S2182" i="14"/>
  <c r="R44" i="12"/>
  <c r="U1058" i="12"/>
  <c r="U353" i="12"/>
  <c r="R169" i="12"/>
  <c r="O1064" i="12"/>
  <c r="Y433" i="12"/>
  <c r="U615" i="12"/>
  <c r="U261" i="12"/>
  <c r="R188" i="12"/>
  <c r="O277" i="12"/>
  <c r="R440" i="12"/>
  <c r="O408" i="12"/>
  <c r="R293" i="12"/>
  <c r="O1049" i="12"/>
  <c r="U1044" i="12"/>
  <c r="Y3596" i="14"/>
  <c r="Y1573" i="14"/>
  <c r="V1033" i="14"/>
  <c r="S3520" i="14"/>
  <c r="V3033" i="14"/>
  <c r="V2921" i="14"/>
  <c r="Y107" i="14"/>
  <c r="V3180" i="14"/>
  <c r="S2943" i="14"/>
  <c r="V2435" i="14"/>
  <c r="S1252" i="14"/>
  <c r="S1490" i="14"/>
  <c r="V3384" i="14"/>
  <c r="V2161" i="14"/>
  <c r="V1655" i="14"/>
  <c r="Y3182" i="14"/>
  <c r="Y2044" i="14"/>
  <c r="V1415" i="14"/>
  <c r="Y2885" i="14"/>
  <c r="V2054" i="14"/>
  <c r="V3216" i="14"/>
  <c r="V457" i="14"/>
  <c r="V223" i="14"/>
  <c r="V673" i="14"/>
  <c r="V666" i="14"/>
  <c r="S952" i="14"/>
  <c r="Y301" i="14"/>
  <c r="V2638" i="14"/>
  <c r="Y868" i="14"/>
  <c r="S1126" i="14"/>
  <c r="V2859" i="14"/>
  <c r="V2293" i="14"/>
  <c r="V907" i="14"/>
  <c r="S2752" i="14"/>
  <c r="Y2810" i="14"/>
  <c r="V271" i="14"/>
  <c r="S1140" i="14"/>
  <c r="Y2650" i="14"/>
  <c r="V2668" i="14"/>
  <c r="Y3133" i="14"/>
  <c r="Y3628" i="14"/>
  <c r="Y1566" i="14"/>
  <c r="S705" i="14"/>
  <c r="S1254" i="14"/>
  <c r="Y1866" i="14"/>
  <c r="V101" i="14"/>
  <c r="V2033" i="14"/>
  <c r="Y1044" i="14"/>
  <c r="S1242" i="14"/>
  <c r="S1793" i="14"/>
  <c r="S2506" i="14"/>
  <c r="R209" i="12"/>
  <c r="O563" i="12"/>
  <c r="U77" i="12"/>
  <c r="R466" i="12"/>
  <c r="R156" i="12"/>
  <c r="V2401" i="14"/>
  <c r="V2995" i="14"/>
  <c r="V2162" i="14"/>
  <c r="O1107" i="12"/>
  <c r="V1190" i="14"/>
  <c r="Y757" i="14"/>
  <c r="V2310" i="14"/>
  <c r="V3510" i="14"/>
  <c r="O1061" i="12"/>
  <c r="O81" i="12"/>
  <c r="O1095" i="12"/>
  <c r="Y3016" i="14"/>
  <c r="S708" i="14"/>
  <c r="U142" i="12"/>
  <c r="O264" i="12"/>
  <c r="R1059" i="12"/>
  <c r="S503" i="14"/>
  <c r="S918" i="14"/>
  <c r="R438" i="12"/>
  <c r="O122" i="12"/>
  <c r="U482" i="12"/>
  <c r="R633" i="12"/>
  <c r="V952" i="14"/>
  <c r="Y3216" i="14"/>
  <c r="Y1033" i="14"/>
  <c r="R369" i="12"/>
  <c r="V540" i="14"/>
  <c r="V160" i="14"/>
  <c r="Y2057" i="14"/>
  <c r="V800" i="14"/>
  <c r="Y1309" i="14"/>
  <c r="Y349" i="14"/>
  <c r="Y1579" i="14"/>
  <c r="U1042" i="12"/>
  <c r="V725" i="14"/>
  <c r="Y1605" i="14"/>
  <c r="Y1581" i="14"/>
  <c r="V845" i="14"/>
  <c r="Y722" i="14"/>
  <c r="V2526" i="14"/>
  <c r="U242" i="12"/>
  <c r="Y320" i="12"/>
  <c r="V1233" i="14"/>
  <c r="Y3638" i="14"/>
  <c r="Y535" i="14"/>
  <c r="V3361" i="14"/>
  <c r="Y412" i="14"/>
  <c r="Y550" i="14"/>
  <c r="Y2816" i="14"/>
  <c r="Y3561" i="14"/>
  <c r="V325" i="14"/>
  <c r="Y897" i="14"/>
  <c r="Y1976" i="14"/>
  <c r="Y1534" i="14"/>
  <c r="V1702" i="14"/>
  <c r="Y3270" i="14"/>
  <c r="Y1437" i="14"/>
  <c r="R210" i="12"/>
  <c r="R510" i="12"/>
  <c r="O337" i="12"/>
  <c r="O40" i="12"/>
  <c r="R252" i="12"/>
  <c r="R292" i="12"/>
  <c r="O103" i="12"/>
  <c r="O584" i="12"/>
  <c r="R95" i="12"/>
  <c r="R464" i="12"/>
  <c r="O1105" i="12"/>
  <c r="O507" i="12"/>
  <c r="V2565" i="14"/>
  <c r="Y3617" i="14"/>
  <c r="R462" i="12"/>
  <c r="O307" i="12"/>
  <c r="U209" i="12"/>
  <c r="Y223" i="14"/>
  <c r="Y3033" i="14"/>
  <c r="U463" i="12"/>
  <c r="U44" i="12"/>
  <c r="Y495" i="14"/>
  <c r="Y2775" i="14"/>
  <c r="Y1300" i="14"/>
  <c r="V3308" i="14"/>
  <c r="Y1374" i="14"/>
  <c r="Y350" i="14"/>
  <c r="Y359" i="12"/>
  <c r="Y260" i="12"/>
  <c r="Y831" i="14"/>
  <c r="V2881" i="14"/>
  <c r="Y2659" i="14"/>
  <c r="V2406" i="14"/>
  <c r="Y3074" i="14"/>
  <c r="V2423" i="14"/>
  <c r="U132" i="12"/>
  <c r="V1207" i="14"/>
  <c r="Y1034" i="14"/>
  <c r="Y2836" i="14"/>
  <c r="Y140" i="14"/>
  <c r="Y3134" i="14"/>
  <c r="Y2048" i="14"/>
  <c r="V2274" i="14"/>
  <c r="Y286" i="14"/>
  <c r="V1721" i="14"/>
  <c r="Y1671" i="14"/>
  <c r="Y3212" i="14"/>
  <c r="Y3397" i="14"/>
  <c r="V466" i="14"/>
  <c r="Y3310" i="14"/>
  <c r="R624" i="12"/>
  <c r="R450" i="12"/>
  <c r="O194" i="12"/>
  <c r="Y1325" i="14"/>
  <c r="R329" i="12"/>
  <c r="O368" i="12"/>
  <c r="R631" i="12"/>
  <c r="R1132" i="12"/>
  <c r="R371" i="12"/>
  <c r="O403" i="12"/>
  <c r="R1141" i="12"/>
  <c r="O12" i="12"/>
  <c r="O348" i="12"/>
  <c r="O284" i="12"/>
  <c r="V2125" i="14"/>
  <c r="Y2644" i="14"/>
  <c r="Y1991" i="14"/>
  <c r="R149" i="12"/>
  <c r="R606" i="12"/>
  <c r="O492" i="12"/>
  <c r="Y558" i="14"/>
  <c r="R255" i="12"/>
  <c r="R1052" i="12"/>
  <c r="Y1803" i="14"/>
  <c r="Y3071" i="14"/>
  <c r="Y261" i="12"/>
  <c r="V1688" i="14"/>
  <c r="Y1446" i="14"/>
  <c r="V496" i="14"/>
  <c r="V2620" i="14"/>
  <c r="V416" i="14"/>
  <c r="U281" i="12"/>
  <c r="U502" i="12"/>
  <c r="Y3519" i="14"/>
  <c r="Y1796" i="14"/>
  <c r="V2094" i="14"/>
  <c r="Y2399" i="14"/>
  <c r="Y2519" i="14"/>
  <c r="V26" i="14"/>
  <c r="Y749" i="14"/>
  <c r="R306" i="12"/>
  <c r="V1741" i="14"/>
  <c r="Y573" i="14"/>
  <c r="Y2839" i="14"/>
  <c r="Y1997" i="14"/>
  <c r="V2622" i="14"/>
  <c r="Y67" i="14"/>
  <c r="Y677" i="14"/>
  <c r="Y3447" i="14"/>
  <c r="V2454" i="14"/>
  <c r="Y2308" i="14"/>
  <c r="V1604" i="14"/>
  <c r="V3288" i="14"/>
  <c r="V424" i="14"/>
  <c r="Y343" i="14"/>
  <c r="Y576" i="14"/>
  <c r="U38" i="12"/>
  <c r="R1046" i="12"/>
  <c r="O435" i="12"/>
  <c r="O19" i="12"/>
  <c r="R203" i="12"/>
  <c r="R545" i="12"/>
  <c r="R593" i="12"/>
  <c r="R135" i="12"/>
  <c r="R630" i="12"/>
  <c r="O1029" i="12"/>
  <c r="O46" i="12"/>
  <c r="O213" i="12"/>
  <c r="R382" i="12"/>
  <c r="O514" i="12"/>
  <c r="Y849" i="14"/>
  <c r="O27" i="12"/>
  <c r="R1061" i="12"/>
  <c r="Y172" i="12"/>
  <c r="V3415" i="14"/>
  <c r="Y2921" i="14"/>
  <c r="Y600" i="12"/>
  <c r="Y2863" i="14"/>
  <c r="Y1179" i="14"/>
  <c r="Y1993" i="14"/>
  <c r="V2257" i="14"/>
  <c r="Y1291" i="14"/>
  <c r="Y518" i="14"/>
  <c r="U249" i="12"/>
  <c r="Y674" i="14"/>
  <c r="Y1587" i="14"/>
  <c r="Y14" i="14"/>
  <c r="Y1176" i="14"/>
  <c r="Y1877" i="14"/>
  <c r="Y1499" i="14"/>
  <c r="Y3326" i="14"/>
  <c r="V836" i="14"/>
  <c r="Y1751" i="14"/>
  <c r="Y3019" i="14"/>
  <c r="Y2255" i="14"/>
  <c r="Y2394" i="14"/>
  <c r="Y3528" i="14"/>
  <c r="V3090" i="14"/>
  <c r="V2777" i="14"/>
  <c r="V1904" i="14"/>
  <c r="V2756" i="14"/>
  <c r="V1729" i="14"/>
  <c r="Y2425" i="14"/>
  <c r="V164" i="14"/>
  <c r="U581" i="12"/>
  <c r="R52" i="12"/>
  <c r="O405" i="12"/>
  <c r="O392" i="12"/>
  <c r="Y1108" i="12"/>
  <c r="U1166" i="12"/>
  <c r="Y500" i="12"/>
  <c r="R28" i="12"/>
  <c r="O1094" i="12"/>
  <c r="O607" i="12"/>
  <c r="O549" i="12"/>
  <c r="O399" i="12"/>
  <c r="O1133" i="12"/>
  <c r="O410" i="12"/>
  <c r="O130" i="12"/>
  <c r="Y1850" i="14"/>
  <c r="R1086" i="12"/>
  <c r="O313" i="12"/>
  <c r="V734" i="14"/>
  <c r="Y3124" i="14"/>
  <c r="R1057" i="12"/>
  <c r="U611" i="12"/>
  <c r="R436" i="12"/>
  <c r="R236" i="12"/>
  <c r="R1033" i="12"/>
  <c r="O192" i="12"/>
  <c r="O540" i="12"/>
  <c r="O1068" i="12"/>
  <c r="O258" i="12"/>
  <c r="Y3442" i="14"/>
  <c r="Y607" i="14"/>
  <c r="V221" i="14"/>
  <c r="Y1155" i="12"/>
  <c r="O235" i="12"/>
  <c r="R418" i="12"/>
  <c r="O270" i="12"/>
  <c r="R9" i="12"/>
  <c r="O402" i="12"/>
  <c r="O227" i="12"/>
  <c r="O427" i="12"/>
  <c r="V3065" i="14"/>
  <c r="Y2024" i="14"/>
  <c r="Y2431" i="14"/>
  <c r="Y1911" i="14"/>
  <c r="V3306" i="14"/>
  <c r="Y2224" i="14"/>
  <c r="V1088" i="14"/>
  <c r="V2968" i="14"/>
  <c r="V1719" i="14"/>
  <c r="O82" i="12"/>
  <c r="O639" i="12"/>
  <c r="V3358" i="14"/>
  <c r="V411" i="14"/>
  <c r="V924" i="14"/>
  <c r="Y262" i="14"/>
  <c r="V1959" i="14"/>
  <c r="Y2980" i="14"/>
  <c r="V2419" i="14"/>
  <c r="V3564" i="14"/>
  <c r="O465" i="12"/>
  <c r="V2228" i="14"/>
  <c r="Y1101" i="14"/>
  <c r="V2110" i="14"/>
  <c r="Y3410" i="14"/>
  <c r="V1316" i="14"/>
  <c r="Y2934" i="14"/>
  <c r="V3389" i="14"/>
  <c r="V670" i="14"/>
  <c r="V2059" i="14"/>
  <c r="Y3223" i="14"/>
  <c r="Y741" i="14"/>
  <c r="V398" i="14"/>
  <c r="V434" i="14"/>
  <c r="V2657" i="14"/>
  <c r="V3116" i="14"/>
  <c r="Y1622" i="14"/>
  <c r="Y1489" i="14"/>
  <c r="S2141" i="14"/>
  <c r="S3614" i="14"/>
  <c r="V2140" i="14"/>
  <c r="S3411" i="14"/>
  <c r="S505" i="14"/>
  <c r="S1442" i="14"/>
  <c r="S483" i="14"/>
  <c r="V3483" i="14"/>
  <c r="Y791" i="14"/>
  <c r="O175" i="12"/>
  <c r="R168" i="12"/>
  <c r="O551" i="12"/>
  <c r="O528" i="12"/>
  <c r="R139" i="12"/>
  <c r="O467" i="12"/>
  <c r="O367" i="12"/>
  <c r="O393" i="12"/>
  <c r="Y3271" i="14"/>
  <c r="V3462" i="14"/>
  <c r="Y898" i="14"/>
  <c r="Y935" i="14"/>
  <c r="R561" i="12"/>
  <c r="O15" i="12"/>
  <c r="R536" i="12"/>
  <c r="R1088" i="12"/>
  <c r="O334" i="12"/>
  <c r="O1131" i="12"/>
  <c r="O1067" i="12"/>
  <c r="V1469" i="14"/>
  <c r="Y2108" i="14"/>
  <c r="V2393" i="14"/>
  <c r="Y2989" i="14"/>
  <c r="Y2796" i="14"/>
  <c r="Y2150" i="14"/>
  <c r="Y2643" i="14"/>
  <c r="Y750" i="14"/>
  <c r="V1169" i="14"/>
  <c r="Y2735" i="14"/>
  <c r="O447" i="12"/>
  <c r="O641" i="12"/>
  <c r="V954" i="14"/>
  <c r="Y1611" i="14"/>
  <c r="Y284" i="14"/>
  <c r="Y963" i="14"/>
  <c r="Y2542" i="14"/>
  <c r="Y2153" i="14"/>
  <c r="Y3568" i="14"/>
  <c r="V769" i="14"/>
  <c r="V2432" i="14"/>
  <c r="V2504" i="14"/>
  <c r="O102" i="12"/>
  <c r="Y522" i="14"/>
  <c r="Y2704" i="14"/>
  <c r="Y2556" i="14"/>
  <c r="Y1338" i="14"/>
  <c r="Y2545" i="14"/>
  <c r="Y2407" i="14"/>
  <c r="V3166" i="14"/>
  <c r="Y347" i="14"/>
  <c r="V1912" i="14"/>
  <c r="S3195" i="14"/>
  <c r="S276" i="14"/>
  <c r="S1459" i="14"/>
  <c r="Y3222" i="14"/>
  <c r="S1443" i="14"/>
  <c r="V1125" i="14"/>
  <c r="Y2603" i="14"/>
  <c r="S1426" i="14"/>
  <c r="V171" i="14"/>
  <c r="V2273" i="14"/>
  <c r="Y2867" i="14"/>
  <c r="V2068" i="14"/>
  <c r="Y3626" i="14"/>
  <c r="V1072" i="14"/>
  <c r="V1564" i="14"/>
  <c r="S1961" i="14"/>
  <c r="V2499" i="14"/>
  <c r="S3168" i="14"/>
  <c r="S3335" i="14"/>
  <c r="S2003" i="14"/>
  <c r="O388" i="12"/>
  <c r="R247" i="12"/>
  <c r="O477" i="12"/>
  <c r="O244" i="12"/>
  <c r="O453" i="12"/>
  <c r="O357" i="12"/>
  <c r="O449" i="12"/>
  <c r="V2915" i="14"/>
  <c r="Y22" i="14"/>
  <c r="Y3201" i="14"/>
  <c r="O240" i="12"/>
  <c r="R223" i="12"/>
  <c r="R177" i="12"/>
  <c r="O446" i="12"/>
  <c r="O638" i="12"/>
  <c r="O1114" i="12"/>
  <c r="V375" i="14"/>
  <c r="V1323" i="14"/>
  <c r="Y2750" i="14"/>
  <c r="Y2586" i="14"/>
  <c r="Y2476" i="14"/>
  <c r="V2771" i="14"/>
  <c r="V3581" i="14"/>
  <c r="Y1365" i="14"/>
  <c r="Y2842" i="14"/>
  <c r="Y586" i="14"/>
  <c r="V2877" i="14"/>
  <c r="Y1593" i="14"/>
  <c r="Y3193" i="14"/>
  <c r="O115" i="12"/>
  <c r="O214" i="12"/>
  <c r="V941" i="14"/>
  <c r="Y3505" i="14"/>
  <c r="V6" i="14"/>
  <c r="Y894" i="14"/>
  <c r="Y2580" i="14"/>
  <c r="V2101" i="14"/>
  <c r="O522" i="12"/>
  <c r="Y713" i="14"/>
  <c r="Y3221" i="14"/>
  <c r="V3080" i="14"/>
  <c r="Y3114" i="14"/>
  <c r="Y2440" i="14"/>
  <c r="V966" i="14"/>
  <c r="V3150" i="14"/>
  <c r="Y2075" i="14"/>
  <c r="S1764" i="14"/>
  <c r="Y1202" i="14"/>
  <c r="V3108" i="14"/>
  <c r="V1804" i="14"/>
  <c r="V1162" i="14"/>
  <c r="V2229" i="14"/>
  <c r="V2889" i="14"/>
  <c r="V2946" i="14"/>
  <c r="V2633" i="14"/>
  <c r="S2948" i="14"/>
  <c r="V2853" i="14"/>
  <c r="V1055" i="14"/>
  <c r="V1342" i="14"/>
  <c r="S1138" i="14"/>
  <c r="S1631" i="14"/>
  <c r="S2512" i="14"/>
  <c r="Y671" i="14"/>
  <c r="O83" i="12"/>
  <c r="U110" i="12"/>
  <c r="R515" i="12"/>
  <c r="R385" i="12"/>
  <c r="O635" i="12"/>
  <c r="O315" i="12"/>
  <c r="O512" i="12"/>
  <c r="Y145" i="14"/>
  <c r="Y2196" i="14"/>
  <c r="V3220" i="14"/>
  <c r="O286" i="12"/>
  <c r="Y910" i="14"/>
  <c r="O534" i="12"/>
  <c r="R327" i="12"/>
  <c r="O187" i="12"/>
  <c r="O96" i="12"/>
  <c r="O567" i="12"/>
  <c r="Y2770" i="14"/>
  <c r="Y3412" i="14"/>
  <c r="Y626" i="14"/>
  <c r="V1832" i="14"/>
  <c r="V703" i="14"/>
  <c r="V2195" i="14"/>
  <c r="V2626" i="14"/>
  <c r="Y3194" i="14"/>
  <c r="V3557" i="14"/>
  <c r="Y1216" i="14"/>
  <c r="V2899" i="14"/>
  <c r="Y2323" i="14"/>
  <c r="Y1189" i="14"/>
  <c r="Y1159" i="14"/>
  <c r="V1827" i="14"/>
  <c r="O243" i="12"/>
  <c r="O572" i="12"/>
  <c r="V1497" i="14"/>
  <c r="V2359" i="14"/>
  <c r="Y358" i="14"/>
  <c r="Y567" i="14"/>
  <c r="Y1474" i="14"/>
  <c r="S2388" i="14"/>
  <c r="V706" i="14"/>
  <c r="V1118" i="14"/>
  <c r="O116" i="12"/>
  <c r="Y1394" i="14"/>
  <c r="Y311" i="14"/>
  <c r="V681" i="14"/>
  <c r="V2662" i="14"/>
  <c r="Y2377" i="14"/>
  <c r="V459" i="14"/>
  <c r="Y2340" i="14"/>
  <c r="Y2969" i="14"/>
  <c r="S2325" i="14"/>
  <c r="V78" i="14"/>
  <c r="S2710" i="14"/>
  <c r="S1064" i="14"/>
  <c r="S186" i="14"/>
  <c r="S2329" i="14"/>
  <c r="S2263" i="14"/>
  <c r="Y3059" i="14"/>
  <c r="S3357" i="14"/>
  <c r="S2378" i="14"/>
  <c r="V1770" i="14"/>
  <c r="V2298" i="14"/>
  <c r="V2390" i="14"/>
  <c r="S2772" i="14"/>
  <c r="S1053" i="14"/>
  <c r="S591" i="14"/>
  <c r="S452" i="14"/>
  <c r="V1145" i="14"/>
  <c r="Y1687" i="14"/>
  <c r="Y1654" i="14"/>
  <c r="V498" i="14"/>
  <c r="Y2548" i="14"/>
  <c r="V2945" i="14"/>
  <c r="Y1937" i="14"/>
  <c r="Y46" i="14"/>
  <c r="V665" i="14"/>
  <c r="V1283" i="14"/>
  <c r="V110" i="14"/>
  <c r="V758" i="14"/>
  <c r="Y2375" i="14"/>
  <c r="Y112" i="14"/>
  <c r="V650" i="14"/>
  <c r="Y3251" i="14"/>
  <c r="Y2028" i="14"/>
  <c r="V1126" i="14"/>
  <c r="Y388" i="14"/>
  <c r="Y2531" i="14"/>
  <c r="Y1786" i="14"/>
  <c r="Y3546" i="14"/>
  <c r="Y729" i="14"/>
  <c r="Y1897" i="14"/>
  <c r="Y895" i="14"/>
  <c r="Y2822" i="14"/>
  <c r="V751" i="14"/>
  <c r="V2808" i="14"/>
  <c r="V2351" i="14"/>
  <c r="V2997" i="14"/>
  <c r="Y2906" i="14"/>
  <c r="V47" i="14"/>
  <c r="V1137" i="14"/>
  <c r="Y424" i="14"/>
  <c r="V1452" i="14"/>
  <c r="Y1451" i="14"/>
  <c r="V1763" i="14"/>
  <c r="Y1464" i="14"/>
  <c r="Y961" i="14"/>
  <c r="V2403" i="14"/>
  <c r="Y1017" i="14"/>
  <c r="Y1730" i="14"/>
  <c r="Y348" i="14"/>
  <c r="Y743" i="14"/>
  <c r="Y3064" i="14"/>
  <c r="V294" i="14"/>
  <c r="V2237" i="14"/>
  <c r="V918" i="14"/>
  <c r="Y1592" i="14"/>
  <c r="Y2270" i="14"/>
  <c r="V1618" i="14"/>
  <c r="Y2625" i="14"/>
  <c r="Y3147" i="14"/>
  <c r="V3318" i="14"/>
  <c r="Y3129" i="14"/>
  <c r="Y1383" i="14"/>
  <c r="V512" i="14"/>
  <c r="V1923" i="14"/>
  <c r="Y104" i="14"/>
  <c r="Y881" i="14"/>
  <c r="V1569" i="14"/>
  <c r="Y2692" i="14"/>
  <c r="Y2322" i="14"/>
  <c r="Y2115" i="14"/>
  <c r="Y359" i="14"/>
  <c r="V2721" i="14"/>
  <c r="Y3432" i="14"/>
  <c r="V2671" i="14"/>
  <c r="Y2466" i="14"/>
  <c r="V3647" i="14"/>
  <c r="V2400" i="14"/>
  <c r="Y2849" i="14"/>
  <c r="V930" i="14"/>
  <c r="Y1508" i="14"/>
  <c r="Y3554" i="14"/>
  <c r="V2337" i="14"/>
  <c r="V1264" i="14"/>
  <c r="V3603" i="14"/>
  <c r="V1744" i="14"/>
  <c r="Y2056" i="14"/>
  <c r="V931" i="14"/>
  <c r="Y2767" i="14"/>
  <c r="Y1204" i="14"/>
  <c r="Y1113" i="14"/>
  <c r="V3209" i="14"/>
  <c r="Y762" i="14"/>
  <c r="Y1472" i="14"/>
  <c r="V2829" i="14"/>
  <c r="Y3535" i="14"/>
  <c r="Y324" i="14"/>
  <c r="Y3263" i="14"/>
  <c r="Y315" i="14"/>
  <c r="Y2442" i="14"/>
  <c r="Y442" i="14"/>
  <c r="Y2283" i="14"/>
  <c r="Y1811" i="14"/>
  <c r="V2233" i="14"/>
  <c r="Y819" i="14"/>
  <c r="Y2840" i="14"/>
  <c r="Y3555" i="14"/>
  <c r="Y1758" i="14"/>
  <c r="Y1467" i="14"/>
  <c r="U92" i="12"/>
  <c r="Y205" i="12"/>
  <c r="Y471" i="12"/>
  <c r="R265" i="12"/>
  <c r="U488" i="12"/>
  <c r="Y640" i="12"/>
  <c r="R48" i="12"/>
  <c r="R31" i="12"/>
  <c r="Y249" i="12"/>
  <c r="Y642" i="12"/>
  <c r="U479" i="12"/>
  <c r="R220" i="12"/>
  <c r="R588" i="12"/>
  <c r="Y1032" i="12"/>
  <c r="Y229" i="12"/>
  <c r="U466" i="12"/>
  <c r="U623" i="12"/>
  <c r="R448" i="12"/>
  <c r="R1107" i="12"/>
  <c r="R1167" i="12"/>
  <c r="Y386" i="12"/>
  <c r="R1035" i="12"/>
  <c r="U376" i="12"/>
  <c r="U275" i="12"/>
  <c r="U503" i="12"/>
  <c r="Y662" i="14"/>
  <c r="Y139" i="14"/>
  <c r="Y363" i="12"/>
  <c r="Y673" i="14"/>
  <c r="V2912" i="14"/>
  <c r="U188" i="12"/>
  <c r="Y1058" i="12"/>
  <c r="V3475" i="14"/>
  <c r="Y1852" i="14"/>
  <c r="Y1122" i="14"/>
  <c r="Y2672" i="14"/>
  <c r="Y322" i="14"/>
  <c r="Y297" i="14"/>
  <c r="Y349" i="12"/>
  <c r="Y542" i="12"/>
  <c r="U274" i="12"/>
  <c r="Y901" i="14"/>
  <c r="Y133" i="14"/>
  <c r="Y1632" i="14"/>
  <c r="V735" i="14"/>
  <c r="Y1265" i="14"/>
  <c r="Y2348" i="14"/>
  <c r="Y3314" i="14"/>
  <c r="R535" i="12"/>
  <c r="V2897" i="14"/>
  <c r="V848" i="14"/>
  <c r="Y624" i="14"/>
  <c r="V1882" i="14"/>
  <c r="V31" i="14"/>
  <c r="Y1841" i="14"/>
  <c r="V302" i="14"/>
  <c r="Y3015" i="14"/>
  <c r="Y742" i="14"/>
  <c r="V2185" i="14"/>
  <c r="Y1715" i="14"/>
  <c r="Y420" i="14"/>
  <c r="V3204" i="14"/>
  <c r="V3026" i="14"/>
  <c r="Y1526" i="14"/>
  <c r="R312" i="12"/>
  <c r="O101" i="12"/>
  <c r="R1072" i="12"/>
  <c r="O434" i="12"/>
  <c r="V865" i="14"/>
  <c r="R238" i="12"/>
  <c r="R343" i="12"/>
  <c r="O80" i="12"/>
  <c r="O346" i="12"/>
  <c r="O485" i="12"/>
  <c r="O221" i="12"/>
  <c r="O91" i="12"/>
  <c r="V499" i="14"/>
  <c r="V2331" i="14"/>
  <c r="R459" i="12"/>
  <c r="O533" i="12"/>
  <c r="O87" i="12"/>
  <c r="U438" i="12"/>
  <c r="U74" i="12"/>
  <c r="Y870" i="14"/>
  <c r="Y2054" i="14"/>
  <c r="Y1330" i="14"/>
  <c r="U378" i="12"/>
  <c r="V1399" i="14"/>
  <c r="Y3382" i="14"/>
  <c r="Y1078" i="14"/>
  <c r="Y3456" i="14"/>
  <c r="Y2729" i="14"/>
  <c r="Y3029" i="14"/>
  <c r="R558" i="12"/>
  <c r="V195" i="14"/>
  <c r="V183" i="14"/>
  <c r="Y3588" i="14"/>
  <c r="Y1061" i="14"/>
  <c r="Y2972" i="14"/>
  <c r="Y314" i="14"/>
  <c r="V3158" i="14"/>
  <c r="Y418" i="14"/>
  <c r="Y738" i="14"/>
  <c r="Y1824" i="14"/>
  <c r="Y2002" i="14"/>
  <c r="Y2678" i="14"/>
  <c r="Y717" i="14"/>
  <c r="V403" i="14"/>
  <c r="V2166" i="14"/>
  <c r="Y356" i="14"/>
  <c r="V605" i="14"/>
  <c r="Y3567" i="14"/>
  <c r="Y863" i="14"/>
  <c r="Y2572" i="14"/>
  <c r="U552" i="12"/>
  <c r="O181" i="12"/>
  <c r="O342" i="12"/>
  <c r="U269" i="12"/>
  <c r="O129" i="12"/>
  <c r="O1062" i="12"/>
  <c r="O108" i="12"/>
  <c r="O586" i="12"/>
  <c r="O1065" i="12"/>
  <c r="O1145" i="12"/>
  <c r="O556" i="12"/>
  <c r="Y2856" i="14"/>
  <c r="V157" i="14"/>
  <c r="O526" i="12"/>
  <c r="O413" i="12"/>
  <c r="Y1896" i="14"/>
  <c r="Y209" i="14"/>
  <c r="U578" i="12"/>
  <c r="Y666" i="14"/>
  <c r="V1894" i="14"/>
  <c r="R277" i="12"/>
  <c r="Y353" i="12"/>
  <c r="Y87" i="14"/>
  <c r="Y1891" i="14"/>
  <c r="Y808" i="14"/>
  <c r="Y2336" i="14"/>
  <c r="Y2346" i="14"/>
  <c r="V2128" i="14"/>
  <c r="Y224" i="12"/>
  <c r="R124" i="12"/>
  <c r="Y269" i="14"/>
  <c r="V2344" i="14"/>
  <c r="Y1739" i="14"/>
  <c r="Y3228" i="14"/>
  <c r="Y593" i="14"/>
  <c r="V2439" i="14"/>
  <c r="Y2758" i="14"/>
  <c r="Y336" i="12"/>
  <c r="Y419" i="12"/>
  <c r="Y1742" i="14"/>
  <c r="Y54" i="14"/>
  <c r="Y2597" i="14"/>
  <c r="V1009" i="14"/>
  <c r="Y1320" i="14"/>
  <c r="Y3341" i="14"/>
  <c r="V3149" i="14"/>
  <c r="Y1166" i="14"/>
  <c r="V1580" i="14"/>
  <c r="Y2376" i="14"/>
  <c r="V3395" i="14"/>
  <c r="Y3069" i="14"/>
  <c r="V365" i="14"/>
  <c r="Y187" i="14"/>
  <c r="U1162" i="12"/>
  <c r="O1163" i="12"/>
  <c r="O56" i="12"/>
  <c r="O72" i="12"/>
  <c r="V3348" i="14"/>
  <c r="U54" i="12"/>
  <c r="R396" i="12"/>
  <c r="U296" i="12"/>
  <c r="R190" i="12"/>
  <c r="R1047" i="12"/>
  <c r="R50" i="12"/>
  <c r="O309" i="12"/>
  <c r="O301" i="12"/>
  <c r="O113" i="12"/>
  <c r="O89" i="12"/>
  <c r="V3276" i="14"/>
  <c r="R401" i="12"/>
  <c r="O431" i="12"/>
  <c r="O42" i="12"/>
  <c r="Y557" i="12"/>
  <c r="Y2722" i="14"/>
  <c r="Y457" i="14"/>
  <c r="V3520" i="14"/>
  <c r="Y111" i="12"/>
  <c r="V2177" i="14"/>
  <c r="Y685" i="14"/>
  <c r="Y1357" i="14"/>
  <c r="V2397" i="14"/>
  <c r="Y3414" i="14"/>
  <c r="V1062" i="14"/>
  <c r="Y1925" i="14"/>
  <c r="Y613" i="12"/>
  <c r="U217" i="12"/>
  <c r="Y3650" i="14"/>
  <c r="V307" i="14"/>
  <c r="Y697" i="14"/>
  <c r="V1123" i="14"/>
  <c r="Y3482" i="14"/>
  <c r="Y3509" i="14"/>
  <c r="Y265" i="14"/>
  <c r="R495" i="12"/>
  <c r="V785" i="14"/>
  <c r="Y266" i="14"/>
  <c r="Y42" i="14"/>
  <c r="V3102" i="14"/>
  <c r="Y120" i="14"/>
  <c r="Y3381" i="14"/>
  <c r="V394" i="14"/>
  <c r="Y43" i="14"/>
  <c r="V3284" i="14"/>
  <c r="Y661" i="14"/>
  <c r="Y3407" i="14"/>
  <c r="Y406" i="14"/>
  <c r="Y1332" i="14"/>
  <c r="Y2284" i="14"/>
  <c r="Y1097" i="14"/>
  <c r="R141" i="12"/>
  <c r="R1110" i="12"/>
  <c r="R283" i="12"/>
  <c r="O412" i="12"/>
  <c r="V2730" i="14"/>
  <c r="O470" i="12"/>
  <c r="R322" i="12"/>
  <c r="R330" i="12"/>
  <c r="O587" i="12"/>
  <c r="R127" i="12"/>
  <c r="R126" i="12"/>
  <c r="O148" i="12"/>
  <c r="O62" i="12"/>
  <c r="O379" i="12"/>
  <c r="O340" i="12"/>
  <c r="O456" i="12"/>
  <c r="Y1940" i="14"/>
  <c r="R328" i="12"/>
  <c r="O1111" i="12"/>
  <c r="V2473" i="14"/>
  <c r="R421" i="12"/>
  <c r="R1063" i="12"/>
  <c r="R174" i="12"/>
  <c r="O317" i="12"/>
  <c r="O152" i="12"/>
  <c r="O232" i="12"/>
  <c r="O39" i="12"/>
  <c r="V1910" i="14"/>
  <c r="Y1026" i="14"/>
  <c r="Y872" i="14"/>
  <c r="V3551" i="14"/>
  <c r="O487" i="12"/>
  <c r="Y108" i="14"/>
  <c r="O560" i="12"/>
  <c r="U1048" i="12"/>
  <c r="O78" i="12"/>
  <c r="O524" i="12"/>
  <c r="O97" i="12"/>
  <c r="Y1114" i="14"/>
  <c r="Y1008" i="14"/>
  <c r="Y707" i="14"/>
  <c r="Y3346" i="14"/>
  <c r="Y2967" i="14"/>
  <c r="V3176" i="14"/>
  <c r="V1215" i="14"/>
  <c r="Y2628" i="14"/>
  <c r="V890" i="14"/>
  <c r="V105" i="14"/>
  <c r="O531" i="12"/>
  <c r="Y408" i="14"/>
  <c r="Y3245" i="14"/>
  <c r="V1042" i="14"/>
  <c r="Y2825" i="14"/>
  <c r="Y2834" i="14"/>
  <c r="Y1955" i="14"/>
  <c r="Y1134" i="14"/>
  <c r="Y1112" i="14"/>
  <c r="V2064" i="14"/>
  <c r="Y1765" i="14"/>
  <c r="O644" i="12"/>
  <c r="V1496" i="14"/>
  <c r="Y1899" i="14"/>
  <c r="Y3298" i="14"/>
  <c r="V1554" i="14"/>
  <c r="Y3401" i="14"/>
  <c r="Y1234" i="14"/>
  <c r="V2203" i="14"/>
  <c r="Y2530" i="14"/>
  <c r="S197" i="14"/>
  <c r="S3259" i="14"/>
  <c r="V3352" i="14"/>
  <c r="Y2612" i="14"/>
  <c r="V1115" i="14"/>
  <c r="S1239" i="14"/>
  <c r="Y3512" i="14"/>
  <c r="Y1886" i="14"/>
  <c r="V216" i="14"/>
  <c r="V2186" i="14"/>
  <c r="S906" i="14"/>
  <c r="S3097" i="14"/>
  <c r="S3641" i="14"/>
  <c r="V299" i="14"/>
  <c r="S3424" i="14"/>
  <c r="V444" i="14"/>
  <c r="S1343" i="14"/>
  <c r="S2145" i="14"/>
  <c r="S3425" i="14"/>
  <c r="U383" i="12"/>
  <c r="R57" i="12"/>
  <c r="O128" i="12"/>
  <c r="O565" i="12"/>
  <c r="O248" i="12"/>
  <c r="R1154" i="12"/>
  <c r="V2282" i="14"/>
  <c r="Y384" i="14"/>
  <c r="V1960" i="14"/>
  <c r="R491" i="12"/>
  <c r="R75" i="12"/>
  <c r="O119" i="12"/>
  <c r="O1152" i="12"/>
  <c r="O637" i="12"/>
  <c r="V2286" i="14"/>
  <c r="Y3526" i="14"/>
  <c r="Y1069" i="14"/>
  <c r="Y423" i="14"/>
  <c r="Y295" i="14"/>
  <c r="Y3328" i="14"/>
  <c r="Y3286" i="14"/>
  <c r="Y1973" i="14"/>
  <c r="Y640" i="14"/>
  <c r="Y1224" i="14"/>
  <c r="V2919" i="14"/>
  <c r="O395" i="12"/>
  <c r="O501" i="12"/>
  <c r="Y2244" i="14"/>
  <c r="Y837" i="14"/>
  <c r="Y2751" i="14"/>
  <c r="V2979" i="14"/>
  <c r="Y536" i="14"/>
  <c r="Y390" i="14"/>
  <c r="V2234" i="14"/>
  <c r="Y1211" i="14"/>
  <c r="V193" i="14"/>
  <c r="Y3457" i="14"/>
  <c r="O125" i="12"/>
  <c r="V2893" i="14"/>
  <c r="V2036" i="14"/>
  <c r="V1524" i="14"/>
  <c r="Y2999" i="14"/>
  <c r="V1518" i="14"/>
  <c r="Y2102" i="14"/>
  <c r="Y2567" i="14"/>
  <c r="Y2180" i="14"/>
  <c r="Y1158" i="14"/>
  <c r="S198" i="14"/>
  <c r="S523" i="14"/>
  <c r="Y556" i="14"/>
  <c r="V2711" i="14"/>
  <c r="Y752" i="14"/>
  <c r="V2786" i="14"/>
  <c r="V1517" i="14"/>
  <c r="S3605" i="14"/>
  <c r="V103" i="14"/>
  <c r="V2613" i="14"/>
  <c r="V909" i="14"/>
  <c r="S1677" i="14"/>
  <c r="S1782" i="14"/>
  <c r="S565" i="14"/>
  <c r="V1341" i="14"/>
  <c r="V923" i="14"/>
  <c r="S1682" i="14"/>
  <c r="V3062" i="14"/>
  <c r="S3230" i="14"/>
  <c r="S2695" i="14"/>
  <c r="S1558" i="14"/>
  <c r="Y541" i="14"/>
  <c r="R475" i="12"/>
  <c r="R493" i="12"/>
  <c r="O16" i="12"/>
  <c r="O10" i="12"/>
  <c r="O598" i="12"/>
  <c r="O1066" i="12"/>
  <c r="Y204" i="14"/>
  <c r="Y767" i="14"/>
  <c r="R1159" i="12"/>
  <c r="O18" i="12"/>
  <c r="R59" i="12"/>
  <c r="R179" i="12"/>
  <c r="O389" i="12"/>
  <c r="O24" i="12"/>
  <c r="O105" i="12"/>
  <c r="V584" i="14"/>
  <c r="Y305" i="14"/>
  <c r="S3544" i="14"/>
  <c r="Y3459" i="14"/>
  <c r="Y3085" i="14"/>
  <c r="Y3174" i="14"/>
  <c r="Y2026" i="14"/>
  <c r="Y1522" i="14"/>
  <c r="Y488" i="14"/>
  <c r="Y1806" i="14"/>
  <c r="V2471" i="14"/>
  <c r="Y3115" i="14"/>
  <c r="Y2733" i="14"/>
  <c r="S385" i="14"/>
  <c r="O537" i="12"/>
  <c r="O41" i="12"/>
  <c r="Y2022" i="14"/>
  <c r="Y395" i="14"/>
  <c r="V2091" i="14"/>
  <c r="Y1521" i="14"/>
  <c r="Y3205" i="14"/>
  <c r="Y2395" i="14"/>
  <c r="V2924" i="14"/>
  <c r="V2235" i="14"/>
  <c r="S1111" i="14"/>
  <c r="O206" i="12"/>
  <c r="Y2864" i="14"/>
  <c r="Y2384" i="14"/>
  <c r="Y432" i="14"/>
  <c r="Y1685" i="14"/>
  <c r="V290" i="14"/>
  <c r="V855" i="14"/>
  <c r="S2356" i="14"/>
  <c r="S1903" i="14"/>
  <c r="S2204" i="14"/>
  <c r="V1527" i="14"/>
  <c r="V207" i="14"/>
  <c r="V2789" i="14"/>
  <c r="V739" i="14"/>
  <c r="S321" i="14"/>
  <c r="S181" i="14"/>
  <c r="Y1783" i="14"/>
  <c r="V1785" i="14"/>
  <c r="Y832" i="14"/>
  <c r="S332" i="14"/>
  <c r="S3294" i="14"/>
  <c r="S3229" i="14"/>
  <c r="S1623" i="14"/>
  <c r="S3185" i="14"/>
  <c r="U345" i="12"/>
  <c r="O69" i="12"/>
  <c r="R178" i="12"/>
  <c r="R311" i="12"/>
  <c r="O55" i="12"/>
  <c r="O498" i="12"/>
  <c r="Y2828" i="14"/>
  <c r="V2222" i="14"/>
  <c r="V3599" i="14"/>
  <c r="O381" i="12"/>
  <c r="O70" i="12"/>
  <c r="Y1261" i="14"/>
  <c r="R94" i="12"/>
  <c r="O571" i="12"/>
  <c r="O250" i="12"/>
  <c r="O134" i="12"/>
  <c r="O562" i="12"/>
  <c r="Y3319" i="14"/>
  <c r="Y3103" i="14"/>
  <c r="Y33" i="14"/>
  <c r="Y2352" i="14"/>
  <c r="Y1048" i="14"/>
  <c r="Y2939" i="14"/>
  <c r="V2347" i="14"/>
  <c r="V2226" i="14"/>
  <c r="Y2720" i="14"/>
  <c r="Y3187" i="14"/>
  <c r="Y3386" i="14"/>
  <c r="O282" i="12"/>
  <c r="Y2991" i="14"/>
  <c r="Y2296" i="14"/>
  <c r="Y5" i="14"/>
  <c r="Y3422" i="14"/>
  <c r="O394" i="12"/>
  <c r="Y2444" i="14"/>
  <c r="V163" i="14"/>
  <c r="Y1416" i="14"/>
  <c r="V1363" i="14"/>
  <c r="V3279" i="14"/>
  <c r="V2210" i="14"/>
  <c r="S2647" i="14"/>
  <c r="V623" i="14"/>
  <c r="V3139" i="14"/>
  <c r="S3654" i="14"/>
  <c r="V2509" i="14"/>
  <c r="S2880" i="14"/>
  <c r="S3030" i="14"/>
  <c r="Y597" i="14"/>
  <c r="V1068" i="14"/>
  <c r="Y172" i="14"/>
  <c r="V2436" i="14"/>
  <c r="Y1683" i="14"/>
  <c r="Y430" i="14"/>
  <c r="V3224" i="14"/>
  <c r="V2041" i="14"/>
  <c r="V3630" i="14"/>
  <c r="Y2990" i="14"/>
  <c r="Y1415" i="14"/>
  <c r="V3073" i="14"/>
  <c r="Y2458" i="14"/>
  <c r="Y2083" i="14"/>
  <c r="Y3077" i="14"/>
  <c r="V3467" i="14"/>
  <c r="V280" i="14"/>
  <c r="Y619" i="14"/>
  <c r="Y1537" i="14"/>
  <c r="Y3051" i="14"/>
  <c r="Y2575" i="14"/>
  <c r="Y3525" i="14"/>
  <c r="V2851" i="14"/>
  <c r="Y2539" i="14"/>
  <c r="Y1813" i="14"/>
  <c r="V1152" i="14"/>
  <c r="V1628" i="14"/>
  <c r="V723" i="14"/>
  <c r="Y2693" i="14"/>
  <c r="Y3633" i="14"/>
  <c r="V1619" i="14"/>
  <c r="Y2464" i="14"/>
  <c r="Y1980" i="14"/>
  <c r="Y1738" i="14"/>
  <c r="Y1266" i="14"/>
  <c r="V2429" i="14"/>
  <c r="Y1277" i="14"/>
  <c r="Y1740" i="14"/>
  <c r="Y339" i="14"/>
  <c r="Y1225" i="14"/>
  <c r="Y3370" i="14"/>
  <c r="Y3312" i="14"/>
  <c r="Y1606" i="14"/>
  <c r="V3604" i="14"/>
  <c r="Y3180" i="14"/>
  <c r="V2357" i="14"/>
  <c r="Y278" i="14"/>
  <c r="Y3281" i="14"/>
  <c r="V1658" i="14"/>
  <c r="V1240" i="14"/>
  <c r="Y2747" i="14"/>
  <c r="Y99" i="14"/>
  <c r="R597" i="12"/>
  <c r="U597" i="12" s="1"/>
  <c r="U212" i="12"/>
  <c r="U1059" i="12"/>
  <c r="Y253" i="12"/>
  <c r="R559" i="12"/>
  <c r="Y463" i="12"/>
  <c r="U257" i="12"/>
  <c r="Y3510" i="14"/>
  <c r="V1242" i="14"/>
  <c r="V3083" i="14"/>
  <c r="Y1255" i="14"/>
  <c r="Y962" i="14"/>
  <c r="V2717" i="14"/>
  <c r="V484" i="14"/>
  <c r="Y2401" i="14"/>
  <c r="V2830" i="14"/>
  <c r="Y1684" i="14"/>
  <c r="Y2973" i="14"/>
  <c r="V1140" i="14"/>
  <c r="Y18" i="14"/>
  <c r="V2752" i="14"/>
  <c r="V2873" i="14"/>
  <c r="V732" i="14"/>
  <c r="V1160" i="14"/>
  <c r="V1049" i="14"/>
  <c r="Y589" i="14"/>
  <c r="V2560" i="14"/>
  <c r="V364" i="14"/>
  <c r="Y3574" i="14"/>
  <c r="Y1337" i="14"/>
  <c r="Y3449" i="14"/>
  <c r="Y3373" i="14"/>
  <c r="V801" i="14"/>
  <c r="Y2343" i="14"/>
  <c r="Y2905" i="14"/>
  <c r="V338" i="14"/>
  <c r="V2699" i="14"/>
  <c r="V2616" i="14"/>
  <c r="Y3039" i="14"/>
  <c r="Y530" i="14"/>
  <c r="Y2935" i="14"/>
  <c r="Y333" i="14"/>
  <c r="Y815" i="14"/>
  <c r="V1219" i="14"/>
  <c r="Y2797" i="14"/>
  <c r="Y1256" i="14"/>
  <c r="Y1609" i="14"/>
  <c r="V3057" i="14"/>
  <c r="Y1790" i="14"/>
  <c r="Y1395" i="14"/>
  <c r="Y3264" i="14"/>
  <c r="Y3125" i="14"/>
  <c r="V1543" i="14"/>
  <c r="V2217" i="14"/>
  <c r="V2507" i="14"/>
  <c r="V1780" i="14"/>
  <c r="Y1927" i="14"/>
  <c r="V1319" i="14"/>
  <c r="V2813" i="14"/>
  <c r="Y1290" i="14"/>
  <c r="V2631" i="14"/>
  <c r="V2387" i="14"/>
  <c r="Y263" i="14"/>
  <c r="Y70" i="14"/>
  <c r="Y3214" i="14"/>
  <c r="V1620" i="14"/>
  <c r="Y907" i="14"/>
  <c r="V329" i="14"/>
  <c r="Y1863" i="14"/>
  <c r="Y942" i="14"/>
  <c r="Y289" i="14"/>
  <c r="Y745" i="14"/>
  <c r="V477" i="14"/>
  <c r="Y1475" i="14"/>
  <c r="Y3618" i="14"/>
  <c r="V1801" i="14"/>
  <c r="Y575" i="14"/>
  <c r="V368" i="14"/>
  <c r="Y3013" i="14"/>
  <c r="Y521" i="14"/>
  <c r="Y2339" i="14"/>
  <c r="V2976" i="14"/>
  <c r="Y2495" i="14"/>
  <c r="V2126" i="14"/>
  <c r="Y2406" i="14"/>
  <c r="Y2996" i="14"/>
  <c r="Y733" i="14"/>
  <c r="V809" i="14"/>
  <c r="Y3268" i="14"/>
  <c r="Y135" i="14"/>
  <c r="Y173" i="14"/>
  <c r="V2805" i="14"/>
  <c r="Y1727" i="14"/>
  <c r="Y1267" i="14"/>
  <c r="Y2103" i="14"/>
  <c r="V2209" i="14"/>
  <c r="V1311" i="14"/>
  <c r="Y2069" i="14"/>
  <c r="V2477" i="14"/>
  <c r="V1614" i="14"/>
  <c r="V268" i="14"/>
  <c r="Y1349" i="14"/>
  <c r="V1100" i="14"/>
  <c r="Y2696" i="14"/>
  <c r="V379" i="14"/>
  <c r="V705" i="14"/>
  <c r="V1077" i="14"/>
  <c r="Y1871" i="14"/>
  <c r="Y2671" i="14"/>
  <c r="V25" i="14"/>
  <c r="Y3610" i="14"/>
  <c r="R200" i="12"/>
  <c r="Y1106" i="12"/>
  <c r="U150" i="12"/>
  <c r="Y34" i="12"/>
  <c r="Y335" i="12"/>
  <c r="U208" i="12"/>
  <c r="U331" i="12"/>
  <c r="R1115" i="12"/>
  <c r="R626" i="12"/>
  <c r="R636" i="12"/>
  <c r="U441" i="12"/>
  <c r="R230" i="12"/>
  <c r="R239" i="12"/>
  <c r="U85" i="12"/>
  <c r="R1146" i="12"/>
  <c r="U30" i="12"/>
  <c r="R1160" i="12"/>
  <c r="V652" i="14"/>
  <c r="Y1843" i="14"/>
  <c r="Y1985" i="14"/>
  <c r="V1746" i="14"/>
  <c r="Y2220" i="14"/>
  <c r="V2404" i="14"/>
  <c r="Y59" i="14"/>
  <c r="V503" i="14"/>
  <c r="Y1190" i="14"/>
  <c r="Y51" i="14"/>
  <c r="Y1520" i="14"/>
  <c r="Y3132" i="14"/>
  <c r="Y797" i="14"/>
  <c r="Y539" i="14"/>
  <c r="Y336" i="14"/>
  <c r="Y716" i="14"/>
  <c r="V176" i="14"/>
  <c r="Y2132" i="14"/>
  <c r="Y100" i="14"/>
  <c r="V2016" i="14"/>
  <c r="Y1648" i="14"/>
  <c r="V2159" i="14"/>
  <c r="Y2398" i="14"/>
  <c r="V3024" i="14"/>
  <c r="V478" i="14"/>
  <c r="V1453" i="14"/>
  <c r="V1586" i="14"/>
  <c r="V2624" i="14"/>
  <c r="Y527" i="14"/>
  <c r="Y2277" i="14"/>
  <c r="Y2768" i="14"/>
  <c r="V3446" i="14"/>
  <c r="V1978" i="14"/>
  <c r="V1883" i="14"/>
  <c r="Y2981" i="14"/>
  <c r="Y1260" i="14"/>
  <c r="Y478" i="14"/>
  <c r="Y3655" i="14"/>
  <c r="Y3355" i="14"/>
  <c r="Y19" i="14"/>
  <c r="Y2073" i="14"/>
  <c r="V2327" i="14"/>
  <c r="V658" i="14"/>
  <c r="Y1066" i="14"/>
  <c r="Y153" i="14"/>
  <c r="Y141" i="14"/>
  <c r="V2118" i="14"/>
  <c r="V1116" i="14"/>
  <c r="Y614" i="14"/>
  <c r="V2860" i="14"/>
  <c r="Y1979" i="14"/>
  <c r="Y3455" i="14"/>
  <c r="Y2033" i="14"/>
  <c r="Y1858" i="14"/>
  <c r="Y1389" i="14"/>
  <c r="V1254" i="14"/>
  <c r="Y1743" i="14"/>
  <c r="V3496" i="14"/>
  <c r="V3548" i="14"/>
  <c r="V1531" i="14"/>
  <c r="V342" i="14"/>
  <c r="Y760" i="14"/>
  <c r="V892" i="14"/>
  <c r="V566" i="14"/>
  <c r="V2734" i="14"/>
  <c r="V1444" i="14"/>
  <c r="V1675" i="14"/>
  <c r="Y402" i="14"/>
  <c r="Y1212" i="14"/>
  <c r="V2051" i="14"/>
  <c r="V1369" i="14"/>
  <c r="V2100" i="14"/>
  <c r="Y1040" i="14"/>
  <c r="Y2483" i="14"/>
  <c r="V152" i="14"/>
  <c r="Y2511" i="14"/>
  <c r="Y1170" i="14"/>
  <c r="Y2479" i="14"/>
  <c r="V2617" i="14"/>
  <c r="Y1150" i="14"/>
  <c r="V2943" i="14"/>
  <c r="Y3396" i="14"/>
  <c r="Y958" i="14"/>
  <c r="Y2187" i="14"/>
  <c r="Y1612" i="14"/>
  <c r="Y1624" i="14"/>
  <c r="V3586" i="14"/>
  <c r="Y3498" i="14"/>
  <c r="Y2811" i="14"/>
  <c r="Y3047" i="14"/>
  <c r="V1547" i="14"/>
  <c r="Y1548" i="14"/>
  <c r="Y866" i="14"/>
  <c r="V852" i="14"/>
  <c r="V142" i="14"/>
  <c r="Y2936" i="14"/>
  <c r="Y1690" i="14"/>
  <c r="V2914" i="14"/>
  <c r="V2740" i="14"/>
  <c r="Y20" i="14"/>
  <c r="Y1744" i="14"/>
  <c r="V3584" i="14"/>
  <c r="V1344" i="14"/>
  <c r="V896" i="14"/>
  <c r="Y1127" i="14"/>
  <c r="V3290" i="14"/>
  <c r="Y3107" i="14"/>
  <c r="Y2371" i="14"/>
  <c r="R350" i="12"/>
  <c r="R182" i="12"/>
  <c r="R90" i="12"/>
  <c r="Y201" i="12"/>
  <c r="U451" i="12"/>
  <c r="U279" i="12"/>
  <c r="R397" i="12"/>
  <c r="R517" i="12"/>
  <c r="R554" i="12"/>
  <c r="R66" i="12"/>
  <c r="Y254" i="12"/>
  <c r="V2465" i="14"/>
  <c r="V1646" i="14"/>
  <c r="Y3262" i="14"/>
  <c r="V708" i="14"/>
  <c r="Y1503" i="14"/>
  <c r="V1946" i="14"/>
  <c r="Y1879" i="14"/>
  <c r="V1046" i="14"/>
  <c r="Y3529" i="14"/>
  <c r="V1351" i="14"/>
  <c r="Y224" i="14"/>
  <c r="Y1981" i="14"/>
  <c r="Y1816" i="14"/>
  <c r="Y3304" i="14"/>
  <c r="V631" i="14"/>
  <c r="Y3472" i="14"/>
  <c r="V2349" i="14"/>
  <c r="Y2149" i="14"/>
  <c r="Y1585" i="14"/>
  <c r="Y283" i="14"/>
  <c r="Y2638" i="14"/>
  <c r="V2317" i="14"/>
  <c r="Y2563" i="14"/>
  <c r="V1177" i="14"/>
  <c r="Y2788" i="14"/>
  <c r="V3428" i="14"/>
  <c r="V1476" i="14"/>
  <c r="Y2841" i="14"/>
  <c r="V2413" i="14"/>
  <c r="Y1340" i="14"/>
  <c r="Y2583" i="14"/>
  <c r="V1484" i="14"/>
  <c r="Y2937" i="14"/>
  <c r="Y3500" i="14"/>
  <c r="V2360" i="14"/>
  <c r="V2035" i="14"/>
  <c r="Y1041" i="14"/>
  <c r="V440" i="14"/>
  <c r="Y461" i="14"/>
  <c r="Y2355" i="14"/>
  <c r="V1366" i="14"/>
  <c r="V464" i="14"/>
  <c r="Y2865" i="14"/>
  <c r="V3597" i="14"/>
  <c r="Y2248" i="14"/>
  <c r="Y3041" i="14"/>
  <c r="Y615" i="14"/>
  <c r="V944" i="14"/>
  <c r="V355" i="14"/>
  <c r="V13" i="14"/>
  <c r="Y1807" i="14"/>
  <c r="V1553" i="14"/>
  <c r="Y2632" i="14"/>
  <c r="V2547" i="14"/>
  <c r="V1229" i="14"/>
  <c r="Y596" i="14"/>
  <c r="Y50" i="14"/>
  <c r="V731" i="14"/>
  <c r="V310" i="14"/>
  <c r="V2258" i="14"/>
  <c r="Y991" i="14"/>
  <c r="V2279" i="14"/>
  <c r="Y38" i="14"/>
  <c r="V49" i="14"/>
  <c r="V1705" i="14"/>
  <c r="Y3061" i="14"/>
  <c r="Y2962" i="14"/>
  <c r="V783" i="14"/>
  <c r="Y3523" i="14"/>
  <c r="V2299" i="14"/>
  <c r="V2974" i="14"/>
  <c r="V1540" i="14"/>
  <c r="Y3159" i="14"/>
  <c r="V136" i="14"/>
  <c r="V628" i="14"/>
  <c r="V3237" i="14"/>
  <c r="Y407" i="14"/>
  <c r="Y2435" i="14"/>
  <c r="Y2826" i="14"/>
  <c r="V1074" i="14"/>
  <c r="Y2589" i="14"/>
  <c r="Y165" i="14"/>
  <c r="Y925" i="14"/>
  <c r="V3255" i="14"/>
  <c r="Y3252" i="14"/>
  <c r="V2510" i="14"/>
  <c r="Y467" i="14"/>
  <c r="Y1686" i="14"/>
  <c r="Y861" i="14"/>
  <c r="V3565" i="14"/>
  <c r="Y652" i="14"/>
  <c r="Y2363" i="14"/>
  <c r="Y1919" i="14"/>
  <c r="V2652" i="14"/>
  <c r="Y682" i="14"/>
  <c r="Y500" i="14"/>
  <c r="Y2147" i="14"/>
  <c r="Y2668" i="14"/>
  <c r="Y2689" i="14"/>
  <c r="Y36" i="14"/>
  <c r="V1836" i="14"/>
  <c r="Y271" i="14"/>
  <c r="Y2060" i="14"/>
  <c r="V182" i="14"/>
  <c r="Y2723" i="14"/>
  <c r="R25" i="12"/>
  <c r="U133" i="12"/>
  <c r="R1095" i="12"/>
  <c r="U226" i="12"/>
  <c r="U591" i="12"/>
  <c r="U582" i="12"/>
  <c r="U550" i="12"/>
  <c r="U369" i="12"/>
  <c r="U1051" i="12"/>
  <c r="R63" i="12"/>
  <c r="U576" i="12"/>
  <c r="U305" i="12"/>
  <c r="R566" i="12"/>
  <c r="U160" i="12"/>
  <c r="R11" i="12"/>
  <c r="U1093" i="12"/>
  <c r="R408" i="12"/>
  <c r="R406" i="12"/>
  <c r="U634" i="12"/>
  <c r="R1064" i="12"/>
  <c r="R570" i="12"/>
  <c r="V1010" i="14"/>
  <c r="Y912" i="14"/>
  <c r="V639" i="14"/>
  <c r="V1352" i="14"/>
  <c r="V3468" i="14"/>
  <c r="Y2604" i="14"/>
  <c r="V443" i="14"/>
  <c r="V2645" i="14"/>
  <c r="Y537" i="14"/>
  <c r="V2189" i="14"/>
  <c r="Y899" i="14"/>
  <c r="Y2584" i="14"/>
  <c r="V715" i="14"/>
  <c r="V793" i="14"/>
  <c r="U499" i="12"/>
  <c r="R504" i="12"/>
  <c r="U22" i="12"/>
  <c r="R580" i="12"/>
  <c r="R1049" i="12"/>
  <c r="U100" i="12"/>
  <c r="Y262" i="12"/>
  <c r="Y142" i="12"/>
  <c r="U156" i="12"/>
  <c r="R302" i="12"/>
  <c r="Y452" i="12"/>
  <c r="V2178" i="14"/>
  <c r="V1360" i="14"/>
  <c r="O64" i="12"/>
  <c r="V1182" i="14"/>
  <c r="Y1376" i="14"/>
  <c r="Y169" i="14"/>
  <c r="Y2559" i="14"/>
  <c r="V2366" i="14"/>
  <c r="V3353" i="14"/>
  <c r="S2785" i="14"/>
  <c r="V116" i="14"/>
  <c r="V21" i="14"/>
  <c r="Y1722" i="14"/>
  <c r="S2588" i="14"/>
  <c r="S2874" i="14"/>
  <c r="V2302" i="14"/>
  <c r="V2636" i="14"/>
  <c r="V1314" i="14"/>
  <c r="S1528" i="14"/>
  <c r="Y76" i="14"/>
  <c r="V1545" i="14"/>
  <c r="Y2459" i="14"/>
  <c r="Y2995" i="14"/>
  <c r="V2005" i="14"/>
  <c r="Y2478" i="14"/>
  <c r="V1506" i="14"/>
  <c r="V3419" i="14"/>
  <c r="V1029" i="14"/>
  <c r="Y599" i="14"/>
  <c r="Y3494" i="14"/>
  <c r="Y3585" i="14"/>
  <c r="Y1655" i="14"/>
  <c r="Y1043" i="14"/>
  <c r="V1057" i="14"/>
  <c r="Y147" i="14"/>
  <c r="Y35" i="14"/>
  <c r="Y2105" i="14"/>
  <c r="Y3591" i="14"/>
  <c r="V648" i="14"/>
  <c r="Y345" i="14"/>
  <c r="Y1674" i="14"/>
  <c r="Y1901" i="14"/>
  <c r="Y787" i="14"/>
  <c r="V3409" i="14"/>
  <c r="Y2162" i="14"/>
  <c r="Y2252" i="14"/>
  <c r="Y2882" i="14"/>
  <c r="V2522" i="14"/>
  <c r="Y1117" i="14"/>
  <c r="V2549" i="14"/>
  <c r="Y559" i="14"/>
  <c r="Y1148" i="14"/>
  <c r="V2428" i="14"/>
  <c r="Y902" i="14"/>
  <c r="Y30" i="14"/>
  <c r="V840" i="14"/>
  <c r="V1988" i="14"/>
  <c r="Y3261" i="14"/>
  <c r="V1610" i="14"/>
  <c r="Y2525" i="14"/>
  <c r="V1359" i="14"/>
  <c r="Y930" i="14"/>
  <c r="V1253" i="14"/>
  <c r="Y3278" i="14"/>
  <c r="V2802" i="14"/>
  <c r="V1028" i="14"/>
  <c r="Y34" i="14"/>
  <c r="Y3179" i="14"/>
  <c r="Y1923" i="14"/>
  <c r="Y475" i="14"/>
  <c r="Y2293" i="14"/>
  <c r="U104" i="12"/>
  <c r="U440" i="12"/>
  <c r="R497" i="12"/>
  <c r="R219" i="12"/>
  <c r="U400" i="12"/>
  <c r="Y629" i="12"/>
  <c r="U323" i="12"/>
  <c r="U251" i="12"/>
  <c r="R476" i="12"/>
  <c r="R375" i="12"/>
  <c r="V2726" i="14"/>
  <c r="V1015" i="14"/>
  <c r="Y1346" i="14"/>
  <c r="V2261" i="14"/>
  <c r="Y3327" i="14"/>
  <c r="Y2975" i="14"/>
  <c r="V1860" i="14"/>
  <c r="V2184" i="14"/>
  <c r="Y2184" i="14" s="1"/>
  <c r="Y534" i="14"/>
  <c r="Y2748" i="14"/>
  <c r="V3231" i="14"/>
  <c r="Y2468" i="14"/>
  <c r="Y386" i="14"/>
  <c r="Y2013" i="14"/>
  <c r="Y1659" i="14"/>
  <c r="Y1440" i="14"/>
  <c r="Y1598" i="14"/>
  <c r="Y3208" i="14"/>
  <c r="V2267" i="14"/>
  <c r="Y3578" i="14"/>
  <c r="V3632" i="14"/>
  <c r="V2871" i="14"/>
  <c r="Y2098" i="14"/>
  <c r="Y2161" i="14"/>
  <c r="Y1760" i="14"/>
  <c r="V1839" i="14"/>
  <c r="V917" i="14"/>
  <c r="Y1967" i="14"/>
  <c r="V2251" i="14"/>
  <c r="Y2475" i="14"/>
  <c r="V1756" i="14"/>
  <c r="Y215" i="14"/>
  <c r="Y496" i="14"/>
  <c r="Y2135" i="14"/>
  <c r="Y3197" i="14"/>
  <c r="Y1974" i="14"/>
  <c r="Y1487" i="14"/>
  <c r="Y3148" i="14"/>
  <c r="Y1419" i="14"/>
  <c r="Y801" i="14"/>
  <c r="Y1396" i="14"/>
  <c r="V765" i="14"/>
  <c r="V2606" i="14"/>
  <c r="Y162" i="14"/>
  <c r="Y531" i="14"/>
  <c r="Y327" i="14"/>
  <c r="Y2715" i="14"/>
  <c r="Y563" i="14"/>
  <c r="Y2305" i="14"/>
  <c r="Y1238" i="14"/>
  <c r="Y1570" i="14"/>
  <c r="V1178" i="14"/>
  <c r="Y1457" i="14"/>
  <c r="V3287" i="14"/>
  <c r="V1892" i="14"/>
  <c r="Y455" i="14"/>
  <c r="V622" i="14"/>
  <c r="V3489" i="14"/>
  <c r="Y2859" i="14"/>
  <c r="Y1485" i="14"/>
  <c r="Y3354" i="14"/>
  <c r="Y657" i="14"/>
  <c r="V2878" i="14"/>
  <c r="V2164" i="14"/>
  <c r="V2245" i="14"/>
  <c r="Y3569" i="14"/>
  <c r="Y4" i="14"/>
  <c r="Y3295" i="14"/>
  <c r="Y3118" i="14"/>
  <c r="V833" i="14"/>
  <c r="Y2392" i="14"/>
  <c r="V1761" i="14"/>
  <c r="Y1849" i="14"/>
  <c r="Y203" i="14"/>
  <c r="Y159" i="14"/>
  <c r="Y2462" i="14"/>
  <c r="V2977" i="14"/>
  <c r="V1515" i="14"/>
  <c r="V1490" i="14"/>
  <c r="V2950" i="14"/>
  <c r="Y1736" i="14"/>
  <c r="Y3273" i="14"/>
  <c r="Y2045" i="14"/>
  <c r="Y2351" i="14"/>
  <c r="Y904" i="14"/>
  <c r="V2089" i="14"/>
  <c r="Y721" i="14"/>
  <c r="Y2619" i="14"/>
  <c r="V2927" i="14"/>
  <c r="V859" i="14"/>
  <c r="V2923" i="14"/>
  <c r="V634" i="14"/>
  <c r="V3196" i="14"/>
  <c r="V2800" i="14"/>
  <c r="Y788" i="14"/>
  <c r="V138" i="14"/>
  <c r="Y3511" i="14"/>
  <c r="Y3" i="14"/>
  <c r="Y3199" i="14"/>
  <c r="Y148" i="14"/>
  <c r="Y1680" i="14"/>
  <c r="R146" i="12"/>
  <c r="R1043" i="12"/>
  <c r="U204" i="12"/>
  <c r="U339" i="12"/>
  <c r="R295" i="12"/>
  <c r="R423" i="12"/>
  <c r="U633" i="12"/>
  <c r="R563" i="12"/>
  <c r="R47" i="12"/>
  <c r="R610" i="12"/>
  <c r="Y440" i="12"/>
  <c r="R300" i="12"/>
  <c r="Y513" i="12"/>
  <c r="R122" i="12"/>
  <c r="R264" i="12"/>
  <c r="U454" i="12"/>
  <c r="R120" i="12"/>
  <c r="R539" i="12"/>
  <c r="R173" i="12"/>
  <c r="U225" i="12"/>
  <c r="V2216" i="14"/>
  <c r="V2266" i="14"/>
  <c r="V3241" i="14"/>
  <c r="Y1165" i="14"/>
  <c r="Y2310" i="14"/>
  <c r="Y1151" i="14"/>
  <c r="Y101" i="14"/>
  <c r="Y712" i="14"/>
  <c r="V1054" i="14"/>
  <c r="Y3246" i="14"/>
  <c r="V3450" i="14"/>
  <c r="V298" i="14"/>
  <c r="Y1445" i="14"/>
  <c r="V264" i="14"/>
  <c r="V2848" i="14"/>
  <c r="Y3225" i="14"/>
  <c r="Y2374" i="14"/>
  <c r="Y1237" i="14"/>
  <c r="V3470" i="14"/>
  <c r="V1504" i="14"/>
  <c r="Y2232" i="14"/>
  <c r="Y1582" i="14"/>
  <c r="Y2353" i="14"/>
  <c r="V1977" i="14"/>
  <c r="Y2503" i="14"/>
  <c r="Y2297" i="14"/>
  <c r="V1428" i="14"/>
  <c r="V3317" i="14"/>
  <c r="V1252" i="14"/>
  <c r="Y2445" i="14"/>
  <c r="V549" i="14"/>
  <c r="Y1200" i="14"/>
  <c r="V1079" i="14"/>
  <c r="V2508" i="14"/>
  <c r="Y3629" i="14"/>
  <c r="Y3165" i="14"/>
  <c r="Y2275" i="14"/>
  <c r="V1889" i="14"/>
  <c r="V516" i="14"/>
  <c r="Y860" i="14"/>
  <c r="Y1799" i="14"/>
  <c r="Y98" i="14"/>
  <c r="Y1883" i="14"/>
  <c r="V2303" i="14"/>
  <c r="Y668" i="14"/>
  <c r="Y1754" i="14"/>
  <c r="Y882" i="14"/>
  <c r="Y1557" i="14"/>
  <c r="V1161" i="14"/>
  <c r="Y3088" i="14"/>
  <c r="V79" i="14"/>
  <c r="V1908" i="14"/>
  <c r="Y1512" i="14"/>
  <c r="V1559" i="14"/>
  <c r="Y60" i="14"/>
  <c r="Y786" i="14"/>
  <c r="V372" i="14"/>
  <c r="Y3538" i="14"/>
  <c r="Y1384" i="14"/>
  <c r="Y1075" i="14"/>
  <c r="V2307" i="14"/>
  <c r="Y2515" i="14"/>
  <c r="Y2264" i="14"/>
  <c r="Y86" i="14"/>
  <c r="Y1172" i="14"/>
  <c r="Y2489" i="14"/>
  <c r="Y2917" i="14"/>
  <c r="Y1745" i="14"/>
  <c r="Y2564" i="14"/>
  <c r="Y701" i="14"/>
  <c r="V704" i="14"/>
  <c r="Y704" i="14" s="1"/>
  <c r="V975" i="14"/>
  <c r="Y3642" i="14"/>
  <c r="Y2358" i="14"/>
  <c r="Y3384" i="14"/>
  <c r="V2691" i="14"/>
  <c r="Y1821" i="14"/>
  <c r="Y1317" i="14"/>
  <c r="V1930" i="14"/>
  <c r="Y3337" i="14"/>
  <c r="V450" i="14"/>
  <c r="Y441" i="14"/>
  <c r="Y1544" i="14"/>
  <c r="Y2261" i="14"/>
  <c r="V471" i="14"/>
  <c r="V1510" i="14"/>
  <c r="Y1978" i="14"/>
  <c r="Y756" i="14"/>
  <c r="V55" i="14"/>
  <c r="Y3153" i="14"/>
  <c r="Y328" i="14"/>
  <c r="Y1306" i="14"/>
  <c r="Y2467" i="14"/>
  <c r="V1087" i="14"/>
  <c r="V71" i="14"/>
  <c r="Y1507" i="14"/>
  <c r="V3023" i="14"/>
  <c r="V675" i="14"/>
  <c r="V3454" i="14"/>
  <c r="Y192" i="14"/>
  <c r="Y1418" i="14"/>
  <c r="Y2982" i="14"/>
  <c r="Y1029" i="14"/>
  <c r="Y1447" i="14"/>
  <c r="Y850" i="14"/>
  <c r="Y3545" i="14"/>
  <c r="Y1428" i="14"/>
  <c r="V3127" i="14"/>
  <c r="V1895" i="14"/>
  <c r="V2405" i="14"/>
  <c r="Y3280" i="14"/>
  <c r="R143" i="12"/>
  <c r="R425" i="12"/>
  <c r="U293" i="12"/>
  <c r="R197" i="12"/>
  <c r="R79" i="12"/>
  <c r="U7" i="12"/>
  <c r="U594" i="12"/>
  <c r="R490" i="12"/>
  <c r="R81" i="12"/>
  <c r="R424" i="12"/>
  <c r="U29" i="12"/>
  <c r="Y1138" i="12"/>
  <c r="Y158" i="12"/>
  <c r="Y1044" i="12"/>
  <c r="R568" i="12"/>
  <c r="U267" i="12"/>
  <c r="R1113" i="12"/>
  <c r="R564" i="12"/>
  <c r="Y77" i="12"/>
  <c r="Y164" i="12"/>
  <c r="V1793" i="14"/>
  <c r="Y275" i="14"/>
  <c r="Y3122" i="14"/>
  <c r="Y645" i="14"/>
  <c r="V2300" i="14"/>
  <c r="V1247" i="14"/>
  <c r="Y1862" i="14"/>
  <c r="Y1434" i="14"/>
  <c r="Y1667" i="14"/>
  <c r="Y3464" i="14"/>
  <c r="V2799" i="14"/>
  <c r="Y2460" i="14"/>
  <c r="V156" i="14"/>
  <c r="V2601" i="14"/>
  <c r="Y2601" i="14" s="1"/>
  <c r="Y497" i="14"/>
  <c r="V1081" i="14"/>
  <c r="Y2869" i="14"/>
  <c r="Y1718" i="14"/>
  <c r="V2623" i="14"/>
  <c r="Y2623" i="14" s="1"/>
  <c r="Y1693" i="14"/>
  <c r="Y2602" i="14"/>
  <c r="V2908" i="14"/>
  <c r="Y2171" i="14"/>
  <c r="V3595" i="14"/>
  <c r="V1286" i="14"/>
  <c r="V2709" i="14"/>
  <c r="Y3499" i="14"/>
  <c r="Y3607" i="14"/>
  <c r="V1819" i="14"/>
  <c r="Y1139" i="14"/>
  <c r="Y552" i="14"/>
  <c r="V3036" i="14"/>
  <c r="Y1970" i="14"/>
  <c r="Y2241" i="14"/>
  <c r="Y3558" i="14"/>
  <c r="V1109" i="14"/>
  <c r="Y3473" i="14"/>
  <c r="Y2497" i="14"/>
  <c r="V3385" i="14"/>
  <c r="Y510" i="14"/>
  <c r="Y2861" i="14"/>
  <c r="V2506" i="14"/>
  <c r="V52" i="14"/>
  <c r="V2182" i="14"/>
  <c r="Y730" i="14"/>
  <c r="Y1698" i="14"/>
  <c r="V2558" i="14"/>
  <c r="Y3321" i="14"/>
  <c r="Y3639" i="14"/>
  <c r="V1938" i="14"/>
  <c r="V2528" i="14"/>
  <c r="Y1890" i="14"/>
  <c r="Y695" i="14"/>
  <c r="Y97" i="14"/>
  <c r="Y453" i="14"/>
  <c r="V585" i="14"/>
  <c r="Y1304" i="14"/>
  <c r="V1815" i="14"/>
  <c r="Y659" i="14"/>
  <c r="V827" i="14"/>
  <c r="Y2037" i="14"/>
  <c r="V3300" i="14"/>
  <c r="Y2579" i="14"/>
  <c r="Y3589" i="14"/>
  <c r="Y2318" i="14"/>
  <c r="Y834" i="14"/>
  <c r="V1709" i="14"/>
  <c r="Y2627" i="14"/>
  <c r="Y3198" i="14"/>
  <c r="V474" i="14"/>
  <c r="Y3501" i="14"/>
  <c r="Y2552" i="14"/>
  <c r="V170" i="14"/>
  <c r="Y3518" i="14"/>
  <c r="Y2146" i="14"/>
  <c r="V1711" i="14"/>
  <c r="Y2741" i="14"/>
  <c r="Y2237" i="14"/>
  <c r="Y3465" i="14"/>
  <c r="Y693" i="14"/>
  <c r="V1720" i="14"/>
  <c r="Y1056" i="14"/>
  <c r="V2614" i="14"/>
  <c r="Y838" i="14"/>
  <c r="Y274" i="14"/>
  <c r="V1278" i="14"/>
  <c r="V2212" i="14"/>
  <c r="Y569" i="14"/>
  <c r="Y152" i="14"/>
  <c r="Y354" i="12"/>
  <c r="U1079" i="12"/>
  <c r="Y45" i="12"/>
  <c r="U228" i="12"/>
  <c r="Y615" i="12"/>
  <c r="E3016" i="14" l="1"/>
  <c r="A3016" i="14" s="1"/>
  <c r="E757" i="14"/>
  <c r="A757" i="14" s="1"/>
  <c r="E1044" i="14"/>
  <c r="A1044" i="14" s="1"/>
  <c r="E1866" i="14"/>
  <c r="A1866" i="14" s="1"/>
  <c r="E1566" i="14"/>
  <c r="A1566" i="14" s="1"/>
  <c r="E3628" i="14"/>
  <c r="A3628" i="14" s="1"/>
  <c r="E3133" i="14"/>
  <c r="A3133" i="14" s="1"/>
  <c r="E2650" i="14"/>
  <c r="A2650" i="14" s="1"/>
  <c r="E2810" i="14"/>
  <c r="A2810" i="14" s="1"/>
  <c r="E868" i="14"/>
  <c r="A868" i="14" s="1"/>
  <c r="E301" i="14"/>
  <c r="A301" i="14" s="1"/>
  <c r="E2885" i="14"/>
  <c r="A2885" i="14" s="1"/>
  <c r="E2044" i="14"/>
  <c r="A2044" i="14" s="1"/>
  <c r="E3182" i="14"/>
  <c r="A3182" i="14" s="1"/>
  <c r="E107" i="14"/>
  <c r="A107" i="14" s="1"/>
  <c r="E1573" i="14"/>
  <c r="A1573" i="14" s="1"/>
  <c r="E3596" i="14"/>
  <c r="A3596" i="14" s="1"/>
  <c r="F433" i="12"/>
  <c r="B433" i="12" s="1"/>
  <c r="E2959" i="14"/>
  <c r="A2959" i="14" s="1"/>
  <c r="E3502" i="14"/>
  <c r="A3502" i="14" s="1"/>
  <c r="E1857" i="14"/>
  <c r="A1857" i="14" s="1"/>
  <c r="E883" i="14"/>
  <c r="A883" i="14" s="1"/>
  <c r="E3408" i="14"/>
  <c r="A3408" i="14" s="1"/>
  <c r="E2007" i="14"/>
  <c r="A2007" i="14" s="1"/>
  <c r="E2137" i="14"/>
  <c r="A2137" i="14" s="1"/>
  <c r="E2931" i="14"/>
  <c r="A2931" i="14" s="1"/>
  <c r="E737" i="14"/>
  <c r="A737" i="14" s="1"/>
  <c r="E1322" i="14"/>
  <c r="A1322" i="14" s="1"/>
  <c r="E1236" i="14"/>
  <c r="A1236" i="14" s="1"/>
  <c r="E1392" i="14"/>
  <c r="A1392" i="14" s="1"/>
  <c r="E927" i="14"/>
  <c r="A927" i="14" s="1"/>
  <c r="E1310" i="14"/>
  <c r="A1310" i="14" s="1"/>
  <c r="E1016" i="14"/>
  <c r="A1016" i="14" s="1"/>
  <c r="E2690" i="14"/>
  <c r="A2690" i="14" s="1"/>
  <c r="E2745" i="14"/>
  <c r="A2745" i="14" s="1"/>
  <c r="E851" i="14"/>
  <c r="A851" i="14" s="1"/>
  <c r="E3091" i="14"/>
  <c r="A3091" i="14" s="1"/>
  <c r="E844" i="14"/>
  <c r="A844" i="14" s="1"/>
  <c r="E799" i="14"/>
  <c r="A799" i="14" s="1"/>
  <c r="E2574" i="14"/>
  <c r="A2574" i="14" s="1"/>
  <c r="E158" i="14"/>
  <c r="A158" i="14" s="1"/>
  <c r="E81" i="14"/>
  <c r="A81" i="14" s="1"/>
  <c r="E2215" i="14"/>
  <c r="A2215" i="14" s="1"/>
  <c r="E1071" i="14"/>
  <c r="A1071" i="14" s="1"/>
  <c r="E470" i="14"/>
  <c r="A470" i="14" s="1"/>
  <c r="E1829" i="14"/>
  <c r="A1829" i="14" s="1"/>
  <c r="E143" i="14"/>
  <c r="A143" i="14" s="1"/>
  <c r="E1607" i="14"/>
  <c r="A1607" i="14" s="1"/>
  <c r="E487" i="14"/>
  <c r="A487" i="14" s="1"/>
  <c r="E1920" i="14"/>
  <c r="A1920" i="14" s="1"/>
  <c r="E1373" i="14"/>
  <c r="A1373" i="14" s="1"/>
  <c r="E680" i="14"/>
  <c r="A680" i="14" s="1"/>
  <c r="E3365" i="14"/>
  <c r="A3365" i="14" s="1"/>
  <c r="E3232" i="14"/>
  <c r="A3232" i="14" s="1"/>
  <c r="E194" i="14"/>
  <c r="A194" i="14" s="1"/>
  <c r="E2455" i="14"/>
  <c r="A2455" i="14" s="1"/>
  <c r="E3242" i="14"/>
  <c r="A3242" i="14" s="1"/>
  <c r="E3154" i="14"/>
  <c r="A3154" i="14" s="1"/>
  <c r="E3612" i="14"/>
  <c r="A3612" i="14" s="1"/>
  <c r="E1672" i="14"/>
  <c r="A1672" i="14" s="1"/>
  <c r="E2900" i="14"/>
  <c r="A2900" i="14" s="1"/>
  <c r="E1167" i="14"/>
  <c r="A1167" i="14" s="1"/>
  <c r="E2843" i="14"/>
  <c r="A2843" i="14" s="1"/>
  <c r="E2197" i="14"/>
  <c r="A2197" i="14" s="1"/>
  <c r="E2724" i="14"/>
  <c r="A2724" i="14" s="1"/>
  <c r="E3260" i="14"/>
  <c r="A3260" i="14" s="1"/>
  <c r="E220" i="14"/>
  <c r="A220" i="14" s="1"/>
  <c r="E3556" i="14"/>
  <c r="A3556" i="14" s="1"/>
  <c r="E2410" i="14"/>
  <c r="A2410" i="14" s="1"/>
  <c r="E514" i="14"/>
  <c r="A514" i="14" s="1"/>
  <c r="E753" i="14"/>
  <c r="A753" i="14" s="1"/>
  <c r="E1424" i="14"/>
  <c r="A1424" i="14" s="1"/>
  <c r="E1584" i="14"/>
  <c r="A1584" i="14" s="1"/>
  <c r="E2593" i="14"/>
  <c r="A2593" i="14" s="1"/>
  <c r="E1174" i="14"/>
  <c r="A1174" i="14" s="1"/>
  <c r="E3637" i="14"/>
  <c r="A3637" i="14" s="1"/>
  <c r="E1400" i="14"/>
  <c r="A1400" i="14" s="1"/>
  <c r="E2288" i="14"/>
  <c r="A2288" i="14" s="1"/>
  <c r="E226" i="14"/>
  <c r="A226" i="14" s="1"/>
  <c r="E3485" i="14"/>
  <c r="A3485" i="14" s="1"/>
  <c r="E10" i="14"/>
  <c r="A10" i="14" s="1"/>
  <c r="E2653" i="14"/>
  <c r="A2653" i="14" s="1"/>
  <c r="E3474" i="14"/>
  <c r="A3474" i="14" s="1"/>
  <c r="E1982" i="14"/>
  <c r="A1982" i="14" s="1"/>
  <c r="E3434" i="14"/>
  <c r="A3434" i="14" s="1"/>
  <c r="F474" i="12"/>
  <c r="F454" i="13" s="1"/>
  <c r="F218" i="12"/>
  <c r="F532" i="12"/>
  <c r="AH532" i="12" s="1"/>
  <c r="F1092" i="12"/>
  <c r="F1147" i="12"/>
  <c r="B1147" i="12" s="1"/>
  <c r="E2938" i="14"/>
  <c r="A2938" i="14" s="1"/>
  <c r="E2246" i="14"/>
  <c r="A2246" i="14" s="1"/>
  <c r="E1481" i="14"/>
  <c r="A1481" i="14" s="1"/>
  <c r="E1865" i="14"/>
  <c r="A1865" i="14" s="1"/>
  <c r="E915" i="14"/>
  <c r="A915" i="14" s="1"/>
  <c r="E1095" i="14"/>
  <c r="A1095" i="14" s="1"/>
  <c r="E1854" i="14"/>
  <c r="A1854" i="14" s="1"/>
  <c r="E555" i="14"/>
  <c r="A555" i="14" s="1"/>
  <c r="E990" i="14"/>
  <c r="A990" i="14" s="1"/>
  <c r="E1063" i="14"/>
  <c r="A1063" i="14" s="1"/>
  <c r="E2333" i="14"/>
  <c r="A2333" i="14" s="1"/>
  <c r="E1315" i="14"/>
  <c r="A1315" i="14" s="1"/>
  <c r="E2803" i="14"/>
  <c r="A2803" i="14" s="1"/>
  <c r="E1142" i="14"/>
  <c r="A1142" i="14" s="1"/>
  <c r="E2535" i="14"/>
  <c r="A2535" i="14" s="1"/>
  <c r="E1568" i="14"/>
  <c r="A1568" i="14" s="1"/>
  <c r="E3439" i="14"/>
  <c r="A3439" i="14" s="1"/>
  <c r="E1679" i="14"/>
  <c r="A1679" i="14" s="1"/>
  <c r="E1096" i="14"/>
  <c r="A1096" i="14" s="1"/>
  <c r="E3383" i="14"/>
  <c r="A3383" i="14" s="1"/>
  <c r="E2533" i="14"/>
  <c r="A2533" i="14" s="1"/>
  <c r="E1318" i="14"/>
  <c r="A1318" i="14" s="1"/>
  <c r="E588" i="14"/>
  <c r="A588" i="14" s="1"/>
  <c r="E3175" i="14"/>
  <c r="A3175" i="14" s="1"/>
  <c r="E826" i="14"/>
  <c r="A826" i="14" s="1"/>
  <c r="E2688" i="14"/>
  <c r="A2688" i="14" s="1"/>
  <c r="E144" i="14"/>
  <c r="A144" i="14" s="1"/>
  <c r="E1336" i="14"/>
  <c r="A1336" i="14" s="1"/>
  <c r="E3477" i="14"/>
  <c r="A3477" i="14" s="1"/>
  <c r="E126" i="14"/>
  <c r="A126" i="14" s="1"/>
  <c r="E3451" i="14"/>
  <c r="A3451" i="14" s="1"/>
  <c r="E3508" i="14"/>
  <c r="A3508" i="14" s="1"/>
  <c r="E2269" i="14"/>
  <c r="A2269" i="14" s="1"/>
  <c r="E1861" i="14"/>
  <c r="A1861" i="14" s="1"/>
  <c r="E2012" i="14"/>
  <c r="A2012" i="14" s="1"/>
  <c r="E3025" i="14"/>
  <c r="A3025" i="14" s="1"/>
  <c r="E3266" i="14"/>
  <c r="A3266" i="14" s="1"/>
  <c r="E1326" i="14"/>
  <c r="A1326" i="14" s="1"/>
  <c r="E1594" i="14"/>
  <c r="A1594" i="14" s="1"/>
  <c r="E3200" i="14"/>
  <c r="A3200" i="14" s="1"/>
  <c r="E2272" i="14"/>
  <c r="A2272" i="14" s="1"/>
  <c r="E3027" i="14"/>
  <c r="A3027" i="14" s="1"/>
  <c r="E2121" i="14"/>
  <c r="A2121" i="14" s="1"/>
  <c r="E3289" i="14"/>
  <c r="A3289" i="14" s="1"/>
  <c r="E775" i="14"/>
  <c r="A775" i="14" s="1"/>
  <c r="E996" i="14"/>
  <c r="A996" i="14" s="1"/>
  <c r="E404" i="14"/>
  <c r="A404" i="14" s="1"/>
  <c r="E3445" i="14"/>
  <c r="A3445" i="14" s="1"/>
  <c r="E2192" i="14"/>
  <c r="A2192" i="14" s="1"/>
  <c r="E1448" i="14"/>
  <c r="A1448" i="14" s="1"/>
  <c r="E1652" i="14"/>
  <c r="A1652" i="14" s="1"/>
  <c r="E926" i="14"/>
  <c r="A926" i="14" s="1"/>
  <c r="E3053" i="14"/>
  <c r="A3053" i="14" s="1"/>
  <c r="E1802" i="14"/>
  <c r="A1802" i="14" s="1"/>
  <c r="E1791" i="14"/>
  <c r="A1791" i="14" s="1"/>
  <c r="E2757" i="14"/>
  <c r="A2757" i="14" s="1"/>
  <c r="E3484" i="14"/>
  <c r="A3484" i="14" s="1"/>
  <c r="E1350" i="14"/>
  <c r="A1350" i="14" s="1"/>
  <c r="E2474" i="14"/>
  <c r="A2474" i="14" s="1"/>
  <c r="E1404" i="14"/>
  <c r="A1404" i="14" s="1"/>
  <c r="E3044" i="14"/>
  <c r="A3044" i="14" s="1"/>
  <c r="E871" i="14"/>
  <c r="A871" i="14" s="1"/>
  <c r="E620" i="14"/>
  <c r="A620" i="14" s="1"/>
  <c r="F457" i="12"/>
  <c r="B457" i="12" s="1"/>
  <c r="F409" i="12"/>
  <c r="B409" i="12" s="1"/>
  <c r="F176" i="12"/>
  <c r="F171" i="13" s="1"/>
  <c r="F118" i="12"/>
  <c r="F114" i="13" s="1"/>
  <c r="F49" i="12"/>
  <c r="F47" i="13" s="1"/>
  <c r="E2052" i="14"/>
  <c r="A2052" i="14" s="1"/>
  <c r="E1848" i="14"/>
  <c r="A1848" i="14" s="1"/>
  <c r="E472" i="14"/>
  <c r="A472" i="14" s="1"/>
  <c r="E3283" i="14"/>
  <c r="A3283" i="14" s="1"/>
  <c r="E1222" i="14"/>
  <c r="A1222" i="14" s="1"/>
  <c r="E3366" i="14"/>
  <c r="A3366" i="14" s="1"/>
  <c r="E1076" i="14"/>
  <c r="A1076" i="14" s="1"/>
  <c r="E1840" i="14"/>
  <c r="A1840" i="14" s="1"/>
  <c r="E1699" i="14"/>
  <c r="A1699" i="14" s="1"/>
  <c r="E3616" i="14"/>
  <c r="A3616" i="14" s="1"/>
  <c r="E1168" i="14"/>
  <c r="A1168" i="14" s="1"/>
  <c r="E1788" i="14"/>
  <c r="A1788" i="14" s="1"/>
  <c r="E2122" i="14"/>
  <c r="A2122" i="14" s="1"/>
  <c r="E3267" i="14"/>
  <c r="A3267" i="14" s="1"/>
  <c r="E1949" i="14"/>
  <c r="A1949" i="14" s="1"/>
  <c r="E602" i="14"/>
  <c r="A602" i="14" s="1"/>
  <c r="E1421" i="14"/>
  <c r="A1421" i="14" s="1"/>
  <c r="E1107" i="14"/>
  <c r="A1107" i="14" s="1"/>
  <c r="E2598" i="14"/>
  <c r="A2598" i="14" s="1"/>
  <c r="E3323" i="14"/>
  <c r="A3323" i="14" s="1"/>
  <c r="E2697" i="14"/>
  <c r="A2697" i="14" s="1"/>
  <c r="E2909" i="14"/>
  <c r="A2909" i="14" s="1"/>
  <c r="E1629" i="14"/>
  <c r="A1629" i="14" s="1"/>
  <c r="E435" i="14"/>
  <c r="A435" i="14" s="1"/>
  <c r="E651" i="14"/>
  <c r="A651" i="14" s="1"/>
  <c r="E1951" i="14"/>
  <c r="A1951" i="14" s="1"/>
  <c r="E1869" i="14"/>
  <c r="A1869" i="14" s="1"/>
  <c r="E2039" i="14"/>
  <c r="A2039" i="14" s="1"/>
  <c r="E3440" i="14"/>
  <c r="A3440" i="14" s="1"/>
  <c r="E583" i="14"/>
  <c r="A583" i="14" s="1"/>
  <c r="E93" i="14"/>
  <c r="A93" i="14" s="1"/>
  <c r="E1574" i="14"/>
  <c r="A1574" i="14" s="1"/>
  <c r="E1902" i="14"/>
  <c r="A1902" i="14" s="1"/>
  <c r="E3048" i="14"/>
  <c r="A3048" i="14" s="1"/>
  <c r="E857" i="14"/>
  <c r="A857" i="14" s="1"/>
  <c r="E1957" i="14"/>
  <c r="A1957" i="14" s="1"/>
  <c r="E3653" i="14"/>
  <c r="A3653" i="14" s="1"/>
  <c r="E759" i="14"/>
  <c r="A759" i="14" s="1"/>
  <c r="E2687" i="14"/>
  <c r="A2687" i="14" s="1"/>
  <c r="E113" i="14"/>
  <c r="A113" i="14" s="1"/>
  <c r="E3521" i="14"/>
  <c r="A3521" i="14" s="1"/>
  <c r="E1011" i="14"/>
  <c r="A1011" i="14" s="1"/>
  <c r="E2415" i="14"/>
  <c r="A2415" i="14" s="1"/>
  <c r="E1700" i="14"/>
  <c r="A1700" i="14" s="1"/>
  <c r="E3169" i="14"/>
  <c r="A3169" i="14" s="1"/>
  <c r="E3143" i="14"/>
  <c r="A3143" i="14" s="1"/>
  <c r="E2806" i="14"/>
  <c r="A2806" i="14" s="1"/>
  <c r="E3291" i="14"/>
  <c r="A3291" i="14" s="1"/>
  <c r="E346" i="14"/>
  <c r="A346" i="14" s="1"/>
  <c r="E1089" i="14"/>
  <c r="A1089" i="14" s="1"/>
  <c r="E1856" i="14"/>
  <c r="A1856" i="14" s="1"/>
  <c r="E1563" i="14"/>
  <c r="A1563" i="14" s="1"/>
  <c r="E3621" i="14"/>
  <c r="A3621" i="14" s="1"/>
  <c r="E3460" i="14"/>
  <c r="A3460" i="14" s="1"/>
  <c r="E2573" i="14"/>
  <c r="A2573" i="14" s="1"/>
  <c r="E3503" i="14"/>
  <c r="A3503" i="14" s="1"/>
  <c r="E1279" i="14"/>
  <c r="A1279" i="14" s="1"/>
  <c r="E1163" i="14"/>
  <c r="A1163" i="14" s="1"/>
  <c r="E841" i="14"/>
  <c r="A841" i="14" s="1"/>
  <c r="E1024" i="14"/>
  <c r="A1024" i="14" s="1"/>
  <c r="E817" i="14"/>
  <c r="A817" i="14" s="1"/>
  <c r="E2581" i="14"/>
  <c r="A2581" i="14" s="1"/>
  <c r="E3426" i="14"/>
  <c r="A3426" i="14" s="1"/>
  <c r="E3035" i="14"/>
  <c r="A3035" i="14" s="1"/>
  <c r="E2183" i="14"/>
  <c r="A2183" i="14" s="1"/>
  <c r="E3592" i="14"/>
  <c r="A3592" i="14" s="1"/>
  <c r="E807" i="14"/>
  <c r="A807" i="14" s="1"/>
  <c r="E1876" i="14"/>
  <c r="A1876" i="14" s="1"/>
  <c r="F272" i="12"/>
  <c r="E2225" i="14"/>
  <c r="A2225" i="14" s="1"/>
  <c r="F407" i="12"/>
  <c r="E2947" i="14"/>
  <c r="A2947" i="14" s="1"/>
  <c r="E688" i="14"/>
  <c r="A688" i="14" s="1"/>
  <c r="E3343" i="14"/>
  <c r="A3343" i="14" s="1"/>
  <c r="E3022" i="14"/>
  <c r="A3022" i="14" s="1"/>
  <c r="E829" i="14"/>
  <c r="A829" i="14" s="1"/>
  <c r="E1271" i="14"/>
  <c r="A1271" i="14" s="1"/>
  <c r="E2004" i="14"/>
  <c r="A2004" i="14" s="1"/>
  <c r="E714" i="14"/>
  <c r="A714" i="14" s="1"/>
  <c r="E2516" i="14"/>
  <c r="A2516" i="14" s="1"/>
  <c r="E3330" i="14"/>
  <c r="A3330" i="14" s="1"/>
  <c r="E1235" i="14"/>
  <c r="A1235" i="14" s="1"/>
  <c r="E2053" i="14"/>
  <c r="A2053" i="14" s="1"/>
  <c r="E3213" i="14"/>
  <c r="A3213" i="14" s="1"/>
  <c r="E188" i="14"/>
  <c r="A188" i="14" s="1"/>
  <c r="E3332" i="14"/>
  <c r="A3332" i="14" s="1"/>
  <c r="E581" i="14"/>
  <c r="A581" i="14" s="1"/>
  <c r="E2450" i="14"/>
  <c r="A2450" i="14" s="1"/>
  <c r="E2481" i="14"/>
  <c r="A2481" i="14" s="1"/>
  <c r="E3123" i="14"/>
  <c r="A3123" i="14" s="1"/>
  <c r="E2085" i="14"/>
  <c r="A2085" i="14" s="1"/>
  <c r="F314" i="12"/>
  <c r="AH314" i="12" s="1"/>
  <c r="E3070" i="14"/>
  <c r="A3070" i="14" s="1"/>
  <c r="E2306" i="14"/>
  <c r="A2306" i="14" s="1"/>
  <c r="E2746" i="14"/>
  <c r="A2746" i="14" s="1"/>
  <c r="E1471" i="14"/>
  <c r="A1471" i="14" s="1"/>
  <c r="E2818" i="14"/>
  <c r="A2818" i="14" s="1"/>
  <c r="E96" i="14"/>
  <c r="A96" i="14" s="1"/>
  <c r="E3527" i="14"/>
  <c r="A3527" i="14" s="1"/>
  <c r="E482" i="14"/>
  <c r="A482" i="14" s="1"/>
  <c r="E3349" i="14"/>
  <c r="A3349" i="14" s="1"/>
  <c r="E747" i="14"/>
  <c r="A747" i="14" s="1"/>
  <c r="E519" i="14"/>
  <c r="A519" i="14" s="1"/>
  <c r="E213" i="14"/>
  <c r="A213" i="14" s="1"/>
  <c r="E1228" i="14"/>
  <c r="A1228" i="14" s="1"/>
  <c r="E24" i="14"/>
  <c r="A24" i="14" s="1"/>
  <c r="E504" i="14"/>
  <c r="A504" i="14" s="1"/>
  <c r="E2749" i="14"/>
  <c r="A2749" i="14" s="1"/>
  <c r="E2776" i="14"/>
  <c r="A2776" i="14" s="1"/>
  <c r="E839" i="14"/>
  <c r="A839" i="14" s="1"/>
  <c r="E476" i="14"/>
  <c r="A476" i="14" s="1"/>
  <c r="E1992" i="14"/>
  <c r="A1992" i="14" s="1"/>
  <c r="E533" i="14"/>
  <c r="A533" i="14" s="1"/>
  <c r="E3543" i="14"/>
  <c r="A3543" i="14" s="1"/>
  <c r="E2330" i="14"/>
  <c r="A2330" i="14" s="1"/>
  <c r="E3506" i="14"/>
  <c r="A3506" i="14" s="1"/>
  <c r="E1536" i="14"/>
  <c r="A1536" i="14" s="1"/>
  <c r="E66" i="14"/>
  <c r="A66" i="14" s="1"/>
  <c r="E451" i="14"/>
  <c r="A451" i="14" s="1"/>
  <c r="E2954" i="14"/>
  <c r="A2954" i="14" s="1"/>
  <c r="E604" i="14"/>
  <c r="A604" i="14" s="1"/>
  <c r="E2541" i="14"/>
  <c r="A2541" i="14" s="1"/>
  <c r="E2120" i="14"/>
  <c r="A2120" i="14" s="1"/>
  <c r="E1263" i="14"/>
  <c r="A1263" i="14" s="1"/>
  <c r="E2514" i="14"/>
  <c r="A2514" i="14" s="1"/>
  <c r="E1305" i="14"/>
  <c r="A1305" i="14" s="1"/>
  <c r="E1669" i="14"/>
  <c r="A1669" i="14" s="1"/>
  <c r="E3622" i="14"/>
  <c r="A3622" i="14" s="1"/>
  <c r="E2095" i="14"/>
  <c r="A2095" i="14" s="1"/>
  <c r="E2731" i="14"/>
  <c r="A2731" i="14" s="1"/>
  <c r="E3104" i="14"/>
  <c r="A3104" i="14" s="1"/>
  <c r="E2590" i="14"/>
  <c r="A2590" i="14" s="1"/>
  <c r="E3265" i="14"/>
  <c r="A3265" i="14" s="1"/>
  <c r="E908" i="14"/>
  <c r="A908" i="14" s="1"/>
  <c r="E3275" i="14"/>
  <c r="A3275" i="14" s="1"/>
  <c r="E2667" i="14"/>
  <c r="A2667" i="14" s="1"/>
  <c r="E2596" i="14"/>
  <c r="A2596" i="14" s="1"/>
  <c r="E2367" i="14"/>
  <c r="A2367" i="14" s="1"/>
  <c r="E1834" i="14"/>
  <c r="A1834" i="14" s="1"/>
  <c r="E1099" i="14"/>
  <c r="A1099" i="14" s="1"/>
  <c r="E2673" i="14"/>
  <c r="A2673" i="14" s="1"/>
  <c r="E1431" i="14"/>
  <c r="A1431" i="14" s="1"/>
  <c r="E2438" i="14"/>
  <c r="A2438" i="14" s="1"/>
  <c r="E3394" i="14"/>
  <c r="A3394" i="14" s="1"/>
  <c r="E761" i="14"/>
  <c r="A761" i="14" s="1"/>
  <c r="E122" i="14"/>
  <c r="A122" i="14" s="1"/>
  <c r="E1037" i="14"/>
  <c r="A1037" i="14" s="1"/>
  <c r="E2718" i="14"/>
  <c r="A2718" i="14" s="1"/>
  <c r="E2993" i="14"/>
  <c r="A2993" i="14" s="1"/>
  <c r="E790" i="14"/>
  <c r="A790" i="14" s="1"/>
  <c r="E437" i="14"/>
  <c r="A437" i="14" s="1"/>
  <c r="E2194" i="14"/>
  <c r="A2194" i="14" s="1"/>
  <c r="E3606" i="14"/>
  <c r="A3606" i="14" s="1"/>
  <c r="E2368" i="14"/>
  <c r="A2368" i="14" s="1"/>
  <c r="E2883" i="14"/>
  <c r="A2883" i="14" s="1"/>
  <c r="E1412" i="14"/>
  <c r="A1412" i="14" s="1"/>
  <c r="E1045" i="14"/>
  <c r="A1045" i="14" s="1"/>
  <c r="E2812" i="14"/>
  <c r="A2812" i="14" s="1"/>
  <c r="E1141" i="14"/>
  <c r="A1141" i="14" s="1"/>
  <c r="E2707" i="14"/>
  <c r="A2707" i="14" s="1"/>
  <c r="E951" i="14"/>
  <c r="A951" i="14" s="1"/>
  <c r="E2364" i="14"/>
  <c r="A2364" i="14" s="1"/>
  <c r="E1328" i="14"/>
  <c r="A1328" i="14" s="1"/>
  <c r="F1109" i="12"/>
  <c r="B1109" i="12" s="1"/>
  <c r="F326" i="12"/>
  <c r="F86" i="12"/>
  <c r="AH86" i="12" s="1"/>
  <c r="E2743" i="14"/>
  <c r="A2743" i="14" s="1"/>
  <c r="E3244" i="14"/>
  <c r="A3244" i="14" s="1"/>
  <c r="E994" i="14"/>
  <c r="A994" i="14" s="1"/>
  <c r="E3619" i="14"/>
  <c r="A3619" i="14" s="1"/>
  <c r="E2067" i="14"/>
  <c r="A2067" i="14" s="1"/>
  <c r="E1083" i="14"/>
  <c r="A1083" i="14" s="1"/>
  <c r="E74" i="14"/>
  <c r="A74" i="14" s="1"/>
  <c r="E719" i="14"/>
  <c r="A719" i="14" s="1"/>
  <c r="E357" i="14"/>
  <c r="A357" i="14" s="1"/>
  <c r="E1093" i="14"/>
  <c r="A1093" i="14" s="1"/>
  <c r="E1767" i="14"/>
  <c r="A1767" i="14" s="1"/>
  <c r="E1003" i="14"/>
  <c r="A1003" i="14" s="1"/>
  <c r="E3636" i="14"/>
  <c r="A3636" i="14" s="1"/>
  <c r="E2046" i="14"/>
  <c r="A2046" i="14" s="1"/>
  <c r="E3608" i="14"/>
  <c r="A3608" i="14" s="1"/>
  <c r="E2211" i="14"/>
  <c r="A2211" i="14" s="1"/>
  <c r="E1775" i="14"/>
  <c r="A1775" i="14" s="1"/>
  <c r="E125" i="14"/>
  <c r="A125" i="14" s="1"/>
  <c r="E367" i="14"/>
  <c r="A367" i="14" s="1"/>
  <c r="E933" i="14"/>
  <c r="A933" i="14" s="1"/>
  <c r="E572" i="14"/>
  <c r="A572" i="14" s="1"/>
  <c r="E400" i="14"/>
  <c r="A400" i="14" s="1"/>
  <c r="E3067" i="14"/>
  <c r="A3067" i="14" s="1"/>
  <c r="E2831" i="14"/>
  <c r="A2831" i="14" s="1"/>
  <c r="E1398" i="14"/>
  <c r="A1398" i="14" s="1"/>
  <c r="E613" i="14"/>
  <c r="A613" i="14" s="1"/>
  <c r="E2761" i="14"/>
  <c r="A2761" i="14" s="1"/>
  <c r="E1281" i="14"/>
  <c r="A1281" i="14" s="1"/>
  <c r="E546" i="14"/>
  <c r="A546" i="14" s="1"/>
  <c r="E2778" i="14"/>
  <c r="A2778" i="14" s="1"/>
  <c r="E2518" i="14"/>
  <c r="A2518" i="14" s="1"/>
  <c r="E2994" i="14"/>
  <c r="A2994" i="14" s="1"/>
  <c r="E2021" i="14"/>
  <c r="A2021" i="14" s="1"/>
  <c r="E696" i="14"/>
  <c r="A696" i="14" s="1"/>
  <c r="E1249" i="14"/>
  <c r="A1249" i="14" s="1"/>
  <c r="E821" i="14"/>
  <c r="A821" i="14" s="1"/>
  <c r="E914" i="14"/>
  <c r="A914" i="14" s="1"/>
  <c r="E1246" i="14"/>
  <c r="A1246" i="14" s="1"/>
  <c r="E1777" i="14"/>
  <c r="A1777" i="14" s="1"/>
  <c r="E2214" i="14"/>
  <c r="A2214" i="14" s="1"/>
  <c r="E3480" i="14"/>
  <c r="A3480" i="14" s="1"/>
  <c r="E1935" i="14"/>
  <c r="A1935" i="14" s="1"/>
  <c r="E502" i="14"/>
  <c r="A502" i="14" s="1"/>
  <c r="E1420" i="14"/>
  <c r="A1420" i="14" s="1"/>
  <c r="E2109" i="14"/>
  <c r="A2109" i="14" s="1"/>
  <c r="E2774" i="14"/>
  <c r="A2774" i="14" s="1"/>
  <c r="E794" i="14"/>
  <c r="A794" i="14" s="1"/>
  <c r="E1422" i="14"/>
  <c r="A1422" i="14" s="1"/>
  <c r="E303" i="14"/>
  <c r="A303" i="14" s="1"/>
  <c r="E222" i="14"/>
  <c r="A222" i="14" s="1"/>
  <c r="E2739" i="14"/>
  <c r="A2739" i="14" s="1"/>
  <c r="E2488" i="14"/>
  <c r="A2488" i="14" s="1"/>
  <c r="E2242" i="14"/>
  <c r="A2242" i="14" s="1"/>
  <c r="E3144" i="14"/>
  <c r="A3144" i="14" s="1"/>
  <c r="E137" i="14"/>
  <c r="A137" i="14" s="1"/>
  <c r="E1221" i="14"/>
  <c r="A1221" i="14" s="1"/>
  <c r="E1210" i="14"/>
  <c r="A1210" i="14" s="1"/>
  <c r="E3151" i="14"/>
  <c r="A3151" i="14" s="1"/>
  <c r="E1963" i="14"/>
  <c r="A1963" i="14" s="1"/>
  <c r="E568" i="14"/>
  <c r="A568" i="14" s="1"/>
  <c r="E1439" i="14"/>
  <c r="A1439" i="14" s="1"/>
  <c r="E90" i="14"/>
  <c r="A90" i="14" s="1"/>
  <c r="E3405" i="14"/>
  <c r="A3405" i="14" s="1"/>
  <c r="E2461" i="14"/>
  <c r="A2461" i="14" s="1"/>
  <c r="E2725" i="14"/>
  <c r="A2725" i="14" s="1"/>
  <c r="E205" i="14"/>
  <c r="A205" i="14" s="1"/>
  <c r="E2952" i="14"/>
  <c r="A2952" i="14" s="1"/>
  <c r="E3315" i="14"/>
  <c r="A3315" i="14" s="1"/>
  <c r="F596" i="12"/>
  <c r="F136" i="12"/>
  <c r="AH136" i="12" s="1"/>
  <c r="E2895" i="14"/>
  <c r="A2895" i="14" s="1"/>
  <c r="E449" i="14"/>
  <c r="A449" i="14" s="1"/>
  <c r="E378" i="14"/>
  <c r="A378" i="14" s="1"/>
  <c r="E1771" i="14"/>
  <c r="A1771" i="14" s="1"/>
  <c r="E2983" i="14"/>
  <c r="A2983" i="14" s="1"/>
  <c r="E1555" i="14"/>
  <c r="A1555" i="14" s="1"/>
  <c r="E2577" i="14"/>
  <c r="A2577" i="14" s="1"/>
  <c r="E3211" i="14"/>
  <c r="A3211" i="14" s="1"/>
  <c r="E1430" i="14"/>
  <c r="A1430" i="14" s="1"/>
  <c r="E1027" i="14"/>
  <c r="A1027" i="14" s="1"/>
  <c r="E854" i="14"/>
  <c r="A854" i="14" s="1"/>
  <c r="E389" i="14"/>
  <c r="A389" i="14" s="1"/>
  <c r="E3040" i="14"/>
  <c r="A3040" i="14" s="1"/>
  <c r="E1809" i="14"/>
  <c r="A1809" i="14" s="1"/>
  <c r="E2907" i="14"/>
  <c r="A2907" i="14" s="1"/>
  <c r="E934" i="14"/>
  <c r="A934" i="14" s="1"/>
  <c r="E1887" i="14"/>
  <c r="A1887" i="14" s="1"/>
  <c r="E2142" i="14"/>
  <c r="A2142" i="14" s="1"/>
  <c r="E679" i="14"/>
  <c r="A679" i="14" s="1"/>
  <c r="E792" i="14"/>
  <c r="A792" i="14" s="1"/>
  <c r="E463" i="14"/>
  <c r="A463" i="14" s="1"/>
  <c r="E678" i="14"/>
  <c r="A678" i="14" s="1"/>
  <c r="E976" i="14"/>
  <c r="A976" i="14" s="1"/>
  <c r="E2886" i="14"/>
  <c r="A2886" i="14" s="1"/>
  <c r="E822" i="14"/>
  <c r="A822" i="14" s="1"/>
  <c r="E3627" i="14"/>
  <c r="A3627" i="14" s="1"/>
  <c r="E3478" i="14"/>
  <c r="A3478" i="14" s="1"/>
  <c r="E2285" i="14"/>
  <c r="A2285" i="14" s="1"/>
  <c r="E2072" i="14"/>
  <c r="A2072" i="14" s="1"/>
  <c r="E1280" i="14"/>
  <c r="A1280" i="14" s="1"/>
  <c r="E2008" i="14"/>
  <c r="A2008" i="14" s="1"/>
  <c r="E544" i="14"/>
  <c r="A544" i="14" s="1"/>
  <c r="E2576" i="14"/>
  <c r="A2576" i="14" s="1"/>
  <c r="E3514" i="14"/>
  <c r="A3514" i="14" s="1"/>
  <c r="E306" i="14"/>
  <c r="A306" i="14" s="1"/>
  <c r="E2742" i="14"/>
  <c r="A2742" i="14" s="1"/>
  <c r="E1429" i="14"/>
  <c r="A1429" i="14" s="1"/>
  <c r="E1214" i="14"/>
  <c r="A1214" i="14" s="1"/>
  <c r="E1942" i="14"/>
  <c r="A1942" i="14" s="1"/>
  <c r="E41" i="14"/>
  <c r="A41" i="14" s="1"/>
  <c r="E3079" i="14"/>
  <c r="A3079" i="14" s="1"/>
  <c r="E557" i="14"/>
  <c r="A557" i="14" s="1"/>
  <c r="E3430" i="14"/>
  <c r="A3430" i="14" s="1"/>
  <c r="E2047" i="14"/>
  <c r="A2047" i="14" s="1"/>
  <c r="E447" i="14"/>
  <c r="A447" i="14" s="1"/>
  <c r="E1292" i="14"/>
  <c r="A1292" i="14" s="1"/>
  <c r="E3550" i="14"/>
  <c r="A3550" i="14" s="1"/>
  <c r="E2727" i="14"/>
  <c r="A2727" i="14" s="1"/>
  <c r="E2764" i="14"/>
  <c r="A2764" i="14" s="1"/>
  <c r="E57" i="14"/>
  <c r="A57" i="14" s="1"/>
  <c r="E903" i="14"/>
  <c r="A903" i="14" s="1"/>
  <c r="E3392" i="14"/>
  <c r="A3392" i="14" s="1"/>
  <c r="E940" i="14"/>
  <c r="A940" i="14" s="1"/>
  <c r="E1766" i="14"/>
  <c r="A1766" i="14" s="1"/>
  <c r="E267" i="14"/>
  <c r="A267" i="14" s="1"/>
  <c r="E1596" i="14"/>
  <c r="A1596" i="14" s="1"/>
  <c r="E8" i="14"/>
  <c r="A8" i="14" s="1"/>
  <c r="E3423" i="14"/>
  <c r="A3423" i="14" s="1"/>
  <c r="E2112" i="14"/>
  <c r="A2112" i="14" s="1"/>
  <c r="E3517" i="14"/>
  <c r="A3517" i="14" s="1"/>
  <c r="E3207" i="14"/>
  <c r="A3207" i="14" s="1"/>
  <c r="E131" i="14"/>
  <c r="A131" i="14" s="1"/>
  <c r="E2319" i="14"/>
  <c r="A2319" i="14" s="1"/>
  <c r="E3532" i="14"/>
  <c r="A3532" i="14" s="1"/>
  <c r="E3236" i="14"/>
  <c r="A3236" i="14" s="1"/>
  <c r="E2680" i="14"/>
  <c r="A2680" i="14" s="1"/>
  <c r="E421" i="14"/>
  <c r="A421" i="14" s="1"/>
  <c r="E1956" i="14"/>
  <c r="A1956" i="14" s="1"/>
  <c r="E1874" i="14"/>
  <c r="A1874" i="14" s="1"/>
  <c r="E88" i="14"/>
  <c r="A88" i="14" s="1"/>
  <c r="E178" i="14"/>
  <c r="A178" i="14" s="1"/>
  <c r="E1435" i="14"/>
  <c r="A1435" i="14" s="1"/>
  <c r="E2712" i="14"/>
  <c r="A2712" i="14" s="1"/>
  <c r="E2557" i="14"/>
  <c r="A2557" i="14" s="1"/>
  <c r="E3593" i="14"/>
  <c r="A3593" i="14" s="1"/>
  <c r="E720" i="14"/>
  <c r="A720" i="14" s="1"/>
  <c r="E177" i="14"/>
  <c r="A177" i="14" s="1"/>
  <c r="E45" i="14"/>
  <c r="A45" i="14" s="1"/>
  <c r="E1288" i="14"/>
  <c r="A1288" i="14" s="1"/>
  <c r="E1217" i="14"/>
  <c r="A1217" i="14" s="1"/>
  <c r="E3112" i="14"/>
  <c r="A3112" i="14" s="1"/>
  <c r="E3594" i="14"/>
  <c r="A3594" i="14" s="1"/>
  <c r="E2890" i="14"/>
  <c r="A2890" i="14" s="1"/>
  <c r="E3601" i="14"/>
  <c r="A3601" i="14" s="1"/>
  <c r="E997" i="14"/>
  <c r="A997" i="14" s="1"/>
  <c r="E1154" i="14"/>
  <c r="A1154" i="14" s="1"/>
  <c r="E2674" i="14"/>
  <c r="A2674" i="14" s="1"/>
  <c r="E3438" i="14"/>
  <c r="A3438" i="14" s="1"/>
  <c r="E3325" i="14"/>
  <c r="A3325" i="14" s="1"/>
  <c r="E3587" i="14"/>
  <c r="A3587" i="14" s="1"/>
  <c r="F430" i="12"/>
  <c r="F299" i="12"/>
  <c r="B299" i="12" s="1"/>
  <c r="E643" i="14"/>
  <c r="A643" i="14" s="1"/>
  <c r="E3254" i="14"/>
  <c r="A3254" i="14" s="1"/>
  <c r="E2372" i="14"/>
  <c r="A2372" i="14" s="1"/>
  <c r="E1213" i="14"/>
  <c r="A1213" i="14" s="1"/>
  <c r="E1458" i="14"/>
  <c r="A1458" i="14" s="1"/>
  <c r="E1153" i="14"/>
  <c r="A1153" i="14" s="1"/>
  <c r="E3038" i="14"/>
  <c r="A3038" i="14" s="1"/>
  <c r="E664" i="14"/>
  <c r="A664" i="14" s="1"/>
  <c r="E884" i="14"/>
  <c r="A884" i="14" s="1"/>
  <c r="E1713" i="14"/>
  <c r="A1713" i="14" s="1"/>
  <c r="E2538" i="14"/>
  <c r="A2538" i="14" s="1"/>
  <c r="E3516" i="14"/>
  <c r="A3516" i="14" s="1"/>
  <c r="E545" i="14"/>
  <c r="A545" i="14" s="1"/>
  <c r="E326" i="14"/>
  <c r="A326" i="14" s="1"/>
  <c r="E1926" i="14"/>
  <c r="A1926" i="14" s="1"/>
  <c r="E3540" i="14"/>
  <c r="A3540" i="14" s="1"/>
  <c r="E1918" i="14"/>
  <c r="A1918" i="14" s="1"/>
  <c r="E491" i="14"/>
  <c r="A491" i="14" s="1"/>
  <c r="E270" i="14"/>
  <c r="A270" i="14" s="1"/>
  <c r="E3378" i="14"/>
  <c r="A3378" i="14" s="1"/>
  <c r="E2416" i="14"/>
  <c r="A2416" i="14" s="1"/>
  <c r="E1403" i="14"/>
  <c r="A1403" i="14" s="1"/>
  <c r="E698" i="14"/>
  <c r="A698" i="14" s="1"/>
  <c r="E1293" i="14"/>
  <c r="A1293" i="14" s="1"/>
  <c r="E3490" i="14"/>
  <c r="A3490" i="14" s="1"/>
  <c r="E1183" i="14"/>
  <c r="A1183" i="14" s="1"/>
  <c r="E219" i="14"/>
  <c r="A219" i="14" s="1"/>
  <c r="E1391" i="14"/>
  <c r="A1391" i="14" s="1"/>
  <c r="E2345" i="14"/>
  <c r="A2345" i="14" s="1"/>
  <c r="E381" i="14"/>
  <c r="A381" i="14" s="1"/>
  <c r="E3178" i="14"/>
  <c r="A3178" i="14" s="1"/>
  <c r="E17" i="14"/>
  <c r="A17" i="14" s="1"/>
  <c r="E117" i="14"/>
  <c r="A117" i="14" s="1"/>
  <c r="E2676" i="14"/>
  <c r="A2676" i="14" s="1"/>
  <c r="E1565" i="14"/>
  <c r="A1565" i="14" s="1"/>
  <c r="E2265" i="14"/>
  <c r="A2265" i="14" s="1"/>
  <c r="F199" i="12"/>
  <c r="F384" i="12"/>
  <c r="B384" i="12" s="1"/>
  <c r="E2502" i="14"/>
  <c r="A2502" i="14" s="1"/>
  <c r="E3491" i="14"/>
  <c r="A3491" i="14" s="1"/>
  <c r="E2642" i="14"/>
  <c r="A2642" i="14" s="1"/>
  <c r="E1873" i="14"/>
  <c r="A1873" i="14" s="1"/>
  <c r="E1203" i="14"/>
  <c r="A1203" i="14" s="1"/>
  <c r="E2006" i="14"/>
  <c r="A2006" i="14" s="1"/>
  <c r="E48" i="14"/>
  <c r="A48" i="14" s="1"/>
  <c r="E3250" i="14"/>
  <c r="A3250" i="14" s="1"/>
  <c r="E3156" i="14"/>
  <c r="A3156" i="14" s="1"/>
  <c r="E460" i="14"/>
  <c r="A460" i="14" s="1"/>
  <c r="E2953" i="14"/>
  <c r="A2953" i="14" s="1"/>
  <c r="E1201" i="14"/>
  <c r="A1201" i="14" s="1"/>
  <c r="E2903" i="14"/>
  <c r="A2903" i="14" s="1"/>
  <c r="E1466" i="14"/>
  <c r="A1466" i="14" s="1"/>
  <c r="E816" i="14"/>
  <c r="A816" i="14" s="1"/>
  <c r="E987" i="14"/>
  <c r="A987" i="14" s="1"/>
  <c r="E1032" i="14"/>
  <c r="A1032" i="14" s="1"/>
  <c r="E804" i="14"/>
  <c r="A804" i="14" s="1"/>
  <c r="E3219" i="14"/>
  <c r="A3219" i="14" s="1"/>
  <c r="E660" i="14"/>
  <c r="A660" i="14" s="1"/>
  <c r="E1495" i="14"/>
  <c r="A1495" i="14" s="1"/>
  <c r="E3431" i="14"/>
  <c r="A3431" i="14" s="1"/>
  <c r="E129" i="14"/>
  <c r="A129" i="14" s="1"/>
  <c r="E2891" i="14"/>
  <c r="A2891" i="14" s="1"/>
  <c r="E486" i="14"/>
  <c r="A486" i="14" s="1"/>
  <c r="E2571" i="14"/>
  <c r="A2571" i="14" s="1"/>
  <c r="E3034" i="14"/>
  <c r="A3034" i="14" s="1"/>
  <c r="E1716" i="14"/>
  <c r="A1716" i="14" s="1"/>
  <c r="E323" i="14"/>
  <c r="A323" i="14" s="1"/>
  <c r="E1012" i="14"/>
  <c r="A1012" i="14" s="1"/>
  <c r="E1859" i="14"/>
  <c r="A1859" i="14" s="1"/>
  <c r="E69" i="14"/>
  <c r="A69" i="14" s="1"/>
  <c r="E1664" i="14"/>
  <c r="A1664" i="14" s="1"/>
  <c r="E2055" i="14"/>
  <c r="A2055" i="14" s="1"/>
  <c r="E3552" i="14"/>
  <c r="A3552" i="14" s="1"/>
  <c r="F455" i="12"/>
  <c r="F438" i="13" s="1"/>
  <c r="E511" i="14"/>
  <c r="A511" i="14" s="1"/>
  <c r="E2681" i="14"/>
  <c r="A2681" i="14" s="1"/>
  <c r="E2341" i="14"/>
  <c r="A2341" i="14" s="1"/>
  <c r="E199" i="14"/>
  <c r="A199" i="14" s="1"/>
  <c r="E784" i="14"/>
  <c r="A784" i="14" s="1"/>
  <c r="E2030" i="14"/>
  <c r="A2030" i="14" s="1"/>
  <c r="E2609" i="14"/>
  <c r="A2609" i="14" s="1"/>
  <c r="E2837" i="14"/>
  <c r="A2837" i="14" s="1"/>
  <c r="E1784" i="14"/>
  <c r="A1784" i="14" s="1"/>
  <c r="E1653" i="14"/>
  <c r="A1653" i="14" s="1"/>
  <c r="E3181" i="14"/>
  <c r="A3181" i="14" s="1"/>
  <c r="E772" i="14"/>
  <c r="A772" i="14" s="1"/>
  <c r="E1455" i="14"/>
  <c r="A1455" i="14" s="1"/>
  <c r="E1797" i="14"/>
  <c r="A1797" i="14" s="1"/>
  <c r="E2143" i="14"/>
  <c r="A2143" i="14" s="1"/>
  <c r="E1913" i="14"/>
  <c r="A1913" i="14" s="1"/>
  <c r="E1052" i="14"/>
  <c r="A1052" i="14" s="1"/>
  <c r="E663" i="14"/>
  <c r="A663" i="14" s="1"/>
  <c r="E2201" i="14"/>
  <c r="A2201" i="14" s="1"/>
  <c r="E410" i="14"/>
  <c r="A410" i="14" s="1"/>
  <c r="E1505" i="14"/>
  <c r="A1505" i="14" s="1"/>
  <c r="E1851" i="14"/>
  <c r="A1851" i="14" s="1"/>
  <c r="E1556" i="14"/>
  <c r="A1556" i="14" s="1"/>
  <c r="E1186" i="14"/>
  <c r="A1186" i="14" s="1"/>
  <c r="E1514" i="14"/>
  <c r="A1514" i="14" s="1"/>
  <c r="E2817" i="14"/>
  <c r="A2817" i="14" s="1"/>
  <c r="E1006" i="14"/>
  <c r="A1006" i="14" s="1"/>
  <c r="E84" i="14"/>
  <c r="A84" i="14" s="1"/>
  <c r="E2018" i="14"/>
  <c r="A2018" i="14" s="1"/>
  <c r="E2870" i="14"/>
  <c r="A2870" i="14" s="1"/>
  <c r="E3202" i="14"/>
  <c r="A3202" i="14" s="1"/>
  <c r="E1627" i="14"/>
  <c r="A1627" i="14" s="1"/>
  <c r="E2599" i="14"/>
  <c r="A2599" i="14" s="1"/>
  <c r="E1195" i="14"/>
  <c r="A1195" i="14" s="1"/>
  <c r="E2566" i="14"/>
  <c r="A2566" i="14" s="1"/>
  <c r="E2096" i="14"/>
  <c r="A2096" i="14" s="1"/>
  <c r="E2550" i="14"/>
  <c r="A2550" i="14" s="1"/>
  <c r="E2532" i="14"/>
  <c r="A2532" i="14" s="1"/>
  <c r="E3380" i="14"/>
  <c r="A3380" i="14" s="1"/>
  <c r="E1018" i="14"/>
  <c r="A1018" i="14" s="1"/>
  <c r="E1962" i="14"/>
  <c r="A1962" i="14" s="1"/>
  <c r="E3131" i="14"/>
  <c r="A3131" i="14" s="1"/>
  <c r="E391" i="14"/>
  <c r="A391" i="14" s="1"/>
  <c r="E3452" i="14"/>
  <c r="A3452" i="14" s="1"/>
  <c r="E656" i="14"/>
  <c r="A656" i="14" s="1"/>
  <c r="E2093" i="14"/>
  <c r="A2093" i="14" s="1"/>
  <c r="E3495" i="14"/>
  <c r="A3495" i="14" s="1"/>
  <c r="E939" i="14"/>
  <c r="A939" i="14" s="1"/>
  <c r="E616" i="14"/>
  <c r="A616" i="14" s="1"/>
  <c r="E2050" i="14"/>
  <c r="A2050" i="14" s="1"/>
  <c r="E1668" i="14"/>
  <c r="A1668" i="14" s="1"/>
  <c r="E667" i="14"/>
  <c r="A667" i="14" s="1"/>
  <c r="E1694" i="14"/>
  <c r="A1694" i="14" s="1"/>
  <c r="E64" i="14"/>
  <c r="A64" i="14" s="1"/>
  <c r="E2034" i="14"/>
  <c r="A2034" i="14" s="1"/>
  <c r="E1243" i="14"/>
  <c r="A1243" i="14" s="1"/>
  <c r="E1714" i="14"/>
  <c r="A1714" i="14" s="1"/>
  <c r="E771" i="14"/>
  <c r="A771" i="14" s="1"/>
  <c r="E2732" i="14"/>
  <c r="A2732" i="14" s="1"/>
  <c r="E818" i="14"/>
  <c r="A818" i="14" s="1"/>
  <c r="E91" i="14"/>
  <c r="A91" i="14" s="1"/>
  <c r="E1408" i="14"/>
  <c r="A1408" i="14" s="1"/>
  <c r="E2129" i="14"/>
  <c r="A2129" i="14" s="1"/>
  <c r="E3572" i="14"/>
  <c r="A3572" i="14" s="1"/>
  <c r="E2555" i="14"/>
  <c r="A2555" i="14" s="1"/>
  <c r="E3448" i="14"/>
  <c r="A3448" i="14" s="1"/>
  <c r="E1478" i="14"/>
  <c r="A1478" i="14" s="1"/>
  <c r="E29" i="14"/>
  <c r="A29" i="14" s="1"/>
  <c r="E1308" i="14"/>
  <c r="A1308" i="14" s="1"/>
  <c r="E2875" i="14"/>
  <c r="A2875" i="14" s="1"/>
  <c r="E3210" i="14"/>
  <c r="A3210" i="14" s="1"/>
  <c r="E288" i="14"/>
  <c r="A288" i="14" s="1"/>
  <c r="E3656" i="14"/>
  <c r="A3656" i="14" s="1"/>
  <c r="E1875" i="14"/>
  <c r="A1875" i="14" s="1"/>
  <c r="E3368" i="14"/>
  <c r="A3368" i="14" s="1"/>
  <c r="E676" i="14"/>
  <c r="A676" i="14" s="1"/>
  <c r="E1916" i="14"/>
  <c r="A1916" i="14" s="1"/>
  <c r="E3566" i="14"/>
  <c r="A3566" i="14" s="1"/>
  <c r="E1417" i="14"/>
  <c r="A1417" i="14" s="1"/>
  <c r="E1206" i="14"/>
  <c r="A1206" i="14" s="1"/>
  <c r="E2038" i="14"/>
  <c r="A2038" i="14" s="1"/>
  <c r="E1752" i="14"/>
  <c r="A1752" i="14" s="1"/>
  <c r="E1934" i="14"/>
  <c r="A1934" i="14" s="1"/>
  <c r="E1590" i="14"/>
  <c r="A1590" i="14" s="1"/>
  <c r="E1633" i="14"/>
  <c r="A1633" i="14" s="1"/>
  <c r="E1022" i="14"/>
  <c r="A1022" i="14" s="1"/>
  <c r="E1599" i="14"/>
  <c r="A1599" i="14" s="1"/>
  <c r="E2119" i="14"/>
  <c r="A2119" i="14" s="1"/>
  <c r="E984" i="14"/>
  <c r="A984" i="14" s="1"/>
  <c r="E2608" i="14"/>
  <c r="A2608" i="14" s="1"/>
  <c r="E2111" i="14"/>
  <c r="A2111" i="14" s="1"/>
  <c r="E796" i="14"/>
  <c r="A796" i="14" s="1"/>
  <c r="E3191" i="14"/>
  <c r="A3191" i="14" s="1"/>
  <c r="E2833" i="14"/>
  <c r="A2833" i="14" s="1"/>
  <c r="E932" i="14"/>
  <c r="A932" i="14" s="1"/>
  <c r="E2930" i="14"/>
  <c r="A2930" i="14" s="1"/>
  <c r="E2835" i="14"/>
  <c r="A2835" i="14" s="1"/>
  <c r="E1085" i="14"/>
  <c r="A1085" i="14" s="1"/>
  <c r="E3177" i="14"/>
  <c r="A3177" i="14" s="1"/>
  <c r="E2408" i="14"/>
  <c r="A2408" i="14" s="1"/>
  <c r="E823" i="14"/>
  <c r="A823" i="14" s="1"/>
  <c r="E1001" i="14"/>
  <c r="A1001" i="14" s="1"/>
  <c r="E2929" i="14"/>
  <c r="A2929" i="14" s="1"/>
  <c r="E2389" i="14"/>
  <c r="A2389" i="14" s="1"/>
  <c r="E1943" i="14"/>
  <c r="A1943" i="14" s="1"/>
  <c r="E1460" i="14"/>
  <c r="A1460" i="14" s="1"/>
  <c r="E2213" i="14"/>
  <c r="A2213" i="14" s="1"/>
  <c r="E2654" i="14"/>
  <c r="A2654" i="14" s="1"/>
  <c r="E564" i="14"/>
  <c r="A564" i="14" s="1"/>
  <c r="E1759" i="14"/>
  <c r="A1759" i="14" s="1"/>
  <c r="E2199" i="14"/>
  <c r="A2199" i="14" s="1"/>
  <c r="E370" i="14"/>
  <c r="A370" i="14" s="1"/>
  <c r="E948" i="14"/>
  <c r="A948" i="14" s="1"/>
  <c r="E2106" i="14"/>
  <c r="A2106" i="14" s="1"/>
  <c r="E529" i="14"/>
  <c r="A529" i="14" s="1"/>
  <c r="E3481" i="14"/>
  <c r="A3481" i="14" s="1"/>
  <c r="E1541" i="14"/>
  <c r="A1541" i="14" s="1"/>
  <c r="E3360" i="14"/>
  <c r="A3360" i="14" s="1"/>
  <c r="E1818" i="14"/>
  <c r="A1818" i="14" s="1"/>
  <c r="E3615" i="14"/>
  <c r="A3615" i="14" s="1"/>
  <c r="E3598" i="14"/>
  <c r="A3598" i="14" s="1"/>
  <c r="E3240" i="14"/>
  <c r="A3240" i="14" s="1"/>
  <c r="E3488" i="14"/>
  <c r="A3488" i="14" s="1"/>
  <c r="E766" i="14"/>
  <c r="A766" i="14" s="1"/>
  <c r="E3369" i="14"/>
  <c r="A3369" i="14" s="1"/>
  <c r="E2490" i="14"/>
  <c r="A2490" i="14" s="1"/>
  <c r="E7" i="14"/>
  <c r="A7" i="14" s="1"/>
  <c r="E2537" i="14"/>
  <c r="A2537" i="14" s="1"/>
  <c r="E2411" i="14"/>
  <c r="A2411" i="14" s="1"/>
  <c r="E1707" i="14"/>
  <c r="A1707" i="14" s="1"/>
  <c r="E3081" i="14"/>
  <c r="A3081" i="14" s="1"/>
  <c r="E3547" i="14"/>
  <c r="A3547" i="14" s="1"/>
  <c r="E3362" i="14"/>
  <c r="A3362" i="14" s="1"/>
  <c r="E1571" i="14"/>
  <c r="A1571" i="14" s="1"/>
  <c r="E2868" i="14"/>
  <c r="A2868" i="14" s="1"/>
  <c r="E806" i="14"/>
  <c r="A806" i="14" s="1"/>
  <c r="E1483" i="14"/>
  <c r="A1483" i="14" s="1"/>
  <c r="E399" i="14"/>
  <c r="A399" i="14" s="1"/>
  <c r="E2338" i="14"/>
  <c r="A2338" i="14" s="1"/>
  <c r="E2092" i="14"/>
  <c r="A2092" i="14" s="1"/>
  <c r="E2198" i="14"/>
  <c r="A2198" i="14" s="1"/>
  <c r="E3444" i="14"/>
  <c r="A3444" i="14" s="1"/>
  <c r="E3006" i="14"/>
  <c r="A3006" i="14" s="1"/>
  <c r="E2496" i="14"/>
  <c r="A2496" i="14" s="1"/>
  <c r="E654" i="14"/>
  <c r="A654" i="14" s="1"/>
  <c r="E3096" i="14"/>
  <c r="A3096" i="14" s="1"/>
  <c r="E2463" i="14"/>
  <c r="A2463" i="14" s="1"/>
  <c r="E1872" i="14"/>
  <c r="A1872" i="14" s="1"/>
  <c r="E2569" i="14"/>
  <c r="A2569" i="14" s="1"/>
  <c r="E1039" i="14"/>
  <c r="A1039" i="14" s="1"/>
  <c r="E2168" i="14"/>
  <c r="A2168" i="14" s="1"/>
  <c r="E3092" i="14"/>
  <c r="A3092" i="14" s="1"/>
  <c r="E1990" i="14"/>
  <c r="A1990" i="14" s="1"/>
  <c r="E2042" i="14"/>
  <c r="A2042" i="14" s="1"/>
  <c r="E1583" i="14"/>
  <c r="A1583" i="14" s="1"/>
  <c r="E3563" i="14"/>
  <c r="A3563" i="14" s="1"/>
  <c r="E2099" i="14"/>
  <c r="A2099" i="14" s="1"/>
  <c r="E1297" i="14"/>
  <c r="A1297" i="14" s="1"/>
  <c r="E180" i="14"/>
  <c r="A180" i="14" s="1"/>
  <c r="E2753" i="14"/>
  <c r="A2753" i="14" s="1"/>
  <c r="E1509" i="14"/>
  <c r="A1509" i="14" s="1"/>
  <c r="E2618" i="14"/>
  <c r="A2618" i="14" s="1"/>
  <c r="E672" i="14"/>
  <c r="A672" i="14" s="1"/>
  <c r="E1372" i="14"/>
  <c r="A1372" i="14" s="1"/>
  <c r="E547" i="14"/>
  <c r="A547" i="14" s="1"/>
  <c r="E2386" i="14"/>
  <c r="A2386" i="14" s="1"/>
  <c r="E3009" i="14"/>
  <c r="A3009" i="14" s="1"/>
  <c r="E62" i="14"/>
  <c r="A62" i="14" s="1"/>
  <c r="E3066" i="14"/>
  <c r="A3066" i="14" s="1"/>
  <c r="E217" i="14"/>
  <c r="A217" i="14" s="1"/>
  <c r="E2231" i="14"/>
  <c r="A2231" i="14" s="1"/>
  <c r="E2872" i="14"/>
  <c r="A2872" i="14" s="1"/>
  <c r="E1258" i="14"/>
  <c r="A1258" i="14" s="1"/>
  <c r="E1223" i="14"/>
  <c r="A1223" i="14" s="1"/>
  <c r="E1407" i="14"/>
  <c r="A1407" i="14" s="1"/>
  <c r="E3233" i="14"/>
  <c r="A3233" i="14" s="1"/>
  <c r="E947" i="14"/>
  <c r="A947" i="14" s="1"/>
  <c r="E2677" i="14"/>
  <c r="A2677" i="14" s="1"/>
  <c r="E2795" i="14"/>
  <c r="A2795" i="14" s="1"/>
  <c r="E3206" i="14"/>
  <c r="A3206" i="14" s="1"/>
  <c r="E1567" i="14"/>
  <c r="A1567" i="14" s="1"/>
  <c r="E380" i="14"/>
  <c r="A380" i="14" s="1"/>
  <c r="E1370" i="14"/>
  <c r="A1370" i="14" s="1"/>
  <c r="E979" i="14"/>
  <c r="A979" i="14" s="1"/>
  <c r="E1119" i="14"/>
  <c r="A1119" i="14" s="1"/>
  <c r="E1666" i="14"/>
  <c r="A1666" i="14" s="1"/>
  <c r="E1004" i="14"/>
  <c r="A1004" i="14" s="1"/>
  <c r="E995" i="14"/>
  <c r="A995" i="14" s="1"/>
  <c r="E2029" i="14"/>
  <c r="A2029" i="14" s="1"/>
  <c r="E3541" i="14"/>
  <c r="A3541" i="14" s="1"/>
  <c r="E2301" i="14"/>
  <c r="A2301" i="14" s="1"/>
  <c r="E627" i="14"/>
  <c r="A627" i="14" s="1"/>
  <c r="E3269" i="14"/>
  <c r="A3269" i="14" s="1"/>
  <c r="E3140" i="14"/>
  <c r="A3140" i="14" s="1"/>
  <c r="E3329" i="14"/>
  <c r="A3329" i="14" s="1"/>
  <c r="E1649" i="14"/>
  <c r="A1649" i="14" s="1"/>
  <c r="E82" i="14"/>
  <c r="A82" i="14" s="1"/>
  <c r="E2669" i="14"/>
  <c r="A2669" i="14" s="1"/>
  <c r="E2281" i="14"/>
  <c r="A2281" i="14" s="1"/>
  <c r="E3093" i="14"/>
  <c r="A3093" i="14" s="1"/>
  <c r="E1382" i="14"/>
  <c r="A1382" i="14" s="1"/>
  <c r="E2754" i="14"/>
  <c r="A2754" i="14" s="1"/>
  <c r="E2469" i="14"/>
  <c r="A2469" i="14" s="1"/>
  <c r="E1284" i="14"/>
  <c r="A1284" i="14" s="1"/>
  <c r="E1227" i="14"/>
  <c r="A1227" i="14" s="1"/>
  <c r="E1333" i="14"/>
  <c r="A1333" i="14" s="1"/>
  <c r="E2894" i="14"/>
  <c r="A2894" i="14" s="1"/>
  <c r="E3524" i="14"/>
  <c r="A3524" i="14" s="1"/>
  <c r="E2501" i="14"/>
  <c r="A2501" i="14" s="1"/>
  <c r="E2670" i="14"/>
  <c r="A2670" i="14" s="1"/>
  <c r="E1082" i="14"/>
  <c r="A1082" i="14" s="1"/>
  <c r="E425" i="14"/>
  <c r="A425" i="14" s="1"/>
  <c r="E2114" i="14"/>
  <c r="A2114" i="14" s="1"/>
  <c r="E3095" i="14"/>
  <c r="A3095" i="14" s="1"/>
  <c r="E2562" i="14"/>
  <c r="A2562" i="14" s="1"/>
  <c r="E27" i="14"/>
  <c r="A27" i="14" s="1"/>
  <c r="E1067" i="14"/>
  <c r="A1067" i="14" s="1"/>
  <c r="E1065" i="14"/>
  <c r="A1065" i="14" s="1"/>
  <c r="E366" i="14"/>
  <c r="A366" i="14" s="1"/>
  <c r="E454" i="14"/>
  <c r="A454" i="14" s="1"/>
  <c r="E374" i="14"/>
  <c r="A374" i="14" s="1"/>
  <c r="E334" i="14"/>
  <c r="A334" i="14" s="1"/>
  <c r="E748" i="14"/>
  <c r="A748" i="14" s="1"/>
  <c r="E2151" i="14"/>
  <c r="A2151" i="14" s="1"/>
  <c r="E2568" i="14"/>
  <c r="A2568" i="14" s="1"/>
  <c r="E635" i="14"/>
  <c r="A635" i="14" s="1"/>
  <c r="E3493" i="14"/>
  <c r="A3493" i="14" s="1"/>
  <c r="E2819" i="14"/>
  <c r="A2819" i="14" s="1"/>
  <c r="E2701" i="14"/>
  <c r="A2701" i="14" s="1"/>
  <c r="E2080" i="14"/>
  <c r="A2080" i="14" s="1"/>
  <c r="E1438" i="14"/>
  <c r="A1438" i="14" s="1"/>
  <c r="E2074" i="14"/>
  <c r="A2074" i="14" s="1"/>
  <c r="E1689" i="14"/>
  <c r="A1689" i="14" s="1"/>
  <c r="E1704" i="14"/>
  <c r="A1704" i="14" s="1"/>
  <c r="E2966" i="14"/>
  <c r="A2966" i="14" s="1"/>
  <c r="E2494" i="14"/>
  <c r="A2494" i="14" s="1"/>
  <c r="E1259" i="14"/>
  <c r="A1259" i="14" s="1"/>
  <c r="E3120" i="14"/>
  <c r="A3120" i="14" s="1"/>
  <c r="E119" i="14"/>
  <c r="A119" i="14" s="1"/>
  <c r="E820" i="14"/>
  <c r="A820" i="14" s="1"/>
  <c r="E2965" i="14"/>
  <c r="A2965" i="14" s="1"/>
  <c r="E2484" i="14"/>
  <c r="A2484" i="14" s="1"/>
  <c r="E814" i="14"/>
  <c r="A814" i="14" s="1"/>
  <c r="E2942" i="14"/>
  <c r="A2942" i="14" s="1"/>
  <c r="E3130" i="14"/>
  <c r="A3130" i="14" s="1"/>
  <c r="E1737" i="14"/>
  <c r="A1737" i="14" s="1"/>
  <c r="E2020" i="14"/>
  <c r="A2020" i="14" s="1"/>
  <c r="E736" i="14"/>
  <c r="A736" i="14" s="1"/>
  <c r="E1038" i="14"/>
  <c r="A1038" i="14" s="1"/>
  <c r="E1500" i="14"/>
  <c r="A1500" i="14" s="1"/>
  <c r="E3037" i="14"/>
  <c r="A3037" i="14" s="1"/>
  <c r="E2663" i="14"/>
  <c r="A2663" i="14" s="1"/>
  <c r="E3379" i="14"/>
  <c r="A3379" i="14" s="1"/>
  <c r="E2311" i="14"/>
  <c r="A2311" i="14" s="1"/>
  <c r="E764" i="14"/>
  <c r="A764" i="14" s="1"/>
  <c r="E1787" i="14"/>
  <c r="A1787" i="14" s="1"/>
  <c r="E127" i="14"/>
  <c r="A127" i="14" s="1"/>
  <c r="E1250" i="14"/>
  <c r="A1250" i="14" s="1"/>
  <c r="E2227" i="14"/>
  <c r="A2227" i="14" s="1"/>
  <c r="E3002" i="14"/>
  <c r="A3002" i="14" s="1"/>
  <c r="E445" i="14"/>
  <c r="A445" i="14" s="1"/>
  <c r="E1996" i="14"/>
  <c r="A1996" i="14" s="1"/>
  <c r="E208" i="14"/>
  <c r="A208" i="14" s="1"/>
  <c r="E1516" i="14"/>
  <c r="A1516" i="14" s="1"/>
  <c r="E649" i="14"/>
  <c r="A649" i="14" s="1"/>
  <c r="E1299" i="14"/>
  <c r="A1299" i="14" s="1"/>
  <c r="E3573" i="14"/>
  <c r="A3573" i="14" s="1"/>
  <c r="E560" i="14"/>
  <c r="A560" i="14" s="1"/>
  <c r="E2049" i="14"/>
  <c r="A2049" i="14" s="1"/>
  <c r="E3157" i="14"/>
  <c r="A3157" i="14" s="1"/>
  <c r="E2088" i="14"/>
  <c r="A2088" i="14" s="1"/>
  <c r="E1321" i="14"/>
  <c r="A1321" i="14" s="1"/>
  <c r="E72" i="14"/>
  <c r="A72" i="14" s="1"/>
  <c r="E1817" i="14"/>
  <c r="A1817" i="14" s="1"/>
  <c r="E2737" i="14"/>
  <c r="A2737" i="14" s="1"/>
  <c r="E2240" i="14"/>
  <c r="A2240" i="14" s="1"/>
  <c r="E617" i="14"/>
  <c r="A617" i="14" s="1"/>
  <c r="E1248" i="14"/>
  <c r="A1248" i="14" s="1"/>
  <c r="E773" i="14"/>
  <c r="A773" i="14" s="1"/>
  <c r="E2365" i="14"/>
  <c r="A2365" i="14" s="1"/>
  <c r="E3160" i="14"/>
  <c r="A3160" i="14" s="1"/>
  <c r="E1772" i="14"/>
  <c r="A1772" i="14" s="1"/>
  <c r="E3471" i="14"/>
  <c r="A3471" i="14" s="1"/>
  <c r="E3583" i="14"/>
  <c r="A3583" i="14" s="1"/>
  <c r="E2932" i="14"/>
  <c r="A2932" i="14" s="1"/>
  <c r="E1678" i="14"/>
  <c r="A1678" i="14" s="1"/>
  <c r="E3253" i="14"/>
  <c r="A3253" i="14" s="1"/>
  <c r="E3117" i="14"/>
  <c r="A3117" i="14" s="1"/>
  <c r="E371" i="14"/>
  <c r="A371" i="14" s="1"/>
  <c r="E2107" i="14"/>
  <c r="A2107" i="14" s="1"/>
  <c r="E2446" i="14"/>
  <c r="A2446" i="14" s="1"/>
  <c r="E9" i="14"/>
  <c r="A9" i="14" s="1"/>
  <c r="E2138" i="14"/>
  <c r="A2138" i="14" s="1"/>
  <c r="E469" i="14"/>
  <c r="A469" i="14" s="1"/>
  <c r="E1133" i="14"/>
  <c r="A1133" i="14" s="1"/>
  <c r="E1036" i="14"/>
  <c r="A1036" i="14" s="1"/>
  <c r="E3533" i="14"/>
  <c r="A3533" i="14" s="1"/>
  <c r="E2449" i="14"/>
  <c r="A2449" i="14" s="1"/>
  <c r="E2703" i="14"/>
  <c r="A2703" i="14" s="1"/>
  <c r="E2448" i="14"/>
  <c r="A2448" i="14" s="1"/>
  <c r="E2790" i="14"/>
  <c r="A2790" i="14" s="1"/>
  <c r="E1661" i="14"/>
  <c r="A1661" i="14" s="1"/>
  <c r="E1488" i="14"/>
  <c r="A1488" i="14" s="1"/>
  <c r="F17" i="12"/>
  <c r="B17" i="12" s="1"/>
  <c r="E1907" i="14"/>
  <c r="A1907" i="14" s="1"/>
  <c r="E392" i="14"/>
  <c r="A392" i="14" s="1"/>
  <c r="E1226" i="14"/>
  <c r="A1226" i="14" s="1"/>
  <c r="E993" i="14"/>
  <c r="A993" i="14" s="1"/>
  <c r="E1110" i="14"/>
  <c r="A1110" i="14" s="1"/>
  <c r="E3007" i="14"/>
  <c r="A3007" i="14" s="1"/>
  <c r="E1870" i="14"/>
  <c r="A1870" i="14" s="1"/>
  <c r="E2763" i="14"/>
  <c r="A2763" i="14" s="1"/>
  <c r="E2031" i="14"/>
  <c r="A2031" i="14" s="1"/>
  <c r="E2260" i="14"/>
  <c r="A2260" i="14" s="1"/>
  <c r="E3293" i="14"/>
  <c r="A3293" i="14" s="1"/>
  <c r="E1576" i="14"/>
  <c r="A1576" i="14" s="1"/>
  <c r="E2065" i="14"/>
  <c r="A2065" i="14" s="1"/>
  <c r="E2309" i="14"/>
  <c r="A2309" i="14" s="1"/>
  <c r="E413" i="14"/>
  <c r="A413" i="14" s="1"/>
  <c r="E2249" i="14"/>
  <c r="A2249" i="14" s="1"/>
  <c r="E3087" i="14"/>
  <c r="A3087" i="14" s="1"/>
  <c r="E803" i="14"/>
  <c r="A803" i="14" s="1"/>
  <c r="E3162" i="14"/>
  <c r="A3162" i="14" s="1"/>
  <c r="E1401" i="14"/>
  <c r="A1401" i="14" s="1"/>
  <c r="E2600" i="14"/>
  <c r="A2600" i="14" s="1"/>
  <c r="E179" i="14"/>
  <c r="A179" i="14" s="1"/>
  <c r="E1230" i="14"/>
  <c r="A1230" i="14" s="1"/>
  <c r="E3121" i="14"/>
  <c r="A3121" i="14" s="1"/>
  <c r="E755" i="14"/>
  <c r="A755" i="14" s="1"/>
  <c r="E3363" i="14"/>
  <c r="A3363" i="14" s="1"/>
  <c r="E2487" i="14"/>
  <c r="A2487" i="14" s="1"/>
  <c r="E1864" i="14"/>
  <c r="A1864" i="14" s="1"/>
  <c r="E3190" i="14"/>
  <c r="A3190" i="14" s="1"/>
  <c r="E2656" i="14"/>
  <c r="A2656" i="14" s="1"/>
  <c r="E524" i="14"/>
  <c r="A524" i="14" s="1"/>
  <c r="E1989" i="14"/>
  <c r="A1989" i="14" s="1"/>
  <c r="E2941" i="14"/>
  <c r="A2941" i="14" s="1"/>
  <c r="E582" i="14"/>
  <c r="A582" i="14" s="1"/>
  <c r="E3170" i="14"/>
  <c r="A3170" i="14" s="1"/>
  <c r="E728" i="14"/>
  <c r="A728" i="14" s="1"/>
  <c r="E1645" i="14"/>
  <c r="A1645" i="14" s="1"/>
  <c r="E479" i="14"/>
  <c r="A479" i="14" s="1"/>
  <c r="E73" i="14"/>
  <c r="A73" i="14" s="1"/>
  <c r="E2713" i="14"/>
  <c r="A2713" i="14" s="1"/>
  <c r="E1635" i="14"/>
  <c r="A1635" i="14" s="1"/>
  <c r="E655" i="14"/>
  <c r="A655" i="14" s="1"/>
  <c r="E888" i="14"/>
  <c r="A888" i="14" s="1"/>
  <c r="E646" i="14"/>
  <c r="A646" i="14" s="1"/>
  <c r="E201" i="14"/>
  <c r="A201" i="14" s="1"/>
  <c r="E1636" i="14"/>
  <c r="A1636" i="14" s="1"/>
  <c r="E1931" i="14"/>
  <c r="A1931" i="14" s="1"/>
  <c r="E2769" i="14"/>
  <c r="A2769" i="14" s="1"/>
  <c r="E2910" i="14"/>
  <c r="A2910" i="14" s="1"/>
  <c r="E1971" i="14"/>
  <c r="A1971" i="14" s="1"/>
  <c r="E481" i="14"/>
  <c r="A481" i="14" s="1"/>
  <c r="E936" i="14"/>
  <c r="A936" i="14" s="1"/>
  <c r="E702" i="14"/>
  <c r="A702" i="14" s="1"/>
  <c r="E2814" i="14"/>
  <c r="A2814" i="14" s="1"/>
  <c r="E3100" i="14"/>
  <c r="A3100" i="14" s="1"/>
  <c r="F1" i="12"/>
  <c r="E1597" i="14"/>
  <c r="A1597" i="14" s="1"/>
  <c r="E1245" i="14"/>
  <c r="A1245" i="14" s="1"/>
  <c r="E3309" i="14"/>
  <c r="A3309" i="14" s="1"/>
  <c r="E2517" i="14"/>
  <c r="A2517" i="14" s="1"/>
  <c r="E1954" i="14"/>
  <c r="A1954" i="14" s="1"/>
  <c r="E1175" i="14"/>
  <c r="A1175" i="14" s="1"/>
  <c r="E1670" i="14"/>
  <c r="A1670" i="14" s="1"/>
  <c r="E2858" i="14"/>
  <c r="A2858" i="14" s="1"/>
  <c r="E2430" i="14"/>
  <c r="A2430" i="14" s="1"/>
  <c r="E2456" i="14"/>
  <c r="A2456" i="14" s="1"/>
  <c r="E1209" i="14"/>
  <c r="A1209" i="14" s="1"/>
  <c r="E1364" i="14"/>
  <c r="A1364" i="14" s="1"/>
  <c r="E1131" i="14"/>
  <c r="A1131" i="14" s="1"/>
  <c r="E869" i="14"/>
  <c r="A869" i="14" s="1"/>
  <c r="E3152" i="14"/>
  <c r="A3152" i="14" s="1"/>
  <c r="E2127" i="14"/>
  <c r="A2127" i="14" s="1"/>
  <c r="E891" i="14"/>
  <c r="A891" i="14" s="1"/>
  <c r="E3580" i="14"/>
  <c r="A3580" i="14" s="1"/>
  <c r="E1922" i="14"/>
  <c r="A1922" i="14" s="1"/>
  <c r="E1575" i="14"/>
  <c r="A1575" i="14" s="1"/>
  <c r="E2524" i="14"/>
  <c r="A2524" i="14" s="1"/>
  <c r="E580" i="14"/>
  <c r="A580" i="14" s="1"/>
  <c r="E1779" i="14"/>
  <c r="A1779" i="14" s="1"/>
  <c r="E1712" i="14"/>
  <c r="A1712" i="14" s="1"/>
  <c r="E1191" i="14"/>
  <c r="A1191" i="14" s="1"/>
  <c r="E1853" i="14"/>
  <c r="A1853" i="14" s="1"/>
  <c r="E1651" i="14"/>
  <c r="A1651" i="14" s="1"/>
  <c r="E1193" i="14"/>
  <c r="A1193" i="14" s="1"/>
  <c r="E2543" i="14"/>
  <c r="A2543" i="14" s="1"/>
  <c r="E316" i="14"/>
  <c r="A316" i="14" s="1"/>
  <c r="E363" i="14"/>
  <c r="A363" i="14" s="1"/>
  <c r="E770" i="14"/>
  <c r="A770" i="14" s="1"/>
  <c r="E2892" i="14"/>
  <c r="A2892" i="14" s="1"/>
  <c r="E2134" i="14"/>
  <c r="A2134" i="14" s="1"/>
  <c r="E2527" i="14"/>
  <c r="A2527" i="14" s="1"/>
  <c r="E3351" i="14"/>
  <c r="A3351" i="14" s="1"/>
  <c r="E2250" i="14"/>
  <c r="A2250" i="14" s="1"/>
  <c r="E1327" i="14"/>
  <c r="A1327" i="14" s="1"/>
  <c r="E508" i="14"/>
  <c r="A508" i="14" s="1"/>
  <c r="E3403" i="14"/>
  <c r="A3403" i="14" s="1"/>
  <c r="E1402" i="14"/>
  <c r="A1402" i="14" s="1"/>
  <c r="E2520" i="14"/>
  <c r="A2520" i="14" s="1"/>
  <c r="E3296" i="14"/>
  <c r="A3296" i="14" s="1"/>
  <c r="E383" i="14"/>
  <c r="A383" i="14" s="1"/>
  <c r="E1703" i="14"/>
  <c r="A1703" i="14" s="1"/>
  <c r="E1086" i="14"/>
  <c r="A1086" i="14" s="1"/>
  <c r="E2845" i="14"/>
  <c r="A2845" i="14" s="1"/>
  <c r="E813" i="14"/>
  <c r="A813" i="14" s="1"/>
  <c r="E1975" i="14"/>
  <c r="A1975" i="14" s="1"/>
  <c r="E2379" i="14"/>
  <c r="A2379" i="14" s="1"/>
  <c r="E3522" i="14"/>
  <c r="A3522" i="14" s="1"/>
  <c r="E1945" i="14"/>
  <c r="A1945" i="14" s="1"/>
  <c r="E2493" i="14"/>
  <c r="A2493" i="14" s="1"/>
  <c r="E2781" i="14"/>
  <c r="A2781" i="14" s="1"/>
  <c r="E308" i="14"/>
  <c r="A308" i="14" s="1"/>
  <c r="E746" i="14"/>
  <c r="A746" i="14" s="1"/>
  <c r="E2635" i="14"/>
  <c r="A2635" i="14" s="1"/>
  <c r="E3163" i="14"/>
  <c r="A3163" i="14" s="1"/>
  <c r="E1616" i="14"/>
  <c r="A1616" i="14" s="1"/>
  <c r="E2040" i="14"/>
  <c r="A2040" i="14" s="1"/>
  <c r="E3161" i="14"/>
  <c r="A3161" i="14" s="1"/>
  <c r="E699" i="14"/>
  <c r="A699" i="14" s="1"/>
  <c r="E1810" i="14"/>
  <c r="A1810" i="14" s="1"/>
  <c r="E3571" i="14"/>
  <c r="A3571" i="14" s="1"/>
  <c r="E2205" i="14"/>
  <c r="A2205" i="14" s="1"/>
  <c r="E2553" i="14"/>
  <c r="A2553" i="14" s="1"/>
  <c r="E1313" i="14"/>
  <c r="A1313" i="14" s="1"/>
  <c r="E2534" i="14"/>
  <c r="A2534" i="14" s="1"/>
  <c r="E1047" i="14"/>
  <c r="A1047" i="14" s="1"/>
  <c r="E3393" i="14"/>
  <c r="A3393" i="14" s="1"/>
  <c r="E1058" i="14"/>
  <c r="A1058" i="14" s="1"/>
  <c r="E2167" i="14"/>
  <c r="A2167" i="14" s="1"/>
  <c r="E3305" i="14"/>
  <c r="A3305" i="14" s="1"/>
  <c r="E2247" i="14"/>
  <c r="A2247" i="14" s="1"/>
  <c r="E1181" i="14"/>
  <c r="A1181" i="14" s="1"/>
  <c r="E2827" i="14"/>
  <c r="A2827" i="14" s="1"/>
  <c r="E2427" i="14"/>
  <c r="A2427" i="14" s="1"/>
  <c r="E2661" i="14"/>
  <c r="A2661" i="14" s="1"/>
  <c r="E1194" i="14"/>
  <c r="A1194" i="14" s="1"/>
  <c r="E3577" i="14"/>
  <c r="A3577" i="14" s="1"/>
  <c r="E2666" i="14"/>
  <c r="A2666" i="14" s="1"/>
  <c r="E637" i="14"/>
  <c r="A637" i="14" s="1"/>
  <c r="E3311" i="14"/>
  <c r="A3311" i="14" s="1"/>
  <c r="E1725" i="14"/>
  <c r="A1725" i="14" s="1"/>
  <c r="E1208" i="14"/>
  <c r="A1208" i="14" s="1"/>
  <c r="E168" i="14"/>
  <c r="A168" i="14" s="1"/>
  <c r="E3624" i="14"/>
  <c r="A3624" i="14" s="1"/>
  <c r="E123" i="14"/>
  <c r="A123" i="14" s="1"/>
  <c r="E2294" i="14"/>
  <c r="A2294" i="14" s="1"/>
  <c r="E2010" i="14"/>
  <c r="A2010" i="14" s="1"/>
  <c r="E2369" i="14"/>
  <c r="A2369" i="14" s="1"/>
  <c r="E953" i="14"/>
  <c r="A953" i="14" s="1"/>
  <c r="E2738" i="14"/>
  <c r="A2738" i="14" s="1"/>
  <c r="E574" i="14"/>
  <c r="A574" i="14" s="1"/>
  <c r="E3056" i="14"/>
  <c r="A3056" i="14" s="1"/>
  <c r="E3000" i="14"/>
  <c r="A3000" i="14" s="1"/>
  <c r="E2032" i="14"/>
  <c r="A2032" i="14" s="1"/>
  <c r="E1936" i="14"/>
  <c r="A1936" i="14" s="1"/>
  <c r="E950" i="14"/>
  <c r="A950" i="14" s="1"/>
  <c r="E3046" i="14"/>
  <c r="A3046" i="14" s="1"/>
  <c r="E1900" i="14"/>
  <c r="A1900" i="14" s="1"/>
  <c r="E900" i="14"/>
  <c r="A900" i="14" s="1"/>
  <c r="E1757" i="14"/>
  <c r="A1757" i="14" s="1"/>
  <c r="E3402" i="14"/>
  <c r="A3402" i="14" s="1"/>
  <c r="E12" i="14"/>
  <c r="A12" i="14" s="1"/>
  <c r="E3075" i="14"/>
  <c r="A3075" i="14" s="1"/>
  <c r="E1244" i="14"/>
  <c r="A1244" i="14" s="1"/>
  <c r="E3109" i="14"/>
  <c r="A3109" i="14" s="1"/>
  <c r="E548" i="14"/>
  <c r="A548" i="14" s="1"/>
  <c r="E2766" i="14"/>
  <c r="A2766" i="14" s="1"/>
  <c r="E579" i="14"/>
  <c r="A579" i="14" s="1"/>
  <c r="E2809" i="14"/>
  <c r="A2809" i="14" s="1"/>
  <c r="E2964" i="14"/>
  <c r="A2964" i="14" s="1"/>
  <c r="E3003" i="14"/>
  <c r="A3003" i="14" s="1"/>
  <c r="E2961" i="14"/>
  <c r="A2961" i="14" s="1"/>
  <c r="E2000" i="14"/>
  <c r="A2000" i="14" s="1"/>
  <c r="E2324" i="14"/>
  <c r="A2324" i="14" s="1"/>
  <c r="E1287" i="14"/>
  <c r="A1287" i="14" s="1"/>
  <c r="E2844" i="14"/>
  <c r="A2844" i="14" s="1"/>
  <c r="E3649" i="14"/>
  <c r="A3649" i="14" s="1"/>
  <c r="E543" i="14"/>
  <c r="A543" i="14" s="1"/>
  <c r="E955" i="14"/>
  <c r="A955" i="14" s="1"/>
  <c r="E2078" i="14"/>
  <c r="A2078" i="14" s="1"/>
  <c r="E1285" i="14"/>
  <c r="A1285" i="14" s="1"/>
  <c r="E1950" i="14"/>
  <c r="A1950" i="14" s="1"/>
  <c r="E2218" i="14"/>
  <c r="A2218" i="14" s="1"/>
  <c r="E2765" i="14"/>
  <c r="A2765" i="14" s="1"/>
  <c r="E1007" i="14"/>
  <c r="A1007" i="14" s="1"/>
  <c r="E611" i="14"/>
  <c r="A611" i="14" s="1"/>
  <c r="E532" i="14"/>
  <c r="A532" i="14" s="1"/>
  <c r="E2888" i="14"/>
  <c r="A2888" i="14" s="1"/>
  <c r="E1502" i="14"/>
  <c r="A1502" i="14" s="1"/>
  <c r="E3239" i="14"/>
  <c r="A3239" i="14" s="1"/>
  <c r="E1878" i="14"/>
  <c r="A1878" i="14" s="1"/>
  <c r="E2144" i="14"/>
  <c r="A2144" i="14" s="1"/>
  <c r="E3028" i="14"/>
  <c r="A3028" i="14" s="1"/>
  <c r="E3094" i="14"/>
  <c r="A3094" i="14" s="1"/>
  <c r="E1406" i="14"/>
  <c r="A1406" i="14" s="1"/>
  <c r="E911" i="14"/>
  <c r="A911" i="14" s="1"/>
  <c r="E1697" i="14"/>
  <c r="A1697" i="14" s="1"/>
  <c r="E1425" i="14"/>
  <c r="A1425" i="14" s="1"/>
  <c r="E3316" i="14"/>
  <c r="A3316" i="14" s="1"/>
  <c r="E439" i="14"/>
  <c r="A439" i="14" s="1"/>
  <c r="E2295" i="14"/>
  <c r="A2295" i="14" s="1"/>
  <c r="E612" i="14"/>
  <c r="A612" i="14" s="1"/>
  <c r="E3387" i="14"/>
  <c r="A3387" i="14" s="1"/>
  <c r="E438" i="14"/>
  <c r="A438" i="14" s="1"/>
  <c r="E185" i="14"/>
  <c r="A185" i="14" s="1"/>
  <c r="E2202" i="14"/>
  <c r="A2202" i="14" s="1"/>
  <c r="E1329" i="14"/>
  <c r="A1329" i="14" s="1"/>
  <c r="E1436" i="14"/>
  <c r="A1436" i="14" s="1"/>
  <c r="E2362" i="14"/>
  <c r="A2362" i="14" s="1"/>
  <c r="E1660" i="14"/>
  <c r="A1660" i="14" s="1"/>
  <c r="E2651" i="14"/>
  <c r="A2651" i="14" s="1"/>
  <c r="E1136" i="14"/>
  <c r="A1136" i="14" s="1"/>
  <c r="E3215" i="14"/>
  <c r="A3215" i="14" s="1"/>
  <c r="E3504" i="14"/>
  <c r="A3504" i="14" s="1"/>
  <c r="E369" i="14"/>
  <c r="A369" i="14" s="1"/>
  <c r="E2001" i="14"/>
  <c r="A2001" i="14" s="1"/>
  <c r="E292" i="14"/>
  <c r="A292" i="14" s="1"/>
  <c r="E1542" i="14"/>
  <c r="A1542" i="14" s="1"/>
  <c r="E3620" i="14"/>
  <c r="A3620" i="14" s="1"/>
  <c r="E1312" i="14"/>
  <c r="A1312" i="14" s="1"/>
  <c r="E684" i="14"/>
  <c r="A684" i="14" s="1"/>
  <c r="E2855" i="14"/>
  <c r="A2855" i="14" s="1"/>
  <c r="E83" i="14"/>
  <c r="A83" i="14" s="1"/>
  <c r="E2190" i="14"/>
  <c r="A2190" i="14" s="1"/>
  <c r="E1465" i="14"/>
  <c r="A1465" i="14" s="1"/>
  <c r="E2783" i="14"/>
  <c r="A2783" i="14" s="1"/>
  <c r="E937" i="14"/>
  <c r="A937" i="14" s="1"/>
  <c r="E2268" i="14"/>
  <c r="A2268" i="14" s="1"/>
  <c r="E344" i="14"/>
  <c r="A344" i="14" s="1"/>
  <c r="E960" i="14"/>
  <c r="A960" i="14" s="1"/>
  <c r="E949" i="14"/>
  <c r="A949" i="14" s="1"/>
  <c r="E3364" i="14"/>
  <c r="A3364" i="14" s="1"/>
  <c r="E2090" i="14"/>
  <c r="A2090" i="14" s="1"/>
  <c r="E2077" i="14"/>
  <c r="A2077" i="14" s="1"/>
  <c r="E542" i="14"/>
  <c r="A542" i="14" s="1"/>
  <c r="E2453" i="14"/>
  <c r="A2453" i="14" s="1"/>
  <c r="E3249" i="14"/>
  <c r="A3249" i="14" s="1"/>
  <c r="E2521" i="14"/>
  <c r="A2521" i="14" s="1"/>
  <c r="E211" i="14"/>
  <c r="A211" i="14" s="1"/>
  <c r="E92" i="14"/>
  <c r="A92" i="14" s="1"/>
  <c r="E1734" i="14"/>
  <c r="A1734" i="14" s="1"/>
  <c r="E166" i="14"/>
  <c r="A166" i="14" s="1"/>
  <c r="E1375" i="14"/>
  <c r="A1375" i="14" s="1"/>
  <c r="E1732" i="14"/>
  <c r="A1732" i="14" s="1"/>
  <c r="E1014" i="14"/>
  <c r="A1014" i="14" s="1"/>
  <c r="E3141" i="14"/>
  <c r="A3141" i="14" s="1"/>
  <c r="E1608" i="14"/>
  <c r="A1608" i="14" s="1"/>
  <c r="E2148" i="14"/>
  <c r="A2148" i="14" s="1"/>
  <c r="E2986" i="14"/>
  <c r="A2986" i="14" s="1"/>
  <c r="E2486" i="14"/>
  <c r="A2486" i="14" s="1"/>
  <c r="E1681" i="14"/>
  <c r="A1681" i="14" s="1"/>
  <c r="E1838" i="14"/>
  <c r="A1838" i="14" s="1"/>
  <c r="E3292" i="14"/>
  <c r="A3292" i="14" s="1"/>
  <c r="E2640" i="14"/>
  <c r="A2640" i="14" s="1"/>
  <c r="E578" i="14"/>
  <c r="A578" i="14" s="1"/>
  <c r="E2641" i="14"/>
  <c r="A2641" i="14" s="1"/>
  <c r="E2208" i="14"/>
  <c r="A2208" i="14" s="1"/>
  <c r="E795" i="14"/>
  <c r="A795" i="14" s="1"/>
  <c r="E2243" i="14"/>
  <c r="A2243" i="14" s="1"/>
  <c r="E1696" i="14"/>
  <c r="A1696" i="14" s="1"/>
  <c r="E3625" i="14"/>
  <c r="A3625" i="14" s="1"/>
  <c r="E1939" i="14"/>
  <c r="A1939" i="14" s="1"/>
  <c r="E2611" i="14"/>
  <c r="A2611" i="14" s="1"/>
  <c r="E1617" i="14"/>
  <c r="A1617" i="14" s="1"/>
  <c r="E1812" i="14"/>
  <c r="A1812" i="14" s="1"/>
  <c r="E974" i="14"/>
  <c r="A974" i="14" s="1"/>
  <c r="E802" i="14"/>
  <c r="A802" i="14" s="1"/>
  <c r="E2097" i="14"/>
  <c r="A2097" i="14" s="1"/>
  <c r="E2578" i="14"/>
  <c r="A2578" i="14" s="1"/>
  <c r="E2736" i="14"/>
  <c r="A2736" i="14" s="1"/>
  <c r="E754" i="14"/>
  <c r="A754" i="14" s="1"/>
  <c r="E644" i="14"/>
  <c r="A644" i="14" s="1"/>
  <c r="E2801" i="14"/>
  <c r="A2801" i="14" s="1"/>
  <c r="E320" i="14"/>
  <c r="A320" i="14" s="1"/>
  <c r="E3086" i="14"/>
  <c r="A3086" i="14" s="1"/>
  <c r="E309" i="14"/>
  <c r="A309" i="14" s="1"/>
  <c r="E106" i="14"/>
  <c r="A106" i="14" s="1"/>
  <c r="E1486" i="14"/>
  <c r="A1486" i="14" s="1"/>
  <c r="E3600" i="14"/>
  <c r="A3600" i="14" s="1"/>
  <c r="E798" i="14"/>
  <c r="A798" i="14" s="1"/>
  <c r="E610" i="14"/>
  <c r="A610" i="14" s="1"/>
  <c r="E3476" i="14"/>
  <c r="A3476" i="14" s="1"/>
  <c r="E513" i="14"/>
  <c r="A513" i="14" s="1"/>
  <c r="E1108" i="14"/>
  <c r="A1108" i="14" s="1"/>
  <c r="E1805" i="14"/>
  <c r="A1805" i="14" s="1"/>
  <c r="E520" i="14"/>
  <c r="A520" i="14" s="1"/>
  <c r="E3560" i="14"/>
  <c r="A3560" i="14" s="1"/>
  <c r="E1084" i="14"/>
  <c r="A1084" i="14" s="1"/>
  <c r="E1298" i="14"/>
  <c r="A1298" i="14" s="1"/>
  <c r="E1621" i="14"/>
  <c r="A1621" i="14" s="1"/>
  <c r="E3008" i="14"/>
  <c r="A3008" i="14" s="1"/>
  <c r="E1662" i="14"/>
  <c r="A1662" i="14" s="1"/>
  <c r="E1050" i="14"/>
  <c r="A1050" i="14" s="1"/>
  <c r="E3421" i="14"/>
  <c r="A3421" i="14" s="1"/>
  <c r="E594" i="14"/>
  <c r="A594" i="14" s="1"/>
  <c r="E1966" i="14"/>
  <c r="A1966" i="14" s="1"/>
  <c r="E218" i="14"/>
  <c r="A218" i="14" s="1"/>
  <c r="E2335" i="14"/>
  <c r="A2335" i="14" s="1"/>
  <c r="E689" i="14"/>
  <c r="A689" i="14" s="1"/>
  <c r="E2023" i="14"/>
  <c r="A2023" i="14" s="1"/>
  <c r="E2928" i="14"/>
  <c r="A2928" i="14" s="1"/>
  <c r="E1335" i="14"/>
  <c r="A1335" i="14" s="1"/>
  <c r="E2896" i="14"/>
  <c r="A2896" i="14" s="1"/>
  <c r="E214" i="14"/>
  <c r="A214" i="14" s="1"/>
  <c r="E3021" i="14"/>
  <c r="A3021" i="14" s="1"/>
  <c r="E2646" i="14"/>
  <c r="A2646" i="14" s="1"/>
  <c r="E2223" i="14"/>
  <c r="A2223" i="14" s="1"/>
  <c r="E23" i="14"/>
  <c r="A23" i="14" s="1"/>
  <c r="E319" i="14"/>
  <c r="A319" i="14" s="1"/>
  <c r="E1589" i="14"/>
  <c r="A1589" i="14" s="1"/>
  <c r="E2079" i="14"/>
  <c r="A2079" i="14" s="1"/>
  <c r="E200" i="14"/>
  <c r="A200" i="14" s="1"/>
  <c r="E1361" i="14"/>
  <c r="A1361" i="14" s="1"/>
  <c r="E3623" i="14"/>
  <c r="A3623" i="14" s="1"/>
  <c r="E2334" i="14"/>
  <c r="A2334" i="14" s="1"/>
  <c r="E1348" i="14"/>
  <c r="A1348" i="14" s="1"/>
  <c r="E2728" i="14"/>
  <c r="A2728" i="14" s="1"/>
  <c r="E517" i="14"/>
  <c r="A517" i="14" s="1"/>
  <c r="E1080" i="14"/>
  <c r="A1080" i="14" s="1"/>
  <c r="E2607" i="14"/>
  <c r="A2607" i="14" s="1"/>
  <c r="E3012" i="14"/>
  <c r="A3012" i="14" s="1"/>
  <c r="E1691" i="14"/>
  <c r="A1691" i="14" s="1"/>
  <c r="E928" i="14"/>
  <c r="A928" i="14" s="1"/>
  <c r="E3054" i="14"/>
  <c r="A3054" i="14" s="1"/>
  <c r="E2714" i="14"/>
  <c r="A2714" i="14" s="1"/>
  <c r="E3155" i="14"/>
  <c r="A3155" i="14" s="1"/>
  <c r="E1098" i="14"/>
  <c r="A1098" i="14" s="1"/>
  <c r="E1031" i="14"/>
  <c r="A1031" i="14" s="1"/>
  <c r="E109" i="14"/>
  <c r="A109" i="14" s="1"/>
  <c r="E3017" i="14"/>
  <c r="A3017" i="14" s="1"/>
  <c r="E2546" i="14"/>
  <c r="A2546" i="14" s="1"/>
  <c r="E376" i="14"/>
  <c r="A376" i="14" s="1"/>
  <c r="E2949" i="14"/>
  <c r="A2949" i="14" s="1"/>
  <c r="E3137" i="14"/>
  <c r="A3137" i="14" s="1"/>
  <c r="E2472" i="14"/>
  <c r="A2472" i="14" s="1"/>
  <c r="E1795" i="14"/>
  <c r="A1795" i="14" s="1"/>
  <c r="E1171" i="14"/>
  <c r="A1171" i="14" s="1"/>
  <c r="E2925" i="14"/>
  <c r="A2925" i="14" s="1"/>
  <c r="E2170" i="14"/>
  <c r="A2170" i="14" s="1"/>
  <c r="E889" i="14"/>
  <c r="A889" i="14" s="1"/>
  <c r="E3101" i="14"/>
  <c r="A3101" i="14" s="1"/>
  <c r="E331" i="14"/>
  <c r="A331" i="14" s="1"/>
  <c r="E1198" i="14"/>
  <c r="A1198" i="14" s="1"/>
  <c r="E174" i="14"/>
  <c r="A174" i="14" s="1"/>
  <c r="E3331" i="14"/>
  <c r="A3331" i="14" s="1"/>
  <c r="E77" i="14"/>
  <c r="A77" i="14" s="1"/>
  <c r="E3413" i="14"/>
  <c r="A3413" i="14" s="1"/>
  <c r="E3277" i="14"/>
  <c r="A3277" i="14" s="1"/>
  <c r="E2191" i="14"/>
  <c r="A2191" i="14" s="1"/>
  <c r="E2540" i="14"/>
  <c r="A2540" i="14" s="1"/>
  <c r="E843" i="14"/>
  <c r="A843" i="14" s="1"/>
  <c r="E1588" i="14"/>
  <c r="A1588" i="14" s="1"/>
  <c r="E3463" i="14"/>
  <c r="A3463" i="14" s="1"/>
  <c r="E1199" i="14"/>
  <c r="A1199" i="14" s="1"/>
  <c r="E3559" i="14"/>
  <c r="A3559" i="14" s="1"/>
  <c r="E1461" i="14"/>
  <c r="A1461" i="14" s="1"/>
  <c r="E2694" i="14"/>
  <c r="A2694" i="14" s="1"/>
  <c r="E1" i="14"/>
  <c r="E1914" i="14"/>
  <c r="A1914" i="14" s="1"/>
  <c r="E2326" i="14"/>
  <c r="A2326" i="14" s="1"/>
  <c r="E3049" i="14"/>
  <c r="A3049" i="14" s="1"/>
  <c r="E167" i="14"/>
  <c r="A167" i="14" s="1"/>
  <c r="E2686" i="14"/>
  <c r="A2686" i="14" s="1"/>
  <c r="E710" i="14"/>
  <c r="A710" i="14" s="1"/>
  <c r="E2592" i="14"/>
  <c r="A2592" i="14" s="1"/>
  <c r="E1184" i="14"/>
  <c r="A1184" i="14" s="1"/>
  <c r="E362" i="14"/>
  <c r="A362" i="14" s="1"/>
  <c r="E805" i="14"/>
  <c r="A805" i="14" s="1"/>
  <c r="E2063" i="14"/>
  <c r="A2063" i="14" s="1"/>
  <c r="E1710" i="14"/>
  <c r="A1710" i="14" s="1"/>
  <c r="E1964" i="14"/>
  <c r="A1964" i="14" s="1"/>
  <c r="E2755" i="14"/>
  <c r="A2755" i="14" s="1"/>
  <c r="E1091" i="14"/>
  <c r="A1091" i="14" s="1"/>
  <c r="E2963" i="14"/>
  <c r="A2963" i="14" s="1"/>
  <c r="E1143" i="14"/>
  <c r="A1143" i="14" s="1"/>
  <c r="E2328" i="14"/>
  <c r="A2328" i="14" s="1"/>
  <c r="E3635" i="14"/>
  <c r="A3635" i="14" s="1"/>
  <c r="E3486" i="14"/>
  <c r="A3486" i="14" s="1"/>
  <c r="E3164" i="14"/>
  <c r="A3164" i="14" s="1"/>
  <c r="E561" i="14"/>
  <c r="A561" i="14" s="1"/>
  <c r="E2884" i="14"/>
  <c r="A2884" i="14" s="1"/>
  <c r="E2086" i="14"/>
  <c r="A2086" i="14" s="1"/>
  <c r="E1462" i="14"/>
  <c r="A1462" i="14" s="1"/>
  <c r="E1731" i="14"/>
  <c r="A1731" i="14" s="1"/>
  <c r="F372" i="13"/>
  <c r="AH384" i="12"/>
  <c r="AH409" i="12"/>
  <c r="F395" i="13"/>
  <c r="E3059" i="14"/>
  <c r="A3059" i="14" s="1"/>
  <c r="E1722" i="14"/>
  <c r="A1722" i="14" s="1"/>
  <c r="E2969" i="14"/>
  <c r="A2969" i="14" s="1"/>
  <c r="E2340" i="14"/>
  <c r="A2340" i="14" s="1"/>
  <c r="E1416" i="14"/>
  <c r="A1416" i="14" s="1"/>
  <c r="E2377" i="14"/>
  <c r="A2377" i="14" s="1"/>
  <c r="E2444" i="14"/>
  <c r="A2444" i="14" s="1"/>
  <c r="E311" i="14"/>
  <c r="A311" i="14" s="1"/>
  <c r="E2559" i="14"/>
  <c r="A2559" i="14" s="1"/>
  <c r="E1394" i="14"/>
  <c r="A1394" i="14" s="1"/>
  <c r="E169" i="14"/>
  <c r="A169" i="14" s="1"/>
  <c r="E3422" i="14"/>
  <c r="A3422" i="14" s="1"/>
  <c r="E1376" i="14"/>
  <c r="A1376" i="14" s="1"/>
  <c r="E5" i="14"/>
  <c r="A5" i="14" s="1"/>
  <c r="E1474" i="14"/>
  <c r="A1474" i="14" s="1"/>
  <c r="E567" i="14"/>
  <c r="A567" i="14" s="1"/>
  <c r="E2296" i="14"/>
  <c r="A2296" i="14" s="1"/>
  <c r="E358" i="14"/>
  <c r="A358" i="14" s="1"/>
  <c r="E2991" i="14"/>
  <c r="A2991" i="14" s="1"/>
  <c r="E3386" i="14"/>
  <c r="A3386" i="14" s="1"/>
  <c r="E1159" i="14"/>
  <c r="A1159" i="14" s="1"/>
  <c r="E1189" i="14"/>
  <c r="A1189" i="14" s="1"/>
  <c r="E3187" i="14"/>
  <c r="A3187" i="14" s="1"/>
  <c r="E2323" i="14"/>
  <c r="A2323" i="14" s="1"/>
  <c r="E2720" i="14"/>
  <c r="A2720" i="14" s="1"/>
  <c r="E1216" i="14"/>
  <c r="A1216" i="14" s="1"/>
  <c r="E3194" i="14"/>
  <c r="A3194" i="14" s="1"/>
  <c r="E2939" i="14"/>
  <c r="A2939" i="14" s="1"/>
  <c r="E1048" i="14"/>
  <c r="A1048" i="14" s="1"/>
  <c r="E2352" i="14"/>
  <c r="A2352" i="14" s="1"/>
  <c r="E33" i="14"/>
  <c r="A33" i="14" s="1"/>
  <c r="E626" i="14"/>
  <c r="A626" i="14" s="1"/>
  <c r="E3103" i="14"/>
  <c r="A3103" i="14" s="1"/>
  <c r="E3412" i="14"/>
  <c r="A3412" i="14" s="1"/>
  <c r="E3319" i="14"/>
  <c r="A3319" i="14" s="1"/>
  <c r="E2770" i="14"/>
  <c r="A2770" i="14" s="1"/>
  <c r="E1261" i="14"/>
  <c r="A1261" i="14" s="1"/>
  <c r="E910" i="14"/>
  <c r="A910" i="14" s="1"/>
  <c r="E2196" i="14"/>
  <c r="A2196" i="14" s="1"/>
  <c r="E2828" i="14"/>
  <c r="A2828" i="14" s="1"/>
  <c r="E145" i="14"/>
  <c r="A145" i="14" s="1"/>
  <c r="E671" i="14"/>
  <c r="A671" i="14" s="1"/>
  <c r="E832" i="14"/>
  <c r="A832" i="14" s="1"/>
  <c r="E1783" i="14"/>
  <c r="A1783" i="14" s="1"/>
  <c r="E1202" i="14"/>
  <c r="A1202" i="14" s="1"/>
  <c r="E2075" i="14"/>
  <c r="A2075" i="14" s="1"/>
  <c r="E1685" i="14"/>
  <c r="A1685" i="14" s="1"/>
  <c r="E2440" i="14"/>
  <c r="A2440" i="14" s="1"/>
  <c r="E432" i="14"/>
  <c r="A432" i="14" s="1"/>
  <c r="E3114" i="14"/>
  <c r="A3114" i="14" s="1"/>
  <c r="E3221" i="14"/>
  <c r="A3221" i="14" s="1"/>
  <c r="E2384" i="14"/>
  <c r="A2384" i="14" s="1"/>
  <c r="E2864" i="14"/>
  <c r="A2864" i="14" s="1"/>
  <c r="E713" i="14"/>
  <c r="A713" i="14" s="1"/>
  <c r="E2395" i="14"/>
  <c r="A2395" i="14" s="1"/>
  <c r="E2580" i="14"/>
  <c r="A2580" i="14" s="1"/>
  <c r="E3205" i="14"/>
  <c r="A3205" i="14" s="1"/>
  <c r="E894" i="14"/>
  <c r="A894" i="14" s="1"/>
  <c r="E1521" i="14"/>
  <c r="A1521" i="14" s="1"/>
  <c r="E3505" i="14"/>
  <c r="A3505" i="14" s="1"/>
  <c r="E395" i="14"/>
  <c r="A395" i="14" s="1"/>
  <c r="E2022" i="14"/>
  <c r="A2022" i="14" s="1"/>
  <c r="E3193" i="14"/>
  <c r="A3193" i="14" s="1"/>
  <c r="E1593" i="14"/>
  <c r="A1593" i="14" s="1"/>
  <c r="E2733" i="14"/>
  <c r="A2733" i="14" s="1"/>
  <c r="E3115" i="14"/>
  <c r="A3115" i="14" s="1"/>
  <c r="E586" i="14"/>
  <c r="A586" i="14" s="1"/>
  <c r="E2842" i="14"/>
  <c r="A2842" i="14" s="1"/>
  <c r="E1806" i="14"/>
  <c r="A1806" i="14" s="1"/>
  <c r="E1365" i="14"/>
  <c r="A1365" i="14" s="1"/>
  <c r="E488" i="14"/>
  <c r="A488" i="14" s="1"/>
  <c r="E1522" i="14"/>
  <c r="A1522" i="14" s="1"/>
  <c r="E2026" i="14"/>
  <c r="A2026" i="14" s="1"/>
  <c r="E2476" i="14"/>
  <c r="A2476" i="14" s="1"/>
  <c r="E3174" i="14"/>
  <c r="A3174" i="14" s="1"/>
  <c r="E2586" i="14"/>
  <c r="A2586" i="14" s="1"/>
  <c r="E3085" i="14"/>
  <c r="A3085" i="14" s="1"/>
  <c r="E2750" i="14"/>
  <c r="A2750" i="14" s="1"/>
  <c r="E3459" i="14"/>
  <c r="A3459" i="14" s="1"/>
  <c r="E305" i="14"/>
  <c r="A305" i="14" s="1"/>
  <c r="E3201" i="14"/>
  <c r="A3201" i="14" s="1"/>
  <c r="E767" i="14"/>
  <c r="A767" i="14" s="1"/>
  <c r="E22" i="14"/>
  <c r="A22" i="14" s="1"/>
  <c r="E204" i="14"/>
  <c r="A204" i="14" s="1"/>
  <c r="E541" i="14"/>
  <c r="A541" i="14" s="1"/>
  <c r="E3626" i="14"/>
  <c r="A3626" i="14" s="1"/>
  <c r="E2867" i="14"/>
  <c r="A2867" i="14" s="1"/>
  <c r="E2603" i="14"/>
  <c r="A2603" i="14" s="1"/>
  <c r="E752" i="14"/>
  <c r="A752" i="14" s="1"/>
  <c r="E3222" i="14"/>
  <c r="A3222" i="14" s="1"/>
  <c r="E556" i="14"/>
  <c r="A556" i="14" s="1"/>
  <c r="E1158" i="14"/>
  <c r="A1158" i="14" s="1"/>
  <c r="E347" i="14"/>
  <c r="A347" i="14" s="1"/>
  <c r="E2180" i="14"/>
  <c r="A2180" i="14" s="1"/>
  <c r="E2567" i="14"/>
  <c r="A2567" i="14" s="1"/>
  <c r="E2407" i="14"/>
  <c r="A2407" i="14" s="1"/>
  <c r="E2102" i="14"/>
  <c r="A2102" i="14" s="1"/>
  <c r="E2545" i="14"/>
  <c r="A2545" i="14" s="1"/>
  <c r="E1338" i="14"/>
  <c r="A1338" i="14" s="1"/>
  <c r="E2999" i="14"/>
  <c r="A2999" i="14" s="1"/>
  <c r="E2556" i="14"/>
  <c r="A2556" i="14" s="1"/>
  <c r="E2704" i="14"/>
  <c r="A2704" i="14" s="1"/>
  <c r="E522" i="14"/>
  <c r="A522" i="14" s="1"/>
  <c r="E3457" i="14"/>
  <c r="A3457" i="14" s="1"/>
  <c r="E1211" i="14"/>
  <c r="A1211" i="14" s="1"/>
  <c r="E3568" i="14"/>
  <c r="A3568" i="14" s="1"/>
  <c r="E2153" i="14"/>
  <c r="A2153" i="14" s="1"/>
  <c r="E390" i="14"/>
  <c r="A390" i="14" s="1"/>
  <c r="E2542" i="14"/>
  <c r="A2542" i="14" s="1"/>
  <c r="E536" i="14"/>
  <c r="A536" i="14" s="1"/>
  <c r="E963" i="14"/>
  <c r="A963" i="14" s="1"/>
  <c r="E284" i="14"/>
  <c r="A284" i="14" s="1"/>
  <c r="E2751" i="14"/>
  <c r="A2751" i="14" s="1"/>
  <c r="E837" i="14"/>
  <c r="A837" i="14" s="1"/>
  <c r="E1611" i="14"/>
  <c r="A1611" i="14" s="1"/>
  <c r="E2244" i="14"/>
  <c r="A2244" i="14" s="1"/>
  <c r="E2735" i="14"/>
  <c r="A2735" i="14" s="1"/>
  <c r="E1224" i="14"/>
  <c r="A1224" i="14" s="1"/>
  <c r="E750" i="14"/>
  <c r="A750" i="14" s="1"/>
  <c r="E640" i="14"/>
  <c r="A640" i="14" s="1"/>
  <c r="E2643" i="14"/>
  <c r="A2643" i="14" s="1"/>
  <c r="E1973" i="14"/>
  <c r="A1973" i="14" s="1"/>
  <c r="E2150" i="14"/>
  <c r="A2150" i="14" s="1"/>
  <c r="E3286" i="14"/>
  <c r="A3286" i="14" s="1"/>
  <c r="E3328" i="14"/>
  <c r="A3328" i="14" s="1"/>
  <c r="E2796" i="14"/>
  <c r="A2796" i="14" s="1"/>
  <c r="E295" i="14"/>
  <c r="A295" i="14" s="1"/>
  <c r="E2989" i="14"/>
  <c r="A2989" i="14" s="1"/>
  <c r="E423" i="14"/>
  <c r="A423" i="14" s="1"/>
  <c r="E1069" i="14"/>
  <c r="A1069" i="14" s="1"/>
  <c r="E2108" i="14"/>
  <c r="A2108" i="14" s="1"/>
  <c r="E3526" i="14"/>
  <c r="A3526" i="14" s="1"/>
  <c r="E935" i="14"/>
  <c r="A935" i="14" s="1"/>
  <c r="E898" i="14"/>
  <c r="A898" i="14" s="1"/>
  <c r="E384" i="14"/>
  <c r="A384" i="14" s="1"/>
  <c r="E3271" i="14"/>
  <c r="A3271" i="14" s="1"/>
  <c r="E791" i="14"/>
  <c r="A791" i="14" s="1"/>
  <c r="E1489" i="14"/>
  <c r="A1489" i="14" s="1"/>
  <c r="E1622" i="14"/>
  <c r="A1622" i="14" s="1"/>
  <c r="E1886" i="14"/>
  <c r="A1886" i="14" s="1"/>
  <c r="E3512" i="14"/>
  <c r="A3512" i="14" s="1"/>
  <c r="E2612" i="14"/>
  <c r="A2612" i="14" s="1"/>
  <c r="E741" i="14"/>
  <c r="A741" i="14" s="1"/>
  <c r="E3223" i="14"/>
  <c r="A3223" i="14" s="1"/>
  <c r="E2530" i="14"/>
  <c r="A2530" i="14" s="1"/>
  <c r="E2934" i="14"/>
  <c r="A2934" i="14" s="1"/>
  <c r="E1234" i="14"/>
  <c r="A1234" i="14" s="1"/>
  <c r="E3401" i="14"/>
  <c r="A3401" i="14" s="1"/>
  <c r="E3410" i="14"/>
  <c r="A3410" i="14" s="1"/>
  <c r="E3298" i="14"/>
  <c r="A3298" i="14" s="1"/>
  <c r="E1101" i="14"/>
  <c r="A1101" i="14" s="1"/>
  <c r="E1899" i="14"/>
  <c r="A1899" i="14" s="1"/>
  <c r="E1765" i="14"/>
  <c r="A1765" i="14" s="1"/>
  <c r="E2980" i="14"/>
  <c r="A2980" i="14" s="1"/>
  <c r="E1112" i="14"/>
  <c r="A1112" i="14" s="1"/>
  <c r="E1134" i="14"/>
  <c r="A1134" i="14" s="1"/>
  <c r="E262" i="14"/>
  <c r="A262" i="14" s="1"/>
  <c r="E1955" i="14"/>
  <c r="A1955" i="14" s="1"/>
  <c r="E2834" i="14"/>
  <c r="A2834" i="14" s="1"/>
  <c r="E2825" i="14"/>
  <c r="A2825" i="14" s="1"/>
  <c r="E3245" i="14"/>
  <c r="A3245" i="14" s="1"/>
  <c r="E408" i="14"/>
  <c r="A408" i="14" s="1"/>
  <c r="E2628" i="14"/>
  <c r="A2628" i="14" s="1"/>
  <c r="E2224" i="14"/>
  <c r="A2224" i="14" s="1"/>
  <c r="E2967" i="14"/>
  <c r="A2967" i="14" s="1"/>
  <c r="E3346" i="14"/>
  <c r="A3346" i="14" s="1"/>
  <c r="E1911" i="14"/>
  <c r="A1911" i="14" s="1"/>
  <c r="E707" i="14"/>
  <c r="A707" i="14" s="1"/>
  <c r="E2431" i="14"/>
  <c r="A2431" i="14" s="1"/>
  <c r="E2024" i="14"/>
  <c r="A2024" i="14" s="1"/>
  <c r="E1008" i="14"/>
  <c r="A1008" i="14" s="1"/>
  <c r="E1114" i="14"/>
  <c r="A1114" i="14" s="1"/>
  <c r="E108" i="14"/>
  <c r="A108" i="14" s="1"/>
  <c r="F1155" i="12"/>
  <c r="E872" i="14"/>
  <c r="A872" i="14" s="1"/>
  <c r="E607" i="14"/>
  <c r="A607" i="14" s="1"/>
  <c r="E1026" i="14"/>
  <c r="A1026" i="14" s="1"/>
  <c r="E3442" i="14"/>
  <c r="A3442" i="14" s="1"/>
  <c r="E3124" i="14"/>
  <c r="A3124" i="14" s="1"/>
  <c r="E1850" i="14"/>
  <c r="A1850" i="14" s="1"/>
  <c r="E1940" i="14"/>
  <c r="A1940" i="14" s="1"/>
  <c r="F500" i="12"/>
  <c r="F1108" i="12"/>
  <c r="E1097" i="14"/>
  <c r="A1097" i="14" s="1"/>
  <c r="E2284" i="14"/>
  <c r="A2284" i="14" s="1"/>
  <c r="E2425" i="14"/>
  <c r="A2425" i="14" s="1"/>
  <c r="E1332" i="14"/>
  <c r="A1332" i="14" s="1"/>
  <c r="E406" i="14"/>
  <c r="A406" i="14" s="1"/>
  <c r="E3407" i="14"/>
  <c r="A3407" i="14" s="1"/>
  <c r="E661" i="14"/>
  <c r="A661" i="14" s="1"/>
  <c r="E43" i="14"/>
  <c r="A43" i="14" s="1"/>
  <c r="E3528" i="14"/>
  <c r="A3528" i="14" s="1"/>
  <c r="E2394" i="14"/>
  <c r="A2394" i="14" s="1"/>
  <c r="E3381" i="14"/>
  <c r="A3381" i="14" s="1"/>
  <c r="E2255" i="14"/>
  <c r="A2255" i="14" s="1"/>
  <c r="E120" i="14"/>
  <c r="A120" i="14" s="1"/>
  <c r="E3019" i="14"/>
  <c r="A3019" i="14" s="1"/>
  <c r="E1751" i="14"/>
  <c r="A1751" i="14" s="1"/>
  <c r="E42" i="14"/>
  <c r="A42" i="14" s="1"/>
  <c r="E266" i="14"/>
  <c r="A266" i="14" s="1"/>
  <c r="E3326" i="14"/>
  <c r="A3326" i="14" s="1"/>
  <c r="E265" i="14"/>
  <c r="A265" i="14" s="1"/>
  <c r="E1499" i="14"/>
  <c r="A1499" i="14" s="1"/>
  <c r="E3509" i="14"/>
  <c r="A3509" i="14" s="1"/>
  <c r="E1877" i="14"/>
  <c r="A1877" i="14" s="1"/>
  <c r="E3482" i="14"/>
  <c r="A3482" i="14" s="1"/>
  <c r="E1176" i="14"/>
  <c r="A1176" i="14" s="1"/>
  <c r="E14" i="14"/>
  <c r="A14" i="14" s="1"/>
  <c r="E697" i="14"/>
  <c r="A697" i="14" s="1"/>
  <c r="E1587" i="14"/>
  <c r="A1587" i="14" s="1"/>
  <c r="E674" i="14"/>
  <c r="A674" i="14" s="1"/>
  <c r="E3650" i="14"/>
  <c r="A3650" i="14" s="1"/>
  <c r="F613" i="12"/>
  <c r="F583" i="13" s="1"/>
  <c r="E1925" i="14"/>
  <c r="A1925" i="14" s="1"/>
  <c r="E518" i="14"/>
  <c r="A518" i="14" s="1"/>
  <c r="E1291" i="14"/>
  <c r="A1291" i="14" s="1"/>
  <c r="E3414" i="14"/>
  <c r="A3414" i="14" s="1"/>
  <c r="E1993" i="14"/>
  <c r="A1993" i="14" s="1"/>
  <c r="E1357" i="14"/>
  <c r="A1357" i="14" s="1"/>
  <c r="E1179" i="14"/>
  <c r="A1179" i="14" s="1"/>
  <c r="E685" i="14"/>
  <c r="A685" i="14" s="1"/>
  <c r="E2863" i="14"/>
  <c r="A2863" i="14" s="1"/>
  <c r="F111" i="12"/>
  <c r="F108" i="13" s="1"/>
  <c r="F600" i="12"/>
  <c r="E2921" i="14"/>
  <c r="A2921" i="14" s="1"/>
  <c r="E457" i="14"/>
  <c r="A457" i="14" s="1"/>
  <c r="E2722" i="14"/>
  <c r="A2722" i="14" s="1"/>
  <c r="F172" i="12"/>
  <c r="F557" i="12"/>
  <c r="F529" i="13" s="1"/>
  <c r="E849" i="14"/>
  <c r="A849" i="14" s="1"/>
  <c r="E187" i="14"/>
  <c r="A187" i="14" s="1"/>
  <c r="E576" i="14"/>
  <c r="A576" i="14" s="1"/>
  <c r="E343" i="14"/>
  <c r="A343" i="14" s="1"/>
  <c r="E3069" i="14"/>
  <c r="A3069" i="14" s="1"/>
  <c r="E2376" i="14"/>
  <c r="A2376" i="14" s="1"/>
  <c r="E2308" i="14"/>
  <c r="A2308" i="14" s="1"/>
  <c r="E1166" i="14"/>
  <c r="A1166" i="14" s="1"/>
  <c r="E3447" i="14"/>
  <c r="A3447" i="14" s="1"/>
  <c r="E3341" i="14"/>
  <c r="A3341" i="14" s="1"/>
  <c r="E677" i="14"/>
  <c r="A677" i="14" s="1"/>
  <c r="E1320" i="14"/>
  <c r="A1320" i="14" s="1"/>
  <c r="E67" i="14"/>
  <c r="A67" i="14" s="1"/>
  <c r="E2597" i="14"/>
  <c r="A2597" i="14" s="1"/>
  <c r="E1997" i="14"/>
  <c r="A1997" i="14" s="1"/>
  <c r="E54" i="14"/>
  <c r="A54" i="14" s="1"/>
  <c r="E2839" i="14"/>
  <c r="A2839" i="14" s="1"/>
  <c r="E1742" i="14"/>
  <c r="A1742" i="14" s="1"/>
  <c r="E573" i="14"/>
  <c r="A573" i="14" s="1"/>
  <c r="F419" i="12"/>
  <c r="AH419" i="12" s="1"/>
  <c r="F336" i="12"/>
  <c r="E749" i="14"/>
  <c r="A749" i="14" s="1"/>
  <c r="E2758" i="14"/>
  <c r="A2758" i="14" s="1"/>
  <c r="E2519" i="14"/>
  <c r="A2519" i="14" s="1"/>
  <c r="E593" i="14"/>
  <c r="A593" i="14" s="1"/>
  <c r="E2399" i="14"/>
  <c r="A2399" i="14" s="1"/>
  <c r="E3228" i="14"/>
  <c r="A3228" i="14" s="1"/>
  <c r="E1739" i="14"/>
  <c r="A1739" i="14" s="1"/>
  <c r="E1796" i="14"/>
  <c r="A1796" i="14" s="1"/>
  <c r="E3519" i="14"/>
  <c r="A3519" i="14" s="1"/>
  <c r="E269" i="14"/>
  <c r="A269" i="14" s="1"/>
  <c r="F224" i="12"/>
  <c r="E2346" i="14"/>
  <c r="A2346" i="14" s="1"/>
  <c r="E2336" i="14"/>
  <c r="A2336" i="14" s="1"/>
  <c r="E1446" i="14"/>
  <c r="A1446" i="14" s="1"/>
  <c r="E808" i="14"/>
  <c r="A808" i="14" s="1"/>
  <c r="E1891" i="14"/>
  <c r="A1891" i="14" s="1"/>
  <c r="E87" i="14"/>
  <c r="A87" i="14" s="1"/>
  <c r="F353" i="12"/>
  <c r="F341" i="13" s="1"/>
  <c r="F261" i="12"/>
  <c r="F249" i="13" s="1"/>
  <c r="E3071" i="14"/>
  <c r="A3071" i="14" s="1"/>
  <c r="E1803" i="14"/>
  <c r="A1803" i="14" s="1"/>
  <c r="E666" i="14"/>
  <c r="A666" i="14" s="1"/>
  <c r="E209" i="14"/>
  <c r="A209" i="14" s="1"/>
  <c r="E558" i="14"/>
  <c r="A558" i="14" s="1"/>
  <c r="E1896" i="14"/>
  <c r="A1896" i="14" s="1"/>
  <c r="E1991" i="14"/>
  <c r="A1991" i="14" s="1"/>
  <c r="E2644" i="14"/>
  <c r="A2644" i="14" s="1"/>
  <c r="E2856" i="14"/>
  <c r="A2856" i="14" s="1"/>
  <c r="E1325" i="14"/>
  <c r="A1325" i="14" s="1"/>
  <c r="E2572" i="14"/>
  <c r="A2572" i="14" s="1"/>
  <c r="E3310" i="14"/>
  <c r="A3310" i="14" s="1"/>
  <c r="E863" i="14"/>
  <c r="A863" i="14" s="1"/>
  <c r="E3567" i="14"/>
  <c r="A3567" i="14" s="1"/>
  <c r="E3397" i="14"/>
  <c r="A3397" i="14" s="1"/>
  <c r="E356" i="14"/>
  <c r="A356" i="14" s="1"/>
  <c r="E3212" i="14"/>
  <c r="A3212" i="14" s="1"/>
  <c r="E1671" i="14"/>
  <c r="A1671" i="14" s="1"/>
  <c r="E717" i="14"/>
  <c r="A717" i="14" s="1"/>
  <c r="E286" i="14"/>
  <c r="A286" i="14" s="1"/>
  <c r="E2678" i="14"/>
  <c r="A2678" i="14" s="1"/>
  <c r="E2002" i="14"/>
  <c r="A2002" i="14" s="1"/>
  <c r="E2048" i="14"/>
  <c r="A2048" i="14" s="1"/>
  <c r="E1824" i="14"/>
  <c r="A1824" i="14" s="1"/>
  <c r="E3134" i="14"/>
  <c r="A3134" i="14" s="1"/>
  <c r="E738" i="14"/>
  <c r="A738" i="14" s="1"/>
  <c r="E140" i="14"/>
  <c r="A140" i="14" s="1"/>
  <c r="E418" i="14"/>
  <c r="A418" i="14" s="1"/>
  <c r="E2836" i="14"/>
  <c r="A2836" i="14" s="1"/>
  <c r="E1034" i="14"/>
  <c r="A1034" i="14" s="1"/>
  <c r="E314" i="14"/>
  <c r="A314" i="14" s="1"/>
  <c r="E3074" i="14"/>
  <c r="A3074" i="14" s="1"/>
  <c r="E2972" i="14"/>
  <c r="A2972" i="14" s="1"/>
  <c r="E1061" i="14"/>
  <c r="A1061" i="14" s="1"/>
  <c r="E2659" i="14"/>
  <c r="A2659" i="14" s="1"/>
  <c r="E3588" i="14"/>
  <c r="A3588" i="14" s="1"/>
  <c r="E831" i="14"/>
  <c r="A831" i="14" s="1"/>
  <c r="F260" i="12"/>
  <c r="F359" i="12"/>
  <c r="F347" i="13" s="1"/>
  <c r="E350" i="14"/>
  <c r="A350" i="14" s="1"/>
  <c r="E3029" i="14"/>
  <c r="A3029" i="14" s="1"/>
  <c r="E1374" i="14"/>
  <c r="A1374" i="14" s="1"/>
  <c r="F779" i="4" s="1"/>
  <c r="E2729" i="14"/>
  <c r="A2729" i="14" s="1"/>
  <c r="E3456" i="14"/>
  <c r="A3456" i="14" s="1"/>
  <c r="E1300" i="14"/>
  <c r="A1300" i="14" s="1"/>
  <c r="E1078" i="14"/>
  <c r="A1078" i="14" s="1"/>
  <c r="E2775" i="14"/>
  <c r="A2775" i="14" s="1"/>
  <c r="E3382" i="14"/>
  <c r="A3382" i="14" s="1"/>
  <c r="E495" i="14"/>
  <c r="A495" i="14" s="1"/>
  <c r="E1330" i="14"/>
  <c r="A1330" i="14" s="1"/>
  <c r="E3033" i="14"/>
  <c r="A3033" i="14" s="1"/>
  <c r="E2054" i="14"/>
  <c r="A2054" i="14" s="1"/>
  <c r="E223" i="14"/>
  <c r="A223" i="14" s="1"/>
  <c r="E870" i="14"/>
  <c r="A870" i="14" s="1"/>
  <c r="E3617" i="14"/>
  <c r="A3617" i="14" s="1"/>
  <c r="E1437" i="14"/>
  <c r="A1437" i="14" s="1"/>
  <c r="E1526" i="14"/>
  <c r="A1526" i="14" s="1"/>
  <c r="E3270" i="14"/>
  <c r="A3270" i="14" s="1"/>
  <c r="E1534" i="14"/>
  <c r="A1534" i="14" s="1"/>
  <c r="E420" i="14"/>
  <c r="A420" i="14" s="1"/>
  <c r="E1976" i="14"/>
  <c r="A1976" i="14" s="1"/>
  <c r="E1715" i="14"/>
  <c r="A1715" i="14" s="1"/>
  <c r="E897" i="14"/>
  <c r="A897" i="14" s="1"/>
  <c r="E742" i="14"/>
  <c r="A742" i="14" s="1"/>
  <c r="E3561" i="14"/>
  <c r="A3561" i="14" s="1"/>
  <c r="E3015" i="14"/>
  <c r="A3015" i="14" s="1"/>
  <c r="E2816" i="14"/>
  <c r="A2816" i="14" s="1"/>
  <c r="E550" i="14"/>
  <c r="A550" i="14" s="1"/>
  <c r="E1841" i="14"/>
  <c r="A1841" i="14" s="1"/>
  <c r="E412" i="14"/>
  <c r="A412" i="14" s="1"/>
  <c r="E535" i="14"/>
  <c r="A535" i="14" s="1"/>
  <c r="E624" i="14"/>
  <c r="A624" i="14" s="1"/>
  <c r="E3638" i="14"/>
  <c r="A3638" i="14" s="1"/>
  <c r="F320" i="12"/>
  <c r="F308" i="13" s="1"/>
  <c r="E3314" i="14"/>
  <c r="A3314" i="14" s="1"/>
  <c r="E2348" i="14"/>
  <c r="A2348" i="14" s="1"/>
  <c r="E1265" i="14"/>
  <c r="A1265" i="14" s="1"/>
  <c r="E722" i="14"/>
  <c r="A722" i="14" s="1"/>
  <c r="E1632" i="14"/>
  <c r="A1632" i="14" s="1"/>
  <c r="E1581" i="14"/>
  <c r="A1581" i="14" s="1"/>
  <c r="E133" i="14"/>
  <c r="A133" i="14" s="1"/>
  <c r="E1605" i="14"/>
  <c r="A1605" i="14" s="1"/>
  <c r="E901" i="14"/>
  <c r="A901" i="14" s="1"/>
  <c r="F542" i="12"/>
  <c r="F515" i="13" s="1"/>
  <c r="F349" i="12"/>
  <c r="E1579" i="14"/>
  <c r="A1579" i="14" s="1"/>
  <c r="E297" i="14"/>
  <c r="A297" i="14" s="1"/>
  <c r="E349" i="14"/>
  <c r="A349" i="14" s="1"/>
  <c r="E322" i="14"/>
  <c r="A322" i="14" s="1"/>
  <c r="E1309" i="14"/>
  <c r="A1309" i="14" s="1"/>
  <c r="E2672" i="14"/>
  <c r="A2672" i="14" s="1"/>
  <c r="E1122" i="14"/>
  <c r="A1122" i="14" s="1"/>
  <c r="E2057" i="14"/>
  <c r="A2057" i="14" s="1"/>
  <c r="E1852" i="14"/>
  <c r="A1852" i="14" s="1"/>
  <c r="F1058" i="12"/>
  <c r="B1058" i="12" s="1"/>
  <c r="E1033" i="14"/>
  <c r="A1033" i="14" s="1"/>
  <c r="E3216" i="14"/>
  <c r="A3216" i="14" s="1"/>
  <c r="E673" i="14"/>
  <c r="A673" i="14" s="1"/>
  <c r="F363" i="12"/>
  <c r="F351" i="13" s="1"/>
  <c r="AH455" i="12"/>
  <c r="F193" i="13"/>
  <c r="AH199" i="12"/>
  <c r="B199" i="12"/>
  <c r="F287" i="13"/>
  <c r="F17" i="13"/>
  <c r="E958" i="14"/>
  <c r="A958" i="14" s="1"/>
  <c r="E2406" i="14"/>
  <c r="A2406" i="14" s="1"/>
  <c r="E2056" i="14"/>
  <c r="A2056" i="14" s="1"/>
  <c r="E2741" i="14"/>
  <c r="A2741" i="14" s="1"/>
  <c r="E1544" i="14"/>
  <c r="A1544" i="14" s="1"/>
  <c r="E2462" i="14"/>
  <c r="A2462" i="14" s="1"/>
  <c r="E2589" i="14"/>
  <c r="A2589" i="14" s="1"/>
  <c r="E3396" i="14"/>
  <c r="A3396" i="14" s="1"/>
  <c r="E441" i="14"/>
  <c r="A441" i="14" s="1"/>
  <c r="E159" i="14"/>
  <c r="A159" i="14" s="1"/>
  <c r="E3261" i="14"/>
  <c r="A3261" i="14" s="1"/>
  <c r="E2146" i="14"/>
  <c r="A2146" i="14" s="1"/>
  <c r="E203" i="14"/>
  <c r="A203" i="14" s="1"/>
  <c r="E3370" i="14"/>
  <c r="A3370" i="14" s="1"/>
  <c r="E2826" i="14"/>
  <c r="A2826" i="14" s="1"/>
  <c r="E1150" i="14"/>
  <c r="A1150" i="14" s="1"/>
  <c r="E2495" i="14"/>
  <c r="A2495" i="14" s="1"/>
  <c r="E3518" i="14"/>
  <c r="A3518" i="14" s="1"/>
  <c r="E3337" i="14"/>
  <c r="A3337" i="14" s="1"/>
  <c r="E1849" i="14"/>
  <c r="A1849" i="14" s="1"/>
  <c r="E2435" i="14"/>
  <c r="A2435" i="14" s="1"/>
  <c r="E1225" i="14"/>
  <c r="A1225" i="14" s="1"/>
  <c r="E407" i="14"/>
  <c r="A407" i="14" s="1"/>
  <c r="E2479" i="14"/>
  <c r="A2479" i="14" s="1"/>
  <c r="E2339" i="14"/>
  <c r="A2339" i="14" s="1"/>
  <c r="E2552" i="14"/>
  <c r="A2552" i="14" s="1"/>
  <c r="E1317" i="14"/>
  <c r="A1317" i="14" s="1"/>
  <c r="E2392" i="14"/>
  <c r="A2392" i="14" s="1"/>
  <c r="E1170" i="14"/>
  <c r="A1170" i="14" s="1"/>
  <c r="E521" i="14"/>
  <c r="A521" i="14" s="1"/>
  <c r="E3554" i="14"/>
  <c r="A3554" i="14" s="1"/>
  <c r="E3501" i="14"/>
  <c r="A3501" i="14" s="1"/>
  <c r="E1821" i="14"/>
  <c r="A1821" i="14" s="1"/>
  <c r="E339" i="14"/>
  <c r="A339" i="14" s="1"/>
  <c r="E2511" i="14"/>
  <c r="A2511" i="14" s="1"/>
  <c r="E3013" i="14"/>
  <c r="A3013" i="14" s="1"/>
  <c r="E1508" i="14"/>
  <c r="A1508" i="14" s="1"/>
  <c r="E3118" i="14"/>
  <c r="A3118" i="14" s="1"/>
  <c r="E30" i="14"/>
  <c r="A30" i="14" s="1"/>
  <c r="E3198" i="14"/>
  <c r="A3198" i="14" s="1"/>
  <c r="E3384" i="14"/>
  <c r="A3384" i="14" s="1"/>
  <c r="E3295" i="14"/>
  <c r="A3295" i="14" s="1"/>
  <c r="E1740" i="14"/>
  <c r="A1740" i="14" s="1"/>
  <c r="E3159" i="14"/>
  <c r="A3159" i="14" s="1"/>
  <c r="E2483" i="14"/>
  <c r="A2483" i="14" s="1"/>
  <c r="E575" i="14"/>
  <c r="A575" i="14" s="1"/>
  <c r="E2849" i="14"/>
  <c r="A2849" i="14" s="1"/>
  <c r="E2627" i="14"/>
  <c r="A2627" i="14" s="1"/>
  <c r="E2358" i="14"/>
  <c r="A2358" i="14" s="1"/>
  <c r="E4" i="14"/>
  <c r="A4" i="14" s="1"/>
  <c r="E902" i="14"/>
  <c r="A902" i="14" s="1"/>
  <c r="E1040" i="14"/>
  <c r="A1040" i="14" s="1"/>
  <c r="E3642" i="14"/>
  <c r="A3642" i="14" s="1"/>
  <c r="E3569" i="14"/>
  <c r="A3569" i="14" s="1"/>
  <c r="E1277" i="14"/>
  <c r="A1277" i="14" s="1"/>
  <c r="E3618" i="14"/>
  <c r="A3618" i="14" s="1"/>
  <c r="E834" i="14"/>
  <c r="A834" i="14" s="1"/>
  <c r="E1475" i="14"/>
  <c r="A1475" i="14" s="1"/>
  <c r="E2466" i="14"/>
  <c r="A2466" i="14" s="1"/>
  <c r="E2318" i="14"/>
  <c r="A2318" i="14" s="1"/>
  <c r="E3589" i="14"/>
  <c r="A3589" i="14" s="1"/>
  <c r="E701" i="14"/>
  <c r="A701" i="14" s="1"/>
  <c r="E1148" i="14"/>
  <c r="A1148" i="14" s="1"/>
  <c r="E3523" i="14"/>
  <c r="A3523" i="14" s="1"/>
  <c r="E745" i="14"/>
  <c r="A745" i="14" s="1"/>
  <c r="E3432" i="14"/>
  <c r="A3432" i="14" s="1"/>
  <c r="E2579" i="14"/>
  <c r="A2579" i="14" s="1"/>
  <c r="E2564" i="14"/>
  <c r="A2564" i="14" s="1"/>
  <c r="E657" i="14"/>
  <c r="A657" i="14" s="1"/>
  <c r="E1266" i="14"/>
  <c r="A1266" i="14" s="1"/>
  <c r="E1212" i="14"/>
  <c r="A1212" i="14" s="1"/>
  <c r="E289" i="14"/>
  <c r="A289" i="14" s="1"/>
  <c r="E1745" i="14"/>
  <c r="A1745" i="14" s="1"/>
  <c r="E3354" i="14"/>
  <c r="A3354" i="14" s="1"/>
  <c r="E559" i="14"/>
  <c r="A559" i="14" s="1"/>
  <c r="E2962" i="14"/>
  <c r="A2962" i="14" s="1"/>
  <c r="E402" i="14"/>
  <c r="A402" i="14" s="1"/>
  <c r="E942" i="14"/>
  <c r="A942" i="14" s="1"/>
  <c r="E359" i="14"/>
  <c r="A359" i="14" s="1"/>
  <c r="E2037" i="14"/>
  <c r="A2037" i="14" s="1"/>
  <c r="E2917" i="14"/>
  <c r="A2917" i="14" s="1"/>
  <c r="E1485" i="14"/>
  <c r="A1485" i="14" s="1"/>
  <c r="E1738" i="14"/>
  <c r="A1738" i="14" s="1"/>
  <c r="E3061" i="14"/>
  <c r="A3061" i="14" s="1"/>
  <c r="E1863" i="14"/>
  <c r="A1863" i="14" s="1"/>
  <c r="E2115" i="14"/>
  <c r="A2115" i="14" s="1"/>
  <c r="E2489" i="14"/>
  <c r="A2489" i="14" s="1"/>
  <c r="E2859" i="14"/>
  <c r="A2859" i="14" s="1"/>
  <c r="E2322" i="14"/>
  <c r="A2322" i="14" s="1"/>
  <c r="E1172" i="14"/>
  <c r="A1172" i="14" s="1"/>
  <c r="E1980" i="14"/>
  <c r="A1980" i="14" s="1"/>
  <c r="E907" i="14"/>
  <c r="A907" i="14" s="1"/>
  <c r="E2692" i="14"/>
  <c r="A2692" i="14" s="1"/>
  <c r="E659" i="14"/>
  <c r="A659" i="14" s="1"/>
  <c r="E86" i="14"/>
  <c r="A86" i="14" s="1"/>
  <c r="E38" i="14"/>
  <c r="A38" i="14" s="1"/>
  <c r="E2264" i="14"/>
  <c r="A2264" i="14" s="1"/>
  <c r="E2464" i="14"/>
  <c r="A2464" i="14" s="1"/>
  <c r="E3214" i="14"/>
  <c r="A3214" i="14" s="1"/>
  <c r="E881" i="14"/>
  <c r="A881" i="14" s="1"/>
  <c r="E1304" i="14"/>
  <c r="A1304" i="14" s="1"/>
  <c r="E2515" i="14"/>
  <c r="A2515" i="14" s="1"/>
  <c r="E455" i="14"/>
  <c r="A455" i="14" s="1"/>
  <c r="E1117" i="14"/>
  <c r="A1117" i="14" s="1"/>
  <c r="E991" i="14"/>
  <c r="A991" i="14" s="1"/>
  <c r="E760" i="14"/>
  <c r="A760" i="14" s="1"/>
  <c r="E70" i="14"/>
  <c r="A70" i="14" s="1"/>
  <c r="E104" i="14"/>
  <c r="A104" i="14" s="1"/>
  <c r="E263" i="14"/>
  <c r="A263" i="14" s="1"/>
  <c r="E1075" i="14"/>
  <c r="A1075" i="14" s="1"/>
  <c r="E1384" i="14"/>
  <c r="A1384" i="14" s="1"/>
  <c r="E1457" i="14"/>
  <c r="A1457" i="14" s="1"/>
  <c r="E3633" i="14"/>
  <c r="A3633" i="14" s="1"/>
  <c r="E453" i="14"/>
  <c r="A453" i="14" s="1"/>
  <c r="E3538" i="14"/>
  <c r="A3538" i="14" s="1"/>
  <c r="E50" i="14"/>
  <c r="A50" i="14" s="1"/>
  <c r="E1290" i="14"/>
  <c r="A1290" i="14" s="1"/>
  <c r="E1383" i="14"/>
  <c r="A1383" i="14" s="1"/>
  <c r="E97" i="14"/>
  <c r="A97" i="14" s="1"/>
  <c r="E2693" i="14"/>
  <c r="A2693" i="14" s="1"/>
  <c r="E1743" i="14"/>
  <c r="A1743" i="14" s="1"/>
  <c r="E3129" i="14"/>
  <c r="A3129" i="14" s="1"/>
  <c r="E695" i="14"/>
  <c r="A695" i="14" s="1"/>
  <c r="E786" i="14"/>
  <c r="A786" i="14" s="1"/>
  <c r="E1570" i="14"/>
  <c r="A1570" i="14" s="1"/>
  <c r="E2882" i="14"/>
  <c r="A2882" i="14" s="1"/>
  <c r="E596" i="14"/>
  <c r="A596" i="14" s="1"/>
  <c r="E1890" i="14"/>
  <c r="A1890" i="14" s="1"/>
  <c r="E60" i="14"/>
  <c r="A60" i="14" s="1"/>
  <c r="E1238" i="14"/>
  <c r="A1238" i="14" s="1"/>
  <c r="E1389" i="14"/>
  <c r="A1389" i="14" s="1"/>
  <c r="E3147" i="14"/>
  <c r="A3147" i="14" s="1"/>
  <c r="E2305" i="14"/>
  <c r="A2305" i="14" s="1"/>
  <c r="E2252" i="14"/>
  <c r="A2252" i="14" s="1"/>
  <c r="E1858" i="14"/>
  <c r="A1858" i="14" s="1"/>
  <c r="E1927" i="14"/>
  <c r="A1927" i="14" s="1"/>
  <c r="E2625" i="14"/>
  <c r="A2625" i="14" s="1"/>
  <c r="E1512" i="14"/>
  <c r="A1512" i="14" s="1"/>
  <c r="E563" i="14"/>
  <c r="A563" i="14" s="1"/>
  <c r="E2632" i="14"/>
  <c r="A2632" i="14" s="1"/>
  <c r="E2033" i="14"/>
  <c r="A2033" i="14" s="1"/>
  <c r="E3639" i="14"/>
  <c r="A3639" i="14" s="1"/>
  <c r="E2715" i="14"/>
  <c r="A2715" i="14" s="1"/>
  <c r="E2162" i="14"/>
  <c r="A2162" i="14" s="1"/>
  <c r="E3455" i="14"/>
  <c r="A3455" i="14" s="1"/>
  <c r="E2270" i="14"/>
  <c r="A2270" i="14" s="1"/>
  <c r="E3321" i="14"/>
  <c r="A3321" i="14" s="1"/>
  <c r="E327" i="14"/>
  <c r="A327" i="14" s="1"/>
  <c r="E1807" i="14"/>
  <c r="A1807" i="14" s="1"/>
  <c r="E1979" i="14"/>
  <c r="A1979" i="14" s="1"/>
  <c r="E1592" i="14"/>
  <c r="A1592" i="14" s="1"/>
  <c r="E3088" i="14"/>
  <c r="A3088" i="14" s="1"/>
  <c r="E531" i="14"/>
  <c r="A531" i="14" s="1"/>
  <c r="E1698" i="14"/>
  <c r="A1698" i="14" s="1"/>
  <c r="E162" i="14"/>
  <c r="A162" i="14" s="1"/>
  <c r="E1813" i="14"/>
  <c r="A1813" i="14" s="1"/>
  <c r="E614" i="14"/>
  <c r="A614" i="14" s="1"/>
  <c r="E3125" i="14"/>
  <c r="A3125" i="14" s="1"/>
  <c r="E730" i="14"/>
  <c r="A730" i="14" s="1"/>
  <c r="E1557" i="14"/>
  <c r="A1557" i="14" s="1"/>
  <c r="E787" i="14"/>
  <c r="A787" i="14" s="1"/>
  <c r="E3264" i="14"/>
  <c r="A3264" i="14" s="1"/>
  <c r="E2105" i="14"/>
  <c r="A2105" i="14" s="1"/>
  <c r="E1970" i="14"/>
  <c r="A1970" i="14" s="1"/>
  <c r="E3629" i="14"/>
  <c r="A3629" i="14" s="1"/>
  <c r="E496" i="14"/>
  <c r="A496" i="14" s="1"/>
  <c r="E424" i="14"/>
  <c r="A424" i="14" s="1"/>
  <c r="E1260" i="14"/>
  <c r="A1260" i="14" s="1"/>
  <c r="E530" i="14"/>
  <c r="A530" i="14" s="1"/>
  <c r="E619" i="14"/>
  <c r="A619" i="14" s="1"/>
  <c r="E215" i="14"/>
  <c r="A215" i="14" s="1"/>
  <c r="E2981" i="14"/>
  <c r="A2981" i="14" s="1"/>
  <c r="E3039" i="14"/>
  <c r="A3039" i="14" s="1"/>
  <c r="E552" i="14"/>
  <c r="A552" i="14" s="1"/>
  <c r="E3500" i="14"/>
  <c r="A3500" i="14" s="1"/>
  <c r="E1139" i="14"/>
  <c r="A1139" i="14" s="1"/>
  <c r="E1200" i="14"/>
  <c r="A1200" i="14" s="1"/>
  <c r="E2475" i="14"/>
  <c r="A2475" i="14" s="1"/>
  <c r="E2906" i="14"/>
  <c r="A2906" i="14" s="1"/>
  <c r="E2937" i="14"/>
  <c r="A2937" i="14" s="1"/>
  <c r="E35" i="14"/>
  <c r="A35" i="14" s="1"/>
  <c r="E3607" i="14"/>
  <c r="A3607" i="14" s="1"/>
  <c r="E2445" i="14"/>
  <c r="A2445" i="14" s="1"/>
  <c r="E1967" i="14"/>
  <c r="A1967" i="14" s="1"/>
  <c r="E2768" i="14"/>
  <c r="A2768" i="14" s="1"/>
  <c r="E2905" i="14"/>
  <c r="A2905" i="14" s="1"/>
  <c r="E147" i="14"/>
  <c r="A147" i="14" s="1"/>
  <c r="E2583" i="14"/>
  <c r="A2583" i="14" s="1"/>
  <c r="E2277" i="14"/>
  <c r="A2277" i="14" s="1"/>
  <c r="E2343" i="14"/>
  <c r="A2343" i="14" s="1"/>
  <c r="E3077" i="14"/>
  <c r="A3077" i="14" s="1"/>
  <c r="E3499" i="14"/>
  <c r="A3499" i="14" s="1"/>
  <c r="E1340" i="14"/>
  <c r="A1340" i="14" s="1"/>
  <c r="E527" i="14"/>
  <c r="A527" i="14" s="1"/>
  <c r="E2822" i="14"/>
  <c r="A2822" i="14" s="1"/>
  <c r="E3373" i="14"/>
  <c r="A3373" i="14" s="1"/>
  <c r="E2083" i="14"/>
  <c r="A2083" i="14" s="1"/>
  <c r="E2297" i="14"/>
  <c r="A2297" i="14" s="1"/>
  <c r="E1760" i="14"/>
  <c r="A1760" i="14" s="1"/>
  <c r="E895" i="14"/>
  <c r="A895" i="14" s="1"/>
  <c r="E2841" i="14"/>
  <c r="A2841" i="14" s="1"/>
  <c r="E3449" i="14"/>
  <c r="A3449" i="14" s="1"/>
  <c r="E1043" i="14"/>
  <c r="A1043" i="14" s="1"/>
  <c r="E2503" i="14"/>
  <c r="A2503" i="14" s="1"/>
  <c r="E2161" i="14"/>
  <c r="A2161" i="14" s="1"/>
  <c r="E1897" i="14"/>
  <c r="A1897" i="14" s="1"/>
  <c r="E1337" i="14"/>
  <c r="A1337" i="14" s="1"/>
  <c r="E2458" i="14"/>
  <c r="A2458" i="14" s="1"/>
  <c r="E2171" i="14"/>
  <c r="A2171" i="14" s="1"/>
  <c r="E2098" i="14"/>
  <c r="A2098" i="14" s="1"/>
  <c r="E729" i="14"/>
  <c r="A729" i="14" s="1"/>
  <c r="E3574" i="14"/>
  <c r="A3574" i="14" s="1"/>
  <c r="E1655" i="14"/>
  <c r="A1655" i="14" s="1"/>
  <c r="E2353" i="14"/>
  <c r="A2353" i="14" s="1"/>
  <c r="E3546" i="14"/>
  <c r="A3546" i="14" s="1"/>
  <c r="E2788" i="14"/>
  <c r="A2788" i="14" s="1"/>
  <c r="E2602" i="14"/>
  <c r="A2602" i="14" s="1"/>
  <c r="E1582" i="14"/>
  <c r="A1582" i="14" s="1"/>
  <c r="E1786" i="14"/>
  <c r="A1786" i="14" s="1"/>
  <c r="E3585" i="14"/>
  <c r="A3585" i="14" s="1"/>
  <c r="E1693" i="14"/>
  <c r="A1693" i="14" s="1"/>
  <c r="E2232" i="14"/>
  <c r="A2232" i="14" s="1"/>
  <c r="E3578" i="14"/>
  <c r="A3578" i="14" s="1"/>
  <c r="E2563" i="14"/>
  <c r="A2563" i="14" s="1"/>
  <c r="E2398" i="14"/>
  <c r="A2398" i="14" s="1"/>
  <c r="E589" i="14"/>
  <c r="A589" i="14" s="1"/>
  <c r="E1415" i="14"/>
  <c r="A1415" i="14" s="1"/>
  <c r="E2531" i="14"/>
  <c r="A2531" i="14" s="1"/>
  <c r="E3494" i="14"/>
  <c r="A3494" i="14" s="1"/>
  <c r="E1718" i="14"/>
  <c r="A1718" i="14" s="1"/>
  <c r="E3208" i="14"/>
  <c r="A3208" i="14" s="1"/>
  <c r="E388" i="14"/>
  <c r="A388" i="14" s="1"/>
  <c r="E2638" i="14"/>
  <c r="A2638" i="14" s="1"/>
  <c r="E1648" i="14"/>
  <c r="A1648" i="14" s="1"/>
  <c r="E2990" i="14"/>
  <c r="A2990" i="14" s="1"/>
  <c r="E2869" i="14"/>
  <c r="A2869" i="14" s="1"/>
  <c r="E1598" i="14"/>
  <c r="A1598" i="14" s="1"/>
  <c r="E283" i="14"/>
  <c r="A283" i="14" s="1"/>
  <c r="E599" i="14"/>
  <c r="A599" i="14" s="1"/>
  <c r="E1237" i="14"/>
  <c r="A1237" i="14" s="1"/>
  <c r="E1440" i="14"/>
  <c r="A1440" i="14" s="1"/>
  <c r="E2028" i="14"/>
  <c r="A2028" i="14" s="1"/>
  <c r="E1585" i="14"/>
  <c r="A1585" i="14" s="1"/>
  <c r="E100" i="14"/>
  <c r="A100" i="14" s="1"/>
  <c r="E497" i="14"/>
  <c r="A497" i="14" s="1"/>
  <c r="E2374" i="14"/>
  <c r="A2374" i="14" s="1"/>
  <c r="E3251" i="14"/>
  <c r="A3251" i="14" s="1"/>
  <c r="E2149" i="14"/>
  <c r="A2149" i="14" s="1"/>
  <c r="E2132" i="14"/>
  <c r="A2132" i="14" s="1"/>
  <c r="E3225" i="14"/>
  <c r="A3225" i="14" s="1"/>
  <c r="E1659" i="14"/>
  <c r="A1659" i="14" s="1"/>
  <c r="E2013" i="14"/>
  <c r="A2013" i="14" s="1"/>
  <c r="E112" i="14"/>
  <c r="A112" i="14" s="1"/>
  <c r="E3472" i="14"/>
  <c r="A3472" i="14" s="1"/>
  <c r="E716" i="14"/>
  <c r="A716" i="14" s="1"/>
  <c r="E18" i="14"/>
  <c r="A18" i="14" s="1"/>
  <c r="E2460" i="14"/>
  <c r="A2460" i="14" s="1"/>
  <c r="E2375" i="14"/>
  <c r="A2375" i="14" s="1"/>
  <c r="E336" i="14"/>
  <c r="A336" i="14" s="1"/>
  <c r="E1445" i="14"/>
  <c r="A1445" i="14" s="1"/>
  <c r="E386" i="14"/>
  <c r="A386" i="14" s="1"/>
  <c r="E3304" i="14"/>
  <c r="A3304" i="14" s="1"/>
  <c r="E539" i="14"/>
  <c r="A539" i="14" s="1"/>
  <c r="E3464" i="14"/>
  <c r="A3464" i="14" s="1"/>
  <c r="E2468" i="14"/>
  <c r="A2468" i="14" s="1"/>
  <c r="E1816" i="14"/>
  <c r="A1816" i="14" s="1"/>
  <c r="E797" i="14"/>
  <c r="A797" i="14" s="1"/>
  <c r="E2973" i="14"/>
  <c r="A2973" i="14" s="1"/>
  <c r="E430" i="14"/>
  <c r="A430" i="14" s="1"/>
  <c r="E1667" i="14"/>
  <c r="A1667" i="14" s="1"/>
  <c r="E1981" i="14"/>
  <c r="A1981" i="14" s="1"/>
  <c r="E3132" i="14"/>
  <c r="A3132" i="14" s="1"/>
  <c r="E1684" i="14"/>
  <c r="A1684" i="14" s="1"/>
  <c r="E2478" i="14"/>
  <c r="A2478" i="14" s="1"/>
  <c r="E1434" i="14"/>
  <c r="A1434" i="14" s="1"/>
  <c r="E3246" i="14"/>
  <c r="A3246" i="14" s="1"/>
  <c r="E2748" i="14"/>
  <c r="A2748" i="14" s="1"/>
  <c r="E224" i="14"/>
  <c r="A224" i="14" s="1"/>
  <c r="E1520" i="14"/>
  <c r="A1520" i="14" s="1"/>
  <c r="E1683" i="14"/>
  <c r="A1683" i="14" s="1"/>
  <c r="E1862" i="14"/>
  <c r="A1862" i="14" s="1"/>
  <c r="E534" i="14"/>
  <c r="A534" i="14" s="1"/>
  <c r="E46" i="14"/>
  <c r="A46" i="14" s="1"/>
  <c r="E51" i="14"/>
  <c r="A51" i="14" s="1"/>
  <c r="E2401" i="14"/>
  <c r="A2401" i="14" s="1"/>
  <c r="E1937" i="14"/>
  <c r="A1937" i="14" s="1"/>
  <c r="E3529" i="14"/>
  <c r="A3529" i="14" s="1"/>
  <c r="E1190" i="14"/>
  <c r="A1190" i="14" s="1"/>
  <c r="E712" i="14"/>
  <c r="A712" i="14" s="1"/>
  <c r="E2995" i="14"/>
  <c r="A2995" i="14" s="1"/>
  <c r="E101" i="14"/>
  <c r="A101" i="14" s="1"/>
  <c r="E2975" i="14"/>
  <c r="A2975" i="14" s="1"/>
  <c r="E1879" i="14"/>
  <c r="A1879" i="14" s="1"/>
  <c r="E59" i="14"/>
  <c r="A59" i="14" s="1"/>
  <c r="E962" i="14"/>
  <c r="A962" i="14" s="1"/>
  <c r="E172" i="14"/>
  <c r="A172" i="14" s="1"/>
  <c r="E645" i="14"/>
  <c r="A645" i="14" s="1"/>
  <c r="E1151" i="14"/>
  <c r="A1151" i="14" s="1"/>
  <c r="E3327" i="14"/>
  <c r="A3327" i="14" s="1"/>
  <c r="E2548" i="14"/>
  <c r="A2548" i="14" s="1"/>
  <c r="E1255" i="14"/>
  <c r="A1255" i="14" s="1"/>
  <c r="E2459" i="14"/>
  <c r="A2459" i="14" s="1"/>
  <c r="E3122" i="14"/>
  <c r="A3122" i="14" s="1"/>
  <c r="E2310" i="14"/>
  <c r="A2310" i="14" s="1"/>
  <c r="E1503" i="14"/>
  <c r="A1503" i="14" s="1"/>
  <c r="E2220" i="14"/>
  <c r="A2220" i="14" s="1"/>
  <c r="E1165" i="14"/>
  <c r="A1165" i="14" s="1"/>
  <c r="E1346" i="14"/>
  <c r="A1346" i="14" s="1"/>
  <c r="E275" i="14"/>
  <c r="A275" i="14" s="1"/>
  <c r="E1654" i="14"/>
  <c r="A1654" i="14" s="1"/>
  <c r="E3262" i="14"/>
  <c r="A3262" i="14" s="1"/>
  <c r="E1985" i="14"/>
  <c r="A1985" i="14" s="1"/>
  <c r="E139" i="14"/>
  <c r="A139" i="14" s="1"/>
  <c r="E597" i="14"/>
  <c r="A597" i="14" s="1"/>
  <c r="E3510" i="14"/>
  <c r="A3510" i="14" s="1"/>
  <c r="E1687" i="14"/>
  <c r="A1687" i="14" s="1"/>
  <c r="E1843" i="14"/>
  <c r="A1843" i="14" s="1"/>
  <c r="E662" i="14"/>
  <c r="A662" i="14" s="1"/>
  <c r="E76" i="14"/>
  <c r="A76" i="14" s="1"/>
  <c r="E927" i="4"/>
  <c r="F927" i="4"/>
  <c r="D927" i="4"/>
  <c r="B86" i="12"/>
  <c r="F164" i="12"/>
  <c r="F159" i="13" s="1"/>
  <c r="F254" i="12"/>
  <c r="AH254" i="12" s="1"/>
  <c r="F77" i="12"/>
  <c r="AH77" i="12" s="1"/>
  <c r="F615" i="12"/>
  <c r="B615" i="12" s="1"/>
  <c r="F463" i="12"/>
  <c r="F444" i="13" s="1"/>
  <c r="F386" i="12"/>
  <c r="AH386" i="12" s="1"/>
  <c r="F452" i="12"/>
  <c r="F435" i="13" s="1"/>
  <c r="F1044" i="12"/>
  <c r="B1044" i="12" s="1"/>
  <c r="F249" i="12"/>
  <c r="F201" i="12"/>
  <c r="AH201" i="12" s="1"/>
  <c r="F335" i="12"/>
  <c r="AH335" i="12" s="1"/>
  <c r="F640" i="12"/>
  <c r="F608" i="13" s="1"/>
  <c r="F34" i="12"/>
  <c r="F32" i="13" s="1"/>
  <c r="F1106" i="12"/>
  <c r="B1106" i="12" s="1"/>
  <c r="F471" i="12"/>
  <c r="AH471" i="12" s="1"/>
  <c r="F205" i="12"/>
  <c r="AH205" i="12" s="1"/>
  <c r="AH49" i="12"/>
  <c r="AH118" i="12"/>
  <c r="B118" i="12"/>
  <c r="AH542" i="12"/>
  <c r="AH1147" i="12"/>
  <c r="F393" i="13"/>
  <c r="AH407" i="12"/>
  <c r="B407" i="12"/>
  <c r="E3280" i="14"/>
  <c r="A3280" i="14" s="1"/>
  <c r="F45" i="12"/>
  <c r="E1811" i="14"/>
  <c r="A1811" i="14" s="1"/>
  <c r="E882" i="14"/>
  <c r="A882" i="14" s="1"/>
  <c r="E36" i="14"/>
  <c r="A36" i="14" s="1"/>
  <c r="E3610" i="14"/>
  <c r="A3610" i="14" s="1"/>
  <c r="E1744" i="14"/>
  <c r="A1744" i="14" s="1"/>
  <c r="E2293" i="14"/>
  <c r="A2293" i="14" s="1"/>
  <c r="E2539" i="14"/>
  <c r="A2539" i="14" s="1"/>
  <c r="E1029" i="14"/>
  <c r="A1029" i="14" s="1"/>
  <c r="E2371" i="14"/>
  <c r="A2371" i="14" s="1"/>
  <c r="E615" i="14"/>
  <c r="A615" i="14" s="1"/>
  <c r="E34" i="14"/>
  <c r="A34" i="14" s="1"/>
  <c r="E1680" i="14"/>
  <c r="A1680" i="14" s="1"/>
  <c r="E2689" i="14"/>
  <c r="A2689" i="14" s="1"/>
  <c r="E1467" i="14"/>
  <c r="A1467" i="14" s="1"/>
  <c r="E20" i="14"/>
  <c r="A20" i="14" s="1"/>
  <c r="E1349" i="14"/>
  <c r="A1349" i="14" s="1"/>
  <c r="E2723" i="14"/>
  <c r="A2723" i="14" s="1"/>
  <c r="E2283" i="14"/>
  <c r="A2283" i="14" s="1"/>
  <c r="E2982" i="14"/>
  <c r="A2982" i="14" s="1"/>
  <c r="E3064" i="14"/>
  <c r="A3064" i="14" s="1"/>
  <c r="E3281" i="14"/>
  <c r="A3281" i="14" s="1"/>
  <c r="E99" i="14"/>
  <c r="A99" i="14" s="1"/>
  <c r="E2668" i="14"/>
  <c r="A2668" i="14" s="1"/>
  <c r="E152" i="14"/>
  <c r="A152" i="14" s="1"/>
  <c r="E3107" i="14"/>
  <c r="A3107" i="14" s="1"/>
  <c r="F1032" i="12"/>
  <c r="E442" i="14"/>
  <c r="A442" i="14" s="1"/>
  <c r="E1754" i="14"/>
  <c r="A1754" i="14" s="1"/>
  <c r="F158" i="12"/>
  <c r="E537" i="14"/>
  <c r="A537" i="14" s="1"/>
  <c r="E1418" i="14"/>
  <c r="A1418" i="14" s="1"/>
  <c r="E1395" i="14"/>
  <c r="A1395" i="14" s="1"/>
  <c r="E2184" i="14"/>
  <c r="A2184" i="14" s="1"/>
  <c r="E1901" i="14"/>
  <c r="A1901" i="14" s="1"/>
  <c r="E2671" i="14"/>
  <c r="A2671" i="14" s="1"/>
  <c r="E2442" i="14"/>
  <c r="A2442" i="14" s="1"/>
  <c r="E3041" i="14"/>
  <c r="A3041" i="14" s="1"/>
  <c r="E274" i="14"/>
  <c r="A274" i="14" s="1"/>
  <c r="E475" i="14"/>
  <c r="A475" i="14" s="1"/>
  <c r="E192" i="14"/>
  <c r="A192" i="14" s="1"/>
  <c r="E141" i="14"/>
  <c r="A141" i="14" s="1"/>
  <c r="E2147" i="14"/>
  <c r="A2147" i="14" s="1"/>
  <c r="E1396" i="14"/>
  <c r="A1396" i="14" s="1"/>
  <c r="E1690" i="14"/>
  <c r="A1690" i="14" s="1"/>
  <c r="E148" i="14"/>
  <c r="A148" i="14" s="1"/>
  <c r="E743" i="14"/>
  <c r="A743" i="14" s="1"/>
  <c r="E315" i="14"/>
  <c r="A315" i="14" s="1"/>
  <c r="E1758" i="14"/>
  <c r="A1758" i="14" s="1"/>
  <c r="E2060" i="14"/>
  <c r="A2060" i="14" s="1"/>
  <c r="E668" i="14"/>
  <c r="A668" i="14" s="1"/>
  <c r="E500" i="14"/>
  <c r="A500" i="14" s="1"/>
  <c r="E1871" i="14"/>
  <c r="A1871" i="14" s="1"/>
  <c r="E2936" i="14"/>
  <c r="A2936" i="14" s="1"/>
  <c r="E2747" i="14"/>
  <c r="A2747" i="14" s="1"/>
  <c r="E1790" i="14"/>
  <c r="A1790" i="14" s="1"/>
  <c r="E569" i="14"/>
  <c r="A569" i="14" s="1"/>
  <c r="E838" i="14"/>
  <c r="A838" i="14" s="1"/>
  <c r="E3199" i="14"/>
  <c r="A3199" i="14" s="1"/>
  <c r="E3263" i="14"/>
  <c r="A3263" i="14" s="1"/>
  <c r="E682" i="14"/>
  <c r="A682" i="14" s="1"/>
  <c r="E3555" i="14"/>
  <c r="A3555" i="14" s="1"/>
  <c r="E2248" i="14"/>
  <c r="A2248" i="14" s="1"/>
  <c r="E2069" i="14"/>
  <c r="A2069" i="14" s="1"/>
  <c r="E271" i="14"/>
  <c r="A271" i="14" s="1"/>
  <c r="E278" i="14"/>
  <c r="A278" i="14" s="1"/>
  <c r="E1127" i="14"/>
  <c r="A1127" i="14" s="1"/>
  <c r="E153" i="14"/>
  <c r="A153" i="14" s="1"/>
  <c r="E324" i="14"/>
  <c r="A324" i="14" s="1"/>
  <c r="E1923" i="14"/>
  <c r="A1923" i="14" s="1"/>
  <c r="E2584" i="14"/>
  <c r="A2584" i="14" s="1"/>
  <c r="E801" i="14"/>
  <c r="A801" i="14" s="1"/>
  <c r="E1428" i="14"/>
  <c r="A1428" i="14" s="1"/>
  <c r="E3278" i="14"/>
  <c r="A3278" i="14" s="1"/>
  <c r="E3" i="14"/>
  <c r="A3" i="14" s="1"/>
  <c r="E2604" i="14"/>
  <c r="A2604" i="14" s="1"/>
  <c r="E348" i="14"/>
  <c r="A348" i="14" s="1"/>
  <c r="E1507" i="14"/>
  <c r="A1507" i="14" s="1"/>
  <c r="E2840" i="14"/>
  <c r="A2840" i="14" s="1"/>
  <c r="E2619" i="14"/>
  <c r="A2619" i="14" s="1"/>
  <c r="E2861" i="14"/>
  <c r="A2861" i="14" s="1"/>
  <c r="E3535" i="14"/>
  <c r="A3535" i="14" s="1"/>
  <c r="E1919" i="14"/>
  <c r="A1919" i="14" s="1"/>
  <c r="E704" i="14"/>
  <c r="A704" i="14" s="1"/>
  <c r="F253" i="12"/>
  <c r="E721" i="14"/>
  <c r="A721" i="14" s="1"/>
  <c r="E1674" i="14"/>
  <c r="A1674" i="14" s="1"/>
  <c r="E3545" i="14"/>
  <c r="A3545" i="14" s="1"/>
  <c r="E2363" i="14"/>
  <c r="A2363" i="14" s="1"/>
  <c r="E866" i="14"/>
  <c r="A866" i="14" s="1"/>
  <c r="E3511" i="14"/>
  <c r="A3511" i="14" s="1"/>
  <c r="E2103" i="14"/>
  <c r="A2103" i="14" s="1"/>
  <c r="E819" i="14"/>
  <c r="A819" i="14" s="1"/>
  <c r="E1066" i="14"/>
  <c r="A1066" i="14" s="1"/>
  <c r="E2623" i="14"/>
  <c r="A2623" i="14" s="1"/>
  <c r="E652" i="14"/>
  <c r="A652" i="14" s="1"/>
  <c r="E1730" i="14"/>
  <c r="A1730" i="14" s="1"/>
  <c r="E1548" i="14"/>
  <c r="A1548" i="14" s="1"/>
  <c r="E3179" i="14"/>
  <c r="A3179" i="14" s="1"/>
  <c r="E1267" i="14"/>
  <c r="A1267" i="14" s="1"/>
  <c r="E510" i="14"/>
  <c r="A510" i="14" s="1"/>
  <c r="E3180" i="14"/>
  <c r="A3180" i="14" s="1"/>
  <c r="F440" i="12"/>
  <c r="E850" i="14"/>
  <c r="A850" i="14" s="1"/>
  <c r="E2467" i="14"/>
  <c r="A2467" i="14" s="1"/>
  <c r="E1883" i="14"/>
  <c r="A1883" i="14" s="1"/>
  <c r="E904" i="14"/>
  <c r="A904" i="14" s="1"/>
  <c r="E1472" i="14"/>
  <c r="A1472" i="14" s="1"/>
  <c r="E1419" i="14"/>
  <c r="A1419" i="14" s="1"/>
  <c r="E2601" i="14"/>
  <c r="A2601" i="14" s="1"/>
  <c r="E1727" i="14"/>
  <c r="A1727" i="14" s="1"/>
  <c r="F354" i="12"/>
  <c r="F142" i="12"/>
  <c r="E1056" i="14"/>
  <c r="A1056" i="14" s="1"/>
  <c r="E3525" i="14"/>
  <c r="A3525" i="14" s="1"/>
  <c r="E1306" i="14"/>
  <c r="A1306" i="14" s="1"/>
  <c r="E2696" i="14"/>
  <c r="A2696" i="14" s="1"/>
  <c r="E2351" i="14"/>
  <c r="A2351" i="14" s="1"/>
  <c r="E861" i="14"/>
  <c r="A861" i="14" s="1"/>
  <c r="E899" i="14"/>
  <c r="A899" i="14" s="1"/>
  <c r="E1447" i="14"/>
  <c r="A1447" i="14" s="1"/>
  <c r="E930" i="14"/>
  <c r="A930" i="14" s="1"/>
  <c r="E1609" i="14"/>
  <c r="A1609" i="14" s="1"/>
  <c r="E1017" i="14"/>
  <c r="A1017" i="14" s="1"/>
  <c r="E328" i="14"/>
  <c r="A328" i="14" s="1"/>
  <c r="E788" i="14"/>
  <c r="A788" i="14" s="1"/>
  <c r="F629" i="12"/>
  <c r="E2045" i="14"/>
  <c r="A2045" i="14" s="1"/>
  <c r="E762" i="14"/>
  <c r="A762" i="14" s="1"/>
  <c r="E98" i="14"/>
  <c r="A98" i="14" s="1"/>
  <c r="E1686" i="14"/>
  <c r="A1686" i="14" s="1"/>
  <c r="E3148" i="14"/>
  <c r="A3148" i="14" s="1"/>
  <c r="E3047" i="14"/>
  <c r="A3047" i="14" s="1"/>
  <c r="E345" i="14"/>
  <c r="A345" i="14" s="1"/>
  <c r="E2865" i="14"/>
  <c r="A2865" i="14" s="1"/>
  <c r="E3153" i="14"/>
  <c r="A3153" i="14" s="1"/>
  <c r="E173" i="14"/>
  <c r="A173" i="14" s="1"/>
  <c r="E467" i="14"/>
  <c r="A467" i="14" s="1"/>
  <c r="E1799" i="14"/>
  <c r="A1799" i="14" s="1"/>
  <c r="E2811" i="14"/>
  <c r="A2811" i="14" s="1"/>
  <c r="E1256" i="14"/>
  <c r="A1256" i="14" s="1"/>
  <c r="E3273" i="14"/>
  <c r="A3273" i="14" s="1"/>
  <c r="E2575" i="14"/>
  <c r="A2575" i="14" s="1"/>
  <c r="E2073" i="14"/>
  <c r="A2073" i="14" s="1"/>
  <c r="E1487" i="14"/>
  <c r="A1487" i="14" s="1"/>
  <c r="E2497" i="14"/>
  <c r="A2497" i="14" s="1"/>
  <c r="E3498" i="14"/>
  <c r="A3498" i="14" s="1"/>
  <c r="E860" i="14"/>
  <c r="A860" i="14" s="1"/>
  <c r="E135" i="14"/>
  <c r="A135" i="14" s="1"/>
  <c r="E2797" i="14"/>
  <c r="A2797" i="14" s="1"/>
  <c r="E1113" i="14"/>
  <c r="A1113" i="14" s="1"/>
  <c r="E961" i="14"/>
  <c r="A961" i="14" s="1"/>
  <c r="E693" i="14"/>
  <c r="A693" i="14" s="1"/>
  <c r="E756" i="14"/>
  <c r="A756" i="14" s="1"/>
  <c r="E19" i="14"/>
  <c r="A19" i="14" s="1"/>
  <c r="E1736" i="14"/>
  <c r="A1736" i="14" s="1"/>
  <c r="F1138" i="12"/>
  <c r="E1974" i="14"/>
  <c r="A1974" i="14" s="1"/>
  <c r="E1606" i="14"/>
  <c r="A1606" i="14" s="1"/>
  <c r="E3252" i="14"/>
  <c r="A3252" i="14" s="1"/>
  <c r="E3473" i="14"/>
  <c r="A3473" i="14" s="1"/>
  <c r="E3268" i="14"/>
  <c r="A3268" i="14" s="1"/>
  <c r="E1464" i="14"/>
  <c r="A1464" i="14" s="1"/>
  <c r="E912" i="14"/>
  <c r="A912" i="14" s="1"/>
  <c r="E2355" i="14"/>
  <c r="A2355" i="14" s="1"/>
  <c r="E1978" i="14"/>
  <c r="A1978" i="14" s="1"/>
  <c r="E3355" i="14"/>
  <c r="A3355" i="14" s="1"/>
  <c r="F642" i="12"/>
  <c r="E1204" i="14"/>
  <c r="A1204" i="14" s="1"/>
  <c r="E3051" i="14"/>
  <c r="A3051" i="14" s="1"/>
  <c r="E1624" i="14"/>
  <c r="A1624" i="14" s="1"/>
  <c r="E815" i="14"/>
  <c r="A815" i="14" s="1"/>
  <c r="E2525" i="14"/>
  <c r="A2525" i="14" s="1"/>
  <c r="E3465" i="14"/>
  <c r="A3465" i="14" s="1"/>
  <c r="E461" i="14"/>
  <c r="A461" i="14" s="1"/>
  <c r="E3655" i="14"/>
  <c r="A3655" i="14" s="1"/>
  <c r="E3197" i="14"/>
  <c r="A3197" i="14" s="1"/>
  <c r="E2767" i="14"/>
  <c r="A2767" i="14" s="1"/>
  <c r="F262" i="12"/>
  <c r="E3591" i="14"/>
  <c r="A3591" i="14" s="1"/>
  <c r="E925" i="14"/>
  <c r="A925" i="14" s="1"/>
  <c r="E3558" i="14"/>
  <c r="A3558" i="14" s="1"/>
  <c r="E1612" i="14"/>
  <c r="A1612" i="14" s="1"/>
  <c r="E2275" i="14"/>
  <c r="A2275" i="14" s="1"/>
  <c r="E733" i="14"/>
  <c r="A733" i="14" s="1"/>
  <c r="E333" i="14"/>
  <c r="A333" i="14" s="1"/>
  <c r="E3312" i="14"/>
  <c r="A3312" i="14" s="1"/>
  <c r="E1451" i="14"/>
  <c r="A1451" i="14" s="1"/>
  <c r="E478" i="14"/>
  <c r="A478" i="14" s="1"/>
  <c r="E2135" i="14"/>
  <c r="A2135" i="14" s="1"/>
  <c r="E1537" i="14"/>
  <c r="A1537" i="14" s="1"/>
  <c r="F229" i="12"/>
  <c r="E2187" i="14"/>
  <c r="A2187" i="14" s="1"/>
  <c r="E2241" i="14"/>
  <c r="A2241" i="14" s="1"/>
  <c r="E2996" i="14"/>
  <c r="A2996" i="14" s="1"/>
  <c r="E3165" i="14"/>
  <c r="A3165" i="14" s="1"/>
  <c r="E2935" i="14"/>
  <c r="A2935" i="14" s="1"/>
  <c r="E2237" i="14"/>
  <c r="A2237" i="14" s="1"/>
  <c r="E2261" i="14"/>
  <c r="A2261" i="14" s="1"/>
  <c r="E1041" i="14"/>
  <c r="A1041" i="14" s="1"/>
  <c r="E165" i="14"/>
  <c r="A165" i="14" s="1"/>
  <c r="AH457" i="12"/>
  <c r="F132" i="13"/>
  <c r="F513" i="12"/>
  <c r="F416" i="13"/>
  <c r="B474" i="12"/>
  <c r="AH474" i="12"/>
  <c r="AH1109" i="12"/>
  <c r="B532" i="12"/>
  <c r="F302" i="13"/>
  <c r="B314" i="12"/>
  <c r="F567" i="13"/>
  <c r="B596" i="12"/>
  <c r="AH596" i="12"/>
  <c r="B272" i="12"/>
  <c r="AH272" i="12"/>
  <c r="F260" i="13"/>
  <c r="AH1092" i="12"/>
  <c r="B1092" i="12"/>
  <c r="AH218" i="12"/>
  <c r="B218" i="12"/>
  <c r="F210" i="13"/>
  <c r="AH176" i="12"/>
  <c r="B176" i="12"/>
  <c r="B326" i="12"/>
  <c r="AH326" i="12"/>
  <c r="F314" i="13"/>
  <c r="Y117" i="1"/>
  <c r="Y3595" i="14"/>
  <c r="Y450" i="14"/>
  <c r="Y1252" i="14"/>
  <c r="Y2267" i="14"/>
  <c r="Y1314" i="14"/>
  <c r="Y2302" i="14"/>
  <c r="V2588" i="14"/>
  <c r="Y116" i="14"/>
  <c r="Y3353" i="14"/>
  <c r="R64" i="12"/>
  <c r="Y2178" i="14"/>
  <c r="Y783" i="14"/>
  <c r="Y2258" i="14"/>
  <c r="Y1553" i="14"/>
  <c r="Y3428" i="14"/>
  <c r="Y2051" i="14"/>
  <c r="Y1620" i="14"/>
  <c r="V2880" i="14"/>
  <c r="V3654" i="14"/>
  <c r="V2647" i="14"/>
  <c r="Y3279" i="14"/>
  <c r="Y163" i="14"/>
  <c r="R282" i="12"/>
  <c r="U282" i="12" s="1"/>
  <c r="Y2347" i="14"/>
  <c r="R134" i="12"/>
  <c r="R55" i="12"/>
  <c r="U55" i="12" s="1"/>
  <c r="U178" i="12"/>
  <c r="Y345" i="12"/>
  <c r="V1623" i="14"/>
  <c r="V3294" i="14"/>
  <c r="Y1785" i="14"/>
  <c r="V321" i="14"/>
  <c r="Y2789" i="14"/>
  <c r="Y1527" i="14"/>
  <c r="V1903" i="14"/>
  <c r="Y855" i="14"/>
  <c r="R206" i="12"/>
  <c r="Y2235" i="14"/>
  <c r="Y2091" i="14"/>
  <c r="V385" i="14"/>
  <c r="V3544" i="14"/>
  <c r="Y3544" i="14" s="1"/>
  <c r="R105" i="12"/>
  <c r="U59" i="12"/>
  <c r="R16" i="12"/>
  <c r="U475" i="12"/>
  <c r="V2695" i="14"/>
  <c r="Y3062" i="14"/>
  <c r="Y1341" i="14"/>
  <c r="V1782" i="14"/>
  <c r="Y909" i="14"/>
  <c r="Y103" i="14"/>
  <c r="Y1517" i="14"/>
  <c r="Y2711" i="14"/>
  <c r="V198" i="14"/>
  <c r="Y1524" i="14"/>
  <c r="Y2893" i="14"/>
  <c r="Y193" i="14"/>
  <c r="Y2979" i="14"/>
  <c r="R395" i="12"/>
  <c r="Y2286" i="14"/>
  <c r="R1152" i="12"/>
  <c r="U75" i="12"/>
  <c r="Y75" i="12" s="1"/>
  <c r="Y1960" i="14"/>
  <c r="R565" i="12"/>
  <c r="U57" i="12"/>
  <c r="V3425" i="14"/>
  <c r="V1343" i="14"/>
  <c r="V3424" i="14"/>
  <c r="V3641" i="14"/>
  <c r="Y3641" i="14" s="1"/>
  <c r="V906" i="14"/>
  <c r="Y216" i="14"/>
  <c r="Y1115" i="14"/>
  <c r="V3259" i="14"/>
  <c r="Y2203" i="14"/>
  <c r="Y1496" i="14"/>
  <c r="Y2064" i="14"/>
  <c r="Y105" i="14"/>
  <c r="Y1215" i="14"/>
  <c r="R524" i="12"/>
  <c r="R487" i="12"/>
  <c r="Y1910" i="14"/>
  <c r="R232" i="12"/>
  <c r="R317" i="12"/>
  <c r="U1063" i="12"/>
  <c r="U328" i="12"/>
  <c r="R340" i="12"/>
  <c r="R62" i="12"/>
  <c r="R587" i="12"/>
  <c r="R470" i="12"/>
  <c r="U470" i="12" s="1"/>
  <c r="R412" i="12"/>
  <c r="U141" i="12"/>
  <c r="Y2397" i="14"/>
  <c r="U401" i="12"/>
  <c r="U50" i="12"/>
  <c r="U396" i="12"/>
  <c r="Y3348" i="14"/>
  <c r="Y1162" i="12"/>
  <c r="Y3149" i="14"/>
  <c r="R526" i="12"/>
  <c r="U526" i="12" s="1"/>
  <c r="R1145" i="12"/>
  <c r="U1145" i="12" s="1"/>
  <c r="R108" i="12"/>
  <c r="Y269" i="12"/>
  <c r="Y552" i="12"/>
  <c r="R87" i="12"/>
  <c r="U459" i="12"/>
  <c r="Y499" i="14"/>
  <c r="R485" i="12"/>
  <c r="U485" i="12" s="1"/>
  <c r="U343" i="12"/>
  <c r="Y343" i="12" s="1"/>
  <c r="R434" i="12"/>
  <c r="R101" i="12"/>
  <c r="Y3026" i="14"/>
  <c r="Y302" i="14"/>
  <c r="Y274" i="12"/>
  <c r="V591" i="14"/>
  <c r="V2772" i="14"/>
  <c r="Y2298" i="14"/>
  <c r="V3357" i="14"/>
  <c r="V2329" i="14"/>
  <c r="V1064" i="14"/>
  <c r="Y78" i="14"/>
  <c r="Y459" i="14"/>
  <c r="Y681" i="14"/>
  <c r="Y1118" i="14"/>
  <c r="V2388" i="14"/>
  <c r="R572" i="12"/>
  <c r="Y1827" i="14"/>
  <c r="Y2626" i="14"/>
  <c r="Y703" i="14"/>
  <c r="R96" i="12"/>
  <c r="R534" i="12"/>
  <c r="U534" i="12" s="1"/>
  <c r="Y3220" i="14"/>
  <c r="R315" i="12"/>
  <c r="U385" i="12"/>
  <c r="Y385" i="12" s="1"/>
  <c r="Y110" i="12"/>
  <c r="V2512" i="14"/>
  <c r="V1138" i="14"/>
  <c r="Y1055" i="14"/>
  <c r="V2948" i="14"/>
  <c r="Y2889" i="14"/>
  <c r="Y1162" i="14"/>
  <c r="Y3108" i="14"/>
  <c r="Y966" i="14"/>
  <c r="Y941" i="14"/>
  <c r="Y2877" i="14"/>
  <c r="Y2771" i="14"/>
  <c r="Y375" i="14"/>
  <c r="R446" i="12"/>
  <c r="U223" i="12"/>
  <c r="Y2915" i="14"/>
  <c r="R453" i="12"/>
  <c r="V2003" i="14"/>
  <c r="V3168" i="14"/>
  <c r="V1961" i="14"/>
  <c r="Y1072" i="14"/>
  <c r="Y2273" i="14"/>
  <c r="V1426" i="14"/>
  <c r="V1459" i="14"/>
  <c r="V3195" i="14"/>
  <c r="Y3166" i="14"/>
  <c r="Y2504" i="14"/>
  <c r="Y769" i="14"/>
  <c r="R447" i="12"/>
  <c r="Y2393" i="14"/>
  <c r="R1067" i="12"/>
  <c r="U536" i="12"/>
  <c r="Y3462" i="14"/>
  <c r="R367" i="12"/>
  <c r="U168" i="12"/>
  <c r="Y168" i="12" s="1"/>
  <c r="Y3483" i="14"/>
  <c r="V1442" i="14"/>
  <c r="V3411" i="14"/>
  <c r="V3614" i="14"/>
  <c r="Y3116" i="14"/>
  <c r="Y434" i="14"/>
  <c r="Y2059" i="14"/>
  <c r="Y3389" i="14"/>
  <c r="Y2110" i="14"/>
  <c r="R465" i="12"/>
  <c r="Y2419" i="14"/>
  <c r="Y411" i="14"/>
  <c r="R82" i="12"/>
  <c r="U82" i="12" s="1"/>
  <c r="Y3306" i="14"/>
  <c r="R227" i="12"/>
  <c r="U9" i="12"/>
  <c r="Y9" i="12" s="1"/>
  <c r="R235" i="12"/>
  <c r="R540" i="12"/>
  <c r="U1033" i="12"/>
  <c r="U436" i="12"/>
  <c r="Y436" i="12" s="1"/>
  <c r="U1057" i="12"/>
  <c r="Y1057" i="12" s="1"/>
  <c r="R313" i="12"/>
  <c r="R410" i="12"/>
  <c r="R549" i="12"/>
  <c r="U549" i="12" s="1"/>
  <c r="R1094" i="12"/>
  <c r="Y1166" i="12"/>
  <c r="Y581" i="12"/>
  <c r="R27" i="12"/>
  <c r="R213" i="12"/>
  <c r="U135" i="12"/>
  <c r="U545" i="12"/>
  <c r="R19" i="12"/>
  <c r="U19" i="12" s="1"/>
  <c r="Y38" i="12"/>
  <c r="Y1604" i="14"/>
  <c r="Y502" i="12"/>
  <c r="U1052" i="12"/>
  <c r="Y1052" i="12" s="1"/>
  <c r="R492" i="12"/>
  <c r="U492" i="12" s="1"/>
  <c r="U149" i="12"/>
  <c r="Y149" i="12" s="1"/>
  <c r="R284" i="12"/>
  <c r="U284" i="12" s="1"/>
  <c r="R403" i="12"/>
  <c r="U1132" i="12"/>
  <c r="Y1132" i="12" s="1"/>
  <c r="R368" i="12"/>
  <c r="U368" i="12" s="1"/>
  <c r="R194" i="12"/>
  <c r="U624" i="12"/>
  <c r="Y2881" i="14"/>
  <c r="R307" i="12"/>
  <c r="U307" i="12" s="1"/>
  <c r="Y307" i="12" s="1"/>
  <c r="R507" i="12"/>
  <c r="U464" i="12"/>
  <c r="U292" i="12"/>
  <c r="R40" i="12"/>
  <c r="U510" i="12"/>
  <c r="Y1042" i="12"/>
  <c r="U169" i="12"/>
  <c r="Y169" i="12" s="1"/>
  <c r="U511" i="12"/>
  <c r="Y511" i="12" s="1"/>
  <c r="Y94" i="14"/>
  <c r="U548" i="12"/>
  <c r="Y548" i="12" s="1"/>
  <c r="Y321" i="12"/>
  <c r="R1089" i="12"/>
  <c r="U1089" i="12" s="1"/>
  <c r="Y1089" i="12" s="1"/>
  <c r="R93" i="12"/>
  <c r="U93" i="12" s="1"/>
  <c r="Y93" i="12" s="1"/>
  <c r="O36" i="12"/>
  <c r="O575" i="12"/>
  <c r="R575" i="12" s="1"/>
  <c r="R546" i="12"/>
  <c r="U546" i="12" s="1"/>
  <c r="Y546" i="12" s="1"/>
  <c r="O6" i="12"/>
  <c r="R6" i="12" s="1"/>
  <c r="O355" i="12"/>
  <c r="Y1020" i="14"/>
  <c r="Y2417" i="14"/>
  <c r="Y2970" i="14"/>
  <c r="V2155" i="14"/>
  <c r="Y2155" i="14" s="1"/>
  <c r="V2236" i="14"/>
  <c r="V2124" i="14"/>
  <c r="U373" i="12"/>
  <c r="Y373" i="12" s="1"/>
  <c r="R231" i="12"/>
  <c r="U231" i="12" s="1"/>
  <c r="U140" i="12"/>
  <c r="Y140" i="12" s="1"/>
  <c r="R391" i="12"/>
  <c r="O35" i="12"/>
  <c r="R35" i="12" s="1"/>
  <c r="R417" i="12"/>
  <c r="U417" i="12" s="1"/>
  <c r="Y417" i="12" s="1"/>
  <c r="R520" i="12"/>
  <c r="R196" i="12"/>
  <c r="O618" i="12"/>
  <c r="O319" i="12"/>
  <c r="R319" i="12" s="1"/>
  <c r="O519" i="12"/>
  <c r="R519" i="12" s="1"/>
  <c r="O159" i="12"/>
  <c r="R159" i="12" s="1"/>
  <c r="U159" i="12" s="1"/>
  <c r="R170" i="12"/>
  <c r="R1034" i="12"/>
  <c r="U1034" i="12" s="1"/>
  <c r="Y1034" i="12" s="1"/>
  <c r="O1060" i="12"/>
  <c r="R619" i="12"/>
  <c r="U619" i="12" s="1"/>
  <c r="Y619" i="12" s="1"/>
  <c r="R443" i="12"/>
  <c r="R5" i="12"/>
  <c r="O590" i="12"/>
  <c r="R590" i="12" s="1"/>
  <c r="O88" i="12"/>
  <c r="Y2850" i="14"/>
  <c r="V3004" i="14"/>
  <c r="Y3004" i="14" s="1"/>
  <c r="V360" i="14"/>
  <c r="Y360" i="14" s="1"/>
  <c r="S1844" i="14"/>
  <c r="V1844" i="14" s="1"/>
  <c r="Y1844" i="14" s="1"/>
  <c r="V3507" i="14"/>
  <c r="Y3507" i="14" s="1"/>
  <c r="Y1276" i="14"/>
  <c r="Y1578" i="14"/>
  <c r="Y2832" i="14"/>
  <c r="Y3184" i="14"/>
  <c r="Y2804" i="14"/>
  <c r="V354" i="14"/>
  <c r="V63" i="14"/>
  <c r="S419" i="14"/>
  <c r="V419" i="14" s="1"/>
  <c r="Y419" i="14" s="1"/>
  <c r="S2665" i="14"/>
  <c r="V2665" i="14" s="1"/>
  <c r="U483" i="12"/>
  <c r="O165" i="12"/>
  <c r="R165" i="12" s="1"/>
  <c r="U165" i="12" s="1"/>
  <c r="R26" i="12"/>
  <c r="O51" i="12"/>
  <c r="R1142" i="12"/>
  <c r="U1142" i="12" s="1"/>
  <c r="O484" i="12"/>
  <c r="O1112" i="12"/>
  <c r="R1112" i="12" s="1"/>
  <c r="Y1867" i="14"/>
  <c r="V1251" i="14"/>
  <c r="Y1251" i="14" s="1"/>
  <c r="V1355" i="14"/>
  <c r="Y3050" i="14"/>
  <c r="U8" i="12"/>
  <c r="Y8" i="12" s="1"/>
  <c r="U332" i="12"/>
  <c r="Y332" i="12" s="1"/>
  <c r="R530" i="12"/>
  <c r="U530" i="12" s="1"/>
  <c r="Y1080" i="12"/>
  <c r="O1165" i="12"/>
  <c r="R1165" i="12" s="1"/>
  <c r="U1165" i="12" s="1"/>
  <c r="Y1165" i="12" s="1"/>
  <c r="O191" i="12"/>
  <c r="R191" i="12" s="1"/>
  <c r="O577" i="12"/>
  <c r="U478" i="12"/>
  <c r="R617" i="12"/>
  <c r="R162" i="12"/>
  <c r="O207" i="12"/>
  <c r="O58" i="12"/>
  <c r="R58" i="12" s="1"/>
  <c r="R574" i="12"/>
  <c r="U574" i="12" s="1"/>
  <c r="R387" i="12"/>
  <c r="O643" i="12"/>
  <c r="V3651" i="14"/>
  <c r="Y3651" i="14" s="1"/>
  <c r="Y2421" i="14"/>
  <c r="V337" i="14"/>
  <c r="Y2978" i="14"/>
  <c r="V2321" i="14"/>
  <c r="Y2116" i="14"/>
  <c r="Y2482" i="14"/>
  <c r="V3406" i="14"/>
  <c r="Y3406" i="14" s="1"/>
  <c r="V291" i="14"/>
  <c r="Y2857" i="14"/>
  <c r="R496" i="12"/>
  <c r="U496" i="12" s="1"/>
  <c r="Y496" i="12" s="1"/>
  <c r="O486" i="12"/>
  <c r="R486" i="12" s="1"/>
  <c r="O627" i="12"/>
  <c r="R627" i="12" s="1"/>
  <c r="U627" i="12" s="1"/>
  <c r="O1045" i="12"/>
  <c r="R1045" i="12" s="1"/>
  <c r="U1045" i="12" s="1"/>
  <c r="Y1045" i="12" s="1"/>
  <c r="Y3375" i="14"/>
  <c r="R489" i="12"/>
  <c r="U489" i="12" s="1"/>
  <c r="Y489" i="12" s="1"/>
  <c r="R245" i="12"/>
  <c r="R614" i="12"/>
  <c r="U614" i="12" s="1"/>
  <c r="Y614" i="12" s="1"/>
  <c r="O233" i="12"/>
  <c r="R233" i="12" s="1"/>
  <c r="U233" i="12" s="1"/>
  <c r="Y233" i="12" s="1"/>
  <c r="O53" i="12"/>
  <c r="R53" i="12" s="1"/>
  <c r="U53" i="12" s="1"/>
  <c r="Y53" i="12" s="1"/>
  <c r="Y1692" i="14"/>
  <c r="V1650" i="14"/>
  <c r="V428" i="14"/>
  <c r="Y2587" i="14"/>
  <c r="Y396" i="14"/>
  <c r="Y1933" i="14"/>
  <c r="V2784" i="14"/>
  <c r="Y2784" i="14" s="1"/>
  <c r="Y2239" i="14"/>
  <c r="Y1197" i="14"/>
  <c r="Y85" i="14"/>
  <c r="S2441" i="14"/>
  <c r="V2441" i="14" s="1"/>
  <c r="Y2441" i="14" s="1"/>
  <c r="R289" i="12"/>
  <c r="O23" i="12"/>
  <c r="R23" i="12" s="1"/>
  <c r="U23" i="12" s="1"/>
  <c r="O365" i="12"/>
  <c r="R365" i="12" s="1"/>
  <c r="U365" i="12" s="1"/>
  <c r="Y365" i="12" s="1"/>
  <c r="O153" i="12"/>
  <c r="R153" i="12" s="1"/>
  <c r="Y446" i="14"/>
  <c r="Y1051" i="14"/>
  <c r="Y2561" i="14"/>
  <c r="Y2066" i="14"/>
  <c r="Y1124" i="14"/>
  <c r="Y3374" i="14"/>
  <c r="Y191" i="14"/>
  <c r="Y1663" i="14"/>
  <c r="Y3367" i="14"/>
  <c r="V2823" i="14"/>
  <c r="Y2823" i="14" s="1"/>
  <c r="Y405" i="14"/>
  <c r="Y782" i="14"/>
  <c r="Y3313" i="14"/>
  <c r="Y2262" i="14"/>
  <c r="V3429" i="14"/>
  <c r="Y3429" i="14" s="1"/>
  <c r="V2523" i="14"/>
  <c r="Y2523" i="14" s="1"/>
  <c r="Y1835" i="14"/>
  <c r="Y151" i="14"/>
  <c r="Y2084" i="14"/>
  <c r="V2011" i="14"/>
  <c r="Y2011" i="14" s="1"/>
  <c r="Y780" i="14"/>
  <c r="Y2320" i="14"/>
  <c r="Y3111" i="14"/>
  <c r="Y3172" i="14"/>
  <c r="V2373" i="14"/>
  <c r="Y2373" i="14" s="1"/>
  <c r="Y1846" i="14"/>
  <c r="Y3356" i="14"/>
  <c r="V3576" i="14"/>
  <c r="V1828" i="14"/>
  <c r="V3274" i="14"/>
  <c r="V1533" i="14"/>
  <c r="V633" i="14"/>
  <c r="Y633" i="14" s="1"/>
  <c r="V3055" i="14"/>
  <c r="Y3055" i="14" s="1"/>
  <c r="V317" i="14"/>
  <c r="Y317" i="14" s="1"/>
  <c r="V1615" i="14"/>
  <c r="V3005" i="14"/>
  <c r="Y3005" i="14" s="1"/>
  <c r="V2629" i="14"/>
  <c r="V1630" i="14"/>
  <c r="S2414" i="14"/>
  <c r="V2414" i="14" s="1"/>
  <c r="Y2414" i="14" s="1"/>
  <c r="U273" i="12"/>
  <c r="Y273" i="12" s="1"/>
  <c r="U620" i="12"/>
  <c r="Y620" i="12" s="1"/>
  <c r="R151" i="12"/>
  <c r="U151" i="12" s="1"/>
  <c r="R625" i="12"/>
  <c r="U625" i="12" s="1"/>
  <c r="Y625" i="12" s="1"/>
  <c r="U579" i="12"/>
  <c r="Y579" i="12" s="1"/>
  <c r="O420" i="12"/>
  <c r="R420" i="12" s="1"/>
  <c r="U420" i="12" s="1"/>
  <c r="Y420" i="12" s="1"/>
  <c r="R461" i="12"/>
  <c r="V1231" i="14"/>
  <c r="Y1231" i="14" s="1"/>
  <c r="Y1456" i="14"/>
  <c r="V774" i="14"/>
  <c r="Y774" i="14" s="1"/>
  <c r="Y846" i="14"/>
  <c r="V2081" i="14"/>
  <c r="Y2081" i="14" s="1"/>
  <c r="Y1345" i="14"/>
  <c r="V3342" i="14"/>
  <c r="Y3342" i="14" s="1"/>
  <c r="Y3336" i="14"/>
  <c r="V2854" i="14"/>
  <c r="Y2854" i="14" s="1"/>
  <c r="V2773" i="14"/>
  <c r="Y3324" i="14"/>
  <c r="V507" i="14"/>
  <c r="Y507" i="14" s="1"/>
  <c r="S726" i="14"/>
  <c r="V726" i="14" s="1"/>
  <c r="Y726" i="14" s="1"/>
  <c r="V2594" i="14"/>
  <c r="Y2594" i="14" s="1"/>
  <c r="V3634" i="14"/>
  <c r="Y3634" i="14" s="1"/>
  <c r="V2700" i="14"/>
  <c r="V1888" i="14"/>
  <c r="R189" i="12"/>
  <c r="U189" i="12" s="1"/>
  <c r="Y189" i="12" s="1"/>
  <c r="R202" i="12"/>
  <c r="O612" i="12"/>
  <c r="R612" i="12" s="1"/>
  <c r="O285" i="12"/>
  <c r="R285" i="12" s="1"/>
  <c r="U285" i="12" s="1"/>
  <c r="O98" i="12"/>
  <c r="O344" i="12"/>
  <c r="R344" i="12" s="1"/>
  <c r="U344" i="12" s="1"/>
  <c r="Y344" i="12" s="1"/>
  <c r="O1161" i="12"/>
  <c r="V318" i="14"/>
  <c r="Y318" i="14" s="1"/>
  <c r="V2154" i="14"/>
  <c r="Y2154" i="14" s="1"/>
  <c r="Y1842" i="14"/>
  <c r="V1972" i="14"/>
  <c r="Y1972" i="14" s="1"/>
  <c r="R621" i="12"/>
  <c r="U628" i="12"/>
  <c r="Y628" i="12" s="1"/>
  <c r="R366" i="12"/>
  <c r="U366" i="12" s="1"/>
  <c r="Y366" i="12" s="1"/>
  <c r="O509" i="12"/>
  <c r="R509" i="12" s="1"/>
  <c r="O422" i="12"/>
  <c r="R422" i="12" s="1"/>
  <c r="U422" i="12" s="1"/>
  <c r="R601" i="12"/>
  <c r="O147" i="12"/>
  <c r="R147" i="12" s="1"/>
  <c r="O60" i="12"/>
  <c r="R60" i="12" s="1"/>
  <c r="O33" i="12"/>
  <c r="O280" i="12"/>
  <c r="R280" i="12" s="1"/>
  <c r="O67" i="12"/>
  <c r="R67" i="12" s="1"/>
  <c r="R1139" i="12"/>
  <c r="R505" i="12"/>
  <c r="U505" i="12" s="1"/>
  <c r="O374" i="12"/>
  <c r="R374" i="12" s="1"/>
  <c r="U374" i="12" s="1"/>
  <c r="O1081" i="12"/>
  <c r="R1081" i="12" s="1"/>
  <c r="O1078" i="12"/>
  <c r="R1078" i="12" s="1"/>
  <c r="U1078" i="12" s="1"/>
  <c r="Y1078" i="12" s="1"/>
  <c r="O527" i="12"/>
  <c r="V625" i="14"/>
  <c r="Y625" i="14" s="1"/>
  <c r="Y1726" i="14"/>
  <c r="V776" i="14"/>
  <c r="V2420" i="14"/>
  <c r="Y2420" i="14" s="1"/>
  <c r="Y2193" i="14"/>
  <c r="V1529" i="14"/>
  <c r="Y3417" i="14"/>
  <c r="Y1393" i="14"/>
  <c r="Y1414" i="14"/>
  <c r="V1334" i="14"/>
  <c r="Y1334" i="14" s="1"/>
  <c r="Y1572" i="14"/>
  <c r="V2551" i="14"/>
  <c r="Y2551" i="14" s="1"/>
  <c r="S1347" i="14"/>
  <c r="V1347" i="14" s="1"/>
  <c r="Y1347" i="14" s="1"/>
  <c r="S2887" i="14"/>
  <c r="V2887" i="14" s="1"/>
  <c r="Y2887" i="14" s="1"/>
  <c r="U99" i="12"/>
  <c r="Y99" i="12" s="1"/>
  <c r="R73" i="12"/>
  <c r="U73" i="12" s="1"/>
  <c r="Y73" i="12" s="1"/>
  <c r="O1031" i="12"/>
  <c r="R1031" i="12" s="1"/>
  <c r="U1031" i="12" s="1"/>
  <c r="Y1031" i="12" s="1"/>
  <c r="R114" i="12"/>
  <c r="O508" i="12"/>
  <c r="R508" i="12" s="1"/>
  <c r="O291" i="12"/>
  <c r="O144" i="12"/>
  <c r="R144" i="12" s="1"/>
  <c r="O288" i="12"/>
  <c r="R288" i="12" s="1"/>
  <c r="U288" i="12" s="1"/>
  <c r="O481" i="12"/>
  <c r="V39" i="14"/>
  <c r="Y39" i="14" s="1"/>
  <c r="Y515" i="14"/>
  <c r="V2017" i="14"/>
  <c r="Y2017" i="14" s="1"/>
  <c r="S551" i="14"/>
  <c r="U155" i="12"/>
  <c r="Y155" i="12" s="1"/>
  <c r="R308" i="12"/>
  <c r="U308" i="12" s="1"/>
  <c r="Y308" i="12" s="1"/>
  <c r="O603" i="12"/>
  <c r="O541" i="12"/>
  <c r="O547" i="12"/>
  <c r="R547" i="12" s="1"/>
  <c r="O216" i="12"/>
  <c r="R216" i="12" s="1"/>
  <c r="U216" i="12" s="1"/>
  <c r="O215" i="12"/>
  <c r="R215" i="12" s="1"/>
  <c r="R3" i="12"/>
  <c r="O263" i="12"/>
  <c r="R263" i="12" s="1"/>
  <c r="O1030" i="12"/>
  <c r="R1030" i="12" s="1"/>
  <c r="U1030" i="12" s="1"/>
  <c r="Y1030" i="12" s="1"/>
  <c r="O193" i="12"/>
  <c r="R193" i="12" s="1"/>
  <c r="O271" i="12"/>
  <c r="V2615" i="14"/>
  <c r="Y2615" i="14" s="1"/>
  <c r="Y3307" i="14"/>
  <c r="Y1019" i="14"/>
  <c r="V1998" i="14"/>
  <c r="Y1998" i="14" s="1"/>
  <c r="Y2815" i="14"/>
  <c r="S1301" i="14"/>
  <c r="V1301" i="14" s="1"/>
  <c r="Y1301" i="14" s="1"/>
  <c r="V1833" i="14"/>
  <c r="Y1833" i="14" s="1"/>
  <c r="V1880" i="14"/>
  <c r="S2292" i="14"/>
  <c r="O117" i="12"/>
  <c r="R117" i="12" s="1"/>
  <c r="U117" i="12" s="1"/>
  <c r="Y117" i="12" s="1"/>
  <c r="R469" i="12"/>
  <c r="U469" i="12" s="1"/>
  <c r="Y469" i="12" s="1"/>
  <c r="O37" i="12"/>
  <c r="R37" i="12" s="1"/>
  <c r="U37" i="12" s="1"/>
  <c r="Y690" i="14"/>
  <c r="Y3437" i="14"/>
  <c r="R290" i="12"/>
  <c r="R185" i="12"/>
  <c r="U185" i="12" s="1"/>
  <c r="Y185" i="12" s="1"/>
  <c r="V210" i="14"/>
  <c r="Y210" i="14" s="1"/>
  <c r="V2451" i="14"/>
  <c r="Y2451" i="14" s="1"/>
  <c r="Y1893" i="14"/>
  <c r="Y1390" i="14"/>
  <c r="V2221" i="14"/>
  <c r="Y2221" i="14" s="1"/>
  <c r="V1823" i="14"/>
  <c r="V2350" i="14"/>
  <c r="Y2350" i="14" s="1"/>
  <c r="V1868" i="14"/>
  <c r="S2664" i="14"/>
  <c r="V2664" i="14" s="1"/>
  <c r="S2434" i="14"/>
  <c r="V2434" i="14" s="1"/>
  <c r="Y2434" i="14" s="1"/>
  <c r="O1090" i="12"/>
  <c r="R1090" i="12" s="1"/>
  <c r="U1090" i="12" s="1"/>
  <c r="O241" i="12"/>
  <c r="R241" i="12" s="1"/>
  <c r="U241" i="12" s="1"/>
  <c r="Y241" i="12" s="1"/>
  <c r="O316" i="12"/>
  <c r="R316" i="12" s="1"/>
  <c r="O123" i="12"/>
  <c r="R123" i="12" s="1"/>
  <c r="U123" i="12" s="1"/>
  <c r="Y123" i="12" s="1"/>
  <c r="V189" i="14"/>
  <c r="Y189" i="14" s="1"/>
  <c r="Y1257" i="14"/>
  <c r="Y1073" i="14"/>
  <c r="V1132" i="14"/>
  <c r="Y1132" i="14" s="1"/>
  <c r="V351" i="14"/>
  <c r="Y351" i="14" s="1"/>
  <c r="Y2951" i="14"/>
  <c r="Y2230" i="14"/>
  <c r="V3513" i="14"/>
  <c r="Y3513" i="14" s="1"/>
  <c r="V2702" i="14"/>
  <c r="Y2702" i="14" s="1"/>
  <c r="Y2290" i="14"/>
  <c r="S1826" i="14"/>
  <c r="V1826" i="14" s="1"/>
  <c r="Y1826" i="14" s="1"/>
  <c r="Y2760" i="14"/>
  <c r="Y992" i="14"/>
  <c r="V629" i="14"/>
  <c r="Y2570" i="14"/>
  <c r="V2866" i="14"/>
  <c r="Y2866" i="14" s="1"/>
  <c r="Y1000" i="14"/>
  <c r="Y2070" i="14"/>
  <c r="V2271" i="14"/>
  <c r="Y2271" i="14" s="1"/>
  <c r="Y1808" i="14"/>
  <c r="Y1941" i="14"/>
  <c r="V2332" i="14"/>
  <c r="Y2332" i="14" s="1"/>
  <c r="V2254" i="14"/>
  <c r="Y2254" i="14" s="1"/>
  <c r="Y2913" i="14"/>
  <c r="V2289" i="14"/>
  <c r="Y2289" i="14" s="1"/>
  <c r="S3542" i="14"/>
  <c r="V3542" i="14" s="1"/>
  <c r="Y3542" i="14" s="1"/>
  <c r="S632" i="14"/>
  <c r="V632" i="14" s="1"/>
  <c r="Y632" i="14" s="1"/>
  <c r="Y132" i="14"/>
  <c r="Y272" i="14"/>
  <c r="V1005" i="14"/>
  <c r="Y1005" i="14" s="1"/>
  <c r="V1701" i="14"/>
  <c r="S1881" i="14"/>
  <c r="V1881" i="14" s="1"/>
  <c r="Y1881" i="14" s="1"/>
  <c r="S2529" i="14"/>
  <c r="V285" i="14"/>
  <c r="S3479" i="14"/>
  <c r="V3479" i="14" s="1"/>
  <c r="Y3479" i="14" s="1"/>
  <c r="S1386" i="14"/>
  <c r="V1386" i="14" s="1"/>
  <c r="O131" i="12"/>
  <c r="R131" i="12" s="1"/>
  <c r="R76" i="12"/>
  <c r="U76" i="12" s="1"/>
  <c r="Y76" i="12" s="1"/>
  <c r="O445" i="12"/>
  <c r="R445" i="12" s="1"/>
  <c r="V886" i="14"/>
  <c r="Y886" i="14" s="1"/>
  <c r="V1728" i="14"/>
  <c r="Y1728" i="14" s="1"/>
  <c r="V587" i="14"/>
  <c r="Y587" i="14" s="1"/>
  <c r="Y1965" i="14"/>
  <c r="V600" i="14"/>
  <c r="Y600" i="14" s="1"/>
  <c r="V293" i="14"/>
  <c r="Y293" i="14" s="1"/>
  <c r="V3142" i="14"/>
  <c r="Y3142" i="14" s="1"/>
  <c r="V1625" i="14"/>
  <c r="S1427" i="14"/>
  <c r="V1774" i="14"/>
  <c r="Y1774" i="14" s="1"/>
  <c r="S2169" i="14"/>
  <c r="V2169" i="14" s="1"/>
  <c r="Y2169" i="14" s="1"/>
  <c r="S3078" i="14"/>
  <c r="V3078" i="14" s="1"/>
  <c r="Y3078" i="14" s="1"/>
  <c r="V3652" i="14"/>
  <c r="Y3652" i="14" s="1"/>
  <c r="V2087" i="14"/>
  <c r="Y2087" i="14" s="1"/>
  <c r="V638" i="14"/>
  <c r="Y638" i="14" s="1"/>
  <c r="S490" i="14"/>
  <c r="V490" i="14" s="1"/>
  <c r="Y490" i="14" s="1"/>
  <c r="Y2595" i="14"/>
  <c r="V2019" i="14"/>
  <c r="Y2019" i="14" s="1"/>
  <c r="V95" i="14"/>
  <c r="Y95" i="14" s="1"/>
  <c r="V2759" i="14"/>
  <c r="Y2759" i="14" s="1"/>
  <c r="S1205" i="14"/>
  <c r="V3609" i="14"/>
  <c r="Y3609" i="14" s="1"/>
  <c r="S1387" i="14"/>
  <c r="V1387" i="14" s="1"/>
  <c r="Y1387" i="14" s="1"/>
  <c r="V606" i="14"/>
  <c r="Y606" i="14" s="1"/>
  <c r="V3031" i="14"/>
  <c r="Y3031" i="14" s="1"/>
  <c r="S3338" i="14"/>
  <c r="S3320" i="14"/>
  <c r="V3320" i="14" s="1"/>
  <c r="Y3320" i="14" s="1"/>
  <c r="S3391" i="14"/>
  <c r="V3391" i="14" s="1"/>
  <c r="Y3391" i="14" s="1"/>
  <c r="S2443" i="14"/>
  <c r="V2443" i="14" s="1"/>
  <c r="Y2443" i="14" s="1"/>
  <c r="S313" i="14"/>
  <c r="V313" i="14" s="1"/>
  <c r="Y313" i="14" s="1"/>
  <c r="V2412" i="14"/>
  <c r="Y2412" i="14" s="1"/>
  <c r="Y3579" i="14"/>
  <c r="V1776" i="14"/>
  <c r="Y1776" i="14" s="1"/>
  <c r="V885" i="14"/>
  <c r="Y885" i="14" s="1"/>
  <c r="V700" i="14"/>
  <c r="Y700" i="14" s="1"/>
  <c r="V2426" i="14"/>
  <c r="Y2426" i="14" s="1"/>
  <c r="S1232" i="14"/>
  <c r="V1232" i="14" s="1"/>
  <c r="Y1232" i="14" s="1"/>
  <c r="S2163" i="14"/>
  <c r="V2163" i="14" s="1"/>
  <c r="Y2163" i="14" s="1"/>
  <c r="V3058" i="14"/>
  <c r="Y3058" i="14" s="1"/>
  <c r="S2582" i="14"/>
  <c r="S2354" i="14"/>
  <c r="V2354" i="14" s="1"/>
  <c r="Y2354" i="14" s="1"/>
  <c r="V630" i="14"/>
  <c r="Y630" i="14" s="1"/>
  <c r="S3371" i="14"/>
  <c r="V3371" i="14" s="1"/>
  <c r="Y3371" i="14" s="1"/>
  <c r="Y3388" i="14"/>
  <c r="V3110" i="14"/>
  <c r="V1164" i="14"/>
  <c r="Y1164" i="14" s="1"/>
  <c r="V3549" i="14"/>
  <c r="V1706" i="14"/>
  <c r="Y1706" i="14" s="1"/>
  <c r="S842" i="14"/>
  <c r="S3534" i="14"/>
  <c r="V3534" i="14" s="1"/>
  <c r="Y3534" i="14" s="1"/>
  <c r="V2015" i="14"/>
  <c r="Y2015" i="14" s="1"/>
  <c r="S1595" i="14"/>
  <c r="V1595" i="14" s="1"/>
  <c r="Y1595" i="14" s="1"/>
  <c r="V893" i="14"/>
  <c r="Y893" i="14" s="1"/>
  <c r="S2470" i="14"/>
  <c r="V2470" i="14" s="1"/>
  <c r="Y2470" i="14" s="1"/>
  <c r="S830" i="14"/>
  <c r="V830" i="14" s="1"/>
  <c r="Y830" i="14" s="1"/>
  <c r="S1717" i="14"/>
  <c r="V2043" i="14"/>
  <c r="Y2043" i="14" s="1"/>
  <c r="S3084" i="14"/>
  <c r="V3084" i="14" s="1"/>
  <c r="Y3084" i="14" s="1"/>
  <c r="Y75" i="14"/>
  <c r="V2698" i="14"/>
  <c r="Y2698" i="14" s="1"/>
  <c r="S2117" i="14"/>
  <c r="V2117" i="14" s="1"/>
  <c r="Y2117" i="14" s="1"/>
  <c r="V1470" i="14"/>
  <c r="Y1470" i="14" s="1"/>
  <c r="S2621" i="14"/>
  <c r="V2621" i="14" s="1"/>
  <c r="Y2621" i="14" s="1"/>
  <c r="S3613" i="14"/>
  <c r="V3613" i="14" s="1"/>
  <c r="Y3613" i="14" s="1"/>
  <c r="V2457" i="14"/>
  <c r="Y2457" i="14" s="1"/>
  <c r="V1468" i="14"/>
  <c r="Y1468" i="14" s="1"/>
  <c r="V3171" i="14"/>
  <c r="S1905" i="14"/>
  <c r="V1905" i="14" s="1"/>
  <c r="Y1905" i="14" s="1"/>
  <c r="V1025" i="14"/>
  <c r="Y1025" i="14" s="1"/>
  <c r="V184" i="14"/>
  <c r="S2660" i="14"/>
  <c r="V2660" i="14" s="1"/>
  <c r="Y2660" i="14" s="1"/>
  <c r="S1915" i="14"/>
  <c r="V1915" i="14" s="1"/>
  <c r="Y1915" i="14" s="1"/>
  <c r="S858" i="14"/>
  <c r="V858" i="14" s="1"/>
  <c r="Y858" i="14" s="1"/>
  <c r="S1501" i="14"/>
  <c r="V1501" i="14" s="1"/>
  <c r="Y1501" i="14" s="1"/>
  <c r="V3631" i="14"/>
  <c r="Y3631" i="14" s="1"/>
  <c r="Y2304" i="14"/>
  <c r="S2061" i="14"/>
  <c r="V2061" i="14" s="1"/>
  <c r="Y2061" i="14" s="1"/>
  <c r="Y1331" i="14"/>
  <c r="V2485" i="14"/>
  <c r="Y2485" i="14" s="1"/>
  <c r="V1030" i="14"/>
  <c r="Y1030" i="14" s="1"/>
  <c r="S2123" i="14"/>
  <c r="V2123" i="14" s="1"/>
  <c r="S2491" i="14"/>
  <c r="V1530" i="14"/>
  <c r="Y1530" i="14" s="1"/>
  <c r="S2716" i="14"/>
  <c r="V2716" i="14" s="1"/>
  <c r="Y2716" i="14" s="1"/>
  <c r="S155" i="14"/>
  <c r="S1196" i="14"/>
  <c r="V1196" i="14" s="1"/>
  <c r="Y1196" i="14" s="1"/>
  <c r="V1144" i="14"/>
  <c r="Y1144" i="14" s="1"/>
  <c r="V456" i="14"/>
  <c r="Y456" i="14" s="1"/>
  <c r="V397" i="14"/>
  <c r="Y397" i="14" s="1"/>
  <c r="S361" i="14"/>
  <c r="V361" i="14" s="1"/>
  <c r="Y361" i="14" s="1"/>
  <c r="V590" i="14"/>
  <c r="Y590" i="14" s="1"/>
  <c r="V1354" i="14"/>
  <c r="Y1354" i="14" s="1"/>
  <c r="S2424" i="14"/>
  <c r="V2424" i="14" s="1"/>
  <c r="Y2424" i="14" s="1"/>
  <c r="Y382" i="14"/>
  <c r="Y2634" i="14"/>
  <c r="Y929" i="14"/>
  <c r="S1021" i="14"/>
  <c r="V1021" i="14" s="1"/>
  <c r="Y1021" i="14" s="1"/>
  <c r="S2131" i="14"/>
  <c r="V2131" i="14" s="1"/>
  <c r="Y2131" i="14" s="1"/>
  <c r="S2792" i="14"/>
  <c r="V2792" i="14" s="1"/>
  <c r="Y2792" i="14" s="1"/>
  <c r="Y2682" i="14"/>
  <c r="S3347" i="14"/>
  <c r="S2898" i="14"/>
  <c r="V2898" i="14" s="1"/>
  <c r="Y2898" i="14" s="1"/>
  <c r="V2554" i="14"/>
  <c r="Y2554" i="14" s="1"/>
  <c r="V485" i="14"/>
  <c r="Y485" i="14" s="1"/>
  <c r="S1837" i="14"/>
  <c r="V1837" i="14" s="1"/>
  <c r="Y1837" i="14" s="1"/>
  <c r="S1356" i="14"/>
  <c r="V2278" i="14"/>
  <c r="Y2278" i="14" s="1"/>
  <c r="V2259" i="14"/>
  <c r="Y2259" i="14" s="1"/>
  <c r="V1513" i="14"/>
  <c r="V1463" i="14"/>
  <c r="Y1463" i="14" s="1"/>
  <c r="S2911" i="14"/>
  <c r="V2911" i="14" s="1"/>
  <c r="Y2911" i="14" s="1"/>
  <c r="S1626" i="14"/>
  <c r="V1626" i="14" s="1"/>
  <c r="Y1626" i="14" s="1"/>
  <c r="S887" i="14"/>
  <c r="V887" i="14" s="1"/>
  <c r="Y887" i="14" s="1"/>
  <c r="V526" i="14"/>
  <c r="Y526" i="14" s="1"/>
  <c r="S554" i="14"/>
  <c r="V554" i="14" s="1"/>
  <c r="V1999" i="14"/>
  <c r="Y1999" i="14" s="1"/>
  <c r="V867" i="14"/>
  <c r="Y867" i="14" s="1"/>
  <c r="S2794" i="14"/>
  <c r="V2794" i="14" s="1"/>
  <c r="Y2794" i="14" s="1"/>
  <c r="V608" i="14"/>
  <c r="Y608" i="14" s="1"/>
  <c r="S2062" i="14"/>
  <c r="V2062" i="14" s="1"/>
  <c r="Y2062" i="14" s="1"/>
  <c r="V3072" i="14"/>
  <c r="Y3072" i="14" s="1"/>
  <c r="S2648" i="14"/>
  <c r="V2648" i="14" s="1"/>
  <c r="S2787" i="14"/>
  <c r="V2787" i="14" s="1"/>
  <c r="Y2787" i="14" s="1"/>
  <c r="V1773" i="14"/>
  <c r="Y1773" i="14" s="1"/>
  <c r="V509" i="14"/>
  <c r="Y509" i="14" s="1"/>
  <c r="S2437" i="14"/>
  <c r="V2437" i="14" s="1"/>
  <c r="Y2437" i="14" s="1"/>
  <c r="S618" i="14"/>
  <c r="V618" i="14" s="1"/>
  <c r="Y618" i="14" s="1"/>
  <c r="V2791" i="14"/>
  <c r="Y2791" i="14" s="1"/>
  <c r="V2655" i="14"/>
  <c r="Y2655" i="14" s="1"/>
  <c r="S3611" i="14"/>
  <c r="V3611" i="14" s="1"/>
  <c r="Y3611" i="14" s="1"/>
  <c r="V603" i="14"/>
  <c r="Y603" i="14" s="1"/>
  <c r="S3539" i="14"/>
  <c r="V724" i="14"/>
  <c r="Y724" i="14" s="1"/>
  <c r="V2605" i="14"/>
  <c r="Y2605" i="14" s="1"/>
  <c r="S2188" i="14"/>
  <c r="V2188" i="14" s="1"/>
  <c r="Y2188" i="14" s="1"/>
  <c r="V212" i="14"/>
  <c r="Y212" i="14" s="1"/>
  <c r="Y1289" i="14"/>
  <c r="S1546" i="14"/>
  <c r="V1546" i="14" s="1"/>
  <c r="Y1546" i="14" s="1"/>
  <c r="V3146" i="14"/>
  <c r="Y3146" i="14" s="1"/>
  <c r="V3188" i="14"/>
  <c r="Y3188" i="14" s="1"/>
  <c r="S3218" i="14"/>
  <c r="V3218" i="14" s="1"/>
  <c r="Y3218" i="14" s="1"/>
  <c r="V3010" i="14"/>
  <c r="Y3010" i="14" s="1"/>
  <c r="S2846" i="14"/>
  <c r="V2846" i="14" s="1"/>
  <c r="Y2846" i="14" s="1"/>
  <c r="S202" i="14"/>
  <c r="V202" i="14" s="1"/>
  <c r="Y202" i="14" s="1"/>
  <c r="S225" i="14"/>
  <c r="V225" i="14" s="1"/>
  <c r="Y225" i="14" s="1"/>
  <c r="V300" i="14"/>
  <c r="Y300" i="14" s="1"/>
  <c r="S2984" i="14"/>
  <c r="V2984" i="14" s="1"/>
  <c r="Y2984" i="14" s="1"/>
  <c r="S2779" i="14"/>
  <c r="V2779" i="14" s="1"/>
  <c r="Y2779" i="14" s="1"/>
  <c r="S2838" i="14"/>
  <c r="V2838" i="14" s="1"/>
  <c r="Y2838" i="14" s="1"/>
  <c r="S462" i="14"/>
  <c r="V462" i="14" s="1"/>
  <c r="Y462" i="14" s="1"/>
  <c r="S828" i="14"/>
  <c r="V828" i="14" s="1"/>
  <c r="S862" i="14"/>
  <c r="V862" i="14" s="1"/>
  <c r="Y862" i="14" s="1"/>
  <c r="S669" i="14"/>
  <c r="V3145" i="14"/>
  <c r="Y3145" i="14" s="1"/>
  <c r="S2071" i="14"/>
  <c r="S3359" i="14"/>
  <c r="V3359" i="14" s="1"/>
  <c r="Y3359" i="14" s="1"/>
  <c r="V2058" i="14"/>
  <c r="Y2058" i="14" s="1"/>
  <c r="V2136" i="14"/>
  <c r="Y2136" i="14" s="1"/>
  <c r="S989" i="14"/>
  <c r="V989" i="14" s="1"/>
  <c r="Y989" i="14" s="1"/>
  <c r="S570" i="14"/>
  <c r="V570" i="14" s="1"/>
  <c r="Y570" i="14" s="1"/>
  <c r="S1958" i="14"/>
  <c r="V1958" i="14" s="1"/>
  <c r="Y1958" i="14" s="1"/>
  <c r="S44" i="14"/>
  <c r="V44" i="14" s="1"/>
  <c r="Y44" i="14" s="1"/>
  <c r="S89" i="14"/>
  <c r="V89" i="14" s="1"/>
  <c r="Y89" i="14" s="1"/>
  <c r="S1657" i="14"/>
  <c r="S401" i="14"/>
  <c r="V401" i="14" s="1"/>
  <c r="Y401" i="14" s="1"/>
  <c r="S1120" i="14"/>
  <c r="V1120" i="14" s="1"/>
  <c r="Y1120" i="14" s="1"/>
  <c r="S279" i="14"/>
  <c r="V279" i="14" s="1"/>
  <c r="Y279" i="14" s="1"/>
  <c r="S1121" i="14"/>
  <c r="V1121" i="14" s="1"/>
  <c r="Y1121" i="14" s="1"/>
  <c r="S1820" i="14"/>
  <c r="V1820" i="14" s="1"/>
  <c r="Y1820" i="14" s="1"/>
  <c r="S3427" i="14"/>
  <c r="V3427" i="14" s="1"/>
  <c r="Y3427" i="14" s="1"/>
  <c r="S2639" i="14"/>
  <c r="V2639" i="14" s="1"/>
  <c r="Y2639" i="14" s="1"/>
  <c r="S1409" i="14"/>
  <c r="V1409" i="14" s="1"/>
  <c r="Y1409" i="14" s="1"/>
  <c r="S273" i="14"/>
  <c r="V273" i="14" s="1"/>
  <c r="Y273" i="14" s="1"/>
  <c r="S2433" i="14"/>
  <c r="V2433" i="14" s="1"/>
  <c r="Y2433" i="14" s="1"/>
  <c r="S501" i="14"/>
  <c r="V501" i="14" s="1"/>
  <c r="Y501" i="14" s="1"/>
  <c r="S175" i="14"/>
  <c r="V175" i="14" s="1"/>
  <c r="Y175" i="14" s="1"/>
  <c r="Y492" i="12"/>
  <c r="U122" i="12"/>
  <c r="Y257" i="12"/>
  <c r="V2378" i="14"/>
  <c r="Y1182" i="14"/>
  <c r="R567" i="12"/>
  <c r="Y3599" i="14"/>
  <c r="R214" i="12"/>
  <c r="U179" i="12"/>
  <c r="U193" i="12"/>
  <c r="Y923" i="14"/>
  <c r="Y1459" i="14"/>
  <c r="R1131" i="12"/>
  <c r="R248" i="12"/>
  <c r="Y906" i="14"/>
  <c r="R270" i="12"/>
  <c r="R392" i="12"/>
  <c r="Y3102" i="14"/>
  <c r="Y422" i="12"/>
  <c r="U1061" i="12"/>
  <c r="Y1741" i="14"/>
  <c r="Y281" i="12"/>
  <c r="Y578" i="12"/>
  <c r="R129" i="12"/>
  <c r="Y132" i="12"/>
  <c r="Y183" i="14"/>
  <c r="Y1090" i="12"/>
  <c r="Y209" i="12"/>
  <c r="Y1702" i="14"/>
  <c r="Y1233" i="14"/>
  <c r="Y845" i="14"/>
  <c r="Y2912" i="14"/>
  <c r="Y2233" i="14"/>
  <c r="Y675" i="14"/>
  <c r="Y1359" i="14"/>
  <c r="Y3603" i="14"/>
  <c r="Y136" i="14"/>
  <c r="Y2164" i="14"/>
  <c r="Y1569" i="14"/>
  <c r="Y2631" i="14"/>
  <c r="Y1152" i="14"/>
  <c r="Y2851" i="14"/>
  <c r="Y1756" i="14"/>
  <c r="Y1839" i="14"/>
  <c r="Y2560" i="14"/>
  <c r="Y2349" i="14"/>
  <c r="Y1351" i="14"/>
  <c r="Y498" i="14"/>
  <c r="Y2189" i="14"/>
  <c r="Y1344" i="14"/>
  <c r="Y2923" i="14"/>
  <c r="Y1720" i="14"/>
  <c r="Y1074" i="14"/>
  <c r="Y368" i="14"/>
  <c r="Y1705" i="14"/>
  <c r="Y1531" i="14"/>
  <c r="Y2528" i="14"/>
  <c r="Y1543" i="14"/>
  <c r="Y1219" i="14"/>
  <c r="Y2997" i="14"/>
  <c r="Y1476" i="14"/>
  <c r="Y2016" i="14"/>
  <c r="Y3224" i="14"/>
  <c r="Y2005" i="14"/>
  <c r="Y1242" i="14"/>
  <c r="Y142" i="14"/>
  <c r="Y3584" i="14"/>
  <c r="Y1352" i="14"/>
  <c r="Y454" i="12"/>
  <c r="U588" i="12"/>
  <c r="Y331" i="12"/>
  <c r="U182" i="12"/>
  <c r="Y1051" i="12"/>
  <c r="U375" i="12"/>
  <c r="U408" i="12"/>
  <c r="Y284" i="12"/>
  <c r="Y597" i="12"/>
  <c r="Y1059" i="12"/>
  <c r="U580" i="12"/>
  <c r="U1095" i="12"/>
  <c r="Y576" i="12"/>
  <c r="Y165" i="12"/>
  <c r="U173" i="12"/>
  <c r="Y156" i="12"/>
  <c r="Y7" i="12"/>
  <c r="Y1145" i="12"/>
  <c r="Y503" i="12"/>
  <c r="R244" i="12"/>
  <c r="Y3358" i="14"/>
  <c r="U126" i="12"/>
  <c r="Y1729" i="14"/>
  <c r="Y2439" i="14"/>
  <c r="Y1894" i="14"/>
  <c r="Y2166" i="14"/>
  <c r="Y3475" i="14"/>
  <c r="Y1895" i="14"/>
  <c r="Y471" i="14"/>
  <c r="Y2721" i="14"/>
  <c r="Y918" i="14"/>
  <c r="Y1286" i="14"/>
  <c r="Y1068" i="14"/>
  <c r="Y1278" i="14"/>
  <c r="Y2617" i="14"/>
  <c r="Y3496" i="14"/>
  <c r="Y549" i="14"/>
  <c r="Y264" i="14"/>
  <c r="Y1646" i="14"/>
  <c r="Y2950" i="14"/>
  <c r="Y470" i="12"/>
  <c r="Y104" i="12"/>
  <c r="U1146" i="12"/>
  <c r="Y100" i="12"/>
  <c r="Y633" i="12"/>
  <c r="Y485" i="12"/>
  <c r="Y2606" i="14"/>
  <c r="Y2329" i="14"/>
  <c r="Y2359" i="14"/>
  <c r="R571" i="12"/>
  <c r="U206" i="12"/>
  <c r="R638" i="12"/>
  <c r="R477" i="12"/>
  <c r="Y1426" i="14"/>
  <c r="U1152" i="12"/>
  <c r="U139" i="12"/>
  <c r="R560" i="12"/>
  <c r="U421" i="12"/>
  <c r="R399" i="12"/>
  <c r="Y217" i="12"/>
  <c r="Y3520" i="14"/>
  <c r="U1047" i="12"/>
  <c r="U1046" i="12"/>
  <c r="Y1580" i="14"/>
  <c r="Y2620" i="14"/>
  <c r="R348" i="12"/>
  <c r="Y403" i="14"/>
  <c r="Y74" i="12"/>
  <c r="U238" i="12"/>
  <c r="Y3204" i="14"/>
  <c r="Y2897" i="14"/>
  <c r="Y896" i="14"/>
  <c r="Y1614" i="14"/>
  <c r="Y3565" i="14"/>
  <c r="Y1610" i="14"/>
  <c r="Y833" i="14"/>
  <c r="Y975" i="14"/>
  <c r="Y2549" i="14"/>
  <c r="Y310" i="14"/>
  <c r="Y1938" i="14"/>
  <c r="Y944" i="14"/>
  <c r="Y440" i="14"/>
  <c r="Y1484" i="14"/>
  <c r="Y364" i="14"/>
  <c r="Y1081" i="14"/>
  <c r="Y2799" i="14"/>
  <c r="Y2300" i="14"/>
  <c r="Y2216" i="14"/>
  <c r="Y3290" i="14"/>
  <c r="Y268" i="14"/>
  <c r="Y71" i="14"/>
  <c r="Y1515" i="14"/>
  <c r="Y1930" i="14"/>
  <c r="Y477" i="14"/>
  <c r="Y585" i="14"/>
  <c r="Y1254" i="14"/>
  <c r="Y2217" i="14"/>
  <c r="Y2303" i="14"/>
  <c r="Y47" i="14"/>
  <c r="Y751" i="14"/>
  <c r="Y3024" i="14"/>
  <c r="Y2848" i="14"/>
  <c r="Y3450" i="14"/>
  <c r="Y2404" i="14"/>
  <c r="Y443" i="14"/>
  <c r="Y1366" i="14"/>
  <c r="Y3468" i="14"/>
  <c r="Y275" i="12"/>
  <c r="U559" i="12"/>
  <c r="Y441" i="12"/>
  <c r="U423" i="12"/>
  <c r="U90" i="12"/>
  <c r="Y293" i="12"/>
  <c r="Y92" i="12"/>
  <c r="U120" i="12"/>
  <c r="U239" i="12"/>
  <c r="U636" i="12"/>
  <c r="Y400" i="12"/>
  <c r="Y208" i="12"/>
  <c r="Y226" i="12"/>
  <c r="U143" i="12"/>
  <c r="Y323" i="12"/>
  <c r="Y305" i="12"/>
  <c r="U610" i="12"/>
  <c r="Y150" i="12"/>
  <c r="Y3489" i="14"/>
  <c r="U105" i="12"/>
  <c r="Y924" i="14"/>
  <c r="U330" i="12"/>
  <c r="Y3090" i="14"/>
  <c r="Y1062" i="14"/>
  <c r="R113" i="12"/>
  <c r="U124" i="12"/>
  <c r="Y438" i="12"/>
  <c r="U95" i="12"/>
  <c r="Y379" i="14"/>
  <c r="Y2943" i="14"/>
  <c r="Y2734" i="14"/>
  <c r="Y52" i="14"/>
  <c r="Y1177" i="14"/>
  <c r="Y1046" i="14"/>
  <c r="Y2645" i="14"/>
  <c r="Y2691" i="14"/>
  <c r="Y1319" i="14"/>
  <c r="Y3036" i="14"/>
  <c r="Y176" i="14"/>
  <c r="Y765" i="14"/>
  <c r="Y282" i="12"/>
  <c r="Y29" i="12"/>
  <c r="U425" i="12"/>
  <c r="Y288" i="12"/>
  <c r="Y204" i="12"/>
  <c r="U539" i="12"/>
  <c r="U94" i="12"/>
  <c r="Y2222" i="14"/>
  <c r="Y3150" i="14"/>
  <c r="R522" i="12"/>
  <c r="R537" i="12"/>
  <c r="Y223" i="12"/>
  <c r="R10" i="12"/>
  <c r="R334" i="12"/>
  <c r="R531" i="12"/>
  <c r="R427" i="12"/>
  <c r="Y2473" i="14"/>
  <c r="R148" i="12"/>
  <c r="U1110" i="12"/>
  <c r="Y785" i="14"/>
  <c r="Y1123" i="14"/>
  <c r="U27" i="12"/>
  <c r="R301" i="12"/>
  <c r="U306" i="12"/>
  <c r="R12" i="12"/>
  <c r="Y1721" i="14"/>
  <c r="Y1207" i="14"/>
  <c r="R346" i="12"/>
  <c r="Y3361" i="14"/>
  <c r="Y725" i="14"/>
  <c r="Y800" i="14"/>
  <c r="Y188" i="12"/>
  <c r="Y1240" i="14"/>
  <c r="Y3454" i="14"/>
  <c r="Y2805" i="14"/>
  <c r="Y2126" i="14"/>
  <c r="Y628" i="14"/>
  <c r="Y2428" i="14"/>
  <c r="Y1444" i="14"/>
  <c r="Y2387" i="14"/>
  <c r="Y1780" i="14"/>
  <c r="Y2182" i="14"/>
  <c r="Y2508" i="14"/>
  <c r="Y338" i="14"/>
  <c r="Y3632" i="14"/>
  <c r="Y732" i="14"/>
  <c r="Y3231" i="14"/>
  <c r="Y1946" i="14"/>
  <c r="Y1145" i="14"/>
  <c r="Y1077" i="14"/>
  <c r="Y2914" i="14"/>
  <c r="Y2829" i="14"/>
  <c r="Y2977" i="14"/>
  <c r="Y840" i="14"/>
  <c r="Y3300" i="14"/>
  <c r="Y1619" i="14"/>
  <c r="Y1229" i="14"/>
  <c r="Y2558" i="14"/>
  <c r="Y2327" i="14"/>
  <c r="Y2616" i="14"/>
  <c r="Y2709" i="14"/>
  <c r="Y2159" i="14"/>
  <c r="Y3419" i="14"/>
  <c r="Y1283" i="14"/>
  <c r="Y3083" i="14"/>
  <c r="Y464" i="14"/>
  <c r="Y1490" i="14"/>
  <c r="Y639" i="14"/>
  <c r="U1064" i="12"/>
  <c r="U476" i="12"/>
  <c r="U554" i="12"/>
  <c r="U397" i="12"/>
  <c r="U490" i="12"/>
  <c r="Y488" i="12"/>
  <c r="Y499" i="12"/>
  <c r="Y228" i="12"/>
  <c r="U1049" i="12"/>
  <c r="U1043" i="12"/>
  <c r="Y37" i="12"/>
  <c r="R18" i="12"/>
  <c r="Y221" i="14"/>
  <c r="U52" i="12"/>
  <c r="R1029" i="12"/>
  <c r="Y416" i="14"/>
  <c r="Y1882" i="14"/>
  <c r="Y3209" i="14"/>
  <c r="Y1369" i="14"/>
  <c r="Y79" i="14"/>
  <c r="Y917" i="14"/>
  <c r="Y2830" i="14"/>
  <c r="Y705" i="14"/>
  <c r="Y1711" i="14"/>
  <c r="Y2522" i="14"/>
  <c r="Y3385" i="14"/>
  <c r="Y1126" i="14"/>
  <c r="Y708" i="14"/>
  <c r="Y1836" i="14"/>
  <c r="U79" i="12"/>
  <c r="Y376" i="12"/>
  <c r="U517" i="12"/>
  <c r="Y212" i="12"/>
  <c r="Y133" i="12"/>
  <c r="Y369" i="12"/>
  <c r="R551" i="12"/>
  <c r="Y164" i="14"/>
  <c r="R431" i="12"/>
  <c r="U190" i="12"/>
  <c r="R91" i="12"/>
  <c r="Y2614" i="14"/>
  <c r="Y2100" i="14"/>
  <c r="Y1819" i="14"/>
  <c r="Y2089" i="14"/>
  <c r="Y3255" i="14"/>
  <c r="Y13" i="14"/>
  <c r="Y665" i="14"/>
  <c r="Y1510" i="14"/>
  <c r="U497" i="12"/>
  <c r="U448" i="12"/>
  <c r="Y466" i="12"/>
  <c r="Y1801" i="14"/>
  <c r="U96" i="12"/>
  <c r="U191" i="12"/>
  <c r="Y3080" i="14"/>
  <c r="U16" i="12"/>
  <c r="Y1088" i="14"/>
  <c r="U410" i="12"/>
  <c r="Y394" i="14"/>
  <c r="Y307" i="14"/>
  <c r="Y2257" i="14"/>
  <c r="U630" i="12"/>
  <c r="Y26" i="14"/>
  <c r="Y2274" i="14"/>
  <c r="Y195" i="14"/>
  <c r="Y627" i="12"/>
  <c r="Y160" i="14"/>
  <c r="Y2800" i="14"/>
  <c r="Y809" i="14"/>
  <c r="Y170" i="14"/>
  <c r="Y2878" i="14"/>
  <c r="Y2813" i="14"/>
  <c r="Y2860" i="14"/>
  <c r="Y2699" i="14"/>
  <c r="Y2317" i="14"/>
  <c r="Y156" i="14"/>
  <c r="Y1545" i="14"/>
  <c r="Y1658" i="14"/>
  <c r="Y2927" i="14"/>
  <c r="Y1988" i="14"/>
  <c r="Y622" i="14"/>
  <c r="Y1618" i="14"/>
  <c r="Y294" i="14"/>
  <c r="Y3467" i="14"/>
  <c r="Y2908" i="14"/>
  <c r="Y1506" i="14"/>
  <c r="Y1793" i="14"/>
  <c r="Y1763" i="14"/>
  <c r="Y138" i="14"/>
  <c r="U11" i="12"/>
  <c r="Y1079" i="12"/>
  <c r="U48" i="12"/>
  <c r="Y225" i="12"/>
  <c r="Y160" i="12"/>
  <c r="Y285" i="12"/>
  <c r="U1067" i="12"/>
  <c r="R97" i="12"/>
  <c r="Y1904" i="14"/>
  <c r="Y605" i="14"/>
  <c r="Y1761" i="14"/>
  <c r="Y342" i="14"/>
  <c r="Y1049" i="14"/>
  <c r="Y1311" i="14"/>
  <c r="Y2245" i="14"/>
  <c r="Y2808" i="14"/>
  <c r="Y3023" i="14"/>
  <c r="U81" i="12"/>
  <c r="U200" i="12"/>
  <c r="Y451" i="12"/>
  <c r="Y1247" i="14"/>
  <c r="Y1079" i="14"/>
  <c r="U295" i="12"/>
  <c r="V1528" i="14"/>
  <c r="Y2636" i="14"/>
  <c r="V2874" i="14"/>
  <c r="Y2874" i="14" s="1"/>
  <c r="Y21" i="14"/>
  <c r="V2785" i="14"/>
  <c r="Y2366" i="14"/>
  <c r="Y1360" i="14"/>
  <c r="Y550" i="12"/>
  <c r="Y49" i="14"/>
  <c r="Y2547" i="14"/>
  <c r="Y355" i="14"/>
  <c r="Y2465" i="14"/>
  <c r="Y1586" i="14"/>
  <c r="V3030" i="14"/>
  <c r="Y2509" i="14"/>
  <c r="Y3139" i="14"/>
  <c r="Y2210" i="14"/>
  <c r="Y1363" i="14"/>
  <c r="R394" i="12"/>
  <c r="U394" i="12" s="1"/>
  <c r="Y394" i="12" s="1"/>
  <c r="Y2226" i="14"/>
  <c r="R562" i="12"/>
  <c r="R250" i="12"/>
  <c r="U311" i="12"/>
  <c r="R69" i="12"/>
  <c r="V3185" i="14"/>
  <c r="V3229" i="14"/>
  <c r="V332" i="14"/>
  <c r="V181" i="14"/>
  <c r="Y739" i="14"/>
  <c r="Y207" i="14"/>
  <c r="V2204" i="14"/>
  <c r="V2356" i="14"/>
  <c r="Y2356" i="14" s="1"/>
  <c r="Y290" i="14"/>
  <c r="V1111" i="14"/>
  <c r="Y2924" i="14"/>
  <c r="R41" i="12"/>
  <c r="Y2471" i="14"/>
  <c r="Y584" i="14"/>
  <c r="R389" i="12"/>
  <c r="U389" i="12" s="1"/>
  <c r="R598" i="12"/>
  <c r="U493" i="12"/>
  <c r="V1558" i="14"/>
  <c r="V3230" i="14"/>
  <c r="V1682" i="14"/>
  <c r="V565" i="14"/>
  <c r="V1677" i="14"/>
  <c r="Y2613" i="14"/>
  <c r="V3605" i="14"/>
  <c r="Y3605" i="14" s="1"/>
  <c r="Y2786" i="14"/>
  <c r="V523" i="14"/>
  <c r="Y1518" i="14"/>
  <c r="Y2036" i="14"/>
  <c r="R125" i="12"/>
  <c r="U125" i="12" s="1"/>
  <c r="Y125" i="12" s="1"/>
  <c r="Y2234" i="14"/>
  <c r="R501" i="12"/>
  <c r="Y2919" i="14"/>
  <c r="R637" i="12"/>
  <c r="R119" i="12"/>
  <c r="U491" i="12"/>
  <c r="U1154" i="12"/>
  <c r="R128" i="12"/>
  <c r="Y383" i="12"/>
  <c r="V2145" i="14"/>
  <c r="Y444" i="14"/>
  <c r="Y299" i="14"/>
  <c r="V3097" i="14"/>
  <c r="Y3097" i="14" s="1"/>
  <c r="Y2186" i="14"/>
  <c r="V1239" i="14"/>
  <c r="Y3352" i="14"/>
  <c r="V197" i="14"/>
  <c r="Y1554" i="14"/>
  <c r="R644" i="12"/>
  <c r="Y1042" i="14"/>
  <c r="Y890" i="14"/>
  <c r="Y3176" i="14"/>
  <c r="R78" i="12"/>
  <c r="U78" i="12" s="1"/>
  <c r="Y3551" i="14"/>
  <c r="R39" i="12"/>
  <c r="R152" i="12"/>
  <c r="U174" i="12"/>
  <c r="R1111" i="12"/>
  <c r="R456" i="12"/>
  <c r="R379" i="12"/>
  <c r="U379" i="12" s="1"/>
  <c r="Y379" i="12" s="1"/>
  <c r="U127" i="12"/>
  <c r="U322" i="12"/>
  <c r="Y322" i="12" s="1"/>
  <c r="Y2730" i="14"/>
  <c r="U283" i="12"/>
  <c r="Y3284" i="14"/>
  <c r="R42" i="12"/>
  <c r="R89" i="12"/>
  <c r="Y296" i="12"/>
  <c r="Y54" i="12"/>
  <c r="R1163" i="12"/>
  <c r="U1163" i="12" s="1"/>
  <c r="Y365" i="14"/>
  <c r="R413" i="12"/>
  <c r="U413" i="12" s="1"/>
  <c r="Y413" i="12" s="1"/>
  <c r="Y157" i="14"/>
  <c r="R586" i="12"/>
  <c r="R1062" i="12"/>
  <c r="R181" i="12"/>
  <c r="Y378" i="12"/>
  <c r="R533" i="12"/>
  <c r="Y2331" i="14"/>
  <c r="R221" i="12"/>
  <c r="R80" i="12"/>
  <c r="U80" i="12" s="1"/>
  <c r="Y865" i="14"/>
  <c r="U1072" i="12"/>
  <c r="U312" i="12"/>
  <c r="Y2185" i="14"/>
  <c r="Y735" i="14"/>
  <c r="V452" i="14"/>
  <c r="V1053" i="14"/>
  <c r="Y2390" i="14"/>
  <c r="Y1770" i="14"/>
  <c r="V2263" i="14"/>
  <c r="V186" i="14"/>
  <c r="Y186" i="14" s="1"/>
  <c r="V2710" i="14"/>
  <c r="V2325" i="14"/>
  <c r="Y2325" i="14" s="1"/>
  <c r="Y2662" i="14"/>
  <c r="R116" i="12"/>
  <c r="U116" i="12" s="1"/>
  <c r="Y116" i="12" s="1"/>
  <c r="Y706" i="14"/>
  <c r="Y1497" i="14"/>
  <c r="R243" i="12"/>
  <c r="U243" i="12" s="1"/>
  <c r="Y2899" i="14"/>
  <c r="Y2195" i="14"/>
  <c r="Y1832" i="14"/>
  <c r="U327" i="12"/>
  <c r="Y327" i="12" s="1"/>
  <c r="R286" i="12"/>
  <c r="R512" i="12"/>
  <c r="U512" i="12" s="1"/>
  <c r="Y512" i="12" s="1"/>
  <c r="R635" i="12"/>
  <c r="U515" i="12"/>
  <c r="R83" i="12"/>
  <c r="U83" i="12" s="1"/>
  <c r="V1631" i="14"/>
  <c r="Y1342" i="14"/>
  <c r="Y2853" i="14"/>
  <c r="Y2633" i="14"/>
  <c r="Y2229" i="14"/>
  <c r="Y1804" i="14"/>
  <c r="V1764" i="14"/>
  <c r="Y1764" i="14" s="1"/>
  <c r="Y2101" i="14"/>
  <c r="R115" i="12"/>
  <c r="Y3581" i="14"/>
  <c r="Y1323" i="14"/>
  <c r="R1114" i="12"/>
  <c r="U1114" i="12" s="1"/>
  <c r="Y1114" i="12" s="1"/>
  <c r="U177" i="12"/>
  <c r="Y177" i="12" s="1"/>
  <c r="R240" i="12"/>
  <c r="U240" i="12" s="1"/>
  <c r="Y240" i="12" s="1"/>
  <c r="R449" i="12"/>
  <c r="U247" i="12"/>
  <c r="V3335" i="14"/>
  <c r="Y2499" i="14"/>
  <c r="Y1564" i="14"/>
  <c r="Y2068" i="14"/>
  <c r="Y171" i="14"/>
  <c r="Y1125" i="14"/>
  <c r="V276" i="14"/>
  <c r="Y1912" i="14"/>
  <c r="R102" i="12"/>
  <c r="Y2432" i="14"/>
  <c r="Y954" i="14"/>
  <c r="Y1169" i="14"/>
  <c r="Y1469" i="14"/>
  <c r="U1088" i="12"/>
  <c r="U561" i="12"/>
  <c r="R393" i="12"/>
  <c r="U393" i="12" s="1"/>
  <c r="R528" i="12"/>
  <c r="R175" i="12"/>
  <c r="U175" i="12" s="1"/>
  <c r="V483" i="14"/>
  <c r="V505" i="14"/>
  <c r="Y2140" i="14"/>
  <c r="V2141" i="14"/>
  <c r="Y2141" i="14" s="1"/>
  <c r="Y2657" i="14"/>
  <c r="Y398" i="14"/>
  <c r="Y670" i="14"/>
  <c r="Y1316" i="14"/>
  <c r="Y2228" i="14"/>
  <c r="Y3564" i="14"/>
  <c r="Y1959" i="14"/>
  <c r="R639" i="12"/>
  <c r="U639" i="12" s="1"/>
  <c r="Y1719" i="14"/>
  <c r="Y3065" i="14"/>
  <c r="R402" i="12"/>
  <c r="U418" i="12"/>
  <c r="Y418" i="12" s="1"/>
  <c r="R258" i="12"/>
  <c r="U258" i="12" s="1"/>
  <c r="Y258" i="12" s="1"/>
  <c r="R192" i="12"/>
  <c r="U236" i="12"/>
  <c r="Y611" i="12"/>
  <c r="Y734" i="14"/>
  <c r="U1086" i="12"/>
  <c r="R1133" i="12"/>
  <c r="R607" i="12"/>
  <c r="U607" i="12" s="1"/>
  <c r="Y607" i="12" s="1"/>
  <c r="U28" i="12"/>
  <c r="R405" i="12"/>
  <c r="U405" i="12" s="1"/>
  <c r="Y2756" i="14"/>
  <c r="R514" i="12"/>
  <c r="R46" i="12"/>
  <c r="U46" i="12" s="1"/>
  <c r="U593" i="12"/>
  <c r="Y593" i="12" s="1"/>
  <c r="U203" i="12"/>
  <c r="R435" i="12"/>
  <c r="Y3288" i="14"/>
  <c r="Y2454" i="14"/>
  <c r="Y1688" i="14"/>
  <c r="U255" i="12"/>
  <c r="U606" i="12"/>
  <c r="Y2125" i="14"/>
  <c r="U1141" i="12"/>
  <c r="U371" i="12"/>
  <c r="U631" i="12"/>
  <c r="U329" i="12"/>
  <c r="Y329" i="12" s="1"/>
  <c r="U450" i="12"/>
  <c r="Y466" i="14"/>
  <c r="Y44" i="12"/>
  <c r="Y2565" i="14"/>
  <c r="R1105" i="12"/>
  <c r="R584" i="12"/>
  <c r="U584" i="12" s="1"/>
  <c r="U252" i="12"/>
  <c r="Y252" i="12" s="1"/>
  <c r="R337" i="12"/>
  <c r="U337" i="12" s="1"/>
  <c r="U210" i="12"/>
  <c r="Y482" i="12"/>
  <c r="V393" i="14"/>
  <c r="Y393" i="14" s="1"/>
  <c r="Y428" i="12"/>
  <c r="V3436" i="14"/>
  <c r="Y3436" i="14" s="1"/>
  <c r="Y595" i="12"/>
  <c r="R416" i="12"/>
  <c r="U416" i="12" s="1"/>
  <c r="Y416" i="12" s="1"/>
  <c r="R1153" i="12"/>
  <c r="U1153" i="12" s="1"/>
  <c r="Y1153" i="12" s="1"/>
  <c r="R361" i="12"/>
  <c r="U361" i="12" s="1"/>
  <c r="Y361" i="12" s="1"/>
  <c r="O107" i="12"/>
  <c r="R20" i="12"/>
  <c r="O180" i="12"/>
  <c r="O523" i="12"/>
  <c r="R523" i="12" s="1"/>
  <c r="U523" i="12" s="1"/>
  <c r="Y523" i="12" s="1"/>
  <c r="O106" i="12"/>
  <c r="Y2009" i="14"/>
  <c r="Y2492" i="14"/>
  <c r="Y118" i="14"/>
  <c r="S11" i="14"/>
  <c r="V11" i="14" s="1"/>
  <c r="Y11" i="14" s="1"/>
  <c r="Y1262" i="14"/>
  <c r="S1192" i="14"/>
  <c r="R553" i="12"/>
  <c r="U553" i="12" s="1"/>
  <c r="Y553" i="12" s="1"/>
  <c r="U585" i="12"/>
  <c r="Y585" i="12" s="1"/>
  <c r="U324" i="12"/>
  <c r="Y324" i="12" s="1"/>
  <c r="U460" i="12"/>
  <c r="U377" i="12"/>
  <c r="Y377" i="12" s="1"/>
  <c r="R145" i="12"/>
  <c r="U61" i="12"/>
  <c r="Y61" i="12" s="1"/>
  <c r="R211" i="12"/>
  <c r="U211" i="12" s="1"/>
  <c r="Y211" i="12" s="1"/>
  <c r="R444" i="12"/>
  <c r="U444" i="12" s="1"/>
  <c r="Y444" i="12" s="1"/>
  <c r="R186" i="12"/>
  <c r="O68" i="12"/>
  <c r="O351" i="12"/>
  <c r="O518" i="12"/>
  <c r="R518" i="12" s="1"/>
  <c r="U518" i="12" s="1"/>
  <c r="Y518" i="12" s="1"/>
  <c r="U622" i="12"/>
  <c r="R411" i="12"/>
  <c r="O266" i="12"/>
  <c r="R266" i="12" s="1"/>
  <c r="U266" i="12" s="1"/>
  <c r="O278" i="12"/>
  <c r="O616" i="12"/>
  <c r="R616" i="12" s="1"/>
  <c r="R555" i="12"/>
  <c r="U555" i="12" s="1"/>
  <c r="O347" i="12"/>
  <c r="R347" i="12" s="1"/>
  <c r="U347" i="12" s="1"/>
  <c r="Y347" i="12" s="1"/>
  <c r="R605" i="12"/>
  <c r="U605" i="12" s="1"/>
  <c r="O439" i="12"/>
  <c r="R439" i="12" s="1"/>
  <c r="V1768" i="14"/>
  <c r="Y1768" i="14" s="1"/>
  <c r="V3466" i="14"/>
  <c r="Y3466" i="14" s="1"/>
  <c r="S718" i="14"/>
  <c r="V718" i="14" s="1"/>
  <c r="Y1665" i="14"/>
  <c r="Y1397" i="14"/>
  <c r="V1800" i="14"/>
  <c r="Y1800" i="14" s="1"/>
  <c r="Y377" i="14"/>
  <c r="Y1473" i="14"/>
  <c r="V3128" i="14"/>
  <c r="V1656" i="14"/>
  <c r="Y1656" i="14" s="1"/>
  <c r="Y687" i="14"/>
  <c r="Y2876" i="14"/>
  <c r="Y727" i="14"/>
  <c r="Y417" i="14"/>
  <c r="V130" i="14"/>
  <c r="Y277" i="14"/>
  <c r="R544" i="12"/>
  <c r="U544" i="12" s="1"/>
  <c r="Y544" i="12" s="1"/>
  <c r="U1143" i="12"/>
  <c r="Y1143" i="12" s="1"/>
  <c r="R4" i="12"/>
  <c r="U4" i="12" s="1"/>
  <c r="Y4" i="12" s="1"/>
  <c r="R1083" i="12"/>
  <c r="U167" i="12"/>
  <c r="Y167" i="12" s="1"/>
  <c r="O341" i="12"/>
  <c r="O516" i="12"/>
  <c r="R516" i="12" s="1"/>
  <c r="O14" i="12"/>
  <c r="R14" i="12" s="1"/>
  <c r="U14" i="12" s="1"/>
  <c r="Y3553" i="14"/>
  <c r="Y3350" i="14"/>
  <c r="Y3376" i="14"/>
  <c r="V2422" i="14"/>
  <c r="V946" i="14"/>
  <c r="Y946" i="14" s="1"/>
  <c r="Y529" i="12"/>
  <c r="U1091" i="12"/>
  <c r="Y1091" i="12" s="1"/>
  <c r="R602" i="12"/>
  <c r="U602" i="12" s="1"/>
  <c r="Y602" i="12" s="1"/>
  <c r="U183" i="12"/>
  <c r="Y183" i="12" s="1"/>
  <c r="R543" i="12"/>
  <c r="U543" i="12" s="1"/>
  <c r="Y543" i="12" s="1"/>
  <c r="R506" i="12"/>
  <c r="U506" i="12" s="1"/>
  <c r="O161" i="12"/>
  <c r="O297" i="12"/>
  <c r="R297" i="12" s="1"/>
  <c r="U297" i="12" s="1"/>
  <c r="O432" i="12"/>
  <c r="R432" i="12" s="1"/>
  <c r="U360" i="12"/>
  <c r="Y360" i="12" s="1"/>
  <c r="U318" i="12"/>
  <c r="Y318" i="12" s="1"/>
  <c r="O414" i="12"/>
  <c r="R414" i="12" s="1"/>
  <c r="R157" i="12"/>
  <c r="U157" i="12" s="1"/>
  <c r="Y157" i="12" s="1"/>
  <c r="O525" i="12"/>
  <c r="O65" i="12"/>
  <c r="R65" i="12" s="1"/>
  <c r="U65" i="12" s="1"/>
  <c r="Y65" i="12" s="1"/>
  <c r="U372" i="12"/>
  <c r="Y372" i="12" s="1"/>
  <c r="Y1647" i="14"/>
  <c r="V2238" i="14"/>
  <c r="Y2238" i="14" s="1"/>
  <c r="Y3340" i="14"/>
  <c r="V3136" i="14"/>
  <c r="Y3136" i="14" s="1"/>
  <c r="V2361" i="14"/>
  <c r="Y2361" i="14" s="1"/>
  <c r="V1792" i="14"/>
  <c r="Y1388" i="14"/>
  <c r="Y2956" i="14"/>
  <c r="V1070" i="14"/>
  <c r="Y1070" i="14" s="1"/>
  <c r="V1035" i="14"/>
  <c r="Y1035" i="14" s="1"/>
  <c r="R608" i="12"/>
  <c r="U608" i="12" s="1"/>
  <c r="O338" i="12"/>
  <c r="R338" i="12" s="1"/>
  <c r="U338" i="12" s="1"/>
  <c r="Y338" i="12" s="1"/>
  <c r="O604" i="12"/>
  <c r="O166" i="12"/>
  <c r="S3076" i="14"/>
  <c r="V3076" i="14" s="1"/>
  <c r="Y3076" i="14" s="1"/>
  <c r="U415" i="12"/>
  <c r="Y415" i="12" s="1"/>
  <c r="R287" i="12"/>
  <c r="U287" i="12" s="1"/>
  <c r="Y287" i="12" s="1"/>
  <c r="R112" i="12"/>
  <c r="U112" i="12" s="1"/>
  <c r="Y112" i="12" s="1"/>
  <c r="U1050" i="12"/>
  <c r="R592" i="12"/>
  <c r="U592" i="12" s="1"/>
  <c r="O303" i="12"/>
  <c r="R303" i="12" s="1"/>
  <c r="U303" i="12" s="1"/>
  <c r="Y303" i="12" s="1"/>
  <c r="Y1969" i="14"/>
  <c r="V740" i="14"/>
  <c r="Y740" i="14" s="1"/>
  <c r="Y744" i="14"/>
  <c r="V2076" i="14"/>
  <c r="Y2076" i="14" s="1"/>
  <c r="V1449" i="14"/>
  <c r="Y1449" i="14" s="1"/>
  <c r="V1128" i="14"/>
  <c r="Y409" i="14"/>
  <c r="Y3570" i="14"/>
  <c r="Y1944" i="14"/>
  <c r="V2165" i="14"/>
  <c r="Y2165" i="14" s="1"/>
  <c r="V190" i="14"/>
  <c r="Y190" i="14" s="1"/>
  <c r="V3536" i="14"/>
  <c r="Y1272" i="14"/>
  <c r="Y468" i="14"/>
  <c r="V102" i="14"/>
  <c r="Y102" i="14" s="1"/>
  <c r="S2253" i="14"/>
  <c r="V2253" i="14" s="1"/>
  <c r="Y2253" i="14" s="1"/>
  <c r="O310" i="12"/>
  <c r="R310" i="12" s="1"/>
  <c r="U310" i="12" s="1"/>
  <c r="Y310" i="12" s="1"/>
  <c r="O163" i="12"/>
  <c r="R163" i="12" s="1"/>
  <c r="U163" i="12" s="1"/>
  <c r="Y163" i="12" s="1"/>
  <c r="O237" i="12"/>
  <c r="R237" i="12" s="1"/>
  <c r="U237" i="12" s="1"/>
  <c r="Y237" i="12" s="1"/>
  <c r="U583" i="12"/>
  <c r="Y583" i="12" s="1"/>
  <c r="V1755" i="14"/>
  <c r="Y1755" i="14" s="1"/>
  <c r="V3217" i="14"/>
  <c r="Y3217" i="14" s="1"/>
  <c r="V1994" i="14"/>
  <c r="Y1994" i="14" s="1"/>
  <c r="S2200" i="14"/>
  <c r="V2200" i="14" s="1"/>
  <c r="Y2200" i="14" s="1"/>
  <c r="Y3020" i="14"/>
  <c r="Y1885" i="14"/>
  <c r="Y1519" i="14"/>
  <c r="Y1724" i="14"/>
  <c r="Y1498" i="14"/>
  <c r="V58" i="14"/>
  <c r="Y3203" i="14"/>
  <c r="Y1845" i="14"/>
  <c r="V2610" i="14"/>
  <c r="Y2610" i="14" s="1"/>
  <c r="Y1023" i="14"/>
  <c r="V3643" i="14"/>
  <c r="Y3643" i="14" s="1"/>
  <c r="Y28" i="14"/>
  <c r="V1273" i="14"/>
  <c r="V1525" i="14"/>
  <c r="Y1525" i="14" s="1"/>
  <c r="Y525" i="14"/>
  <c r="V1735" i="14"/>
  <c r="Y1735" i="14" s="1"/>
  <c r="V473" i="14"/>
  <c r="Y473" i="14" s="1"/>
  <c r="Y2380" i="14"/>
  <c r="V1441" i="14"/>
  <c r="Y1441" i="14" s="1"/>
  <c r="S1552" i="14"/>
  <c r="V1552" i="14" s="1"/>
  <c r="Y1552" i="14" s="1"/>
  <c r="S2104" i="14"/>
  <c r="V196" i="14"/>
  <c r="Y287" i="14"/>
  <c r="V3045" i="14"/>
  <c r="V1405" i="14"/>
  <c r="Y1405" i="14" s="1"/>
  <c r="R609" i="12"/>
  <c r="U609" i="12" s="1"/>
  <c r="R370" i="12"/>
  <c r="U370" i="12" s="1"/>
  <c r="Y370" i="12" s="1"/>
  <c r="R480" i="12"/>
  <c r="U480" i="12" s="1"/>
  <c r="Y480" i="12" s="1"/>
  <c r="R138" i="12"/>
  <c r="U138" i="12" s="1"/>
  <c r="Y138" i="12" s="1"/>
  <c r="O195" i="12"/>
  <c r="O538" i="12"/>
  <c r="R538" i="12" s="1"/>
  <c r="U538" i="12" s="1"/>
  <c r="Y538" i="12" s="1"/>
  <c r="O426" i="12"/>
  <c r="R426" i="12" s="1"/>
  <c r="Y2847" i="14"/>
  <c r="V1282" i="14"/>
  <c r="Y1282" i="14" s="1"/>
  <c r="Y2181" i="14"/>
  <c r="Y2513" i="14"/>
  <c r="V2807" i="14"/>
  <c r="Y2807" i="14" s="1"/>
  <c r="Y595" i="14"/>
  <c r="Y528" i="14"/>
  <c r="Y2985" i="14"/>
  <c r="Y1187" i="14"/>
  <c r="V789" i="14"/>
  <c r="Y789" i="14" s="1"/>
  <c r="Y636" i="14"/>
  <c r="Y3192" i="14"/>
  <c r="Y2708" i="14"/>
  <c r="Y3443" i="14"/>
  <c r="V128" i="14"/>
  <c r="S1185" i="14"/>
  <c r="V1185" i="14" s="1"/>
  <c r="S1825" i="14"/>
  <c r="U472" i="12"/>
  <c r="R437" i="12"/>
  <c r="U437" i="12" s="1"/>
  <c r="Y437" i="12" s="1"/>
  <c r="O84" i="12"/>
  <c r="R84" i="12" s="1"/>
  <c r="U84" i="12" s="1"/>
  <c r="Y84" i="12" s="1"/>
  <c r="R358" i="12"/>
  <c r="O333" i="12"/>
  <c r="R333" i="12" s="1"/>
  <c r="U333" i="12" s="1"/>
  <c r="Y333" i="12" s="1"/>
  <c r="R71" i="12"/>
  <c r="O259" i="12"/>
  <c r="O276" i="12"/>
  <c r="R276" i="12" s="1"/>
  <c r="U276" i="12" s="1"/>
  <c r="V111" i="14"/>
  <c r="Y111" i="14" s="1"/>
  <c r="Y40" i="14"/>
  <c r="Y2920" i="14"/>
  <c r="S988" i="14"/>
  <c r="V988" i="14" s="1"/>
  <c r="Y988" i="14" s="1"/>
  <c r="U246" i="12"/>
  <c r="U390" i="12"/>
  <c r="Y390" i="12" s="1"/>
  <c r="R458" i="12"/>
  <c r="U256" i="12"/>
  <c r="Y256" i="12" s="1"/>
  <c r="R43" i="12"/>
  <c r="O494" i="12"/>
  <c r="O364" i="12"/>
  <c r="R364" i="12" s="1"/>
  <c r="U364" i="12" s="1"/>
  <c r="Y364" i="12" s="1"/>
  <c r="O234" i="12"/>
  <c r="R234" i="12" s="1"/>
  <c r="O21" i="12"/>
  <c r="R21" i="12" s="1"/>
  <c r="U21" i="12" s="1"/>
  <c r="Y21" i="12" s="1"/>
  <c r="O362" i="12"/>
  <c r="R362" i="12" s="1"/>
  <c r="U362" i="12" s="1"/>
  <c r="O268" i="12"/>
  <c r="R268" i="12" s="1"/>
  <c r="U268" i="12" s="1"/>
  <c r="R352" i="12"/>
  <c r="O404" i="12"/>
  <c r="R404" i="12" s="1"/>
  <c r="U404" i="12" s="1"/>
  <c r="Y404" i="12" s="1"/>
  <c r="O468" i="12"/>
  <c r="R468" i="12" s="1"/>
  <c r="U468" i="12" s="1"/>
  <c r="Y468" i="12" s="1"/>
  <c r="O1164" i="12"/>
  <c r="R1164" i="12" s="1"/>
  <c r="U1164" i="12" s="1"/>
  <c r="Y1164" i="12" s="1"/>
  <c r="O380" i="12"/>
  <c r="R380" i="12" s="1"/>
  <c r="U380" i="12" s="1"/>
  <c r="Y380" i="12" s="1"/>
  <c r="O1087" i="12"/>
  <c r="R1087" i="12" s="1"/>
  <c r="U1087" i="12" s="1"/>
  <c r="Y1087" i="12" s="1"/>
  <c r="Y3433" i="14"/>
  <c r="Y2342" i="14"/>
  <c r="Y2793" i="14"/>
  <c r="Y642" i="14"/>
  <c r="V1423" i="14"/>
  <c r="Y1423" i="14" s="1"/>
  <c r="Y2452" i="14"/>
  <c r="Y2706" i="14"/>
  <c r="Y1324" i="14"/>
  <c r="S2544" i="14"/>
  <c r="V2544" i="14" s="1"/>
  <c r="Y2544" i="14" s="1"/>
  <c r="S3032" i="14"/>
  <c r="S352" i="14"/>
  <c r="V352" i="14" s="1"/>
  <c r="Y352" i="14" s="1"/>
  <c r="R521" i="12"/>
  <c r="O429" i="12"/>
  <c r="R429" i="12" s="1"/>
  <c r="U429" i="12" s="1"/>
  <c r="R325" i="12"/>
  <c r="R121" i="12"/>
  <c r="U121" i="12" s="1"/>
  <c r="Y121" i="12" s="1"/>
  <c r="O442" i="12"/>
  <c r="R442" i="12" s="1"/>
  <c r="U442" i="12" s="1"/>
  <c r="Y442" i="12" s="1"/>
  <c r="R573" i="12"/>
  <c r="U573" i="12" s="1"/>
  <c r="Y573" i="12" s="1"/>
  <c r="O154" i="12"/>
  <c r="O1140" i="12"/>
  <c r="R1140" i="12" s="1"/>
  <c r="Y3487" i="14"/>
  <c r="V1695" i="14"/>
  <c r="Y1695" i="14" s="1"/>
  <c r="V2958" i="14"/>
  <c r="Y2958" i="14" s="1"/>
  <c r="V621" i="14"/>
  <c r="Y621" i="14" s="1"/>
  <c r="V683" i="14"/>
  <c r="Y683" i="14" s="1"/>
  <c r="R32" i="12"/>
  <c r="O298" i="12"/>
  <c r="R298" i="12" s="1"/>
  <c r="U298" i="12" s="1"/>
  <c r="Y298" i="12" s="1"/>
  <c r="O184" i="12"/>
  <c r="R184" i="12" s="1"/>
  <c r="U184" i="12" s="1"/>
  <c r="Y184" i="12" s="1"/>
  <c r="O589" i="12"/>
  <c r="O645" i="12"/>
  <c r="R645" i="12" s="1"/>
  <c r="U645" i="12" s="1"/>
  <c r="O473" i="12"/>
  <c r="R473" i="12" s="1"/>
  <c r="U473" i="12" s="1"/>
  <c r="Y473" i="12" s="1"/>
  <c r="O171" i="12"/>
  <c r="R171" i="12" s="1"/>
  <c r="U171" i="12" s="1"/>
  <c r="Y171" i="12" s="1"/>
  <c r="O632" i="12"/>
  <c r="R198" i="12"/>
  <c r="U198" i="12" s="1"/>
  <c r="Y198" i="12" s="1"/>
  <c r="O356" i="12"/>
  <c r="R356" i="12" s="1"/>
  <c r="U356" i="12" s="1"/>
  <c r="Y356" i="12" s="1"/>
  <c r="O1158" i="12"/>
  <c r="R1158" i="12" s="1"/>
  <c r="U1158" i="12" s="1"/>
  <c r="Y1158" i="12" s="1"/>
  <c r="Y2447" i="14"/>
  <c r="Y1924" i="14"/>
  <c r="Y1385" i="14"/>
  <c r="V2480" i="14"/>
  <c r="Y2480" i="14" s="1"/>
  <c r="V847" i="14"/>
  <c r="V2744" i="14"/>
  <c r="Y2744" i="14" s="1"/>
  <c r="Y2820" i="14"/>
  <c r="Y2381" i="14"/>
  <c r="V2719" i="14"/>
  <c r="Y2719" i="14" s="1"/>
  <c r="Y2139" i="14"/>
  <c r="Y3640" i="14"/>
  <c r="V414" i="14"/>
  <c r="Y414" i="14" s="1"/>
  <c r="U137" i="12"/>
  <c r="Y137" i="12" s="1"/>
  <c r="O304" i="12"/>
  <c r="R304" i="12" s="1"/>
  <c r="U304" i="12" s="1"/>
  <c r="Y304" i="12" s="1"/>
  <c r="O13" i="12"/>
  <c r="Y3099" i="14"/>
  <c r="Y653" i="14"/>
  <c r="Y1995" i="14"/>
  <c r="V3018" i="14"/>
  <c r="O109" i="12"/>
  <c r="R109" i="12" s="1"/>
  <c r="U109" i="12" s="1"/>
  <c r="Y109" i="12" s="1"/>
  <c r="Y2276" i="14"/>
  <c r="Y373" i="14"/>
  <c r="Y1613" i="14"/>
  <c r="Y2918" i="14"/>
  <c r="V592" i="14"/>
  <c r="Y592" i="14" s="1"/>
  <c r="Y312" i="14"/>
  <c r="V3303" i="14"/>
  <c r="V2314" i="14"/>
  <c r="Y2314" i="14" s="1"/>
  <c r="S3390" i="14"/>
  <c r="O599" i="12"/>
  <c r="R599" i="12" s="1"/>
  <c r="U599" i="12" s="1"/>
  <c r="Y599" i="12" s="1"/>
  <c r="O569" i="12"/>
  <c r="V2987" i="14"/>
  <c r="Y2987" i="14" s="1"/>
  <c r="Y1482" i="14"/>
  <c r="Y1511" i="14"/>
  <c r="V436" i="14"/>
  <c r="Y436" i="14" s="1"/>
  <c r="Y1362" i="14"/>
  <c r="Y3515" i="14"/>
  <c r="Y1921" i="14"/>
  <c r="Y3243" i="14"/>
  <c r="V1798" i="14"/>
  <c r="Y1798" i="14" s="1"/>
  <c r="V2409" i="14"/>
  <c r="Y2409" i="14" s="1"/>
  <c r="V647" i="14"/>
  <c r="Y647" i="14" s="1"/>
  <c r="V2630" i="14"/>
  <c r="Y2630" i="14" s="1"/>
  <c r="V2500" i="14"/>
  <c r="Y2500" i="14" s="1"/>
  <c r="Y68" i="14"/>
  <c r="Y1368" i="14"/>
  <c r="V577" i="14"/>
  <c r="Y2955" i="14"/>
  <c r="V1135" i="14"/>
  <c r="V1591" i="14"/>
  <c r="Y1591" i="14" s="1"/>
  <c r="V1454" i="14"/>
  <c r="Y1454" i="14" s="1"/>
  <c r="V998" i="14"/>
  <c r="Y998" i="14" s="1"/>
  <c r="Y2418" i="14"/>
  <c r="S3106" i="14"/>
  <c r="V3106" i="14" s="1"/>
  <c r="Y609" i="14"/>
  <c r="S2916" i="14"/>
  <c r="V2916" i="14" s="1"/>
  <c r="Y2916" i="14" s="1"/>
  <c r="V1532" i="14"/>
  <c r="Y1532" i="14" s="1"/>
  <c r="V598" i="14"/>
  <c r="Y598" i="14" s="1"/>
  <c r="S1102" i="14"/>
  <c r="V1102" i="14" s="1"/>
  <c r="Y1102" i="14" s="1"/>
  <c r="S2370" i="14"/>
  <c r="V2370" i="14" s="1"/>
  <c r="Y2370" i="14" s="1"/>
  <c r="V2396" i="14"/>
  <c r="Y3435" i="14"/>
  <c r="V1953" i="14"/>
  <c r="V3418" i="14"/>
  <c r="Y3418" i="14" s="1"/>
  <c r="V1535" i="14"/>
  <c r="Y1535" i="14" s="1"/>
  <c r="V2385" i="14"/>
  <c r="Y2385" i="14" s="1"/>
  <c r="O294" i="12"/>
  <c r="R294" i="12" s="1"/>
  <c r="U294" i="12" s="1"/>
  <c r="Y294" i="12" s="1"/>
  <c r="O222" i="12"/>
  <c r="R222" i="12" s="1"/>
  <c r="U222" i="12" s="1"/>
  <c r="Y222" i="12" s="1"/>
  <c r="O398" i="12"/>
  <c r="Y3138" i="14"/>
  <c r="Y3238" i="14"/>
  <c r="V37" i="14"/>
  <c r="Y37" i="14" s="1"/>
  <c r="V1906" i="14"/>
  <c r="Y1906" i="14" s="1"/>
  <c r="Y2219" i="14"/>
  <c r="Y3060" i="14"/>
  <c r="Y341" i="14"/>
  <c r="Y2113" i="14"/>
  <c r="S835" i="14"/>
  <c r="V835" i="14" s="1"/>
  <c r="Y835" i="14" s="1"/>
  <c r="Y905" i="14"/>
  <c r="V1673" i="14"/>
  <c r="Y1673" i="14" s="1"/>
  <c r="V1634" i="14"/>
  <c r="Y1634" i="14" s="1"/>
  <c r="S1676" i="14"/>
  <c r="S1129" i="14"/>
  <c r="V1129" i="14" s="1"/>
  <c r="Y1129" i="14" s="1"/>
  <c r="V458" i="14"/>
  <c r="Y458" i="14" s="1"/>
  <c r="Y1002" i="14"/>
  <c r="V2312" i="14"/>
  <c r="Y2312" i="14" s="1"/>
  <c r="S134" i="14"/>
  <c r="V134" i="14" s="1"/>
  <c r="Y134" i="14" s="1"/>
  <c r="Y154" i="14"/>
  <c r="V15" i="14"/>
  <c r="V3082" i="14"/>
  <c r="Y3082" i="14" s="1"/>
  <c r="V538" i="14"/>
  <c r="S281" i="14"/>
  <c r="V281" i="14" s="1"/>
  <c r="Y281" i="14" s="1"/>
  <c r="S3400" i="14"/>
  <c r="V3400" i="14" s="1"/>
  <c r="Y3400" i="14" s="1"/>
  <c r="V2684" i="14"/>
  <c r="Y2684" i="14" s="1"/>
  <c r="V2960" i="14"/>
  <c r="Y2960" i="14" s="1"/>
  <c r="V2901" i="14"/>
  <c r="Y2901" i="14" s="1"/>
  <c r="V3011" i="14"/>
  <c r="Y3011" i="14" s="1"/>
  <c r="S1986" i="14"/>
  <c r="V1986" i="14" s="1"/>
  <c r="Y1986" i="14" s="1"/>
  <c r="S3339" i="14"/>
  <c r="V3339" i="14" s="1"/>
  <c r="Y3339" i="14" s="1"/>
  <c r="V2780" i="14"/>
  <c r="Y2780" i="14" s="1"/>
  <c r="S3497" i="14"/>
  <c r="V3497" i="14" s="1"/>
  <c r="Y3497" i="14" s="1"/>
  <c r="Y480" i="14"/>
  <c r="S1180" i="14"/>
  <c r="V1180" i="14" s="1"/>
  <c r="Y1180" i="14" s="1"/>
  <c r="S2940" i="14"/>
  <c r="V2922" i="14"/>
  <c r="Y2922" i="14" s="1"/>
  <c r="S686" i="14"/>
  <c r="V686" i="14" s="1"/>
  <c r="Y686" i="14" s="1"/>
  <c r="S1413" i="14"/>
  <c r="V1413" i="14" s="1"/>
  <c r="S2926" i="14"/>
  <c r="V2926" i="14" s="1"/>
  <c r="Y2926" i="14" s="1"/>
  <c r="S1748" i="14"/>
  <c r="S2313" i="14"/>
  <c r="V864" i="14"/>
  <c r="Y864" i="14" s="1"/>
  <c r="V3119" i="14"/>
  <c r="Y3119" i="14" s="1"/>
  <c r="Y1822" i="14"/>
  <c r="V3183" i="14"/>
  <c r="Y3183" i="14" s="1"/>
  <c r="Y2649" i="14"/>
  <c r="S1094" i="14"/>
  <c r="V641" i="14"/>
  <c r="Y641" i="14" s="1"/>
  <c r="S3068" i="14"/>
  <c r="V3068" i="14" s="1"/>
  <c r="Y3068" i="14" s="1"/>
  <c r="S2821" i="14"/>
  <c r="V2821" i="14" s="1"/>
  <c r="Y2821" i="14" s="1"/>
  <c r="S553" i="14"/>
  <c r="V553" i="14" s="1"/>
  <c r="Y553" i="14" s="1"/>
  <c r="Y1952" i="14"/>
  <c r="Y1733" i="14"/>
  <c r="Y3657" i="14"/>
  <c r="V32" i="14"/>
  <c r="Y32" i="14" s="1"/>
  <c r="S3333" i="14"/>
  <c r="V3333" i="14" s="1"/>
  <c r="V1898" i="14"/>
  <c r="Y1898" i="14" s="1"/>
  <c r="V3562" i="14"/>
  <c r="Y3562" i="14" s="1"/>
  <c r="S1294" i="14"/>
  <c r="V1294" i="14" s="1"/>
  <c r="Y1294" i="14" s="1"/>
  <c r="S2685" i="14"/>
  <c r="V2685" i="14" s="1"/>
  <c r="Y2685" i="14" s="1"/>
  <c r="Y1358" i="14"/>
  <c r="S2160" i="14"/>
  <c r="V2160" i="14" s="1"/>
  <c r="Y2160" i="14" s="1"/>
  <c r="V2971" i="14"/>
  <c r="Y2971" i="14" s="1"/>
  <c r="V3398" i="14"/>
  <c r="Y3398" i="14" s="1"/>
  <c r="Y3377" i="14"/>
  <c r="S763" i="14"/>
  <c r="V763" i="14" s="1"/>
  <c r="Y763" i="14" s="1"/>
  <c r="V494" i="14"/>
  <c r="Y494" i="14" s="1"/>
  <c r="V3052" i="14"/>
  <c r="Y3052" i="14" s="1"/>
  <c r="V2675" i="14"/>
  <c r="Y2675" i="14" s="1"/>
  <c r="V3644" i="14"/>
  <c r="Y3644" i="14" s="1"/>
  <c r="V1794" i="14"/>
  <c r="Y1794" i="14" s="1"/>
  <c r="V2852" i="14"/>
  <c r="V1948" i="14"/>
  <c r="Y1948" i="14" s="1"/>
  <c r="Y2402" i="14"/>
  <c r="V304" i="14"/>
  <c r="Y304" i="14" s="1"/>
  <c r="V3186" i="14"/>
  <c r="Y3186" i="14" s="1"/>
  <c r="S1762" i="14"/>
  <c r="V1762" i="14" s="1"/>
  <c r="Y1762" i="14" s="1"/>
  <c r="Y2658" i="14"/>
  <c r="Y2027" i="14"/>
  <c r="V3167" i="14"/>
  <c r="Y3167" i="14" s="1"/>
  <c r="S2762" i="14"/>
  <c r="S2637" i="14"/>
  <c r="V2637" i="14" s="1"/>
  <c r="Y2637" i="14" s="1"/>
  <c r="S1218" i="14"/>
  <c r="V1218" i="14" s="1"/>
  <c r="Y1218" i="14" s="1"/>
  <c r="V601" i="14"/>
  <c r="V1884" i="14"/>
  <c r="Y1884" i="14" s="1"/>
  <c r="S340" i="14"/>
  <c r="V340" i="14" s="1"/>
  <c r="Y340" i="14" s="1"/>
  <c r="S3322" i="14"/>
  <c r="V3322" i="14" s="1"/>
  <c r="Y3322" i="14" s="1"/>
  <c r="S146" i="14"/>
  <c r="V146" i="14" s="1"/>
  <c r="Y146" i="14" s="1"/>
  <c r="V1789" i="14"/>
  <c r="Y1789" i="14" s="1"/>
  <c r="V2498" i="14"/>
  <c r="Y2498" i="14" s="1"/>
  <c r="Y61" i="14"/>
  <c r="V1450" i="14"/>
  <c r="Y1450" i="14" s="1"/>
  <c r="V53" i="14"/>
  <c r="Y53" i="14" s="1"/>
  <c r="S206" i="14"/>
  <c r="V206" i="14" s="1"/>
  <c r="Y206" i="14" s="1"/>
  <c r="S2287" i="14"/>
  <c r="V2287" i="14" s="1"/>
  <c r="S1947" i="14"/>
  <c r="V1947" i="14" s="1"/>
  <c r="Y1947" i="14" s="1"/>
  <c r="V2988" i="14"/>
  <c r="Y2988" i="14" s="1"/>
  <c r="V3458" i="14"/>
  <c r="Y3458" i="14" s="1"/>
  <c r="S1781" i="14"/>
  <c r="V3399" i="14"/>
  <c r="Y3399" i="14" s="1"/>
  <c r="S2505" i="14"/>
  <c r="S2130" i="14"/>
  <c r="S3537" i="14"/>
  <c r="V3537" i="14" s="1"/>
  <c r="Y3537" i="14" s="1"/>
  <c r="S80" i="14"/>
  <c r="V80" i="14" s="1"/>
  <c r="Y80" i="14" s="1"/>
  <c r="S1494" i="14"/>
  <c r="V1494" i="14" s="1"/>
  <c r="Y1494" i="14" s="1"/>
  <c r="S387" i="14"/>
  <c r="V856" i="14"/>
  <c r="Y856" i="14" s="1"/>
  <c r="S3469" i="14"/>
  <c r="V3469" i="14" s="1"/>
  <c r="Y3469" i="14" s="1"/>
  <c r="S3453" i="14"/>
  <c r="V3453" i="14" s="1"/>
  <c r="Y3453" i="14" s="1"/>
  <c r="S149" i="14"/>
  <c r="V149" i="14" s="1"/>
  <c r="Y149" i="14" s="1"/>
  <c r="S2591" i="14"/>
  <c r="V2591" i="14" s="1"/>
  <c r="V1968" i="14"/>
  <c r="Y1968" i="14" s="1"/>
  <c r="S1917" i="14"/>
  <c r="V1917" i="14" s="1"/>
  <c r="Y1917" i="14" s="1"/>
  <c r="V2998" i="14"/>
  <c r="Y2998" i="14" s="1"/>
  <c r="V124" i="14"/>
  <c r="Y124" i="14" s="1"/>
  <c r="Y3492" i="14"/>
  <c r="S2536" i="14"/>
  <c r="V2536" i="14" s="1"/>
  <c r="Y2536" i="14" s="1"/>
  <c r="S1753" i="14"/>
  <c r="V1753" i="14" s="1"/>
  <c r="S121" i="14"/>
  <c r="V121" i="14" s="1"/>
  <c r="Y121" i="14" s="1"/>
  <c r="V1814" i="14"/>
  <c r="Y1814" i="14" s="1"/>
  <c r="V945" i="14"/>
  <c r="Y945" i="14" s="1"/>
  <c r="V427" i="14"/>
  <c r="Y427" i="14" s="1"/>
  <c r="S282" i="14"/>
  <c r="V282" i="14" s="1"/>
  <c r="Y282" i="14" s="1"/>
  <c r="S1477" i="14"/>
  <c r="V1477" i="14" s="1"/>
  <c r="Y1477" i="14" s="1"/>
  <c r="S3441" i="14"/>
  <c r="V3441" i="14" s="1"/>
  <c r="Y3441" i="14" s="1"/>
  <c r="V1847" i="14"/>
  <c r="Y1847" i="14" s="1"/>
  <c r="V2585" i="14"/>
  <c r="Y2585" i="14" s="1"/>
  <c r="S571" i="14"/>
  <c r="V571" i="14" s="1"/>
  <c r="Y571" i="14" s="1"/>
  <c r="S3575" i="14"/>
  <c r="V3575" i="14" s="1"/>
  <c r="S2133" i="14"/>
  <c r="V2133" i="14" s="1"/>
  <c r="Y2133" i="14" s="1"/>
  <c r="S161" i="14"/>
  <c r="V161" i="14" s="1"/>
  <c r="Y161" i="14" s="1"/>
  <c r="S1708" i="14"/>
  <c r="V1708" i="14" s="1"/>
  <c r="Y1708" i="14" s="1"/>
  <c r="Y2679" i="14"/>
  <c r="S2992" i="14"/>
  <c r="V2992" i="14" s="1"/>
  <c r="S2705" i="14"/>
  <c r="V2705" i="14" s="1"/>
  <c r="Y2705" i="14" s="1"/>
  <c r="V691" i="14"/>
  <c r="Y691" i="14" s="1"/>
  <c r="S913" i="14"/>
  <c r="V913" i="14" s="1"/>
  <c r="Y913" i="14" s="1"/>
  <c r="S3001" i="14"/>
  <c r="V3001" i="14" s="1"/>
  <c r="Y3001" i="14" s="1"/>
  <c r="S2862" i="14"/>
  <c r="V2862" i="14" s="1"/>
  <c r="Y2862" i="14" s="1"/>
  <c r="Y1146" i="14"/>
  <c r="S1523" i="14"/>
  <c r="V1523" i="14" s="1"/>
  <c r="Y1523" i="14" s="1"/>
  <c r="V353" i="14"/>
  <c r="Y353" i="14" s="1"/>
  <c r="V1411" i="14"/>
  <c r="Y1411" i="14" s="1"/>
  <c r="V3113" i="14"/>
  <c r="Y3113" i="14" s="1"/>
  <c r="S1188" i="14"/>
  <c r="V1188" i="14" s="1"/>
  <c r="Y1188" i="14" s="1"/>
  <c r="V3582" i="14"/>
  <c r="Y3582" i="14" s="1"/>
  <c r="V1013" i="14"/>
  <c r="Y1013" i="14" s="1"/>
  <c r="V3416" i="14"/>
  <c r="Y3416" i="14" s="1"/>
  <c r="S2957" i="14"/>
  <c r="V2957" i="14" s="1"/>
  <c r="Y2957" i="14" s="1"/>
  <c r="V1241" i="14"/>
  <c r="Y1241" i="14" s="1"/>
  <c r="V3135" i="14"/>
  <c r="Y3135" i="14" s="1"/>
  <c r="S2944" i="14"/>
  <c r="V2944" i="14" s="1"/>
  <c r="V2158" i="14"/>
  <c r="Y2158" i="14" s="1"/>
  <c r="V1220" i="14"/>
  <c r="Y1220" i="14" s="1"/>
  <c r="V3420" i="14"/>
  <c r="S2014" i="14"/>
  <c r="V2014" i="14" s="1"/>
  <c r="Y2014" i="14" s="1"/>
  <c r="S296" i="14"/>
  <c r="V296" i="14" s="1"/>
  <c r="Y296" i="14" s="1"/>
  <c r="S1410" i="14"/>
  <c r="S1147" i="14"/>
  <c r="V1147" i="14" s="1"/>
  <c r="S2824" i="14"/>
  <c r="V2824" i="14" s="1"/>
  <c r="S3105" i="14"/>
  <c r="V3105" i="14" s="1"/>
  <c r="Y3105" i="14" s="1"/>
  <c r="S1987" i="14"/>
  <c r="V1987" i="14" s="1"/>
  <c r="S2315" i="14"/>
  <c r="V2315" i="14" s="1"/>
  <c r="Y2315" i="14" s="1"/>
  <c r="S506" i="14"/>
  <c r="V506" i="14" s="1"/>
  <c r="Y506" i="14" s="1"/>
  <c r="S2798" i="14"/>
  <c r="V2798" i="14" s="1"/>
  <c r="Y2798" i="14" s="1"/>
  <c r="S2316" i="14"/>
  <c r="V2316" i="14" s="1"/>
  <c r="Y2316" i="14" s="1"/>
  <c r="S781" i="14"/>
  <c r="V781" i="14" s="1"/>
  <c r="Y781" i="14" s="1"/>
  <c r="S694" i="14"/>
  <c r="V694" i="14" s="1"/>
  <c r="Y694" i="14" s="1"/>
  <c r="S448" i="14"/>
  <c r="V448" i="14" s="1"/>
  <c r="Y448" i="14" s="1"/>
  <c r="S1855" i="14"/>
  <c r="V1855" i="14" s="1"/>
  <c r="Y1855" i="14" s="1"/>
  <c r="S3189" i="14"/>
  <c r="V3189" i="14" s="1"/>
  <c r="Y3189" i="14" s="1"/>
  <c r="S3404" i="14"/>
  <c r="V3404" i="14" s="1"/>
  <c r="Y3404" i="14" s="1"/>
  <c r="S2782" i="14"/>
  <c r="V2782" i="14" s="1"/>
  <c r="Y2782" i="14" s="1"/>
  <c r="S3602" i="14"/>
  <c r="V3602" i="14" s="1"/>
  <c r="Y3602" i="14" s="1"/>
  <c r="V943" i="14"/>
  <c r="Y943" i="14" s="1"/>
  <c r="S3590" i="14"/>
  <c r="V3590" i="14" s="1"/>
  <c r="Y3590" i="14" s="1"/>
  <c r="S3334" i="14"/>
  <c r="V3334" i="14" s="1"/>
  <c r="Y3334" i="14" s="1"/>
  <c r="S1149" i="14"/>
  <c r="V1149" i="14" s="1"/>
  <c r="Y1149" i="14" s="1"/>
  <c r="S150" i="14"/>
  <c r="V150" i="14" s="1"/>
  <c r="Y150" i="14" s="1"/>
  <c r="S1769" i="14"/>
  <c r="V1769" i="14" s="1"/>
  <c r="S65" i="14"/>
  <c r="V65" i="14" s="1"/>
  <c r="Y65" i="14" s="1"/>
  <c r="S2291" i="14"/>
  <c r="V2291" i="14" s="1"/>
  <c r="Y2291" i="14" s="1"/>
  <c r="Y2035" i="14"/>
  <c r="Y3470" i="14"/>
  <c r="Y1892" i="14"/>
  <c r="Y3318" i="14"/>
  <c r="Y623" i="14"/>
  <c r="Y3557" i="14"/>
  <c r="R187" i="12"/>
  <c r="U315" i="12"/>
  <c r="R24" i="12"/>
  <c r="U1159" i="12"/>
  <c r="V1443" i="14"/>
  <c r="Y2282" i="14"/>
  <c r="Y57" i="12"/>
  <c r="Y2968" i="14"/>
  <c r="U487" i="12"/>
  <c r="Y1033" i="12"/>
  <c r="R130" i="12"/>
  <c r="Y141" i="12"/>
  <c r="Y429" i="12"/>
  <c r="Y3415" i="14"/>
  <c r="Y2622" i="14"/>
  <c r="Y2094" i="14"/>
  <c r="Y2128" i="14"/>
  <c r="R556" i="12"/>
  <c r="R342" i="12"/>
  <c r="Y2423" i="14"/>
  <c r="U558" i="12"/>
  <c r="Y1399" i="14"/>
  <c r="R103" i="12"/>
  <c r="Y510" i="12"/>
  <c r="Y325" i="14"/>
  <c r="Y242" i="12"/>
  <c r="Y540" i="14"/>
  <c r="Y3127" i="14"/>
  <c r="Y1028" i="14"/>
  <c r="Y1087" i="14"/>
  <c r="Y931" i="14"/>
  <c r="Y3237" i="14"/>
  <c r="Y3647" i="14"/>
  <c r="Y1675" i="14"/>
  <c r="Y3287" i="14"/>
  <c r="Y1559" i="14"/>
  <c r="Y1161" i="14"/>
  <c r="Y1109" i="14"/>
  <c r="Y2251" i="14"/>
  <c r="Y1453" i="14"/>
  <c r="Y1160" i="14"/>
  <c r="Y1140" i="14"/>
  <c r="Y2717" i="14"/>
  <c r="Y2266" i="14"/>
  <c r="Y715" i="14"/>
  <c r="Y3196" i="14"/>
  <c r="Y2209" i="14"/>
  <c r="Y1010" i="14"/>
  <c r="Y2337" i="14"/>
  <c r="Y2429" i="14"/>
  <c r="Y2279" i="14"/>
  <c r="Y372" i="14"/>
  <c r="Y2507" i="14"/>
  <c r="Y2506" i="14"/>
  <c r="Y2360" i="14"/>
  <c r="Y3317" i="14"/>
  <c r="Y3073" i="14"/>
  <c r="Y2041" i="14"/>
  <c r="Y110" i="14"/>
  <c r="Y503" i="14"/>
  <c r="Y2726" i="14"/>
  <c r="Y2357" i="14"/>
  <c r="Y182" i="14"/>
  <c r="U570" i="12"/>
  <c r="Y82" i="12"/>
  <c r="U1107" i="12"/>
  <c r="U230" i="12"/>
  <c r="Y479" i="12"/>
  <c r="Y80" i="12"/>
  <c r="Y584" i="12"/>
  <c r="U350" i="12"/>
  <c r="Y30" i="12"/>
  <c r="U406" i="12"/>
  <c r="Y216" i="12"/>
  <c r="Y526" i="12"/>
  <c r="U563" i="12"/>
  <c r="U31" i="12"/>
  <c r="Y591" i="12"/>
  <c r="Y55" i="12"/>
  <c r="U25" i="12"/>
  <c r="U63" i="12"/>
  <c r="Y295" i="12"/>
  <c r="U302" i="12"/>
  <c r="Y594" i="12"/>
  <c r="Y279" i="12"/>
  <c r="Y566" i="14"/>
  <c r="R498" i="12"/>
  <c r="R467" i="12"/>
  <c r="Y1048" i="12"/>
  <c r="Y396" i="12"/>
  <c r="Y2344" i="14"/>
  <c r="R1065" i="12"/>
  <c r="Y3158" i="14"/>
  <c r="U535" i="12"/>
  <c r="Y952" i="14"/>
  <c r="Y2802" i="14"/>
  <c r="Y474" i="14"/>
  <c r="Y731" i="14"/>
  <c r="Y1137" i="14"/>
  <c r="Y631" i="14"/>
  <c r="Y2405" i="14"/>
  <c r="Y1547" i="14"/>
  <c r="Y827" i="14"/>
  <c r="Y2118" i="14"/>
  <c r="Y2871" i="14"/>
  <c r="Y2945" i="14"/>
  <c r="Y1253" i="14"/>
  <c r="Y1093" i="12"/>
  <c r="Y534" i="12"/>
  <c r="U47" i="12"/>
  <c r="Y122" i="12"/>
  <c r="Y368" i="12"/>
  <c r="U146" i="12"/>
  <c r="Y634" i="12"/>
  <c r="U1113" i="12"/>
  <c r="Y1113" i="12" s="1"/>
  <c r="Y339" i="12"/>
  <c r="U1167" i="12"/>
  <c r="Y2388" i="14"/>
  <c r="U134" i="12"/>
  <c r="R70" i="12"/>
  <c r="Y2946" i="14"/>
  <c r="U115" i="12"/>
  <c r="U449" i="12"/>
  <c r="R388" i="12"/>
  <c r="R641" i="12"/>
  <c r="U367" i="12"/>
  <c r="U465" i="12"/>
  <c r="Y236" i="12"/>
  <c r="U340" i="12"/>
  <c r="Y2777" i="14"/>
  <c r="Y2177" i="14"/>
  <c r="Y3276" i="14"/>
  <c r="R309" i="12"/>
  <c r="R72" i="12"/>
  <c r="Y3395" i="14"/>
  <c r="Y266" i="12"/>
  <c r="U277" i="12"/>
  <c r="Y3308" i="14"/>
  <c r="U221" i="12"/>
  <c r="Y231" i="12"/>
  <c r="Y31" i="14"/>
  <c r="Y793" i="14"/>
  <c r="Y1100" i="14"/>
  <c r="Y2652" i="14"/>
  <c r="Y3586" i="14"/>
  <c r="Y2976" i="14"/>
  <c r="Y1540" i="14"/>
  <c r="Y2299" i="14"/>
  <c r="Y892" i="14"/>
  <c r="Y1178" i="14"/>
  <c r="Y3409" i="14"/>
  <c r="Y3057" i="14"/>
  <c r="Y280" i="14"/>
  <c r="Y1057" i="14"/>
  <c r="Y1504" i="14"/>
  <c r="Y2752" i="14"/>
  <c r="Y2436" i="14"/>
  <c r="Y1746" i="14"/>
  <c r="Y648" i="14"/>
  <c r="Y2212" i="14"/>
  <c r="Y2477" i="14"/>
  <c r="Y55" i="14"/>
  <c r="Y1264" i="14"/>
  <c r="Y1709" i="14"/>
  <c r="Y329" i="14"/>
  <c r="Y3548" i="14"/>
  <c r="Y1628" i="14"/>
  <c r="Y1116" i="14"/>
  <c r="Y1889" i="14"/>
  <c r="Y3446" i="14"/>
  <c r="Y1977" i="14"/>
  <c r="Y3630" i="14"/>
  <c r="Y758" i="14"/>
  <c r="Y1054" i="14"/>
  <c r="Y1015" i="14"/>
  <c r="Y658" i="14"/>
  <c r="Y3604" i="14"/>
  <c r="Y634" i="14"/>
  <c r="U66" i="12"/>
  <c r="Y297" i="12"/>
  <c r="U300" i="12"/>
  <c r="U626" i="12"/>
  <c r="Y626" i="12" s="1"/>
  <c r="U219" i="12"/>
  <c r="U265" i="12"/>
  <c r="Y645" i="12"/>
  <c r="Y251" i="12"/>
  <c r="U1035" i="12"/>
  <c r="U568" i="12"/>
  <c r="Y623" i="12"/>
  <c r="U220" i="12"/>
  <c r="Y23" i="12"/>
  <c r="Y405" i="12"/>
  <c r="U504" i="12"/>
  <c r="Y549" i="12"/>
  <c r="U566" i="12"/>
  <c r="Y276" i="12"/>
  <c r="Y159" i="12"/>
  <c r="Y83" i="12"/>
  <c r="Y3357" i="14"/>
  <c r="R15" i="12"/>
  <c r="R1068" i="12"/>
  <c r="Y836" i="14"/>
  <c r="Y362" i="12"/>
  <c r="Y848" i="14"/>
  <c r="Y723" i="14"/>
  <c r="Y2873" i="14"/>
  <c r="Y1815" i="14"/>
  <c r="Y2624" i="14"/>
  <c r="U264" i="12"/>
  <c r="U1160" i="12"/>
  <c r="Y22" i="12"/>
  <c r="Y19" i="12"/>
  <c r="Y374" i="12"/>
  <c r="R381" i="12"/>
  <c r="Y6" i="14"/>
  <c r="R1066" i="12"/>
  <c r="U644" i="12"/>
  <c r="U575" i="12"/>
  <c r="U495" i="12"/>
  <c r="U382" i="12"/>
  <c r="R56" i="12"/>
  <c r="U403" i="12"/>
  <c r="U462" i="12"/>
  <c r="Y2526" i="14"/>
  <c r="Y25" i="14"/>
  <c r="Y852" i="14"/>
  <c r="Y2400" i="14"/>
  <c r="Y2307" i="14"/>
  <c r="Y2403" i="14"/>
  <c r="Y2413" i="14"/>
  <c r="Y1860" i="14"/>
  <c r="Y3597" i="14"/>
  <c r="Y2510" i="14"/>
  <c r="Y2974" i="14"/>
  <c r="Y512" i="14"/>
  <c r="Y1452" i="14"/>
  <c r="Y650" i="14"/>
  <c r="Y484" i="14"/>
  <c r="Y859" i="14"/>
  <c r="Y1167" i="12"/>
  <c r="U1115" i="12"/>
  <c r="U197" i="12"/>
  <c r="Y582" i="12"/>
  <c r="Y85" i="12"/>
  <c r="R357" i="12"/>
  <c r="Y1009" i="14"/>
  <c r="Y2740" i="14"/>
  <c r="Y516" i="14"/>
  <c r="Y3241" i="14"/>
  <c r="Y1908" i="14"/>
  <c r="Y298" i="14"/>
  <c r="U564" i="12"/>
  <c r="Y267" i="12"/>
  <c r="U424" i="12"/>
  <c r="F507" i="13" l="1"/>
  <c r="AH433" i="12"/>
  <c r="B136" i="12"/>
  <c r="B49" i="12"/>
  <c r="AH17" i="12"/>
  <c r="AH299" i="12"/>
  <c r="B455" i="12"/>
  <c r="E1003" i="4"/>
  <c r="F83" i="13"/>
  <c r="AH452" i="12"/>
  <c r="B261" i="12"/>
  <c r="E2291" i="14"/>
  <c r="A2291" i="14" s="1"/>
  <c r="E65" i="14"/>
  <c r="A65" i="14" s="1"/>
  <c r="E150" i="14"/>
  <c r="A150" i="14" s="1"/>
  <c r="E1149" i="14"/>
  <c r="A1149" i="14" s="1"/>
  <c r="E3334" i="14"/>
  <c r="A3334" i="14" s="1"/>
  <c r="E3590" i="14"/>
  <c r="A3590" i="14" s="1"/>
  <c r="E943" i="14"/>
  <c r="A943" i="14" s="1"/>
  <c r="E3602" i="14"/>
  <c r="A3602" i="14" s="1"/>
  <c r="E2782" i="14"/>
  <c r="A2782" i="14" s="1"/>
  <c r="E3404" i="14"/>
  <c r="A3404" i="14" s="1"/>
  <c r="E3189" i="14"/>
  <c r="A3189" i="14" s="1"/>
  <c r="E1855" i="14"/>
  <c r="A1855" i="14" s="1"/>
  <c r="E448" i="14"/>
  <c r="A448" i="14" s="1"/>
  <c r="E694" i="14"/>
  <c r="A694" i="14" s="1"/>
  <c r="E781" i="14"/>
  <c r="A781" i="14" s="1"/>
  <c r="E2316" i="14"/>
  <c r="A2316" i="14" s="1"/>
  <c r="E2798" i="14"/>
  <c r="A2798" i="14" s="1"/>
  <c r="E506" i="14"/>
  <c r="A506" i="14" s="1"/>
  <c r="E2315" i="14"/>
  <c r="A2315" i="14" s="1"/>
  <c r="E3105" i="14"/>
  <c r="A3105" i="14" s="1"/>
  <c r="E296" i="14"/>
  <c r="A296" i="14" s="1"/>
  <c r="E2014" i="14"/>
  <c r="A2014" i="14" s="1"/>
  <c r="E1220" i="14"/>
  <c r="A1220" i="14" s="1"/>
  <c r="E2158" i="14"/>
  <c r="A2158" i="14" s="1"/>
  <c r="E3135" i="14"/>
  <c r="A3135" i="14" s="1"/>
  <c r="E1241" i="14"/>
  <c r="A1241" i="14" s="1"/>
  <c r="E2957" i="14"/>
  <c r="A2957" i="14" s="1"/>
  <c r="E3416" i="14"/>
  <c r="A3416" i="14" s="1"/>
  <c r="E1013" i="14"/>
  <c r="A1013" i="14" s="1"/>
  <c r="E3582" i="14"/>
  <c r="A3582" i="14" s="1"/>
  <c r="E1188" i="14"/>
  <c r="A1188" i="14" s="1"/>
  <c r="E3113" i="14"/>
  <c r="A3113" i="14" s="1"/>
  <c r="E1411" i="14"/>
  <c r="A1411" i="14" s="1"/>
  <c r="E353" i="14"/>
  <c r="A353" i="14" s="1"/>
  <c r="E1523" i="14"/>
  <c r="A1523" i="14" s="1"/>
  <c r="E1146" i="14"/>
  <c r="A1146" i="14" s="1"/>
  <c r="E2862" i="14"/>
  <c r="A2862" i="14" s="1"/>
  <c r="E3001" i="14"/>
  <c r="A3001" i="14" s="1"/>
  <c r="E913" i="14"/>
  <c r="A913" i="14" s="1"/>
  <c r="E691" i="14"/>
  <c r="A691" i="14" s="1"/>
  <c r="E2705" i="14"/>
  <c r="A2705" i="14" s="1"/>
  <c r="E2679" i="14"/>
  <c r="A2679" i="14" s="1"/>
  <c r="E1708" i="14"/>
  <c r="A1708" i="14" s="1"/>
  <c r="E161" i="14"/>
  <c r="A161" i="14" s="1"/>
  <c r="E2133" i="14"/>
  <c r="A2133" i="14" s="1"/>
  <c r="E571" i="14"/>
  <c r="A571" i="14" s="1"/>
  <c r="E2585" i="14"/>
  <c r="A2585" i="14" s="1"/>
  <c r="E1847" i="14"/>
  <c r="A1847" i="14" s="1"/>
  <c r="E3441" i="14"/>
  <c r="A3441" i="14" s="1"/>
  <c r="E1477" i="14"/>
  <c r="A1477" i="14" s="1"/>
  <c r="E282" i="14"/>
  <c r="A282" i="14" s="1"/>
  <c r="E427" i="14"/>
  <c r="A427" i="14" s="1"/>
  <c r="E945" i="14"/>
  <c r="A945" i="14" s="1"/>
  <c r="E1814" i="14"/>
  <c r="A1814" i="14" s="1"/>
  <c r="E121" i="14"/>
  <c r="A121" i="14" s="1"/>
  <c r="E2536" i="14"/>
  <c r="A2536" i="14" s="1"/>
  <c r="E3492" i="14"/>
  <c r="A3492" i="14" s="1"/>
  <c r="E124" i="14"/>
  <c r="A124" i="14" s="1"/>
  <c r="E2998" i="14"/>
  <c r="A2998" i="14" s="1"/>
  <c r="E1917" i="14"/>
  <c r="A1917" i="14" s="1"/>
  <c r="E1968" i="14"/>
  <c r="A1968" i="14" s="1"/>
  <c r="E149" i="14"/>
  <c r="A149" i="14" s="1"/>
  <c r="E3453" i="14"/>
  <c r="A3453" i="14" s="1"/>
  <c r="E3469" i="14"/>
  <c r="A3469" i="14" s="1"/>
  <c r="E856" i="14"/>
  <c r="A856" i="14" s="1"/>
  <c r="E1494" i="14"/>
  <c r="A1494" i="14" s="1"/>
  <c r="E80" i="14"/>
  <c r="A80" i="14" s="1"/>
  <c r="E3537" i="14"/>
  <c r="A3537" i="14" s="1"/>
  <c r="E3399" i="14"/>
  <c r="A3399" i="14" s="1"/>
  <c r="E3458" i="14"/>
  <c r="A3458" i="14" s="1"/>
  <c r="E2988" i="14"/>
  <c r="A2988" i="14" s="1"/>
  <c r="E1947" i="14"/>
  <c r="A1947" i="14" s="1"/>
  <c r="E206" i="14"/>
  <c r="A206" i="14" s="1"/>
  <c r="E53" i="14"/>
  <c r="A53" i="14" s="1"/>
  <c r="E1450" i="14"/>
  <c r="A1450" i="14" s="1"/>
  <c r="E61" i="14"/>
  <c r="A61" i="14" s="1"/>
  <c r="E2498" i="14"/>
  <c r="A2498" i="14" s="1"/>
  <c r="E1789" i="14"/>
  <c r="A1789" i="14" s="1"/>
  <c r="E146" i="14"/>
  <c r="A146" i="14" s="1"/>
  <c r="E3322" i="14"/>
  <c r="A3322" i="14" s="1"/>
  <c r="E340" i="14"/>
  <c r="A340" i="14" s="1"/>
  <c r="E1884" i="14"/>
  <c r="A1884" i="14" s="1"/>
  <c r="E1218" i="14"/>
  <c r="A1218" i="14" s="1"/>
  <c r="E2637" i="14"/>
  <c r="A2637" i="14" s="1"/>
  <c r="E3167" i="14"/>
  <c r="A3167" i="14" s="1"/>
  <c r="E2027" i="14"/>
  <c r="A2027" i="14" s="1"/>
  <c r="E2658" i="14"/>
  <c r="A2658" i="14" s="1"/>
  <c r="E1762" i="14"/>
  <c r="A1762" i="14" s="1"/>
  <c r="E3186" i="14"/>
  <c r="A3186" i="14" s="1"/>
  <c r="E304" i="14"/>
  <c r="A304" i="14" s="1"/>
  <c r="E2402" i="14"/>
  <c r="A2402" i="14" s="1"/>
  <c r="E1948" i="14"/>
  <c r="A1948" i="14" s="1"/>
  <c r="E1794" i="14"/>
  <c r="A1794" i="14" s="1"/>
  <c r="E3644" i="14"/>
  <c r="A3644" i="14" s="1"/>
  <c r="E2675" i="14"/>
  <c r="A2675" i="14" s="1"/>
  <c r="E3052" i="14"/>
  <c r="A3052" i="14" s="1"/>
  <c r="E494" i="14"/>
  <c r="A494" i="14" s="1"/>
  <c r="E763" i="14"/>
  <c r="A763" i="14" s="1"/>
  <c r="E3377" i="14"/>
  <c r="A3377" i="14" s="1"/>
  <c r="E3398" i="14"/>
  <c r="A3398" i="14" s="1"/>
  <c r="E2971" i="14"/>
  <c r="A2971" i="14" s="1"/>
  <c r="E2160" i="14"/>
  <c r="A2160" i="14" s="1"/>
  <c r="E1358" i="14"/>
  <c r="A1358" i="14" s="1"/>
  <c r="E2685" i="14"/>
  <c r="A2685" i="14" s="1"/>
  <c r="E1294" i="14"/>
  <c r="A1294" i="14" s="1"/>
  <c r="E3562" i="14"/>
  <c r="A3562" i="14" s="1"/>
  <c r="E1898" i="14"/>
  <c r="A1898" i="14" s="1"/>
  <c r="E32" i="14"/>
  <c r="A32" i="14" s="1"/>
  <c r="E3657" i="14"/>
  <c r="A3657" i="14" s="1"/>
  <c r="E1733" i="14"/>
  <c r="A1733" i="14" s="1"/>
  <c r="E1952" i="14"/>
  <c r="A1952" i="14" s="1"/>
  <c r="E553" i="14"/>
  <c r="A553" i="14" s="1"/>
  <c r="E2821" i="14"/>
  <c r="A2821" i="14" s="1"/>
  <c r="E3068" i="14"/>
  <c r="A3068" i="14" s="1"/>
  <c r="E641" i="14"/>
  <c r="A641" i="14" s="1"/>
  <c r="E2649" i="14"/>
  <c r="A2649" i="14" s="1"/>
  <c r="E3183" i="14"/>
  <c r="A3183" i="14" s="1"/>
  <c r="E1822" i="14"/>
  <c r="A1822" i="14" s="1"/>
  <c r="E3119" i="14"/>
  <c r="A3119" i="14" s="1"/>
  <c r="E864" i="14"/>
  <c r="A864" i="14" s="1"/>
  <c r="E2926" i="14"/>
  <c r="A2926" i="14" s="1"/>
  <c r="E686" i="14"/>
  <c r="A686" i="14" s="1"/>
  <c r="E2922" i="14"/>
  <c r="A2922" i="14" s="1"/>
  <c r="E1180" i="14"/>
  <c r="A1180" i="14" s="1"/>
  <c r="E480" i="14"/>
  <c r="A480" i="14" s="1"/>
  <c r="E3497" i="14"/>
  <c r="A3497" i="14" s="1"/>
  <c r="E2780" i="14"/>
  <c r="A2780" i="14" s="1"/>
  <c r="E3339" i="14"/>
  <c r="A3339" i="14" s="1"/>
  <c r="E1986" i="14"/>
  <c r="A1986" i="14" s="1"/>
  <c r="E3011" i="14"/>
  <c r="A3011" i="14" s="1"/>
  <c r="E2901" i="14"/>
  <c r="A2901" i="14" s="1"/>
  <c r="E2960" i="14"/>
  <c r="A2960" i="14" s="1"/>
  <c r="E2684" i="14"/>
  <c r="A2684" i="14" s="1"/>
  <c r="E3400" i="14"/>
  <c r="A3400" i="14" s="1"/>
  <c r="E281" i="14"/>
  <c r="A281" i="14" s="1"/>
  <c r="E3082" i="14"/>
  <c r="A3082" i="14" s="1"/>
  <c r="E154" i="14"/>
  <c r="A154" i="14" s="1"/>
  <c r="E134" i="14"/>
  <c r="A134" i="14" s="1"/>
  <c r="E2312" i="14"/>
  <c r="A2312" i="14" s="1"/>
  <c r="E1002" i="14"/>
  <c r="A1002" i="14" s="1"/>
  <c r="E458" i="14"/>
  <c r="A458" i="14" s="1"/>
  <c r="E1129" i="14"/>
  <c r="A1129" i="14" s="1"/>
  <c r="E1634" i="14"/>
  <c r="A1634" i="14" s="1"/>
  <c r="E1673" i="14"/>
  <c r="A1673" i="14" s="1"/>
  <c r="E905" i="14"/>
  <c r="A905" i="14" s="1"/>
  <c r="E835" i="14"/>
  <c r="A835" i="14" s="1"/>
  <c r="E2113" i="14"/>
  <c r="A2113" i="14" s="1"/>
  <c r="E341" i="14"/>
  <c r="A341" i="14" s="1"/>
  <c r="E3060" i="14"/>
  <c r="A3060" i="14" s="1"/>
  <c r="E2219" i="14"/>
  <c r="A2219" i="14" s="1"/>
  <c r="E1906" i="14"/>
  <c r="A1906" i="14" s="1"/>
  <c r="E37" i="14"/>
  <c r="A37" i="14" s="1"/>
  <c r="E3238" i="14"/>
  <c r="A3238" i="14" s="1"/>
  <c r="E3138" i="14"/>
  <c r="A3138" i="14" s="1"/>
  <c r="F222" i="12"/>
  <c r="E2385" i="14"/>
  <c r="A2385" i="14" s="1"/>
  <c r="E1535" i="14"/>
  <c r="A1535" i="14" s="1"/>
  <c r="E3418" i="14"/>
  <c r="A3418" i="14" s="1"/>
  <c r="E3435" i="14"/>
  <c r="A3435" i="14" s="1"/>
  <c r="E2370" i="14"/>
  <c r="A2370" i="14" s="1"/>
  <c r="E1102" i="14"/>
  <c r="A1102" i="14" s="1"/>
  <c r="E598" i="14"/>
  <c r="A598" i="14" s="1"/>
  <c r="E1532" i="14"/>
  <c r="A1532" i="14" s="1"/>
  <c r="E2916" i="14"/>
  <c r="A2916" i="14" s="1"/>
  <c r="E609" i="14"/>
  <c r="A609" i="14" s="1"/>
  <c r="E2418" i="14"/>
  <c r="A2418" i="14" s="1"/>
  <c r="E998" i="14"/>
  <c r="A998" i="14" s="1"/>
  <c r="E1454" i="14"/>
  <c r="A1454" i="14" s="1"/>
  <c r="E1591" i="14"/>
  <c r="A1591" i="14" s="1"/>
  <c r="E2955" i="14"/>
  <c r="A2955" i="14" s="1"/>
  <c r="E1368" i="14"/>
  <c r="A1368" i="14" s="1"/>
  <c r="E68" i="14"/>
  <c r="A68" i="14" s="1"/>
  <c r="E2500" i="14"/>
  <c r="A2500" i="14" s="1"/>
  <c r="E2630" i="14"/>
  <c r="A2630" i="14" s="1"/>
  <c r="E647" i="14"/>
  <c r="A647" i="14" s="1"/>
  <c r="E2409" i="14"/>
  <c r="A2409" i="14" s="1"/>
  <c r="E1798" i="14"/>
  <c r="A1798" i="14" s="1"/>
  <c r="E3243" i="14"/>
  <c r="A3243" i="14" s="1"/>
  <c r="E1921" i="14"/>
  <c r="A1921" i="14" s="1"/>
  <c r="E3515" i="14"/>
  <c r="A3515" i="14" s="1"/>
  <c r="E1362" i="14"/>
  <c r="A1362" i="14" s="1"/>
  <c r="E436" i="14"/>
  <c r="A436" i="14" s="1"/>
  <c r="E1511" i="14"/>
  <c r="A1511" i="14" s="1"/>
  <c r="E1482" i="14"/>
  <c r="A1482" i="14" s="1"/>
  <c r="E2987" i="14"/>
  <c r="A2987" i="14" s="1"/>
  <c r="F599" i="12"/>
  <c r="E2314" i="14"/>
  <c r="A2314" i="14" s="1"/>
  <c r="E312" i="14"/>
  <c r="A312" i="14" s="1"/>
  <c r="E592" i="14"/>
  <c r="A592" i="14" s="1"/>
  <c r="E2918" i="14"/>
  <c r="A2918" i="14" s="1"/>
  <c r="E1613" i="14"/>
  <c r="A1613" i="14" s="1"/>
  <c r="E373" i="14"/>
  <c r="A373" i="14" s="1"/>
  <c r="E2276" i="14"/>
  <c r="A2276" i="14" s="1"/>
  <c r="F109" i="12"/>
  <c r="E1995" i="14"/>
  <c r="A1995" i="14" s="1"/>
  <c r="E653" i="14"/>
  <c r="A653" i="14" s="1"/>
  <c r="E3099" i="14"/>
  <c r="A3099" i="14" s="1"/>
  <c r="F304" i="12"/>
  <c r="F137" i="12"/>
  <c r="E414" i="14"/>
  <c r="A414" i="14" s="1"/>
  <c r="E3640" i="14"/>
  <c r="A3640" i="14" s="1"/>
  <c r="E2139" i="14"/>
  <c r="A2139" i="14" s="1"/>
  <c r="E2719" i="14"/>
  <c r="A2719" i="14" s="1"/>
  <c r="E2381" i="14"/>
  <c r="A2381" i="14" s="1"/>
  <c r="E2820" i="14"/>
  <c r="A2820" i="14" s="1"/>
  <c r="E2744" i="14"/>
  <c r="A2744" i="14" s="1"/>
  <c r="E2480" i="14"/>
  <c r="A2480" i="14" s="1"/>
  <c r="E1385" i="14"/>
  <c r="A1385" i="14" s="1"/>
  <c r="E1924" i="14"/>
  <c r="A1924" i="14" s="1"/>
  <c r="E2447" i="14"/>
  <c r="A2447" i="14" s="1"/>
  <c r="F1158" i="12"/>
  <c r="F198" i="12"/>
  <c r="AH198" i="12" s="1"/>
  <c r="F171" i="12"/>
  <c r="B171" i="12" s="1"/>
  <c r="F473" i="12"/>
  <c r="F184" i="12"/>
  <c r="B184" i="12" s="1"/>
  <c r="F298" i="12"/>
  <c r="E683" i="14"/>
  <c r="A683" i="14" s="1"/>
  <c r="E621" i="14"/>
  <c r="A621" i="14" s="1"/>
  <c r="E2958" i="14"/>
  <c r="A2958" i="14" s="1"/>
  <c r="E1695" i="14"/>
  <c r="A1695" i="14" s="1"/>
  <c r="E3487" i="14"/>
  <c r="A3487" i="14" s="1"/>
  <c r="F573" i="12"/>
  <c r="F544" i="13" s="1"/>
  <c r="F121" i="12"/>
  <c r="B121" i="12" s="1"/>
  <c r="E352" i="14"/>
  <c r="A352" i="14" s="1"/>
  <c r="E2544" i="14"/>
  <c r="A2544" i="14" s="1"/>
  <c r="E1324" i="14"/>
  <c r="A1324" i="14" s="1"/>
  <c r="E2706" i="14"/>
  <c r="A2706" i="14" s="1"/>
  <c r="E2452" i="14"/>
  <c r="A2452" i="14" s="1"/>
  <c r="E1423" i="14"/>
  <c r="A1423" i="14" s="1"/>
  <c r="E642" i="14"/>
  <c r="A642" i="14" s="1"/>
  <c r="E2793" i="14"/>
  <c r="A2793" i="14" s="1"/>
  <c r="E2342" i="14"/>
  <c r="A2342" i="14" s="1"/>
  <c r="E3433" i="14"/>
  <c r="A3433" i="14" s="1"/>
  <c r="F1087" i="12"/>
  <c r="F380" i="12"/>
  <c r="F1164" i="12"/>
  <c r="F404" i="12"/>
  <c r="F256" i="12"/>
  <c r="F390" i="12"/>
  <c r="E988" i="14"/>
  <c r="A988" i="14" s="1"/>
  <c r="E2920" i="14"/>
  <c r="A2920" i="14" s="1"/>
  <c r="E40" i="14"/>
  <c r="A40" i="14" s="1"/>
  <c r="E111" i="14"/>
  <c r="A111" i="14" s="1"/>
  <c r="F333" i="12"/>
  <c r="F437" i="12"/>
  <c r="B437" i="12" s="1"/>
  <c r="E3443" i="14"/>
  <c r="A3443" i="14" s="1"/>
  <c r="E2708" i="14"/>
  <c r="A2708" i="14" s="1"/>
  <c r="E3192" i="14"/>
  <c r="A3192" i="14" s="1"/>
  <c r="E636" i="14"/>
  <c r="A636" i="14" s="1"/>
  <c r="E789" i="14"/>
  <c r="A789" i="14" s="1"/>
  <c r="E1187" i="14"/>
  <c r="A1187" i="14" s="1"/>
  <c r="E2985" i="14"/>
  <c r="A2985" i="14" s="1"/>
  <c r="E528" i="14"/>
  <c r="A528" i="14" s="1"/>
  <c r="E595" i="14"/>
  <c r="A595" i="14" s="1"/>
  <c r="E2807" i="14"/>
  <c r="A2807" i="14" s="1"/>
  <c r="E2513" i="14"/>
  <c r="A2513" i="14" s="1"/>
  <c r="E2181" i="14"/>
  <c r="A2181" i="14" s="1"/>
  <c r="E1282" i="14"/>
  <c r="A1282" i="14" s="1"/>
  <c r="E2847" i="14"/>
  <c r="A2847" i="14" s="1"/>
  <c r="F538" i="12"/>
  <c r="F138" i="12"/>
  <c r="F480" i="12"/>
  <c r="F370" i="12"/>
  <c r="E1405" i="14"/>
  <c r="A1405" i="14" s="1"/>
  <c r="E287" i="14"/>
  <c r="A287" i="14" s="1"/>
  <c r="E1552" i="14"/>
  <c r="A1552" i="14" s="1"/>
  <c r="E1441" i="14"/>
  <c r="A1441" i="14" s="1"/>
  <c r="E2380" i="14"/>
  <c r="A2380" i="14" s="1"/>
  <c r="E473" i="14"/>
  <c r="A473" i="14" s="1"/>
  <c r="E1735" i="14"/>
  <c r="A1735" i="14" s="1"/>
  <c r="E525" i="14"/>
  <c r="A525" i="14" s="1"/>
  <c r="E1525" i="14"/>
  <c r="A1525" i="14" s="1"/>
  <c r="E28" i="14"/>
  <c r="A28" i="14" s="1"/>
  <c r="E3643" i="14"/>
  <c r="A3643" i="14" s="1"/>
  <c r="E1023" i="14"/>
  <c r="A1023" i="14" s="1"/>
  <c r="E2610" i="14"/>
  <c r="A2610" i="14" s="1"/>
  <c r="E1845" i="14"/>
  <c r="A1845" i="14" s="1"/>
  <c r="E3203" i="14"/>
  <c r="A3203" i="14" s="1"/>
  <c r="E1498" i="14"/>
  <c r="A1498" i="14" s="1"/>
  <c r="E1724" i="14"/>
  <c r="A1724" i="14" s="1"/>
  <c r="E1519" i="14"/>
  <c r="A1519" i="14" s="1"/>
  <c r="E1885" i="14"/>
  <c r="A1885" i="14" s="1"/>
  <c r="E3020" i="14"/>
  <c r="A3020" i="14" s="1"/>
  <c r="E2200" i="14"/>
  <c r="A2200" i="14" s="1"/>
  <c r="E1994" i="14"/>
  <c r="A1994" i="14" s="1"/>
  <c r="E3217" i="14"/>
  <c r="A3217" i="14" s="1"/>
  <c r="E1755" i="14"/>
  <c r="A1755" i="14" s="1"/>
  <c r="F583" i="12"/>
  <c r="F237" i="12"/>
  <c r="F163" i="12"/>
  <c r="F310" i="12"/>
  <c r="E2253" i="14"/>
  <c r="A2253" i="14" s="1"/>
  <c r="E102" i="14"/>
  <c r="A102" i="14" s="1"/>
  <c r="E468" i="14"/>
  <c r="A468" i="14" s="1"/>
  <c r="E1272" i="14"/>
  <c r="A1272" i="14" s="1"/>
  <c r="E190" i="14"/>
  <c r="A190" i="14" s="1"/>
  <c r="E2165" i="14"/>
  <c r="A2165" i="14" s="1"/>
  <c r="E1944" i="14"/>
  <c r="A1944" i="14" s="1"/>
  <c r="E3570" i="14"/>
  <c r="A3570" i="14" s="1"/>
  <c r="E409" i="14"/>
  <c r="A409" i="14" s="1"/>
  <c r="E1449" i="14"/>
  <c r="A1449" i="14" s="1"/>
  <c r="E2076" i="14"/>
  <c r="A2076" i="14" s="1"/>
  <c r="E744" i="14"/>
  <c r="A744" i="14" s="1"/>
  <c r="E740" i="14"/>
  <c r="A740" i="14" s="1"/>
  <c r="E1969" i="14"/>
  <c r="A1969" i="14" s="1"/>
  <c r="F303" i="12"/>
  <c r="F291" i="13" s="1"/>
  <c r="F112" i="12"/>
  <c r="F287" i="12"/>
  <c r="AH287" i="12" s="1"/>
  <c r="F415" i="12"/>
  <c r="E3076" i="14"/>
  <c r="A3076" i="14" s="1"/>
  <c r="F338" i="12"/>
  <c r="F326" i="13" s="1"/>
  <c r="E1035" i="14"/>
  <c r="A1035" i="14" s="1"/>
  <c r="E1070" i="14"/>
  <c r="A1070" i="14" s="1"/>
  <c r="E2956" i="14"/>
  <c r="A2956" i="14" s="1"/>
  <c r="E1388" i="14"/>
  <c r="A1388" i="14" s="1"/>
  <c r="E2361" i="14"/>
  <c r="A2361" i="14" s="1"/>
  <c r="E3136" i="14"/>
  <c r="A3136" i="14" s="1"/>
  <c r="E3340" i="14"/>
  <c r="A3340" i="14" s="1"/>
  <c r="E2238" i="14"/>
  <c r="A2238" i="14" s="1"/>
  <c r="E1647" i="14"/>
  <c r="A1647" i="14" s="1"/>
  <c r="F372" i="12"/>
  <c r="F65" i="12"/>
  <c r="F157" i="12"/>
  <c r="F153" i="13" s="1"/>
  <c r="F318" i="12"/>
  <c r="F360" i="12"/>
  <c r="F543" i="12"/>
  <c r="F183" i="12"/>
  <c r="F602" i="12"/>
  <c r="F1091" i="12"/>
  <c r="F529" i="12"/>
  <c r="E946" i="14"/>
  <c r="A946" i="14" s="1"/>
  <c r="E3376" i="14"/>
  <c r="A3376" i="14" s="1"/>
  <c r="E3350" i="14"/>
  <c r="A3350" i="14" s="1"/>
  <c r="E3553" i="14"/>
  <c r="A3553" i="14" s="1"/>
  <c r="F167" i="12"/>
  <c r="F4" i="12"/>
  <c r="F1143" i="12"/>
  <c r="F544" i="12"/>
  <c r="E277" i="14"/>
  <c r="A277" i="14" s="1"/>
  <c r="E417" i="14"/>
  <c r="A417" i="14" s="1"/>
  <c r="E727" i="14"/>
  <c r="A727" i="14" s="1"/>
  <c r="E2876" i="14"/>
  <c r="A2876" i="14" s="1"/>
  <c r="E687" i="14"/>
  <c r="A687" i="14" s="1"/>
  <c r="E1656" i="14"/>
  <c r="A1656" i="14" s="1"/>
  <c r="E1473" i="14"/>
  <c r="A1473" i="14" s="1"/>
  <c r="E377" i="14"/>
  <c r="A377" i="14" s="1"/>
  <c r="E1800" i="14"/>
  <c r="A1800" i="14" s="1"/>
  <c r="E1397" i="14"/>
  <c r="A1397" i="14" s="1"/>
  <c r="E1665" i="14"/>
  <c r="A1665" i="14" s="1"/>
  <c r="E3466" i="14"/>
  <c r="A3466" i="14" s="1"/>
  <c r="E1768" i="14"/>
  <c r="A1768" i="14" s="1"/>
  <c r="F347" i="12"/>
  <c r="F518" i="12"/>
  <c r="F444" i="12"/>
  <c r="B444" i="12" s="1"/>
  <c r="F211" i="12"/>
  <c r="F203" i="13" s="1"/>
  <c r="F61" i="12"/>
  <c r="F377" i="12"/>
  <c r="F324" i="12"/>
  <c r="F585" i="12"/>
  <c r="F553" i="12"/>
  <c r="E1262" i="14"/>
  <c r="A1262" i="14" s="1"/>
  <c r="E11" i="14"/>
  <c r="A11" i="14" s="1"/>
  <c r="E118" i="14"/>
  <c r="A118" i="14" s="1"/>
  <c r="E2492" i="14"/>
  <c r="A2492" i="14" s="1"/>
  <c r="E2009" i="14"/>
  <c r="A2009" i="14" s="1"/>
  <c r="F361" i="12"/>
  <c r="F1153" i="12"/>
  <c r="AH1153" i="12" s="1"/>
  <c r="F416" i="12"/>
  <c r="AH416" i="12" s="1"/>
  <c r="F595" i="12"/>
  <c r="E3436" i="14"/>
  <c r="A3436" i="14" s="1"/>
  <c r="F428" i="12"/>
  <c r="E393" i="14"/>
  <c r="A393" i="14" s="1"/>
  <c r="F482" i="12"/>
  <c r="B482" i="12" s="1"/>
  <c r="E2565" i="14"/>
  <c r="A2565" i="14" s="1"/>
  <c r="F44" i="12"/>
  <c r="E466" i="14"/>
  <c r="A466" i="14" s="1"/>
  <c r="F329" i="12"/>
  <c r="F317" i="13" s="1"/>
  <c r="E2125" i="14"/>
  <c r="A2125" i="14" s="1"/>
  <c r="E1688" i="14"/>
  <c r="A1688" i="14" s="1"/>
  <c r="E2454" i="14"/>
  <c r="A2454" i="14" s="1"/>
  <c r="E3288" i="14"/>
  <c r="A3288" i="14" s="1"/>
  <c r="E2756" i="14"/>
  <c r="A2756" i="14" s="1"/>
  <c r="E734" i="14"/>
  <c r="A734" i="14" s="1"/>
  <c r="F611" i="12"/>
  <c r="F581" i="13" s="1"/>
  <c r="F418" i="12"/>
  <c r="E3065" i="14"/>
  <c r="A3065" i="14" s="1"/>
  <c r="E1719" i="14"/>
  <c r="A1719" i="14" s="1"/>
  <c r="E1959" i="14"/>
  <c r="A1959" i="14" s="1"/>
  <c r="E3564" i="14"/>
  <c r="A3564" i="14" s="1"/>
  <c r="E2228" i="14"/>
  <c r="A2228" i="14" s="1"/>
  <c r="E1316" i="14"/>
  <c r="A1316" i="14" s="1"/>
  <c r="E670" i="14"/>
  <c r="A670" i="14" s="1"/>
  <c r="E398" i="14"/>
  <c r="A398" i="14" s="1"/>
  <c r="E2657" i="14"/>
  <c r="A2657" i="14" s="1"/>
  <c r="E2140" i="14"/>
  <c r="A2140" i="14" s="1"/>
  <c r="E1469" i="14"/>
  <c r="A1469" i="14" s="1"/>
  <c r="E1169" i="14"/>
  <c r="A1169" i="14" s="1"/>
  <c r="E954" i="14"/>
  <c r="A954" i="14" s="1"/>
  <c r="E2432" i="14"/>
  <c r="A2432" i="14" s="1"/>
  <c r="E1912" i="14"/>
  <c r="A1912" i="14" s="1"/>
  <c r="E1125" i="14"/>
  <c r="A1125" i="14" s="1"/>
  <c r="E171" i="14"/>
  <c r="A171" i="14" s="1"/>
  <c r="E2068" i="14"/>
  <c r="A2068" i="14" s="1"/>
  <c r="E1564" i="14"/>
  <c r="A1564" i="14" s="1"/>
  <c r="E2499" i="14"/>
  <c r="A2499" i="14" s="1"/>
  <c r="F177" i="12"/>
  <c r="E1323" i="14"/>
  <c r="A1323" i="14" s="1"/>
  <c r="E3581" i="14"/>
  <c r="A3581" i="14" s="1"/>
  <c r="E2101" i="14"/>
  <c r="A2101" i="14" s="1"/>
  <c r="E1764" i="14"/>
  <c r="A1764" i="14" s="1"/>
  <c r="E1804" i="14"/>
  <c r="A1804" i="14" s="1"/>
  <c r="E2229" i="14"/>
  <c r="A2229" i="14" s="1"/>
  <c r="E2633" i="14"/>
  <c r="A2633" i="14" s="1"/>
  <c r="E2853" i="14"/>
  <c r="A2853" i="14" s="1"/>
  <c r="E1342" i="14"/>
  <c r="A1342" i="14" s="1"/>
  <c r="F327" i="12"/>
  <c r="E1832" i="14"/>
  <c r="A1832" i="14" s="1"/>
  <c r="E2195" i="14"/>
  <c r="A2195" i="14" s="1"/>
  <c r="E2899" i="14"/>
  <c r="A2899" i="14" s="1"/>
  <c r="E1497" i="14"/>
  <c r="A1497" i="14" s="1"/>
  <c r="E706" i="14"/>
  <c r="A706" i="14" s="1"/>
  <c r="E2662" i="14"/>
  <c r="A2662" i="14" s="1"/>
  <c r="E1770" i="14"/>
  <c r="A1770" i="14" s="1"/>
  <c r="E2390" i="14"/>
  <c r="A2390" i="14" s="1"/>
  <c r="E735" i="14"/>
  <c r="A735" i="14" s="1"/>
  <c r="E2185" i="14"/>
  <c r="A2185" i="14" s="1"/>
  <c r="E865" i="14"/>
  <c r="A865" i="14" s="1"/>
  <c r="E2331" i="14"/>
  <c r="A2331" i="14" s="1"/>
  <c r="F378" i="12"/>
  <c r="F366" i="13" s="1"/>
  <c r="E157" i="14"/>
  <c r="A157" i="14" s="1"/>
  <c r="E365" i="14"/>
  <c r="A365" i="14" s="1"/>
  <c r="F54" i="12"/>
  <c r="B54" i="12" s="1"/>
  <c r="F296" i="12"/>
  <c r="E3284" i="14"/>
  <c r="A3284" i="14" s="1"/>
  <c r="E2730" i="14"/>
  <c r="A2730" i="14" s="1"/>
  <c r="F322" i="12"/>
  <c r="AH322" i="12" s="1"/>
  <c r="E3551" i="14"/>
  <c r="A3551" i="14" s="1"/>
  <c r="E3176" i="14"/>
  <c r="A3176" i="14" s="1"/>
  <c r="E890" i="14"/>
  <c r="A890" i="14" s="1"/>
  <c r="E1042" i="14"/>
  <c r="A1042" i="14" s="1"/>
  <c r="E1554" i="14"/>
  <c r="A1554" i="14" s="1"/>
  <c r="E3352" i="14"/>
  <c r="A3352" i="14" s="1"/>
  <c r="E2186" i="14"/>
  <c r="A2186" i="14" s="1"/>
  <c r="E299" i="14"/>
  <c r="A299" i="14" s="1"/>
  <c r="E444" i="14"/>
  <c r="A444" i="14" s="1"/>
  <c r="F383" i="12"/>
  <c r="AH383" i="12" s="1"/>
  <c r="E2919" i="14"/>
  <c r="A2919" i="14" s="1"/>
  <c r="E2234" i="14"/>
  <c r="A2234" i="14" s="1"/>
  <c r="E2036" i="14"/>
  <c r="A2036" i="14" s="1"/>
  <c r="E1518" i="14"/>
  <c r="A1518" i="14" s="1"/>
  <c r="E2786" i="14"/>
  <c r="A2786" i="14" s="1"/>
  <c r="E3605" i="14"/>
  <c r="A3605" i="14" s="1"/>
  <c r="E2613" i="14"/>
  <c r="A2613" i="14" s="1"/>
  <c r="E584" i="14"/>
  <c r="A584" i="14" s="1"/>
  <c r="E2471" i="14"/>
  <c r="A2471" i="14" s="1"/>
  <c r="E2924" i="14"/>
  <c r="A2924" i="14" s="1"/>
  <c r="E290" i="14"/>
  <c r="A290" i="14" s="1"/>
  <c r="E207" i="14"/>
  <c r="A207" i="14" s="1"/>
  <c r="E739" i="14"/>
  <c r="A739" i="14" s="1"/>
  <c r="E2226" i="14"/>
  <c r="A2226" i="14" s="1"/>
  <c r="E1363" i="14"/>
  <c r="A1363" i="14" s="1"/>
  <c r="E2210" i="14"/>
  <c r="A2210" i="14" s="1"/>
  <c r="E3139" i="14"/>
  <c r="A3139" i="14" s="1"/>
  <c r="E2509" i="14"/>
  <c r="A2509" i="14" s="1"/>
  <c r="E1586" i="14"/>
  <c r="A1586" i="14" s="1"/>
  <c r="E2465" i="14"/>
  <c r="A2465" i="14" s="1"/>
  <c r="E355" i="14"/>
  <c r="A355" i="14" s="1"/>
  <c r="E2547" i="14"/>
  <c r="A2547" i="14" s="1"/>
  <c r="E49" i="14"/>
  <c r="A49" i="14" s="1"/>
  <c r="F550" i="12"/>
  <c r="E1360" i="14"/>
  <c r="A1360" i="14" s="1"/>
  <c r="E2366" i="14"/>
  <c r="A2366" i="14" s="1"/>
  <c r="E21" i="14"/>
  <c r="A21" i="14" s="1"/>
  <c r="E2874" i="14"/>
  <c r="A2874" i="14" s="1"/>
  <c r="E2636" i="14"/>
  <c r="A2636" i="14" s="1"/>
  <c r="E1079" i="14"/>
  <c r="A1079" i="14" s="1"/>
  <c r="E1247" i="14"/>
  <c r="A1247" i="14" s="1"/>
  <c r="E175" i="14"/>
  <c r="A175" i="14" s="1"/>
  <c r="E501" i="14"/>
  <c r="A501" i="14" s="1"/>
  <c r="E2433" i="14"/>
  <c r="A2433" i="14" s="1"/>
  <c r="E273" i="14"/>
  <c r="A273" i="14" s="1"/>
  <c r="E1409" i="14"/>
  <c r="A1409" i="14" s="1"/>
  <c r="E2639" i="14"/>
  <c r="A2639" i="14" s="1"/>
  <c r="E3427" i="14"/>
  <c r="A3427" i="14" s="1"/>
  <c r="E1820" i="14"/>
  <c r="A1820" i="14" s="1"/>
  <c r="E1121" i="14"/>
  <c r="A1121" i="14" s="1"/>
  <c r="E279" i="14"/>
  <c r="A279" i="14" s="1"/>
  <c r="E1120" i="14"/>
  <c r="A1120" i="14" s="1"/>
  <c r="E401" i="14"/>
  <c r="A401" i="14" s="1"/>
  <c r="E89" i="14"/>
  <c r="A89" i="14" s="1"/>
  <c r="E44" i="14"/>
  <c r="A44" i="14" s="1"/>
  <c r="E1958" i="14"/>
  <c r="A1958" i="14" s="1"/>
  <c r="E570" i="14"/>
  <c r="A570" i="14" s="1"/>
  <c r="E989" i="14"/>
  <c r="A989" i="14" s="1"/>
  <c r="E2136" i="14"/>
  <c r="A2136" i="14" s="1"/>
  <c r="E2058" i="14"/>
  <c r="A2058" i="14" s="1"/>
  <c r="E3359" i="14"/>
  <c r="A3359" i="14" s="1"/>
  <c r="E3145" i="14"/>
  <c r="A3145" i="14" s="1"/>
  <c r="E862" i="14"/>
  <c r="A862" i="14" s="1"/>
  <c r="E462" i="14"/>
  <c r="A462" i="14" s="1"/>
  <c r="E2838" i="14"/>
  <c r="A2838" i="14" s="1"/>
  <c r="E2779" i="14"/>
  <c r="A2779" i="14" s="1"/>
  <c r="E2984" i="14"/>
  <c r="A2984" i="14" s="1"/>
  <c r="E300" i="14"/>
  <c r="A300" i="14" s="1"/>
  <c r="E225" i="14"/>
  <c r="A225" i="14" s="1"/>
  <c r="E202" i="14"/>
  <c r="A202" i="14" s="1"/>
  <c r="E2846" i="14"/>
  <c r="A2846" i="14" s="1"/>
  <c r="E3010" i="14"/>
  <c r="A3010" i="14" s="1"/>
  <c r="E3218" i="14"/>
  <c r="A3218" i="14" s="1"/>
  <c r="E3188" i="14"/>
  <c r="A3188" i="14" s="1"/>
  <c r="E3146" i="14"/>
  <c r="A3146" i="14" s="1"/>
  <c r="E1546" i="14"/>
  <c r="A1546" i="14" s="1"/>
  <c r="E1289" i="14"/>
  <c r="A1289" i="14" s="1"/>
  <c r="E212" i="14"/>
  <c r="A212" i="14" s="1"/>
  <c r="E2188" i="14"/>
  <c r="A2188" i="14" s="1"/>
  <c r="E2605" i="14"/>
  <c r="A2605" i="14" s="1"/>
  <c r="E724" i="14"/>
  <c r="A724" i="14" s="1"/>
  <c r="E603" i="14"/>
  <c r="A603" i="14" s="1"/>
  <c r="E3611" i="14"/>
  <c r="A3611" i="14" s="1"/>
  <c r="E2655" i="14"/>
  <c r="A2655" i="14" s="1"/>
  <c r="E2791" i="14"/>
  <c r="A2791" i="14" s="1"/>
  <c r="E618" i="14"/>
  <c r="A618" i="14" s="1"/>
  <c r="E2437" i="14"/>
  <c r="A2437" i="14" s="1"/>
  <c r="E509" i="14"/>
  <c r="A509" i="14" s="1"/>
  <c r="E1773" i="14"/>
  <c r="A1773" i="14" s="1"/>
  <c r="F1039" i="4" s="1"/>
  <c r="E2787" i="14"/>
  <c r="A2787" i="14" s="1"/>
  <c r="E3072" i="14"/>
  <c r="A3072" i="14" s="1"/>
  <c r="E2062" i="14"/>
  <c r="A2062" i="14" s="1"/>
  <c r="E608" i="14"/>
  <c r="A608" i="14" s="1"/>
  <c r="E2794" i="14"/>
  <c r="A2794" i="14" s="1"/>
  <c r="E867" i="14"/>
  <c r="A867" i="14" s="1"/>
  <c r="E1999" i="14"/>
  <c r="A1999" i="14" s="1"/>
  <c r="E526" i="14"/>
  <c r="A526" i="14" s="1"/>
  <c r="E887" i="14"/>
  <c r="A887" i="14" s="1"/>
  <c r="E1626" i="14"/>
  <c r="A1626" i="14" s="1"/>
  <c r="E2911" i="14"/>
  <c r="A2911" i="14" s="1"/>
  <c r="E1463" i="14"/>
  <c r="A1463" i="14" s="1"/>
  <c r="E2259" i="14"/>
  <c r="A2259" i="14" s="1"/>
  <c r="E2278" i="14"/>
  <c r="A2278" i="14" s="1"/>
  <c r="E1837" i="14"/>
  <c r="A1837" i="14" s="1"/>
  <c r="E485" i="14"/>
  <c r="A485" i="14" s="1"/>
  <c r="E2554" i="14"/>
  <c r="A2554" i="14" s="1"/>
  <c r="E2898" i="14"/>
  <c r="A2898" i="14" s="1"/>
  <c r="E2682" i="14"/>
  <c r="A2682" i="14" s="1"/>
  <c r="E2792" i="14"/>
  <c r="A2792" i="14" s="1"/>
  <c r="E2131" i="14"/>
  <c r="A2131" i="14" s="1"/>
  <c r="E1021" i="14"/>
  <c r="A1021" i="14" s="1"/>
  <c r="E929" i="14"/>
  <c r="A929" i="14" s="1"/>
  <c r="E2634" i="14"/>
  <c r="A2634" i="14" s="1"/>
  <c r="E382" i="14"/>
  <c r="A382" i="14" s="1"/>
  <c r="E2424" i="14"/>
  <c r="A2424" i="14" s="1"/>
  <c r="E1354" i="14"/>
  <c r="A1354" i="14" s="1"/>
  <c r="E590" i="14"/>
  <c r="A590" i="14" s="1"/>
  <c r="E361" i="14"/>
  <c r="A361" i="14" s="1"/>
  <c r="E397" i="14"/>
  <c r="A397" i="14" s="1"/>
  <c r="E456" i="14"/>
  <c r="A456" i="14" s="1"/>
  <c r="E1144" i="14"/>
  <c r="A1144" i="14" s="1"/>
  <c r="E1196" i="14"/>
  <c r="A1196" i="14" s="1"/>
  <c r="E2716" i="14"/>
  <c r="A2716" i="14" s="1"/>
  <c r="E1530" i="14"/>
  <c r="A1530" i="14" s="1"/>
  <c r="E1030" i="14"/>
  <c r="A1030" i="14" s="1"/>
  <c r="E2485" i="14"/>
  <c r="A2485" i="14" s="1"/>
  <c r="E1331" i="14"/>
  <c r="A1331" i="14" s="1"/>
  <c r="E2061" i="14"/>
  <c r="A2061" i="14" s="1"/>
  <c r="E2304" i="14"/>
  <c r="A2304" i="14" s="1"/>
  <c r="E3631" i="14"/>
  <c r="A3631" i="14" s="1"/>
  <c r="E1501" i="14"/>
  <c r="A1501" i="14" s="1"/>
  <c r="E858" i="14"/>
  <c r="A858" i="14" s="1"/>
  <c r="E1915" i="14"/>
  <c r="A1915" i="14" s="1"/>
  <c r="E2660" i="14"/>
  <c r="A2660" i="14" s="1"/>
  <c r="E1025" i="14"/>
  <c r="A1025" i="14" s="1"/>
  <c r="E1905" i="14"/>
  <c r="A1905" i="14" s="1"/>
  <c r="E1468" i="14"/>
  <c r="A1468" i="14" s="1"/>
  <c r="E2457" i="14"/>
  <c r="A2457" i="14" s="1"/>
  <c r="E3613" i="14"/>
  <c r="A3613" i="14" s="1"/>
  <c r="E2621" i="14"/>
  <c r="A2621" i="14" s="1"/>
  <c r="E1470" i="14"/>
  <c r="A1470" i="14" s="1"/>
  <c r="E2117" i="14"/>
  <c r="A2117" i="14" s="1"/>
  <c r="E2698" i="14"/>
  <c r="A2698" i="14" s="1"/>
  <c r="E75" i="14"/>
  <c r="A75" i="14" s="1"/>
  <c r="E3084" i="14"/>
  <c r="A3084" i="14" s="1"/>
  <c r="E2043" i="14"/>
  <c r="A2043" i="14" s="1"/>
  <c r="E830" i="14"/>
  <c r="A830" i="14" s="1"/>
  <c r="E2470" i="14"/>
  <c r="A2470" i="14" s="1"/>
  <c r="E893" i="14"/>
  <c r="A893" i="14" s="1"/>
  <c r="E1595" i="14"/>
  <c r="A1595" i="14" s="1"/>
  <c r="E2015" i="14"/>
  <c r="A2015" i="14" s="1"/>
  <c r="E3534" i="14"/>
  <c r="A3534" i="14" s="1"/>
  <c r="E1706" i="14"/>
  <c r="A1706" i="14" s="1"/>
  <c r="E1164" i="14"/>
  <c r="A1164" i="14" s="1"/>
  <c r="E3388" i="14"/>
  <c r="A3388" i="14" s="1"/>
  <c r="E3371" i="14"/>
  <c r="A3371" i="14" s="1"/>
  <c r="E630" i="14"/>
  <c r="A630" i="14" s="1"/>
  <c r="E2354" i="14"/>
  <c r="A2354" i="14" s="1"/>
  <c r="E3058" i="14"/>
  <c r="A3058" i="14" s="1"/>
  <c r="E2163" i="14"/>
  <c r="A2163" i="14" s="1"/>
  <c r="E1232" i="14"/>
  <c r="A1232" i="14" s="1"/>
  <c r="E2426" i="14"/>
  <c r="A2426" i="14" s="1"/>
  <c r="E700" i="14"/>
  <c r="A700" i="14" s="1"/>
  <c r="E885" i="14"/>
  <c r="A885" i="14" s="1"/>
  <c r="E1776" i="14"/>
  <c r="A1776" i="14" s="1"/>
  <c r="E3579" i="14"/>
  <c r="A3579" i="14" s="1"/>
  <c r="E2412" i="14"/>
  <c r="A2412" i="14" s="1"/>
  <c r="E313" i="14"/>
  <c r="A313" i="14" s="1"/>
  <c r="E2443" i="14"/>
  <c r="A2443" i="14" s="1"/>
  <c r="E3391" i="14"/>
  <c r="A3391" i="14" s="1"/>
  <c r="E3320" i="14"/>
  <c r="A3320" i="14" s="1"/>
  <c r="E3031" i="14"/>
  <c r="A3031" i="14" s="1"/>
  <c r="E606" i="14"/>
  <c r="A606" i="14" s="1"/>
  <c r="E1387" i="14"/>
  <c r="A1387" i="14" s="1"/>
  <c r="E3609" i="14"/>
  <c r="A3609" i="14" s="1"/>
  <c r="E2759" i="14"/>
  <c r="A2759" i="14" s="1"/>
  <c r="E95" i="14"/>
  <c r="A95" i="14" s="1"/>
  <c r="E2019" i="14"/>
  <c r="A2019" i="14" s="1"/>
  <c r="E2595" i="14"/>
  <c r="A2595" i="14" s="1"/>
  <c r="E490" i="14"/>
  <c r="A490" i="14" s="1"/>
  <c r="E638" i="14"/>
  <c r="A638" i="14" s="1"/>
  <c r="E2087" i="14"/>
  <c r="A2087" i="14" s="1"/>
  <c r="E3652" i="14"/>
  <c r="A3652" i="14" s="1"/>
  <c r="E3078" i="14"/>
  <c r="A3078" i="14" s="1"/>
  <c r="E2169" i="14"/>
  <c r="A2169" i="14" s="1"/>
  <c r="E1774" i="14"/>
  <c r="A1774" i="14" s="1"/>
  <c r="E3142" i="14"/>
  <c r="A3142" i="14" s="1"/>
  <c r="E293" i="14"/>
  <c r="A293" i="14" s="1"/>
  <c r="E600" i="14"/>
  <c r="A600" i="14" s="1"/>
  <c r="E1965" i="14"/>
  <c r="A1965" i="14" s="1"/>
  <c r="E587" i="14"/>
  <c r="A587" i="14" s="1"/>
  <c r="E1728" i="14"/>
  <c r="A1728" i="14" s="1"/>
  <c r="E886" i="14"/>
  <c r="A886" i="14" s="1"/>
  <c r="F76" i="12"/>
  <c r="AH76" i="12" s="1"/>
  <c r="E3479" i="14"/>
  <c r="A3479" i="14" s="1"/>
  <c r="E1881" i="14"/>
  <c r="A1881" i="14" s="1"/>
  <c r="E1005" i="14"/>
  <c r="A1005" i="14" s="1"/>
  <c r="E272" i="14"/>
  <c r="A272" i="14" s="1"/>
  <c r="E132" i="14"/>
  <c r="A132" i="14" s="1"/>
  <c r="E632" i="14"/>
  <c r="A632" i="14" s="1"/>
  <c r="E3542" i="14"/>
  <c r="A3542" i="14" s="1"/>
  <c r="E2289" i="14"/>
  <c r="A2289" i="14" s="1"/>
  <c r="E2913" i="14"/>
  <c r="A2913" i="14" s="1"/>
  <c r="E2254" i="14"/>
  <c r="A2254" i="14" s="1"/>
  <c r="E2332" i="14"/>
  <c r="A2332" i="14" s="1"/>
  <c r="E1941" i="14"/>
  <c r="A1941" i="14" s="1"/>
  <c r="E1808" i="14"/>
  <c r="A1808" i="14" s="1"/>
  <c r="E2271" i="14"/>
  <c r="A2271" i="14" s="1"/>
  <c r="E2070" i="14"/>
  <c r="A2070" i="14" s="1"/>
  <c r="E1000" i="14"/>
  <c r="A1000" i="14" s="1"/>
  <c r="E2866" i="14"/>
  <c r="A2866" i="14" s="1"/>
  <c r="E2570" i="14"/>
  <c r="A2570" i="14" s="1"/>
  <c r="E992" i="14"/>
  <c r="A992" i="14" s="1"/>
  <c r="E2760" i="14"/>
  <c r="A2760" i="14" s="1"/>
  <c r="E1826" i="14"/>
  <c r="A1826" i="14" s="1"/>
  <c r="E2290" i="14"/>
  <c r="A2290" i="14" s="1"/>
  <c r="E2702" i="14"/>
  <c r="A2702" i="14" s="1"/>
  <c r="E3513" i="14"/>
  <c r="A3513" i="14" s="1"/>
  <c r="E2230" i="14"/>
  <c r="A2230" i="14" s="1"/>
  <c r="E2951" i="14"/>
  <c r="A2951" i="14" s="1"/>
  <c r="E351" i="14"/>
  <c r="A351" i="14" s="1"/>
  <c r="E1132" i="14"/>
  <c r="A1132" i="14" s="1"/>
  <c r="E1073" i="14"/>
  <c r="A1073" i="14" s="1"/>
  <c r="E1257" i="14"/>
  <c r="A1257" i="14" s="1"/>
  <c r="E189" i="14"/>
  <c r="A189" i="14" s="1"/>
  <c r="F123" i="12"/>
  <c r="AH123" i="12" s="1"/>
  <c r="F241" i="12"/>
  <c r="F230" i="13" s="1"/>
  <c r="E2434" i="14"/>
  <c r="A2434" i="14" s="1"/>
  <c r="E2350" i="14"/>
  <c r="A2350" i="14" s="1"/>
  <c r="E2221" i="14"/>
  <c r="A2221" i="14" s="1"/>
  <c r="E1390" i="14"/>
  <c r="A1390" i="14" s="1"/>
  <c r="E1893" i="14"/>
  <c r="A1893" i="14" s="1"/>
  <c r="E2451" i="14"/>
  <c r="A2451" i="14" s="1"/>
  <c r="E210" i="14"/>
  <c r="A210" i="14" s="1"/>
  <c r="F185" i="12"/>
  <c r="E3437" i="14"/>
  <c r="A3437" i="14" s="1"/>
  <c r="E690" i="14"/>
  <c r="A690" i="14" s="1"/>
  <c r="F469" i="12"/>
  <c r="F117" i="12"/>
  <c r="B117" i="12" s="1"/>
  <c r="E1833" i="14"/>
  <c r="A1833" i="14" s="1"/>
  <c r="E1301" i="14"/>
  <c r="A1301" i="14" s="1"/>
  <c r="E2815" i="14"/>
  <c r="A2815" i="14" s="1"/>
  <c r="E1998" i="14"/>
  <c r="A1998" i="14" s="1"/>
  <c r="E1019" i="14"/>
  <c r="A1019" i="14" s="1"/>
  <c r="E3307" i="14"/>
  <c r="A3307" i="14" s="1"/>
  <c r="E2615" i="14"/>
  <c r="A2615" i="14" s="1"/>
  <c r="F1030" i="12"/>
  <c r="F308" i="12"/>
  <c r="F296" i="13" s="1"/>
  <c r="F155" i="12"/>
  <c r="E2017" i="14"/>
  <c r="A2017" i="14" s="1"/>
  <c r="E515" i="14"/>
  <c r="A515" i="14" s="1"/>
  <c r="E39" i="14"/>
  <c r="A39" i="14" s="1"/>
  <c r="F1031" i="12"/>
  <c r="F73" i="12"/>
  <c r="F71" i="13" s="1"/>
  <c r="F99" i="12"/>
  <c r="E2887" i="14"/>
  <c r="A2887" i="14" s="1"/>
  <c r="E1347" i="14"/>
  <c r="A1347" i="14" s="1"/>
  <c r="E2551" i="14"/>
  <c r="A2551" i="14" s="1"/>
  <c r="E1572" i="14"/>
  <c r="A1572" i="14" s="1"/>
  <c r="E1334" i="14"/>
  <c r="A1334" i="14" s="1"/>
  <c r="E1414" i="14"/>
  <c r="A1414" i="14" s="1"/>
  <c r="E1393" i="14"/>
  <c r="A1393" i="14" s="1"/>
  <c r="E3417" i="14"/>
  <c r="A3417" i="14" s="1"/>
  <c r="E2193" i="14"/>
  <c r="A2193" i="14" s="1"/>
  <c r="E2420" i="14"/>
  <c r="A2420" i="14" s="1"/>
  <c r="E1726" i="14"/>
  <c r="A1726" i="14" s="1"/>
  <c r="E625" i="14"/>
  <c r="A625" i="14" s="1"/>
  <c r="F1078" i="12"/>
  <c r="F366" i="12"/>
  <c r="AH366" i="12" s="1"/>
  <c r="F628" i="12"/>
  <c r="E1972" i="14"/>
  <c r="A1972" i="14" s="1"/>
  <c r="E1842" i="14"/>
  <c r="A1842" i="14" s="1"/>
  <c r="E2154" i="14"/>
  <c r="A2154" i="14" s="1"/>
  <c r="E318" i="14"/>
  <c r="A318" i="14" s="1"/>
  <c r="F344" i="12"/>
  <c r="B344" i="12" s="1"/>
  <c r="F189" i="12"/>
  <c r="B189" i="12" s="1"/>
  <c r="E3634" i="14"/>
  <c r="A3634" i="14" s="1"/>
  <c r="E2594" i="14"/>
  <c r="A2594" i="14" s="1"/>
  <c r="E726" i="14"/>
  <c r="A726" i="14" s="1"/>
  <c r="E507" i="14"/>
  <c r="A507" i="14" s="1"/>
  <c r="E3324" i="14"/>
  <c r="A3324" i="14" s="1"/>
  <c r="E2854" i="14"/>
  <c r="A2854" i="14" s="1"/>
  <c r="E3336" i="14"/>
  <c r="A3336" i="14" s="1"/>
  <c r="E3342" i="14"/>
  <c r="A3342" i="14" s="1"/>
  <c r="E1345" i="14"/>
  <c r="A1345" i="14" s="1"/>
  <c r="E2081" i="14"/>
  <c r="A2081" i="14" s="1"/>
  <c r="E846" i="14"/>
  <c r="A846" i="14" s="1"/>
  <c r="E774" i="14"/>
  <c r="A774" i="14" s="1"/>
  <c r="E1456" i="14"/>
  <c r="A1456" i="14" s="1"/>
  <c r="E1231" i="14"/>
  <c r="A1231" i="14" s="1"/>
  <c r="F420" i="12"/>
  <c r="F579" i="12"/>
  <c r="F550" i="13" s="1"/>
  <c r="F625" i="12"/>
  <c r="F595" i="13" s="1"/>
  <c r="F620" i="12"/>
  <c r="F273" i="12"/>
  <c r="E2414" i="14"/>
  <c r="A2414" i="14" s="1"/>
  <c r="E3005" i="14"/>
  <c r="A3005" i="14" s="1"/>
  <c r="E317" i="14"/>
  <c r="A317" i="14" s="1"/>
  <c r="E3055" i="14"/>
  <c r="A3055" i="14" s="1"/>
  <c r="E633" i="14"/>
  <c r="A633" i="14" s="1"/>
  <c r="E3356" i="14"/>
  <c r="A3356" i="14" s="1"/>
  <c r="E1846" i="14"/>
  <c r="A1846" i="14" s="1"/>
  <c r="E2373" i="14"/>
  <c r="A2373" i="14" s="1"/>
  <c r="E3172" i="14"/>
  <c r="A3172" i="14" s="1"/>
  <c r="E3111" i="14"/>
  <c r="A3111" i="14" s="1"/>
  <c r="E2320" i="14"/>
  <c r="A2320" i="14" s="1"/>
  <c r="E780" i="14"/>
  <c r="A780" i="14" s="1"/>
  <c r="E2011" i="14"/>
  <c r="A2011" i="14" s="1"/>
  <c r="E2084" i="14"/>
  <c r="A2084" i="14" s="1"/>
  <c r="E151" i="14"/>
  <c r="A151" i="14" s="1"/>
  <c r="E1835" i="14"/>
  <c r="A1835" i="14" s="1"/>
  <c r="E2523" i="14"/>
  <c r="A2523" i="14" s="1"/>
  <c r="E3429" i="14"/>
  <c r="A3429" i="14" s="1"/>
  <c r="E2262" i="14"/>
  <c r="A2262" i="14" s="1"/>
  <c r="E3313" i="14"/>
  <c r="A3313" i="14" s="1"/>
  <c r="E782" i="14"/>
  <c r="A782" i="14" s="1"/>
  <c r="E405" i="14"/>
  <c r="A405" i="14" s="1"/>
  <c r="E2823" i="14"/>
  <c r="A2823" i="14" s="1"/>
  <c r="E3367" i="14"/>
  <c r="A3367" i="14" s="1"/>
  <c r="E1663" i="14"/>
  <c r="A1663" i="14" s="1"/>
  <c r="E191" i="14"/>
  <c r="A191" i="14" s="1"/>
  <c r="E3374" i="14"/>
  <c r="A3374" i="14" s="1"/>
  <c r="E1124" i="14"/>
  <c r="A1124" i="14" s="1"/>
  <c r="E2066" i="14"/>
  <c r="A2066" i="14" s="1"/>
  <c r="E2561" i="14"/>
  <c r="A2561" i="14" s="1"/>
  <c r="E1051" i="14"/>
  <c r="A1051" i="14" s="1"/>
  <c r="E446" i="14"/>
  <c r="A446" i="14" s="1"/>
  <c r="F365" i="12"/>
  <c r="E2441" i="14"/>
  <c r="A2441" i="14" s="1"/>
  <c r="E85" i="14"/>
  <c r="A85" i="14" s="1"/>
  <c r="E1197" i="14"/>
  <c r="A1197" i="14" s="1"/>
  <c r="E2239" i="14"/>
  <c r="A2239" i="14" s="1"/>
  <c r="E2784" i="14"/>
  <c r="A2784" i="14" s="1"/>
  <c r="E1933" i="14"/>
  <c r="A1933" i="14" s="1"/>
  <c r="E396" i="14"/>
  <c r="A396" i="14" s="1"/>
  <c r="E2587" i="14"/>
  <c r="A2587" i="14" s="1"/>
  <c r="E1692" i="14"/>
  <c r="A1692" i="14" s="1"/>
  <c r="F53" i="12"/>
  <c r="F51" i="13" s="1"/>
  <c r="F233" i="12"/>
  <c r="F614" i="12"/>
  <c r="F489" i="12"/>
  <c r="AH489" i="12" s="1"/>
  <c r="E3375" i="14"/>
  <c r="A3375" i="14" s="1"/>
  <c r="F1045" i="12"/>
  <c r="F496" i="12"/>
  <c r="E2857" i="14"/>
  <c r="A2857" i="14" s="1"/>
  <c r="E3406" i="14"/>
  <c r="A3406" i="14" s="1"/>
  <c r="E2482" i="14"/>
  <c r="A2482" i="14" s="1"/>
  <c r="E2116" i="14"/>
  <c r="A2116" i="14" s="1"/>
  <c r="E2978" i="14"/>
  <c r="A2978" i="14" s="1"/>
  <c r="E2421" i="14"/>
  <c r="A2421" i="14" s="1"/>
  <c r="E3651" i="14"/>
  <c r="A3651" i="14" s="1"/>
  <c r="F1165" i="12"/>
  <c r="AH1165" i="12" s="1"/>
  <c r="F1080" i="12"/>
  <c r="F332" i="12"/>
  <c r="F8" i="12"/>
  <c r="E3050" i="14"/>
  <c r="A3050" i="14" s="1"/>
  <c r="E1251" i="14"/>
  <c r="A1251" i="14" s="1"/>
  <c r="E1867" i="14"/>
  <c r="A1867" i="14" s="1"/>
  <c r="E419" i="14"/>
  <c r="A419" i="14" s="1"/>
  <c r="E2804" i="14"/>
  <c r="A2804" i="14" s="1"/>
  <c r="E3184" i="14"/>
  <c r="A3184" i="14" s="1"/>
  <c r="E2832" i="14"/>
  <c r="A2832" i="14" s="1"/>
  <c r="E1578" i="14"/>
  <c r="A1578" i="14" s="1"/>
  <c r="E1276" i="14"/>
  <c r="A1276" i="14" s="1"/>
  <c r="E3507" i="14"/>
  <c r="A3507" i="14" s="1"/>
  <c r="E1844" i="14"/>
  <c r="A1844" i="14" s="1"/>
  <c r="E360" i="14"/>
  <c r="A360" i="14" s="1"/>
  <c r="E3004" i="14"/>
  <c r="A3004" i="14" s="1"/>
  <c r="E2850" i="14"/>
  <c r="A2850" i="14" s="1"/>
  <c r="F619" i="12"/>
  <c r="F589" i="13" s="1"/>
  <c r="F1034" i="12"/>
  <c r="F417" i="12"/>
  <c r="F140" i="12"/>
  <c r="F373" i="12"/>
  <c r="E2155" i="14"/>
  <c r="A2155" i="14" s="1"/>
  <c r="E2970" i="14"/>
  <c r="A2970" i="14" s="1"/>
  <c r="E2417" i="14"/>
  <c r="A2417" i="14" s="1"/>
  <c r="E1020" i="14"/>
  <c r="A1020" i="14" s="1"/>
  <c r="F546" i="12"/>
  <c r="F93" i="12"/>
  <c r="F90" i="13" s="1"/>
  <c r="F1089" i="12"/>
  <c r="B1089" i="12" s="1"/>
  <c r="F321" i="12"/>
  <c r="F548" i="12"/>
  <c r="E94" i="14"/>
  <c r="A94" i="14" s="1"/>
  <c r="F511" i="12"/>
  <c r="AH511" i="12" s="1"/>
  <c r="F169" i="12"/>
  <c r="F164" i="13" s="1"/>
  <c r="F1042" i="12"/>
  <c r="F307" i="12"/>
  <c r="AH307" i="12" s="1"/>
  <c r="E2881" i="14"/>
  <c r="A2881" i="14" s="1"/>
  <c r="F1132" i="12"/>
  <c r="AH1132" i="12" s="1"/>
  <c r="F149" i="12"/>
  <c r="F145" i="13" s="1"/>
  <c r="F1052" i="12"/>
  <c r="AH1052" i="12" s="1"/>
  <c r="F502" i="12"/>
  <c r="F480" i="13" s="1"/>
  <c r="E1604" i="14"/>
  <c r="A1604" i="14" s="1"/>
  <c r="F38" i="12"/>
  <c r="AH38" i="12" s="1"/>
  <c r="F581" i="12"/>
  <c r="B581" i="12" s="1"/>
  <c r="F1166" i="12"/>
  <c r="AH1166" i="12" s="1"/>
  <c r="F1057" i="12"/>
  <c r="AH1057" i="12" s="1"/>
  <c r="F436" i="12"/>
  <c r="F419" i="13" s="1"/>
  <c r="F9" i="12"/>
  <c r="B9" i="12" s="1"/>
  <c r="E3306" i="14"/>
  <c r="A3306" i="14" s="1"/>
  <c r="E411" i="14"/>
  <c r="A411" i="14" s="1"/>
  <c r="E2419" i="14"/>
  <c r="A2419" i="14" s="1"/>
  <c r="E2110" i="14"/>
  <c r="A2110" i="14" s="1"/>
  <c r="E3389" i="14"/>
  <c r="A3389" i="14" s="1"/>
  <c r="E2059" i="14"/>
  <c r="A2059" i="14" s="1"/>
  <c r="E434" i="14"/>
  <c r="A434" i="14" s="1"/>
  <c r="E3116" i="14"/>
  <c r="A3116" i="14" s="1"/>
  <c r="E3483" i="14"/>
  <c r="A3483" i="14" s="1"/>
  <c r="F168" i="12"/>
  <c r="B168" i="12" s="1"/>
  <c r="E3462" i="14"/>
  <c r="A3462" i="14" s="1"/>
  <c r="E2393" i="14"/>
  <c r="A2393" i="14" s="1"/>
  <c r="E769" i="14"/>
  <c r="A769" i="14" s="1"/>
  <c r="E2504" i="14"/>
  <c r="A2504" i="14" s="1"/>
  <c r="E3166" i="14"/>
  <c r="A3166" i="14" s="1"/>
  <c r="E2273" i="14"/>
  <c r="A2273" i="14" s="1"/>
  <c r="E1072" i="14"/>
  <c r="A1072" i="14" s="1"/>
  <c r="E2915" i="14"/>
  <c r="A2915" i="14" s="1"/>
  <c r="E375" i="14"/>
  <c r="A375" i="14" s="1"/>
  <c r="E2771" i="14"/>
  <c r="A2771" i="14" s="1"/>
  <c r="E2877" i="14"/>
  <c r="A2877" i="14" s="1"/>
  <c r="E941" i="14"/>
  <c r="A941" i="14" s="1"/>
  <c r="E966" i="14"/>
  <c r="A966" i="14" s="1"/>
  <c r="E3108" i="14"/>
  <c r="A3108" i="14" s="1"/>
  <c r="E1162" i="14"/>
  <c r="A1162" i="14" s="1"/>
  <c r="E2889" i="14"/>
  <c r="A2889" i="14" s="1"/>
  <c r="E1055" i="14"/>
  <c r="A1055" i="14" s="1"/>
  <c r="F110" i="12"/>
  <c r="B110" i="12" s="1"/>
  <c r="F385" i="12"/>
  <c r="F373" i="13" s="1"/>
  <c r="E3220" i="14"/>
  <c r="A3220" i="14" s="1"/>
  <c r="E703" i="14"/>
  <c r="A703" i="14" s="1"/>
  <c r="E2626" i="14"/>
  <c r="A2626" i="14" s="1"/>
  <c r="E1827" i="14"/>
  <c r="A1827" i="14" s="1"/>
  <c r="E1118" i="14"/>
  <c r="A1118" i="14" s="1"/>
  <c r="D595" i="4" s="1"/>
  <c r="E681" i="14"/>
  <c r="A681" i="14" s="1"/>
  <c r="E459" i="14"/>
  <c r="A459" i="14" s="1"/>
  <c r="E78" i="14"/>
  <c r="A78" i="14" s="1"/>
  <c r="E2298" i="14"/>
  <c r="A2298" i="14" s="1"/>
  <c r="F274" i="12"/>
  <c r="B274" i="12" s="1"/>
  <c r="E302" i="14"/>
  <c r="A302" i="14" s="1"/>
  <c r="E3026" i="14"/>
  <c r="A3026" i="14" s="1"/>
  <c r="F343" i="12"/>
  <c r="B343" i="12" s="1"/>
  <c r="E499" i="14"/>
  <c r="A499" i="14" s="1"/>
  <c r="F552" i="12"/>
  <c r="AH552" i="12" s="1"/>
  <c r="F269" i="12"/>
  <c r="F257" i="13" s="1"/>
  <c r="E3149" i="14"/>
  <c r="A3149" i="14" s="1"/>
  <c r="F1162" i="12"/>
  <c r="AH1162" i="12" s="1"/>
  <c r="E3348" i="14"/>
  <c r="A3348" i="14" s="1"/>
  <c r="E2397" i="14"/>
  <c r="A2397" i="14" s="1"/>
  <c r="E1910" i="14"/>
  <c r="A1910" i="14" s="1"/>
  <c r="E1215" i="14"/>
  <c r="A1215" i="14" s="1"/>
  <c r="E105" i="14"/>
  <c r="A105" i="14" s="1"/>
  <c r="E2064" i="14"/>
  <c r="A2064" i="14" s="1"/>
  <c r="E1496" i="14"/>
  <c r="A1496" i="14" s="1"/>
  <c r="E2203" i="14"/>
  <c r="A2203" i="14" s="1"/>
  <c r="E1115" i="14"/>
  <c r="A1115" i="14" s="1"/>
  <c r="E216" i="14"/>
  <c r="A216" i="14" s="1"/>
  <c r="E3641" i="14"/>
  <c r="A3641" i="14" s="1"/>
  <c r="E1960" i="14"/>
  <c r="A1960" i="14" s="1"/>
  <c r="F75" i="12"/>
  <c r="B75" i="12" s="1"/>
  <c r="E2286" i="14"/>
  <c r="A2286" i="14" s="1"/>
  <c r="E2979" i="14"/>
  <c r="A2979" i="14" s="1"/>
  <c r="E193" i="14"/>
  <c r="A193" i="14" s="1"/>
  <c r="E2893" i="14"/>
  <c r="A2893" i="14" s="1"/>
  <c r="E1524" i="14"/>
  <c r="A1524" i="14" s="1"/>
  <c r="E2711" i="14"/>
  <c r="A2711" i="14" s="1"/>
  <c r="E1517" i="14"/>
  <c r="A1517" i="14" s="1"/>
  <c r="E103" i="14"/>
  <c r="A103" i="14" s="1"/>
  <c r="E909" i="14"/>
  <c r="A909" i="14" s="1"/>
  <c r="E1341" i="14"/>
  <c r="A1341" i="14" s="1"/>
  <c r="E3062" i="14"/>
  <c r="A3062" i="14" s="1"/>
  <c r="E3544" i="14"/>
  <c r="A3544" i="14" s="1"/>
  <c r="E2091" i="14"/>
  <c r="A2091" i="14" s="1"/>
  <c r="E2235" i="14"/>
  <c r="A2235" i="14" s="1"/>
  <c r="E855" i="14"/>
  <c r="A855" i="14" s="1"/>
  <c r="E1527" i="14"/>
  <c r="A1527" i="14" s="1"/>
  <c r="E2789" i="14"/>
  <c r="A2789" i="14" s="1"/>
  <c r="E1785" i="14"/>
  <c r="A1785" i="14" s="1"/>
  <c r="F345" i="12"/>
  <c r="F333" i="13" s="1"/>
  <c r="E2347" i="14"/>
  <c r="A2347" i="14" s="1"/>
  <c r="E163" i="14"/>
  <c r="A163" i="14" s="1"/>
  <c r="E3279" i="14"/>
  <c r="A3279" i="14" s="1"/>
  <c r="E1620" i="14"/>
  <c r="A1620" i="14" s="1"/>
  <c r="E2051" i="14"/>
  <c r="A2051" i="14" s="1"/>
  <c r="E3428" i="14"/>
  <c r="A3428" i="14" s="1"/>
  <c r="E1553" i="14"/>
  <c r="A1553" i="14" s="1"/>
  <c r="E2258" i="14"/>
  <c r="A2258" i="14" s="1"/>
  <c r="E783" i="14"/>
  <c r="A783" i="14" s="1"/>
  <c r="E2178" i="14"/>
  <c r="A2178" i="14" s="1"/>
  <c r="E3353" i="14"/>
  <c r="A3353" i="14" s="1"/>
  <c r="E116" i="14"/>
  <c r="A116" i="14" s="1"/>
  <c r="E2302" i="14"/>
  <c r="A2302" i="14" s="1"/>
  <c r="E1314" i="14"/>
  <c r="A1314" i="14" s="1"/>
  <c r="E2267" i="14"/>
  <c r="A2267" i="14" s="1"/>
  <c r="E1252" i="14"/>
  <c r="A1252" i="14" s="1"/>
  <c r="E450" i="14"/>
  <c r="A450" i="14" s="1"/>
  <c r="E3595" i="14"/>
  <c r="A3595" i="14" s="1"/>
  <c r="F413" i="13"/>
  <c r="B430" i="12"/>
  <c r="AH430" i="12"/>
  <c r="AH320" i="12"/>
  <c r="AH303" i="12"/>
  <c r="F585" i="13"/>
  <c r="B573" i="12"/>
  <c r="F404" i="13"/>
  <c r="AH615" i="12"/>
  <c r="B320" i="12"/>
  <c r="AH417" i="12"/>
  <c r="AH261" i="12"/>
  <c r="F163" i="13"/>
  <c r="F374" i="13"/>
  <c r="B77" i="12"/>
  <c r="D1029" i="4"/>
  <c r="E779" i="4"/>
  <c r="F166" i="13"/>
  <c r="F42" i="13"/>
  <c r="E1037" i="4"/>
  <c r="F192" i="13"/>
  <c r="AH157" i="12"/>
  <c r="AH363" i="12"/>
  <c r="F1003" i="4"/>
  <c r="AH171" i="12"/>
  <c r="F242" i="13"/>
  <c r="B542" i="12"/>
  <c r="E1039" i="4"/>
  <c r="B363" i="12"/>
  <c r="B233" i="12"/>
  <c r="D1003" i="4"/>
  <c r="B611" i="12"/>
  <c r="AH444" i="12"/>
  <c r="AH359" i="12"/>
  <c r="B201" i="12"/>
  <c r="B378" i="12"/>
  <c r="F452" i="13"/>
  <c r="F402" i="13"/>
  <c r="D539" i="4"/>
  <c r="B452" i="12"/>
  <c r="F420" i="13"/>
  <c r="AH1106" i="12"/>
  <c r="AH378" i="12"/>
  <c r="AH611" i="12"/>
  <c r="AH437" i="12"/>
  <c r="F275" i="13"/>
  <c r="B353" i="12"/>
  <c r="AH211" i="12"/>
  <c r="B329" i="12"/>
  <c r="AH1058" i="12"/>
  <c r="B211" i="12"/>
  <c r="F197" i="13"/>
  <c r="AH54" i="12"/>
  <c r="AH329" i="12"/>
  <c r="B625" i="12"/>
  <c r="AH613" i="12"/>
  <c r="AH338" i="12"/>
  <c r="B157" i="12"/>
  <c r="E1882" i="14"/>
  <c r="A1882" i="14" s="1"/>
  <c r="E605" i="14"/>
  <c r="A605" i="14" s="1"/>
  <c r="E416" i="14"/>
  <c r="A416" i="14" s="1"/>
  <c r="E1009" i="14"/>
  <c r="A1009" i="14" s="1"/>
  <c r="E1904" i="14"/>
  <c r="A1904" i="14" s="1"/>
  <c r="E221" i="14"/>
  <c r="A221" i="14" s="1"/>
  <c r="E2141" i="14"/>
  <c r="A2141" i="14" s="1"/>
  <c r="E1274" i="4" s="1"/>
  <c r="E2356" i="14"/>
  <c r="A2356" i="14" s="1"/>
  <c r="F37" i="12"/>
  <c r="AH37" i="12" s="1"/>
  <c r="F85" i="12"/>
  <c r="AH85" i="12" s="1"/>
  <c r="F364" i="12"/>
  <c r="F188" i="12"/>
  <c r="E160" i="14"/>
  <c r="A160" i="14" s="1"/>
  <c r="E800" i="14"/>
  <c r="A800" i="14" s="1"/>
  <c r="F627" i="12"/>
  <c r="E725" i="14"/>
  <c r="A725" i="14" s="1"/>
  <c r="E2526" i="14"/>
  <c r="A2526" i="14" s="1"/>
  <c r="E3361" i="14"/>
  <c r="A3361" i="14" s="1"/>
  <c r="F356" i="12"/>
  <c r="E195" i="14"/>
  <c r="A195" i="14" s="1"/>
  <c r="E1207" i="14"/>
  <c r="A1207" i="14" s="1"/>
  <c r="E2274" i="14"/>
  <c r="A2274" i="14" s="1"/>
  <c r="E1721" i="14"/>
  <c r="A1721" i="14" s="1"/>
  <c r="E26" i="14"/>
  <c r="A26" i="14" s="1"/>
  <c r="F593" i="12"/>
  <c r="E2257" i="14"/>
  <c r="A2257" i="14" s="1"/>
  <c r="F21" i="12"/>
  <c r="E307" i="14"/>
  <c r="A307" i="14" s="1"/>
  <c r="E1123" i="14"/>
  <c r="A1123" i="14" s="1"/>
  <c r="D613" i="4" s="1"/>
  <c r="E785" i="14"/>
  <c r="A785" i="14" s="1"/>
  <c r="E394" i="14"/>
  <c r="A394" i="14" s="1"/>
  <c r="E2473" i="14"/>
  <c r="A2473" i="14" s="1"/>
  <c r="E1088" i="14"/>
  <c r="A1088" i="14" s="1"/>
  <c r="E3097" i="14"/>
  <c r="A3097" i="14" s="1"/>
  <c r="F223" i="12"/>
  <c r="E6" i="14"/>
  <c r="A6" i="14" s="1"/>
  <c r="E3080" i="14"/>
  <c r="A3080" i="14" s="1"/>
  <c r="E3150" i="14"/>
  <c r="A3150" i="14" s="1"/>
  <c r="E2222" i="14"/>
  <c r="A2222" i="14" s="1"/>
  <c r="F374" i="12"/>
  <c r="AH374" i="12" s="1"/>
  <c r="F468" i="12"/>
  <c r="B468" i="12" s="1"/>
  <c r="E1801" i="14"/>
  <c r="A1801" i="14" s="1"/>
  <c r="D1049" i="4" s="1"/>
  <c r="F19" i="12"/>
  <c r="F84" i="12"/>
  <c r="F81" i="13" s="1"/>
  <c r="F512" i="12"/>
  <c r="AH512" i="12" s="1"/>
  <c r="E848" i="14"/>
  <c r="A848" i="14" s="1"/>
  <c r="F438" i="12"/>
  <c r="F362" i="12"/>
  <c r="E1062" i="14"/>
  <c r="A1062" i="14" s="1"/>
  <c r="E836" i="14"/>
  <c r="A836" i="14" s="1"/>
  <c r="E3090" i="14"/>
  <c r="A3090" i="14" s="1"/>
  <c r="E164" i="14"/>
  <c r="A164" i="14" s="1"/>
  <c r="E924" i="14"/>
  <c r="A924" i="14" s="1"/>
  <c r="E2325" i="14"/>
  <c r="A2325" i="14" s="1"/>
  <c r="E186" i="14"/>
  <c r="A186" i="14" s="1"/>
  <c r="E3357" i="14"/>
  <c r="A3357" i="14" s="1"/>
  <c r="E3489" i="14"/>
  <c r="A3489" i="14" s="1"/>
  <c r="F369" i="12"/>
  <c r="E2897" i="14"/>
  <c r="A2897" i="14" s="1"/>
  <c r="E31" i="14"/>
  <c r="A31" i="14" s="1"/>
  <c r="E3204" i="14"/>
  <c r="A3204" i="14" s="1"/>
  <c r="E1914" i="4" s="1"/>
  <c r="F231" i="12"/>
  <c r="F74" i="12"/>
  <c r="E3308" i="14"/>
  <c r="A3308" i="14" s="1"/>
  <c r="E403" i="14"/>
  <c r="A403" i="14" s="1"/>
  <c r="E2620" i="14"/>
  <c r="A2620" i="14" s="1"/>
  <c r="F266" i="12"/>
  <c r="E1580" i="14"/>
  <c r="A1580" i="14" s="1"/>
  <c r="E3395" i="14"/>
  <c r="A3395" i="14" s="1"/>
  <c r="E3276" i="14"/>
  <c r="A3276" i="14" s="1"/>
  <c r="E3520" i="14"/>
  <c r="A3520" i="14" s="1"/>
  <c r="E2141" i="4" s="1"/>
  <c r="E2177" i="14"/>
  <c r="A2177" i="14" s="1"/>
  <c r="F217" i="12"/>
  <c r="E2777" i="14"/>
  <c r="A2777" i="14" s="1"/>
  <c r="F236" i="12"/>
  <c r="E1426" i="14"/>
  <c r="A1426" i="14" s="1"/>
  <c r="E2946" i="14"/>
  <c r="A2946" i="14" s="1"/>
  <c r="E2359" i="14"/>
  <c r="A2359" i="14" s="1"/>
  <c r="E2388" i="14"/>
  <c r="A2388" i="14" s="1"/>
  <c r="E2329" i="14"/>
  <c r="A2329" i="14" s="1"/>
  <c r="E2606" i="14"/>
  <c r="A2606" i="14" s="1"/>
  <c r="F339" i="12"/>
  <c r="F327" i="13" s="1"/>
  <c r="F485" i="12"/>
  <c r="F240" i="12"/>
  <c r="AH240" i="12" s="1"/>
  <c r="F634" i="12"/>
  <c r="AH634" i="12" s="1"/>
  <c r="E952" i="14"/>
  <c r="A952" i="14" s="1"/>
  <c r="E3475" i="14"/>
  <c r="A3475" i="14" s="1"/>
  <c r="E3158" i="14"/>
  <c r="A3158" i="14" s="1"/>
  <c r="E2166" i="14"/>
  <c r="A2166" i="14" s="1"/>
  <c r="E1894" i="14"/>
  <c r="A1894" i="14" s="1"/>
  <c r="E2344" i="14"/>
  <c r="A2344" i="14" s="1"/>
  <c r="E2439" i="14"/>
  <c r="A2439" i="14" s="1"/>
  <c r="F396" i="12"/>
  <c r="E1729" i="14"/>
  <c r="A1729" i="14" s="1"/>
  <c r="D1016" i="4" s="1"/>
  <c r="F1048" i="12"/>
  <c r="E3358" i="14"/>
  <c r="A3358" i="14" s="1"/>
  <c r="F503" i="12"/>
  <c r="E566" i="14"/>
  <c r="A566" i="14" s="1"/>
  <c r="E2912" i="14"/>
  <c r="A2912" i="14" s="1"/>
  <c r="E540" i="14"/>
  <c r="A540" i="14" s="1"/>
  <c r="E845" i="14"/>
  <c r="A845" i="14" s="1"/>
  <c r="F242" i="12"/>
  <c r="E1233" i="14"/>
  <c r="A1233" i="14" s="1"/>
  <c r="E325" i="14"/>
  <c r="A325" i="14" s="1"/>
  <c r="E1702" i="14"/>
  <c r="A1702" i="14" s="1"/>
  <c r="F510" i="12"/>
  <c r="F252" i="12"/>
  <c r="F209" i="12"/>
  <c r="E1399" i="14"/>
  <c r="A1399" i="14" s="1"/>
  <c r="F1090" i="12"/>
  <c r="E183" i="14"/>
  <c r="A183" i="14" s="1"/>
  <c r="E2423" i="14"/>
  <c r="A2423" i="14" s="1"/>
  <c r="F132" i="12"/>
  <c r="F578" i="12"/>
  <c r="E2128" i="14"/>
  <c r="A2128" i="14" s="1"/>
  <c r="F281" i="12"/>
  <c r="E2094" i="14"/>
  <c r="A2094" i="14" s="1"/>
  <c r="E1741" i="14"/>
  <c r="A1741" i="14" s="1"/>
  <c r="E2622" i="14"/>
  <c r="A2622" i="14" s="1"/>
  <c r="E3415" i="14"/>
  <c r="A3415" i="14" s="1"/>
  <c r="F422" i="12"/>
  <c r="F429" i="12"/>
  <c r="E3102" i="14"/>
  <c r="A3102" i="14" s="1"/>
  <c r="F141" i="12"/>
  <c r="F1033" i="12"/>
  <c r="E2968" i="14"/>
  <c r="A2968" i="14" s="1"/>
  <c r="E906" i="14"/>
  <c r="A906" i="14" s="1"/>
  <c r="F57" i="12"/>
  <c r="E2282" i="14"/>
  <c r="A2282" i="14" s="1"/>
  <c r="E1459" i="14"/>
  <c r="A1459" i="14" s="1"/>
  <c r="E923" i="14"/>
  <c r="A923" i="14" s="1"/>
  <c r="E3599" i="14"/>
  <c r="A3599" i="14" s="1"/>
  <c r="E3557" i="14"/>
  <c r="A3557" i="14" s="1"/>
  <c r="F2169" i="4" s="1"/>
  <c r="E1182" i="14"/>
  <c r="A1182" i="14" s="1"/>
  <c r="E623" i="14"/>
  <c r="A623" i="14" s="1"/>
  <c r="E3318" i="14"/>
  <c r="A3318" i="14" s="1"/>
  <c r="F257" i="12"/>
  <c r="E1892" i="14"/>
  <c r="A1892" i="14" s="1"/>
  <c r="E3470" i="14"/>
  <c r="A3470" i="14" s="1"/>
  <c r="F492" i="12"/>
  <c r="E2035" i="14"/>
  <c r="A2035" i="14" s="1"/>
  <c r="F116" i="12"/>
  <c r="B349" i="12"/>
  <c r="F337" i="13"/>
  <c r="AH349" i="12"/>
  <c r="F262" i="13"/>
  <c r="B336" i="12"/>
  <c r="F324" i="13"/>
  <c r="AH599" i="12"/>
  <c r="F570" i="13"/>
  <c r="B599" i="12"/>
  <c r="B613" i="12"/>
  <c r="E1038" i="4"/>
  <c r="E591" i="4"/>
  <c r="F2209" i="4"/>
  <c r="F323" i="13"/>
  <c r="D1034" i="4"/>
  <c r="AH111" i="12"/>
  <c r="D779" i="4"/>
  <c r="AH482" i="12"/>
  <c r="F462" i="13"/>
  <c r="B4" i="12"/>
  <c r="AH4" i="12"/>
  <c r="AH538" i="12"/>
  <c r="F511" i="13"/>
  <c r="B538" i="12"/>
  <c r="AH224" i="12"/>
  <c r="F214" i="13"/>
  <c r="B224" i="12"/>
  <c r="B1162" i="12"/>
  <c r="AH172" i="12"/>
  <c r="B172" i="12"/>
  <c r="F167" i="13"/>
  <c r="B1166" i="12"/>
  <c r="AH480" i="12"/>
  <c r="B480" i="12"/>
  <c r="F460" i="13"/>
  <c r="AH260" i="12"/>
  <c r="F248" i="13"/>
  <c r="B260" i="12"/>
  <c r="AH415" i="12"/>
  <c r="F401" i="13"/>
  <c r="B415" i="12"/>
  <c r="F1037" i="4"/>
  <c r="F558" i="4"/>
  <c r="E558" i="4"/>
  <c r="AH1044" i="12"/>
  <c r="B338" i="12"/>
  <c r="E1021" i="4"/>
  <c r="F179" i="13"/>
  <c r="F36" i="13"/>
  <c r="B557" i="12"/>
  <c r="B111" i="12"/>
  <c r="AH121" i="12"/>
  <c r="F117" i="13"/>
  <c r="B419" i="12"/>
  <c r="F405" i="13"/>
  <c r="B296" i="12"/>
  <c r="AH296" i="12"/>
  <c r="F284" i="13"/>
  <c r="AH73" i="12"/>
  <c r="B500" i="12"/>
  <c r="F478" i="13"/>
  <c r="AH500" i="12"/>
  <c r="AH1155" i="12"/>
  <c r="B1155" i="12"/>
  <c r="B383" i="12"/>
  <c r="F371" i="13"/>
  <c r="D1038" i="4"/>
  <c r="F75" i="13"/>
  <c r="B205" i="12"/>
  <c r="D1031" i="4"/>
  <c r="D1021" i="4"/>
  <c r="F1021" i="4"/>
  <c r="F310" i="13"/>
  <c r="AH557" i="12"/>
  <c r="B359" i="12"/>
  <c r="AH353" i="12"/>
  <c r="AH336" i="12"/>
  <c r="B600" i="12"/>
  <c r="AH600" i="12"/>
  <c r="F571" i="13"/>
  <c r="B1108" i="12"/>
  <c r="AH1108" i="12"/>
  <c r="B287" i="12"/>
  <c r="B335" i="12"/>
  <c r="B471" i="12"/>
  <c r="B254" i="12"/>
  <c r="B1153" i="12"/>
  <c r="B322" i="12"/>
  <c r="B386" i="12"/>
  <c r="E2726" i="14"/>
  <c r="A2726" i="14" s="1"/>
  <c r="E1646" i="14"/>
  <c r="A1646" i="14" s="1"/>
  <c r="E1793" i="14"/>
  <c r="A1793" i="14" s="1"/>
  <c r="E1015" i="14"/>
  <c r="A1015" i="14" s="1"/>
  <c r="E1242" i="14"/>
  <c r="A1242" i="14" s="1"/>
  <c r="E708" i="14"/>
  <c r="A708" i="14" s="1"/>
  <c r="E3083" i="14"/>
  <c r="A3083" i="14" s="1"/>
  <c r="E2404" i="14"/>
  <c r="A2404" i="14" s="1"/>
  <c r="E503" i="14"/>
  <c r="A503" i="14" s="1"/>
  <c r="E2945" i="14"/>
  <c r="A2945" i="14" s="1"/>
  <c r="E484" i="14"/>
  <c r="A484" i="14" s="1"/>
  <c r="E1054" i="14"/>
  <c r="A1054" i="14" s="1"/>
  <c r="E2005" i="14"/>
  <c r="A2005" i="14" s="1"/>
  <c r="E665" i="14"/>
  <c r="A665" i="14" s="1"/>
  <c r="E1283" i="14"/>
  <c r="A1283" i="14" s="1"/>
  <c r="E3450" i="14"/>
  <c r="A3450" i="14" s="1"/>
  <c r="E110" i="14"/>
  <c r="A110" i="14" s="1"/>
  <c r="E298" i="14"/>
  <c r="A298" i="14" s="1"/>
  <c r="E1506" i="14"/>
  <c r="A1506" i="14" s="1"/>
  <c r="E758" i="14"/>
  <c r="A758" i="14" s="1"/>
  <c r="E3224" i="14"/>
  <c r="A3224" i="14" s="1"/>
  <c r="E264" i="14"/>
  <c r="A264" i="14" s="1"/>
  <c r="E3419" i="14"/>
  <c r="A3419" i="14" s="1"/>
  <c r="E2848" i="14"/>
  <c r="A2848" i="14" s="1"/>
  <c r="E2041" i="14"/>
  <c r="A2041" i="14" s="1"/>
  <c r="E176" i="14"/>
  <c r="A176" i="14" s="1"/>
  <c r="E650" i="14"/>
  <c r="A650" i="14" s="1"/>
  <c r="E3630" i="14"/>
  <c r="A3630" i="14" s="1"/>
  <c r="E2016" i="14"/>
  <c r="A2016" i="14" s="1"/>
  <c r="E1126" i="14"/>
  <c r="A1126" i="14" s="1"/>
  <c r="E2159" i="14"/>
  <c r="A2159" i="14" s="1"/>
  <c r="E3024" i="14"/>
  <c r="A3024" i="14" s="1"/>
  <c r="E3073" i="14"/>
  <c r="A3073" i="14" s="1"/>
  <c r="E2871" i="14"/>
  <c r="A2871" i="14" s="1"/>
  <c r="E2908" i="14"/>
  <c r="A2908" i="14" s="1"/>
  <c r="E1977" i="14"/>
  <c r="A1977" i="14" s="1"/>
  <c r="E1476" i="14"/>
  <c r="A1476" i="14" s="1"/>
  <c r="E2624" i="14"/>
  <c r="A2624" i="14" s="1"/>
  <c r="E2709" i="14"/>
  <c r="A2709" i="14" s="1"/>
  <c r="E751" i="14"/>
  <c r="A751" i="14" s="1"/>
  <c r="E3317" i="14"/>
  <c r="A3317" i="14" s="1"/>
  <c r="E1933" i="4" s="1"/>
  <c r="E2808" i="14"/>
  <c r="A2808" i="14" s="1"/>
  <c r="E3467" i="14"/>
  <c r="A3467" i="14" s="1"/>
  <c r="E3446" i="14"/>
  <c r="A3446" i="14" s="1"/>
  <c r="E2997" i="14"/>
  <c r="A2997" i="14" s="1"/>
  <c r="E549" i="14"/>
  <c r="A549" i="14" s="1"/>
  <c r="E2616" i="14"/>
  <c r="A2616" i="14" s="1"/>
  <c r="E47" i="14"/>
  <c r="A47" i="14" s="1"/>
  <c r="E2360" i="14"/>
  <c r="A2360" i="14" s="1"/>
  <c r="E3036" i="14"/>
  <c r="A3036" i="14" s="1"/>
  <c r="E1452" i="14"/>
  <c r="A1452" i="14" s="1"/>
  <c r="E1889" i="14"/>
  <c r="A1889" i="14" s="1"/>
  <c r="E1219" i="14"/>
  <c r="A1219" i="14" s="1"/>
  <c r="E3385" i="14"/>
  <c r="A3385" i="14" s="1"/>
  <c r="E2327" i="14"/>
  <c r="A2327" i="14" s="1"/>
  <c r="E2303" i="14"/>
  <c r="A2303" i="14" s="1"/>
  <c r="E2506" i="14"/>
  <c r="A2506" i="14" s="1"/>
  <c r="E2118" i="14"/>
  <c r="A2118" i="14" s="1"/>
  <c r="E294" i="14"/>
  <c r="A294" i="14" s="1"/>
  <c r="E1116" i="14"/>
  <c r="A1116" i="14" s="1"/>
  <c r="E1543" i="14"/>
  <c r="A1543" i="14" s="1"/>
  <c r="E13" i="14"/>
  <c r="A13" i="14" s="1"/>
  <c r="E2558" i="14"/>
  <c r="A2558" i="14" s="1"/>
  <c r="E2217" i="14"/>
  <c r="A2217" i="14" s="1"/>
  <c r="E2507" i="14"/>
  <c r="A2507" i="14" s="1"/>
  <c r="E1908" i="14"/>
  <c r="A1908" i="14" s="1"/>
  <c r="E1618" i="14"/>
  <c r="A1618" i="14" s="1"/>
  <c r="E1628" i="14"/>
  <c r="A1628" i="14" s="1"/>
  <c r="E2528" i="14"/>
  <c r="A2528" i="14" s="1"/>
  <c r="E1319" i="14"/>
  <c r="A1319" i="14" s="1"/>
  <c r="E1229" i="14"/>
  <c r="A1229" i="14" s="1"/>
  <c r="E1254" i="14"/>
  <c r="A1254" i="14" s="1"/>
  <c r="E372" i="14"/>
  <c r="A372" i="14" s="1"/>
  <c r="E3496" i="14"/>
  <c r="A3496" i="14" s="1"/>
  <c r="E512" i="14"/>
  <c r="A512" i="14" s="1"/>
  <c r="E3548" i="14"/>
  <c r="A3548" i="14" s="1"/>
  <c r="E1531" i="14"/>
  <c r="A1531" i="14" s="1"/>
  <c r="E2522" i="14"/>
  <c r="A2522" i="14" s="1"/>
  <c r="E1619" i="14"/>
  <c r="A1619" i="14" s="1"/>
  <c r="E585" i="14"/>
  <c r="A585" i="14" s="1"/>
  <c r="E2279" i="14"/>
  <c r="A2279" i="14" s="1"/>
  <c r="D1350" i="4" s="1"/>
  <c r="E1815" i="14"/>
  <c r="A1815" i="14" s="1"/>
  <c r="E622" i="14"/>
  <c r="A622" i="14" s="1"/>
  <c r="E329" i="14"/>
  <c r="A329" i="14" s="1"/>
  <c r="E1705" i="14"/>
  <c r="A1705" i="14" s="1"/>
  <c r="E827" i="14"/>
  <c r="A827" i="14" s="1"/>
  <c r="E3300" i="14"/>
  <c r="A3300" i="14" s="1"/>
  <c r="E477" i="14"/>
  <c r="A477" i="14" s="1"/>
  <c r="E2429" i="14"/>
  <c r="A2429" i="14" s="1"/>
  <c r="E2245" i="14"/>
  <c r="A2245" i="14" s="1"/>
  <c r="E2974" i="14"/>
  <c r="A2974" i="14" s="1"/>
  <c r="E1709" i="14"/>
  <c r="A1709" i="14" s="1"/>
  <c r="E368" i="14"/>
  <c r="A368" i="14" s="1"/>
  <c r="E2691" i="14"/>
  <c r="A2691" i="14" s="1"/>
  <c r="E840" i="14"/>
  <c r="A840" i="14" s="1"/>
  <c r="E1930" i="14"/>
  <c r="A1930" i="14" s="1"/>
  <c r="E2337" i="14"/>
  <c r="A2337" i="14" s="1"/>
  <c r="E2617" i="14"/>
  <c r="A2617" i="14" s="1"/>
  <c r="E1988" i="14"/>
  <c r="A1988" i="14" s="1"/>
  <c r="E1264" i="14"/>
  <c r="A1264" i="14" s="1"/>
  <c r="E1074" i="14"/>
  <c r="A1074" i="14" s="1"/>
  <c r="E1711" i="14"/>
  <c r="A1711" i="14" s="1"/>
  <c r="E2977" i="14"/>
  <c r="A2977" i="14" s="1"/>
  <c r="E1515" i="14"/>
  <c r="A1515" i="14" s="1"/>
  <c r="E1010" i="14"/>
  <c r="A1010" i="14" s="1"/>
  <c r="E3255" i="14"/>
  <c r="A3255" i="14" s="1"/>
  <c r="E2510" i="14"/>
  <c r="A2510" i="14" s="1"/>
  <c r="E55" i="14"/>
  <c r="A55" i="14" s="1"/>
  <c r="E1720" i="14"/>
  <c r="A1720" i="14" s="1"/>
  <c r="E1547" i="14"/>
  <c r="A1547" i="14" s="1"/>
  <c r="E2829" i="14"/>
  <c r="A2829" i="14" s="1"/>
  <c r="E71" i="14"/>
  <c r="A71" i="14" s="1"/>
  <c r="E2209" i="14"/>
  <c r="A2209" i="14" s="1"/>
  <c r="E1311" i="14"/>
  <c r="A1311" i="14" s="1"/>
  <c r="E2927" i="14"/>
  <c r="A2927" i="14" s="1"/>
  <c r="E2477" i="14"/>
  <c r="A2477" i="14" s="1"/>
  <c r="E2923" i="14"/>
  <c r="A2923" i="14" s="1"/>
  <c r="E2645" i="14"/>
  <c r="A2645" i="14" s="1"/>
  <c r="E2914" i="14"/>
  <c r="A2914" i="14" s="1"/>
  <c r="E268" i="14"/>
  <c r="A268" i="14" s="1"/>
  <c r="E3196" i="14"/>
  <c r="A3196" i="14" s="1"/>
  <c r="E1278" i="14"/>
  <c r="A1278" i="14" s="1"/>
  <c r="E1658" i="14"/>
  <c r="A1658" i="14" s="1"/>
  <c r="E995" i="4" s="1"/>
  <c r="E2212" i="14"/>
  <c r="A2212" i="14" s="1"/>
  <c r="E1344" i="14"/>
  <c r="A1344" i="14" s="1"/>
  <c r="E705" i="14"/>
  <c r="A705" i="14" s="1"/>
  <c r="E1077" i="14"/>
  <c r="A1077" i="14" s="1"/>
  <c r="E3290" i="14"/>
  <c r="A3290" i="14" s="1"/>
  <c r="E715" i="14"/>
  <c r="A715" i="14" s="1"/>
  <c r="E2405" i="14"/>
  <c r="A2405" i="14" s="1"/>
  <c r="E1145" i="14"/>
  <c r="A1145" i="14" s="1"/>
  <c r="E2216" i="14"/>
  <c r="A2216" i="14" s="1"/>
  <c r="E2266" i="14"/>
  <c r="A2266" i="14" s="1"/>
  <c r="E3241" i="14"/>
  <c r="A3241" i="14" s="1"/>
  <c r="E1545" i="14"/>
  <c r="A1545" i="14" s="1"/>
  <c r="E1746" i="14"/>
  <c r="A1746" i="14" s="1"/>
  <c r="D1023" i="4" s="1"/>
  <c r="E498" i="14"/>
  <c r="A498" i="14" s="1"/>
  <c r="E1068" i="14"/>
  <c r="A1068" i="14" s="1"/>
  <c r="E1946" i="14"/>
  <c r="A1946" i="14" s="1"/>
  <c r="E2300" i="14"/>
  <c r="A2300" i="14" s="1"/>
  <c r="E2717" i="14"/>
  <c r="A2717" i="14" s="1"/>
  <c r="F1617" i="4" s="1"/>
  <c r="E1046" i="14"/>
  <c r="A1046" i="14" s="1"/>
  <c r="E1860" i="14"/>
  <c r="A1860" i="14" s="1"/>
  <c r="E2436" i="14"/>
  <c r="A2436" i="14" s="1"/>
  <c r="E1351" i="14"/>
  <c r="A1351" i="14" s="1"/>
  <c r="E2830" i="14"/>
  <c r="A2830" i="14" s="1"/>
  <c r="E3231" i="14"/>
  <c r="A3231" i="14" s="1"/>
  <c r="E2799" i="14"/>
  <c r="A2799" i="14" s="1"/>
  <c r="E1140" i="14"/>
  <c r="A1140" i="14" s="1"/>
  <c r="E631" i="14"/>
  <c r="A631" i="14" s="1"/>
  <c r="E156" i="14"/>
  <c r="A156" i="14" s="1"/>
  <c r="E2752" i="14"/>
  <c r="A2752" i="14" s="1"/>
  <c r="E2349" i="14"/>
  <c r="A2349" i="14" s="1"/>
  <c r="E2873" i="14"/>
  <c r="A2873" i="14" s="1"/>
  <c r="E732" i="14"/>
  <c r="A732" i="14" s="1"/>
  <c r="E1081" i="14"/>
  <c r="A1081" i="14" s="1"/>
  <c r="E1160" i="14"/>
  <c r="A1160" i="14" s="1"/>
  <c r="E1049" i="14"/>
  <c r="A1049" i="14" s="1"/>
  <c r="E2317" i="14"/>
  <c r="A2317" i="14" s="1"/>
  <c r="E1504" i="14"/>
  <c r="A1504" i="14" s="1"/>
  <c r="E2560" i="14"/>
  <c r="A2560" i="14" s="1"/>
  <c r="F1513" i="4" s="1"/>
  <c r="E1177" i="14"/>
  <c r="A1177" i="14" s="1"/>
  <c r="E3632" i="14"/>
  <c r="A3632" i="14" s="1"/>
  <c r="D2220" i="4" s="1"/>
  <c r="E364" i="14"/>
  <c r="A364" i="14" s="1"/>
  <c r="E1453" i="14"/>
  <c r="A1453" i="14" s="1"/>
  <c r="E1286" i="14"/>
  <c r="A1286" i="14" s="1"/>
  <c r="E2413" i="14"/>
  <c r="A2413" i="14" s="1"/>
  <c r="E1057" i="14"/>
  <c r="A1057" i="14" s="1"/>
  <c r="E1839" i="14"/>
  <c r="A1839" i="14" s="1"/>
  <c r="E917" i="14"/>
  <c r="A917" i="14" s="1"/>
  <c r="E338" i="14"/>
  <c r="A338" i="14" s="1"/>
  <c r="E1484" i="14"/>
  <c r="A1484" i="14" s="1"/>
  <c r="E2251" i="14"/>
  <c r="A2251" i="14" s="1"/>
  <c r="E1819" i="14"/>
  <c r="A1819" i="14" s="1"/>
  <c r="E2699" i="14"/>
  <c r="A2699" i="14" s="1"/>
  <c r="E280" i="14"/>
  <c r="A280" i="14" s="1"/>
  <c r="E1756" i="14"/>
  <c r="A1756" i="14" s="1"/>
  <c r="E1137" i="14"/>
  <c r="A1137" i="14" s="1"/>
  <c r="E2508" i="14"/>
  <c r="A2508" i="14" s="1"/>
  <c r="E440" i="14"/>
  <c r="A440" i="14" s="1"/>
  <c r="E1109" i="14"/>
  <c r="A1109" i="14" s="1"/>
  <c r="E516" i="14"/>
  <c r="A516" i="14" s="1"/>
  <c r="E2403" i="14"/>
  <c r="A2403" i="14" s="1"/>
  <c r="E3057" i="14"/>
  <c r="A3057" i="14" s="1"/>
  <c r="E2851" i="14"/>
  <c r="A2851" i="14" s="1"/>
  <c r="E52" i="14"/>
  <c r="A52" i="14" s="1"/>
  <c r="E2182" i="14"/>
  <c r="A2182" i="14" s="1"/>
  <c r="E944" i="14"/>
  <c r="A944" i="14" s="1"/>
  <c r="E1161" i="14"/>
  <c r="A1161" i="14" s="1"/>
  <c r="E918" i="14"/>
  <c r="A918" i="14" s="1"/>
  <c r="E2860" i="14"/>
  <c r="A2860" i="14" s="1"/>
  <c r="E3409" i="14"/>
  <c r="A3409" i="14" s="1"/>
  <c r="E1152" i="14"/>
  <c r="A1152" i="14" s="1"/>
  <c r="E79" i="14"/>
  <c r="A79" i="14" s="1"/>
  <c r="E1780" i="14"/>
  <c r="A1780" i="14" s="1"/>
  <c r="E1938" i="14"/>
  <c r="A1938" i="14" s="1"/>
  <c r="E1559" i="14"/>
  <c r="A1559" i="14" s="1"/>
  <c r="E723" i="14"/>
  <c r="A723" i="14" s="1"/>
  <c r="E2813" i="14"/>
  <c r="A2813" i="14" s="1"/>
  <c r="E1178" i="14"/>
  <c r="A1178" i="14" s="1"/>
  <c r="E2631" i="14"/>
  <c r="A2631" i="14" s="1"/>
  <c r="E731" i="14"/>
  <c r="A731" i="14" s="1"/>
  <c r="E2387" i="14"/>
  <c r="A2387" i="14" s="1"/>
  <c r="E310" i="14"/>
  <c r="A310" i="14" s="1"/>
  <c r="E3287" i="14"/>
  <c r="A3287" i="14" s="1"/>
  <c r="E342" i="14"/>
  <c r="A342" i="14" s="1"/>
  <c r="E2307" i="14"/>
  <c r="A2307" i="14" s="1"/>
  <c r="E892" i="14"/>
  <c r="A892" i="14" s="1"/>
  <c r="E1569" i="14"/>
  <c r="A1569" i="14" s="1"/>
  <c r="E2734" i="14"/>
  <c r="A2734" i="14" s="1"/>
  <c r="E1444" i="14"/>
  <c r="A1444" i="14" s="1"/>
  <c r="E2549" i="14"/>
  <c r="A2549" i="14" s="1"/>
  <c r="E1675" i="14"/>
  <c r="A1675" i="14" s="1"/>
  <c r="E2721" i="14"/>
  <c r="A2721" i="14" s="1"/>
  <c r="E2878" i="14"/>
  <c r="A2878" i="14" s="1"/>
  <c r="E2299" i="14"/>
  <c r="A2299" i="14" s="1"/>
  <c r="E2164" i="14"/>
  <c r="A2164" i="14" s="1"/>
  <c r="E1369" i="14"/>
  <c r="A1369" i="14" s="1"/>
  <c r="E2428" i="14"/>
  <c r="A2428" i="14" s="1"/>
  <c r="E975" i="14"/>
  <c r="A975" i="14" s="1"/>
  <c r="E3647" i="14"/>
  <c r="A3647" i="14" s="1"/>
  <c r="F2229" i="4" s="1"/>
  <c r="E2100" i="14"/>
  <c r="A2100" i="14" s="1"/>
  <c r="E2400" i="14"/>
  <c r="A2400" i="14" s="1"/>
  <c r="E1540" i="14"/>
  <c r="A1540" i="14" s="1"/>
  <c r="E136" i="14"/>
  <c r="A136" i="14" s="1"/>
  <c r="E474" i="14"/>
  <c r="A474" i="14" s="1"/>
  <c r="E628" i="14"/>
  <c r="A628" i="14" s="1"/>
  <c r="E833" i="14"/>
  <c r="A833" i="14" s="1"/>
  <c r="E3237" i="14"/>
  <c r="A3237" i="14" s="1"/>
  <c r="E1761" i="14"/>
  <c r="A1761" i="14" s="1"/>
  <c r="E1032" i="4" s="1"/>
  <c r="E170" i="14"/>
  <c r="A170" i="14" s="1"/>
  <c r="E2976" i="14"/>
  <c r="A2976" i="14" s="1"/>
  <c r="F1884" i="4" s="1"/>
  <c r="E3603" i="14"/>
  <c r="A3603" i="14" s="1"/>
  <c r="D2197" i="4" s="1"/>
  <c r="E2943" i="14"/>
  <c r="A2943" i="14" s="1"/>
  <c r="E2126" i="14"/>
  <c r="A2126" i="14" s="1"/>
  <c r="E1610" i="14"/>
  <c r="A1610" i="14" s="1"/>
  <c r="E931" i="14"/>
  <c r="A931" i="14" s="1"/>
  <c r="E471" i="14"/>
  <c r="A471" i="14" s="1"/>
  <c r="E809" i="14"/>
  <c r="A809" i="14" s="1"/>
  <c r="E3586" i="14"/>
  <c r="A3586" i="14" s="1"/>
  <c r="E1359" i="14"/>
  <c r="A1359" i="14" s="1"/>
  <c r="E3209" i="14"/>
  <c r="A3209" i="14" s="1"/>
  <c r="E2805" i="14"/>
  <c r="A2805" i="14" s="1"/>
  <c r="E3565" i="14"/>
  <c r="A3565" i="14" s="1"/>
  <c r="E1087" i="14"/>
  <c r="A1087" i="14" s="1"/>
  <c r="E2614" i="14"/>
  <c r="A2614" i="14" s="1"/>
  <c r="E852" i="14"/>
  <c r="A852" i="14" s="1"/>
  <c r="E2652" i="14"/>
  <c r="A2652" i="14" s="1"/>
  <c r="E675" i="14"/>
  <c r="A675" i="14" s="1"/>
  <c r="E2802" i="14"/>
  <c r="A2802" i="14" s="1"/>
  <c r="E3454" i="14"/>
  <c r="A3454" i="14" s="1"/>
  <c r="F2082" i="4" s="1"/>
  <c r="E1614" i="14"/>
  <c r="A1614" i="14" s="1"/>
  <c r="E1028" i="14"/>
  <c r="A1028" i="14" s="1"/>
  <c r="E2740" i="14"/>
  <c r="A2740" i="14" s="1"/>
  <c r="E2800" i="14"/>
  <c r="A2800" i="14" s="1"/>
  <c r="E1100" i="14"/>
  <c r="A1100" i="14" s="1"/>
  <c r="E2233" i="14"/>
  <c r="A2233" i="14" s="1"/>
  <c r="E1332" i="4" s="1"/>
  <c r="E379" i="14"/>
  <c r="A379" i="14" s="1"/>
  <c r="E1240" i="14"/>
  <c r="A1240" i="14" s="1"/>
  <c r="E896" i="14"/>
  <c r="A896" i="14" s="1"/>
  <c r="E3127" i="14"/>
  <c r="A3127" i="14" s="1"/>
  <c r="E1895" i="14"/>
  <c r="A1895" i="14" s="1"/>
  <c r="E25" i="14"/>
  <c r="A25" i="14" s="1"/>
  <c r="E793" i="14"/>
  <c r="A793" i="14" s="1"/>
  <c r="E1026" i="4"/>
  <c r="D1026" i="4"/>
  <c r="F1026" i="4"/>
  <c r="E1027" i="4"/>
  <c r="F1027" i="4"/>
  <c r="D1027" i="4"/>
  <c r="AH184" i="12"/>
  <c r="B416" i="12"/>
  <c r="F83" i="12"/>
  <c r="F80" i="13" s="1"/>
  <c r="F212" i="12"/>
  <c r="F204" i="13" s="1"/>
  <c r="F55" i="12"/>
  <c r="F53" i="13" s="1"/>
  <c r="F204" i="12"/>
  <c r="F150" i="12"/>
  <c r="F146" i="13" s="1"/>
  <c r="F226" i="12"/>
  <c r="F216" i="13" s="1"/>
  <c r="F294" i="12"/>
  <c r="F282" i="13" s="1"/>
  <c r="F125" i="12"/>
  <c r="F121" i="13" s="1"/>
  <c r="F7" i="12"/>
  <c r="F7" i="13" s="1"/>
  <c r="F405" i="12"/>
  <c r="F391" i="13" s="1"/>
  <c r="F591" i="12"/>
  <c r="F562" i="13" s="1"/>
  <c r="F22" i="12"/>
  <c r="F22" i="13" s="1"/>
  <c r="F582" i="12"/>
  <c r="F553" i="13" s="1"/>
  <c r="F208" i="12"/>
  <c r="F200" i="13" s="1"/>
  <c r="F368" i="12"/>
  <c r="F356" i="13" s="1"/>
  <c r="F159" i="12"/>
  <c r="F155" i="13" s="1"/>
  <c r="F23" i="12"/>
  <c r="F23" i="13" s="1"/>
  <c r="F451" i="12"/>
  <c r="F434" i="13" s="1"/>
  <c r="F594" i="12"/>
  <c r="F565" i="13" s="1"/>
  <c r="F400" i="12"/>
  <c r="F1059" i="12"/>
  <c r="B1059" i="12" s="1"/>
  <c r="F413" i="12"/>
  <c r="AH413" i="12" s="1"/>
  <c r="F100" i="12"/>
  <c r="AH100" i="12" s="1"/>
  <c r="F597" i="12"/>
  <c r="B597" i="12" s="1"/>
  <c r="F156" i="12"/>
  <c r="F152" i="13" s="1"/>
  <c r="F623" i="12"/>
  <c r="F526" i="12"/>
  <c r="B526" i="12" s="1"/>
  <c r="F160" i="12"/>
  <c r="F156" i="13" s="1"/>
  <c r="F284" i="12"/>
  <c r="F272" i="13" s="1"/>
  <c r="F122" i="12"/>
  <c r="AH122" i="12" s="1"/>
  <c r="F276" i="12"/>
  <c r="F264" i="13" s="1"/>
  <c r="F216" i="12"/>
  <c r="F208" i="13" s="1"/>
  <c r="F267" i="12"/>
  <c r="F255" i="13" s="1"/>
  <c r="F288" i="12"/>
  <c r="F276" i="13" s="1"/>
  <c r="F228" i="12"/>
  <c r="F218" i="13" s="1"/>
  <c r="F379" i="12"/>
  <c r="F367" i="13" s="1"/>
  <c r="F376" i="12"/>
  <c r="F364" i="13" s="1"/>
  <c r="F394" i="12"/>
  <c r="F380" i="13" s="1"/>
  <c r="F30" i="12"/>
  <c r="F28" i="13" s="1"/>
  <c r="F225" i="12"/>
  <c r="F215" i="13" s="1"/>
  <c r="F92" i="12"/>
  <c r="F89" i="13" s="1"/>
  <c r="F133" i="12"/>
  <c r="F129" i="13" s="1"/>
  <c r="F645" i="12"/>
  <c r="F613" i="13" s="1"/>
  <c r="F258" i="12"/>
  <c r="F246" i="13" s="1"/>
  <c r="F499" i="12"/>
  <c r="F477" i="13" s="1"/>
  <c r="F293" i="12"/>
  <c r="F281" i="13" s="1"/>
  <c r="F584" i="12"/>
  <c r="F555" i="13" s="1"/>
  <c r="F104" i="12"/>
  <c r="F101" i="13" s="1"/>
  <c r="F488" i="12"/>
  <c r="F80" i="12"/>
  <c r="F78" i="13" s="1"/>
  <c r="F331" i="12"/>
  <c r="F319" i="13" s="1"/>
  <c r="F534" i="12"/>
  <c r="F508" i="13" s="1"/>
  <c r="F479" i="12"/>
  <c r="F29" i="12"/>
  <c r="AH29" i="12" s="1"/>
  <c r="F441" i="12"/>
  <c r="F424" i="13" s="1"/>
  <c r="F470" i="12"/>
  <c r="F1079" i="12"/>
  <c r="AH1079" i="12" s="1"/>
  <c r="F523" i="12"/>
  <c r="B523" i="12" s="1"/>
  <c r="F1114" i="12"/>
  <c r="F297" i="12"/>
  <c r="F285" i="13" s="1"/>
  <c r="F454" i="12"/>
  <c r="F437" i="13" s="1"/>
  <c r="F1093" i="12"/>
  <c r="F1113" i="12"/>
  <c r="AH1113" i="12" s="1"/>
  <c r="F82" i="12"/>
  <c r="F79" i="13" s="1"/>
  <c r="F1167" i="12"/>
  <c r="AH1167" i="12" s="1"/>
  <c r="F607" i="12"/>
  <c r="F577" i="13" s="1"/>
  <c r="F282" i="12"/>
  <c r="F270" i="13" s="1"/>
  <c r="F275" i="12"/>
  <c r="F263" i="13" s="1"/>
  <c r="B149" i="12"/>
  <c r="B640" i="12"/>
  <c r="AH640" i="12"/>
  <c r="B249" i="12"/>
  <c r="AH249" i="12"/>
  <c r="B385" i="12"/>
  <c r="AH164" i="12"/>
  <c r="B164" i="12"/>
  <c r="F63" i="13"/>
  <c r="B65" i="12"/>
  <c r="AH65" i="12"/>
  <c r="AH241" i="12"/>
  <c r="B34" i="12"/>
  <c r="AH34" i="12"/>
  <c r="AH339" i="12"/>
  <c r="AH308" i="12"/>
  <c r="B369" i="12"/>
  <c r="B463" i="12"/>
  <c r="AH463" i="12"/>
  <c r="F390" i="13"/>
  <c r="AH404" i="12"/>
  <c r="B404" i="12"/>
  <c r="E2950" i="14"/>
  <c r="A2950" i="14" s="1"/>
  <c r="F442" i="12"/>
  <c r="F1145" i="12"/>
  <c r="E3604" i="14"/>
  <c r="A3604" i="14" s="1"/>
  <c r="E3597" i="14"/>
  <c r="A3597" i="14" s="1"/>
  <c r="E3584" i="14"/>
  <c r="A3584" i="14" s="1"/>
  <c r="F251" i="12"/>
  <c r="E138" i="14"/>
  <c r="A138" i="14" s="1"/>
  <c r="F305" i="12"/>
  <c r="E1253" i="14"/>
  <c r="A1253" i="14" s="1"/>
  <c r="F165" i="12"/>
  <c r="E634" i="14"/>
  <c r="A634" i="14" s="1"/>
  <c r="E1490" i="14"/>
  <c r="A1490" i="14" s="1"/>
  <c r="D835" i="4" s="1"/>
  <c r="F1051" i="12"/>
  <c r="E648" i="14"/>
  <c r="A648" i="14" s="1"/>
  <c r="E1366" i="14"/>
  <c r="A1366" i="14" s="1"/>
  <c r="F633" i="12"/>
  <c r="E1352" i="14"/>
  <c r="A1352" i="14" s="1"/>
  <c r="E2357" i="14"/>
  <c r="A2357" i="14" s="1"/>
  <c r="E1836" i="14"/>
  <c r="A1836" i="14" s="1"/>
  <c r="E3023" i="14"/>
  <c r="A3023" i="14" s="1"/>
  <c r="F279" i="12"/>
  <c r="F285" i="12"/>
  <c r="E2189" i="14"/>
  <c r="A2189" i="14" s="1"/>
  <c r="E1763" i="14"/>
  <c r="A1763" i="14" s="1"/>
  <c r="F323" i="12"/>
  <c r="E639" i="14"/>
  <c r="A639" i="14" s="1"/>
  <c r="F576" i="12"/>
  <c r="E658" i="14"/>
  <c r="A658" i="14" s="1"/>
  <c r="F466" i="12"/>
  <c r="E3468" i="14"/>
  <c r="A3468" i="14" s="1"/>
  <c r="F2091" i="4" s="1"/>
  <c r="E142" i="14"/>
  <c r="A142" i="14" s="1"/>
  <c r="E182" i="14"/>
  <c r="A182" i="14" s="1"/>
  <c r="E765" i="14"/>
  <c r="A765" i="14" s="1"/>
  <c r="E1510" i="14"/>
  <c r="A1510" i="14" s="1"/>
  <c r="E464" i="14"/>
  <c r="A464" i="14" s="1"/>
  <c r="F549" i="12"/>
  <c r="F295" i="12"/>
  <c r="E2089" i="14"/>
  <c r="A2089" i="14" s="1"/>
  <c r="F626" i="12"/>
  <c r="E443" i="14"/>
  <c r="A443" i="14" s="1"/>
  <c r="E859" i="14"/>
  <c r="A859" i="14" s="1"/>
  <c r="F219" i="13"/>
  <c r="AH229" i="12"/>
  <c r="B229" i="12"/>
  <c r="B374" i="12"/>
  <c r="B1138" i="12"/>
  <c r="AH1138" i="12"/>
  <c r="E969" i="4"/>
  <c r="F976" i="4"/>
  <c r="F981" i="4"/>
  <c r="D981" i="4"/>
  <c r="F138" i="13"/>
  <c r="AH142" i="12"/>
  <c r="B142" i="12"/>
  <c r="F331" i="13"/>
  <c r="B307" i="12"/>
  <c r="F295" i="13"/>
  <c r="B365" i="12"/>
  <c r="AH365" i="12"/>
  <c r="F353" i="13"/>
  <c r="B169" i="12"/>
  <c r="AH169" i="12"/>
  <c r="AH550" i="12"/>
  <c r="B550" i="12"/>
  <c r="F522" i="13"/>
  <c r="F286" i="13"/>
  <c r="AH298" i="12"/>
  <c r="B298" i="12"/>
  <c r="AH1087" i="12"/>
  <c r="B1087" i="12"/>
  <c r="B93" i="12"/>
  <c r="F134" i="13"/>
  <c r="AH138" i="12"/>
  <c r="B138" i="12"/>
  <c r="F172" i="13"/>
  <c r="B177" i="12"/>
  <c r="AH177" i="12"/>
  <c r="B634" i="12"/>
  <c r="AH543" i="12"/>
  <c r="F516" i="13"/>
  <c r="B543" i="12"/>
  <c r="B1078" i="12"/>
  <c r="AH1078" i="12"/>
  <c r="B84" i="12"/>
  <c r="AH354" i="12"/>
  <c r="F342" i="13"/>
  <c r="B354" i="12"/>
  <c r="F19" i="13"/>
  <c r="B492" i="12"/>
  <c r="F315" i="13"/>
  <c r="B327" i="12"/>
  <c r="AH327" i="12"/>
  <c r="F406" i="13"/>
  <c r="B420" i="12"/>
  <c r="AH420" i="12"/>
  <c r="F250" i="13"/>
  <c r="B262" i="12"/>
  <c r="AH262" i="12"/>
  <c r="E1018" i="4"/>
  <c r="E1014" i="4"/>
  <c r="D1019" i="4"/>
  <c r="E1015" i="4"/>
  <c r="F519" i="13"/>
  <c r="B546" i="12"/>
  <c r="AH546" i="12"/>
  <c r="F423" i="13"/>
  <c r="B440" i="12"/>
  <c r="AH440" i="12"/>
  <c r="AH1089" i="12"/>
  <c r="F82" i="13"/>
  <c r="AH602" i="12"/>
  <c r="B602" i="12"/>
  <c r="D1534" i="4"/>
  <c r="F2210" i="4"/>
  <c r="E2211" i="4"/>
  <c r="E2164" i="4"/>
  <c r="F2129" i="4"/>
  <c r="E2144" i="4"/>
  <c r="F2164" i="4"/>
  <c r="E2069" i="4"/>
  <c r="F2228" i="4"/>
  <c r="D2067" i="4"/>
  <c r="F2134" i="4"/>
  <c r="F2136" i="4"/>
  <c r="F2086" i="4"/>
  <c r="D2137" i="4"/>
  <c r="E2072" i="4"/>
  <c r="F1292" i="4"/>
  <c r="E2226" i="4"/>
  <c r="E2204" i="4"/>
  <c r="D2157" i="4"/>
  <c r="F2201" i="4"/>
  <c r="F1615" i="4"/>
  <c r="E2135" i="4"/>
  <c r="D2059" i="4"/>
  <c r="E1356" i="4"/>
  <c r="E2202" i="4"/>
  <c r="D2064" i="4"/>
  <c r="D1353" i="4"/>
  <c r="E1336" i="4"/>
  <c r="F1343" i="4"/>
  <c r="E2200" i="4"/>
  <c r="E2165" i="4"/>
  <c r="F2063" i="4"/>
  <c r="F1540" i="4"/>
  <c r="E2015" i="4"/>
  <c r="D2210" i="4"/>
  <c r="D2114" i="4"/>
  <c r="F1923" i="4"/>
  <c r="D1616" i="4"/>
  <c r="F2123" i="4"/>
  <c r="F1946" i="4"/>
  <c r="E2171" i="4"/>
  <c r="D2144" i="4"/>
  <c r="E2102" i="4"/>
  <c r="F2165" i="4"/>
  <c r="E2157" i="4"/>
  <c r="D2225" i="4"/>
  <c r="D2065" i="4"/>
  <c r="D2138" i="4"/>
  <c r="E2222" i="4"/>
  <c r="E2124" i="4"/>
  <c r="D1992" i="4"/>
  <c r="F2168" i="4"/>
  <c r="E2166" i="4"/>
  <c r="F2062" i="4"/>
  <c r="E2103" i="4"/>
  <c r="E2082" i="4"/>
  <c r="E2154" i="4"/>
  <c r="F2153" i="4"/>
  <c r="F2135" i="4"/>
  <c r="F2167" i="4"/>
  <c r="E2075" i="4"/>
  <c r="F2072" i="4"/>
  <c r="D2119" i="4"/>
  <c r="E2133" i="4"/>
  <c r="D1296" i="4"/>
  <c r="D1948" i="4"/>
  <c r="D2125" i="4"/>
  <c r="E2068" i="4"/>
  <c r="D2120" i="4"/>
  <c r="F2171" i="4"/>
  <c r="F2146" i="4"/>
  <c r="F2107" i="4"/>
  <c r="E1281" i="4"/>
  <c r="E2196" i="4"/>
  <c r="E2066" i="4"/>
  <c r="E2168" i="4"/>
  <c r="D2147" i="4"/>
  <c r="F2155" i="4"/>
  <c r="F1342" i="4"/>
  <c r="D1338" i="4"/>
  <c r="D1937" i="4"/>
  <c r="E2065" i="4"/>
  <c r="F2122" i="4"/>
  <c r="E2128" i="4"/>
  <c r="E2036" i="4"/>
  <c r="E2058" i="4"/>
  <c r="E1343" i="4"/>
  <c r="F1937" i="4"/>
  <c r="D1995" i="4"/>
  <c r="F2060" i="4"/>
  <c r="E2224" i="4"/>
  <c r="F2120" i="4"/>
  <c r="F2139" i="4"/>
  <c r="F2138" i="4"/>
  <c r="E2122" i="4"/>
  <c r="D2058" i="4"/>
  <c r="E1505" i="4"/>
  <c r="D2214" i="4"/>
  <c r="D2213" i="4"/>
  <c r="F2114" i="4"/>
  <c r="D2194" i="4"/>
  <c r="D2212" i="4"/>
  <c r="F1534" i="4"/>
  <c r="E1926" i="4"/>
  <c r="E1923" i="4"/>
  <c r="F1558" i="4"/>
  <c r="E2220" i="4"/>
  <c r="E2063" i="4"/>
  <c r="E1949" i="4"/>
  <c r="D2222" i="4"/>
  <c r="F2159" i="4"/>
  <c r="F2080" i="4"/>
  <c r="E2061" i="4"/>
  <c r="F1767" i="4"/>
  <c r="F2200" i="4"/>
  <c r="F2220" i="4"/>
  <c r="F2141" i="4"/>
  <c r="E2221" i="4"/>
  <c r="F2066" i="4"/>
  <c r="F2144" i="4"/>
  <c r="D2130" i="4"/>
  <c r="E2145" i="4"/>
  <c r="E2081" i="4"/>
  <c r="E2130" i="4"/>
  <c r="E2110" i="4"/>
  <c r="E2095" i="4"/>
  <c r="D2069" i="4"/>
  <c r="E2143" i="4"/>
  <c r="F2067" i="4"/>
  <c r="D2201" i="4"/>
  <c r="D2164" i="4"/>
  <c r="F2065" i="4"/>
  <c r="F2061" i="4"/>
  <c r="D2068" i="4"/>
  <c r="E2112" i="4"/>
  <c r="F2158" i="4"/>
  <c r="E2178" i="4"/>
  <c r="F2226" i="4"/>
  <c r="F1947" i="4"/>
  <c r="F1949" i="4"/>
  <c r="E2127" i="4"/>
  <c r="F1682" i="4"/>
  <c r="F1348" i="4"/>
  <c r="E1340" i="4"/>
  <c r="F1341" i="4"/>
  <c r="E1937" i="4"/>
  <c r="D2143" i="4"/>
  <c r="D2178" i="4"/>
  <c r="D2200" i="4"/>
  <c r="D2063" i="4"/>
  <c r="F2012" i="4"/>
  <c r="F2221" i="4"/>
  <c r="F2217" i="4"/>
  <c r="F2069" i="4"/>
  <c r="D2145" i="4"/>
  <c r="D2227" i="4"/>
  <c r="F2103" i="4"/>
  <c r="D2084" i="4"/>
  <c r="E1498" i="4"/>
  <c r="E1279" i="4"/>
  <c r="F2106" i="4"/>
  <c r="F2059" i="4"/>
  <c r="F2058" i="4"/>
  <c r="D1352" i="4"/>
  <c r="D1337" i="4"/>
  <c r="E2113" i="4"/>
  <c r="D1999" i="4"/>
  <c r="E1283" i="4"/>
  <c r="F1999" i="4"/>
  <c r="D1528" i="4"/>
  <c r="D1278" i="4"/>
  <c r="D1269" i="4"/>
  <c r="F2199" i="4"/>
  <c r="E1282" i="4"/>
  <c r="D2228" i="4"/>
  <c r="E1229" i="4"/>
  <c r="E1508" i="4"/>
  <c r="E2201" i="4"/>
  <c r="F2008" i="4"/>
  <c r="F1232" i="4"/>
  <c r="E1636" i="4"/>
  <c r="D2095" i="4"/>
  <c r="F1228" i="4"/>
  <c r="D1635" i="4"/>
  <c r="F2079" i="4"/>
  <c r="F2133" i="4"/>
  <c r="E2206" i="4"/>
  <c r="F1544" i="4"/>
  <c r="E2118" i="4"/>
  <c r="E2106" i="4"/>
  <c r="F2117" i="4"/>
  <c r="E1740" i="4"/>
  <c r="F2185" i="4"/>
  <c r="F1924" i="4"/>
  <c r="F1220" i="4"/>
  <c r="E1218" i="4"/>
  <c r="F1532" i="4"/>
  <c r="D2171" i="4"/>
  <c r="F1516" i="4"/>
  <c r="F2227" i="4"/>
  <c r="D2103" i="4"/>
  <c r="E1615" i="4"/>
  <c r="E2232" i="4"/>
  <c r="F2110" i="4"/>
  <c r="E2228" i="4"/>
  <c r="F1994" i="4"/>
  <c r="F2218" i="4"/>
  <c r="F1226" i="4"/>
  <c r="F2214" i="4"/>
  <c r="E2212" i="4"/>
  <c r="E2008" i="4"/>
  <c r="D2142" i="4"/>
  <c r="D1613" i="4"/>
  <c r="D1232" i="4"/>
  <c r="E1222" i="4"/>
  <c r="E2096" i="4"/>
  <c r="D1294" i="4"/>
  <c r="F2104" i="4"/>
  <c r="F2010" i="4"/>
  <c r="D1235" i="4"/>
  <c r="D1763" i="4"/>
  <c r="E1873" i="4"/>
  <c r="F2109" i="4"/>
  <c r="D2202" i="4"/>
  <c r="D2189" i="4"/>
  <c r="F1230" i="4"/>
  <c r="E1294" i="4"/>
  <c r="D1549" i="4"/>
  <c r="D2122" i="4"/>
  <c r="E2188" i="4"/>
  <c r="F2102" i="4"/>
  <c r="D1514" i="4"/>
  <c r="D2209" i="4"/>
  <c r="D1397" i="4"/>
  <c r="D1934" i="4"/>
  <c r="F1997" i="4"/>
  <c r="D1924" i="4"/>
  <c r="F2005" i="4"/>
  <c r="E1907" i="4"/>
  <c r="E1287" i="4"/>
  <c r="F2100" i="4"/>
  <c r="D1271" i="4"/>
  <c r="E2114" i="4"/>
  <c r="D2108" i="4"/>
  <c r="F1546" i="4"/>
  <c r="F1392" i="4"/>
  <c r="D1224" i="4"/>
  <c r="F1528" i="4"/>
  <c r="E1270" i="4"/>
  <c r="F2225" i="4"/>
  <c r="F2147" i="4"/>
  <c r="F2224" i="4"/>
  <c r="D1949" i="4"/>
  <c r="D2221" i="4"/>
  <c r="F2098" i="4"/>
  <c r="D2083" i="4"/>
  <c r="D2131" i="4"/>
  <c r="F2204" i="4"/>
  <c r="E2146" i="4"/>
  <c r="D2186" i="4"/>
  <c r="D2071" i="4"/>
  <c r="F1992" i="4"/>
  <c r="F2145" i="4"/>
  <c r="F2009" i="4"/>
  <c r="F1517" i="4"/>
  <c r="D2099" i="4"/>
  <c r="E2064" i="4"/>
  <c r="F2036" i="4"/>
  <c r="D1348" i="4"/>
  <c r="F2070" i="4"/>
  <c r="D2129" i="4"/>
  <c r="F2119" i="4"/>
  <c r="E2137" i="4"/>
  <c r="F1467" i="4"/>
  <c r="F2078" i="4"/>
  <c r="F1765" i="4"/>
  <c r="D1773" i="4"/>
  <c r="D1234" i="4"/>
  <c r="F1374" i="4"/>
  <c r="D2134" i="4"/>
  <c r="F1614" i="4"/>
  <c r="D2076" i="4"/>
  <c r="E2136" i="4"/>
  <c r="D1706" i="4"/>
  <c r="F1383" i="4"/>
  <c r="E2191" i="4"/>
  <c r="D1268" i="4"/>
  <c r="E1546" i="4"/>
  <c r="F1875" i="4"/>
  <c r="D1614" i="4"/>
  <c r="D2111" i="4"/>
  <c r="F1636" i="4"/>
  <c r="E2119" i="4"/>
  <c r="D1946" i="4"/>
  <c r="E1540" i="4"/>
  <c r="E1779" i="4"/>
  <c r="F1766" i="4"/>
  <c r="F1774" i="4"/>
  <c r="D1282" i="4"/>
  <c r="D2153" i="4"/>
  <c r="F2202" i="4"/>
  <c r="D1748" i="4"/>
  <c r="F1271" i="4"/>
  <c r="E1543" i="4"/>
  <c r="D1216" i="4"/>
  <c r="F1447" i="4"/>
  <c r="F2212" i="4"/>
  <c r="E1269" i="4"/>
  <c r="E1296" i="4"/>
  <c r="F1390" i="4"/>
  <c r="F2130" i="4"/>
  <c r="F2011" i="4"/>
  <c r="E1224" i="4"/>
  <c r="D1147" i="4"/>
  <c r="F2118" i="4"/>
  <c r="E1601" i="4"/>
  <c r="F1217" i="4"/>
  <c r="F1539" i="4"/>
  <c r="D2117" i="4"/>
  <c r="E1747" i="4"/>
  <c r="E2142" i="4"/>
  <c r="D1543" i="4"/>
  <c r="D1214" i="4"/>
  <c r="D1550" i="4"/>
  <c r="F2112" i="4"/>
  <c r="E1539" i="4"/>
  <c r="D1280" i="4"/>
  <c r="F1744" i="4"/>
  <c r="D1225" i="4"/>
  <c r="D1349" i="4"/>
  <c r="E1764" i="4"/>
  <c r="E1530" i="4"/>
  <c r="E2139" i="4"/>
  <c r="F1737" i="4"/>
  <c r="D2078" i="4"/>
  <c r="E2077" i="4"/>
  <c r="F1547" i="4"/>
  <c r="D1361" i="4"/>
  <c r="E1537" i="4"/>
  <c r="D1536" i="4"/>
  <c r="F1707" i="4"/>
  <c r="F2142" i="4"/>
  <c r="E2197" i="4"/>
  <c r="F1855" i="4"/>
  <c r="D1994" i="4"/>
  <c r="E2097" i="4"/>
  <c r="E1854" i="4"/>
  <c r="D2105" i="4"/>
  <c r="E2158" i="4"/>
  <c r="E1512" i="4"/>
  <c r="E1517" i="4"/>
  <c r="F1882" i="4"/>
  <c r="D2211" i="4"/>
  <c r="D1291" i="4"/>
  <c r="D2139" i="4"/>
  <c r="E1280" i="4"/>
  <c r="D1610" i="4"/>
  <c r="F2150" i="4"/>
  <c r="D2086" i="4"/>
  <c r="E2199" i="4"/>
  <c r="F1223" i="4"/>
  <c r="E1510" i="4"/>
  <c r="E1520" i="4"/>
  <c r="F2211" i="4"/>
  <c r="E2150" i="4"/>
  <c r="E1614" i="4"/>
  <c r="F2121" i="4"/>
  <c r="F2156" i="4"/>
  <c r="F1895" i="4"/>
  <c r="E2121" i="4"/>
  <c r="D2101" i="4"/>
  <c r="E1385" i="4"/>
  <c r="D1745" i="4"/>
  <c r="E2213" i="4"/>
  <c r="E1533" i="4"/>
  <c r="E1445" i="4"/>
  <c r="E1223" i="4"/>
  <c r="F1541" i="4"/>
  <c r="F1231" i="4"/>
  <c r="F1998" i="4"/>
  <c r="D2196" i="4"/>
  <c r="E1624" i="4"/>
  <c r="F1297" i="4"/>
  <c r="D2165" i="4"/>
  <c r="F2125" i="4"/>
  <c r="E1519" i="4"/>
  <c r="E2107" i="4"/>
  <c r="F1618" i="4"/>
  <c r="F1295" i="4"/>
  <c r="D1217" i="4"/>
  <c r="F2208" i="4"/>
  <c r="D2010" i="4"/>
  <c r="F1697" i="4"/>
  <c r="D2124" i="4"/>
  <c r="E2123" i="4"/>
  <c r="E2138" i="4"/>
  <c r="F2157" i="4"/>
  <c r="E2086" i="4"/>
  <c r="D2128" i="4"/>
  <c r="E2153" i="4"/>
  <c r="E1952" i="4"/>
  <c r="F2111" i="4"/>
  <c r="E1997" i="4"/>
  <c r="F2137" i="4"/>
  <c r="F2128" i="4"/>
  <c r="D2097" i="4"/>
  <c r="F1698" i="4"/>
  <c r="D1744" i="4"/>
  <c r="E1462" i="4"/>
  <c r="E2174" i="4"/>
  <c r="E2007" i="4"/>
  <c r="F1746" i="4"/>
  <c r="D2112" i="4"/>
  <c r="F2196" i="4"/>
  <c r="D1336" i="4"/>
  <c r="E1950" i="4"/>
  <c r="F1218" i="4"/>
  <c r="D2224" i="4"/>
  <c r="E2076" i="4"/>
  <c r="F1347" i="4"/>
  <c r="D2060" i="4"/>
  <c r="E2062" i="4"/>
  <c r="E1668" i="4"/>
  <c r="F2081" i="4"/>
  <c r="F1942" i="4"/>
  <c r="F2038" i="4"/>
  <c r="E1870" i="4"/>
  <c r="F1745" i="4"/>
  <c r="F2113" i="4"/>
  <c r="E1991" i="4"/>
  <c r="E1771" i="4"/>
  <c r="E1289" i="4"/>
  <c r="F1214" i="4"/>
  <c r="F1448" i="4"/>
  <c r="F1995" i="4"/>
  <c r="E2125" i="4"/>
  <c r="E2223" i="4"/>
  <c r="D1629" i="4"/>
  <c r="E2079" i="4"/>
  <c r="D1373" i="4"/>
  <c r="F1613" i="4"/>
  <c r="F2222" i="4"/>
  <c r="D1285" i="4"/>
  <c r="E1216" i="4"/>
  <c r="D2087" i="4"/>
  <c r="D1714" i="4"/>
  <c r="E2167" i="4"/>
  <c r="E1998" i="4"/>
  <c r="D2106" i="4"/>
  <c r="E1620" i="4"/>
  <c r="D1689" i="4"/>
  <c r="E2129" i="4"/>
  <c r="E1547" i="4"/>
  <c r="E2126" i="4"/>
  <c r="E1447" i="4"/>
  <c r="D2126" i="4"/>
  <c r="F2004" i="4"/>
  <c r="F1749" i="4"/>
  <c r="E1610" i="4"/>
  <c r="D1918" i="4"/>
  <c r="E1534" i="4"/>
  <c r="D1394" i="4"/>
  <c r="F1519" i="4"/>
  <c r="E1275" i="4"/>
  <c r="F1270" i="4"/>
  <c r="D2135" i="4"/>
  <c r="F1627" i="4"/>
  <c r="D1624" i="4"/>
  <c r="D1518" i="4"/>
  <c r="D1545" i="4"/>
  <c r="F1743" i="4"/>
  <c r="F1283" i="4"/>
  <c r="E1220" i="4"/>
  <c r="E1531" i="4"/>
  <c r="E1390" i="4"/>
  <c r="E2108" i="4"/>
  <c r="F1287" i="4"/>
  <c r="E1278" i="4"/>
  <c r="E2217" i="4"/>
  <c r="D2104" i="4"/>
  <c r="F1275" i="4"/>
  <c r="D2229" i="4"/>
  <c r="F1543" i="4"/>
  <c r="E1705" i="4"/>
  <c r="F2174" i="4"/>
  <c r="F1619" i="4"/>
  <c r="D2118" i="4"/>
  <c r="D1858" i="4"/>
  <c r="D2136" i="4"/>
  <c r="F1616" i="4"/>
  <c r="E1372" i="4"/>
  <c r="D1270" i="4"/>
  <c r="E1629" i="4"/>
  <c r="F1989" i="4"/>
  <c r="D2184" i="4"/>
  <c r="D1537" i="4"/>
  <c r="F2076" i="4"/>
  <c r="F1235" i="4"/>
  <c r="E1395" i="4"/>
  <c r="E1511" i="4"/>
  <c r="E2098" i="4"/>
  <c r="D1989" i="4"/>
  <c r="D1547" i="4"/>
  <c r="F1922" i="4"/>
  <c r="D1747" i="4"/>
  <c r="E1448" i="4"/>
  <c r="F2215" i="4"/>
  <c r="E2101" i="4"/>
  <c r="F1881" i="4"/>
  <c r="D1634" i="4"/>
  <c r="F2089" i="4"/>
  <c r="D1874" i="4"/>
  <c r="D2141" i="4"/>
  <c r="E1856" i="4"/>
  <c r="F2223" i="4"/>
  <c r="F1279" i="4"/>
  <c r="D1230" i="4"/>
  <c r="F1545" i="4"/>
  <c r="D1916" i="4"/>
  <c r="F1444" i="4"/>
  <c r="F1548" i="4"/>
  <c r="D2079" i="4"/>
  <c r="F1455" i="4"/>
  <c r="D1297" i="4"/>
  <c r="E1394" i="4"/>
  <c r="D1663" i="4"/>
  <c r="D1636" i="4"/>
  <c r="D2158" i="4"/>
  <c r="E2218" i="4"/>
  <c r="D1947" i="4"/>
  <c r="E1875" i="4"/>
  <c r="F2108" i="4"/>
  <c r="D2013" i="4"/>
  <c r="E1381" i="4"/>
  <c r="D2154" i="4"/>
  <c r="F2154" i="4"/>
  <c r="F2197" i="4"/>
  <c r="D1853" i="4"/>
  <c r="E1147" i="4"/>
  <c r="D2123" i="4"/>
  <c r="E1619" i="4"/>
  <c r="E1384" i="4"/>
  <c r="E1916" i="4"/>
  <c r="F1233" i="4"/>
  <c r="E1857" i="4"/>
  <c r="F1878" i="4"/>
  <c r="F1538" i="4"/>
  <c r="E1232" i="4"/>
  <c r="F2075" i="4"/>
  <c r="F2105" i="4"/>
  <c r="D1882" i="4"/>
  <c r="F1361" i="4"/>
  <c r="D1292" i="4"/>
  <c r="D1734" i="4"/>
  <c r="D2168" i="4"/>
  <c r="D2072" i="4"/>
  <c r="E2227" i="4"/>
  <c r="D2085" i="4"/>
  <c r="F2084" i="4"/>
  <c r="D1461" i="4"/>
  <c r="D1702" i="4"/>
  <c r="E2120" i="4"/>
  <c r="F2186" i="4"/>
  <c r="F2094" i="4"/>
  <c r="F2064" i="4"/>
  <c r="D2223" i="4"/>
  <c r="D2008" i="4"/>
  <c r="F1996" i="4"/>
  <c r="D1623" i="4"/>
  <c r="D1696" i="4"/>
  <c r="D2061" i="4"/>
  <c r="D1673" i="4"/>
  <c r="F2037" i="4"/>
  <c r="D1342" i="4"/>
  <c r="E1992" i="4"/>
  <c r="D2150" i="4"/>
  <c r="F1463" i="4"/>
  <c r="F1278" i="4"/>
  <c r="E1686" i="4"/>
  <c r="E1352" i="4"/>
  <c r="F1338" i="4"/>
  <c r="D1914" i="4"/>
  <c r="D2074" i="4"/>
  <c r="D2102" i="4"/>
  <c r="E2078" i="4"/>
  <c r="D2185" i="4"/>
  <c r="F1352" i="4"/>
  <c r="F2177" i="4"/>
  <c r="F1738" i="4"/>
  <c r="F1762" i="4"/>
  <c r="F2101" i="4"/>
  <c r="F2206" i="4"/>
  <c r="D1678" i="4"/>
  <c r="D1932" i="4"/>
  <c r="E1536" i="4"/>
  <c r="F2140" i="4"/>
  <c r="D1442" i="4"/>
  <c r="D1267" i="4"/>
  <c r="D2073" i="4"/>
  <c r="F1266" i="4"/>
  <c r="F2095" i="4"/>
  <c r="E2117" i="4"/>
  <c r="D1275" i="4"/>
  <c r="D2016" i="4"/>
  <c r="E2225" i="4"/>
  <c r="D1535" i="4"/>
  <c r="F2166" i="4"/>
  <c r="F1770" i="4"/>
  <c r="E1215" i="4"/>
  <c r="F2013" i="4"/>
  <c r="F1945" i="4"/>
  <c r="F1660" i="4"/>
  <c r="F1734" i="4"/>
  <c r="D2110" i="4"/>
  <c r="F1699" i="4"/>
  <c r="E1225" i="4"/>
  <c r="E1369" i="4"/>
  <c r="E2111" i="4"/>
  <c r="D2132" i="4"/>
  <c r="E2100" i="4"/>
  <c r="D1509" i="4"/>
  <c r="E1834" i="4"/>
  <c r="D2121" i="4"/>
  <c r="E1527" i="4"/>
  <c r="E1213" i="4"/>
  <c r="E1993" i="4"/>
  <c r="D2207" i="4"/>
  <c r="F2006" i="4"/>
  <c r="D1943" i="4"/>
  <c r="E1917" i="4"/>
  <c r="E1542" i="4"/>
  <c r="E1286" i="4"/>
  <c r="D1622" i="4"/>
  <c r="D2107" i="4"/>
  <c r="D1548" i="4"/>
  <c r="F1030" i="4"/>
  <c r="E1031" i="4"/>
  <c r="E1030" i="4"/>
  <c r="F1029" i="4"/>
  <c r="D1030" i="4"/>
  <c r="E1029" i="4"/>
  <c r="F1031" i="4"/>
  <c r="F332" i="13"/>
  <c r="AH344" i="12"/>
  <c r="AH158" i="12"/>
  <c r="F154" i="13"/>
  <c r="B158" i="12"/>
  <c r="AH523" i="12"/>
  <c r="B503" i="12"/>
  <c r="AH503" i="12"/>
  <c r="F481" i="13"/>
  <c r="F43" i="13"/>
  <c r="B45" i="12"/>
  <c r="AH45" i="12"/>
  <c r="D1054" i="4"/>
  <c r="D1051" i="4"/>
  <c r="F1053" i="4"/>
  <c r="F610" i="13"/>
  <c r="B642" i="12"/>
  <c r="AH642" i="12"/>
  <c r="AH544" i="12"/>
  <c r="B544" i="12"/>
  <c r="F517" i="13"/>
  <c r="AH237" i="12"/>
  <c r="B237" i="12"/>
  <c r="F226" i="13"/>
  <c r="F399" i="13"/>
  <c r="AH479" i="12"/>
  <c r="B479" i="12"/>
  <c r="F459" i="13"/>
  <c r="F599" i="13"/>
  <c r="AH629" i="12"/>
  <c r="B629" i="12"/>
  <c r="F349" i="13"/>
  <c r="AH361" i="12"/>
  <c r="B361" i="12"/>
  <c r="AH253" i="12"/>
  <c r="B253" i="12"/>
  <c r="F241" i="13"/>
  <c r="B380" i="12"/>
  <c r="AH380" i="12"/>
  <c r="F368" i="13"/>
  <c r="F97" i="13"/>
  <c r="B100" i="12"/>
  <c r="AH333" i="12"/>
  <c r="B333" i="12"/>
  <c r="F321" i="13"/>
  <c r="F354" i="13"/>
  <c r="B1032" i="12"/>
  <c r="AH1032" i="12"/>
  <c r="B364" i="12"/>
  <c r="AH364" i="12"/>
  <c r="F352" i="13"/>
  <c r="AH257" i="12"/>
  <c r="B257" i="12"/>
  <c r="F245" i="13"/>
  <c r="D972" i="4"/>
  <c r="E1022" i="4"/>
  <c r="B489" i="12"/>
  <c r="B513" i="12"/>
  <c r="AH513" i="12"/>
  <c r="F491" i="13"/>
  <c r="AH553" i="12"/>
  <c r="B553" i="12"/>
  <c r="F525" i="13"/>
  <c r="AH117" i="12"/>
  <c r="B1030" i="12"/>
  <c r="AH1030" i="12"/>
  <c r="Y8" i="1"/>
  <c r="Z8" i="1"/>
  <c r="U357" i="12"/>
  <c r="Y462" i="12"/>
  <c r="Y382" i="12"/>
  <c r="Y644" i="12"/>
  <c r="U381" i="12"/>
  <c r="Y221" i="12"/>
  <c r="Y465" i="12"/>
  <c r="U388" i="12"/>
  <c r="Y134" i="12"/>
  <c r="U556" i="12"/>
  <c r="Y1443" i="14"/>
  <c r="U24" i="12"/>
  <c r="U187" i="12"/>
  <c r="Y1147" i="14"/>
  <c r="Y3420" i="14"/>
  <c r="Y3575" i="14"/>
  <c r="Y2591" i="14"/>
  <c r="V2505" i="14"/>
  <c r="Y2505" i="14" s="1"/>
  <c r="V1781" i="14"/>
  <c r="Y1781" i="14" s="1"/>
  <c r="Y2287" i="14"/>
  <c r="V2762" i="14"/>
  <c r="Y2762" i="14" s="1"/>
  <c r="V1094" i="14"/>
  <c r="Y1094" i="14" s="1"/>
  <c r="V2313" i="14"/>
  <c r="Y2313" i="14" s="1"/>
  <c r="V2940" i="14"/>
  <c r="Y2940" i="14" s="1"/>
  <c r="V1676" i="14"/>
  <c r="Y1676" i="14" s="1"/>
  <c r="Y1953" i="14"/>
  <c r="Y2396" i="14"/>
  <c r="Y1135" i="14"/>
  <c r="Y577" i="14"/>
  <c r="R569" i="12"/>
  <c r="U569" i="12" s="1"/>
  <c r="Y569" i="12" s="1"/>
  <c r="V3390" i="14"/>
  <c r="Y3390" i="14" s="1"/>
  <c r="Y3303" i="14"/>
  <c r="Y3018" i="14"/>
  <c r="R13" i="12"/>
  <c r="U13" i="12" s="1"/>
  <c r="Y13" i="12" s="1"/>
  <c r="Y847" i="14"/>
  <c r="R589" i="12"/>
  <c r="U589" i="12" s="1"/>
  <c r="R154" i="12"/>
  <c r="U521" i="12"/>
  <c r="Y521" i="12" s="1"/>
  <c r="V3032" i="14"/>
  <c r="U352" i="12"/>
  <c r="R494" i="12"/>
  <c r="U494" i="12" s="1"/>
  <c r="Y494" i="12" s="1"/>
  <c r="R259" i="12"/>
  <c r="U259" i="12" s="1"/>
  <c r="Y259" i="12" s="1"/>
  <c r="V1825" i="14"/>
  <c r="Y128" i="14"/>
  <c r="V2104" i="14"/>
  <c r="Y1273" i="14"/>
  <c r="Y592" i="12"/>
  <c r="R166" i="12"/>
  <c r="Y1792" i="14"/>
  <c r="R525" i="12"/>
  <c r="U525" i="12" s="1"/>
  <c r="Y525" i="12" s="1"/>
  <c r="U414" i="12"/>
  <c r="R161" i="12"/>
  <c r="U161" i="12" s="1"/>
  <c r="Y161" i="12" s="1"/>
  <c r="Y2422" i="14"/>
  <c r="Y14" i="12"/>
  <c r="R341" i="12"/>
  <c r="U1083" i="12"/>
  <c r="U439" i="12"/>
  <c r="U616" i="12"/>
  <c r="Y616" i="12" s="1"/>
  <c r="U411" i="12"/>
  <c r="Y411" i="12" s="1"/>
  <c r="R68" i="12"/>
  <c r="R180" i="12"/>
  <c r="R107" i="12"/>
  <c r="U107" i="12" s="1"/>
  <c r="Y107" i="12" s="1"/>
  <c r="U1105" i="12"/>
  <c r="Y1105" i="12" s="1"/>
  <c r="Y450" i="12"/>
  <c r="Y631" i="12"/>
  <c r="Y1141" i="12"/>
  <c r="Y606" i="12"/>
  <c r="Y203" i="12"/>
  <c r="U514" i="12"/>
  <c r="Y28" i="12"/>
  <c r="Y1086" i="12"/>
  <c r="Y505" i="14"/>
  <c r="Y175" i="12"/>
  <c r="Y561" i="12"/>
  <c r="U102" i="12"/>
  <c r="Y276" i="14"/>
  <c r="Y3335" i="14"/>
  <c r="Y1631" i="14"/>
  <c r="U635" i="12"/>
  <c r="Y635" i="12" s="1"/>
  <c r="Y243" i="12"/>
  <c r="Y2710" i="14"/>
  <c r="Y1053" i="14"/>
  <c r="Y312" i="12"/>
  <c r="U533" i="12"/>
  <c r="U181" i="12"/>
  <c r="Y181" i="12" s="1"/>
  <c r="U586" i="12"/>
  <c r="Y586" i="12" s="1"/>
  <c r="U42" i="12"/>
  <c r="Y283" i="12"/>
  <c r="U456" i="12"/>
  <c r="Y174" i="12"/>
  <c r="U39" i="12"/>
  <c r="Y39" i="12" s="1"/>
  <c r="Y197" i="14"/>
  <c r="Y1239" i="14"/>
  <c r="Y2145" i="14"/>
  <c r="U128" i="12"/>
  <c r="Y491" i="12"/>
  <c r="U637" i="12"/>
  <c r="Y637" i="12" s="1"/>
  <c r="U501" i="12"/>
  <c r="Y501" i="12" s="1"/>
  <c r="Y523" i="14"/>
  <c r="Y1677" i="14"/>
  <c r="Y1682" i="14"/>
  <c r="Y1558" i="14"/>
  <c r="U598" i="12"/>
  <c r="Y598" i="12" s="1"/>
  <c r="U41" i="12"/>
  <c r="Y41" i="12" s="1"/>
  <c r="Y1111" i="14"/>
  <c r="Y2204" i="14"/>
  <c r="Y332" i="14"/>
  <c r="Y3185" i="14"/>
  <c r="Y311" i="12"/>
  <c r="U562" i="12"/>
  <c r="Y3030" i="14"/>
  <c r="Y81" i="12"/>
  <c r="Y630" i="12"/>
  <c r="Y16" i="12"/>
  <c r="Y96" i="12"/>
  <c r="Y190" i="12"/>
  <c r="U551" i="12"/>
  <c r="Y52" i="12"/>
  <c r="Y490" i="12"/>
  <c r="U12" i="12"/>
  <c r="Y1110" i="12"/>
  <c r="U334" i="12"/>
  <c r="U537" i="12"/>
  <c r="Y94" i="12"/>
  <c r="Y95" i="12"/>
  <c r="Y105" i="12"/>
  <c r="U348" i="12"/>
  <c r="Y1047" i="12"/>
  <c r="Y421" i="12"/>
  <c r="U638" i="12"/>
  <c r="Y126" i="12"/>
  <c r="U129" i="12"/>
  <c r="U392" i="12"/>
  <c r="U248" i="12"/>
  <c r="Y193" i="12"/>
  <c r="U567" i="12"/>
  <c r="V1657" i="14"/>
  <c r="Y1657" i="14" s="1"/>
  <c r="V3539" i="14"/>
  <c r="Y3539" i="14" s="1"/>
  <c r="Y2648" i="14"/>
  <c r="V1356" i="14"/>
  <c r="Y1356" i="14" s="1"/>
  <c r="V2491" i="14"/>
  <c r="Y2491" i="14" s="1"/>
  <c r="Y184" i="14"/>
  <c r="V1717" i="14"/>
  <c r="Y1717" i="14" s="1"/>
  <c r="V2582" i="14"/>
  <c r="V3338" i="14"/>
  <c r="Y3338" i="14" s="1"/>
  <c r="Y1625" i="14"/>
  <c r="U445" i="12"/>
  <c r="U131" i="12"/>
  <c r="V2529" i="14"/>
  <c r="Y1701" i="14"/>
  <c r="U316" i="12"/>
  <c r="Y316" i="12" s="1"/>
  <c r="Y1868" i="14"/>
  <c r="Y1823" i="14"/>
  <c r="V2292" i="14"/>
  <c r="Y2292" i="14" s="1"/>
  <c r="U3" i="12"/>
  <c r="Y3" i="12" s="1"/>
  <c r="U547" i="12"/>
  <c r="Y547" i="12" s="1"/>
  <c r="R603" i="12"/>
  <c r="U603" i="12" s="1"/>
  <c r="U144" i="12"/>
  <c r="Y144" i="12" s="1"/>
  <c r="U508" i="12"/>
  <c r="Y776" i="14"/>
  <c r="Y505" i="12"/>
  <c r="U67" i="12"/>
  <c r="R33" i="12"/>
  <c r="U33" i="12" s="1"/>
  <c r="Y33" i="12" s="1"/>
  <c r="U147" i="12"/>
  <c r="Y147" i="12" s="1"/>
  <c r="U509" i="12"/>
  <c r="R1161" i="12"/>
  <c r="R98" i="12"/>
  <c r="U202" i="12"/>
  <c r="Y202" i="12" s="1"/>
  <c r="Y1888" i="14"/>
  <c r="Y2629" i="14"/>
  <c r="Y1615" i="14"/>
  <c r="Y1533" i="14"/>
  <c r="Y1828" i="14"/>
  <c r="Y428" i="14"/>
  <c r="U245" i="12"/>
  <c r="Y245" i="12" s="1"/>
  <c r="U486" i="12"/>
  <c r="Y486" i="12" s="1"/>
  <c r="R643" i="12"/>
  <c r="U643" i="12" s="1"/>
  <c r="Y643" i="12" s="1"/>
  <c r="Y574" i="12"/>
  <c r="R207" i="12"/>
  <c r="U207" i="12" s="1"/>
  <c r="U617" i="12"/>
  <c r="R577" i="12"/>
  <c r="U577" i="12" s="1"/>
  <c r="Y577" i="12" s="1"/>
  <c r="U1112" i="12"/>
  <c r="Y1112" i="12" s="1"/>
  <c r="Y1142" i="12"/>
  <c r="U26" i="12"/>
  <c r="Y26" i="12" s="1"/>
  <c r="Y2665" i="14"/>
  <c r="Y63" i="14"/>
  <c r="R88" i="12"/>
  <c r="U5" i="12"/>
  <c r="Y5" i="12" s="1"/>
  <c r="U519" i="12"/>
  <c r="Y519" i="12" s="1"/>
  <c r="R618" i="12"/>
  <c r="U618" i="12" s="1"/>
  <c r="Y618" i="12" s="1"/>
  <c r="U520" i="12"/>
  <c r="Y520" i="12" s="1"/>
  <c r="U35" i="12"/>
  <c r="Y2124" i="14"/>
  <c r="R355" i="12"/>
  <c r="U355" i="12" s="1"/>
  <c r="Y355" i="12" s="1"/>
  <c r="U40" i="12"/>
  <c r="Y464" i="12"/>
  <c r="Y624" i="12"/>
  <c r="Y545" i="12"/>
  <c r="U213" i="12"/>
  <c r="Y213" i="12" s="1"/>
  <c r="U313" i="12"/>
  <c r="Y313" i="12" s="1"/>
  <c r="U235" i="12"/>
  <c r="U227" i="12"/>
  <c r="Y227" i="12" s="1"/>
  <c r="Y3411" i="14"/>
  <c r="Y1961" i="14"/>
  <c r="Y2003" i="14"/>
  <c r="Y2948" i="14"/>
  <c r="Y1138" i="14"/>
  <c r="U572" i="12"/>
  <c r="Y591" i="14"/>
  <c r="U101" i="12"/>
  <c r="Y459" i="12"/>
  <c r="U108" i="12"/>
  <c r="Y108" i="12" s="1"/>
  <c r="Y50" i="12"/>
  <c r="U587" i="12"/>
  <c r="Y328" i="12"/>
  <c r="U317" i="12"/>
  <c r="Y317" i="12" s="1"/>
  <c r="Y1343" i="14"/>
  <c r="U565" i="12"/>
  <c r="Y565" i="12" s="1"/>
  <c r="U395" i="12"/>
  <c r="Y1782" i="14"/>
  <c r="Y475" i="12"/>
  <c r="Y321" i="14"/>
  <c r="Y3294" i="14"/>
  <c r="Y3654" i="14"/>
  <c r="Y2588" i="14"/>
  <c r="Y337" i="12"/>
  <c r="Y78" i="12"/>
  <c r="Y265" i="12"/>
  <c r="Y535" i="12"/>
  <c r="U103" i="12"/>
  <c r="Y24" i="12"/>
  <c r="U113" i="12"/>
  <c r="Y348" i="12"/>
  <c r="Y139" i="12"/>
  <c r="Y580" i="12"/>
  <c r="Y248" i="12"/>
  <c r="Y495" i="12"/>
  <c r="Y219" i="12"/>
  <c r="U309" i="12"/>
  <c r="Y115" i="12"/>
  <c r="U467" i="12"/>
  <c r="Y558" i="12"/>
  <c r="Y306" i="12"/>
  <c r="Y1152" i="12"/>
  <c r="A3" i="1"/>
  <c r="Y610" i="12"/>
  <c r="Y588" i="12"/>
  <c r="Y143" i="12"/>
  <c r="Y1146" i="12"/>
  <c r="Y559" i="12"/>
  <c r="Y408" i="12"/>
  <c r="Y264" i="12"/>
  <c r="Y302" i="12"/>
  <c r="Y397" i="12"/>
  <c r="U148" i="12"/>
  <c r="Y639" i="12"/>
  <c r="Y392" i="12"/>
  <c r="Y1049" i="12"/>
  <c r="Y48" i="12"/>
  <c r="Y570" i="12"/>
  <c r="Y568" i="12"/>
  <c r="Y497" i="12"/>
  <c r="Y182" i="12"/>
  <c r="Y47" i="12"/>
  <c r="Y197" i="12"/>
  <c r="Y206" i="12"/>
  <c r="Y563" i="12"/>
  <c r="Y423" i="12"/>
  <c r="Y63" i="12"/>
  <c r="Y120" i="12"/>
  <c r="Y300" i="12"/>
  <c r="Y31" i="12"/>
  <c r="Y79" i="12"/>
  <c r="V1427" i="14"/>
  <c r="Y1427" i="14" s="1"/>
  <c r="Y1386" i="14"/>
  <c r="Y285" i="14"/>
  <c r="Y629" i="14"/>
  <c r="Y2664" i="14"/>
  <c r="U290" i="12"/>
  <c r="Y290" i="12" s="1"/>
  <c r="Y1880" i="14"/>
  <c r="R271" i="12"/>
  <c r="U271" i="12" s="1"/>
  <c r="Y271" i="12" s="1"/>
  <c r="U263" i="12"/>
  <c r="Y263" i="12" s="1"/>
  <c r="U215" i="12"/>
  <c r="R541" i="12"/>
  <c r="U541" i="12" s="1"/>
  <c r="Y541" i="12" s="1"/>
  <c r="V551" i="14"/>
  <c r="R481" i="12"/>
  <c r="R291" i="12"/>
  <c r="U114" i="12"/>
  <c r="Y114" i="12" s="1"/>
  <c r="Y1529" i="14"/>
  <c r="R527" i="12"/>
  <c r="U1081" i="12"/>
  <c r="Y1081" i="12" s="1"/>
  <c r="U1139" i="12"/>
  <c r="U280" i="12"/>
  <c r="Y280" i="12" s="1"/>
  <c r="U60" i="12"/>
  <c r="U601" i="12"/>
  <c r="Y601" i="12" s="1"/>
  <c r="U621" i="12"/>
  <c r="U612" i="12"/>
  <c r="Y2700" i="14"/>
  <c r="Y2773" i="14"/>
  <c r="U461" i="12"/>
  <c r="Y461" i="12" s="1"/>
  <c r="Y151" i="12"/>
  <c r="Y1630" i="14"/>
  <c r="Y3274" i="14"/>
  <c r="Y3576" i="14"/>
  <c r="U153" i="12"/>
  <c r="Y153" i="12" s="1"/>
  <c r="U289" i="12"/>
  <c r="Y289" i="12" s="1"/>
  <c r="Y1650" i="14"/>
  <c r="Y291" i="14"/>
  <c r="Y2321" i="14"/>
  <c r="Y337" i="14"/>
  <c r="U387" i="12"/>
  <c r="Y387" i="12" s="1"/>
  <c r="U58" i="12"/>
  <c r="U162" i="12"/>
  <c r="Y162" i="12" s="1"/>
  <c r="Y478" i="12"/>
  <c r="Y530" i="12"/>
  <c r="Y1355" i="14"/>
  <c r="R484" i="12"/>
  <c r="R51" i="12"/>
  <c r="U51" i="12" s="1"/>
  <c r="Y51" i="12" s="1"/>
  <c r="Y483" i="12"/>
  <c r="Y354" i="14"/>
  <c r="U590" i="12"/>
  <c r="Y590" i="12" s="1"/>
  <c r="U443" i="12"/>
  <c r="R1060" i="12"/>
  <c r="U170" i="12"/>
  <c r="Y170" i="12" s="1"/>
  <c r="U319" i="12"/>
  <c r="U196" i="12"/>
  <c r="U391" i="12"/>
  <c r="Y391" i="12" s="1"/>
  <c r="Y2236" i="14"/>
  <c r="U6" i="12"/>
  <c r="R36" i="12"/>
  <c r="Y292" i="12"/>
  <c r="U507" i="12"/>
  <c r="Y507" i="12" s="1"/>
  <c r="U194" i="12"/>
  <c r="Y135" i="12"/>
  <c r="U1094" i="12"/>
  <c r="Y1094" i="12" s="1"/>
  <c r="U540" i="12"/>
  <c r="Y3614" i="14"/>
  <c r="Y1442" i="14"/>
  <c r="Y536" i="12"/>
  <c r="U447" i="12"/>
  <c r="Y447" i="12" s="1"/>
  <c r="Y3195" i="14"/>
  <c r="Y3168" i="14"/>
  <c r="U453" i="12"/>
  <c r="U446" i="12"/>
  <c r="Y2512" i="14"/>
  <c r="Y1064" i="14"/>
  <c r="Y2772" i="14"/>
  <c r="U434" i="12"/>
  <c r="U87" i="12"/>
  <c r="Y87" i="12" s="1"/>
  <c r="Y401" i="12"/>
  <c r="U412" i="12"/>
  <c r="Y412" i="12" s="1"/>
  <c r="U62" i="12"/>
  <c r="Y1063" i="12"/>
  <c r="U232" i="12"/>
  <c r="Y232" i="12" s="1"/>
  <c r="U524" i="12"/>
  <c r="Y3259" i="14"/>
  <c r="Y3424" i="14"/>
  <c r="Y3425" i="14"/>
  <c r="Y198" i="14"/>
  <c r="Y2695" i="14"/>
  <c r="Y59" i="12"/>
  <c r="Y385" i="14"/>
  <c r="Y1903" i="14"/>
  <c r="Y1623" i="14"/>
  <c r="Y178" i="12"/>
  <c r="Y2647" i="14"/>
  <c r="Y2880" i="14"/>
  <c r="U64" i="12"/>
  <c r="Y554" i="12"/>
  <c r="Y403" i="12"/>
  <c r="U15" i="12"/>
  <c r="U72" i="12"/>
  <c r="U1065" i="12"/>
  <c r="Y173" i="12"/>
  <c r="Y487" i="12"/>
  <c r="Y27" i="12"/>
  <c r="Y90" i="12"/>
  <c r="Y146" i="12"/>
  <c r="Y268" i="12"/>
  <c r="U214" i="12"/>
  <c r="Y277" i="12"/>
  <c r="Y367" i="12"/>
  <c r="U70" i="12"/>
  <c r="Y1107" i="12"/>
  <c r="U342" i="12"/>
  <c r="Y124" i="12"/>
  <c r="U477" i="12"/>
  <c r="Y1043" i="12"/>
  <c r="Y350" i="12"/>
  <c r="Y476" i="12"/>
  <c r="Y517" i="12"/>
  <c r="Y425" i="12"/>
  <c r="Y424" i="12"/>
  <c r="Y504" i="12"/>
  <c r="U531" i="12"/>
  <c r="Y566" i="12"/>
  <c r="Y1035" i="12"/>
  <c r="Y239" i="12"/>
  <c r="Y1163" i="12"/>
  <c r="Y25" i="12"/>
  <c r="Y406" i="12"/>
  <c r="Y230" i="12"/>
  <c r="Y220" i="12"/>
  <c r="Y1160" i="12"/>
  <c r="Y564" i="12"/>
  <c r="Y448" i="12"/>
  <c r="Y1067" i="12"/>
  <c r="Y393" i="12"/>
  <c r="Y1095" i="12"/>
  <c r="Y375" i="12"/>
  <c r="Y11" i="12"/>
  <c r="Y636" i="12"/>
  <c r="Y200" i="12"/>
  <c r="Y66" i="12"/>
  <c r="Y1064" i="12"/>
  <c r="Y1115" i="12"/>
  <c r="U56" i="12"/>
  <c r="Y575" i="12"/>
  <c r="U1066" i="12"/>
  <c r="Y1066" i="12" s="1"/>
  <c r="U1068" i="12"/>
  <c r="Y340" i="12"/>
  <c r="U641" i="12"/>
  <c r="Y449" i="12"/>
  <c r="U498" i="12"/>
  <c r="Y498" i="12" s="1"/>
  <c r="U130" i="12"/>
  <c r="Y1159" i="12"/>
  <c r="Y315" i="12"/>
  <c r="Y1769" i="14"/>
  <c r="Y1987" i="14"/>
  <c r="Y2824" i="14"/>
  <c r="V1410" i="14"/>
  <c r="Y1410" i="14" s="1"/>
  <c r="Y2944" i="14"/>
  <c r="Y2992" i="14"/>
  <c r="Y1753" i="14"/>
  <c r="V387" i="14"/>
  <c r="Y387" i="14" s="1"/>
  <c r="V2130" i="14"/>
  <c r="Y2130" i="14" s="1"/>
  <c r="Y601" i="14"/>
  <c r="Y2852" i="14"/>
  <c r="Y3333" i="14"/>
  <c r="V1748" i="14"/>
  <c r="Y1748" i="14" s="1"/>
  <c r="Y1413" i="14"/>
  <c r="Y538" i="14"/>
  <c r="Y15" i="14"/>
  <c r="R398" i="12"/>
  <c r="U398" i="12" s="1"/>
  <c r="Y398" i="12" s="1"/>
  <c r="Y3106" i="14"/>
  <c r="R632" i="12"/>
  <c r="U632" i="12" s="1"/>
  <c r="U32" i="12"/>
  <c r="Y32" i="12" s="1"/>
  <c r="U1140" i="12"/>
  <c r="Y1140" i="12" s="1"/>
  <c r="U325" i="12"/>
  <c r="Y325" i="12" s="1"/>
  <c r="U234" i="12"/>
  <c r="Y234" i="12" s="1"/>
  <c r="U43" i="12"/>
  <c r="Y43" i="12" s="1"/>
  <c r="U458" i="12"/>
  <c r="Y458" i="12" s="1"/>
  <c r="Y246" i="12"/>
  <c r="U71" i="12"/>
  <c r="Y71" i="12" s="1"/>
  <c r="U358" i="12"/>
  <c r="Y358" i="12" s="1"/>
  <c r="Y472" i="12"/>
  <c r="Y1185" i="14"/>
  <c r="U426" i="12"/>
  <c r="Y426" i="12" s="1"/>
  <c r="R195" i="12"/>
  <c r="U195" i="12" s="1"/>
  <c r="Y195" i="12" s="1"/>
  <c r="Y609" i="12"/>
  <c r="Y3045" i="14"/>
  <c r="Y196" i="14"/>
  <c r="Y58" i="14"/>
  <c r="Y3536" i="14"/>
  <c r="Y1128" i="14"/>
  <c r="Y1050" i="12"/>
  <c r="R604" i="12"/>
  <c r="Y608" i="12"/>
  <c r="U432" i="12"/>
  <c r="Y506" i="12"/>
  <c r="U516" i="12"/>
  <c r="Y516" i="12" s="1"/>
  <c r="Y130" i="14"/>
  <c r="Y3128" i="14"/>
  <c r="Y718" i="14"/>
  <c r="Y605" i="12"/>
  <c r="Y555" i="12"/>
  <c r="R278" i="12"/>
  <c r="U278" i="12" s="1"/>
  <c r="Y278" i="12" s="1"/>
  <c r="Y622" i="12"/>
  <c r="R351" i="12"/>
  <c r="U186" i="12"/>
  <c r="U145" i="12"/>
  <c r="Y460" i="12"/>
  <c r="V1192" i="14"/>
  <c r="Y1192" i="14" s="1"/>
  <c r="R106" i="12"/>
  <c r="U106" i="12" s="1"/>
  <c r="Y106" i="12" s="1"/>
  <c r="U20" i="12"/>
  <c r="Y20" i="12" s="1"/>
  <c r="Y210" i="12"/>
  <c r="Y371" i="12"/>
  <c r="Y255" i="12"/>
  <c r="U435" i="12"/>
  <c r="Y46" i="12"/>
  <c r="U1133" i="12"/>
  <c r="U192" i="12"/>
  <c r="U402" i="12"/>
  <c r="Y402" i="12" s="1"/>
  <c r="Y483" i="14"/>
  <c r="U528" i="12"/>
  <c r="Y528" i="12" s="1"/>
  <c r="Y1088" i="12"/>
  <c r="Y247" i="12"/>
  <c r="Y515" i="12"/>
  <c r="U286" i="12"/>
  <c r="Y286" i="12" s="1"/>
  <c r="Y2263" i="14"/>
  <c r="Y452" i="14"/>
  <c r="Y1072" i="12"/>
  <c r="U1062" i="12"/>
  <c r="Y1062" i="12" s="1"/>
  <c r="U89" i="12"/>
  <c r="Y127" i="12"/>
  <c r="U1111" i="12"/>
  <c r="Y1111" i="12" s="1"/>
  <c r="U152" i="12"/>
  <c r="Y152" i="12" s="1"/>
  <c r="Y1154" i="12"/>
  <c r="U119" i="12"/>
  <c r="Y565" i="14"/>
  <c r="Y3230" i="14"/>
  <c r="Y493" i="12"/>
  <c r="Y389" i="12"/>
  <c r="Y181" i="14"/>
  <c r="Y3229" i="14"/>
  <c r="U69" i="12"/>
  <c r="U250" i="12"/>
  <c r="Y2785" i="14"/>
  <c r="Y1528" i="14"/>
  <c r="U97" i="12"/>
  <c r="Y410" i="12"/>
  <c r="Y191" i="12"/>
  <c r="U91" i="12"/>
  <c r="U431" i="12"/>
  <c r="U1029" i="12"/>
  <c r="U18" i="12"/>
  <c r="U346" i="12"/>
  <c r="U301" i="12"/>
  <c r="U427" i="12"/>
  <c r="U10" i="12"/>
  <c r="U522" i="12"/>
  <c r="Y539" i="12"/>
  <c r="Y330" i="12"/>
  <c r="Y238" i="12"/>
  <c r="Y1046" i="12"/>
  <c r="U399" i="12"/>
  <c r="U560" i="12"/>
  <c r="Y560" i="12" s="1"/>
  <c r="U571" i="12"/>
  <c r="U244" i="12"/>
  <c r="Y1061" i="12"/>
  <c r="U270" i="12"/>
  <c r="U1131" i="12"/>
  <c r="Y179" i="12"/>
  <c r="Y2378" i="14"/>
  <c r="V2071" i="14"/>
  <c r="Y2071" i="14" s="1"/>
  <c r="V669" i="14"/>
  <c r="Y669" i="14" s="1"/>
  <c r="Y828" i="14"/>
  <c r="Y554" i="14"/>
  <c r="Y1513" i="14"/>
  <c r="V3347" i="14"/>
  <c r="Y3347" i="14" s="1"/>
  <c r="V155" i="14"/>
  <c r="Y155" i="14" s="1"/>
  <c r="Y2123" i="14"/>
  <c r="Y3171" i="14"/>
  <c r="V842" i="14"/>
  <c r="Y842" i="14" s="1"/>
  <c r="Y3549" i="14"/>
  <c r="Y3110" i="14"/>
  <c r="V1205" i="14"/>
  <c r="Y1205" i="14" s="1"/>
  <c r="D1671" i="4" l="1"/>
  <c r="D1911" i="4"/>
  <c r="E2087" i="4"/>
  <c r="D1332" i="4"/>
  <c r="F1332" i="4"/>
  <c r="D2218" i="4"/>
  <c r="E1516" i="4"/>
  <c r="E1350" i="4"/>
  <c r="E2016" i="4"/>
  <c r="E2084" i="4"/>
  <c r="F1991" i="4"/>
  <c r="F2085" i="4"/>
  <c r="D2082" i="4"/>
  <c r="D1701" i="4"/>
  <c r="D1955" i="4"/>
  <c r="F1930" i="4"/>
  <c r="D2036" i="4"/>
  <c r="E2083" i="4"/>
  <c r="D2037" i="4"/>
  <c r="E2046" i="4"/>
  <c r="D2080" i="4"/>
  <c r="F2231" i="4"/>
  <c r="E1955" i="4"/>
  <c r="F1952" i="4"/>
  <c r="F972" i="4"/>
  <c r="E980" i="4"/>
  <c r="D986" i="4"/>
  <c r="F552" i="13"/>
  <c r="D2093" i="4"/>
  <c r="E2219" i="4"/>
  <c r="AH110" i="12"/>
  <c r="D600" i="4"/>
  <c r="B579" i="12"/>
  <c r="AH53" i="12"/>
  <c r="B1132" i="12"/>
  <c r="F585" i="4"/>
  <c r="F1038" i="4"/>
  <c r="E981" i="4"/>
  <c r="F986" i="4"/>
  <c r="E962" i="4"/>
  <c r="D967" i="4"/>
  <c r="D995" i="4"/>
  <c r="E983" i="4"/>
  <c r="F984" i="4"/>
  <c r="E978" i="4"/>
  <c r="E987" i="4"/>
  <c r="E1924" i="4"/>
  <c r="F1955" i="4"/>
  <c r="E1947" i="4"/>
  <c r="E1946" i="4"/>
  <c r="F1933" i="4"/>
  <c r="E2205" i="4"/>
  <c r="E2207" i="4"/>
  <c r="D2208" i="4"/>
  <c r="D2070" i="4"/>
  <c r="D2206" i="4"/>
  <c r="F2213" i="4"/>
  <c r="F2143" i="4"/>
  <c r="E2105" i="4"/>
  <c r="D2133" i="4"/>
  <c r="D2167" i="4"/>
  <c r="E2104" i="4"/>
  <c r="F2178" i="4"/>
  <c r="D2146" i="4"/>
  <c r="D2062" i="4"/>
  <c r="E2147" i="4"/>
  <c r="F2071" i="4"/>
  <c r="E2067" i="4"/>
  <c r="E2159" i="4"/>
  <c r="E2131" i="4"/>
  <c r="F2068" i="4"/>
  <c r="D2075" i="4"/>
  <c r="E2071" i="4"/>
  <c r="F2131" i="4"/>
  <c r="E2059" i="4"/>
  <c r="D2226" i="4"/>
  <c r="D2113" i="4"/>
  <c r="D2166" i="4"/>
  <c r="D2066" i="4"/>
  <c r="F2207" i="4"/>
  <c r="D2205" i="4"/>
  <c r="E2214" i="4"/>
  <c r="E2210" i="4"/>
  <c r="D2159" i="4"/>
  <c r="E2060" i="4"/>
  <c r="D2155" i="4"/>
  <c r="F2124" i="4"/>
  <c r="D2204" i="4"/>
  <c r="E2070" i="4"/>
  <c r="B1079" i="12"/>
  <c r="D996" i="4"/>
  <c r="D966" i="4"/>
  <c r="D1505" i="4"/>
  <c r="F1505" i="4"/>
  <c r="F73" i="13"/>
  <c r="AH93" i="12"/>
  <c r="AH343" i="12"/>
  <c r="E1630" i="4"/>
  <c r="F107" i="13"/>
  <c r="B76" i="12"/>
  <c r="E600" i="4"/>
  <c r="D1037" i="4"/>
  <c r="B73" i="12"/>
  <c r="F601" i="4"/>
  <c r="E599" i="4"/>
  <c r="AH579" i="12"/>
  <c r="E585" i="4"/>
  <c r="B53" i="12"/>
  <c r="B619" i="12"/>
  <c r="E2208" i="4"/>
  <c r="B198" i="12"/>
  <c r="F1034" i="4"/>
  <c r="F524" i="13"/>
  <c r="AH168" i="12"/>
  <c r="F52" i="13"/>
  <c r="E1034" i="4"/>
  <c r="F427" i="13"/>
  <c r="B303" i="12"/>
  <c r="AH573" i="12"/>
  <c r="F580" i="4"/>
  <c r="AH441" i="12"/>
  <c r="B1113" i="12"/>
  <c r="B436" i="12"/>
  <c r="F1911" i="4"/>
  <c r="D2081" i="4"/>
  <c r="E2080" i="4"/>
  <c r="F1672" i="4"/>
  <c r="E1695" i="4"/>
  <c r="E1288" i="4"/>
  <c r="D1288" i="4"/>
  <c r="F1336" i="4"/>
  <c r="F1337" i="4"/>
  <c r="F961" i="4"/>
  <c r="E976" i="4"/>
  <c r="E996" i="4"/>
  <c r="D963" i="4"/>
  <c r="F964" i="4"/>
  <c r="D964" i="4"/>
  <c r="D969" i="4"/>
  <c r="D977" i="4"/>
  <c r="E963" i="4"/>
  <c r="F965" i="4"/>
  <c r="F968" i="4"/>
  <c r="D979" i="4"/>
  <c r="D965" i="4"/>
  <c r="E966" i="4"/>
  <c r="D968" i="4"/>
  <c r="E968" i="4"/>
  <c r="F969" i="4"/>
  <c r="E961" i="4"/>
  <c r="E965" i="4"/>
  <c r="F967" i="4"/>
  <c r="F993" i="4"/>
  <c r="E982" i="4"/>
  <c r="F994" i="4"/>
  <c r="F987" i="4"/>
  <c r="F979" i="4"/>
  <c r="D994" i="4"/>
  <c r="F978" i="4"/>
  <c r="D987" i="4"/>
  <c r="E994" i="4"/>
  <c r="F977" i="4"/>
  <c r="F982" i="4"/>
  <c r="D983" i="4"/>
  <c r="D993" i="4"/>
  <c r="E979" i="4"/>
  <c r="E977" i="4"/>
  <c r="F985" i="4"/>
  <c r="E1932" i="4"/>
  <c r="D1921" i="4"/>
  <c r="D1953" i="4"/>
  <c r="E1990" i="4"/>
  <c r="E1948" i="4"/>
  <c r="E1927" i="4"/>
  <c r="E1928" i="4"/>
  <c r="E1934" i="4"/>
  <c r="F1925" i="4"/>
  <c r="F1953" i="4"/>
  <c r="D1952" i="4"/>
  <c r="E1953" i="4"/>
  <c r="F1948" i="4"/>
  <c r="E2085" i="4"/>
  <c r="D1286" i="4"/>
  <c r="D2219" i="4"/>
  <c r="F2219" i="4"/>
  <c r="E2229" i="4"/>
  <c r="F2083" i="4"/>
  <c r="E1918" i="4"/>
  <c r="B441" i="12"/>
  <c r="F983" i="4"/>
  <c r="F996" i="4"/>
  <c r="E972" i="4"/>
  <c r="F980" i="4"/>
  <c r="D988" i="4"/>
  <c r="F995" i="4"/>
  <c r="D978" i="4"/>
  <c r="D980" i="4"/>
  <c r="F966" i="4"/>
  <c r="D976" i="4"/>
  <c r="F962" i="4"/>
  <c r="F963" i="4"/>
  <c r="E986" i="4"/>
  <c r="E964" i="4"/>
  <c r="D961" i="4"/>
  <c r="E967" i="4"/>
  <c r="E993" i="4"/>
  <c r="D982" i="4"/>
  <c r="B37" i="12"/>
  <c r="D2195" i="4"/>
  <c r="E528" i="4"/>
  <c r="E2160" i="4"/>
  <c r="D2115" i="4"/>
  <c r="E2073" i="4"/>
  <c r="D2077" i="4"/>
  <c r="E2209" i="4"/>
  <c r="D611" i="4"/>
  <c r="F595" i="4"/>
  <c r="F2205" i="4"/>
  <c r="D598" i="4"/>
  <c r="B552" i="12"/>
  <c r="AH75" i="12"/>
  <c r="AH619" i="12"/>
  <c r="B1052" i="12"/>
  <c r="F2233" i="4"/>
  <c r="E2198" i="4"/>
  <c r="F2040" i="4"/>
  <c r="F1951" i="4"/>
  <c r="E1545" i="4"/>
  <c r="D2216" i="4"/>
  <c r="B269" i="12"/>
  <c r="E2233" i="4"/>
  <c r="D558" i="4"/>
  <c r="E1528" i="4"/>
  <c r="AH400" i="12"/>
  <c r="B400" i="12"/>
  <c r="E2172" i="4"/>
  <c r="F2175" i="4"/>
  <c r="E2175" i="4"/>
  <c r="F1859" i="4"/>
  <c r="D1675" i="4"/>
  <c r="F1910" i="4"/>
  <c r="D1906" i="4"/>
  <c r="F1694" i="4"/>
  <c r="E1864" i="4"/>
  <c r="D1862" i="4"/>
  <c r="F1861" i="4"/>
  <c r="D1700" i="4"/>
  <c r="F1870" i="4"/>
  <c r="F1669" i="4"/>
  <c r="E1737" i="4"/>
  <c r="F1701" i="4"/>
  <c r="D1659" i="4"/>
  <c r="F1708" i="4"/>
  <c r="D1768" i="4"/>
  <c r="E1707" i="4"/>
  <c r="F1714" i="4"/>
  <c r="E1763" i="4"/>
  <c r="E1690" i="4"/>
  <c r="F1897" i="4"/>
  <c r="E1879" i="4"/>
  <c r="F1733" i="4"/>
  <c r="D1738" i="4"/>
  <c r="E1702" i="4"/>
  <c r="D1770" i="4"/>
  <c r="E1709" i="4"/>
  <c r="F1865" i="4"/>
  <c r="E1678" i="4"/>
  <c r="E1768" i="4"/>
  <c r="D1771" i="4"/>
  <c r="F1940" i="4"/>
  <c r="E1938" i="4"/>
  <c r="F1386" i="4"/>
  <c r="D1439" i="4"/>
  <c r="F1397" i="4"/>
  <c r="E1716" i="4"/>
  <c r="D1716" i="4"/>
  <c r="F386" i="13"/>
  <c r="F35" i="13"/>
  <c r="F603" i="13"/>
  <c r="E2092" i="4"/>
  <c r="AH625" i="12"/>
  <c r="E539" i="4"/>
  <c r="D578" i="4"/>
  <c r="D610" i="4"/>
  <c r="F578" i="4"/>
  <c r="D599" i="4"/>
  <c r="D601" i="4"/>
  <c r="F539" i="4"/>
  <c r="F591" i="4"/>
  <c r="D591" i="4"/>
  <c r="E594" i="4"/>
  <c r="E578" i="4"/>
  <c r="E580" i="4"/>
  <c r="E610" i="4"/>
  <c r="D585" i="4"/>
  <c r="F613" i="4"/>
  <c r="E609" i="4"/>
  <c r="F598" i="4"/>
  <c r="D609" i="4"/>
  <c r="B345" i="12"/>
  <c r="AH345" i="12"/>
  <c r="D1039" i="4"/>
  <c r="B502" i="12"/>
  <c r="AH436" i="12"/>
  <c r="F489" i="13"/>
  <c r="B511" i="12"/>
  <c r="F611" i="4"/>
  <c r="F568" i="13"/>
  <c r="D962" i="4"/>
  <c r="E1009" i="4"/>
  <c r="E2134" i="4"/>
  <c r="F2216" i="4"/>
  <c r="F2127" i="4"/>
  <c r="E2156" i="4"/>
  <c r="E1205" i="14"/>
  <c r="A1205" i="14" s="1"/>
  <c r="E3110" i="14"/>
  <c r="A3110" i="14" s="1"/>
  <c r="E3549" i="14"/>
  <c r="A3549" i="14" s="1"/>
  <c r="F2161" i="4" s="1"/>
  <c r="E842" i="14"/>
  <c r="A842" i="14" s="1"/>
  <c r="E3171" i="14"/>
  <c r="A3171" i="14" s="1"/>
  <c r="E2123" i="14"/>
  <c r="A2123" i="14" s="1"/>
  <c r="E155" i="14"/>
  <c r="A155" i="14" s="1"/>
  <c r="E3347" i="14"/>
  <c r="A3347" i="14" s="1"/>
  <c r="E1513" i="14"/>
  <c r="A1513" i="14" s="1"/>
  <c r="E554" i="14"/>
  <c r="A554" i="14" s="1"/>
  <c r="E828" i="14"/>
  <c r="A828" i="14" s="1"/>
  <c r="E669" i="14"/>
  <c r="A669" i="14" s="1"/>
  <c r="E2071" i="14"/>
  <c r="A2071" i="14" s="1"/>
  <c r="E2378" i="14"/>
  <c r="A2378" i="14" s="1"/>
  <c r="F179" i="12"/>
  <c r="F1061" i="12"/>
  <c r="F1046" i="12"/>
  <c r="F238" i="12"/>
  <c r="F330" i="12"/>
  <c r="F539" i="12"/>
  <c r="F191" i="12"/>
  <c r="F410" i="12"/>
  <c r="E1528" i="14"/>
  <c r="A1528" i="14" s="1"/>
  <c r="E2785" i="14"/>
  <c r="A2785" i="14" s="1"/>
  <c r="E3229" i="14"/>
  <c r="A3229" i="14" s="1"/>
  <c r="E181" i="14"/>
  <c r="A181" i="14" s="1"/>
  <c r="F389" i="12"/>
  <c r="F493" i="12"/>
  <c r="E3230" i="14"/>
  <c r="A3230" i="14" s="1"/>
  <c r="E565" i="14"/>
  <c r="A565" i="14" s="1"/>
  <c r="F1154" i="12"/>
  <c r="F152" i="12"/>
  <c r="F1111" i="12"/>
  <c r="F127" i="12"/>
  <c r="F1062" i="12"/>
  <c r="F1072" i="12"/>
  <c r="E452" i="14"/>
  <c r="A452" i="14" s="1"/>
  <c r="E2263" i="14"/>
  <c r="A2263" i="14" s="1"/>
  <c r="F286" i="12"/>
  <c r="F515" i="12"/>
  <c r="F247" i="12"/>
  <c r="F1088" i="12"/>
  <c r="F528" i="12"/>
  <c r="E483" i="14"/>
  <c r="A483" i="14" s="1"/>
  <c r="F402" i="12"/>
  <c r="F46" i="12"/>
  <c r="F255" i="12"/>
  <c r="F371" i="12"/>
  <c r="F210" i="12"/>
  <c r="F20" i="12"/>
  <c r="F106" i="12"/>
  <c r="E1192" i="14"/>
  <c r="A1192" i="14" s="1"/>
  <c r="F460" i="12"/>
  <c r="F622" i="12"/>
  <c r="F278" i="12"/>
  <c r="F555" i="12"/>
  <c r="F605" i="12"/>
  <c r="E718" i="14"/>
  <c r="A718" i="14" s="1"/>
  <c r="E3128" i="14"/>
  <c r="A3128" i="14" s="1"/>
  <c r="E130" i="14"/>
  <c r="A130" i="14" s="1"/>
  <c r="F516" i="12"/>
  <c r="F506" i="12"/>
  <c r="F608" i="12"/>
  <c r="F1050" i="12"/>
  <c r="E1128" i="14"/>
  <c r="A1128" i="14" s="1"/>
  <c r="E3536" i="14"/>
  <c r="A3536" i="14" s="1"/>
  <c r="E58" i="14"/>
  <c r="A58" i="14" s="1"/>
  <c r="E196" i="14"/>
  <c r="A196" i="14" s="1"/>
  <c r="E3045" i="14"/>
  <c r="A3045" i="14" s="1"/>
  <c r="F609" i="12"/>
  <c r="F195" i="12"/>
  <c r="F426" i="12"/>
  <c r="E1185" i="14"/>
  <c r="A1185" i="14" s="1"/>
  <c r="F472" i="12"/>
  <c r="F358" i="12"/>
  <c r="F71" i="12"/>
  <c r="F246" i="12"/>
  <c r="F458" i="12"/>
  <c r="F43" i="12"/>
  <c r="F234" i="12"/>
  <c r="F325" i="12"/>
  <c r="F1140" i="12"/>
  <c r="F32" i="12"/>
  <c r="E3106" i="14"/>
  <c r="A3106" i="14" s="1"/>
  <c r="F398" i="12"/>
  <c r="E15" i="14"/>
  <c r="A15" i="14" s="1"/>
  <c r="E538" i="14"/>
  <c r="A538" i="14" s="1"/>
  <c r="E1413" i="14"/>
  <c r="A1413" i="14" s="1"/>
  <c r="E1748" i="14"/>
  <c r="A1748" i="14" s="1"/>
  <c r="E3333" i="14"/>
  <c r="A3333" i="14" s="1"/>
  <c r="E2852" i="14"/>
  <c r="A2852" i="14" s="1"/>
  <c r="D1717" i="4" s="1"/>
  <c r="E601" i="14"/>
  <c r="A601" i="14" s="1"/>
  <c r="E2130" i="14"/>
  <c r="A2130" i="14" s="1"/>
  <c r="E387" i="14"/>
  <c r="A387" i="14" s="1"/>
  <c r="E1753" i="14"/>
  <c r="A1753" i="14" s="1"/>
  <c r="E2992" i="14"/>
  <c r="A2992" i="14" s="1"/>
  <c r="E2944" i="14"/>
  <c r="A2944" i="14" s="1"/>
  <c r="E1410" i="14"/>
  <c r="A1410" i="14" s="1"/>
  <c r="E2824" i="14"/>
  <c r="A2824" i="14" s="1"/>
  <c r="E1987" i="14"/>
  <c r="A1987" i="14" s="1"/>
  <c r="E1769" i="14"/>
  <c r="A1769" i="14" s="1"/>
  <c r="F315" i="12"/>
  <c r="F1159" i="12"/>
  <c r="B1159" i="12" s="1"/>
  <c r="F449" i="12"/>
  <c r="F340" i="12"/>
  <c r="F575" i="12"/>
  <c r="F1115" i="12"/>
  <c r="AH1115" i="12" s="1"/>
  <c r="E2880" i="14"/>
  <c r="A2880" i="14" s="1"/>
  <c r="D1719" i="4" s="1"/>
  <c r="E2647" i="14"/>
  <c r="A2647" i="14" s="1"/>
  <c r="F178" i="12"/>
  <c r="E1623" i="14"/>
  <c r="A1623" i="14" s="1"/>
  <c r="E1903" i="14"/>
  <c r="A1903" i="14" s="1"/>
  <c r="E385" i="14"/>
  <c r="A385" i="14" s="1"/>
  <c r="F59" i="12"/>
  <c r="E2695" i="14"/>
  <c r="A2695" i="14" s="1"/>
  <c r="E198" i="14"/>
  <c r="A198" i="14" s="1"/>
  <c r="E3425" i="14"/>
  <c r="A3425" i="14" s="1"/>
  <c r="E3424" i="14"/>
  <c r="A3424" i="14" s="1"/>
  <c r="E3259" i="14"/>
  <c r="A3259" i="14" s="1"/>
  <c r="F232" i="12"/>
  <c r="F1063" i="12"/>
  <c r="F412" i="12"/>
  <c r="F401" i="12"/>
  <c r="F87" i="12"/>
  <c r="E2772" i="14"/>
  <c r="A2772" i="14" s="1"/>
  <c r="E1064" i="14"/>
  <c r="A1064" i="14" s="1"/>
  <c r="E2512" i="14"/>
  <c r="A2512" i="14" s="1"/>
  <c r="E3168" i="14"/>
  <c r="A3168" i="14" s="1"/>
  <c r="E3195" i="14"/>
  <c r="A3195" i="14" s="1"/>
  <c r="F447" i="12"/>
  <c r="F536" i="12"/>
  <c r="E1442" i="14"/>
  <c r="A1442" i="14" s="1"/>
  <c r="E3614" i="14"/>
  <c r="A3614" i="14" s="1"/>
  <c r="F1094" i="12"/>
  <c r="F135" i="12"/>
  <c r="F507" i="12"/>
  <c r="F292" i="12"/>
  <c r="E2236" i="14"/>
  <c r="A2236" i="14" s="1"/>
  <c r="F391" i="12"/>
  <c r="F170" i="12"/>
  <c r="F590" i="12"/>
  <c r="E354" i="14"/>
  <c r="A354" i="14" s="1"/>
  <c r="F483" i="12"/>
  <c r="F51" i="12"/>
  <c r="E1355" i="14"/>
  <c r="A1355" i="14" s="1"/>
  <c r="F530" i="12"/>
  <c r="F478" i="12"/>
  <c r="F162" i="12"/>
  <c r="F387" i="12"/>
  <c r="E337" i="14"/>
  <c r="A337" i="14" s="1"/>
  <c r="E2321" i="14"/>
  <c r="A2321" i="14" s="1"/>
  <c r="E291" i="14"/>
  <c r="A291" i="14" s="1"/>
  <c r="E1650" i="14"/>
  <c r="A1650" i="14" s="1"/>
  <c r="F289" i="12"/>
  <c r="F153" i="12"/>
  <c r="E3576" i="14"/>
  <c r="A3576" i="14" s="1"/>
  <c r="E3274" i="14"/>
  <c r="A3274" i="14" s="1"/>
  <c r="E1630" i="14"/>
  <c r="A1630" i="14" s="1"/>
  <c r="F151" i="12"/>
  <c r="F461" i="12"/>
  <c r="E2773" i="14"/>
  <c r="A2773" i="14" s="1"/>
  <c r="E2700" i="14"/>
  <c r="A2700" i="14" s="1"/>
  <c r="F601" i="12"/>
  <c r="F280" i="12"/>
  <c r="F1081" i="12"/>
  <c r="E1529" i="14"/>
  <c r="A1529" i="14" s="1"/>
  <c r="F114" i="12"/>
  <c r="F541" i="12"/>
  <c r="F263" i="12"/>
  <c r="F271" i="12"/>
  <c r="E1880" i="14"/>
  <c r="A1880" i="14" s="1"/>
  <c r="F290" i="12"/>
  <c r="E2664" i="14"/>
  <c r="A2664" i="14" s="1"/>
  <c r="E629" i="14"/>
  <c r="A629" i="14" s="1"/>
  <c r="E285" i="14"/>
  <c r="A285" i="14" s="1"/>
  <c r="E1386" i="14"/>
  <c r="A1386" i="14" s="1"/>
  <c r="E1427" i="14"/>
  <c r="A1427" i="14" s="1"/>
  <c r="E2588" i="14"/>
  <c r="A2588" i="14" s="1"/>
  <c r="E3654" i="14"/>
  <c r="A3654" i="14" s="1"/>
  <c r="E3294" i="14"/>
  <c r="A3294" i="14" s="1"/>
  <c r="E1986" i="4" s="1"/>
  <c r="E321" i="14"/>
  <c r="A321" i="14" s="1"/>
  <c r="F475" i="12"/>
  <c r="E1782" i="14"/>
  <c r="A1782" i="14" s="1"/>
  <c r="F565" i="12"/>
  <c r="E1343" i="14"/>
  <c r="A1343" i="14" s="1"/>
  <c r="F317" i="12"/>
  <c r="F328" i="12"/>
  <c r="F50" i="12"/>
  <c r="F108" i="12"/>
  <c r="F459" i="12"/>
  <c r="E591" i="14"/>
  <c r="A591" i="14" s="1"/>
  <c r="E1138" i="14"/>
  <c r="A1138" i="14" s="1"/>
  <c r="E2948" i="14"/>
  <c r="A2948" i="14" s="1"/>
  <c r="E2003" i="14"/>
  <c r="A2003" i="14" s="1"/>
  <c r="F1183" i="4" s="1"/>
  <c r="E1961" i="14"/>
  <c r="A1961" i="14" s="1"/>
  <c r="E3411" i="14"/>
  <c r="A3411" i="14" s="1"/>
  <c r="F2042" i="4" s="1"/>
  <c r="F227" i="12"/>
  <c r="F313" i="12"/>
  <c r="F213" i="12"/>
  <c r="F545" i="12"/>
  <c r="F624" i="12"/>
  <c r="F464" i="12"/>
  <c r="F355" i="12"/>
  <c r="E2124" i="14"/>
  <c r="A2124" i="14" s="1"/>
  <c r="D1255" i="4" s="1"/>
  <c r="F520" i="12"/>
  <c r="F618" i="12"/>
  <c r="F519" i="12"/>
  <c r="F5" i="12"/>
  <c r="E63" i="14"/>
  <c r="A63" i="14" s="1"/>
  <c r="E2665" i="14"/>
  <c r="A2665" i="14" s="1"/>
  <c r="F26" i="12"/>
  <c r="F1142" i="12"/>
  <c r="F1112" i="12"/>
  <c r="F577" i="12"/>
  <c r="F574" i="12"/>
  <c r="F643" i="12"/>
  <c r="F486" i="12"/>
  <c r="F245" i="12"/>
  <c r="E428" i="14"/>
  <c r="A428" i="14" s="1"/>
  <c r="E1828" i="14"/>
  <c r="A1828" i="14" s="1"/>
  <c r="E1060" i="4" s="1"/>
  <c r="E1533" i="14"/>
  <c r="A1533" i="14" s="1"/>
  <c r="E1615" i="14"/>
  <c r="A1615" i="14" s="1"/>
  <c r="E2629" i="14"/>
  <c r="A2629" i="14" s="1"/>
  <c r="E1553" i="4" s="1"/>
  <c r="E1888" i="14"/>
  <c r="A1888" i="14" s="1"/>
  <c r="E1111" i="4" s="1"/>
  <c r="F202" i="12"/>
  <c r="F147" i="12"/>
  <c r="F33" i="12"/>
  <c r="F505" i="12"/>
  <c r="E776" i="14"/>
  <c r="A776" i="14" s="1"/>
  <c r="F144" i="12"/>
  <c r="F547" i="12"/>
  <c r="F3" i="12"/>
  <c r="E2292" i="14"/>
  <c r="A2292" i="14" s="1"/>
  <c r="E1823" i="14"/>
  <c r="A1823" i="14" s="1"/>
  <c r="E1868" i="14"/>
  <c r="A1868" i="14" s="1"/>
  <c r="F316" i="12"/>
  <c r="E1701" i="14"/>
  <c r="A1701" i="14" s="1"/>
  <c r="E1625" i="14"/>
  <c r="A1625" i="14" s="1"/>
  <c r="E3338" i="14"/>
  <c r="A3338" i="14" s="1"/>
  <c r="E2001" i="4" s="1"/>
  <c r="E1717" i="14"/>
  <c r="A1717" i="14" s="1"/>
  <c r="F1004" i="4" s="1"/>
  <c r="E184" i="14"/>
  <c r="A184" i="14" s="1"/>
  <c r="E2491" i="14"/>
  <c r="A2491" i="14" s="1"/>
  <c r="E1478" i="4" s="1"/>
  <c r="E1356" i="14"/>
  <c r="A1356" i="14" s="1"/>
  <c r="E2648" i="14"/>
  <c r="A2648" i="14" s="1"/>
  <c r="E3539" i="14"/>
  <c r="A3539" i="14" s="1"/>
  <c r="E1657" i="14"/>
  <c r="A1657" i="14" s="1"/>
  <c r="F193" i="12"/>
  <c r="F126" i="12"/>
  <c r="F421" i="12"/>
  <c r="F1047" i="12"/>
  <c r="F105" i="12"/>
  <c r="F95" i="12"/>
  <c r="F94" i="12"/>
  <c r="F1110" i="12"/>
  <c r="F490" i="12"/>
  <c r="F52" i="12"/>
  <c r="F190" i="12"/>
  <c r="AH190" i="12" s="1"/>
  <c r="F96" i="12"/>
  <c r="F16" i="12"/>
  <c r="F630" i="12"/>
  <c r="F81" i="12"/>
  <c r="B81" i="12" s="1"/>
  <c r="E3030" i="14"/>
  <c r="A3030" i="14" s="1"/>
  <c r="F311" i="12"/>
  <c r="E3185" i="14"/>
  <c r="A3185" i="14" s="1"/>
  <c r="E332" i="14"/>
  <c r="A332" i="14" s="1"/>
  <c r="E2204" i="14"/>
  <c r="A2204" i="14" s="1"/>
  <c r="D1316" i="4" s="1"/>
  <c r="E1111" i="14"/>
  <c r="A1111" i="14" s="1"/>
  <c r="F41" i="12"/>
  <c r="F598" i="12"/>
  <c r="E1558" i="14"/>
  <c r="A1558" i="14" s="1"/>
  <c r="E1682" i="14"/>
  <c r="A1682" i="14" s="1"/>
  <c r="E1677" i="14"/>
  <c r="A1677" i="14" s="1"/>
  <c r="E523" i="14"/>
  <c r="A523" i="14" s="1"/>
  <c r="F501" i="12"/>
  <c r="F637" i="12"/>
  <c r="F491" i="12"/>
  <c r="E2145" i="14"/>
  <c r="A2145" i="14" s="1"/>
  <c r="E1276" i="4" s="1"/>
  <c r="E1239" i="14"/>
  <c r="A1239" i="14" s="1"/>
  <c r="E197" i="14"/>
  <c r="A197" i="14" s="1"/>
  <c r="F39" i="12"/>
  <c r="F174" i="12"/>
  <c r="F283" i="12"/>
  <c r="F586" i="12"/>
  <c r="F181" i="12"/>
  <c r="F312" i="12"/>
  <c r="E1053" i="14"/>
  <c r="A1053" i="14" s="1"/>
  <c r="E2710" i="14"/>
  <c r="A2710" i="14" s="1"/>
  <c r="F1611" i="4" s="1"/>
  <c r="F243" i="12"/>
  <c r="F635" i="12"/>
  <c r="E1631" i="14"/>
  <c r="A1631" i="14" s="1"/>
  <c r="E3335" i="14"/>
  <c r="A3335" i="14" s="1"/>
  <c r="E276" i="14"/>
  <c r="A276" i="14" s="1"/>
  <c r="F561" i="12"/>
  <c r="F175" i="12"/>
  <c r="E505" i="14"/>
  <c r="A505" i="14" s="1"/>
  <c r="F1086" i="12"/>
  <c r="F28" i="12"/>
  <c r="F203" i="12"/>
  <c r="F606" i="12"/>
  <c r="F1141" i="12"/>
  <c r="F631" i="12"/>
  <c r="F450" i="12"/>
  <c r="F1105" i="12"/>
  <c r="F107" i="12"/>
  <c r="F411" i="12"/>
  <c r="F616" i="12"/>
  <c r="F14" i="12"/>
  <c r="E2422" i="14"/>
  <c r="A2422" i="14" s="1"/>
  <c r="D1451" i="4" s="1"/>
  <c r="F161" i="12"/>
  <c r="F525" i="12"/>
  <c r="E1792" i="14"/>
  <c r="A1792" i="14" s="1"/>
  <c r="F592" i="12"/>
  <c r="E1273" i="14"/>
  <c r="A1273" i="14" s="1"/>
  <c r="E128" i="14"/>
  <c r="A128" i="14" s="1"/>
  <c r="F259" i="12"/>
  <c r="F494" i="12"/>
  <c r="F521" i="12"/>
  <c r="E847" i="14"/>
  <c r="A847" i="14" s="1"/>
  <c r="F13" i="12"/>
  <c r="E3018" i="14"/>
  <c r="A3018" i="14" s="1"/>
  <c r="E3303" i="14"/>
  <c r="A3303" i="14" s="1"/>
  <c r="E3390" i="14"/>
  <c r="A3390" i="14" s="1"/>
  <c r="E2027" i="4" s="1"/>
  <c r="F569" i="12"/>
  <c r="E577" i="14"/>
  <c r="A577" i="14" s="1"/>
  <c r="E1135" i="14"/>
  <c r="A1135" i="14" s="1"/>
  <c r="E2396" i="14"/>
  <c r="A2396" i="14" s="1"/>
  <c r="E1953" i="14"/>
  <c r="A1953" i="14" s="1"/>
  <c r="E1676" i="14"/>
  <c r="A1676" i="14" s="1"/>
  <c r="E2940" i="14"/>
  <c r="A2940" i="14" s="1"/>
  <c r="E2313" i="14"/>
  <c r="A2313" i="14" s="1"/>
  <c r="D1368" i="4" s="1"/>
  <c r="E1094" i="14"/>
  <c r="A1094" i="14" s="1"/>
  <c r="E2762" i="14"/>
  <c r="A2762" i="14" s="1"/>
  <c r="D1651" i="4" s="1"/>
  <c r="E2287" i="14"/>
  <c r="A2287" i="14" s="1"/>
  <c r="E1781" i="14"/>
  <c r="A1781" i="14" s="1"/>
  <c r="E2505" i="14"/>
  <c r="A2505" i="14" s="1"/>
  <c r="E2591" i="14"/>
  <c r="A2591" i="14" s="1"/>
  <c r="E3575" i="14"/>
  <c r="A3575" i="14" s="1"/>
  <c r="E3420" i="14"/>
  <c r="A3420" i="14" s="1"/>
  <c r="D2051" i="4" s="1"/>
  <c r="E1147" i="14"/>
  <c r="A1147" i="14" s="1"/>
  <c r="E626" i="4" s="1"/>
  <c r="E1443" i="14"/>
  <c r="A1443" i="14" s="1"/>
  <c r="F134" i="12"/>
  <c r="F465" i="12"/>
  <c r="F221" i="12"/>
  <c r="F644" i="12"/>
  <c r="F382" i="12"/>
  <c r="F462" i="12"/>
  <c r="E2182" i="4"/>
  <c r="D1886" i="4"/>
  <c r="F556" i="13"/>
  <c r="B585" i="12"/>
  <c r="AH585" i="12"/>
  <c r="B167" i="12"/>
  <c r="AH167" i="12"/>
  <c r="F162" i="13"/>
  <c r="B1091" i="12"/>
  <c r="AH1091" i="12"/>
  <c r="B183" i="12"/>
  <c r="F178" i="13"/>
  <c r="AH183" i="12"/>
  <c r="F306" i="13"/>
  <c r="AH318" i="12"/>
  <c r="B318" i="12"/>
  <c r="AH163" i="12"/>
  <c r="B163" i="12"/>
  <c r="F554" i="13"/>
  <c r="B583" i="12"/>
  <c r="AH583" i="12"/>
  <c r="AH473" i="12"/>
  <c r="B473" i="12"/>
  <c r="AH1158" i="12"/>
  <c r="B1158" i="12"/>
  <c r="AH304" i="12"/>
  <c r="F292" i="13"/>
  <c r="B304" i="12"/>
  <c r="B109" i="12"/>
  <c r="F106" i="13"/>
  <c r="AH109" i="12"/>
  <c r="F9" i="13"/>
  <c r="AH9" i="12"/>
  <c r="AH1042" i="12"/>
  <c r="B1042" i="12"/>
  <c r="F520" i="13"/>
  <c r="AH548" i="12"/>
  <c r="B548" i="12"/>
  <c r="AH373" i="12"/>
  <c r="F361" i="13"/>
  <c r="B373" i="12"/>
  <c r="F403" i="13"/>
  <c r="B417" i="12"/>
  <c r="AH8" i="12"/>
  <c r="B8" i="12"/>
  <c r="F8" i="13"/>
  <c r="AH496" i="12"/>
  <c r="B496" i="12"/>
  <c r="F474" i="13"/>
  <c r="B1045" i="12"/>
  <c r="AH1045" i="12"/>
  <c r="F584" i="13"/>
  <c r="B614" i="12"/>
  <c r="AH614" i="12"/>
  <c r="F261" i="13"/>
  <c r="AH273" i="12"/>
  <c r="B273" i="12"/>
  <c r="AH189" i="12"/>
  <c r="F184" i="13"/>
  <c r="F113" i="13"/>
  <c r="F468" i="13"/>
  <c r="D1022" i="4"/>
  <c r="B366" i="12"/>
  <c r="E1059" i="4"/>
  <c r="F1057" i="4"/>
  <c r="D1055" i="4"/>
  <c r="D1050" i="4"/>
  <c r="F498" i="13"/>
  <c r="E1633" i="4"/>
  <c r="D1841" i="4"/>
  <c r="D1615" i="4"/>
  <c r="D1259" i="4"/>
  <c r="E1374" i="4"/>
  <c r="D1687" i="4"/>
  <c r="E1514" i="4"/>
  <c r="F1073" i="4"/>
  <c r="D1538" i="4"/>
  <c r="D1412" i="4"/>
  <c r="E1675" i="4"/>
  <c r="E1133" i="4"/>
  <c r="E1774" i="4"/>
  <c r="D1423" i="4"/>
  <c r="D1516" i="4"/>
  <c r="D1385" i="4"/>
  <c r="E1698" i="4"/>
  <c r="E1414" i="4"/>
  <c r="D1293" i="4"/>
  <c r="E1745" i="4"/>
  <c r="D2176" i="4"/>
  <c r="F2077" i="4"/>
  <c r="D2089" i="4"/>
  <c r="D1527" i="4"/>
  <c r="E1550" i="4"/>
  <c r="E1417" i="4"/>
  <c r="F1716" i="4"/>
  <c r="E1146" i="4"/>
  <c r="D1220" i="4"/>
  <c r="D1628" i="4"/>
  <c r="E1268" i="4"/>
  <c r="F2126" i="4"/>
  <c r="F1268" i="4"/>
  <c r="D1098" i="4"/>
  <c r="D1390" i="4"/>
  <c r="E1347" i="4"/>
  <c r="F1512" i="4"/>
  <c r="F2198" i="4"/>
  <c r="F1419" i="4"/>
  <c r="E1434" i="4"/>
  <c r="D1075" i="4"/>
  <c r="D1126" i="4"/>
  <c r="F1869" i="4"/>
  <c r="D1424" i="4"/>
  <c r="E2055" i="4"/>
  <c r="D1406" i="4"/>
  <c r="F1285" i="4"/>
  <c r="F1778" i="4"/>
  <c r="F1273" i="4"/>
  <c r="D1068" i="4"/>
  <c r="D2004" i="4"/>
  <c r="F1280" i="4"/>
  <c r="D2187" i="4"/>
  <c r="F1313" i="4"/>
  <c r="D1683" i="4"/>
  <c r="D1760" i="4"/>
  <c r="F1736" i="4"/>
  <c r="E1217" i="4"/>
  <c r="E1303" i="4"/>
  <c r="D1340" i="4"/>
  <c r="E2051" i="4"/>
  <c r="F2046" i="4"/>
  <c r="D1859" i="4"/>
  <c r="E1651" i="4"/>
  <c r="D2040" i="4"/>
  <c r="E1685" i="4"/>
  <c r="E1710" i="4"/>
  <c r="E1455" i="4"/>
  <c r="F1458" i="4"/>
  <c r="F1434" i="4"/>
  <c r="D1661" i="4"/>
  <c r="F1461" i="4"/>
  <c r="F1748" i="4"/>
  <c r="D1411" i="4"/>
  <c r="D1695" i="4"/>
  <c r="D1865" i="4"/>
  <c r="F1671" i="4"/>
  <c r="D1520" i="4"/>
  <c r="E1260" i="4"/>
  <c r="D1391" i="4"/>
  <c r="F1350" i="4"/>
  <c r="E2173" i="4"/>
  <c r="E1509" i="4"/>
  <c r="D2177" i="4"/>
  <c r="F1887" i="4"/>
  <c r="F2022" i="4"/>
  <c r="F1900" i="4"/>
  <c r="E1878" i="4"/>
  <c r="D1295" i="4"/>
  <c r="F1706" i="4"/>
  <c r="D1201" i="4"/>
  <c r="E1623" i="4"/>
  <c r="E1118" i="4"/>
  <c r="E1627" i="4"/>
  <c r="D1179" i="4"/>
  <c r="F1537" i="4"/>
  <c r="D1777" i="4"/>
  <c r="D1529" i="4"/>
  <c r="E1853" i="4"/>
  <c r="D1546" i="4"/>
  <c r="D2055" i="4"/>
  <c r="F1396" i="4"/>
  <c r="F1329" i="4"/>
  <c r="D1398" i="4"/>
  <c r="E1297" i="4"/>
  <c r="D1875" i="4"/>
  <c r="D1531" i="4"/>
  <c r="D1139" i="4"/>
  <c r="E1430" i="4"/>
  <c r="F1468" i="4"/>
  <c r="D2191" i="4"/>
  <c r="E1635" i="4"/>
  <c r="F1665" i="4"/>
  <c r="E1852" i="4"/>
  <c r="F1424" i="4"/>
  <c r="F1234" i="4"/>
  <c r="D1116" i="4"/>
  <c r="D1188" i="4"/>
  <c r="F1478" i="4"/>
  <c r="F1142" i="4"/>
  <c r="E1460" i="4"/>
  <c r="E1632" i="4"/>
  <c r="D1396" i="4"/>
  <c r="D1457" i="4"/>
  <c r="E1230" i="4"/>
  <c r="D1416" i="4"/>
  <c r="E1367" i="4"/>
  <c r="F1527" i="4"/>
  <c r="F1191" i="4"/>
  <c r="F1633" i="4"/>
  <c r="F1325" i="4"/>
  <c r="D1092" i="4"/>
  <c r="F1982" i="4"/>
  <c r="D1660" i="4"/>
  <c r="D1904" i="4"/>
  <c r="D1525" i="4"/>
  <c r="D1428" i="4"/>
  <c r="E1734" i="4"/>
  <c r="E1894" i="4"/>
  <c r="E1386" i="4"/>
  <c r="F1469" i="4"/>
  <c r="F1720" i="4"/>
  <c r="F1990" i="4"/>
  <c r="F1425" i="4"/>
  <c r="F1079" i="4"/>
  <c r="F1221" i="4"/>
  <c r="F1293" i="4"/>
  <c r="F1124" i="4"/>
  <c r="D1174" i="4"/>
  <c r="D1539" i="4"/>
  <c r="E1291" i="4"/>
  <c r="F1088" i="4"/>
  <c r="D1618" i="4"/>
  <c r="F1993" i="4"/>
  <c r="E1391" i="4"/>
  <c r="F2028" i="4"/>
  <c r="D1448" i="4"/>
  <c r="E1226" i="4"/>
  <c r="E1121" i="4"/>
  <c r="F1446" i="4"/>
  <c r="D1082" i="4"/>
  <c r="F1120" i="4"/>
  <c r="F1509" i="4"/>
  <c r="D1347" i="4"/>
  <c r="D1090" i="4"/>
  <c r="F1366" i="4"/>
  <c r="E2189" i="4"/>
  <c r="D1136" i="4"/>
  <c r="E1368" i="4"/>
  <c r="E1441" i="4"/>
  <c r="E1558" i="4"/>
  <c r="D1459" i="4"/>
  <c r="E1131" i="4"/>
  <c r="F1610" i="4"/>
  <c r="E1127" i="4"/>
  <c r="D1408" i="4"/>
  <c r="F1391" i="4"/>
  <c r="E1687" i="4"/>
  <c r="D1984" i="4"/>
  <c r="E2089" i="4"/>
  <c r="F1864" i="4"/>
  <c r="E1116" i="4"/>
  <c r="D1372" i="4"/>
  <c r="D1983" i="4"/>
  <c r="E1125" i="4"/>
  <c r="D1511" i="4"/>
  <c r="E1284" i="4"/>
  <c r="F1330" i="4"/>
  <c r="D1630" i="4"/>
  <c r="D2174" i="4"/>
  <c r="F1427" i="4"/>
  <c r="F1294" i="4"/>
  <c r="E1735" i="4"/>
  <c r="E1066" i="4"/>
  <c r="E1762" i="4"/>
  <c r="F1773" i="4"/>
  <c r="E1964" i="4"/>
  <c r="F2187" i="4"/>
  <c r="D1733" i="4"/>
  <c r="D1641" i="4"/>
  <c r="F1089" i="4"/>
  <c r="F1370" i="4"/>
  <c r="D1113" i="4"/>
  <c r="D1942" i="4"/>
  <c r="F1229" i="4"/>
  <c r="E2074" i="4"/>
  <c r="D1283" i="4"/>
  <c r="E1210" i="4"/>
  <c r="E1443" i="4"/>
  <c r="E1457" i="4"/>
  <c r="F1090" i="4"/>
  <c r="E1115" i="4"/>
  <c r="F1395" i="4"/>
  <c r="D1076" i="4"/>
  <c r="D1513" i="4"/>
  <c r="E1667" i="4"/>
  <c r="D1137" i="4"/>
  <c r="D1945" i="4"/>
  <c r="E1221" i="4"/>
  <c r="F1267" i="4"/>
  <c r="F2073" i="4"/>
  <c r="F1533" i="4"/>
  <c r="E1295" i="4"/>
  <c r="F1194" i="4"/>
  <c r="D1440" i="4"/>
  <c r="F1195" i="4"/>
  <c r="D1199" i="4"/>
  <c r="E1100" i="4"/>
  <c r="E1076" i="4"/>
  <c r="E1141" i="4"/>
  <c r="E2012" i="4"/>
  <c r="E1847" i="4"/>
  <c r="D1698" i="4"/>
  <c r="F1511" i="4"/>
  <c r="F1216" i="4"/>
  <c r="F1070" i="4"/>
  <c r="D1764" i="4"/>
  <c r="F1072" i="4"/>
  <c r="D1998" i="4"/>
  <c r="F1764" i="4"/>
  <c r="D2175" i="4"/>
  <c r="F1666" i="4"/>
  <c r="D1341" i="4"/>
  <c r="E1348" i="4"/>
  <c r="D2045" i="4"/>
  <c r="F1479" i="4"/>
  <c r="E2013" i="4"/>
  <c r="D2006" i="4"/>
  <c r="E1113" i="4"/>
  <c r="F1353" i="4"/>
  <c r="D2021" i="4"/>
  <c r="D1685" i="4"/>
  <c r="D2188" i="4"/>
  <c r="F1340" i="4"/>
  <c r="E1302" i="4"/>
  <c r="E2045" i="4"/>
  <c r="D1258" i="4"/>
  <c r="F1965" i="4"/>
  <c r="D1287" i="4"/>
  <c r="E1406" i="4"/>
  <c r="D1737" i="4"/>
  <c r="F1681" i="4"/>
  <c r="D1694" i="4"/>
  <c r="E2187" i="4"/>
  <c r="D1643" i="4"/>
  <c r="E1470" i="4"/>
  <c r="F1193" i="4"/>
  <c r="E1609" i="4"/>
  <c r="D1281" i="4"/>
  <c r="E1525" i="4"/>
  <c r="E1129" i="4"/>
  <c r="F1542" i="4"/>
  <c r="D1746" i="4"/>
  <c r="E1370" i="4"/>
  <c r="E1233" i="4"/>
  <c r="F1429" i="4"/>
  <c r="D1429" i="4"/>
  <c r="D1369" i="4"/>
  <c r="D1142" i="4"/>
  <c r="D1871" i="4"/>
  <c r="D1851" i="4"/>
  <c r="F1518" i="4"/>
  <c r="F1530" i="4"/>
  <c r="F1130" i="4"/>
  <c r="E1399" i="4"/>
  <c r="F1620" i="4"/>
  <c r="F1189" i="4"/>
  <c r="F1894" i="4"/>
  <c r="D1632" i="4"/>
  <c r="F1310" i="4"/>
  <c r="D1080" i="4"/>
  <c r="E1183" i="4"/>
  <c r="F1460" i="4"/>
  <c r="E1186" i="4"/>
  <c r="D1363" i="4"/>
  <c r="E1549" i="4"/>
  <c r="F1662" i="4"/>
  <c r="F1445" i="4"/>
  <c r="E1254" i="4"/>
  <c r="F1520" i="4"/>
  <c r="E2029" i="4"/>
  <c r="E1214" i="4"/>
  <c r="D1523" i="4"/>
  <c r="D1120" i="4"/>
  <c r="E1724" i="4"/>
  <c r="F1632" i="4"/>
  <c r="E1373" i="4"/>
  <c r="E1097" i="4"/>
  <c r="E1205" i="4"/>
  <c r="F2015" i="4"/>
  <c r="E1532" i="4"/>
  <c r="E1098" i="4"/>
  <c r="F2047" i="4"/>
  <c r="F1904" i="4"/>
  <c r="F1645" i="4"/>
  <c r="F1137" i="4"/>
  <c r="F1084" i="4"/>
  <c r="D1404" i="4"/>
  <c r="D1187" i="4"/>
  <c r="E1167" i="4"/>
  <c r="F1686" i="4"/>
  <c r="F1689" i="4"/>
  <c r="E1174" i="4"/>
  <c r="F1441" i="4"/>
  <c r="E1863" i="4"/>
  <c r="E1383" i="4"/>
  <c r="F1372" i="4"/>
  <c r="F1971" i="4"/>
  <c r="F1526" i="4"/>
  <c r="F1282" i="4"/>
  <c r="E1227" i="4"/>
  <c r="D1899" i="4"/>
  <c r="D1420" i="4"/>
  <c r="E1404" i="4"/>
  <c r="E1397" i="4"/>
  <c r="D1079" i="4"/>
  <c r="E1696" i="4"/>
  <c r="E1469" i="4"/>
  <c r="D1667" i="4"/>
  <c r="F1525" i="4"/>
  <c r="F1182" i="4"/>
  <c r="D1266" i="4"/>
  <c r="D1229" i="4"/>
  <c r="F2048" i="4"/>
  <c r="F1169" i="4"/>
  <c r="F2087" i="4"/>
  <c r="D1087" i="4"/>
  <c r="D1627" i="4"/>
  <c r="F1443" i="4"/>
  <c r="F2132" i="4"/>
  <c r="E1086" i="4"/>
  <c r="F1735" i="4"/>
  <c r="D1601" i="4"/>
  <c r="E1913" i="4"/>
  <c r="F1111" i="4"/>
  <c r="F2074" i="4"/>
  <c r="E1285" i="4"/>
  <c r="E1087" i="4"/>
  <c r="D1084" i="4"/>
  <c r="F1171" i="4"/>
  <c r="E1526" i="4"/>
  <c r="D1302" i="4"/>
  <c r="E1075" i="4"/>
  <c r="D1974" i="4"/>
  <c r="F1535" i="4"/>
  <c r="E1271" i="4"/>
  <c r="E1145" i="4"/>
  <c r="E1513" i="4"/>
  <c r="F1080" i="4"/>
  <c r="D1620" i="4"/>
  <c r="D1300" i="4"/>
  <c r="E1208" i="4"/>
  <c r="F1224" i="4"/>
  <c r="F1373" i="4"/>
  <c r="E1198" i="4"/>
  <c r="D1637" i="4"/>
  <c r="E1985" i="4"/>
  <c r="F1536" i="4"/>
  <c r="E1518" i="4"/>
  <c r="E1895" i="4"/>
  <c r="F1857" i="4"/>
  <c r="D1218" i="4"/>
  <c r="F1091" i="4"/>
  <c r="E1178" i="4"/>
  <c r="D1284" i="4"/>
  <c r="F1398" i="4"/>
  <c r="E1261" i="4"/>
  <c r="F2088" i="4"/>
  <c r="E1621" i="4"/>
  <c r="F1439" i="4"/>
  <c r="E1670" i="4"/>
  <c r="E1088" i="4"/>
  <c r="F1498" i="4"/>
  <c r="F1071" i="4"/>
  <c r="F1286" i="4"/>
  <c r="E1292" i="4"/>
  <c r="F2173" i="4"/>
  <c r="E1773" i="4"/>
  <c r="E1255" i="4"/>
  <c r="D1710" i="4"/>
  <c r="D1132" i="4"/>
  <c r="D1183" i="4"/>
  <c r="E1293" i="4"/>
  <c r="E1228" i="4"/>
  <c r="D1190" i="4"/>
  <c r="D1178" i="4"/>
  <c r="F1259" i="4"/>
  <c r="D1185" i="4"/>
  <c r="D1512" i="4"/>
  <c r="E1137" i="4"/>
  <c r="F1977" i="4"/>
  <c r="D1212" i="4"/>
  <c r="D1202" i="4"/>
  <c r="D1226" i="4"/>
  <c r="E1212" i="4"/>
  <c r="E1314" i="4"/>
  <c r="F1515" i="4"/>
  <c r="F2184" i="4"/>
  <c r="E1739" i="4"/>
  <c r="D1842" i="4"/>
  <c r="F1093" i="4"/>
  <c r="E1123" i="4"/>
  <c r="F1673" i="4"/>
  <c r="F2191" i="4"/>
  <c r="D1074" i="4"/>
  <c r="D1279" i="4"/>
  <c r="E1071" i="4"/>
  <c r="D1067" i="4"/>
  <c r="F1768" i="4"/>
  <c r="D1765" i="4"/>
  <c r="E2094" i="4"/>
  <c r="F2172" i="4"/>
  <c r="E1420" i="4"/>
  <c r="D1870" i="4"/>
  <c r="D1343" i="4"/>
  <c r="F1356" i="4"/>
  <c r="F1314" i="4"/>
  <c r="D2038" i="4"/>
  <c r="F1258" i="4"/>
  <c r="E2132" i="4"/>
  <c r="E1341" i="4"/>
  <c r="F2033" i="4"/>
  <c r="E1479" i="4"/>
  <c r="D1670" i="4"/>
  <c r="E1339" i="4"/>
  <c r="E2052" i="4"/>
  <c r="E2031" i="4"/>
  <c r="E1438" i="4"/>
  <c r="D1960" i="4"/>
  <c r="D2005" i="4"/>
  <c r="F1868" i="4"/>
  <c r="E1697" i="4"/>
  <c r="D1867" i="4"/>
  <c r="F1212" i="4"/>
  <c r="F1529" i="4"/>
  <c r="F1092" i="4"/>
  <c r="E1315" i="4"/>
  <c r="D1222" i="4"/>
  <c r="F1659" i="4"/>
  <c r="D1223" i="4"/>
  <c r="D1510" i="4"/>
  <c r="F1550" i="4"/>
  <c r="F1269" i="4"/>
  <c r="F1121" i="4"/>
  <c r="F1147" i="4"/>
  <c r="E1199" i="4"/>
  <c r="E1616" i="4"/>
  <c r="E1378" i="4"/>
  <c r="F1225" i="4"/>
  <c r="E1736" i="4"/>
  <c r="D2007" i="4"/>
  <c r="F2183" i="4"/>
  <c r="D1093" i="4"/>
  <c r="D1121" i="4"/>
  <c r="F1076" i="4"/>
  <c r="D2025" i="4"/>
  <c r="E1193" i="4"/>
  <c r="D1339" i="4"/>
  <c r="E1669" i="4"/>
  <c r="E1262" i="4"/>
  <c r="F1983" i="4"/>
  <c r="D1558" i="4"/>
  <c r="E2005" i="4"/>
  <c r="E1387" i="4"/>
  <c r="D1215" i="4"/>
  <c r="E2155" i="4"/>
  <c r="D1124" i="4"/>
  <c r="E1267" i="4"/>
  <c r="E1235" i="4"/>
  <c r="E1124" i="4"/>
  <c r="E1872" i="4"/>
  <c r="D1231" i="4"/>
  <c r="E1177" i="4"/>
  <c r="D1129" i="4"/>
  <c r="E1618" i="4"/>
  <c r="F1740" i="4"/>
  <c r="D1725" i="4"/>
  <c r="D1991" i="4"/>
  <c r="E1184" i="4"/>
  <c r="E1535" i="4"/>
  <c r="D1533" i="4"/>
  <c r="D1196" i="4"/>
  <c r="F1510" i="4"/>
  <c r="E1266" i="4"/>
  <c r="D1351" i="4"/>
  <c r="D1210" i="4"/>
  <c r="D1741" i="4"/>
  <c r="F1739" i="4"/>
  <c r="D2018" i="4"/>
  <c r="E1415" i="4"/>
  <c r="E1191" i="4"/>
  <c r="E1742" i="4"/>
  <c r="F1222" i="4"/>
  <c r="D1073" i="4"/>
  <c r="F1654" i="4"/>
  <c r="F1606" i="4"/>
  <c r="E1196" i="4"/>
  <c r="D1903" i="4"/>
  <c r="E1515" i="4"/>
  <c r="F1296" i="4"/>
  <c r="E1605" i="4"/>
  <c r="E1602" i="4"/>
  <c r="E1181" i="4"/>
  <c r="D1530" i="4"/>
  <c r="E1231" i="4"/>
  <c r="F1690" i="4"/>
  <c r="F1601" i="4"/>
  <c r="F1888" i="4"/>
  <c r="E1841" i="4"/>
  <c r="F1834" i="4"/>
  <c r="F1129" i="4"/>
  <c r="D1617" i="4"/>
  <c r="D1855" i="4"/>
  <c r="F1112" i="4"/>
  <c r="D1207" i="4"/>
  <c r="E2026" i="4"/>
  <c r="F1170" i="4"/>
  <c r="F1284" i="4"/>
  <c r="E1989" i="4"/>
  <c r="D1445" i="4"/>
  <c r="E1538" i="4"/>
  <c r="E1259" i="4"/>
  <c r="E1700" i="4"/>
  <c r="E1197" i="4"/>
  <c r="F1747" i="4"/>
  <c r="D1544" i="4"/>
  <c r="F1213" i="4"/>
  <c r="D1172" i="4"/>
  <c r="E1089" i="4"/>
  <c r="D1167" i="4"/>
  <c r="F1261" i="4"/>
  <c r="D1233" i="4"/>
  <c r="F1192" i="4"/>
  <c r="D1066" i="4"/>
  <c r="F1289" i="4"/>
  <c r="D1072" i="4"/>
  <c r="E1973" i="4"/>
  <c r="F1135" i="4"/>
  <c r="D1604" i="4"/>
  <c r="D1749" i="4"/>
  <c r="E1234" i="4"/>
  <c r="D1312" i="4"/>
  <c r="D1611" i="4"/>
  <c r="F1260" i="4"/>
  <c r="E1200" i="4"/>
  <c r="E1529" i="4"/>
  <c r="D1213" i="4"/>
  <c r="D1996" i="4"/>
  <c r="D1227" i="4"/>
  <c r="F1514" i="4"/>
  <c r="F1647" i="4"/>
  <c r="F2021" i="4"/>
  <c r="F1099" i="4"/>
  <c r="F1227" i="4"/>
  <c r="F1215" i="4"/>
  <c r="D1127" i="4"/>
  <c r="D1086" i="4"/>
  <c r="F1531" i="4"/>
  <c r="E1070" i="4"/>
  <c r="E1256" i="4"/>
  <c r="D1612" i="4"/>
  <c r="D1997" i="4"/>
  <c r="F1318" i="4"/>
  <c r="F1349" i="4"/>
  <c r="F1339" i="4"/>
  <c r="D1690" i="4"/>
  <c r="F2017" i="4"/>
  <c r="F1281" i="4"/>
  <c r="D1356" i="4"/>
  <c r="F2050" i="4"/>
  <c r="E1134" i="4"/>
  <c r="D1676" i="4"/>
  <c r="E1337" i="4"/>
  <c r="D2057" i="4"/>
  <c r="E1079" i="4"/>
  <c r="D2230" i="4"/>
  <c r="D2233" i="4"/>
  <c r="F1729" i="4"/>
  <c r="D1519" i="4"/>
  <c r="F1972" i="4"/>
  <c r="D1228" i="4"/>
  <c r="D1062" i="4"/>
  <c r="E1353" i="4"/>
  <c r="D1314" i="4"/>
  <c r="D1308" i="4"/>
  <c r="E1349" i="4"/>
  <c r="E1342" i="4"/>
  <c r="E1304" i="4"/>
  <c r="F2057" i="4"/>
  <c r="F2044" i="4"/>
  <c r="D2041" i="4"/>
  <c r="E1258" i="4"/>
  <c r="D2000" i="4"/>
  <c r="E1613" i="4"/>
  <c r="E2028" i="4"/>
  <c r="E1959" i="4"/>
  <c r="E1351" i="4"/>
  <c r="D1766" i="4"/>
  <c r="D1662" i="4"/>
  <c r="D1993" i="4"/>
  <c r="F1967" i="4"/>
  <c r="F1984" i="4"/>
  <c r="F1711" i="4"/>
  <c r="E1659" i="4"/>
  <c r="D2198" i="4"/>
  <c r="D2199" i="4"/>
  <c r="F1154" i="4"/>
  <c r="D2127" i="4"/>
  <c r="F1063" i="4"/>
  <c r="E1093" i="4"/>
  <c r="D1064" i="4"/>
  <c r="D2027" i="4"/>
  <c r="D1186" i="4"/>
  <c r="E1329" i="4"/>
  <c r="D1873" i="4"/>
  <c r="E1203" i="4"/>
  <c r="F2027" i="4"/>
  <c r="E1312" i="4"/>
  <c r="F2045" i="4"/>
  <c r="F2034" i="4"/>
  <c r="D1517" i="4"/>
  <c r="D1740" i="4"/>
  <c r="E1062" i="4"/>
  <c r="F1311" i="4"/>
  <c r="E1313" i="4"/>
  <c r="F1257" i="4"/>
  <c r="E2186" i="4"/>
  <c r="D1990" i="4"/>
  <c r="D1221" i="4"/>
  <c r="F1062" i="4"/>
  <c r="F1302" i="4"/>
  <c r="F1351" i="4"/>
  <c r="D1309" i="4"/>
  <c r="D1160" i="4"/>
  <c r="D2050" i="4"/>
  <c r="D2029" i="4"/>
  <c r="D2032" i="4"/>
  <c r="F2032" i="4"/>
  <c r="E1648" i="4"/>
  <c r="F2232" i="4"/>
  <c r="E2018" i="4"/>
  <c r="D1498" i="4"/>
  <c r="D1970" i="4"/>
  <c r="F2007" i="4"/>
  <c r="E1078" i="4"/>
  <c r="D2156" i="4"/>
  <c r="E1995" i="4"/>
  <c r="E1729" i="4"/>
  <c r="E1994" i="4"/>
  <c r="F1658" i="4"/>
  <c r="E1694" i="4"/>
  <c r="E1064" i="4"/>
  <c r="E1194" i="4"/>
  <c r="E2194" i="4"/>
  <c r="F1326" i="4"/>
  <c r="F2189" i="4"/>
  <c r="F1204" i="4"/>
  <c r="F1691" i="4"/>
  <c r="D1515" i="4"/>
  <c r="D1540" i="4"/>
  <c r="F1211" i="4"/>
  <c r="E1887" i="4"/>
  <c r="E1328" i="4"/>
  <c r="E1877" i="4"/>
  <c r="E1187" i="4"/>
  <c r="D2023" i="4"/>
  <c r="E2056" i="4"/>
  <c r="E2049" i="4"/>
  <c r="D1866" i="4"/>
  <c r="D1310" i="4"/>
  <c r="F1309" i="4"/>
  <c r="D2033" i="4"/>
  <c r="D2056" i="4"/>
  <c r="D1674" i="4"/>
  <c r="D1743" i="4"/>
  <c r="F1315" i="4"/>
  <c r="D1335" i="4"/>
  <c r="E1317" i="4"/>
  <c r="E1338" i="4"/>
  <c r="E1335" i="4"/>
  <c r="E2035" i="4"/>
  <c r="F2043" i="4"/>
  <c r="D2046" i="4"/>
  <c r="D2047" i="4"/>
  <c r="D1257" i="4"/>
  <c r="D1758" i="4"/>
  <c r="E1968" i="4"/>
  <c r="D1619" i="4"/>
  <c r="E1617" i="4"/>
  <c r="F1288" i="4"/>
  <c r="F1678" i="4"/>
  <c r="F2016" i="4"/>
  <c r="E1996" i="4"/>
  <c r="E1999" i="4"/>
  <c r="E2231" i="4"/>
  <c r="F2014" i="4"/>
  <c r="F1323" i="4"/>
  <c r="D1181" i="4"/>
  <c r="D1532" i="4"/>
  <c r="F1075" i="4"/>
  <c r="B85" i="12"/>
  <c r="F27" i="13"/>
  <c r="AH1059" i="12"/>
  <c r="AH84" i="12"/>
  <c r="F362" i="13"/>
  <c r="D1065" i="4"/>
  <c r="E2193" i="4"/>
  <c r="B308" i="12"/>
  <c r="B339" i="12"/>
  <c r="B241" i="12"/>
  <c r="AH385" i="12"/>
  <c r="AH149" i="12"/>
  <c r="B123" i="12"/>
  <c r="D1526" i="4"/>
  <c r="D621" i="4"/>
  <c r="F609" i="4"/>
  <c r="F594" i="4"/>
  <c r="E601" i="4"/>
  <c r="E617" i="4"/>
  <c r="D580" i="4"/>
  <c r="E579" i="4"/>
  <c r="AH581" i="12"/>
  <c r="F74" i="13"/>
  <c r="D579" i="4"/>
  <c r="F610" i="4"/>
  <c r="E598" i="4"/>
  <c r="E595" i="4"/>
  <c r="B1057" i="12"/>
  <c r="F119" i="13"/>
  <c r="F599" i="4"/>
  <c r="D617" i="4"/>
  <c r="F600" i="4"/>
  <c r="E621" i="4"/>
  <c r="D594" i="4"/>
  <c r="AH274" i="12"/>
  <c r="D577" i="4"/>
  <c r="F579" i="4"/>
  <c r="D624" i="4"/>
  <c r="E611" i="4"/>
  <c r="F1524" i="4"/>
  <c r="E602" i="4"/>
  <c r="AH269" i="12"/>
  <c r="B38" i="12"/>
  <c r="B1165" i="12"/>
  <c r="F617" i="4"/>
  <c r="AH502" i="12"/>
  <c r="F309" i="13"/>
  <c r="B321" i="12"/>
  <c r="AH321" i="12"/>
  <c r="B140" i="12"/>
  <c r="F136" i="13"/>
  <c r="AH140" i="12"/>
  <c r="AH1034" i="12"/>
  <c r="B1034" i="12"/>
  <c r="AH332" i="12"/>
  <c r="F320" i="13"/>
  <c r="B332" i="12"/>
  <c r="AH1080" i="12"/>
  <c r="B1080" i="12"/>
  <c r="F222" i="13"/>
  <c r="AH233" i="12"/>
  <c r="AH620" i="12"/>
  <c r="B620" i="12"/>
  <c r="F590" i="13"/>
  <c r="F598" i="13"/>
  <c r="B628" i="12"/>
  <c r="AH628" i="12"/>
  <c r="F96" i="13"/>
  <c r="AH99" i="12"/>
  <c r="B99" i="12"/>
  <c r="AH1031" i="12"/>
  <c r="B1031" i="12"/>
  <c r="B155" i="12"/>
  <c r="F151" i="13"/>
  <c r="AH155" i="12"/>
  <c r="B469" i="12"/>
  <c r="AH469" i="12"/>
  <c r="F450" i="13"/>
  <c r="AH185" i="12"/>
  <c r="B185" i="12"/>
  <c r="F180" i="13"/>
  <c r="AH418" i="12"/>
  <c r="B418" i="12"/>
  <c r="B44" i="12"/>
  <c r="AH44" i="12"/>
  <c r="AH428" i="12"/>
  <c r="B428" i="12"/>
  <c r="AH595" i="12"/>
  <c r="F566" i="13"/>
  <c r="B595" i="12"/>
  <c r="F312" i="13"/>
  <c r="B324" i="12"/>
  <c r="AH324" i="12"/>
  <c r="F365" i="13"/>
  <c r="AH377" i="12"/>
  <c r="B377" i="12"/>
  <c r="F59" i="13"/>
  <c r="AH61" i="12"/>
  <c r="B61" i="12"/>
  <c r="B518" i="12"/>
  <c r="F496" i="13"/>
  <c r="AH518" i="12"/>
  <c r="AH347" i="12"/>
  <c r="B347" i="12"/>
  <c r="F335" i="13"/>
  <c r="B1143" i="12"/>
  <c r="AH1143" i="12"/>
  <c r="B529" i="12"/>
  <c r="AH529" i="12"/>
  <c r="F504" i="13"/>
  <c r="AH360" i="12"/>
  <c r="F348" i="13"/>
  <c r="B360" i="12"/>
  <c r="AH372" i="12"/>
  <c r="B372" i="12"/>
  <c r="F360" i="13"/>
  <c r="AH112" i="12"/>
  <c r="B112" i="12"/>
  <c r="F109" i="13"/>
  <c r="AH310" i="12"/>
  <c r="F298" i="13"/>
  <c r="B310" i="12"/>
  <c r="F358" i="13"/>
  <c r="B370" i="12"/>
  <c r="AH370" i="12"/>
  <c r="B390" i="12"/>
  <c r="AH390" i="12"/>
  <c r="AH256" i="12"/>
  <c r="F244" i="13"/>
  <c r="B256" i="12"/>
  <c r="AH1164" i="12"/>
  <c r="B1164" i="12"/>
  <c r="B137" i="12"/>
  <c r="F133" i="13"/>
  <c r="AH137" i="12"/>
  <c r="AH222" i="12"/>
  <c r="B222" i="12"/>
  <c r="F118" i="13"/>
  <c r="B1167" i="12"/>
  <c r="B122" i="12"/>
  <c r="D1988" i="4"/>
  <c r="F1393" i="4"/>
  <c r="F1381" i="4"/>
  <c r="E1978" i="4"/>
  <c r="D1838" i="4"/>
  <c r="E1400" i="4"/>
  <c r="E1699" i="4"/>
  <c r="F1333" i="4"/>
  <c r="E1126" i="4"/>
  <c r="F471" i="13"/>
  <c r="AH492" i="12"/>
  <c r="F432" i="13"/>
  <c r="AH449" i="12"/>
  <c r="B449" i="12"/>
  <c r="D1345" i="4"/>
  <c r="E1345" i="4"/>
  <c r="E1344" i="4"/>
  <c r="F229" i="13"/>
  <c r="F1048" i="4"/>
  <c r="E1050" i="4"/>
  <c r="F1051" i="4"/>
  <c r="F1060" i="4"/>
  <c r="D1060" i="4"/>
  <c r="D1059" i="4"/>
  <c r="D1052" i="4"/>
  <c r="F1059" i="4"/>
  <c r="F1052" i="4"/>
  <c r="F1345" i="4"/>
  <c r="F1344" i="4"/>
  <c r="F1346" i="4"/>
  <c r="D1381" i="4"/>
  <c r="E1273" i="4"/>
  <c r="F1405" i="4"/>
  <c r="E1272" i="4"/>
  <c r="F1988" i="4"/>
  <c r="F1987" i="4"/>
  <c r="D2170" i="4"/>
  <c r="E2170" i="4"/>
  <c r="E2169" i="4"/>
  <c r="D1978" i="4"/>
  <c r="F1979" i="4"/>
  <c r="F1980" i="4"/>
  <c r="E1981" i="4"/>
  <c r="E1980" i="4"/>
  <c r="F357" i="13"/>
  <c r="AH369" i="12"/>
  <c r="F1836" i="4"/>
  <c r="D1835" i="4"/>
  <c r="E1058" i="4"/>
  <c r="D1057" i="4"/>
  <c r="F1055" i="4"/>
  <c r="E1053" i="4"/>
  <c r="F1050" i="4"/>
  <c r="F1054" i="4"/>
  <c r="D1402" i="4"/>
  <c r="D1346" i="4"/>
  <c r="D1981" i="4"/>
  <c r="F1835" i="4"/>
  <c r="D1403" i="4"/>
  <c r="F1401" i="4"/>
  <c r="E1838" i="4"/>
  <c r="E1401" i="4"/>
  <c r="E1346" i="4"/>
  <c r="F1306" i="4"/>
  <c r="E1305" i="4"/>
  <c r="D1307" i="4"/>
  <c r="F1758" i="4"/>
  <c r="F1760" i="4"/>
  <c r="E1758" i="4"/>
  <c r="D1759" i="4"/>
  <c r="E1760" i="4"/>
  <c r="D1117" i="4"/>
  <c r="D1118" i="4"/>
  <c r="E1117" i="4"/>
  <c r="E1120" i="4"/>
  <c r="D1115" i="4"/>
  <c r="D1119" i="4"/>
  <c r="F1114" i="4"/>
  <c r="D1112" i="4"/>
  <c r="D1680" i="4"/>
  <c r="F1679" i="4"/>
  <c r="D1679" i="4"/>
  <c r="E1541" i="4"/>
  <c r="D1542" i="4"/>
  <c r="D1541" i="4"/>
  <c r="D1919" i="4"/>
  <c r="E1919" i="4"/>
  <c r="E1626" i="4"/>
  <c r="D1631" i="4"/>
  <c r="F1631" i="4"/>
  <c r="F1634" i="4"/>
  <c r="F1628" i="4"/>
  <c r="F1625" i="4"/>
  <c r="F1621" i="4"/>
  <c r="D1633" i="4"/>
  <c r="E1622" i="4"/>
  <c r="D1626" i="4"/>
  <c r="F1629" i="4"/>
  <c r="F1624" i="4"/>
  <c r="D1625" i="4"/>
  <c r="F1058" i="4"/>
  <c r="F1944" i="4"/>
  <c r="E1941" i="4"/>
  <c r="E1942" i="4"/>
  <c r="D1944" i="4"/>
  <c r="E1943" i="4"/>
  <c r="D1939" i="4"/>
  <c r="E1449" i="4"/>
  <c r="E1458" i="4"/>
  <c r="E1410" i="4"/>
  <c r="D1432" i="4"/>
  <c r="D1387" i="4"/>
  <c r="D1460" i="4"/>
  <c r="D1413" i="4"/>
  <c r="D1384" i="4"/>
  <c r="E1425" i="4"/>
  <c r="D1374" i="4"/>
  <c r="F1457" i="4"/>
  <c r="F1420" i="4"/>
  <c r="F1394" i="4"/>
  <c r="D1386" i="4"/>
  <c r="F1407" i="4"/>
  <c r="F1442" i="4"/>
  <c r="F1416" i="4"/>
  <c r="D1454" i="4"/>
  <c r="E1439" i="4"/>
  <c r="D1465" i="4"/>
  <c r="F1473" i="4"/>
  <c r="D1395" i="4"/>
  <c r="F1430" i="4"/>
  <c r="E1416" i="4"/>
  <c r="E1474" i="4"/>
  <c r="E1402" i="4"/>
  <c r="F1388" i="4"/>
  <c r="D1383" i="4"/>
  <c r="F1406" i="4"/>
  <c r="D1400" i="4"/>
  <c r="E1388" i="4"/>
  <c r="D1376" i="4"/>
  <c r="E1444" i="4"/>
  <c r="F1440" i="4"/>
  <c r="D1389" i="4"/>
  <c r="E1446" i="4"/>
  <c r="D1447" i="4"/>
  <c r="D1469" i="4"/>
  <c r="F1423" i="4"/>
  <c r="F1471" i="4"/>
  <c r="F1389" i="4"/>
  <c r="D1441" i="4"/>
  <c r="D1444" i="4"/>
  <c r="F1402" i="4"/>
  <c r="E1427" i="4"/>
  <c r="D1367" i="4"/>
  <c r="F1384" i="4"/>
  <c r="F1436" i="4"/>
  <c r="F1380" i="4"/>
  <c r="D1382" i="4"/>
  <c r="D1378" i="4"/>
  <c r="D1426" i="4"/>
  <c r="F1378" i="4"/>
  <c r="E1377" i="4"/>
  <c r="E1365" i="4"/>
  <c r="F1385" i="4"/>
  <c r="E1389" i="4"/>
  <c r="D1434" i="4"/>
  <c r="E1436" i="4"/>
  <c r="E1371" i="4"/>
  <c r="E1403" i="4"/>
  <c r="F1414" i="4"/>
  <c r="D1446" i="4"/>
  <c r="D1443" i="4"/>
  <c r="E1429" i="4"/>
  <c r="E1440" i="4"/>
  <c r="D1377" i="4"/>
  <c r="F1376" i="4"/>
  <c r="E1424" i="4"/>
  <c r="F1403" i="4"/>
  <c r="F1408" i="4"/>
  <c r="F1375" i="4"/>
  <c r="E1442" i="4"/>
  <c r="E1412" i="4"/>
  <c r="F1472" i="4"/>
  <c r="D1449" i="4"/>
  <c r="D1467" i="4"/>
  <c r="F1404" i="4"/>
  <c r="F1387" i="4"/>
  <c r="F1369" i="4"/>
  <c r="D1422" i="4"/>
  <c r="D1370" i="4"/>
  <c r="D1431" i="4"/>
  <c r="E1366" i="4"/>
  <c r="E1468" i="4"/>
  <c r="E1564" i="4"/>
  <c r="D1951" i="4"/>
  <c r="E1951" i="4"/>
  <c r="E1000" i="4"/>
  <c r="E1001" i="4"/>
  <c r="F997" i="4"/>
  <c r="E1504" i="4"/>
  <c r="E1499" i="4"/>
  <c r="E1502" i="4"/>
  <c r="F2115" i="4"/>
  <c r="F2116" i="4"/>
  <c r="D2116" i="4"/>
  <c r="E1683" i="4"/>
  <c r="D1684" i="4"/>
  <c r="E1684" i="4"/>
  <c r="E1725" i="4"/>
  <c r="D1721" i="4"/>
  <c r="E1720" i="4"/>
  <c r="E1721" i="4"/>
  <c r="D1724" i="4"/>
  <c r="D1722" i="4"/>
  <c r="F950" i="4"/>
  <c r="F949" i="4"/>
  <c r="F959" i="4"/>
  <c r="E946" i="4"/>
  <c r="E958" i="4"/>
  <c r="D945" i="4"/>
  <c r="D959" i="4"/>
  <c r="D944" i="4"/>
  <c r="D957" i="4"/>
  <c r="D1987" i="4"/>
  <c r="E1988" i="4"/>
  <c r="E1299" i="4"/>
  <c r="D1299" i="4"/>
  <c r="E1298" i="4"/>
  <c r="E614" i="4"/>
  <c r="D612" i="4"/>
  <c r="F614" i="4"/>
  <c r="F612" i="4"/>
  <c r="E612" i="4"/>
  <c r="F1274" i="4"/>
  <c r="D1274" i="4"/>
  <c r="D1273" i="4"/>
  <c r="B240" i="12"/>
  <c r="E1054" i="4"/>
  <c r="E1057" i="4"/>
  <c r="D1053" i="4"/>
  <c r="E1052" i="4"/>
  <c r="E1055" i="4"/>
  <c r="E1051" i="4"/>
  <c r="E1049" i="4"/>
  <c r="F1049" i="4"/>
  <c r="D1401" i="4"/>
  <c r="D1980" i="4"/>
  <c r="F1838" i="4"/>
  <c r="D2169" i="4"/>
  <c r="E1836" i="4"/>
  <c r="D1272" i="4"/>
  <c r="F1299" i="4"/>
  <c r="F2170" i="4"/>
  <c r="D1836" i="4"/>
  <c r="D1344" i="4"/>
  <c r="E1987" i="4"/>
  <c r="F1298" i="4"/>
  <c r="F1272" i="4"/>
  <c r="B470" i="12"/>
  <c r="F451" i="13"/>
  <c r="B156" i="12"/>
  <c r="AH156" i="12"/>
  <c r="F744" i="4"/>
  <c r="E837" i="4"/>
  <c r="E828" i="4"/>
  <c r="D834" i="4"/>
  <c r="D1699" i="4"/>
  <c r="F899" i="4"/>
  <c r="E842" i="4"/>
  <c r="E1738" i="4"/>
  <c r="E1548" i="4"/>
  <c r="E1874" i="4"/>
  <c r="F787" i="4"/>
  <c r="E855" i="4"/>
  <c r="D829" i="4"/>
  <c r="E813" i="4"/>
  <c r="D860" i="4"/>
  <c r="F796" i="4"/>
  <c r="E2090" i="4"/>
  <c r="D2088" i="4"/>
  <c r="F2090" i="4"/>
  <c r="F2092" i="4"/>
  <c r="D2091" i="4"/>
  <c r="D2092" i="4"/>
  <c r="E2093" i="4"/>
  <c r="D2090" i="4"/>
  <c r="E2088" i="4"/>
  <c r="F2093" i="4"/>
  <c r="E2091" i="4"/>
  <c r="D2094" i="4"/>
  <c r="E1004" i="4"/>
  <c r="E1019" i="4"/>
  <c r="F1010" i="4"/>
  <c r="F1020" i="4"/>
  <c r="F1013" i="4"/>
  <c r="D1005" i="4"/>
  <c r="E1005" i="4"/>
  <c r="E1010" i="4"/>
  <c r="D1018" i="4"/>
  <c r="E1017" i="4"/>
  <c r="E1016" i="4"/>
  <c r="F1008" i="4"/>
  <c r="D1004" i="4"/>
  <c r="E1008" i="4"/>
  <c r="F1014" i="4"/>
  <c r="D1010" i="4"/>
  <c r="F1018" i="4"/>
  <c r="F1019" i="4"/>
  <c r="F1017" i="4"/>
  <c r="D1012" i="4"/>
  <c r="D1008" i="4"/>
  <c r="F1005" i="4"/>
  <c r="D1011" i="4"/>
  <c r="D1009" i="4"/>
  <c r="D1017" i="4"/>
  <c r="D1015" i="4"/>
  <c r="D1020" i="4"/>
  <c r="D2098" i="4"/>
  <c r="F2097" i="4"/>
  <c r="F465" i="13"/>
  <c r="B485" i="12"/>
  <c r="AH485" i="12"/>
  <c r="E2140" i="4"/>
  <c r="D2140" i="4"/>
  <c r="F1914" i="4"/>
  <c r="F1915" i="4"/>
  <c r="E2109" i="4"/>
  <c r="D2109" i="4"/>
  <c r="AH468" i="12"/>
  <c r="F449" i="13"/>
  <c r="E1114" i="4"/>
  <c r="E1112" i="4"/>
  <c r="F1117" i="4"/>
  <c r="F1032" i="4"/>
  <c r="D1032" i="4"/>
  <c r="E1625" i="4"/>
  <c r="E1634" i="4"/>
  <c r="D1621" i="4"/>
  <c r="F1623" i="4"/>
  <c r="F1635" i="4"/>
  <c r="E1631" i="4"/>
  <c r="F1626" i="4"/>
  <c r="F1622" i="4"/>
  <c r="F1630" i="4"/>
  <c r="E1628" i="4"/>
  <c r="F1943" i="4"/>
  <c r="E1945" i="4"/>
  <c r="D1941" i="4"/>
  <c r="E1940" i="4"/>
  <c r="D1940" i="4"/>
  <c r="F1938" i="4"/>
  <c r="E1944" i="4"/>
  <c r="D1938" i="4"/>
  <c r="F1941" i="4"/>
  <c r="F1939" i="4"/>
  <c r="E1939" i="4"/>
  <c r="E1465" i="4"/>
  <c r="D1435" i="4"/>
  <c r="D1450" i="4"/>
  <c r="D1462" i="4"/>
  <c r="E1376" i="4"/>
  <c r="F1400" i="4"/>
  <c r="E1421" i="4"/>
  <c r="D1418" i="4"/>
  <c r="E1454" i="4"/>
  <c r="E1380" i="4"/>
  <c r="D1477" i="4"/>
  <c r="F1412" i="4"/>
  <c r="F1450" i="4"/>
  <c r="F1438" i="4"/>
  <c r="F1382" i="4"/>
  <c r="F1428" i="4"/>
  <c r="E1450" i="4"/>
  <c r="D1366" i="4"/>
  <c r="D1388" i="4"/>
  <c r="D1464" i="4"/>
  <c r="F1451" i="4"/>
  <c r="E1398" i="4"/>
  <c r="D1438" i="4"/>
  <c r="F1437" i="4"/>
  <c r="D1399" i="4"/>
  <c r="F1367" i="4"/>
  <c r="D1392" i="4"/>
  <c r="D1476" i="4"/>
  <c r="F1563" i="4"/>
  <c r="E878" i="4"/>
  <c r="D890" i="4"/>
  <c r="E903" i="4"/>
  <c r="E926" i="4"/>
  <c r="D853" i="4"/>
  <c r="F892" i="4"/>
  <c r="E888" i="4"/>
  <c r="F863" i="4"/>
  <c r="E911" i="4"/>
  <c r="F907" i="4"/>
  <c r="F1950" i="4"/>
  <c r="D1950" i="4"/>
  <c r="D1001" i="4"/>
  <c r="D1000" i="4"/>
  <c r="F1001" i="4"/>
  <c r="F1002" i="4"/>
  <c r="D1002" i="4"/>
  <c r="E1002" i="4"/>
  <c r="F1000" i="4"/>
  <c r="F1500" i="4"/>
  <c r="D1499" i="4"/>
  <c r="E1500" i="4"/>
  <c r="D1502" i="4"/>
  <c r="E1501" i="4"/>
  <c r="F1503" i="4"/>
  <c r="D1501" i="4"/>
  <c r="D1500" i="4"/>
  <c r="D1504" i="4"/>
  <c r="F1502" i="4"/>
  <c r="F1504" i="4"/>
  <c r="E1503" i="4"/>
  <c r="E2115" i="4"/>
  <c r="E2116" i="4"/>
  <c r="E751" i="4"/>
  <c r="D757" i="4"/>
  <c r="D751" i="4"/>
  <c r="E745" i="4"/>
  <c r="F748" i="4"/>
  <c r="E757" i="4"/>
  <c r="F1254" i="4"/>
  <c r="D1254" i="4"/>
  <c r="F2024" i="4"/>
  <c r="E2024" i="4"/>
  <c r="F1724" i="4"/>
  <c r="E1719" i="4"/>
  <c r="E948" i="4"/>
  <c r="D958" i="4"/>
  <c r="D951" i="4"/>
  <c r="E947" i="4"/>
  <c r="D946" i="4"/>
  <c r="F960" i="4"/>
  <c r="D952" i="4"/>
  <c r="E951" i="4"/>
  <c r="E952" i="4"/>
  <c r="F946" i="4"/>
  <c r="F954" i="4"/>
  <c r="E949" i="4"/>
  <c r="F958" i="4"/>
  <c r="E957" i="4"/>
  <c r="E959" i="4"/>
  <c r="D949" i="4"/>
  <c r="F944" i="4"/>
  <c r="E953" i="4"/>
  <c r="F957" i="4"/>
  <c r="F952" i="4"/>
  <c r="D950" i="4"/>
  <c r="D947" i="4"/>
  <c r="F947" i="4"/>
  <c r="D954" i="4"/>
  <c r="E945" i="4"/>
  <c r="F951" i="4"/>
  <c r="D960" i="4"/>
  <c r="F948" i="4"/>
  <c r="D948" i="4"/>
  <c r="F945" i="4"/>
  <c r="F953" i="4"/>
  <c r="D953" i="4"/>
  <c r="E1012" i="4"/>
  <c r="F896" i="4"/>
  <c r="E923" i="4"/>
  <c r="AH526" i="12"/>
  <c r="F501" i="13"/>
  <c r="F1501" i="4"/>
  <c r="E905" i="4"/>
  <c r="F864" i="4"/>
  <c r="F913" i="4"/>
  <c r="E1020" i="4"/>
  <c r="D790" i="4"/>
  <c r="D854" i="4"/>
  <c r="E840" i="4"/>
  <c r="E781" i="4"/>
  <c r="D781" i="4"/>
  <c r="F208" i="4"/>
  <c r="E772" i="4"/>
  <c r="F755" i="4"/>
  <c r="D924" i="4"/>
  <c r="D873" i="4"/>
  <c r="F780" i="4"/>
  <c r="D892" i="4"/>
  <c r="F1549" i="4"/>
  <c r="F791" i="4"/>
  <c r="F897" i="4"/>
  <c r="F797" i="4"/>
  <c r="F925" i="4"/>
  <c r="D791" i="4"/>
  <c r="F895" i="4"/>
  <c r="F816" i="4"/>
  <c r="F852" i="4"/>
  <c r="F916" i="4"/>
  <c r="D896" i="4"/>
  <c r="F807" i="4"/>
  <c r="F904" i="4"/>
  <c r="D817" i="4"/>
  <c r="D798" i="4"/>
  <c r="D810" i="4"/>
  <c r="E851" i="4"/>
  <c r="D833" i="4"/>
  <c r="E827" i="4"/>
  <c r="D841" i="4"/>
  <c r="D801" i="4"/>
  <c r="F1009" i="4"/>
  <c r="F1011" i="4"/>
  <c r="E1013" i="4"/>
  <c r="E924" i="4"/>
  <c r="F909" i="4"/>
  <c r="D792" i="4"/>
  <c r="D787" i="4"/>
  <c r="D836" i="4"/>
  <c r="F798" i="4"/>
  <c r="D839" i="4"/>
  <c r="D795" i="4"/>
  <c r="D923" i="4"/>
  <c r="D908" i="4"/>
  <c r="E864" i="4"/>
  <c r="E829" i="4"/>
  <c r="F885" i="4"/>
  <c r="E839" i="4"/>
  <c r="D827" i="4"/>
  <c r="F815" i="4"/>
  <c r="F773" i="4"/>
  <c r="D1013" i="4"/>
  <c r="E1011" i="4"/>
  <c r="E867" i="4"/>
  <c r="F921" i="4"/>
  <c r="D1191" i="4"/>
  <c r="D1329" i="4"/>
  <c r="E883" i="4"/>
  <c r="F860" i="4"/>
  <c r="D1111" i="4"/>
  <c r="F206" i="12"/>
  <c r="F393" i="12"/>
  <c r="F197" i="12"/>
  <c r="F1067" i="12"/>
  <c r="F392" i="12"/>
  <c r="F1163" i="12"/>
  <c r="F639" i="12"/>
  <c r="F239" i="12"/>
  <c r="F302" i="12"/>
  <c r="F290" i="13" s="1"/>
  <c r="F1152" i="12"/>
  <c r="F124" i="12"/>
  <c r="F306" i="12"/>
  <c r="F558" i="12"/>
  <c r="F1107" i="12"/>
  <c r="F115" i="12"/>
  <c r="F367" i="12"/>
  <c r="F277" i="12"/>
  <c r="F219" i="12"/>
  <c r="F1066" i="12"/>
  <c r="F495" i="12"/>
  <c r="F248" i="12"/>
  <c r="F268" i="12"/>
  <c r="F580" i="12"/>
  <c r="B580" i="12" s="1"/>
  <c r="F146" i="12"/>
  <c r="F139" i="12"/>
  <c r="F560" i="12"/>
  <c r="F348" i="12"/>
  <c r="F90" i="12"/>
  <c r="F27" i="12"/>
  <c r="F24" i="12"/>
  <c r="F487" i="12"/>
  <c r="F173" i="12"/>
  <c r="F498" i="12"/>
  <c r="F535" i="12"/>
  <c r="F265" i="12"/>
  <c r="F78" i="12"/>
  <c r="F403" i="12"/>
  <c r="F337" i="12"/>
  <c r="F554" i="12"/>
  <c r="F526" i="13" s="1"/>
  <c r="E807" i="4"/>
  <c r="D788" i="4"/>
  <c r="D775" i="4"/>
  <c r="AH539" i="12"/>
  <c r="F512" i="13"/>
  <c r="E743" i="4"/>
  <c r="D734" i="4"/>
  <c r="F741" i="4"/>
  <c r="E753" i="4"/>
  <c r="F746" i="4"/>
  <c r="F737" i="4"/>
  <c r="E1023" i="4"/>
  <c r="AH126" i="12"/>
  <c r="F122" i="13"/>
  <c r="B126" i="12"/>
  <c r="F209" i="13"/>
  <c r="B217" i="12"/>
  <c r="AH217" i="12"/>
  <c r="F44" i="13"/>
  <c r="AH46" i="12"/>
  <c r="B46" i="12"/>
  <c r="B238" i="12"/>
  <c r="F227" i="13"/>
  <c r="AH238" i="12"/>
  <c r="D576" i="4"/>
  <c r="E577" i="4"/>
  <c r="F576" i="4"/>
  <c r="F575" i="4"/>
  <c r="E575" i="4"/>
  <c r="F577" i="4"/>
  <c r="D575" i="4"/>
  <c r="E576" i="4"/>
  <c r="F21" i="13"/>
  <c r="AH21" i="12"/>
  <c r="B21" i="12"/>
  <c r="AH152" i="12"/>
  <c r="B152" i="12"/>
  <c r="F148" i="13"/>
  <c r="D764" i="4"/>
  <c r="D771" i="4"/>
  <c r="D185" i="4"/>
  <c r="F84" i="4"/>
  <c r="F342" i="4"/>
  <c r="F1305" i="4"/>
  <c r="D1306" i="4"/>
  <c r="F1307" i="4"/>
  <c r="E1306" i="4"/>
  <c r="E771" i="4"/>
  <c r="F783" i="4"/>
  <c r="E796" i="4"/>
  <c r="D803" i="4"/>
  <c r="E784" i="4"/>
  <c r="E889" i="4"/>
  <c r="F890" i="4"/>
  <c r="D922" i="4"/>
  <c r="E896" i="4"/>
  <c r="D909" i="4"/>
  <c r="F785" i="4"/>
  <c r="E891" i="4"/>
  <c r="F836" i="4"/>
  <c r="F887" i="4"/>
  <c r="F842" i="4"/>
  <c r="D786" i="4"/>
  <c r="E787" i="4"/>
  <c r="D780" i="4"/>
  <c r="F801" i="4"/>
  <c r="D899" i="4"/>
  <c r="E881" i="4"/>
  <c r="E901" i="4"/>
  <c r="E915" i="4"/>
  <c r="D889" i="4"/>
  <c r="F878" i="4"/>
  <c r="E801" i="4"/>
  <c r="F781" i="4"/>
  <c r="F829" i="4"/>
  <c r="E920" i="4"/>
  <c r="E835" i="4"/>
  <c r="E900" i="4"/>
  <c r="D901" i="4"/>
  <c r="D878" i="4"/>
  <c r="D897" i="4"/>
  <c r="D887" i="4"/>
  <c r="E780" i="4"/>
  <c r="E831" i="4"/>
  <c r="F850" i="4"/>
  <c r="F894" i="4"/>
  <c r="D814" i="4"/>
  <c r="E859" i="4"/>
  <c r="E862" i="4"/>
  <c r="F817" i="4"/>
  <c r="E863" i="4"/>
  <c r="D861" i="4"/>
  <c r="E794" i="4"/>
  <c r="F912" i="4"/>
  <c r="F884" i="4"/>
  <c r="D919" i="4"/>
  <c r="D855" i="4"/>
  <c r="F834" i="4"/>
  <c r="F862" i="4"/>
  <c r="D885" i="4"/>
  <c r="E879" i="4"/>
  <c r="E885" i="4"/>
  <c r="D863" i="4"/>
  <c r="F919" i="4"/>
  <c r="F795" i="4"/>
  <c r="D905" i="4"/>
  <c r="E919" i="4"/>
  <c r="E852" i="4"/>
  <c r="E850" i="4"/>
  <c r="D925" i="4"/>
  <c r="E922" i="4"/>
  <c r="E902" i="4"/>
  <c r="E854" i="4"/>
  <c r="F800" i="4"/>
  <c r="D865" i="4"/>
  <c r="E838" i="4"/>
  <c r="D916" i="4"/>
  <c r="E793" i="4"/>
  <c r="F910" i="4"/>
  <c r="E906" i="4"/>
  <c r="E882" i="4"/>
  <c r="E895" i="4"/>
  <c r="F859" i="4"/>
  <c r="F911" i="4"/>
  <c r="D800" i="4"/>
  <c r="E884" i="4"/>
  <c r="F923" i="4"/>
  <c r="E818" i="4"/>
  <c r="E836" i="4"/>
  <c r="E918" i="4"/>
  <c r="F861" i="4"/>
  <c r="E795" i="4"/>
  <c r="E908" i="4"/>
  <c r="E830" i="4"/>
  <c r="F826" i="4"/>
  <c r="F822" i="4"/>
  <c r="F831" i="4"/>
  <c r="E783" i="4"/>
  <c r="F889" i="4"/>
  <c r="E925" i="4"/>
  <c r="D851" i="4"/>
  <c r="D895" i="4"/>
  <c r="F812" i="4"/>
  <c r="D782" i="4"/>
  <c r="D822" i="4"/>
  <c r="E789" i="4"/>
  <c r="F837" i="4"/>
  <c r="F841" i="4"/>
  <c r="D921" i="4"/>
  <c r="F839" i="4"/>
  <c r="D785" i="4"/>
  <c r="E785" i="4"/>
  <c r="E788" i="4"/>
  <c r="E786" i="4"/>
  <c r="E843" i="4"/>
  <c r="F879" i="4"/>
  <c r="D842" i="4"/>
  <c r="F782" i="4"/>
  <c r="F789" i="4"/>
  <c r="F901" i="4"/>
  <c r="D789" i="4"/>
  <c r="F926" i="4"/>
  <c r="D920" i="4"/>
  <c r="F882" i="4"/>
  <c r="D843" i="4"/>
  <c r="E921" i="4"/>
  <c r="F808" i="4"/>
  <c r="F838" i="4"/>
  <c r="D816" i="4"/>
  <c r="F858" i="4"/>
  <c r="E833" i="4"/>
  <c r="F788" i="4"/>
  <c r="F922" i="4"/>
  <c r="F881" i="4"/>
  <c r="D902" i="4"/>
  <c r="D838" i="4"/>
  <c r="E916" i="4"/>
  <c r="D794" i="4"/>
  <c r="D910" i="4"/>
  <c r="F914" i="4"/>
  <c r="F924" i="4"/>
  <c r="E816" i="4"/>
  <c r="E904" i="4"/>
  <c r="E834" i="4"/>
  <c r="D805" i="4"/>
  <c r="F880" i="4"/>
  <c r="E880" i="4"/>
  <c r="F814" i="4"/>
  <c r="F855" i="4"/>
  <c r="E856" i="4"/>
  <c r="F793" i="4"/>
  <c r="D911" i="4"/>
  <c r="E815" i="4"/>
  <c r="D880" i="4"/>
  <c r="D850" i="4"/>
  <c r="F813" i="4"/>
  <c r="D891" i="4"/>
  <c r="F906" i="4"/>
  <c r="F799" i="4"/>
  <c r="E892" i="4"/>
  <c r="D882" i="4"/>
  <c r="D903" i="4"/>
  <c r="E858" i="4"/>
  <c r="D917" i="4"/>
  <c r="F792" i="4"/>
  <c r="D907" i="4"/>
  <c r="F908" i="4"/>
  <c r="D828" i="4"/>
  <c r="D799" i="4"/>
  <c r="D813" i="4"/>
  <c r="D904" i="4"/>
  <c r="D862" i="4"/>
  <c r="E798" i="4"/>
  <c r="F893" i="4"/>
  <c r="E817" i="4"/>
  <c r="E861" i="4"/>
  <c r="E917" i="4"/>
  <c r="F790" i="4"/>
  <c r="D793" i="4"/>
  <c r="E910" i="4"/>
  <c r="F835" i="4"/>
  <c r="F830" i="4"/>
  <c r="E832" i="4"/>
  <c r="F840" i="4"/>
  <c r="F915" i="4"/>
  <c r="F900" i="4"/>
  <c r="D852" i="4"/>
  <c r="F883" i="4"/>
  <c r="D812" i="4"/>
  <c r="E826" i="4"/>
  <c r="D832" i="4"/>
  <c r="D837" i="4"/>
  <c r="D894" i="4"/>
  <c r="F784" i="4"/>
  <c r="F902" i="4"/>
  <c r="D888" i="4"/>
  <c r="D900" i="4"/>
  <c r="D826" i="4"/>
  <c r="E782" i="4"/>
  <c r="E822" i="4"/>
  <c r="D784" i="4"/>
  <c r="D893" i="4"/>
  <c r="F843" i="4"/>
  <c r="F853" i="4"/>
  <c r="E841" i="4"/>
  <c r="F827" i="4"/>
  <c r="D796" i="4"/>
  <c r="F818" i="4"/>
  <c r="D783" i="4"/>
  <c r="F891" i="4"/>
  <c r="E890" i="4"/>
  <c r="F903" i="4"/>
  <c r="F851" i="4"/>
  <c r="D840" i="4"/>
  <c r="D914" i="4"/>
  <c r="D797" i="4"/>
  <c r="E897" i="4"/>
  <c r="D883" i="4"/>
  <c r="E898" i="4"/>
  <c r="F917" i="4"/>
  <c r="E792" i="4"/>
  <c r="E907" i="4"/>
  <c r="D884" i="4"/>
  <c r="E887" i="4"/>
  <c r="E868" i="4"/>
  <c r="E914" i="4"/>
  <c r="E800" i="4"/>
  <c r="D926" i="4"/>
  <c r="D815" i="4"/>
  <c r="E860" i="4"/>
  <c r="E791" i="4"/>
  <c r="D912" i="4"/>
  <c r="E913" i="4"/>
  <c r="F898" i="4"/>
  <c r="E853" i="4"/>
  <c r="F918" i="4"/>
  <c r="D898" i="4"/>
  <c r="F905" i="4"/>
  <c r="F854" i="4"/>
  <c r="D915" i="4"/>
  <c r="D818" i="4"/>
  <c r="D858" i="4"/>
  <c r="F856" i="4"/>
  <c r="F794" i="4"/>
  <c r="D913" i="4"/>
  <c r="D879" i="4"/>
  <c r="E893" i="4"/>
  <c r="F828" i="4"/>
  <c r="E909" i="4"/>
  <c r="F832" i="4"/>
  <c r="D856" i="4"/>
  <c r="F920" i="4"/>
  <c r="D864" i="4"/>
  <c r="E814" i="4"/>
  <c r="D859" i="4"/>
  <c r="D918" i="4"/>
  <c r="E790" i="4"/>
  <c r="E912" i="4"/>
  <c r="D906" i="4"/>
  <c r="F2192" i="4"/>
  <c r="D753" i="4"/>
  <c r="D746" i="4"/>
  <c r="F738" i="4"/>
  <c r="E746" i="4"/>
  <c r="D529" i="4"/>
  <c r="F221" i="13"/>
  <c r="AH232" i="12"/>
  <c r="B232" i="12"/>
  <c r="AH422" i="12"/>
  <c r="F408" i="13"/>
  <c r="B422" i="12"/>
  <c r="B281" i="12"/>
  <c r="F269" i="13"/>
  <c r="AH281" i="12"/>
  <c r="B252" i="12"/>
  <c r="AH252" i="12"/>
  <c r="F240" i="13"/>
  <c r="F2003" i="4"/>
  <c r="E2009" i="4"/>
  <c r="D2012" i="4"/>
  <c r="D2011" i="4"/>
  <c r="E2014" i="4"/>
  <c r="D2009" i="4"/>
  <c r="E2011" i="4"/>
  <c r="D2015" i="4"/>
  <c r="E2010" i="4"/>
  <c r="E2003" i="4"/>
  <c r="E2006" i="4"/>
  <c r="E2004" i="4"/>
  <c r="AH623" i="12"/>
  <c r="F593" i="13"/>
  <c r="D935" i="4"/>
  <c r="F935" i="4"/>
  <c r="E934" i="4"/>
  <c r="E936" i="4"/>
  <c r="D936" i="4"/>
  <c r="E935" i="4"/>
  <c r="F936" i="4"/>
  <c r="D934" i="4"/>
  <c r="F2176" i="4"/>
  <c r="E2177" i="4"/>
  <c r="E2176" i="4"/>
  <c r="D2172" i="4"/>
  <c r="D2173" i="4"/>
  <c r="D2193" i="4"/>
  <c r="E2183" i="4"/>
  <c r="F2193" i="4"/>
  <c r="D2192" i="4"/>
  <c r="E2185" i="4"/>
  <c r="F2188" i="4"/>
  <c r="D2190" i="4"/>
  <c r="F2195" i="4"/>
  <c r="E2192" i="4"/>
  <c r="E2184" i="4"/>
  <c r="D2183" i="4"/>
  <c r="D1888" i="4"/>
  <c r="F1886" i="4"/>
  <c r="D1880" i="4"/>
  <c r="D1658" i="4"/>
  <c r="E1761" i="4"/>
  <c r="E1858" i="4"/>
  <c r="D1718" i="4"/>
  <c r="D1646" i="4"/>
  <c r="E1681" i="4"/>
  <c r="F1687" i="4"/>
  <c r="E1662" i="4"/>
  <c r="E1741" i="4"/>
  <c r="E1691" i="4"/>
  <c r="E1884" i="4"/>
  <c r="E1885" i="4"/>
  <c r="D1872" i="4"/>
  <c r="F1872" i="4"/>
  <c r="E1903" i="4"/>
  <c r="E1912" i="4"/>
  <c r="E1704" i="4"/>
  <c r="E1862" i="4"/>
  <c r="E1714" i="4"/>
  <c r="F1712" i="4"/>
  <c r="F1664" i="4"/>
  <c r="D1677" i="4"/>
  <c r="E1674" i="4"/>
  <c r="E1727" i="4"/>
  <c r="F1663" i="4"/>
  <c r="F1710" i="4"/>
  <c r="D1761" i="4"/>
  <c r="F1867" i="4"/>
  <c r="F1709" i="4"/>
  <c r="E1661" i="4"/>
  <c r="F1695" i="4"/>
  <c r="E1689" i="4"/>
  <c r="D1704" i="4"/>
  <c r="F1637" i="4"/>
  <c r="F1912" i="4"/>
  <c r="F1890" i="4"/>
  <c r="E1881" i="4"/>
  <c r="D1910" i="4"/>
  <c r="E1711" i="4"/>
  <c r="E1748" i="4"/>
  <c r="D1739" i="4"/>
  <c r="E1715" i="4"/>
  <c r="D1860" i="4"/>
  <c r="D1645" i="4"/>
  <c r="F1680" i="4"/>
  <c r="F1677" i="4"/>
  <c r="E1676" i="4"/>
  <c r="E1664" i="4"/>
  <c r="E1646" i="4"/>
  <c r="E1647" i="4"/>
  <c r="E1868" i="4"/>
  <c r="E1766" i="4"/>
  <c r="F1862" i="4"/>
  <c r="F1702" i="4"/>
  <c r="F1723" i="4"/>
  <c r="F1840" i="4"/>
  <c r="E1638" i="4"/>
  <c r="D1907" i="4"/>
  <c r="D1895" i="4"/>
  <c r="D1879" i="4"/>
  <c r="D1703" i="4"/>
  <c r="E1671" i="4"/>
  <c r="E1718" i="4"/>
  <c r="D1668" i="4"/>
  <c r="E1866" i="4"/>
  <c r="F1863" i="4"/>
  <c r="E1722" i="4"/>
  <c r="D1767" i="4"/>
  <c r="E1701" i="4"/>
  <c r="D1834" i="4"/>
  <c r="F1759" i="4"/>
  <c r="F1683" i="4"/>
  <c r="E1708" i="4"/>
  <c r="F1704" i="4"/>
  <c r="E1713" i="4"/>
  <c r="E1886" i="4"/>
  <c r="F1883" i="4"/>
  <c r="D1894" i="4"/>
  <c r="E1882" i="4"/>
  <c r="D1705" i="4"/>
  <c r="F1713" i="4"/>
  <c r="E1883" i="4"/>
  <c r="F1879" i="4"/>
  <c r="E1906" i="4"/>
  <c r="F1885" i="4"/>
  <c r="F1638" i="4"/>
  <c r="D1708" i="4"/>
  <c r="E1730" i="4"/>
  <c r="E1869" i="4"/>
  <c r="D1664" i="4"/>
  <c r="D1854" i="4"/>
  <c r="F1676" i="4"/>
  <c r="E1859" i="4"/>
  <c r="F1741" i="4"/>
  <c r="E1682" i="4"/>
  <c r="D1707" i="4"/>
  <c r="F1688" i="4"/>
  <c r="E1744" i="4"/>
  <c r="E1688" i="4"/>
  <c r="D1691" i="4"/>
  <c r="F1877" i="4"/>
  <c r="E1910" i="4"/>
  <c r="E1767" i="4"/>
  <c r="D1712" i="4"/>
  <c r="E1749" i="4"/>
  <c r="D1732" i="4"/>
  <c r="D1711" i="4"/>
  <c r="F1661" i="4"/>
  <c r="F1779" i="4"/>
  <c r="F1667" i="4"/>
  <c r="F1644" i="4"/>
  <c r="D1857" i="4"/>
  <c r="D1723" i="4"/>
  <c r="D1715" i="4"/>
  <c r="D1742" i="4"/>
  <c r="F1684" i="4"/>
  <c r="D1863" i="4"/>
  <c r="D1726" i="4"/>
  <c r="E1677" i="4"/>
  <c r="F1685" i="4"/>
  <c r="E1871" i="4"/>
  <c r="F1726" i="4"/>
  <c r="F1652" i="4"/>
  <c r="F1913" i="4"/>
  <c r="D1891" i="4"/>
  <c r="F1725" i="4"/>
  <c r="F1696" i="4"/>
  <c r="D1669" i="4"/>
  <c r="F1866" i="4"/>
  <c r="F1854" i="4"/>
  <c r="D1642" i="4"/>
  <c r="E1663" i="4"/>
  <c r="E1759" i="4"/>
  <c r="E1765" i="4"/>
  <c r="E1865" i="4"/>
  <c r="F1858" i="4"/>
  <c r="D1686" i="4"/>
  <c r="F1871" i="4"/>
  <c r="D1697" i="4"/>
  <c r="E1650" i="4"/>
  <c r="E1641" i="4"/>
  <c r="F1703" i="4"/>
  <c r="E1890" i="4"/>
  <c r="F1874" i="4"/>
  <c r="F1907" i="4"/>
  <c r="F1903" i="4"/>
  <c r="D1881" i="4"/>
  <c r="D1713" i="4"/>
  <c r="D1709" i="4"/>
  <c r="F1700" i="4"/>
  <c r="E1660" i="4"/>
  <c r="E1673" i="4"/>
  <c r="D1735" i="4"/>
  <c r="E1672" i="4"/>
  <c r="E1861" i="4"/>
  <c r="D1869" i="4"/>
  <c r="F1860" i="4"/>
  <c r="F1742" i="4"/>
  <c r="D1648" i="4"/>
  <c r="E1665" i="4"/>
  <c r="E1653" i="4"/>
  <c r="E1637" i="4"/>
  <c r="D1884" i="4"/>
  <c r="F1873" i="4"/>
  <c r="F1889" i="4"/>
  <c r="F1705" i="4"/>
  <c r="D1650" i="4"/>
  <c r="D1681" i="4"/>
  <c r="E1679" i="4"/>
  <c r="D1731" i="4"/>
  <c r="D1672" i="4"/>
  <c r="E1712" i="4"/>
  <c r="E1680" i="4"/>
  <c r="F1670" i="4"/>
  <c r="F1668" i="4"/>
  <c r="F1718" i="4"/>
  <c r="F1674" i="4"/>
  <c r="F1719" i="4"/>
  <c r="D1688" i="4"/>
  <c r="D1779" i="4"/>
  <c r="E1746" i="4"/>
  <c r="D1736" i="4"/>
  <c r="F1715" i="4"/>
  <c r="E1658" i="4"/>
  <c r="D1868" i="4"/>
  <c r="F1675" i="4"/>
  <c r="D1864" i="4"/>
  <c r="D1682" i="4"/>
  <c r="E1706" i="4"/>
  <c r="F1761" i="4"/>
  <c r="F1641" i="4"/>
  <c r="D1508" i="4"/>
  <c r="F1508" i="4"/>
  <c r="F1134" i="4"/>
  <c r="E1136" i="4"/>
  <c r="F1133" i="4"/>
  <c r="E1139" i="4"/>
  <c r="F1131" i="4"/>
  <c r="D1134" i="4"/>
  <c r="D1135" i="4"/>
  <c r="D1133" i="4"/>
  <c r="E1135" i="4"/>
  <c r="D1140" i="4"/>
  <c r="E1142" i="4"/>
  <c r="E2044" i="4"/>
  <c r="E2037" i="4"/>
  <c r="F2041" i="4"/>
  <c r="E2042" i="4"/>
  <c r="D2043" i="4"/>
  <c r="D2044" i="4"/>
  <c r="E2040" i="4"/>
  <c r="D2039" i="4"/>
  <c r="E2038" i="4"/>
  <c r="E2039" i="4"/>
  <c r="E2043" i="4"/>
  <c r="F2039" i="4"/>
  <c r="D2042" i="4"/>
  <c r="E2041" i="4"/>
  <c r="D1324" i="4"/>
  <c r="F1324" i="4"/>
  <c r="E1325" i="4"/>
  <c r="E1982" i="4"/>
  <c r="D1971" i="4"/>
  <c r="F1985" i="4"/>
  <c r="D1964" i="4"/>
  <c r="F1969" i="4"/>
  <c r="F1966" i="4"/>
  <c r="E1966" i="4"/>
  <c r="F1958" i="4"/>
  <c r="D1956" i="4"/>
  <c r="D1967" i="4"/>
  <c r="E1960" i="4"/>
  <c r="F1968" i="4"/>
  <c r="D1959" i="4"/>
  <c r="E1970" i="4"/>
  <c r="E1984" i="4"/>
  <c r="D1982" i="4"/>
  <c r="D1986" i="4"/>
  <c r="F1961" i="4"/>
  <c r="F1981" i="4"/>
  <c r="F1964" i="4"/>
  <c r="D1979" i="4"/>
  <c r="E1974" i="4"/>
  <c r="D1965" i="4"/>
  <c r="D1973" i="4"/>
  <c r="E1969" i="4"/>
  <c r="E1967" i="4"/>
  <c r="E1972" i="4"/>
  <c r="F1986" i="4"/>
  <c r="E1965" i="4"/>
  <c r="F1978" i="4"/>
  <c r="D1957" i="4"/>
  <c r="D1958" i="4"/>
  <c r="E1319" i="4"/>
  <c r="D1319" i="4"/>
  <c r="F1320" i="4"/>
  <c r="F721" i="4"/>
  <c r="E741" i="4"/>
  <c r="E739" i="4"/>
  <c r="F750" i="4"/>
  <c r="F742" i="4"/>
  <c r="E747" i="4"/>
  <c r="F751" i="4"/>
  <c r="E749" i="4"/>
  <c r="D747" i="4"/>
  <c r="E731" i="4"/>
  <c r="E744" i="4"/>
  <c r="D737" i="4"/>
  <c r="F734" i="4"/>
  <c r="D740" i="4"/>
  <c r="E742" i="4"/>
  <c r="D697" i="4"/>
  <c r="D754" i="4"/>
  <c r="D742" i="4"/>
  <c r="E723" i="4"/>
  <c r="F745" i="4"/>
  <c r="E733" i="4"/>
  <c r="F759" i="4"/>
  <c r="F770" i="4"/>
  <c r="D765" i="4"/>
  <c r="D770" i="4"/>
  <c r="F777" i="4"/>
  <c r="F771" i="4"/>
  <c r="F766" i="4"/>
  <c r="E760" i="4"/>
  <c r="F726" i="4"/>
  <c r="E705" i="4"/>
  <c r="D702" i="4"/>
  <c r="F758" i="4"/>
  <c r="E758" i="4"/>
  <c r="F739" i="4"/>
  <c r="D741" i="4"/>
  <c r="E737" i="4"/>
  <c r="E748" i="4"/>
  <c r="F697" i="4"/>
  <c r="D752" i="4"/>
  <c r="D749" i="4"/>
  <c r="F735" i="4"/>
  <c r="D715" i="4"/>
  <c r="D733" i="4"/>
  <c r="E759" i="4"/>
  <c r="F736" i="4"/>
  <c r="D738" i="4"/>
  <c r="E738" i="4"/>
  <c r="E750" i="4"/>
  <c r="E697" i="4"/>
  <c r="F753" i="4"/>
  <c r="F749" i="4"/>
  <c r="D748" i="4"/>
  <c r="E752" i="4"/>
  <c r="E734" i="4"/>
  <c r="F778" i="4"/>
  <c r="D762" i="4"/>
  <c r="E777" i="4"/>
  <c r="F775" i="4"/>
  <c r="E776" i="4"/>
  <c r="E770" i="4"/>
  <c r="F774" i="4"/>
  <c r="F763" i="4"/>
  <c r="E726" i="4"/>
  <c r="F757" i="4"/>
  <c r="D739" i="4"/>
  <c r="D759" i="4"/>
  <c r="E736" i="4"/>
  <c r="D735" i="4"/>
  <c r="D720" i="4"/>
  <c r="F754" i="4"/>
  <c r="E735" i="4"/>
  <c r="E754" i="4"/>
  <c r="F743" i="4"/>
  <c r="D745" i="4"/>
  <c r="D736" i="4"/>
  <c r="E740" i="4"/>
  <c r="E718" i="4"/>
  <c r="D750" i="4"/>
  <c r="F747" i="4"/>
  <c r="F731" i="4"/>
  <c r="E755" i="4"/>
  <c r="F720" i="4"/>
  <c r="F752" i="4"/>
  <c r="D744" i="4"/>
  <c r="E775" i="4"/>
  <c r="E763" i="4"/>
  <c r="F767" i="4"/>
  <c r="F761" i="4"/>
  <c r="E708" i="4"/>
  <c r="D758" i="4"/>
  <c r="F999" i="4"/>
  <c r="D999" i="4"/>
  <c r="D997" i="4"/>
  <c r="E999" i="4"/>
  <c r="E997" i="4"/>
  <c r="D998" i="4"/>
  <c r="E998" i="4"/>
  <c r="F998" i="4"/>
  <c r="F2160" i="4"/>
  <c r="D2160" i="4"/>
  <c r="D942" i="4"/>
  <c r="E942" i="4"/>
  <c r="D1166" i="4"/>
  <c r="D1163" i="4"/>
  <c r="F1160" i="4"/>
  <c r="F1166" i="4"/>
  <c r="E1161" i="4"/>
  <c r="D1164" i="4"/>
  <c r="E1165" i="4"/>
  <c r="F1165" i="4"/>
  <c r="F1163" i="4"/>
  <c r="F1150" i="4"/>
  <c r="D1165" i="4"/>
  <c r="E1168" i="4"/>
  <c r="F1161" i="4"/>
  <c r="D1150" i="4"/>
  <c r="E2215" i="4"/>
  <c r="D2215" i="4"/>
  <c r="E2216" i="4"/>
  <c r="D2217" i="4"/>
  <c r="D1409" i="4"/>
  <c r="F1449" i="4"/>
  <c r="E1452" i="4"/>
  <c r="E1408" i="4"/>
  <c r="E1492" i="4"/>
  <c r="E1435" i="4"/>
  <c r="F1466" i="4"/>
  <c r="E1464" i="4"/>
  <c r="D1489" i="4"/>
  <c r="F1435" i="4"/>
  <c r="F1487" i="4"/>
  <c r="E1432" i="4"/>
  <c r="F1484" i="4"/>
  <c r="E1437" i="4"/>
  <c r="E1477" i="4"/>
  <c r="F1422" i="4"/>
  <c r="F1492" i="4"/>
  <c r="D1463" i="4"/>
  <c r="E1422" i="4"/>
  <c r="D1456" i="4"/>
  <c r="F1488" i="4"/>
  <c r="D1380" i="4"/>
  <c r="F1482" i="4"/>
  <c r="F1456" i="4"/>
  <c r="F1493" i="4"/>
  <c r="E1396" i="4"/>
  <c r="F1409" i="4"/>
  <c r="E1413" i="4"/>
  <c r="E1405" i="4"/>
  <c r="E1471" i="4"/>
  <c r="F1475" i="4"/>
  <c r="D1433" i="4"/>
  <c r="E1431" i="4"/>
  <c r="D1479" i="4"/>
  <c r="D1497" i="4"/>
  <c r="D1410" i="4"/>
  <c r="F1452" i="4"/>
  <c r="E1459" i="4"/>
  <c r="F1453" i="4"/>
  <c r="E1433" i="4"/>
  <c r="F1476" i="4"/>
  <c r="E1467" i="4"/>
  <c r="D1472" i="4"/>
  <c r="D1471" i="4"/>
  <c r="D1455" i="4"/>
  <c r="F1489" i="4"/>
  <c r="D1475" i="4"/>
  <c r="D1468" i="4"/>
  <c r="E1473" i="4"/>
  <c r="F1377" i="4"/>
  <c r="D1393" i="4"/>
  <c r="E1426" i="4"/>
  <c r="E1392" i="4"/>
  <c r="D1415" i="4"/>
  <c r="D1478" i="4"/>
  <c r="E1461" i="4"/>
  <c r="F1459" i="4"/>
  <c r="D1453" i="4"/>
  <c r="F1431" i="4"/>
  <c r="F1474" i="4"/>
  <c r="F1379" i="4"/>
  <c r="D1485" i="4"/>
  <c r="E1463" i="4"/>
  <c r="F1462" i="4"/>
  <c r="E1393" i="4"/>
  <c r="D1437" i="4"/>
  <c r="F1432" i="4"/>
  <c r="D1458" i="4"/>
  <c r="F1464" i="4"/>
  <c r="D1466" i="4"/>
  <c r="F1413" i="4"/>
  <c r="E1472" i="4"/>
  <c r="F1410" i="4"/>
  <c r="E1466" i="4"/>
  <c r="F1465" i="4"/>
  <c r="D1379" i="4"/>
  <c r="D1474" i="4"/>
  <c r="E1451" i="4"/>
  <c r="F1433" i="4"/>
  <c r="E1453" i="4"/>
  <c r="F1454" i="4"/>
  <c r="D1470" i="4"/>
  <c r="D1452" i="4"/>
  <c r="E1379" i="4"/>
  <c r="E1456" i="4"/>
  <c r="D1491" i="4"/>
  <c r="F1399" i="4"/>
  <c r="E1382" i="4"/>
  <c r="D1414" i="4"/>
  <c r="D2100" i="4"/>
  <c r="F2099" i="4"/>
  <c r="F2096" i="4"/>
  <c r="D2096" i="4"/>
  <c r="E2099" i="4"/>
  <c r="F344" i="13"/>
  <c r="B356" i="12"/>
  <c r="AH356" i="12"/>
  <c r="F2194" i="4"/>
  <c r="D532" i="4"/>
  <c r="E894" i="4"/>
  <c r="E797" i="4"/>
  <c r="E812" i="4"/>
  <c r="D830" i="4"/>
  <c r="F833" i="4"/>
  <c r="E899" i="4"/>
  <c r="D881" i="4"/>
  <c r="F888" i="4"/>
  <c r="F786" i="4"/>
  <c r="D831" i="4"/>
  <c r="D761" i="4"/>
  <c r="E773" i="4"/>
  <c r="F725" i="4"/>
  <c r="E724" i="4"/>
  <c r="D743" i="4"/>
  <c r="F733" i="4"/>
  <c r="F740" i="4"/>
  <c r="F174" i="13"/>
  <c r="F201" i="13"/>
  <c r="AH209" i="12"/>
  <c r="B209" i="12"/>
  <c r="D1290" i="4"/>
  <c r="E1290" i="4"/>
  <c r="F1291" i="4"/>
  <c r="F1290" i="4"/>
  <c r="B95" i="12"/>
  <c r="AH95" i="12"/>
  <c r="F92" i="13"/>
  <c r="B19" i="12"/>
  <c r="AH19" i="12"/>
  <c r="F232" i="13"/>
  <c r="AH243" i="12"/>
  <c r="B243" i="12"/>
  <c r="F213" i="13"/>
  <c r="B223" i="12"/>
  <c r="AH223" i="12"/>
  <c r="F303" i="13"/>
  <c r="AH315" i="12"/>
  <c r="B315" i="12"/>
  <c r="AH1159" i="12"/>
  <c r="B1033" i="12"/>
  <c r="AH1033" i="12"/>
  <c r="F137" i="13"/>
  <c r="AH141" i="12"/>
  <c r="B141" i="12"/>
  <c r="AH87" i="12"/>
  <c r="F84" i="13"/>
  <c r="B87" i="12"/>
  <c r="F488" i="13"/>
  <c r="B510" i="12"/>
  <c r="AH510" i="12"/>
  <c r="F231" i="13"/>
  <c r="B242" i="12"/>
  <c r="AH242" i="12"/>
  <c r="AH412" i="12"/>
  <c r="F398" i="13"/>
  <c r="B412" i="12"/>
  <c r="B402" i="12"/>
  <c r="F328" i="13"/>
  <c r="B231" i="12"/>
  <c r="AH231" i="12"/>
  <c r="F220" i="13"/>
  <c r="B362" i="12"/>
  <c r="F350" i="13"/>
  <c r="AH362" i="12"/>
  <c r="F1047" i="4"/>
  <c r="D1047" i="4"/>
  <c r="E1047" i="4"/>
  <c r="E1048" i="4"/>
  <c r="D1048" i="4"/>
  <c r="F93" i="13"/>
  <c r="AH96" i="12"/>
  <c r="B96" i="12"/>
  <c r="AH175" i="12"/>
  <c r="F170" i="13"/>
  <c r="B175" i="12"/>
  <c r="F546" i="13"/>
  <c r="AH575" i="12"/>
  <c r="B575" i="12"/>
  <c r="B630" i="12"/>
  <c r="F600" i="13"/>
  <c r="AH630" i="12"/>
  <c r="F443" i="13"/>
  <c r="AH462" i="12"/>
  <c r="B462" i="12"/>
  <c r="F50" i="13"/>
  <c r="AH52" i="12"/>
  <c r="B52" i="12"/>
  <c r="F765" i="4"/>
  <c r="B193" i="12"/>
  <c r="B1061" i="12"/>
  <c r="AH1061" i="12"/>
  <c r="F549" i="13"/>
  <c r="B578" i="12"/>
  <c r="AH578" i="12"/>
  <c r="B132" i="12"/>
  <c r="F128" i="13"/>
  <c r="AH132" i="12"/>
  <c r="B1090" i="12"/>
  <c r="AH1090" i="12"/>
  <c r="F1015" i="4"/>
  <c r="D1014" i="4"/>
  <c r="F1016" i="4"/>
  <c r="F1012" i="4"/>
  <c r="F268" i="13"/>
  <c r="AH280" i="12"/>
  <c r="B280" i="12"/>
  <c r="B1047" i="12"/>
  <c r="AH1047" i="12"/>
  <c r="F72" i="13"/>
  <c r="AH74" i="12"/>
  <c r="B74" i="12"/>
  <c r="F421" i="13"/>
  <c r="AH438" i="12"/>
  <c r="B438" i="12"/>
  <c r="B512" i="12"/>
  <c r="F490" i="13"/>
  <c r="B616" i="12"/>
  <c r="AH616" i="12"/>
  <c r="F586" i="13"/>
  <c r="B1110" i="12"/>
  <c r="AH1110" i="12"/>
  <c r="E613" i="4"/>
  <c r="D614" i="4"/>
  <c r="AH593" i="12"/>
  <c r="F564" i="13"/>
  <c r="B593" i="12"/>
  <c r="F183" i="13"/>
  <c r="B188" i="12"/>
  <c r="AH188" i="12"/>
  <c r="D1289" i="4"/>
  <c r="F112" i="13"/>
  <c r="AH116" i="12"/>
  <c r="B116" i="12"/>
  <c r="AH501" i="12"/>
  <c r="B501" i="12"/>
  <c r="F479" i="13"/>
  <c r="F55" i="13"/>
  <c r="AH57" i="12"/>
  <c r="B57" i="12"/>
  <c r="AH429" i="12"/>
  <c r="F412" i="13"/>
  <c r="B429" i="12"/>
  <c r="B1048" i="12"/>
  <c r="AH1048" i="12"/>
  <c r="B396" i="12"/>
  <c r="F382" i="13"/>
  <c r="AH396" i="12"/>
  <c r="F130" i="13"/>
  <c r="F446" i="13"/>
  <c r="B465" i="12"/>
  <c r="AH465" i="12"/>
  <c r="AH236" i="12"/>
  <c r="B236" i="12"/>
  <c r="F225" i="13"/>
  <c r="F254" i="13"/>
  <c r="B266" i="12"/>
  <c r="AH266" i="12"/>
  <c r="F557" i="13"/>
  <c r="B190" i="12"/>
  <c r="AH16" i="12"/>
  <c r="AH644" i="12"/>
  <c r="F612" i="13"/>
  <c r="B644" i="12"/>
  <c r="AH410" i="12"/>
  <c r="B410" i="12"/>
  <c r="F396" i="13"/>
  <c r="F370" i="13"/>
  <c r="F597" i="13"/>
  <c r="B627" i="12"/>
  <c r="AH627" i="12"/>
  <c r="AH447" i="12"/>
  <c r="F430" i="13"/>
  <c r="B447" i="12"/>
  <c r="F760" i="4"/>
  <c r="F762" i="4"/>
  <c r="E762" i="4"/>
  <c r="D773" i="4"/>
  <c r="E774" i="4"/>
  <c r="D772" i="4"/>
  <c r="E778" i="4"/>
  <c r="D774" i="4"/>
  <c r="D760" i="4"/>
  <c r="D778" i="4"/>
  <c r="F772" i="4"/>
  <c r="F776" i="4"/>
  <c r="D777" i="4"/>
  <c r="E765" i="4"/>
  <c r="D763" i="4"/>
  <c r="E761" i="4"/>
  <c r="D776" i="4"/>
  <c r="F764" i="4"/>
  <c r="E764" i="4"/>
  <c r="D44" i="4"/>
  <c r="F507" i="4"/>
  <c r="E246" i="4"/>
  <c r="E1544" i="4"/>
  <c r="B623" i="12"/>
  <c r="D597" i="4"/>
  <c r="F596" i="4"/>
  <c r="D596" i="4"/>
  <c r="E597" i="4"/>
  <c r="F597" i="4"/>
  <c r="E596" i="4"/>
  <c r="F2190" i="4"/>
  <c r="E2190" i="4"/>
  <c r="E2195" i="4"/>
  <c r="E1733" i="4"/>
  <c r="F1891" i="4"/>
  <c r="E1876" i="4"/>
  <c r="D1885" i="4"/>
  <c r="E1911" i="4"/>
  <c r="D1887" i="4"/>
  <c r="D1912" i="4"/>
  <c r="D1883" i="4"/>
  <c r="F1876" i="4"/>
  <c r="D1878" i="4"/>
  <c r="E1860" i="4"/>
  <c r="D1856" i="4"/>
  <c r="E1900" i="4"/>
  <c r="E1899" i="4"/>
  <c r="F1899" i="4"/>
  <c r="D1898" i="4"/>
  <c r="F1902" i="4"/>
  <c r="F1901" i="4"/>
  <c r="F1896" i="4"/>
  <c r="E1898" i="4"/>
  <c r="D1901" i="4"/>
  <c r="D1840" i="4"/>
  <c r="E1835" i="4"/>
  <c r="E1848" i="4"/>
  <c r="F1843" i="4"/>
  <c r="F1849" i="4"/>
  <c r="E1840" i="4"/>
  <c r="F1851" i="4"/>
  <c r="E1851" i="4"/>
  <c r="E1843" i="4"/>
  <c r="F1848" i="4"/>
  <c r="F1839" i="4"/>
  <c r="F1763" i="4"/>
  <c r="E1769" i="4"/>
  <c r="D1762" i="4"/>
  <c r="F1772" i="4"/>
  <c r="F1769" i="4"/>
  <c r="E1905" i="4"/>
  <c r="E1640" i="4"/>
  <c r="E1743" i="4"/>
  <c r="F1906" i="4"/>
  <c r="E1891" i="4"/>
  <c r="D1890" i="4"/>
  <c r="D1877" i="4"/>
  <c r="D1913" i="4"/>
  <c r="E1703" i="4"/>
  <c r="D1876" i="4"/>
  <c r="F1880" i="4"/>
  <c r="E1888" i="4"/>
  <c r="E1880" i="4"/>
  <c r="E1643" i="4"/>
  <c r="E1867" i="4"/>
  <c r="E1855" i="4"/>
  <c r="D1861" i="4"/>
  <c r="F1853" i="4"/>
  <c r="F1856" i="4"/>
  <c r="F1898" i="4"/>
  <c r="D1902" i="4"/>
  <c r="D1897" i="4"/>
  <c r="E1897" i="4"/>
  <c r="D1900" i="4"/>
  <c r="D1896" i="4"/>
  <c r="E1902" i="4"/>
  <c r="E1896" i="4"/>
  <c r="E1901" i="4"/>
  <c r="D1848" i="4"/>
  <c r="F1842" i="4"/>
  <c r="F1845" i="4"/>
  <c r="F1850" i="4"/>
  <c r="F1846" i="4"/>
  <c r="D1850" i="4"/>
  <c r="F1837" i="4"/>
  <c r="E1849" i="4"/>
  <c r="E1839" i="4"/>
  <c r="E1850" i="4"/>
  <c r="F1847" i="4"/>
  <c r="E1837" i="4"/>
  <c r="D1846" i="4"/>
  <c r="D1847" i="4"/>
  <c r="D1849" i="4"/>
  <c r="D1837" i="4"/>
  <c r="D1844" i="4"/>
  <c r="E1776" i="4"/>
  <c r="D1776" i="4"/>
  <c r="D1774" i="4"/>
  <c r="F1771" i="4"/>
  <c r="D1778" i="4"/>
  <c r="E1777" i="4"/>
  <c r="D1772" i="4"/>
  <c r="D1775" i="4"/>
  <c r="F1776" i="4"/>
  <c r="E1772" i="4"/>
  <c r="E1904" i="4"/>
  <c r="F1905" i="4"/>
  <c r="D1640" i="4"/>
  <c r="F1639" i="4"/>
  <c r="E1846" i="4"/>
  <c r="D1843" i="4"/>
  <c r="D1839" i="4"/>
  <c r="F1852" i="4"/>
  <c r="F1841" i="4"/>
  <c r="D1845" i="4"/>
  <c r="E1775" i="4"/>
  <c r="F1777" i="4"/>
  <c r="F1775" i="4"/>
  <c r="D1769" i="4"/>
  <c r="E1778" i="4"/>
  <c r="E1770" i="4"/>
  <c r="D1905" i="4"/>
  <c r="F1640" i="4"/>
  <c r="F534" i="4"/>
  <c r="F531" i="4"/>
  <c r="F536" i="4"/>
  <c r="E538" i="4"/>
  <c r="D534" i="4"/>
  <c r="F532" i="4"/>
  <c r="F535" i="4"/>
  <c r="D531" i="4"/>
  <c r="E532" i="4"/>
  <c r="F533" i="4"/>
  <c r="E529" i="4"/>
  <c r="E534" i="4"/>
  <c r="D537" i="4"/>
  <c r="E535" i="4"/>
  <c r="D525" i="4"/>
  <c r="D526" i="4"/>
  <c r="D528" i="4"/>
  <c r="E526" i="4"/>
  <c r="E524" i="4"/>
  <c r="D523" i="4"/>
  <c r="F526" i="4"/>
  <c r="D524" i="4"/>
  <c r="F523" i="4"/>
  <c r="E536" i="4"/>
  <c r="D538" i="4"/>
  <c r="D536" i="4"/>
  <c r="E531" i="4"/>
  <c r="E533" i="4"/>
  <c r="F527" i="4"/>
  <c r="E537" i="4"/>
  <c r="F530" i="4"/>
  <c r="D535" i="4"/>
  <c r="F528" i="4"/>
  <c r="D527" i="4"/>
  <c r="D533" i="4"/>
  <c r="F538" i="4"/>
  <c r="F537" i="4"/>
  <c r="E525" i="4"/>
  <c r="F525" i="4"/>
  <c r="F529" i="4"/>
  <c r="E530" i="4"/>
  <c r="E523" i="4"/>
  <c r="F524" i="4"/>
  <c r="E527" i="4"/>
  <c r="D530" i="4"/>
  <c r="E619" i="4"/>
  <c r="F619" i="4"/>
  <c r="E522" i="4"/>
  <c r="D522" i="4"/>
  <c r="F522" i="4"/>
  <c r="D573" i="4"/>
  <c r="E572" i="4"/>
  <c r="D572" i="4"/>
  <c r="F573" i="4"/>
  <c r="E573" i="4"/>
  <c r="F572" i="4"/>
  <c r="E586" i="4"/>
  <c r="F586" i="4"/>
  <c r="D586" i="4"/>
  <c r="D570" i="4"/>
  <c r="E570" i="4"/>
  <c r="F570" i="4"/>
  <c r="D559" i="4"/>
  <c r="E569" i="4"/>
  <c r="F569" i="4"/>
  <c r="E567" i="4"/>
  <c r="F562" i="4"/>
  <c r="D565" i="4"/>
  <c r="D567" i="4"/>
  <c r="D560" i="4"/>
  <c r="D564" i="4"/>
  <c r="F568" i="4"/>
  <c r="D561" i="4"/>
  <c r="F564" i="4"/>
  <c r="D566" i="4"/>
  <c r="E561" i="4"/>
  <c r="F560" i="4"/>
  <c r="E563" i="4"/>
  <c r="D569" i="4"/>
  <c r="F566" i="4"/>
  <c r="E565" i="4"/>
  <c r="F567" i="4"/>
  <c r="F561" i="4"/>
  <c r="F565" i="4"/>
  <c r="E568" i="4"/>
  <c r="F563" i="4"/>
  <c r="E559" i="4"/>
  <c r="E562" i="4"/>
  <c r="D562" i="4"/>
  <c r="E566" i="4"/>
  <c r="D568" i="4"/>
  <c r="E564" i="4"/>
  <c r="D563" i="4"/>
  <c r="F559" i="4"/>
  <c r="E560" i="4"/>
  <c r="F1022" i="4"/>
  <c r="F1023" i="4"/>
  <c r="D719" i="4"/>
  <c r="D716" i="4"/>
  <c r="F724" i="4"/>
  <c r="E725" i="4"/>
  <c r="E720" i="4"/>
  <c r="D706" i="4"/>
  <c r="F708" i="4"/>
  <c r="E730" i="4"/>
  <c r="D726" i="4"/>
  <c r="E719" i="4"/>
  <c r="F716" i="4"/>
  <c r="D707" i="4"/>
  <c r="D709" i="4"/>
  <c r="E706" i="4"/>
  <c r="D730" i="4"/>
  <c r="F729" i="4"/>
  <c r="D725" i="4"/>
  <c r="D729" i="4"/>
  <c r="D705" i="4"/>
  <c r="E635" i="4"/>
  <c r="F634" i="4"/>
  <c r="F712" i="4"/>
  <c r="E714" i="4"/>
  <c r="E707" i="4"/>
  <c r="E732" i="4"/>
  <c r="D727" i="4"/>
  <c r="E713" i="4"/>
  <c r="D710" i="4"/>
  <c r="E659" i="4"/>
  <c r="D723" i="4"/>
  <c r="E721" i="4"/>
  <c r="E716" i="4"/>
  <c r="D717" i="4"/>
  <c r="E715" i="4"/>
  <c r="F706" i="4"/>
  <c r="E709" i="4"/>
  <c r="E729" i="4"/>
  <c r="D721" i="4"/>
  <c r="F723" i="4"/>
  <c r="F717" i="4"/>
  <c r="D698" i="4"/>
  <c r="F707" i="4"/>
  <c r="E701" i="4"/>
  <c r="D708" i="4"/>
  <c r="F730" i="4"/>
  <c r="D731" i="4"/>
  <c r="D701" i="4"/>
  <c r="D724" i="4"/>
  <c r="F709" i="4"/>
  <c r="F705" i="4"/>
  <c r="D732" i="4"/>
  <c r="E637" i="4"/>
  <c r="D634" i="4"/>
  <c r="E728" i="4"/>
  <c r="D722" i="4"/>
  <c r="D728" i="4"/>
  <c r="D713" i="4"/>
  <c r="D714" i="4"/>
  <c r="F713" i="4"/>
  <c r="E710" i="4"/>
  <c r="D711" i="4"/>
  <c r="F732" i="4"/>
  <c r="F728" i="4"/>
  <c r="F722" i="4"/>
  <c r="F727" i="4"/>
  <c r="F714" i="4"/>
  <c r="F718" i="4"/>
  <c r="E711" i="4"/>
  <c r="F711" i="4"/>
  <c r="E722" i="4"/>
  <c r="D712" i="4"/>
  <c r="D718" i="4"/>
  <c r="E717" i="4"/>
  <c r="F710" i="4"/>
  <c r="E712" i="4"/>
  <c r="E727" i="4"/>
  <c r="F715" i="4"/>
  <c r="F719" i="4"/>
  <c r="F1499" i="4"/>
  <c r="D1503" i="4"/>
  <c r="E608" i="4"/>
  <c r="F608" i="4"/>
  <c r="F615" i="4"/>
  <c r="E615" i="4"/>
  <c r="D616" i="4"/>
  <c r="D615" i="4"/>
  <c r="E571" i="4"/>
  <c r="D571" i="4"/>
  <c r="F571" i="4"/>
  <c r="D1421" i="4"/>
  <c r="F1371" i="4"/>
  <c r="E1360" i="4"/>
  <c r="F1363" i="4"/>
  <c r="F1365" i="4"/>
  <c r="F1360" i="4"/>
  <c r="F1364" i="4"/>
  <c r="D1365" i="4"/>
  <c r="E1362" i="4"/>
  <c r="E1494" i="4"/>
  <c r="F1421" i="4"/>
  <c r="D1364" i="4"/>
  <c r="F1362" i="4"/>
  <c r="D1371" i="4"/>
  <c r="E1361" i="4"/>
  <c r="F1368" i="4"/>
  <c r="E1363" i="4"/>
  <c r="D1360" i="4"/>
  <c r="E1364" i="4"/>
  <c r="D1362" i="4"/>
  <c r="E589" i="4"/>
  <c r="D589" i="4"/>
  <c r="D587" i="4"/>
  <c r="F589" i="4"/>
  <c r="E588" i="4"/>
  <c r="E590" i="4"/>
  <c r="F588" i="4"/>
  <c r="E587" i="4"/>
  <c r="D588" i="4"/>
  <c r="F587" i="4"/>
  <c r="D590" i="4"/>
  <c r="F590" i="4"/>
  <c r="F2230" i="4"/>
  <c r="E2230" i="4"/>
  <c r="D2232" i="4"/>
  <c r="D2231" i="4"/>
  <c r="F1042" i="4"/>
  <c r="D1041" i="4"/>
  <c r="E1045" i="4"/>
  <c r="F1040" i="4"/>
  <c r="E1042" i="4"/>
  <c r="F1043" i="4"/>
  <c r="D1045" i="4"/>
  <c r="F1045" i="4"/>
  <c r="D1042" i="4"/>
  <c r="E1040" i="4"/>
  <c r="D1046" i="4"/>
  <c r="F1046" i="4"/>
  <c r="E1046" i="4"/>
  <c r="D1040" i="4"/>
  <c r="F1041" i="4"/>
  <c r="E1041" i="4"/>
  <c r="F604" i="4"/>
  <c r="D603" i="4"/>
  <c r="F1028" i="4"/>
  <c r="E622" i="4"/>
  <c r="D622" i="4"/>
  <c r="F622" i="4"/>
  <c r="E1211" i="4"/>
  <c r="D1162" i="4"/>
  <c r="E1166" i="4"/>
  <c r="E1175" i="4"/>
  <c r="E1162" i="4"/>
  <c r="F1180" i="4"/>
  <c r="E1164" i="4"/>
  <c r="F1210" i="4"/>
  <c r="D1161" i="4"/>
  <c r="D1171" i="4"/>
  <c r="E1206" i="4"/>
  <c r="F1207" i="4"/>
  <c r="E625" i="4"/>
  <c r="D625" i="4"/>
  <c r="F625" i="4"/>
  <c r="F584" i="4"/>
  <c r="E584" i="4"/>
  <c r="D584" i="4"/>
  <c r="E989" i="4"/>
  <c r="D984" i="4"/>
  <c r="F971" i="4"/>
  <c r="D989" i="4"/>
  <c r="E988" i="4"/>
  <c r="E985" i="4"/>
  <c r="D985" i="4"/>
  <c r="F988" i="4"/>
  <c r="F989" i="4"/>
  <c r="E984" i="4"/>
  <c r="F1327" i="4"/>
  <c r="E1326" i="4"/>
  <c r="F1328" i="4"/>
  <c r="D1326" i="4"/>
  <c r="E1323" i="4"/>
  <c r="E1327" i="4"/>
  <c r="E1322" i="4"/>
  <c r="F1322" i="4"/>
  <c r="D1321" i="4"/>
  <c r="D1331" i="4"/>
  <c r="E1331" i="4"/>
  <c r="F1319" i="4"/>
  <c r="D1327" i="4"/>
  <c r="D1320" i="4"/>
  <c r="D1325" i="4"/>
  <c r="F1321" i="4"/>
  <c r="E1321" i="4"/>
  <c r="D1322" i="4"/>
  <c r="F1331" i="4"/>
  <c r="D1330" i="4"/>
  <c r="E1007" i="4"/>
  <c r="D1006" i="4"/>
  <c r="F1006" i="4"/>
  <c r="D1007" i="4"/>
  <c r="E1006" i="4"/>
  <c r="F1007" i="4"/>
  <c r="E556" i="4"/>
  <c r="F548" i="4"/>
  <c r="E549" i="4"/>
  <c r="D544" i="4"/>
  <c r="E541" i="4"/>
  <c r="D553" i="4"/>
  <c r="E550" i="4"/>
  <c r="E546" i="4"/>
  <c r="D557" i="4"/>
  <c r="D551" i="4"/>
  <c r="E552" i="4"/>
  <c r="E540" i="4"/>
  <c r="F550" i="4"/>
  <c r="D548" i="4"/>
  <c r="F540" i="4"/>
  <c r="D546" i="4"/>
  <c r="E544" i="4"/>
  <c r="D547" i="4"/>
  <c r="F546" i="4"/>
  <c r="D554" i="4"/>
  <c r="D549" i="4"/>
  <c r="F553" i="4"/>
  <c r="D540" i="4"/>
  <c r="F541" i="4"/>
  <c r="D543" i="4"/>
  <c r="F547" i="4"/>
  <c r="E547" i="4"/>
  <c r="F557" i="4"/>
  <c r="E542" i="4"/>
  <c r="D542" i="4"/>
  <c r="F556" i="4"/>
  <c r="F549" i="4"/>
  <c r="E551" i="4"/>
  <c r="E553" i="4"/>
  <c r="D552" i="4"/>
  <c r="D556" i="4"/>
  <c r="D550" i="4"/>
  <c r="F552" i="4"/>
  <c r="F542" i="4"/>
  <c r="F554" i="4"/>
  <c r="D545" i="4"/>
  <c r="E543" i="4"/>
  <c r="F555" i="4"/>
  <c r="E548" i="4"/>
  <c r="F551" i="4"/>
  <c r="D555" i="4"/>
  <c r="E555" i="4"/>
  <c r="E554" i="4"/>
  <c r="D541" i="4"/>
  <c r="E545" i="4"/>
  <c r="F545" i="4"/>
  <c r="E557" i="4"/>
  <c r="F544" i="4"/>
  <c r="F543" i="4"/>
  <c r="E581" i="4"/>
  <c r="D581" i="4"/>
  <c r="D583" i="4"/>
  <c r="F582" i="4"/>
  <c r="D582" i="4"/>
  <c r="E582" i="4"/>
  <c r="E583" i="4"/>
  <c r="F581" i="4"/>
  <c r="F583" i="4"/>
  <c r="D2014" i="4"/>
  <c r="F2026" i="4"/>
  <c r="E1915" i="4"/>
  <c r="D1915" i="4"/>
  <c r="F1929" i="4"/>
  <c r="E1922" i="4"/>
  <c r="F1916" i="4"/>
  <c r="F1928" i="4"/>
  <c r="F1917" i="4"/>
  <c r="F1918" i="4"/>
  <c r="F1931" i="4"/>
  <c r="F1932" i="4"/>
  <c r="D1930" i="4"/>
  <c r="D1933" i="4"/>
  <c r="F1926" i="4"/>
  <c r="D1925" i="4"/>
  <c r="D1928" i="4"/>
  <c r="F1919" i="4"/>
  <c r="D1935" i="4"/>
  <c r="F1934" i="4"/>
  <c r="D2024" i="4"/>
  <c r="F1921" i="4"/>
  <c r="D1920" i="4"/>
  <c r="E1930" i="4"/>
  <c r="D1936" i="4"/>
  <c r="D1922" i="4"/>
  <c r="E1920" i="4"/>
  <c r="D1926" i="4"/>
  <c r="D1927" i="4"/>
  <c r="E1929" i="4"/>
  <c r="E1925" i="4"/>
  <c r="D1917" i="4"/>
  <c r="D1929" i="4"/>
  <c r="D1931" i="4"/>
  <c r="D1923" i="4"/>
  <c r="E1921" i="4"/>
  <c r="F1920" i="4"/>
  <c r="F1927" i="4"/>
  <c r="E1931" i="4"/>
  <c r="B413" i="12"/>
  <c r="B539" i="12"/>
  <c r="AH470" i="12"/>
  <c r="B29" i="12"/>
  <c r="AH597" i="12"/>
  <c r="F66" i="12"/>
  <c r="F64" i="13" s="1"/>
  <c r="F564" i="12"/>
  <c r="F536" i="13" s="1"/>
  <c r="F264" i="12"/>
  <c r="F252" i="13" s="1"/>
  <c r="F559" i="12"/>
  <c r="F531" i="13" s="1"/>
  <c r="F300" i="12"/>
  <c r="F288" i="13" s="1"/>
  <c r="F497" i="12"/>
  <c r="F475" i="13" s="1"/>
  <c r="F79" i="12"/>
  <c r="F77" i="13" s="1"/>
  <c r="F425" i="12"/>
  <c r="F200" i="12"/>
  <c r="F194" i="13" s="1"/>
  <c r="F1160" i="12"/>
  <c r="F1035" i="12"/>
  <c r="F1146" i="12"/>
  <c r="F120" i="12"/>
  <c r="F116" i="13" s="1"/>
  <c r="F568" i="12"/>
  <c r="F540" i="13" s="1"/>
  <c r="F448" i="12"/>
  <c r="F431" i="13" s="1"/>
  <c r="F517" i="12"/>
  <c r="F495" i="13" s="1"/>
  <c r="F636" i="12"/>
  <c r="F604" i="13" s="1"/>
  <c r="F220" i="12"/>
  <c r="F212" i="13" s="1"/>
  <c r="F504" i="12"/>
  <c r="F482" i="13" s="1"/>
  <c r="F143" i="12"/>
  <c r="F139" i="13" s="1"/>
  <c r="F63" i="12"/>
  <c r="AH63" i="12" s="1"/>
  <c r="F570" i="12"/>
  <c r="F542" i="13" s="1"/>
  <c r="F1064" i="12"/>
  <c r="F476" i="12"/>
  <c r="F456" i="13" s="1"/>
  <c r="F11" i="12"/>
  <c r="F11" i="13" s="1"/>
  <c r="F230" i="12"/>
  <c r="F397" i="12"/>
  <c r="F383" i="13" s="1"/>
  <c r="F588" i="12"/>
  <c r="F559" i="13" s="1"/>
  <c r="F423" i="12"/>
  <c r="F409" i="13" s="1"/>
  <c r="F48" i="12"/>
  <c r="F46" i="13" s="1"/>
  <c r="F182" i="12"/>
  <c r="F177" i="13" s="1"/>
  <c r="F350" i="12"/>
  <c r="F338" i="13" s="1"/>
  <c r="F375" i="12"/>
  <c r="F363" i="13" s="1"/>
  <c r="F406" i="12"/>
  <c r="F392" i="13" s="1"/>
  <c r="F408" i="12"/>
  <c r="F394" i="13" s="1"/>
  <c r="F610" i="12"/>
  <c r="F580" i="13" s="1"/>
  <c r="F563" i="12"/>
  <c r="F535" i="13" s="1"/>
  <c r="F1049" i="12"/>
  <c r="F31" i="12"/>
  <c r="F29" i="13" s="1"/>
  <c r="F1043" i="12"/>
  <c r="F1095" i="12"/>
  <c r="F25" i="12"/>
  <c r="F25" i="13" s="1"/>
  <c r="F566" i="12"/>
  <c r="F538" i="13" s="1"/>
  <c r="AH275" i="12"/>
  <c r="B275" i="12"/>
  <c r="AH282" i="12"/>
  <c r="B282" i="12"/>
  <c r="B1093" i="12"/>
  <c r="AH1093" i="12"/>
  <c r="AH297" i="12"/>
  <c r="B297" i="12"/>
  <c r="AH1114" i="12"/>
  <c r="B1114" i="12"/>
  <c r="AH534" i="12"/>
  <c r="B534" i="12"/>
  <c r="B104" i="12"/>
  <c r="AH104" i="12"/>
  <c r="AH293" i="12"/>
  <c r="B293" i="12"/>
  <c r="AH645" i="12"/>
  <c r="B645" i="12"/>
  <c r="B92" i="12"/>
  <c r="AH92" i="12"/>
  <c r="B394" i="12"/>
  <c r="AH394" i="12"/>
  <c r="AH376" i="12"/>
  <c r="B376" i="12"/>
  <c r="AH288" i="12"/>
  <c r="B288" i="12"/>
  <c r="AH267" i="12"/>
  <c r="B267" i="12"/>
  <c r="AH451" i="12"/>
  <c r="B451" i="12"/>
  <c r="AH23" i="12"/>
  <c r="B23" i="12"/>
  <c r="AH368" i="12"/>
  <c r="B368" i="12"/>
  <c r="AH208" i="12"/>
  <c r="B208" i="12"/>
  <c r="AH22" i="12"/>
  <c r="B22" i="12"/>
  <c r="AH405" i="12"/>
  <c r="B405" i="12"/>
  <c r="B125" i="12"/>
  <c r="AH125" i="12"/>
  <c r="AH226" i="12"/>
  <c r="B226" i="12"/>
  <c r="B204" i="12"/>
  <c r="AH204" i="12"/>
  <c r="AH212" i="12"/>
  <c r="B212" i="12"/>
  <c r="AH607" i="12"/>
  <c r="B607" i="12"/>
  <c r="AH82" i="12"/>
  <c r="B82" i="12"/>
  <c r="B454" i="12"/>
  <c r="AH454" i="12"/>
  <c r="AH554" i="12"/>
  <c r="B554" i="12"/>
  <c r="AH331" i="12"/>
  <c r="B331" i="12"/>
  <c r="B80" i="12"/>
  <c r="AH80" i="12"/>
  <c r="B488" i="12"/>
  <c r="AH488" i="12"/>
  <c r="B584" i="12"/>
  <c r="AH584" i="12"/>
  <c r="B499" i="12"/>
  <c r="AH499" i="12"/>
  <c r="B258" i="12"/>
  <c r="AH258" i="12"/>
  <c r="AH133" i="12"/>
  <c r="B133" i="12"/>
  <c r="B225" i="12"/>
  <c r="AH225" i="12"/>
  <c r="AH30" i="12"/>
  <c r="B30" i="12"/>
  <c r="AH379" i="12"/>
  <c r="B379" i="12"/>
  <c r="B228" i="12"/>
  <c r="AH228" i="12"/>
  <c r="B302" i="12"/>
  <c r="AH216" i="12"/>
  <c r="B216" i="12"/>
  <c r="B276" i="12"/>
  <c r="AH276" i="12"/>
  <c r="AH284" i="12"/>
  <c r="B284" i="12"/>
  <c r="B160" i="12"/>
  <c r="AH160" i="12"/>
  <c r="AH594" i="12"/>
  <c r="B594" i="12"/>
  <c r="B159" i="12"/>
  <c r="AH159" i="12"/>
  <c r="B582" i="12"/>
  <c r="AH582" i="12"/>
  <c r="AH591" i="12"/>
  <c r="B591" i="12"/>
  <c r="AH7" i="12"/>
  <c r="B7" i="12"/>
  <c r="B294" i="12"/>
  <c r="AH294" i="12"/>
  <c r="AH150" i="12"/>
  <c r="B150" i="12"/>
  <c r="B55" i="12"/>
  <c r="AH55" i="12"/>
  <c r="B83" i="12"/>
  <c r="AH83" i="12"/>
  <c r="F95" i="4"/>
  <c r="E460" i="4"/>
  <c r="E244" i="4"/>
  <c r="E450" i="4"/>
  <c r="E94" i="4"/>
  <c r="E462" i="4"/>
  <c r="F247" i="4"/>
  <c r="D363" i="4"/>
  <c r="F474" i="4"/>
  <c r="F93" i="4"/>
  <c r="E247" i="4"/>
  <c r="D493" i="4"/>
  <c r="D242" i="4"/>
  <c r="F6" i="4"/>
  <c r="F246" i="4"/>
  <c r="D255" i="4"/>
  <c r="F94" i="4"/>
  <c r="D342" i="4"/>
  <c r="D515" i="4"/>
  <c r="F244" i="4"/>
  <c r="E373" i="4"/>
  <c r="F343" i="4"/>
  <c r="D501" i="4"/>
  <c r="F241" i="4"/>
  <c r="F498" i="4"/>
  <c r="D247" i="4"/>
  <c r="D338" i="4"/>
  <c r="E96" i="4"/>
  <c r="D422" i="4"/>
  <c r="F424" i="12"/>
  <c r="F47" i="12"/>
  <c r="D208" i="4"/>
  <c r="D91" i="4"/>
  <c r="D243" i="4"/>
  <c r="D241" i="4"/>
  <c r="D274" i="4"/>
  <c r="F333" i="4"/>
  <c r="E390" i="4"/>
  <c r="D246" i="4"/>
  <c r="E468" i="4"/>
  <c r="E242" i="4"/>
  <c r="F240" i="4"/>
  <c r="F463" i="4"/>
  <c r="E204" i="4"/>
  <c r="D158" i="4"/>
  <c r="D361" i="4"/>
  <c r="E243" i="4"/>
  <c r="E511" i="4"/>
  <c r="F334" i="4"/>
  <c r="E261" i="4"/>
  <c r="F521" i="13"/>
  <c r="B549" i="12"/>
  <c r="AH549" i="12"/>
  <c r="AH576" i="12"/>
  <c r="B576" i="12"/>
  <c r="F547" i="13"/>
  <c r="D180" i="4"/>
  <c r="D95" i="4"/>
  <c r="F243" i="4"/>
  <c r="D238" i="4"/>
  <c r="E361" i="4"/>
  <c r="F596" i="13"/>
  <c r="B626" i="12"/>
  <c r="AH626" i="12"/>
  <c r="B1115" i="12"/>
  <c r="F273" i="13"/>
  <c r="B285" i="12"/>
  <c r="AH285" i="12"/>
  <c r="B633" i="12"/>
  <c r="AH633" i="12"/>
  <c r="F602" i="13"/>
  <c r="B1051" i="12"/>
  <c r="AH1051" i="12"/>
  <c r="B165" i="12"/>
  <c r="AH165" i="12"/>
  <c r="F160" i="13"/>
  <c r="F239" i="13"/>
  <c r="AH251" i="12"/>
  <c r="B251" i="12"/>
  <c r="AH1145" i="12"/>
  <c r="B1145" i="12"/>
  <c r="E92" i="4"/>
  <c r="E446" i="4"/>
  <c r="D244" i="4"/>
  <c r="E343" i="4"/>
  <c r="D509" i="4"/>
  <c r="E95" i="4"/>
  <c r="D240" i="4"/>
  <c r="F242" i="4"/>
  <c r="E351" i="4"/>
  <c r="E350" i="4"/>
  <c r="E445" i="4"/>
  <c r="E245" i="4"/>
  <c r="E342" i="4"/>
  <c r="D499" i="4"/>
  <c r="E84" i="4"/>
  <c r="F44" i="4"/>
  <c r="AH81" i="12"/>
  <c r="F447" i="13"/>
  <c r="AH466" i="12"/>
  <c r="B466" i="12"/>
  <c r="F311" i="13"/>
  <c r="AH323" i="12"/>
  <c r="B323" i="12"/>
  <c r="AH279" i="12"/>
  <c r="B279" i="12"/>
  <c r="F267" i="13"/>
  <c r="F469" i="13"/>
  <c r="B442" i="12"/>
  <c r="F425" i="13"/>
  <c r="AH442" i="12"/>
  <c r="AH295" i="12"/>
  <c r="F283" i="13"/>
  <c r="B295" i="12"/>
  <c r="E392" i="4"/>
  <c r="F363" i="4"/>
  <c r="F475" i="4"/>
  <c r="D471" i="4"/>
  <c r="E497" i="4"/>
  <c r="F182" i="4"/>
  <c r="E352" i="4"/>
  <c r="F207" i="4"/>
  <c r="E458" i="4"/>
  <c r="E463" i="4"/>
  <c r="E515" i="4"/>
  <c r="D286" i="4"/>
  <c r="D461" i="4"/>
  <c r="D77" i="4"/>
  <c r="E372" i="4"/>
  <c r="D460" i="4"/>
  <c r="F351" i="4"/>
  <c r="E499" i="4"/>
  <c r="F489" i="4"/>
  <c r="E357" i="4"/>
  <c r="D132" i="4"/>
  <c r="D510" i="4"/>
  <c r="E520" i="4"/>
  <c r="F455" i="4"/>
  <c r="D340" i="4"/>
  <c r="D335" i="4"/>
  <c r="F206" i="4"/>
  <c r="D476" i="4"/>
  <c r="D351" i="4"/>
  <c r="D179" i="4"/>
  <c r="E509" i="4"/>
  <c r="D474" i="4"/>
  <c r="E6" i="4"/>
  <c r="E374" i="4"/>
  <c r="D367" i="4"/>
  <c r="D187" i="4"/>
  <c r="F233" i="4"/>
  <c r="D145" i="4"/>
  <c r="E188" i="4"/>
  <c r="E220" i="4"/>
  <c r="D266" i="4"/>
  <c r="E190" i="4"/>
  <c r="D175" i="4"/>
  <c r="F232" i="4"/>
  <c r="D215" i="4"/>
  <c r="E209" i="4"/>
  <c r="F149" i="4"/>
  <c r="E68" i="4"/>
  <c r="D216" i="4"/>
  <c r="F302" i="4"/>
  <c r="E296" i="4"/>
  <c r="F294" i="4"/>
  <c r="F48" i="4"/>
  <c r="E292" i="4"/>
  <c r="F83" i="4"/>
  <c r="F330" i="4"/>
  <c r="F59" i="4"/>
  <c r="D291" i="4"/>
  <c r="E291" i="4"/>
  <c r="E144" i="4"/>
  <c r="E127" i="4"/>
  <c r="D140" i="4"/>
  <c r="F47" i="4"/>
  <c r="E200" i="4"/>
  <c r="D220" i="4"/>
  <c r="F237" i="4"/>
  <c r="D191" i="4"/>
  <c r="D226" i="4"/>
  <c r="F191" i="4"/>
  <c r="F167" i="4"/>
  <c r="F481" i="4"/>
  <c r="F449" i="4"/>
  <c r="E72" i="4"/>
  <c r="F470" i="4"/>
  <c r="D435" i="4"/>
  <c r="F374" i="4"/>
  <c r="E304" i="4"/>
  <c r="D8" i="4"/>
  <c r="D357" i="4"/>
  <c r="F394" i="4"/>
  <c r="D320" i="4"/>
  <c r="F325" i="4"/>
  <c r="D297" i="4"/>
  <c r="D495" i="4"/>
  <c r="D318" i="4"/>
  <c r="E382" i="4"/>
  <c r="E321" i="4"/>
  <c r="D306" i="4"/>
  <c r="F316" i="4"/>
  <c r="F514" i="4"/>
  <c r="E225" i="4"/>
  <c r="F112" i="4"/>
  <c r="D29" i="4"/>
  <c r="F97" i="4"/>
  <c r="D106" i="4"/>
  <c r="E37" i="4"/>
  <c r="E106" i="4"/>
  <c r="D142" i="4"/>
  <c r="E99" i="4"/>
  <c r="E112" i="4"/>
  <c r="F90" i="4"/>
  <c r="E98" i="4"/>
  <c r="E402" i="4"/>
  <c r="F401" i="4"/>
  <c r="D442" i="4"/>
  <c r="F280" i="4"/>
  <c r="D39" i="4"/>
  <c r="F379" i="4"/>
  <c r="E389" i="4"/>
  <c r="F319" i="4"/>
  <c r="F323" i="4"/>
  <c r="E482" i="4"/>
  <c r="F307" i="4"/>
  <c r="F196" i="4"/>
  <c r="E224" i="4"/>
  <c r="E108" i="4"/>
  <c r="D98" i="4"/>
  <c r="D117" i="4"/>
  <c r="D100" i="4"/>
  <c r="D4" i="4"/>
  <c r="D104" i="4"/>
  <c r="F117" i="4"/>
  <c r="E398" i="4"/>
  <c r="D279" i="4"/>
  <c r="D165" i="4"/>
  <c r="D271" i="4"/>
  <c r="E145" i="4"/>
  <c r="D157" i="4"/>
  <c r="F151" i="4"/>
  <c r="E256" i="4"/>
  <c r="D234" i="4"/>
  <c r="F235" i="4"/>
  <c r="F378" i="4"/>
  <c r="F415" i="4"/>
  <c r="E461" i="4"/>
  <c r="F92" i="4"/>
  <c r="D59" i="4"/>
  <c r="F512" i="4"/>
  <c r="E59" i="4"/>
  <c r="F91" i="4"/>
  <c r="F387" i="4"/>
  <c r="E322" i="4"/>
  <c r="D327" i="4"/>
  <c r="D386" i="4"/>
  <c r="F375" i="4"/>
  <c r="F504" i="4"/>
  <c r="D47" i="4"/>
  <c r="D119" i="4"/>
  <c r="F109" i="4"/>
  <c r="D101" i="4"/>
  <c r="D108" i="4"/>
  <c r="D400" i="4"/>
  <c r="D263" i="4"/>
  <c r="F510" i="4"/>
  <c r="F493" i="4"/>
  <c r="D464" i="4"/>
  <c r="F460" i="4"/>
  <c r="D428" i="4"/>
  <c r="E338" i="4"/>
  <c r="E337" i="4"/>
  <c r="E159" i="4"/>
  <c r="F125" i="4"/>
  <c r="E332" i="4"/>
  <c r="E353" i="4"/>
  <c r="E184" i="4"/>
  <c r="F499" i="4"/>
  <c r="F494" i="4"/>
  <c r="F472" i="4"/>
  <c r="F376" i="4"/>
  <c r="D364" i="4"/>
  <c r="E178" i="4"/>
  <c r="F186" i="4"/>
  <c r="E221" i="4"/>
  <c r="D155" i="4"/>
  <c r="E211" i="4"/>
  <c r="F210" i="4"/>
  <c r="F211" i="4"/>
  <c r="E215" i="4"/>
  <c r="E202" i="4"/>
  <c r="F190" i="4"/>
  <c r="E230" i="4"/>
  <c r="E139" i="4"/>
  <c r="E50" i="4"/>
  <c r="D66" i="4"/>
  <c r="F266" i="4"/>
  <c r="E287" i="4"/>
  <c r="F344" i="4"/>
  <c r="E269" i="4"/>
  <c r="F270" i="4"/>
  <c r="E330" i="4"/>
  <c r="F216" i="4"/>
  <c r="D305" i="4"/>
  <c r="E8" i="4"/>
  <c r="F23" i="4"/>
  <c r="D269" i="4"/>
  <c r="D248" i="4"/>
  <c r="E156" i="4"/>
  <c r="F234" i="4"/>
  <c r="D203" i="4"/>
  <c r="F155" i="4"/>
  <c r="D456" i="4"/>
  <c r="E358" i="4"/>
  <c r="E471" i="4"/>
  <c r="D141" i="4"/>
  <c r="D121" i="4"/>
  <c r="E74" i="4"/>
  <c r="E334" i="4"/>
  <c r="E464" i="4"/>
  <c r="E336" i="4"/>
  <c r="D465" i="4"/>
  <c r="E312" i="4"/>
  <c r="F384" i="4"/>
  <c r="D353" i="4"/>
  <c r="D392" i="4"/>
  <c r="D328" i="4"/>
  <c r="F385" i="4"/>
  <c r="D394" i="4"/>
  <c r="E385" i="4"/>
  <c r="D393" i="4"/>
  <c r="E394" i="4"/>
  <c r="E503" i="4"/>
  <c r="F518" i="4"/>
  <c r="E364" i="4"/>
  <c r="F76" i="4"/>
  <c r="F106" i="4"/>
  <c r="E86" i="4"/>
  <c r="E100" i="4"/>
  <c r="E41" i="4"/>
  <c r="F119" i="4"/>
  <c r="D85" i="4"/>
  <c r="F100" i="4"/>
  <c r="F69" i="4"/>
  <c r="D33" i="4"/>
  <c r="E122" i="4"/>
  <c r="E28" i="4"/>
  <c r="E455" i="4"/>
  <c r="F404" i="4"/>
  <c r="F398" i="4"/>
  <c r="D276" i="4"/>
  <c r="D521" i="4"/>
  <c r="F50" i="4"/>
  <c r="F496" i="4"/>
  <c r="D314" i="4"/>
  <c r="F370" i="4"/>
  <c r="D309" i="4"/>
  <c r="D310" i="4"/>
  <c r="E316" i="4"/>
  <c r="D517" i="4"/>
  <c r="D60" i="4"/>
  <c r="F86" i="4"/>
  <c r="F103" i="4"/>
  <c r="F133" i="4"/>
  <c r="E89" i="4"/>
  <c r="D42" i="4"/>
  <c r="D86" i="4"/>
  <c r="F408" i="4"/>
  <c r="F406" i="4"/>
  <c r="E280" i="4"/>
  <c r="E248" i="4"/>
  <c r="F223" i="4"/>
  <c r="F183" i="4"/>
  <c r="D264" i="4"/>
  <c r="D162" i="4"/>
  <c r="E147" i="4"/>
  <c r="E149" i="4"/>
  <c r="F432" i="4"/>
  <c r="D374" i="4"/>
  <c r="F54" i="4"/>
  <c r="D94" i="4"/>
  <c r="F139" i="4"/>
  <c r="E369" i="4"/>
  <c r="E487" i="4"/>
  <c r="D292" i="4"/>
  <c r="D325" i="4"/>
  <c r="D379" i="4"/>
  <c r="E324" i="4"/>
  <c r="F321" i="4"/>
  <c r="D514" i="4"/>
  <c r="E109" i="4"/>
  <c r="E97" i="4"/>
  <c r="F124" i="4"/>
  <c r="D90" i="4"/>
  <c r="E101" i="4"/>
  <c r="E14" i="4"/>
  <c r="E403" i="4"/>
  <c r="F413" i="4"/>
  <c r="D359" i="4"/>
  <c r="E366" i="4"/>
  <c r="F261" i="4"/>
  <c r="D500" i="4"/>
  <c r="E501" i="4"/>
  <c r="F181" i="4"/>
  <c r="F352" i="4"/>
  <c r="E507" i="4"/>
  <c r="E430" i="4"/>
  <c r="F519" i="4"/>
  <c r="D373" i="4"/>
  <c r="F275" i="4"/>
  <c r="F520" i="4"/>
  <c r="D447" i="4"/>
  <c r="D339" i="4"/>
  <c r="F204" i="4"/>
  <c r="E166" i="4"/>
  <c r="E492" i="4"/>
  <c r="D159" i="4"/>
  <c r="E183" i="4"/>
  <c r="D468" i="4"/>
  <c r="E469" i="4"/>
  <c r="D371" i="4"/>
  <c r="D156" i="4"/>
  <c r="D256" i="4"/>
  <c r="D372" i="4"/>
  <c r="F45" i="4"/>
  <c r="E435" i="4"/>
  <c r="E422" i="4"/>
  <c r="E426" i="4"/>
  <c r="E339" i="4"/>
  <c r="F77" i="4"/>
  <c r="F331" i="4"/>
  <c r="E349" i="4"/>
  <c r="F180" i="4"/>
  <c r="F471" i="4"/>
  <c r="D487" i="4"/>
  <c r="F262" i="4"/>
  <c r="E378" i="4"/>
  <c r="D358" i="4"/>
  <c r="E189" i="4"/>
  <c r="E150" i="4"/>
  <c r="E152" i="4"/>
  <c r="E233" i="4"/>
  <c r="F188" i="4"/>
  <c r="D164" i="4"/>
  <c r="D178" i="4"/>
  <c r="F354" i="4"/>
  <c r="D202" i="4"/>
  <c r="F176" i="4"/>
  <c r="E162" i="4"/>
  <c r="F222" i="4"/>
  <c r="E163" i="4"/>
  <c r="E217" i="4"/>
  <c r="D153" i="4"/>
  <c r="D265" i="4"/>
  <c r="F273" i="4"/>
  <c r="F288" i="4"/>
  <c r="D50" i="4"/>
  <c r="D346" i="4"/>
  <c r="E290" i="4"/>
  <c r="D354" i="4"/>
  <c r="E267" i="4"/>
  <c r="E105" i="4"/>
  <c r="F71" i="4"/>
  <c r="D344" i="4"/>
  <c r="F144" i="4"/>
  <c r="D69" i="4"/>
  <c r="F195" i="4"/>
  <c r="F178" i="4"/>
  <c r="F221" i="4"/>
  <c r="E241" i="4"/>
  <c r="D201" i="4"/>
  <c r="F336" i="4"/>
  <c r="E335" i="4"/>
  <c r="E467" i="4"/>
  <c r="F508" i="4"/>
  <c r="E300" i="4"/>
  <c r="D80" i="4"/>
  <c r="F390" i="4"/>
  <c r="F457" i="4"/>
  <c r="F495" i="4"/>
  <c r="E325" i="4"/>
  <c r="D484" i="4"/>
  <c r="F388" i="4"/>
  <c r="E285" i="4"/>
  <c r="E393" i="4"/>
  <c r="D321" i="4"/>
  <c r="E306" i="4"/>
  <c r="F383" i="4"/>
  <c r="D496" i="4"/>
  <c r="E391" i="4"/>
  <c r="F503" i="4"/>
  <c r="F365" i="4"/>
  <c r="D112" i="4"/>
  <c r="F87" i="4"/>
  <c r="F30" i="4"/>
  <c r="D120" i="4"/>
  <c r="F85" i="4"/>
  <c r="F25" i="4"/>
  <c r="F19" i="4"/>
  <c r="F128" i="4"/>
  <c r="F110" i="4"/>
  <c r="E143" i="4"/>
  <c r="F453" i="4"/>
  <c r="E396" i="4"/>
  <c r="F420" i="4"/>
  <c r="F121" i="4"/>
  <c r="F465" i="4"/>
  <c r="E327" i="4"/>
  <c r="F309" i="4"/>
  <c r="D385" i="4"/>
  <c r="E379" i="4"/>
  <c r="E284" i="4"/>
  <c r="F515" i="4"/>
  <c r="D84" i="4"/>
  <c r="D43" i="4"/>
  <c r="D99" i="4"/>
  <c r="E90" i="4"/>
  <c r="F99" i="4"/>
  <c r="D401" i="4"/>
  <c r="E401" i="4"/>
  <c r="D424" i="4"/>
  <c r="F248" i="4"/>
  <c r="E153" i="4"/>
  <c r="F159" i="4"/>
  <c r="F231" i="4"/>
  <c r="E240" i="4"/>
  <c r="D152" i="4"/>
  <c r="E265" i="4"/>
  <c r="D177" i="4"/>
  <c r="E452" i="4"/>
  <c r="D516" i="4"/>
  <c r="F395" i="4"/>
  <c r="E70" i="4"/>
  <c r="D285" i="4"/>
  <c r="E376" i="4"/>
  <c r="D519" i="4"/>
  <c r="E345" i="4"/>
  <c r="D356" i="4"/>
  <c r="E496" i="4"/>
  <c r="E315" i="4"/>
  <c r="E386" i="4"/>
  <c r="F389" i="4"/>
  <c r="E307" i="4"/>
  <c r="D518" i="4"/>
  <c r="D113" i="4"/>
  <c r="F104" i="4"/>
  <c r="F115" i="4"/>
  <c r="F5" i="4"/>
  <c r="F41" i="4"/>
  <c r="E400" i="4"/>
  <c r="E397" i="4"/>
  <c r="E407" i="4"/>
  <c r="F373" i="4"/>
  <c r="E274" i="4"/>
  <c r="F126" i="4"/>
  <c r="D414" i="4"/>
  <c r="D417" i="4"/>
  <c r="E341" i="4"/>
  <c r="D148" i="4"/>
  <c r="F157" i="4"/>
  <c r="F226" i="4"/>
  <c r="D411" i="4"/>
  <c r="E185" i="4"/>
  <c r="E508" i="4"/>
  <c r="E474" i="4"/>
  <c r="E472" i="4"/>
  <c r="F487" i="4"/>
  <c r="E259" i="4"/>
  <c r="F369" i="4"/>
  <c r="F360" i="4"/>
  <c r="E154" i="4"/>
  <c r="F177" i="4"/>
  <c r="F215" i="4"/>
  <c r="E232" i="4"/>
  <c r="D154" i="4"/>
  <c r="E249" i="4"/>
  <c r="F267" i="4"/>
  <c r="D193" i="4"/>
  <c r="E219" i="4"/>
  <c r="F147" i="4"/>
  <c r="E187" i="4"/>
  <c r="E234" i="4"/>
  <c r="E295" i="4"/>
  <c r="D81" i="4"/>
  <c r="E270" i="4"/>
  <c r="F10" i="4"/>
  <c r="E293" i="4"/>
  <c r="E346" i="4"/>
  <c r="E12" i="4"/>
  <c r="D272" i="4"/>
  <c r="F265" i="4"/>
  <c r="E347" i="4"/>
  <c r="E348" i="4"/>
  <c r="D298" i="4"/>
  <c r="E395" i="4"/>
  <c r="D270" i="4"/>
  <c r="D227" i="4"/>
  <c r="F156" i="4"/>
  <c r="F245" i="4"/>
  <c r="E228" i="4"/>
  <c r="F212" i="4"/>
  <c r="E218" i="4"/>
  <c r="D176" i="4"/>
  <c r="F290" i="4"/>
  <c r="D370" i="4"/>
  <c r="D345" i="4"/>
  <c r="F72" i="4"/>
  <c r="F140" i="4"/>
  <c r="F303" i="4"/>
  <c r="E76" i="4"/>
  <c r="E360" i="4"/>
  <c r="F445" i="4"/>
  <c r="F461" i="4"/>
  <c r="D412" i="4"/>
  <c r="E502" i="4"/>
  <c r="F490" i="4"/>
  <c r="D490" i="4"/>
  <c r="D324" i="4"/>
  <c r="F306" i="4"/>
  <c r="F381" i="4"/>
  <c r="D489" i="4"/>
  <c r="F484" i="4"/>
  <c r="D355" i="4"/>
  <c r="D284" i="4"/>
  <c r="E505" i="4"/>
  <c r="D513" i="4"/>
  <c r="E213" i="4"/>
  <c r="E124" i="4"/>
  <c r="F98" i="4"/>
  <c r="E140" i="4"/>
  <c r="F111" i="4"/>
  <c r="E29" i="4"/>
  <c r="F118" i="4"/>
  <c r="D16" i="4"/>
  <c r="E104" i="4"/>
  <c r="E15" i="4"/>
  <c r="D407" i="4"/>
  <c r="F399" i="4"/>
  <c r="F405" i="4"/>
  <c r="D408" i="4"/>
  <c r="F357" i="4"/>
  <c r="E318" i="4"/>
  <c r="E510" i="4"/>
  <c r="D319" i="4"/>
  <c r="E490" i="4"/>
  <c r="D378" i="4"/>
  <c r="D503" i="4"/>
  <c r="E513" i="4"/>
  <c r="F38" i="4"/>
  <c r="D35" i="4"/>
  <c r="F113" i="4"/>
  <c r="E25" i="4"/>
  <c r="D135" i="4"/>
  <c r="D24" i="4"/>
  <c r="F423" i="4"/>
  <c r="E198" i="4"/>
  <c r="D166" i="4"/>
  <c r="E226" i="4"/>
  <c r="D204" i="4"/>
  <c r="F219" i="4"/>
  <c r="F185" i="4"/>
  <c r="F217" i="4"/>
  <c r="D186" i="4"/>
  <c r="D472" i="4"/>
  <c r="E377" i="4"/>
  <c r="D62" i="4"/>
  <c r="D444" i="4"/>
  <c r="D330" i="4"/>
  <c r="E431" i="4"/>
  <c r="F301" i="4"/>
  <c r="E454" i="4"/>
  <c r="F293" i="4"/>
  <c r="F320" i="4"/>
  <c r="F299" i="4"/>
  <c r="E491" i="4"/>
  <c r="F317" i="4"/>
  <c r="E516" i="4"/>
  <c r="D19" i="4"/>
  <c r="D21" i="4"/>
  <c r="D136" i="4"/>
  <c r="F34" i="4"/>
  <c r="F28" i="4"/>
  <c r="D399" i="4"/>
  <c r="D376" i="4"/>
  <c r="F364" i="4"/>
  <c r="D6" i="4"/>
  <c r="D497" i="4"/>
  <c r="D488" i="4"/>
  <c r="D508" i="4"/>
  <c r="E179" i="4"/>
  <c r="D332" i="4"/>
  <c r="F158" i="4"/>
  <c r="D334" i="4"/>
  <c r="E449" i="4"/>
  <c r="D492" i="4"/>
  <c r="F250" i="4"/>
  <c r="D228" i="4"/>
  <c r="F513" i="4"/>
  <c r="E465" i="4"/>
  <c r="E453" i="4"/>
  <c r="E340" i="4"/>
  <c r="E157" i="4"/>
  <c r="E263" i="4"/>
  <c r="D449" i="4"/>
  <c r="F184" i="4"/>
  <c r="D473" i="4"/>
  <c r="D258" i="4"/>
  <c r="F362" i="4"/>
  <c r="D251" i="4"/>
  <c r="D511" i="4"/>
  <c r="F492" i="4"/>
  <c r="F464" i="4"/>
  <c r="D459" i="4"/>
  <c r="D418" i="4"/>
  <c r="D336" i="4"/>
  <c r="D507" i="4"/>
  <c r="E158" i="4"/>
  <c r="D462" i="4"/>
  <c r="D75" i="4"/>
  <c r="D352" i="4"/>
  <c r="D184" i="4"/>
  <c r="E473" i="4"/>
  <c r="F500" i="4"/>
  <c r="E262" i="4"/>
  <c r="F368" i="4"/>
  <c r="F367" i="4"/>
  <c r="D147" i="4"/>
  <c r="D188" i="4"/>
  <c r="F229" i="4"/>
  <c r="D146" i="4"/>
  <c r="E237" i="4"/>
  <c r="E121" i="4"/>
  <c r="D174" i="4"/>
  <c r="E174" i="4"/>
  <c r="D217" i="4"/>
  <c r="E151" i="4"/>
  <c r="F152" i="4"/>
  <c r="D235" i="4"/>
  <c r="D294" i="4"/>
  <c r="E298" i="4"/>
  <c r="F297" i="4"/>
  <c r="E57" i="4"/>
  <c r="E288" i="4"/>
  <c r="F81" i="4"/>
  <c r="F291" i="4"/>
  <c r="E48" i="4"/>
  <c r="F287" i="4"/>
  <c r="E266" i="4"/>
  <c r="F272" i="4"/>
  <c r="D290" i="4"/>
  <c r="F269" i="4"/>
  <c r="E71" i="4"/>
  <c r="F252" i="4"/>
  <c r="E199" i="4"/>
  <c r="E239" i="4"/>
  <c r="D212" i="4"/>
  <c r="E160" i="4"/>
  <c r="E235" i="4"/>
  <c r="E186" i="4"/>
  <c r="F473" i="4"/>
  <c r="D432" i="4"/>
  <c r="E301" i="4"/>
  <c r="D9" i="4"/>
  <c r="F96" i="4"/>
  <c r="D448" i="4"/>
  <c r="E299" i="4"/>
  <c r="E75" i="4"/>
  <c r="D134" i="4"/>
  <c r="D343" i="4"/>
  <c r="D384" i="4"/>
  <c r="E308" i="4"/>
  <c r="F286" i="4"/>
  <c r="F292" i="4"/>
  <c r="E329" i="4"/>
  <c r="F308" i="4"/>
  <c r="D383" i="4"/>
  <c r="E359" i="4"/>
  <c r="E388" i="4"/>
  <c r="F296" i="4"/>
  <c r="D311" i="4"/>
  <c r="D506" i="4"/>
  <c r="E517" i="4"/>
  <c r="D214" i="4"/>
  <c r="F116" i="4"/>
  <c r="F101" i="4"/>
  <c r="E113" i="4"/>
  <c r="D143" i="4"/>
  <c r="D41" i="4"/>
  <c r="D22" i="4"/>
  <c r="F43" i="4"/>
  <c r="E19" i="4"/>
  <c r="F402" i="4"/>
  <c r="E409" i="4"/>
  <c r="F400" i="4"/>
  <c r="F429" i="4"/>
  <c r="D139" i="4"/>
  <c r="E286" i="4"/>
  <c r="E313" i="4"/>
  <c r="E367" i="4"/>
  <c r="D326" i="4"/>
  <c r="F311" i="4"/>
  <c r="E504" i="4"/>
  <c r="E521" i="4"/>
  <c r="D83" i="4"/>
  <c r="E142" i="4"/>
  <c r="D89" i="4"/>
  <c r="E35" i="4"/>
  <c r="F138" i="4"/>
  <c r="F142" i="4"/>
  <c r="F403" i="4"/>
  <c r="F437" i="4"/>
  <c r="D195" i="4"/>
  <c r="E236" i="4"/>
  <c r="E182" i="4"/>
  <c r="D211" i="4"/>
  <c r="E227" i="4"/>
  <c r="F175" i="4"/>
  <c r="F161" i="4"/>
  <c r="E164" i="4"/>
  <c r="E479" i="4"/>
  <c r="D485" i="4"/>
  <c r="D477" i="4"/>
  <c r="D67" i="4"/>
  <c r="F348" i="4"/>
  <c r="E489" i="4"/>
  <c r="E126" i="4"/>
  <c r="E494" i="4"/>
  <c r="F328" i="4"/>
  <c r="E381" i="4"/>
  <c r="F347" i="4"/>
  <c r="D307" i="4"/>
  <c r="F327" i="4"/>
  <c r="D366" i="4"/>
  <c r="E44" i="4"/>
  <c r="E91" i="4"/>
  <c r="F143" i="4"/>
  <c r="F105" i="4"/>
  <c r="E87" i="4"/>
  <c r="F442" i="4"/>
  <c r="D250" i="4"/>
  <c r="D512" i="4"/>
  <c r="F285" i="4"/>
  <c r="F521" i="4"/>
  <c r="D427" i="4"/>
  <c r="D434" i="4"/>
  <c r="E333" i="4"/>
  <c r="F227" i="4"/>
  <c r="F353" i="4"/>
  <c r="D182" i="4"/>
  <c r="F486" i="4"/>
  <c r="D498" i="4"/>
  <c r="E466" i="4"/>
  <c r="D259" i="4"/>
  <c r="D369" i="4"/>
  <c r="E368" i="4"/>
  <c r="E176" i="4"/>
  <c r="D192" i="4"/>
  <c r="D232" i="4"/>
  <c r="D149" i="4"/>
  <c r="E231" i="4"/>
  <c r="D210" i="4"/>
  <c r="D209" i="4"/>
  <c r="F163" i="4"/>
  <c r="D236" i="4"/>
  <c r="F153" i="4"/>
  <c r="F145" i="4"/>
  <c r="E210" i="4"/>
  <c r="E354" i="4"/>
  <c r="F289" i="4"/>
  <c r="E252" i="4"/>
  <c r="F137" i="4"/>
  <c r="D303" i="4"/>
  <c r="E264" i="4"/>
  <c r="F346" i="4"/>
  <c r="E80" i="4"/>
  <c r="F268" i="4"/>
  <c r="E268" i="4"/>
  <c r="F136" i="4"/>
  <c r="E137" i="4"/>
  <c r="D68" i="4"/>
  <c r="E83" i="4"/>
  <c r="E344" i="4"/>
  <c r="E39" i="4"/>
  <c r="D167" i="4"/>
  <c r="E161" i="4"/>
  <c r="D194" i="4"/>
  <c r="E208" i="4"/>
  <c r="E168" i="4"/>
  <c r="D218" i="4"/>
  <c r="E498" i="4"/>
  <c r="F358" i="4"/>
  <c r="F305" i="4"/>
  <c r="F51" i="4"/>
  <c r="E136" i="4"/>
  <c r="D426" i="4"/>
  <c r="F497" i="4"/>
  <c r="E429" i="4"/>
  <c r="D470" i="4"/>
  <c r="D72" i="4"/>
  <c r="F298" i="4"/>
  <c r="E297" i="4"/>
  <c r="F359" i="4"/>
  <c r="F324" i="4"/>
  <c r="D312" i="4"/>
  <c r="F392" i="4"/>
  <c r="F350" i="4"/>
  <c r="E310" i="4"/>
  <c r="F356" i="4"/>
  <c r="D322" i="4"/>
  <c r="D388" i="4"/>
  <c r="D505" i="4"/>
  <c r="D365" i="4"/>
  <c r="F225" i="4"/>
  <c r="D137" i="4"/>
  <c r="E17" i="4"/>
  <c r="D40" i="4"/>
  <c r="D96" i="4"/>
  <c r="D17" i="4"/>
  <c r="F141" i="4"/>
  <c r="E114" i="4"/>
  <c r="E88" i="4"/>
  <c r="D97" i="4"/>
  <c r="E129" i="4"/>
  <c r="E119" i="4"/>
  <c r="F88" i="4"/>
  <c r="D409" i="4"/>
  <c r="E405" i="4"/>
  <c r="E447" i="4"/>
  <c r="D402" i="4"/>
  <c r="D397" i="4"/>
  <c r="F304" i="4"/>
  <c r="E323" i="4"/>
  <c r="D483" i="4"/>
  <c r="E328" i="4"/>
  <c r="F393" i="4"/>
  <c r="E380" i="4"/>
  <c r="E214" i="4"/>
  <c r="D115" i="4"/>
  <c r="F35" i="4"/>
  <c r="D118" i="4"/>
  <c r="E31" i="4"/>
  <c r="E111" i="4"/>
  <c r="E103" i="4"/>
  <c r="D109" i="4"/>
  <c r="D102" i="4"/>
  <c r="E408" i="4"/>
  <c r="E406" i="4"/>
  <c r="F199" i="4"/>
  <c r="D144" i="4"/>
  <c r="F148" i="4"/>
  <c r="D249" i="4"/>
  <c r="F169" i="4"/>
  <c r="F249" i="4"/>
  <c r="D219" i="4"/>
  <c r="D520" i="4"/>
  <c r="D289" i="4"/>
  <c r="F339" i="4"/>
  <c r="D76" i="4"/>
  <c r="E480" i="4"/>
  <c r="D362" i="4"/>
  <c r="E303" i="4"/>
  <c r="D349" i="4"/>
  <c r="D329" i="4"/>
  <c r="E326" i="4"/>
  <c r="F329" i="4"/>
  <c r="E387" i="4"/>
  <c r="F506" i="4"/>
  <c r="D224" i="4"/>
  <c r="D27" i="4"/>
  <c r="E13" i="4"/>
  <c r="D30" i="4"/>
  <c r="E116" i="4"/>
  <c r="E30" i="4"/>
  <c r="D396" i="4"/>
  <c r="E404" i="4"/>
  <c r="E375" i="4"/>
  <c r="E370" i="4"/>
  <c r="F468" i="4"/>
  <c r="E486" i="4"/>
  <c r="D481" i="4"/>
  <c r="E133" i="4"/>
  <c r="E181" i="4"/>
  <c r="D161" i="4"/>
  <c r="D341" i="4"/>
  <c r="F433" i="4"/>
  <c r="F274" i="4"/>
  <c r="E212" i="4"/>
  <c r="E512" i="4"/>
  <c r="F434" i="4"/>
  <c r="D413" i="4"/>
  <c r="F341" i="4"/>
  <c r="E125" i="4"/>
  <c r="F459" i="4"/>
  <c r="F338" i="4"/>
  <c r="D331" i="4"/>
  <c r="F509" i="4"/>
  <c r="E481" i="4"/>
  <c r="D377" i="4"/>
  <c r="E255" i="4"/>
  <c r="E514" i="4"/>
  <c r="D463" i="4"/>
  <c r="D450" i="4"/>
  <c r="E412" i="4"/>
  <c r="D333" i="4"/>
  <c r="E207" i="4"/>
  <c r="F160" i="4"/>
  <c r="E203" i="4"/>
  <c r="D183" i="4"/>
  <c r="D133" i="4"/>
  <c r="E470" i="4"/>
  <c r="E488" i="4"/>
  <c r="E485" i="4"/>
  <c r="F259" i="4"/>
  <c r="E365" i="4"/>
  <c r="D375" i="4"/>
  <c r="E155" i="4"/>
  <c r="F162" i="4"/>
  <c r="D221" i="4"/>
  <c r="D163" i="4"/>
  <c r="F202" i="4"/>
  <c r="D233" i="4"/>
  <c r="E216" i="4"/>
  <c r="D268" i="4"/>
  <c r="F174" i="4"/>
  <c r="F236" i="4"/>
  <c r="E193" i="4"/>
  <c r="D189" i="4"/>
  <c r="E229" i="4"/>
  <c r="D252" i="4"/>
  <c r="D299" i="4"/>
  <c r="D288" i="4"/>
  <c r="E138" i="4"/>
  <c r="D105" i="4"/>
  <c r="F295" i="4"/>
  <c r="D273" i="4"/>
  <c r="F8" i="4"/>
  <c r="D82" i="4"/>
  <c r="D348" i="4"/>
  <c r="D302" i="4"/>
  <c r="D295" i="4"/>
  <c r="D63" i="4"/>
  <c r="D300" i="4"/>
  <c r="F166" i="4"/>
  <c r="F165" i="4"/>
  <c r="D181" i="4"/>
  <c r="F189" i="4"/>
  <c r="F150" i="4"/>
  <c r="D171" i="4"/>
  <c r="D230" i="4"/>
  <c r="F239" i="4"/>
  <c r="F332" i="4"/>
  <c r="E302" i="4"/>
  <c r="F377" i="4"/>
  <c r="F64" i="4"/>
  <c r="F63" i="4"/>
  <c r="F337" i="4"/>
  <c r="E363" i="4"/>
  <c r="E362" i="4"/>
  <c r="D486" i="4"/>
  <c r="E331" i="4"/>
  <c r="D382" i="4"/>
  <c r="F355" i="4"/>
  <c r="F310" i="4"/>
  <c r="E311" i="4"/>
  <c r="D502" i="4"/>
  <c r="F313" i="4"/>
  <c r="F502" i="4"/>
  <c r="E383" i="4"/>
  <c r="E320" i="4"/>
  <c r="F386" i="4"/>
  <c r="F284" i="4"/>
  <c r="E506" i="4"/>
  <c r="F517" i="4"/>
  <c r="D213" i="4"/>
  <c r="D5" i="4"/>
  <c r="E128" i="4"/>
  <c r="E5" i="4"/>
  <c r="F129" i="4"/>
  <c r="D114" i="4"/>
  <c r="D88" i="4"/>
  <c r="E102" i="4"/>
  <c r="D110" i="4"/>
  <c r="F17" i="4"/>
  <c r="F409" i="4"/>
  <c r="D398" i="4"/>
  <c r="F407" i="4"/>
  <c r="D404" i="4"/>
  <c r="F452" i="4"/>
  <c r="D287" i="4"/>
  <c r="E495" i="4"/>
  <c r="D308" i="4"/>
  <c r="F372" i="4"/>
  <c r="D387" i="4"/>
  <c r="D504" i="4"/>
  <c r="F213" i="4"/>
  <c r="E32" i="4"/>
  <c r="F32" i="4"/>
  <c r="E118" i="4"/>
  <c r="F24" i="4"/>
  <c r="E120" i="4"/>
  <c r="E34" i="4"/>
  <c r="E399" i="4"/>
  <c r="D280" i="4"/>
  <c r="E171" i="4"/>
  <c r="D237" i="4"/>
  <c r="F228" i="4"/>
  <c r="F173" i="4"/>
  <c r="E223" i="4"/>
  <c r="F209" i="4"/>
  <c r="D222" i="4"/>
  <c r="D150" i="4"/>
  <c r="D360" i="4"/>
  <c r="F335" i="4"/>
  <c r="F55" i="4"/>
  <c r="D93" i="4"/>
  <c r="E433" i="4"/>
  <c r="E135" i="4"/>
  <c r="E65" i="4"/>
  <c r="D469" i="4"/>
  <c r="E141" i="4"/>
  <c r="D380" i="4"/>
  <c r="D391" i="4"/>
  <c r="E309" i="4"/>
  <c r="F382" i="4"/>
  <c r="D350" i="4"/>
  <c r="F505" i="4"/>
  <c r="F214" i="4"/>
  <c r="F89" i="4"/>
  <c r="E85" i="4"/>
  <c r="E115" i="4"/>
  <c r="F37" i="4"/>
  <c r="E24" i="4"/>
  <c r="F397" i="4"/>
  <c r="F255" i="4"/>
  <c r="F511" i="4"/>
  <c r="E493" i="4"/>
  <c r="F414" i="4"/>
  <c r="F422" i="4"/>
  <c r="E478" i="4"/>
  <c r="D337" i="4"/>
  <c r="D207" i="4"/>
  <c r="E476" i="4"/>
  <c r="F349" i="4"/>
  <c r="F179" i="4"/>
  <c r="F469" i="4"/>
  <c r="F488" i="4"/>
  <c r="D494" i="4"/>
  <c r="D260" i="4"/>
  <c r="D390" i="4"/>
  <c r="F361" i="4"/>
  <c r="F172" i="4"/>
  <c r="E191" i="4"/>
  <c r="D173" i="4"/>
  <c r="D231" i="4"/>
  <c r="D190" i="4"/>
  <c r="D151" i="4"/>
  <c r="E169" i="4"/>
  <c r="F264" i="4"/>
  <c r="F187" i="4"/>
  <c r="E177" i="4"/>
  <c r="F154" i="4"/>
  <c r="F218" i="4"/>
  <c r="E146" i="4"/>
  <c r="F220" i="4"/>
  <c r="E167" i="4"/>
  <c r="F345" i="4"/>
  <c r="F79" i="4"/>
  <c r="D296" i="4"/>
  <c r="F12" i="4"/>
  <c r="F127" i="4"/>
  <c r="F61" i="4"/>
  <c r="E81" i="4"/>
  <c r="D304" i="4"/>
  <c r="D70" i="4"/>
  <c r="D347" i="4"/>
  <c r="D267" i="4"/>
  <c r="E305" i="4"/>
  <c r="D61" i="4"/>
  <c r="E294" i="4"/>
  <c r="F135" i="4"/>
  <c r="E289" i="4"/>
  <c r="F39" i="4"/>
  <c r="F58" i="4"/>
  <c r="D395" i="4"/>
  <c r="D223" i="4"/>
  <c r="D199" i="4"/>
  <c r="F230" i="4"/>
  <c r="D200" i="4"/>
  <c r="E148" i="4"/>
  <c r="E222" i="4"/>
  <c r="F146" i="4"/>
  <c r="E175" i="4"/>
  <c r="E427" i="4"/>
  <c r="F340" i="4"/>
  <c r="E448" i="4"/>
  <c r="F430" i="4"/>
  <c r="F134" i="4"/>
  <c r="E519" i="4"/>
  <c r="E500" i="4"/>
  <c r="D368" i="4"/>
  <c r="D138" i="4"/>
  <c r="D425" i="4"/>
  <c r="F300" i="4"/>
  <c r="E93" i="4"/>
  <c r="F366" i="4"/>
  <c r="F315" i="4"/>
  <c r="D389" i="4"/>
  <c r="F326" i="4"/>
  <c r="F322" i="4"/>
  <c r="F391" i="4"/>
  <c r="E319" i="4"/>
  <c r="D315" i="4"/>
  <c r="D482" i="4"/>
  <c r="D323" i="4"/>
  <c r="F318" i="4"/>
  <c r="E317" i="4"/>
  <c r="F197" i="4"/>
  <c r="F516" i="4"/>
  <c r="D225" i="4"/>
  <c r="F120" i="4"/>
  <c r="F14" i="4"/>
  <c r="E26" i="4"/>
  <c r="D103" i="4"/>
  <c r="F114" i="4"/>
  <c r="D15" i="4"/>
  <c r="F27" i="4"/>
  <c r="D58" i="4"/>
  <c r="D124" i="4"/>
  <c r="D13" i="4"/>
  <c r="F102" i="4"/>
  <c r="E134" i="4"/>
  <c r="E117" i="4"/>
  <c r="D87" i="4"/>
  <c r="F447" i="4"/>
  <c r="E441" i="4"/>
  <c r="D406" i="4"/>
  <c r="E444" i="4"/>
  <c r="D441" i="4"/>
  <c r="F279" i="4"/>
  <c r="E420" i="4"/>
  <c r="F60" i="4"/>
  <c r="F380" i="4"/>
  <c r="D301" i="4"/>
  <c r="F491" i="4"/>
  <c r="E484" i="4"/>
  <c r="E355" i="4"/>
  <c r="E518" i="4"/>
  <c r="F224" i="4"/>
  <c r="D14" i="4"/>
  <c r="E130" i="4"/>
  <c r="E110" i="4"/>
  <c r="F130" i="4"/>
  <c r="E21" i="4"/>
  <c r="F40" i="4"/>
  <c r="E22" i="4"/>
  <c r="F396" i="4"/>
  <c r="D405" i="4"/>
  <c r="F418" i="4"/>
  <c r="E279" i="4"/>
  <c r="E165" i="4"/>
  <c r="E180" i="4"/>
  <c r="F164" i="4"/>
  <c r="D245" i="4"/>
  <c r="D170" i="4"/>
  <c r="F198" i="4"/>
  <c r="D229" i="4"/>
  <c r="D160" i="4"/>
  <c r="E371" i="4"/>
  <c r="F467" i="4"/>
  <c r="F466" i="4"/>
  <c r="F371" i="4"/>
  <c r="F7" i="4"/>
  <c r="D92" i="4"/>
  <c r="D466" i="4"/>
  <c r="F462" i="4"/>
  <c r="F485" i="4"/>
  <c r="D293" i="4"/>
  <c r="F501" i="4"/>
  <c r="E356" i="4"/>
  <c r="D467" i="4"/>
  <c r="E384" i="4"/>
  <c r="D381" i="4"/>
  <c r="D491" i="4"/>
  <c r="D197" i="4"/>
  <c r="E78" i="4"/>
  <c r="D38" i="4"/>
  <c r="D116" i="4"/>
  <c r="E36" i="4"/>
  <c r="D20" i="4"/>
  <c r="D128" i="4"/>
  <c r="D111" i="4"/>
  <c r="D436" i="4"/>
  <c r="D403" i="4"/>
  <c r="E418" i="4"/>
  <c r="AH566" i="12"/>
  <c r="D1033" i="4"/>
  <c r="F1033" i="4"/>
  <c r="E1033" i="4"/>
  <c r="F821" i="4"/>
  <c r="D819" i="4"/>
  <c r="E849" i="4"/>
  <c r="E844" i="4"/>
  <c r="D846" i="4"/>
  <c r="D847" i="4"/>
  <c r="E825" i="4"/>
  <c r="F825" i="4"/>
  <c r="F819" i="4"/>
  <c r="D821" i="4"/>
  <c r="E819" i="4"/>
  <c r="D848" i="4"/>
  <c r="F849" i="4"/>
  <c r="E846" i="4"/>
  <c r="F845" i="4"/>
  <c r="F844" i="4"/>
  <c r="E886" i="4"/>
  <c r="D823" i="4"/>
  <c r="F824" i="4"/>
  <c r="F846" i="4"/>
  <c r="D886" i="4"/>
  <c r="E821" i="4"/>
  <c r="E820" i="4"/>
  <c r="D849" i="4"/>
  <c r="D845" i="4"/>
  <c r="E845" i="4"/>
  <c r="F886" i="4"/>
  <c r="F823" i="4"/>
  <c r="E823" i="4"/>
  <c r="D825" i="4"/>
  <c r="E848" i="4"/>
  <c r="E799" i="4"/>
  <c r="D844" i="4"/>
  <c r="F820" i="4"/>
  <c r="D820" i="4"/>
  <c r="F848" i="4"/>
  <c r="E847" i="4"/>
  <c r="F847" i="4"/>
  <c r="D824" i="4"/>
  <c r="E824" i="4"/>
  <c r="AH305" i="12"/>
  <c r="F293" i="13"/>
  <c r="B305" i="12"/>
  <c r="Z166" i="1"/>
  <c r="Z57" i="1"/>
  <c r="Y57" i="1"/>
  <c r="Y166" i="1"/>
  <c r="Y270" i="12"/>
  <c r="Y244" i="12"/>
  <c r="Y399" i="12"/>
  <c r="Y10" i="12"/>
  <c r="Y301" i="12"/>
  <c r="Y18" i="12"/>
  <c r="Y431" i="12"/>
  <c r="Y97" i="12"/>
  <c r="Y69" i="12"/>
  <c r="Y89" i="12"/>
  <c r="Y192" i="12"/>
  <c r="Y186" i="12"/>
  <c r="Y632" i="12"/>
  <c r="Y342" i="12"/>
  <c r="Y214" i="12"/>
  <c r="Y64" i="12"/>
  <c r="Y62" i="12"/>
  <c r="Y434" i="12"/>
  <c r="Y446" i="12"/>
  <c r="Y540" i="12"/>
  <c r="U36" i="12"/>
  <c r="Y36" i="12" s="1"/>
  <c r="Y196" i="12"/>
  <c r="Y443" i="12"/>
  <c r="Y58" i="12"/>
  <c r="Y621" i="12"/>
  <c r="Y60" i="12"/>
  <c r="Y1139" i="12"/>
  <c r="U527" i="12"/>
  <c r="Y527" i="12" s="1"/>
  <c r="U481" i="12"/>
  <c r="Y481" i="12" s="1"/>
  <c r="Y467" i="12"/>
  <c r="Y113" i="12"/>
  <c r="Y395" i="12"/>
  <c r="Y235" i="12"/>
  <c r="Y40" i="12"/>
  <c r="U88" i="12"/>
  <c r="Y88" i="12" s="1"/>
  <c r="Y207" i="12"/>
  <c r="U98" i="12"/>
  <c r="Y98" i="12" s="1"/>
  <c r="Y509" i="12"/>
  <c r="Y508" i="12"/>
  <c r="Y603" i="12"/>
  <c r="Y2529" i="14"/>
  <c r="Y445" i="12"/>
  <c r="Y334" i="12"/>
  <c r="Y12" i="12"/>
  <c r="Y562" i="12"/>
  <c r="Y533" i="12"/>
  <c r="U68" i="12"/>
  <c r="Y1083" i="12"/>
  <c r="U166" i="12"/>
  <c r="Y166" i="12" s="1"/>
  <c r="Y352" i="12"/>
  <c r="Y589" i="12"/>
  <c r="Y381" i="12"/>
  <c r="Y357" i="12"/>
  <c r="Y531" i="12"/>
  <c r="A7" i="1"/>
  <c r="Y72" i="12"/>
  <c r="Y1065" i="12"/>
  <c r="Y1131" i="12"/>
  <c r="Y571" i="12"/>
  <c r="Y522" i="12"/>
  <c r="Y427" i="12"/>
  <c r="Y346" i="12"/>
  <c r="Y1029" i="12"/>
  <c r="Y91" i="12"/>
  <c r="Y250" i="12"/>
  <c r="Y119" i="12"/>
  <c r="Y1133" i="12"/>
  <c r="Y435" i="12"/>
  <c r="Y145" i="12"/>
  <c r="U351" i="12"/>
  <c r="Y432" i="12"/>
  <c r="U604" i="12"/>
  <c r="Y604" i="12" s="1"/>
  <c r="Y130" i="12"/>
  <c r="Y641" i="12"/>
  <c r="Y1068" i="12"/>
  <c r="Y56" i="12"/>
  <c r="Y477" i="12"/>
  <c r="Y70" i="12"/>
  <c r="Y15" i="12"/>
  <c r="Y524" i="12"/>
  <c r="Y453" i="12"/>
  <c r="Y194" i="12"/>
  <c r="Y6" i="12"/>
  <c r="Y319" i="12"/>
  <c r="U1060" i="12"/>
  <c r="Y1060" i="12" s="1"/>
  <c r="U484" i="12"/>
  <c r="Y484" i="12" s="1"/>
  <c r="Y612" i="12"/>
  <c r="U291" i="12"/>
  <c r="Y291" i="12" s="1"/>
  <c r="Y551" i="14"/>
  <c r="Y215" i="12"/>
  <c r="Y148" i="12"/>
  <c r="Y309" i="12"/>
  <c r="Y103" i="12"/>
  <c r="Y587" i="12"/>
  <c r="Y101" i="12"/>
  <c r="Y572" i="12"/>
  <c r="Y35" i="12"/>
  <c r="Y617" i="12"/>
  <c r="U1161" i="12"/>
  <c r="Y1161" i="12" s="1"/>
  <c r="Y67" i="12"/>
  <c r="Y131" i="12"/>
  <c r="Y2582" i="14"/>
  <c r="Y567" i="12"/>
  <c r="Y129" i="12"/>
  <c r="Y638" i="12"/>
  <c r="Y537" i="12"/>
  <c r="Y551" i="12"/>
  <c r="Y128" i="12"/>
  <c r="Y456" i="12"/>
  <c r="Y42" i="12"/>
  <c r="Y102" i="12"/>
  <c r="Y514" i="12"/>
  <c r="U180" i="12"/>
  <c r="Y180" i="12" s="1"/>
  <c r="Y439" i="12"/>
  <c r="U341" i="12"/>
  <c r="Y414" i="12"/>
  <c r="Y2104" i="14"/>
  <c r="Y1825" i="14"/>
  <c r="Y3032" i="14"/>
  <c r="U154" i="12"/>
  <c r="Y187" i="12"/>
  <c r="Y556" i="12"/>
  <c r="Y388" i="12"/>
  <c r="A8" i="1"/>
  <c r="A11" i="1" s="1"/>
  <c r="F1642" i="4" l="1"/>
  <c r="E2020" i="4"/>
  <c r="D1108" i="4"/>
  <c r="B566" i="12"/>
  <c r="B382" i="12"/>
  <c r="AH382" i="12"/>
  <c r="B134" i="12"/>
  <c r="AH134" i="12"/>
  <c r="E2180" i="4"/>
  <c r="D2181" i="4"/>
  <c r="F2182" i="4"/>
  <c r="F2181" i="4"/>
  <c r="F2179" i="4"/>
  <c r="F2180" i="4"/>
  <c r="E2181" i="4"/>
  <c r="E2179" i="4"/>
  <c r="F1485" i="4"/>
  <c r="E1488" i="4"/>
  <c r="E1490" i="4"/>
  <c r="E1489" i="4"/>
  <c r="F1486" i="4"/>
  <c r="F1490" i="4"/>
  <c r="F1483" i="4"/>
  <c r="D1481" i="4"/>
  <c r="E1486" i="4"/>
  <c r="D1495" i="4"/>
  <c r="E1495" i="4"/>
  <c r="D1493" i="4"/>
  <c r="E1483" i="4"/>
  <c r="D1482" i="4"/>
  <c r="E1484" i="4"/>
  <c r="D1494" i="4"/>
  <c r="F1494" i="4"/>
  <c r="E1493" i="4"/>
  <c r="D1496" i="4"/>
  <c r="F1481" i="4"/>
  <c r="F1497" i="4"/>
  <c r="D1486" i="4"/>
  <c r="D1492" i="4"/>
  <c r="F1480" i="4"/>
  <c r="D1483" i="4"/>
  <c r="D1484" i="4"/>
  <c r="E1355" i="4"/>
  <c r="D1354" i="4"/>
  <c r="E1354" i="4"/>
  <c r="D593" i="4"/>
  <c r="E593" i="4"/>
  <c r="F1752" i="4"/>
  <c r="D1750" i="4"/>
  <c r="D1753" i="4"/>
  <c r="E1753" i="4"/>
  <c r="F1755" i="4"/>
  <c r="F1753" i="4"/>
  <c r="F1750" i="4"/>
  <c r="E1750" i="4"/>
  <c r="D1754" i="4"/>
  <c r="E1751" i="4"/>
  <c r="F1754" i="4"/>
  <c r="E620" i="4"/>
  <c r="F620" i="4"/>
  <c r="D620" i="4"/>
  <c r="D619" i="4"/>
  <c r="E1976" i="4"/>
  <c r="F1976" i="4"/>
  <c r="F704" i="4"/>
  <c r="D704" i="4"/>
  <c r="E703" i="4"/>
  <c r="E700" i="4"/>
  <c r="D699" i="4"/>
  <c r="D703" i="4"/>
  <c r="F699" i="4"/>
  <c r="E704" i="4"/>
  <c r="F703" i="4"/>
  <c r="D700" i="4"/>
  <c r="F702" i="4"/>
  <c r="F701" i="4"/>
  <c r="F700" i="4"/>
  <c r="E702" i="4"/>
  <c r="F698" i="4"/>
  <c r="E699" i="4"/>
  <c r="E698" i="4"/>
  <c r="E275" i="4"/>
  <c r="D275" i="4"/>
  <c r="F277" i="4"/>
  <c r="E278" i="4"/>
  <c r="D278" i="4"/>
  <c r="E277" i="4"/>
  <c r="E276" i="4"/>
  <c r="F278" i="4"/>
  <c r="F276" i="4"/>
  <c r="D277" i="4"/>
  <c r="B635" i="12"/>
  <c r="AH635" i="12"/>
  <c r="AH586" i="12"/>
  <c r="B586" i="12"/>
  <c r="E132" i="4"/>
  <c r="D126" i="4"/>
  <c r="F132" i="4"/>
  <c r="E131" i="4"/>
  <c r="E123" i="4"/>
  <c r="D122" i="4"/>
  <c r="F131" i="4"/>
  <c r="F123" i="4"/>
  <c r="D130" i="4"/>
  <c r="D123" i="4"/>
  <c r="D129" i="4"/>
  <c r="D125" i="4"/>
  <c r="F122" i="4"/>
  <c r="D127" i="4"/>
  <c r="D131" i="4"/>
  <c r="B598" i="12"/>
  <c r="F569" i="13"/>
  <c r="AH598" i="12"/>
  <c r="D602" i="4"/>
  <c r="F606" i="4"/>
  <c r="D607" i="4"/>
  <c r="E607" i="4"/>
  <c r="D608" i="4"/>
  <c r="E605" i="4"/>
  <c r="E604" i="4"/>
  <c r="D604" i="4"/>
  <c r="F603" i="4"/>
  <c r="F607" i="4"/>
  <c r="F605" i="4"/>
  <c r="E603" i="4"/>
  <c r="D605" i="4"/>
  <c r="D205" i="4"/>
  <c r="F203" i="4"/>
  <c r="F205" i="4"/>
  <c r="D206" i="4"/>
  <c r="E205" i="4"/>
  <c r="E206" i="4"/>
  <c r="B16" i="12"/>
  <c r="F16" i="13"/>
  <c r="B490" i="12"/>
  <c r="AH490" i="12"/>
  <c r="AH94" i="12"/>
  <c r="F91" i="13"/>
  <c r="B94" i="12"/>
  <c r="F102" i="13"/>
  <c r="B105" i="12"/>
  <c r="AH105" i="12"/>
  <c r="AH421" i="12"/>
  <c r="B421" i="12"/>
  <c r="F407" i="13"/>
  <c r="AH193" i="12"/>
  <c r="F187" i="13"/>
  <c r="D1357" i="4"/>
  <c r="E1358" i="4"/>
  <c r="D1358" i="4"/>
  <c r="F1358" i="4"/>
  <c r="F1359" i="4"/>
  <c r="E413" i="4"/>
  <c r="D455" i="4"/>
  <c r="E459" i="4"/>
  <c r="F448" i="4"/>
  <c r="D446" i="4"/>
  <c r="F456" i="4"/>
  <c r="D445" i="4"/>
  <c r="D454" i="4"/>
  <c r="D420" i="4"/>
  <c r="F438" i="4"/>
  <c r="D452" i="4"/>
  <c r="F431" i="4"/>
  <c r="D440" i="4"/>
  <c r="F410" i="4"/>
  <c r="E439" i="4"/>
  <c r="F435" i="4"/>
  <c r="F440" i="4"/>
  <c r="D421" i="4"/>
  <c r="D429" i="4"/>
  <c r="E443" i="4"/>
  <c r="F419" i="4"/>
  <c r="F444" i="4"/>
  <c r="E457" i="4"/>
  <c r="E428" i="4"/>
  <c r="F458" i="4"/>
  <c r="D433" i="4"/>
  <c r="E451" i="4"/>
  <c r="E442" i="4"/>
  <c r="D437" i="4"/>
  <c r="F436" i="4"/>
  <c r="D419" i="4"/>
  <c r="F451" i="4"/>
  <c r="D415" i="4"/>
  <c r="E456" i="4"/>
  <c r="F446" i="4"/>
  <c r="F441" i="4"/>
  <c r="F412" i="4"/>
  <c r="F417" i="4"/>
  <c r="D423" i="4"/>
  <c r="E419" i="4"/>
  <c r="D439" i="4"/>
  <c r="D458" i="4"/>
  <c r="F454" i="4"/>
  <c r="F425" i="4"/>
  <c r="F426" i="4"/>
  <c r="F443" i="4"/>
  <c r="F428" i="4"/>
  <c r="F416" i="4"/>
  <c r="E425" i="4"/>
  <c r="F427" i="4"/>
  <c r="E416" i="4"/>
  <c r="E438" i="4"/>
  <c r="D416" i="4"/>
  <c r="E437" i="4"/>
  <c r="D430" i="4"/>
  <c r="F439" i="4"/>
  <c r="E440" i="4"/>
  <c r="E415" i="4"/>
  <c r="D431" i="4"/>
  <c r="F450" i="4"/>
  <c r="D443" i="4"/>
  <c r="F424" i="4"/>
  <c r="F411" i="4"/>
  <c r="E434" i="4"/>
  <c r="D451" i="4"/>
  <c r="E417" i="4"/>
  <c r="D410" i="4"/>
  <c r="F421" i="4"/>
  <c r="E421" i="4"/>
  <c r="D457" i="4"/>
  <c r="E436" i="4"/>
  <c r="E432" i="4"/>
  <c r="E410" i="4"/>
  <c r="E411" i="4"/>
  <c r="E414" i="4"/>
  <c r="E423" i="4"/>
  <c r="E424" i="4"/>
  <c r="D438" i="4"/>
  <c r="D453" i="4"/>
  <c r="E251" i="4"/>
  <c r="D253" i="4"/>
  <c r="D262" i="4"/>
  <c r="F263" i="4"/>
  <c r="F256" i="4"/>
  <c r="E253" i="4"/>
  <c r="E257" i="4"/>
  <c r="D261" i="4"/>
  <c r="F258" i="4"/>
  <c r="F251" i="4"/>
  <c r="E254" i="4"/>
  <c r="E260" i="4"/>
  <c r="F254" i="4"/>
  <c r="D257" i="4"/>
  <c r="F257" i="4"/>
  <c r="F260" i="4"/>
  <c r="F253" i="4"/>
  <c r="D254" i="4"/>
  <c r="E258" i="4"/>
  <c r="E250" i="4"/>
  <c r="B1112" i="12"/>
  <c r="AH1112" i="12"/>
  <c r="F75" i="4"/>
  <c r="E77" i="4"/>
  <c r="F2" i="4"/>
  <c r="D57" i="4"/>
  <c r="E42" i="4"/>
  <c r="E64" i="4"/>
  <c r="E46" i="4"/>
  <c r="E55" i="4"/>
  <c r="F15" i="4"/>
  <c r="F18" i="4"/>
  <c r="E82" i="4"/>
  <c r="D56" i="4"/>
  <c r="D51" i="4"/>
  <c r="D31" i="4"/>
  <c r="E27" i="4"/>
  <c r="E45" i="4"/>
  <c r="E73" i="4"/>
  <c r="F65" i="4"/>
  <c r="E60" i="4"/>
  <c r="D3" i="4"/>
  <c r="E2" i="4"/>
  <c r="F9" i="4"/>
  <c r="D18" i="4"/>
  <c r="E43" i="4"/>
  <c r="F4" i="4"/>
  <c r="E20" i="4"/>
  <c r="E52" i="4"/>
  <c r="E51" i="4"/>
  <c r="D45" i="4"/>
  <c r="E53" i="4"/>
  <c r="E54" i="4"/>
  <c r="E69" i="4"/>
  <c r="F80" i="4"/>
  <c r="E63" i="4"/>
  <c r="D78" i="4"/>
  <c r="F66" i="4"/>
  <c r="D73" i="4"/>
  <c r="D46" i="4"/>
  <c r="F57" i="4"/>
  <c r="D28" i="4"/>
  <c r="E67" i="4"/>
  <c r="E7" i="4"/>
  <c r="F22" i="4"/>
  <c r="F21" i="4"/>
  <c r="E16" i="4"/>
  <c r="E3" i="4"/>
  <c r="F16" i="4"/>
  <c r="F20" i="4"/>
  <c r="F3" i="4"/>
  <c r="F68" i="4"/>
  <c r="E79" i="4"/>
  <c r="F46" i="4"/>
  <c r="F67" i="4"/>
  <c r="F56" i="4"/>
  <c r="E56" i="4"/>
  <c r="F49" i="4"/>
  <c r="E33" i="4"/>
  <c r="E38" i="4"/>
  <c r="D26" i="4"/>
  <c r="F11" i="4"/>
  <c r="F33" i="4"/>
  <c r="F52" i="4"/>
  <c r="D11" i="4"/>
  <c r="E47" i="4"/>
  <c r="D54" i="4"/>
  <c r="F82" i="4"/>
  <c r="D49" i="4"/>
  <c r="D48" i="4"/>
  <c r="E62" i="4"/>
  <c r="D2" i="4"/>
  <c r="D10" i="4"/>
  <c r="F13" i="4"/>
  <c r="F26" i="4"/>
  <c r="D65" i="4"/>
  <c r="F31" i="4"/>
  <c r="F42" i="4"/>
  <c r="E11" i="4"/>
  <c r="E58" i="4"/>
  <c r="E61" i="4"/>
  <c r="D79" i="4"/>
  <c r="E4" i="4"/>
  <c r="E18" i="4"/>
  <c r="D7" i="4"/>
  <c r="F62" i="4"/>
  <c r="D64" i="4"/>
  <c r="D74" i="4"/>
  <c r="F74" i="4"/>
  <c r="F73" i="4"/>
  <c r="F36" i="4"/>
  <c r="D25" i="4"/>
  <c r="D34" i="4"/>
  <c r="E66" i="4"/>
  <c r="D71" i="4"/>
  <c r="F53" i="4"/>
  <c r="F78" i="4"/>
  <c r="D12" i="4"/>
  <c r="E49" i="4"/>
  <c r="E40" i="4"/>
  <c r="E9" i="4"/>
  <c r="D52" i="4"/>
  <c r="D23" i="4"/>
  <c r="F29" i="4"/>
  <c r="E10" i="4"/>
  <c r="D32" i="4"/>
  <c r="D37" i="4"/>
  <c r="D36" i="4"/>
  <c r="F70" i="4"/>
  <c r="D53" i="4"/>
  <c r="E23" i="4"/>
  <c r="D55" i="4"/>
  <c r="AH519" i="12"/>
  <c r="B519" i="12"/>
  <c r="D1151" i="4"/>
  <c r="E1154" i="4"/>
  <c r="E1157" i="4"/>
  <c r="E1159" i="4"/>
  <c r="F1152" i="4"/>
  <c r="F1157" i="4"/>
  <c r="E1151" i="4"/>
  <c r="F1149" i="4"/>
  <c r="E1158" i="4"/>
  <c r="D1159" i="4"/>
  <c r="E1149" i="4"/>
  <c r="F1159" i="4"/>
  <c r="D1158" i="4"/>
  <c r="D1154" i="4"/>
  <c r="F1153" i="4"/>
  <c r="E1153" i="4"/>
  <c r="D1156" i="4"/>
  <c r="D1157" i="4"/>
  <c r="D1757" i="4"/>
  <c r="E1756" i="4"/>
  <c r="F1756" i="4"/>
  <c r="F312" i="4"/>
  <c r="D313" i="4"/>
  <c r="F314" i="4"/>
  <c r="E314" i="4"/>
  <c r="D317" i="4"/>
  <c r="D316" i="4"/>
  <c r="D756" i="4"/>
  <c r="D755" i="4"/>
  <c r="E756" i="4"/>
  <c r="F756" i="4"/>
  <c r="D1044" i="4"/>
  <c r="E1044" i="4"/>
  <c r="F1044" i="4"/>
  <c r="D1043" i="4"/>
  <c r="F201" i="4"/>
  <c r="F192" i="4"/>
  <c r="E196" i="4"/>
  <c r="D198" i="4"/>
  <c r="E192" i="4"/>
  <c r="F200" i="4"/>
  <c r="D196" i="4"/>
  <c r="F193" i="4"/>
  <c r="E195" i="4"/>
  <c r="E201" i="4"/>
  <c r="E197" i="4"/>
  <c r="E194" i="4"/>
  <c r="F194" i="4"/>
  <c r="D806" i="4"/>
  <c r="F803" i="4"/>
  <c r="F810" i="4"/>
  <c r="E809" i="4"/>
  <c r="D802" i="4"/>
  <c r="E806" i="4"/>
  <c r="D809" i="4"/>
  <c r="F811" i="4"/>
  <c r="E811" i="4"/>
  <c r="E803" i="4"/>
  <c r="D808" i="4"/>
  <c r="F805" i="4"/>
  <c r="D804" i="4"/>
  <c r="F809" i="4"/>
  <c r="F802" i="4"/>
  <c r="F806" i="4"/>
  <c r="E804" i="4"/>
  <c r="E810" i="4"/>
  <c r="E805" i="4"/>
  <c r="D811" i="4"/>
  <c r="D807" i="4"/>
  <c r="F804" i="4"/>
  <c r="E808" i="4"/>
  <c r="E802" i="4"/>
  <c r="D168" i="4"/>
  <c r="E173" i="4"/>
  <c r="F168" i="4"/>
  <c r="E170" i="4"/>
  <c r="F171" i="4"/>
  <c r="D169" i="4"/>
  <c r="F170" i="4"/>
  <c r="E172" i="4"/>
  <c r="D172" i="4"/>
  <c r="F1567" i="4"/>
  <c r="F1597" i="4"/>
  <c r="E1570" i="4"/>
  <c r="E1579" i="4"/>
  <c r="F1588" i="4"/>
  <c r="E1562" i="4"/>
  <c r="D1560" i="4"/>
  <c r="E1565" i="4"/>
  <c r="F1566" i="4"/>
  <c r="F1560" i="4"/>
  <c r="E1566" i="4"/>
  <c r="D1559" i="4"/>
  <c r="F1565" i="4"/>
  <c r="D1563" i="4"/>
  <c r="F1963" i="4"/>
  <c r="D1963" i="4"/>
  <c r="D1962" i="4"/>
  <c r="F956" i="4"/>
  <c r="D955" i="4"/>
  <c r="D956" i="4"/>
  <c r="E956" i="4"/>
  <c r="F955" i="4"/>
  <c r="E955" i="4"/>
  <c r="D769" i="4"/>
  <c r="F768" i="4"/>
  <c r="F769" i="4"/>
  <c r="D766" i="4"/>
  <c r="D768" i="4"/>
  <c r="E768" i="4"/>
  <c r="E769" i="4"/>
  <c r="D767" i="4"/>
  <c r="E766" i="4"/>
  <c r="E767" i="4"/>
  <c r="D1909" i="4"/>
  <c r="F1908" i="4"/>
  <c r="E1908" i="4"/>
  <c r="F1909" i="4"/>
  <c r="D1908" i="4"/>
  <c r="F1655" i="4"/>
  <c r="F1657" i="4"/>
  <c r="D1655" i="4"/>
  <c r="E1654" i="4"/>
  <c r="F238" i="4"/>
  <c r="E238" i="4"/>
  <c r="D239" i="4"/>
  <c r="B340" i="12"/>
  <c r="AH340" i="12"/>
  <c r="E1693" i="4"/>
  <c r="D1693" i="4"/>
  <c r="F1693" i="4"/>
  <c r="E1692" i="4"/>
  <c r="D1028" i="4"/>
  <c r="E1028" i="4"/>
  <c r="F1265" i="4"/>
  <c r="F1263" i="4"/>
  <c r="F616" i="4"/>
  <c r="E616" i="4"/>
  <c r="F388" i="13"/>
  <c r="AH402" i="12"/>
  <c r="E273" i="4"/>
  <c r="E272" i="4"/>
  <c r="F271" i="4"/>
  <c r="E271" i="4"/>
  <c r="B1111" i="12"/>
  <c r="AH1111" i="12"/>
  <c r="F376" i="13"/>
  <c r="B389" i="12"/>
  <c r="AH389" i="12"/>
  <c r="E870" i="4"/>
  <c r="E865" i="4"/>
  <c r="F871" i="4"/>
  <c r="F866" i="4"/>
  <c r="D869" i="4"/>
  <c r="F870" i="4"/>
  <c r="F876" i="4"/>
  <c r="E876" i="4"/>
  <c r="F865" i="4"/>
  <c r="D874" i="4"/>
  <c r="E866" i="4"/>
  <c r="F867" i="4"/>
  <c r="F872" i="4"/>
  <c r="E871" i="4"/>
  <c r="D868" i="4"/>
  <c r="E875" i="4"/>
  <c r="F875" i="4"/>
  <c r="D871" i="4"/>
  <c r="D876" i="4"/>
  <c r="D875" i="4"/>
  <c r="F868" i="4"/>
  <c r="D877" i="4"/>
  <c r="E874" i="4"/>
  <c r="F869" i="4"/>
  <c r="F877" i="4"/>
  <c r="F874" i="4"/>
  <c r="E869" i="4"/>
  <c r="D870" i="4"/>
  <c r="E877" i="4"/>
  <c r="D872" i="4"/>
  <c r="F873" i="4"/>
  <c r="D866" i="4"/>
  <c r="E872" i="4"/>
  <c r="E873" i="4"/>
  <c r="D867" i="4"/>
  <c r="F185" i="13"/>
  <c r="B191" i="12"/>
  <c r="AH191" i="12"/>
  <c r="AH330" i="12"/>
  <c r="F318" i="13"/>
  <c r="B330" i="12"/>
  <c r="B1046" i="12"/>
  <c r="AH1046" i="12"/>
  <c r="B179" i="12"/>
  <c r="AH179" i="12"/>
  <c r="F476" i="4"/>
  <c r="F479" i="4"/>
  <c r="E477" i="4"/>
  <c r="F480" i="4"/>
  <c r="E475" i="4"/>
  <c r="D475" i="4"/>
  <c r="F483" i="4"/>
  <c r="D480" i="4"/>
  <c r="D478" i="4"/>
  <c r="E483" i="4"/>
  <c r="F482" i="4"/>
  <c r="F477" i="4"/>
  <c r="D479" i="4"/>
  <c r="F478" i="4"/>
  <c r="F857" i="4"/>
  <c r="D857" i="4"/>
  <c r="E857" i="4"/>
  <c r="D107" i="4"/>
  <c r="F108" i="4"/>
  <c r="F107" i="4"/>
  <c r="E107" i="4"/>
  <c r="E1892" i="4"/>
  <c r="F1893" i="4"/>
  <c r="D1892" i="4"/>
  <c r="D665" i="4"/>
  <c r="E660" i="4"/>
  <c r="F631" i="4"/>
  <c r="F655" i="4"/>
  <c r="D674" i="4"/>
  <c r="D643" i="4"/>
  <c r="D633" i="4"/>
  <c r="E633" i="4"/>
  <c r="F636" i="4"/>
  <c r="E634" i="4"/>
  <c r="F635" i="4"/>
  <c r="E675" i="4"/>
  <c r="E632" i="4"/>
  <c r="F633" i="4"/>
  <c r="D635" i="4"/>
  <c r="E636" i="4"/>
  <c r="D632" i="4"/>
  <c r="F628" i="4"/>
  <c r="F637" i="4"/>
  <c r="D636" i="4"/>
  <c r="D637" i="4"/>
  <c r="F87" i="13"/>
  <c r="B90" i="12"/>
  <c r="D1583" i="4"/>
  <c r="D1555" i="4"/>
  <c r="D1277" i="4"/>
  <c r="D1586" i="4"/>
  <c r="D1600" i="4"/>
  <c r="E2025" i="4"/>
  <c r="F2025" i="4"/>
  <c r="E1476" i="4"/>
  <c r="E1645" i="4"/>
  <c r="F1087" i="4"/>
  <c r="F1067" i="4"/>
  <c r="F1116" i="4"/>
  <c r="F1185" i="4"/>
  <c r="F1122" i="4"/>
  <c r="D1720" i="4"/>
  <c r="E1143" i="4"/>
  <c r="E1300" i="4"/>
  <c r="E1983" i="4"/>
  <c r="F2018" i="4"/>
  <c r="F1203" i="4"/>
  <c r="D1069" i="4"/>
  <c r="D1128" i="4"/>
  <c r="E1201" i="4"/>
  <c r="F1187" i="4"/>
  <c r="E1182" i="4"/>
  <c r="F1173" i="4"/>
  <c r="E1192" i="4"/>
  <c r="F1113" i="4"/>
  <c r="E2022" i="4"/>
  <c r="D1141" i="4"/>
  <c r="D1089" i="4"/>
  <c r="E1977" i="4"/>
  <c r="D1058" i="4"/>
  <c r="E1497" i="4"/>
  <c r="E618" i="4"/>
  <c r="D1976" i="4"/>
  <c r="D1096" i="4"/>
  <c r="F1158" i="4"/>
  <c r="E1043" i="4"/>
  <c r="E1108" i="4"/>
  <c r="E1963" i="4"/>
  <c r="F2054" i="4"/>
  <c r="D1603" i="4"/>
  <c r="F1264" i="4"/>
  <c r="F1892" i="4"/>
  <c r="F1552" i="4"/>
  <c r="E1572" i="4"/>
  <c r="D1568" i="4"/>
  <c r="E1599" i="4"/>
  <c r="F1156" i="4"/>
  <c r="D1599" i="4"/>
  <c r="E696" i="4"/>
  <c r="D657" i="4"/>
  <c r="E673" i="4"/>
  <c r="E647" i="4"/>
  <c r="D695" i="4"/>
  <c r="D1654" i="4"/>
  <c r="E1480" i="4"/>
  <c r="F1495" i="4"/>
  <c r="E1754" i="4"/>
  <c r="D592" i="4"/>
  <c r="E1584" i="4"/>
  <c r="E1596" i="4"/>
  <c r="F1581" i="4"/>
  <c r="F2053" i="4"/>
  <c r="E1909" i="4"/>
  <c r="F1555" i="4"/>
  <c r="D1104" i="4"/>
  <c r="F1557" i="4"/>
  <c r="E1585" i="4"/>
  <c r="E1265" i="4"/>
  <c r="D1598" i="4"/>
  <c r="F1751" i="4"/>
  <c r="E1590" i="4"/>
  <c r="D1579" i="4"/>
  <c r="D1592" i="4"/>
  <c r="D1593" i="4"/>
  <c r="D1585" i="4"/>
  <c r="F1570" i="4"/>
  <c r="F1106" i="4"/>
  <c r="F1572" i="4"/>
  <c r="D2179" i="4"/>
  <c r="E1571" i="4"/>
  <c r="F648" i="4"/>
  <c r="E666" i="4"/>
  <c r="E688" i="4"/>
  <c r="E648" i="4"/>
  <c r="F667" i="4"/>
  <c r="F645" i="4"/>
  <c r="F666" i="4"/>
  <c r="F660" i="4"/>
  <c r="D640" i="4"/>
  <c r="D693" i="4"/>
  <c r="F668" i="4"/>
  <c r="E1487" i="4"/>
  <c r="D1490" i="4"/>
  <c r="E1552" i="4"/>
  <c r="D1557" i="4"/>
  <c r="F1554" i="4"/>
  <c r="E1155" i="4"/>
  <c r="D1148" i="4"/>
  <c r="E2237" i="4"/>
  <c r="D2234" i="4"/>
  <c r="F1600" i="4"/>
  <c r="E1580" i="4"/>
  <c r="E1573" i="4"/>
  <c r="E1582" i="4"/>
  <c r="D1588" i="4"/>
  <c r="F1593" i="4"/>
  <c r="F1579" i="4"/>
  <c r="E1559" i="4"/>
  <c r="D1574" i="4"/>
  <c r="D1564" i="4"/>
  <c r="D1101" i="4"/>
  <c r="D1103" i="4"/>
  <c r="F1108" i="4"/>
  <c r="D1106" i="4"/>
  <c r="E1106" i="4"/>
  <c r="D1375" i="4"/>
  <c r="E1375" i="4"/>
  <c r="D1657" i="4"/>
  <c r="E1655" i="4"/>
  <c r="D2053" i="4"/>
  <c r="E2054" i="4"/>
  <c r="D656" i="4"/>
  <c r="E674" i="4"/>
  <c r="E669" i="4"/>
  <c r="D680" i="4"/>
  <c r="E670" i="4"/>
  <c r="F696" i="4"/>
  <c r="D687" i="4"/>
  <c r="E661" i="4"/>
  <c r="D679" i="4"/>
  <c r="D662" i="4"/>
  <c r="E652" i="4"/>
  <c r="F641" i="4"/>
  <c r="D629" i="4"/>
  <c r="E657" i="4"/>
  <c r="F665" i="4"/>
  <c r="E665" i="4"/>
  <c r="F632" i="4"/>
  <c r="E681" i="4"/>
  <c r="E672" i="4"/>
  <c r="F685" i="4"/>
  <c r="D691" i="4"/>
  <c r="E677" i="4"/>
  <c r="F652" i="4"/>
  <c r="F639" i="4"/>
  <c r="E628" i="4"/>
  <c r="D631" i="4"/>
  <c r="E639" i="4"/>
  <c r="D645" i="4"/>
  <c r="D690" i="4"/>
  <c r="F671" i="4"/>
  <c r="D651" i="4"/>
  <c r="E651" i="4"/>
  <c r="F657" i="4"/>
  <c r="F627" i="4"/>
  <c r="D653" i="4"/>
  <c r="F693" i="4"/>
  <c r="F692" i="4"/>
  <c r="E682" i="4"/>
  <c r="E693" i="4"/>
  <c r="D692" i="4"/>
  <c r="E686" i="4"/>
  <c r="D628" i="4"/>
  <c r="E664" i="4"/>
  <c r="F642" i="4"/>
  <c r="F630" i="4"/>
  <c r="F649" i="4"/>
  <c r="D642" i="4"/>
  <c r="E631" i="4"/>
  <c r="D1561" i="4"/>
  <c r="F1559" i="4"/>
  <c r="E1563" i="4"/>
  <c r="F1496" i="4"/>
  <c r="F1357" i="4"/>
  <c r="E1491" i="4"/>
  <c r="D1480" i="4"/>
  <c r="E1481" i="4"/>
  <c r="D1751" i="4"/>
  <c r="E1755" i="4"/>
  <c r="E1757" i="4"/>
  <c r="E592" i="4"/>
  <c r="F602" i="4"/>
  <c r="E1555" i="4"/>
  <c r="E2238" i="4"/>
  <c r="D2238" i="4"/>
  <c r="E1101" i="4"/>
  <c r="E1152" i="4"/>
  <c r="F1354" i="4"/>
  <c r="D1587" i="4"/>
  <c r="E1612" i="4"/>
  <c r="E1109" i="4"/>
  <c r="F1102" i="4"/>
  <c r="F1583" i="4"/>
  <c r="F1095" i="4"/>
  <c r="E1105" i="4"/>
  <c r="F1692" i="4"/>
  <c r="F1277" i="4"/>
  <c r="E1557" i="4"/>
  <c r="D1589" i="4"/>
  <c r="D1692" i="4"/>
  <c r="D1590" i="4"/>
  <c r="F1596" i="4"/>
  <c r="E1148" i="4"/>
  <c r="E1577" i="4"/>
  <c r="E1567" i="4"/>
  <c r="D1656" i="4"/>
  <c r="D1276" i="4"/>
  <c r="F1569" i="4"/>
  <c r="E1595" i="4"/>
  <c r="F1585" i="4"/>
  <c r="D1552" i="4"/>
  <c r="D1591" i="4"/>
  <c r="E2053" i="4"/>
  <c r="D1575" i="4"/>
  <c r="E1591" i="4"/>
  <c r="E1583" i="4"/>
  <c r="D1553" i="4"/>
  <c r="F1574" i="4"/>
  <c r="E1600" i="4"/>
  <c r="F1562" i="4"/>
  <c r="E1482" i="4"/>
  <c r="E1752" i="4"/>
  <c r="E1574" i="4"/>
  <c r="D1562" i="4"/>
  <c r="E1560" i="4"/>
  <c r="D1567" i="4"/>
  <c r="E1569" i="4"/>
  <c r="E1597" i="4"/>
  <c r="F1591" i="4"/>
  <c r="E1263" i="4"/>
  <c r="D626" i="4"/>
  <c r="D654" i="4"/>
  <c r="F658" i="4"/>
  <c r="D661" i="4"/>
  <c r="F688" i="4"/>
  <c r="F675" i="4"/>
  <c r="F681" i="4"/>
  <c r="F629" i="4"/>
  <c r="D627" i="4"/>
  <c r="D666" i="4"/>
  <c r="F646" i="4"/>
  <c r="E630" i="4"/>
  <c r="D659" i="4"/>
  <c r="F686" i="4"/>
  <c r="E695" i="4"/>
  <c r="D681" i="4"/>
  <c r="E642" i="4"/>
  <c r="F647" i="4"/>
  <c r="F659" i="4"/>
  <c r="D689" i="4"/>
  <c r="F690" i="4"/>
  <c r="F676" i="4"/>
  <c r="E692" i="4"/>
  <c r="F2234" i="4"/>
  <c r="E683" i="4"/>
  <c r="F388" i="12"/>
  <c r="F556" i="12"/>
  <c r="F187" i="12"/>
  <c r="E3032" i="14"/>
  <c r="A3032" i="14" s="1"/>
  <c r="E1825" i="14"/>
  <c r="A1825" i="14" s="1"/>
  <c r="E2104" i="14"/>
  <c r="A2104" i="14" s="1"/>
  <c r="F414" i="12"/>
  <c r="F439" i="12"/>
  <c r="F180" i="12"/>
  <c r="F514" i="12"/>
  <c r="F102" i="12"/>
  <c r="F42" i="12"/>
  <c r="F456" i="12"/>
  <c r="F128" i="12"/>
  <c r="F551" i="12"/>
  <c r="F537" i="12"/>
  <c r="F638" i="12"/>
  <c r="F129" i="12"/>
  <c r="F567" i="12"/>
  <c r="E2582" i="14"/>
  <c r="A2582" i="14" s="1"/>
  <c r="F1522" i="4" s="1"/>
  <c r="F131" i="12"/>
  <c r="F67" i="12"/>
  <c r="F1161" i="12"/>
  <c r="F617" i="12"/>
  <c r="F35" i="12"/>
  <c r="F572" i="12"/>
  <c r="F101" i="12"/>
  <c r="F587" i="12"/>
  <c r="F103" i="12"/>
  <c r="B103" i="12" s="1"/>
  <c r="F309" i="12"/>
  <c r="F297" i="13" s="1"/>
  <c r="F148" i="12"/>
  <c r="AH148" i="12" s="1"/>
  <c r="F215" i="12"/>
  <c r="E551" i="14"/>
  <c r="A551" i="14" s="1"/>
  <c r="F291" i="12"/>
  <c r="F612" i="12"/>
  <c r="F484" i="12"/>
  <c r="F1060" i="12"/>
  <c r="F319" i="12"/>
  <c r="F6" i="12"/>
  <c r="F194" i="12"/>
  <c r="F453" i="12"/>
  <c r="F524" i="12"/>
  <c r="F15" i="12"/>
  <c r="F15" i="13" s="1"/>
  <c r="F70" i="12"/>
  <c r="F68" i="13" s="1"/>
  <c r="F477" i="12"/>
  <c r="AH477" i="12" s="1"/>
  <c r="F56" i="12"/>
  <c r="F1068" i="12"/>
  <c r="F641" i="12"/>
  <c r="F130" i="12"/>
  <c r="F604" i="12"/>
  <c r="F432" i="12"/>
  <c r="F145" i="12"/>
  <c r="F435" i="12"/>
  <c r="F1133" i="12"/>
  <c r="F119" i="12"/>
  <c r="F250" i="12"/>
  <c r="F91" i="12"/>
  <c r="F1029" i="12"/>
  <c r="F346" i="12"/>
  <c r="F427" i="12"/>
  <c r="F522" i="12"/>
  <c r="F571" i="12"/>
  <c r="F1131" i="12"/>
  <c r="F357" i="12"/>
  <c r="F381" i="12"/>
  <c r="F589" i="12"/>
  <c r="F352" i="12"/>
  <c r="F166" i="12"/>
  <c r="F1083" i="12"/>
  <c r="F533" i="12"/>
  <c r="F562" i="12"/>
  <c r="F12" i="12"/>
  <c r="F334" i="12"/>
  <c r="F445" i="12"/>
  <c r="E2529" i="14"/>
  <c r="A2529" i="14" s="1"/>
  <c r="F603" i="12"/>
  <c r="F508" i="12"/>
  <c r="F509" i="12"/>
  <c r="F98" i="12"/>
  <c r="F207" i="12"/>
  <c r="F88" i="12"/>
  <c r="F40" i="12"/>
  <c r="F235" i="12"/>
  <c r="F395" i="12"/>
  <c r="F113" i="12"/>
  <c r="AH113" i="12" s="1"/>
  <c r="F467" i="12"/>
  <c r="AH467" i="12" s="1"/>
  <c r="F481" i="12"/>
  <c r="F527" i="12"/>
  <c r="F1139" i="12"/>
  <c r="F60" i="12"/>
  <c r="F621" i="12"/>
  <c r="F58" i="12"/>
  <c r="F443" i="12"/>
  <c r="F196" i="12"/>
  <c r="F36" i="12"/>
  <c r="F540" i="12"/>
  <c r="F446" i="12"/>
  <c r="F434" i="12"/>
  <c r="F62" i="12"/>
  <c r="F64" i="12"/>
  <c r="F214" i="12"/>
  <c r="F206" i="13" s="1"/>
  <c r="F342" i="12"/>
  <c r="F330" i="13" s="1"/>
  <c r="F632" i="12"/>
  <c r="F186" i="12"/>
  <c r="F192" i="12"/>
  <c r="F89" i="12"/>
  <c r="F69" i="12"/>
  <c r="F97" i="12"/>
  <c r="F431" i="12"/>
  <c r="F18" i="12"/>
  <c r="F301" i="12"/>
  <c r="F10" i="12"/>
  <c r="F399" i="12"/>
  <c r="F244" i="12"/>
  <c r="F270" i="12"/>
  <c r="AH221" i="12"/>
  <c r="B221" i="12"/>
  <c r="F1649" i="4"/>
  <c r="F1653" i="4"/>
  <c r="F1656" i="4"/>
  <c r="E1656" i="4"/>
  <c r="D1638" i="4"/>
  <c r="D1639" i="4"/>
  <c r="D1653" i="4"/>
  <c r="F1651" i="4"/>
  <c r="F1646" i="4"/>
  <c r="D1647" i="4"/>
  <c r="E1652" i="4"/>
  <c r="E1649" i="4"/>
  <c r="E1657" i="4"/>
  <c r="D1649" i="4"/>
  <c r="F1648" i="4"/>
  <c r="F1643" i="4"/>
  <c r="E1639" i="4"/>
  <c r="E1644" i="4"/>
  <c r="D1644" i="4"/>
  <c r="D1652" i="4"/>
  <c r="F1650" i="4"/>
  <c r="E1642" i="4"/>
  <c r="D971" i="4"/>
  <c r="F970" i="4"/>
  <c r="E971" i="4"/>
  <c r="D970" i="4"/>
  <c r="E970" i="4"/>
  <c r="D2035" i="4"/>
  <c r="D2019" i="4"/>
  <c r="D2028" i="4"/>
  <c r="D2026" i="4"/>
  <c r="F2035" i="4"/>
  <c r="D2031" i="4"/>
  <c r="E2023" i="4"/>
  <c r="D2020" i="4"/>
  <c r="E2033" i="4"/>
  <c r="E2030" i="4"/>
  <c r="F2031" i="4"/>
  <c r="D2022" i="4"/>
  <c r="E2032" i="4"/>
  <c r="F2019" i="4"/>
  <c r="F2030" i="4"/>
  <c r="D2034" i="4"/>
  <c r="E2017" i="4"/>
  <c r="F2020" i="4"/>
  <c r="F2023" i="4"/>
  <c r="E2021" i="4"/>
  <c r="D2030" i="4"/>
  <c r="D2017" i="4"/>
  <c r="F2029" i="4"/>
  <c r="E2019" i="4"/>
  <c r="E2034" i="4"/>
  <c r="AH494" i="12"/>
  <c r="B494" i="12"/>
  <c r="F472" i="13"/>
  <c r="B592" i="12"/>
  <c r="AH592" i="12"/>
  <c r="F563" i="13"/>
  <c r="AH411" i="12"/>
  <c r="F397" i="13"/>
  <c r="B411" i="12"/>
  <c r="B1105" i="12"/>
  <c r="AH1105" i="12"/>
  <c r="F601" i="13"/>
  <c r="B631" i="12"/>
  <c r="AH631" i="12"/>
  <c r="AH606" i="12"/>
  <c r="B606" i="12"/>
  <c r="F576" i="13"/>
  <c r="B1086" i="12"/>
  <c r="AH1086" i="12"/>
  <c r="F1612" i="4"/>
  <c r="E1611" i="4"/>
  <c r="AH312" i="12"/>
  <c r="B312" i="12"/>
  <c r="F300" i="13"/>
  <c r="B181" i="12"/>
  <c r="F176" i="13"/>
  <c r="AH181" i="12"/>
  <c r="B39" i="12"/>
  <c r="F37" i="13"/>
  <c r="AH39" i="12"/>
  <c r="AH637" i="12"/>
  <c r="B637" i="12"/>
  <c r="F605" i="13"/>
  <c r="E975" i="4"/>
  <c r="F974" i="4"/>
  <c r="D974" i="4"/>
  <c r="F975" i="4"/>
  <c r="E974" i="4"/>
  <c r="D975" i="4"/>
  <c r="E973" i="4"/>
  <c r="F973" i="4"/>
  <c r="D973" i="4"/>
  <c r="E606" i="4"/>
  <c r="D606" i="4"/>
  <c r="AH311" i="12"/>
  <c r="B311" i="12"/>
  <c r="F299" i="13"/>
  <c r="E2151" i="4"/>
  <c r="D2152" i="4"/>
  <c r="D2151" i="4"/>
  <c r="F2151" i="4"/>
  <c r="F2152" i="4"/>
  <c r="E2152" i="4"/>
  <c r="E991" i="4"/>
  <c r="E990" i="4"/>
  <c r="D992" i="4"/>
  <c r="F992" i="4"/>
  <c r="D990" i="4"/>
  <c r="F991" i="4"/>
  <c r="E992" i="4"/>
  <c r="D991" i="4"/>
  <c r="F990" i="4"/>
  <c r="D1359" i="4"/>
  <c r="E1357" i="4"/>
  <c r="E1359" i="4"/>
  <c r="B547" i="12"/>
  <c r="AH547" i="12"/>
  <c r="F140" i="13"/>
  <c r="AH144" i="12"/>
  <c r="B144" i="12"/>
  <c r="AH147" i="12"/>
  <c r="F143" i="13"/>
  <c r="B147" i="12"/>
  <c r="F195" i="13"/>
  <c r="AH202" i="12"/>
  <c r="B202" i="12"/>
  <c r="D1551" i="4"/>
  <c r="F1556" i="4"/>
  <c r="D1554" i="4"/>
  <c r="F1553" i="4"/>
  <c r="F1551" i="4"/>
  <c r="E1556" i="4"/>
  <c r="D1556" i="4"/>
  <c r="E1554" i="4"/>
  <c r="AH486" i="12"/>
  <c r="F466" i="13"/>
  <c r="B486" i="12"/>
  <c r="AH574" i="12"/>
  <c r="B574" i="12"/>
  <c r="F545" i="13"/>
  <c r="B26" i="12"/>
  <c r="F26" i="13"/>
  <c r="AH26" i="12"/>
  <c r="B5" i="12"/>
  <c r="AH5" i="12"/>
  <c r="AH618" i="12"/>
  <c r="B618" i="12"/>
  <c r="F588" i="13"/>
  <c r="B355" i="12"/>
  <c r="F343" i="13"/>
  <c r="AH355" i="12"/>
  <c r="F445" i="13"/>
  <c r="AH464" i="12"/>
  <c r="B464" i="12"/>
  <c r="B545" i="12"/>
  <c r="AH545" i="12"/>
  <c r="F518" i="13"/>
  <c r="B313" i="12"/>
  <c r="F301" i="13"/>
  <c r="AH313" i="12"/>
  <c r="B227" i="12"/>
  <c r="F217" i="13"/>
  <c r="AH227" i="12"/>
  <c r="D1756" i="4"/>
  <c r="F1757" i="4"/>
  <c r="F105" i="13"/>
  <c r="AH108" i="12"/>
  <c r="B108" i="12"/>
  <c r="F305" i="13"/>
  <c r="B317" i="12"/>
  <c r="AH317" i="12"/>
  <c r="F537" i="13"/>
  <c r="AH565" i="12"/>
  <c r="B565" i="12"/>
  <c r="F2236" i="4"/>
  <c r="E2234" i="4"/>
  <c r="E2236" i="4"/>
  <c r="F2238" i="4"/>
  <c r="D2237" i="4"/>
  <c r="D2235" i="4"/>
  <c r="D2236" i="4"/>
  <c r="F2237" i="4"/>
  <c r="F2235" i="4"/>
  <c r="E2235" i="4"/>
  <c r="F278" i="13"/>
  <c r="B290" i="12"/>
  <c r="AH290" i="12"/>
  <c r="F259" i="13"/>
  <c r="AH271" i="12"/>
  <c r="B271" i="12"/>
  <c r="AH1081" i="12"/>
  <c r="B1081" i="12"/>
  <c r="B601" i="12"/>
  <c r="AH601" i="12"/>
  <c r="F572" i="13"/>
  <c r="F147" i="13"/>
  <c r="AH151" i="12"/>
  <c r="B151" i="12"/>
  <c r="F149" i="13"/>
  <c r="B153" i="12"/>
  <c r="AH153" i="12"/>
  <c r="F375" i="13"/>
  <c r="B387" i="12"/>
  <c r="AH387" i="12"/>
  <c r="AH162" i="12"/>
  <c r="B162" i="12"/>
  <c r="F158" i="13"/>
  <c r="AH530" i="12"/>
  <c r="F505" i="13"/>
  <c r="B530" i="12"/>
  <c r="AH483" i="12"/>
  <c r="B483" i="12"/>
  <c r="F463" i="13"/>
  <c r="AH590" i="12"/>
  <c r="F561" i="13"/>
  <c r="B590" i="12"/>
  <c r="F377" i="13"/>
  <c r="AH391" i="12"/>
  <c r="B391" i="12"/>
  <c r="F280" i="13"/>
  <c r="AH292" i="12"/>
  <c r="B292" i="12"/>
  <c r="B1094" i="12"/>
  <c r="AH1094" i="12"/>
  <c r="F2203" i="4"/>
  <c r="E2203" i="4"/>
  <c r="D2203" i="4"/>
  <c r="B536" i="12"/>
  <c r="AH536" i="12"/>
  <c r="F510" i="13"/>
  <c r="B1063" i="12"/>
  <c r="AH1063" i="12"/>
  <c r="F2051" i="4"/>
  <c r="F2052" i="4"/>
  <c r="E2057" i="4"/>
  <c r="F2055" i="4"/>
  <c r="D2052" i="4"/>
  <c r="D2054" i="4"/>
  <c r="E2047" i="4"/>
  <c r="E2050" i="4"/>
  <c r="F2049" i="4"/>
  <c r="D2048" i="4"/>
  <c r="E2048" i="4"/>
  <c r="F2056" i="4"/>
  <c r="D2049" i="4"/>
  <c r="F57" i="13"/>
  <c r="B59" i="12"/>
  <c r="AH59" i="12"/>
  <c r="B178" i="12"/>
  <c r="AH178" i="12"/>
  <c r="F173" i="13"/>
  <c r="F1731" i="4"/>
  <c r="F1732" i="4"/>
  <c r="D1730" i="4"/>
  <c r="F1727" i="4"/>
  <c r="D1729" i="4"/>
  <c r="F1728" i="4"/>
  <c r="E1731" i="4"/>
  <c r="E1732" i="4"/>
  <c r="D1728" i="4"/>
  <c r="F1730" i="4"/>
  <c r="E1728" i="4"/>
  <c r="F1722" i="4"/>
  <c r="E1726" i="4"/>
  <c r="E1723" i="4"/>
  <c r="F1721" i="4"/>
  <c r="D1727" i="4"/>
  <c r="F30" i="13"/>
  <c r="B32" i="12"/>
  <c r="AH32" i="12"/>
  <c r="AH325" i="12"/>
  <c r="B325" i="12"/>
  <c r="F313" i="13"/>
  <c r="F41" i="13"/>
  <c r="B43" i="12"/>
  <c r="AH43" i="12"/>
  <c r="F235" i="13"/>
  <c r="AH246" i="12"/>
  <c r="B246" i="12"/>
  <c r="F346" i="13"/>
  <c r="B358" i="12"/>
  <c r="AH358" i="12"/>
  <c r="AH195" i="12"/>
  <c r="B195" i="12"/>
  <c r="F189" i="13"/>
  <c r="AH516" i="12"/>
  <c r="F494" i="13"/>
  <c r="B516" i="12"/>
  <c r="F575" i="13"/>
  <c r="AH605" i="12"/>
  <c r="B605" i="12"/>
  <c r="F266" i="13"/>
  <c r="AH278" i="12"/>
  <c r="B278" i="12"/>
  <c r="F20" i="13"/>
  <c r="B20" i="12"/>
  <c r="AH20" i="12"/>
  <c r="AH371" i="12"/>
  <c r="F359" i="13"/>
  <c r="B371" i="12"/>
  <c r="B528" i="12"/>
  <c r="F503" i="13"/>
  <c r="AH528" i="12"/>
  <c r="F236" i="13"/>
  <c r="B247" i="12"/>
  <c r="AH247" i="12"/>
  <c r="B286" i="12"/>
  <c r="AH286" i="12"/>
  <c r="F274" i="13"/>
  <c r="B1062" i="12"/>
  <c r="AH1062" i="12"/>
  <c r="B127" i="12"/>
  <c r="AH127" i="12"/>
  <c r="F123" i="13"/>
  <c r="E1936" i="4"/>
  <c r="E1935" i="4"/>
  <c r="F1935" i="4"/>
  <c r="F1936" i="4"/>
  <c r="D1405" i="4"/>
  <c r="F1418" i="4"/>
  <c r="D1430" i="4"/>
  <c r="E1411" i="4"/>
  <c r="D1427" i="4"/>
  <c r="E1418" i="4"/>
  <c r="E1409" i="4"/>
  <c r="D1436" i="4"/>
  <c r="F1426" i="4"/>
  <c r="E1423" i="4"/>
  <c r="F1411" i="4"/>
  <c r="E1419" i="4"/>
  <c r="D1425" i="4"/>
  <c r="E1428" i="4"/>
  <c r="D1417" i="4"/>
  <c r="F1417" i="4"/>
  <c r="E1407" i="4"/>
  <c r="D1419" i="4"/>
  <c r="D1407" i="4"/>
  <c r="F1415" i="4"/>
  <c r="D2002" i="4"/>
  <c r="E2002" i="4"/>
  <c r="D2003" i="4"/>
  <c r="F2002" i="4"/>
  <c r="D1852" i="4"/>
  <c r="E1845" i="4"/>
  <c r="E1844" i="4"/>
  <c r="F1844" i="4"/>
  <c r="E1842" i="4"/>
  <c r="D684" i="4"/>
  <c r="E1551" i="4"/>
  <c r="D2182" i="4"/>
  <c r="D2180" i="4"/>
  <c r="F1355" i="4"/>
  <c r="D1355" i="4"/>
  <c r="F592" i="4"/>
  <c r="F593" i="4"/>
  <c r="D1752" i="4"/>
  <c r="D1755" i="4"/>
  <c r="B569" i="12"/>
  <c r="F541" i="13"/>
  <c r="AH569" i="12"/>
  <c r="AH13" i="12"/>
  <c r="F13" i="13"/>
  <c r="B13" i="12"/>
  <c r="B521" i="12"/>
  <c r="AH521" i="12"/>
  <c r="B259" i="12"/>
  <c r="F247" i="13"/>
  <c r="AH259" i="12"/>
  <c r="AH525" i="12"/>
  <c r="F500" i="13"/>
  <c r="B525" i="12"/>
  <c r="B161" i="12"/>
  <c r="F157" i="13"/>
  <c r="AH161" i="12"/>
  <c r="F14" i="13"/>
  <c r="AH14" i="12"/>
  <c r="B14" i="12"/>
  <c r="F104" i="13"/>
  <c r="AH107" i="12"/>
  <c r="B107" i="12"/>
  <c r="B450" i="12"/>
  <c r="F433" i="13"/>
  <c r="AH450" i="12"/>
  <c r="B1141" i="12"/>
  <c r="AH1141" i="12"/>
  <c r="B203" i="12"/>
  <c r="AH203" i="12"/>
  <c r="F196" i="13"/>
  <c r="AH28" i="12"/>
  <c r="B28" i="12"/>
  <c r="AH561" i="12"/>
  <c r="F533" i="13"/>
  <c r="B561" i="12"/>
  <c r="F574" i="4"/>
  <c r="D574" i="4"/>
  <c r="E574" i="4"/>
  <c r="F271" i="13"/>
  <c r="AH283" i="12"/>
  <c r="B283" i="12"/>
  <c r="B174" i="12"/>
  <c r="AH174" i="12"/>
  <c r="F169" i="13"/>
  <c r="F1276" i="4"/>
  <c r="E1277" i="4"/>
  <c r="F470" i="13"/>
  <c r="B491" i="12"/>
  <c r="AH491" i="12"/>
  <c r="F39" i="13"/>
  <c r="AH41" i="12"/>
  <c r="B41" i="12"/>
  <c r="E1311" i="4"/>
  <c r="E1310" i="4"/>
  <c r="D1311" i="4"/>
  <c r="D1303" i="4"/>
  <c r="D1315" i="4"/>
  <c r="D1318" i="4"/>
  <c r="E1309" i="4"/>
  <c r="E1301" i="4"/>
  <c r="D1298" i="4"/>
  <c r="F1312" i="4"/>
  <c r="E1318" i="4"/>
  <c r="D1317" i="4"/>
  <c r="F1317" i="4"/>
  <c r="D1323" i="4"/>
  <c r="F1303" i="4"/>
  <c r="D1328" i="4"/>
  <c r="E1308" i="4"/>
  <c r="D1313" i="4"/>
  <c r="D1301" i="4"/>
  <c r="E1316" i="4"/>
  <c r="F1304" i="4"/>
  <c r="E1320" i="4"/>
  <c r="F1316" i="4"/>
  <c r="D1304" i="4"/>
  <c r="E1330" i="4"/>
  <c r="D1305" i="4"/>
  <c r="F1300" i="4"/>
  <c r="F1308" i="4"/>
  <c r="F1301" i="4"/>
  <c r="E1307" i="4"/>
  <c r="E1324" i="4"/>
  <c r="D1473" i="4"/>
  <c r="E1475" i="4"/>
  <c r="F1477" i="4"/>
  <c r="D1488" i="4"/>
  <c r="F1491" i="4"/>
  <c r="F1470" i="4"/>
  <c r="E1485" i="4"/>
  <c r="D1487" i="4"/>
  <c r="E1496" i="4"/>
  <c r="F2001" i="4"/>
  <c r="F2000" i="4"/>
  <c r="E2000" i="4"/>
  <c r="D2001" i="4"/>
  <c r="F304" i="13"/>
  <c r="AH316" i="12"/>
  <c r="B316" i="12"/>
  <c r="F5" i="13"/>
  <c r="B3" i="12"/>
  <c r="AH3" i="12"/>
  <c r="F483" i="13"/>
  <c r="AH505" i="12"/>
  <c r="B505" i="12"/>
  <c r="F31" i="13"/>
  <c r="B33" i="12"/>
  <c r="AH33" i="12"/>
  <c r="E1104" i="4"/>
  <c r="D1063" i="4"/>
  <c r="D1144" i="4"/>
  <c r="D1109" i="4"/>
  <c r="F1110" i="4"/>
  <c r="D1110" i="4"/>
  <c r="D1100" i="4"/>
  <c r="F1100" i="4"/>
  <c r="E1099" i="4"/>
  <c r="D1146" i="4"/>
  <c r="D1083" i="4"/>
  <c r="E1085" i="4"/>
  <c r="E1107" i="4"/>
  <c r="E1128" i="4"/>
  <c r="D1094" i="4"/>
  <c r="E1069" i="4"/>
  <c r="F1086" i="4"/>
  <c r="F1146" i="4"/>
  <c r="F1105" i="4"/>
  <c r="F1138" i="4"/>
  <c r="D1102" i="4"/>
  <c r="F1140" i="4"/>
  <c r="D1143" i="4"/>
  <c r="E1083" i="4"/>
  <c r="F1125" i="4"/>
  <c r="D1145" i="4"/>
  <c r="F1074" i="4"/>
  <c r="F1081" i="4"/>
  <c r="E1073" i="4"/>
  <c r="F1078" i="4"/>
  <c r="F1145" i="4"/>
  <c r="D1097" i="4"/>
  <c r="F1096" i="4"/>
  <c r="F1069" i="4"/>
  <c r="F1098" i="4"/>
  <c r="F1094" i="4"/>
  <c r="F1097" i="4"/>
  <c r="F1123" i="4"/>
  <c r="E1072" i="4"/>
  <c r="F1065" i="4"/>
  <c r="F1136" i="4"/>
  <c r="F1077" i="4"/>
  <c r="E1102" i="4"/>
  <c r="D1138" i="4"/>
  <c r="E1092" i="4"/>
  <c r="D1107" i="4"/>
  <c r="E1082" i="4"/>
  <c r="E1080" i="4"/>
  <c r="D1085" i="4"/>
  <c r="E1110" i="4"/>
  <c r="E1065" i="4"/>
  <c r="E1096" i="4"/>
  <c r="E1144" i="4"/>
  <c r="D1091" i="4"/>
  <c r="D1088" i="4"/>
  <c r="E1138" i="4"/>
  <c r="E1091" i="4"/>
  <c r="D1122" i="4"/>
  <c r="D1078" i="4"/>
  <c r="E1095" i="4"/>
  <c r="F1128" i="4"/>
  <c r="D1081" i="4"/>
  <c r="D1077" i="4"/>
  <c r="F1085" i="4"/>
  <c r="F1126" i="4"/>
  <c r="D1130" i="4"/>
  <c r="F1119" i="4"/>
  <c r="D1131" i="4"/>
  <c r="E1063" i="4"/>
  <c r="F1109" i="4"/>
  <c r="F1141" i="4"/>
  <c r="F1066" i="4"/>
  <c r="D1071" i="4"/>
  <c r="E1094" i="4"/>
  <c r="E1090" i="4"/>
  <c r="F1127" i="4"/>
  <c r="F1103" i="4"/>
  <c r="F1143" i="4"/>
  <c r="F1068" i="4"/>
  <c r="D1070" i="4"/>
  <c r="D1125" i="4"/>
  <c r="F1101" i="4"/>
  <c r="E1077" i="4"/>
  <c r="D1105" i="4"/>
  <c r="F1139" i="4"/>
  <c r="E1081" i="4"/>
  <c r="D1114" i="4"/>
  <c r="E1140" i="4"/>
  <c r="E1130" i="4"/>
  <c r="F1083" i="4"/>
  <c r="F1118" i="4"/>
  <c r="E1122" i="4"/>
  <c r="D1095" i="4"/>
  <c r="E1132" i="4"/>
  <c r="E1068" i="4"/>
  <c r="F1132" i="4"/>
  <c r="F1082" i="4"/>
  <c r="F1115" i="4"/>
  <c r="E1103" i="4"/>
  <c r="E1119" i="4"/>
  <c r="E1084" i="4"/>
  <c r="F1104" i="4"/>
  <c r="F1064" i="4"/>
  <c r="F1107" i="4"/>
  <c r="E1067" i="4"/>
  <c r="D1123" i="4"/>
  <c r="D1099" i="4"/>
  <c r="E1074" i="4"/>
  <c r="F1144" i="4"/>
  <c r="F234" i="13"/>
  <c r="AH245" i="12"/>
  <c r="B245" i="12"/>
  <c r="B643" i="12"/>
  <c r="AH643" i="12"/>
  <c r="F611" i="13"/>
  <c r="B577" i="12"/>
  <c r="AH577" i="12"/>
  <c r="F548" i="13"/>
  <c r="AH1142" i="12"/>
  <c r="B1142" i="12"/>
  <c r="B520" i="12"/>
  <c r="AH520" i="12"/>
  <c r="D1261" i="4"/>
  <c r="E1257" i="4"/>
  <c r="E1264" i="4"/>
  <c r="D1263" i="4"/>
  <c r="F1255" i="4"/>
  <c r="D1256" i="4"/>
  <c r="D1262" i="4"/>
  <c r="F1262" i="4"/>
  <c r="D1265" i="4"/>
  <c r="D1260" i="4"/>
  <c r="D1264" i="4"/>
  <c r="F1256" i="4"/>
  <c r="AH624" i="12"/>
  <c r="B624" i="12"/>
  <c r="F594" i="13"/>
  <c r="F205" i="13"/>
  <c r="B213" i="12"/>
  <c r="AH213" i="12"/>
  <c r="F1162" i="4"/>
  <c r="D1208" i="4"/>
  <c r="E1204" i="4"/>
  <c r="F1177" i="4"/>
  <c r="D1176" i="4"/>
  <c r="E1163" i="4"/>
  <c r="E1176" i="4"/>
  <c r="D1198" i="4"/>
  <c r="F1148" i="4"/>
  <c r="D1192" i="4"/>
  <c r="F1188" i="4"/>
  <c r="F1164" i="4"/>
  <c r="D1194" i="4"/>
  <c r="D1153" i="4"/>
  <c r="F1198" i="4"/>
  <c r="D1175" i="4"/>
  <c r="F1190" i="4"/>
  <c r="F1184" i="4"/>
  <c r="E1189" i="4"/>
  <c r="E1195" i="4"/>
  <c r="D1209" i="4"/>
  <c r="F1175" i="4"/>
  <c r="E1209" i="4"/>
  <c r="E1180" i="4"/>
  <c r="D1193" i="4"/>
  <c r="E1185" i="4"/>
  <c r="E1179" i="4"/>
  <c r="F1202" i="4"/>
  <c r="F1155" i="4"/>
  <c r="D1169" i="4"/>
  <c r="F1168" i="4"/>
  <c r="E1169" i="4"/>
  <c r="F1206" i="4"/>
  <c r="D1189" i="4"/>
  <c r="F1196" i="4"/>
  <c r="D1205" i="4"/>
  <c r="D1200" i="4"/>
  <c r="F1201" i="4"/>
  <c r="D1173" i="4"/>
  <c r="E1207" i="4"/>
  <c r="D1182" i="4"/>
  <c r="F1200" i="4"/>
  <c r="D1177" i="4"/>
  <c r="D1206" i="4"/>
  <c r="E1170" i="4"/>
  <c r="F1167" i="4"/>
  <c r="E1188" i="4"/>
  <c r="E1156" i="4"/>
  <c r="D1152" i="4"/>
  <c r="E1160" i="4"/>
  <c r="E1150" i="4"/>
  <c r="D1170" i="4"/>
  <c r="F1181" i="4"/>
  <c r="D1211" i="4"/>
  <c r="F1179" i="4"/>
  <c r="D1168" i="4"/>
  <c r="F1178" i="4"/>
  <c r="F1174" i="4"/>
  <c r="D1203" i="4"/>
  <c r="D1204" i="4"/>
  <c r="F1172" i="4"/>
  <c r="F1209" i="4"/>
  <c r="D1197" i="4"/>
  <c r="F1199" i="4"/>
  <c r="F1186" i="4"/>
  <c r="D1155" i="4"/>
  <c r="F1205" i="4"/>
  <c r="D1184" i="4"/>
  <c r="E1202" i="4"/>
  <c r="F1208" i="4"/>
  <c r="D1195" i="4"/>
  <c r="D1149" i="4"/>
  <c r="F1151" i="4"/>
  <c r="F1197" i="4"/>
  <c r="D1180" i="4"/>
  <c r="E1190" i="4"/>
  <c r="F1176" i="4"/>
  <c r="E1172" i="4"/>
  <c r="E1171" i="4"/>
  <c r="E1173" i="4"/>
  <c r="F623" i="4"/>
  <c r="F621" i="4"/>
  <c r="E623" i="4"/>
  <c r="D623" i="4"/>
  <c r="F618" i="4"/>
  <c r="D618" i="4"/>
  <c r="F624" i="4"/>
  <c r="E624" i="4"/>
  <c r="AH459" i="12"/>
  <c r="B459" i="12"/>
  <c r="AH50" i="12"/>
  <c r="B50" i="12"/>
  <c r="F48" i="13"/>
  <c r="F316" i="13"/>
  <c r="B328" i="12"/>
  <c r="AH328" i="12"/>
  <c r="AH475" i="12"/>
  <c r="F455" i="13"/>
  <c r="B475" i="12"/>
  <c r="E1958" i="4"/>
  <c r="D1975" i="4"/>
  <c r="E1956" i="4"/>
  <c r="F1962" i="4"/>
  <c r="D1966" i="4"/>
  <c r="E1957" i="4"/>
  <c r="F1957" i="4"/>
  <c r="D1968" i="4"/>
  <c r="F1974" i="4"/>
  <c r="F1973" i="4"/>
  <c r="E1975" i="4"/>
  <c r="D1961" i="4"/>
  <c r="D1985" i="4"/>
  <c r="D1977" i="4"/>
  <c r="E1961" i="4"/>
  <c r="E1979" i="4"/>
  <c r="E1962" i="4"/>
  <c r="F1970" i="4"/>
  <c r="E1971" i="4"/>
  <c r="D1969" i="4"/>
  <c r="F1975" i="4"/>
  <c r="D1972" i="4"/>
  <c r="F1959" i="4"/>
  <c r="F1960" i="4"/>
  <c r="F1956" i="4"/>
  <c r="F1523" i="4"/>
  <c r="D1524" i="4"/>
  <c r="E1524" i="4"/>
  <c r="E1523" i="4"/>
  <c r="F1589" i="4"/>
  <c r="D1576" i="4"/>
  <c r="F1582" i="4"/>
  <c r="E1576" i="4"/>
  <c r="F1577" i="4"/>
  <c r="E1575" i="4"/>
  <c r="F1586" i="4"/>
  <c r="E1587" i="4"/>
  <c r="F1592" i="4"/>
  <c r="F1576" i="4"/>
  <c r="F1595" i="4"/>
  <c r="F1598" i="4"/>
  <c r="D1581" i="4"/>
  <c r="E1589" i="4"/>
  <c r="E1586" i="4"/>
  <c r="F1594" i="4"/>
  <c r="D1573" i="4"/>
  <c r="D1570" i="4"/>
  <c r="D1578" i="4"/>
  <c r="D1580" i="4"/>
  <c r="D1584" i="4"/>
  <c r="F1599" i="4"/>
  <c r="D1566" i="4"/>
  <c r="F1578" i="4"/>
  <c r="D1596" i="4"/>
  <c r="E1578" i="4"/>
  <c r="D1577" i="4"/>
  <c r="F1587" i="4"/>
  <c r="F1580" i="4"/>
  <c r="F1584" i="4"/>
  <c r="F1571" i="4"/>
  <c r="D1569" i="4"/>
  <c r="F1564" i="4"/>
  <c r="E1568" i="4"/>
  <c r="E1588" i="4"/>
  <c r="E1593" i="4"/>
  <c r="D1571" i="4"/>
  <c r="D1594" i="4"/>
  <c r="E1561" i="4"/>
  <c r="F1573" i="4"/>
  <c r="E1598" i="4"/>
  <c r="D1565" i="4"/>
  <c r="F1590" i="4"/>
  <c r="D1582" i="4"/>
  <c r="D1572" i="4"/>
  <c r="F1575" i="4"/>
  <c r="F1561" i="4"/>
  <c r="D1595" i="4"/>
  <c r="D1597" i="4"/>
  <c r="F1568" i="4"/>
  <c r="E1592" i="4"/>
  <c r="E1594" i="4"/>
  <c r="E1581" i="4"/>
  <c r="F251" i="13"/>
  <c r="B263" i="12"/>
  <c r="AH263" i="12"/>
  <c r="F514" i="13"/>
  <c r="B541" i="12"/>
  <c r="AH541" i="12"/>
  <c r="B114" i="12"/>
  <c r="F110" i="13"/>
  <c r="AH114" i="12"/>
  <c r="E1606" i="4"/>
  <c r="F1604" i="4"/>
  <c r="D1605" i="4"/>
  <c r="D1607" i="4"/>
  <c r="D1606" i="4"/>
  <c r="F1605" i="4"/>
  <c r="F1607" i="4"/>
  <c r="D1608" i="4"/>
  <c r="D1602" i="4"/>
  <c r="E1603" i="4"/>
  <c r="F1602" i="4"/>
  <c r="E1607" i="4"/>
  <c r="E1604" i="4"/>
  <c r="F1608" i="4"/>
  <c r="F1603" i="4"/>
  <c r="E1608" i="4"/>
  <c r="F1609" i="4"/>
  <c r="D1609" i="4"/>
  <c r="F442" i="13"/>
  <c r="AH461" i="12"/>
  <c r="B461" i="12"/>
  <c r="D930" i="4"/>
  <c r="F940" i="4"/>
  <c r="F930" i="4"/>
  <c r="D929" i="4"/>
  <c r="D931" i="4"/>
  <c r="F941" i="4"/>
  <c r="F937" i="4"/>
  <c r="D937" i="4"/>
  <c r="E931" i="4"/>
  <c r="E941" i="4"/>
  <c r="E937" i="4"/>
  <c r="D939" i="4"/>
  <c r="E929" i="4"/>
  <c r="D938" i="4"/>
  <c r="E944" i="4"/>
  <c r="E939" i="4"/>
  <c r="E960" i="4"/>
  <c r="F939" i="4"/>
  <c r="E950" i="4"/>
  <c r="F929" i="4"/>
  <c r="D932" i="4"/>
  <c r="E954" i="4"/>
  <c r="E932" i="4"/>
  <c r="F928" i="4"/>
  <c r="E930" i="4"/>
  <c r="D928" i="4"/>
  <c r="F943" i="4"/>
  <c r="E938" i="4"/>
  <c r="F931" i="4"/>
  <c r="D940" i="4"/>
  <c r="E928" i="4"/>
  <c r="D941" i="4"/>
  <c r="F932" i="4"/>
  <c r="E933" i="4"/>
  <c r="F938" i="4"/>
  <c r="F942" i="4"/>
  <c r="F933" i="4"/>
  <c r="E943" i="4"/>
  <c r="D933" i="4"/>
  <c r="E940" i="4"/>
  <c r="D943" i="4"/>
  <c r="F934" i="4"/>
  <c r="F277" i="13"/>
  <c r="AH289" i="12"/>
  <c r="B289" i="12"/>
  <c r="F458" i="13"/>
  <c r="B478" i="12"/>
  <c r="AH478" i="12"/>
  <c r="F49" i="13"/>
  <c r="B51" i="12"/>
  <c r="AH51" i="12"/>
  <c r="B170" i="12"/>
  <c r="AH170" i="12"/>
  <c r="F165" i="13"/>
  <c r="D1333" i="4"/>
  <c r="E1333" i="4"/>
  <c r="AH507" i="12"/>
  <c r="B507" i="12"/>
  <c r="F485" i="13"/>
  <c r="AH135" i="12"/>
  <c r="F131" i="13"/>
  <c r="B135" i="12"/>
  <c r="D1893" i="4"/>
  <c r="E1889" i="4"/>
  <c r="E1893" i="4"/>
  <c r="D1889" i="4"/>
  <c r="AH401" i="12"/>
  <c r="F387" i="13"/>
  <c r="B401" i="12"/>
  <c r="F1954" i="4"/>
  <c r="D1954" i="4"/>
  <c r="E1954" i="4"/>
  <c r="F1035" i="4"/>
  <c r="F1036" i="4"/>
  <c r="D1035" i="4"/>
  <c r="E1036" i="4"/>
  <c r="E1035" i="4"/>
  <c r="D1036" i="4"/>
  <c r="E1717" i="4"/>
  <c r="F1717" i="4"/>
  <c r="D1024" i="4"/>
  <c r="E1024" i="4"/>
  <c r="D1025" i="4"/>
  <c r="F1025" i="4"/>
  <c r="F1024" i="4"/>
  <c r="E1025" i="4"/>
  <c r="B398" i="12"/>
  <c r="F384" i="13"/>
  <c r="AH398" i="12"/>
  <c r="B1140" i="12"/>
  <c r="AH1140" i="12"/>
  <c r="B234" i="12"/>
  <c r="F223" i="13"/>
  <c r="AH234" i="12"/>
  <c r="F440" i="13"/>
  <c r="B458" i="12"/>
  <c r="AH458" i="12"/>
  <c r="F69" i="13"/>
  <c r="AH71" i="12"/>
  <c r="B71" i="12"/>
  <c r="B472" i="12"/>
  <c r="AH472" i="12"/>
  <c r="F453" i="13"/>
  <c r="B426" i="12"/>
  <c r="AH426" i="12"/>
  <c r="B609" i="12"/>
  <c r="F579" i="13"/>
  <c r="AH609" i="12"/>
  <c r="F2149" i="4"/>
  <c r="D2148" i="4"/>
  <c r="D2149" i="4"/>
  <c r="F2148" i="4"/>
  <c r="E2148" i="4"/>
  <c r="E2149" i="4"/>
  <c r="AH1050" i="12"/>
  <c r="B1050" i="12"/>
  <c r="F578" i="13"/>
  <c r="AH608" i="12"/>
  <c r="B608" i="12"/>
  <c r="AH506" i="12"/>
  <c r="B506" i="12"/>
  <c r="F484" i="13"/>
  <c r="B555" i="12"/>
  <c r="AH555" i="12"/>
  <c r="F527" i="13"/>
  <c r="B622" i="12"/>
  <c r="F592" i="13"/>
  <c r="AH622" i="12"/>
  <c r="AH460" i="12"/>
  <c r="B460" i="12"/>
  <c r="F441" i="13"/>
  <c r="B106" i="12"/>
  <c r="F103" i="13"/>
  <c r="AH106" i="12"/>
  <c r="B210" i="12"/>
  <c r="AH210" i="12"/>
  <c r="F202" i="13"/>
  <c r="B255" i="12"/>
  <c r="AH255" i="12"/>
  <c r="F243" i="13"/>
  <c r="AH1088" i="12"/>
  <c r="B1088" i="12"/>
  <c r="B515" i="12"/>
  <c r="F493" i="13"/>
  <c r="AH515" i="12"/>
  <c r="F1335" i="4"/>
  <c r="D1334" i="4"/>
  <c r="E1334" i="4"/>
  <c r="F1334" i="4"/>
  <c r="AH1072" i="12"/>
  <c r="B1072" i="12"/>
  <c r="B1154" i="12"/>
  <c r="AH1154" i="12"/>
  <c r="B493" i="12"/>
  <c r="AH493" i="12"/>
  <c r="D1665" i="4"/>
  <c r="D1666" i="4"/>
  <c r="E1666" i="4"/>
  <c r="E1219" i="4"/>
  <c r="F1219" i="4"/>
  <c r="D1219" i="4"/>
  <c r="F2162" i="4"/>
  <c r="D2163" i="4"/>
  <c r="E2161" i="4"/>
  <c r="E2163" i="4"/>
  <c r="D2161" i="4"/>
  <c r="D2162" i="4"/>
  <c r="E2162" i="4"/>
  <c r="F2163" i="4"/>
  <c r="D638" i="4"/>
  <c r="F654" i="4"/>
  <c r="E690" i="4"/>
  <c r="D648" i="4"/>
  <c r="F640" i="4"/>
  <c r="D652" i="4"/>
  <c r="E650" i="4"/>
  <c r="E627" i="4"/>
  <c r="F644" i="4"/>
  <c r="F638" i="4"/>
  <c r="E658" i="4"/>
  <c r="E656" i="4"/>
  <c r="E671" i="4"/>
  <c r="E687" i="4"/>
  <c r="E663" i="4"/>
  <c r="F672" i="4"/>
  <c r="F678" i="4"/>
  <c r="E668" i="4"/>
  <c r="D696" i="4"/>
  <c r="E676" i="4"/>
  <c r="F680" i="4"/>
  <c r="D672" i="4"/>
  <c r="D676" i="4"/>
  <c r="D675" i="4"/>
  <c r="E684" i="4"/>
  <c r="E640" i="4"/>
  <c r="F656" i="4"/>
  <c r="D630" i="4"/>
  <c r="E646" i="4"/>
  <c r="F643" i="4"/>
  <c r="D650" i="4"/>
  <c r="F677" i="4"/>
  <c r="E654" i="4"/>
  <c r="F650" i="4"/>
  <c r="D649" i="4"/>
  <c r="E643" i="4"/>
  <c r="D663" i="4"/>
  <c r="F679" i="4"/>
  <c r="F683" i="4"/>
  <c r="D669" i="4"/>
  <c r="E680" i="4"/>
  <c r="F663" i="4"/>
  <c r="D685" i="4"/>
  <c r="E689" i="4"/>
  <c r="D658" i="4"/>
  <c r="D639" i="4"/>
  <c r="D646" i="4"/>
  <c r="D644" i="4"/>
  <c r="E641" i="4"/>
  <c r="D641" i="4"/>
  <c r="E655" i="4"/>
  <c r="D660" i="4"/>
  <c r="E645" i="4"/>
  <c r="F691" i="4"/>
  <c r="E667" i="4"/>
  <c r="E678" i="4"/>
  <c r="F661" i="4"/>
  <c r="D677" i="4"/>
  <c r="F673" i="4"/>
  <c r="D673" i="4"/>
  <c r="F664" i="4"/>
  <c r="F682" i="4"/>
  <c r="E662" i="4"/>
  <c r="D678" i="4"/>
  <c r="F687" i="4"/>
  <c r="E679" i="4"/>
  <c r="F674" i="4"/>
  <c r="F684" i="4"/>
  <c r="D694" i="4"/>
  <c r="F651" i="4"/>
  <c r="E638" i="4"/>
  <c r="E629" i="4"/>
  <c r="D655" i="4"/>
  <c r="F626" i="4"/>
  <c r="E644" i="4"/>
  <c r="E649" i="4"/>
  <c r="D647" i="4"/>
  <c r="E653" i="4"/>
  <c r="F653" i="4"/>
  <c r="D683" i="4"/>
  <c r="F662" i="4"/>
  <c r="D671" i="4"/>
  <c r="D667" i="4"/>
  <c r="F694" i="4"/>
  <c r="D670" i="4"/>
  <c r="F689" i="4"/>
  <c r="F669" i="4"/>
  <c r="E685" i="4"/>
  <c r="E694" i="4"/>
  <c r="E691" i="4"/>
  <c r="D664" i="4"/>
  <c r="D688" i="4"/>
  <c r="D686" i="4"/>
  <c r="D682" i="4"/>
  <c r="F695" i="4"/>
  <c r="F670" i="4"/>
  <c r="D668" i="4"/>
  <c r="AH302" i="12"/>
  <c r="AH90" i="12"/>
  <c r="F61" i="13"/>
  <c r="F1065" i="12"/>
  <c r="F531" i="12"/>
  <c r="F72" i="12"/>
  <c r="B15" i="12"/>
  <c r="AH487" i="12"/>
  <c r="B487" i="12"/>
  <c r="F467" i="13"/>
  <c r="AH146" i="12"/>
  <c r="F142" i="13"/>
  <c r="B146" i="12"/>
  <c r="B277" i="12"/>
  <c r="F265" i="13"/>
  <c r="AH277" i="12"/>
  <c r="B70" i="12"/>
  <c r="AH342" i="12"/>
  <c r="AH239" i="12"/>
  <c r="F228" i="13"/>
  <c r="B239" i="12"/>
  <c r="B1067" i="12"/>
  <c r="AH1067" i="12"/>
  <c r="F325" i="13"/>
  <c r="AH337" i="12"/>
  <c r="B337" i="12"/>
  <c r="AH265" i="12"/>
  <c r="F253" i="13"/>
  <c r="B265" i="12"/>
  <c r="B498" i="12"/>
  <c r="F476" i="13"/>
  <c r="AH498" i="12"/>
  <c r="F24" i="13"/>
  <c r="AH24" i="12"/>
  <c r="B24" i="12"/>
  <c r="B348" i="12"/>
  <c r="AH348" i="12"/>
  <c r="F336" i="13"/>
  <c r="AH580" i="12"/>
  <c r="F551" i="13"/>
  <c r="F473" i="13"/>
  <c r="B495" i="12"/>
  <c r="AH495" i="12"/>
  <c r="B309" i="12"/>
  <c r="F294" i="13"/>
  <c r="B306" i="12"/>
  <c r="AH306" i="12"/>
  <c r="F607" i="13"/>
  <c r="B639" i="12"/>
  <c r="AH639" i="12"/>
  <c r="AH197" i="12"/>
  <c r="F191" i="13"/>
  <c r="B197" i="12"/>
  <c r="F389" i="13"/>
  <c r="AH403" i="12"/>
  <c r="B403" i="12"/>
  <c r="AH173" i="12"/>
  <c r="F168" i="13"/>
  <c r="B173" i="12"/>
  <c r="B27" i="12"/>
  <c r="AH27" i="12"/>
  <c r="B560" i="12"/>
  <c r="AH560" i="12"/>
  <c r="F532" i="13"/>
  <c r="B268" i="12"/>
  <c r="F256" i="13"/>
  <c r="AH268" i="12"/>
  <c r="AH1066" i="12"/>
  <c r="B1066" i="12"/>
  <c r="B367" i="12"/>
  <c r="AH367" i="12"/>
  <c r="F355" i="13"/>
  <c r="AH1107" i="12"/>
  <c r="B1107" i="12"/>
  <c r="B124" i="12"/>
  <c r="AH124" i="12"/>
  <c r="F120" i="13"/>
  <c r="AH1163" i="12"/>
  <c r="B1163" i="12"/>
  <c r="F379" i="13"/>
  <c r="AH393" i="12"/>
  <c r="B393" i="12"/>
  <c r="F76" i="13"/>
  <c r="B78" i="12"/>
  <c r="AH78" i="12"/>
  <c r="F509" i="13"/>
  <c r="AH535" i="12"/>
  <c r="B535" i="12"/>
  <c r="F100" i="13"/>
  <c r="AH139" i="12"/>
  <c r="B139" i="12"/>
  <c r="F135" i="13"/>
  <c r="B248" i="12"/>
  <c r="AH248" i="12"/>
  <c r="F237" i="13"/>
  <c r="AH219" i="12"/>
  <c r="B219" i="12"/>
  <c r="F211" i="13"/>
  <c r="F111" i="13"/>
  <c r="B115" i="12"/>
  <c r="AH115" i="12"/>
  <c r="F530" i="13"/>
  <c r="B558" i="12"/>
  <c r="AH558" i="12"/>
  <c r="B1152" i="12"/>
  <c r="AH1152" i="12"/>
  <c r="B148" i="12"/>
  <c r="B392" i="12"/>
  <c r="AH392" i="12"/>
  <c r="F378" i="13"/>
  <c r="F198" i="13"/>
  <c r="AH206" i="12"/>
  <c r="B206" i="12"/>
  <c r="B63" i="12"/>
  <c r="B25" i="12"/>
  <c r="AH25" i="12"/>
  <c r="B1043" i="12"/>
  <c r="AH1043" i="12"/>
  <c r="B1049" i="12"/>
  <c r="AH1049" i="12"/>
  <c r="AH610" i="12"/>
  <c r="B610" i="12"/>
  <c r="AH406" i="12"/>
  <c r="B406" i="12"/>
  <c r="B350" i="12"/>
  <c r="AH350" i="12"/>
  <c r="AH48" i="12"/>
  <c r="B48" i="12"/>
  <c r="B588" i="12"/>
  <c r="AH588" i="12"/>
  <c r="B230" i="12"/>
  <c r="AH230" i="12"/>
  <c r="B476" i="12"/>
  <c r="AH476" i="12"/>
  <c r="B570" i="12"/>
  <c r="AH570" i="12"/>
  <c r="B143" i="12"/>
  <c r="AH143" i="12"/>
  <c r="B220" i="12"/>
  <c r="AH220" i="12"/>
  <c r="AH517" i="12"/>
  <c r="B517" i="12"/>
  <c r="AH568" i="12"/>
  <c r="B568" i="12"/>
  <c r="AH1146" i="12"/>
  <c r="B1146" i="12"/>
  <c r="AH1160" i="12"/>
  <c r="B1160" i="12"/>
  <c r="B425" i="12"/>
  <c r="AH425" i="12"/>
  <c r="B497" i="12"/>
  <c r="AH497" i="12"/>
  <c r="B559" i="12"/>
  <c r="AH559" i="12"/>
  <c r="B564" i="12"/>
  <c r="AH564" i="12"/>
  <c r="AH1095" i="12"/>
  <c r="B1095" i="12"/>
  <c r="AH31" i="12"/>
  <c r="B31" i="12"/>
  <c r="AH563" i="12"/>
  <c r="B563" i="12"/>
  <c r="B408" i="12"/>
  <c r="AH408" i="12"/>
  <c r="B375" i="12"/>
  <c r="AH375" i="12"/>
  <c r="B182" i="12"/>
  <c r="AH182" i="12"/>
  <c r="AH423" i="12"/>
  <c r="B423" i="12"/>
  <c r="B397" i="12"/>
  <c r="AH397" i="12"/>
  <c r="B11" i="12"/>
  <c r="AH11" i="12"/>
  <c r="AH1064" i="12"/>
  <c r="B1064" i="12"/>
  <c r="AH504" i="12"/>
  <c r="B504" i="12"/>
  <c r="B636" i="12"/>
  <c r="AH636" i="12"/>
  <c r="B448" i="12"/>
  <c r="AH448" i="12"/>
  <c r="AH120" i="12"/>
  <c r="B120" i="12"/>
  <c r="AH1035" i="12"/>
  <c r="B1035" i="12"/>
  <c r="AH200" i="12"/>
  <c r="B200" i="12"/>
  <c r="B79" i="12"/>
  <c r="AH79" i="12"/>
  <c r="AH300" i="12"/>
  <c r="B300" i="12"/>
  <c r="B264" i="12"/>
  <c r="AH264" i="12"/>
  <c r="AH66" i="12"/>
  <c r="B66" i="12"/>
  <c r="AH47" i="12"/>
  <c r="F45" i="13"/>
  <c r="B47" i="12"/>
  <c r="AH424" i="12"/>
  <c r="B424" i="12"/>
  <c r="F410" i="13"/>
  <c r="Z394" i="1"/>
  <c r="A12" i="1"/>
  <c r="Y154" i="12"/>
  <c r="Y351" i="12"/>
  <c r="Y341" i="12"/>
  <c r="Y68" i="12"/>
  <c r="A16" i="1"/>
  <c r="A18" i="1" s="1"/>
  <c r="F457" i="13" l="1"/>
  <c r="AH214" i="12"/>
  <c r="F144" i="13"/>
  <c r="B113" i="12"/>
  <c r="AH103" i="12"/>
  <c r="AH15" i="12"/>
  <c r="B477" i="12"/>
  <c r="B214" i="12"/>
  <c r="F448" i="13"/>
  <c r="AH309" i="12"/>
  <c r="AH70" i="12"/>
  <c r="B467" i="12"/>
  <c r="B342" i="12"/>
  <c r="E1522" i="4"/>
  <c r="F68" i="12"/>
  <c r="F341" i="12"/>
  <c r="F351" i="12"/>
  <c r="F154" i="12"/>
  <c r="AH270" i="12"/>
  <c r="B270" i="12"/>
  <c r="F258" i="13"/>
  <c r="AH399" i="12"/>
  <c r="B399" i="12"/>
  <c r="F385" i="13"/>
  <c r="F289" i="13"/>
  <c r="B301" i="12"/>
  <c r="AH301" i="12"/>
  <c r="AH431" i="12"/>
  <c r="F414" i="13"/>
  <c r="B431" i="12"/>
  <c r="F67" i="13"/>
  <c r="AH69" i="12"/>
  <c r="B69" i="12"/>
  <c r="F186" i="13"/>
  <c r="B192" i="12"/>
  <c r="AH192" i="12"/>
  <c r="AH632" i="12"/>
  <c r="B632" i="12"/>
  <c r="AH62" i="12"/>
  <c r="F60" i="13"/>
  <c r="B62" i="12"/>
  <c r="B446" i="12"/>
  <c r="AH446" i="12"/>
  <c r="F429" i="13"/>
  <c r="F34" i="13"/>
  <c r="B36" i="12"/>
  <c r="AH36" i="12"/>
  <c r="B443" i="12"/>
  <c r="F426" i="13"/>
  <c r="AH443" i="12"/>
  <c r="B621" i="12"/>
  <c r="AH621" i="12"/>
  <c r="F591" i="13"/>
  <c r="AH1139" i="12"/>
  <c r="B1139" i="12"/>
  <c r="F461" i="13"/>
  <c r="B481" i="12"/>
  <c r="AH481" i="12"/>
  <c r="AH235" i="12"/>
  <c r="B235" i="12"/>
  <c r="F224" i="13"/>
  <c r="F85" i="13"/>
  <c r="B88" i="12"/>
  <c r="AH88" i="12"/>
  <c r="F95" i="13"/>
  <c r="AH98" i="12"/>
  <c r="B98" i="12"/>
  <c r="F486" i="13"/>
  <c r="B508" i="12"/>
  <c r="AH508" i="12"/>
  <c r="E1507" i="4"/>
  <c r="E1506" i="4"/>
  <c r="D1507" i="4"/>
  <c r="D1506" i="4"/>
  <c r="F1507" i="4"/>
  <c r="F1506" i="4"/>
  <c r="AH334" i="12"/>
  <c r="B334" i="12"/>
  <c r="F322" i="13"/>
  <c r="F534" i="13"/>
  <c r="B562" i="12"/>
  <c r="AH562" i="12"/>
  <c r="B166" i="12"/>
  <c r="F161" i="13"/>
  <c r="AH166" i="12"/>
  <c r="F560" i="13"/>
  <c r="B589" i="12"/>
  <c r="AH589" i="12"/>
  <c r="F345" i="13"/>
  <c r="B357" i="12"/>
  <c r="AH357" i="12"/>
  <c r="F543" i="13"/>
  <c r="AH571" i="12"/>
  <c r="B571" i="12"/>
  <c r="F411" i="13"/>
  <c r="B427" i="12"/>
  <c r="AH427" i="12"/>
  <c r="B1029" i="12"/>
  <c r="AH1029" i="12"/>
  <c r="B250" i="12"/>
  <c r="F238" i="13"/>
  <c r="AH250" i="12"/>
  <c r="B1133" i="12"/>
  <c r="AH1133" i="12"/>
  <c r="B145" i="12"/>
  <c r="F141" i="13"/>
  <c r="AH145" i="12"/>
  <c r="B432" i="12"/>
  <c r="AH432" i="12"/>
  <c r="F415" i="13"/>
  <c r="F126" i="13"/>
  <c r="AH130" i="12"/>
  <c r="B130" i="12"/>
  <c r="B1068" i="12"/>
  <c r="AH1068" i="12"/>
  <c r="F436" i="13"/>
  <c r="B453" i="12"/>
  <c r="AH453" i="12"/>
  <c r="AH6" i="12"/>
  <c r="B6" i="12"/>
  <c r="F6" i="13"/>
  <c r="AH1060" i="12"/>
  <c r="B1060" i="12"/>
  <c r="AH612" i="12"/>
  <c r="F582" i="13"/>
  <c r="B612" i="12"/>
  <c r="D282" i="4"/>
  <c r="D283" i="4"/>
  <c r="F282" i="4"/>
  <c r="E281" i="4"/>
  <c r="F281" i="4"/>
  <c r="E282" i="4"/>
  <c r="F283" i="4"/>
  <c r="E283" i="4"/>
  <c r="D281" i="4"/>
  <c r="F98" i="13"/>
  <c r="AH101" i="12"/>
  <c r="B101" i="12"/>
  <c r="B35" i="12"/>
  <c r="AH35" i="12"/>
  <c r="F33" i="13"/>
  <c r="AH1161" i="12"/>
  <c r="B1161" i="12"/>
  <c r="AH131" i="12"/>
  <c r="F127" i="13"/>
  <c r="B131" i="12"/>
  <c r="F539" i="13"/>
  <c r="AH567" i="12"/>
  <c r="B567" i="12"/>
  <c r="AH638" i="12"/>
  <c r="F606" i="13"/>
  <c r="B638" i="12"/>
  <c r="B551" i="12"/>
  <c r="AH551" i="12"/>
  <c r="F523" i="13"/>
  <c r="F439" i="13"/>
  <c r="B456" i="12"/>
  <c r="AH456" i="12"/>
  <c r="B102" i="12"/>
  <c r="AH102" i="12"/>
  <c r="F99" i="13"/>
  <c r="AH180" i="12"/>
  <c r="F175" i="13"/>
  <c r="B180" i="12"/>
  <c r="E1247" i="4"/>
  <c r="F1253" i="4"/>
  <c r="E1237" i="4"/>
  <c r="D1237" i="4"/>
  <c r="D1238" i="4"/>
  <c r="E1241" i="4"/>
  <c r="D1251" i="4"/>
  <c r="E1245" i="4"/>
  <c r="E1246" i="4"/>
  <c r="F1242" i="4"/>
  <c r="F1250" i="4"/>
  <c r="E1251" i="4"/>
  <c r="D1239" i="4"/>
  <c r="E1238" i="4"/>
  <c r="E1242" i="4"/>
  <c r="D1243" i="4"/>
  <c r="D1245" i="4"/>
  <c r="F1243" i="4"/>
  <c r="F1238" i="4"/>
  <c r="F1241" i="4"/>
  <c r="E1248" i="4"/>
  <c r="D1246" i="4"/>
  <c r="D1247" i="4"/>
  <c r="D1241" i="4"/>
  <c r="D1252" i="4"/>
  <c r="E1243" i="4"/>
  <c r="D1242" i="4"/>
  <c r="D1253" i="4"/>
  <c r="F1247" i="4"/>
  <c r="F1246" i="4"/>
  <c r="F1252" i="4"/>
  <c r="D1236" i="4"/>
  <c r="F1240" i="4"/>
  <c r="F1239" i="4"/>
  <c r="D1244" i="4"/>
  <c r="E1239" i="4"/>
  <c r="E1244" i="4"/>
  <c r="D1250" i="4"/>
  <c r="E1253" i="4"/>
  <c r="E1249" i="4"/>
  <c r="F1249" i="4"/>
  <c r="F1244" i="4"/>
  <c r="E1250" i="4"/>
  <c r="F1236" i="4"/>
  <c r="E1236" i="4"/>
  <c r="D1249" i="4"/>
  <c r="F1237" i="4"/>
  <c r="D1248" i="4"/>
  <c r="E1252" i="4"/>
  <c r="F1248" i="4"/>
  <c r="F1251" i="4"/>
  <c r="E1240" i="4"/>
  <c r="D1240" i="4"/>
  <c r="F1245" i="4"/>
  <c r="D1805" i="4"/>
  <c r="F1830" i="4"/>
  <c r="F1805" i="4"/>
  <c r="E1827" i="4"/>
  <c r="D1822" i="4"/>
  <c r="F1810" i="4"/>
  <c r="D1828" i="4"/>
  <c r="D1804" i="4"/>
  <c r="D1787" i="4"/>
  <c r="F1786" i="4"/>
  <c r="F1822" i="4"/>
  <c r="D1785" i="4"/>
  <c r="E1806" i="4"/>
  <c r="F1808" i="4"/>
  <c r="E1800" i="4"/>
  <c r="E1819" i="4"/>
  <c r="D1788" i="4"/>
  <c r="F1794" i="4"/>
  <c r="F1795" i="4"/>
  <c r="F1791" i="4"/>
  <c r="F1803" i="4"/>
  <c r="F1789" i="4"/>
  <c r="D1825" i="4"/>
  <c r="D1807" i="4"/>
  <c r="F1800" i="4"/>
  <c r="E1787" i="4"/>
  <c r="D1789" i="4"/>
  <c r="D1790" i="4"/>
  <c r="E1801" i="4"/>
  <c r="F1796" i="4"/>
  <c r="F1821" i="4"/>
  <c r="E1828" i="4"/>
  <c r="F1799" i="4"/>
  <c r="D1816" i="4"/>
  <c r="D1792" i="4"/>
  <c r="E1818" i="4"/>
  <c r="E1812" i="4"/>
  <c r="F1807" i="4"/>
  <c r="E1798" i="4"/>
  <c r="F1823" i="4"/>
  <c r="E1820" i="4"/>
  <c r="D1783" i="4"/>
  <c r="E1825" i="4"/>
  <c r="F1826" i="4"/>
  <c r="D1823" i="4"/>
  <c r="F1804" i="4"/>
  <c r="D1831" i="4"/>
  <c r="D1815" i="4"/>
  <c r="D1793" i="4"/>
  <c r="E1826" i="4"/>
  <c r="D1812" i="4"/>
  <c r="D1797" i="4"/>
  <c r="D1799" i="4"/>
  <c r="F1829" i="4"/>
  <c r="D1833" i="4"/>
  <c r="D1827" i="4"/>
  <c r="E1814" i="4"/>
  <c r="D1826" i="4"/>
  <c r="E1816" i="4"/>
  <c r="D1795" i="4"/>
  <c r="E1824" i="4"/>
  <c r="E1803" i="4"/>
  <c r="E1792" i="4"/>
  <c r="F1815" i="4"/>
  <c r="F1813" i="4"/>
  <c r="F1785" i="4"/>
  <c r="E1807" i="4"/>
  <c r="F1784" i="4"/>
  <c r="F1824" i="4"/>
  <c r="D1820" i="4"/>
  <c r="D1780" i="4"/>
  <c r="E1808" i="4"/>
  <c r="F1817" i="4"/>
  <c r="D1782" i="4"/>
  <c r="E1805" i="4"/>
  <c r="D1819" i="4"/>
  <c r="F1781" i="4"/>
  <c r="D1802" i="4"/>
  <c r="D1803" i="4"/>
  <c r="F1814" i="4"/>
  <c r="F1802" i="4"/>
  <c r="D1813" i="4"/>
  <c r="D1784" i="4"/>
  <c r="F1832" i="4"/>
  <c r="F1809" i="4"/>
  <c r="F1797" i="4"/>
  <c r="D1811" i="4"/>
  <c r="E1832" i="4"/>
  <c r="F1816" i="4"/>
  <c r="E1780" i="4"/>
  <c r="E1783" i="4"/>
  <c r="D1791" i="4"/>
  <c r="F1787" i="4"/>
  <c r="E1823" i="4"/>
  <c r="D1814" i="4"/>
  <c r="E1829" i="4"/>
  <c r="D1794" i="4"/>
  <c r="D1796" i="4"/>
  <c r="F1783" i="4"/>
  <c r="E1781" i="4"/>
  <c r="E1831" i="4"/>
  <c r="E1795" i="4"/>
  <c r="F1825" i="4"/>
  <c r="E1784" i="4"/>
  <c r="E1796" i="4"/>
  <c r="E1793" i="4"/>
  <c r="E1822" i="4"/>
  <c r="D1818" i="4"/>
  <c r="F1833" i="4"/>
  <c r="F1801" i="4"/>
  <c r="E1802" i="4"/>
  <c r="F1782" i="4"/>
  <c r="D1810" i="4"/>
  <c r="E1830" i="4"/>
  <c r="F1820" i="4"/>
  <c r="E1790" i="4"/>
  <c r="E1799" i="4"/>
  <c r="E1782" i="4"/>
  <c r="D1830" i="4"/>
  <c r="F1818" i="4"/>
  <c r="D1824" i="4"/>
  <c r="E1817" i="4"/>
  <c r="D1781" i="4"/>
  <c r="E1785" i="4"/>
  <c r="D1832" i="4"/>
  <c r="E1810" i="4"/>
  <c r="D1817" i="4"/>
  <c r="F1790" i="4"/>
  <c r="E1786" i="4"/>
  <c r="E1833" i="4"/>
  <c r="F1831" i="4"/>
  <c r="E1791" i="4"/>
  <c r="F1828" i="4"/>
  <c r="E1821" i="4"/>
  <c r="E1794" i="4"/>
  <c r="E1804" i="4"/>
  <c r="D1808" i="4"/>
  <c r="E1815" i="4"/>
  <c r="E1813" i="4"/>
  <c r="F1811" i="4"/>
  <c r="D1806" i="4"/>
  <c r="F1819" i="4"/>
  <c r="D1798" i="4"/>
  <c r="F1792" i="4"/>
  <c r="E1788" i="4"/>
  <c r="D1800" i="4"/>
  <c r="E1809" i="4"/>
  <c r="D1821" i="4"/>
  <c r="E1797" i="4"/>
  <c r="F1812" i="4"/>
  <c r="E1789" i="4"/>
  <c r="F1806" i="4"/>
  <c r="D1786" i="4"/>
  <c r="F1780" i="4"/>
  <c r="F1798" i="4"/>
  <c r="E1811" i="4"/>
  <c r="F1793" i="4"/>
  <c r="D1809" i="4"/>
  <c r="F1788" i="4"/>
  <c r="F1827" i="4"/>
  <c r="D1829" i="4"/>
  <c r="D1801" i="4"/>
  <c r="AH187" i="12"/>
  <c r="F182" i="13"/>
  <c r="B187" i="12"/>
  <c r="AH388" i="12"/>
  <c r="B388" i="12"/>
  <c r="F233" i="13"/>
  <c r="B244" i="12"/>
  <c r="AH244" i="12"/>
  <c r="F10" i="13"/>
  <c r="AH10" i="12"/>
  <c r="B10" i="12"/>
  <c r="F18" i="13"/>
  <c r="B18" i="12"/>
  <c r="AH18" i="12"/>
  <c r="AH97" i="12"/>
  <c r="F94" i="13"/>
  <c r="B97" i="12"/>
  <c r="B89" i="12"/>
  <c r="AH89" i="12"/>
  <c r="F86" i="13"/>
  <c r="AH186" i="12"/>
  <c r="F181" i="13"/>
  <c r="B186" i="12"/>
  <c r="AH64" i="12"/>
  <c r="F62" i="13"/>
  <c r="B64" i="12"/>
  <c r="F417" i="13"/>
  <c r="AH434" i="12"/>
  <c r="B434" i="12"/>
  <c r="F513" i="13"/>
  <c r="B540" i="12"/>
  <c r="AH540" i="12"/>
  <c r="B196" i="12"/>
  <c r="F190" i="13"/>
  <c r="AH196" i="12"/>
  <c r="B58" i="12"/>
  <c r="F56" i="13"/>
  <c r="AH58" i="12"/>
  <c r="B60" i="12"/>
  <c r="F58" i="13"/>
  <c r="AH60" i="12"/>
  <c r="F502" i="13"/>
  <c r="B527" i="12"/>
  <c r="AH527" i="12"/>
  <c r="AH395" i="12"/>
  <c r="B395" i="12"/>
  <c r="F381" i="13"/>
  <c r="B40" i="12"/>
  <c r="AH40" i="12"/>
  <c r="F38" i="13"/>
  <c r="F199" i="13"/>
  <c r="AH207" i="12"/>
  <c r="B207" i="12"/>
  <c r="B509" i="12"/>
  <c r="F487" i="13"/>
  <c r="AH509" i="12"/>
  <c r="B603" i="12"/>
  <c r="AH603" i="12"/>
  <c r="F573" i="13"/>
  <c r="F428" i="13"/>
  <c r="AH445" i="12"/>
  <c r="B445" i="12"/>
  <c r="AH12" i="12"/>
  <c r="B12" i="12"/>
  <c r="F12" i="13"/>
  <c r="B533" i="12"/>
  <c r="AH533" i="12"/>
  <c r="B1083" i="12"/>
  <c r="AH1083" i="12"/>
  <c r="F340" i="13"/>
  <c r="B352" i="12"/>
  <c r="AH352" i="12"/>
  <c r="B381" i="12"/>
  <c r="F369" i="13"/>
  <c r="AH381" i="12"/>
  <c r="AH1131" i="12"/>
  <c r="B1131" i="12"/>
  <c r="F497" i="13"/>
  <c r="AH522" i="12"/>
  <c r="B522" i="12"/>
  <c r="AH346" i="12"/>
  <c r="F334" i="13"/>
  <c r="B346" i="12"/>
  <c r="AH91" i="12"/>
  <c r="B91" i="12"/>
  <c r="F88" i="13"/>
  <c r="B119" i="12"/>
  <c r="F115" i="13"/>
  <c r="AH119" i="12"/>
  <c r="F418" i="13"/>
  <c r="B435" i="12"/>
  <c r="AH435" i="12"/>
  <c r="AH604" i="12"/>
  <c r="B604" i="12"/>
  <c r="F574" i="13"/>
  <c r="B641" i="12"/>
  <c r="F609" i="13"/>
  <c r="AH641" i="12"/>
  <c r="F54" i="13"/>
  <c r="AH56" i="12"/>
  <c r="B56" i="12"/>
  <c r="AH524" i="12"/>
  <c r="F499" i="13"/>
  <c r="B524" i="12"/>
  <c r="AH194" i="12"/>
  <c r="F188" i="13"/>
  <c r="B194" i="12"/>
  <c r="F307" i="13"/>
  <c r="B319" i="12"/>
  <c r="AH319" i="12"/>
  <c r="F464" i="13"/>
  <c r="B484" i="12"/>
  <c r="AH484" i="12"/>
  <c r="AH291" i="12"/>
  <c r="F279" i="13"/>
  <c r="B291" i="12"/>
  <c r="AH215" i="12"/>
  <c r="B215" i="12"/>
  <c r="F207" i="13"/>
  <c r="B587" i="12"/>
  <c r="AH587" i="12"/>
  <c r="F558" i="13"/>
  <c r="AH572" i="12"/>
  <c r="B572" i="12"/>
  <c r="F587" i="13"/>
  <c r="B617" i="12"/>
  <c r="AH617" i="12"/>
  <c r="B67" i="12"/>
  <c r="AH67" i="12"/>
  <c r="F65" i="13"/>
  <c r="E1521" i="4"/>
  <c r="D1521" i="4"/>
  <c r="F1521" i="4"/>
  <c r="D1522" i="4"/>
  <c r="F125" i="13"/>
  <c r="B129" i="12"/>
  <c r="AH129" i="12"/>
  <c r="AH537" i="12"/>
  <c r="B537" i="12"/>
  <c r="F124" i="13"/>
  <c r="AH128" i="12"/>
  <c r="B128" i="12"/>
  <c r="B42" i="12"/>
  <c r="AH42" i="12"/>
  <c r="F40" i="13"/>
  <c r="AH514" i="12"/>
  <c r="B514" i="12"/>
  <c r="F492" i="13"/>
  <c r="F422" i="13"/>
  <c r="AH439" i="12"/>
  <c r="B439" i="12"/>
  <c r="B414" i="12"/>
  <c r="AH414" i="12"/>
  <c r="F400" i="13"/>
  <c r="F1056" i="4"/>
  <c r="E1056" i="4"/>
  <c r="D1056" i="4"/>
  <c r="F528" i="13"/>
  <c r="AH556" i="12"/>
  <c r="B556" i="12"/>
  <c r="B72" i="12"/>
  <c r="AH72" i="12"/>
  <c r="F70" i="13"/>
  <c r="F506" i="13"/>
  <c r="B531" i="12"/>
  <c r="AH531" i="12"/>
  <c r="AH1065" i="12"/>
  <c r="B1065" i="12"/>
  <c r="Y394" i="1"/>
  <c r="A20" i="1"/>
  <c r="A21" i="1" s="1"/>
  <c r="B154" i="12" l="1"/>
  <c r="AH154" i="12"/>
  <c r="F150" i="13"/>
  <c r="AH341" i="12"/>
  <c r="F329" i="13"/>
  <c r="B341" i="12"/>
  <c r="F339" i="13"/>
  <c r="AH351" i="12"/>
  <c r="B351" i="12"/>
  <c r="F66" i="13"/>
  <c r="AH68" i="12"/>
  <c r="B68" i="12"/>
  <c r="Z170" i="1"/>
  <c r="A22" i="1"/>
  <c r="Y170" i="1" l="1"/>
  <c r="Z167" i="1"/>
  <c r="Y167" i="1" l="1"/>
  <c r="Z169" i="1"/>
  <c r="Y169" i="1" l="1"/>
  <c r="Y388" i="1" l="1"/>
  <c r="Z393" i="1"/>
  <c r="Z61" i="1"/>
  <c r="Z173" i="1"/>
  <c r="Z45" i="1"/>
  <c r="Z390" i="1"/>
  <c r="Z428" i="1"/>
  <c r="Z163" i="1"/>
  <c r="Z14" i="1"/>
  <c r="Z58" i="1"/>
  <c r="Y168" i="1"/>
  <c r="Z172" i="1"/>
  <c r="Z62" i="1"/>
  <c r="Y354" i="1"/>
  <c r="Z234" i="1"/>
  <c r="Y234" i="1"/>
  <c r="Z235" i="1"/>
  <c r="Y235" i="1"/>
  <c r="Z421" i="1"/>
  <c r="Z64" i="1" l="1"/>
  <c r="Y64" i="1"/>
  <c r="Z388" i="1"/>
  <c r="Y45" i="1"/>
  <c r="Y393" i="1"/>
  <c r="Y60" i="1"/>
  <c r="Z60" i="1"/>
  <c r="Y61" i="1"/>
  <c r="Y173" i="1"/>
  <c r="Z112" i="1"/>
  <c r="Y390" i="1"/>
  <c r="Y163" i="1"/>
  <c r="Z168" i="1"/>
  <c r="Z461" i="1"/>
  <c r="Z460" i="1"/>
  <c r="Z185" i="1"/>
  <c r="Z350" i="1"/>
  <c r="Y391" i="1"/>
  <c r="Z346" i="1"/>
  <c r="Z348" i="1"/>
  <c r="Z389" i="1"/>
  <c r="Y346" i="1"/>
  <c r="Y348" i="1"/>
  <c r="Z354" i="1"/>
  <c r="Y428" i="1"/>
  <c r="Z46" i="1"/>
  <c r="Y389" i="1"/>
  <c r="Y461" i="1"/>
  <c r="Y14" i="1"/>
  <c r="Y460" i="1"/>
  <c r="Z392" i="1"/>
  <c r="Z391" i="1"/>
  <c r="Y185" i="1"/>
  <c r="Y62" i="1"/>
  <c r="Y350" i="1"/>
  <c r="Z135" i="1"/>
  <c r="Y172" i="1"/>
  <c r="Y58" i="1"/>
  <c r="Y421" i="1"/>
  <c r="Z467" i="1"/>
  <c r="Y467" i="1"/>
  <c r="Z431" i="1" l="1"/>
  <c r="Z418" i="1"/>
  <c r="Z415" i="1"/>
  <c r="Y165" i="1"/>
  <c r="Y13" i="1"/>
  <c r="Z424" i="1"/>
  <c r="Z41" i="1"/>
  <c r="Z165" i="1"/>
  <c r="Z13" i="1"/>
  <c r="Y135" i="1"/>
  <c r="Y392" i="1"/>
  <c r="Z116" i="1"/>
  <c r="Y46" i="1"/>
  <c r="Y112" i="1"/>
  <c r="Y116" i="1"/>
  <c r="Z111" i="1"/>
  <c r="Y111" i="1"/>
  <c r="Z190" i="1"/>
  <c r="Y190" i="1"/>
  <c r="Z98" i="1"/>
  <c r="Y98" i="1"/>
  <c r="Z184" i="1"/>
  <c r="Z63" i="1"/>
  <c r="Y63" i="1"/>
  <c r="Z345" i="1"/>
  <c r="Y345" i="1"/>
  <c r="Z233" i="1"/>
  <c r="Y233" i="1"/>
  <c r="Z213" i="1"/>
  <c r="Y213" i="1"/>
  <c r="Z423" i="1"/>
  <c r="Y423" i="1"/>
  <c r="Z4" i="1"/>
  <c r="Y4" i="1"/>
  <c r="Z189" i="1"/>
  <c r="Y189" i="1"/>
  <c r="Z95" i="1"/>
  <c r="Y95" i="1"/>
  <c r="Z133" i="1"/>
  <c r="Z97" i="1"/>
  <c r="Z212" i="1"/>
  <c r="Y212" i="1"/>
  <c r="Z427" i="1"/>
  <c r="Z114" i="1"/>
  <c r="Z115" i="1"/>
  <c r="Z214" i="1"/>
  <c r="Z136" i="1"/>
  <c r="Y419" i="1" l="1"/>
  <c r="Y432" i="1"/>
  <c r="Y418" i="1"/>
  <c r="Y431" i="1"/>
  <c r="Y415" i="1"/>
  <c r="Z432" i="1"/>
  <c r="Z419" i="1"/>
  <c r="Y424" i="1"/>
  <c r="Y41" i="1"/>
  <c r="Y136" i="1"/>
  <c r="Y214" i="1"/>
  <c r="Y427" i="1"/>
  <c r="Y97" i="1"/>
  <c r="Y133" i="1"/>
  <c r="Y184" i="1"/>
  <c r="Y115" i="1"/>
  <c r="Y114" i="1"/>
  <c r="AD40" i="1" l="1"/>
  <c r="AD70" i="1"/>
  <c r="AD528" i="1"/>
  <c r="AD3" i="1"/>
  <c r="AD482" i="1"/>
  <c r="AD522" i="1"/>
  <c r="AD494" i="1"/>
  <c r="AD378" i="1"/>
  <c r="AD457" i="1"/>
  <c r="AD120" i="1"/>
  <c r="AD490" i="1"/>
  <c r="AD248" i="1"/>
  <c r="AD216" i="1"/>
  <c r="AD332" i="1"/>
  <c r="AD496" i="1"/>
  <c r="AD279" i="1"/>
  <c r="AD27" i="1"/>
  <c r="AD502" i="1"/>
  <c r="AD265" i="1"/>
  <c r="AD516" i="1"/>
  <c r="AD483" i="1"/>
  <c r="AD476" i="1"/>
  <c r="AD266" i="1"/>
  <c r="AD455" i="1"/>
  <c r="AD180" i="1"/>
  <c r="AD106" i="1"/>
  <c r="AD313" i="1"/>
  <c r="AD198" i="1"/>
  <c r="AD495" i="1"/>
  <c r="AD202" i="1"/>
  <c r="AD527" i="1"/>
  <c r="AD448" i="1"/>
  <c r="AD240" i="1"/>
  <c r="AD47" i="1"/>
  <c r="AD299" i="1"/>
  <c r="AD193" i="1"/>
  <c r="AD338" i="1"/>
  <c r="AD375" i="1"/>
  <c r="AD83" i="1"/>
  <c r="AD436" i="1"/>
  <c r="AD396" i="1"/>
  <c r="AD85" i="1"/>
  <c r="AD294" i="1"/>
  <c r="AD474" i="1"/>
  <c r="AD479" i="1"/>
  <c r="AD470" i="1"/>
  <c r="AD22" i="1"/>
  <c r="AD403" i="1"/>
  <c r="AD151" i="1"/>
  <c r="AD398" i="1"/>
  <c r="AD405" i="1"/>
  <c r="AD472" i="1"/>
  <c r="AD439" i="1"/>
  <c r="AD342" i="1"/>
  <c r="AD420" i="1"/>
  <c r="AD440" i="1"/>
  <c r="AD459" i="1"/>
  <c r="AD138" i="1"/>
  <c r="AD87" i="1"/>
  <c r="AD196" i="1"/>
  <c r="AD443" i="1"/>
  <c r="AD400" i="1"/>
  <c r="AD221" i="1"/>
  <c r="AD526" i="1"/>
  <c r="AD499" i="1"/>
  <c r="AD319" i="1"/>
  <c r="AD302" i="1"/>
  <c r="AD201" i="1"/>
  <c r="AD15" i="1"/>
  <c r="AD161" i="1"/>
  <c r="AD42" i="1"/>
  <c r="AD303" i="1"/>
  <c r="AD515" i="1"/>
  <c r="AD226" i="1"/>
  <c r="AD273" i="1"/>
  <c r="AD5" i="1"/>
  <c r="AD210" i="1"/>
  <c r="AD324" i="1"/>
  <c r="AD485" i="1"/>
  <c r="AD254" i="1"/>
  <c r="AD118" i="1"/>
  <c r="AD195" i="1"/>
  <c r="AD191" i="1"/>
  <c r="AD244" i="1"/>
  <c r="AD451" i="1"/>
  <c r="AD270" i="1"/>
  <c r="AD331" i="1"/>
  <c r="AD337" i="1"/>
  <c r="AD384" i="1"/>
  <c r="AD468" i="1"/>
  <c r="AD374" i="1"/>
  <c r="AD290" i="1"/>
  <c r="AD435" i="1"/>
  <c r="AD426" i="1"/>
  <c r="AD127" i="1"/>
  <c r="AD65" i="1"/>
  <c r="AD363" i="1"/>
  <c r="AD183" i="1"/>
  <c r="AD86" i="1"/>
  <c r="AD54" i="1"/>
  <c r="AD343" i="1"/>
  <c r="AD132" i="1"/>
  <c r="AD519" i="1"/>
  <c r="AD347" i="1"/>
  <c r="AD413" i="1"/>
  <c r="AD296" i="1"/>
  <c r="AD464" i="1"/>
  <c r="AD76" i="1"/>
  <c r="AD330" i="1"/>
  <c r="AD77" i="1"/>
  <c r="AD304" i="1"/>
  <c r="AD288" i="1"/>
  <c r="AD176" i="1"/>
  <c r="AD238" i="1"/>
  <c r="AD249" i="1"/>
  <c r="AD491" i="1"/>
  <c r="AD146" i="1"/>
  <c r="AD447" i="1"/>
  <c r="AD452" i="1"/>
  <c r="AD386" i="1"/>
  <c r="AD274" i="1"/>
  <c r="AD492" i="1"/>
  <c r="AD206" i="1"/>
  <c r="AD239" i="1"/>
  <c r="AD263" i="1"/>
  <c r="AD456" i="1"/>
  <c r="AD247" i="1"/>
  <c r="AD453" i="1"/>
  <c r="AD33" i="1"/>
  <c r="AD174" i="1"/>
  <c r="AD329" i="1"/>
  <c r="AD385" i="1"/>
  <c r="AD340" i="1"/>
  <c r="AD308" i="1"/>
  <c r="AD475" i="1"/>
  <c r="AD105" i="1"/>
  <c r="AD252" i="1"/>
  <c r="AD81" i="1"/>
  <c r="AD36" i="1"/>
  <c r="AD449" i="1"/>
  <c r="AD291" i="1"/>
  <c r="AD89" i="1"/>
  <c r="AD514" i="1"/>
  <c r="AD344" i="1"/>
  <c r="AD480" i="1"/>
  <c r="AD357" i="1"/>
  <c r="AD429" i="1"/>
  <c r="AD465" i="1"/>
  <c r="AD397" i="1"/>
  <c r="AD365" i="1"/>
  <c r="AD232" i="1"/>
  <c r="AD23" i="1"/>
  <c r="AD369" i="1"/>
  <c r="AD406" i="1"/>
  <c r="AD128" i="1"/>
  <c r="AD257" i="1"/>
  <c r="AD217" i="1"/>
  <c r="AD225" i="1"/>
  <c r="AD312" i="1"/>
  <c r="AD38" i="1"/>
  <c r="AD153" i="1"/>
  <c r="AD307" i="1"/>
  <c r="AD229" i="1"/>
  <c r="AD493" i="1"/>
  <c r="AD368" i="1"/>
  <c r="AD356" i="1"/>
  <c r="AD31" i="1"/>
  <c r="AD122" i="1"/>
  <c r="AD377" i="1"/>
  <c r="AD316" i="1"/>
  <c r="AD108" i="1"/>
  <c r="AD518" i="1"/>
  <c r="AD228" i="1"/>
  <c r="AD143" i="1"/>
  <c r="AD382" i="1"/>
  <c r="AD489" i="1"/>
  <c r="AD379" i="1"/>
  <c r="AD43" i="1"/>
  <c r="AD463" i="1"/>
  <c r="AD327" i="1"/>
  <c r="AD366" i="1"/>
  <c r="AD351" i="1"/>
  <c r="AD92" i="1"/>
  <c r="AD469" i="1"/>
  <c r="AD437" i="1"/>
  <c r="AD520" i="1"/>
  <c r="AD434" i="1"/>
  <c r="AD137" i="1"/>
  <c r="AD67" i="1"/>
  <c r="AD26" i="1"/>
  <c r="AD503" i="1"/>
  <c r="AD504" i="1"/>
  <c r="AD110" i="1"/>
  <c r="AD101" i="1"/>
  <c r="AD237" i="1"/>
  <c r="AD187" i="1"/>
  <c r="AD104" i="1"/>
  <c r="AD334" i="1"/>
  <c r="AD255" i="1"/>
  <c r="AD37" i="1"/>
  <c r="AD442" i="1"/>
  <c r="F442" i="1" s="1"/>
  <c r="AD339" i="1"/>
  <c r="AD11" i="1"/>
  <c r="AD446" i="1"/>
  <c r="AD140" i="1"/>
  <c r="AD224" i="1"/>
  <c r="AD341" i="1"/>
  <c r="AD259" i="1"/>
  <c r="AD323" i="1"/>
  <c r="AD142" i="1"/>
  <c r="AD160" i="1"/>
  <c r="AD245" i="1"/>
  <c r="AD220" i="1"/>
  <c r="AD207" i="1"/>
  <c r="AD9" i="1"/>
  <c r="AD262" i="1"/>
  <c r="AD285" i="1"/>
  <c r="AD318" i="1"/>
  <c r="AD199" i="1"/>
  <c r="AD321" i="1"/>
  <c r="AD75" i="1"/>
  <c r="AD488" i="1"/>
  <c r="AD325" i="1"/>
  <c r="AD361" i="1"/>
  <c r="AD364" i="1"/>
  <c r="AD359" i="1"/>
  <c r="AD149" i="1"/>
  <c r="AD395" i="1"/>
  <c r="AD129" i="1"/>
  <c r="AD282" i="1"/>
  <c r="AD59" i="1"/>
  <c r="AD517" i="1"/>
  <c r="AD293" i="1"/>
  <c r="AD73" i="1"/>
  <c r="AD402" i="1"/>
  <c r="AD66" i="1"/>
  <c r="AD125" i="1"/>
  <c r="AD315" i="1"/>
  <c r="AD399" i="1"/>
  <c r="AD525" i="1"/>
  <c r="AD93" i="1"/>
  <c r="AD311" i="1"/>
  <c r="AD297" i="1"/>
  <c r="AD179" i="1"/>
  <c r="AD271" i="1"/>
  <c r="AD275" i="1"/>
  <c r="AD211" i="1"/>
  <c r="AD231" i="1"/>
  <c r="AD30" i="1"/>
  <c r="AD281" i="1"/>
  <c r="AD175" i="1"/>
  <c r="AD466" i="1"/>
  <c r="AD367" i="1"/>
  <c r="AD124" i="1"/>
  <c r="AD147" i="1"/>
  <c r="AD78" i="1"/>
  <c r="AD487" i="1"/>
  <c r="AD154" i="1"/>
  <c r="AD144" i="1"/>
  <c r="AD197" i="1"/>
  <c r="AD32" i="1"/>
  <c r="AD141" i="1"/>
  <c r="AD243" i="1"/>
  <c r="AD320" i="1"/>
  <c r="AD306" i="1"/>
  <c r="AD251" i="1"/>
  <c r="AD200" i="1"/>
  <c r="AD450" i="1"/>
  <c r="AD264" i="1"/>
  <c r="AD99" i="1"/>
  <c r="AD376" i="1"/>
  <c r="AD314" i="1"/>
  <c r="AD268" i="1"/>
  <c r="AD72" i="1"/>
  <c r="AD521" i="1"/>
  <c r="AD481" i="1"/>
  <c r="AD119" i="1"/>
  <c r="AD34" i="1"/>
  <c r="AD145" i="1"/>
  <c r="AD373" i="1"/>
  <c r="AD284" i="1"/>
  <c r="AD501" i="1"/>
  <c r="AD246" i="1"/>
  <c r="AD462" i="1"/>
  <c r="AD300" i="1"/>
  <c r="AD404" i="1"/>
  <c r="AD283" i="1"/>
  <c r="AD414" i="1"/>
  <c r="AD478" i="1"/>
  <c r="AD360" i="1"/>
  <c r="AD74" i="1"/>
  <c r="AD349" i="1"/>
  <c r="AD353" i="1"/>
  <c r="AD387" i="1"/>
  <c r="AD411" i="1"/>
  <c r="AD203" i="1"/>
  <c r="AD333" i="1"/>
  <c r="AD159" i="1"/>
  <c r="AD278" i="1"/>
  <c r="AD194" i="1"/>
  <c r="AD44" i="1"/>
  <c r="AD223" i="1"/>
  <c r="AD131" i="1"/>
  <c r="AD336" i="1"/>
  <c r="AD139" i="1"/>
  <c r="AD358" i="1"/>
  <c r="AD261" i="1"/>
  <c r="AD18" i="1"/>
  <c r="AD219" i="1"/>
  <c r="AD486" i="1"/>
  <c r="AD157" i="1"/>
  <c r="AD28" i="1"/>
  <c r="AD209" i="1"/>
  <c r="AD260" i="1"/>
  <c r="AD205" i="1"/>
  <c r="AD123" i="1"/>
  <c r="AD286" i="1"/>
  <c r="AD19" i="1"/>
  <c r="AD253" i="1"/>
  <c r="AD381" i="1"/>
  <c r="AD241" i="1"/>
  <c r="AD276" i="1"/>
  <c r="AD269" i="1"/>
  <c r="AD208" i="1"/>
  <c r="AD305" i="1"/>
  <c r="AD51" i="1"/>
  <c r="AD438" i="1"/>
  <c r="AD401" i="1"/>
  <c r="AD370" i="1"/>
  <c r="AD152" i="1"/>
  <c r="AD471" i="1"/>
  <c r="AD372" i="1"/>
  <c r="AD280" i="1"/>
  <c r="AD410" i="1"/>
  <c r="AD309" i="1"/>
  <c r="AD69" i="1"/>
  <c r="AD20" i="1"/>
  <c r="AD407" i="1"/>
  <c r="AD79" i="1"/>
  <c r="AD236" i="1"/>
  <c r="AD292" i="1"/>
  <c r="AD88" i="1"/>
  <c r="AD80" i="1"/>
  <c r="AD326" i="1"/>
  <c r="AD24" i="1"/>
  <c r="AD10" i="1"/>
  <c r="AD227" i="1"/>
  <c r="AD409" i="1"/>
  <c r="AD362" i="1"/>
  <c r="AD218" i="1"/>
  <c r="AD484" i="1"/>
  <c r="AD444" i="1"/>
  <c r="AD188" i="1"/>
  <c r="AD272" i="1"/>
  <c r="AD230" i="1"/>
  <c r="AD441" i="1"/>
  <c r="AD162" i="1"/>
  <c r="AD71" i="1"/>
  <c r="AD258" i="1"/>
  <c r="AD182" i="1"/>
  <c r="AD17" i="1"/>
  <c r="AD178" i="1"/>
  <c r="AD267" i="1"/>
  <c r="AD497" i="1"/>
  <c r="AD335" i="1"/>
  <c r="AD287" i="1"/>
  <c r="AD298" i="1"/>
  <c r="AD156" i="1"/>
  <c r="AD204" i="1"/>
  <c r="AD277" i="1"/>
  <c r="AD107" i="1"/>
  <c r="AD155" i="1"/>
  <c r="AD222" i="1"/>
  <c r="AD445" i="1"/>
  <c r="AD498" i="1"/>
  <c r="AD177" i="1"/>
  <c r="AD242" i="1"/>
  <c r="AD256" i="1"/>
  <c r="AD102" i="1"/>
  <c r="AD148" i="1"/>
  <c r="AD130" i="1"/>
  <c r="AD29" i="1"/>
  <c r="AD408" i="1"/>
  <c r="AD84" i="1"/>
  <c r="AD56" i="1"/>
  <c r="AD55" i="1"/>
  <c r="AD295" i="1"/>
  <c r="AD473" i="1"/>
  <c r="AD52" i="1"/>
  <c r="AD35" i="1"/>
  <c r="AD433" i="1"/>
  <c r="AD380" i="1"/>
  <c r="AD477" i="1"/>
  <c r="AD289" i="1"/>
  <c r="AD94" i="1"/>
  <c r="AD90" i="1"/>
  <c r="AD328" i="1"/>
  <c r="AD126" i="1"/>
  <c r="AD301" i="1"/>
  <c r="AD310" i="1"/>
  <c r="AD458" i="1"/>
  <c r="AD150" i="1"/>
  <c r="AD352" i="1"/>
  <c r="AD82" i="1"/>
  <c r="AD109" i="1"/>
  <c r="AD192" i="1"/>
  <c r="AD355" i="1"/>
  <c r="AD181" i="1"/>
  <c r="AD383" i="1"/>
  <c r="AD121" i="1"/>
  <c r="AD250" i="1"/>
  <c r="AD317" i="1"/>
  <c r="AD39" i="1"/>
  <c r="AD454" i="1"/>
  <c r="AD53" i="1"/>
  <c r="AD371" i="1"/>
  <c r="AD422" i="1"/>
  <c r="AD21" i="1"/>
  <c r="AD417" i="1"/>
  <c r="AD412" i="1"/>
  <c r="AD215" i="1"/>
  <c r="AD322" i="1"/>
  <c r="AD430" i="1"/>
  <c r="AD416" i="1"/>
  <c r="AD158" i="1"/>
  <c r="AA158" i="1" l="1"/>
  <c r="F158" i="1"/>
  <c r="Y158" i="1"/>
  <c r="Z158" i="1"/>
  <c r="F430" i="1"/>
  <c r="Z430" i="1"/>
  <c r="AA430" i="1"/>
  <c r="Y430" i="1"/>
  <c r="F422" i="1"/>
  <c r="Y422" i="1"/>
  <c r="AA422" i="1"/>
  <c r="Z422" i="1"/>
  <c r="AA250" i="1"/>
  <c r="F250" i="1"/>
  <c r="Y250" i="1"/>
  <c r="Z250" i="1"/>
  <c r="AA109" i="1"/>
  <c r="F109" i="1"/>
  <c r="Z109" i="1"/>
  <c r="Y109" i="1"/>
  <c r="F458" i="1"/>
  <c r="Z458" i="1"/>
  <c r="AA458" i="1"/>
  <c r="Y458" i="1"/>
  <c r="AA328" i="1"/>
  <c r="Y328" i="1"/>
  <c r="F328" i="1"/>
  <c r="Z328" i="1"/>
  <c r="AA94" i="1"/>
  <c r="F94" i="1"/>
  <c r="Z94" i="1"/>
  <c r="Y94" i="1"/>
  <c r="F52" i="1"/>
  <c r="Y52" i="1"/>
  <c r="AA52" i="1"/>
  <c r="Z52" i="1"/>
  <c r="F416" i="1"/>
  <c r="Z416" i="1"/>
  <c r="AA416" i="1"/>
  <c r="Y416" i="1"/>
  <c r="F322" i="1"/>
  <c r="Y322" i="1"/>
  <c r="AA322" i="1"/>
  <c r="Z322" i="1"/>
  <c r="F412" i="1"/>
  <c r="Y412" i="1"/>
  <c r="AA412" i="1"/>
  <c r="Z412" i="1"/>
  <c r="AA21" i="1"/>
  <c r="Y21" i="1"/>
  <c r="F21" i="1"/>
  <c r="Z21" i="1"/>
  <c r="F371" i="1"/>
  <c r="Y371" i="1"/>
  <c r="AA371" i="1"/>
  <c r="Z371" i="1"/>
  <c r="F454" i="1"/>
  <c r="AA454" i="1"/>
  <c r="Z454" i="1"/>
  <c r="Y454" i="1"/>
  <c r="AA317" i="1"/>
  <c r="F317" i="1"/>
  <c r="Z317" i="1"/>
  <c r="Y317" i="1"/>
  <c r="AA121" i="1"/>
  <c r="F121" i="1"/>
  <c r="Z121" i="1"/>
  <c r="Y121" i="1"/>
  <c r="AA181" i="1"/>
  <c r="F181" i="1"/>
  <c r="Y181" i="1"/>
  <c r="Z181" i="1"/>
  <c r="F192" i="1"/>
  <c r="AA192" i="1"/>
  <c r="Z192" i="1"/>
  <c r="Y192" i="1"/>
  <c r="AA82" i="1"/>
  <c r="F82" i="1"/>
  <c r="Z82" i="1"/>
  <c r="Y82" i="1"/>
  <c r="F150" i="1"/>
  <c r="Y150" i="1"/>
  <c r="AA150" i="1"/>
  <c r="Z150" i="1"/>
  <c r="F310" i="1"/>
  <c r="Z310" i="1"/>
  <c r="AA310" i="1"/>
  <c r="Y310" i="1"/>
  <c r="AA126" i="1"/>
  <c r="Y126" i="1"/>
  <c r="F126" i="1"/>
  <c r="Z126" i="1"/>
  <c r="F90" i="1"/>
  <c r="Y90" i="1"/>
  <c r="AA90" i="1"/>
  <c r="Z90" i="1"/>
  <c r="F289" i="1"/>
  <c r="Y289" i="1"/>
  <c r="AA289" i="1"/>
  <c r="Z289" i="1"/>
  <c r="F380" i="1"/>
  <c r="Z380" i="1"/>
  <c r="AA380" i="1"/>
  <c r="Y380" i="1"/>
  <c r="AA35" i="1"/>
  <c r="Y35" i="1"/>
  <c r="F35" i="1"/>
  <c r="Z35" i="1"/>
  <c r="F473" i="1"/>
  <c r="Z473" i="1"/>
  <c r="AA473" i="1"/>
  <c r="Y473" i="1"/>
  <c r="F55" i="1"/>
  <c r="Y55" i="1"/>
  <c r="AA55" i="1"/>
  <c r="Z55" i="1"/>
  <c r="AA84" i="1"/>
  <c r="F84" i="1"/>
  <c r="Z84" i="1"/>
  <c r="Y84" i="1"/>
  <c r="F29" i="1"/>
  <c r="AA29" i="1"/>
  <c r="Z29" i="1"/>
  <c r="Y29" i="1"/>
  <c r="F148" i="1"/>
  <c r="AA148" i="1"/>
  <c r="Y148" i="1"/>
  <c r="Z148" i="1"/>
  <c r="AA256" i="1"/>
  <c r="F256" i="1"/>
  <c r="Z256" i="1"/>
  <c r="Y256" i="1"/>
  <c r="AA177" i="1"/>
  <c r="F177" i="1"/>
  <c r="Z177" i="1"/>
  <c r="Y177" i="1"/>
  <c r="F445" i="1"/>
  <c r="AA445" i="1"/>
  <c r="Y445" i="1"/>
  <c r="Z445" i="1"/>
  <c r="AA155" i="1"/>
  <c r="F155" i="1"/>
  <c r="Z155" i="1"/>
  <c r="Y155" i="1"/>
  <c r="F277" i="1"/>
  <c r="AA277" i="1"/>
  <c r="Z277" i="1"/>
  <c r="Y277" i="1"/>
  <c r="F156" i="1"/>
  <c r="AA156" i="1"/>
  <c r="Z156" i="1"/>
  <c r="Y156" i="1"/>
  <c r="AA287" i="1"/>
  <c r="F287" i="1"/>
  <c r="Z287" i="1"/>
  <c r="Y287" i="1"/>
  <c r="F497" i="1"/>
  <c r="AA497" i="1"/>
  <c r="Z497" i="1"/>
  <c r="Y497" i="1"/>
  <c r="AA178" i="1"/>
  <c r="F178" i="1"/>
  <c r="Z178" i="1"/>
  <c r="Y178" i="1"/>
  <c r="AA182" i="1"/>
  <c r="F182" i="1"/>
  <c r="Z182" i="1"/>
  <c r="Y182" i="1"/>
  <c r="F71" i="1"/>
  <c r="AA71" i="1"/>
  <c r="Y71" i="1"/>
  <c r="Z71" i="1"/>
  <c r="AA441" i="1"/>
  <c r="F441" i="1"/>
  <c r="Z441" i="1"/>
  <c r="Y441" i="1"/>
  <c r="AA272" i="1"/>
  <c r="F272" i="1"/>
  <c r="Z272" i="1"/>
  <c r="Y272" i="1"/>
  <c r="F444" i="1"/>
  <c r="AA444" i="1"/>
  <c r="Y444" i="1"/>
  <c r="Z444" i="1"/>
  <c r="AA218" i="1"/>
  <c r="F218" i="1"/>
  <c r="Z218" i="1"/>
  <c r="Y218" i="1"/>
  <c r="AA409" i="1"/>
  <c r="F409" i="1"/>
  <c r="Y409" i="1"/>
  <c r="Z409" i="1"/>
  <c r="F10" i="1"/>
  <c r="AA10" i="1"/>
  <c r="Y10" i="1"/>
  <c r="Z10" i="1"/>
  <c r="F326" i="1"/>
  <c r="Y326" i="1"/>
  <c r="AA326" i="1"/>
  <c r="Z326" i="1"/>
  <c r="F88" i="1"/>
  <c r="Y88" i="1"/>
  <c r="AA88" i="1"/>
  <c r="Z88" i="1"/>
  <c r="F236" i="1"/>
  <c r="Y236" i="1"/>
  <c r="AA236" i="1"/>
  <c r="Z236" i="1"/>
  <c r="AA407" i="1"/>
  <c r="Z407" i="1"/>
  <c r="F407" i="1"/>
  <c r="Y407" i="1"/>
  <c r="AA69" i="1"/>
  <c r="Z69" i="1"/>
  <c r="F69" i="1"/>
  <c r="Y69" i="1"/>
  <c r="AA410" i="1"/>
  <c r="Z410" i="1"/>
  <c r="F410" i="1"/>
  <c r="Y410" i="1"/>
  <c r="F372" i="1"/>
  <c r="Z372" i="1"/>
  <c r="AA372" i="1"/>
  <c r="Y372" i="1"/>
  <c r="AA152" i="1"/>
  <c r="Z152" i="1"/>
  <c r="F152" i="1"/>
  <c r="Y152" i="1"/>
  <c r="AA401" i="1"/>
  <c r="Y401" i="1"/>
  <c r="F401" i="1"/>
  <c r="Z401" i="1"/>
  <c r="F51" i="1"/>
  <c r="Z51" i="1"/>
  <c r="AA51" i="1"/>
  <c r="Y51" i="1"/>
  <c r="AA208" i="1"/>
  <c r="F208" i="1"/>
  <c r="Z208" i="1"/>
  <c r="Y208" i="1"/>
  <c r="AA276" i="1"/>
  <c r="F276" i="1"/>
  <c r="Z276" i="1"/>
  <c r="Y276" i="1"/>
  <c r="F381" i="1"/>
  <c r="AA381" i="1"/>
  <c r="Z381" i="1"/>
  <c r="Y381" i="1"/>
  <c r="F19" i="1"/>
  <c r="AA19" i="1"/>
  <c r="Z19" i="1"/>
  <c r="Y19" i="1"/>
  <c r="AA123" i="1"/>
  <c r="F123" i="1"/>
  <c r="Z123" i="1"/>
  <c r="Y123" i="1"/>
  <c r="AA260" i="1"/>
  <c r="F260" i="1"/>
  <c r="Y260" i="1"/>
  <c r="Z260" i="1"/>
  <c r="AA28" i="1"/>
  <c r="F28" i="1"/>
  <c r="Y28" i="1"/>
  <c r="Z28" i="1"/>
  <c r="F486" i="1"/>
  <c r="AA486" i="1"/>
  <c r="Z486" i="1"/>
  <c r="Y486" i="1"/>
  <c r="F18" i="1"/>
  <c r="AA18" i="1"/>
  <c r="Z18" i="1"/>
  <c r="Y18" i="1"/>
  <c r="AA358" i="1"/>
  <c r="F358" i="1"/>
  <c r="Y358" i="1"/>
  <c r="Z358" i="1"/>
  <c r="AA336" i="1"/>
  <c r="F336" i="1"/>
  <c r="Z336" i="1"/>
  <c r="Y336" i="1"/>
  <c r="AA223" i="1"/>
  <c r="F223" i="1"/>
  <c r="Z223" i="1"/>
  <c r="Y223" i="1"/>
  <c r="AA194" i="1"/>
  <c r="F194" i="1"/>
  <c r="Y194" i="1"/>
  <c r="Z194" i="1"/>
  <c r="AA159" i="1"/>
  <c r="F159" i="1"/>
  <c r="Y159" i="1"/>
  <c r="Z159" i="1"/>
  <c r="F203" i="1"/>
  <c r="AA203" i="1"/>
  <c r="Z203" i="1"/>
  <c r="Y203" i="1"/>
  <c r="F387" i="1"/>
  <c r="Y387" i="1"/>
  <c r="AA387" i="1"/>
  <c r="Z387" i="1"/>
  <c r="F349" i="1"/>
  <c r="Z349" i="1"/>
  <c r="AA349" i="1"/>
  <c r="Y349" i="1"/>
  <c r="F360" i="1"/>
  <c r="Y360" i="1"/>
  <c r="AA360" i="1"/>
  <c r="Z360" i="1"/>
  <c r="F414" i="1"/>
  <c r="Y414" i="1"/>
  <c r="AA414" i="1"/>
  <c r="Z414" i="1"/>
  <c r="AA404" i="1"/>
  <c r="Z404" i="1"/>
  <c r="F404" i="1"/>
  <c r="Y404" i="1"/>
  <c r="F462" i="1"/>
  <c r="Z462" i="1"/>
  <c r="AA462" i="1"/>
  <c r="Y462" i="1"/>
  <c r="AA501" i="1"/>
  <c r="Y501" i="1"/>
  <c r="F501" i="1"/>
  <c r="Z501" i="1"/>
  <c r="AA373" i="1"/>
  <c r="Y373" i="1"/>
  <c r="F373" i="1"/>
  <c r="Z373" i="1"/>
  <c r="F34" i="1"/>
  <c r="AA34" i="1"/>
  <c r="Y34" i="1"/>
  <c r="Z34" i="1"/>
  <c r="AA481" i="1"/>
  <c r="F481" i="1"/>
  <c r="Z481" i="1"/>
  <c r="Y481" i="1"/>
  <c r="AA72" i="1"/>
  <c r="F72" i="1"/>
  <c r="Z72" i="1"/>
  <c r="Y72" i="1"/>
  <c r="F314" i="1"/>
  <c r="AA314" i="1"/>
  <c r="Z314" i="1"/>
  <c r="Y314" i="1"/>
  <c r="F99" i="1"/>
  <c r="AA99" i="1"/>
  <c r="Z99" i="1"/>
  <c r="Y99" i="1"/>
  <c r="F450" i="1"/>
  <c r="AA450" i="1"/>
  <c r="Z450" i="1"/>
  <c r="Y450" i="1"/>
  <c r="F251" i="1"/>
  <c r="AA251" i="1"/>
  <c r="Y251" i="1"/>
  <c r="Z251" i="1"/>
  <c r="AA320" i="1"/>
  <c r="F320" i="1"/>
  <c r="Y320" i="1"/>
  <c r="Z320" i="1"/>
  <c r="AA141" i="1"/>
  <c r="F141" i="1"/>
  <c r="Z141" i="1"/>
  <c r="Y141" i="1"/>
  <c r="AA197" i="1"/>
  <c r="F197" i="1"/>
  <c r="Z197" i="1"/>
  <c r="Y197" i="1"/>
  <c r="F154" i="1"/>
  <c r="AA154" i="1"/>
  <c r="Y154" i="1"/>
  <c r="Z154" i="1"/>
  <c r="F78" i="1"/>
  <c r="AA78" i="1"/>
  <c r="Y78" i="1"/>
  <c r="Z78" i="1"/>
  <c r="AA124" i="1"/>
  <c r="F124" i="1"/>
  <c r="Z124" i="1"/>
  <c r="Y124" i="1"/>
  <c r="F466" i="1"/>
  <c r="AA466" i="1"/>
  <c r="Y466" i="1"/>
  <c r="Z466" i="1"/>
  <c r="F281" i="1"/>
  <c r="AA281" i="1"/>
  <c r="Z281" i="1"/>
  <c r="Y281" i="1"/>
  <c r="AA231" i="1"/>
  <c r="F231" i="1"/>
  <c r="Z231" i="1"/>
  <c r="Y231" i="1"/>
  <c r="F275" i="1"/>
  <c r="AA275" i="1"/>
  <c r="Y275" i="1"/>
  <c r="Z275" i="1"/>
  <c r="F179" i="1"/>
  <c r="AA179" i="1"/>
  <c r="Z179" i="1"/>
  <c r="Y179" i="1"/>
  <c r="F311" i="1"/>
  <c r="Z311" i="1"/>
  <c r="AA311" i="1"/>
  <c r="Y311" i="1"/>
  <c r="F525" i="1"/>
  <c r="AA525" i="1"/>
  <c r="Y525" i="1"/>
  <c r="Z525" i="1"/>
  <c r="F315" i="1"/>
  <c r="Z315" i="1"/>
  <c r="AA315" i="1"/>
  <c r="Y315" i="1"/>
  <c r="AA66" i="1"/>
  <c r="Z66" i="1"/>
  <c r="F66" i="1"/>
  <c r="Y66" i="1"/>
  <c r="AA73" i="1"/>
  <c r="Z73" i="1"/>
  <c r="F73" i="1"/>
  <c r="Y73" i="1"/>
  <c r="F517" i="1"/>
  <c r="AA517" i="1"/>
  <c r="Z517" i="1"/>
  <c r="Y517" i="1"/>
  <c r="AA282" i="1"/>
  <c r="Y282" i="1"/>
  <c r="F282" i="1"/>
  <c r="Z282" i="1"/>
  <c r="AA395" i="1"/>
  <c r="Y395" i="1"/>
  <c r="F395" i="1"/>
  <c r="Z395" i="1"/>
  <c r="AA359" i="1"/>
  <c r="Z359" i="1"/>
  <c r="F359" i="1"/>
  <c r="Y359" i="1"/>
  <c r="F361" i="1"/>
  <c r="AA361" i="1"/>
  <c r="Z361" i="1"/>
  <c r="Y361" i="1"/>
  <c r="F488" i="1"/>
  <c r="AA488" i="1"/>
  <c r="Z488" i="1"/>
  <c r="Y488" i="1"/>
  <c r="F321" i="1"/>
  <c r="AA321" i="1"/>
  <c r="Z321" i="1"/>
  <c r="Y321" i="1"/>
  <c r="F318" i="1"/>
  <c r="AA318" i="1"/>
  <c r="Y318" i="1"/>
  <c r="Z318" i="1"/>
  <c r="AA262" i="1"/>
  <c r="F262" i="1"/>
  <c r="Z262" i="1"/>
  <c r="Y262" i="1"/>
  <c r="F207" i="1"/>
  <c r="AA207" i="1"/>
  <c r="Z207" i="1"/>
  <c r="Y207" i="1"/>
  <c r="F245" i="1"/>
  <c r="AA245" i="1"/>
  <c r="Y245" i="1"/>
  <c r="Z245" i="1"/>
  <c r="AA142" i="1"/>
  <c r="F142" i="1"/>
  <c r="Y142" i="1"/>
  <c r="Z142" i="1"/>
  <c r="F259" i="1"/>
  <c r="AA259" i="1"/>
  <c r="Y259" i="1"/>
  <c r="Z259" i="1"/>
  <c r="F224" i="1"/>
  <c r="AA224" i="1"/>
  <c r="Z224" i="1"/>
  <c r="Y224" i="1"/>
  <c r="AA446" i="1"/>
  <c r="F446" i="1"/>
  <c r="Y446" i="1"/>
  <c r="Z446" i="1"/>
  <c r="AA339" i="1"/>
  <c r="F339" i="1"/>
  <c r="Y339" i="1"/>
  <c r="Z339" i="1"/>
  <c r="AA37" i="1"/>
  <c r="F37" i="1"/>
  <c r="Y37" i="1"/>
  <c r="Z37" i="1"/>
  <c r="F334" i="1"/>
  <c r="AA334" i="1"/>
  <c r="Z334" i="1"/>
  <c r="Y334" i="1"/>
  <c r="F187" i="1"/>
  <c r="AA187" i="1"/>
  <c r="Y187" i="1"/>
  <c r="Z187" i="1"/>
  <c r="F101" i="1"/>
  <c r="AA101" i="1"/>
  <c r="Y101" i="1"/>
  <c r="Z101" i="1"/>
  <c r="AA504" i="1"/>
  <c r="Y504" i="1"/>
  <c r="F504" i="1"/>
  <c r="Z504" i="1"/>
  <c r="F26" i="1"/>
  <c r="AA26" i="1"/>
  <c r="Z26" i="1"/>
  <c r="Y26" i="1"/>
  <c r="F137" i="1"/>
  <c r="Y137" i="1"/>
  <c r="AA137" i="1"/>
  <c r="Z137" i="1"/>
  <c r="F520" i="1"/>
  <c r="Z520" i="1"/>
  <c r="Y520" i="1"/>
  <c r="AA469" i="1"/>
  <c r="F469" i="1"/>
  <c r="Z469" i="1"/>
  <c r="Y469" i="1"/>
  <c r="F351" i="1"/>
  <c r="Z351" i="1"/>
  <c r="AA351" i="1"/>
  <c r="Y351" i="1"/>
  <c r="F327" i="1"/>
  <c r="Z327" i="1"/>
  <c r="AA327" i="1"/>
  <c r="Y327" i="1"/>
  <c r="AA43" i="1"/>
  <c r="F43" i="1"/>
  <c r="Y43" i="1"/>
  <c r="Z43" i="1"/>
  <c r="AA489" i="1"/>
  <c r="F489" i="1"/>
  <c r="Y489" i="1"/>
  <c r="Z489" i="1"/>
  <c r="AA143" i="1"/>
  <c r="F143" i="1"/>
  <c r="Z143" i="1"/>
  <c r="Y143" i="1"/>
  <c r="F518" i="1"/>
  <c r="AA518" i="1"/>
  <c r="Y518" i="1"/>
  <c r="Z518" i="1"/>
  <c r="F316" i="1"/>
  <c r="AA316" i="1"/>
  <c r="Z316" i="1"/>
  <c r="Y316" i="1"/>
  <c r="F122" i="1"/>
  <c r="AA122" i="1"/>
  <c r="Z122" i="1"/>
  <c r="Y122" i="1"/>
  <c r="F356" i="1"/>
  <c r="AA356" i="1"/>
  <c r="Z356" i="1"/>
  <c r="Y356" i="1"/>
  <c r="F493" i="1"/>
  <c r="AA493" i="1"/>
  <c r="Z493" i="1"/>
  <c r="Y493" i="1"/>
  <c r="AA307" i="1"/>
  <c r="F307" i="1"/>
  <c r="Z307" i="1"/>
  <c r="Y307" i="1"/>
  <c r="F38" i="1"/>
  <c r="AA38" i="1"/>
  <c r="Y38" i="1"/>
  <c r="Z38" i="1"/>
  <c r="F225" i="1"/>
  <c r="AA225" i="1"/>
  <c r="Y225" i="1"/>
  <c r="Z225" i="1"/>
  <c r="AA257" i="1"/>
  <c r="F257" i="1"/>
  <c r="Z257" i="1"/>
  <c r="Y257" i="1"/>
  <c r="AA406" i="1"/>
  <c r="Y406" i="1"/>
  <c r="F406" i="1"/>
  <c r="Z406" i="1"/>
  <c r="AA23" i="1"/>
  <c r="F23" i="1"/>
  <c r="Z23" i="1"/>
  <c r="Y23" i="1"/>
  <c r="AA365" i="1"/>
  <c r="Z365" i="1"/>
  <c r="F365" i="1"/>
  <c r="Y365" i="1"/>
  <c r="F465" i="1"/>
  <c r="AA465" i="1"/>
  <c r="Z465" i="1"/>
  <c r="Y465" i="1"/>
  <c r="F357" i="1"/>
  <c r="Y357" i="1"/>
  <c r="AA357" i="1"/>
  <c r="Z357" i="1"/>
  <c r="AA344" i="1"/>
  <c r="Z344" i="1"/>
  <c r="F344" i="1"/>
  <c r="Y344" i="1"/>
  <c r="AA89" i="1"/>
  <c r="Y89" i="1"/>
  <c r="F89" i="1"/>
  <c r="Z89" i="1"/>
  <c r="AA449" i="1"/>
  <c r="Y449" i="1"/>
  <c r="F449" i="1"/>
  <c r="Z449" i="1"/>
  <c r="AA81" i="1"/>
  <c r="Z81" i="1"/>
  <c r="F81" i="1"/>
  <c r="Y81" i="1"/>
  <c r="F105" i="1"/>
  <c r="AA105" i="1"/>
  <c r="Y105" i="1"/>
  <c r="Z105" i="1"/>
  <c r="F308" i="1"/>
  <c r="AA308" i="1"/>
  <c r="Z308" i="1"/>
  <c r="Y308" i="1"/>
  <c r="F385" i="1"/>
  <c r="AA385" i="1"/>
  <c r="Z385" i="1"/>
  <c r="Y385" i="1"/>
  <c r="AA174" i="1"/>
  <c r="F174" i="1"/>
  <c r="Z174" i="1"/>
  <c r="Y174" i="1"/>
  <c r="AA453" i="1"/>
  <c r="F453" i="1"/>
  <c r="Z453" i="1"/>
  <c r="Y453" i="1"/>
  <c r="F456" i="1"/>
  <c r="AA456" i="1"/>
  <c r="Y456" i="1"/>
  <c r="Z456" i="1"/>
  <c r="AA239" i="1"/>
  <c r="F239" i="1"/>
  <c r="Y239" i="1"/>
  <c r="Z239" i="1"/>
  <c r="AA492" i="1"/>
  <c r="F492" i="1"/>
  <c r="Z492" i="1"/>
  <c r="Y492" i="1"/>
  <c r="AA386" i="1"/>
  <c r="F386" i="1"/>
  <c r="Z386" i="1"/>
  <c r="Y386" i="1"/>
  <c r="F447" i="1"/>
  <c r="AA447" i="1"/>
  <c r="Z447" i="1"/>
  <c r="Y447" i="1"/>
  <c r="F491" i="1"/>
  <c r="AA491" i="1"/>
  <c r="Z491" i="1"/>
  <c r="Y491" i="1"/>
  <c r="AA238" i="1"/>
  <c r="F238" i="1"/>
  <c r="Z238" i="1"/>
  <c r="Y238" i="1"/>
  <c r="F288" i="1"/>
  <c r="AA288" i="1"/>
  <c r="Y288" i="1"/>
  <c r="Z288" i="1"/>
  <c r="AA77" i="1"/>
  <c r="F77" i="1"/>
  <c r="Z77" i="1"/>
  <c r="Y77" i="1"/>
  <c r="AA76" i="1"/>
  <c r="F76" i="1"/>
  <c r="Z76" i="1"/>
  <c r="Y76" i="1"/>
  <c r="Y296" i="1"/>
  <c r="AA296" i="1"/>
  <c r="Z296" i="1"/>
  <c r="F296" i="1"/>
  <c r="Z347" i="1"/>
  <c r="F347" i="1"/>
  <c r="Y347" i="1"/>
  <c r="AA347" i="1"/>
  <c r="Y132" i="1"/>
  <c r="F132" i="1"/>
  <c r="Z132" i="1"/>
  <c r="AA132" i="1"/>
  <c r="Y54" i="1"/>
  <c r="AA54" i="1"/>
  <c r="Z54" i="1"/>
  <c r="F54" i="1"/>
  <c r="Y183" i="1"/>
  <c r="AA183" i="1"/>
  <c r="Z183" i="1"/>
  <c r="F183" i="1"/>
  <c r="Z65" i="1"/>
  <c r="F65" i="1"/>
  <c r="Y65" i="1"/>
  <c r="AA65" i="1"/>
  <c r="AA426" i="1"/>
  <c r="F426" i="1"/>
  <c r="Y426" i="1"/>
  <c r="Z426" i="1"/>
  <c r="F290" i="1"/>
  <c r="Y290" i="1"/>
  <c r="AA290" i="1"/>
  <c r="Z290" i="1"/>
  <c r="AA468" i="1"/>
  <c r="F468" i="1"/>
  <c r="Z468" i="1"/>
  <c r="Y468" i="1"/>
  <c r="F337" i="1"/>
  <c r="AA337" i="1"/>
  <c r="Z337" i="1"/>
  <c r="Y337" i="1"/>
  <c r="F270" i="1"/>
  <c r="AA270" i="1"/>
  <c r="Y270" i="1"/>
  <c r="Z270" i="1"/>
  <c r="F244" i="1"/>
  <c r="AA244" i="1"/>
  <c r="Y244" i="1"/>
  <c r="Z244" i="1"/>
  <c r="AA195" i="1"/>
  <c r="F195" i="1"/>
  <c r="Z195" i="1"/>
  <c r="Y195" i="1"/>
  <c r="F254" i="1"/>
  <c r="AA254" i="1"/>
  <c r="Z254" i="1"/>
  <c r="Y254" i="1"/>
  <c r="F324" i="1"/>
  <c r="AA324" i="1"/>
  <c r="Z324" i="1"/>
  <c r="Y324" i="1"/>
  <c r="AA5" i="1"/>
  <c r="F5" i="1"/>
  <c r="Z5" i="1"/>
  <c r="Y5" i="1"/>
  <c r="F226" i="1"/>
  <c r="AA226" i="1"/>
  <c r="Y226" i="1"/>
  <c r="Z226" i="1"/>
  <c r="F303" i="1"/>
  <c r="AA303" i="1"/>
  <c r="Y303" i="1"/>
  <c r="Z303" i="1"/>
  <c r="F161" i="1"/>
  <c r="AA161" i="1"/>
  <c r="Z161" i="1"/>
  <c r="Y161" i="1"/>
  <c r="AA201" i="1"/>
  <c r="F201" i="1"/>
  <c r="Z201" i="1"/>
  <c r="Y201" i="1"/>
  <c r="F319" i="1"/>
  <c r="AA319" i="1"/>
  <c r="Z319" i="1"/>
  <c r="Y319" i="1"/>
  <c r="AA526" i="1"/>
  <c r="F526" i="1"/>
  <c r="Z526" i="1"/>
  <c r="Y526" i="1"/>
  <c r="AA400" i="1"/>
  <c r="F400" i="1"/>
  <c r="Y400" i="1"/>
  <c r="Z400" i="1"/>
  <c r="AA196" i="1"/>
  <c r="F196" i="1"/>
  <c r="Z196" i="1"/>
  <c r="Y196" i="1"/>
  <c r="F138" i="1"/>
  <c r="AA138" i="1"/>
  <c r="Z138" i="1"/>
  <c r="Y138" i="1"/>
  <c r="AA440" i="1"/>
  <c r="Z440" i="1"/>
  <c r="F440" i="1"/>
  <c r="Y440" i="1"/>
  <c r="F342" i="1"/>
  <c r="Y342" i="1"/>
  <c r="AA342" i="1"/>
  <c r="Z342" i="1"/>
  <c r="AA472" i="1"/>
  <c r="F472" i="1"/>
  <c r="Z472" i="1"/>
  <c r="Y472" i="1"/>
  <c r="Z398" i="1"/>
  <c r="F398" i="1"/>
  <c r="Y398" i="1"/>
  <c r="AA398" i="1"/>
  <c r="F403" i="1"/>
  <c r="AA403" i="1"/>
  <c r="Z403" i="1"/>
  <c r="Y403" i="1"/>
  <c r="F470" i="1"/>
  <c r="AA470" i="1"/>
  <c r="Z470" i="1"/>
  <c r="Y470" i="1"/>
  <c r="F474" i="1"/>
  <c r="AA474" i="1"/>
  <c r="Y474" i="1"/>
  <c r="Z474" i="1"/>
  <c r="Z85" i="1"/>
  <c r="AA85" i="1"/>
  <c r="Y85" i="1"/>
  <c r="F85" i="1"/>
  <c r="AA436" i="1"/>
  <c r="Y436" i="1"/>
  <c r="F436" i="1"/>
  <c r="Z436" i="1"/>
  <c r="F375" i="1"/>
  <c r="AA375" i="1"/>
  <c r="Z375" i="1"/>
  <c r="Y375" i="1"/>
  <c r="F193" i="1"/>
  <c r="AA193" i="1"/>
  <c r="Z193" i="1"/>
  <c r="Y193" i="1"/>
  <c r="AA47" i="1"/>
  <c r="F47" i="1"/>
  <c r="Z47" i="1"/>
  <c r="Y47" i="1"/>
  <c r="F448" i="1"/>
  <c r="AA448" i="1"/>
  <c r="Y448" i="1"/>
  <c r="Z448" i="1"/>
  <c r="AA202" i="1"/>
  <c r="F202" i="1"/>
  <c r="Y202" i="1"/>
  <c r="Z202" i="1"/>
  <c r="F198" i="1"/>
  <c r="AA198" i="1"/>
  <c r="Z198" i="1"/>
  <c r="Y198" i="1"/>
  <c r="AA106" i="1"/>
  <c r="F106" i="1"/>
  <c r="Z106" i="1"/>
  <c r="Y106" i="1"/>
  <c r="F455" i="1"/>
  <c r="AA455" i="1"/>
  <c r="Y455" i="1"/>
  <c r="Z455" i="1"/>
  <c r="AA476" i="1"/>
  <c r="F476" i="1"/>
  <c r="Y476" i="1"/>
  <c r="Z476" i="1"/>
  <c r="F516" i="1"/>
  <c r="AA516" i="1"/>
  <c r="Y516" i="1"/>
  <c r="Z516" i="1"/>
  <c r="AA502" i="1"/>
  <c r="F502" i="1"/>
  <c r="Y502" i="1"/>
  <c r="Z502" i="1"/>
  <c r="AA279" i="1"/>
  <c r="F279" i="1"/>
  <c r="Y279" i="1"/>
  <c r="Z279" i="1"/>
  <c r="F332" i="1"/>
  <c r="AA332" i="1"/>
  <c r="Y332" i="1"/>
  <c r="Z332" i="1"/>
  <c r="F248" i="1"/>
  <c r="AA248" i="1"/>
  <c r="Y248" i="1"/>
  <c r="Z248" i="1"/>
  <c r="F120" i="1"/>
  <c r="AA120" i="1"/>
  <c r="Z120" i="1"/>
  <c r="Y120" i="1"/>
  <c r="F378" i="1"/>
  <c r="AA378" i="1"/>
  <c r="Y378" i="1"/>
  <c r="Z378" i="1"/>
  <c r="F522" i="1"/>
  <c r="AA522" i="1"/>
  <c r="Z522" i="1"/>
  <c r="Y522" i="1"/>
  <c r="AA3" i="1"/>
  <c r="Z3" i="1"/>
  <c r="F3" i="1"/>
  <c r="Y3" i="1"/>
  <c r="AA70" i="1"/>
  <c r="F70" i="1"/>
  <c r="Z70" i="1"/>
  <c r="Y70" i="1"/>
  <c r="AA215" i="1"/>
  <c r="Z215" i="1"/>
  <c r="F215" i="1"/>
  <c r="Y215" i="1"/>
  <c r="F417" i="1"/>
  <c r="Z417" i="1"/>
  <c r="AA417" i="1"/>
  <c r="Y417" i="1"/>
  <c r="AA53" i="1"/>
  <c r="Y53" i="1"/>
  <c r="F53" i="1"/>
  <c r="Z53" i="1"/>
  <c r="AA39" i="1"/>
  <c r="F39" i="1"/>
  <c r="Z39" i="1"/>
  <c r="Y39" i="1"/>
  <c r="F383" i="1"/>
  <c r="AA383" i="1"/>
  <c r="Y383" i="1"/>
  <c r="Z383" i="1"/>
  <c r="AA355" i="1"/>
  <c r="F355" i="1"/>
  <c r="Z355" i="1"/>
  <c r="Y355" i="1"/>
  <c r="F352" i="1"/>
  <c r="Z352" i="1"/>
  <c r="AA352" i="1"/>
  <c r="Y352" i="1"/>
  <c r="AA301" i="1"/>
  <c r="Y301" i="1"/>
  <c r="F301" i="1"/>
  <c r="Z301" i="1"/>
  <c r="F477" i="1"/>
  <c r="Z477" i="1"/>
  <c r="AA477" i="1"/>
  <c r="Y477" i="1"/>
  <c r="F433" i="1"/>
  <c r="Z433" i="1"/>
  <c r="AA433" i="1"/>
  <c r="Y433" i="1"/>
  <c r="AA295" i="1"/>
  <c r="Y295" i="1"/>
  <c r="F295" i="1"/>
  <c r="Z295" i="1"/>
  <c r="AA56" i="1"/>
  <c r="Z56" i="1"/>
  <c r="F56" i="1"/>
  <c r="Y56" i="1"/>
  <c r="F408" i="1"/>
  <c r="Z408" i="1"/>
  <c r="AA408" i="1"/>
  <c r="Y408" i="1"/>
  <c r="F130" i="1"/>
  <c r="AA130" i="1"/>
  <c r="Y130" i="1"/>
  <c r="Z130" i="1"/>
  <c r="F102" i="1"/>
  <c r="AA102" i="1"/>
  <c r="Y102" i="1"/>
  <c r="Z102" i="1"/>
  <c r="AA242" i="1"/>
  <c r="F242" i="1"/>
  <c r="Y242" i="1"/>
  <c r="Z242" i="1"/>
  <c r="F498" i="1"/>
  <c r="AA498" i="1"/>
  <c r="Y498" i="1"/>
  <c r="Z498" i="1"/>
  <c r="F222" i="1"/>
  <c r="AA222" i="1"/>
  <c r="Z222" i="1"/>
  <c r="Y222" i="1"/>
  <c r="F107" i="1"/>
  <c r="AA107" i="1"/>
  <c r="Z107" i="1"/>
  <c r="Y107" i="1"/>
  <c r="F204" i="1"/>
  <c r="AA204" i="1"/>
  <c r="Z204" i="1"/>
  <c r="Y204" i="1"/>
  <c r="F298" i="1"/>
  <c r="AA298" i="1"/>
  <c r="Z298" i="1"/>
  <c r="Y298" i="1"/>
  <c r="F335" i="1"/>
  <c r="AA335" i="1"/>
  <c r="Y335" i="1"/>
  <c r="Z335" i="1"/>
  <c r="F267" i="1"/>
  <c r="AA267" i="1"/>
  <c r="Y267" i="1"/>
  <c r="Z267" i="1"/>
  <c r="AA17" i="1"/>
  <c r="F17" i="1"/>
  <c r="Z17" i="1"/>
  <c r="Y17" i="1"/>
  <c r="F258" i="1"/>
  <c r="AA258" i="1"/>
  <c r="Z258" i="1"/>
  <c r="Y258" i="1"/>
  <c r="AA162" i="1"/>
  <c r="F162" i="1"/>
  <c r="Y162" i="1"/>
  <c r="Z162" i="1"/>
  <c r="F230" i="1"/>
  <c r="AA230" i="1"/>
  <c r="Z230" i="1"/>
  <c r="Y230" i="1"/>
  <c r="AA188" i="1"/>
  <c r="F188" i="1"/>
  <c r="Y188" i="1"/>
  <c r="Z188" i="1"/>
  <c r="AA484" i="1"/>
  <c r="F484" i="1"/>
  <c r="Y484" i="1"/>
  <c r="Z484" i="1"/>
  <c r="AA362" i="1"/>
  <c r="F362" i="1"/>
  <c r="Z362" i="1"/>
  <c r="Y362" i="1"/>
  <c r="AA227" i="1"/>
  <c r="F227" i="1"/>
  <c r="Z227" i="1"/>
  <c r="Y227" i="1"/>
  <c r="AA24" i="1"/>
  <c r="F24" i="1"/>
  <c r="Z24" i="1"/>
  <c r="Y24" i="1"/>
  <c r="F80" i="1"/>
  <c r="Y80" i="1"/>
  <c r="AA80" i="1"/>
  <c r="Z80" i="1"/>
  <c r="F292" i="1"/>
  <c r="Z292" i="1"/>
  <c r="AA292" i="1"/>
  <c r="Y292" i="1"/>
  <c r="F79" i="1"/>
  <c r="Y79" i="1"/>
  <c r="AA79" i="1"/>
  <c r="Z79" i="1"/>
  <c r="AA20" i="1"/>
  <c r="Y20" i="1"/>
  <c r="F20" i="1"/>
  <c r="Z20" i="1"/>
  <c r="F309" i="1"/>
  <c r="Z309" i="1"/>
  <c r="AA309" i="1"/>
  <c r="Y309" i="1"/>
  <c r="F280" i="1"/>
  <c r="Z280" i="1"/>
  <c r="AA280" i="1"/>
  <c r="Y280" i="1"/>
  <c r="AA471" i="1"/>
  <c r="F471" i="1"/>
  <c r="Y471" i="1"/>
  <c r="Z471" i="1"/>
  <c r="AA370" i="1"/>
  <c r="Y370" i="1"/>
  <c r="F370" i="1"/>
  <c r="Z370" i="1"/>
  <c r="AA438" i="1"/>
  <c r="Y438" i="1"/>
  <c r="F438" i="1"/>
  <c r="Z438" i="1"/>
  <c r="AA305" i="1"/>
  <c r="F305" i="1"/>
  <c r="Z305" i="1"/>
  <c r="Y305" i="1"/>
  <c r="AA269" i="1"/>
  <c r="F269" i="1"/>
  <c r="Z269" i="1"/>
  <c r="Y269" i="1"/>
  <c r="AA241" i="1"/>
  <c r="F241" i="1"/>
  <c r="Z241" i="1"/>
  <c r="Y241" i="1"/>
  <c r="AA253" i="1"/>
  <c r="F253" i="1"/>
  <c r="Y253" i="1"/>
  <c r="Z253" i="1"/>
  <c r="F286" i="1"/>
  <c r="AA286" i="1"/>
  <c r="Y286" i="1"/>
  <c r="Z286" i="1"/>
  <c r="F205" i="1"/>
  <c r="AA205" i="1"/>
  <c r="Z205" i="1"/>
  <c r="Y205" i="1"/>
  <c r="AA209" i="1"/>
  <c r="F209" i="1"/>
  <c r="Y209" i="1"/>
  <c r="Z209" i="1"/>
  <c r="AA157" i="1"/>
  <c r="F157" i="1"/>
  <c r="Y157" i="1"/>
  <c r="Z157" i="1"/>
  <c r="AA219" i="1"/>
  <c r="F219" i="1"/>
  <c r="Y219" i="1"/>
  <c r="Z219" i="1"/>
  <c r="F261" i="1"/>
  <c r="AA261" i="1"/>
  <c r="Y261" i="1"/>
  <c r="Z261" i="1"/>
  <c r="AA139" i="1"/>
  <c r="F139" i="1"/>
  <c r="Z139" i="1"/>
  <c r="Y139" i="1"/>
  <c r="F131" i="1"/>
  <c r="AA131" i="1"/>
  <c r="Z131" i="1"/>
  <c r="Y131" i="1"/>
  <c r="AA44" i="1"/>
  <c r="F44" i="1"/>
  <c r="Y44" i="1"/>
  <c r="Z44" i="1"/>
  <c r="AA278" i="1"/>
  <c r="F278" i="1"/>
  <c r="Y278" i="1"/>
  <c r="Z278" i="1"/>
  <c r="AA333" i="1"/>
  <c r="F333" i="1"/>
  <c r="Z333" i="1"/>
  <c r="Y333" i="1"/>
  <c r="AA411" i="1"/>
  <c r="Z411" i="1"/>
  <c r="F411" i="1"/>
  <c r="Y411" i="1"/>
  <c r="F353" i="1"/>
  <c r="Z353" i="1"/>
  <c r="AA353" i="1"/>
  <c r="Y353" i="1"/>
  <c r="AA74" i="1"/>
  <c r="Y74" i="1"/>
  <c r="F74" i="1"/>
  <c r="Z74" i="1"/>
  <c r="F478" i="1"/>
  <c r="Z478" i="1"/>
  <c r="AA478" i="1"/>
  <c r="Y478" i="1"/>
  <c r="AA283" i="1"/>
  <c r="Z283" i="1"/>
  <c r="F283" i="1"/>
  <c r="Y283" i="1"/>
  <c r="F300" i="1"/>
  <c r="Z300" i="1"/>
  <c r="AA300" i="1"/>
  <c r="Y300" i="1"/>
  <c r="AA246" i="1"/>
  <c r="Z246" i="1"/>
  <c r="F246" i="1"/>
  <c r="Y246" i="1"/>
  <c r="AA284" i="1"/>
  <c r="Y284" i="1"/>
  <c r="F284" i="1"/>
  <c r="Z284" i="1"/>
  <c r="AA145" i="1"/>
  <c r="Z145" i="1"/>
  <c r="F145" i="1"/>
  <c r="Y145" i="1"/>
  <c r="F119" i="1"/>
  <c r="AA119" i="1"/>
  <c r="Z119" i="1"/>
  <c r="Y119" i="1"/>
  <c r="AA521" i="1"/>
  <c r="F521" i="1"/>
  <c r="Z521" i="1"/>
  <c r="Y521" i="1"/>
  <c r="AA268" i="1"/>
  <c r="F268" i="1"/>
  <c r="Z268" i="1"/>
  <c r="Y268" i="1"/>
  <c r="F376" i="1"/>
  <c r="AA376" i="1"/>
  <c r="Z376" i="1"/>
  <c r="Y376" i="1"/>
  <c r="AA264" i="1"/>
  <c r="F264" i="1"/>
  <c r="Y264" i="1"/>
  <c r="Z264" i="1"/>
  <c r="F200" i="1"/>
  <c r="AA200" i="1"/>
  <c r="Z200" i="1"/>
  <c r="Y200" i="1"/>
  <c r="AA306" i="1"/>
  <c r="F306" i="1"/>
  <c r="Z306" i="1"/>
  <c r="Y306" i="1"/>
  <c r="AA243" i="1"/>
  <c r="F243" i="1"/>
  <c r="Y243" i="1"/>
  <c r="Z243" i="1"/>
  <c r="F32" i="1"/>
  <c r="AA32" i="1"/>
  <c r="Z32" i="1"/>
  <c r="Y32" i="1"/>
  <c r="AA144" i="1"/>
  <c r="F144" i="1"/>
  <c r="Y144" i="1"/>
  <c r="Z144" i="1"/>
  <c r="AA487" i="1"/>
  <c r="F487" i="1"/>
  <c r="Z487" i="1"/>
  <c r="Y487" i="1"/>
  <c r="F147" i="1"/>
  <c r="AA147" i="1"/>
  <c r="Z147" i="1"/>
  <c r="Y147" i="1"/>
  <c r="F367" i="1"/>
  <c r="AA367" i="1"/>
  <c r="Z367" i="1"/>
  <c r="Y367" i="1"/>
  <c r="AA175" i="1"/>
  <c r="F175" i="1"/>
  <c r="Y175" i="1"/>
  <c r="Z175" i="1"/>
  <c r="F30" i="1"/>
  <c r="AA30" i="1"/>
  <c r="Z30" i="1"/>
  <c r="Y30" i="1"/>
  <c r="AA211" i="1"/>
  <c r="F211" i="1"/>
  <c r="Y211" i="1"/>
  <c r="Z211" i="1"/>
  <c r="AA271" i="1"/>
  <c r="F271" i="1"/>
  <c r="Z271" i="1"/>
  <c r="Y271" i="1"/>
  <c r="F297" i="1"/>
  <c r="Z297" i="1"/>
  <c r="AA297" i="1"/>
  <c r="Y297" i="1"/>
  <c r="AA93" i="1"/>
  <c r="Y93" i="1"/>
  <c r="F93" i="1"/>
  <c r="Z93" i="1"/>
  <c r="AA399" i="1"/>
  <c r="Y399" i="1"/>
  <c r="F399" i="1"/>
  <c r="Z399" i="1"/>
  <c r="AA125" i="1"/>
  <c r="Z125" i="1"/>
  <c r="F125" i="1"/>
  <c r="Y125" i="1"/>
  <c r="F402" i="1"/>
  <c r="Y402" i="1"/>
  <c r="AA402" i="1"/>
  <c r="Z402" i="1"/>
  <c r="F293" i="1"/>
  <c r="Y293" i="1"/>
  <c r="AA293" i="1"/>
  <c r="Z293" i="1"/>
  <c r="AA59" i="1"/>
  <c r="Y59" i="1"/>
  <c r="F59" i="1"/>
  <c r="Z59" i="1"/>
  <c r="F129" i="1"/>
  <c r="Y129" i="1"/>
  <c r="AA129" i="1"/>
  <c r="Z129" i="1"/>
  <c r="AA149" i="1"/>
  <c r="Z149" i="1"/>
  <c r="F149" i="1"/>
  <c r="Y149" i="1"/>
  <c r="AA364" i="1"/>
  <c r="Z364" i="1"/>
  <c r="F364" i="1"/>
  <c r="Y364" i="1"/>
  <c r="F325" i="1"/>
  <c r="AA325" i="1"/>
  <c r="Z325" i="1"/>
  <c r="Y325" i="1"/>
  <c r="AA75" i="1"/>
  <c r="F75" i="1"/>
  <c r="Y75" i="1"/>
  <c r="Z75" i="1"/>
  <c r="F199" i="1"/>
  <c r="AA199" i="1"/>
  <c r="Z199" i="1"/>
  <c r="Y199" i="1"/>
  <c r="AA285" i="1"/>
  <c r="F285" i="1"/>
  <c r="Y285" i="1"/>
  <c r="Z285" i="1"/>
  <c r="AA9" i="1"/>
  <c r="F9" i="1"/>
  <c r="Z9" i="1"/>
  <c r="Y9" i="1"/>
  <c r="F220" i="1"/>
  <c r="AA220" i="1"/>
  <c r="Y220" i="1"/>
  <c r="Z220" i="1"/>
  <c r="AA160" i="1"/>
  <c r="F160" i="1"/>
  <c r="Z160" i="1"/>
  <c r="Y160" i="1"/>
  <c r="AA323" i="1"/>
  <c r="F323" i="1"/>
  <c r="Y323" i="1"/>
  <c r="Z323" i="1"/>
  <c r="F341" i="1"/>
  <c r="AA341" i="1"/>
  <c r="Y341" i="1"/>
  <c r="Z341" i="1"/>
  <c r="AA140" i="1"/>
  <c r="F140" i="1"/>
  <c r="Y140" i="1"/>
  <c r="Z140" i="1"/>
  <c r="F11" i="1"/>
  <c r="AA11" i="1"/>
  <c r="Z11" i="1"/>
  <c r="Y11" i="1"/>
  <c r="AA442" i="1"/>
  <c r="Z442" i="1"/>
  <c r="Y442" i="1"/>
  <c r="AA255" i="1"/>
  <c r="F255" i="1"/>
  <c r="Z255" i="1"/>
  <c r="Y255" i="1"/>
  <c r="AA104" i="1"/>
  <c r="F104" i="1"/>
  <c r="Z104" i="1"/>
  <c r="Y104" i="1"/>
  <c r="F237" i="1"/>
  <c r="AA237" i="1"/>
  <c r="Z237" i="1"/>
  <c r="Y237" i="1"/>
  <c r="F110" i="1"/>
  <c r="AA110" i="1"/>
  <c r="Z110" i="1"/>
  <c r="Y110" i="1"/>
  <c r="F503" i="1"/>
  <c r="Y503" i="1"/>
  <c r="AA503" i="1"/>
  <c r="Z503" i="1"/>
  <c r="F67" i="1"/>
  <c r="Y67" i="1"/>
  <c r="AA67" i="1"/>
  <c r="Z67" i="1"/>
  <c r="AA434" i="1"/>
  <c r="Y434" i="1"/>
  <c r="F434" i="1"/>
  <c r="Z434" i="1"/>
  <c r="AA437" i="1"/>
  <c r="Y437" i="1"/>
  <c r="F437" i="1"/>
  <c r="Z437" i="1"/>
  <c r="AA92" i="1"/>
  <c r="Y92" i="1"/>
  <c r="F92" i="1"/>
  <c r="Z92" i="1"/>
  <c r="AA366" i="1"/>
  <c r="Y366" i="1"/>
  <c r="F366" i="1"/>
  <c r="Z366" i="1"/>
  <c r="AA463" i="1"/>
  <c r="Y463" i="1"/>
  <c r="F463" i="1"/>
  <c r="Z463" i="1"/>
  <c r="AA379" i="1"/>
  <c r="F379" i="1"/>
  <c r="Z379" i="1"/>
  <c r="Y379" i="1"/>
  <c r="F382" i="1"/>
  <c r="AA382" i="1"/>
  <c r="Y382" i="1"/>
  <c r="Z382" i="1"/>
  <c r="F228" i="1"/>
  <c r="AA228" i="1"/>
  <c r="Y228" i="1"/>
  <c r="Z228" i="1"/>
  <c r="AA108" i="1"/>
  <c r="F108" i="1"/>
  <c r="Z108" i="1"/>
  <c r="Y108" i="1"/>
  <c r="F377" i="1"/>
  <c r="AA377" i="1"/>
  <c r="Z377" i="1"/>
  <c r="Y377" i="1"/>
  <c r="AA31" i="1"/>
  <c r="F31" i="1"/>
  <c r="Y31" i="1"/>
  <c r="Z31" i="1"/>
  <c r="AA368" i="1"/>
  <c r="F368" i="1"/>
  <c r="Y368" i="1"/>
  <c r="Z368" i="1"/>
  <c r="AA229" i="1"/>
  <c r="F229" i="1"/>
  <c r="Z229" i="1"/>
  <c r="Y229" i="1"/>
  <c r="F153" i="1"/>
  <c r="AA153" i="1"/>
  <c r="Y153" i="1"/>
  <c r="Z153" i="1"/>
  <c r="AA312" i="1"/>
  <c r="F312" i="1"/>
  <c r="Y312" i="1"/>
  <c r="Z312" i="1"/>
  <c r="F217" i="1"/>
  <c r="AA217" i="1"/>
  <c r="Z217" i="1"/>
  <c r="Y217" i="1"/>
  <c r="AA128" i="1"/>
  <c r="Z128" i="1"/>
  <c r="F128" i="1"/>
  <c r="Y128" i="1"/>
  <c r="AA369" i="1"/>
  <c r="Y369" i="1"/>
  <c r="F369" i="1"/>
  <c r="Z369" i="1"/>
  <c r="F232" i="1"/>
  <c r="Z232" i="1"/>
  <c r="AA232" i="1"/>
  <c r="Y232" i="1"/>
  <c r="AA397" i="1"/>
  <c r="Y397" i="1"/>
  <c r="F397" i="1"/>
  <c r="Z397" i="1"/>
  <c r="F429" i="1"/>
  <c r="Y429" i="1"/>
  <c r="AA429" i="1"/>
  <c r="Z429" i="1"/>
  <c r="AA480" i="1"/>
  <c r="Y480" i="1"/>
  <c r="F480" i="1"/>
  <c r="Z480" i="1"/>
  <c r="AA514" i="1"/>
  <c r="Y514" i="1"/>
  <c r="F514" i="1"/>
  <c r="Z514" i="1"/>
  <c r="AA291" i="1"/>
  <c r="Y291" i="1"/>
  <c r="F291" i="1"/>
  <c r="Z291" i="1"/>
  <c r="AA36" i="1"/>
  <c r="Y36" i="1"/>
  <c r="F36" i="1"/>
  <c r="Z36" i="1"/>
  <c r="AA252" i="1"/>
  <c r="F252" i="1"/>
  <c r="Y252" i="1"/>
  <c r="Z252" i="1"/>
  <c r="F475" i="1"/>
  <c r="AA475" i="1"/>
  <c r="Y475" i="1"/>
  <c r="Z475" i="1"/>
  <c r="F340" i="1"/>
  <c r="AA340" i="1"/>
  <c r="Y340" i="1"/>
  <c r="Z340" i="1"/>
  <c r="F329" i="1"/>
  <c r="AA329" i="1"/>
  <c r="Y329" i="1"/>
  <c r="Z329" i="1"/>
  <c r="F33" i="1"/>
  <c r="AA33" i="1"/>
  <c r="Y33" i="1"/>
  <c r="Z33" i="1"/>
  <c r="F247" i="1"/>
  <c r="AA247" i="1"/>
  <c r="Y247" i="1"/>
  <c r="Z247" i="1"/>
  <c r="F263" i="1"/>
  <c r="AA263" i="1"/>
  <c r="Z263" i="1"/>
  <c r="Y263" i="1"/>
  <c r="AA206" i="1"/>
  <c r="F206" i="1"/>
  <c r="Z206" i="1"/>
  <c r="Y206" i="1"/>
  <c r="AA274" i="1"/>
  <c r="F274" i="1"/>
  <c r="Y274" i="1"/>
  <c r="Z274" i="1"/>
  <c r="F452" i="1"/>
  <c r="AA452" i="1"/>
  <c r="Z452" i="1"/>
  <c r="Y452" i="1"/>
  <c r="F146" i="1"/>
  <c r="AA146" i="1"/>
  <c r="Z146" i="1"/>
  <c r="Y146" i="1"/>
  <c r="F249" i="1"/>
  <c r="AA249" i="1"/>
  <c r="Y249" i="1"/>
  <c r="Z249" i="1"/>
  <c r="F176" i="1"/>
  <c r="AA176" i="1"/>
  <c r="Y176" i="1"/>
  <c r="Z176" i="1"/>
  <c r="F304" i="1"/>
  <c r="AA304" i="1"/>
  <c r="Z304" i="1"/>
  <c r="Y304" i="1"/>
  <c r="F330" i="1"/>
  <c r="AA330" i="1"/>
  <c r="Y330" i="1"/>
  <c r="Z330" i="1"/>
  <c r="Y464" i="1"/>
  <c r="F464" i="1"/>
  <c r="Z464" i="1"/>
  <c r="AA464" i="1"/>
  <c r="Y413" i="1"/>
  <c r="F413" i="1"/>
  <c r="Z413" i="1"/>
  <c r="AA413" i="1"/>
  <c r="F519" i="1"/>
  <c r="Y519" i="1"/>
  <c r="Z519" i="1"/>
  <c r="Z343" i="1"/>
  <c r="F343" i="1"/>
  <c r="Y343" i="1"/>
  <c r="AA343" i="1"/>
  <c r="Y86" i="1"/>
  <c r="F86" i="1"/>
  <c r="Z86" i="1"/>
  <c r="AA86" i="1"/>
  <c r="Z363" i="1"/>
  <c r="F363" i="1"/>
  <c r="Y363" i="1"/>
  <c r="AA363" i="1"/>
  <c r="F127" i="1"/>
  <c r="Y127" i="1"/>
  <c r="AA127" i="1"/>
  <c r="Z127" i="1"/>
  <c r="Y435" i="1"/>
  <c r="AA435" i="1"/>
  <c r="Z435" i="1"/>
  <c r="F435" i="1"/>
  <c r="AA374" i="1"/>
  <c r="F374" i="1"/>
  <c r="Y374" i="1"/>
  <c r="Z374" i="1"/>
  <c r="AA384" i="1"/>
  <c r="F384" i="1"/>
  <c r="Y384" i="1"/>
  <c r="Z384" i="1"/>
  <c r="AA331" i="1"/>
  <c r="F331" i="1"/>
  <c r="Y331" i="1"/>
  <c r="Z331" i="1"/>
  <c r="F451" i="1"/>
  <c r="AA451" i="1"/>
  <c r="Z451" i="1"/>
  <c r="Y451" i="1"/>
  <c r="F191" i="1"/>
  <c r="AA191" i="1"/>
  <c r="Z191" i="1"/>
  <c r="Y191" i="1"/>
  <c r="F118" i="1"/>
  <c r="AA118" i="1"/>
  <c r="Z118" i="1"/>
  <c r="Y118" i="1"/>
  <c r="F485" i="1"/>
  <c r="AA485" i="1"/>
  <c r="Z485" i="1"/>
  <c r="Y485" i="1"/>
  <c r="AA210" i="1"/>
  <c r="F210" i="1"/>
  <c r="Z210" i="1"/>
  <c r="Y210" i="1"/>
  <c r="F273" i="1"/>
  <c r="AA273" i="1"/>
  <c r="Z273" i="1"/>
  <c r="Y273" i="1"/>
  <c r="F515" i="1"/>
  <c r="AA515" i="1"/>
  <c r="Z515" i="1"/>
  <c r="Y515" i="1"/>
  <c r="AA42" i="1"/>
  <c r="F42" i="1"/>
  <c r="Y42" i="1"/>
  <c r="Z42" i="1"/>
  <c r="F15" i="1"/>
  <c r="AA15" i="1"/>
  <c r="Z15" i="1"/>
  <c r="Y15" i="1"/>
  <c r="AA302" i="1"/>
  <c r="F302" i="1"/>
  <c r="Z302" i="1"/>
  <c r="Y302" i="1"/>
  <c r="F499" i="1"/>
  <c r="AA499" i="1"/>
  <c r="Y499" i="1"/>
  <c r="Z499" i="1"/>
  <c r="F221" i="1"/>
  <c r="AA221" i="1"/>
  <c r="Y221" i="1"/>
  <c r="Z221" i="1"/>
  <c r="AA443" i="1"/>
  <c r="F443" i="1"/>
  <c r="Y443" i="1"/>
  <c r="Z443" i="1"/>
  <c r="AA87" i="1"/>
  <c r="Z87" i="1"/>
  <c r="F87" i="1"/>
  <c r="Y87" i="1"/>
  <c r="AA459" i="1"/>
  <c r="Y459" i="1"/>
  <c r="F459" i="1"/>
  <c r="Z459" i="1"/>
  <c r="Z420" i="1"/>
  <c r="AA420" i="1"/>
  <c r="Y420" i="1"/>
  <c r="F420" i="1"/>
  <c r="Y439" i="1"/>
  <c r="F439" i="1"/>
  <c r="Z439" i="1"/>
  <c r="AA439" i="1"/>
  <c r="F405" i="1"/>
  <c r="AA405" i="1"/>
  <c r="Y405" i="1"/>
  <c r="Z405" i="1"/>
  <c r="Z151" i="1"/>
  <c r="F151" i="1"/>
  <c r="Y151" i="1"/>
  <c r="AA151" i="1"/>
  <c r="F22" i="1"/>
  <c r="AA22" i="1"/>
  <c r="Z22" i="1"/>
  <c r="Y22" i="1"/>
  <c r="F479" i="1"/>
  <c r="Z479" i="1"/>
  <c r="AA479" i="1"/>
  <c r="Y479" i="1"/>
  <c r="F294" i="1"/>
  <c r="AA294" i="1"/>
  <c r="Y294" i="1"/>
  <c r="Z294" i="1"/>
  <c r="Z396" i="1"/>
  <c r="F396" i="1"/>
  <c r="Y396" i="1"/>
  <c r="AA396" i="1"/>
  <c r="AA83" i="1"/>
  <c r="F83" i="1"/>
  <c r="Y83" i="1"/>
  <c r="Z83" i="1"/>
  <c r="AA338" i="1"/>
  <c r="F338" i="1"/>
  <c r="Z338" i="1"/>
  <c r="Y338" i="1"/>
  <c r="AA299" i="1"/>
  <c r="F299" i="1"/>
  <c r="Z299" i="1"/>
  <c r="Y299" i="1"/>
  <c r="F240" i="1"/>
  <c r="AA240" i="1"/>
  <c r="Y240" i="1"/>
  <c r="Z240" i="1"/>
  <c r="AA527" i="1"/>
  <c r="F527" i="1"/>
  <c r="Z527" i="1"/>
  <c r="Y527" i="1"/>
  <c r="AA495" i="1"/>
  <c r="F495" i="1"/>
  <c r="Z495" i="1"/>
  <c r="Y495" i="1"/>
  <c r="AA313" i="1"/>
  <c r="F313" i="1"/>
  <c r="Z313" i="1"/>
  <c r="Y313" i="1"/>
  <c r="F180" i="1"/>
  <c r="AA180" i="1"/>
  <c r="Z180" i="1"/>
  <c r="Y180" i="1"/>
  <c r="AA266" i="1"/>
  <c r="F266" i="1"/>
  <c r="Z266" i="1"/>
  <c r="Y266" i="1"/>
  <c r="AA483" i="1"/>
  <c r="F483" i="1"/>
  <c r="Z483" i="1"/>
  <c r="Y483" i="1"/>
  <c r="AA265" i="1"/>
  <c r="F265" i="1"/>
  <c r="Z265" i="1"/>
  <c r="Y265" i="1"/>
  <c r="AA27" i="1"/>
  <c r="F27" i="1"/>
  <c r="Z27" i="1"/>
  <c r="Y27" i="1"/>
  <c r="AA496" i="1"/>
  <c r="F496" i="1"/>
  <c r="Z496" i="1"/>
  <c r="Y496" i="1"/>
  <c r="F216" i="1"/>
  <c r="AA216" i="1"/>
  <c r="Z216" i="1"/>
  <c r="Y216" i="1"/>
  <c r="AA490" i="1"/>
  <c r="F490" i="1"/>
  <c r="Z490" i="1"/>
  <c r="Y490" i="1"/>
  <c r="F457" i="1"/>
  <c r="AA457" i="1"/>
  <c r="Y457" i="1"/>
  <c r="Z457" i="1"/>
  <c r="F494" i="1"/>
  <c r="AA494" i="1"/>
  <c r="Z494" i="1"/>
  <c r="Y494" i="1"/>
  <c r="AA482" i="1"/>
  <c r="F482" i="1"/>
  <c r="Y482" i="1"/>
  <c r="Z482" i="1"/>
  <c r="Y528" i="1"/>
  <c r="F528" i="1"/>
  <c r="Z528" i="1"/>
  <c r="AA528" i="1"/>
  <c r="AA40" i="1"/>
  <c r="F40" i="1"/>
  <c r="Y40" i="1"/>
  <c r="Z40" i="1"/>
  <c r="A23" i="1"/>
  <c r="A25" i="1"/>
  <c r="A27" i="1"/>
  <c r="A28" i="1"/>
  <c r="A29" i="1"/>
  <c r="A31" i="1"/>
  <c r="A32" i="1"/>
  <c r="A33" i="1"/>
  <c r="A34" i="1"/>
  <c r="A35" i="1"/>
  <c r="A36" i="1"/>
  <c r="A38" i="1"/>
  <c r="A39" i="1"/>
  <c r="A40" i="1"/>
  <c r="A43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 s="1"/>
  <c r="C123" i="3" l="1"/>
  <c r="B95" i="3"/>
  <c r="C18" i="3"/>
  <c r="A55" i="3"/>
  <c r="B60" i="3"/>
  <c r="B5" i="3"/>
  <c r="B6" i="3"/>
  <c r="B92" i="3"/>
  <c r="A87" i="3"/>
  <c r="A20" i="3"/>
  <c r="C37" i="3"/>
  <c r="B77" i="3"/>
  <c r="C84" i="3"/>
  <c r="B108" i="3"/>
  <c r="C52" i="3"/>
  <c r="A43" i="3"/>
  <c r="A13" i="3"/>
  <c r="B7" i="3"/>
  <c r="A121" i="3"/>
  <c r="C114" i="3"/>
  <c r="B102" i="3"/>
  <c r="C65" i="3"/>
  <c r="A57" i="3"/>
  <c r="A44" i="3"/>
  <c r="C108" i="3"/>
  <c r="B88" i="3"/>
  <c r="C5" i="3"/>
  <c r="A45" i="3"/>
  <c r="B27" i="3"/>
  <c r="B48" i="3"/>
  <c r="C116" i="3"/>
  <c r="B117" i="3"/>
  <c r="C67" i="3"/>
  <c r="B19" i="3"/>
  <c r="C30" i="3"/>
  <c r="A100" i="3"/>
  <c r="A92" i="3"/>
  <c r="C66" i="3"/>
  <c r="A11" i="3"/>
  <c r="B23" i="3"/>
  <c r="A18" i="3"/>
  <c r="A93" i="3"/>
  <c r="C117" i="3"/>
  <c r="C29" i="3"/>
  <c r="B78" i="3"/>
  <c r="C24" i="3"/>
  <c r="A94" i="3"/>
  <c r="B91" i="3"/>
  <c r="C22" i="3"/>
  <c r="B32" i="3"/>
  <c r="A58" i="3"/>
  <c r="C45" i="3"/>
  <c r="B116" i="3"/>
  <c r="C87" i="3"/>
  <c r="A41" i="3"/>
  <c r="A66" i="3"/>
  <c r="A26" i="3"/>
  <c r="C95" i="3"/>
  <c r="B84" i="3"/>
  <c r="C44" i="3"/>
  <c r="A2" i="3"/>
  <c r="C69" i="3"/>
  <c r="A63" i="3"/>
  <c r="A120" i="3"/>
  <c r="C118" i="3"/>
  <c r="C75" i="3"/>
  <c r="A60" i="3"/>
  <c r="C10" i="3"/>
  <c r="B121" i="3"/>
  <c r="A104" i="3"/>
  <c r="C88" i="3"/>
  <c r="B9" i="3"/>
  <c r="C53" i="3"/>
  <c r="B52" i="3"/>
  <c r="C51" i="3"/>
  <c r="C90" i="3"/>
  <c r="A91" i="3"/>
  <c r="C58" i="3"/>
  <c r="A73" i="3"/>
  <c r="C48" i="3"/>
  <c r="A86" i="3"/>
  <c r="C100" i="3"/>
  <c r="A75" i="3"/>
  <c r="A53" i="3"/>
  <c r="B13" i="3"/>
  <c r="A77" i="3"/>
  <c r="A122" i="3"/>
  <c r="B103" i="3"/>
  <c r="B113" i="3"/>
  <c r="C55" i="3"/>
  <c r="B76" i="3"/>
  <c r="B100" i="3"/>
  <c r="B57" i="3"/>
  <c r="C121" i="3"/>
  <c r="A9" i="3"/>
  <c r="C102" i="3"/>
  <c r="B55" i="3"/>
  <c r="B109" i="3"/>
  <c r="A76" i="3"/>
  <c r="B83" i="3"/>
  <c r="A36" i="3"/>
  <c r="C111" i="3"/>
  <c r="B38" i="3"/>
  <c r="C94" i="3"/>
  <c r="C64" i="3"/>
  <c r="B81" i="3"/>
  <c r="B21" i="3"/>
  <c r="B115" i="3"/>
  <c r="A74" i="3"/>
  <c r="B40" i="3"/>
  <c r="A21" i="3"/>
  <c r="B10" i="3"/>
  <c r="A89" i="3"/>
  <c r="C11" i="3"/>
  <c r="A118" i="3"/>
  <c r="A38" i="3"/>
  <c r="A79" i="3"/>
  <c r="A22" i="3"/>
  <c r="C115" i="3"/>
  <c r="C23" i="3"/>
  <c r="A103" i="3"/>
  <c r="C6" i="3"/>
  <c r="B110" i="3"/>
  <c r="A112" i="3"/>
  <c r="B35" i="3"/>
  <c r="A61" i="3"/>
  <c r="C8" i="3"/>
  <c r="B51" i="3"/>
  <c r="A123" i="3"/>
  <c r="A110" i="3"/>
  <c r="B59" i="3"/>
  <c r="B63" i="3"/>
  <c r="A16" i="3"/>
  <c r="C54" i="3"/>
  <c r="B101" i="3"/>
  <c r="B111" i="3"/>
  <c r="B53" i="3"/>
  <c r="B11" i="3"/>
  <c r="A17" i="3"/>
  <c r="A65" i="3"/>
  <c r="B104" i="3"/>
  <c r="A109" i="3"/>
  <c r="A47" i="3"/>
  <c r="B69" i="3"/>
  <c r="A27" i="3"/>
  <c r="C91" i="3"/>
  <c r="C106" i="3"/>
  <c r="A40" i="3"/>
  <c r="B47" i="3"/>
  <c r="B56" i="3"/>
  <c r="A46" i="3"/>
  <c r="B120" i="3"/>
  <c r="A119" i="3"/>
  <c r="C26" i="3"/>
  <c r="C47" i="3"/>
  <c r="A69" i="3"/>
  <c r="C28" i="3"/>
  <c r="C104" i="3"/>
  <c r="B82" i="3"/>
  <c r="C9" i="3"/>
  <c r="C70" i="3"/>
  <c r="B45" i="3"/>
  <c r="C31" i="3"/>
  <c r="B118" i="3"/>
  <c r="A80" i="3"/>
  <c r="A52" i="3"/>
  <c r="C25" i="3"/>
  <c r="C71" i="3"/>
  <c r="A105" i="3"/>
  <c r="C109" i="3"/>
  <c r="A4" i="3"/>
  <c r="A24" i="3"/>
  <c r="C73" i="3"/>
  <c r="C27" i="3"/>
  <c r="C105" i="3"/>
  <c r="A97" i="3"/>
  <c r="B14" i="3"/>
  <c r="B54" i="3"/>
  <c r="C41" i="3"/>
  <c r="C101" i="3"/>
  <c r="C99" i="3"/>
  <c r="B26" i="3"/>
  <c r="A12" i="3"/>
  <c r="A71" i="3"/>
  <c r="A68" i="3"/>
  <c r="C86" i="3"/>
  <c r="C119" i="3"/>
  <c r="B74" i="3"/>
  <c r="C56" i="3"/>
  <c r="C68" i="3"/>
  <c r="C82" i="3"/>
  <c r="B85" i="3"/>
  <c r="B70" i="3"/>
  <c r="B58" i="3"/>
  <c r="B20" i="3"/>
  <c r="B64" i="3"/>
  <c r="A98" i="3"/>
  <c r="C89" i="3"/>
  <c r="C12" i="3"/>
  <c r="C78" i="3"/>
  <c r="B39" i="3"/>
  <c r="C122" i="3"/>
  <c r="B96" i="3"/>
  <c r="A101" i="3"/>
  <c r="B41" i="3"/>
  <c r="A15" i="3"/>
  <c r="A6" i="3"/>
  <c r="B24" i="3"/>
  <c r="C103" i="3"/>
  <c r="A99" i="3"/>
  <c r="C61" i="3"/>
  <c r="A19" i="3"/>
  <c r="C72" i="3"/>
  <c r="A59" i="3"/>
  <c r="C7" i="3"/>
  <c r="B16" i="3"/>
  <c r="B42" i="3"/>
  <c r="A108" i="3"/>
  <c r="B15" i="3"/>
  <c r="A14" i="3"/>
  <c r="C4" i="3"/>
  <c r="C46" i="3"/>
  <c r="B122" i="3"/>
  <c r="A8" i="3"/>
  <c r="A23" i="3"/>
  <c r="C15" i="3"/>
  <c r="B106" i="3"/>
  <c r="C59" i="3"/>
  <c r="B73" i="3"/>
  <c r="B107" i="3"/>
  <c r="A31" i="3"/>
  <c r="B87" i="3"/>
  <c r="A29" i="3"/>
  <c r="A111" i="3"/>
  <c r="B75" i="3"/>
  <c r="B99" i="3"/>
  <c r="B25" i="3"/>
  <c r="C76" i="3"/>
  <c r="A30" i="3"/>
  <c r="C112" i="3"/>
  <c r="A33" i="3"/>
  <c r="A54" i="3"/>
  <c r="A39" i="3"/>
  <c r="B33" i="3"/>
  <c r="A3" i="3"/>
  <c r="C110" i="3"/>
  <c r="B79" i="3"/>
  <c r="C62" i="3"/>
  <c r="A70" i="3"/>
  <c r="A56" i="3"/>
  <c r="A28" i="3"/>
  <c r="C97" i="3"/>
  <c r="C113" i="3"/>
  <c r="B72" i="3"/>
  <c r="B12" i="3"/>
  <c r="B37" i="3"/>
  <c r="B123" i="3"/>
  <c r="B119" i="3"/>
  <c r="A51" i="3"/>
  <c r="B68" i="3"/>
  <c r="B8" i="3"/>
  <c r="C42" i="3"/>
  <c r="B50" i="3"/>
  <c r="A114" i="3"/>
  <c r="A83" i="3"/>
  <c r="A34" i="3"/>
  <c r="C40" i="3"/>
  <c r="A7" i="3"/>
  <c r="B114" i="3"/>
  <c r="A82" i="3"/>
  <c r="C14" i="3"/>
  <c r="C3" i="3"/>
  <c r="B22" i="3"/>
  <c r="A49" i="3"/>
  <c r="A95" i="3"/>
  <c r="C96" i="3"/>
  <c r="B3" i="3"/>
  <c r="C74" i="3"/>
  <c r="B49" i="3"/>
  <c r="A90" i="3"/>
  <c r="B98" i="3"/>
  <c r="C19" i="3"/>
  <c r="C63" i="3"/>
  <c r="A62" i="3"/>
  <c r="B46" i="3"/>
  <c r="C120" i="3"/>
  <c r="B97" i="3"/>
  <c r="A102" i="3"/>
  <c r="B44" i="3"/>
  <c r="B65" i="3"/>
  <c r="C33" i="3"/>
  <c r="C107" i="3"/>
  <c r="B94" i="3"/>
  <c r="C39" i="3"/>
  <c r="C38" i="3"/>
  <c r="A25" i="3"/>
  <c r="C34" i="3"/>
  <c r="C92" i="3"/>
  <c r="C79" i="3"/>
  <c r="A35" i="3"/>
  <c r="B2" i="3"/>
  <c r="A5" i="3"/>
  <c r="C80" i="3"/>
  <c r="A113" i="3"/>
  <c r="C36" i="3"/>
  <c r="C77" i="3"/>
  <c r="C57" i="3"/>
  <c r="C21" i="3"/>
  <c r="C98" i="3"/>
  <c r="A88" i="3"/>
  <c r="B62" i="3"/>
  <c r="C2" i="3"/>
  <c r="C20" i="3"/>
  <c r="A116" i="3"/>
  <c r="B89" i="3"/>
  <c r="A48" i="3"/>
  <c r="B18" i="3"/>
  <c r="B43" i="3"/>
  <c r="B28" i="3"/>
  <c r="A85" i="3"/>
  <c r="B93" i="3"/>
  <c r="A42" i="3"/>
  <c r="A64" i="3"/>
  <c r="B66" i="3"/>
  <c r="B90" i="3"/>
  <c r="B112" i="3"/>
  <c r="C60" i="3"/>
  <c r="C50" i="3"/>
  <c r="C13" i="3"/>
  <c r="B17" i="3"/>
  <c r="B31" i="3"/>
  <c r="B86" i="3"/>
  <c r="B80" i="3"/>
  <c r="C35" i="3"/>
  <c r="A67" i="3"/>
  <c r="A96" i="3"/>
  <c r="C32" i="3"/>
  <c r="C85" i="3"/>
  <c r="A10" i="3"/>
  <c r="A84" i="3"/>
  <c r="B4" i="3"/>
  <c r="B105" i="3"/>
  <c r="B29" i="3"/>
  <c r="C83" i="3"/>
  <c r="A72" i="3"/>
  <c r="A81" i="3"/>
  <c r="A32" i="3"/>
  <c r="C17" i="3"/>
  <c r="B36" i="3"/>
  <c r="C93" i="3"/>
  <c r="C43" i="3"/>
  <c r="B30" i="3"/>
  <c r="B67" i="3"/>
  <c r="A107" i="3"/>
  <c r="A106" i="3"/>
  <c r="A50" i="3"/>
  <c r="C49" i="3"/>
  <c r="B71" i="3"/>
  <c r="A117" i="3"/>
  <c r="C16" i="3"/>
  <c r="B34" i="3"/>
  <c r="A37" i="3"/>
  <c r="C81" i="3"/>
  <c r="B61" i="3"/>
  <c r="A115" i="3"/>
  <c r="A78" i="3"/>
  <c r="B125" i="3"/>
  <c r="C132" i="3"/>
  <c r="C131" i="3"/>
  <c r="C134" i="3"/>
  <c r="A126" i="3"/>
  <c r="A132" i="3"/>
  <c r="B126" i="3"/>
  <c r="B124" i="3"/>
  <c r="A131" i="3"/>
  <c r="A127" i="3"/>
  <c r="B132" i="3"/>
  <c r="C130" i="3"/>
  <c r="B129" i="3"/>
  <c r="C126" i="3"/>
  <c r="A133" i="3"/>
  <c r="A134" i="3"/>
  <c r="B131" i="3"/>
  <c r="B130" i="3"/>
  <c r="C128" i="3"/>
  <c r="A128" i="3"/>
  <c r="C133" i="3"/>
  <c r="B128" i="3"/>
  <c r="A124" i="3"/>
  <c r="B127" i="3"/>
  <c r="C125" i="3"/>
  <c r="B134" i="3"/>
  <c r="A129" i="3"/>
  <c r="C129" i="3"/>
  <c r="A130" i="3"/>
  <c r="C127" i="3"/>
  <c r="B133" i="3"/>
  <c r="C124" i="3"/>
  <c r="A125" i="3"/>
</calcChain>
</file>

<file path=xl/comments1.xml><?xml version="1.0" encoding="utf-8"?>
<comments xmlns="http://schemas.openxmlformats.org/spreadsheetml/2006/main">
  <authors>
    <author>Hp</author>
  </authors>
  <commentList>
    <comment ref="A77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KOXY 701 HABIS
</t>
        </r>
      </text>
    </comment>
    <comment ref="B1936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609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<sst xmlns="http://schemas.openxmlformats.org/spreadsheetml/2006/main" count="45455" uniqueCount="7335">
  <si>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</si>
  <si>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</si>
  <si>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</si>
  <si>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</si>
  <si>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</si>
  <si>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</si>
  <si>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</si>
  <si>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</si>
  <si>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</si>
  <si>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</si>
  <si>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</si>
  <si>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</si>
  <si>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</si>
  <si>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</si>
  <si>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</si>
  <si>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</si>
  <si>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</si>
  <si>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</si>
  <si>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</si>
  <si>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</si>
  <si>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</si>
  <si>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</si>
  <si>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</si>
  <si>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</si>
  <si>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</si>
  <si>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</si>
  <si>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</si>
  <si>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</si>
  <si>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</si>
  <si>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</si>
  <si>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</si>
  <si>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</si>
  <si>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</si>
  <si>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</si>
  <si>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</si>
  <si>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</si>
  <si>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</si>
  <si>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</si>
  <si>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</si>
  <si>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</si>
  <si>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</si>
  <si>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</si>
  <si>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</si>
  <si>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</si>
  <si>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</si>
  <si>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</si>
  <si>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</si>
  <si>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</si>
  <si>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</si>
  <si>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</si>
  <si>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</si>
  <si>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</si>
  <si>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</si>
  <si>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</si>
  <si>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</si>
  <si>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</si>
  <si>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</si>
  <si>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</si>
  <si>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</si>
  <si>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</si>
  <si>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</si>
  <si>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</si>
  <si>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</si>
  <si>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</si>
  <si>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</si>
  <si>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</si>
  <si>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</si>
  <si>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</si>
  <si>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</si>
  <si>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</si>
  <si>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</si>
  <si>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</si>
  <si>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</si>
  <si>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</si>
  <si>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</si>
  <si>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</si>
  <si>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</si>
  <si>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</si>
  <si>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</si>
  <si>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</si>
  <si>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</si>
  <si>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</si>
  <si>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</si>
  <si>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</si>
  <si>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</si>
  <si>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</si>
  <si>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</si>
  <si>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</si>
  <si>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</si>
  <si>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</si>
  <si>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</si>
  <si>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</si>
  <si>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</si>
  <si>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</si>
  <si>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</si>
  <si>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</si>
  <si>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</si>
  <si>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</si>
  <si>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</si>
  <si>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</si>
  <si>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</si>
  <si>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</si>
  <si>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</si>
  <si>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</si>
  <si>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</si>
  <si>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</si>
  <si>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</si>
  <si>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</si>
  <si>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</si>
  <si>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</si>
  <si>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</si>
  <si>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</si>
  <si>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</si>
  <si>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</si>
  <si>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</si>
  <si>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</si>
  <si>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</si>
  <si>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</si>
  <si>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</si>
  <si>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</si>
  <si>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</si>
  <si>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</si>
  <si>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</si>
  <si>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</si>
  <si>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</si>
  <si>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</si>
  <si>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</si>
  <si>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</si>
  <si>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</si>
  <si>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</si>
  <si>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</si>
  <si>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</si>
  <si>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</si>
  <si>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</si>
  <si>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</si>
  <si>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</si>
  <si>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</si>
  <si>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</si>
  <si>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</si>
  <si>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</si>
  <si>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</si>
  <si>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</si>
  <si>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</si>
  <si>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</si>
  <si>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</si>
  <si>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</si>
  <si>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</si>
  <si>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</si>
  <si>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</si>
  <si>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</si>
  <si>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</si>
  <si>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</si>
  <si>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</si>
  <si>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</si>
  <si>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</si>
  <si>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</si>
  <si>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</si>
  <si>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</si>
  <si>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</si>
  <si>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</si>
  <si>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</si>
  <si>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</si>
  <si>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</si>
  <si>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</si>
  <si>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</si>
  <si>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</si>
  <si>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</si>
  <si>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</si>
  <si>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</si>
  <si>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</si>
  <si>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</si>
  <si>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</si>
  <si>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</si>
  <si>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</si>
  <si>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</si>
  <si>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</si>
  <si>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</si>
  <si>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</si>
  <si>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</si>
  <si>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</si>
  <si>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</si>
  <si>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</si>
  <si>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</si>
  <si>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</si>
  <si>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</si>
  <si>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</si>
  <si>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</si>
  <si>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</si>
  <si>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</si>
  <si>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</si>
  <si>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</si>
  <si>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</si>
  <si>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</si>
  <si>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</si>
  <si>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</si>
  <si>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</si>
  <si>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</si>
  <si>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</si>
  <si>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</si>
  <si>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</si>
  <si>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</si>
  <si>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</si>
  <si>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</si>
  <si>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</si>
  <si>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</si>
  <si>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</si>
  <si>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</si>
  <si>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</si>
  <si>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</si>
  <si>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</si>
  <si>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</si>
  <si>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</si>
  <si>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</si>
  <si>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</si>
  <si>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</si>
  <si>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</si>
  <si>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</si>
  <si>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</si>
  <si>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</si>
  <si>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</si>
  <si>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</si>
  <si>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</si>
  <si>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</si>
  <si>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</si>
  <si>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</si>
  <si>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</si>
  <si>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</si>
  <si>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</si>
  <si>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</si>
  <si>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</si>
  <si>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</si>
  <si>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</si>
  <si>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</si>
  <si>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</si>
  <si>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</si>
  <si>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</si>
  <si>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</si>
  <si>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</si>
  <si>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</si>
  <si>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</si>
  <si>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</si>
  <si>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</si>
  <si>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</si>
  <si>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</si>
  <si>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</si>
  <si>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</si>
  <si>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</si>
  <si>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</si>
  <si>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</si>
  <si>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</si>
  <si>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</si>
  <si>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</si>
  <si>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</si>
  <si>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</si>
  <si>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</si>
  <si>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</si>
  <si>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</si>
  <si>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</si>
  <si>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</si>
  <si>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</si>
  <si>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</si>
  <si>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</si>
  <si>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</si>
  <si>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</si>
  <si>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</si>
  <si>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</si>
  <si>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</si>
  <si>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</si>
  <si>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</si>
  <si>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</si>
  <si>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</si>
  <si>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</si>
  <si>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</si>
  <si>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</si>
  <si>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</si>
  <si>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</si>
  <si>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</si>
  <si>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</si>
  <si>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</si>
  <si>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</si>
  <si>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</si>
  <si>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</si>
  <si>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</si>
  <si>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</si>
  <si>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</si>
  <si>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</si>
  <si>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</si>
  <si>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</si>
  <si>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</si>
  <si>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</si>
  <si>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</si>
  <si>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</si>
  <si>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</si>
  <si>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</si>
  <si>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</si>
  <si>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</si>
  <si>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</si>
  <si>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</si>
  <si>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</si>
  <si>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</si>
  <si>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</si>
  <si>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</si>
  <si>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</si>
  <si>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</si>
  <si>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</si>
  <si>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</si>
  <si>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</si>
  <si>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</si>
  <si>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</si>
  <si>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</si>
  <si>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</si>
  <si>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</si>
  <si>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</si>
  <si>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</si>
  <si>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</si>
  <si>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</si>
  <si>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</si>
  <si>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</si>
  <si>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</si>
  <si>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</si>
  <si>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</si>
  <si>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</si>
  <si>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</si>
  <si>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</si>
  <si>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</si>
  <si>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</si>
  <si>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</si>
  <si>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</si>
  <si>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</si>
  <si>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</si>
  <si>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</si>
  <si>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</si>
  <si>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</si>
  <si>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</si>
  <si>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</si>
  <si>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</si>
  <si>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</si>
  <si>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</si>
  <si>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</si>
  <si>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</si>
  <si>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</si>
  <si>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</si>
  <si>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</si>
  <si>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</si>
  <si>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</si>
  <si>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</si>
  <si>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</si>
  <si>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</si>
  <si>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</si>
  <si>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</si>
  <si>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</si>
  <si>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</si>
  <si>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</si>
  <si>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</si>
  <si>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</si>
  <si>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</si>
  <si>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</si>
  <si>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</si>
  <si>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</si>
  <si>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</si>
  <si>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</si>
  <si>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</si>
  <si>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</si>
  <si>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</si>
  <si>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</si>
  <si>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</si>
  <si>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</si>
  <si>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</si>
  <si>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</si>
  <si>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</si>
  <si>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</si>
  <si>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</si>
  <si>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</si>
  <si>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</si>
  <si>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</si>
  <si>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</si>
  <si>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</si>
  <si>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</si>
  <si>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</si>
  <si>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</si>
  <si>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</si>
  <si>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</si>
  <si>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</si>
  <si>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</si>
  <si>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</si>
  <si>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</si>
  <si>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</si>
  <si>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</si>
  <si>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</si>
  <si>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</si>
  <si>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</si>
  <si>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</si>
  <si>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</si>
  <si>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</si>
  <si>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</si>
  <si>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</si>
  <si>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</si>
  <si>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</si>
  <si>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</si>
  <si>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</si>
  <si>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</si>
  <si>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</si>
  <si>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</si>
  <si>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</si>
  <si>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</si>
  <si>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</si>
  <si>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</si>
  <si>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</si>
  <si>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</si>
  <si>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</si>
  <si>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</si>
  <si>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</si>
  <si>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</si>
  <si>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</si>
  <si>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</si>
  <si>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</si>
  <si>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</si>
  <si>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</si>
  <si>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</si>
  <si>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</si>
  <si>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</si>
  <si>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</si>
  <si>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</si>
  <si>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</si>
  <si>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</si>
  <si>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</si>
  <si>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</si>
  <si>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</si>
  <si>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</si>
  <si>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</si>
  <si>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</si>
  <si>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</si>
  <si>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</si>
  <si>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</si>
  <si>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</si>
  <si>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</si>
  <si>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</si>
  <si>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</si>
  <si>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</si>
  <si>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</si>
  <si>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</si>
  <si>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</si>
  <si>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</si>
  <si>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</si>
  <si>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</si>
  <si>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</si>
  <si>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</si>
  <si>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</si>
  <si>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</si>
  <si>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</si>
  <si>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</si>
  <si>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</si>
  <si>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</si>
  <si>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</si>
  <si>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</si>
  <si>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</si>
  <si>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</si>
  <si>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</si>
  <si>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</si>
  <si>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</si>
  <si>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</si>
  <si>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</si>
  <si>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</si>
  <si>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</si>
  <si>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</si>
  <si>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</si>
  <si>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</si>
  <si>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</si>
  <si>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</si>
  <si>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</si>
  <si>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</si>
  <si>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</si>
  <si>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</si>
  <si>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</si>
  <si>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</si>
  <si>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</si>
  <si>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</si>
  <si>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</si>
  <si>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</si>
  <si>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</si>
  <si>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</si>
  <si>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</si>
  <si>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</si>
  <si>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</si>
  <si>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</si>
  <si>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</si>
  <si>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</si>
  <si>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</si>
  <si>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</si>
  <si>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</si>
  <si>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</si>
  <si>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</si>
  <si>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</si>
  <si>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</si>
  <si>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</si>
  <si>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</si>
  <si>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</si>
  <si>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</si>
  <si>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</si>
  <si>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</si>
  <si>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</si>
  <si>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</si>
  <si>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</si>
  <si>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</si>
  <si>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</si>
  <si>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</si>
  <si>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</si>
  <si>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</si>
  <si>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</si>
  <si>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</si>
  <si>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</si>
  <si>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</si>
  <si>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</si>
  <si>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</si>
  <si>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</si>
  <si>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</si>
  <si>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</si>
  <si>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</si>
  <si>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</si>
  <si>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</si>
  <si>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</si>
  <si>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</si>
  <si>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</si>
  <si>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</si>
  <si>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</si>
  <si>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</si>
  <si>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</si>
  <si>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</si>
  <si>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</si>
  <si>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</si>
  <si>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</si>
  <si>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</si>
  <si>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</si>
  <si>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</si>
  <si>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</si>
  <si>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</si>
  <si>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</si>
  <si>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</si>
  <si>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</si>
  <si>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</si>
  <si>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</si>
  <si>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</si>
  <si>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</si>
  <si>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</si>
  <si>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</si>
  <si>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</si>
  <si>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</si>
  <si>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</si>
  <si>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</si>
  <si>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</si>
  <si>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</si>
  <si>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</si>
  <si>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</si>
  <si>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</si>
  <si>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</si>
  <si>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</si>
  <si>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</si>
  <si>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</si>
  <si>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</si>
  <si>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</si>
  <si>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</si>
  <si>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</si>
  <si>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</si>
  <si>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</si>
  <si>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</si>
  <si>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</si>
  <si>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</si>
  <si>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</si>
  <si>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</si>
  <si>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</si>
  <si>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</si>
  <si>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</si>
  <si>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</si>
  <si>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</si>
  <si>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</si>
  <si>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</si>
  <si>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</si>
  <si>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</si>
  <si>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</si>
  <si>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</si>
  <si>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</si>
  <si>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</si>
  <si>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</si>
  <si>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</si>
  <si>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</si>
  <si>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</si>
  <si>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</si>
  <si>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</si>
  <si>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</si>
  <si>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</si>
  <si>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</si>
  <si>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</si>
  <si>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</si>
  <si>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</si>
  <si>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</si>
  <si>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</si>
  <si>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</si>
  <si>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</si>
  <si>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</si>
  <si>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</si>
  <si>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</si>
  <si>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</si>
  <si>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</si>
  <si>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</si>
  <si>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</si>
  <si>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</si>
  <si>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</si>
  <si>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</si>
  <si>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</si>
  <si>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</si>
  <si>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</si>
  <si>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</si>
  <si>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</si>
  <si>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</si>
  <si>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</si>
  <si>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</si>
  <si>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</si>
  <si>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</si>
  <si>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</si>
  <si>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</si>
  <si>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</si>
  <si>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</si>
  <si>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</si>
  <si>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</si>
  <si>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</si>
  <si>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</si>
  <si>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</si>
  <si>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</si>
  <si>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</si>
  <si>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</si>
  <si>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</si>
  <si>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</si>
  <si>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</si>
  <si>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</si>
  <si>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</si>
  <si>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</si>
  <si>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</si>
  <si>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</si>
  <si>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</si>
  <si>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</si>
  <si>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</si>
  <si>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</si>
  <si>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</si>
  <si>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</si>
  <si>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</si>
  <si>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</si>
  <si>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</si>
  <si>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</si>
  <si>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</si>
  <si>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</si>
  <si>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</si>
  <si>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</si>
  <si>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</si>
  <si>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</si>
  <si>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</si>
  <si>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</si>
  <si>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</si>
  <si>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</si>
  <si>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</si>
  <si>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</si>
  <si>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</si>
  <si>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</si>
  <si>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</si>
  <si>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</si>
  <si>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</si>
  <si>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</si>
  <si>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</si>
  <si>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</si>
  <si>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</si>
  <si>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</si>
  <si>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</si>
  <si>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</si>
  <si>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</si>
  <si>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</si>
  <si>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</si>
  <si>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</si>
  <si>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</si>
  <si>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</si>
  <si>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</si>
  <si>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</si>
  <si>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</si>
  <si>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</si>
  <si>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</si>
  <si>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</si>
  <si>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</si>
  <si>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</si>
  <si>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</si>
  <si>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</si>
  <si>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</si>
  <si>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</si>
  <si>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</si>
  <si>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</si>
  <si>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</si>
  <si>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</si>
  <si>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</si>
  <si>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</si>
  <si>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</si>
  <si>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</si>
  <si>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</si>
  <si>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</si>
  <si>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</si>
  <si>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</si>
  <si>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</si>
  <si>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</si>
  <si>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</si>
  <si>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</si>
  <si>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</si>
  <si>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</si>
  <si>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</si>
  <si>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</si>
  <si>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</si>
  <si>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</si>
  <si>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</si>
  <si>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</si>
  <si>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</si>
  <si>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</si>
  <si>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</si>
  <si>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</si>
  <si>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</si>
  <si>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</si>
  <si>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</si>
  <si>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</si>
  <si>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</si>
  <si>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</si>
  <si>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</si>
  <si>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</si>
  <si>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</si>
  <si>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</si>
  <si>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</si>
  <si>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</si>
  <si>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</si>
  <si>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</si>
  <si>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</si>
  <si>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</si>
  <si>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</si>
  <si>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</si>
  <si>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</si>
  <si>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</si>
  <si>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</si>
  <si>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</si>
  <si>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</si>
  <si>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</si>
  <si>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</si>
  <si>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</si>
  <si>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</si>
  <si>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</si>
  <si>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</si>
  <si>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</si>
  <si>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</si>
  <si>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</si>
  <si>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</si>
  <si>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</si>
  <si>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</si>
  <si>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</si>
  <si>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</si>
  <si>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</si>
  <si>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</si>
  <si>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</si>
  <si>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</si>
  <si>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</si>
  <si>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</si>
  <si>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</si>
  <si>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</si>
  <si>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</si>
  <si>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</si>
  <si>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</si>
  <si>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</si>
  <si>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</si>
  <si>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</si>
  <si>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</si>
  <si>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</si>
  <si>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</si>
  <si>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</si>
  <si>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</si>
  <si>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</si>
  <si>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</si>
  <si>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</si>
  <si>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</si>
  <si>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</si>
  <si>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</si>
  <si>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</si>
  <si>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</si>
  <si>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</si>
  <si>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</si>
  <si>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</si>
  <si>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</si>
  <si>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</si>
  <si>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</si>
  <si>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</si>
  <si>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</si>
  <si>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</si>
  <si>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</si>
  <si>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</si>
  <si>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</si>
  <si>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</si>
  <si>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</si>
  <si>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</si>
  <si>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</si>
  <si>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</si>
  <si>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</si>
  <si>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</si>
  <si>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</si>
  <si>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</si>
  <si>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</si>
  <si>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</si>
  <si>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</si>
  <si>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</si>
  <si>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</si>
  <si>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</si>
  <si>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</si>
  <si>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</si>
  <si>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</si>
  <si>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</si>
  <si>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</si>
  <si>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</si>
  <si>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</si>
  <si>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</si>
  <si>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</si>
  <si>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</si>
  <si>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</si>
  <si>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</si>
  <si>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</si>
  <si>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</si>
  <si>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</si>
  <si>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</si>
  <si>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</si>
  <si>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</si>
  <si>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</si>
  <si>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</si>
  <si>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</si>
  <si>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</si>
  <si>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</si>
  <si>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</si>
  <si>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</si>
  <si>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</si>
  <si>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</si>
  <si>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</si>
  <si>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</si>
  <si>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</si>
  <si>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</si>
  <si>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</si>
  <si>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</si>
  <si>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</si>
  <si>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</si>
  <si>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</si>
  <si>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</si>
  <si>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</si>
  <si>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</si>
  <si>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</si>
  <si>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</si>
  <si>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</si>
  <si>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</si>
  <si>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</si>
  <si>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</si>
  <si>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</si>
  <si>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</si>
  <si>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</si>
  <si>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</si>
  <si>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</si>
  <si>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</si>
  <si>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</si>
  <si>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</si>
  <si>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</si>
  <si>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</si>
  <si>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</si>
  <si>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</si>
  <si>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</si>
  <si>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</si>
  <si>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</si>
  <si>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</si>
  <si>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</si>
  <si>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</si>
  <si>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</si>
  <si>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</si>
  <si>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</si>
  <si>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</si>
  <si>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</si>
  <si>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</si>
  <si>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</si>
  <si>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</si>
  <si>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</si>
  <si>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</si>
  <si>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</si>
  <si>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</si>
  <si>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</si>
  <si>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</si>
  <si>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</si>
  <si>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</si>
  <si>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</si>
  <si>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</si>
  <si>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</si>
  <si>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</si>
  <si>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</si>
  <si>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</si>
  <si>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</si>
  <si>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</si>
  <si>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</si>
  <si>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</si>
  <si>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</si>
  <si>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</si>
  <si>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</si>
  <si>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</si>
  <si>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</si>
  <si>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</si>
  <si>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</si>
  <si>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</si>
  <si>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</si>
  <si>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</si>
  <si>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</si>
  <si>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</si>
  <si>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</si>
  <si>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</si>
  <si>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</si>
  <si>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</si>
  <si>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</si>
  <si>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</si>
  <si>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</si>
  <si>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</si>
  <si>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</si>
  <si>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</si>
  <si>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</si>
  <si>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</si>
  <si>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</si>
  <si>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</si>
  <si>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</si>
  <si>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</si>
  <si>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</si>
  <si>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</si>
  <si>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</si>
  <si>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</si>
  <si>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</si>
  <si>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</si>
  <si>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</si>
  <si>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</si>
  <si>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</si>
  <si>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</si>
  <si>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</si>
  <si>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</si>
  <si>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</si>
  <si>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</si>
  <si>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</si>
  <si>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</si>
  <si>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</si>
  <si>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</si>
  <si>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</si>
  <si>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</si>
  <si>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</si>
  <si>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</si>
  <si>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</si>
  <si>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</si>
  <si>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</si>
  <si>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</si>
  <si>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</si>
  <si>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</si>
  <si>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</si>
  <si>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</si>
  <si>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</si>
  <si>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</si>
  <si>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</si>
  <si>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</si>
  <si>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</si>
  <si>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</si>
  <si>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</si>
  <si>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</si>
  <si>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</si>
  <si>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</si>
  <si>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</si>
  <si>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</si>
  <si>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</si>
  <si>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</si>
  <si>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</si>
  <si>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</si>
  <si>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</si>
  <si>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</si>
  <si>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</si>
  <si>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</si>
  <si>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</si>
  <si>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</si>
  <si>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</si>
  <si>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</si>
  <si>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</si>
  <si>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</si>
  <si>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</si>
  <si>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</si>
  <si>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</si>
  <si>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</si>
  <si>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</si>
  <si>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</si>
  <si>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</si>
  <si>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</si>
  <si>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</si>
  <si>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</si>
  <si>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</si>
  <si>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</si>
  <si>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</si>
  <si>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</si>
  <si>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</si>
  <si>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</si>
  <si>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</si>
  <si>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</si>
  <si>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</si>
  <si>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</si>
  <si>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</si>
  <si>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</si>
  <si>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</si>
  <si>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</si>
  <si>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</si>
  <si>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</si>
  <si>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</si>
  <si>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</si>
  <si>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</si>
  <si>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</si>
  <si>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</si>
  <si>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</si>
  <si>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</si>
  <si>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</si>
  <si>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</si>
  <si>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</si>
  <si>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</si>
  <si>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</si>
  <si>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</si>
  <si>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</si>
  <si>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</si>
  <si>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</si>
  <si>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</si>
  <si>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</si>
  <si>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</si>
  <si>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</si>
  <si>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</si>
  <si>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</si>
  <si>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</si>
  <si>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</si>
  <si>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</si>
  <si>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</si>
  <si>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</si>
  <si>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</si>
  <si>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</si>
  <si>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</si>
  <si>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</si>
  <si>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</si>
  <si>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</si>
  <si>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</si>
  <si>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</si>
  <si>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</si>
  <si>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</si>
  <si>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</si>
  <si>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</si>
  <si>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</si>
  <si>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</si>
  <si>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</si>
  <si>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</si>
  <si>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</si>
  <si>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</si>
  <si>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</si>
  <si>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</si>
  <si>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</si>
  <si>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</si>
  <si>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</si>
  <si>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</si>
  <si>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</si>
  <si>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</si>
  <si>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</si>
  <si>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</si>
  <si>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</si>
  <si>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</si>
  <si>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</si>
  <si>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</si>
  <si>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</si>
  <si>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</si>
  <si>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</si>
  <si>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</si>
  <si>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</si>
  <si>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</si>
  <si>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</si>
  <si>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</si>
  <si>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</si>
  <si>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</si>
  <si>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</si>
  <si>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</si>
  <si>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</si>
  <si>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</si>
  <si>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</si>
  <si>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</si>
  <si>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</si>
  <si>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</si>
  <si>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</si>
  <si>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</si>
  <si>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</si>
  <si>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</si>
  <si>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</si>
  <si>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</si>
  <si>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</si>
  <si>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</si>
  <si>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</si>
  <si>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</si>
  <si>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</si>
  <si>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</si>
  <si>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</si>
  <si>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</si>
  <si>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</si>
  <si>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</si>
  <si>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</si>
  <si>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</si>
  <si>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</si>
  <si>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</si>
  <si>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</si>
  <si>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</si>
  <si>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</si>
  <si>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</si>
  <si>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</si>
  <si>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</si>
  <si>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</si>
  <si>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</si>
  <si>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</si>
  <si>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</si>
  <si>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</si>
  <si>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</si>
  <si>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</si>
  <si>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</si>
  <si>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</si>
  <si>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</si>
  <si>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</si>
  <si>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</si>
  <si>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</si>
  <si>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</si>
  <si>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</si>
  <si>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</si>
  <si>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</si>
  <si>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</si>
  <si>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</si>
  <si>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</si>
  <si>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</si>
  <si>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</si>
  <si>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</si>
  <si>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</si>
  <si>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</si>
  <si>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</si>
  <si>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</si>
  <si>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</si>
  <si>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</si>
  <si>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</si>
  <si>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</si>
  <si>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</si>
  <si>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</si>
  <si>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</si>
  <si>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</si>
  <si>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</si>
  <si>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</si>
  <si>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</si>
  <si>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</si>
  <si>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</si>
  <si>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</si>
  <si>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</si>
  <si>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</si>
  <si>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</si>
  <si>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</si>
  <si>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</si>
  <si>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</si>
  <si>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</si>
  <si>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</si>
  <si>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</si>
  <si>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</si>
  <si>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</si>
  <si>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</si>
  <si>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</si>
  <si>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</si>
  <si>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</si>
  <si>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</si>
  <si>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</si>
  <si>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</si>
  <si>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</si>
  <si>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</si>
  <si>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</si>
  <si>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</si>
  <si>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</si>
  <si>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</si>
  <si>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</si>
  <si>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</si>
  <si>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</si>
  <si>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</si>
  <si>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</si>
  <si>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</si>
  <si>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</si>
  <si>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</si>
  <si>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</si>
  <si>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</si>
  <si>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</si>
  <si>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</si>
  <si>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</si>
  <si>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</si>
  <si>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</si>
  <si>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</si>
  <si>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</si>
  <si>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</si>
  <si>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</si>
  <si>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</si>
  <si>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</si>
  <si>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</si>
  <si>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</si>
  <si>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</si>
  <si>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</si>
  <si>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</si>
  <si>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</si>
  <si>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</si>
  <si>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</si>
  <si>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</si>
  <si>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</si>
  <si>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</si>
  <si>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</si>
  <si>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</si>
  <si>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</si>
  <si>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</si>
  <si>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</si>
  <si>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</si>
  <si>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</si>
  <si>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</si>
  <si>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</si>
  <si>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</si>
  <si>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</si>
  <si>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</si>
  <si>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</si>
  <si>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</si>
  <si>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</si>
  <si>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</si>
  <si>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</si>
  <si>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</si>
  <si>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</si>
  <si>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</si>
  <si>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</si>
  <si>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</si>
  <si>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</si>
  <si>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</si>
  <si>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</si>
  <si>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</si>
  <si>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</si>
  <si>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</si>
  <si>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</si>
  <si>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</si>
  <si>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</si>
  <si>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</si>
  <si>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</si>
  <si>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</si>
  <si>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</si>
  <si>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</si>
  <si>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</si>
  <si>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</si>
  <si>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</si>
  <si>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</si>
  <si>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</si>
  <si>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</si>
  <si>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</si>
  <si>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</si>
  <si>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</si>
  <si>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</si>
  <si>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</si>
  <si>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</si>
  <si>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</si>
  <si>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</si>
  <si>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</si>
  <si>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</si>
  <si>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</si>
  <si>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</si>
  <si>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</si>
  <si>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</si>
  <si>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</si>
  <si>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</si>
  <si>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</si>
  <si>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</si>
  <si>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</si>
  <si>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</si>
  <si>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</si>
  <si>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</si>
  <si>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</si>
  <si>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</si>
  <si>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</si>
  <si>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</si>
  <si>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</si>
  <si>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</si>
  <si>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</si>
  <si>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</si>
  <si>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</si>
  <si>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</si>
  <si>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</si>
  <si>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</si>
  <si>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</si>
  <si>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</si>
  <si>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</si>
  <si>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</si>
  <si>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</si>
  <si>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</si>
  <si>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</si>
  <si>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</si>
  <si>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</si>
  <si>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</si>
  <si>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</si>
  <si>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</si>
  <si>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</si>
  <si>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</si>
  <si>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</si>
  <si>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</si>
  <si>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</si>
  <si>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</si>
  <si>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</si>
  <si>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</si>
  <si>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</si>
  <si>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</si>
  <si>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</si>
  <si>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</si>
  <si>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</si>
  <si>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</si>
  <si>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</si>
  <si>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</si>
  <si>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</si>
  <si>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</si>
  <si>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</si>
  <si>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</si>
  <si>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</si>
  <si>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</si>
  <si>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</si>
  <si>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</si>
  <si>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</si>
  <si>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</si>
  <si>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</si>
  <si>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</si>
  <si>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</si>
  <si>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</si>
  <si>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</si>
  <si>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</si>
  <si>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</si>
  <si>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</si>
  <si>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</si>
  <si>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</si>
  <si>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</si>
  <si>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</si>
  <si>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</si>
  <si>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</si>
  <si>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</si>
  <si>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</si>
  <si>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</si>
  <si>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</si>
  <si>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</si>
  <si>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</si>
  <si>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</si>
  <si>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</si>
  <si>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</si>
  <si>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</si>
  <si>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</si>
  <si>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</si>
  <si>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</si>
  <si>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</si>
  <si>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</si>
  <si>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</si>
  <si>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</si>
  <si>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</si>
  <si>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</si>
  <si>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</si>
  <si>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</si>
  <si>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</si>
  <si>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</si>
  <si>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</si>
  <si>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</si>
  <si>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</si>
  <si>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</si>
  <si>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</si>
  <si>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</si>
  <si>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</si>
  <si>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</si>
  <si>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</si>
  <si>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</si>
  <si>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</si>
  <si>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</si>
  <si>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</si>
  <si>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</si>
  <si>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</si>
  <si>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</si>
  <si>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</si>
  <si>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</si>
  <si>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</si>
  <si>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</si>
  <si>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</si>
  <si>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</si>
  <si>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</si>
  <si>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</si>
  <si>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</si>
  <si>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</si>
  <si>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</si>
  <si>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</si>
  <si>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</si>
  <si>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</si>
  <si>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</si>
  <si>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</si>
  <si>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</si>
  <si>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</si>
  <si>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</si>
  <si>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</si>
  <si>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</si>
  <si>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</si>
  <si>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</si>
  <si>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</si>
  <si>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</si>
  <si>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</si>
  <si>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</si>
  <si>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</si>
  <si>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</si>
  <si>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</si>
  <si>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</si>
  <si>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</si>
  <si>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</si>
  <si>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</si>
  <si>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</si>
  <si>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</si>
  <si>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</si>
  <si>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</si>
  <si>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</si>
  <si>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</si>
  <si>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</si>
  <si>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</si>
  <si>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</si>
  <si>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</si>
  <si>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</si>
  <si>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</si>
  <si>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</si>
  <si>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</si>
  <si>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</si>
  <si>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</si>
  <si>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</si>
  <si>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</si>
  <si>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</si>
  <si>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</si>
  <si>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</si>
  <si>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</si>
  <si>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</si>
  <si>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</si>
  <si>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</si>
  <si>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</si>
  <si>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</si>
  <si>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</si>
  <si>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</si>
  <si>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</si>
  <si>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</si>
  <si>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</si>
  <si>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</si>
  <si>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</si>
  <si>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</si>
  <si>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</si>
  <si>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</si>
  <si>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</si>
  <si>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</si>
  <si>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</si>
  <si>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</si>
  <si>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</si>
  <si>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</si>
  <si>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</si>
  <si>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</si>
  <si>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</si>
  <si>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</si>
  <si>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</si>
  <si>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</si>
  <si>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</si>
  <si>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</si>
  <si>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</si>
  <si>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</si>
  <si>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</si>
  <si>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</si>
  <si>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</si>
  <si>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</si>
  <si>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</si>
  <si>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</si>
  <si>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</si>
  <si>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</si>
  <si>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</si>
  <si>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</si>
  <si>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</si>
  <si>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</si>
  <si>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</si>
  <si>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</si>
  <si>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</si>
  <si>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</si>
  <si>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</si>
  <si>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</si>
  <si>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</si>
  <si>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</si>
  <si>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</si>
  <si>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</si>
  <si>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</si>
  <si>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</si>
  <si>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</si>
  <si>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</si>
  <si>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</si>
  <si>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</si>
  <si>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</si>
  <si>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</si>
  <si>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</si>
  <si>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</si>
  <si>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</si>
  <si>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</si>
  <si>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</si>
  <si>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</si>
  <si>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</si>
  <si>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</si>
  <si>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</si>
  <si>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</si>
  <si>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</si>
  <si>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</si>
  <si>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</si>
  <si>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</si>
  <si>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</si>
  <si>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</si>
  <si>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</si>
  <si>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</si>
  <si>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</si>
  <si>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</si>
  <si>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</si>
  <si>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</si>
  <si>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</si>
  <si>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</si>
  <si>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</si>
  <si>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</si>
  <si>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</si>
  <si>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</si>
  <si>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</si>
  <si>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</si>
  <si>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</si>
  <si>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</si>
  <si>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</si>
  <si>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</si>
  <si>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</si>
  <si>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</si>
  <si>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</si>
  <si>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</si>
  <si>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</si>
  <si>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</si>
  <si>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</si>
  <si>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</si>
  <si>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</si>
  <si>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</si>
  <si>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</si>
  <si>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</si>
  <si>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</si>
  <si>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</si>
  <si>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</si>
  <si>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</si>
  <si>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</si>
  <si>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</si>
  <si>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</si>
  <si>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</si>
  <si>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</si>
  <si>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</si>
  <si>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</si>
  <si>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</si>
  <si>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</si>
  <si>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</si>
  <si>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</si>
  <si>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</si>
  <si>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</si>
  <si>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</si>
  <si>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</si>
  <si>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</si>
  <si>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</si>
  <si>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</si>
  <si>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</si>
  <si>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</si>
  <si>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</si>
  <si>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</si>
  <si>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</si>
  <si>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</si>
  <si>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</si>
  <si>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</si>
  <si>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</si>
  <si>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</si>
  <si>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</si>
  <si>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</si>
  <si>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</si>
  <si>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</si>
  <si>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</si>
  <si>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</si>
  <si>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</si>
  <si>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</si>
  <si>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</si>
  <si>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</si>
  <si>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</si>
  <si>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</si>
  <si>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</si>
  <si>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</si>
  <si>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</si>
  <si>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</si>
  <si>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</si>
  <si>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</si>
  <si>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</si>
  <si>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</si>
  <si>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</si>
  <si>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</si>
  <si>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</si>
  <si>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</si>
  <si>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</si>
  <si>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</si>
  <si>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</si>
  <si>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</si>
  <si>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</si>
  <si>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</si>
  <si>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</si>
  <si>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</si>
  <si>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</si>
  <si>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</si>
  <si>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</si>
  <si>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</si>
  <si>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</si>
  <si>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</si>
  <si>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</si>
  <si>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</si>
  <si>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</si>
  <si>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</si>
  <si>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</si>
  <si>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</si>
  <si>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</si>
  <si>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</si>
  <si>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</si>
  <si>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</si>
  <si>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</si>
  <si>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</si>
  <si>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</si>
  <si>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</si>
  <si>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</si>
  <si>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</si>
  <si>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</si>
  <si>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</si>
  <si>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</si>
  <si>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</si>
  <si>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</si>
  <si>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</si>
  <si>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</si>
  <si>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</si>
  <si>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</si>
  <si>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</si>
  <si>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</si>
  <si>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</si>
  <si>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</si>
  <si>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</si>
  <si>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</si>
  <si>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</si>
  <si>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</si>
  <si>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</si>
  <si>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</si>
  <si>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</si>
  <si>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</si>
  <si>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</si>
  <si>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</si>
  <si>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</si>
  <si>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</si>
  <si>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</si>
  <si>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</si>
  <si>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</si>
  <si>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</si>
  <si>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</si>
  <si>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</si>
  <si>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</si>
  <si>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</si>
  <si>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</si>
  <si>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</si>
  <si>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</si>
  <si>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</si>
  <si>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</si>
  <si>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</si>
  <si>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</si>
  <si>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</si>
  <si>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</si>
  <si>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</si>
  <si>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</si>
  <si>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</si>
  <si>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</si>
  <si>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</si>
  <si>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</si>
  <si>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</si>
  <si>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</si>
  <si>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</si>
  <si>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</si>
  <si>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</si>
  <si>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</si>
  <si>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</si>
  <si>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</si>
  <si>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</si>
  <si>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</si>
  <si>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</si>
  <si>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</si>
  <si>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</si>
  <si>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</si>
  <si>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</si>
  <si>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</si>
  <si>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</si>
  <si>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</si>
  <si>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</si>
  <si>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</si>
  <si>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</si>
  <si>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</si>
  <si>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</si>
  <si>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</si>
  <si>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</si>
  <si>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</si>
  <si>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</si>
  <si>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</si>
  <si>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</si>
  <si>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</si>
  <si>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</si>
  <si>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</si>
  <si>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</si>
  <si>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</si>
  <si>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</si>
  <si>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</si>
  <si>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</si>
  <si>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</si>
  <si>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</si>
  <si>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</si>
  <si>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</si>
  <si>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</si>
  <si>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</si>
  <si>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</si>
  <si>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</si>
  <si>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</si>
  <si>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</si>
  <si>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</si>
  <si>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</si>
  <si>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</si>
  <si>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</si>
  <si>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</si>
  <si>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</si>
  <si>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</si>
  <si>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</si>
  <si>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</si>
  <si>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</si>
  <si>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</si>
  <si>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</si>
  <si>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</si>
  <si>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</si>
  <si>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</si>
  <si>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</si>
  <si>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</si>
  <si>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</si>
  <si>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</si>
  <si>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</si>
  <si>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</si>
  <si>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</si>
  <si>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</si>
  <si>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</si>
  <si>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</si>
  <si>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</si>
  <si>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</si>
  <si>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</si>
  <si>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</si>
  <si>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</si>
  <si>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</si>
  <si>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</si>
  <si>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</si>
  <si>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</si>
  <si>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</si>
  <si>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</si>
  <si>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</si>
  <si>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</si>
  <si>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</si>
  <si>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</si>
  <si>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</si>
  <si>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</si>
  <si>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</si>
  <si>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</si>
  <si>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</si>
  <si>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</si>
  <si>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</si>
  <si>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</si>
  <si>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</si>
  <si>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</si>
  <si>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</si>
  <si>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</si>
  <si>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</si>
  <si>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</si>
  <si>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</si>
  <si>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</si>
  <si>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</si>
  <si>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</si>
  <si>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</si>
  <si>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</si>
  <si>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</si>
  <si>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</si>
  <si>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</si>
  <si>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</si>
  <si>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</si>
  <si>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</si>
  <si>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</si>
  <si>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</si>
  <si>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</si>
  <si>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</si>
  <si>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</si>
  <si>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</si>
  <si>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</si>
  <si>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</si>
  <si>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</si>
  <si>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</si>
  <si>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</si>
  <si>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</si>
  <si>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</si>
  <si>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</si>
  <si>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</si>
  <si>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</si>
  <si>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</si>
  <si>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</si>
  <si>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</si>
  <si>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</si>
  <si>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</si>
  <si>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</si>
  <si>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</si>
  <si>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</si>
  <si>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</si>
  <si>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</si>
  <si>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</si>
  <si>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</si>
  <si>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</si>
  <si>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</si>
  <si>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</si>
  <si>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</si>
  <si>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</si>
  <si>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</si>
  <si>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</si>
  <si>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</si>
  <si>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</si>
  <si>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</si>
  <si>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</si>
  <si>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</si>
  <si>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</si>
  <si>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</si>
  <si>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</si>
  <si>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</si>
  <si>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</si>
  <si>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</si>
  <si>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</si>
  <si>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</si>
  <si>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</si>
  <si>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</si>
  <si>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</si>
  <si>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</si>
  <si>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</si>
  <si>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</si>
  <si>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</si>
  <si>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</si>
  <si>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</si>
  <si>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</si>
  <si>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</si>
  <si>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</si>
  <si>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</si>
  <si>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</si>
  <si>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</si>
  <si>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</si>
  <si>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</si>
  <si>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</si>
  <si>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</si>
  <si>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</si>
  <si>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</si>
  <si>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</si>
  <si>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</si>
  <si>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</si>
  <si>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</si>
  <si>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</si>
  <si>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</si>
  <si>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</si>
  <si>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</si>
  <si>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</si>
  <si>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</si>
  <si>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</si>
  <si>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</si>
  <si>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</si>
  <si>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</si>
  <si>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</si>
  <si>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</si>
  <si>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</si>
  <si>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</si>
  <si>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</si>
  <si>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</si>
  <si>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</si>
  <si>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</si>
  <si>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</si>
  <si>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</si>
  <si>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</si>
  <si>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</si>
  <si>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</si>
  <si>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</si>
  <si>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</si>
  <si>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</si>
  <si>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</si>
  <si>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</si>
  <si>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</si>
  <si>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</si>
  <si>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</si>
  <si>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</si>
  <si>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</si>
  <si>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</si>
  <si>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</si>
  <si>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</si>
  <si>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</si>
  <si>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</si>
  <si>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</si>
  <si>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</si>
  <si>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</si>
  <si>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</si>
  <si>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</si>
  <si>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</si>
  <si>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</si>
  <si>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</si>
  <si>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</si>
  <si>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</si>
  <si>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</si>
  <si>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</si>
  <si>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</si>
  <si>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</si>
  <si>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</si>
  <si>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</si>
  <si>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</si>
  <si>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</si>
  <si>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</si>
  <si>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</si>
  <si>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</si>
  <si>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</si>
  <si>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</si>
  <si>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</si>
  <si>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</si>
  <si>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</si>
  <si>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</si>
  <si>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</si>
  <si>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</si>
  <si>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</si>
  <si>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</si>
  <si>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</si>
  <si>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</si>
  <si>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</si>
  <si>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</si>
  <si>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</si>
  <si>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</si>
  <si>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</si>
  <si>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</si>
  <si>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</si>
  <si>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</si>
  <si>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</si>
  <si>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</si>
  <si>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</si>
  <si>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</si>
  <si>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</si>
  <si>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</si>
  <si>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</si>
  <si>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</si>
  <si>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</si>
  <si>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</si>
  <si>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</si>
  <si>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</si>
  <si>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</si>
  <si>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</si>
  <si>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</si>
  <si>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</si>
  <si>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</si>
  <si>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</si>
  <si>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</si>
  <si>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</si>
  <si>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</si>
  <si>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</si>
  <si>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</si>
  <si>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</si>
  <si>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</si>
  <si>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</si>
  <si>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</si>
  <si>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</si>
  <si>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</si>
  <si>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</si>
  <si>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</si>
  <si>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</si>
  <si>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</si>
  <si>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</si>
  <si>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</si>
  <si>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</si>
  <si>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</si>
  <si>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</si>
  <si>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</si>
  <si>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</si>
  <si>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</si>
  <si>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</si>
  <si>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</si>
  <si>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</si>
  <si>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</si>
  <si>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</si>
  <si>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</si>
  <si>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</si>
  <si>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</si>
  <si>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</si>
  <si>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</si>
  <si>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</si>
  <si>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</si>
  <si>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</si>
  <si>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</si>
  <si>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</si>
  <si>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</si>
  <si>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</si>
  <si>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</si>
  <si>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</si>
  <si>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</si>
  <si>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</si>
  <si>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</si>
  <si>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</si>
  <si>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</si>
  <si>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</si>
  <si>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</si>
  <si>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</si>
  <si>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</si>
  <si>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</si>
  <si>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</si>
  <si>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</si>
  <si>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</si>
  <si>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</si>
  <si>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</si>
  <si>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</si>
  <si>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</si>
  <si>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</si>
  <si>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</si>
  <si>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</si>
  <si>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</si>
  <si>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</si>
  <si>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</si>
  <si>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</si>
  <si>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</si>
  <si>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</si>
  <si>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</si>
  <si>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</si>
  <si>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</si>
  <si>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</si>
  <si>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</si>
  <si>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</si>
  <si>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</si>
  <si>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</si>
  <si>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</si>
  <si>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</si>
  <si>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</si>
  <si>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</si>
  <si>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</si>
  <si>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</si>
  <si>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</si>
  <si>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</si>
  <si>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</si>
  <si>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</si>
  <si>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</si>
  <si>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</si>
  <si>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</si>
  <si>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</si>
  <si>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</si>
  <si>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</si>
  <si>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</si>
  <si>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</si>
  <si>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</si>
  <si>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</si>
  <si>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</si>
  <si>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</si>
  <si>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</si>
  <si>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</si>
  <si>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</si>
  <si>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</si>
  <si>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</si>
  <si>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</si>
  <si>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</si>
  <si>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</si>
  <si>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</si>
  <si>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</si>
  <si>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</si>
  <si>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</si>
  <si>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</si>
  <si>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</si>
  <si>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</si>
  <si>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</si>
  <si>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</si>
  <si>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</si>
  <si>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</si>
  <si>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</si>
  <si>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</si>
  <si>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</si>
  <si>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</si>
  <si>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</si>
  <si>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</si>
  <si>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</si>
  <si>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</si>
  <si>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</si>
  <si>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</si>
  <si>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</si>
  <si>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</si>
  <si>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</si>
  <si>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</si>
  <si>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</si>
  <si>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</si>
  <si>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</si>
  <si>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</si>
  <si>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</si>
  <si>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</si>
  <si>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</si>
  <si>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</si>
  <si>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</si>
  <si>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</si>
  <si>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</si>
  <si>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</si>
  <si>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</si>
  <si>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</si>
  <si>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</si>
  <si>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</si>
  <si>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</si>
  <si>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</si>
  <si>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</si>
  <si>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</si>
  <si>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</si>
  <si>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</si>
  <si>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</si>
  <si>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</si>
  <si>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</si>
  <si>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</si>
  <si>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</si>
  <si>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</si>
  <si>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</si>
  <si>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</si>
  <si>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</si>
  <si>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</si>
  <si>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</si>
  <si>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</si>
  <si>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</si>
  <si>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</si>
  <si>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</si>
  <si>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</si>
  <si>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</si>
  <si>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</si>
  <si>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</si>
  <si>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</si>
  <si>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</si>
  <si>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</si>
  <si>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</si>
  <si>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</si>
  <si>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</si>
  <si>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</si>
  <si>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</si>
  <si>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</si>
  <si>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</si>
  <si>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</si>
  <si>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</si>
  <si>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</si>
  <si>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</si>
  <si>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</si>
  <si>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</si>
  <si>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</si>
  <si>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</si>
  <si>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</si>
  <si>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</si>
  <si>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</si>
  <si>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</si>
  <si>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</si>
  <si>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</si>
  <si>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</si>
  <si>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</si>
  <si>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</si>
  <si>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</si>
  <si>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</si>
  <si>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</si>
  <si>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</si>
  <si>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</si>
  <si>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</si>
  <si>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</si>
  <si>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</si>
  <si>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</si>
  <si>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</si>
  <si>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</si>
  <si>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</si>
  <si>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</si>
  <si>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</si>
  <si>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</si>
  <si>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</si>
  <si>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</si>
  <si>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</si>
  <si>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</si>
  <si>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</si>
  <si>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</si>
  <si>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</si>
  <si>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</si>
  <si>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</si>
  <si>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</si>
  <si>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</si>
  <si>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</si>
  <si>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</si>
  <si>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</si>
  <si>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</si>
  <si>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</si>
  <si>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</si>
  <si>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</si>
  <si>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</si>
  <si>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</si>
  <si>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</si>
  <si>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</si>
  <si>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</si>
  <si>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</si>
  <si>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</si>
  <si>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</si>
  <si>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</si>
  <si>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</si>
  <si>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</si>
  <si>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</si>
  <si>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</si>
  <si>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</si>
  <si>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</si>
  <si>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</si>
  <si>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</si>
  <si>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</si>
  <si>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</si>
  <si>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</si>
  <si>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</si>
  <si>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</si>
  <si>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</si>
  <si>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</si>
  <si>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</si>
  <si>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</si>
  <si>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</si>
  <si>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</si>
  <si>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</si>
  <si>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</si>
  <si>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</si>
  <si>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</si>
  <si>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</si>
  <si>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</si>
  <si>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</si>
  <si>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</si>
  <si>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</si>
  <si>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</si>
  <si>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</si>
  <si>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</si>
  <si>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</si>
  <si>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</si>
  <si>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</si>
  <si>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</si>
  <si>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</si>
  <si>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</si>
  <si>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</si>
  <si>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</si>
  <si>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</si>
  <si>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</si>
  <si>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</si>
  <si>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</si>
  <si>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</si>
  <si>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</si>
  <si>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</si>
  <si>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</si>
  <si>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</si>
  <si>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</si>
  <si>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</si>
  <si>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</si>
  <si>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</si>
  <si>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</si>
  <si>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</si>
  <si>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</si>
  <si>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</si>
  <si>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</si>
  <si>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</si>
  <si>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</si>
  <si>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</si>
  <si>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</si>
  <si>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</si>
  <si>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</si>
  <si>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</si>
  <si>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</si>
  <si>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</si>
  <si>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</si>
  <si>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</si>
  <si>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</si>
  <si>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</si>
  <si>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</si>
  <si>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</si>
  <si>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</si>
  <si>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</si>
  <si>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</si>
  <si>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</si>
  <si>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</si>
  <si>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</si>
  <si>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</si>
  <si>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</si>
  <si>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</si>
  <si>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</si>
  <si>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</si>
  <si>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</si>
  <si>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</si>
  <si>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</si>
  <si>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</si>
  <si>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</si>
  <si>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</si>
  <si>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</si>
  <si>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</si>
  <si>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</si>
  <si>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</si>
  <si>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</si>
  <si>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</si>
  <si>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</si>
  <si>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</si>
  <si>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</si>
  <si>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</si>
  <si>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</si>
  <si>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</si>
  <si>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</si>
  <si>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</si>
  <si>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</si>
  <si>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</si>
  <si>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</si>
  <si>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</si>
  <si>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</si>
  <si>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</si>
  <si>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</si>
  <si>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</si>
  <si>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</si>
  <si>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</si>
  <si>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</si>
  <si>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</si>
  <si>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</si>
  <si>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</si>
  <si>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</si>
  <si>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</si>
  <si>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</si>
  <si>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</si>
  <si>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</si>
  <si>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</si>
  <si>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</si>
  <si>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</si>
  <si>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</si>
  <si>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</si>
  <si>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</si>
  <si>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</si>
  <si>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</si>
  <si>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</si>
  <si>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</si>
  <si>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</si>
  <si>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</si>
  <si>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</si>
  <si>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</si>
  <si>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</si>
  <si>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</si>
  <si>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</si>
  <si>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</si>
  <si>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</si>
  <si>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</si>
  <si>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</si>
  <si>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</si>
  <si>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</si>
  <si>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</si>
  <si>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</si>
  <si>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</si>
  <si>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</si>
  <si>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</si>
  <si>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</si>
  <si>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</si>
  <si>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</si>
  <si>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</si>
  <si>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</si>
  <si>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</si>
  <si>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</si>
  <si>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</si>
  <si>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</si>
  <si>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</si>
  <si>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</si>
  <si>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</si>
  <si>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</si>
  <si>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</si>
  <si>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</si>
  <si>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</si>
  <si>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</si>
  <si>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</si>
  <si>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</si>
  <si>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</si>
  <si>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</si>
  <si>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</si>
  <si>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</si>
  <si>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</si>
  <si>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</si>
  <si>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</si>
  <si>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</si>
  <si>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</si>
  <si>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</si>
  <si>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</si>
  <si>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</si>
  <si>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</si>
  <si>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</si>
  <si>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</si>
  <si>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</si>
  <si>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</si>
  <si>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</si>
  <si>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</si>
  <si>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</si>
  <si>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</si>
  <si>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</si>
  <si>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</si>
  <si>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</si>
  <si>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</si>
  <si>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</si>
  <si>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</si>
  <si>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</si>
  <si>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</si>
  <si>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</si>
  <si>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</si>
  <si>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</si>
  <si>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</si>
  <si>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</si>
  <si>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</si>
  <si>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</si>
  <si>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</si>
  <si>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</si>
  <si>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</si>
  <si>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</si>
  <si>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</si>
  <si>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</si>
  <si>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</si>
  <si>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</si>
  <si>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</si>
  <si>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</si>
  <si>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</si>
  <si>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</si>
  <si>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</si>
  <si>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</si>
  <si>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</si>
  <si>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</si>
  <si>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</si>
  <si>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</si>
  <si>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</si>
  <si>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</si>
  <si>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</si>
  <si>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</si>
  <si>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</si>
  <si>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</si>
  <si>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</si>
  <si>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</si>
  <si>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</si>
  <si>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</si>
  <si>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</si>
  <si>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</si>
  <si>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</si>
  <si>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</si>
  <si>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</si>
  <si>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</si>
  <si>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</si>
  <si>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</si>
  <si>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</si>
  <si>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</si>
  <si>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</si>
  <si>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</si>
  <si>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</si>
  <si>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</si>
  <si>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</si>
  <si>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</si>
  <si>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</si>
  <si>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</si>
  <si>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</si>
  <si>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</si>
  <si>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</si>
  <si>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</si>
  <si>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</si>
  <si>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</si>
  <si>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</si>
  <si>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</si>
  <si>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</si>
  <si>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</si>
  <si>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</si>
  <si>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</si>
  <si>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</si>
  <si>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</si>
  <si>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</si>
  <si>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</si>
  <si>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</si>
  <si>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</si>
  <si>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</si>
  <si>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</si>
  <si>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</si>
  <si>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</si>
  <si>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</si>
  <si>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</si>
  <si>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</si>
  <si>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</si>
  <si>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</si>
  <si>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</si>
  <si>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</si>
  <si>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</si>
  <si>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</si>
  <si>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</si>
  <si>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</si>
  <si>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</si>
  <si>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</si>
  <si>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</si>
  <si>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</si>
  <si>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</si>
  <si>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</si>
  <si>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</si>
  <si>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</si>
  <si>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</si>
  <si>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</si>
  <si>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</si>
  <si>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</si>
  <si>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</si>
  <si>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</si>
  <si>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</si>
  <si>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</si>
  <si>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</si>
  <si>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</si>
  <si>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</si>
  <si>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</si>
  <si>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</si>
  <si>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</si>
  <si>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</si>
  <si>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</si>
  <si>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</si>
  <si>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</si>
  <si>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</si>
  <si>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</si>
  <si>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</si>
  <si>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</si>
  <si>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</si>
  <si>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</si>
  <si>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</si>
  <si>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</si>
  <si>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</si>
  <si>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</si>
  <si>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</si>
  <si>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</si>
  <si>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</si>
  <si>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</si>
  <si>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</si>
  <si>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</si>
  <si>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</si>
  <si>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</si>
  <si>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</si>
  <si>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</si>
  <si>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</si>
  <si>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</si>
  <si>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</si>
  <si>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</si>
  <si>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</si>
  <si>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</si>
  <si>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</si>
  <si>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</si>
  <si>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</si>
  <si>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</si>
  <si>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</si>
  <si>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</si>
  <si>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</si>
  <si>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</si>
  <si>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</si>
  <si>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</si>
  <si>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</si>
  <si>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</si>
  <si>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</si>
  <si>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</si>
  <si>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</si>
  <si>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</si>
  <si>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</si>
  <si>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</si>
  <si>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</si>
  <si>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</si>
  <si>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</si>
  <si>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</si>
  <si>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</si>
  <si>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</si>
  <si>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</si>
  <si>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</si>
  <si>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</si>
  <si>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</si>
  <si>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</si>
  <si>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</si>
  <si>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</si>
  <si>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</si>
  <si>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</si>
  <si>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</si>
  <si>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</si>
  <si>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</si>
  <si>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</si>
  <si>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</si>
  <si>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</si>
  <si>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</si>
  <si>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</si>
  <si>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</si>
  <si>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</si>
  <si>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</si>
  <si>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</si>
  <si>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</si>
  <si>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</si>
  <si>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</si>
  <si>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</si>
  <si>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</si>
  <si>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</si>
  <si>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</si>
  <si>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</si>
  <si>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</si>
  <si>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</si>
  <si>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</si>
  <si>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</si>
  <si>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</si>
  <si>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</si>
  <si>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</si>
  <si>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</si>
  <si>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</si>
  <si>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</si>
  <si>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</si>
  <si>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</si>
  <si>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</si>
  <si>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</si>
  <si>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</si>
  <si>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</si>
  <si>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</si>
  <si>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</si>
  <si>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</si>
  <si>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</si>
  <si>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</si>
  <si>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</si>
  <si>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</si>
  <si>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</si>
  <si>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</si>
  <si>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</si>
  <si>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</si>
  <si>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</si>
  <si>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</si>
  <si>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</si>
  <si>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</si>
  <si>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</si>
  <si>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</si>
  <si>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</si>
  <si>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</si>
  <si>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</si>
  <si>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</si>
  <si>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</si>
  <si>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</si>
  <si>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</si>
  <si>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</si>
  <si>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</si>
  <si>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</si>
  <si>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</si>
  <si>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</si>
  <si>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</si>
  <si>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</si>
  <si>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</si>
  <si>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</si>
  <si>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</si>
  <si>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</si>
  <si>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</si>
  <si>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</si>
  <si>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</si>
  <si>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</si>
  <si>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</si>
  <si>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</si>
  <si>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</si>
  <si>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</si>
  <si>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</si>
  <si>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</si>
  <si>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</si>
  <si>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</si>
  <si>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</si>
  <si>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</si>
  <si>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</si>
  <si>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</si>
  <si>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</si>
  <si>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</si>
  <si>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</si>
  <si>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</si>
  <si>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</si>
  <si>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</si>
  <si>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</si>
  <si>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</si>
  <si>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</si>
  <si>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</si>
  <si>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</si>
  <si>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</si>
  <si>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</si>
  <si>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</si>
  <si>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</si>
  <si>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</si>
  <si>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</si>
  <si>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</si>
  <si>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</si>
  <si>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</si>
  <si>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</si>
  <si>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</si>
  <si>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</si>
  <si>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</si>
  <si>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</si>
  <si>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</si>
  <si>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</si>
  <si>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</si>
  <si>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</si>
  <si>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</si>
  <si>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</si>
  <si>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</si>
  <si>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</si>
  <si>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</si>
  <si>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</si>
  <si>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</si>
  <si>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</si>
  <si>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</si>
  <si>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</si>
  <si>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</si>
  <si>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</si>
  <si>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</si>
  <si>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</si>
  <si>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</si>
  <si>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</si>
  <si>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</si>
  <si>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</si>
  <si>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</si>
  <si>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</si>
  <si>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</si>
  <si>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</si>
  <si>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</si>
  <si>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</si>
  <si>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</si>
  <si>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</si>
  <si>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</si>
  <si>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</si>
  <si>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</si>
  <si>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</si>
  <si>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</si>
  <si>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</si>
  <si>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</si>
  <si>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</si>
  <si>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</si>
  <si>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</si>
  <si>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</si>
  <si>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</si>
  <si>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</si>
  <si>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</si>
  <si>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</si>
  <si>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</si>
  <si>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</si>
  <si>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</si>
  <si>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</si>
  <si>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</si>
  <si>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</si>
  <si>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</si>
  <si>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</si>
  <si>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</si>
  <si>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</si>
  <si>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</si>
  <si>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</si>
  <si>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</si>
  <si>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</si>
  <si>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</si>
  <si>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</si>
  <si>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</si>
  <si>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</si>
  <si>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</si>
  <si>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</si>
  <si>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</si>
  <si>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</si>
  <si>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</si>
  <si>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</si>
  <si>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</si>
  <si>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</si>
  <si>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</si>
  <si>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</si>
  <si>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</si>
  <si>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</si>
  <si>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</si>
  <si>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</si>
  <si>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</si>
  <si>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</si>
  <si>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</si>
  <si>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</si>
  <si>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</si>
  <si>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</si>
  <si>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</si>
  <si>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</si>
  <si>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</si>
  <si>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</si>
  <si>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</si>
  <si>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</si>
  <si>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</si>
  <si>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</si>
  <si>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</si>
  <si>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</si>
  <si>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</si>
  <si>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</si>
  <si>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</si>
  <si>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</si>
  <si>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</si>
  <si>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</si>
  <si>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</si>
  <si>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</si>
  <si>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</si>
  <si>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</si>
  <si>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</si>
  <si>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</si>
  <si>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</si>
  <si>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</si>
  <si>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</si>
  <si>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</si>
  <si>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</si>
  <si>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</si>
  <si>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</si>
  <si>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</si>
  <si>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</si>
  <si>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</si>
  <si>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</si>
  <si>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</si>
  <si>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</si>
  <si>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</si>
  <si>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</si>
  <si>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</si>
  <si>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</si>
  <si>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</si>
  <si>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</si>
  <si>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</si>
  <si>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</si>
  <si>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</si>
  <si>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</si>
  <si>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</si>
  <si>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</si>
  <si>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</si>
  <si>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</si>
  <si>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</si>
  <si>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</si>
  <si>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</si>
  <si>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</si>
  <si>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</si>
  <si>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</si>
  <si>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</si>
  <si>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</si>
  <si>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</si>
  <si>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</si>
  <si>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</si>
  <si>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</si>
  <si>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</si>
  <si>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</si>
  <si>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</si>
  <si>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</si>
  <si>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</si>
  <si>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</si>
  <si>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</si>
  <si>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</si>
  <si>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</si>
  <si>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</si>
  <si>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</si>
  <si>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</si>
  <si>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</si>
  <si>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</si>
  <si>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</si>
  <si>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</si>
  <si>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</si>
  <si>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</si>
  <si>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</si>
  <si>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</si>
  <si>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</si>
  <si>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</si>
  <si>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</si>
  <si>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</si>
  <si>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</si>
  <si>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</si>
  <si>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</si>
  <si>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</si>
  <si>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</si>
  <si>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</si>
  <si>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</si>
  <si>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</si>
  <si>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</si>
  <si>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</si>
  <si>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</si>
  <si>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</si>
  <si>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</si>
  <si>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</si>
  <si>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</si>
  <si>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</si>
  <si>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</si>
  <si>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</si>
  <si>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</si>
  <si>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</si>
  <si>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</si>
  <si>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</si>
  <si>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</si>
  <si>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</si>
  <si>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</si>
  <si>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</si>
  <si>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</si>
  <si>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</si>
  <si>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</si>
  <si>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</si>
  <si>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</si>
  <si>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</si>
  <si>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</si>
  <si>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</si>
  <si>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</si>
  <si>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</si>
  <si>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</si>
  <si>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</si>
  <si>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</si>
  <si>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</si>
  <si>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</si>
  <si>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</si>
  <si>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</si>
  <si>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</si>
  <si>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</si>
  <si>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</si>
  <si>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</si>
  <si>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</si>
  <si>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</si>
  <si>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</si>
  <si>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</si>
  <si>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</si>
  <si>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</si>
  <si>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</si>
  <si>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</si>
  <si>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</si>
  <si>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</si>
  <si>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</si>
  <si>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</si>
  <si>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</si>
  <si>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</si>
  <si>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</si>
  <si>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</si>
  <si>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</si>
  <si>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</si>
  <si>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</si>
  <si>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</si>
  <si>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</si>
  <si>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</si>
  <si>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</si>
  <si>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</si>
  <si>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</si>
  <si>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</si>
  <si>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</si>
  <si>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</si>
  <si>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</si>
  <si>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</si>
  <si>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</si>
  <si>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</si>
  <si>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</si>
  <si>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</si>
  <si>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</si>
  <si>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</si>
  <si>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</si>
  <si>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</si>
  <si>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</si>
  <si>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</si>
  <si>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</si>
  <si>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</si>
  <si>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</si>
  <si>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</si>
  <si>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</si>
  <si>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</si>
  <si>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</si>
  <si>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</si>
  <si>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</si>
  <si>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</si>
  <si>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</si>
  <si>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</si>
  <si>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</si>
  <si>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</si>
  <si>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</si>
  <si>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</si>
  <si>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</si>
  <si>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</si>
  <si>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</si>
  <si>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</si>
  <si>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</si>
  <si>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</si>
  <si>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</si>
  <si>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</si>
  <si>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</si>
  <si>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</si>
  <si>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</si>
  <si>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</si>
  <si>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</si>
  <si>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</si>
  <si>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</si>
  <si>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</si>
  <si>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</si>
  <si>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</si>
  <si>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</si>
  <si>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</si>
  <si>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</si>
  <si>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</si>
  <si>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</si>
  <si>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</si>
  <si>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</si>
  <si>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</si>
  <si>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</si>
  <si>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</si>
  <si>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</si>
  <si>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</si>
  <si>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</si>
  <si>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</si>
  <si>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</si>
  <si>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</si>
  <si>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</si>
  <si>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</si>
  <si>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</si>
  <si>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</si>
  <si>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</si>
  <si>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</si>
  <si>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</si>
  <si>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</si>
  <si>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</si>
  <si>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</si>
  <si>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</si>
  <si>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</si>
  <si>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</si>
  <si>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</si>
  <si>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</si>
  <si>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</si>
  <si>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</si>
  <si>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</si>
  <si>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</si>
  <si>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</si>
  <si>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</si>
  <si>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</si>
  <si>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</si>
  <si>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</si>
  <si>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</si>
  <si>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</si>
  <si>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</si>
  <si>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</si>
  <si>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</si>
  <si>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</si>
  <si>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</si>
  <si>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</si>
  <si>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</si>
  <si>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</si>
  <si>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</si>
  <si>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</si>
  <si>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</si>
  <si>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</si>
  <si>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</si>
  <si>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</si>
  <si>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</si>
  <si>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</si>
  <si>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</si>
  <si>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</si>
  <si>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</si>
  <si>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</si>
  <si>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</si>
  <si>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</si>
  <si>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</si>
  <si>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</si>
  <si>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</si>
  <si>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</si>
  <si>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</si>
  <si>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</si>
  <si>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</si>
  <si>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</si>
  <si>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</si>
  <si>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</si>
  <si>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</si>
  <si>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</si>
  <si>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</si>
  <si>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</si>
  <si>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</si>
  <si>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</si>
  <si>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</si>
  <si>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</si>
  <si>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</si>
  <si>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</si>
  <si>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</si>
  <si>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</si>
  <si>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</si>
  <si>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</si>
  <si>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</si>
  <si>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</si>
  <si>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</si>
  <si>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</si>
  <si>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</si>
  <si>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</si>
  <si>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</si>
  <si>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</si>
  <si>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</si>
  <si>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</si>
  <si>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</si>
  <si>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</si>
  <si>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</si>
  <si>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</si>
  <si>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</si>
  <si>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</si>
  <si>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</si>
  <si>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</si>
  <si>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</si>
  <si>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</si>
  <si>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</si>
  <si>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</si>
  <si>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</si>
  <si>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</si>
  <si>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</si>
  <si>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</si>
  <si>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</si>
  <si>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</si>
  <si>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</si>
  <si>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</si>
  <si>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</si>
  <si>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</si>
  <si>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</si>
  <si>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</si>
  <si>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</si>
  <si>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</si>
  <si>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</si>
  <si>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</si>
  <si>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</si>
  <si>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</si>
  <si>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</si>
  <si>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</si>
  <si>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</si>
  <si>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</si>
  <si>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</si>
  <si>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</si>
  <si>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</si>
  <si>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</si>
  <si>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</si>
  <si>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</si>
  <si>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</si>
  <si>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</si>
  <si>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</si>
  <si>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</si>
  <si>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</si>
  <si>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</si>
  <si>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</si>
  <si>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</si>
  <si>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</si>
  <si>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</si>
  <si>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</si>
  <si>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</si>
  <si>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</si>
  <si>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</si>
  <si>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</si>
  <si>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</si>
  <si>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</si>
  <si>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</si>
  <si>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</si>
  <si>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</si>
  <si>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</si>
  <si>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</si>
  <si>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</si>
  <si>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</si>
  <si>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</si>
  <si>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</si>
  <si>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</si>
  <si>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</si>
  <si>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</si>
  <si>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</si>
  <si>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</si>
  <si>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</si>
  <si>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</si>
  <si>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</si>
  <si>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</si>
  <si>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</si>
  <si>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</si>
  <si>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</si>
  <si>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</si>
  <si>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</si>
  <si>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</si>
  <si>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</si>
  <si>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</si>
  <si>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</si>
  <si>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</si>
  <si>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</si>
  <si>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</si>
  <si>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</si>
  <si>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</si>
  <si>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</si>
  <si>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</si>
  <si>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</si>
  <si>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</si>
  <si>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</si>
  <si>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</si>
  <si>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</si>
  <si>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</si>
  <si>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</si>
  <si>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</si>
  <si>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</si>
  <si>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</si>
  <si>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</si>
  <si>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</si>
  <si>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</si>
  <si>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</si>
  <si>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</si>
  <si>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</si>
  <si>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</si>
  <si>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</si>
  <si>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</si>
  <si>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</si>
  <si>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</si>
  <si>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</si>
  <si>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</si>
  <si>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</si>
  <si>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</si>
  <si>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</si>
  <si>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</si>
  <si>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</si>
  <si>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</si>
  <si>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</si>
  <si>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</si>
  <si>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</si>
  <si>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</si>
  <si>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</si>
  <si>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</si>
  <si>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</si>
  <si>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</si>
  <si>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</si>
  <si>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</si>
  <si>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</si>
  <si>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</si>
  <si>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</si>
  <si>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</si>
  <si>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</si>
  <si>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</si>
  <si>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</si>
  <si>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</si>
  <si>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</si>
  <si>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</si>
  <si>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</si>
  <si>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</si>
  <si>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</si>
  <si>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</si>
  <si>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</si>
  <si>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</si>
  <si>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</si>
  <si>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</si>
  <si>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</si>
  <si>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</si>
  <si>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</si>
  <si>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</si>
  <si>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</si>
  <si>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</si>
  <si>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</si>
  <si>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</si>
  <si>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</si>
  <si>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</si>
  <si>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</si>
  <si>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</si>
  <si>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</si>
  <si>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</si>
  <si>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</si>
  <si>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</si>
  <si>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</si>
  <si>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</si>
  <si>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</si>
  <si>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</si>
  <si>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</si>
  <si>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</si>
  <si>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</si>
  <si>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</si>
  <si>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</si>
  <si>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</si>
  <si>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</si>
  <si>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</si>
  <si>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</si>
  <si>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</si>
  <si>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</si>
  <si>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</si>
  <si>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</si>
  <si>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</si>
  <si>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</si>
  <si>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</si>
  <si>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</si>
  <si>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</si>
  <si>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</si>
  <si>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</si>
  <si>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</si>
  <si>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</si>
  <si>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</si>
  <si>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</si>
  <si>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</si>
  <si>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</si>
  <si>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</si>
  <si>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</si>
  <si>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</si>
  <si>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</si>
  <si>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</si>
  <si>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</si>
  <si>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</si>
  <si>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</si>
  <si>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</si>
  <si>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</si>
  <si>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</si>
  <si>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</si>
  <si>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</si>
  <si>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</si>
  <si>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</si>
  <si>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</si>
  <si>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</si>
  <si>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</si>
  <si>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</si>
  <si>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</si>
  <si>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</si>
  <si>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</si>
  <si>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</si>
  <si>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</si>
  <si>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</si>
  <si>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</si>
  <si>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</si>
  <si>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</si>
  <si>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</si>
  <si>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</si>
  <si>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</si>
  <si>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</si>
  <si>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</si>
  <si>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</si>
  <si>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</si>
  <si>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</si>
  <si>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</si>
  <si>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</si>
  <si>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</si>
  <si>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</si>
  <si>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</si>
  <si>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</si>
  <si>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</si>
  <si>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</si>
  <si>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</si>
  <si>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</si>
  <si>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</si>
  <si>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</si>
  <si>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</si>
  <si>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</si>
  <si>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</si>
  <si>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</si>
  <si>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</si>
  <si>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</si>
  <si>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</si>
  <si>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</si>
  <si>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</si>
  <si>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</si>
  <si>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</si>
  <si>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</si>
  <si>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</si>
  <si>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</si>
  <si>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</si>
  <si>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</si>
  <si>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</si>
  <si>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</si>
  <si>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</si>
  <si>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</si>
  <si>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</si>
  <si>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</si>
  <si>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</si>
  <si>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</si>
  <si>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</si>
  <si>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</si>
  <si>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</si>
  <si>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</si>
  <si>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</si>
  <si>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</si>
  <si>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</si>
  <si>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</si>
  <si>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</si>
  <si>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</si>
  <si>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</si>
  <si>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</si>
  <si>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</si>
  <si>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</si>
  <si>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</si>
  <si>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</si>
  <si>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</si>
  <si>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</si>
  <si>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</si>
  <si>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</si>
  <si>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</si>
  <si>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</si>
  <si>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</si>
  <si>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</si>
  <si>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</si>
  <si>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</si>
  <si>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</si>
  <si>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</si>
  <si>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</si>
  <si>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</si>
  <si>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</si>
  <si>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</si>
  <si>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</si>
  <si>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</si>
  <si>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</si>
  <si>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</si>
  <si>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</si>
  <si>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</si>
  <si>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</si>
  <si>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</si>
  <si>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</si>
  <si>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</si>
  <si>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</si>
  <si>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</si>
  <si>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</si>
  <si>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</si>
  <si>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</si>
  <si>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</si>
  <si>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</si>
  <si>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</si>
  <si>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</si>
  <si>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</si>
  <si>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</si>
  <si>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</si>
  <si>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</si>
  <si>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</si>
  <si>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</si>
  <si>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</si>
  <si>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</si>
  <si>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</si>
  <si>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</si>
  <si>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</si>
  <si>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</si>
  <si>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</si>
  <si>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</si>
  <si>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</si>
  <si>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</si>
  <si>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</si>
  <si>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</si>
  <si>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</si>
  <si>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</si>
  <si>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</si>
  <si>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</si>
  <si>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</si>
  <si>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</si>
  <si>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</si>
  <si>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</si>
  <si>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</si>
  <si>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</si>
  <si>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</si>
  <si>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</si>
  <si>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</si>
  <si>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</si>
  <si>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</si>
  <si>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</si>
  <si>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</si>
  <si>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</si>
  <si>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</si>
  <si>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</si>
  <si>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</si>
  <si>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</si>
  <si>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</si>
  <si>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</si>
  <si>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</si>
  <si>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</si>
  <si>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</si>
  <si>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</si>
  <si>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</si>
  <si>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</si>
  <si>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</si>
  <si>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</si>
  <si>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</si>
  <si>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</si>
  <si>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</si>
  <si>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</si>
  <si>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</si>
  <si>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</si>
  <si>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</si>
  <si>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</si>
  <si>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</si>
  <si>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</si>
  <si>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</si>
  <si>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</si>
  <si>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</si>
  <si>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</si>
  <si>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</si>
  <si>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</si>
  <si>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</si>
  <si>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</si>
  <si>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</si>
  <si>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</si>
  <si>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</si>
  <si>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</si>
  <si>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</si>
  <si>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</si>
  <si>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</si>
  <si>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</si>
  <si>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</si>
  <si>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</si>
  <si>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</si>
  <si>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</si>
  <si>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</si>
  <si>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</si>
  <si>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</si>
  <si>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</si>
  <si>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</si>
  <si>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</si>
  <si>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</si>
  <si>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</si>
  <si>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</si>
  <si>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</si>
  <si>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</si>
  <si>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</si>
  <si>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</si>
  <si>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</si>
  <si>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</si>
  <si>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</si>
  <si>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</si>
  <si>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</si>
  <si>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</si>
  <si>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</si>
  <si>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</si>
  <si>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</si>
  <si>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</si>
  <si>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</si>
  <si>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</si>
  <si>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</si>
  <si>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</si>
  <si>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</si>
  <si>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</si>
  <si>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</si>
  <si>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</si>
  <si>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</si>
  <si>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</si>
  <si>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</si>
  <si>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</si>
  <si>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</si>
  <si>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</si>
  <si>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</si>
  <si>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</si>
  <si>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</si>
  <si>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</si>
  <si>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</si>
  <si>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</si>
  <si>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</si>
  <si>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</si>
  <si>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</si>
  <si>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</si>
  <si>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</si>
  <si>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</si>
  <si>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</si>
  <si>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</si>
  <si>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</si>
  <si>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</si>
  <si>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</si>
  <si>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</si>
  <si>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</si>
  <si>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</si>
  <si>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</si>
  <si>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</si>
  <si>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</si>
  <si>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</si>
  <si>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</si>
  <si>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</si>
  <si>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</si>
  <si>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</si>
  <si>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</si>
  <si>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</si>
  <si>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</si>
  <si>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</si>
  <si>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</si>
  <si>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</si>
  <si>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</si>
  <si>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</si>
  <si>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</si>
  <si>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</si>
  <si>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</si>
  <si>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</si>
  <si>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</si>
  <si>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</si>
  <si>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</si>
  <si>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</si>
  <si>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</si>
  <si>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</si>
  <si>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</si>
  <si>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</si>
  <si>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</si>
  <si>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</si>
  <si>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</si>
  <si>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</si>
  <si>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</si>
  <si>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</si>
  <si>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</si>
  <si>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</si>
  <si>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</si>
  <si>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</si>
  <si>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</si>
  <si>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</si>
  <si>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</si>
  <si>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</si>
  <si>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</si>
  <si>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</si>
  <si>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</si>
  <si>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</si>
  <si>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</si>
  <si>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</si>
  <si>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</si>
  <si>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</si>
  <si>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</si>
  <si>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</si>
  <si>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</si>
  <si>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</si>
  <si>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</si>
  <si>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</si>
  <si>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</si>
  <si>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</si>
  <si>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</si>
  <si>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</si>
  <si>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</si>
  <si>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</si>
  <si>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</si>
  <si>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</si>
  <si>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</si>
  <si>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</si>
  <si>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</si>
  <si>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</si>
  <si>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</si>
  <si>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</si>
  <si>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</si>
  <si>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</si>
  <si>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</si>
  <si>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</si>
  <si>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</si>
  <si>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</si>
  <si>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</si>
  <si>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</si>
  <si>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</si>
  <si>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</si>
  <si>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</si>
  <si>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</si>
  <si>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</si>
  <si>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</si>
  <si>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</si>
  <si>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</si>
  <si>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</si>
  <si>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</si>
  <si>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</si>
  <si>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</si>
  <si>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</si>
  <si>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</si>
  <si>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</si>
  <si>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</si>
  <si>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</si>
  <si>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</si>
  <si>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</si>
  <si>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</si>
  <si>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</si>
  <si>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</si>
  <si>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</si>
  <si>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</si>
  <si>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</si>
  <si>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</si>
  <si>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</si>
  <si>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</si>
  <si>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</si>
  <si>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</si>
  <si>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</si>
  <si>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</si>
  <si>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</si>
  <si>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</si>
  <si>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</si>
  <si>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</si>
  <si>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</si>
  <si>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</si>
  <si>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</si>
  <si>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</si>
  <si>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</si>
  <si>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</si>
  <si>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</si>
  <si>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</si>
  <si>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</si>
  <si>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</si>
  <si>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</si>
  <si>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</si>
  <si>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</si>
  <si>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</si>
  <si>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</si>
  <si>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</si>
  <si>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</si>
  <si>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</si>
  <si>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</si>
  <si>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</si>
  <si>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</si>
  <si>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</si>
  <si>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</si>
  <si>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</si>
  <si>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</si>
  <si>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</si>
  <si>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</si>
  <si>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</si>
  <si>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</si>
  <si>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</si>
  <si>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</si>
  <si>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</si>
  <si>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</si>
  <si>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</si>
  <si>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</si>
  <si>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</si>
  <si>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</si>
  <si>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</si>
  <si>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</si>
  <si>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</si>
  <si>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</si>
  <si>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</si>
  <si>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</si>
  <si>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</si>
  <si>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</si>
  <si>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</si>
  <si>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</si>
  <si>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</si>
  <si>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</si>
  <si>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</si>
  <si>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</si>
  <si>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</si>
  <si>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</si>
  <si>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</si>
  <si>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</si>
  <si>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</si>
  <si>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</si>
  <si>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</si>
  <si>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</si>
  <si>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</si>
  <si>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</si>
  <si>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</si>
  <si>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</si>
  <si>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</si>
  <si>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</si>
  <si>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</si>
  <si>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</si>
  <si>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</si>
  <si>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</si>
  <si>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</si>
  <si>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</si>
  <si>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</si>
  <si>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</si>
  <si>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</si>
  <si>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</si>
  <si>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</si>
  <si>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</si>
  <si>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</si>
  <si>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</si>
  <si>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</si>
  <si>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</si>
  <si>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</si>
  <si>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</si>
  <si>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</si>
  <si>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</si>
  <si>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</si>
  <si>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</si>
  <si>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</si>
  <si>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</si>
  <si>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</si>
  <si>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</si>
  <si>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</si>
  <si>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</si>
  <si>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</si>
  <si>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</si>
  <si>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</si>
  <si>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</si>
  <si>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</si>
  <si>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</si>
  <si>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</si>
  <si>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</si>
  <si>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</si>
  <si>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</si>
  <si>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</si>
  <si>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</si>
  <si>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</si>
  <si>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</si>
  <si>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</si>
  <si>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</si>
  <si>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</si>
  <si>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</si>
  <si>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</si>
  <si>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</si>
  <si>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</si>
  <si>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</si>
  <si>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</si>
  <si>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</si>
  <si>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</si>
  <si>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</si>
  <si>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</si>
  <si>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</si>
  <si>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</si>
  <si>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</si>
  <si>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</si>
  <si>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</si>
  <si>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</si>
  <si>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</si>
  <si>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</si>
  <si>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</si>
  <si>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</si>
  <si>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</si>
  <si>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</si>
  <si>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</si>
  <si>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</si>
  <si>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</si>
  <si>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</si>
  <si>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</si>
  <si>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</si>
  <si>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</si>
  <si>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</si>
  <si>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</si>
  <si>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</si>
  <si>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</si>
  <si>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</si>
  <si>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</si>
  <si>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</si>
  <si>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</si>
  <si>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</si>
  <si>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</si>
  <si>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</si>
  <si>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</si>
  <si>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</si>
  <si>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</si>
  <si>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</si>
  <si>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</si>
  <si>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</si>
  <si>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</si>
  <si>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</si>
  <si>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</si>
  <si>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</si>
  <si>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</si>
  <si>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</si>
  <si>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</si>
  <si>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</si>
  <si>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</si>
  <si>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</si>
  <si>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</si>
  <si>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</si>
  <si>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</si>
  <si>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</si>
  <si>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</si>
  <si>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</si>
  <si>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</si>
  <si>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</si>
  <si>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</si>
  <si>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</si>
  <si>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</si>
  <si>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</si>
  <si>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</si>
  <si>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</si>
  <si>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</si>
  <si>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</si>
  <si>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</si>
  <si>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</si>
  <si>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</si>
  <si>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</si>
  <si>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</si>
  <si>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</si>
  <si>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</si>
  <si>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</si>
  <si>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</si>
  <si>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</si>
  <si>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</si>
  <si>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</si>
  <si>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</si>
  <si>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</si>
  <si>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</si>
  <si>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</si>
  <si>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</si>
  <si>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</si>
  <si>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</si>
  <si>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</si>
  <si>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</si>
  <si>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</si>
  <si>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</si>
  <si>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</si>
  <si>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</si>
  <si>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</si>
  <si>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</si>
  <si>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</si>
  <si>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</si>
  <si>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</si>
  <si>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</si>
  <si>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</si>
  <si>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</si>
  <si>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</si>
  <si>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</si>
  <si>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</si>
  <si>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</si>
  <si>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</si>
  <si>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</si>
  <si>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</si>
  <si>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</si>
  <si>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</si>
  <si>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</si>
  <si>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</si>
  <si>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</si>
  <si>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</si>
  <si>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</si>
  <si>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</si>
  <si>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</si>
  <si>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</si>
  <si>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</si>
  <si>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</si>
  <si>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</si>
  <si>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</si>
  <si>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</si>
  <si>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</si>
  <si>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</si>
  <si>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</si>
  <si>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</si>
  <si>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</si>
  <si>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</si>
  <si>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</si>
  <si>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</si>
  <si>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</si>
  <si>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</si>
  <si>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</si>
  <si>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</si>
  <si>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</si>
  <si>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</si>
  <si>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</si>
  <si>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</si>
  <si>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</si>
  <si>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</si>
  <si>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</si>
  <si>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</si>
  <si>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</si>
  <si>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</si>
  <si>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</si>
  <si>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</si>
  <si>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</si>
  <si>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</si>
  <si>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</si>
  <si>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</si>
  <si>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</si>
  <si>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</si>
  <si>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</si>
  <si>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</si>
  <si>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</si>
  <si>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</si>
  <si>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</si>
  <si>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</si>
  <si>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</si>
  <si>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</si>
  <si>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</si>
  <si>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</si>
  <si>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</si>
  <si>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</si>
  <si>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</si>
  <si>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</si>
  <si>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</si>
  <si>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</si>
  <si>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</si>
  <si>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</si>
  <si>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</si>
  <si>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</si>
  <si>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</si>
  <si>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</si>
  <si>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</si>
  <si>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</si>
  <si>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</si>
  <si>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</si>
  <si>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</si>
  <si>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</si>
  <si>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</si>
  <si>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</si>
  <si>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</si>
  <si>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</si>
  <si>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</si>
  <si>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</si>
  <si>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</si>
  <si>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</si>
  <si>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</si>
  <si>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</si>
  <si>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</si>
  <si>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</si>
  <si>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</si>
  <si>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</si>
  <si>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</si>
  <si>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</si>
  <si>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</si>
  <si>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</si>
  <si>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</si>
  <si>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</si>
  <si>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</si>
  <si>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</si>
  <si>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</si>
  <si>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</si>
  <si>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</si>
  <si>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</si>
  <si>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</si>
  <si>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</si>
  <si>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</si>
  <si>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</si>
  <si>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</si>
  <si>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</si>
  <si>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</si>
  <si>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</si>
  <si>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</si>
  <si>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</si>
  <si>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</si>
  <si>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</si>
  <si>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</si>
  <si>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</si>
  <si>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</si>
  <si>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</si>
  <si>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</si>
  <si>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</si>
  <si>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</si>
  <si>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</si>
  <si>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</si>
  <si>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</si>
  <si>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</si>
  <si>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</si>
  <si>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</si>
  <si>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</si>
  <si>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</si>
  <si>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</si>
  <si>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</si>
  <si>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</si>
  <si>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</si>
  <si>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</si>
  <si>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</si>
  <si>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</si>
  <si>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</si>
  <si>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</si>
  <si>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</si>
  <si>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</si>
  <si>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</si>
  <si>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</si>
  <si>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</si>
  <si>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</si>
  <si>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</si>
  <si>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</si>
  <si>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</si>
  <si>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</si>
  <si>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</si>
  <si>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</si>
  <si>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</si>
  <si>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</si>
  <si>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</si>
  <si>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</si>
  <si>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</si>
  <si>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</si>
  <si>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</si>
  <si>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</si>
  <si>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</si>
  <si>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</si>
  <si>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</si>
  <si>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</si>
  <si>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</si>
  <si>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</si>
  <si>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</si>
  <si>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</si>
  <si>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</si>
  <si>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</si>
  <si>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</si>
  <si>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</si>
  <si>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</si>
  <si>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</si>
  <si>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</si>
  <si>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</si>
  <si>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</si>
  <si>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</si>
  <si>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</si>
  <si>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</si>
  <si>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</si>
  <si>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</si>
  <si>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</si>
  <si>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</si>
  <si>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</si>
  <si>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</si>
  <si>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</si>
  <si>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</si>
  <si>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</si>
  <si>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</si>
  <si>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</si>
  <si>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</si>
  <si>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</si>
  <si>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</si>
  <si>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</si>
  <si>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</si>
  <si>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</si>
  <si>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</si>
  <si>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</si>
  <si>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</si>
  <si>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</si>
  <si>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</si>
  <si>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</si>
  <si>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</si>
  <si>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</si>
  <si>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</si>
  <si>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</si>
  <si>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</si>
  <si>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</si>
  <si>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</si>
  <si>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</si>
  <si>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</si>
  <si>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</si>
  <si>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</si>
  <si>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</si>
  <si>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</si>
  <si>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</si>
  <si>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</si>
  <si>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</si>
  <si>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</si>
  <si>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</si>
  <si>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</si>
  <si>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</si>
  <si>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</si>
  <si>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</si>
  <si>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</si>
  <si>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</si>
  <si>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</si>
  <si>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</si>
  <si>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</si>
  <si>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</si>
  <si>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</si>
  <si>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</si>
  <si>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</si>
  <si>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</si>
  <si>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</si>
  <si>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</si>
  <si>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</si>
  <si>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</si>
  <si>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</si>
  <si>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</si>
  <si>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</si>
  <si>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</si>
  <si>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</si>
  <si>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</si>
  <si>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</si>
  <si>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</si>
  <si>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</si>
  <si>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</si>
  <si>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</si>
  <si>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</si>
  <si>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</si>
  <si>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</si>
  <si>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</si>
  <si>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</si>
  <si>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</si>
  <si>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</si>
  <si>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</si>
  <si>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</si>
  <si>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</si>
  <si>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</si>
  <si>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</si>
  <si>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</si>
  <si>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</si>
  <si>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</si>
  <si>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</si>
  <si>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</si>
  <si>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</si>
  <si>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</si>
  <si>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</si>
  <si>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</si>
  <si>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</si>
  <si>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</si>
  <si>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</si>
  <si>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</si>
  <si>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</si>
  <si>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</si>
  <si>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</si>
  <si>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</si>
  <si>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</si>
  <si>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</si>
  <si>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</si>
  <si>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</si>
  <si>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</si>
  <si>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</si>
  <si>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</si>
  <si>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</si>
  <si>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</si>
  <si>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</si>
  <si>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</si>
  <si>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</si>
  <si>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</si>
  <si>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</si>
  <si>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</si>
  <si>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</si>
  <si>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</si>
  <si>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</si>
  <si>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</si>
  <si>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</si>
  <si>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</si>
  <si>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</si>
  <si>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</si>
  <si>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</si>
  <si>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</si>
  <si>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</si>
  <si>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</si>
  <si>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</si>
  <si>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</si>
  <si>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</si>
  <si>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</si>
  <si>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</si>
  <si>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</si>
  <si>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</si>
  <si>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</si>
  <si>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</si>
  <si>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</si>
  <si>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</si>
  <si>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</si>
  <si>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</si>
  <si>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</si>
  <si>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</si>
  <si>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</si>
  <si>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</si>
  <si>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</si>
  <si>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</si>
  <si>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</si>
  <si>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</si>
  <si>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</si>
  <si>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</si>
  <si>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</si>
  <si>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</si>
  <si>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</si>
  <si>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</si>
  <si>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</si>
  <si>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</si>
  <si>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</si>
  <si>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</si>
  <si>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</si>
  <si>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</si>
  <si>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</si>
  <si>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</si>
  <si>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</si>
  <si>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</si>
  <si>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</si>
  <si>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</si>
  <si>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</si>
  <si>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</si>
  <si>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</si>
  <si>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</si>
  <si>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</si>
  <si>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</si>
  <si>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</si>
  <si>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</si>
  <si>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</si>
  <si>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</si>
  <si>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</si>
  <si>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</si>
  <si>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</si>
  <si>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</si>
  <si>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</si>
  <si>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</si>
  <si>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</si>
  <si>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</si>
  <si>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</si>
  <si>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</si>
  <si>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</si>
  <si>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</si>
  <si>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</si>
  <si>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</si>
  <si>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</si>
  <si>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</si>
  <si>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</si>
  <si>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</si>
  <si>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</si>
  <si>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</si>
  <si>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</si>
  <si>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</si>
  <si>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</si>
  <si>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</si>
  <si>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</si>
  <si>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</si>
  <si>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</si>
  <si>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</si>
  <si>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</si>
  <si>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</si>
  <si>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</si>
  <si>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</si>
  <si>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</si>
  <si>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</si>
  <si>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</si>
  <si>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</si>
  <si>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</si>
  <si>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</si>
  <si>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</si>
  <si>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</si>
  <si>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</si>
  <si>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</si>
  <si>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</si>
  <si>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</si>
  <si>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</si>
  <si>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</si>
  <si>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</si>
  <si>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</si>
  <si>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</si>
  <si>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</si>
  <si>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</si>
  <si>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</si>
  <si>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</si>
  <si>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</si>
  <si>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</si>
  <si>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</si>
  <si>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</si>
  <si>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</si>
  <si>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</si>
  <si>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</si>
  <si>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</si>
  <si>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</si>
  <si>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</si>
  <si>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</si>
  <si>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</si>
  <si>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</si>
  <si>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</si>
  <si>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</si>
  <si>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</si>
  <si>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</si>
  <si>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</si>
  <si>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</si>
  <si>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</si>
  <si>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</si>
  <si>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</si>
  <si>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</si>
  <si>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</si>
  <si>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</si>
  <si>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</si>
  <si>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</si>
  <si>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</si>
  <si>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</si>
  <si>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</si>
  <si>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</si>
  <si>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</si>
  <si>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</si>
  <si>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</si>
  <si>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</si>
  <si>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</si>
  <si>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</si>
  <si>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</si>
  <si>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</si>
  <si>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</si>
  <si>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</si>
  <si>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</si>
  <si>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</si>
  <si>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</si>
  <si>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</si>
  <si>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</si>
  <si>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</si>
  <si>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</si>
  <si>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</si>
  <si>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</si>
  <si>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</si>
  <si>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</si>
  <si>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</si>
  <si>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</si>
  <si>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</si>
  <si>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</si>
  <si>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</si>
  <si>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</si>
  <si>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</si>
  <si>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</si>
  <si>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</si>
  <si>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</si>
  <si>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</si>
  <si>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</si>
  <si>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</si>
  <si>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</si>
  <si>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</si>
  <si>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</si>
  <si>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</si>
  <si>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</si>
  <si>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</si>
  <si>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</si>
  <si>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</si>
  <si>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</si>
  <si>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</si>
  <si>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</si>
  <si>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</si>
  <si>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</si>
  <si>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</si>
  <si>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</si>
  <si>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</si>
  <si>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</si>
  <si>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</si>
  <si>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</si>
  <si>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</si>
  <si>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</si>
  <si>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</si>
  <si>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</si>
  <si>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</si>
  <si>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</si>
  <si>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</si>
  <si>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</si>
  <si>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</si>
  <si>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50 LPG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</si>
  <si>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</si>
  <si>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</si>
  <si>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</si>
  <si>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</si>
  <si>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</si>
  <si>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</si>
  <si>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</si>
  <si>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</si>
  <si>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</si>
  <si>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</si>
  <si>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</si>
  <si>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</si>
  <si>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</si>
  <si>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</si>
  <si>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</si>
  <si>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</si>
  <si>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</si>
  <si>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</si>
  <si>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</si>
  <si>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</si>
  <si>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</si>
  <si>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</si>
  <si>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</si>
  <si>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</si>
  <si>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</si>
  <si>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</si>
  <si>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</si>
  <si>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</si>
  <si>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</si>
  <si>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</si>
  <si>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</si>
  <si>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</si>
  <si>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</si>
  <si>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</si>
  <si>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</si>
  <si>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</si>
  <si>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</si>
  <si>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</si>
  <si>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</si>
  <si>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</si>
  <si>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</si>
  <si>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</si>
  <si>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</si>
  <si>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</si>
  <si>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</si>
  <si>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</si>
  <si>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</si>
  <si>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</si>
  <si>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</si>
  <si>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</si>
  <si>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</si>
  <si>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</si>
  <si>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</si>
  <si>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</si>
  <si>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</si>
  <si>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</si>
  <si>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</si>
  <si>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</si>
  <si>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</si>
  <si>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</si>
  <si>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</si>
  <si>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</si>
  <si>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</si>
  <si>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</si>
  <si>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</si>
  <si>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</si>
  <si>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</si>
  <si>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</si>
  <si>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</si>
  <si>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</si>
  <si>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</si>
  <si>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</si>
  <si>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</si>
  <si>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</si>
  <si>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</si>
  <si>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</si>
  <si>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</si>
  <si>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</si>
  <si>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</si>
  <si>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</si>
  <si>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</si>
  <si>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</si>
  <si>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</si>
  <si>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</si>
  <si>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</si>
  <si>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</si>
  <si>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</si>
  <si>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</si>
  <si>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</si>
  <si>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</si>
  <si>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</si>
  <si>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</si>
  <si>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</si>
  <si>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</si>
  <si>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</si>
  <si>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</si>
  <si>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</si>
  <si>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</si>
  <si>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</si>
  <si>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</si>
  <si>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</si>
  <si>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</si>
  <si>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</si>
  <si>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</si>
  <si>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</si>
  <si>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</si>
  <si>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</si>
  <si>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</si>
  <si>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</si>
  <si>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</si>
  <si>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</si>
  <si>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</si>
  <si>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</si>
  <si>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</si>
  <si>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</si>
  <si>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</si>
  <si>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</si>
  <si>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</si>
  <si>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</si>
  <si>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</si>
  <si>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</si>
  <si>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</si>
  <si>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</si>
  <si>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</si>
  <si>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</si>
  <si>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</si>
  <si>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</si>
  <si>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</si>
  <si>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</si>
  <si>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</si>
  <si>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</si>
  <si>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</si>
  <si>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</si>
  <si>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</si>
  <si>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</si>
  <si>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</si>
  <si>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</si>
  <si>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</si>
  <si>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</si>
  <si>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</si>
  <si>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</si>
  <si>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</si>
  <si>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</si>
  <si>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</si>
  <si>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</si>
  <si>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</si>
  <si>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</si>
  <si>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</si>
  <si>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</si>
  <si>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</si>
  <si>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</si>
  <si>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</si>
  <si>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</si>
  <si>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</si>
  <si>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</si>
  <si>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</si>
  <si>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</si>
  <si>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</si>
  <si>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</si>
  <si>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</si>
  <si>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</si>
  <si>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</si>
  <si>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</si>
  <si>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</si>
  <si>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</si>
  <si>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</si>
  <si>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</si>
  <si>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</si>
  <si>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</si>
  <si>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</si>
  <si>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</si>
  <si>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</si>
  <si>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</si>
  <si>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</si>
  <si>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</si>
  <si>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</si>
  <si>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</si>
  <si>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</si>
  <si>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</si>
  <si>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</si>
  <si>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</si>
  <si>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</si>
  <si>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</si>
  <si>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</si>
  <si>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</si>
  <si>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</si>
  <si>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</si>
  <si>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</si>
  <si>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</si>
  <si>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</si>
  <si>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</si>
  <si>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</si>
  <si>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</si>
  <si>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</si>
  <si>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</si>
  <si>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</si>
  <si>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</si>
  <si>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</si>
  <si>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</si>
  <si>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</si>
  <si>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</si>
  <si>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</si>
  <si>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</si>
  <si>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</si>
  <si>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</si>
  <si>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</si>
  <si>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</si>
  <si>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</si>
  <si>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</si>
  <si>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</si>
  <si>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</si>
  <si>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</si>
  <si>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</si>
  <si>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</si>
  <si>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</si>
  <si>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</si>
  <si>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</si>
  <si>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</si>
  <si>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</si>
  <si>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</si>
  <si>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</si>
  <si>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</si>
  <si>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</si>
  <si>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</si>
  <si>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</si>
  <si>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</si>
  <si>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</si>
  <si>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</si>
  <si>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</si>
  <si>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</si>
  <si>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</si>
  <si>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</si>
  <si>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</si>
  <si>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</si>
  <si>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</si>
  <si>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</si>
  <si>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</si>
  <si>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</si>
  <si>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</si>
  <si>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</si>
  <si>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</si>
  <si>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</si>
  <si>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</si>
  <si>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</si>
  <si>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</si>
  <si>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</si>
  <si>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</si>
  <si>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</si>
  <si>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</si>
  <si>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</si>
  <si>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</si>
  <si>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</si>
  <si>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</si>
  <si>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</si>
  <si>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</si>
  <si>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</si>
  <si>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</si>
  <si>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</si>
  <si>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</si>
  <si>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</si>
  <si>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</si>
  <si>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</si>
  <si>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</si>
  <si>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</si>
  <si>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</si>
  <si>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</si>
  <si>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</si>
  <si>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</si>
  <si>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</si>
  <si>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</si>
  <si>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</si>
  <si>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</si>
  <si>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</si>
  <si>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</si>
  <si>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</si>
  <si>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</si>
  <si>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</si>
  <si>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</si>
  <si>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</si>
  <si>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</si>
  <si>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</si>
  <si>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</si>
  <si>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</si>
  <si>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</si>
  <si>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</si>
  <si>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</si>
  <si>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</si>
  <si>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</si>
  <si>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</si>
  <si>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</si>
  <si>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</si>
  <si>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</si>
  <si>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</si>
  <si>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</si>
  <si>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</si>
  <si>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</si>
  <si>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</si>
  <si>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</si>
  <si>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</si>
  <si>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</si>
  <si>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</si>
  <si>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</si>
  <si>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</si>
  <si>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</si>
  <si>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</si>
  <si>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</si>
  <si>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</si>
  <si>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</si>
  <si>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</si>
  <si>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</si>
  <si>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</si>
  <si>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</si>
  <si>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</si>
  <si>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</si>
  <si>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</si>
  <si>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</si>
  <si>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</si>
  <si>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</si>
  <si>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</si>
  <si>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</si>
  <si>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</si>
  <si>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</si>
  <si>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</si>
  <si>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</si>
  <si>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</si>
  <si>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</si>
  <si>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</si>
  <si>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</si>
  <si>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</si>
  <si>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</si>
  <si>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</si>
  <si>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</si>
  <si>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</si>
  <si>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</si>
  <si>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</si>
  <si>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</si>
  <si>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</si>
  <si>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</si>
  <si>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</si>
  <si>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</si>
  <si>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</si>
  <si>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</si>
  <si>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</si>
  <si>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</si>
  <si>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</si>
  <si>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</si>
  <si>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</si>
  <si>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</si>
  <si>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</si>
  <si>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</si>
  <si>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</si>
  <si>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</si>
  <si>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</si>
  <si>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</si>
  <si>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</si>
  <si>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</si>
  <si>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</si>
  <si>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</si>
  <si>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</si>
  <si>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</si>
  <si>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</si>
  <si>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</si>
  <si>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</si>
  <si>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</si>
  <si>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</si>
  <si>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</si>
  <si>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</si>
  <si>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</si>
  <si>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</si>
  <si>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</si>
  <si>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</si>
  <si>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</si>
  <si>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</si>
  <si>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</si>
  <si>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</si>
  <si>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</si>
  <si>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</si>
  <si>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</si>
  <si>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</si>
  <si>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</si>
  <si>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</si>
  <si>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</si>
  <si>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</si>
  <si>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</si>
  <si>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</si>
  <si>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</si>
  <si>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</si>
  <si>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</si>
  <si>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</si>
  <si>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</si>
  <si>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</si>
  <si>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</si>
  <si>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</si>
  <si>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</si>
  <si>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</si>
  <si>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</si>
  <si>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</si>
  <si>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</si>
  <si>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</si>
  <si>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</si>
  <si>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</si>
  <si>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</si>
  <si>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</si>
  <si>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</si>
  <si>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</si>
  <si>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</si>
  <si>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</si>
  <si>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</si>
  <si>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</si>
  <si>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</si>
  <si>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</si>
  <si>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</si>
  <si>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</si>
  <si>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</si>
  <si>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</si>
  <si>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</si>
  <si>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</si>
  <si>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</si>
  <si>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</si>
  <si>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</si>
  <si>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</si>
  <si>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</si>
  <si>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</si>
  <si>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</si>
  <si>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</si>
  <si>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</si>
  <si>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</si>
  <si>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</si>
  <si>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</si>
  <si>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</si>
  <si>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</si>
  <si>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</si>
  <si>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</si>
  <si>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</si>
  <si>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</si>
  <si>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</si>
  <si>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</si>
  <si>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</si>
  <si>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</si>
  <si>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</si>
  <si>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</si>
  <si>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</si>
  <si>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</si>
  <si>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</si>
  <si>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</si>
  <si>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</si>
  <si>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</si>
  <si>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</si>
  <si>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</si>
  <si>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</si>
  <si>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</si>
  <si>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</si>
  <si>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</si>
  <si>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</si>
  <si>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</si>
  <si>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</si>
  <si>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</si>
  <si>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</si>
  <si>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</si>
  <si>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</si>
  <si>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</si>
  <si>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</si>
  <si>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</si>
  <si>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</si>
  <si>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</si>
  <si>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</si>
  <si>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</si>
  <si>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</si>
  <si>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</si>
  <si>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</si>
  <si>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</si>
  <si>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</si>
  <si>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</si>
  <si>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</si>
  <si>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</si>
  <si>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</si>
  <si>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</si>
  <si>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</si>
  <si>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</si>
  <si>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</si>
  <si>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</si>
  <si>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</si>
  <si>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</si>
  <si>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</si>
  <si>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</si>
  <si>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</si>
  <si>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</si>
  <si>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</si>
  <si>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</si>
  <si>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</si>
  <si>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</si>
  <si>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</si>
  <si>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</si>
  <si>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</si>
  <si>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</si>
  <si>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</si>
  <si>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</si>
  <si>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</si>
  <si>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</si>
  <si>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</si>
  <si>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</si>
  <si>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</si>
  <si>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</si>
  <si>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</si>
  <si>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</si>
  <si>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</si>
  <si>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</si>
  <si>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</si>
  <si>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</si>
  <si>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</si>
  <si>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</si>
  <si>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</si>
  <si>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</si>
  <si>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</si>
  <si>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</si>
  <si>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</si>
  <si>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</si>
  <si>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</si>
  <si>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</si>
  <si>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</si>
  <si>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</si>
  <si>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</si>
  <si>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</si>
  <si>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</si>
  <si>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</si>
  <si>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</si>
  <si>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</si>
  <si>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</si>
  <si>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</si>
  <si>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</si>
  <si>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</si>
  <si>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</si>
  <si>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</si>
  <si>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</si>
  <si>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</si>
  <si>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</si>
  <si>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</si>
  <si>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</si>
  <si>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</si>
  <si>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</si>
  <si>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</si>
  <si>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</si>
  <si>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</si>
  <si>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</si>
  <si>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</si>
  <si>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</si>
  <si>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</si>
  <si>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</si>
  <si>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</si>
  <si>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</si>
  <si>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</si>
  <si>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</si>
  <si>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</si>
  <si>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</si>
  <si>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</si>
  <si>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</si>
  <si>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</si>
  <si>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</si>
  <si>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</si>
  <si>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</si>
  <si>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</si>
  <si>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</si>
  <si>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</si>
  <si>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</si>
  <si>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</si>
  <si>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</si>
  <si>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</si>
  <si>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72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</si>
  <si>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</si>
  <si>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</si>
  <si>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</si>
  <si>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</si>
  <si>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</si>
  <si>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</si>
  <si>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</si>
  <si>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</si>
  <si>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</si>
  <si>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</si>
  <si>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</si>
  <si>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</si>
  <si>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</si>
  <si>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</si>
  <si>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</si>
  <si>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</si>
  <si>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</si>
  <si>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</si>
  <si>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</si>
  <si>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</si>
  <si>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</si>
  <si>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</si>
  <si>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</si>
  <si>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</si>
  <si>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</si>
  <si>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640 SET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</si>
  <si>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</si>
  <si>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</si>
  <si>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</si>
  <si>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</si>
  <si>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</si>
  <si>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</si>
  <si>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</si>
  <si>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</si>
  <si>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</si>
  <si>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</si>
  <si>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</si>
  <si>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</si>
  <si>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</si>
  <si>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</si>
  <si>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</si>
  <si>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</si>
  <si>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</si>
  <si>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</si>
  <si>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</si>
  <si>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</si>
  <si>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</si>
  <si>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</si>
  <si>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</si>
  <si>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</si>
  <si>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</si>
  <si>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</si>
  <si>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</si>
  <si>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</si>
  <si>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</si>
  <si>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</si>
  <si>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</si>
  <si>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</si>
  <si>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</si>
  <si>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</si>
  <si>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</si>
  <si>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</si>
  <si>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</si>
  <si>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</si>
  <si>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</si>
  <si>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</si>
  <si>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</si>
  <si>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</si>
  <si>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</si>
  <si>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</si>
  <si>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</si>
  <si>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</si>
  <si>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</si>
  <si>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</si>
  <si>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</si>
  <si>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</si>
  <si>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</si>
  <si>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</si>
  <si>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</si>
  <si>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</si>
  <si>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</si>
  <si>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</si>
  <si>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</si>
  <si>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</si>
  <si>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</si>
  <si>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</si>
  <si>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</si>
  <si>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</si>
  <si>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</si>
  <si>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</si>
  <si>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</si>
  <si>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</si>
  <si>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</si>
  <si>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</si>
  <si>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</si>
  <si>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</si>
  <si>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</si>
  <si>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</si>
  <si>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</si>
  <si>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</si>
  <si>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</si>
  <si>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</si>
  <si>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</si>
  <si>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</si>
  <si>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</si>
  <si>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</si>
  <si>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</si>
  <si>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</si>
  <si>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</si>
  <si>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</si>
  <si>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</si>
  <si>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</si>
  <si>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</si>
  <si>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</si>
  <si>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</si>
  <si>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</si>
  <si>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</si>
  <si>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</si>
  <si>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</si>
  <si>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</si>
  <si>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</si>
  <si>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</si>
  <si>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</si>
  <si>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</si>
  <si>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</si>
  <si>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</si>
  <si>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</si>
  <si>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</si>
  <si>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</si>
  <si>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</si>
  <si>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</si>
  <si>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</si>
  <si>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</si>
  <si>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</si>
  <si>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</si>
  <si>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</si>
  <si>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</si>
  <si>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</si>
  <si>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</si>
  <si>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</si>
  <si>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</si>
  <si>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</si>
  <si>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</si>
  <si>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</si>
  <si>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</si>
  <si>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</si>
  <si>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</si>
  <si>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</si>
  <si>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</si>
  <si>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</si>
  <si>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</si>
  <si>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</si>
  <si>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</si>
  <si>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</si>
  <si>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</si>
  <si>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</si>
  <si>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</si>
  <si>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</si>
  <si>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</si>
  <si>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</si>
  <si>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</si>
  <si>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</si>
  <si>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</si>
  <si>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</si>
  <si>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</si>
  <si>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</si>
  <si>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</si>
  <si>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</si>
  <si>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</si>
  <si>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</si>
  <si>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</si>
  <si>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</si>
  <si>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</si>
  <si>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</si>
  <si>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</si>
  <si>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</si>
  <si>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</si>
  <si>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</si>
  <si>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</si>
  <si>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</si>
  <si>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</si>
  <si>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</si>
  <si>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</si>
  <si>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</si>
  <si>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</si>
  <si>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</si>
  <si>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</si>
  <si>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</si>
  <si>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</si>
  <si>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</si>
  <si>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</si>
  <si>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</si>
  <si>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</si>
  <si>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</si>
  <si>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</si>
  <si>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</si>
  <si>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</si>
  <si>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</si>
  <si>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</si>
  <si>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</si>
  <si>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</si>
  <si>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</si>
  <si>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</si>
  <si>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</si>
  <si>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</si>
  <si>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</si>
  <si>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</si>
  <si>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</si>
  <si>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</si>
  <si>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</si>
  <si>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</si>
  <si>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</si>
  <si>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</si>
  <si>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</si>
  <si>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</si>
  <si>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</si>
  <si>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</si>
  <si>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</si>
  <si>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</si>
  <si>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</si>
  <si>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</si>
  <si>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</si>
  <si>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</si>
  <si>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</si>
  <si>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</si>
  <si>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</si>
  <si>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</si>
  <si>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</si>
  <si>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</si>
  <si>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</si>
  <si>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</si>
  <si>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</si>
  <si>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</si>
  <si>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</si>
  <si>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</si>
  <si>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ROL</t>
  </si>
  <si>
    <t>BOX)</t>
  </si>
  <si>
    <t>TUB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</si>
  <si>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</si>
  <si>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</si>
  <si>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</si>
  <si>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</si>
  <si>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</si>
  <si>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</si>
  <si>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</si>
  <si>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</si>
  <si>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</si>
  <si>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</si>
  <si>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</si>
  <si>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</si>
  <si>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</si>
  <si>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</si>
  <si>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</si>
  <si>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</si>
  <si>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</si>
  <si>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</si>
  <si>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</si>
  <si>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</si>
  <si>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</si>
  <si>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</si>
  <si>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</si>
  <si>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</si>
  <si>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</si>
  <si>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</si>
  <si>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</si>
  <si>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</si>
  <si>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</si>
  <si>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</si>
  <si>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</si>
  <si>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</si>
  <si>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</si>
  <si>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</si>
  <si>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</si>
  <si>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</si>
  <si>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</si>
  <si>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</si>
  <si>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</si>
  <si>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</si>
  <si>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</si>
  <si>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</si>
  <si>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</si>
  <si>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</si>
  <si>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</si>
  <si>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</si>
  <si>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</si>
  <si>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</si>
  <si>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</si>
  <si>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</si>
  <si>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</si>
  <si>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</si>
  <si>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</si>
  <si>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</si>
  <si>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</si>
  <si>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</si>
  <si>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</si>
  <si>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</si>
  <si>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</si>
  <si>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</si>
  <si>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</si>
  <si>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</si>
  <si>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</si>
  <si>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</si>
  <si>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</si>
  <si>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</si>
  <si>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</si>
  <si>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</si>
  <si>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</si>
  <si>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</si>
  <si>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</si>
  <si>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</si>
  <si>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</si>
  <si>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</si>
  <si>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</si>
  <si>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</si>
  <si>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</si>
  <si>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</si>
  <si>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</si>
  <si>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</si>
  <si>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</si>
  <si>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</si>
  <si>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</si>
  <si>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</si>
  <si>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</si>
  <si>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</si>
  <si>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</si>
  <si>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</si>
  <si>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</si>
  <si>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</si>
  <si>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</si>
  <si>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</si>
  <si>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</si>
  <si>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</si>
  <si>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</si>
  <si>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</si>
  <si>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</si>
  <si>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</si>
  <si>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</si>
  <si>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</si>
  <si>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</si>
  <si>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</si>
  <si>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</si>
  <si>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</si>
  <si>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</si>
  <si>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</si>
  <si>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</si>
  <si>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</si>
  <si>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</si>
  <si>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</si>
  <si>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</si>
  <si>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</si>
  <si>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</si>
  <si>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</si>
  <si>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</si>
  <si>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</si>
  <si>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</si>
  <si>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</si>
  <si>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</si>
  <si>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</si>
  <si>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</si>
  <si>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</si>
  <si>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</si>
  <si>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</si>
  <si>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</si>
  <si>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</si>
  <si>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</si>
  <si>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</si>
  <si>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</si>
  <si>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</si>
  <si>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</si>
  <si>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</si>
  <si>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</si>
  <si>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</si>
  <si>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</si>
  <si>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</si>
  <si>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</si>
  <si>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</si>
  <si>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</si>
  <si>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</si>
  <si>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</si>
  <si>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</si>
  <si>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</si>
  <si>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</si>
  <si>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</si>
  <si>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</si>
  <si>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</si>
  <si>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</si>
  <si>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</si>
  <si>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</si>
  <si>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</si>
  <si>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</si>
  <si>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</si>
  <si>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</si>
  <si>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</si>
  <si>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</si>
  <si>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</si>
  <si>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</si>
  <si>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</si>
  <si>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</si>
  <si>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</si>
  <si>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</si>
  <si>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</si>
  <si>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</si>
  <si>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</si>
  <si>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</si>
  <si>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</si>
  <si>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</si>
  <si>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</si>
  <si>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</si>
  <si>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</si>
  <si>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</si>
  <si>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</si>
  <si>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</si>
  <si>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</si>
  <si>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</si>
  <si>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</si>
  <si>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</si>
  <si>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</si>
  <si>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</si>
  <si>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</si>
  <si>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</si>
  <si>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</si>
  <si>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</si>
  <si>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</si>
  <si>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</si>
  <si>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</si>
  <si>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</si>
  <si>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</si>
  <si>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Tas karung BG 15-028 60 x 70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</si>
  <si>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</si>
  <si>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</si>
  <si>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</si>
  <si>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</si>
  <si>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</si>
  <si>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</si>
  <si>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</si>
  <si>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</si>
  <si>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</si>
  <si>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</si>
  <si>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</si>
  <si>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</si>
  <si>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</si>
  <si>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</si>
  <si>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</si>
  <si>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</si>
  <si>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</si>
  <si>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</si>
  <si>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</si>
  <si>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</si>
  <si>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</si>
  <si>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</si>
  <si>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</si>
  <si>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</si>
  <si>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</si>
  <si>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</si>
  <si>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</si>
  <si>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</si>
  <si>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</si>
  <si>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</si>
  <si>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</si>
  <si>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</si>
  <si>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</si>
  <si>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</si>
  <si>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</si>
  <si>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</si>
  <si>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</si>
  <si>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</si>
  <si>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</si>
  <si>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</si>
  <si>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</si>
  <si>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</si>
  <si>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</si>
  <si>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</si>
  <si>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</si>
  <si>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</si>
  <si>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</si>
  <si>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</si>
  <si>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</si>
  <si>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</si>
  <si>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</si>
  <si>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</si>
  <si>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 xml:space="preserve">Bp Zhixin </t>
  </si>
  <si>
    <t>Bp Zhixin 3120/ 3151</t>
  </si>
  <si>
    <t>Bp Zhixin 3118/ 3119/ 3116</t>
  </si>
  <si>
    <t>Bp Koxi 707 A/ 708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</si>
  <si>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</si>
  <si>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</si>
  <si>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</si>
  <si>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</si>
  <si>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</si>
  <si>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</si>
  <si>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</si>
  <si>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</si>
  <si>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</si>
  <si>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</si>
  <si>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</si>
  <si>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</si>
  <si>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</si>
  <si>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</si>
  <si>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</si>
  <si>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</si>
  <si>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</si>
  <si>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</si>
  <si>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</si>
  <si>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</si>
  <si>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</si>
  <si>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</si>
  <si>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</si>
  <si>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</si>
  <si>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</si>
  <si>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</si>
  <si>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</si>
  <si>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</si>
  <si>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</si>
  <si>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</si>
  <si>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</si>
  <si>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</si>
  <si>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</si>
  <si>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</si>
  <si>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</si>
  <si>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</si>
  <si>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</si>
  <si>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</si>
  <si>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</si>
  <si>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</si>
  <si>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</si>
  <si>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</si>
  <si>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</si>
  <si>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</si>
  <si>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</si>
  <si>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</si>
  <si>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</si>
  <si>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</si>
  <si>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</si>
  <si>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</si>
  <si>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</si>
  <si>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</si>
  <si>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</si>
  <si>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</si>
  <si>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</si>
  <si>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</si>
  <si>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</si>
  <si>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</si>
  <si>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</si>
  <si>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</si>
  <si>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</si>
  <si>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</si>
  <si>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</si>
  <si>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</si>
  <si>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</si>
  <si>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</si>
  <si>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</si>
  <si>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</si>
  <si>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</si>
  <si>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</si>
  <si>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</si>
  <si>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</si>
  <si>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</si>
  <si>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</si>
  <si>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</si>
  <si>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</si>
  <si>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Spiral 016-21 A5</t>
  </si>
  <si>
    <t>Bk Spiral 016-20 (80L) A5</t>
  </si>
  <si>
    <t>Bp 4W VC 6201 Vanco</t>
  </si>
  <si>
    <t>Bp JK 330</t>
  </si>
  <si>
    <t>Garisan Set ZX 6116</t>
  </si>
  <si>
    <t>Garisan Set ZO 239</t>
  </si>
  <si>
    <t>Garisan Set PS 9810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</si>
  <si>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</si>
  <si>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</si>
  <si>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</si>
  <si>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</si>
  <si>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</si>
  <si>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</si>
  <si>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</si>
  <si>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</si>
  <si>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Dok Ret Optima</t>
  </si>
  <si>
    <t>Bp HM 220 (Bonus)</t>
  </si>
  <si>
    <t>Isolasi Gambar Fancy (1,5 x 2m(</t>
  </si>
  <si>
    <t>Tas Karung 40x45 (Surya)</t>
  </si>
  <si>
    <t>Stabillo Vanco HL 521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</si>
  <si>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</si>
  <si>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</si>
  <si>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</si>
  <si>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</si>
  <si>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</si>
  <si>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</si>
  <si>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</si>
  <si>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</si>
  <si>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</si>
  <si>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</si>
  <si>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</si>
  <si>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</si>
  <si>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</si>
  <si>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</si>
  <si>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</si>
  <si>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</si>
  <si>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</si>
  <si>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</si>
  <si>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</si>
  <si>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</si>
  <si>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</si>
  <si>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</si>
  <si>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</si>
  <si>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</si>
  <si>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</si>
  <si>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</si>
  <si>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</si>
  <si>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</si>
  <si>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</si>
  <si>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</si>
  <si>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</si>
  <si>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</si>
  <si>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</si>
  <si>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</si>
  <si>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</si>
  <si>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</si>
  <si>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</si>
  <si>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</si>
  <si>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</si>
  <si>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</si>
  <si>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</si>
  <si>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</si>
  <si>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</si>
  <si>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</si>
  <si>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</si>
  <si>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</si>
  <si>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</si>
  <si>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</si>
  <si>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</si>
  <si>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</si>
  <si>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</si>
  <si>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</si>
  <si>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</si>
  <si>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</si>
  <si>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</si>
  <si>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</si>
  <si>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</si>
  <si>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</si>
  <si>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</si>
  <si>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</si>
  <si>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</si>
  <si>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</si>
  <si>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</si>
  <si>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</si>
  <si>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</si>
  <si>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</si>
  <si>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</si>
  <si>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</si>
  <si>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</si>
  <si>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</si>
  <si>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</si>
  <si>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</si>
  <si>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</si>
  <si>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</si>
  <si>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</si>
  <si>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</si>
  <si>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</si>
  <si>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</si>
  <si>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</si>
  <si>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</si>
  <si>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</si>
  <si>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</si>
  <si>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</si>
  <si>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</si>
  <si>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</si>
  <si>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</si>
  <si>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</si>
  <si>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</si>
  <si>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</si>
  <si>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</si>
  <si>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</si>
  <si>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</si>
  <si>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</si>
  <si>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</si>
  <si>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</si>
  <si>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</si>
  <si>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</si>
  <si>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</si>
  <si>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</si>
  <si>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</si>
  <si>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</si>
  <si>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</si>
  <si>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</si>
  <si>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</si>
  <si>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</si>
  <si>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</si>
  <si>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</si>
  <si>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</si>
  <si>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</si>
  <si>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3158 3139</t>
  </si>
  <si>
    <t>Bp Zhixin 3150/ 3152</t>
  </si>
  <si>
    <t>Bp Zhixin 3154/3153</t>
  </si>
  <si>
    <t>6000 PCS</t>
  </si>
  <si>
    <t>Pc Ret Beile Dog 8882 restleting</t>
  </si>
  <si>
    <t>216 LSN</t>
  </si>
  <si>
    <t>Bp Kenko PU 1 Ht</t>
  </si>
  <si>
    <t>Bp Kenko PU 2 Ht</t>
  </si>
  <si>
    <t>Bp Kenko PU 3 Ht</t>
  </si>
  <si>
    <t>Bp Kenko PU 4 Ht</t>
  </si>
  <si>
    <t>Crayon Putar JK 12w mini</t>
  </si>
  <si>
    <t>Pensil Kenko 6363</t>
  </si>
  <si>
    <t>Crayon 12W Van Art Fluorescent</t>
  </si>
  <si>
    <t>Kartu Lipat Origami 14 x 14 Alfa</t>
  </si>
  <si>
    <t>Kartu Lipat Origami 16 x 16 Alfa</t>
  </si>
  <si>
    <t>420 PCS</t>
  </si>
  <si>
    <t>Map Zipper Jala A5 Sika Hj</t>
  </si>
  <si>
    <t>Map Zipper Jala A5 Sika Br</t>
  </si>
  <si>
    <t>Map Zipper Jala A5 Sika Ht</t>
  </si>
  <si>
    <t>Map Zipper Jala A5 Sika Mr</t>
  </si>
  <si>
    <t>Map Zipper Jala A5 Sika Kn</t>
  </si>
  <si>
    <t>Meja Belajar 3D</t>
  </si>
  <si>
    <t>Pianika Yoeker Merah</t>
  </si>
  <si>
    <t>Tas Jasmin T</t>
  </si>
  <si>
    <t>Hj 10, Br 8, Mr 7, Kn 5</t>
  </si>
  <si>
    <t>Bk Mewarnai 4 Serie Jumbo IF BG 45 Pond</t>
  </si>
  <si>
    <t>Bp Zhixin 5037</t>
  </si>
  <si>
    <t>Expanding File Vtech 4512/ B5</t>
  </si>
  <si>
    <t>Laminating 250 DB 9898</t>
  </si>
  <si>
    <t>Mesin Lem Kecil 20W Pacman 82</t>
  </si>
  <si>
    <t>Spidol Warna Brush Pen MK 833-12</t>
  </si>
  <si>
    <t>Tali Jepit Lebar 1.5 B</t>
  </si>
  <si>
    <t>Tali Jepit Lebar 1.5 M</t>
  </si>
  <si>
    <t>Tas Batik T 25 x 9x 35</t>
  </si>
  <si>
    <t>Isi Bensia LT 11-32 (9), biasa (3)</t>
  </si>
  <si>
    <t>Kartu Stock Kwarto Kn</t>
  </si>
  <si>
    <t>Stabillo Kenko HL 100 B/ Orange</t>
  </si>
  <si>
    <t>Ruler (Sablon)</t>
  </si>
  <si>
    <t>050</t>
  </si>
  <si>
    <t>025 (034)</t>
  </si>
  <si>
    <t>Bp Zhixin 3157</t>
  </si>
  <si>
    <t>BT Spiral Bunga</t>
  </si>
  <si>
    <t>Crayon Putar Pak CP- SQ12W Pendek (1011)</t>
  </si>
  <si>
    <t>Tali Peony  Or (5), 2</t>
  </si>
  <si>
    <t>Balon LKM 2200</t>
  </si>
  <si>
    <t>Balon LKM 2800</t>
  </si>
  <si>
    <t>Clear Holder Kalubi CH A5</t>
  </si>
  <si>
    <t>L Leaf A5-100 lbr Garis Tulis Halus</t>
  </si>
  <si>
    <t>Tas Coklat Kecil Tebal</t>
  </si>
  <si>
    <t>Tas Branded Kecil SB 115</t>
  </si>
  <si>
    <t>Note Book (BN)</t>
  </si>
  <si>
    <t>NO</t>
  </si>
  <si>
    <t>Garisan Besi</t>
  </si>
  <si>
    <t>Kuas</t>
  </si>
  <si>
    <t>Buku Mewarnai</t>
  </si>
  <si>
    <t>Jangka</t>
  </si>
  <si>
    <t>Clip</t>
  </si>
  <si>
    <t>Tipe-ex Kertas</t>
  </si>
  <si>
    <t>Stip</t>
  </si>
  <si>
    <t xml:space="preserve">File </t>
  </si>
  <si>
    <t>Joss</t>
  </si>
  <si>
    <t>Koala</t>
  </si>
  <si>
    <t>Biru</t>
  </si>
  <si>
    <t>(Wrn Ht Habis)</t>
  </si>
  <si>
    <t xml:space="preserve">Magnet </t>
  </si>
  <si>
    <t>Smile Warna</t>
  </si>
  <si>
    <t>Smile Kuning</t>
  </si>
  <si>
    <t>Tsum</t>
  </si>
  <si>
    <t>Tayo</t>
  </si>
  <si>
    <t>Super Hero</t>
  </si>
  <si>
    <t>Princess</t>
  </si>
  <si>
    <t>LOL</t>
  </si>
  <si>
    <t>Kuda Pony</t>
  </si>
  <si>
    <t>Holo Kuda Pony</t>
  </si>
  <si>
    <t>Holo</t>
  </si>
  <si>
    <t>Hijab Cewek</t>
  </si>
  <si>
    <t>Hijab</t>
  </si>
  <si>
    <t>Frozen</t>
  </si>
  <si>
    <t>Cowok Hijab</t>
  </si>
  <si>
    <t>Cewek non Hijab</t>
  </si>
  <si>
    <t>Biasa LOL</t>
  </si>
  <si>
    <t>Barbie</t>
  </si>
  <si>
    <t>Cewek Hijab</t>
  </si>
  <si>
    <t>Joss (Isi)</t>
  </si>
  <si>
    <t>(bkn Joss)</t>
  </si>
  <si>
    <t>(isi 48)</t>
  </si>
  <si>
    <t>(isi 60)</t>
  </si>
  <si>
    <t>Asahan</t>
  </si>
  <si>
    <t>Gunting</t>
  </si>
  <si>
    <t>(1 Meter)</t>
  </si>
  <si>
    <t>(Sablon)</t>
  </si>
  <si>
    <t>Garisan</t>
  </si>
  <si>
    <t>Biasa Kecil</t>
  </si>
  <si>
    <t>Biasa Tanggung</t>
  </si>
  <si>
    <t>Glitter Kecil</t>
  </si>
  <si>
    <t>Glitter Tanggung</t>
  </si>
  <si>
    <t>Kantong Ultah</t>
  </si>
  <si>
    <t>L Tidur</t>
  </si>
  <si>
    <t>M</t>
  </si>
  <si>
    <t>Pensil Case</t>
  </si>
  <si>
    <t>Timbul</t>
  </si>
  <si>
    <t>Mobil + Kode</t>
  </si>
  <si>
    <t>Mobil</t>
  </si>
  <si>
    <t>Kaleng</t>
  </si>
  <si>
    <t>Mobil k</t>
  </si>
  <si>
    <t>Pensil</t>
  </si>
  <si>
    <t xml:space="preserve">Pensil </t>
  </si>
  <si>
    <t>NoteBook</t>
  </si>
  <si>
    <t xml:space="preserve">NoteBook </t>
  </si>
  <si>
    <t>Pocket Paper</t>
  </si>
  <si>
    <t>Refill Gel</t>
  </si>
  <si>
    <t>Refill Pen</t>
  </si>
  <si>
    <t>(Isi)</t>
  </si>
  <si>
    <t>Post It</t>
  </si>
  <si>
    <t>Eterna</t>
  </si>
  <si>
    <t>Eterna HijiAyi</t>
  </si>
  <si>
    <t>Pagoda</t>
  </si>
  <si>
    <t>Lampu</t>
  </si>
  <si>
    <t>Kayu</t>
  </si>
  <si>
    <t>JG-88</t>
  </si>
  <si>
    <t>Angka</t>
  </si>
  <si>
    <t>Besar</t>
  </si>
  <si>
    <t>Kecil</t>
  </si>
  <si>
    <t>Abjad</t>
  </si>
  <si>
    <t>B0193</t>
  </si>
  <si>
    <t>B0196</t>
  </si>
  <si>
    <t>B0200</t>
  </si>
  <si>
    <t>B0216</t>
  </si>
  <si>
    <t>B0217</t>
  </si>
  <si>
    <t>B1005</t>
  </si>
  <si>
    <t>B1010</t>
  </si>
  <si>
    <t>B1012</t>
  </si>
  <si>
    <t>B1018</t>
  </si>
  <si>
    <t>B1019</t>
  </si>
  <si>
    <t>(A5）</t>
  </si>
  <si>
    <t>(B5）</t>
  </si>
  <si>
    <t>B078</t>
  </si>
  <si>
    <t>B017</t>
  </si>
  <si>
    <t>(BN) (A5)</t>
  </si>
  <si>
    <t>(Tanggung)</t>
  </si>
  <si>
    <t>(Besar)</t>
  </si>
  <si>
    <t>(Tanggung Glitter)</t>
  </si>
  <si>
    <t>(Besar Glitter)</t>
  </si>
  <si>
    <t>109-L</t>
  </si>
  <si>
    <t>109-XL</t>
  </si>
  <si>
    <t>1838-L</t>
  </si>
  <si>
    <t xml:space="preserve">1838-XL </t>
  </si>
  <si>
    <t xml:space="preserve">1839-L </t>
  </si>
  <si>
    <t xml:space="preserve">1839-XL </t>
  </si>
  <si>
    <t xml:space="preserve">1840-L </t>
  </si>
  <si>
    <t xml:space="preserve">1840-XL </t>
  </si>
  <si>
    <t xml:space="preserve">1842-L </t>
  </si>
  <si>
    <t>1842-XL</t>
  </si>
  <si>
    <t>1846-L</t>
  </si>
  <si>
    <t>1846-XL</t>
  </si>
  <si>
    <t>1847-L</t>
  </si>
  <si>
    <t>1847-XL</t>
  </si>
  <si>
    <t>1854-L</t>
  </si>
  <si>
    <t>1854-XL</t>
  </si>
  <si>
    <t>2850-L</t>
  </si>
  <si>
    <t>2850-XL</t>
  </si>
  <si>
    <t>(Tanggung Timbul Glitter)</t>
  </si>
  <si>
    <t>3858-L</t>
  </si>
  <si>
    <t>3858-XL</t>
  </si>
  <si>
    <t>NO.306</t>
  </si>
  <si>
    <t>plastik gambar (fancy) biasa/ holo</t>
  </si>
  <si>
    <t>4</t>
  </si>
  <si>
    <t>(B5)</t>
  </si>
  <si>
    <t>Bp</t>
  </si>
  <si>
    <t>5</t>
  </si>
  <si>
    <t>6</t>
  </si>
  <si>
    <t>7</t>
  </si>
  <si>
    <t>Import</t>
  </si>
  <si>
    <t>8</t>
  </si>
  <si>
    <t>9</t>
  </si>
  <si>
    <t>20</t>
  </si>
  <si>
    <t>ls</t>
  </si>
  <si>
    <t>24</t>
  </si>
  <si>
    <t>40</t>
  </si>
  <si>
    <t>720</t>
  </si>
  <si>
    <t>144</t>
  </si>
  <si>
    <t>pc</t>
  </si>
  <si>
    <t>60</t>
  </si>
  <si>
    <t>72</t>
  </si>
  <si>
    <t>LS</t>
  </si>
  <si>
    <t>100</t>
  </si>
  <si>
    <t>784</t>
  </si>
  <si>
    <t>500</t>
  </si>
  <si>
    <t>230</t>
  </si>
  <si>
    <t>42</t>
  </si>
  <si>
    <t>125</t>
  </si>
  <si>
    <t>50</t>
  </si>
  <si>
    <t>1200</t>
  </si>
  <si>
    <t>96</t>
  </si>
  <si>
    <t>1000</t>
  </si>
  <si>
    <t>90</t>
  </si>
  <si>
    <t>160</t>
  </si>
  <si>
    <t>300</t>
  </si>
  <si>
    <t>270</t>
  </si>
  <si>
    <t>PC</t>
  </si>
  <si>
    <t>456</t>
  </si>
  <si>
    <t>80</t>
  </si>
  <si>
    <t>30</t>
  </si>
  <si>
    <t>576</t>
  </si>
  <si>
    <t>360</t>
  </si>
  <si>
    <t>660</t>
  </si>
  <si>
    <t>1440</t>
  </si>
  <si>
    <t>48</t>
  </si>
  <si>
    <t>36</t>
  </si>
  <si>
    <t>pot</t>
  </si>
  <si>
    <t>64</t>
  </si>
  <si>
    <t>180</t>
  </si>
  <si>
    <t>480</t>
  </si>
  <si>
    <t>1152</t>
  </si>
  <si>
    <t>botol</t>
  </si>
  <si>
    <t>grs</t>
  </si>
  <si>
    <t>126</t>
  </si>
  <si>
    <t>set</t>
  </si>
  <si>
    <t>1728</t>
  </si>
  <si>
    <t>135</t>
  </si>
  <si>
    <t>10</t>
  </si>
  <si>
    <t>320</t>
  </si>
  <si>
    <t>960</t>
  </si>
  <si>
    <t>192</t>
  </si>
  <si>
    <t>pcs</t>
  </si>
  <si>
    <t>128</t>
  </si>
  <si>
    <t>45</t>
  </si>
  <si>
    <t>x</t>
  </si>
  <si>
    <t>58</t>
  </si>
  <si>
    <t>150</t>
  </si>
  <si>
    <t>2400</t>
  </si>
  <si>
    <t>17</t>
  </si>
  <si>
    <t>LPG</t>
  </si>
  <si>
    <t>pk</t>
  </si>
  <si>
    <t>75</t>
  </si>
  <si>
    <t>Disp</t>
  </si>
  <si>
    <t>12</t>
  </si>
  <si>
    <t>38</t>
  </si>
  <si>
    <t>Tab</t>
  </si>
  <si>
    <t>1600</t>
  </si>
  <si>
    <t>800</t>
  </si>
  <si>
    <t>16</t>
  </si>
  <si>
    <t>210</t>
  </si>
  <si>
    <t>296</t>
  </si>
  <si>
    <t>18</t>
  </si>
  <si>
    <t>32</t>
  </si>
  <si>
    <t>108</t>
  </si>
  <si>
    <t>1296</t>
  </si>
  <si>
    <t>142</t>
  </si>
  <si>
    <t>5400</t>
  </si>
  <si>
    <t>1392</t>
  </si>
  <si>
    <t>2000</t>
  </si>
  <si>
    <t>1920</t>
  </si>
  <si>
    <t>350</t>
  </si>
  <si>
    <t>gr</t>
  </si>
  <si>
    <t>250</t>
  </si>
  <si>
    <t>288</t>
  </si>
  <si>
    <t>dos</t>
  </si>
  <si>
    <t>33</t>
  </si>
  <si>
    <t>432</t>
  </si>
  <si>
    <t>168</t>
  </si>
  <si>
    <t>bh</t>
  </si>
  <si>
    <t>15</t>
  </si>
  <si>
    <t>92</t>
  </si>
  <si>
    <t>520</t>
  </si>
  <si>
    <t>390</t>
  </si>
  <si>
    <t>175</t>
  </si>
  <si>
    <t>disp</t>
  </si>
  <si>
    <t>3200</t>
  </si>
  <si>
    <t>110</t>
  </si>
  <si>
    <t>640</t>
  </si>
  <si>
    <t>Box</t>
  </si>
  <si>
    <t>10000</t>
  </si>
  <si>
    <t>Renteng</t>
  </si>
  <si>
    <t>rtg</t>
  </si>
  <si>
    <t>renteng</t>
  </si>
  <si>
    <t>738</t>
  </si>
  <si>
    <t>816</t>
  </si>
  <si>
    <t>8000</t>
  </si>
  <si>
    <t>6000</t>
  </si>
  <si>
    <t>4000</t>
  </si>
  <si>
    <t>3000</t>
  </si>
  <si>
    <t>216</t>
  </si>
  <si>
    <t>26</t>
  </si>
  <si>
    <t>280</t>
  </si>
  <si>
    <t>225</t>
  </si>
  <si>
    <t>tabung</t>
  </si>
  <si>
    <t>10.000</t>
  </si>
  <si>
    <t>504</t>
  </si>
  <si>
    <t>roll</t>
  </si>
  <si>
    <t>700</t>
  </si>
  <si>
    <t>560</t>
  </si>
  <si>
    <t>3780</t>
  </si>
  <si>
    <t>2520</t>
  </si>
  <si>
    <t>5000</t>
  </si>
  <si>
    <t>22</t>
  </si>
  <si>
    <t>rim</t>
  </si>
  <si>
    <t>lbr</t>
  </si>
  <si>
    <t>900</t>
  </si>
  <si>
    <t>56</t>
  </si>
  <si>
    <t>84</t>
  </si>
  <si>
    <t>25</t>
  </si>
  <si>
    <t>gros</t>
  </si>
  <si>
    <t>Rtg</t>
  </si>
  <si>
    <t>204</t>
  </si>
  <si>
    <t>1800</t>
  </si>
  <si>
    <t>2O</t>
  </si>
  <si>
    <t>420</t>
  </si>
  <si>
    <t>1500</t>
  </si>
  <si>
    <t>98</t>
  </si>
  <si>
    <t>88</t>
  </si>
  <si>
    <t>70</t>
  </si>
  <si>
    <t>750</t>
  </si>
  <si>
    <t>24000</t>
  </si>
  <si>
    <t>27000</t>
  </si>
  <si>
    <t>13500</t>
  </si>
  <si>
    <t>380</t>
  </si>
  <si>
    <t>375</t>
  </si>
  <si>
    <t>28</t>
  </si>
  <si>
    <t>57</t>
  </si>
  <si>
    <t>198</t>
  </si>
  <si>
    <t>27</t>
  </si>
  <si>
    <t>23</t>
  </si>
  <si>
    <t>19</t>
  </si>
  <si>
    <t>SLOP</t>
  </si>
  <si>
    <t>260</t>
  </si>
  <si>
    <t>2500</t>
  </si>
  <si>
    <t>112</t>
  </si>
  <si>
    <t>864</t>
  </si>
  <si>
    <t>card</t>
  </si>
  <si>
    <t>Dos</t>
  </si>
  <si>
    <t>tas</t>
  </si>
  <si>
    <t>pak</t>
  </si>
  <si>
    <t>21</t>
  </si>
  <si>
    <t>1080</t>
  </si>
  <si>
    <t>34</t>
  </si>
  <si>
    <t>848</t>
  </si>
  <si>
    <t>130</t>
  </si>
  <si>
    <t>83</t>
  </si>
  <si>
    <t>170</t>
  </si>
  <si>
    <t>115</t>
  </si>
  <si>
    <t>186</t>
  </si>
  <si>
    <t>167</t>
  </si>
  <si>
    <t>140</t>
  </si>
  <si>
    <t>116</t>
  </si>
  <si>
    <t>bks</t>
  </si>
  <si>
    <t>85</t>
  </si>
  <si>
    <t>218</t>
  </si>
  <si>
    <t>7200</t>
  </si>
  <si>
    <t>20.000</t>
  </si>
  <si>
    <t>70.000</t>
  </si>
  <si>
    <t>15.000</t>
  </si>
  <si>
    <t>5040</t>
  </si>
  <si>
    <t>2016</t>
  </si>
  <si>
    <t>1750</t>
  </si>
  <si>
    <t>2304</t>
  </si>
  <si>
    <t>box/</t>
  </si>
  <si>
    <t>76</t>
  </si>
  <si>
    <t>220</t>
  </si>
  <si>
    <t>190</t>
  </si>
  <si>
    <t>254</t>
  </si>
  <si>
    <t>Tabung</t>
  </si>
  <si>
    <t>TOP</t>
  </si>
  <si>
    <t>3600</t>
  </si>
  <si>
    <t>66</t>
  </si>
  <si>
    <t>54</t>
  </si>
  <si>
    <t>145</t>
  </si>
  <si>
    <t>146</t>
  </si>
  <si>
    <t>121</t>
  </si>
  <si>
    <t>127</t>
  </si>
  <si>
    <t>122</t>
  </si>
  <si>
    <t>123</t>
  </si>
  <si>
    <t>124</t>
  </si>
  <si>
    <t>252</t>
  </si>
  <si>
    <t>430</t>
  </si>
  <si>
    <t>35</t>
  </si>
  <si>
    <t>156</t>
  </si>
  <si>
    <t>s</t>
  </si>
  <si>
    <t>3500</t>
  </si>
  <si>
    <t>DOS</t>
  </si>
  <si>
    <t>PK</t>
  </si>
  <si>
    <t>235</t>
  </si>
  <si>
    <t>580</t>
  </si>
  <si>
    <t>kg</t>
  </si>
  <si>
    <t>59</t>
  </si>
  <si>
    <t>52</t>
  </si>
  <si>
    <t>7000</t>
  </si>
  <si>
    <t>20000</t>
  </si>
  <si>
    <t>512</t>
  </si>
  <si>
    <t>312</t>
  </si>
  <si>
    <t>324</t>
  </si>
  <si>
    <t>256</t>
  </si>
  <si>
    <t>336</t>
  </si>
  <si>
    <t>Asahan Meja Kenko A-5</t>
  </si>
  <si>
    <t>36 PCS</t>
  </si>
  <si>
    <t>84 PCS</t>
  </si>
  <si>
    <t>Garisan Besi 30 cm Kenko</t>
  </si>
  <si>
    <t>Mika Laminating Vanco LF-100 Folio</t>
  </si>
  <si>
    <t>Tas Karung V 55 x 65 (55 x 63)</t>
  </si>
  <si>
    <t>Tas Karung V 45 x 50</t>
  </si>
  <si>
    <t>Tas Karung V 35 x 40</t>
  </si>
  <si>
    <t>Bp Koxi 709 A</t>
  </si>
  <si>
    <t>Bp Zhixin 5014</t>
  </si>
  <si>
    <t>Map Topla 3090 Ht</t>
  </si>
  <si>
    <t>Clear Holder 20 lb GM Merah</t>
  </si>
  <si>
    <t>Asahan Payu 826</t>
  </si>
  <si>
    <t>Asahan Payu 828</t>
  </si>
  <si>
    <t>Asahan Payu 832</t>
  </si>
  <si>
    <t>Asahan Payu 833</t>
  </si>
  <si>
    <t>Asahan Payu 834</t>
  </si>
  <si>
    <t>Asahan Payu 836</t>
  </si>
  <si>
    <t>Asahan Payu 837</t>
  </si>
  <si>
    <t>Asahan Payu 838</t>
  </si>
  <si>
    <t>Asahan Payu 839</t>
  </si>
  <si>
    <t>Asahan Payu 840</t>
  </si>
  <si>
    <t>Asahan Payu 841</t>
  </si>
  <si>
    <t>Asahan Payu 842</t>
  </si>
  <si>
    <t>Asahan Payu 843</t>
  </si>
  <si>
    <t>Asahan Payu 848</t>
  </si>
  <si>
    <t>Asahan Payu 850</t>
  </si>
  <si>
    <t>Asahan Payu 852</t>
  </si>
  <si>
    <t>Asahan Payu 853</t>
  </si>
  <si>
    <t>Asahan Payu 854</t>
  </si>
  <si>
    <t>Asahan Payu 855</t>
  </si>
  <si>
    <t>Asahan Payu 857</t>
  </si>
  <si>
    <t>Asahan Payu 858</t>
  </si>
  <si>
    <t>Asahan Payu 859</t>
  </si>
  <si>
    <t>Asahan Payu 860</t>
  </si>
  <si>
    <t>Asahan Payu 861</t>
  </si>
  <si>
    <t>Asahan Payu 862</t>
  </si>
  <si>
    <t>Asahan Payu 863</t>
  </si>
  <si>
    <t>Asahan Payu 864</t>
  </si>
  <si>
    <t>Asahan Payu 865</t>
  </si>
  <si>
    <t>Asahan Payu 866</t>
  </si>
  <si>
    <t>Asahan Payu 867</t>
  </si>
  <si>
    <t>Balon FS LKF 3200 HB</t>
  </si>
  <si>
    <t>Balon LKP 2200</t>
  </si>
  <si>
    <t>Bp Sika GP 002 Ht</t>
  </si>
  <si>
    <t>Bp Sika GP 001 Ht</t>
  </si>
  <si>
    <t>Pianika Marvel Tas</t>
  </si>
  <si>
    <t>Pianika Marvel Tas Br</t>
  </si>
  <si>
    <t>Tas Coklat Besar</t>
  </si>
  <si>
    <t>#VALUE!</t>
  </si>
  <si>
    <t>Jas Hujan Taslan Lg Panjang</t>
  </si>
  <si>
    <t>42 LSN</t>
  </si>
  <si>
    <t>Jas Hujan Taslan Jaket Celana</t>
  </si>
  <si>
    <t>Jas Hujan 57 Karet Lengan Panjang</t>
  </si>
  <si>
    <t>Tali Cantol/ Id Plastik VA Hj/ Mr</t>
  </si>
  <si>
    <t>Tali Cantol/ Id Plastik VA Kn/ Br</t>
  </si>
  <si>
    <t>Bp D Tian 1015 (6)/ 108 (7)</t>
  </si>
  <si>
    <t>Tas GG 03 721(1)/ 929(2)</t>
  </si>
  <si>
    <t>Crayon putar 12W 1012 pjg mix WOMY (Win s)</t>
  </si>
  <si>
    <t>Garisan BT 180/ 12cm</t>
  </si>
  <si>
    <t>Dispenser plakband besi a 806 moshi-moshi</t>
  </si>
  <si>
    <t>Dispenser plakband plastik A 805 moshi-moshi</t>
  </si>
  <si>
    <t>Map Dokumen Keeper 40lb TNT 021 moshi-moshi</t>
  </si>
  <si>
    <t>Standart Bk V-tec ST-065/ 6.5</t>
  </si>
  <si>
    <t>Tas Tali Tulisan kecil campur</t>
  </si>
  <si>
    <t>Tempelan Kaca 33 D 3,5</t>
  </si>
  <si>
    <t>Abjad D &amp; R 260 Kcl</t>
  </si>
  <si>
    <t>Binder Clip Kenko 300</t>
  </si>
  <si>
    <t>Call JK CC-12 CO</t>
  </si>
  <si>
    <t>Label Harga Kenko 6001 (1 Line)</t>
  </si>
  <si>
    <t>Stapler JK HD-12L/ 24</t>
  </si>
  <si>
    <t xml:space="preserve">Bp Gel Vanco VC-8100 </t>
  </si>
  <si>
    <t>Bp V (Mika) EG 225</t>
  </si>
  <si>
    <t>Garisan Set HZ-5012</t>
  </si>
  <si>
    <t>Garisan Set HZ-5013</t>
  </si>
  <si>
    <t>KENKO</t>
  </si>
  <si>
    <t>ATALI</t>
  </si>
  <si>
    <t>KALINDO</t>
  </si>
  <si>
    <t>MATAHARI</t>
  </si>
  <si>
    <t>SAMUDERA ANGKASA JAYA</t>
  </si>
  <si>
    <t>LAUTAN MAS ASIA</t>
  </si>
  <si>
    <t>LAYS</t>
  </si>
  <si>
    <t>SDI</t>
  </si>
  <si>
    <t>PARAMA</t>
  </si>
  <si>
    <t>Garisan Set PS-9810</t>
  </si>
  <si>
    <t>Garisan Set ZO-235</t>
  </si>
  <si>
    <t>750 PCS</t>
  </si>
  <si>
    <t>DRM</t>
  </si>
  <si>
    <t>CAD</t>
  </si>
  <si>
    <t>DISP</t>
  </si>
  <si>
    <t>KG</t>
  </si>
  <si>
    <t>LBR</t>
  </si>
  <si>
    <t>POT</t>
  </si>
  <si>
    <t>RTG</t>
  </si>
  <si>
    <t>RIM</t>
  </si>
  <si>
    <t>TAB</t>
  </si>
  <si>
    <t>TAS</t>
  </si>
  <si>
    <t>BTL</t>
  </si>
  <si>
    <t>Bk Kcg 32K 1008-21 A5</t>
  </si>
  <si>
    <t>Bk Kcg 32K 1008-22 A5</t>
  </si>
  <si>
    <t>GLOBAL</t>
  </si>
  <si>
    <t>Bk Kcg 32K 1008-23 A5</t>
  </si>
  <si>
    <t>Bk Kcg 32K 1008-30 A5</t>
  </si>
  <si>
    <t>Stabillo TY-SP 25</t>
  </si>
  <si>
    <t>12 SET</t>
  </si>
  <si>
    <t>Stabillo TY-SP 28</t>
  </si>
  <si>
    <t>Bp Kenko Fun Gel Hitam</t>
  </si>
  <si>
    <t>Bk Kcg 32K 1008- A5 21/ 22</t>
  </si>
  <si>
    <t>Bk Kcg 32K 1008- A5 23/ 30</t>
  </si>
  <si>
    <t>Stabillo TY-SP 25/ 28 (48)</t>
  </si>
  <si>
    <t>Tipe-ex Kenko CT-802 N</t>
  </si>
  <si>
    <t>Stip B 24 M Goztar Macaron</t>
  </si>
  <si>
    <t>Face Shield Kaca Mata</t>
  </si>
  <si>
    <t>PW Infico 12W Pdk 1235</t>
  </si>
  <si>
    <t>Simpoa Jaya 13 Baris</t>
  </si>
  <si>
    <t>207 PCS</t>
  </si>
  <si>
    <t>Bp Vtro 239 (8)/ 231 (8)</t>
  </si>
  <si>
    <t>Bp Vtro 238 (8)/ 237 (8)</t>
  </si>
  <si>
    <t>Bp Vtro 217 (8)/ 222 (9)</t>
  </si>
  <si>
    <t>Bp Vtro 225 (8)/ 216 (9)</t>
  </si>
  <si>
    <t>Tas Kertas Ly SD 283 B (1)/ 284 B(13)</t>
  </si>
  <si>
    <t>Pencil box M</t>
  </si>
  <si>
    <t>Double Foam 2 Kojiko</t>
  </si>
  <si>
    <t>Kartu Stock Kwarto P</t>
  </si>
  <si>
    <t>Spidol W/B Marker JK WM 65</t>
  </si>
  <si>
    <t>Acrylic Colour Vtro</t>
  </si>
  <si>
    <t>Bn B5 1012</t>
  </si>
  <si>
    <t>Clear Holder Kenko Metalik Br</t>
  </si>
  <si>
    <t>Clear Holder Kenko Metalik Hj</t>
  </si>
  <si>
    <t>Clear Holder Kenko Metalik Abu2</t>
  </si>
  <si>
    <t>Dokumen Bag A5 7517/ 8517</t>
  </si>
  <si>
    <t>Dokumen Bag 1935/ 1937</t>
  </si>
  <si>
    <t>Elevated Tray Microtop 604</t>
  </si>
  <si>
    <t>Elevated Tray Tier 605</t>
  </si>
  <si>
    <t>Map Joss 881</t>
  </si>
  <si>
    <t>Sipoa Moshi2 b</t>
  </si>
  <si>
    <t>Tali Yoyo Batik Mr</t>
  </si>
  <si>
    <t>Tali Yoyo Butek Br</t>
  </si>
  <si>
    <t>Tali Yoyo Butek Hj</t>
  </si>
  <si>
    <t>Water Colour Vtro</t>
  </si>
  <si>
    <t>Bp Vtro 235 (8)/ 236 (8)</t>
  </si>
  <si>
    <t>Tali Peony  Br</t>
  </si>
  <si>
    <t>Tali Peony  K</t>
  </si>
  <si>
    <t>Tali Peony Mr (8), 14</t>
  </si>
  <si>
    <t>Tali Transparant Yoyo montana Hj(11)/ B(1)</t>
  </si>
  <si>
    <t>Tali Transparant Yoyo montana Ht(3)/ M(7)</t>
  </si>
  <si>
    <t>Clear Holder UTN</t>
  </si>
  <si>
    <t>Bp JK 249</t>
  </si>
  <si>
    <t>Bp JK 250</t>
  </si>
  <si>
    <t>Bp JK 265 Hitam</t>
  </si>
  <si>
    <t>Bp JK 265 Biru</t>
  </si>
  <si>
    <t>Gunting Kenko SC 838</t>
  </si>
  <si>
    <t>Tipe-ex Kenko CT-902 P</t>
  </si>
  <si>
    <t>Tipe-ex JK CT-508</t>
  </si>
  <si>
    <t>Water Color + Kuas Pacman</t>
  </si>
  <si>
    <t>Bp Tizo 30541/ 30900</t>
  </si>
  <si>
    <t>Bp E 8805 Mullti Warna (24)</t>
  </si>
  <si>
    <t>Kartu absen Kojiko</t>
  </si>
  <si>
    <t>Tas Kado GG2 2048 (10), 249 (5)</t>
  </si>
  <si>
    <t>Stationery set klg</t>
  </si>
  <si>
    <t>Pencil Box Klg</t>
  </si>
  <si>
    <t>Pencil Box Klg (mobil)</t>
  </si>
  <si>
    <t>Pencil box Mobil M</t>
  </si>
  <si>
    <t>Pencil box mobil + kode klg</t>
  </si>
  <si>
    <t>Pencil box Set klg</t>
  </si>
  <si>
    <t>PAJAK</t>
  </si>
  <si>
    <t>Import 2019</t>
  </si>
  <si>
    <t>File YS-C55 (B5)</t>
  </si>
  <si>
    <t>Bp JG-88 Kayu</t>
  </si>
  <si>
    <t>Bp 271 Lampu</t>
  </si>
  <si>
    <t>Abjad 349 Angka</t>
  </si>
  <si>
    <t>Pocket 33x27 L Tidur</t>
  </si>
  <si>
    <t>Id Card 6612 (Wrn Ht Habis)</t>
  </si>
  <si>
    <t>Import 2019 POST IT</t>
  </si>
  <si>
    <t>Import 2020</t>
  </si>
  <si>
    <t>Refill Gel JOSS-268 Biru</t>
  </si>
  <si>
    <t>Refill Gel JOSS-268 Hitam</t>
  </si>
  <si>
    <t>Magnet  X3010 Smile Kuning</t>
  </si>
  <si>
    <t>Magnet  3010J Smile Warna</t>
  </si>
  <si>
    <t>Pocket 33x27 B</t>
  </si>
  <si>
    <t>Pocket 22x32 Kantong Ultah</t>
  </si>
  <si>
    <t>Pocket NO-859-M Biasa Kecil</t>
  </si>
  <si>
    <t>Pocket NO-003-M Biasa Kecil</t>
  </si>
  <si>
    <t>Pocket H-8233-M Biasa Kecil</t>
  </si>
  <si>
    <t>Pocket H-4007-M Biasa Kecil</t>
  </si>
  <si>
    <t>Pocket NO-893-M Biasa Kecil</t>
  </si>
  <si>
    <t>Pocket XM-3003-M Biasa Kecil</t>
  </si>
  <si>
    <t>Pocket NO-1036-M Biasa Kecil</t>
  </si>
  <si>
    <t>Pocket NO-859-L Biasa Tanggung</t>
  </si>
  <si>
    <t>Pocket NO-1036-L Biasa Tanggung</t>
  </si>
  <si>
    <t>Pocket XM2083-M Glitter Kecil</t>
  </si>
  <si>
    <t>Pocket SL-7701-M Glitter Kecil</t>
  </si>
  <si>
    <t>Pocket ZD-206-M Glitter Kecil</t>
  </si>
  <si>
    <t>Pocket NO-3026-M Glitter Kecil</t>
  </si>
  <si>
    <t>Pocket XM-2019-M Glitter Kecil</t>
  </si>
  <si>
    <t>Pocket ZD203-M Glitter Kecil</t>
  </si>
  <si>
    <t>Pocket NO1029-M Glitter Kecil</t>
  </si>
  <si>
    <t>Pocket XM2083-L Glitter Tanggung</t>
  </si>
  <si>
    <t>Pocket NO-3026-L Glitter Tanggung</t>
  </si>
  <si>
    <t>Pocket ZD203-L Glitter Tanggung</t>
  </si>
  <si>
    <t>Pocket NO1029-L Glitter Tanggung</t>
  </si>
  <si>
    <t>Asahan CL-888 (isi 60)</t>
  </si>
  <si>
    <t>Asahan NO.930 (isi 48)</t>
  </si>
  <si>
    <t>Sticker NO.329 Holo</t>
  </si>
  <si>
    <t>Sticker NO.330 Holo</t>
  </si>
  <si>
    <t>Sticker WLT-9612 Hijab</t>
  </si>
  <si>
    <t>Sticker WLT-9613 Cewek Hijab</t>
  </si>
  <si>
    <t>Sticker WLT-9615 Cewek Hijab</t>
  </si>
  <si>
    <t>Sticker WLT-9616 Hijab</t>
  </si>
  <si>
    <t>Sticker WLT-9617 Cowok Hijab</t>
  </si>
  <si>
    <t>Sticker WLT-9618 Hijab</t>
  </si>
  <si>
    <t>Sticker WLT-9620 Cewek non Hijab</t>
  </si>
  <si>
    <t>Sticker WLT-9621 Hijab Cewek</t>
  </si>
  <si>
    <t>Sticker WLT-9622 Hijab</t>
  </si>
  <si>
    <t>Sticker WLT-9623 Hijab</t>
  </si>
  <si>
    <t>Sticker WLT-9624 Hijab</t>
  </si>
  <si>
    <t>Sticker WLT-9625 Hijab</t>
  </si>
  <si>
    <t>Sticker WLT-9626 Hijab</t>
  </si>
  <si>
    <t>Sticker WLT-9627 Hijab</t>
  </si>
  <si>
    <t>Sticker WLT-9628 Hijab</t>
  </si>
  <si>
    <t>Sticker NO.303 Princess</t>
  </si>
  <si>
    <t>Sticker NO.304 Barbie</t>
  </si>
  <si>
    <t>Sticker NO.305 Kuda Pony</t>
  </si>
  <si>
    <t>Sticker NO.306 Tayo</t>
  </si>
  <si>
    <t>Sticker NO.307 Super Hero</t>
  </si>
  <si>
    <t>Sticker NO.308 Tsum</t>
  </si>
  <si>
    <t>Sticker NO.309 Frozen</t>
  </si>
  <si>
    <t>Sticker NO.310 Holo Kuda Pony</t>
  </si>
  <si>
    <t>Sticker NO.323 LOL</t>
  </si>
  <si>
    <t>Sticker NO.324 LOL</t>
  </si>
  <si>
    <t>Sticker NO.325 LOL</t>
  </si>
  <si>
    <t>Sticker NO.326 LOL</t>
  </si>
  <si>
    <t>Sticker NO.327 Biasa LOL</t>
  </si>
  <si>
    <t>Sticker NO.328 Biasa LOL</t>
  </si>
  <si>
    <t>Sticker WLT-9629 Cewek non Hijab</t>
  </si>
  <si>
    <t>Kuas 251-2 Pagoda</t>
  </si>
  <si>
    <t>Import A6</t>
  </si>
  <si>
    <t>Kuas 251-3 Pagoda</t>
  </si>
  <si>
    <t>Kuas 251-4 Pagoda</t>
  </si>
  <si>
    <t>Kuas 251-6 Pagoda</t>
  </si>
  <si>
    <t>Kuas 251-7 Pagoda</t>
  </si>
  <si>
    <t>Kuas 251-8 Pagoda</t>
  </si>
  <si>
    <t>Kuas 251-9 Pagoda</t>
  </si>
  <si>
    <t>Kuas 251-10 Pagoda</t>
  </si>
  <si>
    <t>Kuas 251-11 Pagoda</t>
  </si>
  <si>
    <t>Kuas 929-1 Eterna HijiAyi</t>
  </si>
  <si>
    <t>Kuas 929-2 Eterna</t>
  </si>
  <si>
    <t>Kuas 929-3 Eterna</t>
  </si>
  <si>
    <t>Kuas 929-4 Eterna</t>
  </si>
  <si>
    <t>Kuas 929-5 Eterna</t>
  </si>
  <si>
    <t>Kuas 929-6 Eterna</t>
  </si>
  <si>
    <t>Kuas 929-7 Eterna</t>
  </si>
  <si>
    <t>Kuas 929-8 Eterna</t>
  </si>
  <si>
    <t>Kuas 929-9 Eterna</t>
  </si>
  <si>
    <t>Kuas 929-11 Eterna</t>
  </si>
  <si>
    <t>Kuas 929-12 Eterna</t>
  </si>
  <si>
    <t>Import B1</t>
  </si>
  <si>
    <t>Staples 131/ 6 Joss (Isi)</t>
  </si>
  <si>
    <t>Pocket NO-003-L/ M M</t>
  </si>
  <si>
    <t>Import B2 + B3</t>
  </si>
  <si>
    <t>Garisan XNB-1828 (1 Meter)</t>
  </si>
  <si>
    <t>Abjad H027 Besar</t>
  </si>
  <si>
    <t>Abjad H008 Kecil</t>
  </si>
  <si>
    <t>Import B4</t>
  </si>
  <si>
    <t>Import C1 + C2</t>
  </si>
  <si>
    <t>Gel Pen GP-168 Koala</t>
  </si>
  <si>
    <t>Jangka MS-4001 Koala</t>
  </si>
  <si>
    <t>Import C3</t>
  </si>
  <si>
    <t>Stapler 1007F (bkn Joss)</t>
  </si>
  <si>
    <t>Gel Pen GP-168 Joss</t>
  </si>
  <si>
    <t>Import C4</t>
  </si>
  <si>
    <t>NoteBook B1005 (B5）</t>
  </si>
  <si>
    <t>Import C5</t>
  </si>
  <si>
    <t>NoteBook B1012 (A5）</t>
  </si>
  <si>
    <t>NoteBook B1012 (B5）</t>
  </si>
  <si>
    <t>NoteBook B1019 (B5）</t>
  </si>
  <si>
    <t>NoteBook B1018 (B5）</t>
  </si>
  <si>
    <t>NoteBook B0200 (A5）</t>
  </si>
  <si>
    <t>NoteBook B0200 (B5）</t>
  </si>
  <si>
    <t>Import C6</t>
  </si>
  <si>
    <t>Pocket 1840-L  (Tanggung)</t>
  </si>
  <si>
    <t>Pocket 1839-L  (Tanggung)</t>
  </si>
  <si>
    <t>Pocket 1838-L (Tanggung Glitter)</t>
  </si>
  <si>
    <t>Pocket 2850-L (Tanggung Timbul Glitter)</t>
  </si>
  <si>
    <t>Pocket 1847-L (Tanggung)</t>
  </si>
  <si>
    <t>Pocket 1846-L (Tanggung)</t>
  </si>
  <si>
    <t>Pocket 1854-L (Tanggung)</t>
  </si>
  <si>
    <t>Pocket 1838-XL  (Besar Glitter)</t>
  </si>
  <si>
    <t>Pocket 2850-XL (Besar Glitter)</t>
  </si>
  <si>
    <t>Pocket 1854-XL (Besar)</t>
  </si>
  <si>
    <t>Garisan 050 (Sablon)</t>
  </si>
  <si>
    <t>NoteBook B1019 (BN) (A5)</t>
  </si>
  <si>
    <t>NoteBook B078 (B5）</t>
  </si>
  <si>
    <t>NoteBook B0217 (B5）</t>
  </si>
  <si>
    <t>Import C7</t>
  </si>
  <si>
    <t>Gel Pen 830 + Stip</t>
  </si>
  <si>
    <t>Gel Pen 832 + Stip</t>
  </si>
  <si>
    <t>Gel Pen 835 + Stip</t>
  </si>
  <si>
    <t>Gel Pen 837 + Stip</t>
  </si>
  <si>
    <t>Gel Pen 8801 + Stip</t>
  </si>
  <si>
    <t>Gel Pen 8803 + Stip</t>
  </si>
  <si>
    <t>Gel Pen 8805 + Stip</t>
  </si>
  <si>
    <t>Gel Pen 8807 + Stip</t>
  </si>
  <si>
    <t>Import D1</t>
  </si>
  <si>
    <t>Import D2</t>
  </si>
  <si>
    <t>Stapler 1008F Joss</t>
  </si>
  <si>
    <t>File BF-19 Biru</t>
  </si>
  <si>
    <t>Import D3</t>
  </si>
  <si>
    <t>Import D4</t>
  </si>
  <si>
    <t>Pensil Case PC-633-5 Mobil k</t>
  </si>
  <si>
    <t>Pensil Case ZL-178-1 Mobil k</t>
  </si>
  <si>
    <t>Staples 13/8 (Isi)</t>
  </si>
  <si>
    <t>Import D5</t>
  </si>
  <si>
    <t>File BF-19 Hj, K, P, Mr, Ht</t>
  </si>
  <si>
    <t>Import D6</t>
  </si>
  <si>
    <t>Import D7</t>
  </si>
  <si>
    <t>Pensil Case QY-2023 Mobil</t>
  </si>
  <si>
    <t>Import D8</t>
  </si>
  <si>
    <t>Import D9</t>
  </si>
  <si>
    <t>File  CH-020 Hitam</t>
  </si>
  <si>
    <t>Import D10</t>
  </si>
  <si>
    <t>Pensil Case 8300SG Timbul</t>
  </si>
  <si>
    <t>Pensil Case 8300TK Timbul</t>
  </si>
  <si>
    <t>Pensil Case 8300AV Timbul</t>
  </si>
  <si>
    <t>Pensil Case 8300D Timbul</t>
  </si>
  <si>
    <t>Pensil Case PC-619-3 Mobil + Kode</t>
  </si>
  <si>
    <t>Pensil Case PC-613-7 Kaleng</t>
  </si>
  <si>
    <t>Pensil Case 168-22 Kaleng</t>
  </si>
  <si>
    <t>Pensil Case DZ-32 Kaleng</t>
  </si>
  <si>
    <t>NoteBook B0196 (B5）</t>
  </si>
  <si>
    <t>Pocket 1842-L  (Tanggung)</t>
  </si>
  <si>
    <t>NoteBook B017 (A5）</t>
  </si>
  <si>
    <t>Staples 13/8 Joss (Isi)</t>
  </si>
  <si>
    <t>NoteBook B1010 (A5）</t>
  </si>
  <si>
    <t>NoteBook B017 (B5）</t>
  </si>
  <si>
    <t>NoteBook B1018 (A5）</t>
  </si>
  <si>
    <t>NoteBook B1010 (B5）</t>
  </si>
  <si>
    <t>NoteBook B0196 (A5）</t>
  </si>
  <si>
    <t>NoteBook B0193 (B5）</t>
  </si>
  <si>
    <t>NoteBook B0216 (B5）</t>
  </si>
  <si>
    <t>Kuas 929-10 Eterna</t>
  </si>
  <si>
    <t>NoteBook B0193 (A5）</t>
  </si>
  <si>
    <t>NoteBook B0217 (A5）</t>
  </si>
  <si>
    <t>NoteBook B078 (A5）</t>
  </si>
  <si>
    <t>Pocket 109-L (Tanggung)</t>
  </si>
  <si>
    <t>Pocket 3858-L (Tanggung)</t>
  </si>
  <si>
    <t>Pocket 1839-XL  (Besar)</t>
  </si>
  <si>
    <t>Pocket 1847-XL (Besar)</t>
  </si>
  <si>
    <t>Pocket 3858-XL (Besar)</t>
  </si>
  <si>
    <t>Pocket 1842-XL (Besar)</t>
  </si>
  <si>
    <t>Pocket 1840-XL  (Besar)</t>
  </si>
  <si>
    <t>Gel Pen HY1020 Biru</t>
  </si>
  <si>
    <t>Pocket XM-2019-L Glitter Tanggung</t>
  </si>
  <si>
    <t>Abjad H505-1 Besar</t>
  </si>
  <si>
    <t>Abjad H505-3 Kecil</t>
  </si>
  <si>
    <t>Pocket 109-XL (Besar)</t>
  </si>
  <si>
    <t>Pocket 1846-XL (Besar)</t>
  </si>
  <si>
    <t xml:space="preserve">Import </t>
  </si>
  <si>
    <t>Crayon Putar Disney 12W pjg 1012 Vanart</t>
  </si>
  <si>
    <t>Tali Peony Hijau</t>
  </si>
  <si>
    <t>Tali Peony Hitam</t>
  </si>
  <si>
    <t>S</t>
  </si>
  <si>
    <t>Asahan Meja 873 Robot</t>
  </si>
  <si>
    <t>Abjad 349ABC</t>
  </si>
  <si>
    <t>Pocket ZD-9089</t>
  </si>
  <si>
    <t>Pocket ZD-9099</t>
  </si>
  <si>
    <t>Stamp 1000</t>
  </si>
  <si>
    <t>Call Bell QJ126</t>
  </si>
  <si>
    <t>Garisan 6606</t>
  </si>
  <si>
    <t>Garisan 6605</t>
  </si>
  <si>
    <t>Garisan XNB-0031</t>
  </si>
  <si>
    <t>Garisan 984</t>
  </si>
  <si>
    <t>Garisan 4311</t>
  </si>
  <si>
    <t>Garisan 4317</t>
  </si>
  <si>
    <t>Garisan 1516</t>
  </si>
  <si>
    <t>Pull Ribbon HC-12</t>
  </si>
  <si>
    <t>Pull Ribbon HC-18</t>
  </si>
  <si>
    <t>Pull Ribbon HC-30</t>
  </si>
  <si>
    <t>Pull Ribbon LS-30-1</t>
  </si>
  <si>
    <t>NoteBook SG-6060</t>
  </si>
  <si>
    <t>Gunting J-B002</t>
  </si>
  <si>
    <t>Gunting J-B003</t>
  </si>
  <si>
    <t>Gunting J-B004</t>
  </si>
  <si>
    <t>Gunting HY011</t>
  </si>
  <si>
    <t>Pocket ZD9099</t>
  </si>
  <si>
    <t>Pocket ZD9134</t>
  </si>
  <si>
    <t>Pocket SL-920</t>
  </si>
  <si>
    <t>Pocket H-8114</t>
  </si>
  <si>
    <t>Garisan BC-6018</t>
  </si>
  <si>
    <t>Hooks 3CM</t>
  </si>
  <si>
    <t>Hooks 3.5CM</t>
  </si>
  <si>
    <t>Hooks 4CM</t>
  </si>
  <si>
    <t>Hooks 4.5CM</t>
  </si>
  <si>
    <t>Hooks 6CM</t>
  </si>
  <si>
    <t>Hooks 8CM</t>
  </si>
  <si>
    <t>Tape 1505</t>
  </si>
  <si>
    <t>Tape 1503-CD</t>
  </si>
  <si>
    <t>Tape 1510-G</t>
  </si>
  <si>
    <t>Tape 4505</t>
  </si>
  <si>
    <t>Kuas 251-73A</t>
  </si>
  <si>
    <t>Kuas B-6626</t>
  </si>
  <si>
    <t>Kuas B-6636</t>
  </si>
  <si>
    <t>Stip SK849K</t>
  </si>
  <si>
    <t>Glitter Y-02</t>
  </si>
  <si>
    <t>Glitter 783-12</t>
  </si>
  <si>
    <t>Glitter 782-12</t>
  </si>
  <si>
    <t>Glitter GF-88</t>
  </si>
  <si>
    <t>Glitter GF-2012</t>
  </si>
  <si>
    <t>Pallete 840</t>
  </si>
  <si>
    <t>Pallete 845</t>
  </si>
  <si>
    <t>Pallete 850</t>
  </si>
  <si>
    <t>Asahan HC2907</t>
  </si>
  <si>
    <t>Pocket 30*20</t>
  </si>
  <si>
    <t>Pocket 30*24</t>
  </si>
  <si>
    <t>Pocket 28*32</t>
  </si>
  <si>
    <t>Kuas 857</t>
  </si>
  <si>
    <t>Kuas 856</t>
  </si>
  <si>
    <t>Kuas 858</t>
  </si>
  <si>
    <t>Kuas 859</t>
  </si>
  <si>
    <t>Kuas 251-6B</t>
  </si>
  <si>
    <t>Glitter GF-32</t>
  </si>
  <si>
    <t>Garisan GB-30</t>
  </si>
  <si>
    <t>Id Card B3</t>
  </si>
  <si>
    <t>Garisan BC-8996</t>
  </si>
  <si>
    <t>Pensil Case 105</t>
  </si>
  <si>
    <t>Pensil Case A-1359</t>
  </si>
  <si>
    <t>Pensil Case A-1185</t>
  </si>
  <si>
    <t>Pensil Case KW-1919</t>
  </si>
  <si>
    <t>Pensil Case KW-1616</t>
  </si>
  <si>
    <t>Garisan NO.2030</t>
  </si>
  <si>
    <t>Garisan 1862</t>
  </si>
  <si>
    <t>Asahan 7712</t>
  </si>
  <si>
    <t>Tipe-ex Kertas DP-986</t>
  </si>
  <si>
    <t>Garisan TW-8068</t>
  </si>
  <si>
    <t>Garisan KT005</t>
  </si>
  <si>
    <t>Garisan 308</t>
  </si>
  <si>
    <t>Stempel SK1617</t>
  </si>
  <si>
    <t>Stationery set 8898</t>
  </si>
  <si>
    <t>Stationery set KT-6601</t>
  </si>
  <si>
    <t>Pensil Case C-9960</t>
  </si>
  <si>
    <t>Pensil Case KW-1717</t>
  </si>
  <si>
    <t>Pensil Case A-6500</t>
  </si>
  <si>
    <t>Pensil Case A-1301</t>
  </si>
  <si>
    <t>Pensil Case HB5246</t>
  </si>
  <si>
    <t>Pocket Paper 8867A</t>
  </si>
  <si>
    <t>Pocket Paper 8853A</t>
  </si>
  <si>
    <t>Pocket Paper 8913A</t>
  </si>
  <si>
    <t>Magnifier LW-60</t>
  </si>
  <si>
    <t>Magnifier LW-70</t>
  </si>
  <si>
    <t>Magnifier LW-80</t>
  </si>
  <si>
    <t>Magnifier LW-90</t>
  </si>
  <si>
    <t>Magnifier YT-1003</t>
  </si>
  <si>
    <t>Magnifier YT-1004</t>
  </si>
  <si>
    <t>Magnifier YT-1009</t>
  </si>
  <si>
    <t>Kuas YS-01</t>
  </si>
  <si>
    <t>Kuas YS-02</t>
  </si>
  <si>
    <t>Kuas 661-8</t>
  </si>
  <si>
    <t>Kuas N-006</t>
  </si>
  <si>
    <t>Kuas YM-006</t>
  </si>
  <si>
    <t>Kuas Y-2</t>
  </si>
  <si>
    <t>Kuas Y-4</t>
  </si>
  <si>
    <t>Kuas B-4</t>
  </si>
  <si>
    <t>Kuas B-6</t>
  </si>
  <si>
    <t>Garisan KM-7733L</t>
  </si>
  <si>
    <t>Garisan KM-7733</t>
  </si>
  <si>
    <t>Garisan KM-8833L</t>
  </si>
  <si>
    <t>Garisan KM-8833</t>
  </si>
  <si>
    <t>File 532-A4</t>
  </si>
  <si>
    <t>File 532-B4</t>
  </si>
  <si>
    <t>Pensil Case WLT9900</t>
  </si>
  <si>
    <t>Pensil Case WLT9901</t>
  </si>
  <si>
    <t>Pensil Case WLT9902</t>
  </si>
  <si>
    <t>Pensil Case WLT9903</t>
  </si>
  <si>
    <t>Pull Ribbon 12cm</t>
  </si>
  <si>
    <t>Pull Ribbon 18cm</t>
  </si>
  <si>
    <t>Pull Ribbon 18cm-1</t>
  </si>
  <si>
    <t>Pull Ribbon LS-18</t>
  </si>
  <si>
    <t>Pull Ribbon LS-23</t>
  </si>
  <si>
    <t>Post It WALITO WLT-8838</t>
  </si>
  <si>
    <t>Post It WALITO WLT-8933</t>
  </si>
  <si>
    <t>Post It WALITO WLT-8927</t>
  </si>
  <si>
    <t>Post It WALITO WLT-8921</t>
  </si>
  <si>
    <t>Post It WALITO WLT-8840</t>
  </si>
  <si>
    <t>Post It WALITO WLT-8886</t>
  </si>
  <si>
    <t>Post It WALITO WLT-8846</t>
  </si>
  <si>
    <t>Post It WALITO WLT-8909</t>
  </si>
  <si>
    <t>Post It WALITO WLT-8891</t>
  </si>
  <si>
    <t>Post It WALITO WLT-8946</t>
  </si>
  <si>
    <t>Post It WALITO WLT-8952</t>
  </si>
  <si>
    <t>Post It WALITO WLT-8890A</t>
  </si>
  <si>
    <t>Post It WALITO WLT-8889A</t>
  </si>
  <si>
    <t>Post It WALITO WLT-8962</t>
  </si>
  <si>
    <t>Post It WALITO WLT-8839</t>
  </si>
  <si>
    <t>Post It WALITO WLT-8850</t>
  </si>
  <si>
    <t>Post It WALITO WLT-8953</t>
  </si>
  <si>
    <t>Post It WALITO WLT-8843</t>
  </si>
  <si>
    <t>Post It WALITO WLT-8841</t>
  </si>
  <si>
    <t>Post It WALITO WLT-8935</t>
  </si>
  <si>
    <t>Post It WALITO WLT-8922</t>
  </si>
  <si>
    <t>Book Tab HMB-820</t>
  </si>
  <si>
    <t>Book Tab HMB-812</t>
  </si>
  <si>
    <t>Stick Marker PF-3368</t>
  </si>
  <si>
    <t>Stick Marker PF-6368</t>
  </si>
  <si>
    <t>Stick Marker PF-4368</t>
  </si>
  <si>
    <t>Stick Marker PF-5368</t>
  </si>
  <si>
    <t>Stick Marker PF-2368</t>
  </si>
  <si>
    <t>Stick Marker PF-6899</t>
  </si>
  <si>
    <t>Stick Marker PF-3899</t>
  </si>
  <si>
    <t>Stick Marker PF-2899</t>
  </si>
  <si>
    <t>Stick Marker PF-1368</t>
  </si>
  <si>
    <t>Stick Marker PF-1899</t>
  </si>
  <si>
    <t>Stick Marker PF-5899</t>
  </si>
  <si>
    <t>Book Tab HMB-120</t>
  </si>
  <si>
    <t>Book Tab HMB-220</t>
  </si>
  <si>
    <t>Book Tab HMB-320</t>
  </si>
  <si>
    <t>Kuas BL-8</t>
  </si>
  <si>
    <t>Clip 145mm-6"</t>
  </si>
  <si>
    <t>Gel Pen BP-A8021</t>
  </si>
  <si>
    <t>Gel Pen BP-A8031</t>
  </si>
  <si>
    <t>Gel Pen BP-A8032</t>
  </si>
  <si>
    <t>Gel Pen BP-A8035</t>
  </si>
  <si>
    <t>Gel Pen BP-A9031</t>
  </si>
  <si>
    <t>Gel Pen BP-A9032</t>
  </si>
  <si>
    <t>Gel Pen BP-A9035</t>
  </si>
  <si>
    <t>Gel Pen BP-A9037</t>
  </si>
  <si>
    <t>Gel Pen BP-8781</t>
  </si>
  <si>
    <t>Gel Pen BP-8782</t>
  </si>
  <si>
    <t>Gel Pen BP-8785</t>
  </si>
  <si>
    <t>Gel Pen BP-8788</t>
  </si>
  <si>
    <t>Gel Pen BP-8793</t>
  </si>
  <si>
    <t>Gel Pen BP-8795</t>
  </si>
  <si>
    <t>Gel Pen BP-A8005</t>
  </si>
  <si>
    <t>Gel Pen BP-A8010</t>
  </si>
  <si>
    <t>Gel Pen BP-A8025</t>
  </si>
  <si>
    <t>Gel Pen 8763</t>
  </si>
  <si>
    <t>Gel Pen 8789</t>
  </si>
  <si>
    <t>Gel Pen 8792</t>
  </si>
  <si>
    <t>Gel Pen A8001</t>
  </si>
  <si>
    <t>Gel Pen A8015</t>
  </si>
  <si>
    <t>Gel Pen A8028</t>
  </si>
  <si>
    <t>Gel Pen A8023</t>
  </si>
  <si>
    <t>Gel Pen JOSS-188 B</t>
  </si>
  <si>
    <t>Refill Gel GR-89 (12)</t>
  </si>
  <si>
    <t>Magnet 3008</t>
  </si>
  <si>
    <t>Magnet 002</t>
  </si>
  <si>
    <t>Magnet 3010T</t>
  </si>
  <si>
    <t>Magnet 2010T</t>
  </si>
  <si>
    <t>Magnet X3510</t>
  </si>
  <si>
    <t>Magnet X4008</t>
  </si>
  <si>
    <t>NoteBook 100918</t>
  </si>
  <si>
    <t>NoteBook 70100-9</t>
  </si>
  <si>
    <t>NoteBook 18-35</t>
  </si>
  <si>
    <t>NoteBook 25-35</t>
  </si>
  <si>
    <t>Pocket 24x20</t>
  </si>
  <si>
    <t>Pocket 30x20</t>
  </si>
  <si>
    <t>Pocket 30x23</t>
  </si>
  <si>
    <t>Pocket 27x33</t>
  </si>
  <si>
    <t>Pocket 40x30</t>
  </si>
  <si>
    <t>Pocket 45x33</t>
  </si>
  <si>
    <t>Pocket 16x25</t>
  </si>
  <si>
    <t>Ribbon CH-30</t>
  </si>
  <si>
    <t>Ribbon CH-30-1</t>
  </si>
  <si>
    <t>Ribbon TH-30</t>
  </si>
  <si>
    <t>Ribbon TH-50</t>
  </si>
  <si>
    <t>Ribbon TH-30-1</t>
  </si>
  <si>
    <t>Ribbon TH-50-1</t>
  </si>
  <si>
    <t>Ribbon THT-30</t>
  </si>
  <si>
    <t>Ribbon THT-30-1</t>
  </si>
  <si>
    <t>Ribbon JC-30</t>
  </si>
  <si>
    <t>Ribbon XS-30</t>
  </si>
  <si>
    <t>Study Board YZ6662</t>
  </si>
  <si>
    <t>Study Board YZ6663</t>
  </si>
  <si>
    <t>Study Board JQ-969</t>
  </si>
  <si>
    <t>Kuas K3NIL</t>
  </si>
  <si>
    <t>Kuas K7NIL</t>
  </si>
  <si>
    <t>Kuas B-05</t>
  </si>
  <si>
    <t>Kuas 21839-6</t>
  </si>
  <si>
    <t>Kuas 21839-4</t>
  </si>
  <si>
    <t>Kuas 21839-16</t>
  </si>
  <si>
    <t>Clip WC-88</t>
  </si>
  <si>
    <t>Glitter G-01</t>
  </si>
  <si>
    <t>Glitter G-02</t>
  </si>
  <si>
    <t>Glitter G-03</t>
  </si>
  <si>
    <t>Glitter G-04</t>
  </si>
  <si>
    <t>Glitter 784-12</t>
  </si>
  <si>
    <t>Glitter 785-12</t>
  </si>
  <si>
    <t>Glitter 786-12</t>
  </si>
  <si>
    <t>Glitter Y-01</t>
  </si>
  <si>
    <t>Glitter Y-03</t>
  </si>
  <si>
    <t>Glitter Y-04</t>
  </si>
  <si>
    <t>Glitter G-08</t>
  </si>
  <si>
    <t>Glitter 10918</t>
  </si>
  <si>
    <t>Glitter G56B00-7</t>
  </si>
  <si>
    <t>Glitter 191813</t>
  </si>
  <si>
    <t>Mark Pen ST-1722-12</t>
  </si>
  <si>
    <t>Mark Pen ST1722-24</t>
  </si>
  <si>
    <t>Palette 21839-9</t>
  </si>
  <si>
    <t>Palette 21839-10</t>
  </si>
  <si>
    <t>Palette 21839-12</t>
  </si>
  <si>
    <t>Palette 21839-16</t>
  </si>
  <si>
    <t>Asahan DY-349B</t>
  </si>
  <si>
    <t>Kuas 21839-7</t>
  </si>
  <si>
    <t>Wrapper 5070-2</t>
  </si>
  <si>
    <t>Sticker JN-S</t>
  </si>
  <si>
    <t>Sticker JN-H</t>
  </si>
  <si>
    <t>Ribbon 30CM-1</t>
  </si>
  <si>
    <t>Study Board 1-5</t>
  </si>
  <si>
    <t>Study Board 11-15</t>
  </si>
  <si>
    <t>Study Board 16-20</t>
  </si>
  <si>
    <t>Sticker NO 304</t>
  </si>
  <si>
    <t>Sticker NO 308</t>
  </si>
  <si>
    <t>Sticker NO 310</t>
  </si>
  <si>
    <t>Sticker WLT-9609</t>
  </si>
  <si>
    <t>Sticker WLT-8986</t>
  </si>
  <si>
    <t>Sticker SN-8924</t>
  </si>
  <si>
    <t>Sticker SN-8927</t>
  </si>
  <si>
    <t>Sticker SN-8937</t>
  </si>
  <si>
    <t>Sticker SN-8939</t>
  </si>
  <si>
    <t>Sticker SN-8941</t>
  </si>
  <si>
    <t>Sticker NO 313</t>
  </si>
  <si>
    <t>Sticker NO 315</t>
  </si>
  <si>
    <t>Sticker NO 323</t>
  </si>
  <si>
    <t>Sticker NO 327</t>
  </si>
  <si>
    <t>Sticker NO 328</t>
  </si>
  <si>
    <t>Sticker NO 330</t>
  </si>
  <si>
    <t>Sticker NO 324</t>
  </si>
  <si>
    <t>Sticker NO 325</t>
  </si>
  <si>
    <t>Sticker NO 326</t>
  </si>
  <si>
    <t>Sticker NO 329</t>
  </si>
  <si>
    <t>Sticker SN-8931</t>
  </si>
  <si>
    <t>Pocket NO-3026-M/ K</t>
  </si>
  <si>
    <t>Pocket NO-1029-M/ K</t>
  </si>
  <si>
    <t>Pocket NO-3026-L/ M</t>
  </si>
  <si>
    <t>Pocket NO-1029-L/ M</t>
  </si>
  <si>
    <t>Pocket NO-859-M/ K</t>
  </si>
  <si>
    <t>Pocket NO-003-M/ K</t>
  </si>
  <si>
    <t>Pocket NO-893-M/ K</t>
  </si>
  <si>
    <t>Pocket NO-1036-M/ K</t>
  </si>
  <si>
    <t>Pocket NO-859-L/ M</t>
  </si>
  <si>
    <t>Pocket NO-893-L/ M</t>
  </si>
  <si>
    <t>Pocket NO-1036-L/ M</t>
  </si>
  <si>
    <t>Pocket F-2016-S (new)</t>
  </si>
  <si>
    <t>Pocket ZD-278-M (new)</t>
  </si>
  <si>
    <t>Pocket NO-934-M (new)</t>
  </si>
  <si>
    <t>Pocket NO-939-L (new)</t>
  </si>
  <si>
    <t>Pocket NO-1052-L (new)</t>
  </si>
  <si>
    <t>Pocket NO-941-L (new)</t>
  </si>
  <si>
    <t>Pocket NO-1050-L (new)</t>
  </si>
  <si>
    <t>Pocket ZD-260-S (new)</t>
  </si>
  <si>
    <t>Pocket ZD-280-M (new)</t>
  </si>
  <si>
    <t>Pocket ZD-266-M (new)</t>
  </si>
  <si>
    <t>Pocket ZD-872-M (new)</t>
  </si>
  <si>
    <t>Pocket ZD-265-M (new)</t>
  </si>
  <si>
    <t>Pocket ZD-892-M (new)</t>
  </si>
  <si>
    <t>Pocket ZD-263-M (new)</t>
  </si>
  <si>
    <t>Garisan 23985-1</t>
  </si>
  <si>
    <t>Clear Holder CH-100</t>
  </si>
  <si>
    <t>Rope DX-612</t>
  </si>
  <si>
    <t>NoteBook 7050-2</t>
  </si>
  <si>
    <t>NoteBook 70100-2</t>
  </si>
  <si>
    <t>NoteBook 7050-11</t>
  </si>
  <si>
    <t>NoteBook 70100-11</t>
  </si>
  <si>
    <t>NoteBook 7050-18</t>
  </si>
  <si>
    <t>NoteBook 7050-19</t>
  </si>
  <si>
    <t>NoteBook 7050-20</t>
  </si>
  <si>
    <t>NoteBook 7050-21</t>
  </si>
  <si>
    <t>Gel Pen 7501 / 6503</t>
  </si>
  <si>
    <t>Gel Pen 7502 / 3211</t>
  </si>
  <si>
    <t>Refill Gel UTN-1</t>
  </si>
  <si>
    <t>Wrapper 70100</t>
  </si>
  <si>
    <t>Call Bell QJ125</t>
  </si>
  <si>
    <t>Ribbon CH-50</t>
  </si>
  <si>
    <t>Ribbon TH50-1</t>
  </si>
  <si>
    <t>Pocket GG-1</t>
  </si>
  <si>
    <t>Number 8550B</t>
  </si>
  <si>
    <t>Abjad 8550A</t>
  </si>
  <si>
    <t>Magnet 2008</t>
  </si>
  <si>
    <t>Magnet 006</t>
  </si>
  <si>
    <t>Magnet 8075</t>
  </si>
  <si>
    <t>Magnet 8100</t>
  </si>
  <si>
    <t>Magnet 8016</t>
  </si>
  <si>
    <t>Study Board 9900</t>
  </si>
  <si>
    <t>Study Board 876</t>
  </si>
  <si>
    <t>Study Board 878</t>
  </si>
  <si>
    <t>Number H026</t>
  </si>
  <si>
    <t>Garisan Besi 15cm</t>
  </si>
  <si>
    <t>Garisan Besi 20cm</t>
  </si>
  <si>
    <t>Garisan Besi 30cm</t>
  </si>
  <si>
    <t>Ribbon 50CM</t>
  </si>
  <si>
    <t>Ribbon SJ-50</t>
  </si>
  <si>
    <t>Ribbon LS-50</t>
  </si>
  <si>
    <t>Ribbon THY-50</t>
  </si>
  <si>
    <t>Abjad 349A</t>
  </si>
  <si>
    <t>Number 349B</t>
  </si>
  <si>
    <t>Magnet 8101</t>
  </si>
  <si>
    <t>Magnet 8102</t>
  </si>
  <si>
    <t>Study Board 9900-3</t>
  </si>
  <si>
    <t>Study Board 604</t>
  </si>
  <si>
    <t>Study Board HT-015</t>
  </si>
  <si>
    <t>Study Board HT-018</t>
  </si>
  <si>
    <t>Study Board JQ-1909</t>
  </si>
  <si>
    <t>Gel Pen 810-A</t>
  </si>
  <si>
    <t>Asahan 344</t>
  </si>
  <si>
    <t>Asahan 371</t>
  </si>
  <si>
    <t>Pocket FG-201</t>
  </si>
  <si>
    <t>Pocket FG-301</t>
  </si>
  <si>
    <t>Pocket L-201</t>
  </si>
  <si>
    <t>Pocket XL-301</t>
  </si>
  <si>
    <t>Pocket GG-2</t>
  </si>
  <si>
    <t>Pocket GG-3</t>
  </si>
  <si>
    <t>NoteBook 9925</t>
  </si>
  <si>
    <t>NoteBook 5814</t>
  </si>
  <si>
    <t>Hooks 5010</t>
  </si>
  <si>
    <t>Pensil DW9021-12</t>
  </si>
  <si>
    <t>Pensil DW9019-12</t>
  </si>
  <si>
    <t>Tipe-ex Kertas DY-8616</t>
  </si>
  <si>
    <t>Tipe-ex Kertas DY-8240</t>
  </si>
  <si>
    <t>Pensil Case 17-01A</t>
  </si>
  <si>
    <t>NoteBook 28850-60</t>
  </si>
  <si>
    <t>Study Board YS-6661</t>
  </si>
  <si>
    <t>Study Board YS-6662</t>
  </si>
  <si>
    <t>Wrapper 5070-3</t>
  </si>
  <si>
    <t>Pensil DW-9022-12</t>
  </si>
  <si>
    <t>Asahan 722B</t>
  </si>
  <si>
    <t>Asahan 722A</t>
  </si>
  <si>
    <t>Asahan 717A</t>
  </si>
  <si>
    <t>Asahan 7809</t>
  </si>
  <si>
    <t>Asahan 6600-B</t>
  </si>
  <si>
    <t>Asahan RC-9021 / 9051</t>
  </si>
  <si>
    <t>Glitter Pen CQ718-6</t>
  </si>
  <si>
    <t>Glitter Pen CQ718-8</t>
  </si>
  <si>
    <t>Glitter Pen CQ718-12</t>
  </si>
  <si>
    <t>Study Board XG-103</t>
  </si>
  <si>
    <t>Study Board XG-105</t>
  </si>
  <si>
    <t>Study Board XG-106</t>
  </si>
  <si>
    <t>Pensil Case A-3322</t>
  </si>
  <si>
    <t>Magnet X-3010</t>
  </si>
  <si>
    <t>Magnet 009</t>
  </si>
  <si>
    <t>Ribbon 30 cm</t>
  </si>
  <si>
    <t>Ribbon 50 cm</t>
  </si>
  <si>
    <t>Ribbon 30cm-1</t>
  </si>
  <si>
    <t>Ribbon 50cm-1</t>
  </si>
  <si>
    <t>Ribbon LS-30</t>
  </si>
  <si>
    <t>Ribbon LS-30-1</t>
  </si>
  <si>
    <t>Ribbon LS-50-1</t>
  </si>
  <si>
    <t>Kuas 251-6LB</t>
  </si>
  <si>
    <t>Kuas 21839-7H</t>
  </si>
  <si>
    <t>Kuas 21839-5H</t>
  </si>
  <si>
    <t>Kuas 251-6TJ</t>
  </si>
  <si>
    <t>Kuas 251-6BJ</t>
  </si>
  <si>
    <t>Kuas 251-6TB</t>
  </si>
  <si>
    <t>Kuas 251-6CB</t>
  </si>
  <si>
    <t>Buku Mewarnai 9903</t>
  </si>
  <si>
    <t>Buku Mewarnai HT-018</t>
  </si>
  <si>
    <t>Fluorescent Pen HD-5521</t>
  </si>
  <si>
    <t>Asahan 6600</t>
  </si>
  <si>
    <t>Study Board 8025</t>
  </si>
  <si>
    <t>Refill Gel GR-090</t>
  </si>
  <si>
    <t>Wrapper 5070-1</t>
  </si>
  <si>
    <t>Wrapper 5070-4</t>
  </si>
  <si>
    <t>Wrapper 5070-5</t>
  </si>
  <si>
    <t>Learning Board 8022</t>
  </si>
  <si>
    <t>Key Ring KC-008</t>
  </si>
  <si>
    <t>Id Card 501</t>
  </si>
  <si>
    <t>Tipe-ex Kertas NO.9360</t>
  </si>
  <si>
    <t>Asahan 8692</t>
  </si>
  <si>
    <t>Asahan XH8077</t>
  </si>
  <si>
    <t>Asahan DY-347</t>
  </si>
  <si>
    <t>Asahan UC-128A</t>
  </si>
  <si>
    <t>Highlighter Pen XL-102-6</t>
  </si>
  <si>
    <t>Asahan 8608</t>
  </si>
  <si>
    <t>Pensil 1921116-8</t>
  </si>
  <si>
    <t>Garisan ZX-022</t>
  </si>
  <si>
    <t>Garisan ZX-018</t>
  </si>
  <si>
    <t>Garisan 1820</t>
  </si>
  <si>
    <t>Garisan 2030</t>
  </si>
  <si>
    <t>Garisan 2032</t>
  </si>
  <si>
    <t>Garisan 1890</t>
  </si>
  <si>
    <t>Garisan 2540</t>
  </si>
  <si>
    <t>Garisan 1896</t>
  </si>
  <si>
    <t>Garisan 8418</t>
  </si>
  <si>
    <t>Garisan 9443-18</t>
  </si>
  <si>
    <t>Garisan 9443-17</t>
  </si>
  <si>
    <t>Garisan 9443</t>
  </si>
  <si>
    <t>Garisan 1895</t>
  </si>
  <si>
    <t>Garisan 2-25100-3</t>
  </si>
  <si>
    <t>Garisan 95</t>
  </si>
  <si>
    <t>Garisan 030-3</t>
  </si>
  <si>
    <t>Kuas 21839-4S</t>
  </si>
  <si>
    <t>Kuas 251-1</t>
  </si>
  <si>
    <t>Kuas 251-5</t>
  </si>
  <si>
    <t>Kuas 251-7</t>
  </si>
  <si>
    <t>Kuas 251-8</t>
  </si>
  <si>
    <t>Kuas 251-9</t>
  </si>
  <si>
    <t>Kuas 251-10</t>
  </si>
  <si>
    <t>Kuas 251-11</t>
  </si>
  <si>
    <t>Kuas 251-12</t>
  </si>
  <si>
    <t>Kuas Y2</t>
  </si>
  <si>
    <t>Kuas Y4</t>
  </si>
  <si>
    <t>Kuas Y5</t>
  </si>
  <si>
    <t>Kuas Y6</t>
  </si>
  <si>
    <t>Kuas Y7</t>
  </si>
  <si>
    <t>Kuas Y8</t>
  </si>
  <si>
    <t>Kuas Y9</t>
  </si>
  <si>
    <t>Kuas Y12</t>
  </si>
  <si>
    <t>Kuas B-1</t>
  </si>
  <si>
    <t>Kuas B-2</t>
  </si>
  <si>
    <t>Kuas B-5</t>
  </si>
  <si>
    <t>Kuas B-7</t>
  </si>
  <si>
    <t>Kuas B-8</t>
  </si>
  <si>
    <t>Magnet XD-61</t>
  </si>
  <si>
    <t>Tape 451800</t>
  </si>
  <si>
    <t>Tube T-1</t>
  </si>
  <si>
    <t>Asahan TY808</t>
  </si>
  <si>
    <t>Pensil Case SH-02</t>
  </si>
  <si>
    <t>Pensil Case SH-8701</t>
  </si>
  <si>
    <t>Pensil Case SH-8702</t>
  </si>
  <si>
    <t>Pensil Case SH-8703</t>
  </si>
  <si>
    <t>Pensil Case SH-8704</t>
  </si>
  <si>
    <t>Pensil Case SH-8705</t>
  </si>
  <si>
    <t>Gel Pen DT-612</t>
  </si>
  <si>
    <t>Gel Pen 8801</t>
  </si>
  <si>
    <t>Gel Pen 8803</t>
  </si>
  <si>
    <t>Gel Pen 8805</t>
  </si>
  <si>
    <t>Gel Pen 8807</t>
  </si>
  <si>
    <t>Gunting 16337</t>
  </si>
  <si>
    <t>Gunting DS-109</t>
  </si>
  <si>
    <t>Gunting 9002A</t>
  </si>
  <si>
    <t>Gunting DS-9008</t>
  </si>
  <si>
    <t>Gunting DS-203-8</t>
  </si>
  <si>
    <t>Gunting CL-6015</t>
  </si>
  <si>
    <t>Book end SB-8877</t>
  </si>
  <si>
    <t>Book end SB-8899</t>
  </si>
  <si>
    <t>Magnet 003</t>
  </si>
  <si>
    <t>Magnet 025 (034)</t>
  </si>
  <si>
    <t>Magnet 8011-6</t>
  </si>
  <si>
    <t>Magnet 054</t>
  </si>
  <si>
    <t>Magnet 005</t>
  </si>
  <si>
    <t>Magnet 8801</t>
  </si>
  <si>
    <t>Magnet 8076</t>
  </si>
  <si>
    <t>Magnet X3006</t>
  </si>
  <si>
    <t>Garisan GB-100</t>
  </si>
  <si>
    <t>Writing Board 6565</t>
  </si>
  <si>
    <t>Pocket A6</t>
  </si>
  <si>
    <t>Pocket A5</t>
  </si>
  <si>
    <t>Pocket A4</t>
  </si>
  <si>
    <t>NoteBook 50100-67</t>
  </si>
  <si>
    <t>NoteBook 18100-62</t>
  </si>
  <si>
    <t>NoteBook 25100-69</t>
  </si>
  <si>
    <t>NoteBook 28850-68</t>
  </si>
  <si>
    <t>Writing Board JQ-666</t>
  </si>
  <si>
    <t>Buku Mewarnai 2206</t>
  </si>
  <si>
    <t>Buku Mewarnai 9901</t>
  </si>
  <si>
    <t>Buku Mewarnai HT-081</t>
  </si>
  <si>
    <t>Tipe-ex Kertas NO.9458</t>
  </si>
  <si>
    <t>Tipe-ex Kertas NO.9462</t>
  </si>
  <si>
    <t>Tipe-ex Kertas NO.9304</t>
  </si>
  <si>
    <t>Tipe-ex Kertas 91040HG</t>
  </si>
  <si>
    <t>Tipe-ex Kertas 91038HG</t>
  </si>
  <si>
    <t>Tipe-ex Kertas 91033HG</t>
  </si>
  <si>
    <t>Tipe-ex Kertas NO.8539</t>
  </si>
  <si>
    <t>Tipe-ex Kertas NO.8527</t>
  </si>
  <si>
    <t>Asahan TG3086A</t>
  </si>
  <si>
    <t>Asahan TG3695</t>
  </si>
  <si>
    <t>Asahan 655</t>
  </si>
  <si>
    <t>Asahan 906</t>
  </si>
  <si>
    <t>Asahan 6613</t>
  </si>
  <si>
    <t>Asahan 8096</t>
  </si>
  <si>
    <t>Asahan 8095</t>
  </si>
  <si>
    <t>Sticky XTQ（333）</t>
  </si>
  <si>
    <t>Gel Pen  8801</t>
  </si>
  <si>
    <t>Gel Pen  8805</t>
  </si>
  <si>
    <t>Gel Pen  8807</t>
  </si>
  <si>
    <t>Gel Pen  925</t>
  </si>
  <si>
    <t>Gel Pen  6608</t>
  </si>
  <si>
    <t>Gel Pen  830</t>
  </si>
  <si>
    <t>Gel Pen  832</t>
  </si>
  <si>
    <t>Gel Pen  835</t>
  </si>
  <si>
    <t>Gel Pen  837</t>
  </si>
  <si>
    <t>Gel Pen  6605</t>
  </si>
  <si>
    <t>Pensil Case P-188</t>
  </si>
  <si>
    <t>Tipe-ex Kertas NO.8557</t>
  </si>
  <si>
    <t>Tipe-ex Kertas NO.8546</t>
  </si>
  <si>
    <t>Tipe-ex Kertas NO.8528</t>
  </si>
  <si>
    <t>Tipe-ex Kertas NO.9446</t>
  </si>
  <si>
    <t>Tipe-ex Kertas NO.9443</t>
  </si>
  <si>
    <t>Tipe-ex Kertas NO.9461</t>
  </si>
  <si>
    <t>Tipe-ex Kertas NO.9442</t>
  </si>
  <si>
    <t>Tipe-ex Kertas NO.9459</t>
  </si>
  <si>
    <t>Tipe-ex Kertas NO.9480</t>
  </si>
  <si>
    <t>Tipe-ex Kertas NO.9473</t>
  </si>
  <si>
    <t>Tipe-ex Kertas NO.8017</t>
  </si>
  <si>
    <t>Tipe-ex Kertas NO.8018</t>
  </si>
  <si>
    <t>Tipe-ex Kertas NO.8522</t>
  </si>
  <si>
    <t>Tipe-ex Kertas DP-912</t>
  </si>
  <si>
    <t>Gel Pen 923</t>
  </si>
  <si>
    <t>Gel Pen 6603</t>
  </si>
  <si>
    <t>Gel Pen 6608</t>
  </si>
  <si>
    <t>Gel Pen 922</t>
  </si>
  <si>
    <t>Gel Pen 6601</t>
  </si>
  <si>
    <t>Pensil Case SH-15</t>
  </si>
  <si>
    <t>Pensil Case SH-16</t>
  </si>
  <si>
    <t>Pensil Case SH-07</t>
  </si>
  <si>
    <t>Asahan 814</t>
  </si>
  <si>
    <t>Tipe-ex Kertas 0831</t>
  </si>
  <si>
    <t>Tipe-ex Kertas No.5026</t>
  </si>
  <si>
    <t>Tipe-ex Kertas No.5039</t>
  </si>
  <si>
    <t>Tipe-ex Kertas No.5031</t>
  </si>
  <si>
    <t>Tipe-ex Kertas No.726</t>
  </si>
  <si>
    <t>Tipe-ex Kertas 8538</t>
  </si>
  <si>
    <t>Tipe-ex Kertas 9458</t>
  </si>
  <si>
    <t>Tipe-ex Kertas 8243</t>
  </si>
  <si>
    <t>Tipe-ex Kertas 8242</t>
  </si>
  <si>
    <t>Jangka MS-403</t>
  </si>
  <si>
    <t>Jangka MS-404</t>
  </si>
  <si>
    <t>Jangka MS-405</t>
  </si>
  <si>
    <t>Clip 1.0SLG</t>
  </si>
  <si>
    <t>Id Card 812-W</t>
  </si>
  <si>
    <t>Id Card 812-B</t>
  </si>
  <si>
    <t>Id Card B2</t>
  </si>
  <si>
    <t>Id Card B4</t>
  </si>
  <si>
    <t>Clip JP-38</t>
  </si>
  <si>
    <t>NoteBook 18100-59</t>
  </si>
  <si>
    <t>NoteBook 18100-68</t>
  </si>
  <si>
    <t>NoteBook 28825-68</t>
  </si>
  <si>
    <t>NoteBook 25100-62</t>
  </si>
  <si>
    <t>NoteBook 25100-71</t>
  </si>
  <si>
    <t>NoteBook 28850-62</t>
  </si>
  <si>
    <t>NoteBook 28850-64</t>
  </si>
  <si>
    <t>Pensil Case 168-20</t>
  </si>
  <si>
    <t>Pensil Case 168-18</t>
  </si>
  <si>
    <t>Pensil Case 168-27</t>
  </si>
  <si>
    <t>Pensil Case 168-28</t>
  </si>
  <si>
    <t>Pensil Case 168-21</t>
  </si>
  <si>
    <t>Pensil Case 168-26</t>
  </si>
  <si>
    <t>Pensil Case 168-69-3</t>
  </si>
  <si>
    <t>Pensil Case PC-658-9</t>
  </si>
  <si>
    <t>Pensil Case ZL-139-7</t>
  </si>
  <si>
    <t>Pensil Case BH-20232</t>
  </si>
  <si>
    <t>Stapler 1008F</t>
  </si>
  <si>
    <t>Kuas K5</t>
  </si>
  <si>
    <t>Glitter GF-88/G</t>
  </si>
  <si>
    <t>Glitter GF-88/S</t>
  </si>
  <si>
    <t>Kuas 21839-10B</t>
  </si>
  <si>
    <t>Kuas 251-6CJ</t>
  </si>
  <si>
    <t>Kuas 21839-W</t>
  </si>
  <si>
    <t>Kuas 21839-6HP</t>
  </si>
  <si>
    <t>Kuas 21839-6H4</t>
  </si>
  <si>
    <t>Kuas 21839-5HB</t>
  </si>
  <si>
    <t>Kuas 21839-4Q</t>
  </si>
  <si>
    <t>Kuas 21839-6Q</t>
  </si>
  <si>
    <t>Kuas A-1</t>
  </si>
  <si>
    <t>Kuas A-2</t>
  </si>
  <si>
    <t>Kuas A-10</t>
  </si>
  <si>
    <t>Kuas A-11</t>
  </si>
  <si>
    <t>Kuas A-12</t>
  </si>
  <si>
    <t>Kuas B-3</t>
  </si>
  <si>
    <t>Kuas B-9</t>
  </si>
  <si>
    <t>Kuas B-10</t>
  </si>
  <si>
    <t>Kuas B-11</t>
  </si>
  <si>
    <t>Kuas B-12</t>
  </si>
  <si>
    <t>Pocket GG-M</t>
  </si>
  <si>
    <t>Pocket GG-L</t>
  </si>
  <si>
    <t>Pensil 925</t>
  </si>
  <si>
    <t>Pensil 711</t>
  </si>
  <si>
    <t>Pensil 953</t>
  </si>
  <si>
    <t>Pensil 948</t>
  </si>
  <si>
    <t>Pensil 902</t>
  </si>
  <si>
    <t>Pensil 7027</t>
  </si>
  <si>
    <t>Pensil 915</t>
  </si>
  <si>
    <t>Pensil Case 5840</t>
  </si>
  <si>
    <t>Pensil Case 5850</t>
  </si>
  <si>
    <t>Pensil Case 5851</t>
  </si>
  <si>
    <t>Pensil Case 5870</t>
  </si>
  <si>
    <t>Pensil Case 5871</t>
  </si>
  <si>
    <t>Pensil Case 5872</t>
  </si>
  <si>
    <t>Tipe-ex Kertas NO.6080</t>
  </si>
  <si>
    <t>Tipe-ex Kertas NO.5037</t>
  </si>
  <si>
    <t>Tipe-ex Kertas 8525</t>
  </si>
  <si>
    <t>NoteBook 28850-61</t>
  </si>
  <si>
    <t>NoteBook 28850-65</t>
  </si>
  <si>
    <t>NoteBook 50100-71</t>
  </si>
  <si>
    <t>NoteBook 28850-67</t>
  </si>
  <si>
    <t>NoteBook 28825-62</t>
  </si>
  <si>
    <t>NoteBook 28825-61</t>
  </si>
  <si>
    <t>NoteBook 25100-67</t>
  </si>
  <si>
    <t>NoteBook 28825-67</t>
  </si>
  <si>
    <t>NoteBook 25100-68</t>
  </si>
  <si>
    <t>NoteBook 28825-63</t>
  </si>
  <si>
    <t>NoteBook 25100-60</t>
  </si>
  <si>
    <t>NoteBook 25100-64</t>
  </si>
  <si>
    <t>NoteBook 28825-65</t>
  </si>
  <si>
    <t>NoteBook 25100-56</t>
  </si>
  <si>
    <t>NoteBook 18100-61</t>
  </si>
  <si>
    <t>NoteBook 18100-52</t>
  </si>
  <si>
    <t>NoteBook 18100-36</t>
  </si>
  <si>
    <t>Pensil 938</t>
  </si>
  <si>
    <t>Pensil 923</t>
  </si>
  <si>
    <t>Pensil 903</t>
  </si>
  <si>
    <t>Pensil 950</t>
  </si>
  <si>
    <t>Pensil 941</t>
  </si>
  <si>
    <t>Pensil 933</t>
  </si>
  <si>
    <t>Pensil 921</t>
  </si>
  <si>
    <t>Pensil 917</t>
  </si>
  <si>
    <t>Pensil 940</t>
  </si>
  <si>
    <t>Pensil 947</t>
  </si>
  <si>
    <t>Pensil 951</t>
  </si>
  <si>
    <t>Pensil Case 5864</t>
  </si>
  <si>
    <t>Pensil Case 5815</t>
  </si>
  <si>
    <t>Pensil Case 5848</t>
  </si>
  <si>
    <t>Pensil Case 5843</t>
  </si>
  <si>
    <t>Pensil Case 5853</t>
  </si>
  <si>
    <t>Pensil Case 5811</t>
  </si>
  <si>
    <t>Asahan XXY-1868</t>
  </si>
  <si>
    <t>Asahan 8811</t>
  </si>
  <si>
    <t>Pensil Case BH-278</t>
  </si>
  <si>
    <t>Pensil Case BH-268</t>
  </si>
  <si>
    <t>Pensil Case BH-288</t>
  </si>
  <si>
    <t>Pensil Case BH-226</t>
  </si>
  <si>
    <t>Pensil Case BH-228</t>
  </si>
  <si>
    <t>Pensil Case BH-227</t>
  </si>
  <si>
    <t>Sticker XTQ-F</t>
  </si>
  <si>
    <t>Sticker KL-AH</t>
  </si>
  <si>
    <t>Sticker QJF-A</t>
  </si>
  <si>
    <t>Sticker JBE-SA</t>
  </si>
  <si>
    <t>Sticker DH-2356</t>
  </si>
  <si>
    <t>Sticker YLD</t>
  </si>
  <si>
    <t>Sticker JBE34</t>
  </si>
  <si>
    <t>Sticker JBE24</t>
  </si>
  <si>
    <t>Sticker XTQ-E</t>
  </si>
  <si>
    <t>Sticker JBE- 43</t>
  </si>
  <si>
    <t>Sticker JBE-35</t>
  </si>
  <si>
    <t>Sticker JBE - SD</t>
  </si>
  <si>
    <t>Sticker KL 63</t>
  </si>
  <si>
    <t>Sticker KL 68</t>
  </si>
  <si>
    <t>Sticker KL 70</t>
  </si>
  <si>
    <t>Sticker JBE 30</t>
  </si>
  <si>
    <t>Sticker JBE -SV</t>
  </si>
  <si>
    <t>NoteBook 7025-18</t>
  </si>
  <si>
    <t>NoteBook 7025-19</t>
  </si>
  <si>
    <t>NoteBook 7025-27</t>
  </si>
  <si>
    <t>NoteBook 7025-28</t>
  </si>
  <si>
    <t>NoteBook 7025-29</t>
  </si>
  <si>
    <t>NoteBook 7025-30</t>
  </si>
  <si>
    <t>NoteBook 7025-31</t>
  </si>
  <si>
    <t>NoteBook 7025-16</t>
  </si>
  <si>
    <t>NoteBook 05201</t>
  </si>
  <si>
    <t>NoteBook 05203</t>
  </si>
  <si>
    <t>NoteBook 05204</t>
  </si>
  <si>
    <t>NoteBook 05205</t>
  </si>
  <si>
    <t>NoteBook 05202</t>
  </si>
  <si>
    <t>NoteBook 64834</t>
  </si>
  <si>
    <t>NoteBook 593834</t>
  </si>
  <si>
    <t>NoteBook 76203</t>
  </si>
  <si>
    <t>NoteBook 76205</t>
  </si>
  <si>
    <t>NoteBook 93848</t>
  </si>
  <si>
    <t>NoteBook 93846</t>
  </si>
  <si>
    <t>NoteBook 76208</t>
  </si>
  <si>
    <t>Tape LK-22305</t>
  </si>
  <si>
    <t>Asahan 9022</t>
  </si>
  <si>
    <t>Pensil Case 5813</t>
  </si>
  <si>
    <t>Pensil Case 5842</t>
  </si>
  <si>
    <t>Pensil Case 5866</t>
  </si>
  <si>
    <t>Pensil Case QC-771</t>
  </si>
  <si>
    <t>Pensil Case DZ-0061-3</t>
  </si>
  <si>
    <t>Pensil Case KD-50J</t>
  </si>
  <si>
    <t>Pensil Case C-8023</t>
  </si>
  <si>
    <t>Pensil Case AC-2860-3</t>
  </si>
  <si>
    <t>Pensil Case 168-35</t>
  </si>
  <si>
    <t>Pensil Case AC-2893-3</t>
  </si>
  <si>
    <t>Pensil Case AG-8881</t>
  </si>
  <si>
    <t>Pensil Case BX-3971</t>
  </si>
  <si>
    <t>Pensil Case 168-25</t>
  </si>
  <si>
    <t>Pensil  8009-12</t>
  </si>
  <si>
    <t>Pensil  8894-12</t>
  </si>
  <si>
    <t>Pensil  8891-12</t>
  </si>
  <si>
    <t>Pensil  9999-12</t>
  </si>
  <si>
    <t>Pensil  8880-12</t>
  </si>
  <si>
    <t>Gel Pen DT-221</t>
  </si>
  <si>
    <t>Gel Pen DT-222</t>
  </si>
  <si>
    <t>Gel Pen DT-225</t>
  </si>
  <si>
    <t>Gel Pen DT-227</t>
  </si>
  <si>
    <t>Gel Pen DT-233</t>
  </si>
  <si>
    <t>Gel Pen DT-236</t>
  </si>
  <si>
    <t>Gel Pen DT-238</t>
  </si>
  <si>
    <t>Gel Pen DT-239</t>
  </si>
  <si>
    <t>Refill Pen GR-089</t>
  </si>
  <si>
    <t>Refill Pen GR-090</t>
  </si>
  <si>
    <t>Asahan 8810</t>
  </si>
  <si>
    <t>Asahan 8809</t>
  </si>
  <si>
    <t>Asahan JR-8988/ 166</t>
  </si>
  <si>
    <t>Asahan NO.8807</t>
  </si>
  <si>
    <t>Asahan XH8082</t>
  </si>
  <si>
    <t>Asahan TR-3006</t>
  </si>
  <si>
    <t>Asahan 390</t>
  </si>
  <si>
    <t>Garisan ZH-243</t>
  </si>
  <si>
    <t>Garisan ZH-248</t>
  </si>
  <si>
    <t>Garisan ZH-251</t>
  </si>
  <si>
    <t>Refill Pen GR-088</t>
  </si>
  <si>
    <t>Gel Pen  9907</t>
  </si>
  <si>
    <t>Gel Pen  9908</t>
  </si>
  <si>
    <t>Gel Pen  9906</t>
  </si>
  <si>
    <t>Gel Pen  9903</t>
  </si>
  <si>
    <t>Gel Pen  956</t>
  </si>
  <si>
    <t>Gel Pen  958</t>
  </si>
  <si>
    <t>Gel Pen  959</t>
  </si>
  <si>
    <t>Gel Pen  955</t>
  </si>
  <si>
    <t>Gel Pen  931</t>
  </si>
  <si>
    <t>Gel Pen  935</t>
  </si>
  <si>
    <t>Gel Pen  933</t>
  </si>
  <si>
    <t>Gel Pen  936</t>
  </si>
  <si>
    <t>Gel Pen  223</t>
  </si>
  <si>
    <t>Gel Pen  221</t>
  </si>
  <si>
    <t>Gel Pen  224</t>
  </si>
  <si>
    <t>Gel Pen  701</t>
  </si>
  <si>
    <t>Gel Pen  702</t>
  </si>
  <si>
    <t>Gel Pen  A931</t>
  </si>
  <si>
    <t>Gel Pen  9165</t>
  </si>
  <si>
    <t>Gel Pen  9166</t>
  </si>
  <si>
    <t>Gel Pen  9161</t>
  </si>
  <si>
    <t>Gel Pen  9168</t>
  </si>
  <si>
    <t>Gel Pen  9169</t>
  </si>
  <si>
    <t>Gel Pen  9170</t>
  </si>
  <si>
    <t>Gel Pen  9171</t>
  </si>
  <si>
    <t>Gel Pen  9172</t>
  </si>
  <si>
    <t>Gel Pen  9173</t>
  </si>
  <si>
    <t>Gel Pen  9176</t>
  </si>
  <si>
    <t>Gel Pen  9177</t>
  </si>
  <si>
    <t>Pensil Case SH-8601</t>
  </si>
  <si>
    <t>Pensil Case SH-8602</t>
  </si>
  <si>
    <t>Pensil Case SH-8603</t>
  </si>
  <si>
    <t>Pensil Case SH-8604</t>
  </si>
  <si>
    <t>Id Card T-017</t>
  </si>
  <si>
    <t>File CH-040</t>
  </si>
  <si>
    <t>File CH-060</t>
  </si>
  <si>
    <t>File CH-080</t>
  </si>
  <si>
    <t>Study Board DJ3017</t>
  </si>
  <si>
    <t>Study Board DJ2027</t>
  </si>
  <si>
    <t>Study Board DJ3012</t>
  </si>
  <si>
    <t>Study Board DJ2023</t>
  </si>
  <si>
    <t>Study Board DJ3021</t>
  </si>
  <si>
    <t>Study Board DJ3022</t>
  </si>
  <si>
    <t>Study Board DJ3020</t>
  </si>
  <si>
    <t>Study Board DJ3019</t>
  </si>
  <si>
    <t>NoteBook  A5-ME</t>
  </si>
  <si>
    <t>NoteBook  A5-508</t>
  </si>
  <si>
    <t>NoteBook  A5-521</t>
  </si>
  <si>
    <t>NoteBook  A5-106</t>
  </si>
  <si>
    <t>NoteBook  A5-110</t>
  </si>
  <si>
    <t>NoteBook  707-63</t>
  </si>
  <si>
    <t>NoteBook  707-44</t>
  </si>
  <si>
    <t>NoteBook  A5-105</t>
  </si>
  <si>
    <t>NoteBook  A5-104</t>
  </si>
  <si>
    <t>NoteBook  A5-103</t>
  </si>
  <si>
    <t>NoteBook  A5-107</t>
  </si>
  <si>
    <t>NoteBook  A5-511</t>
  </si>
  <si>
    <t>NoteBook  A5-UN</t>
  </si>
  <si>
    <t>NoteBook  707-24</t>
  </si>
  <si>
    <t>NoteBook  707-45</t>
  </si>
  <si>
    <t>NoteBook  707-19</t>
  </si>
  <si>
    <t>Study Board 8022</t>
  </si>
  <si>
    <t>Pensil Case S-300</t>
  </si>
  <si>
    <t>Pensil Case A-777</t>
  </si>
  <si>
    <t>Pensil Case 6A-28</t>
  </si>
  <si>
    <t>Pensil Case 6A-25</t>
  </si>
  <si>
    <t>Pensil Case A-870</t>
  </si>
  <si>
    <t>Pensil Case 6A-26</t>
  </si>
  <si>
    <t>Pensil Case A-207</t>
  </si>
  <si>
    <t>Pensil Case A-1037</t>
  </si>
  <si>
    <t>Pensil Case AD-062</t>
  </si>
  <si>
    <t>Id Card ID-168</t>
  </si>
  <si>
    <t>Tipe-ex Kertas DP-902</t>
  </si>
  <si>
    <t>NoteBook 25100-36</t>
  </si>
  <si>
    <t>NoteBook 2501</t>
  </si>
  <si>
    <t>Garisan GB-60</t>
  </si>
  <si>
    <t>Study Board 3180</t>
  </si>
  <si>
    <t>NoteBook 18100-70</t>
  </si>
  <si>
    <t>NoteBook 18100-72</t>
  </si>
  <si>
    <t>NoteBook 25100-13</t>
  </si>
  <si>
    <t>NoteBook 18100-67</t>
  </si>
  <si>
    <t>Garisan ZH-231</t>
  </si>
  <si>
    <t>File 532-B6</t>
  </si>
  <si>
    <t>Kuas 251-2</t>
  </si>
  <si>
    <t>Pocket ZD-9091</t>
  </si>
  <si>
    <t>Garisan ZX-012</t>
  </si>
  <si>
    <t>Garisan ZX-013</t>
  </si>
  <si>
    <t>Garisan ZX-015</t>
  </si>
  <si>
    <t>Garisan ZX-019</t>
  </si>
  <si>
    <t>Garisan ZX-021</t>
  </si>
  <si>
    <t>Kuas 251-3</t>
  </si>
  <si>
    <t>NoteBook 18100-71</t>
  </si>
  <si>
    <t>NoteBook 25100-61</t>
  </si>
  <si>
    <t>NoteBook 28825-64</t>
  </si>
  <si>
    <t>Asahan 3082</t>
  </si>
  <si>
    <t>Asahan A803</t>
  </si>
  <si>
    <t>Asahan 6601</t>
  </si>
  <si>
    <t>Asahan 6610</t>
  </si>
  <si>
    <t>Study Board XG-108</t>
  </si>
  <si>
    <t>Asahan 858</t>
  </si>
  <si>
    <t>NoteBook 25100-70</t>
  </si>
  <si>
    <t>NoteBook 25100-73</t>
  </si>
  <si>
    <t>Pensil Case BH-266</t>
  </si>
  <si>
    <t>Pensil Case BH-265</t>
  </si>
  <si>
    <t>File 532-B5</t>
  </si>
  <si>
    <t>Id Card B1</t>
  </si>
  <si>
    <t>Refill Gel GR-88</t>
  </si>
  <si>
    <t>Gel Pen 8786</t>
  </si>
  <si>
    <t>NoteBook 50100-72</t>
  </si>
  <si>
    <t>Gel Pen HY1020</t>
  </si>
  <si>
    <t>Garisan PBI-61-002</t>
  </si>
  <si>
    <t>NoteBook 28850-57</t>
  </si>
  <si>
    <t>Asahan 9618</t>
  </si>
  <si>
    <t>Buku Mewarnai 6001</t>
  </si>
  <si>
    <t>Tipe-ex Kertas XB-B221</t>
  </si>
  <si>
    <t>NoteBook HCB570</t>
  </si>
  <si>
    <t>Asahan FX8906</t>
  </si>
  <si>
    <t>Garisan ZX-014</t>
  </si>
  <si>
    <t>NoteBook 28850-33</t>
  </si>
  <si>
    <t>Pensil Case ZL-182</t>
  </si>
  <si>
    <t>Pensil Case BH-20231</t>
  </si>
  <si>
    <t>Pocket GG-S</t>
  </si>
  <si>
    <t>Asahan 8077</t>
  </si>
  <si>
    <t>Asahan 3083</t>
  </si>
  <si>
    <t>Study Board STD-2183</t>
  </si>
  <si>
    <t>NoteBook 7025-11</t>
  </si>
  <si>
    <t>Asahan 8695</t>
  </si>
  <si>
    <t>Gel Pen  922</t>
  </si>
  <si>
    <t>Gel Pen  6601</t>
  </si>
  <si>
    <t>Pensil Case SH-01</t>
  </si>
  <si>
    <t>Pensil Case 5245</t>
  </si>
  <si>
    <t>Asahan RC-9057</t>
  </si>
  <si>
    <t>Gel Pen  8803</t>
  </si>
  <si>
    <t>Gel Pen  923</t>
  </si>
  <si>
    <t>Pensil Case SH-04</t>
  </si>
  <si>
    <t>Pensil E-01</t>
  </si>
  <si>
    <t>Garisan GB-40</t>
  </si>
  <si>
    <t>Pensil 907</t>
  </si>
  <si>
    <t>Magnet 007</t>
  </si>
  <si>
    <t>Pocket 35x40</t>
  </si>
  <si>
    <t>Pensil Case 17--01A</t>
  </si>
  <si>
    <t>Tipe-ex Kertas NO.8525</t>
  </si>
  <si>
    <t>Gel Pen  6603</t>
  </si>
  <si>
    <t>Asahan A906</t>
  </si>
  <si>
    <t>Pocket ZD-835-M (new)</t>
  </si>
  <si>
    <t>Pocket ZD-870-M (new)</t>
  </si>
  <si>
    <t>Pensil Case AC-2829-3</t>
  </si>
  <si>
    <t>NoteBook 83100</t>
  </si>
  <si>
    <t>Number H505-2</t>
  </si>
  <si>
    <t>NoteBook 50100-59</t>
  </si>
  <si>
    <t>NoteBook 50100-54</t>
  </si>
  <si>
    <t>Tipe-ex Kertas NO.9362</t>
  </si>
  <si>
    <t>Sticky HTQ(333)</t>
  </si>
  <si>
    <t>Tipe-ex Kertas DY-8242</t>
  </si>
  <si>
    <t>Pocket FG-101</t>
  </si>
  <si>
    <t>Pocket FG-401</t>
  </si>
  <si>
    <t>Sticky 101</t>
  </si>
  <si>
    <t>Tas Fabric Xmy 106 motif Horse</t>
  </si>
  <si>
    <t>Kartu Stock Folio Hj (21), K (8)</t>
  </si>
  <si>
    <t>Bp Zui Zhua HY-1020</t>
  </si>
  <si>
    <t>Bp Tizo 31763 / 30600</t>
  </si>
  <si>
    <t xml:space="preserve">Bp Tizo 31830 / 31831 </t>
  </si>
  <si>
    <t>Bp Tizo 30734 / 30900</t>
  </si>
  <si>
    <t>Bp Tizo 30801 / 30802</t>
  </si>
  <si>
    <t>Bp Tizo 31035 / 31037</t>
  </si>
  <si>
    <t>Bp Tizo 31590 / 31762</t>
  </si>
  <si>
    <t>Bp Tizo 31035</t>
  </si>
  <si>
    <t>Bp Zhixin G 3122 / 3164</t>
  </si>
  <si>
    <t>Bp Zhixin G 3139 / 3156</t>
  </si>
  <si>
    <t>Bp Zhixin 5025</t>
  </si>
  <si>
    <t>Garisan 1m Enter</t>
  </si>
  <si>
    <t>Gunting 8 (B 021)</t>
  </si>
  <si>
    <t>Gunting 6 (B 023)</t>
  </si>
  <si>
    <t>Gunting Kertas Plastik (2802)</t>
  </si>
  <si>
    <t>Pc Plastik Kotak Kcl B 3734</t>
  </si>
  <si>
    <t>Map A5 7517 / 8517</t>
  </si>
  <si>
    <t>Asahan Payu 823 Ayam</t>
  </si>
  <si>
    <t>Asahan Payu 825 Kuda</t>
  </si>
  <si>
    <t>Asahan Payu 827 Angsa</t>
  </si>
  <si>
    <t>Asahan Payu 830 Kupu-Kupu</t>
  </si>
  <si>
    <t>Asahan Payu 831 Ikan</t>
  </si>
  <si>
    <t>Asahan Payu 845 Kepiting</t>
  </si>
  <si>
    <t>Asahan Payu 846 Kuda Goyang</t>
  </si>
  <si>
    <t>Asahan Payu 847 Kura-Kura</t>
  </si>
  <si>
    <t>Asahan Payu 849 Stroberi</t>
  </si>
  <si>
    <t>Asahan Payu 851 Permen</t>
  </si>
  <si>
    <t>Asahan Payu 856 Anjing</t>
  </si>
  <si>
    <t>Elevated tray Microtop 602</t>
  </si>
  <si>
    <t>C2</t>
  </si>
  <si>
    <t>Pencil box cal</t>
  </si>
  <si>
    <t>Pencil box M cal</t>
  </si>
  <si>
    <t>Import C2</t>
  </si>
  <si>
    <t>Bp Zui Zhua HY-1020 Hitam</t>
  </si>
  <si>
    <t>Elevated tray Microtop 602 besi</t>
  </si>
  <si>
    <t>13/ 6</t>
  </si>
  <si>
    <t>XB-B255</t>
  </si>
  <si>
    <t>661-1</t>
  </si>
  <si>
    <t>661-2</t>
  </si>
  <si>
    <t>661-3</t>
  </si>
  <si>
    <t>661-4</t>
  </si>
  <si>
    <t>661-5</t>
  </si>
  <si>
    <t>661-6</t>
  </si>
  <si>
    <t>661-7</t>
  </si>
  <si>
    <t>661-9</t>
  </si>
  <si>
    <t>661-10</t>
  </si>
  <si>
    <t>661-11</t>
  </si>
  <si>
    <t>661-12</t>
  </si>
  <si>
    <t>XD61</t>
  </si>
  <si>
    <t>A1</t>
  </si>
  <si>
    <t>A2</t>
  </si>
  <si>
    <t>A3</t>
  </si>
  <si>
    <t>H-9905</t>
  </si>
  <si>
    <t>H-9888</t>
  </si>
  <si>
    <t>588-157</t>
  </si>
  <si>
    <t>DZ-0065</t>
  </si>
  <si>
    <t>DZ-8057</t>
  </si>
  <si>
    <t>588-181-1</t>
  </si>
  <si>
    <t>10cm</t>
  </si>
  <si>
    <t>Binding Wire</t>
  </si>
  <si>
    <t>D11</t>
  </si>
  <si>
    <t>Tas</t>
  </si>
  <si>
    <t>Pencil Case</t>
  </si>
  <si>
    <t xml:space="preserve">Bp Gel </t>
  </si>
  <si>
    <t>bentuk 4 sama kotak</t>
  </si>
  <si>
    <t>huruf</t>
  </si>
  <si>
    <t>angka</t>
  </si>
  <si>
    <t>Mr/ br/ hj/ kn/ or/ pt/ ht</t>
  </si>
  <si>
    <t>tebal brning pt/ pink/ br</t>
  </si>
  <si>
    <t>klg</t>
  </si>
  <si>
    <t>magnet</t>
  </si>
  <si>
    <t>025/ 034</t>
  </si>
  <si>
    <t>054/ 504</t>
  </si>
  <si>
    <t>A 93</t>
  </si>
  <si>
    <t>D Tian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</si>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</sst>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</cellStyleXfs>
  <cellXfs count="131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7" fillId="4" borderId="1" xfId="0" applyFon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Border="1"/>
    <xf numFmtId="49" fontId="0" fillId="0" borderId="0" xfId="0" applyNumberFormat="1"/>
    <xf numFmtId="16" fontId="0" fillId="0" borderId="0" xfId="0" applyNumberFormat="1"/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0" fontId="7" fillId="0" borderId="0" xfId="0" applyFont="1"/>
    <xf numFmtId="0" fontId="0" fillId="0" borderId="6" xfId="0" applyFill="1" applyBorder="1" applyAlignment="1">
      <alignment horizontal="center"/>
    </xf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6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486"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98.761053703704" createdVersion="5" refreshedVersion="5" minRefreshableVersion="3" recordCount="3655">
  <cacheSource type="worksheet">
    <worksheetSource name="GLOBAL"/>
  </cacheSource>
  <cacheFields count="30">
    <cacheField name="ID" numFmtId="0">
      <sharedItems containsMixedTypes="1" containsNumber="1" containsInteger="1" minValue="1" maxValue="3655" count="3653">
        <s v=""/>
        <n v="2"/>
        <n v="3"/>
        <n v="5"/>
        <n v="6"/>
        <n v="7"/>
        <n v="8"/>
        <n v="9"/>
        <n v="10"/>
        <n v="11"/>
        <n v="12"/>
        <n v="15"/>
        <n v="16"/>
        <n v="17"/>
        <n v="20"/>
        <n v="21"/>
        <n v="24"/>
        <n v="25"/>
        <n v="26"/>
        <n v="27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2"/>
        <n v="53"/>
        <n v="54"/>
        <n v="56"/>
        <n v="57"/>
        <n v="58"/>
        <n v="63"/>
        <n v="70"/>
        <n v="73"/>
        <n v="76"/>
        <n v="77"/>
        <n v="78"/>
        <n v="79"/>
        <n v="80"/>
        <n v="81"/>
        <n v="84"/>
        <n v="85"/>
        <n v="87"/>
        <n v="89"/>
        <n v="91"/>
        <n v="92"/>
        <n v="93"/>
        <n v="96"/>
        <n v="97"/>
        <n v="98"/>
        <n v="99"/>
        <n v="100"/>
        <n v="101"/>
        <n v="102"/>
        <n v="103"/>
        <n v="104"/>
        <n v="107"/>
        <n v="108"/>
        <n v="109"/>
        <n v="110"/>
        <n v="111"/>
        <n v="112"/>
        <n v="113"/>
        <n v="114"/>
        <n v="115"/>
        <n v="117"/>
        <n v="118"/>
        <n v="119"/>
        <n v="120"/>
        <n v="121"/>
        <n v="122"/>
        <n v="123"/>
        <n v="124"/>
        <n v="125"/>
        <n v="126"/>
        <n v="128"/>
        <n v="131"/>
        <n v="132"/>
        <n v="133"/>
        <n v="134"/>
        <n v="137"/>
        <n v="138"/>
        <n v="139"/>
        <n v="140"/>
        <n v="142"/>
        <n v="143"/>
        <n v="144"/>
        <n v="149"/>
        <n v="150"/>
        <n v="151"/>
        <n v="152"/>
        <n v="153"/>
        <n v="154"/>
        <n v="155"/>
        <n v="156"/>
        <n v="157"/>
        <n v="161"/>
        <n v="164"/>
        <n v="165"/>
        <n v="167"/>
        <n v="168"/>
        <n v="169"/>
        <n v="176"/>
        <n v="177"/>
        <n v="179"/>
        <n v="181"/>
        <n v="183"/>
        <n v="186"/>
        <n v="189"/>
        <n v="195"/>
        <n v="196"/>
        <n v="197"/>
        <n v="198"/>
        <n v="203"/>
        <n v="205"/>
        <n v="206"/>
        <n v="207"/>
        <n v="209"/>
        <n v="211"/>
        <n v="213"/>
        <n v="214"/>
        <n v="215"/>
        <n v="217"/>
        <n v="219"/>
        <n v="222"/>
        <n v="223"/>
        <n v="237"/>
        <n v="238"/>
        <n v="239"/>
        <n v="241"/>
        <n v="243"/>
        <n v="248"/>
        <n v="260"/>
        <n v="261"/>
        <n v="262"/>
        <n v="263"/>
        <n v="264"/>
        <n v="265"/>
        <n v="266"/>
        <n v="267"/>
        <n v="268"/>
        <n v="270"/>
        <n v="271"/>
        <n v="272"/>
        <n v="273"/>
        <n v="274"/>
        <n v="275"/>
        <n v="277"/>
        <n v="278"/>
        <n v="279"/>
        <n v="280"/>
        <n v="281"/>
        <n v="282"/>
        <n v="283"/>
        <n v="284"/>
        <n v="285"/>
        <n v="286"/>
        <n v="287"/>
        <n v="289"/>
        <n v="290"/>
        <n v="292"/>
        <n v="295"/>
        <n v="296"/>
        <n v="297"/>
        <n v="298"/>
        <n v="299"/>
        <n v="300"/>
        <n v="301"/>
        <n v="302"/>
        <n v="303"/>
        <n v="304"/>
        <n v="306"/>
        <n v="308"/>
        <n v="309"/>
        <n v="311"/>
        <n v="312"/>
        <n v="313"/>
        <n v="314"/>
        <n v="315"/>
        <n v="316"/>
        <n v="317"/>
        <n v="318"/>
        <n v="319"/>
        <n v="320"/>
        <n v="321"/>
        <n v="327"/>
        <n v="328"/>
        <n v="331"/>
        <n v="332"/>
        <n v="333"/>
        <n v="334"/>
        <n v="338"/>
        <n v="339"/>
        <n v="342"/>
        <n v="343"/>
        <n v="347"/>
        <n v="348"/>
        <n v="351"/>
        <n v="353"/>
        <n v="354"/>
        <n v="355"/>
        <n v="356"/>
        <n v="357"/>
        <n v="358"/>
        <n v="359"/>
        <n v="360"/>
        <n v="361"/>
        <n v="362"/>
        <n v="363"/>
        <n v="364"/>
        <n v="366"/>
        <n v="367"/>
        <n v="368"/>
        <n v="369"/>
        <n v="372"/>
        <n v="373"/>
        <n v="374"/>
        <n v="375"/>
        <n v="377"/>
        <n v="378"/>
        <n v="382"/>
        <n v="383"/>
        <n v="384"/>
        <n v="385"/>
        <n v="386"/>
        <n v="387"/>
        <n v="388"/>
        <n v="389"/>
        <n v="390"/>
        <n v="391"/>
        <n v="407"/>
        <n v="408"/>
        <n v="411"/>
        <n v="412"/>
        <n v="413"/>
        <n v="415"/>
        <n v="420"/>
        <n v="421"/>
        <n v="424"/>
        <n v="427"/>
        <n v="430"/>
        <n v="431"/>
        <n v="432"/>
        <n v="433"/>
        <n v="434"/>
        <n v="436"/>
        <n v="438"/>
        <n v="439"/>
        <n v="440"/>
        <n v="441"/>
        <n v="442"/>
        <n v="444"/>
        <n v="445"/>
        <n v="446"/>
        <n v="447"/>
        <n v="450"/>
        <n v="452"/>
        <n v="468"/>
        <n v="469"/>
        <n v="474"/>
        <n v="485"/>
        <n v="486"/>
        <n v="490"/>
        <n v="524"/>
        <n v="527"/>
        <n v="528"/>
        <n v="550"/>
        <n v="551"/>
        <n v="552"/>
        <n v="553"/>
        <n v="554"/>
        <n v="555"/>
        <n v="557"/>
        <n v="558"/>
        <n v="559"/>
        <n v="563"/>
        <n v="566"/>
        <n v="567"/>
        <n v="569"/>
        <n v="570"/>
        <n v="571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2"/>
        <n v="603"/>
        <n v="605"/>
        <n v="606"/>
        <n v="607"/>
        <n v="608"/>
        <n v="609"/>
        <n v="612"/>
        <n v="613"/>
        <n v="614"/>
        <n v="615"/>
        <n v="616"/>
        <n v="617"/>
        <n v="618"/>
        <n v="619"/>
        <n v="620"/>
        <n v="621"/>
        <n v="622"/>
        <n v="623"/>
        <n v="625"/>
        <n v="626"/>
        <n v="627"/>
        <n v="628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4"/>
        <n v="645"/>
        <n v="646"/>
        <n v="647"/>
        <n v="648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72"/>
        <n v="673"/>
        <n v="674"/>
        <n v="677"/>
        <n v="680"/>
        <n v="682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1"/>
        <n v="702"/>
        <n v="707"/>
        <n v="709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5"/>
        <n v="766"/>
        <n v="767"/>
        <n v="768"/>
        <n v="769"/>
        <n v="770"/>
        <n v="771"/>
        <n v="772"/>
        <n v="773"/>
        <n v="774"/>
        <n v="777"/>
        <n v="778"/>
        <n v="779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800"/>
        <n v="801"/>
        <n v="802"/>
        <n v="803"/>
        <n v="804"/>
        <n v="805"/>
        <n v="807"/>
        <n v="808"/>
        <n v="809"/>
        <n v="810"/>
        <n v="811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51"/>
        <n v="854"/>
        <n v="855"/>
        <n v="856"/>
        <n v="857"/>
        <n v="858"/>
        <n v="859"/>
        <n v="872"/>
        <n v="873"/>
        <n v="874"/>
        <n v="875"/>
        <n v="876"/>
        <n v="877"/>
        <n v="878"/>
        <n v="884"/>
        <n v="895"/>
        <n v="901"/>
        <n v="902"/>
        <n v="903"/>
        <n v="904"/>
        <n v="907"/>
        <n v="909"/>
        <n v="911"/>
        <n v="912"/>
        <n v="914"/>
        <n v="915"/>
        <n v="917"/>
        <n v="918"/>
        <n v="919"/>
        <n v="920"/>
        <n v="922"/>
        <n v="923"/>
        <n v="925"/>
        <n v="926"/>
        <n v="927"/>
        <n v="928"/>
        <n v="929"/>
        <n v="931"/>
        <n v="932"/>
        <n v="934"/>
        <n v="935"/>
        <n v="979"/>
        <n v="982"/>
        <n v="983"/>
        <n v="984"/>
        <n v="992"/>
        <n v="993"/>
        <n v="994"/>
        <n v="996"/>
        <n v="1001"/>
        <n v="1002"/>
        <n v="1003"/>
        <n v="1004"/>
        <n v="1005"/>
        <n v="1006"/>
        <n v="1007"/>
        <n v="1008"/>
        <n v="1009"/>
        <n v="1014"/>
        <n v="1015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7"/>
        <n v="1058"/>
        <n v="1061"/>
        <n v="1063"/>
        <n v="1064"/>
        <n v="1069"/>
        <n v="1070"/>
        <n v="1071"/>
        <n v="1072"/>
        <n v="1073"/>
        <n v="1074"/>
        <n v="1076"/>
        <n v="1078"/>
        <n v="1080"/>
        <n v="1085"/>
        <n v="1087"/>
        <n v="1089"/>
        <n v="1090"/>
        <n v="1091"/>
        <n v="1092"/>
        <n v="1093"/>
        <n v="1096"/>
        <n v="1097"/>
        <n v="1098"/>
        <n v="1100"/>
        <n v="1101"/>
        <n v="1102"/>
        <n v="1103"/>
        <n v="1104"/>
        <n v="1106"/>
        <n v="1107"/>
        <n v="1108"/>
        <n v="1109"/>
        <n v="1114"/>
        <n v="1115"/>
        <n v="1116"/>
        <n v="1118"/>
        <n v="1119"/>
        <n v="1120"/>
        <n v="1121"/>
        <n v="1122"/>
        <n v="1123"/>
        <n v="1124"/>
        <n v="1131"/>
        <n v="1133"/>
        <n v="1134"/>
        <n v="1135"/>
        <n v="1136"/>
        <n v="1138"/>
        <n v="1139"/>
        <n v="1140"/>
        <n v="1142"/>
        <n v="1145"/>
        <n v="1146"/>
        <n v="1147"/>
        <n v="1148"/>
        <n v="1152"/>
        <n v="1158"/>
        <n v="1159"/>
        <n v="1160"/>
        <n v="1163"/>
        <n v="1166"/>
        <n v="1167"/>
        <n v="1171"/>
        <n v="1173"/>
        <n v="1174"/>
        <n v="1175"/>
        <n v="1176"/>
        <n v="1178"/>
        <n v="1181"/>
        <n v="1182"/>
        <n v="1183"/>
        <n v="1184"/>
        <n v="1185"/>
        <n v="1189"/>
        <n v="1190"/>
        <n v="1191"/>
        <n v="1193"/>
        <n v="1194"/>
        <n v="1195"/>
        <n v="1200"/>
        <n v="1203"/>
        <n v="1205"/>
        <n v="1207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2"/>
        <n v="1233"/>
        <n v="1234"/>
        <n v="1235"/>
        <n v="1236"/>
        <n v="1237"/>
        <n v="1239"/>
        <n v="1240"/>
        <n v="1242"/>
        <n v="1243"/>
        <n v="1244"/>
        <n v="1247"/>
        <n v="1248"/>
        <n v="1249"/>
        <n v="1251"/>
        <n v="1252"/>
        <n v="1254"/>
        <n v="1255"/>
        <n v="1263"/>
        <n v="1264"/>
        <n v="1265"/>
        <n v="1269"/>
        <n v="1271"/>
        <n v="1272"/>
        <n v="1273"/>
        <n v="1275"/>
        <n v="1280"/>
        <n v="1281"/>
        <n v="1282"/>
        <n v="1286"/>
        <n v="1287"/>
        <n v="1288"/>
        <n v="1289"/>
        <n v="1290"/>
        <n v="1291"/>
        <n v="1293"/>
        <n v="1294"/>
        <n v="1295"/>
        <n v="1298"/>
        <n v="1299"/>
        <n v="1300"/>
        <n v="1301"/>
        <n v="1303"/>
        <n v="1304"/>
        <n v="1305"/>
        <n v="1306"/>
        <n v="1307"/>
        <n v="1308"/>
        <n v="1309"/>
        <n v="1312"/>
        <n v="1313"/>
        <n v="1314"/>
        <n v="1315"/>
        <n v="1316"/>
        <n v="1317"/>
        <n v="1318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5"/>
        <n v="1356"/>
        <n v="1357"/>
        <n v="1358"/>
        <n v="1361"/>
        <n v="1362"/>
        <n v="1363"/>
        <n v="1366"/>
        <n v="1367"/>
        <n v="1368"/>
        <n v="1369"/>
        <n v="1371"/>
        <n v="1372"/>
        <n v="1373"/>
        <n v="1374"/>
        <n v="1375"/>
        <n v="1377"/>
        <n v="1378"/>
        <n v="1379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8"/>
        <n v="1399"/>
        <n v="1401"/>
        <n v="1402"/>
        <n v="1403"/>
        <n v="1404"/>
        <n v="1405"/>
        <n v="1408"/>
        <n v="1410"/>
        <n v="1411"/>
        <n v="1412"/>
        <n v="1414"/>
        <n v="1430"/>
        <n v="1431"/>
        <n v="1432"/>
        <n v="1433"/>
        <n v="1434"/>
        <n v="1435"/>
        <n v="1436"/>
        <n v="1437"/>
        <n v="1446"/>
        <n v="1447"/>
        <n v="1448"/>
        <n v="1449"/>
        <n v="1450"/>
        <n v="1451"/>
        <n v="1452"/>
        <n v="1453"/>
        <n v="1456"/>
        <n v="1457"/>
        <n v="1459"/>
        <n v="1460"/>
        <n v="1461"/>
        <n v="1465"/>
        <n v="1466"/>
        <n v="1467"/>
        <n v="1468"/>
        <n v="1469"/>
        <n v="1470"/>
        <n v="1471"/>
        <n v="1472"/>
        <n v="1473"/>
        <n v="1475"/>
        <n v="1476"/>
        <n v="1492"/>
        <n v="1493"/>
        <n v="1494"/>
        <n v="1496"/>
        <n v="1497"/>
        <n v="1498"/>
        <n v="1499"/>
        <n v="1501"/>
        <n v="1503"/>
        <n v="1504"/>
        <n v="1505"/>
        <n v="1506"/>
        <n v="1507"/>
        <n v="1508"/>
        <n v="1510"/>
        <n v="1512"/>
        <n v="1513"/>
        <n v="1514"/>
        <n v="1515"/>
        <n v="1516"/>
        <n v="1517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41"/>
        <n v="1547"/>
        <n v="1548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7"/>
        <n v="1578"/>
        <n v="1579"/>
        <n v="1580"/>
        <n v="1581"/>
        <n v="1582"/>
        <n v="1583"/>
        <n v="1584"/>
        <n v="1585"/>
        <n v="1586"/>
        <n v="1587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4"/>
        <n v="1605"/>
        <n v="1606"/>
        <n v="1610"/>
        <n v="1611"/>
        <n v="1612"/>
        <n v="1613"/>
        <n v="1614"/>
        <n v="1615"/>
        <n v="1617"/>
        <n v="1618"/>
        <n v="1622"/>
        <n v="1624"/>
        <n v="1630"/>
        <n v="1631"/>
        <n v="1632"/>
        <n v="1633"/>
        <n v="1635"/>
        <n v="1636"/>
        <n v="1637"/>
        <n v="1638"/>
        <n v="1639"/>
        <n v="1640"/>
        <n v="1641"/>
        <n v="1642"/>
        <n v="1647"/>
        <n v="1649"/>
        <n v="1650"/>
        <n v="1653"/>
        <n v="1654"/>
        <n v="1655"/>
        <n v="1656"/>
        <n v="1657"/>
        <n v="1664"/>
        <n v="1665"/>
        <n v="1666"/>
        <n v="1667"/>
        <n v="1668"/>
        <n v="1669"/>
        <n v="1670"/>
        <n v="1671"/>
        <n v="1676"/>
        <n v="1677"/>
        <n v="1678"/>
        <n v="1681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5"/>
        <n v="1706"/>
        <n v="1707"/>
        <n v="1708"/>
        <n v="1709"/>
        <n v="1710"/>
        <n v="1711"/>
        <n v="1713"/>
        <n v="1714"/>
        <n v="1715"/>
        <n v="1717"/>
        <n v="1719"/>
        <n v="1720"/>
        <n v="1721"/>
        <n v="1726"/>
        <n v="1727"/>
        <n v="1728"/>
        <n v="1729"/>
        <n v="1732"/>
        <n v="1733"/>
        <n v="1734"/>
        <n v="1735"/>
        <n v="1736"/>
        <n v="1738"/>
        <n v="1739"/>
        <n v="1741"/>
        <n v="1742"/>
        <n v="1744"/>
        <n v="1745"/>
        <n v="1746"/>
        <n v="1747"/>
        <n v="1749"/>
        <n v="1750"/>
        <n v="1755"/>
        <n v="1756"/>
        <n v="1757"/>
        <n v="1758"/>
        <n v="1761"/>
        <n v="1762"/>
        <n v="1766"/>
        <n v="1767"/>
        <n v="1768"/>
        <n v="1769"/>
        <n v="1770"/>
        <n v="1771"/>
        <n v="1776"/>
        <n v="1778"/>
        <n v="1779"/>
        <n v="1780"/>
        <n v="1784"/>
        <n v="1785"/>
        <n v="1786"/>
        <n v="1798"/>
        <n v="1803"/>
        <n v="1804"/>
        <n v="1807"/>
        <n v="1808"/>
        <n v="1810"/>
        <n v="1813"/>
        <n v="1820"/>
        <n v="1821"/>
        <n v="1824"/>
        <n v="1825"/>
        <n v="1826"/>
        <n v="1827"/>
        <n v="1828"/>
        <n v="1829"/>
        <n v="1830"/>
        <n v="1831"/>
        <n v="1832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70"/>
        <n v="1871"/>
        <n v="1872"/>
        <n v="1873"/>
        <n v="1874"/>
        <n v="1877"/>
        <n v="1878"/>
        <n v="1879"/>
        <n v="1880"/>
        <n v="1881"/>
        <n v="1882"/>
        <n v="1885"/>
        <n v="1886"/>
        <n v="1888"/>
        <n v="1891"/>
        <n v="1892"/>
        <n v="1893"/>
        <n v="1894"/>
        <n v="1895"/>
        <n v="1896"/>
        <n v="1898"/>
        <n v="1899"/>
        <n v="1900"/>
        <n v="1901"/>
        <n v="1902"/>
        <n v="1903"/>
        <n v="1904"/>
        <n v="1905"/>
        <n v="1907"/>
        <n v="1911"/>
        <n v="1912"/>
        <n v="1915"/>
        <n v="1916"/>
        <n v="1917"/>
        <n v="1918"/>
        <n v="1919"/>
        <n v="1920"/>
        <n v="1921"/>
        <n v="1922"/>
        <n v="1923"/>
        <n v="1924"/>
        <n v="1925"/>
        <n v="1927"/>
        <n v="1936"/>
        <n v="1938"/>
        <n v="1939"/>
        <n v="1941"/>
        <n v="1942"/>
        <n v="1944"/>
        <n v="1946"/>
        <n v="1947"/>
        <n v="1948"/>
        <n v="1949"/>
        <n v="1950"/>
        <n v="1952"/>
        <n v="1955"/>
        <n v="1956"/>
        <n v="1960"/>
        <n v="1961"/>
        <e v="#VALUE!"/>
        <n v="1964"/>
        <n v="1973"/>
        <n v="1975"/>
        <n v="1977"/>
        <n v="1979"/>
        <n v="1981"/>
        <n v="1982"/>
        <n v="1984"/>
        <n v="1986"/>
        <n v="1989"/>
        <n v="1998"/>
        <n v="2006"/>
        <n v="2007"/>
        <n v="2008"/>
        <n v="2010"/>
        <n v="2011"/>
        <n v="2012"/>
        <n v="2013"/>
        <n v="2014"/>
        <n v="2017"/>
        <n v="2018"/>
        <n v="2021"/>
        <n v="2022"/>
        <n v="2023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2"/>
        <n v="2053"/>
        <n v="2054"/>
        <n v="2057"/>
        <n v="2058"/>
        <n v="2059"/>
        <n v="2061"/>
        <n v="2063"/>
        <n v="2065"/>
        <n v="2066"/>
        <n v="2067"/>
        <n v="2068"/>
        <n v="2070"/>
        <n v="2071"/>
        <n v="2072"/>
        <n v="2073"/>
        <n v="2074"/>
        <n v="2075"/>
        <n v="2076"/>
        <n v="2077"/>
        <n v="2078"/>
        <n v="2079"/>
        <n v="2081"/>
        <n v="2082"/>
        <n v="2083"/>
        <n v="2084"/>
        <n v="2085"/>
        <n v="2086"/>
        <n v="2087"/>
        <n v="2088"/>
        <n v="2089"/>
        <n v="2091"/>
        <n v="2092"/>
        <n v="2093"/>
        <n v="2095"/>
        <n v="2096"/>
        <n v="2097"/>
        <n v="2098"/>
        <n v="2102"/>
        <n v="2103"/>
        <n v="2104"/>
        <n v="2105"/>
        <n v="2106"/>
        <n v="2107"/>
        <n v="2113"/>
        <n v="2114"/>
        <n v="2115"/>
        <n v="2116"/>
        <n v="2117"/>
        <n v="2119"/>
        <n v="2122"/>
        <n v="2123"/>
        <n v="2124"/>
        <n v="2125"/>
        <n v="2126"/>
        <n v="2127"/>
        <n v="2128"/>
        <n v="2129"/>
        <n v="2130"/>
        <n v="2131"/>
        <n v="2132"/>
        <n v="2134"/>
        <n v="2135"/>
        <n v="2137"/>
        <n v="2138"/>
        <n v="2139"/>
        <n v="2140"/>
        <n v="2141"/>
        <n v="2142"/>
        <n v="2143"/>
        <n v="2145"/>
        <n v="2148"/>
        <n v="2150"/>
        <n v="2151"/>
        <n v="2153"/>
        <n v="2154"/>
        <n v="2155"/>
        <n v="2159"/>
        <n v="2160"/>
        <n v="2161"/>
        <n v="2162"/>
        <n v="2163"/>
        <n v="2164"/>
        <n v="2165"/>
        <n v="2166"/>
        <n v="2168"/>
        <n v="2170"/>
        <n v="2171"/>
        <n v="2172"/>
        <n v="2173"/>
        <n v="2174"/>
        <n v="2176"/>
        <n v="2178"/>
        <n v="2181"/>
        <n v="2183"/>
        <n v="2184"/>
        <n v="2185"/>
        <n v="2186"/>
        <n v="2187"/>
        <n v="2189"/>
        <n v="2190"/>
        <n v="2191"/>
        <n v="2192"/>
        <n v="2193"/>
        <n v="2194"/>
        <n v="2195"/>
        <n v="2197"/>
        <n v="2198"/>
        <n v="2199"/>
        <n v="2200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8"/>
        <n v="2229"/>
        <n v="2230"/>
        <n v="2231"/>
        <n v="2260"/>
        <n v="2261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2"/>
        <n v="2285"/>
        <n v="2286"/>
        <n v="2288"/>
        <n v="2289"/>
        <n v="2290"/>
        <n v="2292"/>
        <n v="2293"/>
        <n v="2294"/>
        <n v="2296"/>
        <n v="2298"/>
        <n v="2299"/>
        <n v="2301"/>
        <n v="2307"/>
        <n v="2309"/>
        <n v="2311"/>
        <n v="2312"/>
        <n v="2313"/>
        <n v="2314"/>
        <n v="2315"/>
        <n v="2316"/>
        <n v="2317"/>
        <n v="2318"/>
        <n v="2321"/>
        <n v="2322"/>
        <n v="2324"/>
        <n v="2325"/>
        <n v="2326"/>
        <n v="2327"/>
        <n v="2328"/>
        <n v="2329"/>
        <n v="2331"/>
        <n v="2332"/>
        <n v="2333"/>
        <n v="2334"/>
        <n v="2335"/>
        <n v="2337"/>
        <n v="2338"/>
        <n v="2339"/>
        <n v="2340"/>
        <n v="2341"/>
        <n v="2343"/>
        <n v="2344"/>
        <n v="2345"/>
        <n v="2346"/>
        <n v="2347"/>
        <n v="2348"/>
        <n v="2349"/>
        <n v="2350"/>
        <n v="2351"/>
        <n v="2352"/>
        <n v="2354"/>
        <n v="2355"/>
        <n v="2361"/>
        <n v="2362"/>
        <n v="2363"/>
        <n v="2364"/>
        <n v="2365"/>
        <n v="2366"/>
        <n v="2367"/>
        <n v="2369"/>
        <n v="2370"/>
        <n v="2372"/>
        <n v="2374"/>
        <n v="2375"/>
        <n v="2376"/>
        <n v="2377"/>
        <n v="2379"/>
        <n v="2382"/>
        <n v="2383"/>
        <n v="2384"/>
        <n v="2385"/>
        <n v="2386"/>
        <n v="2387"/>
        <n v="2388"/>
        <n v="2390"/>
        <n v="2391"/>
        <n v="2392"/>
        <n v="2394"/>
        <n v="2395"/>
        <n v="2397"/>
        <n v="2398"/>
        <n v="2399"/>
        <n v="2400"/>
        <n v="2401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1"/>
        <n v="2422"/>
        <n v="2423"/>
        <n v="2424"/>
        <n v="2425"/>
        <n v="2426"/>
        <n v="2432"/>
        <n v="2433"/>
        <n v="2434"/>
        <n v="2435"/>
        <n v="2436"/>
        <n v="2441"/>
        <n v="2443"/>
        <n v="2456"/>
        <n v="2458"/>
        <n v="2459"/>
        <n v="2461"/>
        <n v="2464"/>
        <n v="2465"/>
        <n v="2466"/>
        <n v="2467"/>
        <n v="2468"/>
        <n v="2469"/>
        <n v="2470"/>
        <n v="2477"/>
        <n v="2480"/>
        <n v="2487"/>
        <n v="2490"/>
        <n v="2491"/>
        <n v="2492"/>
        <n v="2493"/>
        <n v="2496"/>
        <n v="2497"/>
        <n v="2500"/>
        <n v="2501"/>
        <n v="2502"/>
        <n v="2503"/>
        <n v="2504"/>
        <n v="2505"/>
        <n v="2506"/>
        <n v="2507"/>
        <n v="2511"/>
        <n v="2512"/>
        <n v="2513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46"/>
        <n v="2547"/>
        <n v="2550"/>
        <n v="2551"/>
        <n v="2552"/>
        <n v="2555"/>
        <n v="2556"/>
        <n v="2560"/>
        <n v="2562"/>
        <n v="2564"/>
        <n v="2568"/>
        <n v="2569"/>
        <n v="2571"/>
        <n v="2579"/>
        <n v="2580"/>
        <n v="2584"/>
        <n v="2585"/>
        <n v="2586"/>
        <n v="2591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8"/>
        <n v="2612"/>
        <n v="2613"/>
        <n v="2614"/>
        <n v="2615"/>
        <n v="2616"/>
        <n v="2617"/>
        <n v="2618"/>
        <n v="2619"/>
        <n v="2620"/>
        <n v="2621"/>
        <n v="2623"/>
        <n v="2624"/>
        <n v="2625"/>
        <n v="2627"/>
        <n v="2628"/>
        <n v="2629"/>
        <n v="2634"/>
        <n v="2635"/>
        <n v="2638"/>
        <n v="2639"/>
        <n v="2640"/>
        <n v="2644"/>
        <n v="2645"/>
        <n v="2646"/>
        <n v="2647"/>
        <n v="2648"/>
        <n v="2649"/>
        <n v="2650"/>
        <n v="2651"/>
        <n v="2652"/>
        <n v="2653"/>
        <n v="2657"/>
        <n v="2658"/>
        <n v="2659"/>
        <n v="2660"/>
        <n v="2662"/>
        <n v="2664"/>
        <n v="2665"/>
        <n v="2666"/>
        <n v="2667"/>
        <n v="2669"/>
        <n v="2670"/>
        <n v="2671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9"/>
        <n v="2690"/>
        <n v="2691"/>
        <n v="2692"/>
        <n v="2693"/>
        <n v="2694"/>
        <n v="2695"/>
        <n v="2696"/>
        <n v="2697"/>
        <n v="2699"/>
        <n v="2706"/>
        <n v="2707"/>
        <n v="2708"/>
        <n v="2709"/>
        <n v="2710"/>
        <n v="2711"/>
        <n v="2712"/>
        <n v="2713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7"/>
        <n v="2740"/>
        <n v="2746"/>
        <n v="2748"/>
        <n v="2749"/>
        <n v="2750"/>
        <n v="2752"/>
        <n v="2753"/>
        <n v="2754"/>
        <n v="2755"/>
        <n v="2756"/>
        <n v="2757"/>
        <n v="2758"/>
        <n v="2759"/>
        <n v="2760"/>
        <n v="2762"/>
        <n v="2763"/>
        <n v="2765"/>
        <n v="2766"/>
        <n v="2767"/>
        <n v="2768"/>
        <n v="2769"/>
        <n v="2770"/>
        <n v="2773"/>
        <n v="2774"/>
        <n v="2775"/>
        <n v="2776"/>
        <n v="2777"/>
        <n v="2778"/>
        <n v="2779"/>
        <n v="2781"/>
        <n v="2782"/>
        <n v="2783"/>
        <n v="2784"/>
        <n v="2785"/>
        <n v="2787"/>
        <n v="2788"/>
        <n v="2790"/>
        <n v="2792"/>
        <n v="2793"/>
        <n v="2794"/>
        <n v="2795"/>
        <n v="2796"/>
        <n v="2797"/>
        <n v="2798"/>
        <n v="2799"/>
        <n v="2800"/>
        <n v="2801"/>
        <n v="2803"/>
        <n v="2805"/>
        <n v="2806"/>
        <n v="2807"/>
        <n v="2810"/>
        <n v="2811"/>
        <n v="2812"/>
        <n v="2813"/>
        <n v="2815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6"/>
        <n v="2837"/>
        <n v="2838"/>
        <n v="2840"/>
        <n v="2841"/>
        <n v="2842"/>
        <n v="2843"/>
        <n v="2845"/>
        <n v="2846"/>
        <n v="2847"/>
        <n v="2848"/>
        <n v="2849"/>
        <n v="2861"/>
        <n v="2866"/>
        <n v="2867"/>
        <n v="2868"/>
        <n v="2870"/>
        <n v="2872"/>
        <n v="2873"/>
        <n v="2876"/>
        <n v="2877"/>
        <n v="2878"/>
        <n v="2879"/>
        <n v="2880"/>
        <n v="2881"/>
        <n v="2882"/>
        <n v="2883"/>
        <n v="2896"/>
        <n v="2898"/>
        <n v="2905"/>
        <n v="2906"/>
        <n v="2907"/>
        <n v="2909"/>
        <n v="2910"/>
        <n v="2911"/>
        <n v="2912"/>
        <n v="2915"/>
        <n v="2916"/>
        <n v="2917"/>
        <n v="2918"/>
        <n v="2921"/>
        <n v="2924"/>
        <n v="2930"/>
        <n v="2932"/>
        <n v="2933"/>
        <n v="2934"/>
        <n v="2935"/>
        <n v="2941"/>
        <n v="2942"/>
        <n v="2943"/>
        <n v="2945"/>
        <n v="2947"/>
        <n v="2948"/>
        <n v="2949"/>
        <n v="2950"/>
        <n v="2951"/>
        <n v="2952"/>
        <n v="2953"/>
        <n v="2954"/>
        <n v="2955"/>
        <n v="2957"/>
        <n v="2958"/>
        <n v="2959"/>
        <n v="2961"/>
        <n v="2962"/>
        <n v="2963"/>
        <n v="2964"/>
        <n v="2965"/>
        <n v="2967"/>
        <n v="2968"/>
        <n v="2969"/>
        <n v="2970"/>
        <n v="2971"/>
        <n v="2974"/>
        <n v="2975"/>
        <n v="2977"/>
        <n v="2981"/>
        <n v="2983"/>
        <n v="2984"/>
        <n v="2987"/>
        <n v="2988"/>
        <n v="2990"/>
        <n v="2995"/>
        <n v="2996"/>
        <n v="2999"/>
        <n v="3002"/>
        <n v="3004"/>
        <n v="3013"/>
        <n v="3014"/>
        <n v="3018"/>
        <n v="3021"/>
        <n v="3023"/>
        <n v="3027"/>
        <n v="3029"/>
        <n v="3030"/>
        <n v="3031"/>
        <n v="3032"/>
        <n v="3034"/>
        <n v="3035"/>
        <n v="3037"/>
        <n v="3040"/>
        <n v="3041"/>
        <n v="3043"/>
        <n v="3044"/>
        <n v="3045"/>
        <n v="3047"/>
        <n v="3049"/>
        <n v="3050"/>
        <n v="3051"/>
        <n v="3053"/>
        <n v="3055"/>
        <n v="3057"/>
        <n v="3058"/>
        <n v="3059"/>
        <n v="3061"/>
        <n v="3063"/>
        <n v="3064"/>
        <n v="3065"/>
        <n v="3066"/>
        <n v="3067"/>
        <n v="3069"/>
        <n v="3070"/>
        <n v="3072"/>
        <n v="3073"/>
        <n v="3074"/>
        <n v="3075"/>
        <n v="3081"/>
        <n v="3086"/>
        <n v="3087"/>
        <n v="3088"/>
        <n v="3092"/>
        <n v="3093"/>
        <n v="3097"/>
        <n v="3098"/>
        <n v="3100"/>
        <n v="3101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7"/>
        <n v="3118"/>
        <n v="3120"/>
        <n v="3122"/>
        <n v="3129"/>
        <n v="3130"/>
        <n v="3131"/>
        <n v="3132"/>
        <n v="3133"/>
        <n v="3134"/>
        <n v="3135"/>
        <n v="3136"/>
        <n v="3137"/>
        <n v="3138"/>
        <n v="3140"/>
        <n v="3141"/>
        <n v="3142"/>
        <n v="3144"/>
        <n v="3145"/>
        <n v="3146"/>
        <n v="3147"/>
        <n v="3148"/>
        <n v="3149"/>
        <n v="3150"/>
        <n v="3151"/>
        <n v="3153"/>
        <n v="3154"/>
        <n v="3156"/>
        <n v="3157"/>
        <n v="3158"/>
        <n v="3159"/>
        <n v="3160"/>
        <n v="3161"/>
        <n v="3162"/>
        <n v="3163"/>
        <n v="3164"/>
        <n v="3165"/>
        <n v="3166"/>
        <n v="3168"/>
        <n v="3169"/>
        <n v="3171"/>
        <n v="3174"/>
        <n v="3176"/>
        <n v="3177"/>
        <n v="3178"/>
        <n v="3179"/>
        <n v="3180"/>
        <n v="3184"/>
        <n v="3186"/>
        <n v="3187"/>
        <n v="3188"/>
        <n v="3189"/>
        <n v="3190"/>
        <n v="3191"/>
        <n v="3192"/>
        <n v="3193"/>
        <n v="3194"/>
        <n v="3197"/>
        <n v="3198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4"/>
        <n v="3225"/>
        <n v="3229"/>
        <n v="3230"/>
        <n v="3232"/>
        <n v="3233"/>
        <n v="3234"/>
        <n v="3239"/>
        <n v="3240"/>
        <n v="3242"/>
        <n v="3243"/>
        <n v="3244"/>
        <n v="3245"/>
        <n v="3246"/>
        <n v="3248"/>
        <n v="3251"/>
        <n v="3252"/>
        <n v="3253"/>
        <n v="3254"/>
        <n v="3255"/>
        <n v="3256"/>
        <n v="3260"/>
        <n v="3262"/>
        <n v="3264"/>
        <n v="3265"/>
        <n v="3266"/>
        <n v="3267"/>
        <n v="3270"/>
        <n v="3271"/>
        <n v="3272"/>
        <n v="3273"/>
        <n v="3274"/>
        <n v="3276"/>
        <n v="3280"/>
        <n v="3282"/>
        <n v="3283"/>
        <n v="3285"/>
        <n v="3293"/>
        <n v="3295"/>
        <n v="3297"/>
        <n v="3299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5"/>
        <n v="3316"/>
        <n v="3317"/>
        <n v="3318"/>
        <n v="3319"/>
        <n v="3320"/>
        <n v="3321"/>
        <n v="3323"/>
        <n v="3324"/>
        <n v="3325"/>
        <n v="3326"/>
        <n v="3328"/>
        <n v="3329"/>
        <n v="3331"/>
        <n v="3340"/>
        <n v="3344"/>
        <n v="3345"/>
        <n v="3346"/>
        <n v="3347"/>
        <n v="3348"/>
        <n v="3350"/>
        <n v="3353"/>
        <n v="3354"/>
        <n v="3355"/>
        <n v="3356"/>
        <n v="3357"/>
        <n v="3360"/>
        <n v="3362"/>
        <n v="3364"/>
        <n v="3373"/>
        <n v="3375"/>
        <n v="3376"/>
        <n v="3377"/>
        <n v="3378"/>
        <n v="3379"/>
        <n v="3380"/>
        <n v="3381"/>
        <n v="3382"/>
        <n v="3385"/>
        <n v="3388"/>
        <n v="3389"/>
        <n v="3391"/>
        <n v="3392"/>
        <n v="3393"/>
        <n v="3394"/>
        <n v="3395"/>
        <n v="3396"/>
        <n v="3397"/>
        <n v="3398"/>
        <n v="3401"/>
        <n v="3402"/>
        <n v="3403"/>
        <n v="3405"/>
        <n v="3406"/>
        <n v="3407"/>
        <n v="3408"/>
        <n v="3411"/>
        <n v="3412"/>
        <n v="3413"/>
        <n v="3414"/>
        <n v="3415"/>
        <n v="3416"/>
        <n v="3417"/>
        <n v="3418"/>
        <n v="3419"/>
        <n v="3420"/>
        <n v="3422"/>
        <n v="3423"/>
        <n v="3424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8"/>
        <n v="3469"/>
        <n v="3470"/>
        <n v="3471"/>
        <n v="3472"/>
        <n v="3473"/>
        <n v="3475"/>
        <n v="3476"/>
        <n v="3477"/>
        <n v="3478"/>
        <n v="3479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2"/>
        <n v="3524"/>
        <n v="3528"/>
        <n v="3529"/>
        <n v="3530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65"/>
        <n v="3566"/>
        <n v="3567"/>
        <n v="3568"/>
        <n v="3569"/>
        <n v="3570"/>
        <n v="3571"/>
        <n v="3572"/>
        <n v="3573"/>
        <n v="3576"/>
        <n v="3577"/>
        <n v="3578"/>
        <n v="3579"/>
        <n v="3580"/>
        <n v="3581"/>
        <n v="3584"/>
        <n v="3586"/>
        <n v="3588"/>
        <n v="3589"/>
        <n v="3594"/>
        <n v="3595"/>
        <n v="3596"/>
        <n v="3598"/>
        <n v="3599"/>
        <n v="3600"/>
        <n v="3601"/>
        <n v="3602"/>
        <n v="3604"/>
        <n v="3605"/>
        <n v="3607"/>
        <n v="3612"/>
        <n v="3614"/>
        <n v="3615"/>
        <n v="3616"/>
        <n v="3617"/>
        <n v="3618"/>
        <n v="3619"/>
        <n v="3620"/>
        <n v="3621"/>
        <n v="3622"/>
        <n v="3624"/>
        <n v="3625"/>
        <n v="3627"/>
        <n v="3628"/>
        <n v="3629"/>
        <n v="3630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6"/>
        <n v="3649"/>
        <n v="3650"/>
        <n v="3651"/>
        <n v="3653"/>
        <n v="3654"/>
        <n v="3655"/>
        <n v="392" u="1"/>
        <n v="187" u="1"/>
        <n v="3611" u="1"/>
        <n v="2558" u="1"/>
        <n v="1250" u="1"/>
        <n v="863" u="1"/>
        <n v="2816" u="1"/>
        <n v="1884" u="1"/>
        <n v="906" u="1"/>
        <n v="435" u="1"/>
        <n v="2859" u="1"/>
        <n v="2902" u="1"/>
        <n v="1970" u="1"/>
        <n v="1422" u="1"/>
        <n v="949" u="1"/>
        <n v="675" u="1"/>
        <n v="2064" u="1"/>
        <n v="718" u="1"/>
        <n v="478" u="1"/>
        <n v="341" u="1"/>
        <n v="230" u="1"/>
        <n v="1551" u="1"/>
        <n v="3289" u="1"/>
        <n v="3332" u="1"/>
        <n v="2236" u="1"/>
        <n v="1680" u="1"/>
        <n v="1132" u="1"/>
        <n v="530" u="1"/>
        <n v="2451" u="1"/>
        <n v="3590" u="1"/>
        <n v="2494" u="1"/>
        <n v="1723" u="1"/>
        <n v="2537" u="1"/>
        <n v="1809" u="1"/>
        <n v="1261" u="1"/>
        <n v="890" u="1"/>
        <n v="136" u="1"/>
        <n v="933" u="1"/>
        <n v="3010" u="1"/>
        <n v="3096" u="1"/>
        <n v="2024" u="1"/>
        <n v="976" u="1"/>
        <n v="470" u="1"/>
        <n v="226" u="1"/>
        <n v="3139" u="1"/>
        <n v="3182" u="1"/>
        <n v="3268" u="1"/>
        <n v="1019" u="1"/>
        <n v="2258" u="1"/>
        <n v="1648" u="1"/>
        <n v="514" u="1"/>
        <n v="376" u="1"/>
        <n v="19" u="1"/>
        <n v="3526" u="1"/>
        <n v="2430" u="1"/>
        <n v="1143" u="1"/>
        <n v="2473" u="1"/>
        <n v="1186" u="1"/>
        <n v="831" u="1"/>
        <n v="2559" u="1"/>
        <n v="1777" u="1"/>
        <n v="2688" u="1"/>
        <n v="419" u="1"/>
        <n v="2817" u="1"/>
        <n v="2860" u="1"/>
        <n v="1906" u="1"/>
        <n v="643" u="1"/>
        <n v="2903" u="1"/>
        <n v="2946" u="1"/>
        <n v="2989" u="1"/>
        <n v="1992" u="1"/>
        <n v="1444" u="1"/>
        <n v="960" u="1"/>
        <n v="686" u="1"/>
        <n v="462" u="1"/>
        <n v="325" u="1"/>
        <n v="51" u="1"/>
        <n v="1487" u="1"/>
        <n v="2108" u="1"/>
        <n v="729" u="1"/>
        <n v="3247" u="1"/>
        <n v="3290" u="1"/>
        <n v="1025" u="1"/>
        <n v="3333" u="1"/>
        <n v="2237" u="1"/>
        <n v="2280" u="1"/>
        <n v="1616" u="1"/>
        <n v="1068" u="1"/>
        <n v="505" u="1"/>
        <n v="175" u="1"/>
        <n v="83" u="1"/>
        <n v="2323" u="1"/>
        <n v="1659" u="1"/>
        <n v="1111" u="1"/>
        <n v="2452" u="1"/>
        <n v="1154" u="1"/>
        <n v="541" u="1"/>
        <n v="3591" u="1"/>
        <n v="2495" u="1"/>
        <n v="2538" u="1"/>
        <n v="1197" u="1"/>
        <n v="2581" u="1"/>
        <n v="1788" u="1"/>
        <n v="1283" u="1"/>
        <n v="2839" u="1"/>
        <n v="2925" u="1"/>
        <n v="944" u="1"/>
        <n v="670" u="1"/>
        <n v="454" u="1"/>
        <n v="218" u="1"/>
        <n v="3011" u="1"/>
        <n v="3054" u="1"/>
        <n v="2003" u="1"/>
        <n v="1455" u="1"/>
        <n v="987" u="1"/>
        <n v="713" u="1"/>
        <n v="3183" u="1"/>
        <n v="3226" u="1"/>
        <n v="3269" u="1"/>
        <n v="1036" u="1"/>
        <n v="497" u="1"/>
        <n v="171" u="1"/>
        <n v="2259" u="1"/>
        <n v="18" u="1"/>
        <n v="2302" u="1"/>
        <n v="1627" u="1"/>
        <n v="1079" u="1"/>
        <n v="799" u="1"/>
        <n v="525" u="1"/>
        <n v="3527" u="1"/>
        <n v="2431" u="1"/>
        <n v="2474" u="1"/>
        <n v="1165" u="1"/>
        <n v="3613" u="1"/>
        <n v="1208" u="1"/>
        <n v="568" u="1"/>
        <n v="403" u="1"/>
        <n v="1799" u="1"/>
        <n v="2732" u="1"/>
        <n v="885" u="1"/>
        <n v="611" u="1"/>
        <n v="2818" u="1"/>
        <n v="2904" u="1"/>
        <n v="1928" u="1"/>
        <n v="1380" u="1"/>
        <n v="1971" u="1"/>
        <n v="1423" u="1"/>
        <n v="3033" u="1"/>
        <n v="3076" u="1"/>
        <n v="971" u="1"/>
        <n v="3119" u="1"/>
        <n v="1509" u="1"/>
        <n v="2109" u="1"/>
        <n v="2152" u="1"/>
        <n v="1552" u="1"/>
        <n v="740" u="1"/>
        <n v="489" u="1"/>
        <n v="352" u="1"/>
        <n v="3291" u="1"/>
        <n v="3334" u="1"/>
        <n v="2238" u="1"/>
        <n v="2281" u="1"/>
        <n v="3463" u="1"/>
        <n v="2453" u="1"/>
        <n v="3592" u="1"/>
        <n v="1724" u="1"/>
        <n v="395" u="1"/>
        <n v="258" u="1"/>
        <n v="2539" u="1"/>
        <n v="2582" u="1"/>
        <n v="2668" u="1"/>
        <n v="1262" u="1"/>
        <n v="869" u="1"/>
        <n v="210" u="1"/>
        <n v="2926" u="1"/>
        <n v="3012" u="1"/>
        <n v="955" u="1"/>
        <n v="681" u="1"/>
        <n v="1477" u="1"/>
        <n v="998" u="1"/>
        <n v="724" u="1"/>
        <n v="481" u="1"/>
        <n v="344" u="1"/>
        <n v="163" u="1"/>
        <n v="3227" u="1"/>
        <n v="3399" u="1"/>
        <n v="2303" u="1"/>
        <n v="2389" u="1"/>
        <n v="1144" u="1"/>
        <n v="536" u="1"/>
        <n v="253" u="1"/>
        <n v="2475" u="1"/>
        <n v="1187" u="1"/>
        <n v="2561" u="1"/>
        <n v="1230" u="1"/>
        <n v="853" u="1"/>
        <n v="2733" u="1"/>
        <n v="896" u="1"/>
        <n v="293" u="1"/>
        <n v="2819" u="1"/>
        <n v="2862" u="1"/>
        <n v="1359" u="1"/>
        <n v="939" u="1"/>
        <n v="2991" u="1"/>
        <n v="1993" u="1"/>
        <n v="1445" u="1"/>
        <n v="3077" u="1"/>
        <n v="1488" u="1"/>
        <n v="708" u="1"/>
        <n v="473" u="1"/>
        <n v="336" u="1"/>
        <n v="159" u="1"/>
        <n v="75" u="1"/>
        <n v="2110" u="1"/>
        <n v="3249" u="1"/>
        <n v="3292" u="1"/>
        <n v="2196" u="1"/>
        <n v="1026" u="1"/>
        <n v="3335" u="1"/>
        <n v="2239" u="1"/>
        <n v="3421" u="1"/>
        <n v="3464" u="1"/>
        <n v="2368" u="1"/>
        <n v="1660" u="1"/>
        <n v="1112" u="1"/>
        <n v="520" u="1"/>
        <n v="379" u="1"/>
        <n v="249" u="1"/>
        <n v="2454" u="1"/>
        <n v="1155" u="1"/>
        <n v="3593" u="1"/>
        <n v="2540" u="1"/>
        <n v="1198" u="1"/>
        <n v="2583" u="1"/>
        <n v="2626" u="1"/>
        <n v="1789" u="1"/>
        <n v="1241" u="1"/>
        <n v="1284" u="1"/>
        <n v="880" u="1"/>
        <n v="422" u="1"/>
        <n v="202" u="1"/>
        <n v="1875" u="1"/>
        <n v="2884" u="1"/>
        <n v="1370" u="1"/>
        <n v="649" u="1"/>
        <n v="2927" u="1"/>
        <n v="1413" u="1"/>
        <n v="3056" u="1"/>
        <n v="2004" u="1"/>
        <n v="966" u="1"/>
        <n v="465" u="1"/>
        <n v="3099" u="1"/>
        <n v="3185" u="1"/>
        <n v="3228" u="1"/>
        <n v="1542" u="1"/>
        <n v="735" u="1"/>
        <n v="2175" u="1"/>
        <n v="3314" u="1"/>
        <n v="1037" u="1"/>
        <n v="3400" u="1"/>
        <n v="2304" u="1"/>
        <n v="1628" u="1"/>
        <n v="508" u="1"/>
        <n v="371" u="1"/>
        <n v="245" u="1"/>
        <n v="2476" u="1"/>
        <n v="547" u="1"/>
        <n v="1800" u="1"/>
        <n v="864" u="1"/>
        <n v="414" u="1"/>
        <n v="2734" u="1"/>
        <n v="2863" u="1"/>
        <n v="1929" u="1"/>
        <n v="1381" u="1"/>
        <n v="2992" u="1"/>
        <n v="1972" u="1"/>
        <n v="1424" u="1"/>
        <n v="950" u="1"/>
        <n v="676" u="1"/>
        <n v="457" u="1"/>
        <n v="71" u="1"/>
        <n v="3078" u="1"/>
        <n v="2015" u="1"/>
        <n v="3121" u="1"/>
        <n v="719" u="1"/>
        <n v="2111" u="1"/>
        <n v="3250" u="1"/>
        <n v="1553" u="1"/>
        <n v="3336" u="1"/>
        <n v="2240" u="1"/>
        <n v="500" u="1"/>
        <n v="116" u="1"/>
        <n v="2283" u="1"/>
        <n v="3465" u="1"/>
        <n v="1682" u="1"/>
        <n v="531" u="1"/>
        <n v="2455" u="1"/>
        <n v="2498" u="1"/>
        <n v="1725" u="1"/>
        <n v="1177" u="1"/>
        <n v="2541" u="1"/>
        <n v="406" u="1"/>
        <n v="269" u="1"/>
        <n v="194" u="1"/>
        <n v="1811" u="1"/>
        <n v="891" u="1"/>
        <n v="1897" u="1"/>
        <n v="2885" u="1"/>
        <n v="2928" u="1"/>
        <n v="1940" u="1"/>
        <n v="449" u="1"/>
        <n v="147" u="1"/>
        <n v="69" u="1"/>
        <n v="1983" u="1"/>
        <n v="1478" u="1"/>
        <n v="977" u="1"/>
        <n v="703" u="1"/>
        <n v="3143" u="1"/>
        <n v="2090" u="1"/>
        <n v="2133" u="1"/>
        <n v="1020" u="1"/>
        <n v="492" u="1"/>
        <n v="3358" u="1"/>
        <n v="2262" u="1"/>
        <n v="1607" u="1"/>
        <n v="1059" u="1"/>
        <n v="2305" u="1"/>
        <n v="515" u="1"/>
        <n v="1188" u="1"/>
        <n v="832" u="1"/>
        <n v="398" u="1"/>
        <n v="190" u="1"/>
        <n v="2563" u="1"/>
        <n v="1231" u="1"/>
        <n v="1822" u="1"/>
        <n v="1274" u="1"/>
        <n v="601" u="1"/>
        <n v="2735" u="1"/>
        <n v="2864" u="1"/>
        <n v="1908" u="1"/>
        <n v="1360" u="1"/>
        <n v="67" u="1"/>
        <n v="1951" u="1"/>
        <n v="2993" u="1"/>
        <n v="3036" u="1"/>
        <n v="1994" u="1"/>
        <n v="961" u="1"/>
        <n v="3079" u="1"/>
        <n v="1489" u="1"/>
        <n v="2069" u="1"/>
        <n v="2112" u="1"/>
        <n v="730" u="1"/>
        <n v="484" u="1"/>
        <n v="233" u="1"/>
        <n v="3294" u="1"/>
        <n v="1027" u="1"/>
        <n v="3337" u="1"/>
        <n v="2241" u="1"/>
        <n v="2284" u="1"/>
        <n v="3466" u="1"/>
        <n v="1661" u="1"/>
        <n v="1113" u="1"/>
        <n v="1704" u="1"/>
        <n v="1156" u="1"/>
        <n v="542" u="1"/>
        <n v="2499" u="1"/>
        <n v="2542" u="1"/>
        <n v="1199" u="1"/>
        <n v="1790" u="1"/>
        <n v="2714" u="1"/>
        <n v="1833" u="1"/>
        <n v="1285" u="1"/>
        <n v="1876" u="1"/>
        <n v="65" u="1"/>
        <n v="2886" u="1"/>
        <n v="2929" u="1"/>
        <n v="2972" u="1"/>
        <n v="1962" u="1"/>
        <n v="945" u="1"/>
        <n v="671" u="1"/>
        <n v="3015" u="1"/>
        <n v="2005" u="1"/>
        <n v="1500" u="1"/>
        <n v="988" u="1"/>
        <n v="714" u="1"/>
        <n v="476" u="1"/>
        <n v="229" u="1"/>
        <n v="1543" u="1"/>
        <n v="2177" u="1"/>
        <n v="2220" u="1"/>
        <n v="3359" u="1"/>
        <n v="2306" u="1"/>
        <n v="1629" u="1"/>
        <n v="1081" u="1"/>
        <n v="1672" u="1"/>
        <n v="526" u="1"/>
        <n v="182" u="1"/>
        <n v="3531" u="1"/>
        <n v="3574" u="1"/>
        <n v="2478" u="1"/>
        <n v="2607" u="1"/>
        <n v="1801" u="1"/>
        <n v="1253" u="1"/>
        <n v="2736" u="1"/>
        <n v="1296" u="1"/>
        <n v="886" u="1"/>
        <n v="425" u="1"/>
        <n v="288" u="1"/>
        <n v="135" u="1"/>
        <n v="1887" u="1"/>
        <n v="2865" u="1"/>
        <n v="2908" u="1"/>
        <n v="1930" u="1"/>
        <n v="1382" u="1"/>
        <n v="2994" u="1"/>
        <n v="1425" u="1"/>
        <n v="3080" u="1"/>
        <n v="2016" u="1"/>
        <n v="972" u="1"/>
        <n v="225" u="1"/>
        <n v="3123" u="1"/>
        <n v="1511" u="1"/>
        <n v="2156" u="1"/>
        <n v="1554" u="1"/>
        <n v="741" u="1"/>
        <n v="3338" u="1"/>
        <n v="2242" u="1"/>
        <n v="511" u="1"/>
        <n v="178" u="1"/>
        <n v="3467" u="1"/>
        <n v="2371" u="1"/>
        <n v="2457" u="1"/>
        <n v="2543" u="1"/>
        <n v="2672" u="1"/>
        <n v="1812" u="1"/>
        <n v="870" u="1"/>
        <n v="417" u="1"/>
        <n v="2715" u="1"/>
        <n v="1855" u="1"/>
        <n v="2844" u="1"/>
        <n v="913" u="1"/>
        <n v="2887" u="1"/>
        <n v="2973" u="1"/>
        <n v="3016" u="1"/>
        <n v="956" u="1"/>
        <n v="460" u="1"/>
        <n v="323" u="1"/>
        <n v="221" u="1"/>
        <n v="106" u="1"/>
        <n v="3102" u="1"/>
        <n v="1479" u="1"/>
        <n v="999" u="1"/>
        <n v="725" u="1"/>
        <n v="3231" u="1"/>
        <n v="2221" u="1"/>
        <n v="1608" u="1"/>
        <n v="1060" u="1"/>
        <n v="503" u="1"/>
        <n v="174" u="1"/>
        <n v="1651" u="1"/>
        <n v="2393" u="1"/>
        <n v="3532" u="1"/>
        <n v="537" u="1"/>
        <n v="3575" u="1"/>
        <n v="2479" u="1"/>
        <n v="1737" u="1"/>
        <n v="2565" u="1"/>
        <n v="409" u="1"/>
        <n v="1823" u="1"/>
        <n v="2780" u="1"/>
        <n v="897" u="1"/>
        <n v="1909" u="1"/>
        <n v="940" u="1"/>
        <n v="3038" u="1"/>
        <n v="1995" u="1"/>
        <n v="3124" u="1"/>
        <n v="1490" u="1"/>
        <n v="3167" u="1"/>
        <n v="2157" u="1"/>
        <n v="3296" u="1"/>
        <n v="1576" u="1"/>
        <n v="1028" u="1"/>
        <n v="495" u="1"/>
        <n v="170" u="1"/>
        <n v="3339" u="1"/>
        <n v="2243" u="1"/>
        <n v="1619" u="1"/>
        <n v="3425" u="1"/>
        <n v="1662" u="1"/>
        <n v="521" u="1"/>
        <n v="1157" u="1"/>
        <n v="3597" u="1"/>
        <n v="2544" u="1"/>
        <n v="1748" u="1"/>
        <n v="564" u="1"/>
        <n v="401" u="1"/>
        <n v="2587" u="1"/>
        <n v="14" u="1"/>
        <n v="2630" u="1"/>
        <n v="1791" u="1"/>
        <n v="881" u="1"/>
        <n v="2802" u="1"/>
        <n v="2888" u="1"/>
        <n v="924" u="1"/>
        <n v="650" u="1"/>
        <n v="307" u="1"/>
        <n v="2931" u="1"/>
        <n v="1963" u="1"/>
        <n v="1415" u="1"/>
        <n v="3017" u="1"/>
        <n v="3060" u="1"/>
        <n v="1458" u="1"/>
        <n v="967" u="1"/>
        <n v="3103" u="1"/>
        <n v="2136" u="1"/>
        <n v="1544" u="1"/>
        <n v="1010" u="1"/>
        <n v="736" u="1"/>
        <n v="487" u="1"/>
        <n v="350" u="1"/>
        <n v="166" u="1"/>
        <n v="3275" u="1"/>
        <n v="2179" u="1"/>
        <n v="2222" u="1"/>
        <n v="3361" u="1"/>
        <n v="3404" u="1"/>
        <n v="2308" u="1"/>
        <n v="1082" u="1"/>
        <n v="1673" u="1"/>
        <n v="1125" u="1"/>
        <n v="2437" u="1"/>
        <n v="1716" u="1"/>
        <n v="1168" u="1"/>
        <n v="548" u="1"/>
        <n v="393" u="1"/>
        <n v="256" u="1"/>
        <n v="2566" u="1"/>
        <n v="1759" u="1"/>
        <n v="2609" u="1"/>
        <n v="1802" u="1"/>
        <n v="865" u="1"/>
        <n v="2738" u="1"/>
        <n v="1297" u="1"/>
        <n v="908" u="1"/>
        <n v="1931" u="1"/>
        <n v="1383" u="1"/>
        <n v="1974" u="1"/>
        <n v="1426" u="1"/>
        <n v="951" u="1"/>
        <n v="3039" u="1"/>
        <n v="3082" u="1"/>
        <n v="3125" u="1"/>
        <n v="720" u="1"/>
        <n v="479" u="1"/>
        <n v="162" u="1"/>
        <n v="2158" u="1"/>
        <n v="1555" u="1"/>
        <n v="2201" u="1"/>
        <n v="2244" u="1"/>
        <n v="3383" u="1"/>
        <n v="2287" u="1"/>
        <n v="2330" u="1"/>
        <n v="2373" u="1"/>
        <n v="806" u="1"/>
        <n v="532" u="1"/>
        <n v="252" u="1"/>
        <n v="1179" u="1"/>
        <n v="2545" u="1"/>
        <n v="2588" u="1"/>
        <n v="849" u="1"/>
        <n v="2631" u="1"/>
        <n v="1856" u="1"/>
        <n v="892" u="1"/>
        <n v="428" u="1"/>
        <n v="291" u="1"/>
        <n v="2889" u="1"/>
        <n v="1985" u="1"/>
        <n v="1480" u="1"/>
        <n v="978" u="1"/>
        <n v="704" u="1"/>
        <n v="471" u="1"/>
        <n v="158" u="1"/>
        <n v="2051" u="1"/>
        <n v="2094" u="1"/>
        <n v="2180" u="1"/>
        <n v="1021" u="1"/>
        <n v="2223" u="1"/>
        <n v="1609" u="1"/>
        <n v="1652" u="1"/>
        <n v="516" u="1"/>
        <n v="2438" u="1"/>
        <n v="2481" u="1"/>
        <n v="833" u="1"/>
        <n v="2567" u="1"/>
        <n v="2610" u="1"/>
        <n v="1781" u="1"/>
        <n v="1276" u="1"/>
        <n v="201" u="1"/>
        <n v="2739" u="1"/>
        <n v="1319" u="1"/>
        <n v="1910" u="1"/>
        <n v="1953" u="1"/>
        <n v="2997" u="1"/>
        <n v="1996" u="1"/>
        <n v="962" u="1"/>
        <n v="463" u="1"/>
        <n v="326" u="1"/>
        <n v="3083" u="1"/>
        <n v="3126" u="1"/>
        <n v="1491" u="1"/>
        <n v="731" u="1"/>
        <n v="3298" u="1"/>
        <n v="2202" u="1"/>
        <n v="1029" u="1"/>
        <n v="3341" u="1"/>
        <n v="2245" u="1"/>
        <n v="3384" u="1"/>
        <n v="1620" u="1"/>
        <n v="506" u="1"/>
        <n v="244" u="1"/>
        <n v="13" u="1"/>
        <n v="1663" u="1"/>
        <n v="2460" u="1"/>
        <n v="543" u="1"/>
        <n v="1201" u="1"/>
        <n v="2589" u="1"/>
        <n v="2632" u="1"/>
        <n v="1792" u="1"/>
        <n v="860" u="1"/>
        <n v="94" u="1"/>
        <n v="2761" u="1"/>
        <n v="2804" u="1"/>
        <n v="629" u="1"/>
        <n v="2890" u="1"/>
        <n v="2976" u="1"/>
        <n v="1416" u="1"/>
        <n v="946" u="1"/>
        <n v="455" u="1"/>
        <n v="3019" u="1"/>
        <n v="3062" u="1"/>
        <n v="1502" u="1"/>
        <n v="989" u="1"/>
        <n v="715" u="1"/>
        <n v="1545" u="1"/>
        <n v="3277" u="1"/>
        <n v="2224" u="1"/>
        <n v="1588" u="1"/>
        <n v="498" u="1"/>
        <n v="240" u="1"/>
        <n v="3363" u="1"/>
        <n v="2310" u="1"/>
        <n v="1083" u="1"/>
        <n v="2353" u="1"/>
        <n v="2396" u="1"/>
        <n v="1674" u="1"/>
        <n v="1126" u="1"/>
        <n v="2439" u="1"/>
        <n v="2482" u="1"/>
        <n v="1169" u="1"/>
        <n v="1760" u="1"/>
        <n v="404" u="1"/>
        <n v="193" u="1"/>
        <n v="2611" u="1"/>
        <n v="2654" u="1"/>
        <n v="887" u="1"/>
        <n v="1889" u="1"/>
        <n v="2869" u="1"/>
        <n v="1932" u="1"/>
        <n v="930" u="1"/>
        <n v="310" u="1"/>
        <n v="146" u="1"/>
        <n v="2998" u="1"/>
        <n v="1427" u="1"/>
        <n v="3084" u="1"/>
        <n v="973" u="1"/>
        <n v="3127" u="1"/>
        <n v="3170" u="1"/>
        <n v="1556" u="1"/>
        <n v="1016" u="1"/>
        <n v="742" u="1"/>
        <n v="236" u="1"/>
        <n v="2203" u="1"/>
        <n v="3342" u="1"/>
        <n v="2246" u="1"/>
        <n v="1094" u="1"/>
        <n v="1137" u="1"/>
        <n v="1180" u="1"/>
        <n v="828" u="1"/>
        <n v="396" u="1"/>
        <n v="259" u="1"/>
        <n v="90" u="1"/>
        <n v="2590" u="1"/>
        <n v="2633" u="1"/>
        <n v="1814" u="1"/>
        <n v="1266" u="1"/>
        <n v="871" u="1"/>
        <n v="2891" u="1"/>
        <n v="1943" u="1"/>
        <n v="3020" u="1"/>
        <n v="1438" u="1"/>
        <n v="957" u="1"/>
        <n v="683" u="1"/>
        <n v="1481" u="1"/>
        <n v="1000" u="1"/>
        <n v="726" u="1"/>
        <n v="482" u="1"/>
        <n v="345" u="1"/>
        <n v="232" u="1"/>
        <n v="3235" u="1"/>
        <n v="3278" u="1"/>
        <n v="2182" u="1"/>
        <n v="2225" u="1"/>
        <n v="1062" u="1"/>
        <n v="1105" u="1"/>
        <n v="2440" u="1"/>
        <n v="812" u="1"/>
        <n v="538" u="1"/>
        <n v="185" u="1"/>
        <n v="88" u="1"/>
        <n v="2483" u="1"/>
        <n v="1782" u="1"/>
        <n v="2655" u="1"/>
        <n v="2698" u="1"/>
        <n v="1277" u="1"/>
        <n v="2741" u="1"/>
        <n v="898" u="1"/>
        <n v="624" u="1"/>
        <n v="294" u="1"/>
        <n v="2913" u="1"/>
        <n v="2956" u="1"/>
        <n v="1954" u="1"/>
        <n v="1406" u="1"/>
        <n v="941" u="1"/>
        <n v="3042" u="1"/>
        <n v="1997" u="1"/>
        <n v="3085" u="1"/>
        <n v="3128" u="1"/>
        <n v="710" u="1"/>
        <n v="337" u="1"/>
        <n v="228" u="1"/>
        <n v="2118" u="1"/>
        <n v="3257" u="1"/>
        <n v="3300" u="1"/>
        <n v="2204" u="1"/>
        <n v="1030" u="1"/>
        <n v="3343" u="1"/>
        <n v="2247" u="1"/>
        <n v="3386" u="1"/>
        <n v="1621" u="1"/>
        <n v="522" u="1"/>
        <n v="380" u="1"/>
        <n v="86" u="1"/>
        <n v="3558" u="1"/>
        <n v="2462" u="1"/>
        <n v="2548" u="1"/>
        <n v="1202" u="1"/>
        <n v="565" u="1"/>
        <n v="1793" u="1"/>
        <n v="1245" u="1"/>
        <n v="882" u="1"/>
        <n v="423" u="1"/>
        <n v="2892" u="1"/>
        <n v="2978" u="1"/>
        <n v="1965" u="1"/>
        <n v="1417" u="1"/>
        <n v="968" u="1"/>
        <n v="466" u="1"/>
        <n v="329" u="1"/>
        <n v="224" u="1"/>
        <n v="3236" u="1"/>
        <n v="1546" u="1"/>
        <n v="1011" u="1"/>
        <n v="737" u="1"/>
        <n v="3279" u="1"/>
        <n v="3322" u="1"/>
        <n v="2226" u="1"/>
        <n v="3365" u="1"/>
        <n v="1084" u="1"/>
        <n v="780" u="1"/>
        <n v="509" u="1"/>
        <n v="1675" u="1"/>
        <n v="1127" u="1"/>
        <n v="2484" u="1"/>
        <n v="1718" u="1"/>
        <n v="1170" u="1"/>
        <n v="549" u="1"/>
        <n v="3623" u="1"/>
        <n v="2527" u="1"/>
        <n v="2570" u="1"/>
        <n v="2656" u="1"/>
        <n v="1256" u="1"/>
        <n v="866" u="1"/>
        <n v="130" u="1"/>
        <n v="2742" u="1"/>
        <n v="1890" u="1"/>
        <n v="2871" u="1"/>
        <n v="2914" u="1"/>
        <n v="1933" u="1"/>
        <n v="3000" u="1"/>
        <n v="1976" u="1"/>
        <n v="1428" u="1"/>
        <n v="952" u="1"/>
        <n v="678" u="1"/>
        <n v="458" u="1"/>
        <n v="220" u="1"/>
        <n v="2019" u="1"/>
        <n v="3172" u="1"/>
        <n v="995" u="1"/>
        <n v="721" u="1"/>
        <n v="3258" u="1"/>
        <n v="3301" u="1"/>
        <n v="2205" u="1"/>
        <n v="2248" u="1"/>
        <n v="764" u="1"/>
        <n v="501" u="1"/>
        <n v="173" u="1"/>
        <n v="82" u="1"/>
        <n v="3387" u="1"/>
        <n v="2291" u="1"/>
        <n v="4" u="1"/>
        <n v="1643" u="1"/>
        <n v="1095" u="1"/>
        <n v="2420" u="1"/>
        <n v="533" u="1"/>
        <n v="3559" u="1"/>
        <n v="2463" u="1"/>
        <n v="2549" u="1"/>
        <n v="2592" u="1"/>
        <n v="1772" u="1"/>
        <n v="850" u="1"/>
        <n v="127" u="1"/>
        <n v="1815" u="1"/>
        <n v="1267" u="1"/>
        <n v="2764" u="1"/>
        <n v="1310" u="1"/>
        <n v="893" u="1"/>
        <n v="2850" u="1"/>
        <n v="1353" u="1"/>
        <n v="2893" u="1"/>
        <n v="2936" u="1"/>
        <n v="1396" u="1"/>
        <n v="936" u="1"/>
        <n v="216" u="1"/>
        <n v="2979" u="1"/>
        <n v="3022" u="1"/>
        <n v="1987" u="1"/>
        <n v="1439" u="1"/>
        <n v="1482" u="1"/>
        <n v="705" u="1"/>
        <n v="2055" u="1"/>
        <n v="3237" u="1"/>
        <n v="1022" u="1"/>
        <n v="493" u="1"/>
        <n v="2227" u="1"/>
        <n v="3366" u="1"/>
        <n v="3409" u="1"/>
        <n v="2356" u="1"/>
        <n v="517" u="1"/>
        <n v="2442" u="1"/>
        <n v="1149" u="1"/>
        <n v="2485" u="1"/>
        <n v="2528" u="1"/>
        <n v="1740" u="1"/>
        <n v="1192" u="1"/>
        <n v="834" u="1"/>
        <n v="560" u="1"/>
        <n v="399" u="1"/>
        <n v="29" u="1"/>
        <n v="1783" u="1"/>
        <n v="2700" u="1"/>
        <n v="1278" u="1"/>
        <n v="2743" u="1"/>
        <n v="2786" u="1"/>
        <n v="1869" u="1"/>
        <n v="1364" u="1"/>
        <n v="305" u="1"/>
        <n v="212" u="1"/>
        <n v="1407" u="1"/>
        <n v="3001" u="1"/>
        <n v="963" u="1"/>
        <n v="3173" u="1"/>
        <n v="2120" u="1"/>
        <n v="732" u="1"/>
        <n v="3259" u="1"/>
        <n v="2206" u="1"/>
        <n v="1031" u="1"/>
        <n v="2249" u="1"/>
        <n v="775" u="1"/>
        <n v="3474" u="1"/>
        <n v="2378" u="1"/>
        <n v="1117" u="1"/>
        <n v="3560" u="1"/>
        <n v="544" u="1"/>
        <n v="255" u="1"/>
        <n v="3603" u="1"/>
        <n v="1751" u="1"/>
        <n v="2636" u="1"/>
        <n v="1794" u="1"/>
        <n v="1246" u="1"/>
        <n v="861" u="1"/>
        <n v="2808" u="1"/>
        <n v="208" u="1"/>
        <n v="2851" u="1"/>
        <n v="2894" u="1"/>
        <n v="2937" u="1"/>
        <n v="2980" u="1"/>
        <n v="1966" u="1"/>
        <n v="1418" u="1"/>
        <n v="947" u="1"/>
        <n v="2009" u="1"/>
        <n v="3152" u="1"/>
        <n v="2056" u="1"/>
        <n v="990" u="1"/>
        <n v="716" u="1"/>
        <n v="477" u="1"/>
        <n v="340" u="1"/>
        <n v="3195" u="1"/>
        <n v="2099" u="1"/>
        <n v="3238" u="1"/>
        <n v="3281" u="1"/>
        <n v="3367" u="1"/>
        <n v="3410" u="1"/>
        <n v="2357" u="1"/>
        <n v="1128" u="1"/>
        <n v="251" u="1"/>
        <n v="28" u="1"/>
        <n v="3582" u="1"/>
        <n v="2486" u="1"/>
        <n v="2529" u="1"/>
        <n v="2572" u="1"/>
        <n v="1805" u="1"/>
        <n v="1257" u="1"/>
        <n v="2701" u="1"/>
        <n v="2744" u="1"/>
        <n v="888" u="1"/>
        <n v="426" u="1"/>
        <n v="204" u="1"/>
        <n v="1934" u="1"/>
        <n v="1429" u="1"/>
        <n v="2020" u="1"/>
        <n v="974" u="1"/>
        <n v="700" u="1"/>
        <n v="74" u="1"/>
        <n v="2121" u="1"/>
        <n v="1017" u="1"/>
        <n v="743" u="1"/>
        <n v="2207" u="1"/>
        <n v="2250" u="1"/>
        <n v="2336" u="1"/>
        <n v="1644" u="1"/>
        <n v="512" u="1"/>
        <n v="247" u="1"/>
        <n v="3561" u="1"/>
        <n v="2508" u="1"/>
        <n v="1730" u="1"/>
        <n v="829" u="1"/>
        <n v="1773" u="1"/>
        <n v="2637" u="1"/>
        <n v="1816" u="1"/>
        <n v="1268" u="1"/>
        <n v="418" u="1"/>
        <n v="200" u="1"/>
        <n v="1311" u="1"/>
        <n v="2809" u="1"/>
        <n v="2852" u="1"/>
        <n v="1354" u="1"/>
        <n v="2895" u="1"/>
        <n v="2938" u="1"/>
        <n v="1945" u="1"/>
        <n v="1397" u="1"/>
        <n v="3024" u="1"/>
        <n v="1988" u="1"/>
        <n v="1440" u="1"/>
        <n v="958" u="1"/>
        <n v="684" u="1"/>
        <n v="461" u="1"/>
        <n v="324" u="1"/>
        <n v="72" u="1"/>
        <n v="1483" u="1"/>
        <n v="3196" u="1"/>
        <n v="2100" u="1"/>
        <n v="727" u="1"/>
        <n v="3368" u="1"/>
        <n v="504" u="1"/>
        <n v="2358" u="1"/>
        <n v="2444" u="1"/>
        <n v="1150" u="1"/>
        <n v="539" u="1"/>
        <n v="3583" u="1"/>
        <n v="3626" u="1"/>
        <n v="2530" u="1"/>
        <n v="2573" u="1"/>
        <n v="410" u="1"/>
        <n v="2702" u="1"/>
        <n v="1279" u="1"/>
        <n v="2745" u="1"/>
        <n v="899" u="1"/>
        <n v="2874" u="1"/>
        <n v="1913" u="1"/>
        <n v="1365" u="1"/>
        <n v="2960" u="1"/>
        <n v="942" u="1"/>
        <n v="453" u="1"/>
        <n v="3003" u="1"/>
        <n v="3046" u="1"/>
        <n v="1999" u="1"/>
        <n v="3089" u="1"/>
        <n v="985" u="1"/>
        <n v="711" u="1"/>
        <n v="3175" u="1"/>
        <n v="3261" u="1"/>
        <n v="1032" u="1"/>
        <n v="496" u="1"/>
        <n v="2251" u="1"/>
        <n v="3390" u="1"/>
        <n v="1623" u="1"/>
        <n v="1075" u="1"/>
        <n v="2380" u="1"/>
        <n v="523" u="1"/>
        <n v="3562" u="1"/>
        <n v="1161" u="1"/>
        <n v="2509" u="1"/>
        <n v="1752" u="1"/>
        <n v="1204" u="1"/>
        <n v="402" u="1"/>
        <n v="192" u="1"/>
        <n v="1795" u="1"/>
        <n v="883" u="1"/>
        <n v="2853" u="1"/>
        <n v="1376" u="1"/>
        <n v="145" u="1"/>
        <n v="68" u="1"/>
        <n v="2939" u="1"/>
        <n v="2982" u="1"/>
        <n v="1967" u="1"/>
        <n v="1419" u="1"/>
        <n v="3025" u="1"/>
        <n v="3068" u="1"/>
        <n v="1462" u="1"/>
        <n v="969" u="1"/>
        <n v="2101" u="1"/>
        <n v="2144" u="1"/>
        <n v="1012" u="1"/>
        <n v="738" u="1"/>
        <n v="488" u="1"/>
        <n v="235" u="1"/>
        <n v="3369" u="1"/>
        <n v="1634" u="1"/>
        <n v="1086" u="1"/>
        <n v="2359" u="1"/>
        <n v="2402" u="1"/>
        <n v="1129" u="1"/>
        <n v="2445" u="1"/>
        <n v="2488" u="1"/>
        <n v="1172" u="1"/>
        <n v="394" u="1"/>
        <n v="257" u="1"/>
        <n v="188" u="1"/>
        <n v="2531" u="1"/>
        <n v="2574" u="1"/>
        <n v="1763" u="1"/>
        <n v="1806" u="1"/>
        <n v="1258" u="1"/>
        <n v="867" u="1"/>
        <n v="2703" u="1"/>
        <n v="2789" u="1"/>
        <n v="910" u="1"/>
        <n v="437" u="1"/>
        <n v="141" u="1"/>
        <n v="66" u="1"/>
        <n v="2875" u="1"/>
        <n v="1935" u="1"/>
        <n v="1978" u="1"/>
        <n v="953" u="1"/>
        <n v="679" u="1"/>
        <n v="3090" u="1"/>
        <n v="2080" u="1"/>
        <n v="722" u="1"/>
        <n v="480" u="1"/>
        <n v="231" u="1"/>
        <n v="2252" u="1"/>
        <n v="1602" u="1"/>
        <n v="1054" u="1"/>
        <n v="2295" u="1"/>
        <n v="1645" u="1"/>
        <n v="2381" u="1"/>
        <n v="534" u="1"/>
        <n v="184" u="1"/>
        <n v="3563" u="1"/>
        <n v="3606" u="1"/>
        <n v="2510" u="1"/>
        <n v="1731" u="1"/>
        <n v="2553" u="1"/>
        <n v="1774" u="1"/>
        <n v="1817" u="1"/>
        <n v="894" u="1"/>
        <n v="429" u="1"/>
        <n v="64" u="1"/>
        <n v="2854" u="1"/>
        <n v="2897" u="1"/>
        <n v="2940" u="1"/>
        <n v="937" u="1"/>
        <n v="3026" u="1"/>
        <n v="1441" u="1"/>
        <n v="1484" u="1"/>
        <n v="980" u="1"/>
        <n v="706" u="1"/>
        <n v="472" u="1"/>
        <n v="335" u="1"/>
        <n v="227" u="1"/>
        <n v="3155" u="1"/>
        <n v="3241" u="1"/>
        <n v="3284" u="1"/>
        <n v="2188" u="1"/>
        <n v="1023" u="1"/>
        <n v="3327" u="1"/>
        <n v="3370" u="1"/>
        <n v="1065" u="1"/>
        <n v="2360" u="1"/>
        <n v="518" u="1"/>
        <n v="180" u="1"/>
        <n v="2403" u="1"/>
        <n v="2446" u="1"/>
        <n v="1151" u="1"/>
        <n v="3585" u="1"/>
        <n v="2489" u="1"/>
        <n v="2532" u="1"/>
        <n v="561" u="1"/>
        <n v="2575" u="1"/>
        <n v="2661" u="1"/>
        <n v="2704" u="1"/>
        <n v="604" u="1"/>
        <n v="2747" u="1"/>
        <n v="1914" u="1"/>
        <n v="921" u="1"/>
        <n v="2919" u="1"/>
        <n v="1957" u="1"/>
        <n v="1409" u="1"/>
        <n v="3005" u="1"/>
        <n v="3048" u="1"/>
        <n v="2000" u="1"/>
        <n v="964" u="1"/>
        <n v="464" u="1"/>
        <n v="3091" u="1"/>
        <n v="1495" u="1"/>
        <n v="733" u="1"/>
        <n v="3263" u="1"/>
        <n v="2167" u="1"/>
        <n v="1033" u="1"/>
        <n v="3349" u="1"/>
        <n v="2253" u="1"/>
        <n v="776" u="1"/>
        <n v="507" u="1"/>
        <n v="370" u="1"/>
        <n v="3521" u="1"/>
        <n v="3564" u="1"/>
        <n v="1162" u="1"/>
        <n v="545" u="1"/>
        <n v="2554" u="1"/>
        <n v="1753" u="1"/>
        <n v="1796" u="1"/>
        <n v="862" u="1"/>
        <n v="276" u="1"/>
        <n v="129" u="1"/>
        <n v="62" u="1"/>
        <n v="905" u="1"/>
        <n v="2855" u="1"/>
        <n v="1968" u="1"/>
        <n v="1420" u="1"/>
        <n v="948" u="1"/>
        <n v="456" u="1"/>
        <n v="105" u="1"/>
        <n v="1463" u="1"/>
        <n v="2060" u="1"/>
        <n v="991" u="1"/>
        <n v="717" u="1"/>
        <n v="3199" u="1"/>
        <n v="2146" u="1"/>
        <n v="1549" u="1"/>
        <n v="2232" u="1"/>
        <n v="499" u="1"/>
        <n v="172" u="1"/>
        <n v="3371" u="1"/>
        <n v="2404" u="1"/>
        <n v="1130" u="1"/>
        <n v="529" u="1"/>
        <n v="2447" u="1"/>
        <n v="2533" u="1"/>
        <n v="2576" u="1"/>
        <n v="1764" u="1"/>
        <n v="572" u="1"/>
        <n v="405" u="1"/>
        <n v="61" u="1"/>
        <n v="1259" u="1"/>
        <n v="2705" u="1"/>
        <n v="1302" u="1"/>
        <n v="889" u="1"/>
        <n v="2791" u="1"/>
        <n v="2920" u="1"/>
        <n v="448" u="1"/>
        <n v="3006" u="1"/>
        <n v="1474" u="1"/>
        <n v="975" u="1"/>
        <n v="3221" u="1"/>
        <n v="1018" u="1"/>
        <n v="744" u="1"/>
        <n v="491" u="1"/>
        <n v="2254" u="1"/>
        <n v="1603" u="1"/>
        <n v="1055" u="1"/>
        <n v="2297" u="1"/>
        <n v="1646" u="1"/>
        <n v="513" u="1"/>
        <n v="1141" u="1"/>
        <n v="3608" u="1"/>
        <n v="830" u="1"/>
        <n v="556" u="1"/>
        <n v="397" u="1"/>
        <n v="60" u="1"/>
        <n v="1775" u="1"/>
        <n v="2641" u="1"/>
        <n v="1818" u="1"/>
        <n v="1270" u="1"/>
        <n v="2856" u="1"/>
        <n v="916" u="1"/>
        <n v="2899" u="1"/>
        <n v="23" u="1"/>
        <n v="2985" u="1"/>
        <n v="3028" u="1"/>
        <n v="1990" u="1"/>
        <n v="1442" u="1"/>
        <n v="959" u="1"/>
        <n v="685" u="1"/>
        <n v="3071" u="1"/>
        <n v="1485" u="1"/>
        <n v="728" u="1"/>
        <n v="483" u="1"/>
        <n v="346" u="1"/>
        <n v="2147" u="1"/>
        <n v="3286" u="1"/>
        <n v="2233" u="1"/>
        <n v="3372" u="1"/>
        <n v="1066" u="1"/>
        <n v="2319" u="1"/>
        <n v="2405" u="1"/>
        <n v="2448" u="1"/>
        <n v="540" u="1"/>
        <n v="254" u="1"/>
        <n v="3587" u="1"/>
        <n v="59" u="1"/>
        <n v="2534" u="1"/>
        <n v="1743" u="1"/>
        <n v="2577" u="1"/>
        <n v="1238" u="1"/>
        <n v="2663" u="1"/>
        <n v="900" u="1"/>
        <n v="2835" u="1"/>
        <n v="1958" u="1"/>
        <n v="943" u="1"/>
        <n v="669" u="1"/>
        <n v="3007" u="1"/>
        <n v="2001" u="1"/>
        <n v="986" u="1"/>
        <n v="712" u="1"/>
        <n v="475" u="1"/>
        <n v="160" u="1"/>
        <n v="3222" u="1"/>
        <n v="1539" u="1"/>
        <n v="2169" u="1"/>
        <n v="1034" u="1"/>
        <n v="3351" u="1"/>
        <n v="2255" u="1"/>
        <n v="1625" u="1"/>
        <n v="1077" u="1"/>
        <n v="3480" u="1"/>
        <n v="381" u="1"/>
        <n v="250" u="1"/>
        <n v="3523" u="1"/>
        <n v="2427" u="1"/>
        <n v="3609" u="1"/>
        <n v="1754" u="1"/>
        <n v="1206" u="1"/>
        <n v="2642" u="1"/>
        <n v="1797" u="1"/>
        <n v="1292" u="1"/>
        <n v="610" u="1"/>
        <n v="2771" u="1"/>
        <n v="22" u="1"/>
        <n v="2814" u="1"/>
        <n v="1883" u="1"/>
        <n v="2857" u="1"/>
        <n v="2900" u="1"/>
        <n v="1926" u="1"/>
        <n v="2986" u="1"/>
        <n v="1969" u="1"/>
        <n v="1421" u="1"/>
        <n v="1464" u="1"/>
        <n v="970" u="1"/>
        <n v="467" u="1"/>
        <n v="330" u="1"/>
        <n v="2062" u="1"/>
        <n v="1550" u="1"/>
        <n v="1013" u="1"/>
        <n v="739" u="1"/>
        <n v="3287" u="1"/>
        <n v="3330" u="1"/>
        <n v="2234" u="1"/>
        <n v="2320" u="1"/>
        <n v="1088" u="1"/>
        <n v="510" u="1"/>
        <n v="246" u="1"/>
        <n v="1679" u="1"/>
        <n v="2449" u="1"/>
        <n v="1722" u="1"/>
        <n v="3631" u="1"/>
        <n v="2535" u="1"/>
        <n v="2578" u="1"/>
        <n v="1765" u="1"/>
        <n v="1260" u="1"/>
        <n v="868" u="1"/>
        <n v="416" u="1"/>
        <n v="199" u="1"/>
        <n v="95" u="1"/>
        <n v="2922" u="1"/>
        <n v="1937" u="1"/>
        <n v="3008" u="1"/>
        <n v="1980" u="1"/>
        <n v="954" u="1"/>
        <n v="459" u="1"/>
        <n v="322" u="1"/>
        <n v="3094" u="1"/>
        <n v="1518" u="1"/>
        <n v="997" u="1"/>
        <n v="723" u="1"/>
        <n v="3223" u="1"/>
        <n v="3352" u="1"/>
        <n v="2256" u="1"/>
        <n v="1056" u="1"/>
        <n v="502" u="1"/>
        <n v="365" u="1"/>
        <n v="242" u="1"/>
        <n v="2342" u="1"/>
        <n v="1099" u="1"/>
        <n v="3481" u="1"/>
        <n v="2428" u="1"/>
        <n v="535" u="1"/>
        <n v="2471" u="1"/>
        <n v="3610" u="1"/>
        <n v="2514" u="1"/>
        <n v="2557" u="1"/>
        <n v="852" u="1"/>
        <n v="2643" u="1"/>
        <n v="1819" u="1"/>
        <n v="2772" u="1"/>
        <n v="2858" u="1"/>
        <n v="2901" u="1"/>
        <n v="2944" u="1"/>
        <n v="1400" u="1"/>
        <n v="938" u="1"/>
        <n v="451" u="1"/>
        <n v="148" u="1"/>
        <n v="1991" u="1"/>
        <n v="1443" u="1"/>
        <n v="3116" u="1"/>
        <n v="1486" u="1"/>
        <n v="981" u="1"/>
        <n v="2149" u="1"/>
        <n v="3288" u="1"/>
        <n v="1024" u="1"/>
        <n v="494" u="1"/>
        <n v="55" u="1"/>
        <n v="2235" u="1"/>
        <n v="3374" u="1"/>
        <n v="1067" u="1"/>
        <n v="1658" u="1"/>
        <n v="1110" u="1"/>
        <n v="519" u="1"/>
        <n v="2450" u="1"/>
        <n v="1153" u="1"/>
        <n v="2536" u="1"/>
        <n v="1196" u="1"/>
        <n v="562" u="1"/>
        <n v="400" u="1"/>
        <n v="191" u="1"/>
        <n v="2622" u="1"/>
        <n v="1" u="1"/>
        <n v="1787" u="1"/>
        <n v="879" u="1"/>
        <n v="2751" u="1"/>
        <n v="443" u="1"/>
        <n v="2923" u="1"/>
        <n v="2966" u="1"/>
        <n v="1959" u="1"/>
        <n v="3009" u="1"/>
        <n v="3052" u="1"/>
        <n v="2002" u="1"/>
        <n v="1454" u="1"/>
        <n v="965" u="1"/>
        <n v="3095" u="1"/>
        <n v="3181" u="1"/>
        <n v="1540" u="1"/>
        <n v="734" u="1"/>
        <n v="349" u="1"/>
        <n v="234" u="1"/>
        <n v="1035" u="1"/>
        <n v="2257" u="1"/>
        <n v="2300" u="1"/>
        <n v="1626" u="1"/>
        <n v="3525" u="1"/>
        <n v="2429" u="1"/>
        <n v="2472" u="1"/>
        <n v="1712" u="1"/>
        <n v="1164" u="1"/>
        <n v="546" u="1"/>
      </sharedItems>
    </cacheField>
    <cacheField name="NAMA BARANG" numFmtId="0">
      <sharedItems/>
    </cacheField>
    <cacheField name="AWAL" numFmtId="0">
      <sharedItems containsBlank="1" containsMixedTypes="1" containsNumber="1" containsInteger="1" minValue="0" maxValue="142"/>
    </cacheField>
    <cacheField name="KET" numFmtId="0">
      <sharedItems containsBlank="1" containsMixedTypes="1" containsNumber="1" containsInteger="1" minValue="4" maxValue="20000"/>
    </cacheField>
    <cacheField name="TT" numFmtId="0">
      <sharedItems containsMixedTypes="1" containsNumber="1" containsInteger="1" minValue="0" maxValue="146"/>
    </cacheField>
    <cacheField name="a1" numFmtId="0">
      <sharedItems containsMixedTypes="1" containsNumber="1" containsInteger="1" minValue="0" maxValue="142"/>
    </cacheField>
    <cacheField name="b1" numFmtId="0">
      <sharedItems containsString="0" containsBlank="1" containsNumber="1" containsInteger="1" minValue="0" maxValue="99"/>
    </cacheField>
    <cacheField name="b12" numFmtId="0">
      <sharedItems containsNonDate="0" containsString="0" containsBlank="1"/>
    </cacheField>
    <cacheField name="bmasuk1" numFmtId="0">
      <sharedItems containsMixedTypes="1" containsNumber="1" containsInteger="1" minValue="0" maxValue="0"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38" maxValue="9"/>
    </cacheField>
    <cacheField name="TT1" numFmtId="0">
      <sharedItems containsSemiMixedTypes="0" containsString="0" containsNumber="1" containsInteger="1" minValue="-38" maxValue="9"/>
    </cacheField>
    <cacheField name="a2" numFmtId="0">
      <sharedItems containsMixedTypes="1" containsNumber="1" containsInteger="1" minValue="0" maxValue="142"/>
    </cacheField>
    <cacheField name="b2" numFmtId="0">
      <sharedItems containsString="0" containsBlank="1" containsNumber="1" containsInteger="1" minValue="0" maxValue="91"/>
    </cacheField>
    <cacheField name="c2" numFmtId="0">
      <sharedItems containsMixedTypes="1" containsNumber="1" containsInteger="1" minValue="-15" maxValue="31"/>
    </cacheField>
    <cacheField name="a3" numFmtId="0">
      <sharedItems containsMixedTypes="1" containsNumber="1" containsInteger="1" minValue="0" maxValue="142"/>
    </cacheField>
    <cacheField name="b3" numFmtId="0">
      <sharedItems containsNonDate="0" containsString="0" containsBlank="1"/>
    </cacheField>
    <cacheField name="c3" numFmtId="0">
      <sharedItems containsMixedTypes="1" containsNumber="1" containsInteger="1" minValue="29" maxValue="29"/>
    </cacheField>
    <cacheField name="a4" numFmtId="0">
      <sharedItems containsBlank="1" containsMixedTypes="1" containsNumber="1" containsInteger="1" minValue="0" maxValue="146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MixedTypes="1" containsNumber="1" containsInteger="1" minValue="0" maxValue="146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MixedTypes="1" containsNumber="1" containsInteger="1" minValue="0" maxValue="146"/>
    </cacheField>
    <cacheField name="a7" numFmtId="0">
      <sharedItems containsNonDate="0" containsString="0" containsBlank="1"/>
    </cacheField>
    <cacheField name="POINTER" numFmtId="0">
      <sharedItems/>
    </cacheField>
    <cacheField name="1" numFmtId="0">
      <sharedItems containsBlank="1" containsMixedTypes="1" containsNumber="1" containsInteger="1" minValue="1" maxValue="27000"/>
    </cacheField>
    <cacheField name="2" numFmtId="0">
      <sharedItems containsBlank="1"/>
    </cacheField>
    <cacheField name="Column1" numFmtId="0">
      <sharedItems containsBlank="1" containsMixedTypes="1" containsNumber="1" containsInteger="1" minValue="-5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298.761315972224" createdVersion="5" refreshedVersion="5" minRefreshableVersion="3" recordCount="1179">
  <cacheSource type="worksheet">
    <worksheetSource name="IMPORT"/>
  </cacheSource>
  <cacheFields count="35">
    <cacheField name="NO" numFmtId="0">
      <sharedItems containsSemiMixedTypes="0" containsString="0" containsNumber="1" containsInteger="1" minValue="1" maxValue="1179"/>
    </cacheField>
    <cacheField name="ID" numFmtId="0">
      <sharedItems containsMixedTypes="1" containsNumber="1" containsInteger="1" minValue="1" maxValue="1026" count="1027">
        <n v="1"/>
        <s v="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9"/>
        <n v="190"/>
        <n v="191"/>
        <n v="192"/>
        <n v="193"/>
        <n v="194"/>
        <n v="195"/>
        <n v="196"/>
        <n v="197"/>
        <n v="198"/>
        <n v="200"/>
        <n v="201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21"/>
        <n v="222"/>
        <n v="223"/>
        <n v="224"/>
        <n v="225"/>
        <n v="226"/>
        <n v="227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7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5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7"/>
        <n v="488"/>
        <n v="489"/>
        <n v="490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6"/>
        <n v="537"/>
        <n v="538"/>
        <n v="539"/>
        <n v="540"/>
        <n v="541"/>
        <n v="542"/>
        <n v="543"/>
        <n v="544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1"/>
        <n v="632"/>
        <n v="634"/>
        <n v="635"/>
        <n v="636"/>
        <n v="637"/>
        <n v="638"/>
        <n v="639"/>
        <n v="640"/>
        <n v="641"/>
        <n v="642"/>
        <n v="643"/>
        <n v="644"/>
        <n v="645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30"/>
        <n v="731"/>
        <n v="732"/>
        <n v="733"/>
        <n v="734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8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6"/>
        <n v="927"/>
        <n v="928"/>
        <n v="929"/>
        <n v="930"/>
        <n v="931"/>
        <n v="932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517" u="1"/>
        <n v="25" u="1"/>
        <n v="518" u="1"/>
        <n v="519" u="1"/>
        <n v="386" u="1"/>
        <n v="846" u="1"/>
        <n v="111" u="1"/>
        <n v="388" u="1"/>
        <n v="980" u="1"/>
        <n v="486" u="1"/>
        <n v="79" u="1"/>
        <n v="455" u="1"/>
        <n v="423" u="1"/>
        <n v="161" u="1"/>
        <n v="531" u="1"/>
        <n v="424" u="1"/>
        <n v="457" u="1"/>
        <n v="924" u="1"/>
        <n v="729" u="1"/>
        <n v="925" u="1"/>
        <n v="600" u="1"/>
        <n v="535" u="1"/>
        <n v="491" u="1"/>
        <n v="426" u="1"/>
        <n v="1025" u="1"/>
        <n v="228" u="1"/>
        <n v="735" u="1"/>
        <n v="933" u="1"/>
        <n v="545" u="1"/>
        <n v="677" u="1"/>
        <n v="1004" u="1"/>
        <n v="26" u="1"/>
        <n v="247" u="1"/>
        <n v="877" u="1"/>
        <n v="199" u="1"/>
        <n v="879" u="1"/>
        <n v="752" u="1"/>
        <n v="753" u="1"/>
        <n v="471" u="1"/>
        <n v="202" u="1"/>
        <n v="630" u="1"/>
        <n v="219" u="1"/>
        <n v="633" u="1"/>
        <n v="1024" u="1"/>
        <n v="1026" u="1"/>
        <n v="570" u="1"/>
        <n v="220" u="1"/>
        <n v="188" u="1"/>
        <n v="3" u="1"/>
        <n v="2" u="1"/>
        <n v="646" u="1"/>
      </sharedItems>
    </cacheField>
    <cacheField name="Seri" numFmtId="49">
      <sharedItems containsMixedTypes="1" containsNumber="1" containsInteger="1" minValue="95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103"/>
    </cacheField>
    <cacheField name="c1" numFmtId="0">
      <sharedItems containsMixedTypes="1" containsNumber="1" containsInteger="1" minValue="-48" maxValue="54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6" maxValue="6"/>
    </cacheField>
    <cacheField name="c2" numFmtId="0">
      <sharedItems containsMixedTypes="1" containsNumber="1" containsInteger="1" minValue="-1" maxValue="-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  <cacheField name="1" numFmtId="0">
      <sharedItems/>
    </cacheField>
    <cacheField name="2" numFmtId="0">
      <sharedItems containsMixedTypes="1" containsNumber="1" containsInteger="1" minValue="95" maxValue="593834"/>
    </cacheField>
    <cacheField name="3" numFmtId="0">
      <sharedItems containsBlank="1"/>
    </cacheField>
    <cacheField name="4" numFmtId="0">
      <sharedItems/>
    </cacheField>
    <cacheField name="5" numFmtId="0">
      <sharedItems/>
    </cacheField>
    <cacheField name="6" numFmtId="0">
      <sharedItems containsBlank="1" containsMixedTypes="1" containsNumber="1" containsInteger="1" minValue="5" maxValue="20000"/>
    </cacheField>
    <cacheField name="7" numFmtId="0">
      <sharedItems/>
    </cacheField>
    <cacheField name="8" numFmtId="0">
      <sharedItems/>
    </cacheField>
    <cacheField name="9" numFmtId="0">
      <sharedItems containsSemiMixedTypes="0" containsString="0" containsNumber="1" containsInteger="1" minValue="0" maxValue="653"/>
    </cacheField>
    <cacheField name="1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5">
  <r>
    <x v="0"/>
    <s v="Abjad &amp; angka ABC123 DR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bjad&amp;angkaabc123dr12lsuntana"/>
    <n v="12"/>
    <s v="LSN"/>
    <m/>
  </r>
  <r>
    <x v="1"/>
    <s v="Abjad D &amp; R 260 Kcl"/>
    <n v="4"/>
    <s v="2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bjadd&amp;r260kcl20lsuntana"/>
    <n v="20"/>
    <s v="LSN"/>
    <m/>
  </r>
  <r>
    <x v="2"/>
    <s v="Abjad Magnit K B 8125"/>
    <n v="2"/>
    <s v="2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bjadmagnitkb812524lsuntana"/>
    <n v="24"/>
    <s v="LSN"/>
    <m/>
  </r>
  <r>
    <x v="0"/>
    <s v="Acrylic 11x21.5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11x215120pcsuntana"/>
    <n v="120"/>
    <s v="PCS"/>
    <m/>
  </r>
  <r>
    <x v="3"/>
    <s v="Acrylic 15 x 21"/>
    <n v="2"/>
    <s v="6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crylic15x2160pcsuntana"/>
    <n v="60"/>
    <s v="PCS"/>
    <m/>
  </r>
  <r>
    <x v="4"/>
    <s v="Acrylic 21.5 x 33"/>
    <n v="1"/>
    <s v="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crylic215x3340pcsuntana"/>
    <n v="40"/>
    <s v="PCS"/>
    <m/>
  </r>
  <r>
    <x v="5"/>
    <s v="Acrylic 30 X 21"/>
    <n v="1"/>
    <s v="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crylic30x2140pcsuntana"/>
    <n v="40"/>
    <s v="PCS"/>
    <m/>
  </r>
  <r>
    <x v="6"/>
    <s v="Acrylic 7 x 10"/>
    <n v="3"/>
    <n v="72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crylic7x10720untana"/>
    <n v="720"/>
    <s v="PCS"/>
    <m/>
  </r>
  <r>
    <x v="7"/>
    <s v="Acrylic 8 x 20"/>
    <n v="6"/>
    <s v="144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acrylic8x20144pcuntana"/>
    <n v="144"/>
    <s v="PCS"/>
    <m/>
  </r>
  <r>
    <x v="8"/>
    <s v="Acrylic 8 x 25"/>
    <n v="14"/>
    <s v="144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acrylic8x25144pcuntana"/>
    <n v="144"/>
    <s v="PCS"/>
    <m/>
  </r>
  <r>
    <x v="9"/>
    <s v="Acrylic 8 x 30"/>
    <n v="13"/>
    <s v="144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acrylic8x30144pcuntana"/>
    <n v="144"/>
    <s v="PCS"/>
    <m/>
  </r>
  <r>
    <x v="10"/>
    <s v="Acrylic A12 - 9 12W"/>
    <n v="11"/>
    <s v="120 PC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acrylica12912w120pcsuntana"/>
    <n v="120"/>
    <s v="PCS"/>
    <m/>
  </r>
  <r>
    <x v="0"/>
    <s v="Acrylic A6 11x16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a611x16120pcsuntana"/>
    <n v="120"/>
    <s v="PCS"/>
    <m/>
  </r>
  <r>
    <x v="0"/>
    <s v="Acrylic Colour Vtro"/>
    <n v="1"/>
    <s v="100 PCS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acryliccolourvtro100pcsuntana"/>
    <s v="S"/>
    <s v="PCS"/>
    <m/>
  </r>
  <r>
    <x v="11"/>
    <s v="Acrylic Enter A 912"/>
    <n v="4"/>
    <n v="12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crylicentera912120untana"/>
    <n v="120"/>
    <s v="PCS"/>
    <m/>
  </r>
  <r>
    <x v="12"/>
    <s v="Acrylic Marries 812/ 12w Biasa (BT)"/>
    <n v="97"/>
    <n v="60"/>
    <n v="97"/>
    <n v="97"/>
    <m/>
    <m/>
    <n v="0"/>
    <n v="0"/>
    <s v=""/>
    <n v="0"/>
    <n v="97"/>
    <m/>
    <s v=""/>
    <n v="97"/>
    <m/>
    <s v=""/>
    <n v="97"/>
    <m/>
    <s v=""/>
    <n v="97"/>
    <m/>
    <s v=""/>
    <n v="97"/>
    <m/>
    <s v="acrylicmarries81212wbiasabt60untana"/>
    <n v="60"/>
    <s v="PCS"/>
    <m/>
  </r>
  <r>
    <x v="13"/>
    <s v="Acrylic Marries 818/ 18w"/>
    <n v="72"/>
    <s v="3 ls"/>
    <n v="72"/>
    <n v="72"/>
    <m/>
    <m/>
    <n v="0"/>
    <n v="0"/>
    <s v=""/>
    <n v="0"/>
    <n v="72"/>
    <m/>
    <s v=""/>
    <n v="72"/>
    <m/>
    <s v=""/>
    <n v="72"/>
    <m/>
    <s v=""/>
    <n v="72"/>
    <m/>
    <s v=""/>
    <n v="72"/>
    <m/>
    <s v="acrylicmarries81818w3lsuntana"/>
    <n v="3"/>
    <s v="LSN"/>
    <m/>
  </r>
  <r>
    <x v="0"/>
    <s v="Acrylic NT 21X30"/>
    <n v="0"/>
    <s v="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nt21x3040pcuntana"/>
    <n v="40"/>
    <s v="PCS"/>
    <m/>
  </r>
  <r>
    <x v="0"/>
    <s v="Acrylic NT 7X20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nt7x20144pcuntana"/>
    <n v="144"/>
    <s v="PCS"/>
    <m/>
  </r>
  <r>
    <x v="14"/>
    <s v="Acrylic NT 7X25"/>
    <n v="9"/>
    <s v="144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acrylicnt7x25144pcuntana"/>
    <n v="144"/>
    <s v="PCS"/>
    <m/>
  </r>
  <r>
    <x v="15"/>
    <s v="Acrylic NT 7X30"/>
    <n v="11"/>
    <s v="144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acrylicnt7x30144pcuntana"/>
    <n v="144"/>
    <s v="PCS"/>
    <m/>
  </r>
  <r>
    <x v="0"/>
    <s v="Acrylic sisipan kertas A4 T 30x21cm"/>
    <n v="0"/>
    <s v="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n v="40"/>
    <s v="PCS"/>
    <m/>
  </r>
  <r>
    <x v="0"/>
    <s v="Acrylic sisipan kertas A5 T 15x21cm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n v="60"/>
    <s v="PCS"/>
    <m/>
  </r>
  <r>
    <x v="16"/>
    <s v="Acrylic TF 001"/>
    <n v="71"/>
    <s v="6 ls"/>
    <n v="68"/>
    <n v="71"/>
    <n v="68"/>
    <m/>
    <n v="0"/>
    <n v="0"/>
    <n v="-3"/>
    <n v="-3"/>
    <n v="68"/>
    <m/>
    <s v=""/>
    <n v="68"/>
    <m/>
    <s v=""/>
    <n v="68"/>
    <m/>
    <s v=""/>
    <n v="68"/>
    <m/>
    <s v=""/>
    <n v="68"/>
    <m/>
    <s v="acrylictf0016lsuntana"/>
    <n v="6"/>
    <s v="LSN"/>
    <m/>
  </r>
  <r>
    <x v="17"/>
    <s v="Acrylic TF 002"/>
    <n v="11"/>
    <s v="60 pc"/>
    <n v="7"/>
    <n v="11"/>
    <n v="8"/>
    <m/>
    <n v="0"/>
    <n v="0"/>
    <n v="-3"/>
    <n v="-3"/>
    <n v="8"/>
    <n v="7"/>
    <n v="-1"/>
    <n v="7"/>
    <m/>
    <s v=""/>
    <n v="7"/>
    <m/>
    <s v=""/>
    <n v="7"/>
    <m/>
    <s v=""/>
    <n v="7"/>
    <m/>
    <s v="acrylictf00260pcuntana"/>
    <n v="60"/>
    <s v="PCS"/>
    <m/>
  </r>
  <r>
    <x v="18"/>
    <s v="Acrylic TF 003 (BLK)"/>
    <n v="19"/>
    <n v="72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acrylictf003blk72untana"/>
    <n v="72"/>
    <s v="PCS"/>
    <m/>
  </r>
  <r>
    <x v="19"/>
    <s v="Acrylic TF 004"/>
    <n v="3"/>
    <n v="72"/>
    <n v="1"/>
    <n v="3"/>
    <n v="1"/>
    <m/>
    <n v="0"/>
    <n v="0"/>
    <n v="-2"/>
    <n v="-2"/>
    <n v="1"/>
    <m/>
    <s v=""/>
    <n v="1"/>
    <m/>
    <s v=""/>
    <n v="1"/>
    <m/>
    <s v=""/>
    <n v="1"/>
    <m/>
    <s v=""/>
    <n v="1"/>
    <m/>
    <s v="acrylictf00472untana"/>
    <n v="72"/>
    <s v="PCS"/>
    <m/>
  </r>
  <r>
    <x v="0"/>
    <s v="Acrylic TF 005"/>
    <n v="3"/>
    <n v="72"/>
    <n v="0"/>
    <n v="3"/>
    <n v="0"/>
    <m/>
    <n v="0"/>
    <n v="0"/>
    <n v="-3"/>
    <n v="-3"/>
    <n v="0"/>
    <m/>
    <s v=""/>
    <n v="0"/>
    <m/>
    <s v=""/>
    <n v="0"/>
    <m/>
    <s v=""/>
    <n v="0"/>
    <m/>
    <s v=""/>
    <n v="0"/>
    <m/>
    <s v="acrylictf00572untana"/>
    <n v="72"/>
    <s v="PCS"/>
    <m/>
  </r>
  <r>
    <x v="0"/>
    <s v="Acrylic TF 006"/>
    <n v="3"/>
    <n v="72"/>
    <n v="0"/>
    <n v="3"/>
    <n v="0"/>
    <m/>
    <n v="0"/>
    <n v="0"/>
    <n v="-3"/>
    <n v="-3"/>
    <n v="0"/>
    <m/>
    <s v=""/>
    <n v="0"/>
    <m/>
    <s v=""/>
    <n v="0"/>
    <m/>
    <s v=""/>
    <n v="0"/>
    <m/>
    <s v=""/>
    <n v="0"/>
    <m/>
    <s v="acrylictf00672untana"/>
    <n v="72"/>
    <s v="PCS"/>
    <m/>
  </r>
  <r>
    <x v="20"/>
    <s v="Acrylic V-tech"/>
    <n v="100"/>
    <s v="6 ls"/>
    <n v="99"/>
    <n v="100"/>
    <n v="99"/>
    <m/>
    <n v="0"/>
    <n v="0"/>
    <n v="-1"/>
    <n v="-1"/>
    <n v="99"/>
    <m/>
    <s v=""/>
    <n v="99"/>
    <m/>
    <s v=""/>
    <n v="99"/>
    <m/>
    <s v=""/>
    <n v="99"/>
    <m/>
    <s v=""/>
    <n v="99"/>
    <m/>
    <s v="acrylicvtech6lsuntana"/>
    <n v="6"/>
    <s v="LSN"/>
    <m/>
  </r>
  <r>
    <x v="21"/>
    <s v="Address 107 Rapico"/>
    <n v="142"/>
    <s v="100 ls"/>
    <n v="142"/>
    <n v="142"/>
    <m/>
    <m/>
    <n v="0"/>
    <n v="0"/>
    <s v=""/>
    <n v="0"/>
    <n v="142"/>
    <m/>
    <s v=""/>
    <n v="142"/>
    <m/>
    <s v=""/>
    <n v="142"/>
    <m/>
    <s v=""/>
    <n v="142"/>
    <m/>
    <s v=""/>
    <n v="142"/>
    <m/>
    <s v="address107rapico100lsuntana"/>
    <n v="100"/>
    <s v="LSN"/>
    <m/>
  </r>
  <r>
    <x v="22"/>
    <s v="Address Fancy Pkc Holo 106"/>
    <n v="1"/>
    <s v="78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fancypkcholo106784lsuntana"/>
    <n v="784"/>
    <s v="LSN"/>
    <m/>
  </r>
  <r>
    <x v="23"/>
    <s v="Address Fancy Pkc tdk Holo 106"/>
    <n v="1"/>
    <s v="78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fancypkctdkholo106784lsuntana"/>
    <n v="784"/>
    <s v="LSN"/>
    <m/>
  </r>
  <r>
    <x v="24"/>
    <s v="Address Fancy Pkc tdk Holo 106"/>
    <n v="1"/>
    <s v="2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fancypkctdkholo106200lsuntana"/>
    <n v="200"/>
    <s v="LSN"/>
    <m/>
  </r>
  <r>
    <x v="25"/>
    <s v="Address Fancy WTP Holo 106"/>
    <n v="4"/>
    <s v="5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ddressfancywtpholo106500lsuntana"/>
    <n v="500"/>
    <s v="LSN"/>
    <m/>
  </r>
  <r>
    <x v="26"/>
    <s v="Address Hk Mill 2000"/>
    <n v="12"/>
    <s v="23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addresshkmill2000230lsuntana"/>
    <n v="230"/>
    <s v="LSN"/>
    <m/>
  </r>
  <r>
    <x v="27"/>
    <s v="Address Kaca X-1002 + Indeks"/>
    <n v="1"/>
    <s v="4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kacax1002indeks42lsuntana"/>
    <n v="42"/>
    <s v="LSN"/>
    <m/>
  </r>
  <r>
    <x v="28"/>
    <s v="Address Magnit 056 Gant kunci"/>
    <n v="14"/>
    <s v="125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n v="125"/>
    <s v="LSN"/>
    <m/>
  </r>
  <r>
    <x v="29"/>
    <s v="Address Magnit 058 bsr"/>
    <n v="7"/>
    <s v="125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addressmagnit058bsr125lsuntana"/>
    <n v="125"/>
    <s v="LSN"/>
    <m/>
  </r>
  <r>
    <x v="30"/>
    <s v="Address Magnit Artis Hongkong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magnitartishongkong50lsuntana"/>
    <n v="50"/>
    <s v="LSN"/>
    <m/>
  </r>
  <r>
    <x v="31"/>
    <s v="Address Magnit F4+Gant kunci"/>
    <n v="2"/>
    <s v="1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ddressmagnitf4gantkunci1200pcuntana"/>
    <n v="1200"/>
    <s v="PCS"/>
    <m/>
  </r>
  <r>
    <x v="32"/>
    <s v="Address Magnit Hk B-5372 Wrn"/>
    <n v="6"/>
    <s v="50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addressmagnithkb5372wrn500pcuntana"/>
    <n v="500"/>
    <s v="PCS"/>
    <m/>
  </r>
  <r>
    <x v="33"/>
    <s v="Address Magnit Kcl WTP"/>
    <n v="2"/>
    <s v="1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ddressmagnitkclwtp120lsuntana"/>
    <n v="120"/>
    <s v="LSN"/>
    <m/>
  </r>
  <r>
    <x v="34"/>
    <s v="Address Magnit Pkc (lie) Kcl(5)/ Tg(5)"/>
    <n v="10"/>
    <s v="12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n v="120"/>
    <s v="LSN"/>
    <m/>
  </r>
  <r>
    <x v="35"/>
    <s v="Address Magnit Pkc Bsr (lie)"/>
    <n v="9"/>
    <s v="96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addressmagnitpkcbsrlie96lsuntana"/>
    <n v="96"/>
    <s v="LSN"/>
    <m/>
  </r>
  <r>
    <x v="36"/>
    <s v="Address Magnit Pkc Bsr (mmas)"/>
    <n v="1"/>
    <s v="1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magnitpkcbsrmmas1000pcuntana"/>
    <n v="1000"/>
    <s v="PCS"/>
    <m/>
  </r>
  <r>
    <x v="37"/>
    <s v="Address Magnit Tal Hk(3)/ BR(2) Bsr"/>
    <n v="5"/>
    <s v="6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addressmagnittalhk3br2bsr60lsuntana"/>
    <n v="60"/>
    <s v="LSN"/>
    <m/>
  </r>
  <r>
    <x v="38"/>
    <s v="Address Magnit Tam Hk(6)/ DNY(4)/ BR(6) Bsr"/>
    <n v="16"/>
    <s v="60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n v="60"/>
    <s v="LSN"/>
    <m/>
  </r>
  <r>
    <x v="39"/>
    <s v="Address Magnit Tg WTP"/>
    <n v="1"/>
    <s v="1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ddressmagnittgwtp120lsuntana"/>
    <n v="120"/>
    <s v="LSN"/>
    <m/>
  </r>
  <r>
    <x v="40"/>
    <s v="Address Telp Mmoro A-060/ 8016(1)/ A-062/ 8012(1)"/>
    <n v="2"/>
    <s v="9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n v="90"/>
    <s v="LSN"/>
    <m/>
  </r>
  <r>
    <x v="0"/>
    <s v="Agenda 082/ 90k no 8390"/>
    <n v="0"/>
    <s v="3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08290kno8390380pcuntana"/>
    <n v="380"/>
    <s v="PCS"/>
    <m/>
  </r>
  <r>
    <x v="41"/>
    <s v="Agenda 123 polos Hijau"/>
    <n v="1"/>
    <s v="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genda123poloshijau60pcsuntana"/>
    <n v="60"/>
    <s v="PCS"/>
    <m/>
  </r>
  <r>
    <x v="42"/>
    <s v="Agenda 22k (BA 22k)"/>
    <n v="1"/>
    <s v="1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genda22kba22k160pcuntana"/>
    <n v="160"/>
    <s v="PCS"/>
    <m/>
  </r>
  <r>
    <x v="43"/>
    <s v="Agenda 25K (BC 510)"/>
    <n v="2"/>
    <s v="12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genda25kbc510120pcsuntana"/>
    <n v="120"/>
    <s v="PCS"/>
    <m/>
  </r>
  <r>
    <x v="0"/>
    <s v="Agenda 2960"/>
    <n v="0"/>
    <n v="2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2960260untana"/>
    <n v="260"/>
    <s v="PCS"/>
    <m/>
  </r>
  <r>
    <x v="44"/>
    <s v="Agenda 32k (BA 32k) Kunci B"/>
    <n v="2"/>
    <s v="3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genda32kba32kkuncib300pcuntana"/>
    <n v="300"/>
    <s v="PCS"/>
    <m/>
  </r>
  <r>
    <x v="45"/>
    <s v="Agenda 48K Hitam 513"/>
    <n v="4"/>
    <s v="20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genda48khitam513200pcsuntana"/>
    <n v="200"/>
    <s v="PCS"/>
    <m/>
  </r>
  <r>
    <x v="46"/>
    <s v="Agenda 50K 511"/>
    <n v="2"/>
    <s v="24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genda50k511240pcsuntana"/>
    <n v="240"/>
    <s v="PCS"/>
    <m/>
  </r>
  <r>
    <x v="0"/>
    <s v="Agenda 5148"/>
    <n v="0"/>
    <n v="2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5148220untana"/>
    <n v="220"/>
    <s v="PCS"/>
    <m/>
  </r>
  <r>
    <x v="0"/>
    <s v="Agenda 5212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5212180pcsuntana"/>
    <n v="180"/>
    <s v="PCS"/>
    <m/>
  </r>
  <r>
    <x v="0"/>
    <s v="Agenda 6212(2)/ 6213(1)"/>
    <n v="0"/>
    <s v="2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6212262131200pcuntana"/>
    <n v="200"/>
    <s v="PCS"/>
    <m/>
  </r>
  <r>
    <x v="0"/>
    <s v="Agenda 7032 32K BC 334"/>
    <n v="0"/>
    <s v="135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703232kbc334135pcsuntana"/>
    <n v="135"/>
    <s v="PCS"/>
    <m/>
  </r>
  <r>
    <x v="47"/>
    <s v="Agenda 7048 48K BC 335"/>
    <n v="1"/>
    <s v="1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genda704848kbc335160pcsuntana"/>
    <n v="160"/>
    <s v="PCS"/>
    <m/>
  </r>
  <r>
    <x v="0"/>
    <s v="Agenda 7060 60K BC 336"/>
    <n v="0"/>
    <s v="19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706060kbc336190pcsuntana"/>
    <n v="190"/>
    <s v="PCS"/>
    <m/>
  </r>
  <r>
    <x v="0"/>
    <s v="Agenda Batik"/>
    <n v="0"/>
    <s v="1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batik100pcuntana"/>
    <n v="100"/>
    <s v="PCS"/>
    <m/>
  </r>
  <r>
    <x v="0"/>
    <s v="Agenda CK polos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ckpolos120pcuntana"/>
    <n v="120"/>
    <s v="PCS"/>
    <m/>
  </r>
  <r>
    <x v="0"/>
    <s v="Agenda JB 2932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jb2932160pcuntana"/>
    <n v="160"/>
    <s v="PCS"/>
    <m/>
  </r>
  <r>
    <x v="0"/>
    <s v="Agenda JB 6132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jb6132160pcuntana"/>
    <n v="160"/>
    <s v="PCS"/>
    <m/>
  </r>
  <r>
    <x v="0"/>
    <s v="Agenda JB 6160/ 60k"/>
    <n v="0"/>
    <n v="25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jb616060k254untana"/>
    <n v="254"/>
    <s v="PCS"/>
    <m/>
  </r>
  <r>
    <x v="48"/>
    <s v="Agenda kulit ular k"/>
    <n v="1"/>
    <s v="27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gendakulitulark270pcuntana"/>
    <n v="270"/>
    <s v="PCS"/>
    <m/>
  </r>
  <r>
    <x v="0"/>
    <s v="Agenda PC 121 Tebal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pc121tebal144pcsuntana"/>
    <n v="144"/>
    <s v="PCS"/>
    <m/>
  </r>
  <r>
    <x v="0"/>
    <s v="Agenda polos 123 Hijau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polos123hijau60pcsuntana"/>
    <n v="60"/>
    <s v="PCS"/>
    <m/>
  </r>
  <r>
    <x v="49"/>
    <s v="Agenda Pro Deluxe Besar PC-122 WK"/>
    <n v="1"/>
    <s v="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n v="60"/>
    <s v="PCS"/>
    <m/>
  </r>
  <r>
    <x v="0"/>
    <s v="Agenda Pro Deluxe PC-121 WK Kecil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gendaprodeluxepc121wkkecil120pcsuntana"/>
    <n v="120"/>
    <s v="PCS"/>
    <m/>
  </r>
  <r>
    <x v="0"/>
    <s v="Alphabet huruf ABC 8714"/>
    <n v="0"/>
    <s v="45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lphabethurufabc8714456pcuntana"/>
    <n v="456"/>
    <s v="PCS"/>
    <m/>
  </r>
  <r>
    <x v="50"/>
    <s v="Alphabet Huruf ABC 8715"/>
    <n v="5"/>
    <s v="45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alphabethurufabc8715456pcuntana"/>
    <n v="456"/>
    <s v="PCS"/>
    <m/>
  </r>
  <r>
    <x v="51"/>
    <s v="Alphabet Magnetic letter/ Huruf"/>
    <n v="21"/>
    <s v="400 pc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n v="400"/>
    <s v="PCS"/>
    <m/>
  </r>
  <r>
    <x v="52"/>
    <s v="Alphabet Magnetic number/ Angka"/>
    <n v="25"/>
    <s v="400 pc"/>
    <n v="25"/>
    <n v="25"/>
    <m/>
    <m/>
    <n v="0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n v="400"/>
    <s v="PCS"/>
    <m/>
  </r>
  <r>
    <x v="53"/>
    <s v="Alphabet magnit Angka Ak 18/ 026"/>
    <n v="17"/>
    <s v="400 pc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n v="400"/>
    <s v="PCS"/>
    <m/>
  </r>
  <r>
    <x v="54"/>
    <s v="Alphabet magnit Huruf Ak 17/ 005"/>
    <n v="19"/>
    <s v="400 pc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n v="400"/>
    <s v="PCS"/>
    <m/>
  </r>
  <r>
    <x v="55"/>
    <s v="Amplop BE 55"/>
    <n v="3"/>
    <s v="4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mplopbe5540lsuntana"/>
    <n v="40"/>
    <s v="LSN"/>
    <m/>
  </r>
  <r>
    <x v="0"/>
    <s v="Amplop Data BT 53"/>
    <n v="0"/>
    <s v="5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databt5350lsuntana"/>
    <n v="50"/>
    <s v="LSN"/>
    <m/>
  </r>
  <r>
    <x v="0"/>
    <s v="Amplop data gasta GD 57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datagastagd57240untana"/>
    <n v="240"/>
    <s v="PCS"/>
    <m/>
  </r>
  <r>
    <x v="56"/>
    <s v="Amplop Data microtop CF 57"/>
    <n v="4"/>
    <s v="24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mplopdatamicrotopcf57240pcuntana"/>
    <n v="240"/>
    <s v="PCS"/>
    <m/>
  </r>
  <r>
    <x v="57"/>
    <s v="Amplop Data Tesla TS 55 batik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mplopdatateslats55batik50lsuntana"/>
    <n v="50"/>
    <s v="LSN"/>
    <m/>
  </r>
  <r>
    <x v="0"/>
    <s v="Amplop Data/ Map gasta GF56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datamapgastagf5630lsnuntana"/>
    <n v="30"/>
    <s v="LSN"/>
    <m/>
  </r>
  <r>
    <x v="58"/>
    <s v="Amplop F54"/>
    <n v="2"/>
    <s v="8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mplopf5480lsuntana"/>
    <n v="80"/>
    <s v="LSN"/>
    <m/>
  </r>
  <r>
    <x v="0"/>
    <s v="Amplop gasta CE 56"/>
    <n v="0"/>
    <s v="3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gastace56360lsuntana"/>
    <n v="360"/>
    <s v="LSN"/>
    <m/>
  </r>
  <r>
    <x v="59"/>
    <s v="Amplop gasta FC 56"/>
    <n v="3"/>
    <s v="3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mplopgastafc5630lsuntana"/>
    <n v="30"/>
    <s v="LSN"/>
    <m/>
  </r>
  <r>
    <x v="0"/>
    <s v="Amplop gasta GD 56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gastagd56360untana"/>
    <n v="360"/>
    <s v="PCS"/>
    <m/>
  </r>
  <r>
    <x v="60"/>
    <s v="Amplop hutang piutang"/>
    <n v="2"/>
    <n v="5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mplophutangpiutang500untana"/>
    <n v="500"/>
    <s v="PCS"/>
    <m/>
  </r>
  <r>
    <x v="61"/>
    <s v="Amplop KD 865/ B5"/>
    <n v="4"/>
    <s v="4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mplopkd865b540lsuntana"/>
    <n v="40"/>
    <s v="LSN"/>
    <m/>
  </r>
  <r>
    <x v="62"/>
    <s v="Amplop microtop data F 53/ B5"/>
    <n v="1"/>
    <s v="10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mplopmicrotopdataf53b5100lsnuntana"/>
    <n v="100"/>
    <s v="LSN"/>
    <m/>
  </r>
  <r>
    <x v="0"/>
    <s v="Amplop microtop data F 54/ A5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microtopdataf54a560lsnuntana"/>
    <n v="60"/>
    <s v="LSN"/>
    <m/>
  </r>
  <r>
    <x v="0"/>
    <s v="Amplop polos 307 Tali"/>
    <n v="0"/>
    <s v="1200 bh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mploppolos307tali1200bhuntana"/>
    <n v="1200"/>
    <s v="PCS"/>
    <m/>
  </r>
  <r>
    <x v="63"/>
    <s v="Amplop/ Data envelope DE A4"/>
    <n v="4"/>
    <s v="57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mplopdataenvelopedea4576pcuntana"/>
    <n v="576"/>
    <s v="PCS"/>
    <m/>
  </r>
  <r>
    <x v="64"/>
    <s v="Amplop/ map Data FC 53"/>
    <n v="3"/>
    <s v="6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mplopmapdatafc53600pcuntana"/>
    <n v="600"/>
    <s v="PCS"/>
    <m/>
  </r>
  <r>
    <x v="65"/>
    <s v="Amplop/ map Data microtop KD 861"/>
    <n v="8"/>
    <s v="5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mplopmapdatamicrotopkd86150lsuntana"/>
    <n v="50"/>
    <s v="LSN"/>
    <m/>
  </r>
  <r>
    <x v="66"/>
    <s v="Amplop/ map gasta BM 53"/>
    <n v="7"/>
    <s v="6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amplopmapgastabm53600pcuntana"/>
    <n v="600"/>
    <s v="PCS"/>
    <m/>
  </r>
  <r>
    <x v="67"/>
    <s v="Amplop/ map gasta BM 56"/>
    <n v="1"/>
    <s v="3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mplopmapgastabm56360pcuntana"/>
    <n v="360"/>
    <s v="PCS"/>
    <m/>
  </r>
  <r>
    <x v="68"/>
    <s v="Amplop/ map gasta CF 56"/>
    <n v="1"/>
    <s v="3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mplopmapgastacf56360pcuntana"/>
    <n v="360"/>
    <s v="PCS"/>
    <m/>
  </r>
  <r>
    <x v="69"/>
    <s v="Amplop/ map Tesla batik BT 53 S"/>
    <n v="2"/>
    <s v="660 pc"/>
    <n v="1"/>
    <n v="2"/>
    <n v="1"/>
    <m/>
    <n v="0"/>
    <n v="0"/>
    <n v="-1"/>
    <n v="-1"/>
    <n v="1"/>
    <m/>
    <s v=""/>
    <n v="1"/>
    <m/>
    <s v=""/>
    <n v="1"/>
    <m/>
    <s v=""/>
    <n v="1"/>
    <m/>
    <s v=""/>
    <n v="1"/>
    <m/>
    <s v="amplopmapteslabatikbt53s660pcuntana"/>
    <n v="660"/>
    <s v="PCS"/>
    <m/>
  </r>
  <r>
    <x v="70"/>
    <s v="Asahan 006 Ikan (48)"/>
    <n v="2"/>
    <s v="14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006ikan481440pcuntana"/>
    <n v="1440"/>
    <s v="PCS"/>
    <m/>
  </r>
  <r>
    <x v="71"/>
    <s v="Asahan 101-103 PH (1x24)"/>
    <n v="8"/>
    <s v="48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sahan101103ph1x2448boxuntana"/>
    <n v="48"/>
    <s v="BOX"/>
    <m/>
  </r>
  <r>
    <x v="0"/>
    <s v="Asahan 18106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1810696pcsuntana"/>
    <n v="96"/>
    <s v="PCS"/>
    <m/>
  </r>
  <r>
    <x v="0"/>
    <s v="Asahan 18107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1810796pcuntana"/>
    <n v="96"/>
    <s v="PCS"/>
    <m/>
  </r>
  <r>
    <x v="72"/>
    <s v="Asahan 20160 (42)"/>
    <n v="2"/>
    <s v="36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201604236boxuntana"/>
    <n v="36"/>
    <s v="BOX"/>
    <m/>
  </r>
  <r>
    <x v="73"/>
    <s v="Asahan 3006 pesawat (45)"/>
    <n v="2"/>
    <s v="48 pot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3006pesawat4548potuntana"/>
    <n v="48"/>
    <s v="POT"/>
    <m/>
  </r>
  <r>
    <x v="74"/>
    <s v="Asahan 346 (48)"/>
    <n v="16"/>
    <s v="90 box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asahan3464890boxuntana"/>
    <n v="90"/>
    <s v="BOX"/>
    <m/>
  </r>
  <r>
    <x v="75"/>
    <s v="Asahan 3852 (12)"/>
    <n v="3"/>
    <s v="64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38521264boxuntana"/>
    <n v="64"/>
    <s v="BOX"/>
    <m/>
  </r>
  <r>
    <x v="76"/>
    <s v="Asahan 387 Hipo"/>
    <n v="7"/>
    <s v="144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asahan387hipo1440pcuntana"/>
    <n v="1440"/>
    <s v="PCS"/>
    <m/>
  </r>
  <r>
    <x v="77"/>
    <s v="Asahan 393 B"/>
    <n v="2"/>
    <s v="18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393b180boxuntana"/>
    <n v="180"/>
    <s v="BOX"/>
    <m/>
  </r>
  <r>
    <x v="78"/>
    <s v="Asahan 395 B"/>
    <n v="2"/>
    <s v="18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395b180boxuntana"/>
    <n v="180"/>
    <s v="BOX"/>
    <m/>
  </r>
  <r>
    <x v="79"/>
    <s v="Asahan 3in1 3281 Frozen lancip"/>
    <n v="13"/>
    <s v="144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n v="144"/>
    <s v="LSN"/>
    <m/>
  </r>
  <r>
    <x v="80"/>
    <s v="Asahan 51102"/>
    <n v="2"/>
    <s v="48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51102480pcsuntana"/>
    <n v="480"/>
    <s v="PCS"/>
    <m/>
  </r>
  <r>
    <x v="0"/>
    <s v="Asahan 601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60196untana"/>
    <n v="96"/>
    <s v="PCS"/>
    <m/>
  </r>
  <r>
    <x v="81"/>
    <s v="Asahan 62 2169 (48)"/>
    <n v="3"/>
    <s v="96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6221694896boxuntana"/>
    <n v="96"/>
    <s v="BOX"/>
    <m/>
  </r>
  <r>
    <x v="82"/>
    <s v="Asahan 653"/>
    <n v="2"/>
    <s v="115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6531152pcuntana"/>
    <n v="1152"/>
    <s v="PCS"/>
    <m/>
  </r>
  <r>
    <x v="83"/>
    <s v="Asahan 6611 6619/ 2pc (27)"/>
    <n v="2"/>
    <s v="6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661166192pc2760boxuntana"/>
    <n v="60"/>
    <s v="BOX"/>
    <m/>
  </r>
  <r>
    <x v="84"/>
    <s v="Asahan 7528 botol"/>
    <n v="4"/>
    <s v="24 botol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7528botol24botoluntana"/>
    <n v="24"/>
    <s v="BTL"/>
    <m/>
  </r>
  <r>
    <x v="85"/>
    <s v="Asahan 859 Cangkir (12)"/>
    <n v="2"/>
    <s v="5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859cangkir125grsuntana"/>
    <n v="5"/>
    <s v="GRS"/>
    <m/>
  </r>
  <r>
    <x v="86"/>
    <s v="Asahan 888 H (24)"/>
    <n v="1"/>
    <s v="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888h2460boxuntana"/>
    <n v="60"/>
    <s v="BOX"/>
    <m/>
  </r>
  <r>
    <x v="87"/>
    <s v="Asahan 888 K(3)"/>
    <n v="3"/>
    <s v="6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888k360boxuntana"/>
    <n v="60"/>
    <s v="BOX"/>
    <m/>
  </r>
  <r>
    <x v="88"/>
    <s v="Asahan 888E"/>
    <n v="1"/>
    <s v="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888e60boxuntana"/>
    <n v="60"/>
    <s v="BOX"/>
    <m/>
  </r>
  <r>
    <x v="89"/>
    <s v="Asahan 9040 A Rumah"/>
    <n v="2"/>
    <s v="144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9040arumah144pcsuntana"/>
    <n v="144"/>
    <s v="PCS"/>
    <m/>
  </r>
  <r>
    <x v="90"/>
    <s v="Asahan 9040 A Rumah"/>
    <n v="1"/>
    <s v="126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9040arumah126pcsuntana"/>
    <n v="126"/>
    <s v="PCS"/>
    <m/>
  </r>
  <r>
    <x v="0"/>
    <s v="Asahan 9095"/>
    <n v="0"/>
    <s v="17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90951728pcsuntana"/>
    <n v="1728"/>
    <s v="PCS"/>
    <m/>
  </r>
  <r>
    <x v="91"/>
    <s v="Asahan 9102 bubble(24)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9102bubble2448boxuntana"/>
    <n v="48"/>
    <s v="BOX"/>
    <m/>
  </r>
  <r>
    <x v="0"/>
    <s v="Asahan 991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991096pcsuntana"/>
    <n v="96"/>
    <s v="PCS"/>
    <m/>
  </r>
  <r>
    <x v="0"/>
    <s v="Asahan B 752 (1x24 pc)"/>
    <n v="0"/>
    <s v="-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b7521x24pcuntana"/>
    <m/>
    <m/>
    <m/>
  </r>
  <r>
    <x v="92"/>
    <s v="Asahan Bear 839"/>
    <n v="6"/>
    <s v="48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asahanbear83948lsuntana"/>
    <n v="48"/>
    <s v="LSN"/>
    <m/>
  </r>
  <r>
    <x v="93"/>
    <s v="Asahan Bulat Disney 1083 3D (24)"/>
    <n v="4"/>
    <s v="4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bulatdisney10833d2448boxuntana"/>
    <n v="48"/>
    <s v="BOX"/>
    <m/>
  </r>
  <r>
    <x v="94"/>
    <s v="Asahan Car mic color 351 (30)"/>
    <n v="2"/>
    <s v="1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carmiccolor35130120lsuntana"/>
    <n v="120"/>
    <s v="LSN"/>
    <m/>
  </r>
  <r>
    <x v="95"/>
    <s v="Asahan CC 215"/>
    <n v="1"/>
    <s v="144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cc215144setuntana"/>
    <n v="144"/>
    <s v="SET"/>
    <m/>
  </r>
  <r>
    <x v="0"/>
    <s v="Asahan Changli CL 161-2 Hole"/>
    <n v="0"/>
    <s v="14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changlicl1612hole1440pcuntana"/>
    <n v="1440"/>
    <s v="PCS"/>
    <m/>
  </r>
  <r>
    <x v="0"/>
    <s v="Asahan CL 106"/>
    <n v="0"/>
    <s v="115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cl1061152pcuntana"/>
    <n v="1152"/>
    <s v="PCS"/>
    <m/>
  </r>
  <r>
    <x v="96"/>
    <s v="Asahan CL 135/ mini (72)"/>
    <n v="18"/>
    <s v="36 box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asahancl135mini7236boxuntana"/>
    <n v="36"/>
    <s v="BOX"/>
    <m/>
  </r>
  <r>
    <x v="97"/>
    <s v="Asahan CL-113/2H 1x48"/>
    <n v="1"/>
    <s v="3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cl1132h1x4830boxuntana"/>
    <n v="30"/>
    <s v="BOX"/>
    <m/>
  </r>
  <r>
    <x v="98"/>
    <s v="Asahan CLI - 4581 pinguin (24)"/>
    <n v="2"/>
    <s v="6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cli4581pinguin2460boxuntana"/>
    <n v="60"/>
    <s v="BOX"/>
    <m/>
  </r>
  <r>
    <x v="99"/>
    <s v="Asahan dinosaurus 8188"/>
    <n v="3"/>
    <s v="172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dinosaurus81881728pcuntana"/>
    <n v="1728"/>
    <s v="PCS"/>
    <m/>
  </r>
  <r>
    <x v="0"/>
    <s v="Asahan DMS 024"/>
    <n v="0"/>
    <s v="115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dms0241152pcuntana"/>
    <n v="1152"/>
    <s v="PCS"/>
    <m/>
  </r>
  <r>
    <x v="100"/>
    <s v="Asahan DMS 030"/>
    <n v="2"/>
    <s v="48 box (36)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dms03048box36untana"/>
    <n v="48"/>
    <s v="BOX"/>
    <n v="-36"/>
  </r>
  <r>
    <x v="101"/>
    <s v="Asahan DMS 038"/>
    <n v="13"/>
    <s v="1152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asahandms0381152pcuntana"/>
    <n v="1152"/>
    <s v="PCS"/>
    <m/>
  </r>
  <r>
    <x v="102"/>
    <s v="Asahan DY - 358 HP (1x48)"/>
    <n v="13"/>
    <s v="24 box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asahandy358hp1x4824boxuntana"/>
    <n v="24"/>
    <s v="BOX"/>
    <m/>
  </r>
  <r>
    <x v="0"/>
    <s v="Asahan FA 15003 (36)"/>
    <n v="0"/>
    <s v="120 tabun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fa1500336120tabunguntana"/>
    <n v="120"/>
    <s v="TAB"/>
    <m/>
  </r>
  <r>
    <x v="0"/>
    <s v="Asahan FA 1618-24"/>
    <n v="0"/>
    <s v="72 Tabun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fa16182472tabunguntana"/>
    <n v="72"/>
    <s v="TAB"/>
    <m/>
  </r>
  <r>
    <x v="0"/>
    <s v="Asahan FC - 2258 Otopet"/>
    <n v="0"/>
    <s v="9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fc2258otopet96lsuntana"/>
    <n v="96"/>
    <s v="LSN"/>
    <m/>
  </r>
  <r>
    <x v="0"/>
    <s v="Asahan G2 405 (36)"/>
    <n v="0"/>
    <s v="32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g24053632pkuntana"/>
    <n v="32"/>
    <s v="PAK"/>
    <m/>
  </r>
  <r>
    <x v="103"/>
    <s v="Asahan GC 208/ PH/ Dot Disney 1 box (30 pc)"/>
    <n v="1"/>
    <s v="4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n v="40"/>
    <s v="BOX"/>
    <m/>
  </r>
  <r>
    <x v="104"/>
    <s v="Asahan GZ.469"/>
    <n v="1"/>
    <s v="4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gz46948pcuntana"/>
    <n v="48"/>
    <s v="PCS"/>
    <m/>
  </r>
  <r>
    <x v="105"/>
    <s v="Asahan H 100 (48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h1004848boxuntana"/>
    <n v="48"/>
    <s v="BOX"/>
    <m/>
  </r>
  <r>
    <x v="106"/>
    <s v="Asahan H 200 (48)"/>
    <n v="2"/>
    <s v="36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h2004836boxuntana"/>
    <n v="36"/>
    <s v="BOX"/>
    <m/>
  </r>
  <r>
    <x v="107"/>
    <s v="Asahan Hati S 1382"/>
    <n v="1"/>
    <s v="3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hatis1382360lsuntana"/>
    <n v="360"/>
    <s v="LSN"/>
    <m/>
  </r>
  <r>
    <x v="108"/>
    <s v="Asahan Hippo X357"/>
    <n v="17"/>
    <s v="135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asahanhippox357135lsuntana"/>
    <n v="135"/>
    <s v="LSN"/>
    <m/>
  </r>
  <r>
    <x v="109"/>
    <s v="Asahan Hk C15-190"/>
    <n v="3"/>
    <s v="1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hkc1519010lsuntana"/>
    <n v="10"/>
    <s v="LSN"/>
    <m/>
  </r>
  <r>
    <x v="110"/>
    <s v="Asahan HT 032 Prangko Barbie(1)/ 033 Barbie(1)"/>
    <n v="2"/>
    <s v="3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n v="320"/>
    <s v="LSN"/>
    <m/>
  </r>
  <r>
    <x v="111"/>
    <s v="Asahan JX 3749 (24)"/>
    <n v="2"/>
    <s v="3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jx37492430boxuntana"/>
    <n v="30"/>
    <s v="BOX"/>
    <m/>
  </r>
  <r>
    <x v="0"/>
    <s v="Asahan Kayagi KY-393 B"/>
    <n v="0"/>
    <s v="10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ayagiky393b108lsnuntana"/>
    <n v="108"/>
    <s v="LSN"/>
    <m/>
  </r>
  <r>
    <x v="0"/>
    <s v="Asahan Kayagi KY-394 B"/>
    <n v="0"/>
    <s v="10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ayagiky394b108lsnuntana"/>
    <n v="108"/>
    <s v="LSN"/>
    <m/>
  </r>
  <r>
    <x v="0"/>
    <s v="Asahan Kayagi KY-395 B"/>
    <n v="0"/>
    <s v="10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ayagiky395b108lsnuntana"/>
    <n v="108"/>
    <s v="LSN"/>
    <m/>
  </r>
  <r>
    <x v="112"/>
    <s v="Asahan Kayu A-163 (12)"/>
    <n v="1"/>
    <s v="9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kayua1631290lsuntana"/>
    <n v="90"/>
    <s v="LSN"/>
    <m/>
  </r>
  <r>
    <x v="0"/>
    <s v="Asahan Kerang/ Ikan 29-4 bening/ BE-28 (SM)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erangikan294beningbe28sm60lsuntana"/>
    <n v="60"/>
    <s v="LSN"/>
    <m/>
  </r>
  <r>
    <x v="0"/>
    <s v="Asahan kereta api kayu"/>
    <n v="0"/>
    <s v="8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eretaapikayu80boxuntana"/>
    <n v="80"/>
    <s v="BOX"/>
    <m/>
  </r>
  <r>
    <x v="113"/>
    <s v="Asahan KFC"/>
    <n v="8"/>
    <s v="48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sahankfc48boxuntana"/>
    <n v="48"/>
    <s v="BOX"/>
    <m/>
  </r>
  <r>
    <x v="114"/>
    <s v="Asahan KM 9088D/ 2 Hole"/>
    <n v="1"/>
    <s v="9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km9088d2hole960pcuntana"/>
    <n v="960"/>
    <s v="PCS"/>
    <m/>
  </r>
  <r>
    <x v="0"/>
    <s v="Asahan KM 9105 F/ FR "/>
    <n v="0"/>
    <s v="9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km9105ffr96boxuntana"/>
    <n v="96"/>
    <s v="BOX"/>
    <m/>
  </r>
  <r>
    <x v="115"/>
    <s v="Asahan Lokomotif 2535"/>
    <n v="3"/>
    <s v="6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lokomotif253560lsuntana"/>
    <n v="60"/>
    <s v="LSN"/>
    <m/>
  </r>
  <r>
    <x v="116"/>
    <s v="Asahan Meja 004 blk"/>
    <n v="4"/>
    <s v="9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meja004blk96pcuntana"/>
    <n v="96"/>
    <s v="PCS"/>
    <m/>
  </r>
  <r>
    <x v="117"/>
    <s v="Asahan Meja 0613"/>
    <n v="8"/>
    <s v="72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sahanmeja061372pcuntana"/>
    <n v="72"/>
    <s v="PCS"/>
    <m/>
  </r>
  <r>
    <x v="0"/>
    <s v="Asahan Meja 0618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061896pcuntana"/>
    <n v="96"/>
    <s v="PCS"/>
    <m/>
  </r>
  <r>
    <x v="0"/>
    <s v="Asahan Meja 0619 Tank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0619tank96pcuntana"/>
    <n v="96"/>
    <s v="PCS"/>
    <m/>
  </r>
  <r>
    <x v="0"/>
    <s v="Asahan Meja 1001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1001120pcuntana"/>
    <n v="120"/>
    <s v="PCS"/>
    <m/>
  </r>
  <r>
    <x v="0"/>
    <s v="Asahan Meja 1006 Rumah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1006rumah96pcuntana"/>
    <n v="96"/>
    <s v="PCS"/>
    <m/>
  </r>
  <r>
    <x v="0"/>
    <s v="Asahan meja 18107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1810796pcsuntana"/>
    <n v="96"/>
    <s v="PCS"/>
    <m/>
  </r>
  <r>
    <x v="0"/>
    <s v="Asahan meja 18109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18109192untana"/>
    <n v="192"/>
    <s v="PCS"/>
    <m/>
  </r>
  <r>
    <x v="118"/>
    <s v="Asahan meja 18121"/>
    <n v="1"/>
    <n v="192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meja18121192untana"/>
    <n v="192"/>
    <s v="PCS"/>
    <m/>
  </r>
  <r>
    <x v="119"/>
    <s v="Asahan Meja 1F YF 9103"/>
    <n v="5"/>
    <s v="72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asahanmeja1fyf910372pcuntana"/>
    <n v="72"/>
    <s v="PCS"/>
    <m/>
  </r>
  <r>
    <x v="0"/>
    <s v="Asahan meja 5528"/>
    <n v="0"/>
    <s v="1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5528180pcuntana"/>
    <n v="180"/>
    <s v="PCS"/>
    <m/>
  </r>
  <r>
    <x v="120"/>
    <s v="Asahan Meja 601 MM"/>
    <n v="8"/>
    <s v="96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sahanmeja601mm96pcuntana"/>
    <n v="96"/>
    <s v="PCS"/>
    <m/>
  </r>
  <r>
    <x v="0"/>
    <s v="Asahan Meja 610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61096pcuntana"/>
    <n v="96"/>
    <s v="PCS"/>
    <m/>
  </r>
  <r>
    <x v="121"/>
    <s v="Asahan Meja 612"/>
    <n v="17"/>
    <s v="36 pc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asahanmeja61236pcuntana"/>
    <n v="36"/>
    <s v="PCS"/>
    <m/>
  </r>
  <r>
    <x v="0"/>
    <s v="Asahan meja 615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61596untana"/>
    <n v="96"/>
    <s v="PCS"/>
    <m/>
  </r>
  <r>
    <x v="122"/>
    <s v="Asahan Meja 6516 Piglet"/>
    <n v="3"/>
    <s v="9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meja6516piglet96pcuntana"/>
    <n v="96"/>
    <s v="PCS"/>
    <m/>
  </r>
  <r>
    <x v="0"/>
    <s v="Asahan meja 7913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7913144pcuntana"/>
    <n v="144"/>
    <s v="PCS"/>
    <m/>
  </r>
  <r>
    <x v="0"/>
    <s v="Asahan Meja 7922 blk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7922blk144pcuntana"/>
    <n v="144"/>
    <s v="PCS"/>
    <m/>
  </r>
  <r>
    <x v="123"/>
    <s v="Asahan Meja 7923"/>
    <n v="12"/>
    <s v="144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asahanmeja7923144pcuntana"/>
    <n v="144"/>
    <s v="PCS"/>
    <m/>
  </r>
  <r>
    <x v="0"/>
    <s v="Asahan Meja 8004 A motif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004amotif120pcuntana"/>
    <n v="120"/>
    <s v="PCS"/>
    <m/>
  </r>
  <r>
    <x v="0"/>
    <s v="Asahan Meja 8005 A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005a120lsuntana"/>
    <n v="120"/>
    <s v="LSN"/>
    <m/>
  </r>
  <r>
    <x v="124"/>
    <s v="Asahan Meja 826 kotak motif"/>
    <n v="22"/>
    <s v="180 pc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asahanmeja826kotakmotif180pcuntana"/>
    <n v="180"/>
    <s v="PCS"/>
    <m/>
  </r>
  <r>
    <x v="0"/>
    <s v="Asahan Meja 8621 Dragon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621dragon96pcuntana"/>
    <n v="96"/>
    <s v="PCS"/>
    <m/>
  </r>
  <r>
    <x v="0"/>
    <s v="Asahan meja 8803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80396pcuntana"/>
    <n v="96"/>
    <s v="PCS"/>
    <m/>
  </r>
  <r>
    <x v="0"/>
    <s v="Asahan Meja 8808A blk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808ablk120pcuntana"/>
    <n v="120"/>
    <s v="PCS"/>
    <m/>
  </r>
  <r>
    <x v="0"/>
    <s v="Asahan meja 8909"/>
    <n v="0"/>
    <s v="9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90990pcsuntana"/>
    <n v="90"/>
    <s v="PCS"/>
    <m/>
  </r>
  <r>
    <x v="0"/>
    <s v="Asahan meja 8909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890996pcsuntana"/>
    <n v="96"/>
    <s v="PCS"/>
    <m/>
  </r>
  <r>
    <x v="125"/>
    <s v="Asahan Meja 9163"/>
    <n v="7"/>
    <s v="144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asahanmeja9163144pcuntana"/>
    <n v="144"/>
    <s v="PCS"/>
    <m/>
  </r>
  <r>
    <x v="126"/>
    <s v="Asahan meja 9233"/>
    <n v="16"/>
    <s v="144 pc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asahanmeja9233144pcsuntana"/>
    <n v="144"/>
    <s v="PCS"/>
    <m/>
  </r>
  <r>
    <x v="127"/>
    <s v="Asahan Meja A 33"/>
    <n v="15"/>
    <s v="96 PC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asahanmejaa3396pcsuntana"/>
    <n v="96"/>
    <s v="PCS"/>
    <m/>
  </r>
  <r>
    <x v="128"/>
    <s v="Asahan Meja A002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mejaa00296pcuntana"/>
    <n v="96"/>
    <s v="PCS"/>
    <m/>
  </r>
  <r>
    <x v="0"/>
    <s v="Asahan Meja CL 204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cl204120pcuntana"/>
    <n v="120"/>
    <s v="PCS"/>
    <m/>
  </r>
  <r>
    <x v="0"/>
    <s v="Asahan Meja S 227 Telephone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s227telephone72pcuntana"/>
    <n v="72"/>
    <s v="PCS"/>
    <m/>
  </r>
  <r>
    <x v="0"/>
    <s v="Asahan Meja S 229 EGG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s229egg120pcuntana"/>
    <n v="120"/>
    <s v="PCS"/>
    <m/>
  </r>
  <r>
    <x v="0"/>
    <s v="Asahan Meja S 5226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s5226120pcuntana"/>
    <n v="120"/>
    <s v="PCS"/>
    <m/>
  </r>
  <r>
    <x v="129"/>
    <s v="Asahan Meja S 5227"/>
    <n v="4"/>
    <s v="1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mejas5227120pcuntana"/>
    <n v="120"/>
    <s v="PCS"/>
    <m/>
  </r>
  <r>
    <x v="0"/>
    <s v="Asahan meja S233"/>
    <n v="0"/>
    <s v="1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s233180pcuntana"/>
    <n v="180"/>
    <s v="PCS"/>
    <m/>
  </r>
  <r>
    <x v="130"/>
    <s v="Asahan Meja S530"/>
    <n v="1"/>
    <s v="1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mejas530180pcuntana"/>
    <n v="180"/>
    <s v="PCS"/>
    <m/>
  </r>
  <r>
    <x v="131"/>
    <s v="Asahan Meja S558"/>
    <n v="9"/>
    <s v="96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asahanmejas55896pcuntana"/>
    <n v="96"/>
    <s v="PCS"/>
    <m/>
  </r>
  <r>
    <x v="132"/>
    <s v="Asahan Meja SX 0057"/>
    <n v="10"/>
    <s v="72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asahanmejasx005772pcuntana"/>
    <n v="72"/>
    <s v="PCS"/>
    <m/>
  </r>
  <r>
    <x v="0"/>
    <s v="Asahan Meja TG 3081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tg308196pcuntana"/>
    <n v="96"/>
    <s v="PCS"/>
    <m/>
  </r>
  <r>
    <x v="133"/>
    <s v="Asahan Meja XC S223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mejaxcs223120pcuntana"/>
    <n v="120"/>
    <s v="PCS"/>
    <m/>
  </r>
  <r>
    <x v="0"/>
    <s v="Asahan Meja XLG SX-0096-02L"/>
    <n v="0"/>
    <s v="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xlgsx009602l8pcsuntana"/>
    <n v="8"/>
    <s v="PCS"/>
    <m/>
  </r>
  <r>
    <x v="134"/>
    <s v="Asahan Meja XM 8005"/>
    <n v="68"/>
    <s v="120 pc"/>
    <n v="68"/>
    <n v="68"/>
    <m/>
    <m/>
    <n v="0"/>
    <n v="0"/>
    <s v=""/>
    <n v="0"/>
    <n v="68"/>
    <m/>
    <s v=""/>
    <n v="68"/>
    <m/>
    <s v=""/>
    <n v="68"/>
    <m/>
    <s v=""/>
    <n v="68"/>
    <m/>
    <s v=""/>
    <n v="68"/>
    <m/>
    <s v="asahanmejaxm8005120pcuntana"/>
    <n v="120"/>
    <s v="PCS"/>
    <m/>
  </r>
  <r>
    <x v="0"/>
    <s v="Asahan Meja XM 8909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mejaxm890996pcuntana"/>
    <n v="96"/>
    <s v="PCS"/>
    <m/>
  </r>
  <r>
    <x v="135"/>
    <s v="Asahan Mono 908 (1x32)"/>
    <n v="1"/>
    <s v="4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mono9081x3240boxuntana"/>
    <n v="40"/>
    <s v="BOX"/>
    <m/>
  </r>
  <r>
    <x v="136"/>
    <s v="Asahan P 527 (48)"/>
    <n v="1"/>
    <s v="3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p5274836boxuntana"/>
    <n v="36"/>
    <s v="BOX"/>
    <m/>
  </r>
  <r>
    <x v="137"/>
    <s v="Asahan Payu 823 Ayam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23ayam120boxuntana"/>
    <n v="120"/>
    <s v="BOX"/>
    <m/>
  </r>
  <r>
    <x v="0"/>
    <s v="Asahan Payu 824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24120boxuntana"/>
    <n v="120"/>
    <s v="BOX"/>
    <m/>
  </r>
  <r>
    <x v="138"/>
    <s v="Asahan Payu 825 Kuda"/>
    <n v="2"/>
    <s v="12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payu825kuda120boxuntana"/>
    <n v="120"/>
    <s v="BOX"/>
    <m/>
  </r>
  <r>
    <x v="0"/>
    <s v="Asahan Payu 826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26120boxuntana"/>
    <n v="120"/>
    <s v="BOX"/>
    <m/>
  </r>
  <r>
    <x v="139"/>
    <s v="Asahan Payu 827 Angsa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27angsa120boxuntana"/>
    <n v="120"/>
    <s v="BOX"/>
    <m/>
  </r>
  <r>
    <x v="0"/>
    <s v="Asahan Payu 828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28120boxuntana"/>
    <n v="120"/>
    <s v="BOX"/>
    <m/>
  </r>
  <r>
    <x v="0"/>
    <s v="Asahan Payu 829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29120boxuntana"/>
    <n v="120"/>
    <s v="BOX"/>
    <m/>
  </r>
  <r>
    <x v="140"/>
    <s v="Asahan Payu 830 Kupu-Kupu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30kupukupu120boxuntana"/>
    <n v="120"/>
    <s v="BOX"/>
    <m/>
  </r>
  <r>
    <x v="141"/>
    <s v="Asahan Payu 831 Ikan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31ikan120boxuntana"/>
    <n v="120"/>
    <s v="BOX"/>
    <m/>
  </r>
  <r>
    <x v="0"/>
    <s v="Asahan Payu 832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2120boxuntana"/>
    <n v="120"/>
    <s v="BOX"/>
    <m/>
  </r>
  <r>
    <x v="0"/>
    <s v="Asahan Payu 833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3120boxuntana"/>
    <n v="120"/>
    <s v="BOX"/>
    <m/>
  </r>
  <r>
    <x v="0"/>
    <s v="Asahan Payu 834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4120boxuntana"/>
    <n v="120"/>
    <s v="BOX"/>
    <m/>
  </r>
  <r>
    <x v="0"/>
    <s v="Asahan Payu 835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5120boxuntana"/>
    <n v="120"/>
    <s v="BOX"/>
    <m/>
  </r>
  <r>
    <x v="0"/>
    <s v="Asahan Payu 836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6120boxuntana"/>
    <n v="120"/>
    <s v="BOX"/>
    <m/>
  </r>
  <r>
    <x v="0"/>
    <s v="Asahan Payu 837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7120boxuntana"/>
    <n v="120"/>
    <s v="BOX"/>
    <m/>
  </r>
  <r>
    <x v="0"/>
    <s v="Asahan Payu 838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8120boxuntana"/>
    <n v="120"/>
    <s v="BOX"/>
    <m/>
  </r>
  <r>
    <x v="0"/>
    <s v="Asahan Payu 839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39120boxuntana"/>
    <n v="120"/>
    <s v="BOX"/>
    <m/>
  </r>
  <r>
    <x v="0"/>
    <s v="Asahan Payu 840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0120boxuntana"/>
    <n v="120"/>
    <s v="BOX"/>
    <m/>
  </r>
  <r>
    <x v="0"/>
    <s v="Asahan Payu 841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1120boxuntana"/>
    <n v="120"/>
    <s v="BOX"/>
    <m/>
  </r>
  <r>
    <x v="0"/>
    <s v="Asahan Payu 842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2120boxuntana"/>
    <n v="120"/>
    <s v="BOX"/>
    <m/>
  </r>
  <r>
    <x v="0"/>
    <s v="Asahan Payu 843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3120boxuntana"/>
    <n v="120"/>
    <s v="BOX"/>
    <m/>
  </r>
  <r>
    <x v="0"/>
    <s v="Asahan Payu 844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4120boxuntana"/>
    <n v="120"/>
    <s v="BOX"/>
    <m/>
  </r>
  <r>
    <x v="142"/>
    <s v="Asahan Payu 845 Kepiting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45kepiting120boxuntana"/>
    <n v="120"/>
    <s v="BOX"/>
    <m/>
  </r>
  <r>
    <x v="143"/>
    <s v="Asahan Payu 846 Kuda Goyang"/>
    <n v="6"/>
    <s v="12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asahanpayu846kudagoyang120boxuntana"/>
    <n v="120"/>
    <s v="BOX"/>
    <m/>
  </r>
  <r>
    <x v="144"/>
    <s v="Asahan Payu 847 Kura-Kura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47kurakura120boxuntana"/>
    <n v="120"/>
    <s v="BOX"/>
    <m/>
  </r>
  <r>
    <x v="0"/>
    <s v="Asahan Payu 848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48120boxuntana"/>
    <n v="120"/>
    <s v="BOX"/>
    <m/>
  </r>
  <r>
    <x v="145"/>
    <s v="Asahan Payu 849 Stroberi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49stroberi120boxuntana"/>
    <n v="120"/>
    <s v="BOX"/>
    <m/>
  </r>
  <r>
    <x v="0"/>
    <s v="Asahan Payu 850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0120boxuntana"/>
    <n v="120"/>
    <s v="BOX"/>
    <m/>
  </r>
  <r>
    <x v="146"/>
    <s v="Asahan Payu 851 Permen"/>
    <n v="1"/>
    <s v="1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payu851permen120boxuntana"/>
    <n v="120"/>
    <s v="BOX"/>
    <m/>
  </r>
  <r>
    <x v="0"/>
    <s v="Asahan Payu 852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2120boxuntana"/>
    <n v="120"/>
    <s v="BOX"/>
    <m/>
  </r>
  <r>
    <x v="0"/>
    <s v="Asahan Payu 853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3120boxuntana"/>
    <n v="120"/>
    <s v="BOX"/>
    <m/>
  </r>
  <r>
    <x v="0"/>
    <s v="Asahan Payu 854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4120boxuntana"/>
    <n v="120"/>
    <s v="BOX"/>
    <m/>
  </r>
  <r>
    <x v="0"/>
    <s v="Asahan Payu 855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5120boxuntana"/>
    <n v="120"/>
    <s v="BOX"/>
    <m/>
  </r>
  <r>
    <x v="147"/>
    <s v="Asahan Payu 856 Anjing"/>
    <n v="4"/>
    <s v="1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payu856anjing120boxuntana"/>
    <n v="120"/>
    <s v="BOX"/>
    <m/>
  </r>
  <r>
    <x v="0"/>
    <s v="Asahan Payu 857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7120boxuntana"/>
    <n v="120"/>
    <s v="BOX"/>
    <m/>
  </r>
  <r>
    <x v="0"/>
    <s v="Asahan Payu 858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8120boxuntana"/>
    <n v="120"/>
    <s v="BOX"/>
    <m/>
  </r>
  <r>
    <x v="0"/>
    <s v="Asahan Payu 859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59120boxuntana"/>
    <n v="120"/>
    <s v="BOX"/>
    <m/>
  </r>
  <r>
    <x v="0"/>
    <s v="Asahan Payu 860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0120boxuntana"/>
    <n v="120"/>
    <s v="BOX"/>
    <m/>
  </r>
  <r>
    <x v="0"/>
    <s v="Asahan Payu 861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1120boxuntana"/>
    <n v="120"/>
    <s v="BOX"/>
    <m/>
  </r>
  <r>
    <x v="0"/>
    <s v="Asahan Payu 862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2120boxuntana"/>
    <n v="120"/>
    <s v="BOX"/>
    <m/>
  </r>
  <r>
    <x v="0"/>
    <s v="Asahan Payu 863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3120boxuntana"/>
    <n v="120"/>
    <s v="BOX"/>
    <m/>
  </r>
  <r>
    <x v="0"/>
    <s v="Asahan Payu 864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4120boxuntana"/>
    <n v="120"/>
    <s v="BOX"/>
    <m/>
  </r>
  <r>
    <x v="0"/>
    <s v="Asahan Payu 865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5120boxuntana"/>
    <n v="120"/>
    <s v="BOX"/>
    <m/>
  </r>
  <r>
    <x v="0"/>
    <s v="Asahan Payu 866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6120boxuntana"/>
    <n v="120"/>
    <s v="BOX"/>
    <m/>
  </r>
  <r>
    <x v="0"/>
    <s v="Asahan Payu 867"/>
    <n v="0"/>
    <s v="1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payu867120boxuntana"/>
    <n v="120"/>
    <s v="BOX"/>
    <m/>
  </r>
  <r>
    <x v="148"/>
    <s v="Asahan pensil K 2177"/>
    <n v="136"/>
    <s v="60 ls"/>
    <n v="136"/>
    <n v="136"/>
    <m/>
    <m/>
    <n v="0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n v="60"/>
    <s v="LSN"/>
    <m/>
  </r>
  <r>
    <x v="149"/>
    <s v="Asahan pensil TF 987"/>
    <n v="33"/>
    <s v="36 ls"/>
    <n v="33"/>
    <n v="33"/>
    <m/>
    <m/>
    <n v="0"/>
    <n v="0"/>
    <s v=""/>
    <n v="0"/>
    <n v="33"/>
    <m/>
    <s v=""/>
    <n v="33"/>
    <m/>
    <s v=""/>
    <n v="33"/>
    <m/>
    <s v=""/>
    <n v="33"/>
    <m/>
    <s v=""/>
    <n v="33"/>
    <m/>
    <s v="asahanpensiltf98736lsuntana"/>
    <n v="36"/>
    <s v="LSN"/>
    <m/>
  </r>
  <r>
    <x v="150"/>
    <s v="Asahan pot 8022 (24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pot80222448boxuntana"/>
    <n v="48"/>
    <s v="BOX"/>
    <m/>
  </r>
  <r>
    <x v="151"/>
    <s v="Asahan pot R 3009 (54) "/>
    <n v="2"/>
    <s v="40 pot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potr30095440potuntana"/>
    <n v="40"/>
    <s v="POT"/>
    <m/>
  </r>
  <r>
    <x v="152"/>
    <s v="Asahan R 6024 (48)"/>
    <n v="1"/>
    <s v="4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r60244840boxuntana"/>
    <n v="40"/>
    <s v="BOX"/>
    <m/>
  </r>
  <r>
    <x v="153"/>
    <s v="Asahan RC 6008"/>
    <n v="23"/>
    <s v="128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asahanrc6008128lsuntana"/>
    <n v="128"/>
    <s v="LSN"/>
    <m/>
  </r>
  <r>
    <x v="154"/>
    <s v="Asahan RC 6023"/>
    <n v="117"/>
    <s v="72 ls"/>
    <n v="146"/>
    <n v="117"/>
    <m/>
    <m/>
    <n v="0"/>
    <n v="0"/>
    <s v=""/>
    <n v="0"/>
    <n v="117"/>
    <m/>
    <s v=""/>
    <n v="117"/>
    <m/>
    <n v="29"/>
    <n v="146"/>
    <m/>
    <s v=""/>
    <n v="146"/>
    <m/>
    <s v=""/>
    <n v="146"/>
    <m/>
    <s v="asahanrc602372lsuntana"/>
    <n v="72"/>
    <s v="LSN"/>
    <m/>
  </r>
  <r>
    <x v="155"/>
    <s v="Asahan RC 6029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rc602940lsuntana"/>
    <n v="40"/>
    <s v="LSN"/>
    <m/>
  </r>
  <r>
    <x v="156"/>
    <s v="Asahan RC 6029/ 2H (48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rc60292h4824boxuntana"/>
    <n v="24"/>
    <s v="BOX"/>
    <m/>
  </r>
  <r>
    <x v="0"/>
    <s v="Asahan RC 621 (48)"/>
    <n v="0"/>
    <s v="2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rc6214824boxuntana"/>
    <n v="24"/>
    <s v="BOX"/>
    <m/>
  </r>
  <r>
    <x v="157"/>
    <s v="Asahan RC 8042"/>
    <n v="2"/>
    <s v="24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rc804224boxuntana"/>
    <n v="24"/>
    <s v="BOX"/>
    <m/>
  </r>
  <r>
    <x v="158"/>
    <s v="Asahan RC 8060/ 2H (24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rc80602h2448boxuntana"/>
    <n v="48"/>
    <s v="BOX"/>
    <m/>
  </r>
  <r>
    <x v="159"/>
    <s v="Asahan RC 847 (24)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rc8472448boxuntana"/>
    <n v="48"/>
    <s v="BOX"/>
    <m/>
  </r>
  <r>
    <x v="160"/>
    <s v="Asahan Remcai 894"/>
    <n v="2"/>
    <s v="9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remcai89496lsuntana"/>
    <n v="96"/>
    <s v="LSN"/>
    <m/>
  </r>
  <r>
    <x v="161"/>
    <s v="Asahan Remcai RC 6016"/>
    <n v="5"/>
    <s v="96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asahanremcairc601696lsuntana"/>
    <n v="96"/>
    <s v="LSN"/>
    <m/>
  </r>
  <r>
    <x v="162"/>
    <s v="Asahan Remcai RC 700"/>
    <n v="4"/>
    <s v="128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remcairc700128lsuntana"/>
    <n v="128"/>
    <s v="LSN"/>
    <m/>
  </r>
  <r>
    <x v="0"/>
    <s v="Asahan SC 201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sc20160lsuntana"/>
    <n v="60"/>
    <s v="LSN"/>
    <m/>
  </r>
  <r>
    <x v="163"/>
    <s v="Asahan SH 203 (24)"/>
    <n v="19"/>
    <s v="120 pot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asahansh20324120potuntana"/>
    <n v="120"/>
    <s v="POT"/>
    <m/>
  </r>
  <r>
    <x v="164"/>
    <s v="Asahan SH 324 jos (48)"/>
    <n v="4"/>
    <s v="90 pot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sh324jos4890potuntana"/>
    <n v="90"/>
    <s v="POT"/>
    <m/>
  </r>
  <r>
    <x v="165"/>
    <s v="Asahan SH 6512 oval Apple Bear (1 box=20)"/>
    <n v="1"/>
    <s v="4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n v="480"/>
    <s v="PCS"/>
    <m/>
  </r>
  <r>
    <x v="166"/>
    <s v="Asahan SP-720 Tabung Coller (1x24)"/>
    <n v="4"/>
    <s v="6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n v="60"/>
    <s v="LSN"/>
    <m/>
  </r>
  <r>
    <x v="167"/>
    <s v="Asahan SR 870B (72)"/>
    <n v="4"/>
    <s v="72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sr870b7272boxuntana"/>
    <n v="72"/>
    <s v="BOX"/>
    <m/>
  </r>
  <r>
    <x v="168"/>
    <s v="Asahan T334 Smile (60 pc)"/>
    <n v="2"/>
    <s v="36 pot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t334smile60pc36potuntana"/>
    <n v="36"/>
    <s v="POT"/>
    <m/>
  </r>
  <r>
    <x v="169"/>
    <s v="Asahan Tabung 231 (24)"/>
    <n v="51"/>
    <s v="120 BOX"/>
    <n v="51"/>
    <n v="51"/>
    <m/>
    <m/>
    <n v="0"/>
    <n v="0"/>
    <s v=""/>
    <n v="0"/>
    <n v="51"/>
    <m/>
    <s v=""/>
    <n v="51"/>
    <m/>
    <s v=""/>
    <n v="51"/>
    <m/>
    <s v=""/>
    <n v="51"/>
    <m/>
    <s v=""/>
    <n v="51"/>
    <m/>
    <s v="asahantabung23124120boxuntana"/>
    <n v="120"/>
    <s v="BOX"/>
    <m/>
  </r>
  <r>
    <x v="170"/>
    <s v="Asahan tabung SP 8865 Ikan"/>
    <n v="2"/>
    <s v="45 box x 4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n v="45"/>
    <s v="BOX"/>
    <s v="x"/>
  </r>
  <r>
    <x v="171"/>
    <s v="Asahan Tas H Potter 378 E (48)"/>
    <n v="1"/>
    <s v="5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tashpotter378e4858boxuntana"/>
    <n v="58"/>
    <s v="BOX"/>
    <m/>
  </r>
  <r>
    <x v="172"/>
    <s v="Asahan Thomas tabung 9938"/>
    <n v="2"/>
    <s v="15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thomastabung9938150boxuntana"/>
    <n v="150"/>
    <s v="BOX"/>
    <m/>
  </r>
  <r>
    <x v="173"/>
    <s v="Asahan Tiko 0531"/>
    <n v="3"/>
    <s v="72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tiko0531720pcsuntana"/>
    <n v="720"/>
    <s v="PCS"/>
    <m/>
  </r>
  <r>
    <x v="0"/>
    <s v="Asahan Tiko 327 Camera (24)"/>
    <n v="0"/>
    <s v="3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tiko327camera2430boxuntana"/>
    <n v="30"/>
    <s v="BOX"/>
    <m/>
  </r>
  <r>
    <x v="174"/>
    <s v="Asahan Tiko 544 (24)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tiko5442420boxuntana"/>
    <n v="20"/>
    <s v="BOX"/>
    <m/>
  </r>
  <r>
    <x v="175"/>
    <s v="Asahan Topi LY-804 (36)"/>
    <n v="8"/>
    <s v="48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asahantopily8043648lsuntana"/>
    <n v="48"/>
    <s v="LSN"/>
    <m/>
  </r>
  <r>
    <x v="0"/>
    <s v="Asahan Topla Golden"/>
    <n v="0"/>
    <s v="14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toplagolden144boxuntana"/>
    <n v="144"/>
    <s v="BOX"/>
    <m/>
  </r>
  <r>
    <x v="176"/>
    <s v="Asahan Toples (50)"/>
    <n v="3"/>
    <s v="24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toples502400pcuntana"/>
    <n v="2400"/>
    <s v="PCS"/>
    <m/>
  </r>
  <r>
    <x v="0"/>
    <s v="Asahan Toples Golden (24)"/>
    <n v="0"/>
    <s v="14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toplesgolden24144boxuntana"/>
    <n v="144"/>
    <s v="BOX"/>
    <m/>
  </r>
  <r>
    <x v="0"/>
    <s v="Asahan Toples R-5842 Kitty"/>
    <n v="0"/>
    <s v="24 TOP 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asahantoplesr5842kitty24topuntana"/>
    <n v="24"/>
    <s v="TOP"/>
    <m/>
  </r>
  <r>
    <x v="177"/>
    <s v="Asahan Toples TPL 5-27"/>
    <n v="22"/>
    <s v="80 box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asahantoplestpl52780boxuntana"/>
    <n v="80"/>
    <s v="BOX"/>
    <m/>
  </r>
  <r>
    <x v="178"/>
    <s v="Asahan TR 340/ GS 340 (24)"/>
    <n v="10"/>
    <s v="60 box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asahantr340gs3402460boxuntana"/>
    <n v="60"/>
    <s v="BOX"/>
    <m/>
  </r>
  <r>
    <x v="179"/>
    <s v="Asahan TR 372 (48)"/>
    <n v="1"/>
    <s v="17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tr3724817boxuntana"/>
    <n v="17"/>
    <s v="BOX"/>
    <m/>
  </r>
  <r>
    <x v="180"/>
    <s v="Asahan TR 385 Hippo (54)"/>
    <n v="15"/>
    <s v="60 BOX)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asahantr385hippo5460boxuntana"/>
    <n v="60"/>
    <s v="BOX"/>
    <m/>
  </r>
  <r>
    <x v="181"/>
    <s v="Asahan TT 906 (60)"/>
    <n v="4"/>
    <s v="4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asahantt9066048boxuntana"/>
    <n v="48"/>
    <s v="BOX"/>
    <m/>
  </r>
  <r>
    <x v="182"/>
    <s v="Asahan TT 910 (48)"/>
    <n v="5"/>
    <s v="48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asahantt9104848boxuntana"/>
    <n v="48"/>
    <s v="BOX"/>
    <m/>
  </r>
  <r>
    <x v="183"/>
    <s v="Asahan TTX-815 (12)"/>
    <n v="3"/>
    <s v="7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asahanttx8151272lsuntana"/>
    <n v="72"/>
    <s v="LSN"/>
    <m/>
  </r>
  <r>
    <x v="184"/>
    <s v="Asahan TX-819 tikus (24)"/>
    <n v="2"/>
    <s v="9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tx819tikus2496lsuntana"/>
    <n v="96"/>
    <s v="LSN"/>
    <m/>
  </r>
  <r>
    <x v="185"/>
    <s v="Asahan XL 376 aircraft (36)"/>
    <n v="2"/>
    <s v="72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asahanxl376aircraft3672boxuntana"/>
    <n v="72"/>
    <s v="BOX"/>
    <m/>
  </r>
  <r>
    <x v="186"/>
    <s v="Asahan Y 8189"/>
    <n v="1"/>
    <s v="3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asahany818936boxuntana"/>
    <n v="36"/>
    <s v="BOX"/>
    <m/>
  </r>
  <r>
    <x v="0"/>
    <s v="Balon angka Lka 3200"/>
    <n v="0"/>
    <s v="5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angkalka320050pkuntana"/>
    <n v="50"/>
    <s v="PAK"/>
    <m/>
  </r>
  <r>
    <x v="187"/>
    <s v="Balon BL 10010"/>
    <n v="8"/>
    <n v="1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alonbl10010100untana"/>
    <n v="100"/>
    <s v="PCS"/>
    <m/>
  </r>
  <r>
    <x v="0"/>
    <s v="Balon BL 100178 M/ P"/>
    <n v="0"/>
    <s v="1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bl100178mp100pakuntana"/>
    <n v="100"/>
    <s v="PAK"/>
    <m/>
  </r>
  <r>
    <x v="188"/>
    <s v="Balon BL 100192"/>
    <n v="1"/>
    <n v="1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bl100192100untana"/>
    <n v="100"/>
    <s v="PCS"/>
    <m/>
  </r>
  <r>
    <x v="189"/>
    <s v="Balon BL 1002"/>
    <n v="12"/>
    <n v="10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balonbl1002100untana"/>
    <n v="100"/>
    <s v="PCS"/>
    <m/>
  </r>
  <r>
    <x v="0"/>
    <s v="Balon BL 10022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bl10022100untana"/>
    <n v="100"/>
    <s v="PCS"/>
    <m/>
  </r>
  <r>
    <x v="190"/>
    <s v="Balon BL 10023"/>
    <n v="17"/>
    <n v="100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balonbl10023100untana"/>
    <n v="100"/>
    <s v="PCS"/>
    <m/>
  </r>
  <r>
    <x v="191"/>
    <s v="Balon BL 10025"/>
    <n v="9"/>
    <n v="10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alonbl10025100untana"/>
    <n v="100"/>
    <s v="PCS"/>
    <m/>
  </r>
  <r>
    <x v="192"/>
    <s v="Balon BL 1003"/>
    <n v="11"/>
    <n v="100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alonbl1003100untana"/>
    <n v="100"/>
    <s v="PCS"/>
    <m/>
  </r>
  <r>
    <x v="193"/>
    <s v="Balon BL 1005"/>
    <n v="9"/>
    <n v="10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alonbl1005100untana"/>
    <n v="100"/>
    <s v="PCS"/>
    <m/>
  </r>
  <r>
    <x v="194"/>
    <s v="Balon BL 1006"/>
    <n v="9"/>
    <n v="10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alonbl1006100untana"/>
    <n v="100"/>
    <s v="PCS"/>
    <m/>
  </r>
  <r>
    <x v="195"/>
    <s v="Balon BL 1007"/>
    <n v="8"/>
    <n v="1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alonbl1007100untana"/>
    <n v="100"/>
    <s v="PCS"/>
    <m/>
  </r>
  <r>
    <x v="196"/>
    <s v="Balon BL 1008"/>
    <n v="7"/>
    <n v="1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alonbl1008100untana"/>
    <n v="100"/>
    <s v="PCS"/>
    <m/>
  </r>
  <r>
    <x v="197"/>
    <s v="Balon BL 10082"/>
    <n v="10"/>
    <n v="100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balonbl10082100untana"/>
    <n v="100"/>
    <s v="PCS"/>
    <m/>
  </r>
  <r>
    <x v="198"/>
    <s v="Balon BL 1009"/>
    <n v="6"/>
    <n v="10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alonbl1009100untana"/>
    <n v="100"/>
    <s v="PCS"/>
    <m/>
  </r>
  <r>
    <x v="199"/>
    <s v="Balon BL 10092"/>
    <n v="7"/>
    <n v="1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alonbl10092100untana"/>
    <n v="100"/>
    <s v="PCS"/>
    <m/>
  </r>
  <r>
    <x v="200"/>
    <s v="Balon Bulan bintang BL 1808"/>
    <n v="1"/>
    <n v="1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bulanbintangbl1808100untana"/>
    <n v="100"/>
    <s v="PCS"/>
    <m/>
  </r>
  <r>
    <x v="0"/>
    <s v="Balon Cacing LPK 2225"/>
    <n v="0"/>
    <n v="1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cacinglpk2225180untana"/>
    <n v="180"/>
    <s v="PCS"/>
    <m/>
  </r>
  <r>
    <x v="0"/>
    <s v="Balon Double BL 2402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doublebl2402100untana"/>
    <n v="100"/>
    <s v="PCS"/>
    <m/>
  </r>
  <r>
    <x v="0"/>
    <s v="Balon Foil metallik angka BFOIA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n v="2000"/>
    <s v="PCS"/>
    <m/>
  </r>
  <r>
    <x v="0"/>
    <s v="Balon FS Bintang Bulan M12"/>
    <n v="0"/>
    <s v="5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fsbintangbulanm1250pakuntana"/>
    <n v="50"/>
    <s v="PAK"/>
    <m/>
  </r>
  <r>
    <x v="0"/>
    <s v="Balon FS Cupcake LKF 3200 M 16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fscupcakelkf3200m1650untana"/>
    <n v="50"/>
    <s v="PCS"/>
    <m/>
  </r>
  <r>
    <x v="201"/>
    <s v="Balon FS HS Warna 20X5 LKF 3200HBW"/>
    <n v="1"/>
    <s v="40 LPG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n v="40"/>
    <s v="LPG"/>
    <m/>
  </r>
  <r>
    <x v="202"/>
    <s v="Balon FS LKF 3200 HB"/>
    <n v="1"/>
    <s v="40 LPG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fslkf3200hb40lpguntana"/>
    <n v="40"/>
    <s v="LPG"/>
    <m/>
  </r>
  <r>
    <x v="0"/>
    <s v="Balon FS love love LKF 3200 M11"/>
    <n v="0"/>
    <s v="5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fslovelovelkf3200m1150pkuntana"/>
    <n v="50"/>
    <s v="PAK"/>
    <m/>
  </r>
  <r>
    <x v="0"/>
    <s v="Balon FS Mickey LKF 3200 M3"/>
    <n v="0"/>
    <s v="5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fsmickeylkf3200m350pkuntana"/>
    <n v="50"/>
    <s v="PAK"/>
    <m/>
  </r>
  <r>
    <x v="203"/>
    <s v="Balon FS polkadot LKF 3200 PP"/>
    <n v="1"/>
    <s v="50 PA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fspolkadotlkf3200pp50pakuntana"/>
    <n v="50"/>
    <s v="PAK"/>
    <m/>
  </r>
  <r>
    <x v="204"/>
    <s v="Balon FS polkadot LKF 3200 PW"/>
    <n v="2"/>
    <s v="50 pk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alonfspolkadotlkf3200pw50pkuntana"/>
    <n v="50"/>
    <s v="PAK"/>
    <m/>
  </r>
  <r>
    <x v="205"/>
    <s v="Balon HB LKF 4W LKF 3200 HB4"/>
    <n v="3"/>
    <s v="40 LPG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alonhblkf4wlkf3200hb440lpguntana"/>
    <n v="40"/>
    <s v="LPG"/>
    <m/>
  </r>
  <r>
    <x v="206"/>
    <s v="Balon Jumbo LJ 1836"/>
    <n v="3"/>
    <n v="40"/>
    <n v="2"/>
    <n v="3"/>
    <n v="2"/>
    <m/>
    <n v="0"/>
    <n v="0"/>
    <n v="-1"/>
    <n v="-1"/>
    <n v="2"/>
    <m/>
    <s v=""/>
    <n v="2"/>
    <m/>
    <s v=""/>
    <n v="2"/>
    <m/>
    <s v=""/>
    <n v="2"/>
    <m/>
    <s v=""/>
    <n v="2"/>
    <m/>
    <s v="balonjumbolj183640untana"/>
    <n v="40"/>
    <s v="PCS"/>
    <m/>
  </r>
  <r>
    <x v="0"/>
    <s v="Balon LKF 3200 HB"/>
    <n v="0"/>
    <s v="40 LP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lkf3200hb40lpguntana"/>
    <n v="40"/>
    <s v="LPG"/>
    <m/>
  </r>
  <r>
    <x v="0"/>
    <s v="Balon LKF 3200 M"/>
    <n v="0"/>
    <s v="4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lkf3200m40pakuntana"/>
    <n v="40"/>
    <s v="PAK"/>
    <m/>
  </r>
  <r>
    <x v="0"/>
    <s v="Balon LKF 3200 M3"/>
    <n v="1"/>
    <s v="40 PAK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balonlkf3200m340pakuntana"/>
    <n v="40"/>
    <s v="PAK"/>
    <m/>
  </r>
  <r>
    <x v="207"/>
    <s v="Balon LKM 2200"/>
    <n v="2"/>
    <s v="60 LPG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alonlkm220060lpguntana"/>
    <n v="60"/>
    <s v="LPG"/>
    <m/>
  </r>
  <r>
    <x v="208"/>
    <s v="Balon LKM 2800"/>
    <n v="1"/>
    <s v="50 LPG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lkm280050lpguntana"/>
    <n v="50"/>
    <s v="LPG"/>
    <m/>
  </r>
  <r>
    <x v="0"/>
    <s v="Balon LKP 2200"/>
    <n v="0"/>
    <s v="60 LP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lkp220060lpguntana"/>
    <n v="60"/>
    <s v="LPG"/>
    <m/>
  </r>
  <r>
    <x v="0"/>
    <s v="Balon LKP 3200"/>
    <n v="0"/>
    <s v="50 LP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lkp320050lpguntana"/>
    <n v="50"/>
    <s v="LPG"/>
    <m/>
  </r>
  <r>
    <x v="209"/>
    <s v="Balon LMP 2200"/>
    <n v="5"/>
    <s v="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alonlmp220060pcuntana"/>
    <n v="60"/>
    <s v="PCS"/>
    <m/>
  </r>
  <r>
    <x v="210"/>
    <s v="Balon Love 1022 20x5 LKL 2200"/>
    <n v="1"/>
    <s v="75 LPG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lonlove102220x5lkl220075lpguntana"/>
    <n v="75"/>
    <s v="LPG"/>
    <m/>
  </r>
  <r>
    <x v="0"/>
    <s v="Balon metalik HB LMS 2800 HB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metalikhblms2800hb50untana"/>
    <n v="50"/>
    <s v="PCS"/>
    <m/>
  </r>
  <r>
    <x v="0"/>
    <s v="Balon metalik LKM 2800"/>
    <n v="0"/>
    <s v="5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metaliklkm280050pkuntana"/>
    <n v="50"/>
    <s v="PAK"/>
    <m/>
  </r>
  <r>
    <x v="0"/>
    <s v="Balon metalik LMP 2800"/>
    <n v="0"/>
    <s v="5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metaliklmp280050pakuntana"/>
    <n v="50"/>
    <s v="PAK"/>
    <m/>
  </r>
  <r>
    <x v="211"/>
    <s v="Balon metalik Yoeker (20)"/>
    <n v="37"/>
    <s v="100 Disp"/>
    <n v="37"/>
    <n v="37"/>
    <m/>
    <m/>
    <n v="0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n v="100"/>
    <s v="DISP"/>
    <m/>
  </r>
  <r>
    <x v="212"/>
    <s v="Balon mickey Kcl (20)"/>
    <n v="4"/>
    <s v="150 Disp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alonmickeykcl20150dispuntana"/>
    <n v="150"/>
    <s v="DISP"/>
    <m/>
  </r>
  <r>
    <x v="0"/>
    <s v="Balon Smile Kuning 20X5 LKS 3200SK"/>
    <n v="1"/>
    <s v="72 LPG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balonsmilekuning20x5lks3200sk72lpguntana"/>
    <n v="72"/>
    <s v="LPG"/>
    <m/>
  </r>
  <r>
    <x v="0"/>
    <s v="Balon Smile Warna LKS 3200 SW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smilewarnalks3200sw50untana"/>
    <n v="50"/>
    <s v="PCS"/>
    <m/>
  </r>
  <r>
    <x v="213"/>
    <s v="Balon Tata Surya KS 1222"/>
    <n v="8"/>
    <s v="80 pk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alontatasuryaks122280pkuntana"/>
    <n v="80"/>
    <s v="PAK"/>
    <m/>
  </r>
  <r>
    <x v="0"/>
    <s v="Balon Zodiak 2260"/>
    <n v="0"/>
    <s v="8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alonzodiak226080pkuntana"/>
    <n v="80"/>
    <s v="PAK"/>
    <m/>
  </r>
  <r>
    <x v="214"/>
    <s v="Bando King (Raja) mix gold/ silver"/>
    <n v="2"/>
    <s v="1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n v="1000"/>
    <s v="PCS"/>
    <m/>
  </r>
  <r>
    <x v="215"/>
    <s v="Bando King (Ratu) gold"/>
    <n v="2"/>
    <s v="6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andokingratugold600pcuntana"/>
    <n v="600"/>
    <s v="PCS"/>
    <m/>
  </r>
  <r>
    <x v="216"/>
    <s v="Banner Ballet B312 BS"/>
    <n v="1"/>
    <s v="4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annerballetb312bs400pcuntana"/>
    <n v="400"/>
    <s v="PCS"/>
    <m/>
  </r>
  <r>
    <x v="217"/>
    <s v="Bensia 03LM4 (6202)"/>
    <n v="35"/>
    <s v="48 BOX (42)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bensia03lm4620248box42untana"/>
    <n v="48"/>
    <s v="BOX"/>
    <n v="-42"/>
  </r>
  <r>
    <x v="218"/>
    <s v="Bensia 04LM1 (5921"/>
    <n v="29"/>
    <s v="48 BOX (50)"/>
    <n v="29"/>
    <n v="29"/>
    <m/>
    <m/>
    <n v="0"/>
    <n v="0"/>
    <s v=""/>
    <n v="0"/>
    <n v="29"/>
    <m/>
    <s v=""/>
    <n v="29"/>
    <m/>
    <s v=""/>
    <n v="29"/>
    <m/>
    <s v=""/>
    <n v="29"/>
    <m/>
    <s v=""/>
    <n v="29"/>
    <m/>
    <s v="bensia04lm1592148box50untana"/>
    <n v="48"/>
    <s v="BOX"/>
    <n v="-50"/>
  </r>
  <r>
    <x v="219"/>
    <s v="Bensia 05LM2 (6021)"/>
    <n v="27"/>
    <s v="48 BOX (42)"/>
    <n v="27"/>
    <n v="27"/>
    <m/>
    <m/>
    <n v="0"/>
    <n v="0"/>
    <s v=""/>
    <n v="0"/>
    <n v="27"/>
    <m/>
    <s v=""/>
    <n v="27"/>
    <m/>
    <s v=""/>
    <n v="27"/>
    <m/>
    <s v=""/>
    <n v="27"/>
    <m/>
    <s v=""/>
    <n v="27"/>
    <m/>
    <s v="bensia05lm2602148box42untana"/>
    <n v="48"/>
    <s v="BOX"/>
    <n v="-42"/>
  </r>
  <r>
    <x v="220"/>
    <s v="Bensia 06 LMH 4M-3 Hati metalik pendek"/>
    <n v="8"/>
    <s v="1152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n v="1152"/>
    <s v="PCS"/>
    <m/>
  </r>
  <r>
    <x v="221"/>
    <s v="Bensia 06LM1 (6034)"/>
    <n v="17"/>
    <s v="48 BOX (36)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bensia06lm1603448box36untana"/>
    <n v="48"/>
    <s v="BOX"/>
    <n v="-36"/>
  </r>
  <r>
    <x v="222"/>
    <s v="Bensia 08LM1 (6221)"/>
    <n v="20"/>
    <s v="48 BOX (36)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bensia08lm1622148box36untana"/>
    <n v="48"/>
    <s v="BOX"/>
    <n v="-36"/>
  </r>
  <r>
    <x v="223"/>
    <s v="Bensia 09LM1 (6213)"/>
    <n v="24"/>
    <s v="48 BOX (42)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bensia09lm1621348box42untana"/>
    <n v="48"/>
    <s v="BOX"/>
    <n v="-42"/>
  </r>
  <r>
    <x v="224"/>
    <s v="Bensia 10LM1 (6209)"/>
    <n v="13"/>
    <s v="48 BOX (50)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bensia10lm1620948box50untana"/>
    <n v="48"/>
    <s v="BOX"/>
    <n v="-50"/>
  </r>
  <r>
    <x v="225"/>
    <s v="Bensia 13LM1 (6212)"/>
    <n v="22"/>
    <s v="48 BOX (50)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bensia13lm1621248box50untana"/>
    <n v="48"/>
    <s v="BOX"/>
    <n v="-50"/>
  </r>
  <r>
    <x v="0"/>
    <s v="Bensia 2C BTS 128"/>
    <n v="0"/>
    <s v="3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2cbts12836boxuntana"/>
    <n v="36"/>
    <s v="BOX"/>
    <m/>
  </r>
  <r>
    <x v="226"/>
    <s v="Bensia 905"/>
    <n v="4"/>
    <s v="1152 pc"/>
    <n v="3"/>
    <n v="4"/>
    <n v="3"/>
    <m/>
    <n v="0"/>
    <n v="0"/>
    <n v="-1"/>
    <n v="-1"/>
    <n v="3"/>
    <m/>
    <s v=""/>
    <n v="3"/>
    <m/>
    <s v=""/>
    <n v="3"/>
    <m/>
    <s v=""/>
    <n v="3"/>
    <m/>
    <s v=""/>
    <n v="3"/>
    <m/>
    <s v="bensia9051152pcuntana"/>
    <n v="1152"/>
    <s v="PCS"/>
    <m/>
  </r>
  <r>
    <x v="227"/>
    <s v="Bensia 909"/>
    <n v="1"/>
    <s v="115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ensia9091152pcuntana"/>
    <n v="1152"/>
    <s v="PCS"/>
    <m/>
  </r>
  <r>
    <x v="228"/>
    <s v="Bensia 9935 pluit (42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ensia9935pluit4248boxuntana"/>
    <n v="48"/>
    <s v="BOX"/>
    <m/>
  </r>
  <r>
    <x v="229"/>
    <s v="Bensia 9938 Cermin Kaca (32)"/>
    <n v="3"/>
    <s v="48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ensia9938cerminkaca3248boxuntana"/>
    <n v="48"/>
    <s v="BOX"/>
    <m/>
  </r>
  <r>
    <x v="0"/>
    <s v="Bensia 9939 A (Faktur) 32"/>
    <n v="0"/>
    <s v="2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9939afaktur3224boxuntana"/>
    <n v="24"/>
    <s v="BOX"/>
    <m/>
  </r>
  <r>
    <x v="0"/>
    <s v="Bensia 9939 Dadu (32)"/>
    <n v="0"/>
    <s v="48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9939dadu3248boxuntana"/>
    <n v="48"/>
    <s v="BOX"/>
    <m/>
  </r>
  <r>
    <x v="230"/>
    <s v="Bensia BAEA 009 (1x50)"/>
    <n v="4"/>
    <s v="4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ensiabaea0091x5048boxuntana"/>
    <n v="48"/>
    <s v="BOX"/>
    <m/>
  </r>
  <r>
    <x v="231"/>
    <s v="Bensia CYD3-1 Smile"/>
    <n v="6"/>
    <s v="1200 set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ensiacyd31smile1200setuntana"/>
    <n v="1200"/>
    <s v="SET"/>
    <m/>
  </r>
  <r>
    <x v="232"/>
    <s v="Bensia CYD3-5 Angel 0322"/>
    <n v="8"/>
    <s v="1200 set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ensiacyd35angel03221200setuntana"/>
    <n v="1200"/>
    <s v="SET"/>
    <m/>
  </r>
  <r>
    <x v="233"/>
    <s v="Bensia CYLN 6203/ 5333"/>
    <n v="30"/>
    <s v="48 BOX (50)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bensiacyln6203533348box50untana"/>
    <n v="48"/>
    <s v="BOX"/>
    <n v="-50"/>
  </r>
  <r>
    <x v="0"/>
    <s v="Bensia Dadu SF 9939A"/>
    <n v="0"/>
    <s v="2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dadusf9939a24boxuntana"/>
    <n v="24"/>
    <s v="BOX"/>
    <m/>
  </r>
  <r>
    <x v="234"/>
    <s v="Bensia Dollar"/>
    <n v="1"/>
    <s v="12 gr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ensiadollar12grsuntana"/>
    <n v="12"/>
    <s v="GRS"/>
    <m/>
  </r>
  <r>
    <x v="235"/>
    <s v="Bensia LT 131 (30 pc) (36)"/>
    <n v="4"/>
    <s v="3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ensialt13130pc3630boxuntana"/>
    <n v="30"/>
    <s v="BOX"/>
    <m/>
  </r>
  <r>
    <x v="0"/>
    <s v="Bensia pluit 9925 A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pluit9925a40boxuntana"/>
    <n v="40"/>
    <s v="BOX"/>
    <m/>
  </r>
  <r>
    <x v="0"/>
    <s v="Bensia SF 9925 A (Pluit 42 F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sf9925apluit42f40boxuntana"/>
    <n v="40"/>
    <s v="BOX"/>
    <m/>
  </r>
  <r>
    <x v="0"/>
    <s v="Bensia SF 9925 B (Tangan 42 F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ensiasf9925btangan42f40boxuntana"/>
    <n v="40"/>
    <s v="BOX"/>
    <m/>
  </r>
  <r>
    <x v="236"/>
    <s v="Bensia SF 9925 C (Biasa)"/>
    <n v="1"/>
    <s v="3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ensiasf9925cbiasa38boxuntana"/>
    <n v="38"/>
    <s v="BOX"/>
    <m/>
  </r>
  <r>
    <x v="237"/>
    <s v="Bensia SF 9925 C (Sendok 42 Biasa)"/>
    <n v="19"/>
    <s v="40 box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n v="40"/>
    <s v="BOX"/>
    <m/>
  </r>
  <r>
    <x v="238"/>
    <s v="Bensia ZC 105 pluit"/>
    <n v="3"/>
    <s v="36 BOX (48)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ensiazc105pluit36box48untana"/>
    <n v="36"/>
    <s v="BOX"/>
    <n v="-48"/>
  </r>
  <r>
    <x v="239"/>
    <s v="Bensia ZC 131 Fan (30 Box) isi 48"/>
    <n v="24"/>
    <s v="1728 pc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n v="1728"/>
    <s v="PCS"/>
    <m/>
  </r>
  <r>
    <x v="240"/>
    <s v="Bensia ZC 9937 (50)"/>
    <n v="23"/>
    <s v="72 box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bensiazc99375072boxuntana"/>
    <n v="72"/>
    <s v="BOX"/>
    <m/>
  </r>
  <r>
    <x v="241"/>
    <s v="Binder Clip 111 Flower (48)"/>
    <n v="1"/>
    <s v="96 Tab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inderclip111flower4896tabuntana"/>
    <n v="96"/>
    <s v="TAB"/>
    <m/>
  </r>
  <r>
    <x v="242"/>
    <s v="Binder Clip 155 Flower (24)"/>
    <n v="2"/>
    <s v="96 Tab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inderclip155flower2496tabuntana"/>
    <n v="96"/>
    <s v="TAB"/>
    <m/>
  </r>
  <r>
    <x v="243"/>
    <s v="Binder Note A5 besi Fancy 4D"/>
    <n v="3"/>
    <s v="1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indernotea5besifancy4d120pcuntana"/>
    <n v="120"/>
    <s v="PCS"/>
    <m/>
  </r>
  <r>
    <x v="244"/>
    <s v="Binder Note A5 Pon GZ-015 Sheepo"/>
    <n v="4"/>
    <s v="9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indernotea5pongz015sheepo96pcuntana"/>
    <n v="96"/>
    <s v="PCS"/>
    <m/>
  </r>
  <r>
    <x v="245"/>
    <s v="Binder Note A5 Pons Plst Dragon(5)/ MM(4)"/>
    <n v="7"/>
    <s v="96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n v="96"/>
    <s v="PCS"/>
    <m/>
  </r>
  <r>
    <x v="0"/>
    <s v="Bk ASB Folio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asbfolio50untana"/>
    <n v="50"/>
    <s v="PCS"/>
    <m/>
  </r>
  <r>
    <x v="0"/>
    <s v="Bk ASB Kwarto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asbkwarto100untana"/>
    <n v="100"/>
    <s v="PCS"/>
    <m/>
  </r>
  <r>
    <x v="0"/>
    <s v="Bk Bank Folio 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bankfolio50untana"/>
    <n v="50"/>
    <s v="PCS"/>
    <m/>
  </r>
  <r>
    <x v="0"/>
    <s v="Bk Bank Kwarto 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bankkwarto100untana"/>
    <n v="100"/>
    <s v="PCS"/>
    <m/>
  </r>
  <r>
    <x v="0"/>
    <s v="Bk BNPP FOLIO (PAJAK)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bnppfoliopajak50untana"/>
    <n v="50"/>
    <s v="PCS"/>
    <m/>
  </r>
  <r>
    <x v="0"/>
    <s v="Bk BNPP Kwarto (PAJAK)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bnppkwartopajak100untana"/>
    <n v="100"/>
    <s v="PCS"/>
    <m/>
  </r>
  <r>
    <x v="0"/>
    <s v="Bk Diari 64K-1502 Curtisan 100lbr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n v="144"/>
    <s v="PCS"/>
    <m/>
  </r>
  <r>
    <x v="0"/>
    <s v="Bk Diari HL-32-1011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101196pcsuntana"/>
    <n v="96"/>
    <s v="PCS"/>
    <m/>
  </r>
  <r>
    <x v="0"/>
    <s v="Bk Diari HL-32-3014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1496pcsuntana"/>
    <n v="96"/>
    <s v="PCS"/>
    <m/>
  </r>
  <r>
    <x v="0"/>
    <s v="Bk Diari HL-32-3041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196pcsuntana"/>
    <n v="96"/>
    <s v="PCS"/>
    <m/>
  </r>
  <r>
    <x v="0"/>
    <s v="Bk Diari HL-32-3042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296pcsuntana"/>
    <n v="96"/>
    <s v="PCS"/>
    <m/>
  </r>
  <r>
    <x v="0"/>
    <s v="Bk Diari HL-32-3045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596pcsuntana"/>
    <n v="96"/>
    <s v="PCS"/>
    <m/>
  </r>
  <r>
    <x v="0"/>
    <s v="Bk Diari HL-32-3046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696pcsuntana"/>
    <n v="96"/>
    <s v="PCS"/>
    <m/>
  </r>
  <r>
    <x v="0"/>
    <s v="Bk Diari HL-32-3047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796pcsuntana"/>
    <n v="96"/>
    <s v="PCS"/>
    <m/>
  </r>
  <r>
    <x v="0"/>
    <s v="Bk Diari HL-32-3049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diarihl32304996pcsuntana"/>
    <n v="96"/>
    <s v="PCS"/>
    <m/>
  </r>
  <r>
    <x v="246"/>
    <s v="Bk Diary 1273"/>
    <n v="1"/>
    <s v="3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kdiary1273300pcuntana"/>
    <n v="300"/>
    <s v="PCS"/>
    <m/>
  </r>
  <r>
    <x v="247"/>
    <s v="Bk Diary 1277"/>
    <n v="2"/>
    <s v="3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diary1277300pcuntana"/>
    <n v="300"/>
    <s v="PCS"/>
    <m/>
  </r>
  <r>
    <x v="0"/>
    <s v="Bk kas Folio"/>
    <n v="0"/>
    <n v="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kasfolio50untana"/>
    <n v="50"/>
    <s v="PCS"/>
    <m/>
  </r>
  <r>
    <x v="0"/>
    <s v="Bk Kas Kwarto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kaskwarto100untana"/>
    <n v="100"/>
    <s v="PCS"/>
    <m/>
  </r>
  <r>
    <x v="248"/>
    <s v="Bk mewarnai &amp; cerita miring"/>
    <n v="26"/>
    <s v="128 ls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n v="128"/>
    <s v="LSN"/>
    <m/>
  </r>
  <r>
    <x v="249"/>
    <s v="Bk mewarnai 21x29 B"/>
    <n v="4"/>
    <s v="6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kmewarnai21x29b600pcuntana"/>
    <n v="600"/>
    <s v="PCS"/>
    <m/>
  </r>
  <r>
    <x v="250"/>
    <s v="Bk Mewarnai 4 Serie Jumbo IF BG 45 Pond"/>
    <n v="3"/>
    <n v="6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kmewarnai4seriejumboifbg45pond600untana"/>
    <n v="600"/>
    <s v="PCS"/>
    <m/>
  </r>
  <r>
    <x v="0"/>
    <s v="Bk mewarnai A5/ Full color"/>
    <n v="0"/>
    <s v="4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a5fullcolor480pcuntana"/>
    <n v="480"/>
    <s v="PCS"/>
    <m/>
  </r>
  <r>
    <x v="251"/>
    <s v="Bk mewarnai ART 8 design (32x50)"/>
    <n v="6"/>
    <s v="160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kmewarnaiart8design32x501600pcuntana"/>
    <n v="1600"/>
    <s v="PCS"/>
    <m/>
  </r>
  <r>
    <x v="0"/>
    <s v="Bk mewarnai ART A4 (8 design)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arta48design600untana"/>
    <n v="600"/>
    <s v="PCS"/>
    <m/>
  </r>
  <r>
    <x v="0"/>
    <s v="Bk Mewarnai ART A4 B"/>
    <n v="0"/>
    <s v="9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arta4b900pcsuntana"/>
    <n v="900"/>
    <s v="PCS"/>
    <m/>
  </r>
  <r>
    <x v="0"/>
    <s v="Bk mewarnai BT 21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bt21600untana"/>
    <n v="600"/>
    <s v="PCS"/>
    <m/>
  </r>
  <r>
    <x v="0"/>
    <s v="Bk Mewarnai BTS 5 2201"/>
    <n v="0"/>
    <s v="8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bts52201800pcsuntana"/>
    <n v="800"/>
    <s v="PCS"/>
    <m/>
  </r>
  <r>
    <x v="252"/>
    <s v="Bk Mewarnai Dot to Dot IF"/>
    <n v="2"/>
    <n v="8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mewarnaidottodotif800untana"/>
    <n v="800"/>
    <s v="PCS"/>
    <m/>
  </r>
  <r>
    <x v="253"/>
    <s v="Bk mewarnai HTL 600-650"/>
    <n v="1"/>
    <s v="1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kmewarnaihtl600650160lsuntana"/>
    <n v="160"/>
    <s v="LSN"/>
    <m/>
  </r>
  <r>
    <x v="0"/>
    <s v="Bk Mewarnai Jumbo (Putri 3) SJ"/>
    <n v="0"/>
    <s v="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putri3sj600pcsuntana"/>
    <n v="600"/>
    <s v="PCS"/>
    <m/>
  </r>
  <r>
    <x v="0"/>
    <s v="Bk mewarnai jumbo 4 Seri IF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4seriif600untana"/>
    <n v="600"/>
    <s v="PCS"/>
    <m/>
  </r>
  <r>
    <x v="254"/>
    <s v="Bk Mewarnai Jumbo Abjad + Angka IF"/>
    <n v="2"/>
    <n v="6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mewarnaijumboabjadangkaif600untana"/>
    <n v="600"/>
    <s v="PCS"/>
    <m/>
  </r>
  <r>
    <x v="0"/>
    <s v="Bk mewarnai jumbo Abjad Angka IF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abjadangkaif600untana"/>
    <n v="600"/>
    <s v="PCS"/>
    <m/>
  </r>
  <r>
    <x v="0"/>
    <s v="Bk mewarnai jumbo Enter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enter600untana"/>
    <n v="600"/>
    <s v="PCS"/>
    <m/>
  </r>
  <r>
    <x v="255"/>
    <s v="Bk Mewarnai Jumbo Fancy Angka/Huruf 1001-1010"/>
    <n v="7"/>
    <n v="12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kmewarnaijumbofancyangkahuruf100110101200untana"/>
    <n v="1200"/>
    <s v="PCS"/>
    <m/>
  </r>
  <r>
    <x v="0"/>
    <s v="Bk mewarnai jumbo kode 8A4-1"/>
    <n v="0"/>
    <s v="12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kode8a411200pcuntana"/>
    <n v="1200"/>
    <s v="PCS"/>
    <m/>
  </r>
  <r>
    <x v="0"/>
    <s v="Bk Mewarnai Jumbo Pond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mewarnaijumbopond600untana"/>
    <n v="600"/>
    <s v="PCS"/>
    <m/>
  </r>
  <r>
    <x v="256"/>
    <s v="Bk Mewarnai Jumbo SJ"/>
    <n v="1"/>
    <s v="6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kmewarnaijumbosj600pcsuntana"/>
    <n v="600"/>
    <s v="PCS"/>
    <m/>
  </r>
  <r>
    <x v="257"/>
    <s v="Bk Spiral Enter 501"/>
    <n v="2"/>
    <s v="16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spiralenter50116lsnuntana"/>
    <n v="16"/>
    <s v="LSN"/>
    <m/>
  </r>
  <r>
    <x v="258"/>
    <s v="Bk Spiral Gliter Happy Cherub G-12 (1 Pk=6)/ A-017 polos"/>
    <n v="6"/>
    <s v="3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n v="30"/>
    <s v="LSN"/>
    <m/>
  </r>
  <r>
    <x v="259"/>
    <s v="Bk Spiral X-019 MM Gliter(3)/ 052 Hk(5)"/>
    <n v="8"/>
    <s v="40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n v="400"/>
    <s v="PCS"/>
    <m/>
  </r>
  <r>
    <x v="260"/>
    <s v="Bk Spiral X-053 MM timbul"/>
    <n v="2"/>
    <s v="4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spiralx053mmtimbul400pcuntana"/>
    <n v="400"/>
    <s v="PCS"/>
    <m/>
  </r>
  <r>
    <x v="0"/>
    <s v="Bk Tabungan Enter"/>
    <n v="0"/>
    <s v="3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tabunganenter3600pcsuntana"/>
    <n v="3600"/>
    <s v="PCS"/>
    <m/>
  </r>
  <r>
    <x v="261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m/>
    <m/>
    <m/>
  </r>
  <r>
    <x v="0"/>
    <s v="Bk/ NB A 318B(1)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nba318b1120pcuntana"/>
    <n v="120"/>
    <s v="PCS"/>
    <m/>
  </r>
  <r>
    <x v="262"/>
    <s v="Bk/ NB A 326K(4)/ A 343K(1)"/>
    <n v="5"/>
    <s v="18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knba326k4a343k1180pcuntana"/>
    <n v="180"/>
    <s v="PCS"/>
    <m/>
  </r>
  <r>
    <x v="263"/>
    <s v="Bk/ NB A 331B"/>
    <n v="2"/>
    <s v="1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nba331b120pcuntana"/>
    <n v="120"/>
    <s v="PCS"/>
    <m/>
  </r>
  <r>
    <x v="264"/>
    <s v="Bk/ NB A 342K"/>
    <n v="9"/>
    <s v="180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knba342k180pcuntana"/>
    <n v="180"/>
    <s v="PCS"/>
    <m/>
  </r>
  <r>
    <x v="265"/>
    <s v="Bk/ NB Kancing A5 Dsy"/>
    <n v="2"/>
    <s v="21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nbkancinga5dsy210pcuntana"/>
    <n v="210"/>
    <s v="PCS"/>
    <m/>
  </r>
  <r>
    <x v="266"/>
    <s v="Bk/ NB Spiral 6650/ 6450 (A6)"/>
    <n v="3"/>
    <s v="2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knbspiral66506450a6240pcuntana"/>
    <n v="240"/>
    <s v="PCS"/>
    <m/>
  </r>
  <r>
    <x v="0"/>
    <s v="Bk/ NB Spiral A6-120 Tab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knbspirala6120tab160pcuntana"/>
    <n v="160"/>
    <s v="PCS"/>
    <m/>
  </r>
  <r>
    <x v="267"/>
    <s v="BkTamu ECO love"/>
    <n v="2"/>
    <s v="7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ktamuecolove7lsuntana"/>
    <n v="7"/>
    <s v="LSN"/>
    <m/>
  </r>
  <r>
    <x v="268"/>
    <s v="Block note Enter 403"/>
    <n v="4"/>
    <s v="20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locknoteenter40320lsnuntana"/>
    <n v="20"/>
    <s v="LSN"/>
    <m/>
  </r>
  <r>
    <x v="269"/>
    <s v="Block note Enter 404"/>
    <n v="1"/>
    <s v="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locknoteenter40440lsnuntana"/>
    <n v="40"/>
    <s v="LSN"/>
    <m/>
  </r>
  <r>
    <x v="270"/>
    <s v="Block note Enter 501"/>
    <n v="1"/>
    <s v="16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locknoteenter50116lsnuntana"/>
    <n v="16"/>
    <s v="LSN"/>
    <m/>
  </r>
  <r>
    <x v="0"/>
    <s v="Block note enter spiral 403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locknoteenterspiral40320lsnuntana"/>
    <n v="20"/>
    <s v="LSN"/>
    <m/>
  </r>
  <r>
    <x v="0"/>
    <s v="Block note enter spiral 404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locknoteenterspiral40440lsnuntana"/>
    <n v="40"/>
    <s v="LSN"/>
    <m/>
  </r>
  <r>
    <x v="271"/>
    <s v="Block Note Kuning Enter"/>
    <n v="1"/>
    <s v="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locknotekuningenter40lsnuntana"/>
    <n v="40"/>
    <s v="LSN"/>
    <m/>
  </r>
  <r>
    <x v="0"/>
    <s v="Block note spiral Enter 501"/>
    <n v="0"/>
    <s v="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locknotespiralenter5016lsnuntana"/>
    <n v="6"/>
    <s v="LSN"/>
    <m/>
  </r>
  <r>
    <x v="272"/>
    <s v="Block Note/ NB A4"/>
    <n v="3"/>
    <s v="72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locknotenba472pcuntana"/>
    <n v="72"/>
    <s v="PCS"/>
    <m/>
  </r>
  <r>
    <x v="0"/>
    <s v="BN 7102 A5-20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7102a52096pcuntana"/>
    <n v="96"/>
    <s v="PCS"/>
    <m/>
  </r>
  <r>
    <x v="0"/>
    <s v="BN A5 60 FPHY 001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0fphy00196pcsuntana"/>
    <n v="96"/>
    <s v="PCS"/>
    <m/>
  </r>
  <r>
    <x v="0"/>
    <s v="BN A5 64833-32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332128pcsuntana"/>
    <n v="128"/>
    <s v="PCS"/>
    <m/>
  </r>
  <r>
    <x v="0"/>
    <s v="BN A5 64833-32K Slow Life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332kslowlife128pcsuntana"/>
    <n v="128"/>
    <s v="PCS"/>
    <m/>
  </r>
  <r>
    <x v="0"/>
    <s v="BN A5 64834-32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432128pcsuntana"/>
    <n v="128"/>
    <s v="PCS"/>
    <m/>
  </r>
  <r>
    <x v="0"/>
    <s v="BN A5 64834-32K Corner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432kcorner128pcsuntana"/>
    <n v="128"/>
    <s v="PCS"/>
    <m/>
  </r>
  <r>
    <x v="0"/>
    <s v="BN A5 64835-32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532128pcsuntana"/>
    <n v="128"/>
    <s v="PCS"/>
    <m/>
  </r>
  <r>
    <x v="0"/>
    <s v="BN A5 64835-32K Basket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532kbasket128pcsuntana"/>
    <n v="128"/>
    <s v="PCS"/>
    <m/>
  </r>
  <r>
    <x v="0"/>
    <s v="BN A5 64836-32K Cute"/>
    <n v="0"/>
    <s v="12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483632kcute128pcsuntana"/>
    <n v="128"/>
    <s v="PCS"/>
    <m/>
  </r>
  <r>
    <x v="0"/>
    <s v="BN A5 93206-32K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9320632k96pcsuntana"/>
    <n v="96"/>
    <s v="PCS"/>
    <m/>
  </r>
  <r>
    <x v="0"/>
    <s v="BN A5 Abstrak 1726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abstrak172672untana"/>
    <n v="72"/>
    <s v="PCS"/>
    <m/>
  </r>
  <r>
    <x v="0"/>
    <s v="BN A5 B 0181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b018172pcsuntana"/>
    <n v="72"/>
    <s v="PCS"/>
    <m/>
  </r>
  <r>
    <x v="0"/>
    <s v="BN A5 Bo.164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bo16496pcuntana"/>
    <n v="96"/>
    <s v="PCS"/>
    <m/>
  </r>
  <r>
    <x v="0"/>
    <s v="BN A5 Diyuan DW.A5-03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diyuandwa503120pcuntana"/>
    <n v="120"/>
    <s v="PCS"/>
    <m/>
  </r>
  <r>
    <x v="0"/>
    <s v="BN A5 ETJ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etj144pcuntana"/>
    <n v="144"/>
    <s v="PCS"/>
    <m/>
  </r>
  <r>
    <x v="273"/>
    <s v="BN A5 Fancy"/>
    <n v="2"/>
    <s v="18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na5fancy180pcsuntana"/>
    <n v="180"/>
    <s v="PCS"/>
    <m/>
  </r>
  <r>
    <x v="274"/>
    <s v="BN A5 Fancy 0913 (Minion)"/>
    <n v="1"/>
    <s v="7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a5fancy0913minion72pcuntana"/>
    <n v="72"/>
    <s v="PCS"/>
    <m/>
  </r>
  <r>
    <x v="0"/>
    <s v="BN A5 FPHY 001"/>
    <n v="0"/>
    <n v="96"/>
    <n v="0"/>
    <n v="0"/>
    <n v="2"/>
    <m/>
    <n v="0"/>
    <n v="0"/>
    <n v="2"/>
    <n v="2"/>
    <n v="2"/>
    <n v="0"/>
    <n v="-2"/>
    <n v="0"/>
    <m/>
    <s v=""/>
    <n v="0"/>
    <m/>
    <s v=""/>
    <n v="0"/>
    <m/>
    <s v=""/>
    <n v="0"/>
    <m/>
    <s v="bna5fphy00196untana"/>
    <n v="96"/>
    <s v="PCS"/>
    <m/>
  </r>
  <r>
    <x v="0"/>
    <s v="BN A5 FPHY 002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fphy00296pcsuntana"/>
    <n v="96"/>
    <s v="PCS"/>
    <m/>
  </r>
  <r>
    <x v="0"/>
    <s v="BN A5 Gasta 1510 Jahit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1510jahit100untana"/>
    <n v="100"/>
    <s v="PCS"/>
    <m/>
  </r>
  <r>
    <x v="0"/>
    <s v="Bn A5 Gasta HP 2005 P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hp2005p72pcsuntana"/>
    <n v="72"/>
    <s v="PCS"/>
    <m/>
  </r>
  <r>
    <x v="275"/>
    <s v="Bn A5 Gasta HP 2006 T"/>
    <n v="1"/>
    <s v="72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a5gastahp2006t72pcsuntana"/>
    <n v="72"/>
    <s v="PCS"/>
    <m/>
  </r>
  <r>
    <x v="0"/>
    <s v="Bn A5 Gasta HP 2007 F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hp2007f72pcsuntana"/>
    <n v="72"/>
    <s v="PCS"/>
    <m/>
  </r>
  <r>
    <x v="0"/>
    <s v="Bn A5 Gasta HP 2008 P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hp2008p72pcsuntana"/>
    <n v="72"/>
    <s v="PCS"/>
    <m/>
  </r>
  <r>
    <x v="0"/>
    <s v="Bn A5 Gasta HP 2009 T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hp2009t72pcsuntana"/>
    <n v="72"/>
    <s v="PCS"/>
    <m/>
  </r>
  <r>
    <x v="0"/>
    <s v="Bn A5 Gasta P 2001 F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p2001f72pcsuntana"/>
    <n v="72"/>
    <s v="PCS"/>
    <m/>
  </r>
  <r>
    <x v="0"/>
    <s v="Bn A5 Gasta P 2002 P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p2002p72pcsuntana"/>
    <n v="72"/>
    <s v="PCS"/>
    <m/>
  </r>
  <r>
    <x v="0"/>
    <s v="Bn A5 Gasta P 2002 T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gastap2002t72pcsuntana"/>
    <n v="72"/>
    <s v="PCS"/>
    <m/>
  </r>
  <r>
    <x v="0"/>
    <s v="Bn A5 Microtop BT 36 Batik"/>
    <n v="1"/>
    <s v="120 PCS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bna5microtopbt36batik120pcsuntana"/>
    <n v="120"/>
    <s v="PCS"/>
    <m/>
  </r>
  <r>
    <x v="0"/>
    <s v="Bn A5 Microtop CM 36 Campus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microtopcm36campus120pcsuntana"/>
    <n v="120"/>
    <s v="PCS"/>
    <m/>
  </r>
  <r>
    <x v="0"/>
    <s v="BN A5 Microtop UT 35 University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n v="120"/>
    <s v="PCS"/>
    <m/>
  </r>
  <r>
    <x v="0"/>
    <s v="BN A5 Rabbit/ koala"/>
    <n v="0"/>
    <s v="6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rabbitkoala66pcuntana"/>
    <n v="66"/>
    <s v="PCS"/>
    <m/>
  </r>
  <r>
    <x v="276"/>
    <s v="BN A5 Sika B(1)/ or(1) ring 20"/>
    <n v="2"/>
    <n v="72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na5sikab1or1ring2072untana"/>
    <n v="72"/>
    <s v="PCS"/>
    <m/>
  </r>
  <r>
    <x v="277"/>
    <s v="BN A5 Sika Kuning ring 20"/>
    <n v="1"/>
    <n v="72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a5sikakuningring2072untana"/>
    <n v="72"/>
    <s v="PCS"/>
    <m/>
  </r>
  <r>
    <x v="0"/>
    <s v="Bn A5 Walito BH 1723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walitobh172360pcsuntana"/>
    <n v="60"/>
    <s v="PCS"/>
    <m/>
  </r>
  <r>
    <x v="0"/>
    <s v="BN A5-20 H-1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20h172pcsuntana"/>
    <n v="72"/>
    <s v="PCS"/>
    <m/>
  </r>
  <r>
    <x v="0"/>
    <s v="BN A5-60 FPHY002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a560fphy00296pcsuntana"/>
    <n v="96"/>
    <s v="PCS"/>
    <m/>
  </r>
  <r>
    <x v="278"/>
    <s v="Bn B5 1012"/>
    <n v="3"/>
    <s v="96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nb5101296pcsuntana"/>
    <n v="96"/>
    <s v="PCS"/>
    <m/>
  </r>
  <r>
    <x v="0"/>
    <s v="Bn B5 1909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190996untana"/>
    <n v="96"/>
    <s v="PCS"/>
    <m/>
  </r>
  <r>
    <x v="0"/>
    <s v="BN B5 26H-3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26h372untana"/>
    <n v="72"/>
    <s v="PCS"/>
    <m/>
  </r>
  <r>
    <x v="0"/>
    <s v="BN B5 5938-32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59383296untana"/>
    <n v="96"/>
    <s v="PCS"/>
    <m/>
  </r>
  <r>
    <x v="0"/>
    <s v="BN B5 60 FPHY 001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60fphy00172pcsuntana"/>
    <n v="72"/>
    <s v="PCS"/>
    <m/>
  </r>
  <r>
    <x v="0"/>
    <s v="BN B5 8102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810272pcsuntana"/>
    <n v="72"/>
    <s v="PCS"/>
    <m/>
  </r>
  <r>
    <x v="0"/>
    <s v="BN B5 93.833-16K Slow Life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316kslowlife96pcsuntana"/>
    <n v="96"/>
    <s v="PCS"/>
    <m/>
  </r>
  <r>
    <x v="0"/>
    <s v="BN B5 93.834-16K Corner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416kcorner96pcsuntana"/>
    <n v="96"/>
    <s v="PCS"/>
    <m/>
  </r>
  <r>
    <x v="0"/>
    <s v="BN B5 93.835-16K Street Basket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516kstreetbasket96pcsuntana"/>
    <n v="96"/>
    <s v="PCS"/>
    <m/>
  </r>
  <r>
    <x v="0"/>
    <s v="BN B5 93.836-16K Cute Activity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616kcuteactivity96pcsuntana"/>
    <n v="96"/>
    <s v="PCS"/>
    <m/>
  </r>
  <r>
    <x v="0"/>
    <s v="BN B5 93833-16K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316k96untana"/>
    <n v="96"/>
    <s v="PCS"/>
    <m/>
  </r>
  <r>
    <x v="0"/>
    <s v="BN B5 93834 16K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416k96pcsuntana"/>
    <n v="96"/>
    <s v="PCS"/>
    <m/>
  </r>
  <r>
    <x v="0"/>
    <s v="BN B5 93835-16K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516k96untana"/>
    <n v="96"/>
    <s v="PCS"/>
    <m/>
  </r>
  <r>
    <x v="0"/>
    <s v="BN B5 93836 (1), 93833 (1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6193833196pcsuntana"/>
    <n v="96"/>
    <s v="PCS"/>
    <m/>
  </r>
  <r>
    <x v="0"/>
    <s v="BN B5 93836-16K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9383616k96untana"/>
    <n v="96"/>
    <s v="PCS"/>
    <m/>
  </r>
  <r>
    <x v="0"/>
    <s v="BN B5 Abstrak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abstrak60pcsuntana"/>
    <n v="60"/>
    <s v="PCS"/>
    <m/>
  </r>
  <r>
    <x v="0"/>
    <s v="BN B5 B 0181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b018172untana"/>
    <n v="72"/>
    <s v="PCS"/>
    <m/>
  </r>
  <r>
    <x v="0"/>
    <s v="BN B5 FPHY 001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fphy00172untana"/>
    <n v="72"/>
    <s v="PCS"/>
    <m/>
  </r>
  <r>
    <x v="0"/>
    <s v="BN B5 FPHY 002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fphy00272untana"/>
    <n v="72"/>
    <s v="PCS"/>
    <m/>
  </r>
  <r>
    <x v="0"/>
    <s v="Bn B5 Gasta CL 1909 College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cl1909college96pcsuntana"/>
    <n v="96"/>
    <s v="PCS"/>
    <m/>
  </r>
  <r>
    <x v="0"/>
    <s v="Bn B5 Gasta CM 1909 Campus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cm1909campus96pcsuntana"/>
    <n v="96"/>
    <s v="PCS"/>
    <m/>
  </r>
  <r>
    <x v="0"/>
    <s v="Bn B5 Gasta HP 2605 P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hp2605p48pcsuntana"/>
    <n v="48"/>
    <s v="PCS"/>
    <m/>
  </r>
  <r>
    <x v="0"/>
    <s v="Bn B5 Gasta HP 2606 T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hp2606t48pcsuntana"/>
    <n v="48"/>
    <s v="PCS"/>
    <m/>
  </r>
  <r>
    <x v="0"/>
    <s v="Bn B5 Gasta HP 2607 F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hp2607f48pcsuntana"/>
    <n v="48"/>
    <s v="PCS"/>
    <m/>
  </r>
  <r>
    <x v="0"/>
    <s v="Bn B5 Gasta P 2601 F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p2601f48pcsuntana"/>
    <n v="48"/>
    <s v="PCS"/>
    <m/>
  </r>
  <r>
    <x v="0"/>
    <s v="Bn B5 Gasta P 2602 P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p2602p48pcsuntana"/>
    <n v="48"/>
    <s v="PCS"/>
    <m/>
  </r>
  <r>
    <x v="0"/>
    <s v="Bn B5 Gasta P 2602 T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p2602t48pcsuntana"/>
    <n v="48"/>
    <s v="PCS"/>
    <m/>
  </r>
  <r>
    <x v="0"/>
    <s v="Bn B5 Gasta Slip BT 65 Batik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slipbt65batik96pcsuntana"/>
    <n v="96"/>
    <s v="PCS"/>
    <m/>
  </r>
  <r>
    <x v="0"/>
    <s v="Bn B5 Gasta UN 1909 University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gastaun1909university96pcsuntana"/>
    <n v="96"/>
    <s v="PCS"/>
    <m/>
  </r>
  <r>
    <x v="0"/>
    <s v="BN B5 warna koala"/>
    <n v="0"/>
    <s v="5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b5warnakoala54pcuntana"/>
    <n v="54"/>
    <s v="PCS"/>
    <m/>
  </r>
  <r>
    <x v="0"/>
    <s v="BN Gasta A5 1510 Jahit"/>
    <n v="0"/>
    <s v="1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gastaa51510jahit100pcsuntana"/>
    <n v="100"/>
    <s v="PCS"/>
    <m/>
  </r>
  <r>
    <x v="0"/>
    <s v="BN gasta A5 2005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gastaa5200572pcsuntana"/>
    <n v="72"/>
    <s v="PCS"/>
    <m/>
  </r>
  <r>
    <x v="0"/>
    <s v="BN Gasta A5 W2 77725-25 Vintage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n v="120"/>
    <s v="PCS"/>
    <m/>
  </r>
  <r>
    <x v="0"/>
    <s v="BN Gasta B5 B 65 Batik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gastab5b65batik96pcsuntana"/>
    <n v="96"/>
    <s v="PCS"/>
    <m/>
  </r>
  <r>
    <x v="279"/>
    <s v="BN memo batik T(76)"/>
    <n v="9"/>
    <s v="384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nmemobatikt76384pcuntana"/>
    <n v="384"/>
    <s v="PCS"/>
    <m/>
  </r>
  <r>
    <x v="0"/>
    <s v="BN Microtop A5 CA 35 Campus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microtopa5ca35campus120pcsuntana"/>
    <n v="120"/>
    <s v="PCS"/>
    <m/>
  </r>
  <r>
    <x v="0"/>
    <s v="BN Microtop A5 CL 35 College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microtopa5cl35college120pcsuntana"/>
    <n v="120"/>
    <s v="PCS"/>
    <m/>
  </r>
  <r>
    <x v="280"/>
    <s v="BN S 032k - S002 PR"/>
    <n v="1"/>
    <s v="2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s032ks002pr296pcuntana"/>
    <n v="296"/>
    <s v="PCS"/>
    <m/>
  </r>
  <r>
    <x v="281"/>
    <s v="BN Slip A5 Sika Campus"/>
    <n v="6"/>
    <n v="72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nslipa5sikacampus72untana"/>
    <n v="72"/>
    <s v="PCS"/>
    <m/>
  </r>
  <r>
    <x v="0"/>
    <s v="BN Tali AA 0321-01/ 02 A6-80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102a680240pcsuntana"/>
    <n v="240"/>
    <s v="PCS"/>
    <m/>
  </r>
  <r>
    <x v="0"/>
    <s v="BN Tali AA 0321-03/ 04 A6-80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304a680240pcsuntana"/>
    <n v="240"/>
    <s v="PCS"/>
    <m/>
  </r>
  <r>
    <x v="0"/>
    <s v="BN Tali AA 0321-05 A6-80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5a680240pcsuntana"/>
    <n v="240"/>
    <s v="PCS"/>
    <m/>
  </r>
  <r>
    <x v="0"/>
    <s v="BN Tali AA 0321-06/A6-80/BEAR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6a680bear240pcsuntana"/>
    <n v="240"/>
    <s v="PCS"/>
    <m/>
  </r>
  <r>
    <x v="0"/>
    <s v="BN Tali AA 0321-07 (0) / 08 A6-80 (1)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7008a6801240pcsuntana"/>
    <n v="240"/>
    <s v="PCS"/>
    <m/>
  </r>
  <r>
    <x v="0"/>
    <s v="BN Tali AA 0321-09/A6-80/UNIVERSE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n v="240"/>
    <s v="PCS"/>
    <m/>
  </r>
  <r>
    <x v="0"/>
    <s v="BN Tali AA 0321-10/A6-80/SR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0a680sr240pcsuntana"/>
    <n v="240"/>
    <s v="PCS"/>
    <m/>
  </r>
  <r>
    <x v="0"/>
    <s v="BN Tali AA 0321-11/A7-80/FRUIT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1a780fruit384pcsuntana"/>
    <n v="384"/>
    <s v="PCS"/>
    <m/>
  </r>
  <r>
    <x v="0"/>
    <s v="BN Tali AA 0321-12/A7-80/GLOWING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n v="384"/>
    <s v="PCS"/>
    <m/>
  </r>
  <r>
    <x v="0"/>
    <s v="BN Tali AA 0321-13/A7-80/BALLOON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3a780balloon384pcsuntana"/>
    <n v="384"/>
    <s v="PCS"/>
    <m/>
  </r>
  <r>
    <x v="0"/>
    <s v="BN Tali AA 0321-14 A7-80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4a780384pcsuntana"/>
    <n v="384"/>
    <s v="PCS"/>
    <m/>
  </r>
  <r>
    <x v="0"/>
    <s v="BN Tali AA 0321-16/ 17 A7-80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617a780384pcsuntana"/>
    <n v="384"/>
    <s v="PCS"/>
    <m/>
  </r>
  <r>
    <x v="0"/>
    <s v="BN Tali AA 0321-18/A7-80/LUCU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8a780lucu384pcsuntana"/>
    <n v="384"/>
    <s v="PCS"/>
    <m/>
  </r>
  <r>
    <x v="0"/>
    <s v="BN Tali AA 0321-19/A7-80/UNIVERSE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n v="384"/>
    <s v="PCS"/>
    <m/>
  </r>
  <r>
    <x v="0"/>
    <s v="BN Tali AA 0321-20/A7-80/SR"/>
    <n v="0"/>
    <s v="38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0a780sr384pcsuntana"/>
    <n v="384"/>
    <s v="PCS"/>
    <m/>
  </r>
  <r>
    <x v="0"/>
    <s v="BN Tali AA 0321-21 A5-8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1a58096pcsuntana"/>
    <n v="96"/>
    <s v="PCS"/>
    <m/>
  </r>
  <r>
    <x v="0"/>
    <s v="BN Tali AA 0321-23/ 24 A5-8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324a58096pcsuntana"/>
    <n v="96"/>
    <s v="PCS"/>
    <m/>
  </r>
  <r>
    <x v="0"/>
    <s v="BN Tali AA 0321-25/ 26 A5-8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526a58096pcsuntana"/>
    <n v="96"/>
    <s v="PCS"/>
    <m/>
  </r>
  <r>
    <x v="0"/>
    <s v="BN Tali AA 0321-27/ 28 A5-8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728a58096pcsuntana"/>
    <n v="96"/>
    <s v="PCS"/>
    <m/>
  </r>
  <r>
    <x v="0"/>
    <s v="BN Tali AA 0321-29/ 30 A5-50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taliaa03212930a55096pcsuntana"/>
    <n v="96"/>
    <s v="PCS"/>
    <m/>
  </r>
  <r>
    <x v="0"/>
    <s v="BN Wengu A5 B0164 3W(4 pc), 4W(92 pc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wengua5b01643w4pc4w92pc96pcsuntana"/>
    <n v="96"/>
    <s v="PCS"/>
    <m/>
  </r>
  <r>
    <x v="282"/>
    <s v="BN Wengu A5-B 0164 (3W)"/>
    <n v="24"/>
    <s v="96 PCS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bnwengua5b01643w96pcsuntana"/>
    <n v="96"/>
    <s v="PCS"/>
    <m/>
  </r>
  <r>
    <x v="283"/>
    <s v="BN Wengu A5-B 0164 (4W)"/>
    <n v="53"/>
    <s v="96 PCS"/>
    <n v="52"/>
    <n v="53"/>
    <m/>
    <m/>
    <n v="0"/>
    <n v="0"/>
    <s v=""/>
    <n v="0"/>
    <n v="53"/>
    <n v="52"/>
    <n v="-1"/>
    <n v="52"/>
    <m/>
    <s v=""/>
    <n v="52"/>
    <m/>
    <s v=""/>
    <n v="52"/>
    <m/>
    <s v=""/>
    <n v="52"/>
    <m/>
    <s v="bnwengua5b01644w96pcsuntana"/>
    <n v="96"/>
    <s v="PCS"/>
    <m/>
  </r>
  <r>
    <x v="284"/>
    <s v="BN Wengu B5-B 0164 (4W)"/>
    <n v="11"/>
    <n v="72"/>
    <n v="10"/>
    <n v="11"/>
    <m/>
    <m/>
    <n v="0"/>
    <n v="0"/>
    <s v=""/>
    <n v="0"/>
    <n v="11"/>
    <n v="10"/>
    <n v="-1"/>
    <n v="10"/>
    <m/>
    <s v=""/>
    <n v="10"/>
    <m/>
    <s v=""/>
    <n v="10"/>
    <m/>
    <s v=""/>
    <n v="10"/>
    <m/>
    <s v="bnwengub5b01644w72untana"/>
    <n v="72"/>
    <s v="PCS"/>
    <m/>
  </r>
  <r>
    <x v="285"/>
    <s v="BNL A2560-37/38/ A5 besar"/>
    <n v="1"/>
    <s v="3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la25603738a5besar36lsuntana"/>
    <n v="36"/>
    <s v="LSN"/>
    <m/>
  </r>
  <r>
    <x v="286"/>
    <s v="BNS XB 72k 1273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sxb72k127324lsuntana"/>
    <n v="24"/>
    <s v="LSN"/>
    <m/>
  </r>
  <r>
    <x v="287"/>
    <s v="BNS XB 72k 1352"/>
    <n v="2"/>
    <s v="3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nsxb72k1352300pcuntana"/>
    <n v="300"/>
    <s v="PCS"/>
    <m/>
  </r>
  <r>
    <x v="0"/>
    <s v="BNS XB 72k 1400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nsxb72k1400300pcuntana"/>
    <n v="300"/>
    <s v="PCS"/>
    <m/>
  </r>
  <r>
    <x v="288"/>
    <s v="BNS XQ 95k 415/ 440"/>
    <n v="1"/>
    <n v="48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sxq95k415440480untana"/>
    <n v="480"/>
    <s v="PCS"/>
    <m/>
  </r>
  <r>
    <x v="289"/>
    <s v="BNS XQ 95k 500/ 511"/>
    <n v="1"/>
    <n v="48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sxq95k500511480untana"/>
    <n v="480"/>
    <s v="PCS"/>
    <m/>
  </r>
  <r>
    <x v="290"/>
    <s v="BNT 2560-45"/>
    <n v="1"/>
    <s v="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nt256045200pcuntana"/>
    <n v="200"/>
    <s v="PCS"/>
    <m/>
  </r>
  <r>
    <x v="0"/>
    <s v="Bola Tenis Werkon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lateniswerkon20lsnuntana"/>
    <n v="20"/>
    <s v="LSN"/>
    <m/>
  </r>
  <r>
    <x v="0"/>
    <s v="Box file besi microtop MT 115/ 155"/>
    <n v="0"/>
    <s v="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n v="24"/>
    <s v="PCS"/>
    <m/>
  </r>
  <r>
    <x v="0"/>
    <s v="Box File Enter Bentuk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enterbentuk8lsnuntana"/>
    <n v="8"/>
    <s v="LSN"/>
    <m/>
  </r>
  <r>
    <x v="291"/>
    <s v="Box File Enter kcg Biru"/>
    <n v="3"/>
    <s v="6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oxfileenterkcgbiru60pcsuntana"/>
    <n v="60"/>
    <s v="PCS"/>
    <m/>
  </r>
  <r>
    <x v="0"/>
    <s v="Box File Enter kcg Hitam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enterkcghitam60pcsuntana"/>
    <n v="60"/>
    <s v="PCS"/>
    <m/>
  </r>
  <r>
    <x v="0"/>
    <s v="Box file enter kcg Ht(1)/ B(1)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enterkcght1b160pcuntana"/>
    <n v="60"/>
    <s v="PCS"/>
    <m/>
  </r>
  <r>
    <x v="292"/>
    <s v="Box file Microtop A.618/ 3 susun"/>
    <n v="4"/>
    <s v="48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oxfilemicrotopa6183susun48pcuntana"/>
    <n v="48"/>
    <s v="PCS"/>
    <m/>
  </r>
  <r>
    <x v="293"/>
    <s v="Box file Microtop A.648/ 4 susun"/>
    <n v="2"/>
    <s v="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oxfilemicrotopa6484susun40pcuntana"/>
    <n v="40"/>
    <s v="PCS"/>
    <m/>
  </r>
  <r>
    <x v="0"/>
    <s v="Box File MT 115 (SB 221503)"/>
    <n v="0"/>
    <s v="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mt115sb22150324pcsuntana"/>
    <n v="24"/>
    <s v="PCS"/>
    <m/>
  </r>
  <r>
    <x v="294"/>
    <s v="Box file tylo C 306 Bmuda(5), M(3)"/>
    <n v="8"/>
    <s v="48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oxfiletyloc306bmuda5m348pcuntana"/>
    <n v="48"/>
    <s v="PCS"/>
    <m/>
  </r>
  <r>
    <x v="295"/>
    <s v="Box file tylo C 306 ht(5), Btua(2)"/>
    <n v="7"/>
    <s v="48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oxfiletyloc306ht5btua248pcuntana"/>
    <n v="48"/>
    <s v="PCS"/>
    <m/>
  </r>
  <r>
    <x v="296"/>
    <s v="Box file tylo C 306 Orange(3), Hj(3)"/>
    <n v="6"/>
    <s v="48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oxfiletyloc306orange3hj348pcuntana"/>
    <n v="48"/>
    <s v="PCS"/>
    <m/>
  </r>
  <r>
    <x v="0"/>
    <s v="Box file V Tech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oxfilevtech72pcuntana"/>
    <n v="72"/>
    <s v="PCS"/>
    <m/>
  </r>
  <r>
    <x v="297"/>
    <s v="Bp 013 (69030) hati+ mainan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01369030hatimainan144lsuntana"/>
    <n v="144"/>
    <s v="LSN"/>
    <m/>
  </r>
  <r>
    <x v="298"/>
    <s v="Bp 0218 Sekuter (48)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0218sekuter48144lsuntana"/>
    <n v="144"/>
    <s v="LSN"/>
    <m/>
  </r>
  <r>
    <x v="299"/>
    <s v="Bp 0313"/>
    <n v="1"/>
    <s v="19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0313192lsuntana"/>
    <n v="192"/>
    <s v="LSN"/>
    <m/>
  </r>
  <r>
    <x v="300"/>
    <s v="Bp 0908/ S3 Biru (36)"/>
    <n v="6"/>
    <s v="4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0908s3biru3640boxuntana"/>
    <n v="40"/>
    <s v="BOX"/>
    <m/>
  </r>
  <r>
    <x v="301"/>
    <s v="Bp 0910 boneka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0910boneka144lsuntana"/>
    <n v="144"/>
    <s v="LSN"/>
    <m/>
  </r>
  <r>
    <x v="302"/>
    <s v="Bp 0929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0929144lsuntana"/>
    <n v="144"/>
    <s v="LSN"/>
    <m/>
  </r>
  <r>
    <x v="303"/>
    <s v="Bp 10w Smurf(1)/ 4w Smurf(1)"/>
    <n v="1"/>
    <s v="3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10wsmurf14wsmurf136boxuntana"/>
    <n v="36"/>
    <s v="BOX"/>
    <m/>
  </r>
  <r>
    <x v="304"/>
    <s v="Bp 1120 kaki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1120kaki144lsuntana"/>
    <n v="144"/>
    <s v="LSN"/>
    <m/>
  </r>
  <r>
    <x v="305"/>
    <s v="Bp 116 (36)"/>
    <n v="6"/>
    <s v="48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1163648boxuntana"/>
    <n v="48"/>
    <s v="BOX"/>
    <m/>
  </r>
  <r>
    <x v="306"/>
    <s v="Bp 1188"/>
    <n v="15"/>
    <s v="144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bp1188144lsuntana"/>
    <n v="144"/>
    <s v="LSN"/>
    <m/>
  </r>
  <r>
    <x v="307"/>
    <s v="Bp 12/ on off M mouse"/>
    <n v="5"/>
    <s v="20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12onoffmmouse200lsuntana"/>
    <n v="200"/>
    <s v="LSN"/>
    <m/>
  </r>
  <r>
    <x v="308"/>
    <s v="Bp 12w 2010M 19A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12w2010m19a144lsuntana"/>
    <n v="144"/>
    <s v="LSN"/>
    <m/>
  </r>
  <r>
    <x v="309"/>
    <s v="Bp 12W GLP SQ-01 Glitter"/>
    <n v="7"/>
    <s v="24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12wglpsq01glitter240lsuntana"/>
    <n v="240"/>
    <s v="LSN"/>
    <m/>
  </r>
  <r>
    <x v="310"/>
    <s v="Bp 1518(1)"/>
    <n v="1"/>
    <s v="19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15181192lsuntana"/>
    <n v="192"/>
    <s v="LSN"/>
    <m/>
  </r>
  <r>
    <x v="311"/>
    <s v="Bp 1890 jamur"/>
    <n v="3"/>
    <s v="18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1890jamur18boxuntana"/>
    <n v="18"/>
    <s v="BOX"/>
    <m/>
  </r>
  <r>
    <x v="312"/>
    <s v="Bp 2028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2028144lsuntana"/>
    <n v="144"/>
    <s v="LSN"/>
    <m/>
  </r>
  <r>
    <x v="313"/>
    <s v="Bp 2313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2313144lsuntana"/>
    <n v="144"/>
    <s v="LSN"/>
    <m/>
  </r>
  <r>
    <x v="314"/>
    <s v="Bp 2319 (1)/ 9809 (3)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2319198093144lsuntana"/>
    <n v="144"/>
    <s v="LSN"/>
    <m/>
  </r>
  <r>
    <x v="315"/>
    <s v="Bp 2325 (1)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23251144lsuntana"/>
    <n v="144"/>
    <s v="LSN"/>
    <m/>
  </r>
  <r>
    <x v="316"/>
    <s v="Bp 2326 (2)/ 9928 (3)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2326299283144lsuntana"/>
    <n v="144"/>
    <s v="LSN"/>
    <m/>
  </r>
  <r>
    <x v="317"/>
    <s v="Bp 25001"/>
    <n v="5"/>
    <s v="36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2500136boxuntana"/>
    <n v="36"/>
    <s v="BOX"/>
    <m/>
  </r>
  <r>
    <x v="318"/>
    <s v="Bp 25001"/>
    <n v="5"/>
    <s v="18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2500118boxuntana"/>
    <n v="18"/>
    <s v="BOX"/>
    <m/>
  </r>
  <r>
    <x v="319"/>
    <s v="Bp 2628"/>
    <n v="4"/>
    <s v="36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262836boxuntana"/>
    <n v="36"/>
    <s v="BOX"/>
    <m/>
  </r>
  <r>
    <x v="320"/>
    <s v="Bp 2710 tentara"/>
    <n v="3"/>
    <s v="18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2710tentara18boxuntana"/>
    <n v="18"/>
    <s v="BOX"/>
    <m/>
  </r>
  <r>
    <x v="321"/>
    <s v="Bp 2710 tentara (48)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2710tentara4820boxuntana"/>
    <n v="20"/>
    <s v="BOX"/>
    <m/>
  </r>
  <r>
    <x v="322"/>
    <s v="Bp 2710 tentara (48)"/>
    <n v="4"/>
    <s v="16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2710tentara4816boxuntana"/>
    <n v="16"/>
    <s v="BOX"/>
    <m/>
  </r>
  <r>
    <x v="323"/>
    <s v="Bp 2725"/>
    <n v="1"/>
    <s v="1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2725120lsuntana"/>
    <n v="120"/>
    <s v="LSN"/>
    <m/>
  </r>
  <r>
    <x v="324"/>
    <s v="Bp 2731"/>
    <n v="1"/>
    <s v="1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273118boxuntana"/>
    <n v="18"/>
    <s v="BOX"/>
    <m/>
  </r>
  <r>
    <x v="0"/>
    <s v="Bp 2801 Gantungan Gading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2801gantungangading144lsnuntana"/>
    <n v="144"/>
    <s v="LSN"/>
    <m/>
  </r>
  <r>
    <x v="325"/>
    <s v="Bp 2816 Gantungan Gading"/>
    <n v="2"/>
    <s v="14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2816gantungangading144lsnuntana"/>
    <n v="144"/>
    <s v="LSN"/>
    <m/>
  </r>
  <r>
    <x v="326"/>
    <s v="Bp 3028 love straw (7=18 box/ 1= 21 box) 1x48"/>
    <n v="4"/>
    <s v="1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n v="18"/>
    <s v="BOX"/>
    <m/>
  </r>
  <r>
    <x v="0"/>
    <s v="Bp 31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313144lsnuntana"/>
    <n v="144"/>
    <s v="LSN"/>
    <m/>
  </r>
  <r>
    <x v="327"/>
    <s v="Bp 3333 gelas + pedang"/>
    <n v="1"/>
    <s v="72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3333gelaspedang72boxuntana"/>
    <n v="72"/>
    <s v="BOX"/>
    <m/>
  </r>
  <r>
    <x v="328"/>
    <s v="Bp 3653 kuda (48)"/>
    <n v="1"/>
    <s v="1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3653kuda4818boxuntana"/>
    <n v="18"/>
    <s v="BOX"/>
    <m/>
  </r>
  <r>
    <x v="329"/>
    <s v="Bp 380 (1x36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3801x3648boxuntana"/>
    <n v="48"/>
    <s v="BOX"/>
    <m/>
  </r>
  <r>
    <x v="330"/>
    <s v="Bp 389 AB (1x36)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389ab1x3648boxuntana"/>
    <n v="48"/>
    <s v="BOX"/>
    <m/>
  </r>
  <r>
    <x v="331"/>
    <s v="Bp 4W 2307"/>
    <n v="3"/>
    <s v="144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4w2307144lsnuntana"/>
    <n v="144"/>
    <s v="LSN"/>
    <m/>
  </r>
  <r>
    <x v="0"/>
    <s v="Bp 4W box (P1081)"/>
    <n v="0"/>
    <s v="10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4wboxp1081108lsuntana"/>
    <n v="108"/>
    <s v="LSN"/>
    <m/>
  </r>
  <r>
    <x v="0"/>
    <s v="Bp 4W Tozcha 840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4wtozcha8401144lsnuntana"/>
    <n v="144"/>
    <s v="LSN"/>
    <m/>
  </r>
  <r>
    <x v="332"/>
    <s v="Bp 506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506144lsuntana"/>
    <n v="144"/>
    <s v="LSN"/>
    <m/>
  </r>
  <r>
    <x v="333"/>
    <s v="Bp 566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566144lsuntana"/>
    <n v="144"/>
    <s v="LSN"/>
    <m/>
  </r>
  <r>
    <x v="334"/>
    <s v="Bp 6 warna HK 6060 (24)"/>
    <n v="1"/>
    <s v="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6warnahk60602460boxuntana"/>
    <n v="60"/>
    <s v="BOX"/>
    <m/>
  </r>
  <r>
    <x v="335"/>
    <s v="Bp 6653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6653144lsuntana"/>
    <n v="144"/>
    <s v="LSN"/>
    <m/>
  </r>
  <r>
    <x v="336"/>
    <s v="Bp 680 diamond Hati (48)"/>
    <n v="6"/>
    <s v="2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680diamondhati4820boxuntana"/>
    <n v="20"/>
    <s v="BOX"/>
    <m/>
  </r>
  <r>
    <x v="337"/>
    <s v="Bp 68003 apel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68003apel144lsuntana"/>
    <n v="144"/>
    <s v="LSN"/>
    <m/>
  </r>
  <r>
    <x v="338"/>
    <s v="Bp 688/ S3 Biru (30)"/>
    <n v="1"/>
    <s v="32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688s3biru3032boxuntana"/>
    <n v="32"/>
    <s v="BOX"/>
    <m/>
  </r>
  <r>
    <x v="339"/>
    <s v="Bp 6w 6767 sika"/>
    <n v="2"/>
    <s v="10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6w6767sika108lsuntana"/>
    <n v="108"/>
    <s v="LSN"/>
    <m/>
  </r>
  <r>
    <x v="340"/>
    <s v="Bp 6w MIX karakter 6 gambar"/>
    <n v="9"/>
    <s v="1296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6wmixkarakter6gambar1296pcuntana"/>
    <n v="1296"/>
    <s v="PCS"/>
    <m/>
  </r>
  <r>
    <x v="341"/>
    <s v="Bp 7013"/>
    <n v="13"/>
    <s v="192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bp7013192lsuntana"/>
    <n v="192"/>
    <s v="LSN"/>
    <m/>
  </r>
  <r>
    <x v="342"/>
    <s v="Bp 7022 kunci"/>
    <n v="40"/>
    <s v="192 ls"/>
    <n v="40"/>
    <n v="40"/>
    <m/>
    <m/>
    <n v="0"/>
    <n v="0"/>
    <s v=""/>
    <n v="0"/>
    <n v="40"/>
    <m/>
    <s v=""/>
    <n v="40"/>
    <m/>
    <s v=""/>
    <n v="40"/>
    <m/>
    <s v=""/>
    <n v="40"/>
    <m/>
    <s v=""/>
    <n v="40"/>
    <m/>
    <s v="bp7022kunci192lsuntana"/>
    <n v="192"/>
    <s v="LSN"/>
    <m/>
  </r>
  <r>
    <x v="343"/>
    <s v="Bp 7026"/>
    <n v="15"/>
    <s v="192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bp7026192lsuntana"/>
    <n v="192"/>
    <s v="LSN"/>
    <m/>
  </r>
  <r>
    <x v="0"/>
    <s v="Bp 7035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7035192lsuntana"/>
    <n v="192"/>
    <s v="LSN"/>
    <m/>
  </r>
  <r>
    <x v="344"/>
    <s v="Bp 7038"/>
    <n v="6"/>
    <s v="192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7038192lsuntana"/>
    <n v="192"/>
    <s v="LSN"/>
    <m/>
  </r>
  <r>
    <x v="345"/>
    <s v="Bp 7039"/>
    <n v="1"/>
    <s v="19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7039192lsuntana"/>
    <n v="192"/>
    <s v="LSN"/>
    <m/>
  </r>
  <r>
    <x v="346"/>
    <s v="Bp 7043"/>
    <n v="40"/>
    <s v="192 ls"/>
    <n v="40"/>
    <n v="40"/>
    <m/>
    <m/>
    <n v="0"/>
    <n v="0"/>
    <s v=""/>
    <n v="0"/>
    <n v="40"/>
    <m/>
    <s v=""/>
    <n v="40"/>
    <m/>
    <s v=""/>
    <n v="40"/>
    <m/>
    <s v=""/>
    <n v="40"/>
    <m/>
    <s v=""/>
    <n v="40"/>
    <m/>
    <s v="bp7043192lsuntana"/>
    <n v="192"/>
    <s v="LSN"/>
    <m/>
  </r>
  <r>
    <x v="347"/>
    <s v="Bp 7045"/>
    <n v="28"/>
    <s v="192 ls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bp7045192lsuntana"/>
    <n v="192"/>
    <s v="LSN"/>
    <m/>
  </r>
  <r>
    <x v="0"/>
    <s v="Bp 7054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7054192lsuntana"/>
    <n v="192"/>
    <s v="LSN"/>
    <m/>
  </r>
  <r>
    <x v="348"/>
    <s v="Bp 7064"/>
    <n v="10"/>
    <s v="192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bp7064192lsuntana"/>
    <n v="192"/>
    <s v="LSN"/>
    <m/>
  </r>
  <r>
    <x v="349"/>
    <s v="Bp 7067"/>
    <n v="15"/>
    <s v="192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bp7067192lsuntana"/>
    <n v="192"/>
    <s v="LSN"/>
    <m/>
  </r>
  <r>
    <x v="350"/>
    <s v="Bp 7092"/>
    <n v="35"/>
    <s v="192 ls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bp7092192lsuntana"/>
    <n v="192"/>
    <s v="LSN"/>
    <m/>
  </r>
  <r>
    <x v="351"/>
    <s v="Bp 789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78948boxuntana"/>
    <n v="48"/>
    <s v="BOX"/>
    <m/>
  </r>
  <r>
    <x v="352"/>
    <s v="Bp 802(10)/ 803(10)"/>
    <n v="20"/>
    <s v="144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bp8021080310144lsuntana"/>
    <n v="144"/>
    <s v="LSN"/>
    <m/>
  </r>
  <r>
    <x v="353"/>
    <s v="Bp 805(11)/ 806(9)"/>
    <n v="20"/>
    <s v="144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bp805118069144lsuntana"/>
    <n v="144"/>
    <s v="LSN"/>
    <m/>
  </r>
  <r>
    <x v="354"/>
    <s v="Bp 807"/>
    <n v="15"/>
    <s v="144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bp807144lsuntana"/>
    <n v="144"/>
    <s v="LSN"/>
    <m/>
  </r>
  <r>
    <x v="355"/>
    <s v="Bp 82018 garukan/ rabbit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82018garukanrabbit144lsuntana"/>
    <n v="144"/>
    <s v="LSN"/>
    <m/>
  </r>
  <r>
    <x v="356"/>
    <s v="Bp 8646"/>
    <n v="6"/>
    <s v="144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8646144lsuntana"/>
    <n v="144"/>
    <s v="LSN"/>
    <m/>
  </r>
  <r>
    <x v="357"/>
    <s v="Bp 8813 bebek (48)"/>
    <n v="1"/>
    <s v="3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8813bebek4836boxuntana"/>
    <n v="36"/>
    <s v="BOX"/>
    <m/>
  </r>
  <r>
    <x v="358"/>
    <s v="Bp 8853 segitiga bola"/>
    <n v="7"/>
    <s v="14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8853segitigabola144lsuntana"/>
    <n v="144"/>
    <s v="LSN"/>
    <m/>
  </r>
  <r>
    <x v="359"/>
    <s v="Bp 8889 hati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8889hati144lsuntana"/>
    <n v="144"/>
    <s v="LSN"/>
    <m/>
  </r>
  <r>
    <x v="360"/>
    <s v="Bp 8W megan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8wmegan144lsuntana"/>
    <n v="144"/>
    <s v="LSN"/>
    <m/>
  </r>
  <r>
    <x v="0"/>
    <s v="Bp 9127 Gantungan Gading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9127gantungangading144lsnuntana"/>
    <n v="144"/>
    <s v="LSN"/>
    <m/>
  </r>
  <r>
    <x v="361"/>
    <s v="Bp 917/ 903"/>
    <n v="11"/>
    <s v="144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917903144lsuntana"/>
    <n v="144"/>
    <s v="LSN"/>
    <m/>
  </r>
  <r>
    <x v="362"/>
    <s v="Bp 9518 tank air"/>
    <n v="2"/>
    <s v="14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9518tankair142lsuntana"/>
    <n v="142"/>
    <s v="LSN"/>
    <m/>
  </r>
  <r>
    <x v="363"/>
    <s v="Bp 9799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9799144lsuntana"/>
    <n v="144"/>
    <s v="LSN"/>
    <m/>
  </r>
  <r>
    <x v="364"/>
    <s v="Bp 9892"/>
    <n v="11"/>
    <s v="144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9892144lsuntana"/>
    <n v="144"/>
    <s v="LSN"/>
    <m/>
  </r>
  <r>
    <x v="365"/>
    <s v="Bp 9938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9938144lsuntana"/>
    <n v="144"/>
    <s v="LSN"/>
    <m/>
  </r>
  <r>
    <x v="0"/>
    <s v="Bp 994 4 Warna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9944warna96lsnuntana"/>
    <n v="96"/>
    <s v="LSN"/>
    <m/>
  </r>
  <r>
    <x v="0"/>
    <s v="Bp AODM 020 Ht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aodm020ht144lsuntana"/>
    <n v="144"/>
    <s v="LSN"/>
    <m/>
  </r>
  <r>
    <x v="366"/>
    <s v="Bp AODM 911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aodm911144lsuntana"/>
    <n v="144"/>
    <s v="LSN"/>
    <m/>
  </r>
  <r>
    <x v="367"/>
    <s v="Bp Aopo 335 htm (24)"/>
    <n v="1"/>
    <s v="2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aopo335htm24240lsuntana"/>
    <n v="240"/>
    <s v="LSN"/>
    <m/>
  </r>
  <r>
    <x v="368"/>
    <s v="Bp Aopo 4506 B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aopo4506b144lsuntana"/>
    <n v="144"/>
    <s v="LSN"/>
    <m/>
  </r>
  <r>
    <x v="369"/>
    <s v="Bp Aopo Gp 1895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aopogp1895144lsuntana"/>
    <n v="144"/>
    <s v="LSN"/>
    <m/>
  </r>
  <r>
    <x v="370"/>
    <s v="Bp Aopo Gp-032 warna"/>
    <n v="2"/>
    <s v="2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aopogp032warna24lsuntana"/>
    <n v="24"/>
    <s v="LSN"/>
    <m/>
  </r>
  <r>
    <x v="371"/>
    <s v="Bp art 3013"/>
    <n v="1"/>
    <s v="54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art30135400pcuntana"/>
    <n v="5400"/>
    <s v="PCS"/>
    <m/>
  </r>
  <r>
    <x v="372"/>
    <s v="Bp ATM crystal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atmcrystal20grsuntana"/>
    <n v="20"/>
    <s v="GRS"/>
    <m/>
  </r>
  <r>
    <x v="373"/>
    <s v="Bp B155 (0366)"/>
    <n v="13"/>
    <s v="144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bpb1550366144lsuntana"/>
    <n v="144"/>
    <s v="LSN"/>
    <m/>
  </r>
  <r>
    <x v="374"/>
    <s v="Bp B-88"/>
    <n v="7"/>
    <s v="20 gr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b8820grsuntana"/>
    <n v="20"/>
    <s v="GRS"/>
    <m/>
  </r>
  <r>
    <x v="375"/>
    <s v="Bp bellignafoss"/>
    <n v="2"/>
    <s v="12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bellignafoss12grsuntana"/>
    <n v="12"/>
    <s v="GRS"/>
    <m/>
  </r>
  <r>
    <x v="376"/>
    <s v="Bp bensia KMN 008/ 007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bensiakmn00800748boxuntana"/>
    <n v="48"/>
    <s v="BOX"/>
    <m/>
  </r>
  <r>
    <x v="377"/>
    <s v="Bp BF 8118/ 8w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bf81188w144lsuntana"/>
    <n v="144"/>
    <s v="LSN"/>
    <m/>
  </r>
  <r>
    <x v="378"/>
    <s v="Bp bolang-baling 1 box 48"/>
    <n v="2"/>
    <s v="36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bolangbaling1box4836boxuntana"/>
    <n v="36"/>
    <s v="BOX"/>
    <m/>
  </r>
  <r>
    <x v="379"/>
    <s v="Bp box 1000 K 1000"/>
    <n v="3"/>
    <s v="7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box1000k100072lsuntana"/>
    <n v="72"/>
    <s v="LSN"/>
    <m/>
  </r>
  <r>
    <x v="380"/>
    <s v="Bp box ketapel AB 2921"/>
    <n v="7"/>
    <s v="135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boxketapelab2921135lsuntana"/>
    <n v="135"/>
    <s v="LSN"/>
    <m/>
  </r>
  <r>
    <x v="381"/>
    <s v="Bp cabe (G-103) + jepitan ret"/>
    <n v="1"/>
    <s v="139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cabeg103jepitanret1392pcuntana"/>
    <n v="1392"/>
    <s v="PCS"/>
    <m/>
  </r>
  <r>
    <x v="382"/>
    <s v="Bp cabe (G-103) + jepitan ret (kng/Hj)"/>
    <n v="13"/>
    <s v="2000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n v="2000"/>
    <s v="PCS"/>
    <m/>
  </r>
  <r>
    <x v="383"/>
    <s v="Bp Cosh CS 8501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coshcs8501144lsuntana"/>
    <n v="144"/>
    <s v="LSN"/>
    <m/>
  </r>
  <r>
    <x v="0"/>
    <s v="Bp Cosh CS 8503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coshcs8503144lsuntana"/>
    <n v="144"/>
    <s v="LSN"/>
    <m/>
  </r>
  <r>
    <x v="0"/>
    <s v="Bp Cosh CS 8601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coshcs8601144lsuntana"/>
    <n v="144"/>
    <s v="LSN"/>
    <m/>
  </r>
  <r>
    <x v="0"/>
    <s v="Bp Cosh CS G 10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coshcsg10144lsuntana"/>
    <n v="144"/>
    <s v="LSN"/>
    <m/>
  </r>
  <r>
    <x v="384"/>
    <s v="Bp Cosh CS LS 919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coshcsls919144lsuntana"/>
    <n v="144"/>
    <s v="LSN"/>
    <m/>
  </r>
  <r>
    <x v="385"/>
    <s v="Bp D Tian 1015 (6)/ 108 (7)"/>
    <n v="13"/>
    <s v="144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bpdtian101561087144lsuntana"/>
    <n v="144"/>
    <s v="LSN"/>
    <m/>
  </r>
  <r>
    <x v="386"/>
    <s v="Bp D Tian 2036"/>
    <n v="26"/>
    <s v="144 LSN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bpdtian2036144lsnuntana"/>
    <n v="144"/>
    <s v="LSN"/>
    <m/>
  </r>
  <r>
    <x v="0"/>
    <s v="Bp D Tian 80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tian801144lsnuntana"/>
    <n v="144"/>
    <s v="LSN"/>
    <m/>
  </r>
  <r>
    <x v="0"/>
    <s v="Bp DB 530"/>
    <n v="1"/>
    <s v="120 ls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bpdb530120lsuntana"/>
    <n v="120"/>
    <s v="LSN"/>
    <m/>
  </r>
  <r>
    <x v="387"/>
    <s v="Bp DB 550"/>
    <n v="1"/>
    <s v="12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db550120lsnuntana"/>
    <n v="120"/>
    <s v="LSN"/>
    <m/>
  </r>
  <r>
    <x v="0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m/>
    <m/>
    <m/>
  </r>
  <r>
    <x v="0"/>
    <s v="Bp DB GP 90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bgp900144lsnuntana"/>
    <n v="144"/>
    <s v="LSN"/>
    <m/>
  </r>
  <r>
    <x v="388"/>
    <s v="Bp Dbs GG 99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dbsgg99144lsuntana"/>
    <n v="144"/>
    <s v="LSN"/>
    <m/>
  </r>
  <r>
    <x v="0"/>
    <s v="Bp Debozz 550 + Refill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ebozz550refill120lsuntana"/>
    <n v="120"/>
    <s v="LSN"/>
    <m/>
  </r>
  <r>
    <x v="389"/>
    <s v="Bp Debozz DB G 028 Click"/>
    <n v="3"/>
    <s v="120 LSN"/>
    <n v="2"/>
    <n v="3"/>
    <m/>
    <m/>
    <n v="0"/>
    <n v="0"/>
    <s v=""/>
    <n v="0"/>
    <n v="3"/>
    <n v="2"/>
    <n v="-1"/>
    <n v="2"/>
    <m/>
    <s v=""/>
    <n v="2"/>
    <m/>
    <s v=""/>
    <n v="2"/>
    <m/>
    <s v=""/>
    <n v="2"/>
    <m/>
    <s v="bpdebozzdbg028click120lsnuntana"/>
    <n v="120"/>
    <s v="LSN"/>
    <m/>
  </r>
  <r>
    <x v="0"/>
    <s v="Bp Debozz DB G 05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ebozzdbg05120lsnuntana"/>
    <n v="120"/>
    <s v="LSN"/>
    <m/>
  </r>
  <r>
    <x v="0"/>
    <s v="Bp Debozz DB G 05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ebozzdbg05120lsnuntana"/>
    <n v="120"/>
    <s v="LSN"/>
    <m/>
  </r>
  <r>
    <x v="0"/>
    <s v="Bp Debozz DB G 07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ebozzdbg07120lsnuntana"/>
    <n v="120"/>
    <s v="LSN"/>
    <m/>
  </r>
  <r>
    <x v="0"/>
    <s v="Bp Debozz DB G 0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debozzdbg08120lsnuntana"/>
    <n v="120"/>
    <s v="LSN"/>
    <m/>
  </r>
  <r>
    <x v="390"/>
    <s v="Bp Debozz DB G 09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debozzdbg09144lsnuntana"/>
    <n v="144"/>
    <s v="LSN"/>
    <m/>
  </r>
  <r>
    <x v="391"/>
    <s v="Bp Design kepala AB kotak/ bulat"/>
    <n v="1"/>
    <s v="13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n v="135"/>
    <s v="LSN"/>
    <m/>
  </r>
  <r>
    <x v="392"/>
    <s v="Bp Doraemon 3008"/>
    <n v="2"/>
    <s v="115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doraemon30081152pcuntana"/>
    <n v="1152"/>
    <s v="PCS"/>
    <m/>
  </r>
  <r>
    <x v="393"/>
    <s v="Bp E 8805 Mullti Warna (24)"/>
    <n v="4"/>
    <s v="36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e8805mulltiwarna2436boxuntana"/>
    <n v="36"/>
    <s v="BOX"/>
    <m/>
  </r>
  <r>
    <x v="394"/>
    <s v="Bp elegant 1803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elegant1803144lsuntana"/>
    <n v="144"/>
    <s v="LSN"/>
    <m/>
  </r>
  <r>
    <x v="395"/>
    <s v="Bp elmo H(1) M(1)"/>
    <n v="2"/>
    <s v="1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elmoh1m1120lsuntana"/>
    <n v="120"/>
    <s v="LSN"/>
    <m/>
  </r>
  <r>
    <x v="396"/>
    <s v="Bp executive 169 (2)/ 777 (3)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executive16927773144lsuntana"/>
    <n v="144"/>
    <s v="LSN"/>
    <m/>
  </r>
  <r>
    <x v="397"/>
    <s v="Bp executive BM 300 merah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executivebm300merah144lsuntana"/>
    <n v="144"/>
    <s v="LSN"/>
    <m/>
  </r>
  <r>
    <x v="398"/>
    <s v="Bp F001 030/12w glitermix"/>
    <n v="5"/>
    <s v="1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f00103012wglitermix160pcuntana"/>
    <n v="160"/>
    <s v="PCS"/>
    <m/>
  </r>
  <r>
    <x v="399"/>
    <s v="Bp F4 AW 46/ 8018 (1x36)"/>
    <n v="7"/>
    <s v="96 box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f4aw4680181x3696boxuntana"/>
    <n v="96"/>
    <s v="BOX"/>
    <m/>
  </r>
  <r>
    <x v="400"/>
    <s v="Bp Fancy 18888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fancy18888144lsuntana"/>
    <n v="144"/>
    <s v="LSN"/>
    <m/>
  </r>
  <r>
    <x v="401"/>
    <s v="Bp Fancy AB besar 2638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fancyabbesar2638144lsuntana"/>
    <n v="144"/>
    <s v="LSN"/>
    <m/>
  </r>
  <r>
    <x v="402"/>
    <s v="Bp Fancy ketapel tiup 2629A (5)/ AB tiup 2659 (4)"/>
    <n v="9"/>
    <s v="144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n v="144"/>
    <s v="LSN"/>
    <m/>
  </r>
  <r>
    <x v="0"/>
    <s v="Bp Fine Tech 0.3 ht Dong A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finetech03htdonga96lsnuntana"/>
    <n v="96"/>
    <s v="LSN"/>
    <m/>
  </r>
  <r>
    <x v="403"/>
    <s v="Bp Football (1 box=24)"/>
    <n v="1"/>
    <s v="4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football1box=2440boxuntana"/>
    <n v="40"/>
    <s v="BOX"/>
    <m/>
  </r>
  <r>
    <x v="404"/>
    <s v="Bp G 2036 biru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g2036biru144lsuntana"/>
    <n v="144"/>
    <s v="LSN"/>
    <m/>
  </r>
  <r>
    <x v="0"/>
    <s v="Bp gel CS G 16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csg163144lsnuntana"/>
    <n v="144"/>
    <s v="LSN"/>
    <m/>
  </r>
  <r>
    <x v="0"/>
    <s v="Bp gel CS G 16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csg165144lsnuntana"/>
    <n v="144"/>
    <s v="LSN"/>
    <m/>
  </r>
  <r>
    <x v="0"/>
    <s v="Bp gel CS G 167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csg167144lsnuntana"/>
    <n v="144"/>
    <s v="LSN"/>
    <m/>
  </r>
  <r>
    <x v="0"/>
    <s v="Bp gel CS G 168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csg168144lsnuntana"/>
    <n v="144"/>
    <s v="LSN"/>
    <m/>
  </r>
  <r>
    <x v="405"/>
    <s v="Bp Gel D tian 1022"/>
    <n v="8"/>
    <s v="144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geldtian1022144lsnuntana"/>
    <n v="144"/>
    <s v="LSN"/>
    <m/>
  </r>
  <r>
    <x v="0"/>
    <s v="Bp gel Debozz 0,7 530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debozz07530120lsuntana"/>
    <n v="120"/>
    <s v="LSN"/>
    <m/>
  </r>
  <r>
    <x v="406"/>
    <s v="Bp Gel GP 1000 LOL"/>
    <n v="7"/>
    <s v="144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gelgp1000lol144lsnuntana"/>
    <n v="144"/>
    <s v="LSN"/>
    <m/>
  </r>
  <r>
    <x v="0"/>
    <s v="Bp gel Koxi KX GP 926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koxikxgp926144lsnuntana"/>
    <n v="144"/>
    <s v="LSN"/>
    <m/>
  </r>
  <r>
    <x v="0"/>
    <s v="Bp gel Koxi KX GP 927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koxikxgp927144lsnuntana"/>
    <n v="144"/>
    <s v="LSN"/>
    <m/>
  </r>
  <r>
    <x v="0"/>
    <s v="Bp gel Koxi KX GP 928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koxikxgp928144lsnuntana"/>
    <n v="144"/>
    <s v="LSN"/>
    <m/>
  </r>
  <r>
    <x v="0"/>
    <s v="Bp gel Koxi KX GP 929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koxikxgp929144lsnuntana"/>
    <n v="144"/>
    <s v="LSN"/>
    <m/>
  </r>
  <r>
    <x v="0"/>
    <s v="Bp gel Koxi KX GP 93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koxikxgp930144lsnuntana"/>
    <n v="144"/>
    <s v="LSN"/>
    <m/>
  </r>
  <r>
    <x v="0"/>
    <s v="Bp Gel SQ 103 Paris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03paris144lsnuntana"/>
    <n v="144"/>
    <s v="LSN"/>
    <m/>
  </r>
  <r>
    <x v="0"/>
    <s v="Bp Gel SQ 112 Popcorn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12popcorn144lsnuntana"/>
    <n v="144"/>
    <s v="LSN"/>
    <m/>
  </r>
  <r>
    <x v="0"/>
    <s v="Bp Gel SQ 116 Hijab cut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16hijabcute144lsnuntana"/>
    <n v="144"/>
    <s v="LSN"/>
    <m/>
  </r>
  <r>
    <x v="0"/>
    <s v="Bp Gel SQ 118 OWL cut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18owlcute144lsnuntana"/>
    <n v="144"/>
    <s v="LSN"/>
    <m/>
  </r>
  <r>
    <x v="0"/>
    <s v="Bp Gel SQ 119 Robot Cross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19robotcross144lsnuntana"/>
    <n v="144"/>
    <s v="LSN"/>
    <m/>
  </r>
  <r>
    <x v="0"/>
    <s v="Bp Gel SQ 120 United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120united144lsnuntana"/>
    <n v="144"/>
    <s v="LSN"/>
    <m/>
  </r>
  <r>
    <x v="0"/>
    <s v="Bp Gel SQ 203 Retro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203retro144lsnuntana"/>
    <n v="144"/>
    <s v="LSN"/>
    <m/>
  </r>
  <r>
    <x v="0"/>
    <s v="Bp Gel SQ 204 Vintag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204vintage144lsnuntana"/>
    <n v="144"/>
    <s v="LSN"/>
    <m/>
  </r>
  <r>
    <x v="0"/>
    <s v="Bp Gel SQ 205 Teen Cut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205teencute144lsnuntana"/>
    <n v="144"/>
    <s v="LSN"/>
    <m/>
  </r>
  <r>
    <x v="0"/>
    <s v="Bp Gel SQ 812 Candy Now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sq812candynow144lsnuntana"/>
    <n v="144"/>
    <s v="LSN"/>
    <m/>
  </r>
  <r>
    <x v="0"/>
    <s v="Bp Gel TF 342 B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f342b96lsnuntana"/>
    <n v="96"/>
    <s v="LSN"/>
    <m/>
  </r>
  <r>
    <x v="0"/>
    <s v="Bp gel TF-1190 hitek 0.3mm biru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f1190hitek03mmbiru96lsnuntana"/>
    <n v="96"/>
    <s v="LSN"/>
    <m/>
  </r>
  <r>
    <x v="0"/>
    <s v="Bp gel TF-1190 hitek 0.3mm hitam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f1190hitek03mmhitam96lsnuntana"/>
    <n v="96"/>
    <s v="LSN"/>
    <m/>
  </r>
  <r>
    <x v="0"/>
    <s v="Bp gel TF-1191 hitek 0.3mm Hitam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f1191hitek03mmhitam96lsnuntana"/>
    <n v="96"/>
    <s v="LSN"/>
    <m/>
  </r>
  <r>
    <x v="0"/>
    <s v="Bp Gel TG 3358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g33580144lsnuntana"/>
    <n v="144"/>
    <s v="LSN"/>
    <m/>
  </r>
  <r>
    <x v="0"/>
    <s v="Bp Gel TG 690"/>
    <n v="0"/>
    <s v="7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g69072lsnuntana"/>
    <n v="72"/>
    <s v="LSN"/>
    <m/>
  </r>
  <r>
    <x v="0"/>
    <s v="Bp Gel Tizo 30801 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0801e144lsnuntana"/>
    <n v="144"/>
    <s v="LSN"/>
    <m/>
  </r>
  <r>
    <x v="0"/>
    <s v="Bp Gel Tizo 30802 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0802e144lsnuntana"/>
    <n v="144"/>
    <s v="LSN"/>
    <m/>
  </r>
  <r>
    <x v="0"/>
    <s v="Bp Gel Tizo 3103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035144lsnuntana"/>
    <n v="144"/>
    <s v="LSN"/>
    <m/>
  </r>
  <r>
    <x v="0"/>
    <s v="Bp Gel Tizo 3159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590144lsnuntana"/>
    <n v="144"/>
    <s v="LSN"/>
    <m/>
  </r>
  <r>
    <x v="0"/>
    <s v="Bp Gel Tizo 31590 E (FAKTUR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590efaktur144lsnuntana"/>
    <n v="144"/>
    <s v="LSN"/>
    <m/>
  </r>
  <r>
    <x v="0"/>
    <s v="Bp Gel Tizo 3176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762144lsnuntana"/>
    <n v="144"/>
    <s v="LSN"/>
    <m/>
  </r>
  <r>
    <x v="0"/>
    <s v="Bp Gel Tizo 31762 E (FAKTUR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762efaktur144lsnuntana"/>
    <n v="144"/>
    <s v="LSN"/>
    <m/>
  </r>
  <r>
    <x v="0"/>
    <s v="Bp Gel Tizo 3176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763144lsnuntana"/>
    <n v="144"/>
    <s v="LSN"/>
    <m/>
  </r>
  <r>
    <x v="0"/>
    <s v="Bp Gel Tizo TG 348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tg348144lsnuntana"/>
    <n v="144"/>
    <s v="LSN"/>
    <m/>
  </r>
  <r>
    <x v="0"/>
    <s v="Bp gel TZ 1000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z1000144lsuntana"/>
    <n v="144"/>
    <s v="LSN"/>
    <m/>
  </r>
  <r>
    <x v="0"/>
    <s v="Bp Gell 585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l585144lsuntana"/>
    <n v="144"/>
    <s v="LSN"/>
    <m/>
  </r>
  <r>
    <x v="0"/>
    <s v="Bp gell VC 1602 BTS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lvc1602bts144lsuntana"/>
    <n v="144"/>
    <s v="LSN"/>
    <m/>
  </r>
  <r>
    <x v="0"/>
    <s v="Bp GelTizo 31475 E"/>
    <n v="0"/>
    <s v="14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1475e145lsnuntana"/>
    <n v="145"/>
    <s v="LSN"/>
    <m/>
  </r>
  <r>
    <x v="0"/>
    <s v="Bp GelTizo 348 E"/>
    <n v="0"/>
    <s v="14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geltizo348e146lsnuntana"/>
    <n v="146"/>
    <s v="LSN"/>
    <m/>
  </r>
  <r>
    <x v="407"/>
    <s v="Bp gliter 12w BDO29-12/ C14-144"/>
    <n v="5"/>
    <s v="160 set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gliter12wbdo2912c14144160setuntana"/>
    <n v="160"/>
    <s v="SET"/>
    <m/>
  </r>
  <r>
    <x v="408"/>
    <s v="Bp gliter 12w BDO49-12/ C14-147"/>
    <n v="8"/>
    <s v="192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gliter12wbdo4912c141471920pcuntana"/>
    <n v="1920"/>
    <s v="PCS"/>
    <m/>
  </r>
  <r>
    <x v="409"/>
    <s v="Bp gliter 12w C11-33"/>
    <n v="9"/>
    <s v="160 set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gliter12wc1133160setuntana"/>
    <n v="160"/>
    <s v="SET"/>
    <m/>
  </r>
  <r>
    <x v="410"/>
    <s v="Bp gliter 12w K701 A(1)/ K 701(4)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gliter12wk701a1k7014144lsuntana"/>
    <n v="144"/>
    <s v="LSN"/>
    <m/>
  </r>
  <r>
    <x v="411"/>
    <s v="Bp Gp 1016 gold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gp1016gold144lsuntana"/>
    <n v="144"/>
    <s v="LSN"/>
    <m/>
  </r>
  <r>
    <x v="412"/>
    <s v="Bp Gp 1016 silver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gp1016silver144lsuntana"/>
    <n v="144"/>
    <s v="LSN"/>
    <m/>
  </r>
  <r>
    <x v="413"/>
    <s v="Bp Gp 1022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gp1022144lsuntana"/>
    <n v="144"/>
    <s v="LSN"/>
    <m/>
  </r>
  <r>
    <x v="414"/>
    <s v="Bp Gp 3139"/>
    <n v="3"/>
    <s v="18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gp3139180lsuntana"/>
    <n v="180"/>
    <s v="LSN"/>
    <m/>
  </r>
  <r>
    <x v="415"/>
    <s v="Bp Gp 609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gp609144lsuntana"/>
    <n v="144"/>
    <s v="LSN"/>
    <m/>
  </r>
  <r>
    <x v="416"/>
    <s v="Bp Gp 7037"/>
    <n v="4"/>
    <s v="192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gp7037192lsuntana"/>
    <n v="192"/>
    <s v="LSN"/>
    <m/>
  </r>
  <r>
    <x v="417"/>
    <s v="Bp Gp 9002"/>
    <n v="2"/>
    <s v="19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gp9002192lsuntana"/>
    <n v="192"/>
    <s v="LSN"/>
    <m/>
  </r>
  <r>
    <x v="418"/>
    <s v="Bp Gp 9112(1)/ 9006(10)"/>
    <n v="11"/>
    <s v="192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gp91121900610192lsuntana"/>
    <n v="192"/>
    <s v="LSN"/>
    <m/>
  </r>
  <r>
    <x v="419"/>
    <s v="Bp Gp 956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gp956144lsuntana"/>
    <n v="144"/>
    <s v="LSN"/>
    <m/>
  </r>
  <r>
    <x v="420"/>
    <s v="Bp Gp 963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gp963144lsuntana"/>
    <n v="144"/>
    <s v="LSN"/>
    <m/>
  </r>
  <r>
    <x v="421"/>
    <s v="Bp Gramata H1(5)/ H2(12)"/>
    <n v="17"/>
    <s v="144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bpgramatah15h212144lsuntana"/>
    <n v="144"/>
    <s v="LSN"/>
    <m/>
  </r>
  <r>
    <x v="422"/>
    <s v="Bp Gramata H5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gramatah5144lsuntana"/>
    <n v="144"/>
    <s v="LSN"/>
    <m/>
  </r>
  <r>
    <x v="423"/>
    <s v="Bp Hapus V 6791"/>
    <n v="8"/>
    <s v="96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hapusv679196lsuntana"/>
    <n v="96"/>
    <s v="LSN"/>
    <m/>
  </r>
  <r>
    <x v="424"/>
    <s v="Bp HB k 510"/>
    <n v="7"/>
    <s v="14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hbk510144lsuntana"/>
    <n v="144"/>
    <s v="LSN"/>
    <m/>
  </r>
  <r>
    <x v="425"/>
    <s v="Bp Heroset 50"/>
    <n v="4"/>
    <s v="2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heroset5020lsuntana"/>
    <n v="20"/>
    <s v="LSN"/>
    <m/>
  </r>
  <r>
    <x v="0"/>
    <s v="Bp Hilltop HT 1020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hilltopht1020144lsuntana"/>
    <n v="144"/>
    <s v="LSN"/>
    <m/>
  </r>
  <r>
    <x v="426"/>
    <s v="Bp Hk panjang (36)"/>
    <n v="2"/>
    <s v="6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hkpanjang3660boxuntana"/>
    <n v="60"/>
    <s v="BOX"/>
    <m/>
  </r>
  <r>
    <x v="427"/>
    <s v="Bp HM 220 (Bonus)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hm220bonus144lsnuntana"/>
    <n v="144"/>
    <s v="LSN"/>
    <m/>
  </r>
  <r>
    <x v="428"/>
    <s v="Bp HS 1215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hs1215144lsuntana"/>
    <n v="144"/>
    <s v="LSN"/>
    <m/>
  </r>
  <r>
    <x v="429"/>
    <s v="Bp Ht 590 balon tiup (3)/ MP 2131 ayunan demon (1 box 48) (1)"/>
    <n v="4"/>
    <s v="36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n v="36"/>
    <s v="BOX"/>
    <m/>
  </r>
  <r>
    <x v="430"/>
    <s v="Bp ikan tali"/>
    <n v="2"/>
    <s v="2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ikantali200lsuntana"/>
    <n v="200"/>
    <s v="LSN"/>
    <m/>
  </r>
  <r>
    <x v="431"/>
    <s v="Bp JB 273/ 1000"/>
    <n v="8"/>
    <s v="36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jb273100036boxuntana"/>
    <n v="36"/>
    <s v="BOX"/>
    <m/>
  </r>
  <r>
    <x v="432"/>
    <s v="Bp JD. 860 MMORO (70)"/>
    <n v="10"/>
    <s v="36 box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bpjd860mmoro7036boxuntana"/>
    <n v="36"/>
    <s v="BOX"/>
    <m/>
  </r>
  <r>
    <x v="433"/>
    <s v="Bp jiausue 8 color (1 set = 8pc)"/>
    <n v="3"/>
    <s v="200 set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jiausue8color1set=8pc200setuntana"/>
    <n v="200"/>
    <s v="SET"/>
    <m/>
  </r>
  <r>
    <x v="434"/>
    <s v="Bp K 593"/>
    <n v="26"/>
    <s v="144 ls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bpk593144lsuntana"/>
    <n v="144"/>
    <s v="LSN"/>
    <m/>
  </r>
  <r>
    <x v="435"/>
    <s v="Bp KG 1 B"/>
    <n v="6"/>
    <s v="144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kg1b144lsuntana"/>
    <n v="144"/>
    <s v="LSN"/>
    <m/>
  </r>
  <r>
    <x v="0"/>
    <s v="Bp Koxi 705 A/ 706 A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koxi705a706a144lsnuntana"/>
    <n v="144"/>
    <s v="LSN"/>
    <m/>
  </r>
  <r>
    <x v="0"/>
    <s v="Bp Koxi 707 A/ 708 A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koxi707a708a144lsnuntana"/>
    <n v="144"/>
    <s v="LSN"/>
    <m/>
  </r>
  <r>
    <x v="436"/>
    <s v="Bp Koxi 709 A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koxi709a144lsnuntana"/>
    <n v="144"/>
    <s v="LSN"/>
    <m/>
  </r>
  <r>
    <x v="437"/>
    <s v="Bp light kitty hand"/>
    <n v="4"/>
    <s v="2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lightkittyhand20boxuntana"/>
    <n v="20"/>
    <s v="BOX"/>
    <m/>
  </r>
  <r>
    <x v="438"/>
    <s v="Bp light princess hand"/>
    <n v="9"/>
    <s v="20 box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lightprincesshand20boxuntana"/>
    <n v="20"/>
    <s v="BOX"/>
    <m/>
  </r>
  <r>
    <x v="0"/>
    <s v="Bp Mainan 908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mainan9082144lsnuntana"/>
    <n v="144"/>
    <s v="LSN"/>
    <m/>
  </r>
  <r>
    <x v="439"/>
    <s v="Bp Mainan 99096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mainan99096144lsnuntana"/>
    <n v="144"/>
    <s v="LSN"/>
    <m/>
  </r>
  <r>
    <x v="440"/>
    <s v="Bp Manik 001 (1x60)"/>
    <n v="9"/>
    <s v="40 box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manik0011x6040boxuntana"/>
    <n v="40"/>
    <s v="BOX"/>
    <m/>
  </r>
  <r>
    <x v="441"/>
    <s v="Bp MD 104 tangan"/>
    <n v="2"/>
    <s v="3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d104tangan350lsuntana"/>
    <n v="350"/>
    <s v="LSN"/>
    <m/>
  </r>
  <r>
    <x v="442"/>
    <s v="Bp Meja BPS 202 Foot"/>
    <n v="7"/>
    <s v="5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mejabps202foot500pcuntana"/>
    <n v="500"/>
    <s v="PCS"/>
    <m/>
  </r>
  <r>
    <x v="443"/>
    <s v="Bp microtop 808 Ht"/>
    <n v="6"/>
    <s v="20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microtop808ht200lsuntana"/>
    <n v="200"/>
    <s v="LSN"/>
    <m/>
  </r>
  <r>
    <x v="444"/>
    <s v="Bp Milk 302 (36)"/>
    <n v="35"/>
    <s v="1440 pc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bpmilk302361440pcuntana"/>
    <n v="1440"/>
    <s v="PCS"/>
    <m/>
  </r>
  <r>
    <x v="445"/>
    <s v="Bp mini Gell Maxxist 133C"/>
    <n v="2"/>
    <s v="24 gr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inigellmaxxist133c24gruntana"/>
    <n v="24"/>
    <s v="GRS"/>
    <m/>
  </r>
  <r>
    <x v="446"/>
    <s v="Bp mini Gell Sparkle Gold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minigellsparklegold144lsuntana"/>
    <n v="144"/>
    <s v="LSN"/>
    <m/>
  </r>
  <r>
    <x v="447"/>
    <s v="Bp MM bening 300 Ma"/>
    <n v="2"/>
    <s v="2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mbening300ma250lsuntana"/>
    <n v="250"/>
    <s v="LSN"/>
    <m/>
  </r>
  <r>
    <x v="448"/>
    <s v="Bp MM butek 300 MB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mmbutek300mb144lsuntana"/>
    <n v="144"/>
    <s v="LSN"/>
    <m/>
  </r>
  <r>
    <x v="449"/>
    <s v="Bp Mobil Kombinasi Polos"/>
    <n v="11"/>
    <s v="2000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n v="2000"/>
    <s v="PCS"/>
    <m/>
  </r>
  <r>
    <x v="450"/>
    <s v="Bp MP 0206 kincir"/>
    <n v="2"/>
    <s v="576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p0206kincir576pcsuntana"/>
    <n v="576"/>
    <s v="PCS"/>
    <m/>
  </r>
  <r>
    <x v="451"/>
    <s v="Bp MP 1012 (4)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p10124144lsuntana"/>
    <n v="144"/>
    <s v="LSN"/>
    <m/>
  </r>
  <r>
    <x v="452"/>
    <s v="Bp MP 1118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mp1118144lsuntana"/>
    <n v="144"/>
    <s v="LSN"/>
    <m/>
  </r>
  <r>
    <x v="453"/>
    <s v="Bp MP 2105 minion"/>
    <n v="8"/>
    <s v="144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mp2105minion144lsuntana"/>
    <n v="144"/>
    <s v="LSN"/>
    <m/>
  </r>
  <r>
    <x v="454"/>
    <s v="Bp MP 6026 love"/>
    <n v="6"/>
    <s v="144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mp6026love144lsuntana"/>
    <n v="144"/>
    <s v="LSN"/>
    <m/>
  </r>
  <r>
    <x v="455"/>
    <s v="Bp MP 60992 smurf 1x48"/>
    <n v="2"/>
    <s v="36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mp60992smurf1x4836boxuntana"/>
    <n v="36"/>
    <s v="BOX"/>
    <m/>
  </r>
  <r>
    <x v="456"/>
    <s v="Bp natto 8855 (1x48)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natto88551x48144lsuntana"/>
    <n v="144"/>
    <s v="LSN"/>
    <m/>
  </r>
  <r>
    <x v="0"/>
    <s v="Bp Odomei GP-0906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odomeigp0906144lsnuntana"/>
    <n v="144"/>
    <s v="LSN"/>
    <m/>
  </r>
  <r>
    <x v="457"/>
    <s v="Bp Odomei GP-9333"/>
    <n v="22"/>
    <s v="144 LSN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bpodomeigp9333144lsnuntana"/>
    <n v="144"/>
    <s v="LSN"/>
    <m/>
  </r>
  <r>
    <x v="458"/>
    <s v="Bp Odomei Gp-9932"/>
    <n v="9"/>
    <s v="144 LSN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bpodomeigp9932144lsnuntana"/>
    <n v="144"/>
    <s v="LSN"/>
    <m/>
  </r>
  <r>
    <x v="459"/>
    <s v="Bp On-Off M Mouse"/>
    <n v="1"/>
    <s v="28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onoffmmouse288lsuntana"/>
    <n v="288"/>
    <s v="LSN"/>
    <m/>
  </r>
  <r>
    <x v="460"/>
    <s v="Bp Ougier Rabbit"/>
    <n v="18"/>
    <s v="48 box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bpougierrabbit48boxuntana"/>
    <n v="48"/>
    <s v="BOX"/>
    <m/>
  </r>
  <r>
    <x v="461"/>
    <s v="Bp Pelangi 6611(2)/ 005(2)"/>
    <n v="4"/>
    <s v="1728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pelangi6611200521728pcuntana"/>
    <n v="1728"/>
    <s v="PCS"/>
    <m/>
  </r>
  <r>
    <x v="462"/>
    <s v="Bp Pelangi 9310"/>
    <n v="2"/>
    <s v="172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pelangi93101728pcuntana"/>
    <n v="1728"/>
    <s v="PCS"/>
    <m/>
  </r>
  <r>
    <x v="0"/>
    <s v="Bp Pelna 01"/>
    <n v="0"/>
    <s v="2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pelna0120grsuntana"/>
    <n v="20"/>
    <s v="GRS"/>
    <m/>
  </r>
  <r>
    <x v="463"/>
    <s v="Bp Pelna 01 Ht"/>
    <n v="12"/>
    <s v="20 GRS"/>
    <n v="11"/>
    <n v="12"/>
    <n v="11"/>
    <m/>
    <n v="0"/>
    <n v="0"/>
    <n v="-1"/>
    <n v="-1"/>
    <n v="11"/>
    <m/>
    <s v=""/>
    <n v="11"/>
    <m/>
    <s v=""/>
    <n v="11"/>
    <m/>
    <s v=""/>
    <n v="11"/>
    <m/>
    <s v=""/>
    <n v="11"/>
    <m/>
    <s v="bppelna01ht20grsuntana"/>
    <n v="20"/>
    <s v="GRS"/>
    <m/>
  </r>
  <r>
    <x v="464"/>
    <s v="Bp Pelna 02 Ht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pelna02ht20grsuntana"/>
    <n v="20"/>
    <s v="GRS"/>
    <m/>
  </r>
  <r>
    <x v="465"/>
    <s v="Bp Pelna 03 Ht"/>
    <n v="3"/>
    <s v="20 GR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pelna03ht20grsuntana"/>
    <n v="20"/>
    <s v="GRS"/>
    <m/>
  </r>
  <r>
    <x v="466"/>
    <s v="Bp Pelna 05 Ht"/>
    <n v="3"/>
    <s v="144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pelna05ht144lsnuntana"/>
    <n v="144"/>
    <s v="LSN"/>
    <m/>
  </r>
  <r>
    <x v="467"/>
    <s v="Bp pen gliter lestari"/>
    <n v="11"/>
    <s v="16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pengliterlestari160lsuntana"/>
    <n v="160"/>
    <s v="LSN"/>
    <m/>
  </r>
  <r>
    <x v="0"/>
    <s v="Bp pen TX 155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pentx155192lsuntana"/>
    <n v="192"/>
    <s v="LSN"/>
    <m/>
  </r>
  <r>
    <x v="468"/>
    <s v="Bp Pong2 merah (1 dos=20)"/>
    <n v="4"/>
    <s v="90 do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pong2merah1dos=2090dosuntana"/>
    <n v="90"/>
    <s v="DOS"/>
    <m/>
  </r>
  <r>
    <x v="469"/>
    <s v="Bp SanMao 2320"/>
    <n v="5"/>
    <s v="14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sanmao2320144lsuntana"/>
    <n v="144"/>
    <s v="LSN"/>
    <m/>
  </r>
  <r>
    <x v="470"/>
    <s v="Bp SanMao 9578"/>
    <n v="5"/>
    <s v="1728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bpsanmao95781728pcuntana"/>
    <n v="1728"/>
    <s v="PCS"/>
    <m/>
  </r>
  <r>
    <x v="471"/>
    <s v="Bp SanMao 9590(3)"/>
    <n v="2"/>
    <s v="172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anmao959031728pcuntana"/>
    <n v="1728"/>
    <s v="PCS"/>
    <m/>
  </r>
  <r>
    <x v="472"/>
    <s v="Bp SanMao 9733(3)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anmao97333144lsuntana"/>
    <n v="144"/>
    <s v="LSN"/>
    <m/>
  </r>
  <r>
    <x v="473"/>
    <s v="Bp SanMao 9909"/>
    <n v="7"/>
    <s v="14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sanmao9909144lsuntana"/>
    <n v="144"/>
    <s v="LSN"/>
    <m/>
  </r>
  <r>
    <x v="474"/>
    <s v="Bp sepatu roda 084 (48)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epaturoda08448144lsuntana"/>
    <n v="144"/>
    <s v="LSN"/>
    <m/>
  </r>
  <r>
    <x v="475"/>
    <s v="Bp SF -2991 two in one"/>
    <n v="11"/>
    <s v="192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bpsf2991twoinone192lsuntana"/>
    <n v="192"/>
    <s v="LSN"/>
    <m/>
  </r>
  <r>
    <x v="476"/>
    <s v="Bp Sika 189 Ht (19)/ biru(3)"/>
    <n v="22"/>
    <s v="180 ls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bpsika189ht19biru3180lsuntana"/>
    <n v="180"/>
    <s v="LSN"/>
    <m/>
  </r>
  <r>
    <x v="477"/>
    <s v="Bp Sika GP 001 Ht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sikagp001ht144lsnuntana"/>
    <n v="144"/>
    <s v="LSN"/>
    <m/>
  </r>
  <r>
    <x v="478"/>
    <s v="Bp Sika GP 002 Ht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sikagp002ht144lsnuntana"/>
    <n v="144"/>
    <s v="LSN"/>
    <m/>
  </r>
  <r>
    <x v="479"/>
    <s v="Bp Skyline S-6 Black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skylines6black144lsuntana"/>
    <n v="144"/>
    <s v="LSN"/>
    <m/>
  </r>
  <r>
    <x v="480"/>
    <s v="Bp Smile 2038 (36)"/>
    <n v="36"/>
    <s v="1440 pc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bpsmile2038361440pcuntana"/>
    <n v="1440"/>
    <s v="PCS"/>
    <m/>
  </r>
  <r>
    <x v="481"/>
    <s v="Bp Snoopy Bening 300 MA"/>
    <n v="4"/>
    <s v="25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snoopybening300ma250lsuntana"/>
    <n v="250"/>
    <s v="LSN"/>
    <m/>
  </r>
  <r>
    <x v="482"/>
    <s v="Bp Spray Gp-218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praygp218144lsuntana"/>
    <n v="144"/>
    <s v="LSN"/>
    <m/>
  </r>
  <r>
    <x v="0"/>
    <s v="BP SQ 11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112144lsnuntana"/>
    <n v="144"/>
    <s v="LSN"/>
    <m/>
  </r>
  <r>
    <x v="0"/>
    <s v="BP SQ 116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116144lsnuntana"/>
    <n v="144"/>
    <s v="LSN"/>
    <m/>
  </r>
  <r>
    <x v="0"/>
    <s v="BP SQ 118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118144lsnuntana"/>
    <n v="144"/>
    <s v="LSN"/>
    <m/>
  </r>
  <r>
    <x v="0"/>
    <s v="BP SQ 119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119144lsnuntana"/>
    <n v="144"/>
    <s v="LSN"/>
    <m/>
  </r>
  <r>
    <x v="0"/>
    <s v="BP SQ 20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203144lsnuntana"/>
    <n v="144"/>
    <s v="LSN"/>
    <m/>
  </r>
  <r>
    <x v="0"/>
    <s v="BP SQ 204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204144lsnuntana"/>
    <n v="144"/>
    <s v="LSN"/>
    <m/>
  </r>
  <r>
    <x v="0"/>
    <s v="BP SQ 20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sq205144lsnuntana"/>
    <n v="144"/>
    <s v="LSN"/>
    <m/>
  </r>
  <r>
    <x v="483"/>
    <s v="BP SQ 812"/>
    <n v="7"/>
    <s v="144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bpsq812144lsnuntana"/>
    <n v="144"/>
    <s v="LSN"/>
    <m/>
  </r>
  <r>
    <x v="484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m/>
    <m/>
    <m/>
  </r>
  <r>
    <x v="485"/>
    <s v="Bp Stand pen B 9212"/>
    <n v="2"/>
    <s v="5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tandpenb9212500pcuntana"/>
    <n v="500"/>
    <s v="PCS"/>
    <m/>
  </r>
  <r>
    <x v="486"/>
    <s v="Bp Stick color Top Ht"/>
    <n v="4"/>
    <s v="12 gr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stickcolortopht12gruntana"/>
    <n v="12"/>
    <s v="GRS"/>
    <m/>
  </r>
  <r>
    <x v="487"/>
    <s v="Bp Stick color Top light blue"/>
    <n v="3"/>
    <s v="12 gr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stickcolortoplightblue12gruntana"/>
    <n v="12"/>
    <s v="GRS"/>
    <m/>
  </r>
  <r>
    <x v="488"/>
    <s v="Bp Suling Butek 2856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sulingbutek2856144lsuntana"/>
    <n v="144"/>
    <s v="LSN"/>
    <m/>
  </r>
  <r>
    <x v="489"/>
    <s v="Bp T2 8401 4W"/>
    <n v="18"/>
    <s v="144 LSN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bpt284014w144lsnuntana"/>
    <n v="144"/>
    <s v="LSN"/>
    <m/>
  </r>
  <r>
    <x v="490"/>
    <s v="Bp tali 1835"/>
    <n v="2"/>
    <s v="1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ali1835100lsuntana"/>
    <n v="100"/>
    <s v="LSN"/>
    <m/>
  </r>
  <r>
    <x v="491"/>
    <s v="Bp tali PN 1001"/>
    <n v="8"/>
    <s v="20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ptalipn1001200lsuntana"/>
    <n v="200"/>
    <s v="LSN"/>
    <m/>
  </r>
  <r>
    <x v="492"/>
    <s v="Bp TB SG 09"/>
    <n v="2"/>
    <s v="14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bsg09144lsnuntana"/>
    <n v="144"/>
    <s v="LSN"/>
    <m/>
  </r>
  <r>
    <x v="493"/>
    <s v="Bp Tekken warna pp 30"/>
    <n v="3"/>
    <s v="48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tekkenwarnapp3048boxuntana"/>
    <n v="48"/>
    <s v="BOX"/>
    <m/>
  </r>
  <r>
    <x v="494"/>
    <s v="Bp Terompet (48)"/>
    <n v="6"/>
    <s v="36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terompet4836boxuntana"/>
    <n v="36"/>
    <s v="BOX"/>
    <m/>
  </r>
  <r>
    <x v="495"/>
    <s v="Bp TF 10022"/>
    <n v="6"/>
    <s v="144 LSN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tf10022144lsnuntana"/>
    <n v="144"/>
    <s v="LSN"/>
    <m/>
  </r>
  <r>
    <x v="496"/>
    <s v="Bp TF 1190 Br"/>
    <n v="4"/>
    <s v="144 LSN"/>
    <n v="1"/>
    <n v="4"/>
    <n v="3"/>
    <m/>
    <n v="0"/>
    <n v="0"/>
    <n v="-1"/>
    <n v="-1"/>
    <n v="3"/>
    <n v="1"/>
    <n v="-2"/>
    <n v="1"/>
    <m/>
    <s v=""/>
    <n v="1"/>
    <m/>
    <s v=""/>
    <n v="1"/>
    <m/>
    <s v=""/>
    <n v="1"/>
    <m/>
    <s v="bptf1190br144lsnuntana"/>
    <n v="144"/>
    <s v="LSN"/>
    <m/>
  </r>
  <r>
    <x v="0"/>
    <s v="Bp TF 1190 Hitam (biasa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1190hitambiasa144lsnuntana"/>
    <n v="144"/>
    <s v="LSN"/>
    <m/>
  </r>
  <r>
    <x v="0"/>
    <s v="Bp TF 1190 Hitam (faktur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1190hitamfaktur144lsnuntana"/>
    <n v="144"/>
    <s v="LSN"/>
    <m/>
  </r>
  <r>
    <x v="497"/>
    <s v="Bp TF 1190 Ht"/>
    <n v="18"/>
    <s v="144 LSN"/>
    <n v="10"/>
    <n v="18"/>
    <n v="16"/>
    <m/>
    <n v="0"/>
    <n v="0"/>
    <n v="-2"/>
    <n v="-2"/>
    <n v="16"/>
    <n v="10"/>
    <n v="-6"/>
    <n v="10"/>
    <m/>
    <s v=""/>
    <n v="10"/>
    <m/>
    <s v=""/>
    <n v="10"/>
    <m/>
    <s v=""/>
    <n v="10"/>
    <m/>
    <s v="bptf1190ht144lsnuntana"/>
    <n v="144"/>
    <s v="LSN"/>
    <m/>
  </r>
  <r>
    <x v="0"/>
    <s v="Bp TF 1190 Ht (71), B (15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1190ht71b15144lsnuntana"/>
    <n v="144"/>
    <s v="LSN"/>
    <m/>
  </r>
  <r>
    <x v="0"/>
    <s v="Bp TF 1190 Ht (biasa)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1190htbiasa144lsnuntana"/>
    <n v="144"/>
    <s v="LSN"/>
    <m/>
  </r>
  <r>
    <x v="498"/>
    <s v="Bp TF 1191 Ht"/>
    <n v="2"/>
    <s v="14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f1191ht144lsnuntana"/>
    <n v="144"/>
    <s v="LSN"/>
    <m/>
  </r>
  <r>
    <x v="499"/>
    <s v="Bp TF 2037 6W"/>
    <n v="2"/>
    <s v="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f20376w60lsnuntana"/>
    <n v="60"/>
    <s v="LSN"/>
    <m/>
  </r>
  <r>
    <x v="500"/>
    <s v="Bp TF 228"/>
    <n v="16"/>
    <s v="144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bptf228144lsuntana"/>
    <n v="144"/>
    <s v="LSN"/>
    <m/>
  </r>
  <r>
    <x v="501"/>
    <s v="Bp TF 3135"/>
    <n v="4"/>
    <s v="144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tf3135144lsnuntana"/>
    <n v="144"/>
    <s v="LSN"/>
    <m/>
  </r>
  <r>
    <x v="502"/>
    <s v="Bp TF 3135 batik blk"/>
    <n v="77"/>
    <s v="72 ls"/>
    <n v="77"/>
    <n v="77"/>
    <m/>
    <m/>
    <n v="0"/>
    <n v="0"/>
    <s v=""/>
    <n v="0"/>
    <n v="77"/>
    <m/>
    <s v=""/>
    <n v="77"/>
    <m/>
    <s v=""/>
    <n v="77"/>
    <m/>
    <s v=""/>
    <n v="77"/>
    <m/>
    <s v=""/>
    <n v="77"/>
    <m/>
    <s v="bptf3135batikblk72lsuntana"/>
    <n v="72"/>
    <s v="LSN"/>
    <m/>
  </r>
  <r>
    <x v="503"/>
    <s v="Bp TF 344 batik"/>
    <n v="4"/>
    <s v="108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tf344batik108lsuntana"/>
    <n v="108"/>
    <s v="LSN"/>
    <m/>
  </r>
  <r>
    <x v="0"/>
    <s v="Bp TF 719"/>
    <n v="0"/>
    <s v="10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719108lsuntana"/>
    <n v="108"/>
    <s v="LSN"/>
    <m/>
  </r>
  <r>
    <x v="0"/>
    <s v="Bp TF 729"/>
    <n v="0"/>
    <s v="10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729108lsuntana"/>
    <n v="108"/>
    <s v="LSN"/>
    <m/>
  </r>
  <r>
    <x v="0"/>
    <s v="Bp TF G 3114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g311496lsnuntana"/>
    <n v="96"/>
    <s v="LSN"/>
    <m/>
  </r>
  <r>
    <x v="0"/>
    <s v="Bp TF-311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f3115144lsnuntana"/>
    <n v="144"/>
    <s v="LSN"/>
    <m/>
  </r>
  <r>
    <x v="0"/>
    <s v="Bp TG 31037/ 3181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103731810144lsnuntana"/>
    <n v="144"/>
    <s v="LSN"/>
    <m/>
  </r>
  <r>
    <x v="0"/>
    <s v="Bp TG 3261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2610144lsnuntana"/>
    <n v="144"/>
    <s v="LSN"/>
    <m/>
  </r>
  <r>
    <x v="0"/>
    <s v="Bp TG 340 B (F)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40bf96lsnuntana"/>
    <n v="96"/>
    <s v="LSN"/>
    <m/>
  </r>
  <r>
    <x v="0"/>
    <s v="Bp TG 340 B (FAKTUR)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40bfaktur96lsnuntana"/>
    <n v="96"/>
    <s v="LSN"/>
    <m/>
  </r>
  <r>
    <x v="0"/>
    <s v="Bp TG 340 ht(1), B(2)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40ht1b296lsnuntana"/>
    <n v="96"/>
    <s v="LSN"/>
    <m/>
  </r>
  <r>
    <x v="0"/>
    <s v="Bp TG 346 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346e144lsnuntana"/>
    <n v="144"/>
    <s v="LSN"/>
    <m/>
  </r>
  <r>
    <x v="0"/>
    <s v="Bp TG SG 09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gsg09144lsuntana"/>
    <n v="144"/>
    <s v="LSN"/>
    <m/>
  </r>
  <r>
    <x v="0"/>
    <s v="Bp Tizo 30541/ 30900"/>
    <n v="2"/>
    <s v="144 LSN"/>
    <n v="0"/>
    <n v="2"/>
    <m/>
    <m/>
    <n v="0"/>
    <n v="0"/>
    <s v=""/>
    <n v="0"/>
    <n v="2"/>
    <n v="0"/>
    <n v="-2"/>
    <n v="0"/>
    <m/>
    <s v=""/>
    <n v="0"/>
    <m/>
    <s v=""/>
    <n v="0"/>
    <m/>
    <s v=""/>
    <n v="0"/>
    <m/>
    <s v="bptizo3054130900144lsnuntana"/>
    <n v="144"/>
    <s v="LSN"/>
    <m/>
  </r>
  <r>
    <x v="504"/>
    <s v="Bp Tizo 30734 / 30900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073430900144lsnuntana"/>
    <m/>
    <m/>
    <m/>
  </r>
  <r>
    <x v="505"/>
    <s v="Bp Tizo 30801 / 30802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080130802144lsnuntana"/>
    <m/>
    <m/>
    <m/>
  </r>
  <r>
    <x v="506"/>
    <s v="Bp Tizo 31035"/>
    <m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ptizo31035144lsnuntana"/>
    <m/>
    <m/>
    <m/>
  </r>
  <r>
    <x v="507"/>
    <s v="Bp Tizo 31035 / 31037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103531037144lsnuntana"/>
    <m/>
    <m/>
    <m/>
  </r>
  <r>
    <x v="508"/>
    <s v="Bp Tizo 31590 / 31762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159031762144lsnuntana"/>
    <m/>
    <m/>
    <m/>
  </r>
  <r>
    <x v="509"/>
    <s v="Bp Tizo 31763 / 30600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176330600144lsnuntana"/>
    <m/>
    <m/>
    <m/>
  </r>
  <r>
    <x v="510"/>
    <s v="Bp Tizo 31830 / 31831 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tizo3183031831144lsnuntana"/>
    <m/>
    <m/>
    <m/>
  </r>
  <r>
    <x v="0"/>
    <s v="Bp Tizo 31831 E/ 30900 E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31831e30900e144lsnuntana"/>
    <n v="144"/>
    <s v="LSN"/>
    <m/>
  </r>
  <r>
    <x v="0"/>
    <s v="Bp Tizo 340 B Faktur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340bfaktur96lsnuntana"/>
    <n v="96"/>
    <s v="LSN"/>
    <m/>
  </r>
  <r>
    <x v="0"/>
    <s v="Bp Tizo 340 Biru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340biru96lsnuntana"/>
    <n v="96"/>
    <s v="LSN"/>
    <m/>
  </r>
  <r>
    <x v="0"/>
    <s v="Bp Tizo 340 Hitam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340hitam96lsnuntana"/>
    <n v="96"/>
    <s v="LSN"/>
    <m/>
  </r>
  <r>
    <x v="0"/>
    <s v="Bp Tizo 340 Hitam (FAKTUR)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340hitamfaktur96lsnuntana"/>
    <n v="96"/>
    <s v="LSN"/>
    <m/>
  </r>
  <r>
    <x v="511"/>
    <s v="Bp Tizo TG 30630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tizotg30630144lsnuntana"/>
    <n v="144"/>
    <s v="LSN"/>
    <m/>
  </r>
  <r>
    <x v="0"/>
    <s v="Bp Tizo TG 3073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0735144lsnuntana"/>
    <n v="144"/>
    <s v="LSN"/>
    <m/>
  </r>
  <r>
    <x v="0"/>
    <s v="Bp Tizo TG 3091 Faktur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091faktur144lsnuntana"/>
    <n v="144"/>
    <s v="LSN"/>
    <m/>
  </r>
  <r>
    <x v="0"/>
    <s v="Bp Tizo TG 31060"/>
    <n v="3"/>
    <s v="144 LSN"/>
    <n v="0"/>
    <n v="3"/>
    <m/>
    <m/>
    <n v="0"/>
    <n v="0"/>
    <s v=""/>
    <n v="0"/>
    <n v="3"/>
    <n v="0"/>
    <n v="-3"/>
    <n v="0"/>
    <m/>
    <s v=""/>
    <n v="0"/>
    <m/>
    <s v=""/>
    <n v="0"/>
    <m/>
    <s v=""/>
    <n v="0"/>
    <m/>
    <s v="bptizotg31060144lsnuntana"/>
    <n v="144"/>
    <s v="LSN"/>
    <m/>
  </r>
  <r>
    <x v="0"/>
    <s v="Bp Tizo TG 3122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1220144lsnuntana"/>
    <n v="144"/>
    <s v="LSN"/>
    <m/>
  </r>
  <r>
    <x v="0"/>
    <s v="Bp Tizo TG 31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13144lsnuntana"/>
    <n v="144"/>
    <s v="LSN"/>
    <m/>
  </r>
  <r>
    <x v="0"/>
    <s v="Bp Tizo TG 313 B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13b144lsnuntana"/>
    <n v="144"/>
    <s v="LSN"/>
    <m/>
  </r>
  <r>
    <x v="0"/>
    <s v="Bp Tizo TG 3147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1475144lsnuntana"/>
    <n v="144"/>
    <s v="LSN"/>
    <m/>
  </r>
  <r>
    <x v="0"/>
    <s v="Bp Tizo TG 32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22144lsnuntana"/>
    <n v="144"/>
    <s v="LSN"/>
    <m/>
  </r>
  <r>
    <x v="0"/>
    <s v="Bp Tizo TG 340 Biru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40biru96lsnuntana"/>
    <n v="96"/>
    <s v="LSN"/>
    <m/>
  </r>
  <r>
    <x v="0"/>
    <s v="Bp Tizo TG 340 Ht"/>
    <n v="2"/>
    <s v="96 LSN"/>
    <n v="0"/>
    <n v="2"/>
    <m/>
    <m/>
    <n v="0"/>
    <n v="0"/>
    <s v=""/>
    <n v="0"/>
    <n v="2"/>
    <n v="0"/>
    <n v="-2"/>
    <n v="0"/>
    <m/>
    <s v=""/>
    <n v="0"/>
    <m/>
    <s v=""/>
    <n v="0"/>
    <m/>
    <s v=""/>
    <n v="0"/>
    <m/>
    <s v="bptizotg340ht96lsnuntana"/>
    <n v="96"/>
    <s v="LSN"/>
    <m/>
  </r>
  <r>
    <x v="512"/>
    <s v="Bp Tizo TG 346 C/D"/>
    <n v="2"/>
    <s v="14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izotg346cd144lsnuntana"/>
    <n v="144"/>
    <s v="LSN"/>
    <m/>
  </r>
  <r>
    <x v="0"/>
    <s v="Bp Tizo TG 348 D Faktur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48dfaktur144lsnuntana"/>
    <n v="144"/>
    <s v="LSN"/>
    <m/>
  </r>
  <r>
    <x v="0"/>
    <s v="Bp Tizo TG 395 F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95f144lsnuntana"/>
    <n v="144"/>
    <s v="LSN"/>
    <m/>
  </r>
  <r>
    <x v="0"/>
    <s v="Bp Tizo TG-340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4096lsnuntana"/>
    <n v="96"/>
    <s v="LSN"/>
    <m/>
  </r>
  <r>
    <x v="0"/>
    <s v="Bp Tizo TG-396-D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396d144lsnuntana"/>
    <n v="144"/>
    <s v="LSN"/>
    <m/>
  </r>
  <r>
    <x v="0"/>
    <s v="Bp Tizo TG-630"/>
    <n v="0"/>
    <s v="7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izotg63072lsnuntana"/>
    <n v="72"/>
    <s v="LSN"/>
    <m/>
  </r>
  <r>
    <x v="513"/>
    <s v="Bp Top 5559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op555948boxuntana"/>
    <n v="48"/>
    <s v="BOX"/>
    <m/>
  </r>
  <r>
    <x v="514"/>
    <s v="Bp Top 5559"/>
    <n v="2"/>
    <s v="33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op555933boxuntana"/>
    <n v="33"/>
    <s v="BOX"/>
    <m/>
  </r>
  <r>
    <x v="515"/>
    <s v="Bp Trix 150"/>
    <n v="2"/>
    <s v="19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rix150192lsuntana"/>
    <n v="192"/>
    <s v="LSN"/>
    <m/>
  </r>
  <r>
    <x v="516"/>
    <s v="Bp TT senter 6014 smurf "/>
    <n v="2"/>
    <s v="7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ttsenter6014smurf72lsuntana"/>
    <n v="72"/>
    <s v="LSN"/>
    <m/>
  </r>
  <r>
    <x v="0"/>
    <s v="Bp TX 152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x152192lsuntana"/>
    <n v="192"/>
    <s v="LSN"/>
    <m/>
  </r>
  <r>
    <x v="0"/>
    <s v="Bp Tylo F271 Fountainmarmer"/>
    <n v="0"/>
    <s v="5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ylof271fountainmarmer50lsuntana"/>
    <n v="50"/>
    <s v="LSN"/>
    <m/>
  </r>
  <r>
    <x v="517"/>
    <s v="Bp TZ 1002"/>
    <n v="14"/>
    <s v="144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bptz1002144lsuntana"/>
    <n v="144"/>
    <s v="LSN"/>
    <m/>
  </r>
  <r>
    <x v="0"/>
    <s v="Bp TZ-501 Hitam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tz501hitam144lsnuntana"/>
    <n v="144"/>
    <s v="LSN"/>
    <m/>
  </r>
  <r>
    <x v="518"/>
    <s v="Bp USA TP"/>
    <n v="4"/>
    <s v="1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usatp100lsuntana"/>
    <n v="100"/>
    <s v="LSN"/>
    <m/>
  </r>
  <r>
    <x v="0"/>
    <s v="Bp Vanco VC 559 Ht FAKTUR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vancovc559htfaktur144lsnuntana"/>
    <n v="144"/>
    <s v="LSN"/>
    <m/>
  </r>
  <r>
    <x v="519"/>
    <s v="Bp VC 529 A 200 Vanco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vc529a200vanco144lsuntana"/>
    <n v="144"/>
    <s v="LSN"/>
    <m/>
  </r>
  <r>
    <x v="520"/>
    <s v="Bp VC 600 SegiEmpat batik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vc600segiempatbatik144lsuntana"/>
    <n v="144"/>
    <s v="LSN"/>
    <m/>
  </r>
  <r>
    <x v="0"/>
    <s v="Bp Vtro 213 BT 21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vtro213bt21144lsuntana"/>
    <n v="144"/>
    <s v="LSN"/>
    <m/>
  </r>
  <r>
    <x v="521"/>
    <s v="Bp Vtro 217 (8)/ 222 (9)"/>
    <n v="17"/>
    <s v="144 LSN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bpvtro21782229144lsnuntana"/>
    <n v="144"/>
    <s v="LSN"/>
    <m/>
  </r>
  <r>
    <x v="522"/>
    <s v="Bp Vtro 220 BTS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vtro220bts144lsuntana"/>
    <n v="144"/>
    <s v="LSN"/>
    <m/>
  </r>
  <r>
    <x v="0"/>
    <s v="Bp Vtro 223 BTS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vtro223bts144lsuntana"/>
    <n v="144"/>
    <s v="LSN"/>
    <m/>
  </r>
  <r>
    <x v="523"/>
    <s v="Bp Vtro 225 (8)/ 216 (9)"/>
    <n v="17"/>
    <s v="144 LSN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bpvtro22582169144lsnuntana"/>
    <n v="144"/>
    <s v="LSN"/>
    <m/>
  </r>
  <r>
    <x v="524"/>
    <s v="Bp Vtro 235 (8)/ 236 (8)"/>
    <n v="16"/>
    <s v="144 LSN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bpvtro23582368144lsnuntana"/>
    <n v="144"/>
    <s v="LSN"/>
    <m/>
  </r>
  <r>
    <x v="525"/>
    <s v="Bp Vtro 238 (8)/ 237 (8)"/>
    <n v="16"/>
    <s v="144 LSN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bpvtro23882378144lsnuntana"/>
    <n v="144"/>
    <s v="LSN"/>
    <m/>
  </r>
  <r>
    <x v="526"/>
    <s v="Bp Vtro 239 (8)/ 231 (8)"/>
    <n v="16"/>
    <s v="144 LSN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bpvtro23982318144lsnuntana"/>
    <n v="144"/>
    <s v="LSN"/>
    <m/>
  </r>
  <r>
    <x v="0"/>
    <s v="Bp Weiyada E 681 B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weiyadae681b96lsnuntana"/>
    <n v="96"/>
    <s v="LSN"/>
    <m/>
  </r>
  <r>
    <x v="527"/>
    <s v="Bp WR Gp 112s 12w"/>
    <n v="1"/>
    <s v="160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wrgp112s12w160setuntana"/>
    <n v="160"/>
    <s v="SET"/>
    <m/>
  </r>
  <r>
    <x v="528"/>
    <s v="Bp X data M1"/>
    <n v="12"/>
    <s v="20 GRS"/>
    <n v="11"/>
    <n v="12"/>
    <m/>
    <m/>
    <n v="0"/>
    <n v="0"/>
    <s v=""/>
    <n v="0"/>
    <n v="12"/>
    <n v="11"/>
    <n v="-1"/>
    <n v="11"/>
    <m/>
    <s v=""/>
    <n v="11"/>
    <m/>
    <s v=""/>
    <n v="11"/>
    <m/>
    <s v=""/>
    <n v="11"/>
    <m/>
    <s v="bpxdatam120grsuntana"/>
    <n v="20"/>
    <s v="GRS"/>
    <m/>
  </r>
  <r>
    <x v="0"/>
    <s v="Bp X data M2"/>
    <n v="1"/>
    <s v="20 GRS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bpxdatam220grsuntana"/>
    <n v="20"/>
    <s v="GRS"/>
    <m/>
  </r>
  <r>
    <x v="529"/>
    <s v="Bp XD 061H/ 5w+mech"/>
    <n v="1"/>
    <s v="12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xd061h5wmech1296pcuntana"/>
    <n v="1296"/>
    <s v="PCS"/>
    <m/>
  </r>
  <r>
    <x v="530"/>
    <s v="Bp XD 070 B10/ 3w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xd070b103w144lsuntana"/>
    <n v="144"/>
    <s v="LSN"/>
    <m/>
  </r>
  <r>
    <x v="531"/>
    <s v="Bp Xdata X2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xdatax220grsuntana"/>
    <n v="20"/>
    <s v="GRS"/>
    <m/>
  </r>
  <r>
    <x v="532"/>
    <s v="Bp XDM 3017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xdm3017144lsuntana"/>
    <n v="144"/>
    <s v="LSN"/>
    <m/>
  </r>
  <r>
    <x v="533"/>
    <s v="Bp XDM 3155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xdm3155144lsuntana"/>
    <n v="144"/>
    <s v="LSN"/>
    <m/>
  </r>
  <r>
    <x v="0"/>
    <s v="Bp XDM 860"/>
    <n v="0"/>
    <s v="4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xdm86040lsuntana"/>
    <n v="40"/>
    <s v="LSN"/>
    <m/>
  </r>
  <r>
    <x v="534"/>
    <s v="Bp XDM Fancy 3124(1)/ 3125(1)"/>
    <n v="2"/>
    <s v="18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xdmfancy3124131251180lsuntana"/>
    <n v="180"/>
    <s v="LSN"/>
    <m/>
  </r>
  <r>
    <x v="535"/>
    <s v="Bp XDM Fancy 3126"/>
    <n v="3"/>
    <s v="18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pxdmfancy3126180lsuntana"/>
    <n v="180"/>
    <s v="LSN"/>
    <m/>
  </r>
  <r>
    <x v="0"/>
    <s v="Bp XDM GP.851"/>
    <n v="0"/>
    <s v="4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xdmgp85140lsuntana"/>
    <n v="40"/>
    <s v="LSN"/>
    <m/>
  </r>
  <r>
    <x v="536"/>
    <s v="Bp XDM P213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xdmp213144lsuntana"/>
    <n v="144"/>
    <s v="LSN"/>
    <m/>
  </r>
  <r>
    <x v="537"/>
    <s v="Bp Y L1000 HK panjang 1x48"/>
    <n v="1"/>
    <s v="3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pyl1000hkpanjang1x4836boxuntana"/>
    <n v="36"/>
    <s v="BOX"/>
    <m/>
  </r>
  <r>
    <x v="0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m/>
    <m/>
    <m/>
  </r>
  <r>
    <x v="0"/>
    <s v="Bp Zhixin 2963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2963120lsuntana"/>
    <n v="120"/>
    <s v="LSN"/>
    <m/>
  </r>
  <r>
    <x v="0"/>
    <s v="Bp Zhixin 3027 (2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272120lsnuntana"/>
    <n v="120"/>
    <s v="LSN"/>
    <m/>
  </r>
  <r>
    <x v="0"/>
    <s v="Bp Zhixin 3033 (2)/ 3037 (1)"/>
    <n v="0"/>
    <s v="121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33230371121lsnuntana"/>
    <n v="121"/>
    <s v="LSN"/>
    <m/>
  </r>
  <r>
    <x v="0"/>
    <s v="Bp Zhixin 3035"/>
    <n v="0"/>
    <s v="127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35127lsnuntana"/>
    <n v="127"/>
    <s v="LSN"/>
    <m/>
  </r>
  <r>
    <x v="0"/>
    <s v="Bp Zhixin 3036 (1)/ 3078 (1)"/>
    <n v="0"/>
    <s v="12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36130781122lsnuntana"/>
    <n v="122"/>
    <s v="LSN"/>
    <m/>
  </r>
  <r>
    <x v="0"/>
    <s v="Bp Zhixin 3039/ 3050/ 3053"/>
    <n v="0"/>
    <s v="123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3930503053123lsnuntana"/>
    <n v="123"/>
    <s v="LSN"/>
    <m/>
  </r>
  <r>
    <x v="0"/>
    <s v="Bp Zhixin 3060 (1)/ 3062 (2)"/>
    <n v="0"/>
    <s v="12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60130622124lsnuntana"/>
    <n v="124"/>
    <s v="LSN"/>
    <m/>
  </r>
  <r>
    <x v="0"/>
    <s v="Bp Zhixin 3068/ 3086"/>
    <n v="0"/>
    <s v="12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683086125lsnuntana"/>
    <n v="125"/>
    <s v="LSN"/>
    <m/>
  </r>
  <r>
    <x v="0"/>
    <s v="Bp Zhixin 3087"/>
    <n v="0"/>
    <s v="12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87126lsnuntana"/>
    <n v="126"/>
    <s v="LSN"/>
    <m/>
  </r>
  <r>
    <x v="0"/>
    <s v="Bp Zhixin 3096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096120lsnuntana"/>
    <n v="120"/>
    <s v="LSN"/>
    <m/>
  </r>
  <r>
    <x v="0"/>
    <s v="Bp Zhixin 3102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02120lsnuntana"/>
    <n v="120"/>
    <s v="LSN"/>
    <m/>
  </r>
  <r>
    <x v="0"/>
    <s v="Bp Zhixin 3108 (1), 3117 (3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08131173120lsnuntana"/>
    <n v="120"/>
    <s v="LSN"/>
    <m/>
  </r>
  <r>
    <x v="0"/>
    <s v="Bp Zhixin 3108/ 3131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083131120lsnuntana"/>
    <n v="120"/>
    <s v="LSN"/>
    <m/>
  </r>
  <r>
    <x v="0"/>
    <s v="Bp Zhixin 3110 (1), 3112 (1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0131121120lsnuntana"/>
    <n v="120"/>
    <s v="LSN"/>
    <m/>
  </r>
  <r>
    <x v="0"/>
    <s v="Bp Zhixin 3115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5120lsnuntana"/>
    <n v="120"/>
    <s v="LSN"/>
    <m/>
  </r>
  <r>
    <x v="0"/>
    <s v="Bp Zhixin 3116/ 3119/ 312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631193129120lsnuntana"/>
    <n v="120"/>
    <s v="LSN"/>
    <m/>
  </r>
  <r>
    <x v="0"/>
    <s v="Bp Zhixin 3117, 311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73118120lsnuntana"/>
    <n v="120"/>
    <s v="LSN"/>
    <m/>
  </r>
  <r>
    <x v="0"/>
    <s v="Bp Zhixin 3118/ 3119/ 3116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831193116120lsnuntana"/>
    <n v="120"/>
    <s v="LSN"/>
    <m/>
  </r>
  <r>
    <x v="0"/>
    <s v="Bp Zhixin 3118/ 5016/ 310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1850163109120lsnuntana"/>
    <n v="120"/>
    <s v="LSN"/>
    <m/>
  </r>
  <r>
    <x v="0"/>
    <s v="Bp Zhixin 3120 (1), 3121 (2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0131212120lsnuntana"/>
    <n v="120"/>
    <s v="LSN"/>
    <m/>
  </r>
  <r>
    <x v="0"/>
    <s v="Bp Zhixin 3120/ 3151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03151120lsnuntana"/>
    <n v="120"/>
    <s v="LSN"/>
    <m/>
  </r>
  <r>
    <x v="0"/>
    <s v="Bp Zhixin 312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3120lsnuntana"/>
    <n v="120"/>
    <s v="LSN"/>
    <m/>
  </r>
  <r>
    <x v="0"/>
    <s v="Bp Zhixin 3125 (2), 3126 (1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5231261120lsnuntana"/>
    <n v="120"/>
    <s v="LSN"/>
    <m/>
  </r>
  <r>
    <x v="0"/>
    <s v="Bp Zhixin 3126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6120lsnuntana"/>
    <n v="120"/>
    <s v="LSN"/>
    <m/>
  </r>
  <r>
    <x v="0"/>
    <s v="Bp Zhixin 3126/ 312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63129120lsnuntana"/>
    <n v="120"/>
    <s v="LSN"/>
    <m/>
  </r>
  <r>
    <x v="0"/>
    <s v="Bp Zhixin 312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8120lsnuntana"/>
    <n v="120"/>
    <s v="LSN"/>
    <m/>
  </r>
  <r>
    <x v="0"/>
    <s v="Bp Zhixin 312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29120lsnuntana"/>
    <n v="120"/>
    <s v="LSN"/>
    <m/>
  </r>
  <r>
    <x v="0"/>
    <s v="Bp Zhixin 313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38120lsnuntana"/>
    <n v="120"/>
    <s v="LSN"/>
    <m/>
  </r>
  <r>
    <x v="0"/>
    <s v="Bp Zhixin 3150 (2)/ 3152 (1)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0231521120lsnuntana"/>
    <n v="120"/>
    <s v="LSN"/>
    <m/>
  </r>
  <r>
    <x v="0"/>
    <s v="Bp Zhixin 3150/ 3152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03152120lsnuntana"/>
    <n v="120"/>
    <s v="LSN"/>
    <m/>
  </r>
  <r>
    <x v="0"/>
    <s v="Bp Zhixin 315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3120lsnuntana"/>
    <n v="120"/>
    <s v="LSN"/>
    <m/>
  </r>
  <r>
    <x v="0"/>
    <s v="Bp Zhixin 3154/315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43153120lsnuntana"/>
    <n v="120"/>
    <s v="LSN"/>
    <m/>
  </r>
  <r>
    <x v="0"/>
    <s v="Bp Zhixin 3155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5120lsnuntana"/>
    <n v="120"/>
    <s v="LSN"/>
    <m/>
  </r>
  <r>
    <x v="0"/>
    <s v="Bp Zhixin 3157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7120lsnuntana"/>
    <n v="120"/>
    <s v="LSN"/>
    <m/>
  </r>
  <r>
    <x v="0"/>
    <s v="Bp Zhixin 3158 313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1583139120lsnuntana"/>
    <n v="120"/>
    <s v="LSN"/>
    <m/>
  </r>
  <r>
    <x v="0"/>
    <s v="Bp Zhixin 3555A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555a120lsnuntana"/>
    <n v="120"/>
    <s v="LSN"/>
    <m/>
  </r>
  <r>
    <x v="0"/>
    <s v="Bp Zhixin 3567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567144lsnuntana"/>
    <n v="144"/>
    <s v="LSN"/>
    <m/>
  </r>
  <r>
    <x v="0"/>
    <s v="Bp Zhixin 3568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3568144lsnuntana"/>
    <n v="144"/>
    <s v="LSN"/>
    <m/>
  </r>
  <r>
    <x v="0"/>
    <s v="Bp Zhixin 500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08120lsnuntana"/>
    <n v="120"/>
    <s v="LSN"/>
    <m/>
  </r>
  <r>
    <x v="0"/>
    <s v="Bp Zhixin 501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13120lsnuntana"/>
    <n v="120"/>
    <s v="LSN"/>
    <m/>
  </r>
  <r>
    <x v="0"/>
    <s v="Bp Zhixin 5013/ 3128/ 315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1331283153120lsnuntana"/>
    <n v="120"/>
    <s v="LSN"/>
    <m/>
  </r>
  <r>
    <x v="0"/>
    <s v="Bp Zhixin 5014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14120lsnuntana"/>
    <n v="120"/>
    <s v="LSN"/>
    <m/>
  </r>
  <r>
    <x v="538"/>
    <s v="Bp Zhixin 5025"/>
    <m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pzhixin5025144lsnuntana"/>
    <m/>
    <m/>
    <m/>
  </r>
  <r>
    <x v="0"/>
    <s v="Bp Zhixin 5034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34120lsnuntana"/>
    <n v="120"/>
    <s v="LSN"/>
    <m/>
  </r>
  <r>
    <x v="0"/>
    <s v="Bp Zhixin 5037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5037120lsnuntana"/>
    <n v="120"/>
    <s v="LSN"/>
    <m/>
  </r>
  <r>
    <x v="539"/>
    <s v="Bp Zhixin G 212 Warna + Isi Mini"/>
    <n v="6"/>
    <s v="120 LSN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pzhixing212warnaisimini120lsnuntana"/>
    <n v="120"/>
    <s v="LSN"/>
    <m/>
  </r>
  <r>
    <x v="540"/>
    <s v="Bp Zhixin G 3122 / 3164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zhixing31223164144lsnuntana"/>
    <m/>
    <m/>
    <m/>
  </r>
  <r>
    <x v="541"/>
    <s v="Bp Zhixin G 3139 / 3156"/>
    <m/>
    <s v="144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bpzhixing31393156144lsnuntana"/>
    <m/>
    <m/>
    <m/>
  </r>
  <r>
    <x v="0"/>
    <s v="Bp Zhixin G 5001/ 5016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g50015016120lsnuntana"/>
    <n v="120"/>
    <s v="LSN"/>
    <m/>
  </r>
  <r>
    <x v="0"/>
    <s v="Bp Zhixin G 5009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g5009120lsnuntana"/>
    <n v="120"/>
    <s v="LSN"/>
    <m/>
  </r>
  <r>
    <x v="0"/>
    <s v="Bp Zhixin G 5034/ 3132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g50343132120lsnuntana"/>
    <n v="120"/>
    <s v="LSN"/>
    <m/>
  </r>
  <r>
    <x v="0"/>
    <s v="Bp Zhixin ZH 101"/>
    <n v="0"/>
    <n v="1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zh101120untana"/>
    <n v="120"/>
    <s v="PCS"/>
    <m/>
  </r>
  <r>
    <x v="0"/>
    <s v="Bp Zhixin ZH 102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ixinzh102120lsuntana"/>
    <n v="120"/>
    <s v="LSN"/>
    <m/>
  </r>
  <r>
    <x v="0"/>
    <s v="Bp Zhxin 3112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hxin3112120lsnuntana"/>
    <n v="120"/>
    <s v="LSN"/>
    <m/>
  </r>
  <r>
    <x v="0"/>
    <s v="Bp ZinZhua HY 1020"/>
    <n v="0"/>
    <s v="19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zinzhuahy1020192lsnuntana"/>
    <n v="192"/>
    <s v="LSN"/>
    <m/>
  </r>
  <r>
    <x v="542"/>
    <s v="Bp Zui Zhua HY-1020"/>
    <n v="0"/>
    <s v="192 LSN"/>
    <n v="25"/>
    <n v="0"/>
    <m/>
    <m/>
    <n v="0"/>
    <n v="0"/>
    <s v=""/>
    <n v="0"/>
    <n v="0"/>
    <n v="25"/>
    <n v="25"/>
    <n v="25"/>
    <m/>
    <s v=""/>
    <n v="25"/>
    <m/>
    <s v=""/>
    <n v="25"/>
    <m/>
    <s v=""/>
    <n v="25"/>
    <m/>
    <s v="bpzuizhuahy1020192lsnuntana"/>
    <n v="192"/>
    <s v="LSN"/>
    <m/>
  </r>
  <r>
    <x v="543"/>
    <s v="Bp/ pen holder PH 909(4)"/>
    <n v="4"/>
    <s v="9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ppenholderph909496pcuntana"/>
    <n v="96"/>
    <s v="PCS"/>
    <m/>
  </r>
  <r>
    <x v="544"/>
    <s v="Bp/ Vullpen 3081(1)/ 3083(1)/ 3095(2)"/>
    <n v="2"/>
    <s v="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pvullpen30811308313095220lsuntana"/>
    <n v="20"/>
    <s v="LSN"/>
    <m/>
  </r>
  <r>
    <x v="0"/>
    <s v="Bp/ Vullpen 3096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pvullpen309620lsuntana"/>
    <n v="20"/>
    <s v="LSN"/>
    <m/>
  </r>
  <r>
    <x v="545"/>
    <s v="Bp/ Vullpen TF 801 (8)/ TF 802 (23)"/>
    <n v="31"/>
    <s v="50 ls"/>
    <n v="31"/>
    <n v="31"/>
    <m/>
    <m/>
    <n v="0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n v="50"/>
    <s v="LSN"/>
    <m/>
  </r>
  <r>
    <x v="0"/>
    <s v="Brush Pen Marker WB TF 1050 12W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rushpenmarkerwbtf105012w144untana"/>
    <n v="144"/>
    <s v="PCS"/>
    <m/>
  </r>
  <r>
    <x v="0"/>
    <s v="BT Batik Enter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batikenter16lsnuntana"/>
    <n v="16"/>
    <s v="LSN"/>
    <m/>
  </r>
  <r>
    <x v="0"/>
    <s v="BT Batik Enter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batikenter16lsnuntana"/>
    <n v="16"/>
    <s v="LSN"/>
    <m/>
  </r>
  <r>
    <x v="0"/>
    <s v="BT batik kain"/>
    <n v="0"/>
    <s v="7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batikkain7lsnuntana"/>
    <n v="7"/>
    <s v="LSN"/>
    <m/>
  </r>
  <r>
    <x v="546"/>
    <s v="BT Spiral Bunga"/>
    <n v="3"/>
    <s v="1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tspiralbunga10lsnuntana"/>
    <n v="10"/>
    <s v="LSN"/>
    <m/>
  </r>
  <r>
    <x v="547"/>
    <s v="BTL A 2560-37/38 A5/30lb"/>
    <n v="1"/>
    <s v="432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tla25603738a530lb432pcsuntana"/>
    <n v="432"/>
    <s v="PCS"/>
    <m/>
  </r>
  <r>
    <x v="548"/>
    <s v="BTS 329-1A/ 6"/>
    <n v="3"/>
    <s v="2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ts3291a6240pcuntana"/>
    <n v="240"/>
    <s v="PCS"/>
    <m/>
  </r>
  <r>
    <x v="549"/>
    <s v="BTS 329-2 A5-100"/>
    <n v="6"/>
    <s v="24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ts3292a5100240pcuntana"/>
    <n v="240"/>
    <s v="PCS"/>
    <m/>
  </r>
  <r>
    <x v="550"/>
    <s v="BTS 60 404"/>
    <n v="1"/>
    <s v="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ts6040480pcuntana"/>
    <n v="80"/>
    <s v="PCS"/>
    <m/>
  </r>
  <r>
    <x v="551"/>
    <s v="BTS 60-404/A5-45 Depan"/>
    <n v="8"/>
    <n v="32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ts60404a545depan320untana"/>
    <n v="320"/>
    <s v="PCS"/>
    <m/>
  </r>
  <r>
    <x v="552"/>
    <s v="BTS A680-08 (3)"/>
    <n v="3"/>
    <n v="32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tsa680083320untana"/>
    <n v="320"/>
    <s v="PCS"/>
    <m/>
  </r>
  <r>
    <x v="553"/>
    <s v="BTS B156/ A6 Index"/>
    <n v="30"/>
    <n v="160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btsb156a6index160untana"/>
    <n v="160"/>
    <s v="PCS"/>
    <m/>
  </r>
  <r>
    <x v="554"/>
    <s v="BTS gasta A5 80-12 Bola"/>
    <n v="6"/>
    <s v="168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btsgastaa58012bola168pcuntana"/>
    <n v="168"/>
    <s v="PCS"/>
    <m/>
  </r>
  <r>
    <x v="0"/>
    <s v="BTS Gasta A5-60 Biasa 6001/ 6002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gastaa560biasa60016002192untana"/>
    <n v="192"/>
    <s v="PCS"/>
    <m/>
  </r>
  <r>
    <x v="0"/>
    <s v="BTS Gasta A5-60 Biasa 6003/ 6005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gastaa560biasa60036005192untana"/>
    <n v="192"/>
    <s v="PCS"/>
    <m/>
  </r>
  <r>
    <x v="0"/>
    <s v="BTS Gasta A5-60 Biasa 6006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gastaa560biasa6006192untana"/>
    <n v="192"/>
    <s v="PCS"/>
    <m/>
  </r>
  <r>
    <x v="0"/>
    <s v="BTS gasta A6-801"/>
    <n v="0"/>
    <n v="21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gastaa6801216untana"/>
    <n v="216"/>
    <s v="PCS"/>
    <m/>
  </r>
  <r>
    <x v="555"/>
    <s v="BTS gasta HA 32-8211/ A5-50 FR"/>
    <n v="2"/>
    <s v="3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tsgastaha328211a550fr320pcuntana"/>
    <n v="320"/>
    <s v="PCS"/>
    <m/>
  </r>
  <r>
    <x v="556"/>
    <s v="BTS gasta HA 32-8213/ A5-50 FR"/>
    <n v="1"/>
    <s v="3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tsgastaha328213a550fr320pcuntana"/>
    <n v="320"/>
    <s v="PCS"/>
    <m/>
  </r>
  <r>
    <x v="0"/>
    <s v="BTS NB A666/ A6"/>
    <n v="0"/>
    <s v="25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nba666a6252pcuntana"/>
    <n v="252"/>
    <s v="PCS"/>
    <m/>
  </r>
  <r>
    <x v="0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m/>
    <m/>
    <m/>
  </r>
  <r>
    <x v="0"/>
    <s v="BTS W2 A5-80 28825-36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5802882536160untana"/>
    <n v="160"/>
    <s v="PCS"/>
    <m/>
  </r>
  <r>
    <x v="0"/>
    <s v="BTS W2 A5-80 28825-50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5802882550160untana"/>
    <n v="160"/>
    <s v="PCS"/>
    <m/>
  </r>
  <r>
    <x v="0"/>
    <s v="BTS W2 A5-80 28825-65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5802882565160untana"/>
    <n v="160"/>
    <s v="PCS"/>
    <m/>
  </r>
  <r>
    <x v="0"/>
    <s v="BTS W2 A6-80 50100-62W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6805010062w240untana"/>
    <n v="240"/>
    <s v="PCS"/>
    <m/>
  </r>
  <r>
    <x v="0"/>
    <s v="BTS W2 A6-80 50100-68W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6805010068w240untana"/>
    <n v="240"/>
    <s v="PCS"/>
    <m/>
  </r>
  <r>
    <x v="0"/>
    <s v="BTS W2 A6-80 50100-72W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2a6805010072w240untana"/>
    <n v="240"/>
    <s v="PCS"/>
    <m/>
  </r>
  <r>
    <x v="0"/>
    <s v="BTS WZ A5 25100-64 w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2510064w160untana"/>
    <n v="160"/>
    <s v="PCS"/>
    <m/>
  </r>
  <r>
    <x v="0"/>
    <s v="BTS WZ A5 Biasa 25100-59 warna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biasa2510059warna160untana"/>
    <n v="160"/>
    <s v="PCS"/>
    <m/>
  </r>
  <r>
    <x v="0"/>
    <s v="BTS WZ A5 Biasa 25100-65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biasa2510065160untana"/>
    <n v="160"/>
    <s v="PCS"/>
    <m/>
  </r>
  <r>
    <x v="0"/>
    <s v="BTS WZ A5 Biasa 25100-70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biasa2510070160untana"/>
    <n v="160"/>
    <s v="PCS"/>
    <m/>
  </r>
  <r>
    <x v="0"/>
    <s v="BTS WZ A5 Biasa 28825-64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biasa2882564160untana"/>
    <n v="160"/>
    <s v="PCS"/>
    <m/>
  </r>
  <r>
    <x v="0"/>
    <s v="BTS WZ A5 Biasa 28825-65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5biasa2882565160untana"/>
    <n v="160"/>
    <s v="PCS"/>
    <m/>
  </r>
  <r>
    <x v="0"/>
    <s v="BTS WZ A6 80/ tali 5110-15w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tali511015w240pcsuntana"/>
    <n v="240"/>
    <s v="PCS"/>
    <m/>
  </r>
  <r>
    <x v="0"/>
    <s v="BTS WZ A6-80 28850-19 W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2885019w240pcsuntana"/>
    <n v="240"/>
    <s v="PCS"/>
    <m/>
  </r>
  <r>
    <x v="0"/>
    <s v="BTS WZ A6-80 28850-41 Putih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2885041putih240pcsuntana"/>
    <n v="240"/>
    <s v="PCS"/>
    <m/>
  </r>
  <r>
    <x v="0"/>
    <s v="BTS WZ A6-80 28850-51 Putih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2885051putih240pcsuntana"/>
    <n v="240"/>
    <s v="PCS"/>
    <m/>
  </r>
  <r>
    <x v="0"/>
    <s v="BTS WZ A6-80 28850-64 W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2885064w240pcsuntana"/>
    <n v="240"/>
    <s v="PCS"/>
    <m/>
  </r>
  <r>
    <x v="0"/>
    <s v="BTS WZ A6-80 50100-43 Putih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5010043putih240pcsuntana"/>
    <n v="240"/>
    <s v="PCS"/>
    <m/>
  </r>
  <r>
    <x v="0"/>
    <s v="BTS WZ A6-80 50100-58 P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5010058p240pcsuntana"/>
    <n v="240"/>
    <s v="PCS"/>
    <m/>
  </r>
  <r>
    <x v="0"/>
    <s v="BTS WZ A6-80 50100-68 W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btswza6805010068w240pcsuntana"/>
    <n v="240"/>
    <s v="PCS"/>
    <m/>
  </r>
  <r>
    <x v="557"/>
    <s v="Buku Mewarnai Jumbo Enter"/>
    <n v="2"/>
    <s v="60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bukumewarnaijumboenter600pcsuntana"/>
    <n v="600"/>
    <s v="PCS"/>
    <m/>
  </r>
  <r>
    <x v="558"/>
    <s v="Buldog Clip 3 Dingli/ V Tech (24) 0024"/>
    <n v="14"/>
    <s v="6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n v="60"/>
    <s v="LSN"/>
    <m/>
  </r>
  <r>
    <x v="559"/>
    <s v="Buldog Clip 4 V tech (18) 0023"/>
    <n v="20"/>
    <s v="30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n v="30"/>
    <s v="LSN"/>
    <m/>
  </r>
  <r>
    <x v="560"/>
    <s v="Bulldog clip joss BC 0023 (4) ETJ"/>
    <n v="4"/>
    <s v="36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bulldogclipjossbc00234etj360pcuntana"/>
    <n v="360"/>
    <s v="PCS"/>
    <m/>
  </r>
  <r>
    <x v="561"/>
    <s v="Business file D file P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businessfiledfilep50lsuntana"/>
    <n v="50"/>
    <s v="LSN"/>
    <m/>
  </r>
  <r>
    <x v="562"/>
    <s v="Business file Sika AC-106 B"/>
    <n v="8"/>
    <s v="50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businessfilesikaac106b50lsnuntana"/>
    <n v="50"/>
    <s v="LSN"/>
    <m/>
  </r>
  <r>
    <x v="563"/>
    <s v="Business file Sika AC-106 Hj"/>
    <n v="41"/>
    <s v="50 LSN"/>
    <n v="41"/>
    <n v="41"/>
    <m/>
    <m/>
    <n v="0"/>
    <n v="0"/>
    <s v=""/>
    <n v="0"/>
    <n v="41"/>
    <m/>
    <s v=""/>
    <n v="41"/>
    <m/>
    <s v=""/>
    <n v="41"/>
    <m/>
    <s v=""/>
    <n v="41"/>
    <m/>
    <s v=""/>
    <n v="41"/>
    <m/>
    <s v="businessfilesikaac106hj50lsnuntana"/>
    <n v="50"/>
    <s v="LSN"/>
    <m/>
  </r>
  <r>
    <x v="564"/>
    <s v="Business file Sika AC-106 K"/>
    <n v="39"/>
    <s v="50 LSN"/>
    <n v="39"/>
    <n v="39"/>
    <m/>
    <m/>
    <n v="0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n v="50"/>
    <s v="LSN"/>
    <m/>
  </r>
  <r>
    <x v="565"/>
    <s v="Business file Sika AC-106 M"/>
    <n v="28"/>
    <s v="50 LSN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businessfilesikaac106m50lsnuntana"/>
    <n v="50"/>
    <s v="LSN"/>
    <m/>
  </r>
  <r>
    <x v="566"/>
    <s v="Business file Sika AC-106 P"/>
    <n v="47"/>
    <s v="50 LSN"/>
    <n v="47"/>
    <n v="47"/>
    <m/>
    <m/>
    <n v="0"/>
    <n v="0"/>
    <s v=""/>
    <n v="0"/>
    <n v="47"/>
    <m/>
    <s v=""/>
    <n v="47"/>
    <m/>
    <s v=""/>
    <n v="47"/>
    <m/>
    <s v=""/>
    <n v="47"/>
    <m/>
    <s v=""/>
    <n v="47"/>
    <m/>
    <s v="businessfilesikaac106p50lsnuntana"/>
    <n v="50"/>
    <s v="LSN"/>
    <m/>
  </r>
  <r>
    <x v="567"/>
    <s v="Bussines file enter K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ussinesfileenterk50lsuntana"/>
    <n v="50"/>
    <s v="LSN"/>
    <m/>
  </r>
  <r>
    <x v="568"/>
    <s v="Bussines file mardex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ussinesfilemardex50lsuntana"/>
    <n v="50"/>
    <s v="LSN"/>
    <m/>
  </r>
  <r>
    <x v="569"/>
    <s v="Busur 4 plastik B"/>
    <n v="1"/>
    <s v="100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busur4plastikb1000lsnuntana"/>
    <n v="1000"/>
    <s v="LSN"/>
    <m/>
  </r>
  <r>
    <x v="570"/>
    <s v="Card 612 K (9), Hj (13)"/>
    <n v="22"/>
    <n v="1000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card612k9hj131000untana"/>
    <n v="1000"/>
    <s v="PCS"/>
    <m/>
  </r>
  <r>
    <x v="571"/>
    <s v="Card 612 M (14), B (16)"/>
    <n v="30"/>
    <n v="1000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card612m14b161000untana"/>
    <n v="1000"/>
    <s v="PCS"/>
    <m/>
  </r>
  <r>
    <x v="572"/>
    <s v="Card 612 P"/>
    <n v="5"/>
    <n v="100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card612p1000untana"/>
    <n v="1000"/>
    <s v="PCS"/>
    <m/>
  </r>
  <r>
    <x v="0"/>
    <s v="Card DX 612 (13M Biru)"/>
    <n v="0"/>
    <s v="1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ddx61213mbiru1000pcuntana"/>
    <n v="1000"/>
    <s v="PCS"/>
    <m/>
  </r>
  <r>
    <x v="0"/>
    <s v="Card DX 622 (10 Biru)"/>
    <n v="0"/>
    <s v="1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ddx62210biru1000pcuntana"/>
    <n v="1000"/>
    <s v="PCS"/>
    <m/>
  </r>
  <r>
    <x v="0"/>
    <s v="Card DX 622 (eTJ) P(2)"/>
    <n v="0"/>
    <n v="1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ddx622etjp21000untana"/>
    <n v="1000"/>
    <s v="PCS"/>
    <m/>
  </r>
  <r>
    <x v="573"/>
    <s v="Card DX 622 (Mix)"/>
    <n v="69"/>
    <n v="1000"/>
    <n v="69"/>
    <n v="69"/>
    <m/>
    <m/>
    <n v="0"/>
    <n v="0"/>
    <s v=""/>
    <n v="0"/>
    <n v="69"/>
    <m/>
    <s v=""/>
    <n v="69"/>
    <m/>
    <s v=""/>
    <n v="69"/>
    <m/>
    <s v=""/>
    <n v="69"/>
    <m/>
    <s v=""/>
    <n v="69"/>
    <m/>
    <s v="carddx622mix1000untana"/>
    <n v="1000"/>
    <s v="PCS"/>
    <m/>
  </r>
  <r>
    <x v="574"/>
    <s v="Card DX 622 P"/>
    <n v="2"/>
    <n v="10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arddx622p1000untana"/>
    <n v="1000"/>
    <s v="PCS"/>
    <m/>
  </r>
  <r>
    <x v="0"/>
    <s v="Card Dy 612 jos 10M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ddy612jos10m2000pcuntana"/>
    <n v="2000"/>
    <s v="PCS"/>
    <m/>
  </r>
  <r>
    <x v="0"/>
    <s v="Carry File 8030 P"/>
    <n v="0"/>
    <s v="3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ryfile8030p30pcsuntana"/>
    <n v="30"/>
    <s v="PCS"/>
    <m/>
  </r>
  <r>
    <x v="575"/>
    <s v="Carry file Topla 8820 B"/>
    <n v="3"/>
    <n v="4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arryfiletopla8820b4untana"/>
    <n v="4"/>
    <s v="PCS"/>
    <m/>
  </r>
  <r>
    <x v="0"/>
    <s v="Carry file Topla 8820 Hj"/>
    <n v="0"/>
    <n v="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ryfiletopla8820hj4untana"/>
    <n v="4"/>
    <s v="PCS"/>
    <m/>
  </r>
  <r>
    <x v="576"/>
    <s v="Carry file Topla 8820 M(2)/ K(2)"/>
    <n v="2"/>
    <n v="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arryfiletopla8820m2k240untana"/>
    <n v="40"/>
    <s v="PCS"/>
    <m/>
  </r>
  <r>
    <x v="577"/>
    <s v="Carry file Topla 8820 putih"/>
    <n v="3"/>
    <n v="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arryfiletopla8820putih40untana"/>
    <n v="40"/>
    <s v="PCS"/>
    <m/>
  </r>
  <r>
    <x v="0"/>
    <s v="Carry file Topla 8830 Hj/ Merah"/>
    <n v="0"/>
    <n v="3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ryfiletopla8830hjmerah30untana"/>
    <n v="30"/>
    <s v="PCS"/>
    <m/>
  </r>
  <r>
    <x v="0"/>
    <s v="Carry file Topla 8830 Kn/ Br"/>
    <n v="0"/>
    <n v="3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ryfiletopla8830knbr30untana"/>
    <n v="30"/>
    <s v="PCS"/>
    <m/>
  </r>
  <r>
    <x v="0"/>
    <s v="Carry file Topla 8830 putih"/>
    <n v="0"/>
    <n v="3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rryfiletopla8830putih30untana"/>
    <n v="30"/>
    <s v="PCS"/>
    <m/>
  </r>
  <r>
    <x v="0"/>
    <s v="Cat air Enter A 129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atairentera12910lsnuntana"/>
    <n v="10"/>
    <s v="LSN"/>
    <m/>
  </r>
  <r>
    <x v="578"/>
    <s v="Cat air Opini 110"/>
    <n v="11"/>
    <s v="18 LSN"/>
    <n v="9"/>
    <n v="11"/>
    <n v="10"/>
    <m/>
    <n v="0"/>
    <n v="0"/>
    <n v="-1"/>
    <n v="-1"/>
    <n v="10"/>
    <n v="9"/>
    <n v="-1"/>
    <n v="9"/>
    <m/>
    <s v=""/>
    <n v="9"/>
    <m/>
    <s v=""/>
    <n v="9"/>
    <m/>
    <s v=""/>
    <n v="9"/>
    <m/>
    <s v="catairopini11018lsnuntana"/>
    <n v="18"/>
    <s v="LSN"/>
    <m/>
  </r>
  <r>
    <x v="579"/>
    <s v="Cat air Opini 120"/>
    <n v="4"/>
    <s v="12 LSN"/>
    <n v="3"/>
    <n v="4"/>
    <m/>
    <m/>
    <n v="0"/>
    <n v="0"/>
    <s v=""/>
    <n v="0"/>
    <n v="4"/>
    <n v="3"/>
    <n v="-1"/>
    <n v="3"/>
    <m/>
    <s v=""/>
    <n v="3"/>
    <m/>
    <s v=""/>
    <n v="3"/>
    <m/>
    <s v=""/>
    <n v="3"/>
    <m/>
    <s v="catairopini12012lsnuntana"/>
    <n v="12"/>
    <s v="LSN"/>
    <m/>
  </r>
  <r>
    <x v="580"/>
    <s v="Catur magnit TNT AO32"/>
    <n v="3"/>
    <s v="192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aturmagnittntao32192pcuntana"/>
    <n v="192"/>
    <s v="PCS"/>
    <m/>
  </r>
  <r>
    <x v="581"/>
    <s v="CD 3680 besar"/>
    <n v="3"/>
    <s v="16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d3680besar160pcuntana"/>
    <n v="160"/>
    <s v="PCS"/>
    <m/>
  </r>
  <r>
    <x v="582"/>
    <s v="CD Bag bola TNT 274"/>
    <n v="2"/>
    <s v="8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dbagbolatnt274800pcuntana"/>
    <n v="800"/>
    <s v="PCS"/>
    <m/>
  </r>
  <r>
    <x v="583"/>
    <s v="CD Bag Disney TNT 277"/>
    <n v="4"/>
    <s v="2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dbagdisneytnt277200pcuntana"/>
    <n v="200"/>
    <s v="PCS"/>
    <m/>
  </r>
  <r>
    <x v="0"/>
    <s v="Celengan Bulat 310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elenganbulat31072untana"/>
    <n v="72"/>
    <s v="PCS"/>
    <m/>
  </r>
  <r>
    <x v="584"/>
    <s v="Celengan Jumbo Plastik BTS 3101"/>
    <n v="2"/>
    <s v="72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n v="72"/>
    <s v="PCS"/>
    <m/>
  </r>
  <r>
    <x v="0"/>
    <s v="Celengan L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elenganl10lsnuntana"/>
    <n v="10"/>
    <s v="LSN"/>
    <m/>
  </r>
  <r>
    <x v="585"/>
    <s v="Celengan L 8 House"/>
    <n v="4"/>
    <s v="120 bh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elenganl8house120bhuntana"/>
    <n v="120"/>
    <s v="PCS"/>
    <m/>
  </r>
  <r>
    <x v="0"/>
    <s v="Celengan M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elenganm16lsnuntana"/>
    <n v="16"/>
    <s v="LSN"/>
    <m/>
  </r>
  <r>
    <x v="586"/>
    <s v="Celengan P 32 House"/>
    <n v="6"/>
    <s v="120 bh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celenganp32house120bhuntana"/>
    <n v="120"/>
    <s v="PCS"/>
    <m/>
  </r>
  <r>
    <x v="0"/>
    <s v="Celengan S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elengans16lsnuntana"/>
    <n v="16"/>
    <s v="LSN"/>
    <m/>
  </r>
  <r>
    <x v="0"/>
    <s v="Celengan XL"/>
    <n v="0"/>
    <s v="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elenganxl6lsnuntana"/>
    <n v="6"/>
    <s v="LSN"/>
    <m/>
  </r>
  <r>
    <x v="0"/>
    <s v="Cip Board Kayu Kotak Candy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ipboardkayukotakcandy12lsnuntana"/>
    <n v="12"/>
    <s v="LSN"/>
    <m/>
  </r>
  <r>
    <x v="0"/>
    <s v="Clear Holder 20 lb GM hijau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20lbgmhijau144untana"/>
    <n v="144"/>
    <s v="PCS"/>
    <m/>
  </r>
  <r>
    <x v="587"/>
    <s v="Clear Holder 20 lb GM Merah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20lbgmmerah144pcuntana"/>
    <n v="144"/>
    <s v="PCS"/>
    <m/>
  </r>
  <r>
    <x v="0"/>
    <s v="Clear Holder 20 lb GM merah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20lbgmmerah144pcuntana"/>
    <n v="144"/>
    <s v="PCS"/>
    <m/>
  </r>
  <r>
    <x v="588"/>
    <s v="Clear holder 40 enter mix"/>
    <n v="1"/>
    <s v="1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40entermix12lsuntana"/>
    <n v="12"/>
    <s v="LSN"/>
    <m/>
  </r>
  <r>
    <x v="0"/>
    <s v="Clear Holder 40lb Fancy (4903)/ (3386)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n v="240"/>
    <s v="PCS"/>
    <m/>
  </r>
  <r>
    <x v="589"/>
    <s v="Clear Holder 60L Trambo/ snow peak"/>
    <n v="5"/>
    <s v="1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n v="10"/>
    <s v="LSN"/>
    <m/>
  </r>
  <r>
    <x v="590"/>
    <s v="Clear Holder 60lb Fancy (4906)"/>
    <n v="1"/>
    <s v="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60lbfancy4906200pcsuntana"/>
    <n v="200"/>
    <s v="PCS"/>
    <m/>
  </r>
  <r>
    <x v="591"/>
    <s v="Clear Holder A-lot 20 lbr Abu/Hj/Pink/Htm"/>
    <n v="2"/>
    <s v="3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n v="300"/>
    <s v="PCS"/>
    <m/>
  </r>
  <r>
    <x v="592"/>
    <s v="Clear Holder amanda F4 20 lb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earholderamandaf420lb96pcuntana"/>
    <n v="96"/>
    <s v="PCS"/>
    <m/>
  </r>
  <r>
    <x v="593"/>
    <s v="Clear Holder CH 020 UTN "/>
    <n v="101"/>
    <s v="120 pc"/>
    <n v="101"/>
    <n v="101"/>
    <m/>
    <m/>
    <n v="0"/>
    <n v="0"/>
    <s v=""/>
    <n v="0"/>
    <n v="101"/>
    <m/>
    <s v=""/>
    <n v="101"/>
    <m/>
    <s v=""/>
    <n v="101"/>
    <m/>
    <s v=""/>
    <n v="101"/>
    <m/>
    <s v=""/>
    <n v="101"/>
    <m/>
    <s v="clearholderch020utn120pcuntana"/>
    <n v="120"/>
    <s v="PCS"/>
    <m/>
  </r>
  <r>
    <x v="0"/>
    <s v="Clear Holder CH 040 UTN 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ch040utn96pcuntana"/>
    <n v="96"/>
    <s v="PCS"/>
    <m/>
  </r>
  <r>
    <x v="0"/>
    <s v="Clear Holder CH 060 UTN 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ch060utn72pcuntana"/>
    <n v="72"/>
    <s v="PCS"/>
    <m/>
  </r>
  <r>
    <x v="594"/>
    <s v="Clear Holder CH 080 UTN "/>
    <n v="26"/>
    <s v="72 pc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clearholderch080utn72pcuntana"/>
    <n v="72"/>
    <s v="PCS"/>
    <m/>
  </r>
  <r>
    <x v="595"/>
    <s v="Clear Holder Huajie 60 lb Butek"/>
    <n v="1"/>
    <s v="1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n v="160"/>
    <s v="PCS"/>
    <m/>
  </r>
  <r>
    <x v="596"/>
    <s v="Clear Holder Huajie 60 lb Trans"/>
    <n v="1"/>
    <s v="1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n v="160"/>
    <s v="PCS"/>
    <m/>
  </r>
  <r>
    <x v="0"/>
    <s v="Clear holder jos 20"/>
    <n v="0"/>
    <n v="1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jos20120untana"/>
    <n v="120"/>
    <s v="PCS"/>
    <m/>
  </r>
  <r>
    <x v="597"/>
    <s v="Clear Holder jos 80 FL"/>
    <n v="11"/>
    <n v="48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clearholderjos80fl48untana"/>
    <n v="48"/>
    <s v="PCS"/>
    <m/>
  </r>
  <r>
    <x v="598"/>
    <s v="Clear Holder Kalubi CH A5"/>
    <n v="3"/>
    <s v="2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learholderkalubicha520lsnuntana"/>
    <n v="20"/>
    <s v="LSN"/>
    <m/>
  </r>
  <r>
    <x v="599"/>
    <s v="Clear Holder Kenko Metalik Abu2"/>
    <n v="1"/>
    <s v="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kenkometalikabu260pcsuntana"/>
    <n v="60"/>
    <s v="PCS"/>
    <m/>
  </r>
  <r>
    <x v="600"/>
    <s v="Clear Holder Kenko Metalik Br"/>
    <n v="1"/>
    <s v="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kenkometalikbr60pcsuntana"/>
    <n v="60"/>
    <s v="PCS"/>
    <m/>
  </r>
  <r>
    <x v="601"/>
    <s v="Clear Holder Kenko Metalik Hj"/>
    <n v="1"/>
    <s v="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kenkometalikhj60pcsuntana"/>
    <n v="60"/>
    <s v="PCS"/>
    <m/>
  </r>
  <r>
    <x v="0"/>
    <s v="Clear Holder metal CH 840 A4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earholdermetalch840a460pcuntana"/>
    <n v="60"/>
    <s v="PCS"/>
    <m/>
  </r>
  <r>
    <x v="602"/>
    <s v="Clear Holder metal CH 860 A4"/>
    <n v="39"/>
    <s v="60 pc"/>
    <n v="39"/>
    <n v="39"/>
    <m/>
    <m/>
    <n v="0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n v="60"/>
    <s v="PCS"/>
    <m/>
  </r>
  <r>
    <x v="603"/>
    <s v="Clear Holder Snowpeak 20 lbr (Ungu/ Hj/Pink/ Orange)"/>
    <n v="1"/>
    <s v="1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n v="10"/>
    <s v="LSN"/>
    <m/>
  </r>
  <r>
    <x v="604"/>
    <s v="Clear Holder Tizo Br Vtro"/>
    <n v="2"/>
    <s v="1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earholdertizobrvtro120pcuntana"/>
    <n v="120"/>
    <s v="PCS"/>
    <m/>
  </r>
  <r>
    <x v="605"/>
    <s v="Clear Holder V-Tech VTF 20K Ht(1) Hj(4)"/>
    <n v="5"/>
    <s v="9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n v="96"/>
    <s v="PCS"/>
    <m/>
  </r>
  <r>
    <x v="0"/>
    <s v="Clip Board 303 (Clip Besar)"/>
    <n v="0"/>
    <s v="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303clipbesar8lsuntana"/>
    <n v="8"/>
    <s v="LSN"/>
    <m/>
  </r>
  <r>
    <x v="0"/>
    <s v="Clip Board 307 S worry kecil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307sworrykecil24lsuntana"/>
    <n v="24"/>
    <s v="LSN"/>
    <m/>
  </r>
  <r>
    <x v="0"/>
    <s v="Clip Board 6688 TR Koala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6688trkoala12lsnuntana"/>
    <n v="12"/>
    <s v="LSN"/>
    <m/>
  </r>
  <r>
    <x v="0"/>
    <s v="Clip board 6688 Trans koala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6688transkoala12lsuntana"/>
    <n v="12"/>
    <s v="LSN"/>
    <m/>
  </r>
  <r>
    <x v="606"/>
    <s v="Clip Board CB 888 Dove"/>
    <n v="2"/>
    <s v="12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ipboardcb888dove12lsnuntana"/>
    <n v="12"/>
    <s v="LSN"/>
    <m/>
  </r>
  <r>
    <x v="607"/>
    <s v="Clip Board Enter Anti Api"/>
    <n v="5"/>
    <s v="12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clipboardenterantiapi12lsnuntana"/>
    <n v="12"/>
    <s v="LSN"/>
    <m/>
  </r>
  <r>
    <x v="608"/>
    <s v="Clip Board Enter Anti Pecah (Gap 03)"/>
    <n v="4"/>
    <s v="8 LSN"/>
    <n v="3"/>
    <n v="4"/>
    <n v="3"/>
    <m/>
    <n v="0"/>
    <n v="0"/>
    <n v="-1"/>
    <n v="-1"/>
    <n v="3"/>
    <m/>
    <s v=""/>
    <n v="3"/>
    <m/>
    <s v=""/>
    <n v="3"/>
    <m/>
    <s v=""/>
    <n v="3"/>
    <m/>
    <s v=""/>
    <n v="3"/>
    <m/>
    <s v="clipboardenterantipecahgap038lsnuntana"/>
    <n v="8"/>
    <s v="LSN"/>
    <m/>
  </r>
  <r>
    <x v="0"/>
    <s v="Clip Board F4 moshi²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f4moshi²12lsnuntana"/>
    <n v="12"/>
    <s v="LSN"/>
    <m/>
  </r>
  <r>
    <x v="609"/>
    <s v="Clip Board Fancy BB/ Barbie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ipboardfancybbbarbie144pcuntana"/>
    <n v="144"/>
    <s v="PCS"/>
    <m/>
  </r>
  <r>
    <x v="610"/>
    <s v="Clip Board Fancy Disney Holo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ipboardfancydisneyholo144pcuntana"/>
    <n v="144"/>
    <s v="PCS"/>
    <m/>
  </r>
  <r>
    <x v="611"/>
    <s v="Clip Board Fancy Love Holo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lipboardfancyloveholo144pcuntana"/>
    <n v="144"/>
    <s v="PCS"/>
    <m/>
  </r>
  <r>
    <x v="612"/>
    <s v="Clip Board Fancy mika galaxy"/>
    <n v="9"/>
    <s v="144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clipboardfancymikagalaxy144pcuntana"/>
    <n v="144"/>
    <s v="PCS"/>
    <m/>
  </r>
  <r>
    <x v="613"/>
    <s v="Clip Board Fancy MS 168 (Smart)"/>
    <n v="2"/>
    <s v="15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ipboardfancyms168smart15lsuntana"/>
    <n v="15"/>
    <s v="LSN"/>
    <m/>
  </r>
  <r>
    <x v="614"/>
    <s v="Clip Board Fancy NT Topla"/>
    <n v="3"/>
    <s v="1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lipboardfancynttopla12lsuntana"/>
    <n v="12"/>
    <s v="LSN"/>
    <m/>
  </r>
  <r>
    <x v="615"/>
    <s v="Clip Board Folio Fancy SMM Deluxe"/>
    <n v="1"/>
    <s v="1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n v="12"/>
    <s v="LSN"/>
    <m/>
  </r>
  <r>
    <x v="0"/>
    <s v="Clip Board Kayu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ayu12lsnuntana"/>
    <n v="12"/>
    <s v="LSN"/>
    <m/>
  </r>
  <r>
    <x v="0"/>
    <s v="clip board kayu Candy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ayucandy12lsnuntana"/>
    <n v="12"/>
    <s v="LSN"/>
    <m/>
  </r>
  <r>
    <x v="0"/>
    <s v="Clip Board Kayu Enter 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ayuenter12lsnuntana"/>
    <n v="12"/>
    <s v="LSN"/>
    <m/>
  </r>
  <r>
    <x v="0"/>
    <s v="Clip Board Kayu ETJ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ayuetj12lsnuntana"/>
    <n v="12"/>
    <s v="LSN"/>
    <m/>
  </r>
  <r>
    <x v="0"/>
    <s v="clip board Kayu Kotak SQ"/>
    <n v="2"/>
    <s v="12 LSN"/>
    <n v="0"/>
    <n v="2"/>
    <m/>
    <m/>
    <n v="0"/>
    <n v="0"/>
    <s v=""/>
    <n v="0"/>
    <n v="2"/>
    <n v="0"/>
    <n v="-2"/>
    <n v="0"/>
    <m/>
    <s v=""/>
    <n v="0"/>
    <m/>
    <s v=""/>
    <n v="0"/>
    <m/>
    <s v=""/>
    <n v="0"/>
    <m/>
    <s v="clipboardkayukotaksq12lsnuntana"/>
    <n v="12"/>
    <s v="LSN"/>
    <m/>
  </r>
  <r>
    <x v="0"/>
    <s v="Clip Board kwalitas 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walitas12lsuntana"/>
    <n v="12"/>
    <s v="LSN"/>
    <m/>
  </r>
  <r>
    <x v="616"/>
    <s v="Clip Board kwalitas Fancy"/>
    <n v="9"/>
    <s v="16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clipboardkwalitasfancy16lsuntana"/>
    <n v="16"/>
    <s v="LSN"/>
    <m/>
  </r>
  <r>
    <x v="0"/>
    <s v="Clip Board mika batik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mikabatik120pcuntana"/>
    <n v="120"/>
    <s v="PCS"/>
    <m/>
  </r>
  <r>
    <x v="617"/>
    <s v="Clip Board mika Fancy (Baru) BB, FR (blk), K pony, SPD/ AV"/>
    <n v="7"/>
    <s v="144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n v="144"/>
    <s v="PCS"/>
    <m/>
  </r>
  <r>
    <x v="618"/>
    <s v="Clip Board mika Holo Fancy (baru)"/>
    <n v="16"/>
    <s v="120 pc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n v="120"/>
    <s v="PCS"/>
    <m/>
  </r>
  <r>
    <x v="619"/>
    <s v="Clip Board mika Rainbow"/>
    <n v="2"/>
    <s v="1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lipboardmikarainbow120pcuntana"/>
    <n v="120"/>
    <s v="PCS"/>
    <m/>
  </r>
  <r>
    <x v="620"/>
    <s v="Clip Board papan double Fancy"/>
    <n v="4"/>
    <s v="16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lipboardpapandoublefancy16lsuntana"/>
    <n v="16"/>
    <s v="LSN"/>
    <m/>
  </r>
  <r>
    <x v="0"/>
    <s v="Clip Board papan gambar B5"/>
    <n v="0"/>
    <s v="1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papangambarb516lsuntana"/>
    <n v="16"/>
    <s v="LSN"/>
    <m/>
  </r>
  <r>
    <x v="621"/>
    <s v="Clip Board SG 9 A Putih"/>
    <n v="1"/>
    <s v="108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lipboardsg9aputih108lsnuntana"/>
    <n v="108"/>
    <s v="LSN"/>
    <m/>
  </r>
  <r>
    <x v="622"/>
    <s v="Clip Board Trans Folio Fancy TR 2335"/>
    <n v="30"/>
    <s v="144 PCS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clipboardtransfoliofancytr2335144pcsuntana"/>
    <n v="144"/>
    <s v="PCS"/>
    <m/>
  </r>
  <r>
    <x v="623"/>
    <s v="Clip Board Transp Koala"/>
    <n v="5"/>
    <s v="12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clipboardtranspkoala12lsnuntana"/>
    <n v="12"/>
    <s v="LSN"/>
    <m/>
  </r>
  <r>
    <x v="0"/>
    <s v="Clip board w/b holo 2 mk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wbholo2mk12lsuntana"/>
    <n v="12"/>
    <s v="LSN"/>
    <m/>
  </r>
  <r>
    <x v="624"/>
    <s v="Clip Candy no 1"/>
    <n v="30"/>
    <s v="500 pc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clipcandyno1500pcuntana"/>
    <n v="500"/>
    <s v="PCS"/>
    <m/>
  </r>
  <r>
    <x v="0"/>
    <s v="Clip File Topla Wrn Hj/ Ht/ M/ B"/>
    <n v="0"/>
    <s v="21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filetoplawrnhjhtmb216pcuntana"/>
    <n v="216"/>
    <s v="PCS"/>
    <m/>
  </r>
  <r>
    <x v="0"/>
    <s v="Clip File Yushinca 318 B.Muda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fileyushinca318bmuda60pcsuntana"/>
    <n v="60"/>
    <s v="PCS"/>
    <m/>
  </r>
  <r>
    <x v="625"/>
    <s v="Clip File Yushinca 318 B.Tua"/>
    <n v="8"/>
    <s v="60 PC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clipfileyushinca318btua60pcsuntana"/>
    <n v="60"/>
    <s v="PCS"/>
    <m/>
  </r>
  <r>
    <x v="626"/>
    <s v="Clip File Yushinca 318 Ht"/>
    <n v="17"/>
    <s v="60 PC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clipfileyushinca318ht60pcsuntana"/>
    <n v="60"/>
    <s v="PCS"/>
    <m/>
  </r>
  <r>
    <x v="627"/>
    <s v="Clip File Yushinca 323"/>
    <n v="3"/>
    <s v="5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lipfileyushinca3235lsnuntana"/>
    <n v="5"/>
    <s v="LSN"/>
    <m/>
  </r>
  <r>
    <x v="628"/>
    <s v="Clip File Yushinca 324"/>
    <n v="10"/>
    <s v="5 LSN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clipfileyushinca3245lsnuntana"/>
    <n v="5"/>
    <s v="LSN"/>
    <m/>
  </r>
  <r>
    <x v="0"/>
    <s v="Clip File Yushinca 324 A5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fileyushinca324a510lsnuntana"/>
    <n v="10"/>
    <s v="LSN"/>
    <m/>
  </r>
  <r>
    <x v="0"/>
    <s v="Clip File Yushinca 325"/>
    <n v="0"/>
    <s v="1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fileyushinca32515lsnuntana"/>
    <n v="15"/>
    <s v="LSN"/>
    <m/>
  </r>
  <r>
    <x v="0"/>
    <s v="Clip File Yushinca 325"/>
    <n v="0"/>
    <s v="1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fileyushinca32515lsnuntana"/>
    <n v="15"/>
    <s v="LSN"/>
    <m/>
  </r>
  <r>
    <x v="629"/>
    <s v="Clip Tali 1,0 BLK K B M"/>
    <n v="11"/>
    <n v="2000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cliptali10blkkbm2000untana"/>
    <n v="2000"/>
    <s v="PCS"/>
    <m/>
  </r>
  <r>
    <x v="0"/>
    <s v="Clipboard Holo 2 Muka SQ"/>
    <n v="3"/>
    <s v="12 LSN"/>
    <n v="0"/>
    <n v="3"/>
    <m/>
    <m/>
    <n v="0"/>
    <n v="0"/>
    <s v=""/>
    <n v="0"/>
    <n v="3"/>
    <n v="0"/>
    <n v="-3"/>
    <n v="0"/>
    <m/>
    <s v=""/>
    <n v="0"/>
    <m/>
    <s v=""/>
    <n v="0"/>
    <m/>
    <s v=""/>
    <n v="0"/>
    <m/>
    <s v="clipboardholo2mukasq12lsnuntana"/>
    <n v="12"/>
    <s v="LSN"/>
    <m/>
  </r>
  <r>
    <x v="0"/>
    <s v="Clipboard Kayu Kotak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ayukotak12lsnuntana"/>
    <n v="12"/>
    <s v="LSN"/>
    <m/>
  </r>
  <r>
    <x v="0"/>
    <s v="Clipboard Kotak Kayu SQ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lipboardkotakkayusq12lsnuntana"/>
    <n v="12"/>
    <s v="LSN"/>
    <m/>
  </r>
  <r>
    <x v="0"/>
    <s v="Coin bank bulat BTS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inbankbulatbts72pcuntana"/>
    <n v="72"/>
    <s v="PCS"/>
    <m/>
  </r>
  <r>
    <x v="0"/>
    <s v="Coin Bank L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inbankl10lsnuntana"/>
    <n v="10"/>
    <s v="LSN"/>
    <m/>
  </r>
  <r>
    <x v="630"/>
    <s v="Coinbank 2647 (6)/ 8090 (3)"/>
    <n v="9"/>
    <s v="144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coinbank2647680903144pcuntana"/>
    <n v="144"/>
    <s v="PCS"/>
    <m/>
  </r>
  <r>
    <x v="631"/>
    <s v="CoinBank 8811-8815 | music AB"/>
    <n v="3"/>
    <s v="4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oinbank88118815|musicab48pcuntana"/>
    <n v="48"/>
    <s v="PCS"/>
    <m/>
  </r>
  <r>
    <x v="632"/>
    <s v="CoinBank DME 001"/>
    <n v="4"/>
    <s v="24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oinbankdme001240pcuntana"/>
    <n v="240"/>
    <s v="PCS"/>
    <m/>
  </r>
  <r>
    <x v="0"/>
    <s v="Coinbank S (BLK)"/>
    <n v="0"/>
    <s v="1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inbanksblk16lsuntana"/>
    <n v="16"/>
    <s v="LSN"/>
    <m/>
  </r>
  <r>
    <x v="0"/>
    <s v="Compas DC 45-2A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mpasdc452a12lsuntana"/>
    <n v="12"/>
    <s v="LSN"/>
    <m/>
  </r>
  <r>
    <x v="633"/>
    <s v="Compas DC 45-3A"/>
    <n v="6"/>
    <s v="12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compasdc453a12lsuntana"/>
    <n v="12"/>
    <s v="LSN"/>
    <m/>
  </r>
  <r>
    <x v="0"/>
    <s v="Compass 44mm"/>
    <n v="0"/>
    <s v="1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mpass44mm1000pcuntana"/>
    <n v="1000"/>
    <s v="PCS"/>
    <m/>
  </r>
  <r>
    <x v="0"/>
    <s v="Compass 60mm"/>
    <n v="0"/>
    <n v="43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ompass60mm430untana"/>
    <n v="430"/>
    <s v="PCS"/>
    <m/>
  </r>
  <r>
    <x v="634"/>
    <s v="Compass gold CA 026 I gold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ompassgoldca026igold144pcuntana"/>
    <n v="144"/>
    <s v="PCS"/>
    <m/>
  </r>
  <r>
    <x v="635"/>
    <s v="Crayon 01-01 12y baby Dragon baru"/>
    <n v="2"/>
    <s v="2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n v="24"/>
    <s v="LSN"/>
    <m/>
  </r>
  <r>
    <x v="0"/>
    <s v="Crayon 1012 Panjang"/>
    <n v="2"/>
    <s v="192 pcs"/>
    <n v="0"/>
    <n v="2"/>
    <n v="0"/>
    <m/>
    <n v="0"/>
    <n v="0"/>
    <n v="-2"/>
    <n v="-2"/>
    <n v="0"/>
    <m/>
    <s v=""/>
    <n v="0"/>
    <m/>
    <s v=""/>
    <n v="0"/>
    <m/>
    <s v=""/>
    <n v="0"/>
    <m/>
    <s v=""/>
    <n v="0"/>
    <m/>
    <s v="crayon1012panjang192pcsuntana"/>
    <n v="192"/>
    <s v="PCS"/>
    <m/>
  </r>
  <r>
    <x v="0"/>
    <s v="Crayon 12w pdk Fancy 1011"/>
    <n v="0"/>
    <s v="19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12wpdkfancy1011192pcuntana"/>
    <n v="192"/>
    <s v="PCS"/>
    <m/>
  </r>
  <r>
    <x v="0"/>
    <s v="Crayon 12w Squeezy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12wsqueezy144pcuntana"/>
    <n v="144"/>
    <s v="PCS"/>
    <m/>
  </r>
  <r>
    <x v="636"/>
    <s v="Crayon 12W Van Art Fluorescent"/>
    <n v="32"/>
    <s v="144 PCS"/>
    <n v="30"/>
    <n v="32"/>
    <m/>
    <m/>
    <n v="0"/>
    <n v="0"/>
    <s v=""/>
    <n v="0"/>
    <n v="32"/>
    <n v="30"/>
    <n v="-2"/>
    <n v="30"/>
    <m/>
    <s v=""/>
    <n v="30"/>
    <m/>
    <s v=""/>
    <n v="30"/>
    <m/>
    <s v=""/>
    <n v="30"/>
    <m/>
    <s v="crayon12wvanartfluorescent144pcsuntana"/>
    <n v="144"/>
    <s v="PCS"/>
    <m/>
  </r>
  <r>
    <x v="0"/>
    <s v="Crayon 12W Van Art new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12wvanartnew144pcsuntana"/>
    <n v="144"/>
    <s v="PCS"/>
    <m/>
  </r>
  <r>
    <x v="637"/>
    <s v="Crayon 59918"/>
    <n v="2"/>
    <n v="96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rayon5991896untana"/>
    <n v="96"/>
    <s v="PCS"/>
    <m/>
  </r>
  <r>
    <x v="638"/>
    <s v="Crayon DB 777 18 putar"/>
    <n v="21"/>
    <s v="60 pc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crayondb77718putar60pcuntana"/>
    <n v="60"/>
    <s v="PCS"/>
    <m/>
  </r>
  <r>
    <x v="639"/>
    <s v="Crayon Kojico 12w"/>
    <n v="8"/>
    <s v="48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crayonkojico12w48lsuntana"/>
    <n v="48"/>
    <s v="LSN"/>
    <m/>
  </r>
  <r>
    <x v="640"/>
    <s v="Crayon Navanta 55w"/>
    <n v="54"/>
    <s v="24 set"/>
    <n v="54"/>
    <n v="54"/>
    <m/>
    <m/>
    <n v="0"/>
    <n v="0"/>
    <s v=""/>
    <n v="0"/>
    <n v="54"/>
    <m/>
    <s v=""/>
    <n v="54"/>
    <m/>
    <s v=""/>
    <n v="54"/>
    <m/>
    <s v=""/>
    <n v="54"/>
    <m/>
    <s v=""/>
    <n v="54"/>
    <m/>
    <s v="crayonnavanta55w24setuntana"/>
    <n v="24"/>
    <s v="SET"/>
    <m/>
  </r>
  <r>
    <x v="0"/>
    <s v="Crayon putar 1012 (Gading)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putar1012gading192pcsuntana"/>
    <n v="192"/>
    <s v="PCS"/>
    <m/>
  </r>
  <r>
    <x v="641"/>
    <s v="Crayon putar 12W 1012 pjg mix (B Jaya)"/>
    <n v="29"/>
    <n v="192"/>
    <n v="23"/>
    <n v="29"/>
    <n v="23"/>
    <m/>
    <n v="0"/>
    <n v="0"/>
    <n v="-6"/>
    <n v="-6"/>
    <n v="23"/>
    <m/>
    <s v=""/>
    <n v="23"/>
    <m/>
    <s v=""/>
    <n v="23"/>
    <m/>
    <s v=""/>
    <n v="23"/>
    <m/>
    <s v=""/>
    <n v="23"/>
    <m/>
    <s v="crayonputar12w1012pjgmixbjaya192untana"/>
    <n v="192"/>
    <s v="PCS"/>
    <m/>
  </r>
  <r>
    <x v="0"/>
    <s v="Crayon putar 12W 1012 pjg mix WOMY (Win s)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putar12w1012pjgmixwomywins192pcsuntana"/>
    <n v="192"/>
    <s v="PCS"/>
    <m/>
  </r>
  <r>
    <x v="0"/>
    <s v="Crayon putar 12w no 208 pendek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putar12wno208pendek144pcuntana"/>
    <n v="144"/>
    <s v="PCS"/>
    <m/>
  </r>
  <r>
    <x v="642"/>
    <s v="Crayon Putar 12W panjang karakter CP 1012 (dos)"/>
    <n v="22"/>
    <s v="144 PCS"/>
    <n v="23"/>
    <n v="22"/>
    <n v="23"/>
    <m/>
    <n v="0"/>
    <n v="0"/>
    <n v="1"/>
    <n v="1"/>
    <n v="23"/>
    <m/>
    <s v=""/>
    <n v="23"/>
    <m/>
    <s v=""/>
    <n v="23"/>
    <m/>
    <s v=""/>
    <n v="23"/>
    <m/>
    <s v=""/>
    <n v="23"/>
    <m/>
    <s v="crayonputar12wpanjangkaraktercp1012dos144pcsuntana"/>
    <n v="144"/>
    <s v="PCS"/>
    <m/>
  </r>
  <r>
    <x v="643"/>
    <s v="Crayon putar 12w pdk Debozz"/>
    <n v="6"/>
    <s v="6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crayonputar12wpdkdebozz60pcuntana"/>
    <n v="60"/>
    <s v="PCS"/>
    <m/>
  </r>
  <r>
    <x v="644"/>
    <s v="Crayon putar 24w Debozz"/>
    <n v="39"/>
    <s v="72 pc"/>
    <n v="39"/>
    <n v="39"/>
    <m/>
    <m/>
    <n v="0"/>
    <n v="0"/>
    <s v=""/>
    <n v="0"/>
    <n v="39"/>
    <m/>
    <s v=""/>
    <n v="39"/>
    <m/>
    <s v=""/>
    <n v="39"/>
    <m/>
    <s v=""/>
    <n v="39"/>
    <m/>
    <s v=""/>
    <n v="39"/>
    <m/>
    <s v="crayonputar24wdebozz72pcuntana"/>
    <n v="72"/>
    <s v="PCS"/>
    <m/>
  </r>
  <r>
    <x v="645"/>
    <s v="Crayon putar 602 Zhendi"/>
    <n v="4"/>
    <s v="288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rayonputar602zhendi288pcuntana"/>
    <n v="288"/>
    <s v="PCS"/>
    <m/>
  </r>
  <r>
    <x v="646"/>
    <s v="Crayon Putar Disney 12W pjg 1012 Vanart"/>
    <n v="22"/>
    <s v="24 LSN"/>
    <n v="28"/>
    <n v="22"/>
    <n v="28"/>
    <m/>
    <n v="0"/>
    <n v="0"/>
    <n v="6"/>
    <n v="6"/>
    <n v="28"/>
    <m/>
    <s v=""/>
    <n v="28"/>
    <m/>
    <s v=""/>
    <n v="28"/>
    <m/>
    <s v=""/>
    <n v="28"/>
    <m/>
    <s v=""/>
    <n v="28"/>
    <m/>
    <s v="crayonputardisney12wpjg1012vanart24lsnuntana"/>
    <n v="24"/>
    <s v="LSN"/>
    <m/>
  </r>
  <r>
    <x v="0"/>
    <s v="Crayon putar Fancy pdk 12w Seeyou"/>
    <n v="0"/>
    <n v="288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putarfancypdk12wseeyou288untana"/>
    <n v="288"/>
    <s v="PCS"/>
    <m/>
  </r>
  <r>
    <x v="0"/>
    <s v="Crayon Putar Pak CP- SQ12W Pendek (1011)"/>
    <n v="1"/>
    <n v="192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crayonputarpakcpsq12wpendek1011192untana"/>
    <n v="192"/>
    <s v="PCS"/>
    <m/>
  </r>
  <r>
    <x v="0"/>
    <s v="Crayon Putar Panjang CP-SQ12L (1012)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n v="192"/>
    <s v="PCS"/>
    <m/>
  </r>
  <r>
    <x v="647"/>
    <s v="Crayon putar pjg Fancy karakter 12w 2530 mix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n v="144"/>
    <s v="PCS"/>
    <m/>
  </r>
  <r>
    <x v="648"/>
    <s v="Crayon putar small T C12 montana pdk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n v="144"/>
    <s v="PCS"/>
    <m/>
  </r>
  <r>
    <x v="649"/>
    <s v="Crayon TSS 12 putar pjg minion"/>
    <n v="14"/>
    <s v="144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n v="144"/>
    <s v="PCS"/>
    <m/>
  </r>
  <r>
    <x v="0"/>
    <s v="Crayon Twister 24w TF Spp"/>
    <n v="0"/>
    <s v="4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rayontwister24wtfspp48pcuntana"/>
    <n v="48"/>
    <s v="PCS"/>
    <m/>
  </r>
  <r>
    <x v="650"/>
    <s v="Crayon Zhong Hwa mini 2H 12 CRS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rayonzhonghwamini2h12crs144pcuntana"/>
    <n v="144"/>
    <s v="PCS"/>
    <m/>
  </r>
  <r>
    <x v="651"/>
    <s v="Cutter 332"/>
    <n v="42"/>
    <s v="40 ls"/>
    <n v="42"/>
    <n v="42"/>
    <m/>
    <m/>
    <n v="0"/>
    <n v="0"/>
    <s v=""/>
    <n v="0"/>
    <n v="42"/>
    <m/>
    <s v=""/>
    <n v="42"/>
    <m/>
    <s v=""/>
    <n v="42"/>
    <m/>
    <s v=""/>
    <n v="42"/>
    <m/>
    <s v=""/>
    <n v="42"/>
    <m/>
    <s v="cutter33240lsuntana"/>
    <n v="40"/>
    <s v="LSN"/>
    <m/>
  </r>
  <r>
    <x v="652"/>
    <s v="Cutter 6898/ 6838"/>
    <n v="1"/>
    <s v="4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cutter68986838400pcuntana"/>
    <n v="400"/>
    <s v="PCS"/>
    <m/>
  </r>
  <r>
    <x v="0"/>
    <s v="Cutter A-18 Transparan Gunindo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n v="60"/>
    <s v="LSN"/>
    <m/>
  </r>
  <r>
    <x v="0"/>
    <s v="Cutter Golden 888 B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golden888b60lsnuntana"/>
    <n v="60"/>
    <s v="LSN"/>
    <m/>
  </r>
  <r>
    <x v="0"/>
    <s v="Cutter Gunindo A 18 Trans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gunindoa18trans60lsnuntana"/>
    <n v="60"/>
    <s v="LSN"/>
    <m/>
  </r>
  <r>
    <x v="0"/>
    <s v="Cutter Gunindo SC 9C Trans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gunindosc9ctrans60lsnuntana"/>
    <n v="60"/>
    <s v="LSN"/>
    <m/>
  </r>
  <r>
    <x v="653"/>
    <s v="Cutter Taco 78 Kecil"/>
    <n v="2"/>
    <s v="12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cuttertaco78kecil120lsnuntana"/>
    <n v="120"/>
    <s v="LSN"/>
    <m/>
  </r>
  <r>
    <x v="0"/>
    <s v="Cutter Taco 88 Besar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taco88besar60lsnuntana"/>
    <n v="60"/>
    <s v="LSN"/>
    <m/>
  </r>
  <r>
    <x v="0"/>
    <s v="Cutter Taco B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tacob60lsuntana"/>
    <n v="60"/>
    <s v="LSN"/>
    <m/>
  </r>
  <r>
    <x v="654"/>
    <s v="Cutter Taco Kcl 78 TR Premium Transparan(4)"/>
    <n v="4"/>
    <s v="12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n v="120"/>
    <s v="LSN"/>
    <m/>
  </r>
  <r>
    <x v="0"/>
    <s v="Cutter Taco Kecil 78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tacokecil78120lsnuntana"/>
    <n v="120"/>
    <s v="LSN"/>
    <m/>
  </r>
  <r>
    <x v="655"/>
    <s v="Cutter Transp golden GC 888"/>
    <n v="4"/>
    <s v="60 ls"/>
    <n v="3"/>
    <n v="4"/>
    <n v="3"/>
    <m/>
    <n v="0"/>
    <n v="0"/>
    <n v="-1"/>
    <n v="-1"/>
    <n v="3"/>
    <m/>
    <s v=""/>
    <n v="3"/>
    <m/>
    <s v=""/>
    <n v="3"/>
    <m/>
    <s v=""/>
    <n v="3"/>
    <m/>
    <s v=""/>
    <n v="3"/>
    <m/>
    <s v="cuttertranspgoldengc88860lsuntana"/>
    <n v="60"/>
    <s v="LSN"/>
    <m/>
  </r>
  <r>
    <x v="0"/>
    <s v="Cutter Vanco U 750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cuttervancou750240pcsuntana"/>
    <n v="240"/>
    <s v="PCS"/>
    <m/>
  </r>
  <r>
    <x v="656"/>
    <s v="Desk Organiser 838"/>
    <n v="9"/>
    <s v="72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deskorganiser83872pcuntana"/>
    <n v="72"/>
    <s v="PCS"/>
    <m/>
  </r>
  <r>
    <x v="0"/>
    <s v="Desk set 9058 (MT 113) Besi"/>
    <n v="0"/>
    <s v="4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eskset9058mt113besi48pcsuntana"/>
    <n v="48"/>
    <s v="PCS"/>
    <m/>
  </r>
  <r>
    <x v="657"/>
    <s v="Desk Set bulat 802 Ht"/>
    <n v="54"/>
    <n v="96"/>
    <n v="54"/>
    <n v="54"/>
    <m/>
    <m/>
    <n v="0"/>
    <n v="0"/>
    <s v=""/>
    <n v="0"/>
    <n v="54"/>
    <m/>
    <s v=""/>
    <n v="54"/>
    <m/>
    <s v=""/>
    <n v="54"/>
    <m/>
    <s v=""/>
    <n v="54"/>
    <m/>
    <s v=""/>
    <n v="54"/>
    <m/>
    <s v="desksetbulat802ht96untana"/>
    <n v="96"/>
    <s v="PCS"/>
    <m/>
  </r>
  <r>
    <x v="658"/>
    <s v="Desk Set Deluxe 5098 bening"/>
    <n v="2"/>
    <s v="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esksetdeluxe5098bening60pcuntana"/>
    <n v="60"/>
    <s v="PCS"/>
    <m/>
  </r>
  <r>
    <x v="659"/>
    <s v="Desk Set kotak 804 Ht"/>
    <n v="61"/>
    <n v="96"/>
    <n v="61"/>
    <n v="61"/>
    <m/>
    <m/>
    <n v="0"/>
    <n v="0"/>
    <s v=""/>
    <n v="0"/>
    <n v="61"/>
    <m/>
    <s v=""/>
    <n v="61"/>
    <m/>
    <s v=""/>
    <n v="61"/>
    <m/>
    <s v=""/>
    <n v="61"/>
    <m/>
    <s v=""/>
    <n v="61"/>
    <m/>
    <s v="desksetkotak804ht96untana"/>
    <n v="96"/>
    <s v="PCS"/>
    <m/>
  </r>
  <r>
    <x v="660"/>
    <s v="Diary Dos Tas Gliter FS-32-003"/>
    <n v="3"/>
    <s v="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iarydostasgliterfs3200340pcuntana"/>
    <n v="40"/>
    <s v="PCS"/>
    <m/>
  </r>
  <r>
    <x v="661"/>
    <s v="Diary g Pkc Lk Holo"/>
    <n v="11"/>
    <s v="2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diarygpkclkholo20lsuntana"/>
    <n v="20"/>
    <s v="LSN"/>
    <m/>
  </r>
  <r>
    <x v="662"/>
    <s v="Diary Holo Licca Kcl"/>
    <n v="9"/>
    <s v="40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diaryhololiccakcl40lsuntana"/>
    <n v="40"/>
    <s v="LSN"/>
    <m/>
  </r>
  <r>
    <x v="663"/>
    <s v="Diary Holo Pkc Tg PHS Millenium 2000"/>
    <n v="1"/>
    <s v="3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n v="30"/>
    <s v="LSN"/>
    <m/>
  </r>
  <r>
    <x v="664"/>
    <s v="Diary Kancing NBS 402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iarykancingnbs402144pcuntana"/>
    <n v="144"/>
    <s v="PCS"/>
    <m/>
  </r>
  <r>
    <x v="665"/>
    <s v="Diary Kunci 64k B0239"/>
    <n v="4"/>
    <s v="1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diarykunci64kb0239120pcuntana"/>
    <n v="120"/>
    <s v="PCS"/>
    <m/>
  </r>
  <r>
    <x v="666"/>
    <s v="Diary Kunci Holo Jumbo Snoopy"/>
    <n v="2"/>
    <s v="1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iarykunciholojumbosnoopy12lsuntana"/>
    <n v="12"/>
    <s v="LSN"/>
    <m/>
  </r>
  <r>
    <x v="667"/>
    <s v="Diary Kunci mutiara 2500"/>
    <n v="42"/>
    <s v="120 bh"/>
    <n v="42"/>
    <n v="42"/>
    <m/>
    <m/>
    <n v="0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n v="120"/>
    <s v="PCS"/>
    <m/>
  </r>
  <r>
    <x v="668"/>
    <s v="Diary Mini Kado M Mouse"/>
    <n v="3"/>
    <s v="9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iaryminikadommouse92lsuntana"/>
    <n v="92"/>
    <s v="LSN"/>
    <m/>
  </r>
  <r>
    <x v="669"/>
    <s v="Diary Mini Kembang/ Tigro"/>
    <n v="1"/>
    <s v="13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aryminikembangtigro135lsuntana"/>
    <n v="135"/>
    <s v="LSN"/>
    <m/>
  </r>
  <r>
    <x v="670"/>
    <s v="Diary parfume Asiong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aryparfumeasiong144pcuntana"/>
    <n v="144"/>
    <s v="PCS"/>
    <m/>
  </r>
  <r>
    <x v="671"/>
    <s v="Diary Princess/ sheep/ MM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iaryprincesssheepmm240pcuntana"/>
    <n v="240"/>
    <s v="PCS"/>
    <m/>
  </r>
  <r>
    <x v="672"/>
    <s v="Diary Q 32K- S002 FR"/>
    <n v="2"/>
    <n v="32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iaryq32ks002fr320untana"/>
    <n v="320"/>
    <s v="PCS"/>
    <m/>
  </r>
  <r>
    <x v="673"/>
    <s v="Diary Q 32K-G 318 FR"/>
    <n v="5"/>
    <n v="24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diaryq32kg318fr240untana"/>
    <n v="240"/>
    <s v="PCS"/>
    <m/>
  </r>
  <r>
    <x v="674"/>
    <s v="Diary Q 64K- S001/ Kitty"/>
    <n v="5"/>
    <n v="52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diaryq64ks001kitty520untana"/>
    <n v="520"/>
    <s v="PCS"/>
    <m/>
  </r>
  <r>
    <x v="675"/>
    <s v="Diary Q 64K- S002 PR"/>
    <n v="2"/>
    <n v="52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iaryq64ks002pr520untana"/>
    <n v="520"/>
    <s v="PCS"/>
    <m/>
  </r>
  <r>
    <x v="676"/>
    <s v="Diary Sampul Mika Hello Kitty Bsr"/>
    <n v="11"/>
    <s v="2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n v="20"/>
    <s v="LSN"/>
    <m/>
  </r>
  <r>
    <x v="677"/>
    <s v="Diary Sepak Bola B Holo"/>
    <n v="1"/>
    <s v="1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arysepakbolabholo15lsuntana"/>
    <n v="15"/>
    <s v="LSN"/>
    <m/>
  </r>
  <r>
    <x v="0"/>
    <s v="Diary Shinchan A/ B"/>
    <n v="0"/>
    <s v="35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aryshinchanab35lsuntana"/>
    <n v="35"/>
    <s v="LSN"/>
    <m/>
  </r>
  <r>
    <x v="0"/>
    <s v="Diary spiral cover PP A6"/>
    <n v="0"/>
    <s v="7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aryspiralcoverppa6720pcsuntana"/>
    <n v="720"/>
    <s v="PCS"/>
    <m/>
  </r>
  <r>
    <x v="678"/>
    <s v="Diary spiral Pa ROHAMA"/>
    <n v="7"/>
    <s v="6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diaryspiralparohama600pcuntana"/>
    <n v="600"/>
    <s v="PCS"/>
    <m/>
  </r>
  <r>
    <x v="679"/>
    <s v="Diary Spoon FD 2000 Hk/ MM/ WTP/ TLTB"/>
    <n v="10"/>
    <s v="3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n v="30"/>
    <s v="LSN"/>
    <m/>
  </r>
  <r>
    <x v="680"/>
    <s v="Diary System 1000 EL 3m 593 with Lock"/>
    <n v="1"/>
    <s v="39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n v="390"/>
    <s v="PCS"/>
    <m/>
  </r>
  <r>
    <x v="681"/>
    <s v="Diary System JSL D-1078 Bsr"/>
    <n v="12"/>
    <s v="120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n v="120"/>
    <s v="PCS"/>
    <m/>
  </r>
  <r>
    <x v="682"/>
    <s v="Diary Tg Digimon"/>
    <n v="3"/>
    <s v="3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iarytgdigimon30lsuntana"/>
    <n v="30"/>
    <s v="LSN"/>
    <m/>
  </r>
  <r>
    <x v="683"/>
    <s v="Dispenser + Solasi 10604"/>
    <n v="7"/>
    <s v="50 box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dispensersolasi1060450boxuntana"/>
    <n v="50"/>
    <s v="BOX"/>
    <m/>
  </r>
  <r>
    <x v="0"/>
    <s v="Dispenser 0688/ 1000 G-J"/>
    <n v="0"/>
    <n v="4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06881000gj400untana"/>
    <n v="400"/>
    <s v="PCS"/>
    <m/>
  </r>
  <r>
    <x v="684"/>
    <s v="Dispenser Besi Enter"/>
    <n v="4"/>
    <s v="1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dispenserbesienter100pcuntana"/>
    <n v="100"/>
    <s v="PCS"/>
    <m/>
  </r>
  <r>
    <x v="685"/>
    <s v="Dispenser Camat"/>
    <n v="4"/>
    <s v="288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dispensercamat288pcuntana"/>
    <n v="288"/>
    <s v="PCS"/>
    <m/>
  </r>
  <r>
    <x v="0"/>
    <s v="Dispenser DTD 888/ 889"/>
    <n v="0"/>
    <s v="15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dtd888889156pcuntana"/>
    <n v="156"/>
    <s v="PCS"/>
    <m/>
  </r>
  <r>
    <x v="686"/>
    <s v="Dispenser Kenjoy 25"/>
    <n v="3"/>
    <n v="175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ispenserkenjoy25175untana"/>
    <n v="175"/>
    <s v="PCS"/>
    <m/>
  </r>
  <r>
    <x v="687"/>
    <s v="Dispenser Kenjoy 50"/>
    <n v="14"/>
    <s v="40 PCS"/>
    <n v="13"/>
    <n v="14"/>
    <m/>
    <m/>
    <n v="0"/>
    <n v="0"/>
    <s v=""/>
    <n v="0"/>
    <n v="14"/>
    <n v="13"/>
    <n v="-1"/>
    <n v="13"/>
    <m/>
    <s v=""/>
    <n v="13"/>
    <m/>
    <s v=""/>
    <n v="13"/>
    <m/>
    <s v=""/>
    <n v="13"/>
    <m/>
    <s v="dispenserkenjoy5040pcsuntana"/>
    <n v="40"/>
    <s v="PCS"/>
    <m/>
  </r>
  <r>
    <x v="688"/>
    <s v="Dispenser Keong VT 216"/>
    <n v="23"/>
    <s v="100 pc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dispenserkeongvt216100pcuntana"/>
    <n v="100"/>
    <s v="PCS"/>
    <m/>
  </r>
  <r>
    <x v="0"/>
    <s v="Dispenser Microtop M 200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microtopm20060pcsuntana"/>
    <n v="60"/>
    <s v="PCS"/>
    <m/>
  </r>
  <r>
    <x v="0"/>
    <s v="Dispenser Microtop M 700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microtopm70060pcsuntana"/>
    <n v="60"/>
    <s v="PCS"/>
    <m/>
  </r>
  <r>
    <x v="689"/>
    <s v="Dispenser Mini+Refill 20st"/>
    <n v="5"/>
    <s v="400 set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dispenserminirefill20st400setuntana"/>
    <n v="400"/>
    <s v="SET"/>
    <m/>
  </r>
  <r>
    <x v="690"/>
    <s v="Dispenser plakband besi a 806 moshi-moshi"/>
    <n v="14"/>
    <n v="100"/>
    <n v="13"/>
    <n v="14"/>
    <m/>
    <m/>
    <n v="0"/>
    <n v="0"/>
    <s v=""/>
    <n v="0"/>
    <n v="14"/>
    <n v="13"/>
    <n v="-1"/>
    <n v="13"/>
    <m/>
    <s v=""/>
    <n v="13"/>
    <m/>
    <s v=""/>
    <n v="13"/>
    <m/>
    <s v=""/>
    <n v="13"/>
    <m/>
    <s v="dispenserplakbandbesia806moshimoshi100untana"/>
    <n v="100"/>
    <s v="PCS"/>
    <m/>
  </r>
  <r>
    <x v="691"/>
    <s v="Dispenser plakband plastik A 805 moshi-moshi"/>
    <n v="12"/>
    <s v="288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dispenserplakbandplastika805moshimoshi288pcuntana"/>
    <n v="288"/>
    <s v="PCS"/>
    <m/>
  </r>
  <r>
    <x v="0"/>
    <s v="Dispenser SRM 2066 (faktur)"/>
    <n v="0"/>
    <s v="2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srm2066faktur24pcuntana"/>
    <n v="24"/>
    <s v="PCS"/>
    <m/>
  </r>
  <r>
    <x v="692"/>
    <s v="Dispenser SY 9013 (97013) Harry potter"/>
    <n v="13"/>
    <s v="960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n v="960"/>
    <s v="PCS"/>
    <m/>
  </r>
  <r>
    <x v="693"/>
    <s v="Dispenser Tape TZ 52048"/>
    <n v="3"/>
    <n v="72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ispensertapetz5204872untana"/>
    <n v="72"/>
    <s v="PCS"/>
    <m/>
  </r>
  <r>
    <x v="0"/>
    <s v="Dispenser TF 100"/>
    <n v="0"/>
    <n v="2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ispensertf10024untana"/>
    <n v="24"/>
    <s v="PCS"/>
    <m/>
  </r>
  <r>
    <x v="694"/>
    <s v="Dispenser Topla 801"/>
    <n v="1"/>
    <s v="24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spensertopla80124pcsuntana"/>
    <n v="24"/>
    <s v="PCS"/>
    <m/>
  </r>
  <r>
    <x v="695"/>
    <s v="Dispenser Topla 805"/>
    <n v="1"/>
    <s v="3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ispensertopla80536pcuntana"/>
    <n v="36"/>
    <s v="PCS"/>
    <m/>
  </r>
  <r>
    <x v="0"/>
    <s v="Doc rest box batik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boxbatik8lsnuntana"/>
    <n v="8"/>
    <s v="LSN"/>
    <m/>
  </r>
  <r>
    <x v="0"/>
    <s v="Doc Rest Brilliant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brilliant8lsnuntana"/>
    <n v="8"/>
    <s v="LSN"/>
    <m/>
  </r>
  <r>
    <x v="0"/>
    <s v="Doc Rest Conception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conception8lsnuntana"/>
    <n v="8"/>
    <s v="LSN"/>
    <m/>
  </r>
  <r>
    <x v="0"/>
    <s v="Doc Rest Elegance"/>
    <n v="0"/>
    <s v="7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elegance7lsnuntana"/>
    <n v="7"/>
    <s v="LSN"/>
    <m/>
  </r>
  <r>
    <x v="0"/>
    <s v="Doc Rest Infinity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infinity8lsnuntana"/>
    <n v="8"/>
    <s v="LSN"/>
    <m/>
  </r>
  <r>
    <x v="0"/>
    <s v="Doc Rest Prestige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prestige8lsnuntana"/>
    <n v="8"/>
    <s v="LSN"/>
    <m/>
  </r>
  <r>
    <x v="0"/>
    <s v="Doc Rest Statement"/>
    <n v="0"/>
    <s v="7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creststatement7lsnuntana"/>
    <n v="7"/>
    <s v="LSN"/>
    <m/>
  </r>
  <r>
    <x v="696"/>
    <s v="Document bag File F 001"/>
    <n v="3"/>
    <s v="48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documentbagfilef001480pcuntana"/>
    <n v="480"/>
    <s v="PCS"/>
    <m/>
  </r>
  <r>
    <x v="697"/>
    <s v="Dok CHp 20 Florecion/ YOEKER"/>
    <n v="12"/>
    <s v="1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n v="10"/>
    <s v="LSN"/>
    <m/>
  </r>
  <r>
    <x v="698"/>
    <s v="Dok CHp 60 Florecion/ YOEKER"/>
    <n v="10"/>
    <s v="1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n v="10"/>
    <s v="LSN"/>
    <m/>
  </r>
  <r>
    <x v="0"/>
    <s v="Dok keeper 20lb Yushinca"/>
    <n v="0"/>
    <s v="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keeper20lbyushinca24pcsuntana"/>
    <n v="24"/>
    <s v="PCS"/>
    <m/>
  </r>
  <r>
    <x v="0"/>
    <s v="Dok keeper 40lb Yushinca"/>
    <n v="0"/>
    <s v="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keeper40lbyushinca24pcsuntana"/>
    <n v="24"/>
    <s v="PCS"/>
    <m/>
  </r>
  <r>
    <x v="0"/>
    <s v="Dok keeper 60lb Yushinca"/>
    <n v="0"/>
    <s v="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keeper60lbyushinca24pcsuntana"/>
    <n v="24"/>
    <s v="PCS"/>
    <m/>
  </r>
  <r>
    <x v="699"/>
    <s v="Dok keeper microtop KT 340H"/>
    <n v="5"/>
    <s v="18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dokkeepermicrotopkt340h180pcuntana"/>
    <n v="180"/>
    <s v="PCS"/>
    <m/>
  </r>
  <r>
    <x v="0"/>
    <s v="Dok Ret Diplomat"/>
    <n v="0"/>
    <s v="5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retdiplomat5lsuntana"/>
    <n v="5"/>
    <s v="LSN"/>
    <m/>
  </r>
  <r>
    <x v="700"/>
    <s v="Dok Ret Optima"/>
    <n v="7"/>
    <s v="5 LSN"/>
    <n v="6"/>
    <n v="7"/>
    <n v="6"/>
    <m/>
    <n v="0"/>
    <n v="0"/>
    <n v="-1"/>
    <n v="-1"/>
    <n v="6"/>
    <m/>
    <s v=""/>
    <n v="6"/>
    <m/>
    <s v=""/>
    <n v="6"/>
    <m/>
    <s v=""/>
    <n v="6"/>
    <m/>
    <s v=""/>
    <n v="6"/>
    <m/>
    <s v="dokretoptima5lsnuntana"/>
    <n v="5"/>
    <s v="LSN"/>
    <m/>
  </r>
  <r>
    <x v="701"/>
    <s v="Dokumen Bag 1935/ 1937"/>
    <n v="1"/>
    <s v="1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okumenbag193519371200pcsuntana"/>
    <n v="1200"/>
    <s v="PCS"/>
    <m/>
  </r>
  <r>
    <x v="702"/>
    <s v="Dokumen Bag A5 7517/ 8517"/>
    <n v="1"/>
    <s v="1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okumenbaga5751785171200pcsuntana"/>
    <n v="1200"/>
    <s v="PCS"/>
    <m/>
  </r>
  <r>
    <x v="0"/>
    <s v="Dokumen keeper HD 50"/>
    <n v="0"/>
    <s v="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umenkeeperhd508lsuntana"/>
    <n v="8"/>
    <s v="LSN"/>
    <m/>
  </r>
  <r>
    <x v="703"/>
    <s v="Dokumen microtop KT 320 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dokumenmicrotopkt320240pcuntana"/>
    <n v="240"/>
    <s v="PCS"/>
    <m/>
  </r>
  <r>
    <x v="0"/>
    <s v="Dokumen Prestige Ht"/>
    <n v="0"/>
    <s v="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umenprestigeht5lsnuntana"/>
    <n v="5"/>
    <s v="LSN"/>
    <m/>
  </r>
  <r>
    <x v="0"/>
    <s v="Dokumen Prestige Ht"/>
    <n v="0"/>
    <s v="7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umenprestigeht7lsnuntana"/>
    <n v="7"/>
    <s v="LSN"/>
    <m/>
  </r>
  <r>
    <x v="0"/>
    <s v="Dokumen UTN 201"/>
    <n v="0"/>
    <s v="5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kumenutn2015lsuntana"/>
    <n v="5"/>
    <s v="LSN"/>
    <m/>
  </r>
  <r>
    <x v="0"/>
    <s v="Double Foam 2 Kojiko"/>
    <n v="0"/>
    <n v="1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oublefoam2kojiko150untana"/>
    <n v="150"/>
    <s v="PCS"/>
    <m/>
  </r>
  <r>
    <x v="704"/>
    <s v="Double Foam polar Sp 015 (2)/ F(2)"/>
    <n v="4"/>
    <s v="36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doublefoampolarsp0152f236boxuntana"/>
    <n v="36"/>
    <s v="BOX"/>
    <m/>
  </r>
  <r>
    <x v="705"/>
    <s v="Double Foam polar Sp 016 (2)/ F(4)"/>
    <n v="6"/>
    <s v="36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doublefoampolarsp0162f436boxuntana"/>
    <n v="36"/>
    <s v="BOX"/>
    <m/>
  </r>
  <r>
    <x v="706"/>
    <s v="Double Tape Nippon 1 Hj"/>
    <n v="75"/>
    <n v="150"/>
    <n v="75"/>
    <n v="75"/>
    <m/>
    <m/>
    <n v="0"/>
    <n v="0"/>
    <s v=""/>
    <n v="0"/>
    <n v="75"/>
    <m/>
    <s v=""/>
    <n v="75"/>
    <m/>
    <s v=""/>
    <n v="75"/>
    <m/>
    <s v=""/>
    <n v="75"/>
    <m/>
    <s v=""/>
    <n v="75"/>
    <m/>
    <s v="doubletapenippon1hj150untana"/>
    <n v="150"/>
    <s v="PCS"/>
    <m/>
  </r>
  <r>
    <x v="0"/>
    <s v="Drawing Board 2 muka DS 20x30 K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rawingboard2mukads20x30k72pcuntana"/>
    <n v="72"/>
    <s v="PCS"/>
    <m/>
  </r>
  <r>
    <x v="0"/>
    <s v="Drawing Board 2 muka DS 25x35 K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rawingboard2mukads25x35k60pcuntana"/>
    <n v="60"/>
    <s v="PCS"/>
    <m/>
  </r>
  <r>
    <x v="0"/>
    <s v="Drawing board 216"/>
    <n v="0"/>
    <s v="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drawingboard2168lsnuntana"/>
    <n v="8"/>
    <s v="LSN"/>
    <m/>
  </r>
  <r>
    <x v="707"/>
    <s v="Drawing board BT 21 no.216"/>
    <n v="1"/>
    <s v="96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drawingboardbt21no21696pcsuntana"/>
    <n v="96"/>
    <s v="PCS"/>
    <m/>
  </r>
  <r>
    <x v="708"/>
    <s v="Drawing Board Fancy Kecil FD-057"/>
    <n v="13"/>
    <s v="96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n v="96"/>
    <s v="PCS"/>
    <m/>
  </r>
  <r>
    <x v="709"/>
    <s v="Drawing Board Kertas (29x21)"/>
    <n v="4"/>
    <s v="16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drawingboardkertas29x2116lsuntana"/>
    <n v="16"/>
    <s v="LSN"/>
    <m/>
  </r>
  <r>
    <x v="710"/>
    <s v="Drawing Board Kertas 29x21"/>
    <n v="5"/>
    <s v="1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drawingboardkertas29x2110lsuntana"/>
    <n v="10"/>
    <s v="LSN"/>
    <m/>
  </r>
  <r>
    <x v="711"/>
    <s v="Drawing Board SH 0902 D/ 20x30"/>
    <n v="10"/>
    <s v="72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drawingboardsh0902d20x3072pcuntana"/>
    <n v="72"/>
    <s v="PCS"/>
    <m/>
  </r>
  <r>
    <x v="712"/>
    <s v="Elevated tray Microtop 602"/>
    <n v="2"/>
    <s v="1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elevatedtraymicrotop60212pcuntana"/>
    <n v="12"/>
    <s v="PCS"/>
    <m/>
  </r>
  <r>
    <x v="0"/>
    <s v="Elevated tray microtop 603"/>
    <n v="0"/>
    <s v="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elevatedtraymicrotop6038pcuntana"/>
    <n v="8"/>
    <s v="PCS"/>
    <m/>
  </r>
  <r>
    <x v="713"/>
    <s v="Elevated Tray Microtop 604"/>
    <n v="1"/>
    <s v="6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elevatedtraymicrotop6046pcsuntana"/>
    <n v="6"/>
    <s v="PCS"/>
    <m/>
  </r>
  <r>
    <x v="714"/>
    <s v="Elevated Tray Tier 605"/>
    <n v="3"/>
    <s v="12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elevatedtraytier60512pcsuntana"/>
    <n v="12"/>
    <s v="PCS"/>
    <m/>
  </r>
  <r>
    <x v="715"/>
    <s v="Expanding file 5304"/>
    <n v="9"/>
    <s v="60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expandingfile530460pcuntana"/>
    <n v="60"/>
    <s v="PCS"/>
    <m/>
  </r>
  <r>
    <x v="0"/>
    <s v="Expanding file 8402"/>
    <n v="0"/>
    <s v="4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expandingfile840248pcuntana"/>
    <n v="48"/>
    <s v="PCS"/>
    <m/>
  </r>
  <r>
    <x v="0"/>
    <s v="Expanding File TF 080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expandingfiletf08060pcsuntana"/>
    <n v="60"/>
    <s v="PCS"/>
    <m/>
  </r>
  <r>
    <x v="716"/>
    <s v="Expanding file TZ 2012"/>
    <n v="10"/>
    <s v="20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expandingfiletz2012200pcuntana"/>
    <n v="200"/>
    <s v="PCS"/>
    <m/>
  </r>
  <r>
    <x v="717"/>
    <s v="Expanding file TZ 2016"/>
    <n v="2"/>
    <s v="200 pc"/>
    <n v="1"/>
    <n v="2"/>
    <m/>
    <m/>
    <n v="0"/>
    <n v="0"/>
    <s v=""/>
    <n v="0"/>
    <n v="2"/>
    <n v="1"/>
    <n v="-1"/>
    <n v="1"/>
    <m/>
    <s v=""/>
    <n v="1"/>
    <m/>
    <s v=""/>
    <n v="1"/>
    <m/>
    <s v=""/>
    <n v="1"/>
    <m/>
    <s v="expandingfiletz2016200pcuntana"/>
    <n v="200"/>
    <s v="PCS"/>
    <m/>
  </r>
  <r>
    <x v="718"/>
    <s v="Expanding File Vtech 4511/ B5"/>
    <n v="5"/>
    <s v="72 PC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expandingfilevtech4511b572pcsuntana"/>
    <n v="72"/>
    <s v="PCS"/>
    <m/>
  </r>
  <r>
    <x v="719"/>
    <s v="Expanding File Vtech 4512/ B5"/>
    <n v="14"/>
    <s v="72 PC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expandingfilevtech4512b572pcsuntana"/>
    <n v="72"/>
    <s v="PCS"/>
    <m/>
  </r>
  <r>
    <x v="0"/>
    <s v="Fabric Colour CA 130 (9 ml)"/>
    <n v="0"/>
    <s v="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fabriccolourca1309ml20pcuntana"/>
    <n v="20"/>
    <s v="PCS"/>
    <m/>
  </r>
  <r>
    <x v="720"/>
    <s v="Face Shield anak (M)"/>
    <n v="1"/>
    <s v="3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faceshieldanakm300pcuntana"/>
    <n v="300"/>
    <s v="PCS"/>
    <m/>
  </r>
  <r>
    <x v="721"/>
    <s v="Face Shield Dewasa"/>
    <n v="48"/>
    <s v="300 pc"/>
    <n v="48"/>
    <n v="48"/>
    <m/>
    <m/>
    <n v="0"/>
    <n v="0"/>
    <s v=""/>
    <n v="0"/>
    <n v="48"/>
    <m/>
    <s v=""/>
    <n v="48"/>
    <m/>
    <s v=""/>
    <n v="48"/>
    <m/>
    <s v=""/>
    <n v="48"/>
    <m/>
    <s v=""/>
    <n v="48"/>
    <m/>
    <s v="faceshielddewasa300pcuntana"/>
    <n v="300"/>
    <s v="PCS"/>
    <m/>
  </r>
  <r>
    <x v="722"/>
    <s v="Face Shield Kaca Mata"/>
    <n v="1"/>
    <s v="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faceshieldkacamata200pcsuntana"/>
    <n v="200"/>
    <s v="PCS"/>
    <m/>
  </r>
  <r>
    <x v="723"/>
    <s v="Face Shield kacamata 12"/>
    <n v="6"/>
    <s v="72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faceshieldkacamata12720pcuntana"/>
    <n v="720"/>
    <s v="PCS"/>
    <m/>
  </r>
  <r>
    <x v="724"/>
    <s v="Fancy Set 2062"/>
    <n v="11"/>
    <s v="144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fancyset2062144pcuntana"/>
    <n v="144"/>
    <s v="PCS"/>
    <m/>
  </r>
  <r>
    <x v="725"/>
    <s v="Fancy Set 2067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fancyset2067144pcuntana"/>
    <n v="144"/>
    <s v="PCS"/>
    <m/>
  </r>
  <r>
    <x v="726"/>
    <s v="Fancy Set AB JB SM 30 Hk 1"/>
    <n v="46"/>
    <s v="240 pc"/>
    <n v="46"/>
    <n v="46"/>
    <m/>
    <m/>
    <n v="0"/>
    <n v="0"/>
    <s v=""/>
    <n v="0"/>
    <n v="46"/>
    <m/>
    <s v=""/>
    <n v="46"/>
    <m/>
    <s v=""/>
    <n v="46"/>
    <m/>
    <s v=""/>
    <n v="46"/>
    <m/>
    <s v=""/>
    <n v="46"/>
    <m/>
    <s v="fancysetabjbsm30hk1240pcuntana"/>
    <n v="240"/>
    <s v="PCS"/>
    <m/>
  </r>
  <r>
    <x v="0"/>
    <s v="Fancy Set RS 2008+PCM AB"/>
    <n v="0"/>
    <s v="2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fancysetrs2008pcmab240pcuntana"/>
    <n v="240"/>
    <s v="PCS"/>
    <m/>
  </r>
  <r>
    <x v="0"/>
    <s v="Fancy Set RS 3000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fancysetrs3000240untana"/>
    <n v="240"/>
    <s v="PCS"/>
    <m/>
  </r>
  <r>
    <x v="727"/>
    <s v="Fancy Set SF 5896 AB(4)/ 5696 Shaun(1)"/>
    <n v="5"/>
    <s v="24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n v="240"/>
    <s v="PCS"/>
    <m/>
  </r>
  <r>
    <x v="728"/>
    <s v="Fancy Set XD 2012/ 4062"/>
    <n v="1"/>
    <s v="288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fancysetxd20124062288pcsuntana"/>
    <n v="288"/>
    <s v="PCS"/>
    <m/>
  </r>
  <r>
    <x v="729"/>
    <s v="Fancy Set XD 8005"/>
    <n v="14"/>
    <s v="144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fancysetxd8005144pcuntana"/>
    <n v="144"/>
    <s v="PCS"/>
    <m/>
  </r>
  <r>
    <x v="730"/>
    <s v="Fancy Set XD 8010 B(2)/ W(5)/ M(4)/ Q(3)/ K(2)/ (2)"/>
    <n v="14"/>
    <s v="384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n v="384"/>
    <s v="PCS"/>
    <m/>
  </r>
  <r>
    <x v="731"/>
    <s v="Foto Frame HJ D2 105 plst Baby bird"/>
    <n v="3"/>
    <s v="7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n v="720"/>
    <s v="PCS"/>
    <m/>
  </r>
  <r>
    <x v="732"/>
    <s v="Foto Frame Magnit+Clip SY-1361"/>
    <n v="2"/>
    <s v="2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fotoframemagnitclipsy1361200lsuntana"/>
    <n v="200"/>
    <s v="LSN"/>
    <m/>
  </r>
  <r>
    <x v="733"/>
    <s v="Gantungan Kunci Lampu (1x12)"/>
    <n v="1"/>
    <s v="120 disp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ntungankuncilampu1x12120dispuntana"/>
    <n v="120"/>
    <s v="DISP"/>
    <m/>
  </r>
  <r>
    <x v="0"/>
    <s v="Garisan 100cm besi TF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100cmbesitf10lsnuntana"/>
    <n v="10"/>
    <s v="LSN"/>
    <m/>
  </r>
  <r>
    <x v="734"/>
    <s v="Garisan 14cm Gergaji 8102 (64) Cool Cat"/>
    <n v="1"/>
    <s v="3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n v="3200"/>
    <s v="PCS"/>
    <m/>
  </r>
  <r>
    <x v="735"/>
    <s v="Garisan 14cm Gergaji 8102 (64) Cool Cat"/>
    <n v="6"/>
    <s v="24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n v="240"/>
    <s v="LSN"/>
    <m/>
  </r>
  <r>
    <x v="736"/>
    <s v="Garisan 14cm Gergaji 9358 Bear (1 Disp=12)"/>
    <n v="5"/>
    <s v="24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n v="240"/>
    <s v="LSN"/>
    <m/>
  </r>
  <r>
    <x v="737"/>
    <s v="Garisan 15-30 8903 girl"/>
    <n v="2"/>
    <s v="4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15308903girl40boxuntana"/>
    <n v="40"/>
    <s v="BOX"/>
    <m/>
  </r>
  <r>
    <x v="738"/>
    <s v="Garisan 15cm 311 (84)"/>
    <n v="7"/>
    <s v="30 box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15cm3118430boxuntana"/>
    <n v="30"/>
    <s v="BOX"/>
    <m/>
  </r>
  <r>
    <x v="739"/>
    <s v="Garisan 15cm 536-750 Cartoon Network (48)"/>
    <n v="61"/>
    <s v="80 ls"/>
    <n v="61"/>
    <n v="61"/>
    <m/>
    <m/>
    <n v="0"/>
    <n v="0"/>
    <s v=""/>
    <n v="0"/>
    <n v="61"/>
    <m/>
    <s v=""/>
    <n v="61"/>
    <m/>
    <s v=""/>
    <n v="61"/>
    <m/>
    <s v=""/>
    <n v="61"/>
    <m/>
    <s v=""/>
    <n v="61"/>
    <m/>
    <s v="garisan15cm536750cartoonnetwork4880lsuntana"/>
    <n v="80"/>
    <s v="LSN"/>
    <m/>
  </r>
  <r>
    <x v="740"/>
    <s v="Garisan 15cm AB 0067"/>
    <n v="2"/>
    <s v="4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15cmab006740boxuntana"/>
    <n v="40"/>
    <s v="BOX"/>
    <m/>
  </r>
  <r>
    <x v="741"/>
    <s v="Garisan 15cm AB 851 (200 pc)"/>
    <n v="6"/>
    <s v="24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15cmab851200pc24boxuntana"/>
    <n v="24"/>
    <s v="BOX"/>
    <m/>
  </r>
  <r>
    <x v="742"/>
    <s v="Garisan 15cm ANT 006 Nike"/>
    <n v="5"/>
    <s v="24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15cmant006nike240lsuntana"/>
    <n v="240"/>
    <s v="LSN"/>
    <m/>
  </r>
  <r>
    <x v="743"/>
    <s v="Garisan 15cm B-30 Palu Bear"/>
    <n v="1"/>
    <s v="2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15cmb30palubear240lsuntana"/>
    <n v="240"/>
    <s v="LSN"/>
    <m/>
  </r>
  <r>
    <x v="744"/>
    <s v="Garisan 15cm lentur Smurf 1100-2 (1x36)"/>
    <n v="6"/>
    <s v="8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n v="80"/>
    <s v="BOX"/>
    <m/>
  </r>
  <r>
    <x v="745"/>
    <s v="Garisan 15cm lipat 0229 (40)"/>
    <n v="2"/>
    <s v="32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15cmlipat02294032boxuntana"/>
    <n v="32"/>
    <s v="BOX"/>
    <m/>
  </r>
  <r>
    <x v="746"/>
    <s v="Garisan 15cm YD 1516 (30)"/>
    <n v="11"/>
    <s v="80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arisan15cmyd15163080boxuntana"/>
    <n v="80"/>
    <s v="BOX"/>
    <m/>
  </r>
  <r>
    <x v="747"/>
    <s v="Garisan 18cm 322 (84) Transformer"/>
    <n v="3"/>
    <s v="3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n v="30"/>
    <s v="BOX"/>
    <m/>
  </r>
  <r>
    <x v="748"/>
    <s v="Garisan 18cm 5014"/>
    <n v="1"/>
    <s v="9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18cm5014960pcuntana"/>
    <n v="960"/>
    <s v="PCS"/>
    <m/>
  </r>
  <r>
    <x v="749"/>
    <s v="Garisan 18cm Disney (4D)"/>
    <n v="3"/>
    <s v="8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18cmdisney4d800lsuntana"/>
    <n v="800"/>
    <s v="LSN"/>
    <m/>
  </r>
  <r>
    <x v="750"/>
    <s v="Garisan 18cm SY-1308 (24 pc) Hk(1)/ HP(8)"/>
    <n v="9"/>
    <s v="120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n v="120"/>
    <s v="LSN"/>
    <m/>
  </r>
  <r>
    <x v="751"/>
    <s v="Garisan 1m Enter"/>
    <m/>
    <s v="100 PCS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arisan1menter100pcsuntana"/>
    <m/>
    <m/>
    <m/>
  </r>
  <r>
    <x v="752"/>
    <s v="Garisan 20cm 109 (100)"/>
    <n v="1"/>
    <s v="1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20cm10910016boxuntana"/>
    <n v="16"/>
    <s v="BOX"/>
    <m/>
  </r>
  <r>
    <x v="753"/>
    <s v="Garisan 20cm 2011(10)/ 2010(2)"/>
    <n v="11"/>
    <s v="24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n v="24"/>
    <s v="BOX"/>
    <m/>
  </r>
  <r>
    <x v="754"/>
    <s v="Garisan 20cm 2020 Disney 1x36"/>
    <n v="3"/>
    <s v="2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20cm2020disney1x3620boxuntana"/>
    <n v="20"/>
    <s v="BOX"/>
    <m/>
  </r>
  <r>
    <x v="755"/>
    <s v="Garisan 20cm 8803 AB (40)"/>
    <n v="2"/>
    <s v="32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20cm8803ab4032boxuntana"/>
    <n v="32"/>
    <s v="BOX"/>
    <m/>
  </r>
  <r>
    <x v="756"/>
    <s v="Garisan 20cm Fancy baby mouse"/>
    <n v="52"/>
    <s v="180 ls"/>
    <n v="52"/>
    <n v="52"/>
    <m/>
    <m/>
    <n v="0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n v="180"/>
    <s v="LSN"/>
    <m/>
  </r>
  <r>
    <x v="757"/>
    <s v="Garisan 20cm Fancy cut mouse"/>
    <n v="17"/>
    <s v="18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n v="180"/>
    <s v="LSN"/>
    <m/>
  </r>
  <r>
    <x v="758"/>
    <s v="Garisan 20cm Fancy mouse"/>
    <n v="1"/>
    <s v="18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20cmfancymouse180lsuntana"/>
    <n v="180"/>
    <s v="LSN"/>
    <m/>
  </r>
  <r>
    <x v="759"/>
    <s v="Garisan 20cm Fancy pavia bear"/>
    <n v="22"/>
    <s v="180 ls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n v="180"/>
    <s v="LSN"/>
    <m/>
  </r>
  <r>
    <x v="760"/>
    <s v="Garisan 20cm Fancy pretty white"/>
    <n v="54"/>
    <s v="180 ls"/>
    <n v="54"/>
    <n v="54"/>
    <m/>
    <m/>
    <n v="0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n v="180"/>
    <s v="LSN"/>
    <m/>
  </r>
  <r>
    <x v="761"/>
    <s v="Garisan 20cm Fancy spiderman biru"/>
    <n v="17"/>
    <s v="18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n v="180"/>
    <s v="LSN"/>
    <m/>
  </r>
  <r>
    <x v="762"/>
    <s v="Garisan 20cm Fancy superman"/>
    <n v="10"/>
    <s v="18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n v="180"/>
    <s v="LSN"/>
    <m/>
  </r>
  <r>
    <x v="763"/>
    <s v="Garisan 20cm Holo 93-20 (1 Disp=10 pc)"/>
    <n v="11"/>
    <s v="20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n v="20"/>
    <s v="BOX"/>
    <m/>
  </r>
  <r>
    <x v="764"/>
    <s v="Garisan 30cm (Abjad &amp; Angka) 3008"/>
    <n v="8"/>
    <s v="120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n v="1200"/>
    <s v="PCS"/>
    <m/>
  </r>
  <r>
    <x v="765"/>
    <s v="Garisan 30cm 008 (Isi 40)"/>
    <n v="5"/>
    <s v="40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008isi4040boxuntana"/>
    <n v="40"/>
    <s v="BOX"/>
    <m/>
  </r>
  <r>
    <x v="766"/>
    <s v="Garisan 30cm 1105 BT 21"/>
    <n v="23"/>
    <s v="120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garisan30cm1105bt21120lsuntana"/>
    <n v="120"/>
    <s v="LSN"/>
    <m/>
  </r>
  <r>
    <x v="0"/>
    <s v="Garisan 30cm 1105 Disney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1105disney120lsuntana"/>
    <n v="120"/>
    <s v="LSN"/>
    <m/>
  </r>
  <r>
    <x v="0"/>
    <s v="Garisan 30cm 2109 lebar"/>
    <n v="0"/>
    <s v="1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2109lebar1000pcuntana"/>
    <n v="1000"/>
    <s v="PCS"/>
    <m/>
  </r>
  <r>
    <x v="767"/>
    <s v="Garisan 30cm 704 (60)"/>
    <n v="8"/>
    <s v="5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arisan30cm7046050lsuntana"/>
    <n v="50"/>
    <s v="LSN"/>
    <m/>
  </r>
  <r>
    <x v="768"/>
    <s v="Garisan 30cm 854 1x48"/>
    <n v="3"/>
    <s v="2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30cm8541x4820boxuntana"/>
    <n v="20"/>
    <s v="BOX"/>
    <m/>
  </r>
  <r>
    <x v="769"/>
    <s v="Garisan 30cm AB K30"/>
    <n v="3"/>
    <s v="2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30cmabk3020boxuntana"/>
    <n v="20"/>
    <s v="BOX"/>
    <m/>
  </r>
  <r>
    <x v="770"/>
    <s v="Garisan 30cm aluminium 1530"/>
    <n v="2"/>
    <s v="1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aluminium15301200pcuntana"/>
    <n v="1200"/>
    <s v="PCS"/>
    <m/>
  </r>
  <r>
    <x v="0"/>
    <s v="Garisan 30cm Besi 5030 yoeker orange"/>
    <n v="0"/>
    <s v="5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n v="50"/>
    <s v="LSN"/>
    <m/>
  </r>
  <r>
    <x v="0"/>
    <s v="Garisan 30cm Besi gliter HS 1906 (9030)"/>
    <n v="0"/>
    <s v="7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n v="720"/>
    <s v="PCS"/>
    <m/>
  </r>
  <r>
    <x v="771"/>
    <s v="Garisan 30cm Besi jos (peti) Importer"/>
    <n v="35"/>
    <s v="50 ls"/>
    <n v="39"/>
    <n v="35"/>
    <m/>
    <m/>
    <n v="0"/>
    <n v="0"/>
    <s v=""/>
    <n v="0"/>
    <n v="35"/>
    <n v="39"/>
    <n v="4"/>
    <n v="39"/>
    <m/>
    <s v=""/>
    <n v="39"/>
    <m/>
    <s v=""/>
    <n v="39"/>
    <m/>
    <s v=""/>
    <n v="39"/>
    <m/>
    <s v="garisan30cmbesijospetiimporter50lsuntana"/>
    <n v="50"/>
    <s v="LSN"/>
    <m/>
  </r>
  <r>
    <x v="772"/>
    <s v="Garisan 30cm Besi PMJP"/>
    <n v="14"/>
    <s v="8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garisan30cmbesipmjp80lsuntana"/>
    <n v="80"/>
    <s v="LSN"/>
    <m/>
  </r>
  <r>
    <x v="773"/>
    <s v="Garisan 30cm besi TF"/>
    <n v="2"/>
    <s v="5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besitf50lsnuntana"/>
    <n v="50"/>
    <s v="LSN"/>
    <m/>
  </r>
  <r>
    <x v="0"/>
    <s v="Garisan 30cm BT"/>
    <n v="0"/>
    <s v="1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bt100lsnuntana"/>
    <n v="100"/>
    <s v="LSN"/>
    <m/>
  </r>
  <r>
    <x v="0"/>
    <s v="Garisan 30cm DB 072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db07280lsnuntana"/>
    <n v="80"/>
    <s v="LSN"/>
    <m/>
  </r>
  <r>
    <x v="774"/>
    <s v="Garisan 30cm DF 3109"/>
    <n v="5"/>
    <s v="144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df31091440pcuntana"/>
    <n v="1440"/>
    <s v="PCS"/>
    <m/>
  </r>
  <r>
    <x v="775"/>
    <s v="Garisan 30cm DF 69 69"/>
    <n v="5"/>
    <s v="200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df6969200lsnuntana"/>
    <n v="200"/>
    <s v="LSN"/>
    <m/>
  </r>
  <r>
    <x v="776"/>
    <s v="Garisan 30cm Disney 1105"/>
    <n v="5"/>
    <s v="120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disney1105120lsnuntana"/>
    <n v="120"/>
    <s v="LSN"/>
    <m/>
  </r>
  <r>
    <x v="777"/>
    <s v="Garisan 30cm Enter"/>
    <n v="9"/>
    <s v="200 LSN"/>
    <n v="8"/>
    <n v="9"/>
    <m/>
    <m/>
    <n v="0"/>
    <n v="0"/>
    <s v=""/>
    <n v="0"/>
    <n v="9"/>
    <n v="8"/>
    <n v="-1"/>
    <n v="8"/>
    <m/>
    <s v=""/>
    <n v="8"/>
    <m/>
    <s v=""/>
    <n v="8"/>
    <m/>
    <s v=""/>
    <n v="8"/>
    <m/>
    <s v="garisan30cmenter200lsnuntana"/>
    <n v="200"/>
    <s v="LSN"/>
    <m/>
  </r>
  <r>
    <x v="0"/>
    <s v="Garisan 30cm Enter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enter96lsnuntana"/>
    <n v="96"/>
    <s v="LSN"/>
    <m/>
  </r>
  <r>
    <x v="778"/>
    <s v="Garisan 30cm Fancy K300 AB/ A 30"/>
    <n v="4"/>
    <s v="96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30cmfancyk300aba3096lsuntana"/>
    <n v="96"/>
    <s v="LSN"/>
    <m/>
  </r>
  <r>
    <x v="779"/>
    <s v="Garisan 30cm Fancy KM 7101"/>
    <n v="2"/>
    <s v="14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fancykm71011440pcuntana"/>
    <n v="1440"/>
    <s v="PCS"/>
    <m/>
  </r>
  <r>
    <x v="780"/>
    <s v="Garisan 30cm Hk 6970"/>
    <n v="1"/>
    <s v="9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hk697090lsuntana"/>
    <n v="90"/>
    <s v="LSN"/>
    <m/>
  </r>
  <r>
    <x v="781"/>
    <s v="Garisan 30cm JNT 678 (60)"/>
    <n v="8"/>
    <s v="48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arisan30cmjnt6786048boxuntana"/>
    <n v="48"/>
    <s v="BOX"/>
    <m/>
  </r>
  <r>
    <x v="782"/>
    <s v="Garisan 30cm Kayagi 3121"/>
    <n v="1"/>
    <s v="8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kayagi312180lsnuntana"/>
    <n v="80"/>
    <s v="LSN"/>
    <m/>
  </r>
  <r>
    <x v="0"/>
    <s v="Garisan 30cm Kayagi 3122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kayagi312280lsnuntana"/>
    <n v="80"/>
    <s v="LSN"/>
    <m/>
  </r>
  <r>
    <x v="783"/>
    <s v="Garisan 30cm Kayagi 3123"/>
    <n v="1"/>
    <s v="8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kayagi312380lsnuntana"/>
    <n v="80"/>
    <s v="LSN"/>
    <m/>
  </r>
  <r>
    <x v="784"/>
    <s v="Garisan 30cm Kayagi 3124"/>
    <n v="1"/>
    <s v="8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kayagi312480lsnuntana"/>
    <n v="80"/>
    <s v="LSN"/>
    <m/>
  </r>
  <r>
    <x v="785"/>
    <s v="Garisan 30cm Kayagi 3125"/>
    <n v="1"/>
    <s v="8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kayagi312580lsnuntana"/>
    <n v="80"/>
    <s v="LSN"/>
    <m/>
  </r>
  <r>
    <x v="0"/>
    <s v="Garisan 30cm Kayagi 3127 B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kayagi3127b80lsnuntana"/>
    <n v="80"/>
    <s v="LSN"/>
    <m/>
  </r>
  <r>
    <x v="0"/>
    <s v="Garisan 30cm Kayagi 3139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kayagi313980lsnuntana"/>
    <n v="80"/>
    <s v="LSN"/>
    <m/>
  </r>
  <r>
    <x v="0"/>
    <s v="Garisan 30cm kayagi 3140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kayagi314080lsnuntana"/>
    <n v="80"/>
    <s v="LSN"/>
    <m/>
  </r>
  <r>
    <x v="0"/>
    <s v="Garisan 30cm Kayagi 3141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kayagi314180lsnuntana"/>
    <n v="80"/>
    <s v="LSN"/>
    <m/>
  </r>
  <r>
    <x v="786"/>
    <s v="Garisan 30cm lebar Big Lens (36)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30cmlebarbiglens36144lsuntana"/>
    <n v="144"/>
    <s v="LSN"/>
    <m/>
  </r>
  <r>
    <x v="787"/>
    <s v="Garisan 30cm lebar Disney Cinderella"/>
    <n v="10"/>
    <s v="12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n v="120"/>
    <s v="LSN"/>
    <m/>
  </r>
  <r>
    <x v="788"/>
    <s v="Garisan 30cm lebar Disney Donald Duck "/>
    <n v="6"/>
    <s v="12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n v="120"/>
    <s v="LSN"/>
    <m/>
  </r>
  <r>
    <x v="789"/>
    <s v="Garisan 30cm lebar Disney Donald Duck Family"/>
    <n v="15"/>
    <s v="120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n v="120"/>
    <s v="LSN"/>
    <m/>
  </r>
  <r>
    <x v="790"/>
    <s v="Garisan 30cm lebar Disney Mickey Mouse"/>
    <n v="1"/>
    <s v="1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n v="120"/>
    <s v="LSN"/>
    <m/>
  </r>
  <r>
    <x v="791"/>
    <s v="Garisan 30cm lebar Disney min mie Cute"/>
    <n v="2"/>
    <s v="1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n v="120"/>
    <s v="LSN"/>
    <m/>
  </r>
  <r>
    <x v="792"/>
    <s v="Garisan 30cm lebar Disney min mie TR 01"/>
    <n v="45"/>
    <s v="110 ls"/>
    <n v="45"/>
    <n v="45"/>
    <m/>
    <m/>
    <n v="0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n v="110"/>
    <s v="LSN"/>
    <m/>
  </r>
  <r>
    <x v="793"/>
    <s v="Garisan 30cm lebar Disney P aurora"/>
    <n v="2"/>
    <s v="1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n v="120"/>
    <s v="LSN"/>
    <m/>
  </r>
  <r>
    <x v="794"/>
    <s v="Garisan 30cm lebar Disney SPD abu"/>
    <n v="6"/>
    <s v="11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n v="110"/>
    <s v="LSN"/>
    <m/>
  </r>
  <r>
    <x v="795"/>
    <s v="Garisan 30cm lebar Disney SPD biru"/>
    <n v="12"/>
    <s v="11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n v="110"/>
    <s v="LSN"/>
    <m/>
  </r>
  <r>
    <x v="796"/>
    <s v="Garisan 30cm lebar Disney SPD K"/>
    <n v="5"/>
    <s v="11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n v="110"/>
    <s v="LSN"/>
    <m/>
  </r>
  <r>
    <x v="797"/>
    <s v="Garisan 30cm lebar kuning"/>
    <n v="41"/>
    <s v="120 ls"/>
    <n v="41"/>
    <n v="41"/>
    <m/>
    <m/>
    <n v="0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n v="120"/>
    <s v="LSN"/>
    <m/>
  </r>
  <r>
    <x v="0"/>
    <s v="Garisan 30cm lentur Fancy 0030"/>
    <n v="0"/>
    <s v="7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lenturfancy003072lsuntana"/>
    <n v="72"/>
    <s v="LSN"/>
    <m/>
  </r>
  <r>
    <x v="0"/>
    <s v="Garisan 30cm lentur Fancy 0031"/>
    <n v="0"/>
    <s v="7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lenturfancy003172lsuntana"/>
    <n v="72"/>
    <s v="LSN"/>
    <m/>
  </r>
  <r>
    <x v="798"/>
    <s v="Garisan 30cm lipat 008 (24)"/>
    <n v="6"/>
    <s v="6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30cmlipat0082460boxuntana"/>
    <n v="60"/>
    <s v="BOX"/>
    <m/>
  </r>
  <r>
    <x v="799"/>
    <s v="Garisan 30cm lipat CV-5012 (24)"/>
    <n v="2"/>
    <s v="4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30cmlipatcv50122448lsuntana"/>
    <n v="48"/>
    <s v="LSN"/>
    <m/>
  </r>
  <r>
    <x v="0"/>
    <s v="Garisan 30cm lipat N 0008 (40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30cmlipatn00084040boxuntana"/>
    <n v="40"/>
    <s v="BOX"/>
    <m/>
  </r>
  <r>
    <x v="800"/>
    <s v="Garisan 30cm microtop 930"/>
    <n v="3"/>
    <s v="1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30cmmicrotop930100lsuntana"/>
    <n v="100"/>
    <s v="LSN"/>
    <m/>
  </r>
  <r>
    <x v="801"/>
    <s v="Garisan 30cm Mill. Deluxe (120)"/>
    <n v="17"/>
    <s v="12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n v="120"/>
    <s v="LSN"/>
    <m/>
  </r>
  <r>
    <x v="802"/>
    <s v="Garisan 30cm Plastik K 8805/ 7703"/>
    <n v="5"/>
    <s v="8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n v="80"/>
    <s v="LSN"/>
    <m/>
  </r>
  <r>
    <x v="803"/>
    <s v="Garisan 30cm Sp 6968"/>
    <n v="5"/>
    <s v="10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30cmsp6968100lsuntana"/>
    <n v="100"/>
    <s v="LSN"/>
    <m/>
  </r>
  <r>
    <x v="804"/>
    <s v="Garisan 30cm Vtro Besi"/>
    <n v="26"/>
    <s v="50 LSN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garisan30cmvtrobesi50lsnuntana"/>
    <n v="50"/>
    <s v="LSN"/>
    <m/>
  </r>
  <r>
    <x v="0"/>
    <s v="Garisan 40cm Besi TF"/>
    <n v="0"/>
    <s v="2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40cmbesitf25lsnuntana"/>
    <n v="25"/>
    <s v="LSN"/>
    <m/>
  </r>
  <r>
    <x v="0"/>
    <s v="Garisan 50cm Besi TF"/>
    <n v="0"/>
    <s v="2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50cmbesitf25lsnuntana"/>
    <n v="25"/>
    <s v="LSN"/>
    <m/>
  </r>
  <r>
    <x v="805"/>
    <s v="Garisan 50cm enter Blk"/>
    <n v="13"/>
    <s v="72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garisan50cmenterblk72lsuntana"/>
    <n v="72"/>
    <s v="LSN"/>
    <m/>
  </r>
  <r>
    <x v="0"/>
    <s v="Garisan 60cm Besi TF"/>
    <n v="0"/>
    <s v="2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60cmbesitf25lsnuntana"/>
    <n v="25"/>
    <s v="LSN"/>
    <m/>
  </r>
  <r>
    <x v="806"/>
    <s v="Garisan 8240 set"/>
    <n v="3"/>
    <s v="6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8240set640pcuntana"/>
    <n v="640"/>
    <s v="PCS"/>
    <m/>
  </r>
  <r>
    <x v="807"/>
    <s v="Garisan 858A"/>
    <n v="2"/>
    <s v="9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858a96lsuntana"/>
    <n v="96"/>
    <s v="LSN"/>
    <m/>
  </r>
  <r>
    <x v="808"/>
    <s v="Garisan 8830 1 box (60 pc)"/>
    <n v="7"/>
    <s v="20 box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88301box60pc20boxuntana"/>
    <n v="20"/>
    <s v="BOX"/>
    <m/>
  </r>
  <r>
    <x v="0"/>
    <s v="Garisan Besi 100 Yoeker (70100)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esi100yoeker7010010lsnuntana"/>
    <n v="10"/>
    <s v="LSN"/>
    <m/>
  </r>
  <r>
    <x v="809"/>
    <s v="Garisan Besi 30 Yoeker (5030)"/>
    <n v="39"/>
    <s v="50 LSN"/>
    <n v="41"/>
    <n v="39"/>
    <m/>
    <m/>
    <n v="0"/>
    <n v="0"/>
    <s v=""/>
    <n v="0"/>
    <n v="39"/>
    <n v="41"/>
    <n v="2"/>
    <n v="41"/>
    <m/>
    <s v=""/>
    <n v="41"/>
    <m/>
    <s v=""/>
    <n v="41"/>
    <m/>
    <s v=""/>
    <n v="41"/>
    <m/>
    <s v="garisanbesi30yoeker503050lsnuntana"/>
    <n v="50"/>
    <s v="LSN"/>
    <m/>
  </r>
  <r>
    <x v="0"/>
    <s v="Garisan Besi 30cm Fancy A 300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esi30cmfancya30080lsnuntana"/>
    <n v="80"/>
    <s v="LSN"/>
    <m/>
  </r>
  <r>
    <x v="0"/>
    <s v="Garisan Besi Fancy 30cm 11030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esifancy30cm1103080lsnuntana"/>
    <n v="80"/>
    <s v="LSN"/>
    <m/>
  </r>
  <r>
    <x v="0"/>
    <s v="Garisan BT 15cm"/>
    <n v="0"/>
    <s v="2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15cm200lsnuntana"/>
    <n v="200"/>
    <s v="LSN"/>
    <m/>
  </r>
  <r>
    <x v="0"/>
    <s v="Garisan BT 172-06 Besar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17206besar20lsnuntana"/>
    <n v="20"/>
    <s v="LSN"/>
    <m/>
  </r>
  <r>
    <x v="0"/>
    <s v="Garisan BT 180/ 12cm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18012cm80lsnuntana"/>
    <n v="80"/>
    <s v="LSN"/>
    <m/>
  </r>
  <r>
    <x v="0"/>
    <s v="Garisan BT 20cm"/>
    <n v="0"/>
    <s v="1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20cm100lsnuntana"/>
    <n v="100"/>
    <s v="LSN"/>
    <m/>
  </r>
  <r>
    <x v="0"/>
    <s v="Garisan BT 30cm"/>
    <n v="1"/>
    <s v="100 LSN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garisanbt30cm100lsnuntana"/>
    <n v="100"/>
    <s v="LSN"/>
    <m/>
  </r>
  <r>
    <x v="0"/>
    <s v="Garisan BT 840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84060lsnuntana"/>
    <n v="60"/>
    <s v="LSN"/>
    <m/>
  </r>
  <r>
    <x v="0"/>
    <s v="Garisan BT no 15 Δ"/>
    <n v="0"/>
    <s v="3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no15δ3lsuntana"/>
    <n v="3"/>
    <s v="LSN"/>
    <m/>
  </r>
  <r>
    <x v="0"/>
    <s v="Garisan BT no.10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no1016lsnuntana"/>
    <n v="16"/>
    <s v="LSN"/>
    <m/>
  </r>
  <r>
    <x v="0"/>
    <s v="garisan bt no.12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no1216lsnuntana"/>
    <n v="16"/>
    <s v="LSN"/>
    <m/>
  </r>
  <r>
    <x v="0"/>
    <s v="Garisan BT no.8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no816lsnuntana"/>
    <n v="16"/>
    <s v="LSN"/>
    <m/>
  </r>
  <r>
    <x v="0"/>
    <s v="Garisan BT-123 A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t123a50lsnuntana"/>
    <n v="50"/>
    <s v="LSN"/>
    <m/>
  </r>
  <r>
    <x v="0"/>
    <s v="Garisan Busur 180/ 10cm New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usur18010cmnew80lsnuntana"/>
    <n v="80"/>
    <s v="LSN"/>
    <m/>
  </r>
  <r>
    <x v="0"/>
    <s v="Garisan Busur 3.1/2 Mika"/>
    <n v="0"/>
    <s v="15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busur312mika1500lsnuntana"/>
    <n v="1500"/>
    <s v="LSN"/>
    <m/>
  </r>
  <r>
    <x v="810"/>
    <s v="Garisan DB P 072 30cm"/>
    <n v="2"/>
    <s v="8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dbp07230cm80lsnuntana"/>
    <n v="80"/>
    <s v="LSN"/>
    <m/>
  </r>
  <r>
    <x v="811"/>
    <s v="Garisan Enter Mika 40cm"/>
    <n v="1"/>
    <s v="10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entermika40cm100lsnuntana"/>
    <n v="100"/>
    <s v="LSN"/>
    <m/>
  </r>
  <r>
    <x v="812"/>
    <s v="Garisan Enter Tebal no.4"/>
    <n v="1"/>
    <s v="48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entertebalno4480lsnuntana"/>
    <n v="480"/>
    <s v="LSN"/>
    <m/>
  </r>
  <r>
    <x v="813"/>
    <s v="Garisan Fj 2011/15cm Sablon 4PC (24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n v="24"/>
    <s v="BOX"/>
    <m/>
  </r>
  <r>
    <x v="814"/>
    <s v="Garisan FS/ 1331 (48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fs13314824boxuntana"/>
    <n v="24"/>
    <s v="BOX"/>
    <m/>
  </r>
  <r>
    <x v="815"/>
    <s v="Garisan gasta 0731 polkadot"/>
    <n v="3"/>
    <s v="1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arisangasta0731polkadot100lsuntana"/>
    <n v="100"/>
    <s v="LSN"/>
    <m/>
  </r>
  <r>
    <x v="816"/>
    <s v="Garisan gasta 0732"/>
    <n v="6"/>
    <s v="10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arisangasta0732100lsuntana"/>
    <n v="100"/>
    <s v="LSN"/>
    <m/>
  </r>
  <r>
    <x v="817"/>
    <s v="Garisan gasta 0733 polkadot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gasta0733polkadot100lsuntana"/>
    <n v="100"/>
    <s v="LSN"/>
    <m/>
  </r>
  <r>
    <x v="0"/>
    <s v="Garisan Hk XM 7010"/>
    <n v="0"/>
    <s v="10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hkxm70101080pcuntana"/>
    <n v="1080"/>
    <s v="PCS"/>
    <m/>
  </r>
  <r>
    <x v="0"/>
    <s v="Garisan Kayagi 30cm 3127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agi30cm312780lsnuntana"/>
    <n v="80"/>
    <s v="LSN"/>
    <m/>
  </r>
  <r>
    <x v="0"/>
    <s v="Garisan Kayagi 30cm 3136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agi30cm313680lsnuntana"/>
    <n v="80"/>
    <s v="LSN"/>
    <m/>
  </r>
  <r>
    <x v="0"/>
    <s v="Garisan Kayagi 30cm 3139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agi30cm313980lsnuntana"/>
    <n v="80"/>
    <s v="LSN"/>
    <m/>
  </r>
  <r>
    <x v="0"/>
    <s v="Garisan Kayagi 30cm 3151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agi30cm315180lsnuntana"/>
    <n v="80"/>
    <s v="LSN"/>
    <m/>
  </r>
  <r>
    <x v="0"/>
    <s v="Garisan Kayagi 30cm KY 3131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agi30cmky313180lsnuntana"/>
    <n v="80"/>
    <s v="LSN"/>
    <m/>
  </r>
  <r>
    <x v="0"/>
    <s v="Garisan Kayu 1 meter"/>
    <n v="0"/>
    <s v="1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u1meter100pcsuntana"/>
    <n v="100"/>
    <s v="PCS"/>
    <m/>
  </r>
  <r>
    <x v="0"/>
    <s v="Garisan kayu 1M"/>
    <n v="0"/>
    <s v="1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kayu1m100pcsuntana"/>
    <n v="100"/>
    <s v="PCS"/>
    <m/>
  </r>
  <r>
    <x v="818"/>
    <s v="Garisan Kj 003"/>
    <n v="7"/>
    <s v="3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kj003300pcuntana"/>
    <n v="300"/>
    <s v="PCS"/>
    <m/>
  </r>
  <r>
    <x v="819"/>
    <s v="Garisan Kj 012"/>
    <n v="8"/>
    <s v="30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arisankj012300pcuntana"/>
    <n v="300"/>
    <s v="PCS"/>
    <m/>
  </r>
  <r>
    <x v="820"/>
    <s v="Garisan Kj 013"/>
    <n v="1"/>
    <s v="3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kj013300pcuntana"/>
    <n v="300"/>
    <s v="PCS"/>
    <m/>
  </r>
  <r>
    <x v="821"/>
    <s v="Garisan RL 15 RB/ Roller (24)"/>
    <n v="5"/>
    <s v="20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rl15rbroller2420boxuntana"/>
    <n v="20"/>
    <s v="BOX"/>
    <m/>
  </r>
  <r>
    <x v="822"/>
    <s v="Garisan RL 15 WD (1x36)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rl15wd1x3620boxuntana"/>
    <n v="20"/>
    <s v="BOX"/>
    <m/>
  </r>
  <r>
    <x v="823"/>
    <s v="Garisan Rotary 1020 (jos) Bsr"/>
    <n v="24"/>
    <s v="1000 pc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n v="1000"/>
    <s v="PCS"/>
    <m/>
  </r>
  <r>
    <x v="824"/>
    <s v="Garisan Rotary 5 klg"/>
    <n v="4"/>
    <s v="10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rotary5klg1000pcuntana"/>
    <n v="1000"/>
    <s v="PCS"/>
    <m/>
  </r>
  <r>
    <x v="825"/>
    <s v="Garisan Rotary 9043"/>
    <n v="5"/>
    <s v="200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arisanrotary90432000pcuntana"/>
    <n v="2000"/>
    <s v="PCS"/>
    <m/>
  </r>
  <r>
    <x v="0"/>
    <s v="Garisan sablon 290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ablon29030lsuntana"/>
    <n v="30"/>
    <s v="LSN"/>
    <m/>
  </r>
  <r>
    <x v="0"/>
    <s v="Garisan sablon 430"/>
    <n v="0"/>
    <s v="20 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ablon43020suntana"/>
    <n v="20"/>
    <s v="LSN"/>
    <m/>
  </r>
  <r>
    <x v="826"/>
    <s v="Garisan Sablon ikan 633 N-324"/>
    <n v="2"/>
    <s v="2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ablonikan633n324200lsuntana"/>
    <n v="200"/>
    <s v="LSN"/>
    <m/>
  </r>
  <r>
    <x v="827"/>
    <s v="Garisan set 1011 18cm"/>
    <n v="1"/>
    <s v="1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101118cm1200pcuntana"/>
    <n v="1200"/>
    <s v="PCS"/>
    <m/>
  </r>
  <r>
    <x v="0"/>
    <s v="Garisan set 1206 (BC 618)(60)"/>
    <n v="0"/>
    <s v="9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1206bc61860960pcuntana"/>
    <n v="960"/>
    <s v="PCS"/>
    <m/>
  </r>
  <r>
    <x v="828"/>
    <s v="Garisan set 1411"/>
    <n v="1"/>
    <n v="8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1411800untana"/>
    <n v="800"/>
    <s v="PCS"/>
    <m/>
  </r>
  <r>
    <x v="829"/>
    <s v="Garisan set 15cm 815 girl (30)"/>
    <n v="4"/>
    <s v="480 set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set15cm815girl30480setuntana"/>
    <n v="480"/>
    <s v="SET"/>
    <m/>
  </r>
  <r>
    <x v="830"/>
    <s v="Garisan Set 20136"/>
    <n v="2"/>
    <s v="16 Box (40)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et2013616box40untana"/>
    <n v="16"/>
    <s v="BOX"/>
    <n v="-40"/>
  </r>
  <r>
    <x v="0"/>
    <s v="Garisan Set 20143 (200cm)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20143200cm16box40untana"/>
    <n v="16"/>
    <s v="BOX"/>
    <n v="-40"/>
  </r>
  <r>
    <x v="0"/>
    <s v="Garisan Set 2107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210716box40untana"/>
    <n v="16"/>
    <s v="BOX"/>
    <n v="-40"/>
  </r>
  <r>
    <x v="0"/>
    <s v="Garisan Set 2108 (200cm)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2108200cm16box40untana"/>
    <n v="16"/>
    <s v="BOX"/>
    <n v="-40"/>
  </r>
  <r>
    <x v="831"/>
    <s v="Garisan set 2175 PVC 20cm (50)"/>
    <n v="2"/>
    <s v="8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et2175pvc20cm50800pcuntana"/>
    <n v="800"/>
    <s v="PCS"/>
    <m/>
  </r>
  <r>
    <x v="832"/>
    <s v="Garisan set 3 30cm yencheng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330cmyencheng24lsuntana"/>
    <n v="24"/>
    <s v="LSN"/>
    <m/>
  </r>
  <r>
    <x v="833"/>
    <s v="Garisan set 30cm 5010 (M.mouse, Brb, WTP, dinosaurus)"/>
    <n v="7"/>
    <s v="5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n v="500"/>
    <s v="PCS"/>
    <m/>
  </r>
  <r>
    <x v="834"/>
    <s v="Garisan set 340-01/ 3019"/>
    <n v="7"/>
    <s v="72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set34001301972lsuntana"/>
    <n v="72"/>
    <s v="LSN"/>
    <m/>
  </r>
  <r>
    <x v="835"/>
    <s v="Garisan set 608/ 15cm (50)"/>
    <n v="1"/>
    <s v="1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60815cm5016boxuntana"/>
    <n v="16"/>
    <s v="BOX"/>
    <m/>
  </r>
  <r>
    <x v="836"/>
    <s v="Garisan set 7006 blk"/>
    <n v="51"/>
    <s v="480 set"/>
    <n v="51"/>
    <n v="51"/>
    <m/>
    <m/>
    <n v="0"/>
    <n v="0"/>
    <s v=""/>
    <n v="0"/>
    <n v="51"/>
    <m/>
    <s v=""/>
    <n v="51"/>
    <m/>
    <s v=""/>
    <n v="51"/>
    <m/>
    <s v=""/>
    <n v="51"/>
    <m/>
    <s v=""/>
    <n v="51"/>
    <m/>
    <s v="garisanset7006blk480setuntana"/>
    <n v="480"/>
    <s v="SET"/>
    <m/>
  </r>
  <r>
    <x v="837"/>
    <s v="Garisan set 8020"/>
    <n v="2"/>
    <s v="57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et8020576pcuntana"/>
    <n v="576"/>
    <s v="PCS"/>
    <m/>
  </r>
  <r>
    <x v="838"/>
    <s v="Garisan set 818"/>
    <n v="4"/>
    <s v="8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set818800pcuntana"/>
    <n v="800"/>
    <s v="PCS"/>
    <m/>
  </r>
  <r>
    <x v="839"/>
    <s v="Garisan set 8253 (50 set)"/>
    <n v="7"/>
    <s v="8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arisanset825350set800pcuntana"/>
    <n v="800"/>
    <s v="PCS"/>
    <m/>
  </r>
  <r>
    <x v="0"/>
    <s v="Garisan Set B.013/ B.019 (50)"/>
    <n v="0"/>
    <s v="1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b013b0195016boxuntana"/>
    <n v="16"/>
    <s v="BOX"/>
    <m/>
  </r>
  <r>
    <x v="840"/>
    <s v="Garisan set Cow 2016 (60)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cow20166020boxuntana"/>
    <n v="20"/>
    <s v="BOX"/>
    <m/>
  </r>
  <r>
    <x v="841"/>
    <s v="Garisan set Elephant 2016 (60)"/>
    <n v="2"/>
    <s v="2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etelephant20166020boxuntana"/>
    <n v="20"/>
    <s v="BOX"/>
    <m/>
  </r>
  <r>
    <x v="0"/>
    <s v="Garisan Set FS 9810 Unicorn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fs9810unicorn16box40untana"/>
    <n v="16"/>
    <s v="BOX"/>
    <n v="-40"/>
  </r>
  <r>
    <x v="0"/>
    <s v="Garisan Set LM 0190 Hero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lm0190hero16box40untana"/>
    <n v="16"/>
    <s v="BOX"/>
    <n v="-40"/>
  </r>
  <r>
    <x v="0"/>
    <s v="Garisan Set Payu 8801 20cm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880120cm16box40untana"/>
    <n v="16"/>
    <s v="BOX"/>
    <n v="-40"/>
  </r>
  <r>
    <x v="0"/>
    <s v="Garisan Set Payu 8803 20cm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880320cm16box40untana"/>
    <n v="16"/>
    <s v="BOX"/>
    <n v="-40"/>
  </r>
  <r>
    <x v="0"/>
    <s v="Garisan Set Payu 8804 20cm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880420cm16box40untana"/>
    <n v="16"/>
    <s v="BOX"/>
    <n v="-40"/>
  </r>
  <r>
    <x v="0"/>
    <s v="Garisan Set Payu 8805 20cm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880520cm16box40untana"/>
    <n v="16"/>
    <s v="BOX"/>
    <n v="-40"/>
  </r>
  <r>
    <x v="0"/>
    <s v="Garisan set Payu 8905"/>
    <n v="0"/>
    <s v="1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890516boxuntana"/>
    <n v="16"/>
    <s v="BOX"/>
    <m/>
  </r>
  <r>
    <x v="0"/>
    <s v="Garisan set Payu 9810 20cm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981020cm16box40untana"/>
    <n v="16"/>
    <s v="BOX"/>
    <n v="-40"/>
  </r>
  <r>
    <x v="0"/>
    <s v="Garisan set Payu 9811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981116box40untana"/>
    <n v="16"/>
    <s v="BOX"/>
    <n v="-40"/>
  </r>
  <r>
    <x v="0"/>
    <s v="Garisan set Payu 9812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981216box40untana"/>
    <n v="16"/>
    <s v="BOX"/>
    <n v="-40"/>
  </r>
  <r>
    <x v="0"/>
    <s v="Garisan set Payu PS 8901 / 02 (40)"/>
    <n v="0"/>
    <s v="1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ps8901024016boxuntana"/>
    <n v="16"/>
    <s v="BOX"/>
    <m/>
  </r>
  <r>
    <x v="0"/>
    <s v="Garisan set Payu PS 8903/ 04"/>
    <n v="0"/>
    <s v="1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payups89030416boxuntana"/>
    <n v="16"/>
    <s v="BOX"/>
    <m/>
  </r>
  <r>
    <x v="0"/>
    <s v="Garisan Set SL0 0912/ 20cm SR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sl0091220cmsr16box40untana"/>
    <n v="16"/>
    <s v="BOX"/>
    <n v="-40"/>
  </r>
  <r>
    <x v="0"/>
    <s v="Garisan Set ZX 6110/ 20cm PPK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zx611020cmppk16box40untana"/>
    <n v="16"/>
    <s v="BOX"/>
    <n v="-40"/>
  </r>
  <r>
    <x v="0"/>
    <s v="Garisan Set ZX 6138"/>
    <n v="0"/>
    <s v="16 BOX (40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setzx613816box40untana"/>
    <n v="16"/>
    <s v="BOX"/>
    <n v="-40"/>
  </r>
  <r>
    <x v="842"/>
    <s v="Garisan set Δ 9102 pony"/>
    <n v="1"/>
    <n v="6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setδ9102pony640untana"/>
    <n v="640"/>
    <s v="PCS"/>
    <m/>
  </r>
  <r>
    <x v="843"/>
    <s v="Garisan Si Rei A 1101 Jiyu"/>
    <n v="4"/>
    <s v="960 set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sireia1101jiyu960setuntana"/>
    <n v="960"/>
    <s v="SET"/>
    <m/>
  </r>
  <r>
    <x v="844"/>
    <s v="Garisan SO 7235 Heart Stationery 24cm Besi"/>
    <n v="2"/>
    <s v="24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n v="2400"/>
    <s v="PCS"/>
    <m/>
  </r>
  <r>
    <x v="0"/>
    <s v="Garisan TF 1190 Busur 180 B"/>
    <n v="0"/>
    <s v="2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tf1190busur180b200lsnuntana"/>
    <n v="200"/>
    <s v="LSN"/>
    <m/>
  </r>
  <r>
    <x v="845"/>
    <s v="Garisan TF 1988"/>
    <n v="1"/>
    <s v="20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tf1988200lsnuntana"/>
    <n v="200"/>
    <s v="LSN"/>
    <m/>
  </r>
  <r>
    <x v="846"/>
    <s v="Garisan TF 1989 Lingkaran"/>
    <n v="2"/>
    <s v="14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tf1989lingkaran144lsnuntana"/>
    <n v="144"/>
    <s v="LSN"/>
    <m/>
  </r>
  <r>
    <x v="847"/>
    <s v="Garisan TF 1991"/>
    <n v="2"/>
    <s v="48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arisantf199148lsnuntana"/>
    <n v="48"/>
    <s v="LSN"/>
    <m/>
  </r>
  <r>
    <x v="848"/>
    <s v="Garisan TF 1992"/>
    <n v="1"/>
    <s v="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tf199240lsnuntana"/>
    <n v="40"/>
    <s v="LSN"/>
    <m/>
  </r>
  <r>
    <x v="0"/>
    <s v="Garisan TF-360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tf36060lsnuntana"/>
    <n v="60"/>
    <s v="LSN"/>
    <m/>
  </r>
  <r>
    <x v="849"/>
    <s v="Garisan UMPTN (50)"/>
    <n v="1"/>
    <s v="10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umptn5010000pcuntana"/>
    <n v="10000"/>
    <s v="PCS"/>
    <m/>
  </r>
  <r>
    <x v="0"/>
    <s v="Garisan VC 084 30cm Faktur"/>
    <n v="0"/>
    <s v="9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vc08430cmfaktur960pcsuntana"/>
    <n v="960"/>
    <s v="PCS"/>
    <m/>
  </r>
  <r>
    <x v="850"/>
    <s v="Garisan XD 1516/ 15cm lentur 1x36 PR (1)"/>
    <n v="11"/>
    <s v="80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n v="80"/>
    <s v="BOX"/>
    <m/>
  </r>
  <r>
    <x v="851"/>
    <s v="Garisan XT 997 (1x60)"/>
    <n v="1"/>
    <s v="3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xt9971x6030boxuntana"/>
    <n v="30"/>
    <s v="BOX"/>
    <m/>
  </r>
  <r>
    <x v="852"/>
    <s v="Garisan YS 2020"/>
    <n v="9"/>
    <s v="100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garisanys2020100lsuntana"/>
    <n v="100"/>
    <s v="LSN"/>
    <m/>
  </r>
  <r>
    <x v="853"/>
    <s v="Garisan YS 3030"/>
    <n v="4"/>
    <s v="1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arisanys3030100lsuntana"/>
    <n v="100"/>
    <s v="LSN"/>
    <m/>
  </r>
  <r>
    <x v="854"/>
    <s v="Garisan Δ Kojiko no.10"/>
    <n v="1"/>
    <s v="16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δkojikono1016lsnuntana"/>
    <n v="16"/>
    <s v="LSN"/>
    <m/>
  </r>
  <r>
    <x v="855"/>
    <s v="Garisan Δ Kojiko no.12"/>
    <n v="1"/>
    <s v="16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δkojikono1216lsnuntana"/>
    <n v="16"/>
    <s v="LSN"/>
    <m/>
  </r>
  <r>
    <x v="0"/>
    <s v="Garisan Δ Kojiko no.6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arisanδkojikono660lsnuntana"/>
    <n v="60"/>
    <s v="LSN"/>
    <m/>
  </r>
  <r>
    <x v="856"/>
    <s v="Garisan Δ Kojiko no.8"/>
    <n v="1"/>
    <s v="2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arisanδkojikono824lsnuntana"/>
    <n v="24"/>
    <s v="LSN"/>
    <m/>
  </r>
  <r>
    <x v="0"/>
    <s v="Gel pen Tizo Retrc 0.5 TG 670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elpentizoretrc05tg67096lsnuntana"/>
    <n v="96"/>
    <s v="LSN"/>
    <m/>
  </r>
  <r>
    <x v="857"/>
    <s v="Gift Card HL-847 Kotak Gliter (250)"/>
    <n v="1"/>
    <s v="100 disp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n v="100"/>
    <s v="DISP"/>
    <m/>
  </r>
  <r>
    <x v="858"/>
    <s v="Gk Hp Disney GT Hp 1"/>
    <n v="1"/>
    <s v="1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khpdisneygthp1120lsuntana"/>
    <n v="120"/>
    <s v="LSN"/>
    <m/>
  </r>
  <r>
    <x v="859"/>
    <s v="Gliter 612 (8891)"/>
    <n v="9"/>
    <s v="288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gliter6128891288pcuntana"/>
    <n v="288"/>
    <s v="PCS"/>
    <m/>
  </r>
  <r>
    <x v="860"/>
    <s v="Gliter 806"/>
    <n v="4"/>
    <n v="288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liter806288untana"/>
    <n v="288"/>
    <s v="PCS"/>
    <m/>
  </r>
  <r>
    <x v="861"/>
    <s v="Gliter 9106/ 9006"/>
    <n v="18"/>
    <s v="288 Renteng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gliter91069006288rentenguntana"/>
    <n v="288"/>
    <s v="RTG"/>
    <m/>
  </r>
  <r>
    <x v="862"/>
    <s v="Gliter CG 8891-2 metalik"/>
    <n v="4"/>
    <s v="288 rtg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litercg88912metalik288rtguntana"/>
    <n v="288"/>
    <s v="RTG"/>
    <m/>
  </r>
  <r>
    <x v="0"/>
    <s v="Gliter CG 8891-3 emas"/>
    <n v="0"/>
    <s v="288 rt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litercg88913emas288rtguntana"/>
    <n v="288"/>
    <s v="RTG"/>
    <m/>
  </r>
  <r>
    <x v="863"/>
    <s v="Gliter G 816 metallik"/>
    <n v="5"/>
    <s v="288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literg816metallik288pcuntana"/>
    <n v="288"/>
    <s v="PCS"/>
    <m/>
  </r>
  <r>
    <x v="864"/>
    <s v="Gliter glue 8891-4"/>
    <n v="11"/>
    <n v="288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literglue88914288untana"/>
    <n v="288"/>
    <s v="PCS"/>
    <m/>
  </r>
  <r>
    <x v="865"/>
    <s v="Gliter glue 8891-5"/>
    <n v="7"/>
    <s v="288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literglue88915288pcuntana"/>
    <n v="288"/>
    <s v="PCS"/>
    <m/>
  </r>
  <r>
    <x v="866"/>
    <s v="Gliter glue 8891-6 (pelangi)"/>
    <n v="4"/>
    <n v="288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literglue88916pelangi288untana"/>
    <n v="288"/>
    <s v="PCS"/>
    <m/>
  </r>
  <r>
    <x v="867"/>
    <s v="Gliter JBS 003(1)"/>
    <n v="1"/>
    <n v="288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literjbs0031288untana"/>
    <n v="288"/>
    <s v="PCS"/>
    <m/>
  </r>
  <r>
    <x v="868"/>
    <s v="Gliter JBS 004"/>
    <n v="1"/>
    <s v="288 renteng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literjbs004288rentenguntana"/>
    <n v="288"/>
    <s v="RTG"/>
    <m/>
  </r>
  <r>
    <x v="869"/>
    <s v="Gliter metalik campur"/>
    <n v="8"/>
    <s v="288 renteng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litermetalikcampur288rentenguntana"/>
    <n v="288"/>
    <s v="RTG"/>
    <m/>
  </r>
  <r>
    <x v="870"/>
    <s v="Gliter polos"/>
    <n v="8"/>
    <n v="288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literpolos288untana"/>
    <n v="288"/>
    <s v="PCS"/>
    <m/>
  </r>
  <r>
    <x v="871"/>
    <s v="Gliter powder 15gr CC888"/>
    <n v="19"/>
    <s v="576 pc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gliterpowder15grcc888576pcuntana"/>
    <n v="576"/>
    <s v="PCS"/>
    <m/>
  </r>
  <r>
    <x v="872"/>
    <s v="Gliter PVC 12 (8891-7)"/>
    <n v="42"/>
    <s v="96 ls"/>
    <n v="42"/>
    <n v="42"/>
    <m/>
    <m/>
    <n v="0"/>
    <n v="0"/>
    <s v=""/>
    <n v="0"/>
    <n v="42"/>
    <m/>
    <s v=""/>
    <n v="42"/>
    <m/>
    <s v=""/>
    <n v="42"/>
    <m/>
    <s v=""/>
    <n v="42"/>
    <m/>
    <s v=""/>
    <n v="42"/>
    <m/>
    <s v="gliterpvc128891796lsuntana"/>
    <n v="96"/>
    <s v="LSN"/>
    <m/>
  </r>
  <r>
    <x v="873"/>
    <s v="Gliter tabung PHS"/>
    <n v="14"/>
    <n v="288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glitertabungphs288untana"/>
    <n v="288"/>
    <s v="PCS"/>
    <m/>
  </r>
  <r>
    <x v="874"/>
    <s v="Glitter GF 32"/>
    <n v="28"/>
    <s v="96 pc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glittergf3296pcuntana"/>
    <n v="96"/>
    <s v="PCS"/>
    <m/>
  </r>
  <r>
    <x v="875"/>
    <s v="Gun Tacker S 2308"/>
    <n v="1"/>
    <s v="4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ackers230848pcuntana"/>
    <n v="48"/>
    <s v="PCS"/>
    <m/>
  </r>
  <r>
    <x v="876"/>
    <s v="Gunting 206j-1 cola"/>
    <n v="1"/>
    <s v="1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206j1cola1200pcuntana"/>
    <n v="1200"/>
    <s v="PCS"/>
    <m/>
  </r>
  <r>
    <x v="877"/>
    <s v="Gunting 206j-2 k mas"/>
    <n v="2"/>
    <s v="1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unting206j2kmas1200pcuntana"/>
    <n v="1200"/>
    <s v="PCS"/>
    <m/>
  </r>
  <r>
    <x v="878"/>
    <s v="Gunting 304j-1 kecil"/>
    <n v="3"/>
    <s v="12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304j1kecil1200pcuntana"/>
    <n v="1200"/>
    <s v="PCS"/>
    <m/>
  </r>
  <r>
    <x v="879"/>
    <s v="Gunting 304j-2 k mas"/>
    <n v="3"/>
    <s v="12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304j2kmas1200pcuntana"/>
    <n v="1200"/>
    <s v="PCS"/>
    <m/>
  </r>
  <r>
    <x v="880"/>
    <s v="Gunting 6 (B 023)"/>
    <m/>
    <s v="240 PCS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gunting6b023240pcsuntana"/>
    <m/>
    <m/>
    <m/>
  </r>
  <r>
    <x v="881"/>
    <s v="Gunting 8 (B 021)"/>
    <m/>
    <s v="240 PCS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gunting8b021240pcsuntana"/>
    <m/>
    <m/>
    <m/>
  </r>
  <r>
    <x v="882"/>
    <s v="Gunting BBL 4401/ set 3"/>
    <n v="6"/>
    <s v="360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untingbbl4401set3360pcsuntana"/>
    <n v="360"/>
    <s v="PCS"/>
    <m/>
  </r>
  <r>
    <x v="0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m/>
    <m/>
    <m/>
  </r>
  <r>
    <x v="0"/>
    <s v="Gunting Benang KX-GB007"/>
    <n v="0"/>
    <s v="8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benangkxgb00780lsnuntana"/>
    <n v="80"/>
    <s v="LSN"/>
    <m/>
  </r>
  <r>
    <x v="883"/>
    <s v="Gunting Davis DuL (6)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davisdul650lsuntana"/>
    <n v="50"/>
    <s v="LSN"/>
    <m/>
  </r>
  <r>
    <x v="0"/>
    <s v="Gunting Davis M"/>
    <n v="0"/>
    <s v="5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davism50lsuntana"/>
    <n v="50"/>
    <s v="LSN"/>
    <m/>
  </r>
  <r>
    <x v="0"/>
    <s v="Gunting FM Coklat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fmcoklat30lsnuntana"/>
    <n v="30"/>
    <s v="LSN"/>
    <m/>
  </r>
  <r>
    <x v="0"/>
    <s v="Gunting FM Coklat Gunindo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fmcoklatgunindo30lsnuntana"/>
    <n v="30"/>
    <s v="LSN"/>
    <m/>
  </r>
  <r>
    <x v="0"/>
    <s v="Gunting Gunindo FL Coklat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flcoklat20lsnuntana"/>
    <n v="20"/>
    <s v="LSN"/>
    <m/>
  </r>
  <r>
    <x v="0"/>
    <s v="Gunting Gunindo FM Coklat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fmcoklat20lsnuntana"/>
    <n v="20"/>
    <s v="LSN"/>
    <m/>
  </r>
  <r>
    <x v="884"/>
    <s v="Gunting Gunindo HB-55"/>
    <n v="2"/>
    <s v="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untinggunindohb5560lsnuntana"/>
    <n v="60"/>
    <s v="LSN"/>
    <m/>
  </r>
  <r>
    <x v="885"/>
    <s v="Gunting Gunindo HB-60"/>
    <n v="1"/>
    <s v="3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gunindohb6030lsnuntana"/>
    <n v="30"/>
    <s v="LSN"/>
    <m/>
  </r>
  <r>
    <x v="0"/>
    <s v="Gunting Gunindo HB-85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hb8520lsnuntana"/>
    <n v="20"/>
    <s v="LSN"/>
    <m/>
  </r>
  <r>
    <x v="0"/>
    <s v="Gunting Gunindo OLL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oll30lsnuntana"/>
    <n v="30"/>
    <s v="LSN"/>
    <m/>
  </r>
  <r>
    <x v="0"/>
    <s v="Gunting Gunindo OMM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omm60lsnuntana"/>
    <n v="60"/>
    <s v="LSN"/>
    <m/>
  </r>
  <r>
    <x v="0"/>
    <s v="Gunting Gunindo OPM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opm60lsnuntana"/>
    <n v="60"/>
    <s v="LSN"/>
    <m/>
  </r>
  <r>
    <x v="0"/>
    <s v="Gunting Gunindo OSS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oss60lsnuntana"/>
    <n v="60"/>
    <s v="LSN"/>
    <m/>
  </r>
  <r>
    <x v="0"/>
    <s v="Gunting Gunindo PL-8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pl820lsnuntana"/>
    <n v="20"/>
    <s v="LSN"/>
    <m/>
  </r>
  <r>
    <x v="0"/>
    <s v="Gunting Gunindo SPL Coklat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splcoklat30lsnuntana"/>
    <n v="30"/>
    <s v="LSN"/>
    <m/>
  </r>
  <r>
    <x v="0"/>
    <s v="Gunting Gunindo SPM Coklat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gunindospmcoklat60lsnuntana"/>
    <n v="60"/>
    <s v="LSN"/>
    <m/>
  </r>
  <r>
    <x v="886"/>
    <s v="Gunting HT 707 T"/>
    <n v="2"/>
    <s v="3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untinght707t30lsuntana"/>
    <n v="30"/>
    <s v="LSN"/>
    <m/>
  </r>
  <r>
    <x v="887"/>
    <s v="Gunting Ideal DR 5"/>
    <n v="1"/>
    <s v="6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idealdr560lsnuntana"/>
    <n v="60"/>
    <s v="LSN"/>
    <m/>
  </r>
  <r>
    <x v="888"/>
    <s v="Gunting Ideal DR 6"/>
    <n v="1"/>
    <s v="6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idealdr660lsnuntana"/>
    <n v="60"/>
    <s v="LSN"/>
    <m/>
  </r>
  <r>
    <x v="889"/>
    <s v="Gunting Ideal DR 7"/>
    <n v="1"/>
    <s v="6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idealdr760lsnuntana"/>
    <n v="60"/>
    <s v="LSN"/>
    <m/>
  </r>
  <r>
    <x v="890"/>
    <s v="Gunting Ideal K 100"/>
    <n v="12"/>
    <s v="48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guntingidealk10048lsuntana"/>
    <n v="48"/>
    <s v="LSN"/>
    <m/>
  </r>
  <r>
    <x v="891"/>
    <s v="Gunting Ideal K 200"/>
    <n v="3"/>
    <s v="48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idealk20048lsuntana"/>
    <n v="48"/>
    <s v="LSN"/>
    <m/>
  </r>
  <r>
    <x v="892"/>
    <s v="Gunting Ideal K 300"/>
    <n v="9"/>
    <s v="24 LSN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guntingidealk30024lsnuntana"/>
    <n v="24"/>
    <s v="LSN"/>
    <m/>
  </r>
  <r>
    <x v="893"/>
    <s v="Gunting Ideal K 400"/>
    <n v="2"/>
    <s v="2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untingidealk40024lsuntana"/>
    <n v="24"/>
    <s v="LSN"/>
    <m/>
  </r>
  <r>
    <x v="894"/>
    <s v="Gunting Ideal K 500"/>
    <n v="15"/>
    <s v="20 LSN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guntingidealk50020lsnuntana"/>
    <n v="20"/>
    <s v="LSN"/>
    <m/>
  </r>
  <r>
    <x v="895"/>
    <s v="Gunting Infico SC 100 blk"/>
    <n v="3"/>
    <s v="3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inficosc100blk30lsuntana"/>
    <n v="30"/>
    <s v="LSN"/>
    <m/>
  </r>
  <r>
    <x v="896"/>
    <s v="Gunting Infico SC 40"/>
    <n v="5"/>
    <s v="40 ls"/>
    <n v="4"/>
    <n v="5"/>
    <n v="4"/>
    <m/>
    <n v="0"/>
    <n v="0"/>
    <n v="-1"/>
    <n v="-1"/>
    <n v="4"/>
    <m/>
    <s v=""/>
    <n v="4"/>
    <m/>
    <s v=""/>
    <n v="4"/>
    <m/>
    <s v=""/>
    <n v="4"/>
    <m/>
    <s v=""/>
    <n v="4"/>
    <m/>
    <s v="guntinginficosc4040lsuntana"/>
    <n v="40"/>
    <s v="LSN"/>
    <m/>
  </r>
  <r>
    <x v="897"/>
    <s v="Gunting Infico SC 50"/>
    <n v="11"/>
    <s v="4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guntinginficosc5040lsuntana"/>
    <n v="40"/>
    <s v="LSN"/>
    <m/>
  </r>
  <r>
    <x v="898"/>
    <s v="Gunting Junior J 100"/>
    <n v="9"/>
    <s v="48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guntingjuniorj10048lsuntana"/>
    <n v="48"/>
    <s v="LSN"/>
    <m/>
  </r>
  <r>
    <x v="899"/>
    <s v="Gunting Junior J 200"/>
    <n v="17"/>
    <s v="48 LSN"/>
    <n v="16"/>
    <n v="17"/>
    <n v="16"/>
    <m/>
    <n v="0"/>
    <n v="0"/>
    <n v="-1"/>
    <n v="-1"/>
    <n v="16"/>
    <m/>
    <s v=""/>
    <n v="16"/>
    <m/>
    <s v=""/>
    <n v="16"/>
    <m/>
    <s v=""/>
    <n v="16"/>
    <m/>
    <s v=""/>
    <n v="16"/>
    <m/>
    <s v="guntingjuniorj20048lsnuntana"/>
    <n v="48"/>
    <s v="LSN"/>
    <m/>
  </r>
  <r>
    <x v="900"/>
    <s v="Gunting Junior J 300"/>
    <n v="7"/>
    <s v="24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guntingjuniorj30024lsnuntana"/>
    <n v="24"/>
    <s v="LSN"/>
    <m/>
  </r>
  <r>
    <x v="901"/>
    <s v="Gunting Junior J 400"/>
    <n v="4"/>
    <s v="24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untingjuniorj40024lsnuntana"/>
    <n v="24"/>
    <s v="LSN"/>
    <m/>
  </r>
  <r>
    <x v="902"/>
    <s v="Gunting Junior J 500"/>
    <n v="8"/>
    <s v="20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untingjuniorj50020lsnuntana"/>
    <n v="20"/>
    <s v="LSN"/>
    <m/>
  </r>
  <r>
    <x v="903"/>
    <s v="Gunting Kaibo"/>
    <n v="3"/>
    <s v="738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kaibo738pcsuntana"/>
    <n v="738"/>
    <s v="PCS"/>
    <m/>
  </r>
  <r>
    <x v="904"/>
    <s v="Gunting Kertas Plastik (2802)"/>
    <m/>
    <s v="60 LSN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guntingkertasplastik280260lsnuntana"/>
    <m/>
    <m/>
    <m/>
  </r>
  <r>
    <x v="0"/>
    <s v="Gunting KS-C 401 BC (4 pc)"/>
    <n v="0"/>
    <s v="12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ksc401bc4pc12boxuntana"/>
    <n v="12"/>
    <s v="BOX"/>
    <m/>
  </r>
  <r>
    <x v="905"/>
    <s v="Gunting kuku 777 H 211 B"/>
    <n v="32"/>
    <s v="50 ls"/>
    <n v="32"/>
    <n v="32"/>
    <m/>
    <m/>
    <n v="0"/>
    <n v="0"/>
    <s v=""/>
    <n v="0"/>
    <n v="32"/>
    <m/>
    <s v=""/>
    <n v="32"/>
    <m/>
    <s v=""/>
    <n v="32"/>
    <m/>
    <s v=""/>
    <n v="32"/>
    <m/>
    <s v=""/>
    <n v="32"/>
    <m/>
    <s v="guntingkuku777h211b50lsuntana"/>
    <n v="50"/>
    <s v="LSN"/>
    <m/>
  </r>
  <r>
    <x v="906"/>
    <s v="Gunting Kuku 9 macam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kuku9macam100lsuntana"/>
    <n v="100"/>
    <s v="LSN"/>
    <m/>
  </r>
  <r>
    <x v="907"/>
    <s v="Gunting Kuku gum 010"/>
    <n v="4"/>
    <s v="7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untingkukugum010720pcuntana"/>
    <n v="720"/>
    <s v="PCS"/>
    <m/>
  </r>
  <r>
    <x v="908"/>
    <s v="Gunting Kuku polos 602 Bori (bagus)"/>
    <n v="3"/>
    <s v="1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n v="100"/>
    <s v="LSN"/>
    <m/>
  </r>
  <r>
    <x v="909"/>
    <s v="Gunting Kuku Van Art F1"/>
    <n v="15"/>
    <s v="100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guntingkukuvanartf1100lsuntana"/>
    <n v="100"/>
    <s v="LSN"/>
    <m/>
  </r>
  <r>
    <x v="910"/>
    <s v="Gunting Kuku Van Art F2"/>
    <n v="14"/>
    <s v="10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guntingkukuvanartf2100lsuntana"/>
    <n v="100"/>
    <s v="LSN"/>
    <m/>
  </r>
  <r>
    <x v="911"/>
    <s v="Gunting Kuku Van Art F3"/>
    <n v="14"/>
    <s v="10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guntingkukuvanartf3100lsuntana"/>
    <n v="100"/>
    <s v="LSN"/>
    <m/>
  </r>
  <r>
    <x v="912"/>
    <s v="Gunting Kuku Van Art F4"/>
    <n v="13"/>
    <s v="100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guntingkukuvanartf4100lsuntana"/>
    <n v="100"/>
    <s v="LSN"/>
    <m/>
  </r>
  <r>
    <x v="913"/>
    <s v="Gunting Kuku Vanco GK 605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kukuvancogk60550lsuntana"/>
    <n v="50"/>
    <s v="LSN"/>
    <m/>
  </r>
  <r>
    <x v="914"/>
    <s v="Gunting lipat Besar (L)"/>
    <n v="2"/>
    <s v="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guntinglipatbesarl50lsuntana"/>
    <n v="50"/>
    <s v="LSN"/>
    <m/>
  </r>
  <r>
    <x v="915"/>
    <s v="Gunting lipat ht S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lipathts100lsuntana"/>
    <n v="100"/>
    <s v="LSN"/>
    <m/>
  </r>
  <r>
    <x v="0"/>
    <s v="Gunting lipat M"/>
    <n v="0"/>
    <s v="1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lipatm100lsuntana"/>
    <n v="100"/>
    <s v="LSN"/>
    <m/>
  </r>
  <r>
    <x v="916"/>
    <s v="Gunting prima SS-01"/>
    <n v="3"/>
    <s v="6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primass0160lsuntana"/>
    <n v="60"/>
    <s v="LSN"/>
    <m/>
  </r>
  <r>
    <x v="917"/>
    <s v="Gunting Rambut T 826"/>
    <n v="6"/>
    <s v="60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guntingrambutt826600pcuntana"/>
    <n v="600"/>
    <s v="PCS"/>
    <m/>
  </r>
  <r>
    <x v="918"/>
    <s v="Gunting Rambut TG 690"/>
    <n v="1"/>
    <s v="6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rambuttg690600pcuntana"/>
    <n v="600"/>
    <s v="PCS"/>
    <m/>
  </r>
  <r>
    <x v="919"/>
    <s v="Gunting SC 165"/>
    <n v="5"/>
    <s v="2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untingsc16520lsuntana"/>
    <n v="20"/>
    <s v="LSN"/>
    <m/>
  </r>
  <r>
    <x v="920"/>
    <s v="Gunting set SC-826"/>
    <n v="5"/>
    <s v="81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untingsetsc826816pcuntana"/>
    <n v="816"/>
    <s v="PCS"/>
    <m/>
  </r>
  <r>
    <x v="921"/>
    <s v="Gunting SH-2302 plst mini 1x52"/>
    <n v="5"/>
    <s v="12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untingsh2302plstmini1x5212boxuntana"/>
    <n v="12"/>
    <s v="BOX"/>
    <m/>
  </r>
  <r>
    <x v="922"/>
    <s v="Gunting sister MFL mix"/>
    <n v="5"/>
    <s v="2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guntingsistermflmix20lsuntana"/>
    <n v="20"/>
    <s v="LSN"/>
    <m/>
  </r>
  <r>
    <x v="923"/>
    <s v="Gunting sister MFM"/>
    <n v="1"/>
    <s v="3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sistermfm30lsuntana"/>
    <n v="30"/>
    <s v="LSN"/>
    <m/>
  </r>
  <r>
    <x v="924"/>
    <s v="Gunting Stainless SQ 04 C Warna"/>
    <n v="3"/>
    <s v="5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guntingstainlesssq04cwarna50lsnuntana"/>
    <n v="50"/>
    <s v="LSN"/>
    <m/>
  </r>
  <r>
    <x v="925"/>
    <s v="Gunting Stainless SQ 05 B Hitam"/>
    <n v="1"/>
    <s v="5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n v="50"/>
    <s v="LSN"/>
    <m/>
  </r>
  <r>
    <x v="926"/>
    <s v="Gunting Stainless SQ 08 B Hitam"/>
    <n v="1"/>
    <s v="5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n v="50"/>
    <s v="LSN"/>
    <m/>
  </r>
  <r>
    <x v="927"/>
    <s v="Gunting Stainless SQ 5006 B Hitam"/>
    <n v="4"/>
    <s v="50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n v="50"/>
    <s v="LSN"/>
    <m/>
  </r>
  <r>
    <x v="928"/>
    <s v="Gunting Stainless SQ 5006 C Warna"/>
    <n v="4"/>
    <s v="50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n v="50"/>
    <s v="LSN"/>
    <m/>
  </r>
  <r>
    <x v="0"/>
    <s v="Gunting Stainless Squezzy SQ04B Hitam"/>
    <n v="0"/>
    <s v="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n v="600"/>
    <s v="PCS"/>
    <m/>
  </r>
  <r>
    <x v="0"/>
    <s v="Gunting Stainless Squezzy SQ06C Warna"/>
    <n v="0"/>
    <s v="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n v="600"/>
    <s v="PCS"/>
    <m/>
  </r>
  <r>
    <x v="929"/>
    <s v="Gunting Trend LL (ATAS)"/>
    <n v="4"/>
    <s v="6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guntingtrendllatas60lsuntana"/>
    <n v="60"/>
    <s v="LSN"/>
    <m/>
  </r>
  <r>
    <x v="930"/>
    <s v="Gunting Trend MM"/>
    <n v="8"/>
    <s v="6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guntingtrendmm60lsuntana"/>
    <n v="60"/>
    <s v="LSN"/>
    <m/>
  </r>
  <r>
    <x v="931"/>
    <s v="Gunting Trend SS"/>
    <n v="21"/>
    <s v="60 ls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guntingtrendss60lsuntana"/>
    <n v="60"/>
    <s v="LSN"/>
    <m/>
  </r>
  <r>
    <x v="0"/>
    <s v="Gunting Trend XL "/>
    <n v="0"/>
    <s v="4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guntingtrendxl40lsuntana"/>
    <n v="40"/>
    <s v="LSN"/>
    <m/>
  </r>
  <r>
    <x v="0"/>
    <s v="Hand Counter Compas 999"/>
    <n v="1"/>
    <s v="240 pc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handcountercompas999240pcuntana"/>
    <n v="240"/>
    <s v="PCS"/>
    <m/>
  </r>
  <r>
    <x v="0"/>
    <s v="Hang Map Enter"/>
    <n v="0"/>
    <s v="5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hangmapenter500pcsuntana"/>
    <n v="500"/>
    <s v="PCS"/>
    <m/>
  </r>
  <r>
    <x v="932"/>
    <s v="ID Card 6612 (24)/ + Tali(24) B"/>
    <n v="14"/>
    <n v="1000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idcard661224tali24b1000untana"/>
    <n v="1000"/>
    <s v="PCS"/>
    <m/>
  </r>
  <r>
    <x v="933"/>
    <s v="ID Card 6612 (24)/ + Tali(24) Hj"/>
    <n v="19"/>
    <n v="1000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idcard661224tali24hj1000untana"/>
    <n v="1000"/>
    <s v="PCS"/>
    <m/>
  </r>
  <r>
    <x v="934"/>
    <s v="ID Card 6612 (24)/ + Tali(24) K"/>
    <n v="8"/>
    <n v="10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idcard661224tali24k1000untana"/>
    <n v="1000"/>
    <s v="PCS"/>
    <m/>
  </r>
  <r>
    <x v="935"/>
    <s v="ID Card 6612 (24)/ + Tali(24) M"/>
    <n v="17"/>
    <n v="1000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idcard661224tali24m1000untana"/>
    <n v="1000"/>
    <s v="PCS"/>
    <m/>
  </r>
  <r>
    <x v="936"/>
    <s v="ID Card 6612 (24)/ + Tali(24) Orange"/>
    <n v="3"/>
    <n v="10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dcard661224tali24orange1000untana"/>
    <n v="1000"/>
    <s v="PCS"/>
    <m/>
  </r>
  <r>
    <x v="937"/>
    <s v="ID Card 6612 (24)/ + Tali(24) Putih(7), Ht (4)"/>
    <n v="11"/>
    <n v="1000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idcard661224tali24putih7ht41000untana"/>
    <n v="1000"/>
    <s v="PCS"/>
    <m/>
  </r>
  <r>
    <x v="0"/>
    <s v="ID Card A1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a15000pcsuntana"/>
    <n v="5000"/>
    <s v="PCS"/>
    <m/>
  </r>
  <r>
    <x v="938"/>
    <s v="ID Card A1 (jelek)"/>
    <n v="2"/>
    <n v="80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dcarda1jelek8000untana"/>
    <n v="8000"/>
    <s v="PCS"/>
    <m/>
  </r>
  <r>
    <x v="939"/>
    <s v="ID Card A1 amanda"/>
    <n v="2"/>
    <s v="6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dcarda1amanda6000pcuntana"/>
    <n v="6000"/>
    <s v="PCS"/>
    <m/>
  </r>
  <r>
    <x v="0"/>
    <s v="ID Card A2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a25000pcsuntana"/>
    <n v="5000"/>
    <s v="PCS"/>
    <m/>
  </r>
  <r>
    <x v="0"/>
    <s v="ID Card A3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a35000pcsuntana"/>
    <n v="5000"/>
    <s v="PCS"/>
    <m/>
  </r>
  <r>
    <x v="0"/>
    <s v="ID Card B1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15000pcsuntana"/>
    <n v="5000"/>
    <s v="PCS"/>
    <m/>
  </r>
  <r>
    <x v="940"/>
    <s v="ID Card B2"/>
    <n v="8"/>
    <s v="6000 PC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idcardb26000pcsuntana"/>
    <n v="6000"/>
    <s v="PCS"/>
    <m/>
  </r>
  <r>
    <x v="0"/>
    <s v="ID Card B2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25000untana"/>
    <n v="5000"/>
    <s v="PCS"/>
    <m/>
  </r>
  <r>
    <x v="941"/>
    <s v="ID Card B3"/>
    <n v="1"/>
    <n v="40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dcardb34000untana"/>
    <n v="4000"/>
    <s v="PCS"/>
    <m/>
  </r>
  <r>
    <x v="0"/>
    <s v="ID Card B3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35000pcsuntana"/>
    <n v="5000"/>
    <s v="PCS"/>
    <m/>
  </r>
  <r>
    <x v="0"/>
    <s v="ID Card B3 Enter"/>
    <n v="0"/>
    <n v="4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3enter4000untana"/>
    <n v="4000"/>
    <s v="PCS"/>
    <m/>
  </r>
  <r>
    <x v="0"/>
    <s v="ID Card B4"/>
    <n v="0"/>
    <n v="3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43200untana"/>
    <n v="3200"/>
    <s v="PCS"/>
    <m/>
  </r>
  <r>
    <x v="0"/>
    <s v="ID Card B4 (GADING)"/>
    <n v="0"/>
    <s v="35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4gading3500pcuntana"/>
    <n v="3500"/>
    <s v="PCS"/>
    <m/>
  </r>
  <r>
    <x v="0"/>
    <s v="ID Card B5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b55000pcsuntana"/>
    <n v="5000"/>
    <s v="PCS"/>
    <m/>
  </r>
  <r>
    <x v="942"/>
    <s v="ID Card Case B4 Enter"/>
    <n v="1"/>
    <n v="32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dcardcaseb4enter3200untana"/>
    <n v="3200"/>
    <s v="PCS"/>
    <m/>
  </r>
  <r>
    <x v="943"/>
    <s v="ID Card holder Vertical 0174"/>
    <n v="3"/>
    <n v="16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dcardholdervertical01741600untana"/>
    <n v="1600"/>
    <s v="PCS"/>
    <m/>
  </r>
  <r>
    <x v="944"/>
    <s v="ID Card JBS 107 biru"/>
    <n v="2"/>
    <s v="3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dcardjbs107biru3000pcuntana"/>
    <n v="3000"/>
    <s v="PCS"/>
    <m/>
  </r>
  <r>
    <x v="945"/>
    <s v="ID Card nama CD 008 lurus B"/>
    <n v="15"/>
    <n v="300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idcardnamacd008lurusb3000untana"/>
    <n v="3000"/>
    <s v="PCS"/>
    <m/>
  </r>
  <r>
    <x v="0"/>
    <s v="ID Card nama CD 008 lurus M"/>
    <n v="0"/>
    <n v="3000"/>
    <n v="0"/>
    <n v="0"/>
    <m/>
    <m/>
    <n v="0"/>
    <n v="0"/>
    <s v=""/>
    <n v="0"/>
    <n v="0"/>
    <m/>
    <s v=""/>
    <n v="0"/>
    <m/>
    <s v=""/>
    <m/>
    <m/>
    <s v=""/>
    <n v="0"/>
    <m/>
    <s v=""/>
    <n v="0"/>
    <m/>
    <s v="idcardnamacd008lurusm3000untana"/>
    <n v="3000"/>
    <s v="PCS"/>
    <m/>
  </r>
  <r>
    <x v="946"/>
    <s v="Id Card Set 612 Bm (19), Kn (32)"/>
    <n v="42"/>
    <n v="1000"/>
    <n v="42"/>
    <n v="42"/>
    <m/>
    <m/>
    <n v="0"/>
    <n v="0"/>
    <s v=""/>
    <n v="0"/>
    <n v="42"/>
    <m/>
    <s v=""/>
    <n v="42"/>
    <m/>
    <s v=""/>
    <n v="42"/>
    <m/>
    <s v=""/>
    <n v="42"/>
    <m/>
    <s v=""/>
    <n v="42"/>
    <m/>
    <s v="idcardset612bm19kn321000untana"/>
    <n v="1000"/>
    <s v="PCS"/>
    <m/>
  </r>
  <r>
    <x v="947"/>
    <s v="Id Card Set 612 Mr (22), Br (18)"/>
    <n v="40"/>
    <n v="1000"/>
    <n v="40"/>
    <n v="40"/>
    <m/>
    <m/>
    <n v="0"/>
    <n v="0"/>
    <s v=""/>
    <n v="0"/>
    <n v="40"/>
    <m/>
    <s v=""/>
    <n v="40"/>
    <m/>
    <s v=""/>
    <n v="40"/>
    <m/>
    <s v=""/>
    <n v="40"/>
    <m/>
    <s v=""/>
    <n v="40"/>
    <m/>
    <s v="idcardset612mr22br181000untana"/>
    <n v="1000"/>
    <s v="PCS"/>
    <m/>
  </r>
  <r>
    <x v="948"/>
    <s v="Id Card Set 612 Or (10), Pink (16)"/>
    <n v="36"/>
    <n v="1000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n v="1000"/>
    <s v="PCS"/>
    <m/>
  </r>
  <r>
    <x v="949"/>
    <s v="Id Card Set DX 622 Br (8), P (3)"/>
    <n v="11"/>
    <n v="1000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idcardsetdx622br8p31000untana"/>
    <n v="1000"/>
    <s v="PCS"/>
    <m/>
  </r>
  <r>
    <x v="950"/>
    <s v="Id Card Set DX 622 Campur"/>
    <n v="3"/>
    <n v="10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dcardsetdx622campur1000untana"/>
    <n v="1000"/>
    <s v="PCS"/>
    <m/>
  </r>
  <r>
    <x v="951"/>
    <s v="Id Card Set DX 622 Mr (6), Hj (5)"/>
    <n v="11"/>
    <n v="1000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idcardsetdx622mr6hj51000untana"/>
    <n v="1000"/>
    <s v="PCS"/>
    <m/>
  </r>
  <r>
    <x v="952"/>
    <s v="Id Card Set DX 622 Orange (1), Kn (4)"/>
    <n v="5"/>
    <n v="100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dcardsetdx622orange1kn41000untana"/>
    <n v="1000"/>
    <s v="PCS"/>
    <m/>
  </r>
  <r>
    <x v="953"/>
    <s v="Id Card Set DX 622 Pink (1), Ht (3)"/>
    <n v="4"/>
    <n v="10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dcardsetdx622pink1ht31000untana"/>
    <n v="1000"/>
    <s v="PCS"/>
    <m/>
  </r>
  <r>
    <x v="0"/>
    <s v="ID Card T 017"/>
    <n v="0"/>
    <s v="1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t0171600pcsuntana"/>
    <n v="1600"/>
    <s v="PCS"/>
    <m/>
  </r>
  <r>
    <x v="0"/>
    <s v="Id card Tali cantol B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talicantolb500untana"/>
    <n v="500"/>
    <s v="PCS"/>
    <m/>
  </r>
  <r>
    <x v="0"/>
    <s v="Id card Tali Cantol Ht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talicantolht500untana"/>
    <n v="500"/>
    <s v="PCS"/>
    <m/>
  </r>
  <r>
    <x v="0"/>
    <s v="ID Card Tali Peony Ht (SBS)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dcardtalipeonyhtsbs5000untana"/>
    <n v="5000"/>
    <s v="PCS"/>
    <m/>
  </r>
  <r>
    <x v="954"/>
    <s v="ID Card yoyo Transparant white"/>
    <n v="7"/>
    <s v="20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n v="2000"/>
    <s v="PCS"/>
    <m/>
  </r>
  <r>
    <x v="0"/>
    <s v="Isi Bensia ZC 201"/>
    <n v="0"/>
    <s v="18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bensiazc2011800pcuntana"/>
    <n v="1800"/>
    <s v="PCS"/>
    <m/>
  </r>
  <r>
    <x v="955"/>
    <s v="Isi Cross Lepasan (H-06)"/>
    <n v="2"/>
    <s v="10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crosslepasanh0610000pcuntana"/>
    <n v="10000"/>
    <s v="PCS"/>
    <m/>
  </r>
  <r>
    <x v="956"/>
    <s v="Isi Cross unicorn"/>
    <n v="1"/>
    <s v="2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crossunicorn200lsuntana"/>
    <n v="200"/>
    <s v="LSN"/>
    <m/>
  </r>
  <r>
    <x v="0"/>
    <s v="Isi Gel 1.0 TC 308 ht"/>
    <n v="0"/>
    <s v="8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10tc308ht80pakuntana"/>
    <n v="80"/>
    <s v="PAK"/>
    <m/>
  </r>
  <r>
    <x v="0"/>
    <s v="Isi Gel 20 dos 2019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20dos2019240untana"/>
    <n v="240"/>
    <s v="PCS"/>
    <m/>
  </r>
  <r>
    <x v="957"/>
    <s v="Isi gel 20 dos 2020"/>
    <n v="5"/>
    <n v="24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sigel20dos2020240untana"/>
    <n v="240"/>
    <s v="PCS"/>
    <m/>
  </r>
  <r>
    <x v="958"/>
    <s v="Isi Gel 20 Doz 2017 Super Hero"/>
    <n v="3"/>
    <n v="2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gel20doz2017superhero240untana"/>
    <n v="240"/>
    <s v="PCS"/>
    <m/>
  </r>
  <r>
    <x v="959"/>
    <s v="Isi Gel 20 Doz 2018 Fortunate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isigel20doz2018fortunate240untana"/>
    <n v="240"/>
    <s v="PCS"/>
    <m/>
  </r>
  <r>
    <x v="960"/>
    <s v="Isi Gel 20 Doz 2021 Barbie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isigel20doz2021barbie240untana"/>
    <n v="240"/>
    <s v="PCS"/>
    <m/>
  </r>
  <r>
    <x v="961"/>
    <s v="Isi Gel 20 Doz 2022 Transformer"/>
    <n v="5"/>
    <n v="24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sigel20doz2022transformer240untana"/>
    <n v="240"/>
    <s v="PCS"/>
    <m/>
  </r>
  <r>
    <x v="0"/>
    <s v="Isi Gel 2015 PR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2015pr240untana"/>
    <n v="240"/>
    <s v="PCS"/>
    <m/>
  </r>
  <r>
    <x v="0"/>
    <s v="Isi Gel 2016 Animal Dos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2016animaldos240untana"/>
    <n v="240"/>
    <s v="PCS"/>
    <m/>
  </r>
  <r>
    <x v="0"/>
    <s v="Isi Gel 2018 TSUM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2018tsum240untana"/>
    <n v="240"/>
    <s v="PCS"/>
    <m/>
  </r>
  <r>
    <x v="0"/>
    <s v="Isi Gel 2019 Hello Doraemon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2019hellodoraemon240untana"/>
    <n v="240"/>
    <s v="PCS"/>
    <m/>
  </r>
  <r>
    <x v="0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m/>
    <m/>
    <m/>
  </r>
  <r>
    <x v="0"/>
    <s v="Isi Gel 501 Ht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501ht96lsnuntana"/>
    <n v="96"/>
    <s v="LSN"/>
    <m/>
  </r>
  <r>
    <x v="962"/>
    <s v="Isi Gel ES-220 BTS"/>
    <n v="4"/>
    <s v="24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geles220bts240pcsuntana"/>
    <n v="240"/>
    <s v="PCS"/>
    <m/>
  </r>
  <r>
    <x v="963"/>
    <s v="Isi Gel ES-222 Doraemon"/>
    <n v="4"/>
    <s v="24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geles222doraemon240pcsuntana"/>
    <n v="240"/>
    <s v="PCS"/>
    <m/>
  </r>
  <r>
    <x v="964"/>
    <s v="Isi Gel ES-223"/>
    <n v="2"/>
    <s v="24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geles223240pcsuntana"/>
    <n v="240"/>
    <s v="PCS"/>
    <m/>
  </r>
  <r>
    <x v="965"/>
    <s v="Isi Gel ES-225 Unicorn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geles225unicorn240pcsuntana"/>
    <n v="240"/>
    <s v="PCS"/>
    <m/>
  </r>
  <r>
    <x v="966"/>
    <s v="Isi Gel ES-226 Sanrio"/>
    <n v="3"/>
    <s v="24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geles226sanrio240pcsuntana"/>
    <n v="240"/>
    <s v="PCS"/>
    <m/>
  </r>
  <r>
    <x v="967"/>
    <s v="Isi Gel ES-227 Tayo"/>
    <n v="4"/>
    <s v="24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geles227tayo240pcsuntana"/>
    <n v="240"/>
    <s v="PCS"/>
    <m/>
  </r>
  <r>
    <x v="968"/>
    <s v="Isi Gel ES-228 Super Heroes"/>
    <n v="5"/>
    <s v="240 PC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sigeles228superheroes240pcsuntana"/>
    <n v="240"/>
    <s v="PCS"/>
    <m/>
  </r>
  <r>
    <x v="969"/>
    <s v="Isi Gel ES-230 Dino"/>
    <n v="4"/>
    <s v="24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geles230dino240pcsuntana"/>
    <n v="240"/>
    <s v="PCS"/>
    <m/>
  </r>
  <r>
    <x v="0"/>
    <s v="Isi Gel Fancy Vtro 2013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fancyvtro2013240untana"/>
    <n v="240"/>
    <s v="PCS"/>
    <m/>
  </r>
  <r>
    <x v="0"/>
    <s v="Isi Gel Fancy Vtro 2015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fancyvtro2015240untana"/>
    <n v="240"/>
    <s v="PCS"/>
    <m/>
  </r>
  <r>
    <x v="0"/>
    <s v="Isi Gel Fancy Vtro 2018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fancyvtro2018240untana"/>
    <n v="240"/>
    <s v="PCS"/>
    <m/>
  </r>
  <r>
    <x v="0"/>
    <s v="Isi Gel Fancy Vtro isi 20 dos 4 seri"/>
    <n v="0"/>
    <s v="240 DO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n v="240"/>
    <s v="DOS"/>
    <m/>
  </r>
  <r>
    <x v="970"/>
    <s v="Isi Gel GR 089 (12 Tabung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gelgr08912tabung24boxuntana"/>
    <n v="24"/>
    <s v="BOX"/>
    <m/>
  </r>
  <r>
    <x v="971"/>
    <s v="Isi Gel GR 090 (20 Tabung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gelgr09020tabung24boxuntana"/>
    <n v="24"/>
    <s v="BOX"/>
    <m/>
  </r>
  <r>
    <x v="972"/>
    <s v="Isi Gel SQ 321 mix"/>
    <n v="33"/>
    <n v="240"/>
    <n v="33"/>
    <n v="33"/>
    <m/>
    <m/>
    <n v="0"/>
    <n v="0"/>
    <s v=""/>
    <n v="0"/>
    <n v="33"/>
    <m/>
    <s v=""/>
    <n v="33"/>
    <m/>
    <s v=""/>
    <n v="33"/>
    <m/>
    <s v=""/>
    <n v="33"/>
    <m/>
    <s v=""/>
    <n v="33"/>
    <m/>
    <s v="isigelsq321mix240untana"/>
    <n v="240"/>
    <s v="PCS"/>
    <m/>
  </r>
  <r>
    <x v="0"/>
    <s v="Isi Gel TG 308 B"/>
    <n v="0"/>
    <s v="8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tg308b80pakuntana"/>
    <n v="80"/>
    <s v="PAK"/>
    <m/>
  </r>
  <r>
    <x v="0"/>
    <s v="Isi gel TG 308 ht"/>
    <n v="0"/>
    <s v="8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tg308ht80pakuntana"/>
    <n v="80"/>
    <s v="PAK"/>
    <m/>
  </r>
  <r>
    <x v="973"/>
    <s v="Isi gel TZ-501 R Hitam"/>
    <n v="7"/>
    <s v="96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isigeltz501rhitam96lsnuntana"/>
    <n v="96"/>
    <s v="LSN"/>
    <m/>
  </r>
  <r>
    <x v="0"/>
    <s v="Isi Gel Vtro 2016 (2)/ 2015 (1)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gelvtro2016220151240untana"/>
    <n v="240"/>
    <s v="PCS"/>
    <m/>
  </r>
  <r>
    <x v="974"/>
    <s v="Isi Gell 21 8013 AVENGER"/>
    <n v="4"/>
    <s v="40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gell218013avenger400boxuntana"/>
    <n v="400"/>
    <s v="BOX"/>
    <m/>
  </r>
  <r>
    <x v="975"/>
    <s v="Isi Gell 21 8014 (Kuning)"/>
    <n v="18"/>
    <s v="400 box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isigell218014kuning400boxuntana"/>
    <n v="400"/>
    <s v="BOX"/>
    <m/>
  </r>
  <r>
    <x v="976"/>
    <s v="Isi gell Debozz DB GR 550 (24)"/>
    <n v="1"/>
    <s v="144 do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gelldebozzdbgr55024144dosuntana"/>
    <n v="144"/>
    <s v="DOS"/>
    <m/>
  </r>
  <r>
    <x v="977"/>
    <s v="Isi Gell nato"/>
    <n v="5"/>
    <s v="216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sigellnato216lsuntana"/>
    <n v="216"/>
    <s v="LSN"/>
    <m/>
  </r>
  <r>
    <x v="978"/>
    <s v="Isi gell Retract DB GR-900"/>
    <n v="2"/>
    <s v="144 dos (24)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gellretractdbgr900144dos24untana"/>
    <n v="144"/>
    <s v="DOS"/>
    <n v="-24"/>
  </r>
  <r>
    <x v="979"/>
    <s v="Isi Mechpen collen Gold G-2000 HB (1 box=100 tube/ 1 tube=40 pc)"/>
    <n v="1"/>
    <s v="2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n v="26"/>
    <s v="BOX"/>
    <m/>
  </r>
  <r>
    <x v="980"/>
    <s v="Isi Mechpen collen Gold G-2000 HB (1 box=100 tube/ 1 tube=40 pc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n v="24"/>
    <s v="BOX"/>
    <m/>
  </r>
  <r>
    <x v="981"/>
    <s v="Isi Mechpen collen Gold G-2000 HB (1 box=40 tube/ 1 tube=20 pc)"/>
    <n v="2"/>
    <s v="3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n v="30"/>
    <s v="BOX"/>
    <m/>
  </r>
  <r>
    <x v="982"/>
    <s v="Isi Mechpen collen Gold G-2550 HB (1 box=40 tube/ 1 tube=20 pc)"/>
    <n v="2"/>
    <s v="6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n v="60"/>
    <s v="BOX"/>
    <m/>
  </r>
  <r>
    <x v="983"/>
    <s v="Isi Mechpen MFF R 091"/>
    <n v="1"/>
    <s v="2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mechpenmffr091240lsuntana"/>
    <n v="240"/>
    <s v="LSN"/>
    <m/>
  </r>
  <r>
    <x v="984"/>
    <s v="Isi Mechpen MFF-188"/>
    <n v="1"/>
    <s v="3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mechpenmff188320lsuntana"/>
    <n v="320"/>
    <s v="LSN"/>
    <m/>
  </r>
  <r>
    <x v="985"/>
    <s v="Isi Mechpen Mingda 2B 9640 (80)"/>
    <n v="4"/>
    <s v="24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mechpenmingda2b964080240lsuntana"/>
    <n v="240"/>
    <s v="LSN"/>
    <m/>
  </r>
  <r>
    <x v="986"/>
    <s v="Isi Mechpen MPF R 199 A"/>
    <n v="3"/>
    <s v="32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mechpenmpfr199a320lsuntana"/>
    <n v="320"/>
    <s v="LSN"/>
    <m/>
  </r>
  <r>
    <x v="987"/>
    <s v="Isi Mechpen MPF R 2104"/>
    <n v="3"/>
    <s v="288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mechpenmpfr2104288lsuntana"/>
    <n v="288"/>
    <s v="LSN"/>
    <m/>
  </r>
  <r>
    <x v="988"/>
    <s v="Isi Mechpen MPF R 678"/>
    <n v="1"/>
    <s v="28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mechpenmpfr678280lsuntana"/>
    <n v="280"/>
    <s v="LSN"/>
    <m/>
  </r>
  <r>
    <x v="989"/>
    <s v="Isi Organiser Hologram BB Smart"/>
    <n v="6"/>
    <s v="225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n v="225"/>
    <s v="PCS"/>
    <m/>
  </r>
  <r>
    <x v="990"/>
    <s v="Isi orgi Fancy"/>
    <n v="2"/>
    <s v="225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orgifancy225lsuntana"/>
    <n v="225"/>
    <s v="LSN"/>
    <m/>
  </r>
  <r>
    <x v="991"/>
    <s v="Isi orgi Hologram Zodiak"/>
    <n v="1"/>
    <s v="22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orgihologramzodiak225lsuntana"/>
    <n v="225"/>
    <s v="LSN"/>
    <m/>
  </r>
  <r>
    <x v="992"/>
    <s v="Isi pensil 229 (210)"/>
    <n v="2"/>
    <s v="48 box 5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pensil22921048box50untana"/>
    <n v="48"/>
    <s v="BOX"/>
    <n v="50"/>
  </r>
  <r>
    <x v="993"/>
    <s v="Isi pensil 814-811 Emas (1 box=144)"/>
    <n v="1"/>
    <s v="20 gr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n v="20"/>
    <s v="GRS"/>
    <m/>
  </r>
  <r>
    <x v="994"/>
    <s v="Isi pensil 818 warna (1 box=144)"/>
    <n v="1"/>
    <s v="24 gr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pensil818warna1box=14424grsuntana"/>
    <n v="24"/>
    <s v="GRS"/>
    <m/>
  </r>
  <r>
    <x v="0"/>
    <s v="Isi Pensil DB 062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pensildb062120lsnuntana"/>
    <n v="120"/>
    <s v="LSN"/>
    <m/>
  </r>
  <r>
    <x v="995"/>
    <s v="Isi pensil Gen Vana K 2284 0,5"/>
    <n v="15"/>
    <s v="216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n v="216"/>
    <s v="LSN"/>
    <m/>
  </r>
  <r>
    <x v="996"/>
    <s v="Isi pensil Know 2270"/>
    <n v="5"/>
    <s v="216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isipensilknow2270216lsuntana"/>
    <n v="216"/>
    <s v="LSN"/>
    <m/>
  </r>
  <r>
    <x v="997"/>
    <s v="Isi pensil mekanik 801 2,0"/>
    <n v="3"/>
    <s v="24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pensilmekanik80120240lsuntana"/>
    <n v="240"/>
    <s v="LSN"/>
    <m/>
  </r>
  <r>
    <x v="998"/>
    <s v="Isi pensil MP 100"/>
    <n v="2"/>
    <s v="48 box 36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isipensilmp10048box36untana"/>
    <n v="48"/>
    <s v="BOX"/>
    <n v="36"/>
  </r>
  <r>
    <x v="999"/>
    <s v="Isi pensil Mp 101/ 2,0 Kepala MM"/>
    <n v="3"/>
    <s v="172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pensilmp10120kepalamm1728pcuntana"/>
    <n v="1728"/>
    <s v="PCS"/>
    <m/>
  </r>
  <r>
    <x v="1000"/>
    <s v="Isi pensil Mp 102/ 2,0 Hk"/>
    <n v="3"/>
    <s v="172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ipensilmp10220hk1728pcuntana"/>
    <n v="1728"/>
    <s v="PCS"/>
    <m/>
  </r>
  <r>
    <x v="1001"/>
    <s v="Isi pensil VTRo 20 2B"/>
    <n v="4"/>
    <s v="24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isipensilvtro202b240lsuntana"/>
    <n v="240"/>
    <s v="LSN"/>
    <m/>
  </r>
  <r>
    <x v="0"/>
    <s v="Isi Refill card CY RFI Bensia"/>
    <n v="0"/>
    <s v="86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refillcardcyrfibensia864pcsuntana"/>
    <n v="864"/>
    <s v="PCS"/>
    <m/>
  </r>
  <r>
    <x v="1002"/>
    <s v="Isi Staples SDI 1213"/>
    <n v="1"/>
    <s v="200 PA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staplessdi1213200pakuntana"/>
    <n v="200"/>
    <s v="PAK"/>
    <m/>
  </r>
  <r>
    <x v="1003"/>
    <s v="Isi Staples SDI 1215"/>
    <n v="1"/>
    <s v="1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staplessdi1215160boxuntana"/>
    <n v="160"/>
    <s v="BOX"/>
    <m/>
  </r>
  <r>
    <x v="1004"/>
    <s v="Isi Staples SDI 1217"/>
    <n v="1"/>
    <s v="1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isistaplessdi1217160boxuntana"/>
    <n v="160"/>
    <s v="BOX"/>
    <m/>
  </r>
  <r>
    <x v="0"/>
    <s v="Isi Staples SDI no.3 (1204)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istaplessdino31204500untana"/>
    <n v="500"/>
    <s v="PCS"/>
    <m/>
  </r>
  <r>
    <x v="1005"/>
    <s v="Isi/ Mata Pensil besar C10-0631 666 campur"/>
    <n v="8"/>
    <s v="24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n v="240"/>
    <s v="LSN"/>
    <m/>
  </r>
  <r>
    <x v="0"/>
    <s v="Isolasi (Decorative) Cartoon Type 1.5x3m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n v="200"/>
    <s v="PCS"/>
    <m/>
  </r>
  <r>
    <x v="1006"/>
    <s v="Isolasi 1503"/>
    <n v="3"/>
    <n v="2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isolasi1503200untana"/>
    <n v="200"/>
    <s v="PCS"/>
    <m/>
  </r>
  <r>
    <x v="1007"/>
    <s v="Isolasi Fancy TBG (50)"/>
    <n v="14"/>
    <s v="60 tabung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isolasifancytbg5060tabunguntana"/>
    <n v="60"/>
    <s v="TAB"/>
    <m/>
  </r>
  <r>
    <x v="1008"/>
    <s v="Isolasi Gambar Fancy (1,5 x 2m("/>
    <n v="28"/>
    <n v="200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isolasigambarfancy15x2m200untana"/>
    <n v="200"/>
    <s v="PCS"/>
    <m/>
  </r>
  <r>
    <x v="0"/>
    <s v="Isolasi HC-25851 Apel"/>
    <n v="0"/>
    <s v="4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olasihc25851apel480pcsuntana"/>
    <n v="480"/>
    <s v="PCS"/>
    <m/>
  </r>
  <r>
    <x v="0"/>
    <s v="Isolasi National"/>
    <n v="0"/>
    <n v="1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olasinational120untana"/>
    <n v="120"/>
    <s v="PCS"/>
    <m/>
  </r>
  <r>
    <x v="0"/>
    <s v="Isolasi Tape 1.5 x 3m Fancy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olasitape15x3mfancy200untana"/>
    <n v="200"/>
    <s v="PCS"/>
    <m/>
  </r>
  <r>
    <x v="0"/>
    <s v="Isolasi tape C (1,2) Hologram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isolasitapec12hologram200untana"/>
    <n v="200"/>
    <s v="PCS"/>
    <m/>
  </r>
  <r>
    <x v="1009"/>
    <s v="Isolasi Warna Polos kecil (BO 5076)"/>
    <n v="6"/>
    <n v="20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n v="200"/>
    <s v="PCS"/>
    <m/>
  </r>
  <r>
    <x v="1010"/>
    <s v="Jangka 5001 (J 0363)"/>
    <n v="4"/>
    <s v="2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jangka5001j036324lsuntana"/>
    <n v="24"/>
    <s v="LSN"/>
    <m/>
  </r>
  <r>
    <x v="1011"/>
    <s v="Jangka A5 3328 Fancy"/>
    <n v="3"/>
    <s v="2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jangkaa53328fancy24lsuntana"/>
    <n v="24"/>
    <s v="LSN"/>
    <m/>
  </r>
  <r>
    <x v="1012"/>
    <s v="Jangka Besi 4001 Bofa"/>
    <n v="5"/>
    <s v="2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jangkabesi4001bofa20lsuntana"/>
    <n v="20"/>
    <s v="LSN"/>
    <m/>
  </r>
  <r>
    <x v="0"/>
    <s v="Jangka besi DBC 4001"/>
    <n v="0"/>
    <s v="2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ngkabesidbc400124lsnuntana"/>
    <n v="24"/>
    <s v="LSN"/>
    <m/>
  </r>
  <r>
    <x v="0"/>
    <s v="Jangka GM 8186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ngkagm818648lsuntana"/>
    <n v="48"/>
    <s v="LSN"/>
    <m/>
  </r>
  <r>
    <x v="1013"/>
    <s v="Jangka JF 8021"/>
    <n v="31"/>
    <s v="24 LSN"/>
    <n v="31"/>
    <n v="31"/>
    <m/>
    <m/>
    <n v="0"/>
    <n v="0"/>
    <s v=""/>
    <n v="0"/>
    <n v="31"/>
    <m/>
    <s v=""/>
    <n v="31"/>
    <m/>
    <s v=""/>
    <n v="31"/>
    <m/>
    <s v=""/>
    <n v="31"/>
    <m/>
    <s v=""/>
    <n v="31"/>
    <m/>
    <s v="jangkajf802124lsnuntana"/>
    <n v="24"/>
    <s v="LSN"/>
    <m/>
  </r>
  <r>
    <x v="1014"/>
    <s v="Jangka MT 2506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jangkamt250624lsuntana"/>
    <n v="24"/>
    <s v="LSN"/>
    <m/>
  </r>
  <r>
    <x v="1015"/>
    <s v="Jangka starmon 856"/>
    <n v="15"/>
    <s v="24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jangkastarmon85624lsuntana"/>
    <n v="24"/>
    <s v="LSN"/>
    <m/>
  </r>
  <r>
    <x v="1016"/>
    <s v="Jangka TZ 4001"/>
    <n v="4"/>
    <s v="24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jangkatz400124lsnuntana"/>
    <n v="24"/>
    <s v="LSN"/>
    <m/>
  </r>
  <r>
    <x v="1017"/>
    <s v="Jangka TZ 8186"/>
    <n v="8"/>
    <s v="24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jangkatz818624lsnuntana"/>
    <n v="24"/>
    <s v="LSN"/>
    <m/>
  </r>
  <r>
    <x v="0"/>
    <s v="Jangka V90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ngkav9024lsuntana"/>
    <n v="24"/>
    <s v="LSN"/>
    <m/>
  </r>
  <r>
    <x v="1018"/>
    <s v="Jangka XB5 5001A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jangkaxb55001a24lsuntana"/>
    <n v="24"/>
    <s v="LSN"/>
    <m/>
  </r>
  <r>
    <x v="1019"/>
    <s v="Jarum hijab GP 50 (24)"/>
    <n v="1"/>
    <s v="5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jarumhijabgp502450boxuntana"/>
    <n v="50"/>
    <s v="BOX"/>
    <m/>
  </r>
  <r>
    <x v="0"/>
    <s v="Jarum jahit 902"/>
    <n v="0"/>
    <s v="6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rumjahit90260boxuntana"/>
    <n v="60"/>
    <s v="BOX"/>
    <m/>
  </r>
  <r>
    <x v="1020"/>
    <s v="Jarum monte besar"/>
    <n v="1"/>
    <s v="144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jarummontebesar1440pcuntana"/>
    <n v="1440"/>
    <s v="PCS"/>
    <m/>
  </r>
  <r>
    <x v="1021"/>
    <s v="Jarum Pentol Bunga No.1"/>
    <n v="4"/>
    <s v="50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jarumpentolbungano1500pcsuntana"/>
    <n v="500"/>
    <s v="PCS"/>
    <m/>
  </r>
  <r>
    <x v="0"/>
    <s v="Jarum pentol JJ 40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rumpentoljj40120lsuntana"/>
    <n v="120"/>
    <s v="LSN"/>
    <m/>
  </r>
  <r>
    <x v="1022"/>
    <s v="Jarum Pentol Mika (40)"/>
    <n v="74"/>
    <n v="1000"/>
    <n v="74"/>
    <n v="74"/>
    <m/>
    <m/>
    <n v="0"/>
    <n v="0"/>
    <s v=""/>
    <n v="0"/>
    <n v="74"/>
    <m/>
    <s v=""/>
    <n v="74"/>
    <m/>
    <s v=""/>
    <n v="74"/>
    <m/>
    <s v=""/>
    <n v="74"/>
    <m/>
    <s v=""/>
    <n v="74"/>
    <m/>
    <s v="jarumpentolmika401000untana"/>
    <n v="1000"/>
    <s v="PCS"/>
    <m/>
  </r>
  <r>
    <x v="1023"/>
    <s v="Jas Hujan 57 Karet Lengan Panjang"/>
    <n v="3"/>
    <s v="42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jashujan57karetlenganpanjang42lsnuntana"/>
    <n v="42"/>
    <s v="LSN"/>
    <m/>
  </r>
  <r>
    <x v="1024"/>
    <s v="Jas Hujan poncho B 201"/>
    <n v="1"/>
    <n v="1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jashujanponchob201100untana"/>
    <n v="100"/>
    <s v="PCS"/>
    <m/>
  </r>
  <r>
    <x v="1025"/>
    <s v="Jas Hujan Taslan Jaket Celana"/>
    <n v="7"/>
    <s v="30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jashujantaslanjaketcelana30lsnuntana"/>
    <n v="30"/>
    <s v="LSN"/>
    <m/>
  </r>
  <r>
    <x v="0"/>
    <s v="Jas Hujan Taslan Lg Panjang"/>
    <n v="0"/>
    <s v="4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jashujantaslanlgpanjang42lsnuntana"/>
    <n v="42"/>
    <s v="LSN"/>
    <m/>
  </r>
  <r>
    <x v="1026"/>
    <s v="Jepitan Enter Jep 107 (ETJ)"/>
    <n v="8"/>
    <n v="100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jepitanenterjep107etj10000untana"/>
    <n v="10000"/>
    <s v="PCS"/>
    <m/>
  </r>
  <r>
    <x v="1027"/>
    <s v="Jepitan Saja"/>
    <n v="35"/>
    <s v="10.000 pc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jepitansaja10000pcuntana"/>
    <n v="10"/>
    <s v="PCS"/>
    <m/>
  </r>
  <r>
    <x v="0"/>
    <s v="K lipat Fluorescent 12x12"/>
    <n v="0"/>
    <n v="1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lipatfluorescent12x121200untana"/>
    <n v="1200"/>
    <s v="PCS"/>
    <m/>
  </r>
  <r>
    <x v="0"/>
    <s v="K lipat Fluorescent 14x14"/>
    <n v="0"/>
    <n v="9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lipatfluorescent14x14900untana"/>
    <n v="900"/>
    <s v="PCS"/>
    <m/>
  </r>
  <r>
    <x v="0"/>
    <s v="K lipat Fluorescent 16x16"/>
    <n v="0"/>
    <n v="7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lipatfluorescent16x16750untana"/>
    <n v="750"/>
    <s v="PCS"/>
    <m/>
  </r>
  <r>
    <x v="0"/>
    <s v="K lipat Fluorescent 20x20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lipatfluorescent20x20500untana"/>
    <n v="500"/>
    <s v="PCS"/>
    <m/>
  </r>
  <r>
    <x v="1028"/>
    <s v="Kaca pembesar 8265"/>
    <n v="3"/>
    <s v="172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acapembesar82651728pcuntana"/>
    <n v="1728"/>
    <s v="PCS"/>
    <m/>
  </r>
  <r>
    <x v="1029"/>
    <s v="Kaca pembesar kunci SD 8848"/>
    <n v="1"/>
    <s v="1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acapembesarkuncisd8848160lsuntana"/>
    <n v="160"/>
    <s v="LSN"/>
    <m/>
  </r>
  <r>
    <x v="1030"/>
    <s v="Kaca pembesar N-37 75 D/H"/>
    <n v="3"/>
    <s v="18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acapembesarn3775dh180pcuntana"/>
    <n v="180"/>
    <s v="PCS"/>
    <m/>
  </r>
  <r>
    <x v="1031"/>
    <s v="Kaca pembesar TF 75+Rakit"/>
    <n v="3"/>
    <s v="1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acapembesartf75rakit10lsuntana"/>
    <n v="10"/>
    <s v="LSN"/>
    <m/>
  </r>
  <r>
    <x v="0"/>
    <s v="Kaca Pembesar TF Biasa 50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capembesartfbiasa5020lsnuntana"/>
    <n v="20"/>
    <s v="LSN"/>
    <m/>
  </r>
  <r>
    <x v="0"/>
    <s v="Kaca Pembesar TF Biasa 60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capembesartfbiasa6020lsnuntana"/>
    <n v="20"/>
    <s v="LSN"/>
    <m/>
  </r>
  <r>
    <x v="1032"/>
    <s v="Kaca pembesar+kompas 1000G F"/>
    <n v="7"/>
    <s v="504 set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acapembesarkompas1000gf504setuntana"/>
    <n v="504"/>
    <s v="SET"/>
    <m/>
  </r>
  <r>
    <x v="1033"/>
    <s v="Kantong buah Kenjoy"/>
    <n v="30"/>
    <s v="15 roll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kantongbuahkenjoy15rolluntana"/>
    <n v="15"/>
    <s v="ROL"/>
    <m/>
  </r>
  <r>
    <x v="0"/>
    <s v="Kantong OPP 18x36"/>
    <n v="0"/>
    <s v="7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ntongopp18x36700pakuntana"/>
    <n v="700"/>
    <s v="PAK"/>
    <m/>
  </r>
  <r>
    <x v="0"/>
    <s v="Kantong Opp 20x40"/>
    <n v="0"/>
    <n v="7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ntongopp20x40700untana"/>
    <n v="700"/>
    <s v="PCS"/>
    <m/>
  </r>
  <r>
    <x v="0"/>
    <s v="Kantong Opp 25x50"/>
    <n v="0"/>
    <s v="5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ntongopp25x50560pcuntana"/>
    <n v="560"/>
    <s v="PCS"/>
    <m/>
  </r>
  <r>
    <x v="1034"/>
    <s v="Kantong Plastik 18 x 36"/>
    <n v="11"/>
    <s v="1000 PC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kantongplastik18x361000pcsuntana"/>
    <n v="1000"/>
    <s v="PCS"/>
    <m/>
  </r>
  <r>
    <x v="1035"/>
    <s v="Kantong Plastik 20 x 40"/>
    <n v="7"/>
    <n v="7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antongplastik20x40700untana"/>
    <n v="700"/>
    <s v="PCS"/>
    <m/>
  </r>
  <r>
    <x v="1036"/>
    <s v="Kantong Plastik 25 x 50"/>
    <n v="6"/>
    <n v="56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kantongplastik25x50560untana"/>
    <n v="560"/>
    <s v="PCS"/>
    <m/>
  </r>
  <r>
    <x v="1037"/>
    <s v="Kantong plastik pita B CH"/>
    <n v="7"/>
    <n v="4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antongplastikpitabch400untana"/>
    <n v="400"/>
    <s v="PCS"/>
    <m/>
  </r>
  <r>
    <x v="1038"/>
    <s v="Kantong ultah kecil Disney"/>
    <n v="1"/>
    <n v="6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antongultahkecildisney600untana"/>
    <n v="600"/>
    <s v="PCS"/>
    <m/>
  </r>
  <r>
    <x v="1039"/>
    <s v="Karbon S/B double B"/>
    <n v="4"/>
    <s v="50 PAK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arbonsbdoubleb50pakuntana"/>
    <n v="50"/>
    <s v="PAK"/>
    <m/>
  </r>
  <r>
    <x v="0"/>
    <s v="Karet Bebek B"/>
    <n v="0"/>
    <s v="125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bebekb125pakuntana"/>
    <n v="125"/>
    <s v="PAK"/>
    <m/>
  </r>
  <r>
    <x v="0"/>
    <s v="Karet Cantik K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cantikk500untana"/>
    <n v="500"/>
    <s v="PCS"/>
    <m/>
  </r>
  <r>
    <x v="0"/>
    <s v="Karet Pentil (Anugrah Mandala)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pentilanugrahmandala20pakuntana"/>
    <n v="20"/>
    <s v="PAK"/>
    <m/>
  </r>
  <r>
    <x v="0"/>
    <s v="Karet Pentil 1/2 KG"/>
    <n v="0"/>
    <s v="2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pentil12kg20pkuntana"/>
    <n v="20"/>
    <s v="PAK"/>
    <m/>
  </r>
  <r>
    <x v="1040"/>
    <s v="Karet Pentil B Roda Mas"/>
    <n v="7"/>
    <s v="125 PAK"/>
    <n v="5"/>
    <n v="7"/>
    <m/>
    <m/>
    <n v="0"/>
    <n v="0"/>
    <s v=""/>
    <n v="0"/>
    <n v="7"/>
    <n v="5"/>
    <n v="-2"/>
    <n v="5"/>
    <m/>
    <s v=""/>
    <n v="5"/>
    <m/>
    <s v=""/>
    <n v="5"/>
    <m/>
    <s v=""/>
    <n v="5"/>
    <m/>
    <s v="karetpentilbrodamas125pakuntana"/>
    <n v="125"/>
    <s v="PAK"/>
    <m/>
  </r>
  <r>
    <x v="0"/>
    <s v="Karet pentil K"/>
    <n v="0"/>
    <s v="5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pentilk500pakuntana"/>
    <n v="500"/>
    <s v="PAK"/>
    <m/>
  </r>
  <r>
    <x v="1041"/>
    <s v="Karet Pentil k Bebek"/>
    <n v="1"/>
    <n v="5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aretpentilkbebek500untana"/>
    <n v="500"/>
    <s v="PCS"/>
    <m/>
  </r>
  <r>
    <x v="1042"/>
    <s v="Karet Pentil k Roda Mas"/>
    <n v="9"/>
    <s v="500 BOX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karetpentilkrodamas500boxuntana"/>
    <n v="500"/>
    <s v="BOX"/>
    <m/>
  </r>
  <r>
    <x v="1043"/>
    <s v="Karet Pentil Legenda k"/>
    <n v="1"/>
    <n v="6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aretpentillegendak600untana"/>
    <n v="600"/>
    <s v="PCS"/>
    <m/>
  </r>
  <r>
    <x v="0"/>
    <s v="Karet Pentil Seri Swan B"/>
    <n v="0"/>
    <s v="125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pentilseriswanb125pakuntana"/>
    <n v="125"/>
    <s v="PAK"/>
    <m/>
  </r>
  <r>
    <x v="0"/>
    <s v="Karet putih (A Mandala)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etputihamandala20pakuntana"/>
    <n v="20"/>
    <s v="PAK"/>
    <m/>
  </r>
  <r>
    <x v="0"/>
    <s v="Kartu absen Kojiko"/>
    <n v="1"/>
    <n v="100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kartuabsenkojiko100untana"/>
    <n v="100"/>
    <s v="PCS"/>
    <m/>
  </r>
  <r>
    <x v="1044"/>
    <s v="Kartu Nama Fancy Holo"/>
    <n v="3"/>
    <n v="378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artunamafancyholo3780untana"/>
    <n v="3780"/>
    <s v="PCS"/>
    <m/>
  </r>
  <r>
    <x v="1045"/>
    <s v="Kartu Nama Fancy Holo"/>
    <n v="8"/>
    <n v="252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kartunamafancyholo2520untana"/>
    <n v="2520"/>
    <s v="PCS"/>
    <m/>
  </r>
  <r>
    <x v="1046"/>
    <s v="Kartu Nama Mika B4"/>
    <n v="3"/>
    <s v="500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artunamamikab45000pcsuntana"/>
    <n v="5000"/>
    <s v="PCS"/>
    <m/>
  </r>
  <r>
    <x v="0"/>
    <s v="Kartu Stock Folio B"/>
    <n v="0"/>
    <s v="1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foliob10pakuntana"/>
    <n v="10"/>
    <s v="PAK"/>
    <m/>
  </r>
  <r>
    <x v="0"/>
    <s v="Kartu Stock Folio Hj"/>
    <n v="0"/>
    <s v="1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foliohj10pakuntana"/>
    <n v="10"/>
    <s v="PAK"/>
    <m/>
  </r>
  <r>
    <x v="0"/>
    <s v="Kartu Stock Folio K"/>
    <n v="0"/>
    <s v="1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foliok10pakuntana"/>
    <n v="10"/>
    <s v="PAK"/>
    <m/>
  </r>
  <r>
    <x v="0"/>
    <s v="Kartu Stock Folio M"/>
    <n v="0"/>
    <s v="1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foliom10pakuntana"/>
    <n v="10"/>
    <s v="PAK"/>
    <m/>
  </r>
  <r>
    <x v="0"/>
    <s v="Kartu Stock Folio P"/>
    <n v="0"/>
    <s v="1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foliop10pakuntana"/>
    <n v="10"/>
    <s v="PAK"/>
    <m/>
  </r>
  <r>
    <x v="0"/>
    <s v="Kartu stock Kwarto B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b20pakuntana"/>
    <n v="20"/>
    <s v="PAK"/>
    <m/>
  </r>
  <r>
    <x v="0"/>
    <s v="Kartu stock Kwarto Hj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hj20pakuntana"/>
    <n v="20"/>
    <s v="PAK"/>
    <m/>
  </r>
  <r>
    <x v="0"/>
    <s v="Kartu stock Kwarto K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k20pakuntana"/>
    <n v="20"/>
    <s v="PAK"/>
    <m/>
  </r>
  <r>
    <x v="0"/>
    <s v="Kartu Stock Kwarto M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m20pakuntana"/>
    <n v="20"/>
    <s v="PAK"/>
    <m/>
  </r>
  <r>
    <x v="0"/>
    <s v="Kartu stock Kwarto P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p20pakuntana"/>
    <n v="20"/>
    <s v="PAK"/>
    <m/>
  </r>
  <r>
    <x v="0"/>
    <s v="Kartu stock Kwarto P (FAKTUR)"/>
    <n v="0"/>
    <s v="2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stockkwartopfaktur20pakuntana"/>
    <n v="20"/>
    <s v="PAK"/>
    <m/>
  </r>
  <r>
    <x v="1047"/>
    <s v="Kartu Ucapan Anjing(84)"/>
    <n v="9"/>
    <s v="22 Disp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kartuucapananjing8422dispuntana"/>
    <n v="22"/>
    <s v="DISP"/>
    <m/>
  </r>
  <r>
    <x v="0"/>
    <s v="Kartu Undangan anak alpindo"/>
    <n v="0"/>
    <s v="4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undangananakalpindo4000pcuntana"/>
    <n v="4000"/>
    <s v="PCS"/>
    <m/>
  </r>
  <r>
    <x v="0"/>
    <s v="Kartu Undangan Anak B (TB)"/>
    <n v="0"/>
    <n v="4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undangananakbtb4000untana"/>
    <n v="4000"/>
    <s v="PCS"/>
    <m/>
  </r>
  <r>
    <x v="0"/>
    <s v="Kartu Undangan anak Deluxe"/>
    <n v="0"/>
    <s v="200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undangananakdeluxe2000pkuntana"/>
    <n v="2000"/>
    <s v="PAK"/>
    <m/>
  </r>
  <r>
    <x v="0"/>
    <s v="Kartu Undangan UTN Panjang"/>
    <n v="0"/>
    <n v="25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artuundanganutnpanjang2520untana"/>
    <n v="2520"/>
    <s v="PCS"/>
    <m/>
  </r>
  <r>
    <x v="1048"/>
    <s v="Kawat potong warna emas"/>
    <n v="1"/>
    <s v="1200 p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awatpotongwarnaemas1200pkuntana"/>
    <n v="1200"/>
    <s v="PAK"/>
    <m/>
  </r>
  <r>
    <x v="1049"/>
    <s v="Kemoceng Panjang Duster"/>
    <n v="1"/>
    <s v="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emocengpanjangduster200pcsuntana"/>
    <n v="200"/>
    <s v="PCS"/>
    <m/>
  </r>
  <r>
    <x v="0"/>
    <s v="Kemoceng Plastik Kecil (B5109) TEBAL"/>
    <n v="0"/>
    <s v="5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n v="500"/>
    <s v="PCS"/>
    <m/>
  </r>
  <r>
    <x v="0"/>
    <s v="Kertas Kado 50-70 Metalik"/>
    <n v="1"/>
    <s v="10 rim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kertaskado5070metalik10rimuntana"/>
    <n v="10"/>
    <s v="RIM"/>
    <m/>
  </r>
  <r>
    <x v="1050"/>
    <s v="Kertas Kado 70-100 bening polos"/>
    <n v="7"/>
    <s v="5 rim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ertaskado70100beningpolos5rimuntana"/>
    <n v="5"/>
    <s v="RIM"/>
    <m/>
  </r>
  <r>
    <x v="1051"/>
    <s v="Kertas Kado Holo (GLXY) Kn/ Mr/ Br"/>
    <n v="7"/>
    <s v="5000 lbr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n v="5000"/>
    <s v="LBR"/>
    <m/>
  </r>
  <r>
    <x v="0"/>
    <s v="Kertas Kado Holo 3 Dimensi (AN)"/>
    <n v="4"/>
    <s v="10 rim"/>
    <n v="0"/>
    <n v="4"/>
    <m/>
    <m/>
    <n v="0"/>
    <n v="0"/>
    <s v=""/>
    <n v="0"/>
    <n v="4"/>
    <n v="0"/>
    <n v="-4"/>
    <n v="0"/>
    <m/>
    <s v=""/>
    <n v="0"/>
    <m/>
    <s v=""/>
    <n v="0"/>
    <m/>
    <s v=""/>
    <n v="0"/>
    <m/>
    <s v="kertaskadoholo3dimensian10rimuntana"/>
    <n v="10"/>
    <s v="RIM"/>
    <m/>
  </r>
  <r>
    <x v="1052"/>
    <s v="Kertas Kado Holo motif 50x70"/>
    <n v="60"/>
    <s v="10 rim"/>
    <n v="91"/>
    <n v="60"/>
    <m/>
    <m/>
    <n v="0"/>
    <n v="0"/>
    <s v=""/>
    <n v="0"/>
    <n v="60"/>
    <n v="91"/>
    <n v="31"/>
    <n v="91"/>
    <m/>
    <s v=""/>
    <n v="91"/>
    <m/>
    <s v=""/>
    <n v="91"/>
    <m/>
    <s v=""/>
    <n v="91"/>
    <m/>
    <s v="kertaskadoholomotif50x7010rimuntana"/>
    <n v="10"/>
    <s v="RIM"/>
    <m/>
  </r>
  <r>
    <x v="0"/>
    <s v="Kertas Kado Holo motif polos PHS"/>
    <n v="15"/>
    <s v="10 rim"/>
    <n v="0"/>
    <n v="15"/>
    <m/>
    <m/>
    <n v="0"/>
    <n v="0"/>
    <s v=""/>
    <n v="0"/>
    <n v="15"/>
    <n v="0"/>
    <n v="-15"/>
    <n v="0"/>
    <m/>
    <s v=""/>
    <n v="0"/>
    <m/>
    <s v=""/>
    <n v="0"/>
    <m/>
    <s v=""/>
    <n v="0"/>
    <m/>
    <s v="kertaskadoholomotifpolosphs10rimuntana"/>
    <n v="10"/>
    <s v="RIM"/>
    <m/>
  </r>
  <r>
    <x v="0"/>
    <s v="Kertas Kado HVS"/>
    <n v="0"/>
    <s v="2 rim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kadohvs2rimuntana"/>
    <n v="2"/>
    <s v="RIM"/>
    <m/>
  </r>
  <r>
    <x v="1053"/>
    <s v="Kertas Kado Import(GD)/ Natal(3)/ Cmpr(8)"/>
    <n v="11"/>
    <s v="60 pk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n v="60"/>
    <s v="PAK"/>
    <m/>
  </r>
  <r>
    <x v="0"/>
    <s v="Kertas Krep Jersy"/>
    <n v="0"/>
    <n v="235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krepjersy235untana"/>
    <n v="235"/>
    <s v="PCS"/>
    <m/>
  </r>
  <r>
    <x v="0"/>
    <s v="Kertas Krep Koala Mix"/>
    <n v="0"/>
    <s v="27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krepkoalamix270pakuntana"/>
    <n v="270"/>
    <s v="PAK"/>
    <m/>
  </r>
  <r>
    <x v="0"/>
    <s v="Kertas Krep m/p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krepmp240untana"/>
    <n v="240"/>
    <s v="PCS"/>
    <m/>
  </r>
  <r>
    <x v="0"/>
    <s v="Kertas Krep mix koala"/>
    <n v="0"/>
    <n v="27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krepmixkoala270untana"/>
    <n v="270"/>
    <s v="PCS"/>
    <m/>
  </r>
  <r>
    <x v="0"/>
    <s v="Kertas lipat Fluorescent 16 x 16"/>
    <n v="0"/>
    <n v="7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lipatfluorescent16x16750untana"/>
    <n v="750"/>
    <s v="PCS"/>
    <m/>
  </r>
  <r>
    <x v="0"/>
    <s v="Kertas Lipat Fluorescent 20 x 20"/>
    <n v="0"/>
    <n v="5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lipatfluorescent20x20580untana"/>
    <n v="580"/>
    <s v="PCS"/>
    <m/>
  </r>
  <r>
    <x v="1054"/>
    <s v="Kertas Lipat origami 16x16 (7307 Korea) Princess/ WTP / Snow White"/>
    <n v="4"/>
    <s v="9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n v="900"/>
    <s v="PCS"/>
    <m/>
  </r>
  <r>
    <x v="1055"/>
    <s v="Kertas Lipat Origami Alfa Fluorescent 12 x 12"/>
    <n v="2"/>
    <n v="1200"/>
    <n v="1"/>
    <n v="2"/>
    <m/>
    <m/>
    <n v="0"/>
    <n v="0"/>
    <s v=""/>
    <n v="0"/>
    <n v="2"/>
    <n v="1"/>
    <n v="-1"/>
    <n v="1"/>
    <m/>
    <s v=""/>
    <n v="1"/>
    <m/>
    <s v=""/>
    <n v="1"/>
    <m/>
    <s v=""/>
    <n v="1"/>
    <m/>
    <s v="kertaslipatorigamialfafluorescent12x121200untana"/>
    <n v="1200"/>
    <s v="PCS"/>
    <m/>
  </r>
  <r>
    <x v="0"/>
    <s v="Kertas Lipat Origami Alfa Fluorescent 14 x 14"/>
    <n v="0"/>
    <n v="9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n v="900"/>
    <s v="PCS"/>
    <m/>
  </r>
  <r>
    <x v="0"/>
    <s v="Kertas Lipat Origami Alfa Fluorescent 16 x 16"/>
    <n v="0"/>
    <n v="7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rtaslipatorigamialfafluorescent16x16750untana"/>
    <n v="750"/>
    <s v="PCS"/>
    <m/>
  </r>
  <r>
    <x v="1056"/>
    <s v="Kertas Lipat Origami Alfa Fluorescent 20 x 20"/>
    <n v="4"/>
    <n v="5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ertaslipatorigamialfafluorescent20x20500untana"/>
    <n v="500"/>
    <s v="PCS"/>
    <m/>
  </r>
  <r>
    <x v="1057"/>
    <s v="Kertas Lipat origami C 037"/>
    <n v="9"/>
    <n v="60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kertaslipatorigamic037600untana"/>
    <n v="600"/>
    <s v="PCS"/>
    <m/>
  </r>
  <r>
    <x v="1058"/>
    <s v="Kertas Lipat origami HL 305"/>
    <n v="4"/>
    <s v="27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ertaslipatorigamihl305270pcuntana"/>
    <n v="270"/>
    <s v="PCS"/>
    <m/>
  </r>
  <r>
    <x v="1059"/>
    <s v="Kertas Lipat origami Z 003"/>
    <n v="1"/>
    <s v="32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ertaslipatorigamiz003320pcsuntana"/>
    <n v="320"/>
    <s v="PCS"/>
    <m/>
  </r>
  <r>
    <x v="1060"/>
    <s v="Kertas Lipat Sukung 12 x 12 IF"/>
    <n v="28"/>
    <n v="1200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kertaslipatsukung12x12if1200untana"/>
    <n v="1200"/>
    <s v="PCS"/>
    <m/>
  </r>
  <r>
    <x v="1061"/>
    <s v="Kertas Lipat Sukung 14 x 14 IF"/>
    <n v="10"/>
    <n v="900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n v="900"/>
    <s v="PCS"/>
    <m/>
  </r>
  <r>
    <x v="1062"/>
    <s v="Kertas Lipat yasama motif 12 Dpn"/>
    <n v="1"/>
    <s v="1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n v="1200"/>
    <s v="PCS"/>
    <m/>
  </r>
  <r>
    <x v="1063"/>
    <s v="Kertas origami mewarnai "/>
    <n v="5"/>
    <n v="120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kertasorigamimewarnai1200untana"/>
    <n v="1200"/>
    <s v="PCS"/>
    <m/>
  </r>
  <r>
    <x v="1064"/>
    <s v="Kertas origami mewarnai "/>
    <n v="1"/>
    <n v="10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ertasorigamimewarnai1000untana"/>
    <n v="1000"/>
    <s v="PCS"/>
    <m/>
  </r>
  <r>
    <x v="0"/>
    <s v="Key ring Debozz DBKC 003"/>
    <n v="0"/>
    <s v="9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eyringdebozzdbkc00396boxuntana"/>
    <n v="96"/>
    <s v="BOX"/>
    <m/>
  </r>
  <r>
    <x v="1065"/>
    <s v="Kompas DL 45-3(gold)"/>
    <n v="18"/>
    <s v="144 pc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kompasdl453gold144pcuntana"/>
    <n v="144"/>
    <s v="PCS"/>
    <m/>
  </r>
  <r>
    <x v="1066"/>
    <s v="Ks. Set 6F 65"/>
    <n v="4"/>
    <n v="48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sset6f65480untana"/>
    <n v="480"/>
    <s v="PCS"/>
    <m/>
  </r>
  <r>
    <x v="1067"/>
    <s v="Ks. Set 6F 77"/>
    <n v="2"/>
    <n v="48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ksset6f77480untana"/>
    <n v="480"/>
    <s v="PCS"/>
    <m/>
  </r>
  <r>
    <x v="1068"/>
    <s v="Ks. Set ABG Erica 0288(14)/ 0299(9)"/>
    <n v="23"/>
    <s v="72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n v="72"/>
    <s v="LSN"/>
    <m/>
  </r>
  <r>
    <x v="1069"/>
    <s v="Ks. Set Bonrks Beauty III"/>
    <n v="2"/>
    <s v="5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kssetbonrksbeautyiii56lsuntana"/>
    <n v="56"/>
    <s v="LSN"/>
    <m/>
  </r>
  <r>
    <x v="1070"/>
    <s v="Ks. Set F4 G &amp; G Zodiac 1621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f4g&amp;gzodiac1621100lsuntana"/>
    <n v="100"/>
    <s v="LSN"/>
    <m/>
  </r>
  <r>
    <x v="1071"/>
    <s v="Ks. Set F4+Data Pribadi"/>
    <n v="1"/>
    <s v="1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f4datapribadi120lsuntana"/>
    <n v="120"/>
    <s v="LSN"/>
    <m/>
  </r>
  <r>
    <x v="1072"/>
    <s v="Ks. Set F4+Sticker Silvia"/>
    <n v="13"/>
    <s v="96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kssetf4stickersilvia96lsuntana"/>
    <n v="96"/>
    <s v="LSN"/>
    <m/>
  </r>
  <r>
    <x v="1073"/>
    <s v="Ks. Set Fancy MCN "/>
    <n v="7"/>
    <s v="8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ssetfancymcn84lsuntana"/>
    <n v="84"/>
    <s v="LSN"/>
    <m/>
  </r>
  <r>
    <x v="1074"/>
    <s v="Ks. Set Garfield"/>
    <n v="12"/>
    <s v="6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kssetgarfield60lsuntana"/>
    <n v="60"/>
    <s v="LSN"/>
    <m/>
  </r>
  <r>
    <x v="1075"/>
    <s v="Ks. Set Hk Mill 2000"/>
    <n v="3"/>
    <s v="7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ssethkmill200072lsuntana"/>
    <n v="72"/>
    <s v="LSN"/>
    <m/>
  </r>
  <r>
    <x v="1076"/>
    <s v="Ks. Set Menara Bunga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menarabunga100lsuntana"/>
    <n v="100"/>
    <s v="LSN"/>
    <m/>
  </r>
  <r>
    <x v="1077"/>
    <s v="Ks. Set Monroe"/>
    <n v="1"/>
    <s v="8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monroe80lsuntana"/>
    <n v="80"/>
    <s v="LSN"/>
    <m/>
  </r>
  <r>
    <x v="1078"/>
    <s v="Ks. Set Monroe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monroe40lsuntana"/>
    <n v="40"/>
    <s v="LSN"/>
    <m/>
  </r>
  <r>
    <x v="1079"/>
    <s v="Ks. Set Pipy &amp; Friend"/>
    <n v="1"/>
    <s v="7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ssetpipy&amp;friend72lsuntana"/>
    <n v="72"/>
    <s v="LSN"/>
    <m/>
  </r>
  <r>
    <x v="1080"/>
    <s v="Kuas Atorna no 11"/>
    <n v="2"/>
    <s v="1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kuasatornano11100lsuntana"/>
    <n v="100"/>
    <s v="LSN"/>
    <m/>
  </r>
  <r>
    <x v="1081"/>
    <s v="Kuas Atorna no 8"/>
    <n v="3"/>
    <s v="1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uasatornano8100lsuntana"/>
    <n v="100"/>
    <s v="LSN"/>
    <m/>
  </r>
  <r>
    <x v="1082"/>
    <s v="Kuas Atorna no 9"/>
    <n v="4"/>
    <s v="1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uasatornano9100lsuntana"/>
    <n v="100"/>
    <s v="LSN"/>
    <m/>
  </r>
  <r>
    <x v="1083"/>
    <s v="Kuas Cat 005 (6 pc)"/>
    <n v="1"/>
    <s v="480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uascat0056pc480setuntana"/>
    <n v="480"/>
    <s v="SET"/>
    <m/>
  </r>
  <r>
    <x v="1084"/>
    <s v="Kuas Cat 251-12H"/>
    <n v="3"/>
    <s v="240 set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kuascat25112h240setuntana"/>
    <n v="240"/>
    <s v="SET"/>
    <m/>
  </r>
  <r>
    <x v="1085"/>
    <s v="Kuas Cat H 4 POAI"/>
    <n v="8"/>
    <s v="216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kuascath4poai216pcuntana"/>
    <n v="216"/>
    <s v="PCS"/>
    <m/>
  </r>
  <r>
    <x v="0"/>
    <s v="Kuas enter 929-1"/>
    <n v="0"/>
    <s v="2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uasenter9291200lsuntana"/>
    <n v="200"/>
    <s v="LSN"/>
    <m/>
  </r>
  <r>
    <x v="0"/>
    <s v="Kuas enter 929-2"/>
    <n v="0"/>
    <s v="2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uasenter9292200lsuntana"/>
    <n v="200"/>
    <s v="LSN"/>
    <m/>
  </r>
  <r>
    <x v="1086"/>
    <s v="Kuas enter no 8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uasenterno8100lsuntana"/>
    <n v="100"/>
    <s v="LSN"/>
    <m/>
  </r>
  <r>
    <x v="1087"/>
    <s v="Kuas enter Set 1929"/>
    <n v="5"/>
    <s v="200 set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kuasenterset1929200setuntana"/>
    <n v="200"/>
    <s v="SET"/>
    <m/>
  </r>
  <r>
    <x v="1088"/>
    <s v="Kuas Infico no 6"/>
    <n v="4"/>
    <s v="2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uasinficono6200lsuntana"/>
    <n v="200"/>
    <s v="LSN"/>
    <m/>
  </r>
  <r>
    <x v="1089"/>
    <s v="Kuas Mofie CB 02 kecil"/>
    <n v="1"/>
    <s v="2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uasmofiecb02kecil2000pcuntana"/>
    <n v="2000"/>
    <s v="PCS"/>
    <m/>
  </r>
  <r>
    <x v="1090"/>
    <s v="Kuas Montana no 1"/>
    <n v="4"/>
    <s v="2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uasmontanano1200lsuntana"/>
    <n v="200"/>
    <s v="LSN"/>
    <m/>
  </r>
  <r>
    <x v="1091"/>
    <s v="Kuas Montana no 2"/>
    <n v="10"/>
    <s v="100 box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kuasmontanano2100boxuntana"/>
    <n v="100"/>
    <s v="BOX"/>
    <m/>
  </r>
  <r>
    <x v="1092"/>
    <s v="Kuas Montana no 3"/>
    <n v="5"/>
    <s v="100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kuasmontanano3100boxuntana"/>
    <n v="100"/>
    <s v="BOX"/>
    <m/>
  </r>
  <r>
    <x v="1093"/>
    <s v="Kuas Montana no 4"/>
    <n v="5"/>
    <s v="100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kuasmontanano4100boxuntana"/>
    <n v="100"/>
    <s v="BOX"/>
    <m/>
  </r>
  <r>
    <x v="1094"/>
    <s v="Kuas Montana no 5"/>
    <n v="8"/>
    <s v="75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kuasmontanano575boxuntana"/>
    <n v="75"/>
    <s v="BOX"/>
    <m/>
  </r>
  <r>
    <x v="1095"/>
    <s v="Kuas Montana no 6"/>
    <n v="9"/>
    <s v="75 box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kuasmontanano675boxuntana"/>
    <n v="75"/>
    <s v="BOX"/>
    <m/>
  </r>
  <r>
    <x v="1096"/>
    <s v="Kuas pagoda 251-8"/>
    <n v="2"/>
    <s v="25 gr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kuaspagoda251825gruntana"/>
    <n v="25"/>
    <s v="GRS"/>
    <m/>
  </r>
  <r>
    <x v="1097"/>
    <s v="Kuas pagoda 5(2)/ 6(2)"/>
    <n v="4"/>
    <s v="25 gro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kuaspagoda526225grosuntana"/>
    <n v="25"/>
    <s v="GRS"/>
    <m/>
  </r>
  <r>
    <x v="0"/>
    <s v="Kuas Pagoda no 1 (251-1)"/>
    <n v="0"/>
    <s v="25 gr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uaspagodano1251125gruntana"/>
    <n v="25"/>
    <s v="GRS"/>
    <m/>
  </r>
  <r>
    <x v="1098"/>
    <s v="Kuas pagoda no 11"/>
    <n v="2"/>
    <s v="15 gro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kuaspagodano1115grosuntana"/>
    <n v="15"/>
    <s v="GRS"/>
    <m/>
  </r>
  <r>
    <x v="1099"/>
    <s v="Kuas pagoda set 1928"/>
    <n v="7"/>
    <s v="48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kuaspagodaset1928480pcuntana"/>
    <n v="480"/>
    <s v="PCS"/>
    <m/>
  </r>
  <r>
    <x v="1100"/>
    <s v="Kuas PBB 1110 Pagoda"/>
    <n v="4"/>
    <s v="20 gr"/>
    <n v="3"/>
    <n v="4"/>
    <n v="3"/>
    <m/>
    <n v="0"/>
    <n v="0"/>
    <n v="-1"/>
    <n v="-1"/>
    <n v="3"/>
    <m/>
    <s v=""/>
    <n v="3"/>
    <m/>
    <s v=""/>
    <n v="3"/>
    <m/>
    <s v=""/>
    <n v="3"/>
    <m/>
    <s v=""/>
    <n v="3"/>
    <m/>
    <s v="kuaspbb1110pagoda20gruntana"/>
    <n v="20"/>
    <s v="GRS"/>
    <m/>
  </r>
  <r>
    <x v="1101"/>
    <s v="Kuas PBB 1111 Pagoda"/>
    <n v="5"/>
    <s v="15 gr"/>
    <n v="4"/>
    <n v="5"/>
    <n v="4"/>
    <m/>
    <n v="0"/>
    <n v="0"/>
    <n v="-1"/>
    <n v="-1"/>
    <n v="4"/>
    <m/>
    <s v=""/>
    <n v="4"/>
    <m/>
    <s v=""/>
    <n v="4"/>
    <m/>
    <s v=""/>
    <n v="4"/>
    <m/>
    <s v=""/>
    <n v="4"/>
    <m/>
    <s v="kuaspbb1111pagoda15gruntana"/>
    <n v="15"/>
    <s v="GRS"/>
    <m/>
  </r>
  <r>
    <x v="1102"/>
    <s v="Kuas TF 2620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kuastf2620240untana"/>
    <n v="240"/>
    <s v="PCS"/>
    <m/>
  </r>
  <r>
    <x v="0"/>
    <s v="Kuas TF ART 2023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uastfart2023240pcsuntana"/>
    <n v="240"/>
    <s v="PCS"/>
    <m/>
  </r>
  <r>
    <x v="0"/>
    <s v="Kuas Walito 6626"/>
    <n v="0"/>
    <s v="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kuaswalito6626600pcsuntana"/>
    <n v="600"/>
    <s v="PCS"/>
    <m/>
  </r>
  <r>
    <x v="1103"/>
    <s v="Kuas/ Brush E02"/>
    <n v="1"/>
    <s v="6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kuasbrushe02600pcuntana"/>
    <n v="600"/>
    <s v="PCS"/>
    <m/>
  </r>
  <r>
    <x v="1104"/>
    <s v="KUT MCN besar"/>
    <n v="5"/>
    <s v="23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kutmcnbesar230lsuntana"/>
    <n v="230"/>
    <s v="LSN"/>
    <m/>
  </r>
  <r>
    <x v="1105"/>
    <s v="L Leaf A5 100 FR"/>
    <n v="4"/>
    <n v="36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leafa5100fr360untana"/>
    <n v="360"/>
    <s v="PCS"/>
    <m/>
  </r>
  <r>
    <x v="1106"/>
    <s v="L Leaf A5 100 HK"/>
    <n v="3"/>
    <n v="36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lleafa5100hk360untana"/>
    <n v="360"/>
    <s v="PCS"/>
    <m/>
  </r>
  <r>
    <x v="1107"/>
    <s v="L Leaf A5 100 Hologram AV(15)"/>
    <n v="15"/>
    <n v="60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lleafa5100hologramav15600untana"/>
    <n v="600"/>
    <s v="PCS"/>
    <m/>
  </r>
  <r>
    <x v="1108"/>
    <s v="L Leaf A5 100 Hologram Car"/>
    <n v="1"/>
    <n v="6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100hologramcar600untana"/>
    <n v="600"/>
    <s v="PCS"/>
    <m/>
  </r>
  <r>
    <x v="0"/>
    <s v="L Leaf A5 100 LBR Koala MTK Strimin"/>
    <n v="0"/>
    <n v="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100lbrkoalamtkstrimin60untana"/>
    <n v="60"/>
    <s v="PCS"/>
    <m/>
  </r>
  <r>
    <x v="0"/>
    <s v="L Leaf A5 100 Rainbow polos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100rainbowpolos160pcuntana"/>
    <n v="160"/>
    <s v="PCS"/>
    <m/>
  </r>
  <r>
    <x v="1109"/>
    <s v="L Leaf A5 100 TSUM"/>
    <n v="3"/>
    <n v="36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lleafa5100tsum360untana"/>
    <n v="360"/>
    <s v="PCS"/>
    <m/>
  </r>
  <r>
    <x v="1110"/>
    <s v="L Leaf A5 100 vintage"/>
    <n v="4"/>
    <s v="36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leafa5100vintage360pcuntana"/>
    <n v="360"/>
    <s v="PCS"/>
    <m/>
  </r>
  <r>
    <x v="0"/>
    <s v="L Leaf A5 100 vintage gasta/ Frozen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n v="360"/>
    <s v="PCS"/>
    <m/>
  </r>
  <r>
    <x v="1111"/>
    <s v="L Leaf A5 1213 paint"/>
    <n v="4"/>
    <n v="72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leafa51213paint720untana"/>
    <n v="720"/>
    <s v="PCS"/>
    <m/>
  </r>
  <r>
    <x v="0"/>
    <s v="L Leaf A5 50 MTK kotak b"/>
    <n v="0"/>
    <n v="3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50mtkkotakb300untana"/>
    <n v="300"/>
    <s v="PCS"/>
    <m/>
  </r>
  <r>
    <x v="0"/>
    <s v="L Leaf A5 50 rainbow garis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50rainbowgaris200untana"/>
    <n v="200"/>
    <s v="PCS"/>
    <m/>
  </r>
  <r>
    <x v="1112"/>
    <s v="L Leaf A5 biasa minion"/>
    <n v="1"/>
    <n v="72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biasaminion720untana"/>
    <n v="720"/>
    <s v="PCS"/>
    <m/>
  </r>
  <r>
    <x v="1113"/>
    <s v="L Leaf A5 Fancy 20 lb Cpr JK"/>
    <n v="5"/>
    <n v="72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lleafa5fancy20lbcprjk720untana"/>
    <n v="720"/>
    <s v="PCS"/>
    <m/>
  </r>
  <r>
    <x v="1114"/>
    <s v="L Leaf A5 Fancy Ps Asiong"/>
    <n v="3"/>
    <s v="7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lleafa5fancypsasiong720pcuntana"/>
    <n v="720"/>
    <s v="PCS"/>
    <m/>
  </r>
  <r>
    <x v="1115"/>
    <s v="L Leaf A5 Fancy+Sticker"/>
    <n v="1"/>
    <s v="7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fancysticker720pcuntana"/>
    <n v="720"/>
    <s v="PCS"/>
    <m/>
  </r>
  <r>
    <x v="1116"/>
    <s v="L Leaf A5 Holo Alfa campur"/>
    <n v="26"/>
    <n v="480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lleafa5holoalfacampur480untana"/>
    <n v="480"/>
    <s v="PCS"/>
    <m/>
  </r>
  <r>
    <x v="1117"/>
    <s v="L Leaf A5 Holo plong pony, Hk, car Biodata"/>
    <n v="2"/>
    <n v="6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n v="600"/>
    <s v="PCS"/>
    <m/>
  </r>
  <r>
    <x v="0"/>
    <s v="L Leaf A5 Holo+Sticker"/>
    <n v="0"/>
    <s v="7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holosticker720pcuntana"/>
    <n v="720"/>
    <s v="PCS"/>
    <m/>
  </r>
  <r>
    <x v="1118"/>
    <s v="L Leaf A5 plong Hk"/>
    <n v="14"/>
    <n v="480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lleafa5plonghk480untana"/>
    <n v="480"/>
    <s v="PCS"/>
    <m/>
  </r>
  <r>
    <x v="1119"/>
    <s v="L Leaf A5 plong Holo IQ"/>
    <n v="2"/>
    <n v="6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leafa5plongholoiq600untana"/>
    <n v="600"/>
    <s v="PCS"/>
    <m/>
  </r>
  <r>
    <x v="1120"/>
    <s v="L Leaf A5 plong Holo Snow White"/>
    <n v="2"/>
    <n v="6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leafa5plongholosnowwhite600untana"/>
    <n v="600"/>
    <s v="PCS"/>
    <m/>
  </r>
  <r>
    <x v="1121"/>
    <s v="L Leaf A5 plong Holo Sofia(3) BB Smart(3)"/>
    <n v="6"/>
    <n v="60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n v="600"/>
    <s v="PCS"/>
    <m/>
  </r>
  <r>
    <x v="1122"/>
    <s v="L Leaf A5 plong monster"/>
    <n v="1"/>
    <n v="48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plongmonster480untana"/>
    <n v="480"/>
    <s v="PCS"/>
    <m/>
  </r>
  <r>
    <x v="1123"/>
    <s v="L Leaf A5 plong QF"/>
    <n v="1"/>
    <n v="6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plongqf600untana"/>
    <n v="600"/>
    <s v="PCS"/>
    <m/>
  </r>
  <r>
    <x v="1124"/>
    <s v="L Leaf A5 plong Sofia"/>
    <n v="17"/>
    <n v="480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lleafa5plongsofia480untana"/>
    <n v="480"/>
    <s v="PCS"/>
    <m/>
  </r>
  <r>
    <x v="1125"/>
    <s v="L Leaf A5 plong Zodiak"/>
    <n v="53"/>
    <n v="480"/>
    <n v="53"/>
    <n v="53"/>
    <m/>
    <m/>
    <n v="0"/>
    <n v="0"/>
    <s v=""/>
    <n v="0"/>
    <n v="53"/>
    <m/>
    <s v=""/>
    <n v="53"/>
    <m/>
    <s v=""/>
    <n v="53"/>
    <m/>
    <s v=""/>
    <n v="53"/>
    <m/>
    <s v=""/>
    <n v="53"/>
    <m/>
    <s v="lleafa5plongzodiak480untana"/>
    <n v="480"/>
    <s v="PCS"/>
    <m/>
  </r>
  <r>
    <x v="0"/>
    <s v="L Leaf A5 polos Alfa 50 lb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polosalfa50lb240untana"/>
    <n v="240"/>
    <s v="PCS"/>
    <m/>
  </r>
  <r>
    <x v="1126"/>
    <s v="L Leaf A5-100 lbr Garis Tulis Halus"/>
    <n v="1"/>
    <s v="150 PA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a5100lbrgaristulishalus150pakuntana"/>
    <n v="150"/>
    <s v="PAK"/>
    <m/>
  </r>
  <r>
    <x v="0"/>
    <s v="L Leaf A5-100 lbr Koala MTK"/>
    <n v="0"/>
    <s v="15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100lbrkoalamtk150pakuntana"/>
    <n v="150"/>
    <s v="PAK"/>
    <m/>
  </r>
  <r>
    <x v="0"/>
    <s v="L Leaf A5-100lbr Doted Titik"/>
    <n v="0"/>
    <s v="16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100lbrdotedtitik160pakuntana"/>
    <n v="160"/>
    <s v="PAK"/>
    <m/>
  </r>
  <r>
    <x v="0"/>
    <s v="L Leaf A5-50 lbr Koala MTK"/>
    <n v="0"/>
    <s v="3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a550lbrkoalamtk300pakuntana"/>
    <n v="300"/>
    <s v="PAK"/>
    <m/>
  </r>
  <r>
    <x v="1127"/>
    <s v="L Leaf A5-50lbr Doted Titik"/>
    <n v="8"/>
    <s v="200 PAK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lleafa550lbrdotedtitik200pakuntana"/>
    <n v="200"/>
    <s v="PAK"/>
    <m/>
  </r>
  <r>
    <x v="1128"/>
    <s v="L Leaf B5/ 40 polos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b540polos120pcuntana"/>
    <n v="120"/>
    <s v="PCS"/>
    <m/>
  </r>
  <r>
    <x v="0"/>
    <s v="L Leaf B5-100 lbr koala MTK"/>
    <n v="0"/>
    <s v="15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b5100lbrkoalamtk150pakuntana"/>
    <n v="150"/>
    <s v="PAK"/>
    <m/>
  </r>
  <r>
    <x v="0"/>
    <s v="L Leaf B5-50 Koala MTK"/>
    <n v="0"/>
    <n v="3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leafb550koalamtk300untana"/>
    <n v="300"/>
    <s v="PCS"/>
    <m/>
  </r>
  <r>
    <x v="1129"/>
    <s v="L Leaf Fancy A5 20 lb minion (3)/ bear(1)/ rilakuma(2)"/>
    <n v="6"/>
    <s v="72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n v="720"/>
    <s v="PCS"/>
    <m/>
  </r>
  <r>
    <x v="1130"/>
    <s v="L Leaf Fancy UTN Biodata blk"/>
    <n v="10"/>
    <s v="60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n v="600"/>
    <s v="PCS"/>
    <m/>
  </r>
  <r>
    <x v="1131"/>
    <s v="L Leaf Holo A5 + puzzle AV(3)/ Hk(2)"/>
    <n v="4"/>
    <n v="6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leafholoa5puzzleav3hk2600untana"/>
    <n v="600"/>
    <s v="PCS"/>
    <m/>
  </r>
  <r>
    <x v="1132"/>
    <s v="L Leaf Holo+puzzle Snow White/ BB"/>
    <n v="2"/>
    <n v="6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leafholopuzzlesnowwhitebb600untana"/>
    <n v="600"/>
    <s v="PCS"/>
    <m/>
  </r>
  <r>
    <x v="1133"/>
    <s v="L Leaf plong Holo AV(5)/ QF(7)"/>
    <n v="12"/>
    <n v="48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lleafplongholoav5qf7480untana"/>
    <n v="480"/>
    <s v="PCS"/>
    <m/>
  </r>
  <r>
    <x v="1134"/>
    <s v="L Leaf plong Holo Queen"/>
    <n v="7"/>
    <n v="48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lleafplongholoqueen480untana"/>
    <n v="480"/>
    <s v="PCS"/>
    <m/>
  </r>
  <r>
    <x v="1135"/>
    <s v="L Leaf plong snow(10)/ Sofia(8)/ BB Smart(8)"/>
    <n v="26"/>
    <n v="480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n v="480"/>
    <s v="PCS"/>
    <m/>
  </r>
  <r>
    <x v="1136"/>
    <s v="L Leaf polos 40 sisipan 5w pembatas"/>
    <n v="3"/>
    <n v="18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n v="180"/>
    <s v="PCS"/>
    <m/>
  </r>
  <r>
    <x v="1137"/>
    <s v="L Leaf polos T"/>
    <n v="1"/>
    <s v="1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leafpolost160lsuntana"/>
    <n v="160"/>
    <s v="LSN"/>
    <m/>
  </r>
  <r>
    <x v="1138"/>
    <s v="L Leaf pon mobile legend go star"/>
    <n v="15"/>
    <n v="80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n v="800"/>
    <s v="PCS"/>
    <m/>
  </r>
  <r>
    <x v="1139"/>
    <s v="L Leaf punch Neo"/>
    <n v="4"/>
    <n v="48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leafpunchneo480untana"/>
    <n v="480"/>
    <s v="PCS"/>
    <m/>
  </r>
  <r>
    <x v="0"/>
    <s v="Label harga Kojiko 103"/>
    <n v="0"/>
    <n v="8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belhargakojiko103800untana"/>
    <n v="800"/>
    <s v="PCS"/>
    <m/>
  </r>
  <r>
    <x v="1140"/>
    <s v="Label harga Kojiko 112"/>
    <n v="1"/>
    <n v="8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abelhargakojiko112800untana"/>
    <n v="800"/>
    <s v="PCS"/>
    <m/>
  </r>
  <r>
    <x v="0"/>
    <s v="Label harga Kojiko 99"/>
    <n v="0"/>
    <n v="8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belhargakojiko99800untana"/>
    <n v="800"/>
    <s v="PCS"/>
    <m/>
  </r>
  <r>
    <x v="0"/>
    <s v="Label Kenjoy 103"/>
    <n v="0"/>
    <n v="8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belkenjoy103800untana"/>
    <n v="800"/>
    <s v="PCS"/>
    <m/>
  </r>
  <r>
    <x v="0"/>
    <s v="Laminating 250 DB 9898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minating250db9898100untana"/>
    <n v="100"/>
    <s v="PCS"/>
    <m/>
  </r>
  <r>
    <x v="0"/>
    <s v="Laminating DB 6898 (KTP)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minatingdb6898ktp100untana"/>
    <n v="100"/>
    <s v="PCS"/>
    <m/>
  </r>
  <r>
    <x v="0"/>
    <s v="Laminating Film 100 DB 255 340"/>
    <n v="0"/>
    <s v="1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minatingfilm100db25534010pkuntana"/>
    <n v="10"/>
    <s v="PAK"/>
    <m/>
  </r>
  <r>
    <x v="0"/>
    <s v="Laminating ID Card DB 100 KTp ATAS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n v="100"/>
    <s v="PCS"/>
    <m/>
  </r>
  <r>
    <x v="0"/>
    <s v="Laminating TF 100 KTp"/>
    <n v="0"/>
    <s v="10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aminatingtf100ktp100pkuntana"/>
    <n v="100"/>
    <s v="PAK"/>
    <m/>
  </r>
  <r>
    <x v="0"/>
    <s v="LCD Tab"/>
    <n v="0"/>
    <s v="1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cdtab100pcsuntana"/>
    <n v="100"/>
    <s v="PCS"/>
    <m/>
  </r>
  <r>
    <x v="1141"/>
    <s v="Lem Bakar k 7x29 H 538 A Polos"/>
    <n v="30"/>
    <s v="25 PAK"/>
    <n v="25"/>
    <n v="30"/>
    <m/>
    <m/>
    <n v="0"/>
    <n v="0"/>
    <s v=""/>
    <n v="0"/>
    <n v="30"/>
    <n v="25"/>
    <n v="-5"/>
    <n v="25"/>
    <m/>
    <s v=""/>
    <n v="25"/>
    <m/>
    <s v=""/>
    <n v="25"/>
    <m/>
    <s v=""/>
    <n v="25"/>
    <m/>
    <s v="lembakark7x29h538apolos25pakuntana"/>
    <n v="25"/>
    <s v="PAK"/>
    <m/>
  </r>
  <r>
    <x v="0"/>
    <s v="Lem Bakar Stik 11x29 WOMY putih B"/>
    <n v="0"/>
    <s v="25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bakarstik11x29womyputihb25pakuntana"/>
    <n v="25"/>
    <s v="PAK"/>
    <m/>
  </r>
  <r>
    <x v="1142"/>
    <s v="Lem Bakar Stik 7x30 WOMY putih k"/>
    <n v="20"/>
    <n v="25"/>
    <n v="13"/>
    <n v="20"/>
    <m/>
    <m/>
    <n v="0"/>
    <n v="0"/>
    <s v=""/>
    <n v="0"/>
    <n v="20"/>
    <n v="13"/>
    <n v="-7"/>
    <n v="13"/>
    <m/>
    <s v=""/>
    <n v="13"/>
    <m/>
    <s v=""/>
    <n v="13"/>
    <m/>
    <s v=""/>
    <n v="13"/>
    <m/>
    <s v="lembakarstik7x30womyputihk25untana"/>
    <n v="25"/>
    <s v="PCS"/>
    <m/>
  </r>
  <r>
    <x v="1143"/>
    <s v="Lem Cair 15gr 188"/>
    <n v="16"/>
    <s v="160 LSN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lemcair15gr188160lsnuntana"/>
    <n v="160"/>
    <s v="LSN"/>
    <m/>
  </r>
  <r>
    <x v="0"/>
    <s v="Lem cair B.glue 22ml mini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cairbglue22mlmini60lsuntana"/>
    <n v="60"/>
    <s v="LSN"/>
    <m/>
  </r>
  <r>
    <x v="1144"/>
    <s v="Lem cair B.glue 75ml T"/>
    <n v="11"/>
    <s v="16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lemcairbglue75mlt16lsuntana"/>
    <n v="16"/>
    <s v="LSN"/>
    <m/>
  </r>
  <r>
    <x v="1145"/>
    <s v="Lem Cair By 309 38 ml (24)"/>
    <n v="4"/>
    <s v="57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emcairby30938ml24576pcuntana"/>
    <n v="576"/>
    <s v="PCS"/>
    <m/>
  </r>
  <r>
    <x v="0"/>
    <s v="Lem Cair By 313 30ml (24)"/>
    <n v="0"/>
    <s v="57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cairby31330ml24576pcuntana"/>
    <n v="576"/>
    <s v="PCS"/>
    <m/>
  </r>
  <r>
    <x v="1146"/>
    <s v="Lem Cair By 820 30ml (24)"/>
    <n v="7"/>
    <s v="576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lemcairby82030ml24576pcuntana"/>
    <n v="576"/>
    <s v="PCS"/>
    <m/>
  </r>
  <r>
    <x v="0"/>
    <s v="Lem execellent Alteco (Yushinca)"/>
    <n v="0"/>
    <s v="6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n v="600"/>
    <s v="PCS"/>
    <m/>
  </r>
  <r>
    <x v="1147"/>
    <s v="Lem executive cair QMS- A40 (1x12)"/>
    <n v="12"/>
    <s v="36 box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n v="36"/>
    <s v="BOX"/>
    <m/>
  </r>
  <r>
    <x v="1148"/>
    <s v="Lem Fancy 1358 (12)"/>
    <n v="1"/>
    <s v="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emfancy13581260boxuntana"/>
    <n v="60"/>
    <s v="BOX"/>
    <m/>
  </r>
  <r>
    <x v="1149"/>
    <s v="Lem Fancy HP-191(1x48)"/>
    <n v="2"/>
    <s v="1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emfancyhp1911x4818boxuntana"/>
    <n v="18"/>
    <s v="BOX"/>
    <m/>
  </r>
  <r>
    <x v="1150"/>
    <s v="Lem Fancy MY 105 (12)"/>
    <n v="1"/>
    <s v="45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emfancymy1051245boxuntana"/>
    <n v="45"/>
    <s v="BOX"/>
    <m/>
  </r>
  <r>
    <x v="1151"/>
    <s v="Lem gliter 9006"/>
    <n v="24"/>
    <s v="72 set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lemgliter900672setuntana"/>
    <n v="72"/>
    <s v="SET"/>
    <m/>
  </r>
  <r>
    <x v="0"/>
    <s v="Lem glue stick 7028 (23gr) (24)"/>
    <n v="0"/>
    <s v="3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gluestick702823gr2430boxuntana"/>
    <n v="30"/>
    <s v="BOX"/>
    <m/>
  </r>
  <r>
    <x v="1152"/>
    <s v="Lem lilin Tembak 1,1 x 30 B (kuning)"/>
    <n v="22"/>
    <s v="25 pk"/>
    <n v="18"/>
    <n v="22"/>
    <m/>
    <m/>
    <n v="0"/>
    <n v="0"/>
    <s v=""/>
    <n v="0"/>
    <n v="22"/>
    <n v="18"/>
    <n v="-4"/>
    <n v="18"/>
    <m/>
    <s v=""/>
    <n v="18"/>
    <m/>
    <s v=""/>
    <n v="18"/>
    <m/>
    <s v=""/>
    <n v="18"/>
    <m/>
    <s v="lemlilintembak11x30bkuning25pkuntana"/>
    <n v="25"/>
    <s v="PAK"/>
    <m/>
  </r>
  <r>
    <x v="0"/>
    <s v="Lem pasta mini (LB)"/>
    <n v="0"/>
    <s v="7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pastaminilb70lsuntana"/>
    <n v="70"/>
    <s v="LSN"/>
    <m/>
  </r>
  <r>
    <x v="0"/>
    <s v="Lem pasta mini premium (25 gr)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pastaminipremium25gr60lsuntana"/>
    <n v="60"/>
    <s v="LSN"/>
    <m/>
  </r>
  <r>
    <x v="1153"/>
    <s v="Lem pasta T premium (80 gr)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empastatpremium80gr24lsuntana"/>
    <n v="24"/>
    <s v="LSN"/>
    <m/>
  </r>
  <r>
    <x v="1154"/>
    <s v="Lem renteng 1588"/>
    <n v="2"/>
    <s v="1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emrenteng1588160lsnuntana"/>
    <n v="160"/>
    <s v="LSN"/>
    <m/>
  </r>
  <r>
    <x v="0"/>
    <s v="Lem Stick 10gram Vtro (24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stick10gramvtro2440boxuntana"/>
    <n v="40"/>
    <s v="BOX"/>
    <m/>
  </r>
  <r>
    <x v="0"/>
    <s v="Lem Tebak B MS Putih "/>
    <n v="0"/>
    <s v="25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tebakbmsputih25pakuntana"/>
    <n v="25"/>
    <s v="PAK"/>
    <m/>
  </r>
  <r>
    <x v="0"/>
    <s v="Lem tembak k Adtek FAKTUR"/>
    <n v="0"/>
    <s v="25 kg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tembakkadtekfaktur25kguntana"/>
    <n v="25"/>
    <s v="KG"/>
    <m/>
  </r>
  <r>
    <x v="1155"/>
    <s v="Lem tembak k putih MS"/>
    <n v="2"/>
    <s v="25 pk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emtembakkputihms25pkuntana"/>
    <n v="25"/>
    <s v="PAK"/>
    <m/>
  </r>
  <r>
    <x v="1156"/>
    <s v="Lem water glue 50ml"/>
    <n v="2"/>
    <s v="3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lemwaterglue50ml36lsuntana"/>
    <n v="36"/>
    <s v="LSN"/>
    <m/>
  </r>
  <r>
    <x v="0"/>
    <s v="Lem Water Glue TF 6038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mwatergluetf603830lsnuntana"/>
    <n v="30"/>
    <s v="LSN"/>
    <m/>
  </r>
  <r>
    <x v="1157"/>
    <s v="Lem+gliter 8891-2"/>
    <e v="#VALUE!"/>
    <s v="288 Rtg"/>
    <e v="#VALUE!"/>
    <e v="#VALUE!"/>
    <m/>
    <m/>
    <n v="0"/>
    <n v="0"/>
    <s v=""/>
    <n v="0"/>
    <e v="#VALUE!"/>
    <m/>
    <s v=""/>
    <e v="#VALUE!"/>
    <m/>
    <s v=""/>
    <e v="#VALUE!"/>
    <m/>
    <s v=""/>
    <e v="#VALUE!"/>
    <m/>
    <s v=""/>
    <e v="#VALUE!"/>
    <m/>
    <s v="lemgliter88912288rtguntana"/>
    <n v="288"/>
    <s v="RTG"/>
    <m/>
  </r>
  <r>
    <x v="1158"/>
    <s v="Letter 2 Tray JS 2001/ 2002"/>
    <n v="3"/>
    <s v="12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letter2trayjs2001200212pcsuntana"/>
    <n v="12"/>
    <s v="PCS"/>
    <m/>
  </r>
  <r>
    <x v="0"/>
    <s v="Letter Tray 2 susun LT 002 Besi jos"/>
    <n v="0"/>
    <s v="1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n v="18"/>
    <s v="PCS"/>
    <m/>
  </r>
  <r>
    <x v="0"/>
    <s v="Letter tray 3 susun debozz dt 300"/>
    <n v="0"/>
    <n v="1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3susundebozzdt30012untana"/>
    <n v="12"/>
    <s v="PCS"/>
    <m/>
  </r>
  <r>
    <x v="0"/>
    <s v="Letter Tray Besi 118 - 3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besi118312pcsuntana"/>
    <n v="12"/>
    <s v="PCS"/>
    <m/>
  </r>
  <r>
    <x v="0"/>
    <s v="Letter tray besi 3 susun (2003)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besi3susun200312pcsuntana"/>
    <n v="12"/>
    <s v="PCS"/>
    <m/>
  </r>
  <r>
    <x v="0"/>
    <s v="Letter Tray Besi 4 susun LT 004 jos"/>
    <n v="0"/>
    <s v="1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n v="12"/>
    <s v="PCS"/>
    <m/>
  </r>
  <r>
    <x v="0"/>
    <s v="Letter Tray Besi Microtop 2 susun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n v="12"/>
    <s v="PCS"/>
    <m/>
  </r>
  <r>
    <x v="0"/>
    <s v="Letter Tray MT 118 - 3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mt118312pcsuntana"/>
    <n v="12"/>
    <s v="PCS"/>
    <m/>
  </r>
  <r>
    <x v="0"/>
    <s v="Letter Tray susun 4 (2004) Besi"/>
    <n v="0"/>
    <s v="1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ettertraysusun42004besi12pcuntana"/>
    <n v="12"/>
    <s v="PCS"/>
    <m/>
  </r>
  <r>
    <x v="1159"/>
    <s v="Lilin angka 1 Tebal M1001/ 1002"/>
    <n v="23"/>
    <s v="288 pc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n v="288"/>
    <s v="PCS"/>
    <m/>
  </r>
  <r>
    <x v="0"/>
    <s v="Lilin Angka Shintoeng"/>
    <n v="0"/>
    <s v="1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ilinangkashintoeng100lsnuntana"/>
    <n v="100"/>
    <s v="LSN"/>
    <m/>
  </r>
  <r>
    <x v="1160"/>
    <s v="Lilin angka Tebal M1001-1002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ilinangkatebalm10011002240untana"/>
    <n v="240"/>
    <s v="PCS"/>
    <m/>
  </r>
  <r>
    <x v="0"/>
    <s v="Lilin angka ultah taruna No 4 (1)/ No 5 (1)"/>
    <n v="0"/>
    <s v="1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n v="100"/>
    <s v="LSN"/>
    <m/>
  </r>
  <r>
    <x v="1161"/>
    <s v="Lilin Candy TY 020"/>
    <n v="1"/>
    <s v="9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lilincandyty02096lsuntana"/>
    <n v="96"/>
    <s v="LSN"/>
    <m/>
  </r>
  <r>
    <x v="0"/>
    <s v="Lilin magic isi 10 HC 77-10M"/>
    <n v="0"/>
    <n v="288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ilinmagicisi10hc7710m288untana"/>
    <n v="288"/>
    <s v="PCS"/>
    <m/>
  </r>
  <r>
    <x v="1162"/>
    <s v="Lilin TY 018 magic"/>
    <n v="18"/>
    <s v="96 l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lilinty018magic96lsuntana"/>
    <n v="96"/>
    <s v="LSN"/>
    <m/>
  </r>
  <r>
    <x v="0"/>
    <s v="Lilin TY 331"/>
    <n v="0"/>
    <s v="9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ilinty33196lsuntana"/>
    <n v="96"/>
    <s v="LSN"/>
    <m/>
  </r>
  <r>
    <x v="1163"/>
    <s v="Lilin YH 331"/>
    <n v="5"/>
    <s v="48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lilinyh33148lsnuntana"/>
    <n v="48"/>
    <s v="LSN"/>
    <m/>
  </r>
  <r>
    <x v="1164"/>
    <s v="Lilin YH 331"/>
    <n v="4"/>
    <s v="96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lilinyh33196lsnuntana"/>
    <n v="96"/>
    <s v="LSN"/>
    <m/>
  </r>
  <r>
    <x v="0"/>
    <s v="Loose leaf B550 rainbow garis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looseleafb550rainbowgaris200untana"/>
    <n v="200"/>
    <s v="PCS"/>
    <m/>
  </r>
  <r>
    <x v="1165"/>
    <s v="Magic board 105"/>
    <n v="9"/>
    <s v="96 PC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agicboard10596pcsuntana"/>
    <n v="96"/>
    <s v="PCS"/>
    <m/>
  </r>
  <r>
    <x v="0"/>
    <s v="Magic Board 105 House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105house96pcuntana"/>
    <n v="96"/>
    <s v="PCS"/>
    <m/>
  </r>
  <r>
    <x v="1166"/>
    <s v="Magic board 106"/>
    <n v="6"/>
    <s v="96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gicboard10696pcsuntana"/>
    <n v="96"/>
    <s v="PCS"/>
    <m/>
  </r>
  <r>
    <x v="0"/>
    <s v="Magic Board 106 Dolphin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106dolphin96untana"/>
    <n v="96"/>
    <s v="PCS"/>
    <m/>
  </r>
  <r>
    <x v="0"/>
    <s v="Magic Board 108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10896pcuntana"/>
    <n v="96"/>
    <s v="PCS"/>
    <m/>
  </r>
  <r>
    <x v="1167"/>
    <s v="Magic board 20196"/>
    <n v="2"/>
    <s v="96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gicboard2019696pcsuntana"/>
    <n v="96"/>
    <s v="PCS"/>
    <m/>
  </r>
  <r>
    <x v="0"/>
    <s v="Magic board 981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9811144pcsuntana"/>
    <n v="144"/>
    <s v="PCS"/>
    <m/>
  </r>
  <r>
    <x v="0"/>
    <s v="Magic board TK 2001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200172pcsuntana"/>
    <n v="72"/>
    <s v="PCS"/>
    <m/>
  </r>
  <r>
    <x v="0"/>
    <s v="Magic board TK 2002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200296pcsuntana"/>
    <n v="96"/>
    <s v="PCS"/>
    <m/>
  </r>
  <r>
    <x v="0"/>
    <s v="Magic board TK 207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207144pcsuntana"/>
    <n v="144"/>
    <s v="PCS"/>
    <m/>
  </r>
  <r>
    <x v="0"/>
    <s v="Magic board TK 606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60672pcsuntana"/>
    <n v="72"/>
    <s v="PCS"/>
    <m/>
  </r>
  <r>
    <x v="0"/>
    <s v="Magic board TK 701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70172pcsuntana"/>
    <n v="72"/>
    <s v="PCS"/>
    <m/>
  </r>
  <r>
    <x v="0"/>
    <s v="Magic board TK 806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806144pcsuntana"/>
    <n v="144"/>
    <s v="PCS"/>
    <m/>
  </r>
  <r>
    <x v="0"/>
    <s v="Magic board TK 808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80872pcsuntana"/>
    <n v="72"/>
    <s v="PCS"/>
    <m/>
  </r>
  <r>
    <x v="1168"/>
    <s v="Magic board TK 901"/>
    <n v="16"/>
    <s v="144 PC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magicboardtk901144pcsuntana"/>
    <n v="144"/>
    <s v="PCS"/>
    <m/>
  </r>
  <r>
    <x v="0"/>
    <s v="Magic board TK 9810"/>
    <n v="0"/>
    <s v="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981080pcsuntana"/>
    <n v="80"/>
    <s v="PCS"/>
    <m/>
  </r>
  <r>
    <x v="0"/>
    <s v="Magic board TK 981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9811144pcsuntana"/>
    <n v="144"/>
    <s v="PCS"/>
    <m/>
  </r>
  <r>
    <x v="0"/>
    <s v="Magic board TK 9812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981296pcsuntana"/>
    <n v="96"/>
    <s v="PCS"/>
    <m/>
  </r>
  <r>
    <x v="0"/>
    <s v="Magic board TK 9813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9813120pcsuntana"/>
    <n v="120"/>
    <s v="PCS"/>
    <m/>
  </r>
  <r>
    <x v="0"/>
    <s v="Magic board TK 9903"/>
    <n v="0"/>
    <s v="7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tk990372pcsuntana"/>
    <n v="72"/>
    <s v="PCS"/>
    <m/>
  </r>
  <r>
    <x v="0"/>
    <s v="Magic board YE 103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ye10396pcsuntana"/>
    <n v="96"/>
    <s v="PCS"/>
    <m/>
  </r>
  <r>
    <x v="0"/>
    <s v="Magic board YE 108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icboardye10896pcsuntana"/>
    <n v="96"/>
    <s v="PCS"/>
    <m/>
  </r>
  <r>
    <x v="1169"/>
    <s v="Magnet+Set 1000 G-M"/>
    <n v="4"/>
    <s v="320 set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gnetset1000gm320setuntana"/>
    <n v="320"/>
    <s v="SET"/>
    <m/>
  </r>
  <r>
    <x v="1170"/>
    <s v="Magnit 002 Set"/>
    <n v="7"/>
    <s v="32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agnit002set320pcuntana"/>
    <n v="320"/>
    <s v="PCS"/>
    <m/>
  </r>
  <r>
    <x v="1171"/>
    <s v="Magnit 2008 (Import)"/>
    <n v="1"/>
    <s v="8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gnit2008import800pcuntana"/>
    <n v="800"/>
    <s v="PCS"/>
    <m/>
  </r>
  <r>
    <x v="0"/>
    <s v="Magnit 2012"/>
    <n v="0"/>
    <s v="8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gnit2012800pcuntana"/>
    <n v="800"/>
    <s v="PCS"/>
    <m/>
  </r>
  <r>
    <x v="1172"/>
    <s v="Magnit 30-6"/>
    <n v="1"/>
    <s v="4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gnit306480pcuntana"/>
    <n v="480"/>
    <s v="PCS"/>
    <m/>
  </r>
  <r>
    <x v="1173"/>
    <s v="Magnit 8pc/ 003"/>
    <n v="1"/>
    <s v="240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gnit8pc003240setuntana"/>
    <n v="240"/>
    <s v="SET"/>
    <m/>
  </r>
  <r>
    <x v="1174"/>
    <s v="Magnit angka 8305 Xinye first (K)"/>
    <n v="2"/>
    <s v="21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n v="216"/>
    <s v="PCS"/>
    <m/>
  </r>
  <r>
    <x v="1175"/>
    <s v="Magnit S 3010 (Import)"/>
    <n v="1"/>
    <s v="4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gnits3010import400pcsuntana"/>
    <n v="400"/>
    <s v="PCS"/>
    <m/>
  </r>
  <r>
    <x v="1176"/>
    <s v="Malam set 2312-2"/>
    <n v="20"/>
    <s v="120 set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malamset23122120setuntana"/>
    <n v="120"/>
    <s v="SET"/>
    <m/>
  </r>
  <r>
    <x v="0"/>
    <s v="Map 2 sap All Win2 AS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2sapallwin2as120lsuntana"/>
    <n v="120"/>
    <s v="LSN"/>
    <m/>
  </r>
  <r>
    <x v="0"/>
    <s v="Map 2015C somsi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2015csomsi96pcuntana"/>
    <n v="96"/>
    <s v="PCS"/>
    <m/>
  </r>
  <r>
    <x v="1177"/>
    <s v="Map 3324 G&amp; G f4"/>
    <n v="2"/>
    <s v="1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3324g&amp;gf412pcuntana"/>
    <n v="12"/>
    <s v="PCS"/>
    <m/>
  </r>
  <r>
    <x v="1178"/>
    <s v="Map A-012 tali biru"/>
    <n v="2"/>
    <s v="1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a012talibiru160pcuntana"/>
    <n v="160"/>
    <s v="PCS"/>
    <m/>
  </r>
  <r>
    <x v="0"/>
    <s v="Map A6 batik"/>
    <n v="0"/>
    <s v="7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a6batik72lsuntana"/>
    <n v="72"/>
    <s v="LSN"/>
    <m/>
  </r>
  <r>
    <x v="0"/>
    <s v="Map A6 kotak 03"/>
    <n v="0"/>
    <s v="7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a6kotak0372lsuntana"/>
    <n v="72"/>
    <s v="LSN"/>
    <m/>
  </r>
  <r>
    <x v="1179"/>
    <s v="Map A6 Kupu"/>
    <n v="6"/>
    <s v="72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a6kupu72lsuntana"/>
    <n v="72"/>
    <s v="LSN"/>
    <m/>
  </r>
  <r>
    <x v="1180"/>
    <s v="Map Batik Jersey"/>
    <n v="2"/>
    <n v="8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batikjersey800untana"/>
    <n v="800"/>
    <s v="PCS"/>
    <m/>
  </r>
  <r>
    <x v="1181"/>
    <s v="Map Batik Sika"/>
    <n v="9"/>
    <s v="600 PC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apbatiksika600pcsuntana"/>
    <n v="600"/>
    <s v="PCS"/>
    <m/>
  </r>
  <r>
    <x v="0"/>
    <s v="Map Batik Sika"/>
    <n v="0"/>
    <s v="6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batiksika600pcsuntana"/>
    <n v="600"/>
    <s v="PCS"/>
    <m/>
  </r>
  <r>
    <x v="1182"/>
    <s v="Map Berdiri Ret kuning"/>
    <n v="3"/>
    <s v="2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berdiriretkuning240pcuntana"/>
    <n v="240"/>
    <s v="PCS"/>
    <m/>
  </r>
  <r>
    <x v="1183"/>
    <s v="Map Clear PP 802-1"/>
    <n v="11"/>
    <s v="5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mapclearpp802150lsuntana"/>
    <n v="50"/>
    <s v="LSN"/>
    <m/>
  </r>
  <r>
    <x v="1184"/>
    <s v="Map Clear PP XS-802 mix F4 (802-2)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clearppxs802mixf4802250lsuntana"/>
    <n v="50"/>
    <s v="LSN"/>
    <m/>
  </r>
  <r>
    <x v="1185"/>
    <s v="Map Data 39571 "/>
    <n v="3"/>
    <s v="20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data39571204pcuntana"/>
    <n v="204"/>
    <s v="PCS"/>
    <m/>
  </r>
  <r>
    <x v="1186"/>
    <s v="Map Dokumen Keeper 40lb TNT 021 moshi-moshi"/>
    <n v="6"/>
    <s v="180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dokumenkeeper40lbtnt021moshimoshi180pcsuntana"/>
    <n v="180"/>
    <s v="PCS"/>
    <m/>
  </r>
  <r>
    <x v="1187"/>
    <s v="Map EN 1020"/>
    <n v="17"/>
    <s v="5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mapen102050lsuntana"/>
    <n v="50"/>
    <s v="LSN"/>
    <m/>
  </r>
  <r>
    <x v="1188"/>
    <s v="Map EN 1023 FC blk"/>
    <n v="10"/>
    <s v="5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mapen1023fcblk50lsuntana"/>
    <n v="50"/>
    <s v="LSN"/>
    <m/>
  </r>
  <r>
    <x v="1189"/>
    <s v="Map enter Tali M(1)/ B(3)/ K(3)/ Hj(3)/ P(3)"/>
    <n v="13"/>
    <s v="50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n v="50"/>
    <s v="LSN"/>
    <m/>
  </r>
  <r>
    <x v="1190"/>
    <s v="Map executive 8508/ 85082"/>
    <n v="10"/>
    <s v="4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mapexecutive8508850824lsuntana"/>
    <n v="4"/>
    <s v="LSN"/>
    <m/>
  </r>
  <r>
    <x v="1191"/>
    <s v="Map Fabric Case"/>
    <n v="3"/>
    <s v="2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abriccase24lsuntana"/>
    <n v="24"/>
    <s v="LSN"/>
    <m/>
  </r>
  <r>
    <x v="1192"/>
    <s v="Map Fancy batik kcg 2"/>
    <n v="1"/>
    <s v="24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fancybatikkcg2240pcuntana"/>
    <n v="240"/>
    <s v="PCS"/>
    <m/>
  </r>
  <r>
    <x v="1193"/>
    <s v="Map file 24361-2 B5 Bening"/>
    <n v="2"/>
    <s v="24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file243612b5bening2400pcuntana"/>
    <n v="2400"/>
    <s v="PCS"/>
    <m/>
  </r>
  <r>
    <x v="1194"/>
    <s v="Map file EN 1105 F"/>
    <n v="10"/>
    <s v="5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mapfileen1105f50lsuntana"/>
    <n v="50"/>
    <s v="LSN"/>
    <m/>
  </r>
  <r>
    <x v="1195"/>
    <s v="Map file kcg pocket 881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filekcgpocket88160lsuntana"/>
    <n v="60"/>
    <s v="LSN"/>
    <m/>
  </r>
  <r>
    <x v="1196"/>
    <s v="Map File Resleting+jala A5 1803-2"/>
    <n v="5"/>
    <s v="9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n v="960"/>
    <s v="PCS"/>
    <m/>
  </r>
  <r>
    <x v="1197"/>
    <s v="Map file Ret 1801-1"/>
    <n v="5"/>
    <s v="180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fileret180111800pcuntana"/>
    <n v="1800"/>
    <s v="PCS"/>
    <m/>
  </r>
  <r>
    <x v="1198"/>
    <s v="Map file Ret 1801-2"/>
    <n v="1"/>
    <s v="9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fileret18012960pcuntana"/>
    <n v="960"/>
    <s v="PCS"/>
    <m/>
  </r>
  <r>
    <x v="1199"/>
    <s v="Map file Ret 1801-3"/>
    <n v="7"/>
    <s v="72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apfileret18013720pcuntana"/>
    <n v="720"/>
    <s v="PCS"/>
    <m/>
  </r>
  <r>
    <x v="1200"/>
    <s v="Map file Ret 1801-4"/>
    <n v="4"/>
    <s v="6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fileret18014600pcuntana"/>
    <n v="600"/>
    <s v="PCS"/>
    <m/>
  </r>
  <r>
    <x v="1201"/>
    <s v="Map file Ret 1801-5 B4"/>
    <n v="3"/>
    <n v="48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15b4480untana"/>
    <n v="480"/>
    <s v="PCS"/>
    <m/>
  </r>
  <r>
    <x v="1202"/>
    <s v="Map file Ret 1802-1 A6"/>
    <n v="3"/>
    <s v="18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21a61800pcuntana"/>
    <n v="1800"/>
    <s v="PCS"/>
    <m/>
  </r>
  <r>
    <x v="1203"/>
    <s v="Map file Ret 1802-2 A5"/>
    <n v="3"/>
    <s v="96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22a5960pcuntana"/>
    <n v="960"/>
    <s v="PCS"/>
    <m/>
  </r>
  <r>
    <x v="1204"/>
    <s v="Map file Ret 1802-3 B5"/>
    <n v="5"/>
    <n v="72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fileret18023b5720untana"/>
    <n v="720"/>
    <s v="PCS"/>
    <m/>
  </r>
  <r>
    <x v="1205"/>
    <s v="Map file Ret 1803-1 A6"/>
    <n v="2"/>
    <n v="18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fileret18031a61800untana"/>
    <n v="1800"/>
    <s v="PCS"/>
    <m/>
  </r>
  <r>
    <x v="1206"/>
    <s v="Map file Ret 1803-3 B5"/>
    <n v="3"/>
    <s v="7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33b5720pcuntana"/>
    <n v="720"/>
    <s v="PCS"/>
    <m/>
  </r>
  <r>
    <x v="1207"/>
    <s v="Map file Ret 1804-1 A6"/>
    <n v="3"/>
    <s v="8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41a6800pcuntana"/>
    <n v="800"/>
    <s v="PCS"/>
    <m/>
  </r>
  <r>
    <x v="0"/>
    <s v="Map file Ret 1804-2 A5"/>
    <n v="0"/>
    <s v="9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fileret18042a5960pcuntana"/>
    <n v="960"/>
    <s v="PCS"/>
    <m/>
  </r>
  <r>
    <x v="1208"/>
    <s v="Map file Ret 1804-3 B5"/>
    <n v="3"/>
    <s v="7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18043b5720pcuntana"/>
    <n v="720"/>
    <s v="PCS"/>
    <m/>
  </r>
  <r>
    <x v="1209"/>
    <s v="Map file Ret B A5(M)"/>
    <n v="1"/>
    <s v="8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fileretba5m80lsuntana"/>
    <n v="80"/>
    <s v="LSN"/>
    <m/>
  </r>
  <r>
    <x v="1210"/>
    <s v="Map file Ret B A6(K)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fileretba6k100lsuntana"/>
    <n v="100"/>
    <s v="LSN"/>
    <m/>
  </r>
  <r>
    <x v="0"/>
    <s v="Map file Ret B B5(B)"/>
    <n v="0"/>
    <s v="59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fileretbb5b59lsuntana"/>
    <n v="59"/>
    <s v="LSN"/>
    <m/>
  </r>
  <r>
    <x v="0"/>
    <s v="Map file Ret B B5(B)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fileretbb5b60lsuntana"/>
    <n v="60"/>
    <s v="LSN"/>
    <m/>
  </r>
  <r>
    <x v="1211"/>
    <s v="Map file Ret V2 A5 (M)"/>
    <n v="3"/>
    <s v="8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v2a5m80lsuntana"/>
    <n v="80"/>
    <s v="LSN"/>
    <m/>
  </r>
  <r>
    <x v="1212"/>
    <s v="Map file Ret V2 A6(K)"/>
    <n v="3"/>
    <s v="10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fileretv2a6k100lsuntana"/>
    <n v="100"/>
    <s v="LSN"/>
    <m/>
  </r>
  <r>
    <x v="1213"/>
    <s v="Map file Ret V2 B5 (B)"/>
    <n v="2"/>
    <s v="6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fileretv2b5b60lsuntana"/>
    <n v="60"/>
    <s v="LSN"/>
    <m/>
  </r>
  <r>
    <x v="0"/>
    <s v="Map file Ret V2 B5 (B)"/>
    <n v="0"/>
    <s v="59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fileretv2b5b59lsuntana"/>
    <n v="59"/>
    <s v="LSN"/>
    <m/>
  </r>
  <r>
    <x v="1214"/>
    <s v="Map FR Zipper Frozen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frzipperfrozen240pcuntana"/>
    <n v="240"/>
    <s v="PCS"/>
    <m/>
  </r>
  <r>
    <x v="0"/>
    <s v="Map gagang kcg 2 batik nariko Hj(1) M(1) B(1) Coklat (1)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n v="240"/>
    <s v="PCS"/>
    <m/>
  </r>
  <r>
    <x v="1215"/>
    <s v="Map Hand Bag DB 201"/>
    <n v="3"/>
    <s v="6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handbagdb201600pcuntana"/>
    <n v="600"/>
    <s v="PCS"/>
    <m/>
  </r>
  <r>
    <x v="0"/>
    <s v="Map Harmonica batik 3603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harmonicabatik3603120pcuntana"/>
    <n v="120"/>
    <s v="PCS"/>
    <m/>
  </r>
  <r>
    <x v="1216"/>
    <s v="Map Holder Hujin 30F"/>
    <n v="15"/>
    <n v="30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mapholderhujin30f300untana"/>
    <n v="300"/>
    <s v="PCS"/>
    <m/>
  </r>
  <r>
    <x v="1217"/>
    <s v="Map Holder Hujin 30F"/>
    <n v="7"/>
    <n v="24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apholderhujin30f240untana"/>
    <n v="240"/>
    <s v="PCS"/>
    <m/>
  </r>
  <r>
    <x v="1218"/>
    <s v="Map Holder Hujin 60F"/>
    <n v="5"/>
    <n v="16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holderhujin60f160untana"/>
    <n v="160"/>
    <s v="PCS"/>
    <m/>
  </r>
  <r>
    <x v="1219"/>
    <s v="Map Jala A5 enter kcg 355-2 B"/>
    <n v="4"/>
    <s v="20 LSN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jalaa5enterkcg3552b20lsnuntana"/>
    <n v="20"/>
    <s v="LSN"/>
    <m/>
  </r>
  <r>
    <x v="0"/>
    <s v="Map Jala A5 enter kcg 355-2 K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jalaa5enterkcg3552k20lsnuntana"/>
    <n v="20"/>
    <s v="LSN"/>
    <m/>
  </r>
  <r>
    <x v="1220"/>
    <s v="Map Jala C warna moshi kancing"/>
    <n v="1"/>
    <s v="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jalacwarnamoshikancing20lsuntana"/>
    <n v="20"/>
    <s v="LSN"/>
    <m/>
  </r>
  <r>
    <x v="1221"/>
    <s v="Map Jala Rest Trans jos B(16)/ Hj(18) warna"/>
    <n v="34"/>
    <s v="20 LSN"/>
    <n v="34"/>
    <n v="34"/>
    <m/>
    <m/>
    <n v="0"/>
    <n v="0"/>
    <s v=""/>
    <n v="0"/>
    <n v="34"/>
    <m/>
    <s v=""/>
    <n v="34"/>
    <m/>
    <s v=""/>
    <n v="34"/>
    <m/>
    <s v=""/>
    <n v="34"/>
    <m/>
    <s v=""/>
    <n v="34"/>
    <m/>
    <s v="mapjalaresttransjosb16hj18warna20lsnuntana"/>
    <n v="20"/>
    <s v="LSN"/>
    <m/>
  </r>
  <r>
    <x v="1222"/>
    <s v="Map Jala Rest Trans jos K(17)/ M(9) warna"/>
    <n v="26"/>
    <s v="2O LSN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2O"/>
    <s v="LSN"/>
    <m/>
  </r>
  <r>
    <x v="1223"/>
    <s v="Map Jala Rest Trans jos Ungu"/>
    <n v="55"/>
    <s v="20 ls"/>
    <n v="55"/>
    <n v="55"/>
    <m/>
    <m/>
    <n v="0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n v="20"/>
    <s v="LSN"/>
    <m/>
  </r>
  <r>
    <x v="1224"/>
    <s v="Map jaring Sleting B4 5601"/>
    <n v="3"/>
    <n v="6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jaringsletingb45601600untana"/>
    <n v="600"/>
    <s v="PCS"/>
    <m/>
  </r>
  <r>
    <x v="1225"/>
    <s v="Map jaring Sleting B4 5601"/>
    <n v="1"/>
    <n v="4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jaringsletingb45601400untana"/>
    <n v="400"/>
    <s v="PCS"/>
    <m/>
  </r>
  <r>
    <x v="1226"/>
    <s v="Map jaring Sleting B4 5601"/>
    <n v="2"/>
    <n v="35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jaringsletingb45601350untana"/>
    <n v="350"/>
    <s v="PCS"/>
    <m/>
  </r>
  <r>
    <x v="1227"/>
    <s v="Map jaring Sleting B4 5601"/>
    <n v="1"/>
    <n v="3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jaringsletingb45601300untana"/>
    <n v="300"/>
    <s v="PCS"/>
    <m/>
  </r>
  <r>
    <x v="1228"/>
    <s v="Map Jaring TZ 6003"/>
    <n v="2"/>
    <s v="8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jaringtz600380lsnuntana"/>
    <n v="80"/>
    <s v="LSN"/>
    <m/>
  </r>
  <r>
    <x v="1229"/>
    <s v="Map jepit 85082"/>
    <n v="5"/>
    <n v="24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jepit8508224untana"/>
    <n v="24"/>
    <s v="PCS"/>
    <m/>
  </r>
  <r>
    <x v="0"/>
    <s v="Map Joss 881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joss88160lsnuntana"/>
    <n v="60"/>
    <s v="LSN"/>
    <m/>
  </r>
  <r>
    <x v="1230"/>
    <s v="Map jumbo TB 168"/>
    <n v="6"/>
    <s v="5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jumbotb16850lsuntana"/>
    <n v="50"/>
    <s v="LSN"/>
    <m/>
  </r>
  <r>
    <x v="1231"/>
    <s v="Map Kancing 2 microtop TN warna K/ B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n v="240"/>
    <s v="PCS"/>
    <m/>
  </r>
  <r>
    <x v="1232"/>
    <s v="Map Kancing Fancy M07"/>
    <n v="14"/>
    <s v="10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mapkancingfancym07100lsuntana"/>
    <n v="100"/>
    <s v="LSN"/>
    <m/>
  </r>
  <r>
    <x v="1233"/>
    <s v="Map Kancing FC 519 Biru muda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kancingfc519birumuda50lsuntana"/>
    <n v="50"/>
    <s v="LSN"/>
    <m/>
  </r>
  <r>
    <x v="1234"/>
    <s v="Map Kancing FC 519 Hj"/>
    <n v="17"/>
    <s v="5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mapkancingfc519hj50lsuntana"/>
    <n v="50"/>
    <s v="LSN"/>
    <m/>
  </r>
  <r>
    <x v="1235"/>
    <s v="Map Kancing FC 519 K"/>
    <n v="12"/>
    <s v="5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mapkancingfc519k50lsuntana"/>
    <n v="50"/>
    <s v="LSN"/>
    <m/>
  </r>
  <r>
    <x v="1236"/>
    <s v="Map Kancing FC 519 merah"/>
    <n v="9"/>
    <s v="50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apkancingfc519merah50lsuntana"/>
    <n v="50"/>
    <s v="LSN"/>
    <m/>
  </r>
  <r>
    <x v="1237"/>
    <s v="Map Kancing FC 519 orange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ancingfc519orange50lsuntana"/>
    <n v="50"/>
    <s v="LSN"/>
    <m/>
  </r>
  <r>
    <x v="1238"/>
    <s v="Map Kancing Trans jos U(4)"/>
    <n v="4"/>
    <s v="2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kancingtransjosu420lsuntana"/>
    <n v="20"/>
    <s v="LSN"/>
    <m/>
  </r>
  <r>
    <x v="0"/>
    <s v="Map kcg 05 B/P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kcg05bp50lsnuntana"/>
    <n v="50"/>
    <s v="LSN"/>
    <m/>
  </r>
  <r>
    <x v="1239"/>
    <s v="Map Kcg 1 w/Spire M(3)"/>
    <n v="3"/>
    <s v="25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kcg1wspirem325lsuntana"/>
    <n v="25"/>
    <s v="LSN"/>
    <m/>
  </r>
  <r>
    <x v="1240"/>
    <s v="Map Kcg 2 corak K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kcg2corakk240untana"/>
    <n v="240"/>
    <s v="PCS"/>
    <m/>
  </r>
  <r>
    <x v="1241"/>
    <s v="Map Kcg 2 corak M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cg2corakm240untana"/>
    <n v="240"/>
    <s v="PCS"/>
    <m/>
  </r>
  <r>
    <x v="0"/>
    <s v="Map kcg 2 microtop warna Hj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kcg2microtopwarnahj240untana"/>
    <n v="240"/>
    <s v="PCS"/>
    <m/>
  </r>
  <r>
    <x v="1242"/>
    <s v="Map Kcg 2 Paris microtop"/>
    <n v="3"/>
    <s v="2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kcg2parismicrotop240pcuntana"/>
    <n v="240"/>
    <s v="PCS"/>
    <m/>
  </r>
  <r>
    <x v="1243"/>
    <s v="Map Kcg 2 sika Hijau (3) / Merah (4)"/>
    <n v="7"/>
    <s v="50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apkcg2sikahijau3merah450lsnuntana"/>
    <n v="50"/>
    <s v="LSN"/>
    <m/>
  </r>
  <r>
    <x v="1244"/>
    <s v="Map Kcg 4 UTN K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cg4utnk240untana"/>
    <n v="240"/>
    <s v="PCS"/>
    <m/>
  </r>
  <r>
    <x v="1245"/>
    <s v="Map Kcg 4 UTN K/ P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cg4utnkp240untana"/>
    <n v="240"/>
    <s v="PCS"/>
    <m/>
  </r>
  <r>
    <x v="0"/>
    <s v="Map kcg corak 2 U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kcgcorak2u240pcsuntana"/>
    <n v="240"/>
    <s v="PCS"/>
    <m/>
  </r>
  <r>
    <x v="0"/>
    <s v="Map kcg sika 05 Merah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kcgsika05merah50lsnuntana"/>
    <n v="50"/>
    <s v="LSN"/>
    <m/>
  </r>
  <r>
    <x v="0"/>
    <s v="Map Kcg Sika 1 P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kcgsika1p50lsnuntana"/>
    <n v="50"/>
    <s v="LSN"/>
    <m/>
  </r>
  <r>
    <x v="1246"/>
    <s v="Map Kcg Sika Br"/>
    <n v="49"/>
    <s v="50 LSN"/>
    <n v="41"/>
    <n v="49"/>
    <n v="42"/>
    <m/>
    <n v="0"/>
    <n v="0"/>
    <n v="-7"/>
    <n v="-7"/>
    <n v="42"/>
    <n v="41"/>
    <n v="-1"/>
    <n v="41"/>
    <m/>
    <s v=""/>
    <n v="41"/>
    <m/>
    <s v=""/>
    <n v="41"/>
    <m/>
    <s v=""/>
    <n v="41"/>
    <m/>
    <s v="mapkcgsikabr50lsnuntana"/>
    <n v="50"/>
    <s v="LSN"/>
    <m/>
  </r>
  <r>
    <x v="1247"/>
    <s v="Map Kcg Sika Hj"/>
    <n v="50"/>
    <s v="50 LSN"/>
    <n v="38"/>
    <n v="50"/>
    <n v="38"/>
    <m/>
    <n v="0"/>
    <n v="0"/>
    <n v="-12"/>
    <n v="-12"/>
    <n v="38"/>
    <m/>
    <s v=""/>
    <n v="38"/>
    <m/>
    <s v=""/>
    <n v="38"/>
    <m/>
    <s v=""/>
    <n v="38"/>
    <m/>
    <s v=""/>
    <n v="38"/>
    <m/>
    <s v="mapkcgsikahj50lsnuntana"/>
    <n v="50"/>
    <s v="LSN"/>
    <m/>
  </r>
  <r>
    <x v="1248"/>
    <s v="Map Kcg Sika Kn"/>
    <n v="17"/>
    <s v="50 LSN"/>
    <n v="13"/>
    <n v="17"/>
    <n v="13"/>
    <m/>
    <n v="0"/>
    <n v="0"/>
    <n v="-4"/>
    <n v="-4"/>
    <n v="13"/>
    <m/>
    <s v=""/>
    <n v="13"/>
    <m/>
    <s v=""/>
    <n v="13"/>
    <m/>
    <s v=""/>
    <n v="13"/>
    <m/>
    <s v=""/>
    <n v="13"/>
    <m/>
    <s v="mapkcgsikakn50lsnuntana"/>
    <n v="50"/>
    <s v="LSN"/>
    <m/>
  </r>
  <r>
    <x v="1249"/>
    <s v="Map Kcg Sika Mr"/>
    <n v="31"/>
    <s v="50 LSN"/>
    <n v="27"/>
    <n v="31"/>
    <n v="27"/>
    <m/>
    <n v="0"/>
    <n v="0"/>
    <n v="-4"/>
    <n v="-4"/>
    <n v="27"/>
    <m/>
    <s v=""/>
    <n v="27"/>
    <m/>
    <s v=""/>
    <n v="27"/>
    <m/>
    <s v=""/>
    <n v="27"/>
    <m/>
    <s v=""/>
    <n v="27"/>
    <m/>
    <s v="mapkcgsikamr50lsnuntana"/>
    <n v="50"/>
    <s v="LSN"/>
    <m/>
  </r>
  <r>
    <x v="1250"/>
    <s v="Map Kcg Sika P"/>
    <n v="22"/>
    <s v="50 LSN"/>
    <n v="17"/>
    <n v="22"/>
    <n v="18"/>
    <m/>
    <n v="0"/>
    <n v="0"/>
    <n v="-4"/>
    <n v="-4"/>
    <n v="18"/>
    <n v="17"/>
    <n v="-1"/>
    <n v="17"/>
    <m/>
    <s v=""/>
    <n v="17"/>
    <m/>
    <s v=""/>
    <n v="17"/>
    <m/>
    <s v=""/>
    <n v="17"/>
    <m/>
    <s v="mapkcgsikap50lsnuntana"/>
    <n v="50"/>
    <s v="LSN"/>
    <m/>
  </r>
  <r>
    <x v="1251"/>
    <s v="Map kcg Zipper warna ungu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kcgzipperwarnaungu240untana"/>
    <n v="240"/>
    <s v="PCS"/>
    <m/>
  </r>
  <r>
    <x v="0"/>
    <s v="Map L B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b60lsnuntana"/>
    <n v="60"/>
    <s v="LSN"/>
    <m/>
  </r>
  <r>
    <x v="0"/>
    <s v="Map L Hj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hj60lsnuntana"/>
    <n v="60"/>
    <s v="LSN"/>
    <m/>
  </r>
  <r>
    <x v="0"/>
    <s v="Map L K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k60lsnuntana"/>
    <n v="60"/>
    <s v="LSN"/>
    <m/>
  </r>
  <r>
    <x v="0"/>
    <s v="Map L M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m60lsnuntana"/>
    <n v="60"/>
    <s v="LSN"/>
    <m/>
  </r>
  <r>
    <x v="0"/>
    <s v="Map L Merah Vtro"/>
    <n v="0"/>
    <s v="1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merahvtro100lsuntana"/>
    <n v="100"/>
    <s v="LSN"/>
    <m/>
  </r>
  <r>
    <x v="1252"/>
    <s v="Map L Sika A-105 F biru"/>
    <n v="17"/>
    <s v="60 LSN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maplsikaa105fbiru60lsnuntana"/>
    <n v="60"/>
    <s v="LSN"/>
    <m/>
  </r>
  <r>
    <x v="1253"/>
    <s v="Map L Sika A-105 F Hijau"/>
    <n v="15"/>
    <s v="60 LSN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maplsikaa105fhijau60lsnuntana"/>
    <n v="60"/>
    <s v="LSN"/>
    <m/>
  </r>
  <r>
    <x v="1254"/>
    <s v="Map L Sika A-105 F kuning"/>
    <n v="25"/>
    <s v="60 LSN"/>
    <n v="25"/>
    <n v="25"/>
    <m/>
    <m/>
    <n v="0"/>
    <n v="0"/>
    <s v=""/>
    <n v="0"/>
    <n v="25"/>
    <m/>
    <s v=""/>
    <n v="25"/>
    <m/>
    <s v=""/>
    <n v="25"/>
    <m/>
    <s v=""/>
    <n v="25"/>
    <m/>
    <s v=""/>
    <n v="25"/>
    <m/>
    <s v="maplsikaa105fkuning60lsnuntana"/>
    <n v="60"/>
    <s v="LSN"/>
    <m/>
  </r>
  <r>
    <x v="1255"/>
    <s v="Map L Sika A-105 F merah"/>
    <n v="28"/>
    <s v="60 LSN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maplsikaa105fmerah60lsnuntana"/>
    <n v="60"/>
    <s v="LSN"/>
    <m/>
  </r>
  <r>
    <x v="1256"/>
    <s v="Map L Sika A-105 F putih"/>
    <n v="23"/>
    <s v="60 LSN"/>
    <n v="14"/>
    <n v="23"/>
    <m/>
    <m/>
    <n v="0"/>
    <n v="0"/>
    <s v=""/>
    <n v="0"/>
    <n v="23"/>
    <n v="14"/>
    <n v="-9"/>
    <n v="14"/>
    <m/>
    <s v=""/>
    <n v="14"/>
    <m/>
    <s v=""/>
    <n v="14"/>
    <m/>
    <s v=""/>
    <n v="14"/>
    <m/>
    <s v="maplsikaa105fputih60lsnuntana"/>
    <n v="60"/>
    <s v="LSN"/>
    <m/>
  </r>
  <r>
    <x v="0"/>
    <s v="Map L Sika Putih (27)/ M (2)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lsikaputih27m260lsnuntana"/>
    <n v="60"/>
    <s v="LSN"/>
    <m/>
  </r>
  <r>
    <x v="1257"/>
    <s v="Map microtop kcg-1 MT-119 P(5)/ B(6)"/>
    <n v="11"/>
    <s v="10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n v="100"/>
    <s v="LSN"/>
    <m/>
  </r>
  <r>
    <x v="0"/>
    <s v="Map resleting Jala BLK/ M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resletingjalablkm20lsnuntana"/>
    <n v="20"/>
    <s v="LSN"/>
    <m/>
  </r>
  <r>
    <x v="0"/>
    <s v="Map resleting Jala Hijau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resletingjalahijau20lsnuntana"/>
    <n v="20"/>
    <s v="LSN"/>
    <m/>
  </r>
  <r>
    <x v="1258"/>
    <s v="Map Ret Imitasi MT 1112"/>
    <n v="2"/>
    <s v="7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retimitasimt1112720pcuntana"/>
    <n v="720"/>
    <s v="PCS"/>
    <m/>
  </r>
  <r>
    <x v="1259"/>
    <s v="Map school Bag corak kcg 2 ungu"/>
    <n v="3"/>
    <s v="24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schoolbagcorakkcg2ungu240pcuntana"/>
    <n v="240"/>
    <s v="PCS"/>
    <m/>
  </r>
  <r>
    <x v="1260"/>
    <s v="Map School Bag Kcg 2 Br"/>
    <n v="4"/>
    <n v="24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schoolbagkcg2br240untana"/>
    <n v="240"/>
    <s v="PCS"/>
    <m/>
  </r>
  <r>
    <x v="1261"/>
    <s v="Map School Bag Kcg 2 Hj tua"/>
    <n v="4"/>
    <n v="24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schoolbagkcg2hjtua240untana"/>
    <n v="240"/>
    <s v="PCS"/>
    <m/>
  </r>
  <r>
    <x v="1262"/>
    <s v="Map School Bag Kcg 2 Kn"/>
    <n v="4"/>
    <n v="24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schoolbagkcg2kn240untana"/>
    <n v="240"/>
    <s v="PCS"/>
    <m/>
  </r>
  <r>
    <x v="1263"/>
    <s v="Map School Bag Kcg 2 Mr"/>
    <n v="4"/>
    <n v="24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schoolbagkcg2mr240untana"/>
    <n v="240"/>
    <s v="PCS"/>
    <m/>
  </r>
  <r>
    <x v="1264"/>
    <s v="Map sekolah Mnk ret  Ht-202"/>
    <n v="3"/>
    <s v="12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sekolahmnkretht202120lsuntana"/>
    <n v="120"/>
    <s v="LSN"/>
    <m/>
  </r>
  <r>
    <x v="1265"/>
    <s v="Map Smile JNT 8077 no B6 5014 F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smilejnt8077nob65014f50lsuntana"/>
    <n v="50"/>
    <s v="LSN"/>
    <m/>
  </r>
  <r>
    <x v="1266"/>
    <s v="Map somssi 2010 C mini"/>
    <n v="13"/>
    <s v="240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mapsomssi2010cmini240pcuntana"/>
    <n v="240"/>
    <s v="PCS"/>
    <m/>
  </r>
  <r>
    <x v="1267"/>
    <s v="Map somssi tali 2015/S (P/K/B/M/Hj/Pink)"/>
    <n v="24"/>
    <s v="96 pc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n v="96"/>
    <s v="PCS"/>
    <m/>
  </r>
  <r>
    <x v="1268"/>
    <s v="Map Tali A4 warna polos 4164"/>
    <n v="3"/>
    <s v="16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talia4warnapolos4164160pcuntana"/>
    <n v="160"/>
    <s v="PCS"/>
    <m/>
  </r>
  <r>
    <x v="0"/>
    <s v="Map Tali Sika AC 06 Biru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alisikaac06biru50lsnuntana"/>
    <n v="50"/>
    <s v="LSN"/>
    <m/>
  </r>
  <r>
    <x v="1269"/>
    <s v="Map Tali Sika biru"/>
    <n v="3"/>
    <s v="50 LSN"/>
    <n v="1"/>
    <n v="3"/>
    <n v="1"/>
    <m/>
    <n v="0"/>
    <n v="0"/>
    <n v="-2"/>
    <n v="-2"/>
    <n v="1"/>
    <n v="1"/>
    <n v="0"/>
    <n v="1"/>
    <m/>
    <s v=""/>
    <n v="1"/>
    <m/>
    <s v=""/>
    <n v="1"/>
    <m/>
    <s v=""/>
    <n v="1"/>
    <m/>
    <s v="maptalisikabiru50lsnuntana"/>
    <n v="50"/>
    <s v="LSN"/>
    <m/>
  </r>
  <r>
    <x v="1270"/>
    <s v="Map Tali Sika hijau"/>
    <n v="3"/>
    <s v="50 LSN"/>
    <n v="2"/>
    <n v="3"/>
    <n v="2"/>
    <m/>
    <n v="0"/>
    <n v="0"/>
    <n v="-1"/>
    <n v="-1"/>
    <n v="2"/>
    <m/>
    <s v=""/>
    <n v="2"/>
    <m/>
    <s v=""/>
    <n v="2"/>
    <m/>
    <s v=""/>
    <n v="2"/>
    <m/>
    <s v=""/>
    <n v="2"/>
    <m/>
    <s v="maptalisikahijau50lsnuntana"/>
    <n v="50"/>
    <s v="LSN"/>
    <m/>
  </r>
  <r>
    <x v="0"/>
    <s v="Map Tali Sika kuning"/>
    <n v="3"/>
    <s v="50 LSN"/>
    <n v="0"/>
    <n v="3"/>
    <n v="0"/>
    <m/>
    <n v="0"/>
    <n v="0"/>
    <n v="-3"/>
    <n v="-3"/>
    <n v="0"/>
    <m/>
    <s v=""/>
    <n v="0"/>
    <m/>
    <s v=""/>
    <n v="0"/>
    <m/>
    <s v=""/>
    <n v="0"/>
    <m/>
    <s v=""/>
    <n v="0"/>
    <m/>
    <s v="maptalisikakuning50lsnuntana"/>
    <n v="50"/>
    <s v="LSN"/>
    <m/>
  </r>
  <r>
    <x v="1271"/>
    <s v="Map Tali Sika merah"/>
    <n v="1"/>
    <s v="50 LSN"/>
    <n v="2"/>
    <n v="1"/>
    <m/>
    <m/>
    <n v="0"/>
    <n v="0"/>
    <s v=""/>
    <n v="0"/>
    <n v="1"/>
    <n v="2"/>
    <n v="1"/>
    <n v="2"/>
    <m/>
    <s v=""/>
    <n v="2"/>
    <m/>
    <s v=""/>
    <n v="2"/>
    <m/>
    <s v=""/>
    <n v="2"/>
    <m/>
    <s v="maptalisikamerah50lsnuntana"/>
    <n v="50"/>
    <s v="LSN"/>
    <m/>
  </r>
  <r>
    <x v="1272"/>
    <s v="Map Tali Sika putih"/>
    <n v="3"/>
    <s v="50 LSN"/>
    <n v="4"/>
    <n v="3"/>
    <n v="4"/>
    <m/>
    <n v="0"/>
    <n v="0"/>
    <n v="1"/>
    <n v="1"/>
    <n v="4"/>
    <m/>
    <s v=""/>
    <n v="4"/>
    <m/>
    <s v=""/>
    <n v="4"/>
    <m/>
    <s v=""/>
    <n v="4"/>
    <m/>
    <s v=""/>
    <n v="4"/>
    <m/>
    <s v="maptalisikaputih50lsnuntana"/>
    <n v="50"/>
    <s v="LSN"/>
    <m/>
  </r>
  <r>
    <x v="1273"/>
    <s v="Map Tenteng ZF 821 Lx"/>
    <n v="3"/>
    <s v="1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tentengzf821lx12lsuntana"/>
    <n v="12"/>
    <s v="LSN"/>
    <m/>
  </r>
  <r>
    <x v="1274"/>
    <s v="Map Tenteng ZF 830"/>
    <n v="5"/>
    <s v="72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tentengzf83072pcuntana"/>
    <n v="72"/>
    <s v="PCS"/>
    <m/>
  </r>
  <r>
    <x v="1275"/>
    <s v="Map Topla 1928 Br (3), Hj(3)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topla1928br3hj3240untana"/>
    <n v="240"/>
    <s v="PCS"/>
    <m/>
  </r>
  <r>
    <x v="1276"/>
    <s v="Map Topla 1928 Mr (3), Kn(3)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aptopla1928mr3kn3240untana"/>
    <n v="240"/>
    <s v="PCS"/>
    <m/>
  </r>
  <r>
    <x v="1277"/>
    <s v="Map Topla 1928 Ungu (1), Or(1)"/>
    <n v="2"/>
    <n v="2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topla1928ungu1or1240untana"/>
    <n v="240"/>
    <s v="PCS"/>
    <m/>
  </r>
  <r>
    <x v="0"/>
    <s v="Map Topla 20 lb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20lb60pcsuntana"/>
    <n v="60"/>
    <s v="PCS"/>
    <m/>
  </r>
  <r>
    <x v="1278"/>
    <s v="Map Topla 3080 B "/>
    <n v="2"/>
    <s v="24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topla3080b240pcsuntana"/>
    <n v="240"/>
    <s v="PCS"/>
    <m/>
  </r>
  <r>
    <x v="0"/>
    <s v="Map Topla 3080 Hj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3080hj240pcsuntana"/>
    <n v="240"/>
    <s v="PCS"/>
    <m/>
  </r>
  <r>
    <x v="0"/>
    <s v="Map Topla 3080 Hj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3080hj240pcsuntana"/>
    <n v="240"/>
    <s v="PCS"/>
    <m/>
  </r>
  <r>
    <x v="1279"/>
    <s v="Map Topla 3080 Ht"/>
    <n v="3"/>
    <s v="240 PCS"/>
    <n v="2"/>
    <n v="3"/>
    <m/>
    <m/>
    <n v="0"/>
    <n v="0"/>
    <s v=""/>
    <n v="0"/>
    <n v="3"/>
    <n v="2"/>
    <n v="-1"/>
    <n v="2"/>
    <m/>
    <s v=""/>
    <n v="2"/>
    <m/>
    <s v=""/>
    <n v="2"/>
    <m/>
    <s v=""/>
    <n v="2"/>
    <m/>
    <s v="maptopla3080ht240pcsuntana"/>
    <n v="240"/>
    <s v="PCS"/>
    <m/>
  </r>
  <r>
    <x v="0"/>
    <s v="Map Topla 3080 K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3080k240pcsuntana"/>
    <n v="240"/>
    <s v="PCS"/>
    <m/>
  </r>
  <r>
    <x v="1280"/>
    <s v="Map Topla 3080 Kn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topla3080kn240pcsuntana"/>
    <n v="240"/>
    <s v="PCS"/>
    <m/>
  </r>
  <r>
    <x v="1281"/>
    <s v="Map Topla 3080 Mr"/>
    <n v="2"/>
    <s v="240 PCS"/>
    <n v="1"/>
    <n v="2"/>
    <n v="1"/>
    <m/>
    <n v="0"/>
    <n v="0"/>
    <n v="-1"/>
    <n v="-1"/>
    <n v="1"/>
    <m/>
    <s v=""/>
    <n v="1"/>
    <m/>
    <s v=""/>
    <n v="1"/>
    <m/>
    <s v=""/>
    <n v="1"/>
    <m/>
    <s v=""/>
    <n v="1"/>
    <m/>
    <s v="maptopla3080mr240pcsuntana"/>
    <n v="240"/>
    <s v="PCS"/>
    <m/>
  </r>
  <r>
    <x v="0"/>
    <s v="Map Topla 3080 orange"/>
    <n v="1"/>
    <s v="240 PCS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maptopla3080orange240pcsuntana"/>
    <n v="240"/>
    <s v="PCS"/>
    <m/>
  </r>
  <r>
    <x v="1282"/>
    <s v="Map Topla 3080 ungu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topla3080ungu240pcsuntana"/>
    <n v="240"/>
    <s v="PCS"/>
    <m/>
  </r>
  <r>
    <x v="1283"/>
    <s v="Map Topla 3090 Ht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topla3090ht240pcsuntana"/>
    <n v="240"/>
    <s v="PCS"/>
    <m/>
  </r>
  <r>
    <x v="1284"/>
    <s v="Map Topla 3090 Kn/ U"/>
    <n v="2"/>
    <s v="240 PCS"/>
    <n v="1"/>
    <n v="2"/>
    <n v="1"/>
    <m/>
    <n v="0"/>
    <n v="0"/>
    <n v="-1"/>
    <n v="-1"/>
    <n v="1"/>
    <m/>
    <s v=""/>
    <n v="1"/>
    <m/>
    <s v=""/>
    <n v="1"/>
    <m/>
    <s v=""/>
    <n v="1"/>
    <m/>
    <s v=""/>
    <n v="1"/>
    <m/>
    <s v="maptopla3090knu240pcsuntana"/>
    <n v="240"/>
    <s v="PCS"/>
    <m/>
  </r>
  <r>
    <x v="0"/>
    <s v="Map Topla 3090 M (1), Ungu (1), Orange (1)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n v="240"/>
    <s v="PCS"/>
    <m/>
  </r>
  <r>
    <x v="0"/>
    <s v="Map Topla 40 lb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40lb60pcuntana"/>
    <n v="60"/>
    <s v="PCS"/>
    <m/>
  </r>
  <r>
    <x v="0"/>
    <s v="Map Topla 60 lb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topla60lb60pcuntana"/>
    <n v="60"/>
    <s v="PCS"/>
    <m/>
  </r>
  <r>
    <x v="1285"/>
    <s v="Map Transparan AC 1605 B(9)/ K(8)/ M(2)"/>
    <n v="19"/>
    <n v="240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n v="240"/>
    <s v="PCS"/>
    <m/>
  </r>
  <r>
    <x v="1286"/>
    <s v="Map Transparant B4"/>
    <n v="2"/>
    <s v="1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transparantb41000pcuntana"/>
    <n v="1000"/>
    <s v="PCS"/>
    <m/>
  </r>
  <r>
    <x v="1287"/>
    <s v="Map UTN Dove 2w Hj"/>
    <n v="5"/>
    <n v="24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aputndove2whj240untana"/>
    <n v="240"/>
    <s v="PCS"/>
    <m/>
  </r>
  <r>
    <x v="1288"/>
    <s v="Map UTN Dove 2w Hj muda(2)"/>
    <n v="2"/>
    <n v="2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utndove2whjmuda2240untana"/>
    <n v="240"/>
    <s v="PCS"/>
    <m/>
  </r>
  <r>
    <x v="1289"/>
    <s v="Map UTN Dove 2w K(2)/ Hj(10)"/>
    <n v="12"/>
    <n v="24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maputndove2wk2hj10240untana"/>
    <n v="240"/>
    <s v="PCS"/>
    <m/>
  </r>
  <r>
    <x v="1290"/>
    <s v="Map UTN Dove 2w mix kcg"/>
    <n v="8"/>
    <n v="24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maputndove2wmixkcg240untana"/>
    <n v="240"/>
    <s v="PCS"/>
    <m/>
  </r>
  <r>
    <x v="1291"/>
    <s v="Map Vtec Document Bag Type VT W209"/>
    <n v="3"/>
    <s v="1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n v="120"/>
    <s v="PCS"/>
    <m/>
  </r>
  <r>
    <x v="1292"/>
    <s v="Map ZF 820"/>
    <n v="1"/>
    <s v="72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f82072pcsuntana"/>
    <n v="72"/>
    <s v="PCS"/>
    <m/>
  </r>
  <r>
    <x v="0"/>
    <s v="Map Zipper binder A5 kotak Topla"/>
    <n v="0"/>
    <s v="1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n v="160"/>
    <s v="LSN"/>
    <m/>
  </r>
  <r>
    <x v="1293"/>
    <s v="Map Zipper Binder RB T1"/>
    <n v="9"/>
    <s v="160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apzipperbinderrbt1160pcuntana"/>
    <n v="160"/>
    <s v="PCS"/>
    <m/>
  </r>
  <r>
    <x v="0"/>
    <s v="Map zipper HCL B4"/>
    <n v="0"/>
    <s v="1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hclb41000pcuntana"/>
    <n v="1000"/>
    <s v="PCS"/>
    <m/>
  </r>
  <r>
    <x v="1294"/>
    <s v="Map Zipper Jala A5 Sika Br"/>
    <n v="9"/>
    <s v="420 PCS"/>
    <n v="8"/>
    <n v="9"/>
    <m/>
    <m/>
    <n v="0"/>
    <n v="0"/>
    <s v=""/>
    <n v="0"/>
    <n v="9"/>
    <n v="8"/>
    <n v="-1"/>
    <n v="8"/>
    <m/>
    <s v=""/>
    <n v="8"/>
    <m/>
    <s v=""/>
    <n v="8"/>
    <m/>
    <s v=""/>
    <n v="8"/>
    <m/>
    <s v="mapzipperjalaa5sikabr420pcsuntana"/>
    <n v="420"/>
    <s v="PCS"/>
    <m/>
  </r>
  <r>
    <x v="1295"/>
    <s v="Map Zipper Jala A5 Sika Hj"/>
    <n v="4"/>
    <s v="42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zipperjalaa5sikahj420pcsuntana"/>
    <n v="420"/>
    <s v="PCS"/>
    <m/>
  </r>
  <r>
    <x v="1296"/>
    <s v="Map Zipper Jala A5 Sika Ht"/>
    <n v="4"/>
    <s v="420 PCS"/>
    <n v="3"/>
    <n v="4"/>
    <m/>
    <m/>
    <n v="0"/>
    <n v="0"/>
    <s v=""/>
    <n v="0"/>
    <n v="4"/>
    <n v="3"/>
    <n v="-1"/>
    <n v="3"/>
    <m/>
    <s v=""/>
    <n v="3"/>
    <m/>
    <s v=""/>
    <n v="3"/>
    <m/>
    <s v=""/>
    <n v="3"/>
    <m/>
    <s v="mapzipperjalaa5sikaht420pcsuntana"/>
    <n v="420"/>
    <s v="PCS"/>
    <m/>
  </r>
  <r>
    <x v="1297"/>
    <s v="Map Zipper Jala A5 Sika Kn"/>
    <n v="4"/>
    <s v="42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apzipperjalaa5sikakn420pcsuntana"/>
    <n v="420"/>
    <s v="PCS"/>
    <m/>
  </r>
  <r>
    <x v="1298"/>
    <s v="Map Zipper Jala A5 Sika Mr"/>
    <n v="9"/>
    <s v="420 PC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apzipperjalaa5sikamr420pcsuntana"/>
    <n v="420"/>
    <s v="PCS"/>
    <m/>
  </r>
  <r>
    <x v="0"/>
    <s v="Map Zipper Jala Hj (biasa) Resleting (2), B(1)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n v="240"/>
    <s v="PCS"/>
    <m/>
  </r>
  <r>
    <x v="1299"/>
    <s v="Map Zipper Jala Ret Hitam Sika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ipperjalarethitamsika240pcsuntana"/>
    <n v="240"/>
    <s v="PCS"/>
    <m/>
  </r>
  <r>
    <x v="0"/>
    <s v="Map Zipper Jala Ret Merah Sika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jalaretmerahsika240pcsuntana"/>
    <n v="240"/>
    <s v="PCS"/>
    <m/>
  </r>
  <r>
    <x v="1300"/>
    <s v="Map Zipper JNT A036"/>
    <n v="1"/>
    <s v="1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ipperjnta0361200pcuntana"/>
    <n v="1200"/>
    <s v="PCS"/>
    <m/>
  </r>
  <r>
    <x v="0"/>
    <s v="Map Zipper Kancing Br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kancingbr240untana"/>
    <n v="240"/>
    <s v="PCS"/>
    <m/>
  </r>
  <r>
    <x v="0"/>
    <s v="Map Zipper Kancing Hj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kancinghj240untana"/>
    <n v="240"/>
    <s v="PCS"/>
    <m/>
  </r>
  <r>
    <x v="1301"/>
    <s v="Map Zipper Kancing Kn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ipperkancingkn240untana"/>
    <n v="240"/>
    <s v="PCS"/>
    <m/>
  </r>
  <r>
    <x v="0"/>
    <s v="Map Zipper Kancing Mr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kancingmr240untana"/>
    <n v="240"/>
    <s v="PCS"/>
    <m/>
  </r>
  <r>
    <x v="1302"/>
    <s v="Map Zipper KC polos Hj"/>
    <n v="2"/>
    <s v="15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zipperkcpoloshj15lsuntana"/>
    <n v="15"/>
    <s v="LSN"/>
    <m/>
  </r>
  <r>
    <x v="1303"/>
    <s v="Map Zipper M2 13 A5-warna Hj MM/ Hj Tua"/>
    <n v="3"/>
    <s v="36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n v="360"/>
    <s v="PCS"/>
    <m/>
  </r>
  <r>
    <x v="1304"/>
    <s v="Map Zipper NT A037"/>
    <n v="2"/>
    <s v="6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zippernta037600pcuntana"/>
    <n v="600"/>
    <s v="PCS"/>
    <m/>
  </r>
  <r>
    <x v="1305"/>
    <s v="Map Zipper pelangi"/>
    <n v="1"/>
    <s v="7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ipperpelangi720pcuntana"/>
    <n v="720"/>
    <s v="PCS"/>
    <m/>
  </r>
  <r>
    <x v="1306"/>
    <s v="Map Zipper pelangi D57"/>
    <n v="7"/>
    <s v="4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apzipperpelangid57400pcuntana"/>
    <n v="400"/>
    <s v="PCS"/>
    <m/>
  </r>
  <r>
    <x v="0"/>
    <s v="Map Zipper sika kuning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sikakuning20lsuntana"/>
    <n v="20"/>
    <s v="LSN"/>
    <m/>
  </r>
  <r>
    <x v="1307"/>
    <s v="Map Zipper TF 22 B6 BF53"/>
    <n v="8"/>
    <s v="144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mapzippertf22b6bf531440pcuntana"/>
    <n v="1440"/>
    <s v="PCS"/>
    <m/>
  </r>
  <r>
    <x v="1308"/>
    <s v="Map Zipper TF 23 A5 BF54"/>
    <n v="22"/>
    <s v="960 pc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mapzippertf23a5bf54960pcuntana"/>
    <n v="960"/>
    <s v="PCS"/>
    <m/>
  </r>
  <r>
    <x v="1309"/>
    <s v="Map Zipper TF 24 A4"/>
    <n v="28"/>
    <s v="576 pc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mapzippertf24a4576pcuntana"/>
    <n v="576"/>
    <s v="PCS"/>
    <m/>
  </r>
  <r>
    <x v="1310"/>
    <s v="Map Zipper TF 25 B4"/>
    <n v="31"/>
    <s v="480 pc"/>
    <n v="31"/>
    <n v="31"/>
    <m/>
    <m/>
    <n v="0"/>
    <n v="0"/>
    <s v=""/>
    <n v="0"/>
    <n v="31"/>
    <m/>
    <s v=""/>
    <n v="31"/>
    <m/>
    <s v=""/>
    <n v="31"/>
    <m/>
    <s v=""/>
    <n v="31"/>
    <m/>
    <s v=""/>
    <n v="31"/>
    <m/>
    <s v="mapzippertf25b4480pcuntana"/>
    <n v="480"/>
    <s v="PCS"/>
    <m/>
  </r>
  <r>
    <x v="1311"/>
    <s v="Map Zipper/ Ret jala Br Sika"/>
    <n v="2"/>
    <n v="2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zipperretjalabrsika240untana"/>
    <n v="240"/>
    <s v="PCS"/>
    <m/>
  </r>
  <r>
    <x v="1312"/>
    <s v="Map Zipper/ Ret jala Hj Sika"/>
    <n v="1"/>
    <n v="24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zipperretjalahjsika240untana"/>
    <n v="240"/>
    <s v="PCS"/>
    <m/>
  </r>
  <r>
    <x v="1313"/>
    <s v="Map Zipper/ Ret jala Kn Sika"/>
    <n v="3"/>
    <n v="2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apzipperretjalaknsika240untana"/>
    <n v="240"/>
    <s v="PCS"/>
    <m/>
  </r>
  <r>
    <x v="0"/>
    <s v="Map Zipper/ Ret jala Mr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pzipperretjalamr240untana"/>
    <n v="240"/>
    <s v="PCS"/>
    <m/>
  </r>
  <r>
    <x v="1314"/>
    <s v="Map/ Bag File EN 0103F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apbagfileen0103f40lsuntana"/>
    <n v="40"/>
    <s v="LSN"/>
    <m/>
  </r>
  <r>
    <x v="1315"/>
    <s v="Map/ Bag file M 6861"/>
    <n v="2"/>
    <s v="6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apbagfilem686164pcuntana"/>
    <n v="64"/>
    <s v="PCS"/>
    <m/>
  </r>
  <r>
    <x v="1316"/>
    <s v="Map/ School bag kcg 2 Zip 12"/>
    <n v="30"/>
    <n v="180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mapschoolbagkcg2zip12180untana"/>
    <n v="180"/>
    <s v="PCS"/>
    <m/>
  </r>
  <r>
    <x v="1317"/>
    <s v="Map/ Zipper Bag trix EN 1101"/>
    <n v="11"/>
    <s v="50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n v="50"/>
    <s v="LSN"/>
    <m/>
  </r>
  <r>
    <x v="0"/>
    <s v="Masker (bonus)"/>
    <n v="0"/>
    <s v="5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skerbonus50pcsuntana"/>
    <n v="50"/>
    <s v="PCS"/>
    <m/>
  </r>
  <r>
    <x v="0"/>
    <s v="Masker 3 ply"/>
    <n v="0"/>
    <s v="90 do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sker3ply90dosuntana"/>
    <n v="90"/>
    <s v="DOS"/>
    <m/>
  </r>
  <r>
    <x v="0"/>
    <s v="Masker T Care"/>
    <n v="0"/>
    <s v="50 do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askertcare50dosuntana"/>
    <n v="50"/>
    <s v="DOS"/>
    <m/>
  </r>
  <r>
    <x v="0"/>
    <s v="Mech Pensil 01609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sil01609144lsnuntana"/>
    <n v="144"/>
    <s v="LSN"/>
    <m/>
  </r>
  <r>
    <x v="0"/>
    <s v="Mech Pensil TM 0166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siltm01661144lsnuntana"/>
    <n v="144"/>
    <s v="LSN"/>
    <m/>
  </r>
  <r>
    <x v="0"/>
    <s v="Mechanic K 2211 0.5 bening polos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n v="144"/>
    <s v="LSN"/>
    <m/>
  </r>
  <r>
    <x v="0"/>
    <s v="Mechpen 039C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039c96lsnuntana"/>
    <n v="96"/>
    <s v="LSN"/>
    <m/>
  </r>
  <r>
    <x v="1318"/>
    <s v="Mechpen 109 A (1x4)"/>
    <n v="22"/>
    <s v="80 pk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mechpen109a1x480pkuntana"/>
    <n v="80"/>
    <s v="PAK"/>
    <m/>
  </r>
  <r>
    <x v="1319"/>
    <s v="Mechpen 2978 (2,0)"/>
    <n v="4"/>
    <s v="144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mechpen297820144lsuntana"/>
    <n v="144"/>
    <s v="LSN"/>
    <m/>
  </r>
  <r>
    <x v="1320"/>
    <s v="Mechpen 3049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echpen3049144lsuntana"/>
    <n v="144"/>
    <s v="LSN"/>
    <m/>
  </r>
  <r>
    <x v="1321"/>
    <s v="Mechpen 405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echpen405144lsuntana"/>
    <n v="144"/>
    <s v="LSN"/>
    <m/>
  </r>
  <r>
    <x v="1322"/>
    <s v="Mechpen bear C10.0630 No. 3058"/>
    <n v="18"/>
    <s v="144 l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n v="144"/>
    <s v="LSN"/>
    <m/>
  </r>
  <r>
    <x v="1323"/>
    <s v="Mechpen bensia AB/ Hk/ PR(P1260)"/>
    <n v="8"/>
    <s v="144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mechpenbensiaabhkprp1260144lsuntana"/>
    <n v="144"/>
    <s v="LSN"/>
    <m/>
  </r>
  <r>
    <x v="1324"/>
    <s v="Mechpen C10-0630 AB 8008"/>
    <n v="7"/>
    <s v="14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echpenc100630ab8008144lsuntana"/>
    <n v="144"/>
    <s v="LSN"/>
    <m/>
  </r>
  <r>
    <x v="1325"/>
    <s v="Mechpen Colour disney C10-0348"/>
    <n v="1"/>
    <s v="10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n v="108"/>
    <s v="LSN"/>
    <m/>
  </r>
  <r>
    <x v="1326"/>
    <s v="Mechpen Colour disney PR 6W(1)/ Hk(2)"/>
    <n v="3"/>
    <s v="108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n v="108"/>
    <s v="LSN"/>
    <m/>
  </r>
  <r>
    <x v="1327"/>
    <s v="Mechpen debozz 12W DB-CMP 500"/>
    <n v="1"/>
    <s v="2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chpendebozz12wdbcmp500240lsuntana"/>
    <n v="240"/>
    <s v="LSN"/>
    <m/>
  </r>
  <r>
    <x v="1328"/>
    <s v="Mechpen Debozz DBM p 300"/>
    <n v="32"/>
    <s v="240 ls"/>
    <n v="32"/>
    <n v="32"/>
    <m/>
    <m/>
    <n v="0"/>
    <n v="0"/>
    <s v=""/>
    <n v="0"/>
    <n v="32"/>
    <m/>
    <s v=""/>
    <n v="32"/>
    <m/>
    <s v=""/>
    <n v="32"/>
    <m/>
    <s v=""/>
    <n v="32"/>
    <m/>
    <s v=""/>
    <n v="32"/>
    <m/>
    <s v="mechpendebozzdbmp300240lsuntana"/>
    <n v="240"/>
    <s v="LSN"/>
    <m/>
  </r>
  <r>
    <x v="1329"/>
    <s v="Mechpen DF 125"/>
    <n v="8"/>
    <s v="144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mechpendf125144lsuntana"/>
    <n v="144"/>
    <s v="LSN"/>
    <m/>
  </r>
  <r>
    <x v="0"/>
    <s v="Mechpen G 09306"/>
    <n v="0"/>
    <s v="72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0930672pakuntana"/>
    <n v="72"/>
    <s v="PAK"/>
    <m/>
  </r>
  <r>
    <x v="0"/>
    <s v="Mechpen G 09309"/>
    <n v="0"/>
    <s v="72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0930972pakuntana"/>
    <n v="72"/>
    <s v="PAK"/>
    <m/>
  </r>
  <r>
    <x v="0"/>
    <s v="Mechpen G 900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001144lsnuntana"/>
    <n v="144"/>
    <s v="LSN"/>
    <m/>
  </r>
  <r>
    <x v="0"/>
    <s v="Mechpen G 900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002144lsnuntana"/>
    <n v="144"/>
    <s v="LSN"/>
    <m/>
  </r>
  <r>
    <x v="0"/>
    <s v="Mechpen G 9003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003144lsnuntana"/>
    <n v="144"/>
    <s v="LSN"/>
    <m/>
  </r>
  <r>
    <x v="0"/>
    <s v="Mechpen G 9004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004144lsnuntana"/>
    <n v="144"/>
    <s v="LSN"/>
    <m/>
  </r>
  <r>
    <x v="0"/>
    <s v="Mechpen G 9005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005144lsnuntana"/>
    <n v="144"/>
    <s v="LSN"/>
    <m/>
  </r>
  <r>
    <x v="0"/>
    <s v="Mechpen G 9307"/>
    <n v="0"/>
    <s v="72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g930772pakuntana"/>
    <n v="72"/>
    <s v="PAK"/>
    <m/>
  </r>
  <r>
    <x v="1330"/>
    <s v="Mechpen HN 2003 Hanaro"/>
    <n v="2"/>
    <s v="14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echpenhn2003hanaro1440pcuntana"/>
    <n v="1440"/>
    <s v="PCS"/>
    <m/>
  </r>
  <r>
    <x v="1331"/>
    <s v="Mechpen kuku malu HB-258 (@50 pc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chpenkukumaluhb258@50pc48boxuntana"/>
    <n v="48"/>
    <s v="BOX"/>
    <m/>
  </r>
  <r>
    <x v="1332"/>
    <s v="Mechpen MEC 1317 AB 1 box 12 pc"/>
    <n v="11"/>
    <s v="50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n v="50"/>
    <s v="BOX"/>
    <m/>
  </r>
  <r>
    <x v="1333"/>
    <s v="Mechpen Segitiga Nariko"/>
    <n v="5"/>
    <s v="6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echpensegitiganariko60lsuntana"/>
    <n v="60"/>
    <s v="LSN"/>
    <m/>
  </r>
  <r>
    <x v="0"/>
    <s v="Mechpen Tizo 0173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01730144lsnuntana"/>
    <n v="144"/>
    <s v="LSN"/>
    <m/>
  </r>
  <r>
    <x v="0"/>
    <s v="Mechpen Tizo 030 A-1/ 030 B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030a1030b96lsnuntana"/>
    <n v="96"/>
    <s v="LSN"/>
    <m/>
  </r>
  <r>
    <x v="0"/>
    <s v="Mechpen Tizo 030 D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030d96lsnuntana"/>
    <n v="96"/>
    <s v="LSN"/>
    <m/>
  </r>
  <r>
    <x v="0"/>
    <s v="Mechpen Tizo 030 D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030d96lsnuntana"/>
    <n v="96"/>
    <s v="LSN"/>
    <m/>
  </r>
  <r>
    <x v="0"/>
    <s v="Mechpen Tizo 030 G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030g96lsnuntana"/>
    <n v="96"/>
    <s v="LSN"/>
    <m/>
  </r>
  <r>
    <x v="0"/>
    <s v="Mechpen Tizo 12W TM 02630"/>
    <n v="0"/>
    <s v="160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12wtm02630160setuntana"/>
    <n v="160"/>
    <s v="SET"/>
    <m/>
  </r>
  <r>
    <x v="0"/>
    <s v="Mechpen Tizo 18W TM 02630-18"/>
    <n v="0"/>
    <s v="96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18wtm026301896setuntana"/>
    <n v="96"/>
    <s v="SET"/>
    <m/>
  </r>
  <r>
    <x v="0"/>
    <s v="Mechpen Tizo G 9000 A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g9000a144lsnuntana"/>
    <n v="144"/>
    <s v="LSN"/>
    <m/>
  </r>
  <r>
    <x v="0"/>
    <s v="Mechpen Tizo G 900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g9001144lsnuntana"/>
    <n v="144"/>
    <s v="LSN"/>
    <m/>
  </r>
  <r>
    <x v="0"/>
    <s v="Mechpen Tizo G 9001 A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g9001a144lsnuntana"/>
    <n v="144"/>
    <s v="LSN"/>
    <m/>
  </r>
  <r>
    <x v="0"/>
    <s v="Mechpen Tizo G 9002/ 9003/ 9004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g900290039004144lsnuntana"/>
    <n v="144"/>
    <s v="LSN"/>
    <m/>
  </r>
  <r>
    <x v="0"/>
    <s v="Mechpen Tizo G 9003 A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g9003a144lsnuntana"/>
    <n v="144"/>
    <s v="LSN"/>
    <m/>
  </r>
  <r>
    <x v="0"/>
    <s v="Mechpen Tizo TM 01500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1500144lsnuntana"/>
    <n v="144"/>
    <s v="LSN"/>
    <m/>
  </r>
  <r>
    <x v="0"/>
    <s v="Mechpen Tizo TM 030A-1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30a196lsnuntana"/>
    <n v="96"/>
    <s v="LSN"/>
    <m/>
  </r>
  <r>
    <x v="0"/>
    <s v="Mechpen Tizo TM 030-C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30c96lsnuntana"/>
    <n v="96"/>
    <s v="LSN"/>
    <m/>
  </r>
  <r>
    <x v="0"/>
    <s v="Mechpen Tizo TM 030-F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30f96lsnuntana"/>
    <n v="96"/>
    <s v="LSN"/>
    <m/>
  </r>
  <r>
    <x v="0"/>
    <s v="Mechpen Tizo TM 030-H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30h96lsnuntana"/>
    <n v="96"/>
    <s v="LSN"/>
    <m/>
  </r>
  <r>
    <x v="0"/>
    <s v="Mechpen Tizo TM-01800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180096lsnuntana"/>
    <n v="96"/>
    <s v="LSN"/>
    <m/>
  </r>
  <r>
    <x v="0"/>
    <s v="Mechpen Tizo TM-01800 A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1800a96lsnuntana"/>
    <n v="96"/>
    <s v="LSN"/>
    <m/>
  </r>
  <r>
    <x v="0"/>
    <s v="Mechpen Tizo TM-030 E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tizotm030e96lsnuntana"/>
    <n v="96"/>
    <s v="LSN"/>
    <m/>
  </r>
  <r>
    <x v="0"/>
    <s v="Mechpen Vanco 521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chpenvanco521144lsuntana"/>
    <n v="144"/>
    <s v="LSN"/>
    <m/>
  </r>
  <r>
    <x v="0"/>
    <s v="Meja belajar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10pcsuntana"/>
    <n v="10"/>
    <s v="PCS"/>
    <m/>
  </r>
  <r>
    <x v="0"/>
    <s v="Meja Belajar 3D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3d10pcsuntana"/>
    <n v="10"/>
    <s v="PCS"/>
    <m/>
  </r>
  <r>
    <x v="0"/>
    <s v="Meja Belajar Fancy (Islami)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fancyislami10pcsuntana"/>
    <n v="10"/>
    <s v="PCS"/>
    <m/>
  </r>
  <r>
    <x v="0"/>
    <s v="Meja belajar Jumbo Karakter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jumbokarakter10pcsuntana"/>
    <n v="10"/>
    <s v="PCS"/>
    <m/>
  </r>
  <r>
    <x v="0"/>
    <s v="Meja Belajar Pelna"/>
    <n v="4"/>
    <s v="10 PCS"/>
    <n v="0"/>
    <n v="4"/>
    <m/>
    <m/>
    <n v="0"/>
    <n v="0"/>
    <s v=""/>
    <n v="0"/>
    <n v="4"/>
    <n v="0"/>
    <n v="-4"/>
    <n v="0"/>
    <m/>
    <s v=""/>
    <n v="0"/>
    <m/>
    <s v=""/>
    <n v="0"/>
    <m/>
    <s v=""/>
    <n v="0"/>
    <m/>
    <s v="mejabelajarpelna10pcsuntana"/>
    <n v="10"/>
    <s v="PCS"/>
    <m/>
  </r>
  <r>
    <x v="0"/>
    <s v="Meja Belajar Polos (Baru) (Faktur)"/>
    <n v="0"/>
    <n v="1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polosbarufaktur10untana"/>
    <n v="10"/>
    <s v="PCS"/>
    <m/>
  </r>
  <r>
    <x v="0"/>
    <s v="Meja Belajar Polos (Baru) (Faktur)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n v="10"/>
    <s v="PCS"/>
    <m/>
  </r>
  <r>
    <x v="1334"/>
    <s v="Meja Karakter Fancy (BLK Polos) Kawan Setia"/>
    <n v="43"/>
    <s v="10 PCS"/>
    <n v="35"/>
    <n v="43"/>
    <m/>
    <m/>
    <n v="0"/>
    <n v="0"/>
    <s v=""/>
    <n v="0"/>
    <n v="43"/>
    <n v="35"/>
    <n v="-8"/>
    <n v="35"/>
    <m/>
    <s v=""/>
    <n v="35"/>
    <m/>
    <s v=""/>
    <n v="35"/>
    <m/>
    <s v=""/>
    <n v="35"/>
    <m/>
    <s v="mejakarakterfancyblkpoloskawansetia10pcsuntana"/>
    <n v="10"/>
    <s v="PCS"/>
    <m/>
  </r>
  <r>
    <x v="1335"/>
    <s v="Memo + giant 810026"/>
    <n v="1"/>
    <s v="2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mogiant81002625lsuntana"/>
    <n v="25"/>
    <s v="LSN"/>
    <m/>
  </r>
  <r>
    <x v="0"/>
    <s v="Memo 105/ 104"/>
    <n v="0"/>
    <s v="5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mo10510452lsuntana"/>
    <n v="52"/>
    <s v="LSN"/>
    <m/>
  </r>
  <r>
    <x v="1336"/>
    <s v="Memo 5 Dsg"/>
    <n v="1"/>
    <s v="15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mo5dsg1500pcuntana"/>
    <n v="1500"/>
    <s v="PCS"/>
    <m/>
  </r>
  <r>
    <x v="1337"/>
    <s v="Memo Fancy 0248"/>
    <n v="1"/>
    <n v="576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mofancy0248576untana"/>
    <n v="576"/>
    <s v="PCS"/>
    <m/>
  </r>
  <r>
    <x v="1338"/>
    <s v="Memo Fancy 929"/>
    <n v="2"/>
    <s v="57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emofancy929576pcuntana"/>
    <n v="576"/>
    <s v="PCS"/>
    <m/>
  </r>
  <r>
    <x v="1339"/>
    <s v="Memo Holo CX-7 lilo kcl(1)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moholocx7lilokcl1144lsuntana"/>
    <n v="144"/>
    <s v="LSN"/>
    <m/>
  </r>
  <r>
    <x v="1340"/>
    <s v="Memo Holo Pkc besar"/>
    <n v="10"/>
    <s v="6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memoholopkcbesar60lsuntana"/>
    <n v="60"/>
    <s v="LSN"/>
    <m/>
  </r>
  <r>
    <x v="1341"/>
    <s v="Memo pad Spiral alfa 403 batik"/>
    <n v="6"/>
    <n v="384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emopadspiralalfa403batik384untana"/>
    <n v="384"/>
    <s v="PCS"/>
    <m/>
  </r>
  <r>
    <x v="1342"/>
    <s v="Memo pad Spiral alfa 404 batik"/>
    <n v="10"/>
    <n v="576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n v="576"/>
    <s v="PCS"/>
    <m/>
  </r>
  <r>
    <x v="1343"/>
    <s v="Memo Tebal dos"/>
    <n v="7"/>
    <s v="98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memotebaldos98pcuntana"/>
    <n v="98"/>
    <s v="PCS"/>
    <m/>
  </r>
  <r>
    <x v="1344"/>
    <s v="Memo Tebal dos"/>
    <n v="27"/>
    <s v="88 pc"/>
    <n v="27"/>
    <n v="27"/>
    <m/>
    <m/>
    <n v="0"/>
    <n v="0"/>
    <s v=""/>
    <n v="0"/>
    <n v="27"/>
    <m/>
    <s v=""/>
    <n v="27"/>
    <m/>
    <s v=""/>
    <n v="27"/>
    <m/>
    <s v=""/>
    <n v="27"/>
    <m/>
    <s v=""/>
    <n v="27"/>
    <m/>
    <s v="memotebaldos88pcuntana"/>
    <n v="88"/>
    <s v="PCS"/>
    <m/>
  </r>
  <r>
    <x v="1345"/>
    <s v="Memo Tebal dos"/>
    <n v="9"/>
    <s v="70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memotebaldos70pcuntana"/>
    <n v="70"/>
    <s v="PCS"/>
    <m/>
  </r>
  <r>
    <x v="1346"/>
    <s v="Memo Tebal dos"/>
    <n v="2"/>
    <s v="6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emotebaldos64pcuntana"/>
    <n v="64"/>
    <s v="PCS"/>
    <m/>
  </r>
  <r>
    <x v="1347"/>
    <s v="Memo Tebal dos"/>
    <n v="1"/>
    <s v="4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memotebaldos48pcuntana"/>
    <n v="48"/>
    <s v="PCS"/>
    <m/>
  </r>
  <r>
    <x v="1348"/>
    <s v="Memo WTP cmp"/>
    <n v="3"/>
    <s v="216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emowtpcmp216lsuntana"/>
    <n v="216"/>
    <s v="LSN"/>
    <m/>
  </r>
  <r>
    <x v="1349"/>
    <s v="Memo X161(11)/ 204(4)"/>
    <n v="15"/>
    <s v="400 pc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memox161112044400pcuntana"/>
    <n v="400"/>
    <s v="PCS"/>
    <m/>
  </r>
  <r>
    <x v="1350"/>
    <s v="Mesin Label JA MX-3300"/>
    <n v="5"/>
    <s v="3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mesinlabeljamx330030pcuntana"/>
    <n v="30"/>
    <s v="PCS"/>
    <m/>
  </r>
  <r>
    <x v="1351"/>
    <s v="Mesin Lem Kecil 20W Pacman 82"/>
    <n v="8"/>
    <s v="120 PC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mesinlemkecil20wpacman82120pcsuntana"/>
    <n v="120"/>
    <s v="PCS"/>
    <m/>
  </r>
  <r>
    <x v="1352"/>
    <s v="Mesin Tembak 188 Jumbo"/>
    <n v="15"/>
    <s v="48 pc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mesintembak188jumbo48pcuntana"/>
    <n v="48"/>
    <s v="PCS"/>
    <m/>
  </r>
  <r>
    <x v="0"/>
    <s v="Mesin tembak 189/ 60W"/>
    <n v="0"/>
    <n v="48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sintembak18960w48untana"/>
    <n v="48"/>
    <s v="PCS"/>
    <m/>
  </r>
  <r>
    <x v="0"/>
    <s v="Mesin Tembak Besar Bix done"/>
    <n v="0"/>
    <s v="4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sintembakbesarbixdone48pcuntana"/>
    <n v="48"/>
    <s v="PCS"/>
    <m/>
  </r>
  <r>
    <x v="1353"/>
    <s v="Mesin Tembak HE E2010 K (65 BLK) Bixdone kecil"/>
    <n v="74"/>
    <s v="100 pc"/>
    <n v="73"/>
    <n v="74"/>
    <m/>
    <m/>
    <n v="0"/>
    <n v="0"/>
    <s v=""/>
    <n v="0"/>
    <n v="74"/>
    <n v="73"/>
    <n v="-1"/>
    <n v="73"/>
    <m/>
    <s v=""/>
    <n v="73"/>
    <m/>
    <s v=""/>
    <n v="73"/>
    <m/>
    <s v=""/>
    <n v="73"/>
    <m/>
    <s v="mesintembakhee2010k65blkbixdonekecil100pcuntana"/>
    <n v="100"/>
    <s v="PCS"/>
    <m/>
  </r>
  <r>
    <x v="0"/>
    <s v="Mesin Tembak K 20 V Hot Melt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sintembakk20vhotmelt200untana"/>
    <n v="200"/>
    <s v="PCS"/>
    <m/>
  </r>
  <r>
    <x v="0"/>
    <s v="Mesin Tembak Lem BOSCO 5538"/>
    <n v="0"/>
    <s v="2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esintembaklembosco5538200pcsuntana"/>
    <n v="200"/>
    <s v="PCS"/>
    <m/>
  </r>
  <r>
    <x v="1354"/>
    <s v="Meteran bulat 5 mt/ K07"/>
    <n v="6"/>
    <s v="2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meteranbulat5mtk0720lsuntana"/>
    <n v="20"/>
    <s v="LSN"/>
    <m/>
  </r>
  <r>
    <x v="1355"/>
    <s v="Mewarnai Pasir besar"/>
    <n v="3"/>
    <s v="10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mewarnaipasirbesar1000pcuntana"/>
    <n v="1000"/>
    <s v="PCS"/>
    <m/>
  </r>
  <r>
    <x v="0"/>
    <s v="Mika Enter 12 x 18"/>
    <n v="0"/>
    <s v="7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mikaenter12x187000pcsuntana"/>
    <n v="7000"/>
    <s v="PCS"/>
    <m/>
  </r>
  <r>
    <x v="1356"/>
    <s v="Mini Diary 120"/>
    <n v="2"/>
    <s v="3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minidiary12030lsnuntana"/>
    <n v="144"/>
    <s v="PCS"/>
    <m/>
  </r>
  <r>
    <x v="1357"/>
    <s v="Minyak maries 718 Surabaya"/>
    <n v="28"/>
    <s v="60 pc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minyakmaries718surabaya60pcuntana"/>
    <n v="60"/>
    <s v="PCS"/>
    <m/>
  </r>
  <r>
    <x v="1358"/>
    <s v="Name Card 2 pc Fancy (barbie/P. Hana) PP-A282"/>
    <n v="1"/>
    <s v="75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n v="750"/>
    <s v="PCS"/>
    <m/>
  </r>
  <r>
    <x v="0"/>
    <s v="Name plate 10,5x16"/>
    <n v="0"/>
    <n v="20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ameplate105x1620000untana"/>
    <n v="20000"/>
    <s v="PCS"/>
    <m/>
  </r>
  <r>
    <x v="1359"/>
    <s v="Name plate 7 x 10 kancing jepitan"/>
    <n v="4"/>
    <s v="40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nameplate7x10kancingjepitan4000pcuntana"/>
    <n v="4000"/>
    <s v="PCS"/>
    <m/>
  </r>
  <r>
    <x v="1360"/>
    <s v="Name plate 7 x 10 miring enter"/>
    <n v="2"/>
    <s v="24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n v="24000"/>
    <s v="PCS"/>
    <m/>
  </r>
  <r>
    <x v="1361"/>
    <s v="Name plate 7x 10 tegak enter"/>
    <n v="1"/>
    <s v="27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ameplate7x10tegakenter27000pcuntana"/>
    <n v="27000"/>
    <s v="PCS"/>
    <m/>
  </r>
  <r>
    <x v="0"/>
    <s v="Name plate Kojiko 10,5 x 14 +2 cm"/>
    <n v="0"/>
    <s v="135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ameplatekojiko105x142cm13500pcuntana"/>
    <n v="13500"/>
    <s v="PCS"/>
    <m/>
  </r>
  <r>
    <x v="1362"/>
    <s v="Name Tag berdiri putih"/>
    <n v="5"/>
    <s v="3000 bh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nametagberdiriputih3000bhuntana"/>
    <n v="3000"/>
    <s v="PCS"/>
    <m/>
  </r>
  <r>
    <x v="0"/>
    <s v="Name Tag Dos Biru"/>
    <n v="0"/>
    <s v="4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ametagdosbiru4000pcuntana"/>
    <n v="4000"/>
    <s v="PCS"/>
    <m/>
  </r>
  <r>
    <x v="1363"/>
    <s v="Name Tag Dus Merah 301"/>
    <n v="3"/>
    <s v="400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nametagdusmerah3014000pcsuntana"/>
    <n v="4000"/>
    <s v="PCS"/>
    <m/>
  </r>
  <r>
    <x v="1364"/>
    <s v="Name Tag peniti polos H-56"/>
    <n v="7"/>
    <s v="30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nametagpenitipolosh563000pcuntana"/>
    <n v="3000"/>
    <s v="PCS"/>
    <m/>
  </r>
  <r>
    <x v="0"/>
    <s v="NB 156-80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1568060lsnuntana"/>
    <n v="60"/>
    <s v="LSN"/>
    <m/>
  </r>
  <r>
    <x v="1365"/>
    <s v="NB 7025-25K (BC 333)"/>
    <n v="3"/>
    <s v="9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nb702525kbc33390pcsuntana"/>
    <n v="90"/>
    <s v="PCS"/>
    <m/>
  </r>
  <r>
    <x v="0"/>
    <s v="NB 7050-9"/>
    <n v="0"/>
    <n v="51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70509512untana"/>
    <n v="512"/>
    <s v="PCS"/>
    <m/>
  </r>
  <r>
    <x v="0"/>
    <s v="NB A5 BTS 80 biasa 25100-36"/>
    <n v="0"/>
    <n v="1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a5bts80biasa2510036160untana"/>
    <n v="160"/>
    <s v="PCS"/>
    <m/>
  </r>
  <r>
    <x v="0"/>
    <s v="NB A5 KY 8811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a5ky8811120pcsuntana"/>
    <n v="120"/>
    <s v="PCS"/>
    <m/>
  </r>
  <r>
    <x v="0"/>
    <s v="NB A5 KY 8812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a5ky8812120pcsuntana"/>
    <n v="120"/>
    <s v="PCS"/>
    <m/>
  </r>
  <r>
    <x v="0"/>
    <s v="NB A5 KY 8815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a5ky8815120pcsuntana"/>
    <n v="120"/>
    <s v="PCS"/>
    <m/>
  </r>
  <r>
    <x v="1366"/>
    <s v="NB B64 fresh fruit (8 gambar)"/>
    <n v="7"/>
    <s v="48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nbb64freshfruit8gambar480pcuntana"/>
    <n v="480"/>
    <s v="PCS"/>
    <m/>
  </r>
  <r>
    <x v="0"/>
    <s v="NB Divider CXQF-A5819 Raibow Jelly"/>
    <n v="0"/>
    <s v="2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n v="200"/>
    <s v="PCS"/>
    <m/>
  </r>
  <r>
    <x v="1367"/>
    <s v="NB Exclusive 0801/ 80"/>
    <n v="3"/>
    <s v="96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nbexclusive08018096pcsuntana"/>
    <n v="96"/>
    <s v="PCS"/>
    <m/>
  </r>
  <r>
    <x v="0"/>
    <s v="NB mini pocket MB 120 warna kulit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n v="30"/>
    <s v="LSN"/>
    <m/>
  </r>
  <r>
    <x v="1368"/>
    <s v="NB Pocket 0325 (25K)"/>
    <n v="1"/>
    <s v="12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bpocket032525k120pcsuntana"/>
    <n v="120"/>
    <s v="PCS"/>
    <m/>
  </r>
  <r>
    <x v="1369"/>
    <s v="NB Pocket 2507"/>
    <n v="1"/>
    <s v="15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bpocket2507150pcsuntana"/>
    <n v="150"/>
    <s v="PCS"/>
    <m/>
  </r>
  <r>
    <x v="1370"/>
    <s v="NB Pocket 25-10"/>
    <n v="1"/>
    <s v="15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bpocket2510150pcsuntana"/>
    <n v="150"/>
    <s v="PCS"/>
    <m/>
  </r>
  <r>
    <x v="1371"/>
    <s v="NB pocket NB 4003"/>
    <n v="89"/>
    <s v="120 pc"/>
    <n v="89"/>
    <n v="89"/>
    <m/>
    <m/>
    <n v="0"/>
    <n v="0"/>
    <s v=""/>
    <n v="0"/>
    <n v="89"/>
    <m/>
    <s v=""/>
    <n v="89"/>
    <m/>
    <s v=""/>
    <n v="89"/>
    <m/>
    <s v=""/>
    <n v="89"/>
    <m/>
    <s v=""/>
    <n v="89"/>
    <m/>
    <s v="nbpocketnb4003120pcuntana"/>
    <n v="120"/>
    <s v="PCS"/>
    <m/>
  </r>
  <r>
    <x v="1372"/>
    <s v="NB Ring A5 801 Index"/>
    <n v="5"/>
    <s v="1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nbringa5801index160pcuntana"/>
    <n v="160"/>
    <s v="PCS"/>
    <m/>
  </r>
  <r>
    <x v="1373"/>
    <s v="NB Spiral 3D A6-80"/>
    <n v="10"/>
    <s v="36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nbspiral3da680360pcuntana"/>
    <n v="360"/>
    <s v="PCS"/>
    <m/>
  </r>
  <r>
    <x v="1374"/>
    <s v="NB Spiral A6 SQY 190402"/>
    <n v="6"/>
    <s v="288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nbspirala6sqy190402288pcsuntana"/>
    <n v="288"/>
    <s v="PCS"/>
    <m/>
  </r>
  <r>
    <x v="1375"/>
    <s v="NB Spiral A6-801"/>
    <n v="18"/>
    <s v="380 pc"/>
    <n v="17"/>
    <n v="18"/>
    <n v="17"/>
    <m/>
    <n v="0"/>
    <n v="0"/>
    <n v="-1"/>
    <n v="-1"/>
    <n v="17"/>
    <m/>
    <s v=""/>
    <n v="17"/>
    <m/>
    <s v=""/>
    <n v="17"/>
    <m/>
    <s v=""/>
    <n v="17"/>
    <m/>
    <s v=""/>
    <n v="17"/>
    <m/>
    <s v="nbspirala6801380pcuntana"/>
    <n v="380"/>
    <s v="PCS"/>
    <m/>
  </r>
  <r>
    <x v="0"/>
    <s v="NB Spiral PC 090 (A5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spiralpc090a596pcsuntana"/>
    <n v="96"/>
    <s v="PCS"/>
    <m/>
  </r>
  <r>
    <x v="0"/>
    <s v="NB Spiral PVC A5 80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bspiralpvca580160pcuntana"/>
    <n v="160"/>
    <s v="PCS"/>
    <m/>
  </r>
  <r>
    <x v="1376"/>
    <s v="NB Spiral XQ 80K-851 (A6)"/>
    <n v="1"/>
    <s v="24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bspiralxq80k851a6240pcsuntana"/>
    <n v="240"/>
    <s v="PCS"/>
    <m/>
  </r>
  <r>
    <x v="1377"/>
    <s v="Notes 156-80"/>
    <n v="1"/>
    <s v="6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notes1568060lsnuntana"/>
    <n v="60"/>
    <s v="LSN"/>
    <m/>
  </r>
  <r>
    <x v="0"/>
    <s v="Notes Buah Spiral BH/ LC 421 worry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n v="120"/>
    <s v="PCS"/>
    <m/>
  </r>
  <r>
    <x v="1378"/>
    <s v="Notes Fancy 7091 sunlight"/>
    <n v="2"/>
    <s v="12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notesfancy7091sunlight128lsuntana"/>
    <n v="128"/>
    <s v="LSN"/>
    <m/>
  </r>
  <r>
    <x v="1379"/>
    <s v="Notes spiral 062(2)/ 061(1)"/>
    <n v="4"/>
    <s v="175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notesspiral06220611175lsuntana"/>
    <n v="175"/>
    <s v="LSN"/>
    <m/>
  </r>
  <r>
    <x v="1380"/>
    <s v="Notes spiral 505 kcg + Bp"/>
    <n v="5"/>
    <s v="3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notesspiral505kcgbp30lsuntana"/>
    <n v="30"/>
    <s v="LSN"/>
    <m/>
  </r>
  <r>
    <x v="1381"/>
    <s v="Notes spiral princess 708 (tenaga baru)"/>
    <n v="4"/>
    <s v="66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n v="660"/>
    <s v="PCS"/>
    <m/>
  </r>
  <r>
    <x v="1382"/>
    <s v="Notes spiral Princess berdiri (Mitra)"/>
    <n v="5"/>
    <s v="28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n v="280"/>
    <s v="PCS"/>
    <m/>
  </r>
  <r>
    <x v="1383"/>
    <s v="Notes yoyo"/>
    <n v="2"/>
    <s v="7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notesyoyo72lsuntana"/>
    <n v="72"/>
    <s v="LSN"/>
    <m/>
  </r>
  <r>
    <x v="0"/>
    <s v="Oil Colour Vanco CA 140 (9 ml)"/>
    <n v="1"/>
    <s v="120 pc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oilcolourvancoca1409ml120pcuntana"/>
    <n v="120"/>
    <s v="PCS"/>
    <m/>
  </r>
  <r>
    <x v="1384"/>
    <s v="Oil marries 12W"/>
    <n v="10"/>
    <s v="5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oilmarries12w5lsuntana"/>
    <n v="5"/>
    <s v="LSN"/>
    <m/>
  </r>
  <r>
    <x v="1385"/>
    <s v="Oil Marries E 1387B 14w"/>
    <n v="34"/>
    <s v="3 ls"/>
    <n v="34"/>
    <n v="34"/>
    <m/>
    <m/>
    <n v="0"/>
    <n v="0"/>
    <s v=""/>
    <n v="0"/>
    <n v="34"/>
    <m/>
    <s v=""/>
    <n v="34"/>
    <m/>
    <s v=""/>
    <n v="34"/>
    <m/>
    <s v=""/>
    <n v="34"/>
    <m/>
    <s v=""/>
    <n v="34"/>
    <m/>
    <s v="oilmarriese1387b14w3lsuntana"/>
    <n v="3"/>
    <s v="LSN"/>
    <m/>
  </r>
  <r>
    <x v="1386"/>
    <s v="Oil Marries E 1388B 18w"/>
    <n v="67"/>
    <s v="3 ls"/>
    <n v="67"/>
    <n v="67"/>
    <m/>
    <m/>
    <n v="0"/>
    <n v="0"/>
    <s v=""/>
    <n v="0"/>
    <n v="67"/>
    <m/>
    <s v=""/>
    <n v="67"/>
    <m/>
    <s v=""/>
    <n v="67"/>
    <m/>
    <s v=""/>
    <n v="67"/>
    <m/>
    <s v=""/>
    <n v="67"/>
    <m/>
    <s v="oilmarriese1388b18w3lsuntana"/>
    <n v="3"/>
    <s v="LSN"/>
    <m/>
  </r>
  <r>
    <x v="1387"/>
    <s v="Oil Pastel 24w Tbg Debozz 670-24"/>
    <n v="30"/>
    <n v="72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n v="72"/>
    <s v="PCS"/>
    <m/>
  </r>
  <r>
    <x v="1388"/>
    <s v="Oil Pastel artist greeble 12W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artistgreeble12w96pcuntana"/>
    <n v="96"/>
    <s v="PCS"/>
    <m/>
  </r>
  <r>
    <x v="0"/>
    <s v="Oil Pastel BB 12/ HW 12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ilpastelbb12hw12144pcsuntana"/>
    <n v="144"/>
    <s v="PCS"/>
    <m/>
  </r>
  <r>
    <x v="1389"/>
    <s v="Oil Pastel chung hwa 36W"/>
    <n v="1"/>
    <n v="36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chunghwa36w36untana"/>
    <n v="36"/>
    <s v="PCS"/>
    <m/>
  </r>
  <r>
    <x v="1390"/>
    <s v="Oil Pastel dady bear JX 8156-12"/>
    <n v="1"/>
    <s v="144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n v="144"/>
    <s v="SET"/>
    <m/>
  </r>
  <r>
    <x v="1391"/>
    <s v="Oil Pastel dady bear JX 8156-18"/>
    <n v="4"/>
    <s v="96 set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oilpasteldadybearjx81561896setuntana"/>
    <n v="96"/>
    <s v="SET"/>
    <m/>
  </r>
  <r>
    <x v="1392"/>
    <s v="Oil Pastel Debozz 12"/>
    <n v="16"/>
    <n v="144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oilpasteldebozz12144untana"/>
    <n v="144"/>
    <s v="PCS"/>
    <m/>
  </r>
  <r>
    <x v="1393"/>
    <s v="Oil Pastel Debozz 18"/>
    <n v="9"/>
    <n v="72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oilpasteldebozz1872untana"/>
    <n v="72"/>
    <s v="PCS"/>
    <m/>
  </r>
  <r>
    <x v="0"/>
    <s v="Oil Pastel Debozz 24"/>
    <n v="0"/>
    <n v="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ilpasteldebozz2460untana"/>
    <n v="60"/>
    <s v="PCS"/>
    <m/>
  </r>
  <r>
    <x v="1394"/>
    <s v="Oil Pastel holo mika 36W bear"/>
    <n v="1"/>
    <s v="60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holomika36wbear60setuntana"/>
    <n v="60"/>
    <s v="SET"/>
    <m/>
  </r>
  <r>
    <x v="1395"/>
    <s v="Oil Pastel HW 12"/>
    <n v="17"/>
    <s v="144 PC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oilpastelhw12144pcsuntana"/>
    <n v="144"/>
    <s v="PCS"/>
    <m/>
  </r>
  <r>
    <x v="1396"/>
    <s v="Oil Pastel joy star jumbo OPD 24W"/>
    <n v="1"/>
    <s v="1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n v="12"/>
    <s v="LSN"/>
    <m/>
  </r>
  <r>
    <x v="1397"/>
    <s v="Oil Pastel OP 08"/>
    <n v="19"/>
    <s v="192 set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oilpastelop08192setuntana"/>
    <n v="192"/>
    <s v="SET"/>
    <m/>
  </r>
  <r>
    <x v="1398"/>
    <s v="Oil Pastel putar 12w pdk 1011 Box (Casing)"/>
    <n v="36"/>
    <s v="192 pc"/>
    <n v="35"/>
    <n v="36"/>
    <m/>
    <m/>
    <n v="0"/>
    <n v="0"/>
    <s v=""/>
    <n v="0"/>
    <n v="36"/>
    <n v="35"/>
    <n v="-1"/>
    <n v="35"/>
    <m/>
    <s v=""/>
    <n v="35"/>
    <m/>
    <s v=""/>
    <n v="35"/>
    <m/>
    <s v=""/>
    <n v="35"/>
    <m/>
    <s v="oilpastelputar12wpdk1011boxcasing192pcuntana"/>
    <n v="192"/>
    <s v="PCS"/>
    <m/>
  </r>
  <r>
    <x v="1399"/>
    <s v="Oil Pastel putar 12W ZJ 660 MM"/>
    <n v="1"/>
    <s v=" 28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oilpastelputar12wzj660mm288pcuntana"/>
    <n v="288"/>
    <s v="PCS"/>
    <m/>
  </r>
  <r>
    <x v="1400"/>
    <s v="Oil Pastel Selectrum 24W"/>
    <n v="5"/>
    <s v="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oilpastelselectrum24w4lsuntana"/>
    <n v="4"/>
    <s v="LSN"/>
    <m/>
  </r>
  <r>
    <x v="1401"/>
    <s v="Oil Pastel T-crew 18W (dos)"/>
    <n v="3"/>
    <s v="9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oilpasteltcrew18wdos96pcuntana"/>
    <n v="96"/>
    <s v="PCS"/>
    <m/>
  </r>
  <r>
    <x v="1402"/>
    <s v="Oil Pastel T-crew 24W (dos)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oilpasteltcrew24wdos96pcuntana"/>
    <n v="96"/>
    <s v="PCS"/>
    <m/>
  </r>
  <r>
    <x v="1403"/>
    <s v="Oil Pastel TTS 6612-12W dos (BT)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oilpasteltts661212wdosbt144pcuntana"/>
    <n v="144"/>
    <s v="PCS"/>
    <m/>
  </r>
  <r>
    <x v="0"/>
    <s v="Oil Pastel twister TF 003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ilpasteltwistertf00372pcuntana"/>
    <n v="72"/>
    <s v="PCS"/>
    <m/>
  </r>
  <r>
    <x v="1404"/>
    <s v="Oil Pastel twister TF 029"/>
    <n v="13"/>
    <s v="48 set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n v="48"/>
    <s v="SET"/>
    <m/>
  </r>
  <r>
    <x v="1405"/>
    <s v="Oil Pastel Usagi 12W"/>
    <n v="3"/>
    <n v="144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oilpastelusagi12w144untana"/>
    <n v="144"/>
    <s v="PCS"/>
    <m/>
  </r>
  <r>
    <x v="0"/>
    <s v="OP DB 12W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pdb12w144pcuntana"/>
    <n v="144"/>
    <s v="PCS"/>
    <m/>
  </r>
  <r>
    <x v="0"/>
    <s v="OP DB 18W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pdb18w72untana"/>
    <n v="72"/>
    <s v="PCS"/>
    <m/>
  </r>
  <r>
    <x v="0"/>
    <s v="OP DB 24W"/>
    <n v="0"/>
    <s v="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pdb24w60pcuntana"/>
    <n v="60"/>
    <s v="PCS"/>
    <m/>
  </r>
  <r>
    <x v="0"/>
    <s v="OP DB 36W"/>
    <n v="0"/>
    <n v="4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pdb36w42untana"/>
    <n v="42"/>
    <s v="PCS"/>
    <m/>
  </r>
  <r>
    <x v="0"/>
    <s v="Op Pastel 12W panjang putar 1012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n v="192"/>
    <s v="PCS"/>
    <m/>
  </r>
  <r>
    <x v="1406"/>
    <s v="Palet Anggur"/>
    <n v="6"/>
    <s v="60 LSN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aletanggur60lsnuntana"/>
    <n v="60"/>
    <s v="LSN"/>
    <m/>
  </r>
  <r>
    <x v="1407"/>
    <s v="Palet Apel"/>
    <n v="8"/>
    <s v="60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aletapel60lsnuntana"/>
    <n v="60"/>
    <s v="LSN"/>
    <m/>
  </r>
  <r>
    <x v="1408"/>
    <s v="Palet brush 2801"/>
    <n v="1"/>
    <s v="600 set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aletbrush2801600setuntana"/>
    <n v="600"/>
    <s v="SET"/>
    <m/>
  </r>
  <r>
    <x v="1409"/>
    <s v="Palet Cat air 081"/>
    <n v="5"/>
    <s v="375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aletcatair081375lsuntana"/>
    <n v="375"/>
    <s v="LSN"/>
    <m/>
  </r>
  <r>
    <x v="1410"/>
    <s v="Palet Cat air 1019"/>
    <n v="5"/>
    <s v="38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aletcatair1019384pcuntana"/>
    <n v="384"/>
    <s v="PCS"/>
    <m/>
  </r>
  <r>
    <x v="1411"/>
    <s v="Palet Cat air Sakura Biasa DOF"/>
    <n v="36"/>
    <s v="84 ls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n v="84"/>
    <s v="LSN"/>
    <m/>
  </r>
  <r>
    <x v="1412"/>
    <s v="Palet Cat air Sakura Trans"/>
    <n v="11"/>
    <s v="84 l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aletcatairsakuratrans84lsuntana"/>
    <n v="84"/>
    <s v="LSN"/>
    <m/>
  </r>
  <r>
    <x v="0"/>
    <s v="Palet gambar 1010 Buah APEL"/>
    <n v="0"/>
    <s v="4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letgambar1010buahapel40lsuntana"/>
    <n v="40"/>
    <s v="LSN"/>
    <m/>
  </r>
  <r>
    <x v="1413"/>
    <s v="Palet gambar 1011 Kumbang"/>
    <n v="7"/>
    <s v="48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aletgambar1011kumbang48lsuntana"/>
    <n v="48"/>
    <s v="LSN"/>
    <m/>
  </r>
  <r>
    <x v="1414"/>
    <s v="Palet gambar G5321"/>
    <n v="3"/>
    <s v="48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aletgambarg5321480pcuntana"/>
    <n v="480"/>
    <s v="PCS"/>
    <m/>
  </r>
  <r>
    <x v="0"/>
    <s v="Palet gambar Hp 1012 kumbang"/>
    <n v="0"/>
    <s v="57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letgambarhp1012kumbang576pcuntana"/>
    <n v="576"/>
    <s v="PCS"/>
    <m/>
  </r>
  <r>
    <x v="1415"/>
    <s v="Palet Kepiting Dop PKD 202"/>
    <n v="2"/>
    <s v="12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aletkepitingdoppkd202120lsnuntana"/>
    <n v="120"/>
    <s v="LSN"/>
    <m/>
  </r>
  <r>
    <x v="0"/>
    <s v="Palet Mickey TR"/>
    <n v="0"/>
    <s v="8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letmickeytr80lsuntana"/>
    <n v="80"/>
    <s v="LSN"/>
    <m/>
  </r>
  <r>
    <x v="1416"/>
    <s v="Palet plastik 21,5 x 27,5/ R B9"/>
    <n v="2"/>
    <s v="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aletplastik215x275rb9200pcuntana"/>
    <n v="200"/>
    <s v="PCS"/>
    <m/>
  </r>
  <r>
    <x v="1417"/>
    <s v="Palet PLT 006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aletplt00650lsuntana"/>
    <n v="50"/>
    <s v="LSN"/>
    <m/>
  </r>
  <r>
    <x v="1418"/>
    <s v="Palet putih UTN"/>
    <n v="17"/>
    <s v="125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paletputihutn125lsuntana"/>
    <n v="125"/>
    <s v="LSN"/>
    <m/>
  </r>
  <r>
    <x v="1419"/>
    <s v="Palet Sakura Nariko"/>
    <n v="3"/>
    <s v="25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aletsakuranariko25lsuntana"/>
    <n v="25"/>
    <s v="LSN"/>
    <m/>
  </r>
  <r>
    <x v="0"/>
    <s v="Palet Super Butek"/>
    <n v="0"/>
    <s v="1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letsuperbutek120lsuntana"/>
    <n v="120"/>
    <s v="LSN"/>
    <m/>
  </r>
  <r>
    <x v="1420"/>
    <s v="Papan W/B Besar 50x70"/>
    <n v="1"/>
    <s v="1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apanwbbesar50x7012pcuntana"/>
    <n v="12"/>
    <s v="PCS"/>
    <m/>
  </r>
  <r>
    <x v="0"/>
    <s v="Papan W/B Polos 28 x 20 x 30"/>
    <n v="0"/>
    <n v="96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panwbpolos28x20x3096untana"/>
    <n v="96"/>
    <s v="PCS"/>
    <m/>
  </r>
  <r>
    <x v="0"/>
    <s v="Papan W/B Polos 28 x 25 x 35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apanwbpolos28x25x3572untana"/>
    <n v="72"/>
    <s v="PCS"/>
    <m/>
  </r>
  <r>
    <x v="1421"/>
    <s v="Paper Clip V Tec kecil VT 001"/>
    <n v="2"/>
    <n v="288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aperclipvteckecilvt001288untana"/>
    <n v="288"/>
    <s v="PCS"/>
    <m/>
  </r>
  <r>
    <x v="1422"/>
    <s v="Paper Clip warna kecil 28 (733)"/>
    <n v="4"/>
    <s v="10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aperclipwarnakecil287331000pcuntana"/>
    <n v="1000"/>
    <s v="PCS"/>
    <m/>
  </r>
  <r>
    <x v="1423"/>
    <s v="Payet 2008"/>
    <n v="6"/>
    <s v="288 Disp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ayet2008288dispuntana"/>
    <n v="288"/>
    <s v="DISP"/>
    <m/>
  </r>
  <r>
    <x v="1424"/>
    <s v="Pc 16852 (2)"/>
    <n v="2"/>
    <s v="12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168522120pcuntana"/>
    <n v="120"/>
    <s v="PCS"/>
    <m/>
  </r>
  <r>
    <x v="1425"/>
    <s v="Pc 2013/VA 30 papan tulis"/>
    <n v="46"/>
    <s v="144 pc"/>
    <n v="46"/>
    <n v="46"/>
    <m/>
    <m/>
    <n v="0"/>
    <n v="0"/>
    <s v=""/>
    <n v="0"/>
    <n v="46"/>
    <m/>
    <s v=""/>
    <n v="46"/>
    <m/>
    <s v=""/>
    <n v="46"/>
    <m/>
    <s v=""/>
    <n v="46"/>
    <m/>
    <s v=""/>
    <n v="46"/>
    <m/>
    <s v="pc2013va30papantulis144pcuntana"/>
    <n v="144"/>
    <s v="PCS"/>
    <m/>
  </r>
  <r>
    <x v="1426"/>
    <s v="Pc 2201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220196pcuntana"/>
    <n v="96"/>
    <s v="PCS"/>
    <m/>
  </r>
  <r>
    <x v="1427"/>
    <s v="Pc 3D calculator LT 1060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3dcalculatorlt1060144pcuntana"/>
    <n v="144"/>
    <s v="PCS"/>
    <m/>
  </r>
  <r>
    <x v="0"/>
    <s v="Pc 3ss 3D A 2023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3ss3da202396pcsuntana"/>
    <n v="96"/>
    <s v="PCS"/>
    <m/>
  </r>
  <r>
    <x v="1428"/>
    <s v="Pc 8425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842560lsuntana"/>
    <n v="60"/>
    <s v="LSN"/>
    <m/>
  </r>
  <r>
    <x v="1429"/>
    <s v="Pc 8887 kepiting"/>
    <n v="2"/>
    <s v="1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8887kepiting12lsuntana"/>
    <n v="12"/>
    <s v="LSN"/>
    <m/>
  </r>
  <r>
    <x v="1430"/>
    <s v="Pc 9002 (4)/ 9008(1)"/>
    <n v="5"/>
    <s v="16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900249008116lsnuntana"/>
    <n v="16"/>
    <s v="LSN"/>
    <m/>
  </r>
  <r>
    <x v="0"/>
    <s v="Pc A 6855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a6855144pcsuntana"/>
    <n v="144"/>
    <s v="PCS"/>
    <m/>
  </r>
  <r>
    <x v="1431"/>
    <s v="Pc A2-27 Pc 8110 KT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a227pc8110kt96pcuntana"/>
    <n v="96"/>
    <s v="PCS"/>
    <m/>
  </r>
  <r>
    <x v="1432"/>
    <s v="Pc A2-3 Pc 3311"/>
    <n v="1"/>
    <s v="19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a23pc3311192pcuntana"/>
    <n v="192"/>
    <s v="PCS"/>
    <m/>
  </r>
  <r>
    <x v="0"/>
    <s v="Pc AD 006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ad006160pcuntana"/>
    <n v="160"/>
    <s v="PCS"/>
    <m/>
  </r>
  <r>
    <x v="1433"/>
    <s v="Pc AD 030"/>
    <n v="17"/>
    <s v="144 pc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pcad030144pcuntana"/>
    <n v="144"/>
    <s v="PCS"/>
    <m/>
  </r>
  <r>
    <x v="1434"/>
    <s v="Pc angel restleting/ DM 2-28"/>
    <n v="1"/>
    <s v="33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angelrestletingdm22833lsuntana"/>
    <n v="33"/>
    <s v="LSN"/>
    <m/>
  </r>
  <r>
    <x v="1435"/>
    <s v="Pc arc type 3185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arctype3185144pcuntana"/>
    <n v="144"/>
    <s v="PCS"/>
    <m/>
  </r>
  <r>
    <x v="1436"/>
    <s v="Pc arc type 8852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arctype885296pcuntana"/>
    <n v="96"/>
    <s v="PCS"/>
    <m/>
  </r>
  <r>
    <x v="1437"/>
    <s v="Pc B 249"/>
    <n v="1"/>
    <s v="1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b24910lsuntana"/>
    <n v="10"/>
    <s v="LSN"/>
    <m/>
  </r>
  <r>
    <x v="0"/>
    <s v="Pc BD 180-UN1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bd180un1180pcsuntana"/>
    <n v="180"/>
    <s v="PCS"/>
    <m/>
  </r>
  <r>
    <x v="0"/>
    <s v="Pc BD 191-25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bd19125180pcsuntana"/>
    <n v="180"/>
    <s v="PCS"/>
    <m/>
  </r>
  <r>
    <x v="0"/>
    <s v="Pc BD 194-UN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bd194un180pcsuntana"/>
    <n v="180"/>
    <s v="PCS"/>
    <m/>
  </r>
  <r>
    <x v="0"/>
    <s v="Pc BD 940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bd940180pcsuntana"/>
    <n v="180"/>
    <s v="PCS"/>
    <m/>
  </r>
  <r>
    <x v="1438"/>
    <s v="Pc botol bts 1063 (BLK)"/>
    <n v="5"/>
    <s v="28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botolbts1063blk28lsuntana"/>
    <n v="28"/>
    <s v="LSN"/>
    <m/>
  </r>
  <r>
    <x v="1439"/>
    <s v="Pc Box 121106 blk+ktk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box121106blkktk144pcuntana"/>
    <n v="144"/>
    <s v="PCS"/>
    <m/>
  </r>
  <r>
    <x v="1440"/>
    <s v="Pc Box 121126 blk+ktk"/>
    <n v="2"/>
    <s v="28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box121126blkktk288pcuntana"/>
    <n v="288"/>
    <s v="PCS"/>
    <m/>
  </r>
  <r>
    <x v="1441"/>
    <s v="Pc Box 802"/>
    <n v="1"/>
    <s v="38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box802384pcuntana"/>
    <n v="384"/>
    <s v="PCS"/>
    <m/>
  </r>
  <r>
    <x v="1442"/>
    <s v="Pc Box 8872 Big Hero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box8872bighero96pcuntana"/>
    <n v="96"/>
    <s v="PCS"/>
    <m/>
  </r>
  <r>
    <x v="1443"/>
    <s v="Pc Box Fy 58M"/>
    <n v="3"/>
    <s v="192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boxfy58m192pcuntana"/>
    <n v="192"/>
    <s v="PCS"/>
    <m/>
  </r>
  <r>
    <x v="1444"/>
    <s v="Pc Box Fy 59M"/>
    <n v="4"/>
    <s v="192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boxfy59m192pcuntana"/>
    <n v="192"/>
    <s v="PCS"/>
    <m/>
  </r>
  <r>
    <x v="1445"/>
    <s v="Pc Box K 56A"/>
    <n v="8"/>
    <s v="144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cboxk56a144pcuntana"/>
    <n v="144"/>
    <s v="PCS"/>
    <m/>
  </r>
  <r>
    <x v="1446"/>
    <s v="Pc Box magnit DF 08 (9)/ DF 09 (7)"/>
    <n v="16"/>
    <n v="240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pcboxmagnitdf089df097240untana"/>
    <n v="240"/>
    <s v="PCS"/>
    <m/>
  </r>
  <r>
    <x v="1447"/>
    <s v="Pc Box P1036"/>
    <n v="9"/>
    <n v="24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cboxp1036240untana"/>
    <n v="240"/>
    <s v="PCS"/>
    <m/>
  </r>
  <r>
    <x v="1448"/>
    <s v="Pc Frozen mix Design B2002"/>
    <n v="1"/>
    <s v="1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frozenmixdesignb200212lsuntana"/>
    <n v="12"/>
    <s v="LSN"/>
    <m/>
  </r>
  <r>
    <x v="1449"/>
    <s v="Pc G 3901 PR"/>
    <n v="6"/>
    <s v="144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g3901pr1440pcuntana"/>
    <n v="1440"/>
    <s v="PCS"/>
    <m/>
  </r>
  <r>
    <x v="1450"/>
    <s v="Pc GP 9315"/>
    <n v="5"/>
    <s v="24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gp9315240pcuntana"/>
    <n v="240"/>
    <s v="PCS"/>
    <m/>
  </r>
  <r>
    <x v="1451"/>
    <s v="Pc Ht 405 A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ht405a144pcuntana"/>
    <n v="144"/>
    <s v="PCS"/>
    <m/>
  </r>
  <r>
    <x v="0"/>
    <s v="Pc Imitasi 338/ Flag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imitasi338flag30lsuntana"/>
    <n v="30"/>
    <s v="LSN"/>
    <m/>
  </r>
  <r>
    <x v="1452"/>
    <s v="Pc Imitasi 372"/>
    <n v="3"/>
    <s v="3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imitasi37230lsuntana"/>
    <n v="30"/>
    <s v="LSN"/>
    <m/>
  </r>
  <r>
    <x v="1453"/>
    <s v="Pc Imitasi 373 vintage"/>
    <n v="8"/>
    <s v="3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cimitasi373vintage30lsuntana"/>
    <n v="30"/>
    <s v="LSN"/>
    <m/>
  </r>
  <r>
    <x v="1454"/>
    <s v="Pc isi F4575 A3235 (Blk)"/>
    <n v="4"/>
    <s v="12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isif4575a3235blk12lsuntana"/>
    <n v="12"/>
    <s v="LSN"/>
    <m/>
  </r>
  <r>
    <x v="1455"/>
    <s v="Pc JX 3852"/>
    <n v="5"/>
    <s v="168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jx3852168pcuntana"/>
    <n v="168"/>
    <s v="PCS"/>
    <m/>
  </r>
  <r>
    <x v="1456"/>
    <s v="Pc Kain berdiri MM"/>
    <n v="2"/>
    <s v="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ainberdirimm50lsuntana"/>
    <n v="50"/>
    <s v="LSN"/>
    <m/>
  </r>
  <r>
    <x v="1457"/>
    <s v="Pc Kain Instar Tenaga Baru"/>
    <n v="2"/>
    <s v="3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aininstartenagabaru36lsuntana"/>
    <n v="36"/>
    <s v="LSN"/>
    <m/>
  </r>
  <r>
    <x v="0"/>
    <s v="Pc Kain tutup strong 1028"/>
    <n v="0"/>
    <s v="33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intutupstrong102833lsuntana"/>
    <n v="33"/>
    <s v="LSN"/>
    <m/>
  </r>
  <r>
    <x v="0"/>
    <s v="Pc Karton KAX 210-59 ISS Unicorn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n v="240"/>
    <s v="PCS"/>
    <m/>
  </r>
  <r>
    <x v="0"/>
    <s v="Pc Karton KAX 210-60 ISS Unicorn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n v="240"/>
    <s v="PCS"/>
    <m/>
  </r>
  <r>
    <x v="0"/>
    <s v="Pc Karton KK 1299 3D/ 3 susun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kk12993d3susun96pcsuntana"/>
    <n v="96"/>
    <s v="PCS"/>
    <m/>
  </r>
  <r>
    <x v="0"/>
    <s v="Pc Karton KK 2C8 D"/>
    <n v="0"/>
    <s v="1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kk2c8d100pcuntana"/>
    <n v="100"/>
    <s v="PCS"/>
    <m/>
  </r>
  <r>
    <x v="1458"/>
    <s v="Pc Karton My 001-004 BLK"/>
    <n v="7"/>
    <n v="24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kartonmy001004blk240untana"/>
    <n v="240"/>
    <s v="PCS"/>
    <m/>
  </r>
  <r>
    <x v="1459"/>
    <s v="Pc Karton Wy 1257"/>
    <n v="5"/>
    <s v="24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kartonwy1257240pcuntana"/>
    <n v="240"/>
    <s v="PCS"/>
    <m/>
  </r>
  <r>
    <x v="1460"/>
    <s v="Pc Karton Wy 1258"/>
    <n v="16"/>
    <s v="240 pc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pckartonwy1258240pcuntana"/>
    <n v="240"/>
    <s v="PCS"/>
    <m/>
  </r>
  <r>
    <x v="1461"/>
    <s v="Pc Karton Wy 1263 sorok"/>
    <n v="9"/>
    <s v="288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ckartonwy1263sorok288pcuntana"/>
    <n v="288"/>
    <s v="PCS"/>
    <m/>
  </r>
  <r>
    <x v="1462"/>
    <s v="Pc Karton Wy 1270 Blk"/>
    <n v="5"/>
    <s v="24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kartonwy1270blk240pcuntana"/>
    <n v="240"/>
    <s v="PCS"/>
    <m/>
  </r>
  <r>
    <x v="0"/>
    <s v="Pc Karton2203 2 susun metallik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n v="120"/>
    <s v="PCS"/>
    <m/>
  </r>
  <r>
    <x v="0"/>
    <s v="Pc Karton2C 8D (faktur)"/>
    <n v="0"/>
    <s v="1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2c8dfaktur100pcsuntana"/>
    <n v="100"/>
    <s v="PCS"/>
    <m/>
  </r>
  <r>
    <x v="0"/>
    <s v="Pc KartonKK 2C 8D-SS2 Faktur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kk2c8dss2faktur100untana"/>
    <n v="100"/>
    <s v="PCS"/>
    <m/>
  </r>
  <r>
    <x v="0"/>
    <s v="Pc Kartonlampu 3320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artonlampu332096pcuntana"/>
    <n v="96"/>
    <s v="PCS"/>
    <m/>
  </r>
  <r>
    <x v="1463"/>
    <s v="Pc Kayagi 1160/ 6159"/>
    <n v="2"/>
    <s v="1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ayagi1160615912lsuntana"/>
    <n v="12"/>
    <s v="LSN"/>
    <m/>
  </r>
  <r>
    <x v="0"/>
    <s v="Pc klg 009-3/set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0093set120pcsuntana"/>
    <n v="120"/>
    <s v="PCS"/>
    <m/>
  </r>
  <r>
    <x v="1464"/>
    <s v="Pc Klg 1609"/>
    <n v="2"/>
    <s v="14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lg1609144lsuntana"/>
    <n v="144"/>
    <s v="LSN"/>
    <m/>
  </r>
  <r>
    <x v="0"/>
    <s v="Pc klg 17-33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173312lsnuntana"/>
    <n v="12"/>
    <s v="LSN"/>
    <m/>
  </r>
  <r>
    <x v="0"/>
    <s v="Pc Klg 19-15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1915144pcsuntana"/>
    <n v="144"/>
    <s v="PCS"/>
    <m/>
  </r>
  <r>
    <x v="0"/>
    <s v="Pc Klg 3348 HK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hk192pcsuntana"/>
    <n v="192"/>
    <s v="PCS"/>
    <m/>
  </r>
  <r>
    <x v="0"/>
    <s v="Pc Klg 3348 lucu Br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lucubr192pcsuntana"/>
    <n v="192"/>
    <s v="PCS"/>
    <m/>
  </r>
  <r>
    <x v="0"/>
    <s v="Pc Klg 3348 lucu Hj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lucuhj192pcsuntana"/>
    <n v="192"/>
    <s v="PCS"/>
    <m/>
  </r>
  <r>
    <x v="0"/>
    <s v="Pc Klg 3348 lucu pink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lucupink192pcsuntana"/>
    <n v="192"/>
    <s v="PCS"/>
    <m/>
  </r>
  <r>
    <x v="0"/>
    <s v="Pc Klg 3348 Minion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minion192pcsuntana"/>
    <n v="192"/>
    <s v="PCS"/>
    <m/>
  </r>
  <r>
    <x v="0"/>
    <s v="Pc Klg 3348 MM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mm192pcsuntana"/>
    <n v="192"/>
    <s v="PCS"/>
    <m/>
  </r>
  <r>
    <x v="0"/>
    <s v="Pc Klg 3348 Tsum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3348tsum192pcsuntana"/>
    <n v="192"/>
    <s v="PCS"/>
    <m/>
  </r>
  <r>
    <x v="0"/>
    <s v="Pc Klg 9888 mobil 3SS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9888mobil3ss144pcuntana"/>
    <n v="144"/>
    <s v="PCS"/>
    <m/>
  </r>
  <r>
    <x v="0"/>
    <s v="Pc Klg AD 070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ad070144pcsuntana"/>
    <n v="144"/>
    <s v="PCS"/>
    <m/>
  </r>
  <r>
    <x v="0"/>
    <s v="Pc klg AD 122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ad122192pcsuntana"/>
    <n v="192"/>
    <s v="PCS"/>
    <m/>
  </r>
  <r>
    <x v="1465"/>
    <s v="Pc Klg B 233"/>
    <n v="1"/>
    <n v="12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klgb233120untana"/>
    <n v="120"/>
    <s v="PCS"/>
    <m/>
  </r>
  <r>
    <x v="0"/>
    <s v="Pc KLG B 305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b305120pcuntana"/>
    <n v="120"/>
    <s v="PCS"/>
    <m/>
  </r>
  <r>
    <x v="1466"/>
    <s v="Pc Klg B 569-05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klgb56905120pcuntana"/>
    <n v="120"/>
    <s v="PCS"/>
    <m/>
  </r>
  <r>
    <x v="1467"/>
    <s v="Pc Klg B 569-10"/>
    <n v="2"/>
    <s v="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lgb5691060pcuntana"/>
    <n v="60"/>
    <s v="PCS"/>
    <m/>
  </r>
  <r>
    <x v="0"/>
    <s v="Pc klg B 597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b597144pcsuntana"/>
    <n v="144"/>
    <s v="PCS"/>
    <m/>
  </r>
  <r>
    <x v="1468"/>
    <s v="Pc Klg B 652"/>
    <n v="14"/>
    <s v="200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klgb652200pcuntana"/>
    <n v="200"/>
    <s v="PCS"/>
    <m/>
  </r>
  <r>
    <x v="0"/>
    <s v="Pc KLG B 673 Mobil Anak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b673mobilanak144pcsuntana"/>
    <n v="144"/>
    <s v="PCS"/>
    <m/>
  </r>
  <r>
    <x v="0"/>
    <s v="Pc KLG B 725 Mobil 2ss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b725mobil2ss144pcsuntana"/>
    <n v="144"/>
    <s v="PCS"/>
    <m/>
  </r>
  <r>
    <x v="1469"/>
    <s v="Pc Klg B-905 Mobil"/>
    <n v="14"/>
    <s v="120 PCS"/>
    <n v="13"/>
    <n v="14"/>
    <m/>
    <m/>
    <n v="0"/>
    <n v="0"/>
    <s v=""/>
    <n v="0"/>
    <n v="14"/>
    <n v="13"/>
    <n v="-1"/>
    <n v="13"/>
    <m/>
    <s v=""/>
    <n v="13"/>
    <m/>
    <s v=""/>
    <n v="13"/>
    <m/>
    <s v=""/>
    <n v="13"/>
    <m/>
    <s v="pcklgb905mobil120pcsuntana"/>
    <n v="120"/>
    <s v="PCS"/>
    <m/>
  </r>
  <r>
    <x v="1470"/>
    <s v="Pc Klg car smurf B6815/ 6816"/>
    <n v="15"/>
    <s v="12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pcklgcarsmurfb6815681612lsuntana"/>
    <n v="12"/>
    <s v="LSN"/>
    <m/>
  </r>
  <r>
    <x v="1471"/>
    <s v="Pc Klg CC 1008 + Isi"/>
    <n v="8"/>
    <s v="72 PC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cklgcc1008isi72pcsuntana"/>
    <n v="72"/>
    <s v="PCS"/>
    <m/>
  </r>
  <r>
    <x v="1472"/>
    <s v="Pc Klg D-13"/>
    <n v="58"/>
    <s v="10 ls"/>
    <n v="58"/>
    <n v="58"/>
    <m/>
    <m/>
    <n v="0"/>
    <n v="0"/>
    <s v=""/>
    <n v="0"/>
    <n v="58"/>
    <m/>
    <s v=""/>
    <n v="58"/>
    <m/>
    <s v=""/>
    <n v="58"/>
    <m/>
    <s v=""/>
    <n v="58"/>
    <m/>
    <s v=""/>
    <n v="58"/>
    <m/>
    <s v="pcklgd1310lsuntana"/>
    <n v="10"/>
    <s v="LSN"/>
    <m/>
  </r>
  <r>
    <x v="1473"/>
    <s v="Pc Klg D-8"/>
    <n v="3"/>
    <s v="1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klgd810lsuntana"/>
    <n v="10"/>
    <s v="LSN"/>
    <m/>
  </r>
  <r>
    <x v="1474"/>
    <s v="Pc Klg Disney Smurf F43 (C12 0106)"/>
    <n v="10"/>
    <s v="12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n v="12"/>
    <s v="LSN"/>
    <m/>
  </r>
  <r>
    <x v="1475"/>
    <s v="Pc Klg Dkk 288"/>
    <n v="2"/>
    <s v="7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lgdkk28872pcuntana"/>
    <n v="72"/>
    <s v="PCS"/>
    <m/>
  </r>
  <r>
    <x v="0"/>
    <s v="Pc Klg DM 6305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dm630596pcuntana"/>
    <n v="96"/>
    <s v="PCS"/>
    <m/>
  </r>
  <r>
    <x v="0"/>
    <s v="Pc Klg DM 6610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dm661012lsuntana"/>
    <n v="12"/>
    <s v="LSN"/>
    <m/>
  </r>
  <r>
    <x v="0"/>
    <s v="Pc klg GP 008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gp008120pcsuntana"/>
    <n v="120"/>
    <s v="PCS"/>
    <m/>
  </r>
  <r>
    <x v="0"/>
    <s v="Pc klg GP 009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gp009120pcsuntana"/>
    <n v="120"/>
    <s v="PCS"/>
    <m/>
  </r>
  <r>
    <x v="0"/>
    <s v="Pc klg GP 018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gp018180pcsuntana"/>
    <n v="180"/>
    <s v="PCS"/>
    <m/>
  </r>
  <r>
    <x v="0"/>
    <s v="Pc KLG H 9903"/>
    <n v="0"/>
    <s v="2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h9903200pcsuntana"/>
    <n v="200"/>
    <s v="PCS"/>
    <m/>
  </r>
  <r>
    <x v="1476"/>
    <s v="Pc Klg H1113 Sheep (C12.014)"/>
    <n v="18"/>
    <s v="200 pc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pcklgh1113sheepc12014200pcuntana"/>
    <n v="200"/>
    <s v="PCS"/>
    <m/>
  </r>
  <r>
    <x v="0"/>
    <s v="Pc Klg K 367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k367144pcuntana"/>
    <n v="144"/>
    <s v="PCS"/>
    <m/>
  </r>
  <r>
    <x v="0"/>
    <s v="Pc Klg K 668"/>
    <n v="0"/>
    <s v="1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k668160pcsuntana"/>
    <n v="160"/>
    <s v="PCS"/>
    <m/>
  </r>
  <r>
    <x v="1477"/>
    <s v="Pc Klg karakter SN 7109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klgkaraktersn7109144pcuntana"/>
    <n v="144"/>
    <s v="PCS"/>
    <m/>
  </r>
  <r>
    <x v="0"/>
    <s v="Pc Klg KT 6612 + STD set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kt6612stdset144pcuntana"/>
    <n v="144"/>
    <s v="PCS"/>
    <m/>
  </r>
  <r>
    <x v="0"/>
    <s v="Pc KLG LPY 99-10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lpy9910120pcsuntana"/>
    <n v="120"/>
    <s v="PCS"/>
    <m/>
  </r>
  <r>
    <x v="0"/>
    <s v="Pc Klg LPY 99-10/ 8x21.5x4.5/ 3S/ D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lpy99108x215x453sd120pcsuntana"/>
    <n v="120"/>
    <s v="PCS"/>
    <m/>
  </r>
  <r>
    <x v="0"/>
    <s v="Pc KLG LPY 99-12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lpy9912120pcsuntana"/>
    <n v="120"/>
    <s v="PCS"/>
    <m/>
  </r>
  <r>
    <x v="0"/>
    <s v="Pc klg LPY 99-2"/>
    <n v="0"/>
    <s v="19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lpy992192pcuntana"/>
    <n v="192"/>
    <s v="PCS"/>
    <m/>
  </r>
  <r>
    <x v="0"/>
    <s v="Pc KLG LPY 99-8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lpy998192pcsuntana"/>
    <n v="192"/>
    <s v="PCS"/>
    <m/>
  </r>
  <r>
    <x v="1478"/>
    <s v="Pc Klg QZ 101-1 Kalkulator"/>
    <n v="2"/>
    <s v="1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lgqz1011kalkulator160pcuntana"/>
    <n v="160"/>
    <s v="PCS"/>
    <m/>
  </r>
  <r>
    <x v="0"/>
    <s v="Pc Klg QZ 5912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qz591296pcuntana"/>
    <n v="96"/>
    <s v="PCS"/>
    <m/>
  </r>
  <r>
    <x v="0"/>
    <s v="Pc Klg QZ 9011"/>
    <n v="0"/>
    <s v="9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qz901190pcuntana"/>
    <n v="90"/>
    <s v="PCS"/>
    <m/>
  </r>
  <r>
    <x v="1479"/>
    <s v="Pc Klg ret A - 84"/>
    <n v="2"/>
    <s v="19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lgreta84192pcuntana"/>
    <n v="192"/>
    <s v="PCS"/>
    <m/>
  </r>
  <r>
    <x v="1480"/>
    <s v="Pc Klg ret D - 94 kotak"/>
    <n v="3"/>
    <s v="18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klgretd94kotak180pcuntana"/>
    <n v="180"/>
    <s v="PCS"/>
    <m/>
  </r>
  <r>
    <x v="1481"/>
    <s v="Pc Klg set KT 6601 (BLK)"/>
    <n v="39"/>
    <n v="192"/>
    <n v="38"/>
    <n v="39"/>
    <m/>
    <m/>
    <n v="0"/>
    <n v="0"/>
    <s v=""/>
    <n v="0"/>
    <n v="39"/>
    <n v="38"/>
    <n v="-1"/>
    <n v="38"/>
    <m/>
    <s v=""/>
    <n v="38"/>
    <m/>
    <s v=""/>
    <n v="38"/>
    <m/>
    <s v=""/>
    <n v="38"/>
    <m/>
    <s v="pcklgsetkt6601blk192untana"/>
    <n v="192"/>
    <s v="PCS"/>
    <m/>
  </r>
  <r>
    <x v="1482"/>
    <s v="Pc Klg susun-sika"/>
    <n v="12"/>
    <s v="2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pcklgsusunsika20lsuntana"/>
    <n v="20"/>
    <s v="LSN"/>
    <m/>
  </r>
  <r>
    <x v="0"/>
    <s v="Pc Klg TY 552"/>
    <n v="0"/>
    <s v="1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ty552160pcsuntana"/>
    <n v="160"/>
    <s v="PCS"/>
    <m/>
  </r>
  <r>
    <x v="0"/>
    <s v="Pc Klg WB + Isi CC 1008"/>
    <n v="0"/>
    <n v="7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wbisicc100872untana"/>
    <n v="72"/>
    <s v="PCS"/>
    <m/>
  </r>
  <r>
    <x v="1483"/>
    <s v="Pc Klg XD 3348 Minion (XHR)"/>
    <n v="5"/>
    <s v="192 PC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klgxd3348minionxhr192pcsuntana"/>
    <n v="192"/>
    <s v="PCS"/>
    <m/>
  </r>
  <r>
    <x v="1484"/>
    <s v="Pc Klg XD 3348 Peppa Pig (X2)"/>
    <n v="6"/>
    <s v="192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klgxd3348peppapigx2192pcsuntana"/>
    <n v="192"/>
    <s v="PCS"/>
    <m/>
  </r>
  <r>
    <x v="0"/>
    <s v="Pc Klg XD 9555 WB"/>
    <n v="0"/>
    <s v="7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xd9555wb72pcuntana"/>
    <n v="72"/>
    <s v="PCS"/>
    <m/>
  </r>
  <r>
    <x v="0"/>
    <s v="Pc klg XDA 3339 Doraemon  /TSUM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lgxda3339doraemontsum144pcsuntana"/>
    <n v="144"/>
    <s v="PCS"/>
    <m/>
  </r>
  <r>
    <x v="1485"/>
    <s v="Pc Klg ZG-6913"/>
    <n v="13"/>
    <s v="12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pcklgzg691312lsuntana"/>
    <n v="12"/>
    <s v="LSN"/>
    <m/>
  </r>
  <r>
    <x v="1486"/>
    <s v="Pc KM 2 WTP"/>
    <n v="2"/>
    <s v="12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km2wtp12lsnuntana"/>
    <n v="12"/>
    <s v="LSN"/>
    <m/>
  </r>
  <r>
    <x v="1487"/>
    <s v="Pc KM 21(5)/ 311A(2)"/>
    <n v="7"/>
    <s v="12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km215311a212lsuntana"/>
    <n v="12"/>
    <s v="LSN"/>
    <m/>
  </r>
  <r>
    <x v="1488"/>
    <s v="Pc KM 22(11)/ KM 23(7)"/>
    <n v="18"/>
    <s v="12 l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pckm2211km23712lsuntana"/>
    <n v="12"/>
    <s v="LSN"/>
    <m/>
  </r>
  <r>
    <x v="1489"/>
    <s v="Pc KM 30C (Blk)"/>
    <n v="10"/>
    <s v="16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ckm30cblk16lsuntana"/>
    <n v="16"/>
    <s v="LSN"/>
    <m/>
  </r>
  <r>
    <x v="1490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m/>
    <m/>
    <m/>
  </r>
  <r>
    <x v="1491"/>
    <s v="Pc Kode 1 susun biasa 8003"/>
    <n v="4"/>
    <s v="168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kode1susunbiasa8003168pcsuntana"/>
    <n v="168"/>
    <s v="PCS"/>
    <m/>
  </r>
  <r>
    <x v="1492"/>
    <s v="Pc Kode 1 susun Kalkulator 8003"/>
    <n v="7"/>
    <s v="168 PCS"/>
    <n v="6"/>
    <n v="7"/>
    <m/>
    <m/>
    <n v="0"/>
    <n v="0"/>
    <s v=""/>
    <n v="0"/>
    <n v="7"/>
    <n v="6"/>
    <n v="-1"/>
    <n v="6"/>
    <m/>
    <s v=""/>
    <n v="6"/>
    <m/>
    <s v=""/>
    <n v="6"/>
    <m/>
    <s v=""/>
    <n v="6"/>
    <m/>
    <s v="pckode1susunkalkulator8003168pcsuntana"/>
    <n v="168"/>
    <s v="PCS"/>
    <m/>
  </r>
  <r>
    <x v="0"/>
    <s v="Pc Kode 3 Susun lampu SP 398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ode3susunlampusp39896pcsuntana"/>
    <n v="96"/>
    <s v="PCS"/>
    <m/>
  </r>
  <r>
    <x v="0"/>
    <s v="Pc Kode 3D 1299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ode3d129996pcuntana"/>
    <n v="96"/>
    <s v="PCS"/>
    <m/>
  </r>
  <r>
    <x v="0"/>
    <s v="Pc Kode 3ssn A 2020D Cewek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kode3ssna2020dcewek96pcsuntana"/>
    <n v="96"/>
    <s v="PCS"/>
    <m/>
  </r>
  <r>
    <x v="1493"/>
    <s v="Pc Kode K 22"/>
    <n v="37"/>
    <s v="168 pc"/>
    <n v="37"/>
    <n v="37"/>
    <m/>
    <m/>
    <n v="0"/>
    <n v="0"/>
    <s v=""/>
    <n v="0"/>
    <n v="37"/>
    <m/>
    <s v=""/>
    <n v="37"/>
    <m/>
    <s v=""/>
    <n v="37"/>
    <m/>
    <s v=""/>
    <n v="37"/>
    <m/>
    <s v=""/>
    <n v="37"/>
    <m/>
    <s v="pckodek22168pcuntana"/>
    <n v="168"/>
    <s v="PCS"/>
    <m/>
  </r>
  <r>
    <x v="1494"/>
    <s v="Pc KW 2255"/>
    <n v="1"/>
    <s v="7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kw225572pcuntana"/>
    <n v="72"/>
    <s v="PCS"/>
    <m/>
  </r>
  <r>
    <x v="1495"/>
    <s v="Pc KX 201-02 Disney C16-161 (ATAS)"/>
    <n v="1"/>
    <s v="1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kx20102disneyc16161atas160pcuntana"/>
    <n v="160"/>
    <s v="PCS"/>
    <m/>
  </r>
  <r>
    <x v="0"/>
    <s v="Pc L A 1005/ Fahma"/>
    <n v="0"/>
    <s v="43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la1005fahma432pcuntana"/>
    <n v="432"/>
    <s v="PCS"/>
    <m/>
  </r>
  <r>
    <x v="1496"/>
    <s v="Pc L CE 393/ A/ Segi"/>
    <n v="1"/>
    <s v="3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lce393asegi300pcuntana"/>
    <n v="300"/>
    <s v="PCS"/>
    <m/>
  </r>
  <r>
    <x v="1497"/>
    <s v="Pc L XT 9907"/>
    <n v="1"/>
    <s v="3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lxt9907300pcuntana"/>
    <n v="300"/>
    <s v="PCS"/>
    <m/>
  </r>
  <r>
    <x v="1498"/>
    <s v="Pc L ZM 3452"/>
    <n v="1"/>
    <s v="1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lzm3452180pcuntana"/>
    <n v="180"/>
    <s v="PCS"/>
    <m/>
  </r>
  <r>
    <x v="1499"/>
    <s v="Pc lampu 6635-1 Unicorn"/>
    <n v="1"/>
    <s v="28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lampu66351unicorn288pcuntana"/>
    <n v="288"/>
    <s v="PCS"/>
    <m/>
  </r>
  <r>
    <x v="1500"/>
    <s v="Pc lampu 6635-2 LOL"/>
    <n v="4"/>
    <s v="432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lampu66352lol432pcuntana"/>
    <n v="432"/>
    <s v="PCS"/>
    <m/>
  </r>
  <r>
    <x v="1501"/>
    <s v="Pc lampu 6635-2 LOL"/>
    <n v="2"/>
    <s v="28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lampu66352lol288pcuntana"/>
    <n v="288"/>
    <s v="PCS"/>
    <m/>
  </r>
  <r>
    <x v="1502"/>
    <s v="Pc lampu 6635-5 BTS"/>
    <n v="5"/>
    <s v="432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lampu66355bts432pcuntana"/>
    <n v="432"/>
    <s v="PCS"/>
    <m/>
  </r>
  <r>
    <x v="1503"/>
    <s v="Pc lampu 6636-1 Unicorn"/>
    <n v="1"/>
    <s v="43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lampu66361unicorn432pcuntana"/>
    <n v="432"/>
    <s v="PCS"/>
    <m/>
  </r>
  <r>
    <x v="1504"/>
    <s v="Pc lampu 6636-2 LOL"/>
    <n v="5"/>
    <s v="432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lampu66362lol432pcuntana"/>
    <n v="432"/>
    <s v="PCS"/>
    <m/>
  </r>
  <r>
    <x v="1505"/>
    <s v="Pc lampu 6636-2 LOL"/>
    <n v="4"/>
    <s v="288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lampu66362lol288pcuntana"/>
    <n v="288"/>
    <s v="PCS"/>
    <m/>
  </r>
  <r>
    <x v="1506"/>
    <s v="Pc lampu 6636-3 Avenger"/>
    <n v="2"/>
    <s v="43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lampu66363avenger432pcuntana"/>
    <n v="432"/>
    <s v="PCS"/>
    <m/>
  </r>
  <r>
    <x v="1507"/>
    <s v="Pc lampu 6636-6 BT21"/>
    <n v="24"/>
    <s v="432 pc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pclampu66366bt21432pcuntana"/>
    <n v="432"/>
    <s v="PCS"/>
    <m/>
  </r>
  <r>
    <x v="0"/>
    <s v="Pc LPY 99-6"/>
    <n v="0"/>
    <s v="3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lpy996312pcsuntana"/>
    <n v="312"/>
    <s v="PCS"/>
    <m/>
  </r>
  <r>
    <x v="0"/>
    <s v="Pc M 1758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1758144pcsuntana"/>
    <n v="144"/>
    <s v="PCS"/>
    <m/>
  </r>
  <r>
    <x v="0"/>
    <s v="Pc M 65071-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650711144pcsuntana"/>
    <n v="144"/>
    <s v="PCS"/>
    <m/>
  </r>
  <r>
    <x v="0"/>
    <s v="Pc M 9294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9294144untana"/>
    <n v="144"/>
    <s v="PCS"/>
    <m/>
  </r>
  <r>
    <x v="0"/>
    <s v="Pc M 9342"/>
    <n v="0"/>
    <n v="168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9342168untana"/>
    <n v="168"/>
    <s v="PCS"/>
    <m/>
  </r>
  <r>
    <x v="0"/>
    <s v="Pc M 9372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9372144untana"/>
    <n v="144"/>
    <s v="PCS"/>
    <m/>
  </r>
  <r>
    <x v="0"/>
    <s v="Pc M 9374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9374144untana"/>
    <n v="144"/>
    <s v="PCS"/>
    <m/>
  </r>
  <r>
    <x v="0"/>
    <s v="Pc M GP 65089"/>
    <n v="0"/>
    <n v="192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gp65089192untana"/>
    <n v="192"/>
    <s v="PCS"/>
    <m/>
  </r>
  <r>
    <x v="0"/>
    <s v="Pc M KT 111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kt1111144pcsuntana"/>
    <n v="144"/>
    <s v="PCS"/>
    <m/>
  </r>
  <r>
    <x v="0"/>
    <s v="Pc M KT 387-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kt3871144pcsuntana"/>
    <n v="144"/>
    <s v="PCS"/>
    <m/>
  </r>
  <r>
    <x v="0"/>
    <s v="Pc M LPY 66-11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lpy6611144untana"/>
    <n v="144"/>
    <s v="PCS"/>
    <m/>
  </r>
  <r>
    <x v="0"/>
    <s v="Pc M LPY 66-17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lpy6617144untana"/>
    <n v="144"/>
    <s v="PCS"/>
    <m/>
  </r>
  <r>
    <x v="0"/>
    <s v="Pc M XU 0080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xu0080120pcsuntana"/>
    <n v="120"/>
    <s v="PCS"/>
    <m/>
  </r>
  <r>
    <x v="0"/>
    <s v="Pc Magnet A 1190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eta119012lsnuntana"/>
    <n v="12"/>
    <s v="LSN"/>
    <m/>
  </r>
  <r>
    <x v="0"/>
    <s v="Pc magnet KT 208"/>
    <n v="0"/>
    <n v="1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etkt208120untana"/>
    <n v="120"/>
    <s v="PCS"/>
    <m/>
  </r>
  <r>
    <x v="0"/>
    <s v="Pc magnet KT 77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etkt77144pcuntana"/>
    <n v="144"/>
    <s v="PCS"/>
    <m/>
  </r>
  <r>
    <x v="0"/>
    <s v="Pc Magnet Ly 99-2"/>
    <n v="0"/>
    <s v="19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etly992192pcsuntana"/>
    <n v="192"/>
    <s v="PCS"/>
    <m/>
  </r>
  <r>
    <x v="0"/>
    <s v="Pc magnit + call 7806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call7806144untana"/>
    <n v="144"/>
    <s v="PCS"/>
    <m/>
  </r>
  <r>
    <x v="0"/>
    <s v="Pc magnit + call PB 1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callpb11144pcsuntana"/>
    <n v="144"/>
    <s v="PCS"/>
    <m/>
  </r>
  <r>
    <x v="1508"/>
    <s v="Pc Magnit + Isi CC 1025"/>
    <n v="14"/>
    <n v="96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magnitisicc102596untana"/>
    <n v="96"/>
    <s v="PCS"/>
    <m/>
  </r>
  <r>
    <x v="1509"/>
    <s v="Pc Magnit + Kunci Kombinasi B 35113-20"/>
    <n v="3"/>
    <s v="96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n v="96"/>
    <s v="PCS"/>
    <m/>
  </r>
  <r>
    <x v="0"/>
    <s v="Pc magnit 0-022 (F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0022f96pcsuntana"/>
    <n v="96"/>
    <s v="PCS"/>
    <m/>
  </r>
  <r>
    <x v="0"/>
    <s v="Pc Magnit 0052"/>
    <n v="1"/>
    <s v="96 PCS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pcmagnit005296pcsuntana"/>
    <n v="96"/>
    <s v="PCS"/>
    <m/>
  </r>
  <r>
    <x v="1510"/>
    <s v="Pc Magnit 0110 disney/ 0110 apple bear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n v="96"/>
    <s v="PCS"/>
    <m/>
  </r>
  <r>
    <x v="1511"/>
    <s v="Pc Magnit 051 MM blk"/>
    <n v="12"/>
    <s v="72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pcmagnit051mmblk72pcuntana"/>
    <n v="72"/>
    <s v="PCS"/>
    <m/>
  </r>
  <r>
    <x v="1512"/>
    <s v="Pc Magnit 1151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1151144pcuntana"/>
    <n v="144"/>
    <s v="PCS"/>
    <m/>
  </r>
  <r>
    <x v="0"/>
    <s v="Pc magnit 1628 kalkulator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1628kalkulator120pcsuntana"/>
    <n v="120"/>
    <s v="PCS"/>
    <m/>
  </r>
  <r>
    <x v="0"/>
    <s v="Pc Magnit 1628 Sp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1628sp120pcsuntana"/>
    <n v="120"/>
    <s v="PCS"/>
    <m/>
  </r>
  <r>
    <x v="1513"/>
    <s v="Pc Magnit 35116-20"/>
    <n v="1"/>
    <s v="96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351162096pcsuntana"/>
    <n v="96"/>
    <s v="PCS"/>
    <m/>
  </r>
  <r>
    <x v="1514"/>
    <s v="Pc Magnit 35122"/>
    <n v="4"/>
    <s v="96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3512296pcsuntana"/>
    <n v="96"/>
    <s v="PCS"/>
    <m/>
  </r>
  <r>
    <x v="0"/>
    <s v="Pc magnit 35128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12896pcuntana"/>
    <n v="96"/>
    <s v="PCS"/>
    <m/>
  </r>
  <r>
    <x v="0"/>
    <s v="Pc magnit 35138-21 (biasa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13821biasa96pcsuntana"/>
    <n v="96"/>
    <s v="PCS"/>
    <m/>
  </r>
  <r>
    <x v="0"/>
    <s v="Pc magnit 35138-21 (F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13821f96pcsuntana"/>
    <n v="96"/>
    <s v="PCS"/>
    <m/>
  </r>
  <r>
    <x v="1515"/>
    <s v="Pc Magnit 35139"/>
    <n v="21"/>
    <s v="96 pc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pcmagnit3513996pcuntana"/>
    <n v="96"/>
    <s v="PCS"/>
    <m/>
  </r>
  <r>
    <x v="0"/>
    <s v="Pc magnit 3514-17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141796pcuntana"/>
    <n v="96"/>
    <s v="PCS"/>
    <m/>
  </r>
  <r>
    <x v="1516"/>
    <s v="Pc Magnit 35145 (biasa)"/>
    <n v="5"/>
    <s v="96 PC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35145biasa96pcsuntana"/>
    <n v="96"/>
    <s v="PCS"/>
    <m/>
  </r>
  <r>
    <x v="0"/>
    <s v="Pc Magnit 3515-02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1502144pcuntana"/>
    <n v="144"/>
    <s v="PCS"/>
    <m/>
  </r>
  <r>
    <x v="1517"/>
    <s v="Pc Magnit 35165 (biasa)"/>
    <n v="6"/>
    <s v="96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magnit35165biasa96pcsuntana"/>
    <n v="96"/>
    <s v="PCS"/>
    <m/>
  </r>
  <r>
    <x v="0"/>
    <s v="Pc Magnit 3535-24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352496pcsuntana"/>
    <n v="96"/>
    <s v="PCS"/>
    <m/>
  </r>
  <r>
    <x v="0"/>
    <s v="Pc magnit 3549-18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491896pcuntana"/>
    <n v="96"/>
    <s v="PCS"/>
    <m/>
  </r>
  <r>
    <x v="0"/>
    <s v="Pc magnit 3569-19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35691996pcuntana"/>
    <n v="96"/>
    <s v="PCS"/>
    <m/>
  </r>
  <r>
    <x v="1518"/>
    <s v="Pc Magnit 3578-20"/>
    <n v="5"/>
    <s v="9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35782096pcuntana"/>
    <n v="96"/>
    <s v="PCS"/>
    <m/>
  </r>
  <r>
    <x v="1519"/>
    <s v="Pc Magnit 3D KT 8158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3dkt8158144pcuntana"/>
    <n v="144"/>
    <s v="PCS"/>
    <m/>
  </r>
  <r>
    <x v="0"/>
    <s v="Pc Magnit 5212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5212144pcsuntana"/>
    <n v="144"/>
    <s v="PCS"/>
    <m/>
  </r>
  <r>
    <x v="1520"/>
    <s v="Pc Magnit 5501 Besar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5501besar96pcuntana"/>
    <n v="96"/>
    <s v="PCS"/>
    <m/>
  </r>
  <r>
    <x v="0"/>
    <s v="Pc Magnit 551-7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551796pcsuntana"/>
    <n v="96"/>
    <s v="PCS"/>
    <m/>
  </r>
  <r>
    <x v="0"/>
    <s v="Pc Magnit 553-11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5531196pcsuntana"/>
    <n v="96"/>
    <s v="PCS"/>
    <m/>
  </r>
  <r>
    <x v="0"/>
    <s v="Pc Magnit 553-3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553396pcsuntana"/>
    <n v="96"/>
    <s v="PCS"/>
    <m/>
  </r>
  <r>
    <x v="0"/>
    <s v="Pc Magnit 553-7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553796pcsuntana"/>
    <n v="96"/>
    <s v="PCS"/>
    <m/>
  </r>
  <r>
    <x v="0"/>
    <s v="Pc Magnit 65005 (Baru)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65005baru144pcuntana"/>
    <n v="144"/>
    <s v="PCS"/>
    <m/>
  </r>
  <r>
    <x v="0"/>
    <s v="Pc Magnit 65005 FR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65005fr144pcuntana"/>
    <n v="144"/>
    <s v="PCS"/>
    <m/>
  </r>
  <r>
    <x v="0"/>
    <s v="Pc Magnit 65005 XQ Big Hero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65005xqbighero300pcuntana"/>
    <n v="300"/>
    <s v="PCS"/>
    <m/>
  </r>
  <r>
    <x v="1521"/>
    <s v="Pc Magnit 65009 KB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65009kb120pcuntana"/>
    <n v="120"/>
    <s v="PCS"/>
    <m/>
  </r>
  <r>
    <x v="1522"/>
    <s v="Pc Magnit 65031"/>
    <n v="4"/>
    <s v="12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65031120pcsuntana"/>
    <n v="120"/>
    <s v="PCS"/>
    <m/>
  </r>
  <r>
    <x v="0"/>
    <s v="Pc Magnit 65084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65084120pcsuntana"/>
    <n v="120"/>
    <s v="PCS"/>
    <m/>
  </r>
  <r>
    <x v="0"/>
    <s v="Pc Magnit 7806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7806120pcsuntana"/>
    <n v="120"/>
    <s v="PCS"/>
    <m/>
  </r>
  <r>
    <x v="0"/>
    <s v="Pc Magnit 811 kungfu panda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811kungfupanda120pcuntana"/>
    <n v="120"/>
    <s v="PCS"/>
    <m/>
  </r>
  <r>
    <x v="1523"/>
    <s v="Pc Magnit 8631 + Call"/>
    <n v="47"/>
    <s v="160 PCS"/>
    <n v="9"/>
    <n v="47"/>
    <n v="9"/>
    <m/>
    <n v="0"/>
    <n v="0"/>
    <n v="-38"/>
    <n v="-38"/>
    <n v="9"/>
    <m/>
    <s v=""/>
    <n v="9"/>
    <m/>
    <s v=""/>
    <n v="9"/>
    <m/>
    <s v=""/>
    <n v="9"/>
    <m/>
    <s v=""/>
    <n v="9"/>
    <m/>
    <s v="pcmagnit8631call160pcsuntana"/>
    <n v="160"/>
    <s v="PCS"/>
    <m/>
  </r>
  <r>
    <x v="1524"/>
    <s v="Pc Magnit 9315"/>
    <n v="4"/>
    <s v="240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9315240pcsuntana"/>
    <n v="240"/>
    <s v="PCS"/>
    <m/>
  </r>
  <r>
    <x v="1525"/>
    <s v="Pc Magnit 9340"/>
    <n v="10"/>
    <s v="168 PCS"/>
    <n v="9"/>
    <n v="10"/>
    <n v="9"/>
    <m/>
    <n v="0"/>
    <n v="0"/>
    <n v="-1"/>
    <n v="-1"/>
    <n v="9"/>
    <m/>
    <s v=""/>
    <n v="9"/>
    <m/>
    <s v=""/>
    <n v="9"/>
    <m/>
    <s v=""/>
    <n v="9"/>
    <m/>
    <s v=""/>
    <n v="9"/>
    <m/>
    <s v="pcmagnit9340168pcsuntana"/>
    <n v="168"/>
    <s v="PCS"/>
    <m/>
  </r>
  <r>
    <x v="0"/>
    <s v="Pc magnit 9342"/>
    <n v="0"/>
    <s v="16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9342168pcuntana"/>
    <n v="168"/>
    <s v="PCS"/>
    <m/>
  </r>
  <r>
    <x v="0"/>
    <s v="Pc magnit 9354"/>
    <n v="0"/>
    <s v="19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9354192pcuntana"/>
    <n v="192"/>
    <s v="PCS"/>
    <m/>
  </r>
  <r>
    <x v="0"/>
    <s v="Pc magnit 9356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9356160pcuntana"/>
    <n v="160"/>
    <s v="PCS"/>
    <m/>
  </r>
  <r>
    <x v="0"/>
    <s v="Pc Magnit 9357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9357160pcuntana"/>
    <n v="160"/>
    <s v="PCS"/>
    <m/>
  </r>
  <r>
    <x v="1526"/>
    <s v="Pc Magnit 9363"/>
    <n v="1"/>
    <s v="192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9363192pcsuntana"/>
    <n v="192"/>
    <s v="PCS"/>
    <m/>
  </r>
  <r>
    <x v="0"/>
    <s v="Pc Magnit A 1172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a1172144pcuntana"/>
    <n v="144"/>
    <s v="PCS"/>
    <m/>
  </r>
  <r>
    <x v="1527"/>
    <s v="Pc Magnit A 6682"/>
    <n v="14"/>
    <s v="120 PC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magnita6682120pcsuntana"/>
    <n v="120"/>
    <s v="PCS"/>
    <m/>
  </r>
  <r>
    <x v="1528"/>
    <s v="Pc Magnit A6857/ 3 kal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a68573kal144pcuntana"/>
    <n v="144"/>
    <s v="PCS"/>
    <m/>
  </r>
  <r>
    <x v="1529"/>
    <s v="Pc Magnit A853"/>
    <n v="9"/>
    <s v="96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cmagnita85396pcuntana"/>
    <n v="96"/>
    <s v="PCS"/>
    <m/>
  </r>
  <r>
    <x v="1530"/>
    <s v="Pc Magnit AC 2829-5"/>
    <n v="1"/>
    <s v="144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ac28295144pcsuntana"/>
    <n v="144"/>
    <s v="PCS"/>
    <m/>
  </r>
  <r>
    <x v="1531"/>
    <s v="Pc Magnit Air B 35241-1"/>
    <n v="2"/>
    <s v="96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airb35241196pcsuntana"/>
    <n v="96"/>
    <s v="PCS"/>
    <m/>
  </r>
  <r>
    <x v="1532"/>
    <s v="Pc Magnit asahan meja 70SS Hk/ AB"/>
    <n v="28"/>
    <s v="120 pc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n v="120"/>
    <s v="PCS"/>
    <m/>
  </r>
  <r>
    <x v="1533"/>
    <s v="Pc Magnit AZ 3300 blk"/>
    <n v="7"/>
    <s v="96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magnitaz3300blk96pcuntana"/>
    <n v="96"/>
    <s v="PCS"/>
    <m/>
  </r>
  <r>
    <x v="1534"/>
    <s v="Pc Magnit AZ 3301 blk"/>
    <n v="47"/>
    <s v="96 pc"/>
    <n v="47"/>
    <n v="47"/>
    <m/>
    <m/>
    <n v="0"/>
    <n v="0"/>
    <s v=""/>
    <n v="0"/>
    <n v="47"/>
    <m/>
    <s v=""/>
    <n v="47"/>
    <m/>
    <s v=""/>
    <n v="47"/>
    <m/>
    <s v=""/>
    <n v="47"/>
    <m/>
    <s v=""/>
    <n v="47"/>
    <m/>
    <s v="pcmagnitaz3301blk96pcuntana"/>
    <n v="96"/>
    <s v="PCS"/>
    <m/>
  </r>
  <r>
    <x v="1535"/>
    <s v="Pc Magnit AZ 3302 blk"/>
    <n v="53"/>
    <s v="96 pc"/>
    <n v="53"/>
    <n v="53"/>
    <m/>
    <m/>
    <n v="0"/>
    <n v="0"/>
    <s v=""/>
    <n v="0"/>
    <n v="53"/>
    <m/>
    <s v=""/>
    <n v="53"/>
    <m/>
    <s v=""/>
    <n v="53"/>
    <m/>
    <s v=""/>
    <n v="53"/>
    <m/>
    <s v=""/>
    <n v="53"/>
    <m/>
    <s v="pcmagnitaz3302blk96pcuntana"/>
    <n v="96"/>
    <s v="PCS"/>
    <m/>
  </r>
  <r>
    <x v="1536"/>
    <s v="Pc Magnit B 0011"/>
    <n v="6"/>
    <s v="144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magnitb0011144pcuntana"/>
    <n v="144"/>
    <s v="PCS"/>
    <m/>
  </r>
  <r>
    <x v="1537"/>
    <s v="Pc Magnit B 120 S 8065"/>
    <n v="17"/>
    <s v="144 pc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pcmagnitb120s8065144pcuntana"/>
    <n v="144"/>
    <s v="PCS"/>
    <m/>
  </r>
  <r>
    <x v="1538"/>
    <s v="Pc Magnit B 1902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b190296pcuntana"/>
    <n v="96"/>
    <s v="PCS"/>
    <m/>
  </r>
  <r>
    <x v="1539"/>
    <s v="Pc Magnit B 2008"/>
    <n v="3"/>
    <s v="16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b2008160pcuntana"/>
    <n v="160"/>
    <s v="PCS"/>
    <m/>
  </r>
  <r>
    <x v="1540"/>
    <s v="Pc Magnit B 200k/ 388"/>
    <n v="3"/>
    <s v="1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b200k38812lsuntana"/>
    <n v="12"/>
    <s v="LSN"/>
    <m/>
  </r>
  <r>
    <x v="0"/>
    <s v="Pc Magnit B 206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b206144pcuntana"/>
    <n v="144"/>
    <s v="PCS"/>
    <m/>
  </r>
  <r>
    <x v="1541"/>
    <s v="Pc Magnit B 222 mainan"/>
    <n v="3"/>
    <s v="9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b222mainan96pcuntana"/>
    <n v="96"/>
    <s v="PCS"/>
    <m/>
  </r>
  <r>
    <x v="0"/>
    <s v="Pc magnit B 3513-15 (biasa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b351315biasa96pcsuntana"/>
    <n v="96"/>
    <s v="PCS"/>
    <m/>
  </r>
  <r>
    <x v="0"/>
    <s v="Pc magnit B 3513-15 (F)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b351315f96pcsuntana"/>
    <n v="96"/>
    <s v="PCS"/>
    <m/>
  </r>
  <r>
    <x v="0"/>
    <s v="Pc magnit B 3513-24"/>
    <n v="0"/>
    <s v="9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b35132496pcsuntana"/>
    <n v="96"/>
    <s v="PCS"/>
    <m/>
  </r>
  <r>
    <x v="1542"/>
    <s v="Pc Magnit B 35165"/>
    <n v="3"/>
    <s v="96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b3516596pcsuntana"/>
    <n v="96"/>
    <s v="PCS"/>
    <m/>
  </r>
  <r>
    <x v="1543"/>
    <s v="Pc Magnit B 35189"/>
    <n v="4"/>
    <s v="96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b3518996pcsuntana"/>
    <n v="96"/>
    <s v="PCS"/>
    <m/>
  </r>
  <r>
    <x v="1544"/>
    <s v="Pc Magnit B 39 Y 262"/>
    <n v="3"/>
    <s v="192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b39y262192pcuntana"/>
    <n v="192"/>
    <s v="PCS"/>
    <m/>
  </r>
  <r>
    <x v="1545"/>
    <s v="Pc Magnit B-018 disney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b018disney144pcuntana"/>
    <n v="144"/>
    <s v="PCS"/>
    <m/>
  </r>
  <r>
    <x v="1546"/>
    <s v="Pc Magnit C 1756"/>
    <n v="1"/>
    <s v="16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c1756160pcsuntana"/>
    <n v="160"/>
    <s v="PCS"/>
    <m/>
  </r>
  <r>
    <x v="1547"/>
    <s v="Pc Magnit C 9962 blk set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c9962blkset144pcuntana"/>
    <n v="144"/>
    <s v="PCS"/>
    <m/>
  </r>
  <r>
    <x v="1548"/>
    <s v="Pc Magnit C-2755-1 (22x7.5)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c2755122x75144pcuntana"/>
    <n v="144"/>
    <s v="PCS"/>
    <m/>
  </r>
  <r>
    <x v="1549"/>
    <s v="Pc Magnit call MC 7121 BLK"/>
    <n v="16"/>
    <s v="96 PC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pcmagnitcallmc7121blk96pcsuntana"/>
    <n v="96"/>
    <s v="PCS"/>
    <m/>
  </r>
  <r>
    <x v="1550"/>
    <s v="Pc Magnit Card CC 101 2B"/>
    <n v="57"/>
    <s v="96 pc"/>
    <n v="57"/>
    <n v="57"/>
    <m/>
    <m/>
    <n v="0"/>
    <n v="0"/>
    <s v=""/>
    <n v="0"/>
    <n v="57"/>
    <m/>
    <s v=""/>
    <n v="57"/>
    <m/>
    <s v=""/>
    <n v="57"/>
    <m/>
    <s v=""/>
    <n v="57"/>
    <m/>
    <s v=""/>
    <n v="57"/>
    <m/>
    <s v="pcmagnitcardcc1012b96pcuntana"/>
    <n v="96"/>
    <s v="PCS"/>
    <m/>
  </r>
  <r>
    <x v="1551"/>
    <s v="Pc Magnit Card CC 101 7B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cardcc1017b144pcuntana"/>
    <n v="144"/>
    <s v="PCS"/>
    <m/>
  </r>
  <r>
    <x v="0"/>
    <s v="Pc Magnit CC 1021 + Isi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cc1021isi144untana"/>
    <n v="144"/>
    <s v="PCS"/>
    <m/>
  </r>
  <r>
    <x v="1552"/>
    <s v="Pc Magnit CC 7806 + Call"/>
    <n v="22"/>
    <s v="12 LSN"/>
    <n v="20"/>
    <n v="22"/>
    <m/>
    <m/>
    <n v="0"/>
    <n v="0"/>
    <s v=""/>
    <n v="0"/>
    <n v="22"/>
    <n v="20"/>
    <n v="-2"/>
    <n v="20"/>
    <m/>
    <s v=""/>
    <n v="20"/>
    <m/>
    <s v=""/>
    <n v="20"/>
    <m/>
    <s v=""/>
    <n v="20"/>
    <m/>
    <s v="pcmagnitcc7806call12lsnuntana"/>
    <n v="12"/>
    <s v="LSN"/>
    <m/>
  </r>
  <r>
    <x v="1553"/>
    <s v="Pc Magnit CC 7808"/>
    <n v="32"/>
    <s v="20 LSN"/>
    <n v="32"/>
    <n v="32"/>
    <m/>
    <m/>
    <n v="0"/>
    <n v="0"/>
    <s v=""/>
    <n v="0"/>
    <n v="32"/>
    <m/>
    <s v=""/>
    <n v="32"/>
    <m/>
    <s v=""/>
    <n v="32"/>
    <m/>
    <s v=""/>
    <n v="32"/>
    <m/>
    <s v=""/>
    <n v="32"/>
    <m/>
    <s v="pcmagnitcc780820lsnuntana"/>
    <n v="20"/>
    <s v="LSN"/>
    <m/>
  </r>
  <r>
    <x v="1554"/>
    <s v="Pc Magnit CC 856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cc856144pcuntana"/>
    <n v="144"/>
    <s v="PCS"/>
    <m/>
  </r>
  <r>
    <x v="0"/>
    <s v="Pc Magnit D 0052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d005296pcuntana"/>
    <n v="96"/>
    <s v="PCS"/>
    <m/>
  </r>
  <r>
    <x v="1555"/>
    <s v="Pc Magnit Dkk 9907"/>
    <n v="10"/>
    <s v="16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cmagnitdkk9907160pcuntana"/>
    <n v="160"/>
    <s v="PCS"/>
    <m/>
  </r>
  <r>
    <x v="1556"/>
    <s v="Pc Magnit Dkk 9908"/>
    <n v="21"/>
    <s v="160 pc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pcmagnitdkk9908160pcuntana"/>
    <n v="160"/>
    <s v="PCS"/>
    <m/>
  </r>
  <r>
    <x v="1557"/>
    <s v="Pc Magnit Dkk 9910"/>
    <n v="21"/>
    <s v="160 bh"/>
    <n v="20"/>
    <n v="21"/>
    <m/>
    <m/>
    <n v="0"/>
    <n v="0"/>
    <s v=""/>
    <n v="0"/>
    <n v="21"/>
    <n v="20"/>
    <n v="-1"/>
    <n v="20"/>
    <m/>
    <s v=""/>
    <n v="20"/>
    <m/>
    <s v=""/>
    <n v="20"/>
    <m/>
    <s v=""/>
    <n v="20"/>
    <m/>
    <s v="pcmagnitdkk9910160bhuntana"/>
    <n v="160"/>
    <s v="PCS"/>
    <m/>
  </r>
  <r>
    <x v="0"/>
    <s v="Pc Magnit F 1757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f1757144pcsuntana"/>
    <n v="144"/>
    <s v="PCS"/>
    <m/>
  </r>
  <r>
    <x v="0"/>
    <s v="Pc Magnit FC 1760 Timbul (Faktur)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fc1760timbulfaktur144untana"/>
    <n v="144"/>
    <s v="PCS"/>
    <m/>
  </r>
  <r>
    <x v="0"/>
    <s v="Pc Magnit FX 2275 (Faktur)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fx2275faktur144untana"/>
    <n v="144"/>
    <s v="PCS"/>
    <m/>
  </r>
  <r>
    <x v="0"/>
    <s v="Pc Magnit FX 2276 (Faktur)"/>
    <n v="0"/>
    <n v="14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fx2276faktur144untana"/>
    <n v="144"/>
    <s v="PCS"/>
    <m/>
  </r>
  <r>
    <x v="1558"/>
    <s v="Pc Magnit FY-6823"/>
    <n v="15"/>
    <s v="144 PC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pcmagnitfy6823144pcsuntana"/>
    <n v="144"/>
    <s v="PCS"/>
    <m/>
  </r>
  <r>
    <x v="1559"/>
    <s v="Pc Magnit jumbo 3575-19"/>
    <n v="25"/>
    <s v="72 pc"/>
    <n v="25"/>
    <n v="25"/>
    <m/>
    <m/>
    <n v="0"/>
    <n v="0"/>
    <s v=""/>
    <n v="0"/>
    <n v="25"/>
    <m/>
    <s v=""/>
    <n v="25"/>
    <m/>
    <s v=""/>
    <n v="25"/>
    <m/>
    <s v=""/>
    <n v="25"/>
    <m/>
    <s v=""/>
    <n v="25"/>
    <m/>
    <s v="pcmagnitjumbo35751972pcuntana"/>
    <n v="72"/>
    <s v="PCS"/>
    <m/>
  </r>
  <r>
    <x v="0"/>
    <s v="Pc Magnit jumbo B 3576-19"/>
    <n v="0"/>
    <n v="48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jumbob35761948untana"/>
    <n v="48"/>
    <s v="PCS"/>
    <m/>
  </r>
  <r>
    <x v="0"/>
    <s v="Pc Magnit Jumbo kalkulator PB33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n v="96"/>
    <s v="PCS"/>
    <m/>
  </r>
  <r>
    <x v="1560"/>
    <s v="Pc Magnit K 27"/>
    <n v="4"/>
    <s v="12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k2712lsuntana"/>
    <n v="12"/>
    <s v="LSN"/>
    <m/>
  </r>
  <r>
    <x v="1561"/>
    <s v="Pc Magnit K 61 Box Magnit"/>
    <n v="33"/>
    <s v="120 pc"/>
    <n v="33"/>
    <n v="33"/>
    <m/>
    <m/>
    <n v="0"/>
    <n v="0"/>
    <s v=""/>
    <n v="0"/>
    <n v="33"/>
    <m/>
    <s v=""/>
    <n v="33"/>
    <m/>
    <s v=""/>
    <n v="33"/>
    <m/>
    <s v=""/>
    <n v="33"/>
    <m/>
    <s v=""/>
    <n v="33"/>
    <m/>
    <s v="pcmagnitk61boxmagnit120pcuntana"/>
    <n v="120"/>
    <s v="PCS"/>
    <m/>
  </r>
  <r>
    <x v="1562"/>
    <s v="Pc Magnit K 62A Box Magnit"/>
    <n v="27"/>
    <s v="144 pc"/>
    <n v="27"/>
    <n v="27"/>
    <m/>
    <m/>
    <n v="0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n v="144"/>
    <s v="PCS"/>
    <m/>
  </r>
  <r>
    <x v="0"/>
    <s v="Pc Magnit K2 887-2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k28872120pcuntana"/>
    <n v="120"/>
    <s v="PCS"/>
    <m/>
  </r>
  <r>
    <x v="0"/>
    <s v="Pc Magnit KM 5186-1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km5186196pcuntana"/>
    <n v="96"/>
    <s v="PCS"/>
    <m/>
  </r>
  <r>
    <x v="0"/>
    <s v="Pc Magnit KM 5187-1"/>
    <n v="0"/>
    <s v="9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km5187196pcuntana"/>
    <n v="96"/>
    <s v="PCS"/>
    <m/>
  </r>
  <r>
    <x v="1563"/>
    <s v="Pc Magnit KM 8837-6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km8837696pcuntana"/>
    <n v="96"/>
    <s v="PCS"/>
    <m/>
  </r>
  <r>
    <x v="1564"/>
    <s v="Pc Magnit KPM-3551-03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kpm35510396pcuntana"/>
    <n v="96"/>
    <s v="PCS"/>
    <m/>
  </r>
  <r>
    <x v="1565"/>
    <s v="Pc Magnit KT 06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kt06144pcuntana"/>
    <n v="144"/>
    <s v="PCS"/>
    <m/>
  </r>
  <r>
    <x v="1566"/>
    <s v="Pc Magnit KT 07"/>
    <n v="26"/>
    <s v="144 pc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pcmagnitkt07144pcuntana"/>
    <n v="144"/>
    <s v="PCS"/>
    <m/>
  </r>
  <r>
    <x v="1567"/>
    <s v="Pc Magnit KT 532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kt532144pcuntana"/>
    <n v="144"/>
    <s v="PCS"/>
    <m/>
  </r>
  <r>
    <x v="1568"/>
    <s v="Pc Magnit KT 858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kt858144pcuntana"/>
    <n v="144"/>
    <s v="PCS"/>
    <m/>
  </r>
  <r>
    <x v="1569"/>
    <s v="Pc Magnit KT 877(4)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kt8774120pcuntana"/>
    <n v="120"/>
    <s v="PCS"/>
    <m/>
  </r>
  <r>
    <x v="1570"/>
    <s v="Pc Magnit KX 1673-2 lebar + WB"/>
    <n v="36"/>
    <s v="72 pc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n v="72"/>
    <s v="PCS"/>
    <m/>
  </r>
  <r>
    <x v="1571"/>
    <s v="Pc Magnit Ky 779 blk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ky779blk144pcuntana"/>
    <n v="144"/>
    <s v="PCS"/>
    <m/>
  </r>
  <r>
    <x v="1572"/>
    <s v="Pc Magnit LC 5510 lipat WB"/>
    <n v="12"/>
    <s v="144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n v="144"/>
    <s v="PCS"/>
    <m/>
  </r>
  <r>
    <x v="0"/>
    <s v="Pc Magnit LC 8088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lc8088144pcuntana"/>
    <n v="144"/>
    <s v="PCS"/>
    <m/>
  </r>
  <r>
    <x v="0"/>
    <s v="Pc Magnit MC 5238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mc5238144pcuntana"/>
    <n v="144"/>
    <s v="PCS"/>
    <m/>
  </r>
  <r>
    <x v="0"/>
    <s v="Pc Magnit MC 8086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mc8086144pcuntana"/>
    <n v="144"/>
    <s v="PCS"/>
    <m/>
  </r>
  <r>
    <x v="1573"/>
    <s v="Pc Magnit MC 8088 Timbul"/>
    <n v="6"/>
    <s v="144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magnitmc8088timbul144pcuntana"/>
    <n v="144"/>
    <s v="PCS"/>
    <m/>
  </r>
  <r>
    <x v="1574"/>
    <s v="Pc Magnit minion A 720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agnitminiona720144pcuntana"/>
    <n v="144"/>
    <s v="PCS"/>
    <m/>
  </r>
  <r>
    <x v="1575"/>
    <s v="Pc Magnit minion KT 535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minionkt535144pcuntana"/>
    <n v="144"/>
    <s v="PCS"/>
    <m/>
  </r>
  <r>
    <x v="1576"/>
    <s v="Pc Magnit minion KT 569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gnitminionkt569144pcuntana"/>
    <n v="144"/>
    <s v="PCS"/>
    <m/>
  </r>
  <r>
    <x v="0"/>
    <s v="Pc Magnit MS 9022 Bus Set Roda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ms9022bussetroda120pcuntana"/>
    <n v="120"/>
    <s v="PCS"/>
    <m/>
  </r>
  <r>
    <x v="1577"/>
    <s v="Pc Magnit QM-079 Disney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qm079disney144pcuntana"/>
    <n v="144"/>
    <s v="PCS"/>
    <m/>
  </r>
  <r>
    <x v="0"/>
    <s v="Pc magnit S 9696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s9696120pcuntana"/>
    <n v="120"/>
    <s v="PCS"/>
    <m/>
  </r>
  <r>
    <x v="1578"/>
    <s v="Pc Magnit S-8088+WB Princess/ MM/ WTP"/>
    <n v="13"/>
    <s v="120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n v="120"/>
    <s v="PCS"/>
    <m/>
  </r>
  <r>
    <x v="1579"/>
    <s v="Pc Magnit X 501"/>
    <n v="16"/>
    <s v="144 pc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pcmagnitx501144pcuntana"/>
    <n v="144"/>
    <s v="PCS"/>
    <m/>
  </r>
  <r>
    <x v="1580"/>
    <s v="Pc Magnit XDC 6102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xdc6102144pcuntana"/>
    <n v="144"/>
    <s v="PCS"/>
    <m/>
  </r>
  <r>
    <x v="1581"/>
    <s v="Pc Magnit XPM-5190-10 Sandal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xpm519010sandal96pcuntana"/>
    <n v="96"/>
    <s v="PCS"/>
    <m/>
  </r>
  <r>
    <x v="0"/>
    <s v="Pc Magnit XU 0030 Call (BLK)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xu0030callblk144pcuntana"/>
    <n v="144"/>
    <s v="PCS"/>
    <m/>
  </r>
  <r>
    <x v="1582"/>
    <s v="Pc Magnit XU 0084"/>
    <n v="3"/>
    <s v="12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magnitxu0084120pcsuntana"/>
    <n v="120"/>
    <s v="PCS"/>
    <m/>
  </r>
  <r>
    <x v="1583"/>
    <s v="Pc Magnit XU 1219 putar"/>
    <n v="4"/>
    <s v="1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agnitxu1219putar120pcuntana"/>
    <n v="120"/>
    <s v="PCS"/>
    <m/>
  </r>
  <r>
    <x v="1584"/>
    <s v="Pc Magnit XU 6605 white Board"/>
    <n v="1"/>
    <s v="1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magnitxu6605whiteboard120pcuntana"/>
    <n v="120"/>
    <s v="PCS"/>
    <m/>
  </r>
  <r>
    <x v="0"/>
    <s v="Pc Magnit Z A06 BLK"/>
    <n v="0"/>
    <s v="48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magnitza06blk48pcuntana"/>
    <n v="48"/>
    <s v="PCS"/>
    <m/>
  </r>
  <r>
    <x v="1585"/>
    <s v="Pc Mainan 8054"/>
    <n v="2"/>
    <s v="288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mainan8054288pcuntana"/>
    <n v="288"/>
    <s v="PCS"/>
    <m/>
  </r>
  <r>
    <x v="1586"/>
    <s v="Pc Metal box A 311 Klg (DS 3914)"/>
    <n v="4"/>
    <s v="1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metalboxa311klgds391410lsuntana"/>
    <n v="10"/>
    <s v="LSN"/>
    <m/>
  </r>
  <r>
    <x v="1587"/>
    <s v="Pc mika cermin Pc 218"/>
    <n v="5"/>
    <s v="288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mikacerminpc218288pcuntana"/>
    <n v="288"/>
    <s v="PCS"/>
    <m/>
  </r>
  <r>
    <x v="1588"/>
    <s v="Pc Mika Rakitan SQ-803"/>
    <n v="29"/>
    <s v="1200 PCS"/>
    <n v="38"/>
    <n v="29"/>
    <m/>
    <m/>
    <n v="0"/>
    <n v="0"/>
    <s v=""/>
    <n v="0"/>
    <n v="29"/>
    <n v="38"/>
    <n v="9"/>
    <n v="38"/>
    <m/>
    <s v=""/>
    <n v="38"/>
    <m/>
    <s v=""/>
    <n v="38"/>
    <m/>
    <s v=""/>
    <n v="38"/>
    <m/>
    <s v="pcmikarakitansq8031200pcsuntana"/>
    <n v="1200"/>
    <s v="PCS"/>
    <m/>
  </r>
  <r>
    <x v="1589"/>
    <s v="Pc oval BTS 1067 (BLK)"/>
    <n v="2"/>
    <s v="2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ovalbts1067blk26lsuntana"/>
    <n v="26"/>
    <s v="LSN"/>
    <m/>
  </r>
  <r>
    <x v="1590"/>
    <s v="Pc P A0960 mobil tarik"/>
    <n v="3"/>
    <s v="9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pa0960mobiltarik96pcuntana"/>
    <n v="96"/>
    <s v="PCS"/>
    <m/>
  </r>
  <r>
    <x v="1591"/>
    <s v="Pc PB 22"/>
    <n v="13"/>
    <s v="96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pcpb2296pcuntana"/>
    <n v="96"/>
    <s v="PCS"/>
    <m/>
  </r>
  <r>
    <x v="1592"/>
    <s v="Pc pkm 8861"/>
    <n v="2"/>
    <s v="144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pkm8861144pcsuntana"/>
    <n v="144"/>
    <s v="PCS"/>
    <m/>
  </r>
  <r>
    <x v="1593"/>
    <s v="Pc Plastik Kotak Kcl B 3734"/>
    <m/>
    <s v="1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pcplastikkotakkclb373410lsnuntana"/>
    <m/>
    <m/>
    <m/>
  </r>
  <r>
    <x v="1594"/>
    <s v="Pc Plst 0093"/>
    <n v="2"/>
    <s v="19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plst0093192pcuntana"/>
    <n v="192"/>
    <s v="PCS"/>
    <m/>
  </r>
  <r>
    <x v="1595"/>
    <s v="Pc Plst 20107 WB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plst20107wb96pcuntana"/>
    <n v="96"/>
    <s v="PCS"/>
    <m/>
  </r>
  <r>
    <x v="1596"/>
    <s v="Pc Plst 908 Sailormoon"/>
    <n v="3"/>
    <s v="2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plst908sailormoon24lsuntana"/>
    <n v="24"/>
    <s v="LSN"/>
    <m/>
  </r>
  <r>
    <x v="1597"/>
    <s v="Pc Plst Disney 0093/ SB-36-2 M Mouse"/>
    <n v="3"/>
    <s v="192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n v="192"/>
    <s v="PCS"/>
    <m/>
  </r>
  <r>
    <x v="1598"/>
    <s v="Pc Plst HT 1024 minion"/>
    <n v="5"/>
    <s v="21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plstht1024minion216pcuntana"/>
    <n v="216"/>
    <s v="PCS"/>
    <m/>
  </r>
  <r>
    <x v="1599"/>
    <s v="Pc Plst HT 406"/>
    <n v="7"/>
    <s v="288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plstht406288pcuntana"/>
    <n v="288"/>
    <s v="PCS"/>
    <m/>
  </r>
  <r>
    <x v="0"/>
    <s v="Pc Plst HT 408 MM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plstht408mm144pcuntana"/>
    <n v="144"/>
    <s v="PCS"/>
    <m/>
  </r>
  <r>
    <x v="1600"/>
    <s v="Pc Plst kotak B 1F 1502"/>
    <n v="21"/>
    <s v="20 ls"/>
    <n v="20"/>
    <n v="21"/>
    <m/>
    <m/>
    <n v="0"/>
    <n v="0"/>
    <s v=""/>
    <n v="0"/>
    <n v="21"/>
    <n v="20"/>
    <n v="-1"/>
    <n v="20"/>
    <m/>
    <s v=""/>
    <n v="20"/>
    <m/>
    <s v=""/>
    <n v="20"/>
    <m/>
    <s v=""/>
    <n v="20"/>
    <m/>
    <s v="pcplstkotakb1f150220lsuntana"/>
    <n v="20"/>
    <s v="LSN"/>
    <m/>
  </r>
  <r>
    <x v="1601"/>
    <s v="Pc Plst kotak B 1F 1504"/>
    <n v="17"/>
    <s v="25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pcplstkotakb1f150425lsuntana"/>
    <n v="25"/>
    <s v="LSN"/>
    <m/>
  </r>
  <r>
    <x v="1602"/>
    <s v="Pc Plst PC-102 PB (Princess/ Disney)"/>
    <n v="2"/>
    <s v="57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n v="57"/>
    <s v="LSN"/>
    <m/>
  </r>
  <r>
    <x v="1603"/>
    <s v="Pc Plst SH 0121"/>
    <n v="3"/>
    <s v="9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plstsh012196pcuntana"/>
    <n v="96"/>
    <s v="PCS"/>
    <m/>
  </r>
  <r>
    <x v="1604"/>
    <s v="Pc Plst SN 7206"/>
    <n v="3"/>
    <n v="96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plstsn720696untana"/>
    <n v="96"/>
    <s v="PCS"/>
    <m/>
  </r>
  <r>
    <x v="1605"/>
    <s v="Pc Plst Topla PBC-05"/>
    <n v="6"/>
    <s v="2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plsttoplapbc0520lsuntana"/>
    <n v="20"/>
    <s v="LSN"/>
    <m/>
  </r>
  <r>
    <x v="1606"/>
    <s v="Pc Plst TT 6800-6802 kitty"/>
    <n v="4"/>
    <s v="9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plsttt68006802kitty96pcuntana"/>
    <n v="96"/>
    <s v="PCS"/>
    <m/>
  </r>
  <r>
    <x v="1607"/>
    <s v="Pc Plst TT 6800-6802 Thomas"/>
    <n v="2"/>
    <s v="9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plsttt68006802thomas96pcuntana"/>
    <n v="96"/>
    <s v="PCS"/>
    <m/>
  </r>
  <r>
    <x v="1608"/>
    <s v="Pc Plst WB-20108"/>
    <n v="1"/>
    <s v="9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plstwb2010896pcuntana"/>
    <n v="96"/>
    <s v="PCS"/>
    <m/>
  </r>
  <r>
    <x v="0"/>
    <s v="Pc PS 002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ps002120pcuntana"/>
    <n v="120"/>
    <s v="PCS"/>
    <m/>
  </r>
  <r>
    <x v="1609"/>
    <s v="Pc r 64"/>
    <n v="4"/>
    <s v="216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r64216pcuntana"/>
    <n v="216"/>
    <s v="PCS"/>
    <m/>
  </r>
  <r>
    <x v="0"/>
    <s v="Pc rest BD 17728 A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17728a180pcsuntana"/>
    <n v="180"/>
    <s v="PCS"/>
    <m/>
  </r>
  <r>
    <x v="0"/>
    <s v="Pc rest BD 191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191180pcsuntana"/>
    <n v="180"/>
    <s v="PCS"/>
    <m/>
  </r>
  <r>
    <x v="0"/>
    <s v="Pc Rest BD 331-22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33122180pcsuntana"/>
    <n v="180"/>
    <s v="PCS"/>
    <m/>
  </r>
  <r>
    <x v="0"/>
    <s v="Pc rest BD 762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762300pcuntana"/>
    <n v="300"/>
    <s v="PCS"/>
    <m/>
  </r>
  <r>
    <x v="0"/>
    <s v="Pc rest BD 772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772300pcuntana"/>
    <n v="300"/>
    <s v="PCS"/>
    <m/>
  </r>
  <r>
    <x v="0"/>
    <s v="Pc Rest BD 866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stbd866144pcsuntana"/>
    <n v="144"/>
    <s v="PCS"/>
    <m/>
  </r>
  <r>
    <x v="1610"/>
    <s v="Pc Ret 1006"/>
    <n v="14"/>
    <s v="432 pc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ret1006432pcuntana"/>
    <n v="432"/>
    <s v="PCS"/>
    <m/>
  </r>
  <r>
    <x v="1611"/>
    <s v="Pc Ret 1123"/>
    <n v="1"/>
    <s v="1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112318lsuntana"/>
    <n v="18"/>
    <s v="LSN"/>
    <m/>
  </r>
  <r>
    <x v="1612"/>
    <s v="Pc Ret 192 coffee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192coffee240pcuntana"/>
    <n v="240"/>
    <s v="PCS"/>
    <m/>
  </r>
  <r>
    <x v="1613"/>
    <s v="Pc Ret 2 oval Burung Hantu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2ovalburunghantu40lsuntana"/>
    <n v="40"/>
    <s v="LSN"/>
    <m/>
  </r>
  <r>
    <x v="1614"/>
    <s v="Pc Ret 2M 8126A"/>
    <n v="1"/>
    <s v="16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2m8126a168pcuntana"/>
    <n v="168"/>
    <s v="PCS"/>
    <m/>
  </r>
  <r>
    <x v="1615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m/>
    <m/>
    <m/>
  </r>
  <r>
    <x v="1616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m/>
    <m/>
    <m/>
  </r>
  <r>
    <x v="1617"/>
    <s v="Pc Ret 3478"/>
    <n v="2"/>
    <s v="1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34781200pcuntana"/>
    <n v="1200"/>
    <s v="PCS"/>
    <m/>
  </r>
  <r>
    <x v="0"/>
    <s v="Pc Ret 385 Imitasi"/>
    <n v="0"/>
    <s v="27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385imitasi27lsuntana"/>
    <n v="27"/>
    <s v="LSN"/>
    <m/>
  </r>
  <r>
    <x v="0"/>
    <s v="Pc Ret 4172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4172120pcuntana"/>
    <n v="120"/>
    <s v="PCS"/>
    <m/>
  </r>
  <r>
    <x v="1618"/>
    <s v="Pc Ret 5080"/>
    <n v="1"/>
    <s v="216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5080216pcsuntana"/>
    <n v="216"/>
    <s v="PCS"/>
    <m/>
  </r>
  <r>
    <x v="1619"/>
    <s v="Pc Ret 5198"/>
    <n v="4"/>
    <s v="8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ret51988lsuntana"/>
    <n v="8"/>
    <s v="LSN"/>
    <m/>
  </r>
  <r>
    <x v="1620"/>
    <s v="Pc Ret 6658"/>
    <n v="2"/>
    <s v="1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665810lsuntana"/>
    <n v="10"/>
    <s v="LSN"/>
    <m/>
  </r>
  <r>
    <x v="1621"/>
    <s v="Pc Ret 6806 (6813)/ 6808"/>
    <n v="7"/>
    <s v="2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ret68066813680820lsuntana"/>
    <n v="20"/>
    <s v="LSN"/>
    <m/>
  </r>
  <r>
    <x v="1622"/>
    <s v="Pc Ret 686"/>
    <n v="2"/>
    <s v="1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68610lsuntana"/>
    <n v="10"/>
    <s v="LSN"/>
    <m/>
  </r>
  <r>
    <x v="1623"/>
    <s v="Pc Ret 802(2)/ 8031(2)"/>
    <n v="2"/>
    <s v="1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80228031218lsuntana"/>
    <n v="18"/>
    <s v="LSN"/>
    <m/>
  </r>
  <r>
    <x v="1624"/>
    <s v="Pc Ret 8155(2)/ Ret 8118 (1)"/>
    <n v="3"/>
    <n v="198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ret81552ret81181198untana"/>
    <n v="198"/>
    <s v="PCS"/>
    <m/>
  </r>
  <r>
    <x v="1625"/>
    <s v="Pc Ret 8298 "/>
    <n v="1"/>
    <s v="1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829818lsuntana"/>
    <n v="18"/>
    <s v="LSN"/>
    <m/>
  </r>
  <r>
    <x v="1626"/>
    <s v="Pc Ret 8360"/>
    <n v="1"/>
    <s v="1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836018lsuntana"/>
    <n v="18"/>
    <s v="LSN"/>
    <m/>
  </r>
  <r>
    <x v="1627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m/>
    <m/>
    <m/>
  </r>
  <r>
    <x v="1628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m/>
    <m/>
    <m/>
  </r>
  <r>
    <x v="1629"/>
    <s v="Pc Ret 8963"/>
    <n v="1"/>
    <s v="21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8963216pcuntana"/>
    <n v="216"/>
    <s v="PCS"/>
    <m/>
  </r>
  <r>
    <x v="1630"/>
    <s v="Pc Ret 906 (6181)"/>
    <n v="7"/>
    <s v="2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ret906618120lsuntana"/>
    <n v="20"/>
    <s v="LSN"/>
    <m/>
  </r>
  <r>
    <x v="1631"/>
    <s v="Pc Ret 908"/>
    <n v="16"/>
    <s v="20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pcret90820lsuntana"/>
    <n v="20"/>
    <s v="LSN"/>
    <m/>
  </r>
  <r>
    <x v="1632"/>
    <s v="Pc Ret 9207 Strong"/>
    <n v="2"/>
    <s v="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9207strong20lsuntana"/>
    <n v="20"/>
    <s v="LSN"/>
    <m/>
  </r>
  <r>
    <x v="1633"/>
    <s v="Pc Ret 9308"/>
    <n v="1"/>
    <s v="1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930815lsuntana"/>
    <n v="15"/>
    <s v="LSN"/>
    <m/>
  </r>
  <r>
    <x v="0"/>
    <s v="Pc Ret BD 180 C"/>
    <n v="0"/>
    <n v="1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180c180untana"/>
    <n v="180"/>
    <s v="PCS"/>
    <m/>
  </r>
  <r>
    <x v="0"/>
    <s v="Pc Ret BD 180-26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18026180pcsuntana"/>
    <n v="180"/>
    <s v="PCS"/>
    <m/>
  </r>
  <r>
    <x v="0"/>
    <s v="Pc Ret BD 691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691180pcsuntana"/>
    <n v="180"/>
    <s v="PCS"/>
    <m/>
  </r>
  <r>
    <x v="0"/>
    <s v="Pc Ret BD 715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715180pcsuntana"/>
    <n v="180"/>
    <s v="PCS"/>
    <m/>
  </r>
  <r>
    <x v="0"/>
    <s v="Pc Ret BD 806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06180pcsuntana"/>
    <n v="180"/>
    <s v="PCS"/>
    <m/>
  </r>
  <r>
    <x v="1634"/>
    <s v="Pc Ret BD 812"/>
    <n v="1"/>
    <s v="18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bd812180pcsuntana"/>
    <n v="180"/>
    <s v="PCS"/>
    <m/>
  </r>
  <r>
    <x v="0"/>
    <s v="Pc Ret BD 828"/>
    <n v="0"/>
    <n v="1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28180untana"/>
    <n v="180"/>
    <s v="PCS"/>
    <m/>
  </r>
  <r>
    <x v="0"/>
    <s v="Pc Ret BD 828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28180pcsuntana"/>
    <n v="180"/>
    <s v="PCS"/>
    <m/>
  </r>
  <r>
    <x v="1635"/>
    <s v="Pc Ret BD 838"/>
    <n v="1"/>
    <s v="18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bd838180pcsuntana"/>
    <n v="180"/>
    <s v="PCS"/>
    <m/>
  </r>
  <r>
    <x v="0"/>
    <s v="Pc Ret BD 839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39144pcsuntana"/>
    <n v="144"/>
    <s v="PCS"/>
    <m/>
  </r>
  <r>
    <x v="0"/>
    <s v="Pc Ret BD 858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58144pcsuntana"/>
    <n v="144"/>
    <s v="PCS"/>
    <m/>
  </r>
  <r>
    <x v="0"/>
    <s v="Pc Ret BD 861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861180pcsuntana"/>
    <n v="180"/>
    <s v="PCS"/>
    <m/>
  </r>
  <r>
    <x v="0"/>
    <s v="Pc Ret BD 933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933180pcsuntana"/>
    <n v="180"/>
    <s v="PCS"/>
    <m/>
  </r>
  <r>
    <x v="0"/>
    <s v="Pc Ret BD 942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bd942180pcsuntana"/>
    <n v="180"/>
    <s v="PCS"/>
    <m/>
  </r>
  <r>
    <x v="1636"/>
    <s v="Pc Ret Beile Dog 8882 restleting"/>
    <n v="3"/>
    <s v="2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retbeiledog8882restleting20lsuntana"/>
    <n v="20"/>
    <s v="LSN"/>
    <m/>
  </r>
  <r>
    <x v="0"/>
    <s v="Pc Ret Cool Zone 8848"/>
    <n v="0"/>
    <s v="1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coolzone884816lsuntana"/>
    <n v="16"/>
    <s v="LSN"/>
    <m/>
  </r>
  <r>
    <x v="1637"/>
    <s v="Pc Ret CQ9-052"/>
    <n v="1"/>
    <s v="198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cq9052198pcuntana"/>
    <n v="198"/>
    <s v="PCS"/>
    <m/>
  </r>
  <r>
    <x v="1638"/>
    <s v="Pc Ret DM 6210"/>
    <n v="1"/>
    <s v="1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dm6210180pcuntana"/>
    <n v="180"/>
    <s v="PCS"/>
    <m/>
  </r>
  <r>
    <x v="1639"/>
    <s v="Pc Ret Hj D 4167"/>
    <n v="7"/>
    <s v="192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rethjd4167192pcuntana"/>
    <n v="192"/>
    <s v="PCS"/>
    <m/>
  </r>
  <r>
    <x v="0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m/>
    <m/>
    <m/>
  </r>
  <r>
    <x v="1640"/>
    <s v="Pc Ret Imitasi 252"/>
    <n v="1"/>
    <s v="3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imitasi25236lsuntana"/>
    <n v="36"/>
    <s v="LSN"/>
    <m/>
  </r>
  <r>
    <x v="1641"/>
    <s v="Pc Ret Imitasi 385"/>
    <n v="4"/>
    <s v="27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retimitasi38527lsuntana"/>
    <n v="27"/>
    <s v="LSN"/>
    <m/>
  </r>
  <r>
    <x v="1642"/>
    <s v="Pc Ret Imitasi Disney Mbl/ Ben-10/ Boneka/ Naruto/ Brb/ Strobery/ Spider"/>
    <n v="10"/>
    <s v="6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n v="60"/>
    <s v="LSN"/>
    <m/>
  </r>
  <r>
    <x v="1643"/>
    <s v="Pc Ret JX-5626 MM"/>
    <n v="2"/>
    <s v="3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jx5626mm360pcuntana"/>
    <n v="360"/>
    <s v="PCS"/>
    <m/>
  </r>
  <r>
    <x v="1644"/>
    <s v="Pc Ret JX-93007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jx93007144pcuntana"/>
    <n v="144"/>
    <s v="PCS"/>
    <m/>
  </r>
  <r>
    <x v="1645"/>
    <s v="Pc Ret Kain 1245 FR(10)/ 3175(1)"/>
    <n v="11"/>
    <s v="160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n v="160"/>
    <s v="PCS"/>
    <m/>
  </r>
  <r>
    <x v="1646"/>
    <s v="Pc Ret Kain XD 3308 FR"/>
    <n v="11"/>
    <s v="160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cretkainxd3308fr160pcuntana"/>
    <n v="160"/>
    <s v="PCS"/>
    <m/>
  </r>
  <r>
    <x v="1647"/>
    <s v="Pc Ret Ky 1114"/>
    <n v="9"/>
    <s v="144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cretky1114144pcuntana"/>
    <n v="144"/>
    <s v="PCS"/>
    <m/>
  </r>
  <r>
    <x v="1648"/>
    <s v="Pc Ret Ky 1123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ky1123144pcuntana"/>
    <n v="144"/>
    <s v="PCS"/>
    <m/>
  </r>
  <r>
    <x v="0"/>
    <s v="Pc Ret Ky 1192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ky1192144pcuntana"/>
    <n v="144"/>
    <s v="PCS"/>
    <m/>
  </r>
  <r>
    <x v="1649"/>
    <s v="Pc Ret Ky 1194"/>
    <n v="5"/>
    <s v="14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retky1194144pcuntana"/>
    <n v="144"/>
    <s v="PCS"/>
    <m/>
  </r>
  <r>
    <x v="1650"/>
    <s v="Pc Ret Ky 1196"/>
    <n v="13"/>
    <s v="144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pcretky1196144pcuntana"/>
    <n v="144"/>
    <s v="PCS"/>
    <m/>
  </r>
  <r>
    <x v="0"/>
    <s v="Pc Ret Ky 1202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ky1202144pcsuntana"/>
    <n v="144"/>
    <s v="PCS"/>
    <m/>
  </r>
  <r>
    <x v="1651"/>
    <s v="Pc Ret Ky 1203"/>
    <n v="2"/>
    <s v="144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ky1203144pcsuntana"/>
    <n v="144"/>
    <s v="PCS"/>
    <m/>
  </r>
  <r>
    <x v="1652"/>
    <s v="Pc Ret Ky 6159"/>
    <n v="7"/>
    <s v="144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retky6159144pcuntana"/>
    <n v="144"/>
    <s v="PCS"/>
    <m/>
  </r>
  <r>
    <x v="1653"/>
    <s v="Pc Ret Ky 6173"/>
    <n v="4"/>
    <s v="144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retky6173144pcuntana"/>
    <n v="144"/>
    <s v="PCS"/>
    <m/>
  </r>
  <r>
    <x v="1654"/>
    <s v="Pc Ret Ky 6186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ky6186144pcuntana"/>
    <n v="144"/>
    <s v="PCS"/>
    <m/>
  </r>
  <r>
    <x v="1655"/>
    <s v="Pc Ret Ky 6197"/>
    <n v="11"/>
    <s v="144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cretky6197144pcuntana"/>
    <n v="144"/>
    <s v="PCS"/>
    <m/>
  </r>
  <r>
    <x v="1656"/>
    <s v="Pc Ret Ky 6203(5)/ 6214 (1)"/>
    <n v="6"/>
    <s v="144 PC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retky6203562141144pcsuntana"/>
    <n v="144"/>
    <s v="PCS"/>
    <m/>
  </r>
  <r>
    <x v="0"/>
    <s v="Pc Ret Ky A 2009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kya2009144pcuntana"/>
    <n v="144"/>
    <s v="PCS"/>
    <m/>
  </r>
  <r>
    <x v="0"/>
    <s v="Pc Ret Ky A 6201"/>
    <n v="0"/>
    <s v="14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kya6201144pcsuntana"/>
    <n v="144"/>
    <s v="PCS"/>
    <m/>
  </r>
  <r>
    <x v="1657"/>
    <s v="Pc Ret oval 2 Bunga"/>
    <n v="2"/>
    <s v="4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oval2bunga40lsuntana"/>
    <n v="40"/>
    <s v="LSN"/>
    <m/>
  </r>
  <r>
    <x v="1658"/>
    <s v="Pc Ret SF 1508 pita (30)"/>
    <n v="2"/>
    <s v="27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sf1508pita30270pcuntana"/>
    <n v="270"/>
    <s v="PCS"/>
    <m/>
  </r>
  <r>
    <x v="1659"/>
    <s v="Pc Ret SF 54 77"/>
    <n v="14"/>
    <s v="10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retsf5477100lsuntana"/>
    <n v="100"/>
    <s v="LSN"/>
    <m/>
  </r>
  <r>
    <x v="1660"/>
    <s v="Pc Ret SGp 2"/>
    <n v="2"/>
    <s v="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sgp250lsuntana"/>
    <n v="50"/>
    <s v="LSN"/>
    <m/>
  </r>
  <r>
    <x v="1661"/>
    <s v="Pc Ret SH 7256/ jaring"/>
    <n v="3"/>
    <n v="288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retsh7256jaring288untana"/>
    <n v="288"/>
    <s v="PCS"/>
    <m/>
  </r>
  <r>
    <x v="1662"/>
    <s v="Pc Ret Strong moshi"/>
    <n v="1"/>
    <s v="33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strongmoshi33lsuntana"/>
    <n v="33"/>
    <s v="LSN"/>
    <m/>
  </r>
  <r>
    <x v="1663"/>
    <s v="Pc Ret TZ 1179"/>
    <n v="2"/>
    <s v="432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rettz1179432pcuntana"/>
    <n v="432"/>
    <s v="PCS"/>
    <m/>
  </r>
  <r>
    <x v="0"/>
    <s v="Pc Ret Worry WJ-2198"/>
    <n v="0"/>
    <s v="3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retworrywj2198360pcuntana"/>
    <n v="360"/>
    <s v="PCS"/>
    <m/>
  </r>
  <r>
    <x v="1664"/>
    <s v="Pc Ret XD 3305K"/>
    <n v="3"/>
    <n v="2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retxd3305k240untana"/>
    <n v="240"/>
    <s v="PCS"/>
    <m/>
  </r>
  <r>
    <x v="1665"/>
    <s v="Pc Ret XS 29N LoL garis black"/>
    <n v="38"/>
    <n v="144"/>
    <n v="37"/>
    <n v="38"/>
    <n v="37"/>
    <m/>
    <n v="0"/>
    <n v="0"/>
    <n v="-1"/>
    <n v="-1"/>
    <n v="37"/>
    <m/>
    <s v=""/>
    <n v="37"/>
    <m/>
    <s v=""/>
    <n v="37"/>
    <m/>
    <s v=""/>
    <n v="37"/>
    <m/>
    <s v=""/>
    <n v="37"/>
    <m/>
    <s v="pcretxs29nlolgarisblack144untana"/>
    <n v="144"/>
    <s v="PCS"/>
    <m/>
  </r>
  <r>
    <x v="1666"/>
    <s v="Pc Ret Zhili 8952"/>
    <n v="1"/>
    <s v="21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cretzhili8952216pcuntana"/>
    <n v="216"/>
    <s v="PCS"/>
    <m/>
  </r>
  <r>
    <x v="1667"/>
    <s v="Pc Sandal km 16 Bk"/>
    <n v="2"/>
    <s v="144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csandalkm16bk144pcuntana"/>
    <n v="144"/>
    <s v="PCS"/>
    <m/>
  </r>
  <r>
    <x v="1668"/>
    <s v="Pc Set 8015 (A-008)"/>
    <n v="7"/>
    <s v="36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set8015a008360pcuntana"/>
    <n v="360"/>
    <s v="PCS"/>
    <m/>
  </r>
  <r>
    <x v="0"/>
    <s v="Pc Sorok Gasta 202 Hj"/>
    <n v="0"/>
    <s v="2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sorokgasta202hj24lsnuntana"/>
    <n v="24"/>
    <s v="LSN"/>
    <m/>
  </r>
  <r>
    <x v="1669"/>
    <s v="Pc Spoon M. Mouse"/>
    <n v="13"/>
    <s v="24 ls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pcspoonmmouse24lsuntana"/>
    <n v="24"/>
    <s v="LSN"/>
    <m/>
  </r>
  <r>
    <x v="1670"/>
    <s v="Pc Susun Saka 2 susun"/>
    <n v="14"/>
    <s v="2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csusunsaka2susun20lsuntana"/>
    <n v="20"/>
    <s v="LSN"/>
    <m/>
  </r>
  <r>
    <x v="0"/>
    <s v="Pc Susun Sika FIR"/>
    <n v="0"/>
    <s v="1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susunsikafir16lsuntana"/>
    <n v="16"/>
    <s v="LSN"/>
    <m/>
  </r>
  <r>
    <x v="1671"/>
    <s v="Pc Tesla TS 777"/>
    <n v="7"/>
    <s v="24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teslats77724lsuntana"/>
    <n v="24"/>
    <s v="LSN"/>
    <m/>
  </r>
  <r>
    <x v="0"/>
    <s v="Pc Topla 2878"/>
    <n v="0"/>
    <s v="21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topla2878216pcsuntana"/>
    <n v="216"/>
    <s v="PCS"/>
    <m/>
  </r>
  <r>
    <x v="1672"/>
    <s v="Pc Topla 2879 B"/>
    <n v="4"/>
    <s v="192 PC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topla2879b192pcsuntana"/>
    <n v="192"/>
    <s v="PCS"/>
    <m/>
  </r>
  <r>
    <x v="1673"/>
    <s v="Pc Topla PL 05"/>
    <n v="4"/>
    <s v="24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ctoplapl05240lsuntana"/>
    <n v="240"/>
    <s v="LSN"/>
    <m/>
  </r>
  <r>
    <x v="1674"/>
    <s v="Pc WLT 9905 "/>
    <n v="3"/>
    <s v="2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wlt990524lsuntana"/>
    <n v="24"/>
    <s v="LSN"/>
    <m/>
  </r>
  <r>
    <x v="1675"/>
    <s v="Pc WLT 9906 "/>
    <n v="11"/>
    <s v="288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cwlt9906288pcuntana"/>
    <n v="288"/>
    <s v="PCS"/>
    <m/>
  </r>
  <r>
    <x v="1676"/>
    <s v="Pc WLT 9907"/>
    <n v="3"/>
    <s v="288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wlt9907288pcuntana"/>
    <n v="288"/>
    <s v="PCS"/>
    <m/>
  </r>
  <r>
    <x v="1677"/>
    <s v="Pc WLT 9908"/>
    <n v="7"/>
    <s v="288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cwlt9908288pcuntana"/>
    <n v="288"/>
    <s v="PCS"/>
    <m/>
  </r>
  <r>
    <x v="1678"/>
    <s v="Pc WLT 9909"/>
    <n v="12"/>
    <s v="24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pcwlt990924lsuntana"/>
    <n v="24"/>
    <s v="LSN"/>
    <m/>
  </r>
  <r>
    <x v="1679"/>
    <s v="Pc WLT 9910"/>
    <n v="3"/>
    <s v="2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cwlt991024lsuntana"/>
    <n v="24"/>
    <s v="LSN"/>
    <m/>
  </r>
  <r>
    <x v="1680"/>
    <s v="Pc XM 7222 Hk"/>
    <n v="6"/>
    <s v="192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xm7222hk192pcuntana"/>
    <n v="192"/>
    <s v="PCS"/>
    <m/>
  </r>
  <r>
    <x v="1681"/>
    <s v="Pc XM D222 FR"/>
    <n v="6"/>
    <s v="192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cxmd222fr192pcuntana"/>
    <n v="192"/>
    <s v="PCS"/>
    <m/>
  </r>
  <r>
    <x v="0"/>
    <s v="PC/ Stationery set 8801"/>
    <n v="0"/>
    <s v="4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stationeryset8801480pcuntana"/>
    <n v="480"/>
    <s v="PCS"/>
    <m/>
  </r>
  <r>
    <x v="1682"/>
    <s v="Pc/ Stationery set 8801 kantong blk"/>
    <n v="10"/>
    <s v="60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n v="600"/>
    <s v="PCS"/>
    <m/>
  </r>
  <r>
    <x v="0"/>
    <s v="PC/ Stationery set 8802"/>
    <n v="0"/>
    <s v="7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cstationeryset8802720pcuntana"/>
    <n v="720"/>
    <s v="PCS"/>
    <m/>
  </r>
  <r>
    <x v="1683"/>
    <s v="Pc/ Stationery Tp set 2233 Blk"/>
    <n v="5"/>
    <s v="48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cstationerytpset2233blk480pcuntana"/>
    <n v="480"/>
    <s v="PCS"/>
    <m/>
  </r>
  <r>
    <x v="1684"/>
    <s v="Pembatas/ L Leaf Nariko 690"/>
    <n v="10"/>
    <s v="80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n v="800"/>
    <s v="PCS"/>
    <m/>
  </r>
  <r>
    <x v="1685"/>
    <s v="Pen Stand JX 3811"/>
    <n v="1"/>
    <s v="14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tandjx3811144pcuntana"/>
    <n v="144"/>
    <s v="PCS"/>
    <m/>
  </r>
  <r>
    <x v="0"/>
    <s v="Penghapus W/B 803 B Enter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803benter48lsuntana"/>
    <n v="48"/>
    <s v="LSN"/>
    <m/>
  </r>
  <r>
    <x v="0"/>
    <s v="Penghapus W/B B 803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b80348lsnuntana"/>
    <n v="48"/>
    <s v="LSN"/>
    <m/>
  </r>
  <r>
    <x v="1686"/>
    <s v="Penghapus W/B clear B"/>
    <n v="12"/>
    <s v="48 LSN"/>
    <n v="11"/>
    <n v="12"/>
    <m/>
    <m/>
    <n v="0"/>
    <n v="0"/>
    <s v=""/>
    <n v="0"/>
    <n v="12"/>
    <n v="11"/>
    <n v="-1"/>
    <n v="11"/>
    <m/>
    <s v=""/>
    <n v="11"/>
    <m/>
    <s v=""/>
    <n v="11"/>
    <m/>
    <s v=""/>
    <n v="11"/>
    <m/>
    <s v="penghapuswbclearb48lsnuntana"/>
    <n v="48"/>
    <s v="LSN"/>
    <m/>
  </r>
  <r>
    <x v="1687"/>
    <s v="Penghapus W/B clear k"/>
    <n v="4"/>
    <s v="60 LSN"/>
    <n v="3"/>
    <n v="4"/>
    <m/>
    <m/>
    <n v="0"/>
    <n v="0"/>
    <s v=""/>
    <n v="0"/>
    <n v="4"/>
    <n v="3"/>
    <n v="-1"/>
    <n v="3"/>
    <m/>
    <s v=""/>
    <n v="3"/>
    <m/>
    <s v=""/>
    <n v="3"/>
    <m/>
    <s v=""/>
    <n v="3"/>
    <m/>
    <s v="penghapuswbcleark60lsnuntana"/>
    <n v="60"/>
    <s v="LSN"/>
    <m/>
  </r>
  <r>
    <x v="1688"/>
    <s v="Penghapus W/B Enter 802 k"/>
    <n v="2"/>
    <s v="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ghapuswbenter802k60lsnuntana"/>
    <n v="60"/>
    <s v="LSN"/>
    <m/>
  </r>
  <r>
    <x v="1689"/>
    <s v="Penghapus W/B Enter 803 B"/>
    <n v="3"/>
    <s v="48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ghapuswbenter803b48lsnuntana"/>
    <n v="48"/>
    <s v="LSN"/>
    <m/>
  </r>
  <r>
    <x v="0"/>
    <s v="Penghapus W/B Enter 823 Kecil Lubang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n v="60"/>
    <s v="LSN"/>
    <m/>
  </r>
  <r>
    <x v="1690"/>
    <s v="Penghapus W/B Enter Kecil 823"/>
    <n v="3"/>
    <s v="6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ghapuswbenterkecil82360lsnuntana"/>
    <n v="60"/>
    <s v="LSN"/>
    <m/>
  </r>
  <r>
    <x v="0"/>
    <s v="Penghapus W/B Gunindo 803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gunindo80330lsuntana"/>
    <n v="30"/>
    <s v="LSN"/>
    <m/>
  </r>
  <r>
    <x v="0"/>
    <s v="Penghapus W/B Kenjoy lubang K"/>
    <n v="0"/>
    <s v="6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kenjoylubangk60lsuntana"/>
    <n v="60"/>
    <s v="LSN"/>
    <m/>
  </r>
  <r>
    <x v="0"/>
    <s v="Penghapus W/B Kenjoy Lubang Kecil "/>
    <n v="0"/>
    <s v="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n v="60"/>
    <s v="PCS"/>
    <m/>
  </r>
  <r>
    <x v="0"/>
    <s v="Penghapus W/B T 68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ghapuswbt68240pcsuntana"/>
    <n v="240"/>
    <s v="PCS"/>
    <m/>
  </r>
  <r>
    <x v="1691"/>
    <s v="Pensil (SBS) 1 Set"/>
    <n v="3"/>
    <s v="3600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silsbs1set3600pcuntana"/>
    <n v="3600"/>
    <s v="PCS"/>
    <m/>
  </r>
  <r>
    <x v="1692"/>
    <s v="Pensil + Kuas Staedler 256-261"/>
    <n v="2"/>
    <s v="7 1/2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kuasstaedler256261712grsuntana"/>
    <n v="7"/>
    <s v="GRS"/>
    <m/>
  </r>
  <r>
    <x v="1693"/>
    <s v="Pensil + Stip 378 mobil (36)"/>
    <n v="2"/>
    <s v="24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stip378mobil3624boxuntana"/>
    <n v="24"/>
    <s v="BOX"/>
    <m/>
  </r>
  <r>
    <x v="1694"/>
    <s v="Pensil + Stip 5221 Ninja"/>
    <n v="1"/>
    <s v="23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stip5221ninja23boxuntana"/>
    <n v="23"/>
    <s v="BOX"/>
    <m/>
  </r>
  <r>
    <x v="1695"/>
    <s v="Pensil + Stip 5221 Ninja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stip5221ninja20boxuntana"/>
    <n v="20"/>
    <s v="BOX"/>
    <m/>
  </r>
  <r>
    <x v="1696"/>
    <s v="Pensil + Stip Boneka 5520 (36)"/>
    <n v="1"/>
    <s v="27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stipboneka55203627boxuntana"/>
    <n v="27"/>
    <s v="BOX"/>
    <m/>
  </r>
  <r>
    <x v="1697"/>
    <s v="Pensil + Stip Klg KB-147 (30)"/>
    <n v="5"/>
    <s v="96 tabung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ensilstipklgkb1473096tabunguntana"/>
    <n v="96"/>
    <s v="TAB"/>
    <m/>
  </r>
  <r>
    <x v="1698"/>
    <s v="Pensil + Stip Klg KB-148"/>
    <n v="4"/>
    <s v="96 tabung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ensilstipklgkb14896tabunguntana"/>
    <n v="96"/>
    <s v="TAB"/>
    <m/>
  </r>
  <r>
    <x v="1699"/>
    <s v="Pensil + Stip Kodok 033"/>
    <n v="1"/>
    <s v="19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stipkodok03319boxuntana"/>
    <n v="19"/>
    <s v="BOX"/>
    <m/>
  </r>
  <r>
    <x v="1700"/>
    <s v="Pensil 2B Fancy (36) 8 Seri"/>
    <n v="1"/>
    <s v="80 p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2bfancy368seri80pkuntana"/>
    <n v="80"/>
    <s v="PAK"/>
    <m/>
  </r>
  <r>
    <x v="1701"/>
    <s v="Pensil 2B Fancy Ky FPP50"/>
    <n v="8"/>
    <s v="60 pot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ensil2bfancykyfpp5060potuntana"/>
    <n v="60"/>
    <s v="POT"/>
    <m/>
  </r>
  <r>
    <x v="1702"/>
    <s v="Pensil 2B Flouren Zendi 288 (36)"/>
    <n v="62"/>
    <s v="48 box"/>
    <n v="62"/>
    <n v="62"/>
    <m/>
    <m/>
    <n v="0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n v="48"/>
    <s v="BOX"/>
    <m/>
  </r>
  <r>
    <x v="1703"/>
    <s v="Pensil 2B Flouren+stip 388(36)"/>
    <n v="48"/>
    <s v="48 box"/>
    <n v="48"/>
    <n v="48"/>
    <m/>
    <m/>
    <n v="0"/>
    <n v="0"/>
    <s v=""/>
    <n v="0"/>
    <n v="48"/>
    <m/>
    <s v=""/>
    <n v="48"/>
    <m/>
    <s v=""/>
    <n v="48"/>
    <m/>
    <s v=""/>
    <n v="48"/>
    <m/>
    <s v=""/>
    <n v="48"/>
    <m/>
    <s v="pensil2bflourenstip3883648boxuntana"/>
    <n v="48"/>
    <s v="BOX"/>
    <m/>
  </r>
  <r>
    <x v="1704"/>
    <s v="Pensil 2B Holoscop"/>
    <n v="2"/>
    <s v="30 gr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2bholoscop30gruntana"/>
    <n v="30"/>
    <s v="GRS"/>
    <m/>
  </r>
  <r>
    <x v="1705"/>
    <s v="Pensil 6925 A putar"/>
    <n v="2"/>
    <s v="4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6925aputar40boxuntana"/>
    <n v="40"/>
    <s v="BOX"/>
    <m/>
  </r>
  <r>
    <x v="0"/>
    <s v="Pensil 6925 ATAS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6925atas40boxuntana"/>
    <n v="40"/>
    <s v="BOX"/>
    <m/>
  </r>
  <r>
    <x v="1706"/>
    <s v="Pensil Carpenter 500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carpenter50020grsuntana"/>
    <n v="20"/>
    <s v="GRS"/>
    <m/>
  </r>
  <r>
    <x v="1707"/>
    <s v="Pensil Chung Hwa 2B 6151"/>
    <n v="5"/>
    <s v="30 gr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ensilchunghwa2b615130grsuntana"/>
    <n v="30"/>
    <s v="GRS"/>
    <m/>
  </r>
  <r>
    <x v="1708"/>
    <s v="Pensil Chung Hwa 6161 2B"/>
    <n v="2"/>
    <s v="30 gr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chunghwa61612b30gruntana"/>
    <n v="30"/>
    <s v="GRS"/>
    <m/>
  </r>
  <r>
    <x v="0"/>
    <s v="Pensil Chung Hwa 8899"/>
    <n v="0"/>
    <s v="30 gr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chunghwa889930gruntana"/>
    <n v="30"/>
    <s v="GRS"/>
    <m/>
  </r>
  <r>
    <x v="1709"/>
    <s v="Pensil Collen 2B"/>
    <n v="2"/>
    <s v="4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collen2b40boxuntana"/>
    <n v="40"/>
    <s v="BOX"/>
    <m/>
  </r>
  <r>
    <x v="1710"/>
    <s v="Pensil Cowry 2B Fancy"/>
    <n v="55"/>
    <s v="20 gr"/>
    <n v="55"/>
    <n v="55"/>
    <m/>
    <m/>
    <n v="0"/>
    <n v="0"/>
    <s v=""/>
    <n v="0"/>
    <n v="55"/>
    <m/>
    <s v=""/>
    <n v="55"/>
    <m/>
    <s v=""/>
    <n v="55"/>
    <m/>
    <s v=""/>
    <n v="55"/>
    <m/>
    <s v=""/>
    <n v="55"/>
    <m/>
    <s v="pensilcowry2bfancy20gruntana"/>
    <n v="20"/>
    <s v="GRS"/>
    <m/>
  </r>
  <r>
    <x v="1711"/>
    <s v="Pensil DM 5188"/>
    <n v="40"/>
    <s v="240 ls"/>
    <n v="40"/>
    <n v="40"/>
    <m/>
    <m/>
    <n v="0"/>
    <n v="0"/>
    <s v=""/>
    <n v="0"/>
    <n v="40"/>
    <m/>
    <s v=""/>
    <n v="40"/>
    <m/>
    <s v=""/>
    <n v="40"/>
    <m/>
    <s v=""/>
    <n v="40"/>
    <m/>
    <s v=""/>
    <n v="40"/>
    <m/>
    <s v="pensildm5188240lsuntana"/>
    <n v="240"/>
    <s v="LSN"/>
    <m/>
  </r>
  <r>
    <x v="1712"/>
    <s v="Pensil DM 7812"/>
    <n v="3"/>
    <s v="1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sildm781210boxuntana"/>
    <n v="10"/>
    <s v="BOX"/>
    <m/>
  </r>
  <r>
    <x v="0"/>
    <s v="Pensil Fancy 2B Dsy Tp Stip 001"/>
    <n v="0"/>
    <s v="40 gr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fancy2bdsytpstip00140gruntana"/>
    <n v="40"/>
    <s v="GRS"/>
    <m/>
  </r>
  <r>
    <x v="1713"/>
    <s v="Pensil Fancy lucu (100)"/>
    <n v="18"/>
    <s v="24 do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pensilfancylucu10024dosuntana"/>
    <n v="24"/>
    <s v="DOS"/>
    <m/>
  </r>
  <r>
    <x v="1714"/>
    <s v="Pensil Grebell paket ujian"/>
    <n v="8"/>
    <s v="288 set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ensilgrebellpaketujian288setuntana"/>
    <n v="288"/>
    <s v="SET"/>
    <m/>
  </r>
  <r>
    <x v="1715"/>
    <s v="Pensil HB RT 6 (makro)"/>
    <n v="1"/>
    <s v="40 do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hbrt6makro40dosuntana"/>
    <n v="40"/>
    <s v="DOS"/>
    <m/>
  </r>
  <r>
    <x v="1716"/>
    <s v="Pensil Jumbo + asahan (458)"/>
    <n v="4"/>
    <s v="5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ensiljumboasahan45850lsuntana"/>
    <n v="50"/>
    <s v="LSN"/>
    <m/>
  </r>
  <r>
    <x v="1717"/>
    <s v="Pensil Jumbo biasa (1058)"/>
    <n v="10"/>
    <s v="10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ensiljumbobiasa1058100lsuntana"/>
    <n v="100"/>
    <s v="LSN"/>
    <m/>
  </r>
  <r>
    <x v="0"/>
    <s v="Pensil Kayagi 2022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202230grsuntana"/>
    <n v="30"/>
    <s v="GRS"/>
    <m/>
  </r>
  <r>
    <x v="0"/>
    <s v="Pensil Kayagi 2026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202630grsuntana"/>
    <n v="30"/>
    <s v="GRS"/>
    <m/>
  </r>
  <r>
    <x v="0"/>
    <s v="Pensil Kayagi 3025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2530grsuntana"/>
    <n v="30"/>
    <s v="GRS"/>
    <m/>
  </r>
  <r>
    <x v="0"/>
    <s v="Pensil Kayagi 3039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3930grsuntana"/>
    <n v="30"/>
    <s v="GRS"/>
    <m/>
  </r>
  <r>
    <x v="0"/>
    <s v="Pensil Kayagi 3040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4030grsuntana"/>
    <n v="30"/>
    <s v="GRS"/>
    <m/>
  </r>
  <r>
    <x v="0"/>
    <s v="Pensil Kayagi 3042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4230grsuntana"/>
    <n v="30"/>
    <s v="GRS"/>
    <m/>
  </r>
  <r>
    <x v="0"/>
    <s v="Pensil Kayagi 3050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5030grsuntana"/>
    <n v="30"/>
    <s v="GRS"/>
    <m/>
  </r>
  <r>
    <x v="0"/>
    <s v="Pensil Kayagi 3052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5230grsuntana"/>
    <n v="30"/>
    <s v="GRS"/>
    <m/>
  </r>
  <r>
    <x v="0"/>
    <s v="Pensil Kayagi 3060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kayagi306030grsuntana"/>
    <n v="30"/>
    <s v="GRS"/>
    <m/>
  </r>
  <r>
    <x v="0"/>
    <s v="Pensil L Tree S 3061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ltrees306140boxuntana"/>
    <n v="40"/>
    <s v="BOX"/>
    <m/>
  </r>
  <r>
    <x v="0"/>
    <s v="Pensil L Tree S 3062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ltrees306240boxuntana"/>
    <n v="40"/>
    <s v="BOX"/>
    <m/>
  </r>
  <r>
    <x v="1718"/>
    <s v="Pensil metalik white word"/>
    <n v="2"/>
    <s v="24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metalikwhiteword240lsuntana"/>
    <n v="240"/>
    <s v="LSN"/>
    <m/>
  </r>
  <r>
    <x v="0"/>
    <s v="Pensil PF 3060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pf306030grsuntana"/>
    <n v="30"/>
    <s v="GRS"/>
    <m/>
  </r>
  <r>
    <x v="0"/>
    <s v="Pensil PF 3062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pf306230grsuntana"/>
    <n v="30"/>
    <s v="GRS"/>
    <m/>
  </r>
  <r>
    <x v="0"/>
    <s v="Pensil PF 3065"/>
    <n v="0"/>
    <s v="3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pf306530grsuntana"/>
    <n v="30"/>
    <s v="GRS"/>
    <m/>
  </r>
  <r>
    <x v="0"/>
    <s v="Pensil TF 168"/>
    <n v="0"/>
    <s v="2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tf16820grsuntana"/>
    <n v="20"/>
    <s v="GRS"/>
    <m/>
  </r>
  <r>
    <x v="1719"/>
    <s v="Pensil TF 188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tf18820grsuntana"/>
    <n v="20"/>
    <s v="GRS"/>
    <m/>
  </r>
  <r>
    <x v="1720"/>
    <s v="Pensil TF 288"/>
    <n v="2"/>
    <s v="20 GR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ensiltf28820grsuntana"/>
    <n v="20"/>
    <s v="GRS"/>
    <m/>
  </r>
  <r>
    <x v="1721"/>
    <s v="Pensil TF 488"/>
    <n v="3"/>
    <s v="20 GR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siltf48820grsuntana"/>
    <n v="20"/>
    <s v="GRS"/>
    <m/>
  </r>
  <r>
    <x v="0"/>
    <s v="Pensil TF 588"/>
    <n v="0"/>
    <s v="2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tf58820grsuntana"/>
    <n v="20"/>
    <s v="GRS"/>
    <m/>
  </r>
  <r>
    <x v="1722"/>
    <s v="Pensil TF 688"/>
    <n v="3"/>
    <s v="20 GR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ensiltf68820grsuntana"/>
    <n v="20"/>
    <s v="GRS"/>
    <m/>
  </r>
  <r>
    <x v="0"/>
    <s v="Pensil TF 77 S depan kantor"/>
    <n v="0"/>
    <s v="20 gr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tf77sdepankantor20gruntana"/>
    <n v="20"/>
    <s v="GRS"/>
    <m/>
  </r>
  <r>
    <x v="1723"/>
    <s v="Pensil TF 788"/>
    <n v="4"/>
    <s v="20 GR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ensiltf78820grsuntana"/>
    <n v="20"/>
    <s v="GRS"/>
    <m/>
  </r>
  <r>
    <x v="1724"/>
    <s v="Pensil TF 88 S"/>
    <n v="99"/>
    <s v="20 gr"/>
    <n v="99"/>
    <n v="99"/>
    <m/>
    <m/>
    <n v="0"/>
    <n v="0"/>
    <s v=""/>
    <n v="0"/>
    <n v="99"/>
    <m/>
    <s v=""/>
    <n v="99"/>
    <m/>
    <s v=""/>
    <n v="99"/>
    <m/>
    <s v=""/>
    <n v="99"/>
    <m/>
    <s v=""/>
    <n v="99"/>
    <m/>
    <s v="pensiltf88s20gruntana"/>
    <n v="20"/>
    <s v="GRS"/>
    <m/>
  </r>
  <r>
    <x v="0"/>
    <s v="Pensil TF 888"/>
    <n v="0"/>
    <s v="2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tf88820grsuntana"/>
    <n v="20"/>
    <s v="GRS"/>
    <m/>
  </r>
  <r>
    <x v="0"/>
    <s v="Pensil TF 988"/>
    <n v="0"/>
    <s v="20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tf98820grsuntana"/>
    <n v="20"/>
    <s v="GRS"/>
    <m/>
  </r>
  <r>
    <x v="1725"/>
    <s v="Pensil TF 99 S"/>
    <n v="44"/>
    <s v="20 gr"/>
    <n v="44"/>
    <n v="44"/>
    <m/>
    <m/>
    <n v="0"/>
    <n v="0"/>
    <s v=""/>
    <n v="0"/>
    <n v="44"/>
    <m/>
    <s v=""/>
    <n v="44"/>
    <m/>
    <s v=""/>
    <n v="44"/>
    <m/>
    <s v=""/>
    <n v="44"/>
    <m/>
    <s v=""/>
    <n v="44"/>
    <m/>
    <s v="pensiltf99s20gruntana"/>
    <n v="20"/>
    <s v="GRS"/>
    <m/>
  </r>
  <r>
    <x v="1726"/>
    <s v="Pensil Tukang Arrow"/>
    <n v="4"/>
    <s v="20 GR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ensiltukangarrow20grsuntana"/>
    <n v="20"/>
    <s v="GRS"/>
    <m/>
  </r>
  <r>
    <x v="1727"/>
    <s v="Pensil TZ PC LE"/>
    <n v="5"/>
    <s v="60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ensiltzpcle60boxuntana"/>
    <n v="60"/>
    <s v="BOX"/>
    <m/>
  </r>
  <r>
    <x v="1728"/>
    <s v="Pensil Unicorn P588 (50)"/>
    <n v="7"/>
    <s v="72 box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ensilunicornp5885072boxuntana"/>
    <n v="72"/>
    <s v="BOX"/>
    <m/>
  </r>
  <r>
    <x v="1729"/>
    <s v="Pensil Venox (Bensia) (100)"/>
    <n v="86"/>
    <s v="32 box"/>
    <n v="86"/>
    <n v="86"/>
    <m/>
    <m/>
    <n v="0"/>
    <n v="0"/>
    <s v=""/>
    <n v="0"/>
    <n v="86"/>
    <m/>
    <s v=""/>
    <n v="86"/>
    <m/>
    <s v=""/>
    <n v="86"/>
    <m/>
    <s v=""/>
    <n v="86"/>
    <m/>
    <s v=""/>
    <n v="86"/>
    <m/>
    <s v="pensilvenoxbensia10032boxuntana"/>
    <n v="32"/>
    <s v="BOX"/>
    <m/>
  </r>
  <r>
    <x v="1730"/>
    <s v="Pensil warna 12w pjg Zoo"/>
    <n v="24"/>
    <s v="240 pc"/>
    <n v="24"/>
    <n v="24"/>
    <m/>
    <m/>
    <n v="0"/>
    <n v="0"/>
    <s v=""/>
    <n v="0"/>
    <n v="24"/>
    <m/>
    <s v=""/>
    <n v="24"/>
    <m/>
    <s v=""/>
    <n v="24"/>
    <m/>
    <s v=""/>
    <n v="24"/>
    <m/>
    <s v=""/>
    <n v="24"/>
    <m/>
    <s v="pensilwarna12wpjgzoo240pcuntana"/>
    <n v="240"/>
    <s v="PCS"/>
    <m/>
  </r>
  <r>
    <x v="1731"/>
    <s v="Pensil Warna KY CP 1224"/>
    <n v="1"/>
    <s v="144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ensilwarnakycp1224144lsnuntana"/>
    <n v="144"/>
    <s v="LSN"/>
    <m/>
  </r>
  <r>
    <x v="1732"/>
    <s v="Pensil XD 2071 (40)"/>
    <n v="6"/>
    <s v="4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ensilxd20714040boxuntana"/>
    <n v="40"/>
    <s v="BOX"/>
    <m/>
  </r>
  <r>
    <x v="0"/>
    <s v="Pensil Zhong Hwa 69 2B"/>
    <n v="0"/>
    <s v="1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ensilzhonghwa692b10boxuntana"/>
    <n v="10"/>
    <s v="BOX"/>
    <m/>
  </r>
  <r>
    <x v="0"/>
    <s v="Pianika Altoz Kain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altozkain12pcsuntana"/>
    <n v="12"/>
    <s v="PCS"/>
    <m/>
  </r>
  <r>
    <x v="0"/>
    <s v="Pianika Altoz Koper Br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altozkoperbr12pcsuntana"/>
    <n v="12"/>
    <s v="PCS"/>
    <m/>
  </r>
  <r>
    <x v="0"/>
    <s v="Pianika Altoz Koper Mr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altozkopermr12pcsuntana"/>
    <n v="12"/>
    <s v="PCS"/>
    <m/>
  </r>
  <r>
    <x v="0"/>
    <s v="Pianika brother B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brotherb12pcsuntana"/>
    <n v="12"/>
    <s v="PCS"/>
    <m/>
  </r>
  <r>
    <x v="0"/>
    <s v="Pianika Brother P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brotherp12pcsuntana"/>
    <n v="12"/>
    <s v="PCS"/>
    <m/>
  </r>
  <r>
    <x v="0"/>
    <s v="Pianika D.H Box Premium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dhboxpremium10pcsuntana"/>
    <n v="10"/>
    <s v="PCS"/>
    <m/>
  </r>
  <r>
    <x v="0"/>
    <s v="Pianika Gambar Cewek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gambarcewek12pcsuntana"/>
    <n v="12"/>
    <s v="PCS"/>
    <m/>
  </r>
  <r>
    <x v="0"/>
    <s v="Pianika Gambar Cewek TZ 326"/>
    <n v="0"/>
    <n v="24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gambarcewektz32624untana"/>
    <n v="24"/>
    <s v="PCS"/>
    <m/>
  </r>
  <r>
    <x v="0"/>
    <s v="Pianika Gambar Cowok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gambarcowok12pcsuntana"/>
    <n v="12"/>
    <s v="PCS"/>
    <m/>
  </r>
  <r>
    <x v="0"/>
    <s v="Pianika Koper Fluffy"/>
    <n v="0"/>
    <s v="1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koperfluffy10pcsuntana"/>
    <n v="10"/>
    <s v="PCS"/>
    <m/>
  </r>
  <r>
    <x v="0"/>
    <s v="Pianika Lovely B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lovelyb12pcsuntana"/>
    <n v="12"/>
    <s v="PCS"/>
    <m/>
  </r>
  <r>
    <x v="1733"/>
    <s v="Pianika Lovely Br"/>
    <n v="82"/>
    <s v="12 PCS"/>
    <n v="74"/>
    <n v="82"/>
    <m/>
    <m/>
    <n v="0"/>
    <n v="0"/>
    <s v=""/>
    <n v="0"/>
    <n v="82"/>
    <n v="74"/>
    <n v="-8"/>
    <n v="74"/>
    <m/>
    <s v=""/>
    <n v="74"/>
    <m/>
    <s v=""/>
    <n v="74"/>
    <m/>
    <s v=""/>
    <n v="74"/>
    <m/>
    <s v="pianikalovelybr12pcsuntana"/>
    <n v="12"/>
    <s v="PCS"/>
    <m/>
  </r>
  <r>
    <x v="0"/>
    <s v="Pianika Lovely P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lovelyp12pcsuntana"/>
    <n v="12"/>
    <s v="PCS"/>
    <m/>
  </r>
  <r>
    <x v="1734"/>
    <s v="Pianika Marvel Koper"/>
    <n v="16"/>
    <s v="12 PCS"/>
    <n v="15"/>
    <n v="16"/>
    <m/>
    <m/>
    <n v="0"/>
    <n v="0"/>
    <s v=""/>
    <n v="0"/>
    <n v="16"/>
    <n v="15"/>
    <n v="-1"/>
    <n v="15"/>
    <m/>
    <s v=""/>
    <n v="15"/>
    <m/>
    <s v=""/>
    <n v="15"/>
    <m/>
    <s v=""/>
    <n v="15"/>
    <m/>
    <s v="pianikamarvelkoper12pcsuntana"/>
    <n v="12"/>
    <s v="PCS"/>
    <m/>
  </r>
  <r>
    <x v="0"/>
    <s v="Pianika Marvel Tas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marveltas12pcsuntana"/>
    <n v="12"/>
    <s v="PCS"/>
    <m/>
  </r>
  <r>
    <x v="0"/>
    <s v="Pianika Marvel Tas Br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marveltasbr12pcsuntana"/>
    <n v="12"/>
    <s v="PCS"/>
    <m/>
  </r>
  <r>
    <x v="0"/>
    <s v="Pianika Super Pro Tas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superprotas12pcsuntana"/>
    <n v="12"/>
    <s v="PCS"/>
    <m/>
  </r>
  <r>
    <x v="0"/>
    <s v="Pianika Yoeker Merah"/>
    <n v="0"/>
    <s v="12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anikayoekermerah12pcsuntana"/>
    <n v="12"/>
    <s v="PCS"/>
    <m/>
  </r>
  <r>
    <x v="0"/>
    <s v="Piring Cat air 003 besar Katak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ringcatair003besarkatak48lsuntana"/>
    <n v="48"/>
    <s v="LSN"/>
    <m/>
  </r>
  <r>
    <x v="0"/>
    <s v="Piring Cat air 005 Sdg Kumbang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ringcatair005sdgkumbang48lsuntana"/>
    <n v="48"/>
    <s v="LSN"/>
    <m/>
  </r>
  <r>
    <x v="1735"/>
    <s v="Piring Cat air 006 B Kumbang"/>
    <n v="7"/>
    <s v="48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iringcatair006bkumbang48lsuntana"/>
    <n v="48"/>
    <s v="LSN"/>
    <m/>
  </r>
  <r>
    <x v="1736"/>
    <s v="Piring Cat air 009 B Boneka"/>
    <n v="14"/>
    <s v="48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n v="48"/>
    <s v="LSN"/>
    <m/>
  </r>
  <r>
    <x v="1737"/>
    <s v="Piring Cat air Bunga"/>
    <n v="2"/>
    <s v="6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iringcatairbunga60lsuntana"/>
    <n v="60"/>
    <s v="LSN"/>
    <m/>
  </r>
  <r>
    <x v="0"/>
    <s v="Piring cat air Nakoya 108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ringcatairnakoya10824lsuntana"/>
    <n v="24"/>
    <s v="LSN"/>
    <m/>
  </r>
  <r>
    <x v="1738"/>
    <s v="Piring Cat air segi (L Ku)"/>
    <n v="18"/>
    <s v="80 l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piringcatairsegilku80lsuntana"/>
    <n v="80"/>
    <s v="LSN"/>
    <m/>
  </r>
  <r>
    <x v="1739"/>
    <s v="Piring Cat air segi (L Ku)"/>
    <n v="2"/>
    <s v="7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iringcatairsegilku72lsuntana"/>
    <n v="72"/>
    <s v="LSN"/>
    <m/>
  </r>
  <r>
    <x v="1740"/>
    <s v="Pisau ukir 4 pc"/>
    <n v="1"/>
    <s v="36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isauukir4pc360pcuntana"/>
    <n v="360"/>
    <s v="PCS"/>
    <m/>
  </r>
  <r>
    <x v="1741"/>
    <s v="Pita 18 polos motif"/>
    <n v="1"/>
    <n v="24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ita18polosmotif2400untana"/>
    <n v="2400"/>
    <s v="PCS"/>
    <m/>
  </r>
  <r>
    <x v="0"/>
    <s v="Pita 18 renda motif"/>
    <n v="0"/>
    <n v="24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18rendamotif2400untana"/>
    <n v="2400"/>
    <s v="PCS"/>
    <m/>
  </r>
  <r>
    <x v="0"/>
    <s v="Pita 30 Renda motif"/>
    <n v="0"/>
    <n v="1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30rendamotif1200untana"/>
    <n v="1200"/>
    <s v="PCS"/>
    <m/>
  </r>
  <r>
    <x v="1742"/>
    <s v="Pita gold 1cm-19/ gold glitter"/>
    <n v="4"/>
    <n v="12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itagold1cm19goldglitter120untana"/>
    <n v="120"/>
    <s v="PCS"/>
    <m/>
  </r>
  <r>
    <x v="1743"/>
    <s v="Pita gold 1cm-19/ silver glitter"/>
    <n v="2"/>
    <n v="12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itagold1cm19silverglitter120untana"/>
    <n v="120"/>
    <s v="PCS"/>
    <m/>
  </r>
  <r>
    <x v="1744"/>
    <s v="Pita gold 2cm-20/ gold glitter"/>
    <n v="1"/>
    <s v="60 SLOP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itagold2cm20goldglitter60slopuntana"/>
    <n v="60"/>
    <s v="SLOP"/>
    <m/>
  </r>
  <r>
    <x v="1745"/>
    <s v="Pita gold 2cm-20/ silver glitter"/>
    <n v="9"/>
    <s v="60 SLOP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n v="60"/>
    <s v="SLOP"/>
    <m/>
  </r>
  <r>
    <x v="0"/>
    <s v="Pita jepang garis emas"/>
    <n v="0"/>
    <n v="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garisemas40untana"/>
    <n v="40"/>
    <s v="PCS"/>
    <m/>
  </r>
  <r>
    <x v="0"/>
    <s v="Pita Jepang List Emas"/>
    <n v="0"/>
    <s v="40 SLOP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listemas40slopuntana"/>
    <n v="40"/>
    <s v="SLOP"/>
    <m/>
  </r>
  <r>
    <x v="1746"/>
    <s v="Pita Jepang list gold"/>
    <n v="5"/>
    <s v="40 SLOP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itajepanglistgold40slopuntana"/>
    <n v="40"/>
    <s v="SLOP"/>
    <m/>
  </r>
  <r>
    <x v="0"/>
    <s v="Pita Jepang List Gold  One Color"/>
    <n v="0"/>
    <s v="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n v="40"/>
    <s v="PCS"/>
    <m/>
  </r>
  <r>
    <x v="0"/>
    <s v="Pita Jepang List Gold Mix"/>
    <n v="0"/>
    <s v="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listgoldmix40pcsuntana"/>
    <n v="40"/>
    <s v="PCS"/>
    <m/>
  </r>
  <r>
    <x v="1747"/>
    <s v="Pita jepang motif"/>
    <n v="15"/>
    <n v="4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pitajepangmotif40untana"/>
    <n v="40"/>
    <s v="PCS"/>
    <m/>
  </r>
  <r>
    <x v="0"/>
    <s v="Pita Jepang Motif Mix"/>
    <n v="0"/>
    <n v="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motifmix40untana"/>
    <n v="40"/>
    <s v="PCS"/>
    <m/>
  </r>
  <r>
    <x v="0"/>
    <s v="Pita Jepang Motif Polos Mix"/>
    <n v="0"/>
    <s v="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motifpolosmix40pcsuntana"/>
    <n v="40"/>
    <s v="PCS"/>
    <m/>
  </r>
  <r>
    <x v="0"/>
    <s v="Pita Jepang Motif Polos Mix B"/>
    <n v="0"/>
    <s v="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motifpolosmixb40pcsuntana"/>
    <n v="40"/>
    <s v="PCS"/>
    <m/>
  </r>
  <r>
    <x v="0"/>
    <s v="Pita Jepang Polos"/>
    <n v="0"/>
    <s v="40 SLOP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polos40slopuntana"/>
    <n v="40"/>
    <s v="SLOP"/>
    <m/>
  </r>
  <r>
    <x v="0"/>
    <s v="Pita jepang polos"/>
    <n v="0"/>
    <s v="40 SLOP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jepangpolos40slopuntana"/>
    <n v="40"/>
    <s v="SLOP"/>
    <m/>
  </r>
  <r>
    <x v="1748"/>
    <s v="Pita kado LS 30-1"/>
    <n v="1"/>
    <n v="15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itakadols3011500untana"/>
    <n v="1500"/>
    <s v="PCS"/>
    <m/>
  </r>
  <r>
    <x v="0"/>
    <s v="Pita Kado Motif Polos"/>
    <n v="0"/>
    <n v="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kadomotifpolos40untana"/>
    <n v="40"/>
    <s v="PCS"/>
    <m/>
  </r>
  <r>
    <x v="1749"/>
    <s v="Pita tarik 18 renda motif"/>
    <n v="9"/>
    <n v="2400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itatarik18rendamotif2400untana"/>
    <n v="2400"/>
    <s v="PCS"/>
    <m/>
  </r>
  <r>
    <x v="1750"/>
    <s v="Pita tarik 23 list gold"/>
    <n v="5"/>
    <n v="200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itatarik23listgold2000untana"/>
    <n v="2000"/>
    <s v="PCS"/>
    <m/>
  </r>
  <r>
    <x v="1751"/>
    <s v="Pita tarik 23 motif polos"/>
    <n v="1"/>
    <n v="20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itatarik23motifpolos2000untana"/>
    <n v="2000"/>
    <s v="PCS"/>
    <m/>
  </r>
  <r>
    <x v="1752"/>
    <s v="Pita tarik 30 list emas"/>
    <n v="11"/>
    <s v="1000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pitatarik30listemas1000pcuntana"/>
    <n v="1000"/>
    <s v="PCS"/>
    <m/>
  </r>
  <r>
    <x v="0"/>
    <s v="Pita tarik 30 motif polos"/>
    <n v="0"/>
    <n v="1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tarik30motifpolos1200untana"/>
    <n v="1200"/>
    <s v="PCS"/>
    <m/>
  </r>
  <r>
    <x v="0"/>
    <s v="Pita tarik 30 renda"/>
    <n v="0"/>
    <n v="1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itatarik30renda1200untana"/>
    <n v="1200"/>
    <s v="PCS"/>
    <m/>
  </r>
  <r>
    <x v="0"/>
    <s v="Plakband Bening Womy"/>
    <n v="0"/>
    <n v="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lakbandbeningwomy20untana"/>
    <n v="20"/>
    <s v="PCS"/>
    <m/>
  </r>
  <r>
    <x v="0"/>
    <s v="Pompa Balon 020-1"/>
    <n v="0"/>
    <s v="1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ompabalon0201100pcuntana"/>
    <n v="100"/>
    <s v="PCS"/>
    <m/>
  </r>
  <r>
    <x v="0"/>
    <s v="Pompa balon 020-1 (B)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ompabalon0201b100untana"/>
    <n v="100"/>
    <s v="PCS"/>
    <m/>
  </r>
  <r>
    <x v="1753"/>
    <s v="Pompa balon 020-3 / 001-4 (k)"/>
    <n v="7"/>
    <n v="10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ompabalon02030014k100untana"/>
    <n v="100"/>
    <s v="PCS"/>
    <m/>
  </r>
  <r>
    <x v="1754"/>
    <s v="Post it 889 K pony"/>
    <n v="5"/>
    <n v="120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ostit889kpony1200untana"/>
    <n v="1200"/>
    <s v="PCS"/>
    <m/>
  </r>
  <r>
    <x v="1755"/>
    <s v="Post it 96-15"/>
    <n v="0"/>
    <n v="1200"/>
    <n v="2"/>
    <n v="0"/>
    <n v="2"/>
    <m/>
    <n v="0"/>
    <n v="0"/>
    <n v="2"/>
    <n v="2"/>
    <n v="2"/>
    <m/>
    <s v=""/>
    <n v="2"/>
    <m/>
    <s v=""/>
    <n v="2"/>
    <m/>
    <s v=""/>
    <n v="2"/>
    <m/>
    <s v=""/>
    <n v="2"/>
    <m/>
    <s v="postit96151200untana"/>
    <n v="1200"/>
    <s v="PCS"/>
    <m/>
  </r>
  <r>
    <x v="0"/>
    <s v="Post it 96-20"/>
    <n v="1"/>
    <n v="1200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postit96201200untana"/>
    <n v="1200"/>
    <s v="PCS"/>
    <m/>
  </r>
  <r>
    <x v="1756"/>
    <s v="Post it 96-21"/>
    <n v="19"/>
    <n v="1200"/>
    <n v="8"/>
    <n v="19"/>
    <n v="8"/>
    <m/>
    <n v="0"/>
    <n v="0"/>
    <n v="-11"/>
    <n v="-11"/>
    <n v="8"/>
    <m/>
    <s v=""/>
    <n v="8"/>
    <m/>
    <s v=""/>
    <n v="8"/>
    <m/>
    <s v=""/>
    <n v="8"/>
    <m/>
    <s v=""/>
    <n v="8"/>
    <m/>
    <s v="postit96211200untana"/>
    <n v="1200"/>
    <s v="PCS"/>
    <m/>
  </r>
  <r>
    <x v="0"/>
    <s v="Post it kertas 8899 Y"/>
    <n v="0"/>
    <n v="1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ostitkertas8899y1200untana"/>
    <n v="1200"/>
    <s v="PCS"/>
    <m/>
  </r>
  <r>
    <x v="1757"/>
    <s v="Post it PF 1368"/>
    <n v="6"/>
    <s v="1152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ostitpf13681152pcuntana"/>
    <n v="1152"/>
    <s v="PCS"/>
    <m/>
  </r>
  <r>
    <x v="1758"/>
    <s v="Post it PF 1899(1)/ 2899(8)"/>
    <n v="9"/>
    <s v="1152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ostitpf18991289981152pcuntana"/>
    <n v="1152"/>
    <s v="PCS"/>
    <m/>
  </r>
  <r>
    <x v="1759"/>
    <s v="Post it PF 2368"/>
    <n v="1"/>
    <s v="115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ostitpf23681152pcuntana"/>
    <n v="1152"/>
    <s v="PCS"/>
    <m/>
  </r>
  <r>
    <x v="1760"/>
    <s v="Post it PF 3368(5)/ 4368(4)"/>
    <n v="9"/>
    <s v="1152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ostitpf33685436841152pcuntana"/>
    <n v="1152"/>
    <s v="PCS"/>
    <m/>
  </r>
  <r>
    <x v="1761"/>
    <s v="Post it PF 3899"/>
    <n v="5"/>
    <s v="1152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ostitpf38991152pcuntana"/>
    <n v="1152"/>
    <s v="PCS"/>
    <m/>
  </r>
  <r>
    <x v="1762"/>
    <s v="Post it PF 5368(3)/ 6368(6)"/>
    <n v="9"/>
    <s v="1152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postitpf53683636861152pcuntana"/>
    <n v="1152"/>
    <s v="PCS"/>
    <m/>
  </r>
  <r>
    <x v="1763"/>
    <s v="Post it PF 5899(2)/ 6899(2)"/>
    <n v="4"/>
    <s v="1152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postitpf58992689921152pcuntana"/>
    <n v="1152"/>
    <s v="PCS"/>
    <m/>
  </r>
  <r>
    <x v="1764"/>
    <s v="Post it Post A"/>
    <n v="1"/>
    <s v="1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ostitposta1200pcuntana"/>
    <n v="1200"/>
    <s v="PCS"/>
    <m/>
  </r>
  <r>
    <x v="1765"/>
    <s v="Post it SHF 5"/>
    <n v="1"/>
    <n v="12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ostitshf51200untana"/>
    <n v="1200"/>
    <s v="PCS"/>
    <m/>
  </r>
  <r>
    <x v="0"/>
    <s v="Punch 821 Stempel"/>
    <n v="0"/>
    <s v="86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unch821stempel864pcuntana"/>
    <n v="864"/>
    <s v="PCS"/>
    <m/>
  </r>
  <r>
    <x v="1766"/>
    <s v="Punch General (B) (330)"/>
    <n v="28"/>
    <s v="5 ls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punchgeneralb3305lsuntana"/>
    <n v="5"/>
    <s v="LSN"/>
    <m/>
  </r>
  <r>
    <x v="1767"/>
    <s v="Punch General (K) (220)"/>
    <n v="17"/>
    <s v="1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punchgeneralk22010lsuntana"/>
    <n v="10"/>
    <s v="LSN"/>
    <m/>
  </r>
  <r>
    <x v="1768"/>
    <s v="Push pin warna Nariko"/>
    <n v="2"/>
    <s v="720 pk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ushpinwarnanariko720pkuntana"/>
    <n v="720"/>
    <s v="PAK"/>
    <m/>
  </r>
  <r>
    <x v="0"/>
    <s v="Puzzle M 6662"/>
    <n v="0"/>
    <s v="2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uzzlem6662200pcuntana"/>
    <n v="200"/>
    <s v="PCS"/>
    <m/>
  </r>
  <r>
    <x v="1769"/>
    <s v="Puzzle S 6663"/>
    <n v="1"/>
    <s v="5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uzzles6663500pcuntana"/>
    <n v="500"/>
    <s v="PCS"/>
    <m/>
  </r>
  <r>
    <x v="1770"/>
    <s v="Puzzle Spiderman Gloria"/>
    <n v="5"/>
    <s v="2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uzzlespidermangloria260pcuntana"/>
    <n v="260"/>
    <s v="PCS"/>
    <m/>
  </r>
  <r>
    <x v="1771"/>
    <s v="Puzzle TG PO-01 Fancy CMP"/>
    <n v="7"/>
    <s v="30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puzzletgpo01fancycmp3000pcuntana"/>
    <n v="3000"/>
    <s v="PCS"/>
    <m/>
  </r>
  <r>
    <x v="1772"/>
    <s v="Puzzle TG PO-01 Fancy CMP"/>
    <n v="10"/>
    <s v="250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n v="2500"/>
    <s v="PCS"/>
    <m/>
  </r>
  <r>
    <x v="1773"/>
    <s v="Puzzle TG PO-01 Fancy CMP"/>
    <n v="6"/>
    <s v="200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puzzletgpo01fancycmp2000pcuntana"/>
    <n v="2000"/>
    <s v="PCS"/>
    <m/>
  </r>
  <r>
    <x v="0"/>
    <s v="PW 12W Demo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12wdemo20lsuntana"/>
    <n v="20"/>
    <s v="LSN"/>
    <m/>
  </r>
  <r>
    <x v="1774"/>
    <s v="PW 12W Jos 812"/>
    <n v="2"/>
    <s v="2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w12wjos81220lsnuntana"/>
    <n v="20"/>
    <s v="LSN"/>
    <m/>
  </r>
  <r>
    <x v="1775"/>
    <s v="PW 12W Koala"/>
    <n v="8"/>
    <s v="20 LSN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pw12wkoala20lsnuntana"/>
    <n v="20"/>
    <s v="LSN"/>
    <m/>
  </r>
  <r>
    <x v="1776"/>
    <s v="PW 12w panjang BTS"/>
    <n v="34"/>
    <s v="20 gr"/>
    <n v="34"/>
    <n v="34"/>
    <m/>
    <m/>
    <n v="0"/>
    <n v="0"/>
    <s v=""/>
    <n v="0"/>
    <n v="34"/>
    <m/>
    <s v=""/>
    <n v="34"/>
    <m/>
    <s v=""/>
    <n v="34"/>
    <m/>
    <s v=""/>
    <n v="34"/>
    <m/>
    <s v=""/>
    <n v="34"/>
    <m/>
    <s v="pw12wpanjangbts20gruntana"/>
    <n v="20"/>
    <s v="GRS"/>
    <m/>
  </r>
  <r>
    <x v="1777"/>
    <s v="PW 12w panjang Vanco 200"/>
    <n v="3"/>
    <s v="24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w12wpanjangvanco200240lsuntana"/>
    <n v="240"/>
    <s v="LSN"/>
    <m/>
  </r>
  <r>
    <x v="1778"/>
    <s v="PW Infico 12W Pdk 1235"/>
    <n v="5"/>
    <s v="24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winfico12wpdk123524lsuntana"/>
    <n v="24"/>
    <s v="LSN"/>
    <m/>
  </r>
  <r>
    <x v="0"/>
    <s v="PW Kayagi 12-24"/>
    <n v="0"/>
    <s v="2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ayagi122424lsnuntana"/>
    <n v="24"/>
    <s v="LSN"/>
    <m/>
  </r>
  <r>
    <x v="0"/>
    <s v="PW Kayagi 12w panjang Ky Cp 12K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ayagi12wpanjangkycp12k20lsuntana"/>
    <n v="20"/>
    <s v="LSN"/>
    <m/>
  </r>
  <r>
    <x v="1779"/>
    <s v="PW Kiko 12/12W"/>
    <n v="4"/>
    <s v="20 LSN"/>
    <n v="3"/>
    <n v="4"/>
    <n v="3"/>
    <m/>
    <n v="0"/>
    <n v="0"/>
    <n v="-1"/>
    <n v="-1"/>
    <n v="3"/>
    <m/>
    <s v=""/>
    <n v="3"/>
    <m/>
    <s v=""/>
    <n v="3"/>
    <m/>
    <s v=""/>
    <n v="3"/>
    <m/>
    <s v=""/>
    <n v="3"/>
    <m/>
    <s v="pwkiko1212w20lsnuntana"/>
    <n v="20"/>
    <s v="LSN"/>
    <m/>
  </r>
  <r>
    <x v="1780"/>
    <s v="PW Kiko 12/24W"/>
    <n v="2"/>
    <s v="2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wkiko1224w20lsnuntana"/>
    <n v="20"/>
    <s v="LSN"/>
    <m/>
  </r>
  <r>
    <x v="0"/>
    <s v="PW Kiko 18/36W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iko1836w16lsnuntana"/>
    <n v="16"/>
    <s v="LSN"/>
    <m/>
  </r>
  <r>
    <x v="1781"/>
    <s v="PW Kiko 6/12W"/>
    <n v="1"/>
    <s v="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wkiko612w40lsnuntana"/>
    <n v="40"/>
    <s v="LSN"/>
    <m/>
  </r>
  <r>
    <x v="0"/>
    <s v="PW Klg 12w AB &amp; S5 Kym Cp 120T"/>
    <n v="0"/>
    <s v="120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n v="120"/>
    <s v="SET"/>
    <m/>
  </r>
  <r>
    <x v="0"/>
    <s v="PW Klg RRT 12w pendek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lgrrt12wpendek30lsuntana"/>
    <n v="30"/>
    <s v="LSN"/>
    <m/>
  </r>
  <r>
    <x v="0"/>
    <s v="PW KY CF 1224"/>
    <n v="0"/>
    <s v="2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kycf122424lsnuntana"/>
    <n v="24"/>
    <s v="LSN"/>
    <m/>
  </r>
  <r>
    <x v="1782"/>
    <s v="PW Pjg 12/ 24 W 0723"/>
    <n v="1"/>
    <s v="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wpjg1224w072320lsuntana"/>
    <n v="20"/>
    <s v="LSN"/>
    <m/>
  </r>
  <r>
    <x v="0"/>
    <s v="PW set 10703/ 12w panjang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set1070312wpanjang24lsuntana"/>
    <n v="24"/>
    <s v="LSN"/>
    <m/>
  </r>
  <r>
    <x v="1783"/>
    <s v="PW Station I pendek"/>
    <n v="1"/>
    <s v="40 gr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pwstationipendek40gruntana"/>
    <n v="40"/>
    <s v="GRS"/>
    <m/>
  </r>
  <r>
    <x v="1784"/>
    <s v="PW Super Lead 3724"/>
    <n v="5"/>
    <s v="12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pwsuperlead3724120pcuntana"/>
    <n v="120"/>
    <s v="PCS"/>
    <m/>
  </r>
  <r>
    <x v="0"/>
    <s v="PW TF 194-24W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tf19424w10lsnuntana"/>
    <n v="10"/>
    <s v="LSN"/>
    <m/>
  </r>
  <r>
    <x v="0"/>
    <s v="PW TF 195-12W"/>
    <n v="0"/>
    <s v="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tf19512w20lsnuntana"/>
    <n v="20"/>
    <s v="LSN"/>
    <m/>
  </r>
  <r>
    <x v="1785"/>
    <s v="PW Trifelo 12w TF-128-12 Double colour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n v="240"/>
    <s v="PCS"/>
    <m/>
  </r>
  <r>
    <x v="1786"/>
    <s v="PW Trifelo 6/ 12w"/>
    <n v="3"/>
    <s v="480 set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pwtrifelo612w480setuntana"/>
    <n v="480"/>
    <s v="SET"/>
    <m/>
  </r>
  <r>
    <x v="0"/>
    <s v="PW Twin KY CP 1224"/>
    <n v="0"/>
    <s v="288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pwtwinkycp1224288setuntana"/>
    <n v="288"/>
    <s v="SET"/>
    <m/>
  </r>
  <r>
    <x v="1787"/>
    <s v="Refill Cross"/>
    <n v="1"/>
    <s v="10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refillcross1000lsuntana"/>
    <n v="1000"/>
    <s v="LSN"/>
    <m/>
  </r>
  <r>
    <x v="0"/>
    <s v="Refill/ Isi Bensia Lantu 1132"/>
    <n v="0"/>
    <s v="16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n v="1600"/>
    <s v="PAK"/>
    <m/>
  </r>
  <r>
    <x v="0"/>
    <s v="Sampul Boxy Batik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boxybatik200untana"/>
    <n v="200"/>
    <s v="PCS"/>
    <m/>
  </r>
  <r>
    <x v="0"/>
    <s v="Sampul Boxy Batik"/>
    <n v="0"/>
    <n v="1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boxybatik180untana"/>
    <n v="180"/>
    <s v="PCS"/>
    <m/>
  </r>
  <r>
    <x v="0"/>
    <s v="Sampul Boxy Fancy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boxyfancy200untana"/>
    <n v="200"/>
    <s v="PCS"/>
    <m/>
  </r>
  <r>
    <x v="1788"/>
    <s v="Sampul Boxy Fancy (stok 26)"/>
    <n v="120"/>
    <n v="180"/>
    <n v="120"/>
    <n v="120"/>
    <m/>
    <m/>
    <n v="0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n v="180"/>
    <s v="PCS"/>
    <m/>
  </r>
  <r>
    <x v="1789"/>
    <s v="Sampul boxy OPP alexander"/>
    <n v="1"/>
    <s v="300 PAK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ampulboxyoppalexander300pakuntana"/>
    <n v="300"/>
    <s v="PAK"/>
    <m/>
  </r>
  <r>
    <x v="0"/>
    <s v="Sampul Buku Coklat Tebal"/>
    <n v="0"/>
    <n v="25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bukucoklattebal250untana"/>
    <n v="250"/>
    <s v="PCS"/>
    <m/>
  </r>
  <r>
    <x v="0"/>
    <s v="Sampul Buku Coklat Tebal"/>
    <n v="0"/>
    <n v="3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bukucoklattebal300untana"/>
    <n v="300"/>
    <s v="PCS"/>
    <m/>
  </r>
  <r>
    <x v="1790"/>
    <s v="Sampul Buku Kuning Tipis"/>
    <n v="3"/>
    <n v="3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ampulbukukuningtipis300untana"/>
    <n v="300"/>
    <s v="PCS"/>
    <m/>
  </r>
  <r>
    <x v="0"/>
    <s v="Sampul Dust 25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dust25500untana"/>
    <n v="500"/>
    <s v="PCS"/>
    <m/>
  </r>
  <r>
    <x v="0"/>
    <s v="Sampul Dust 34"/>
    <n v="0"/>
    <n v="5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dust34500untana"/>
    <n v="500"/>
    <s v="PCS"/>
    <m/>
  </r>
  <r>
    <x v="1791"/>
    <s v="Sampul Folio lem alexander"/>
    <n v="23"/>
    <s v="200 pk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sampulfoliolemalexander200pkuntana"/>
    <n v="200"/>
    <s v="PAK"/>
    <m/>
  </r>
  <r>
    <x v="0"/>
    <s v="Sampul jersey Folio"/>
    <n v="0"/>
    <s v="1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jerseyfolio160pcuntana"/>
    <n v="160"/>
    <s v="PCS"/>
    <m/>
  </r>
  <r>
    <x v="1792"/>
    <s v="Sampul Kenjoy 34,5 motif warna"/>
    <n v="3"/>
    <n v="27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ampulkenjoy345motifwarna270untana"/>
    <n v="270"/>
    <s v="PCS"/>
    <m/>
  </r>
  <r>
    <x v="0"/>
    <s v="Sampul Kwarto batik UTN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kwartobatikutn240untana"/>
    <n v="240"/>
    <s v="PCS"/>
    <m/>
  </r>
  <r>
    <x v="0"/>
    <s v="Sampul Kwarto batik UTN"/>
    <n v="0"/>
    <s v="24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kwartobatikutn240pkuntana"/>
    <n v="240"/>
    <s v="PAK"/>
    <m/>
  </r>
  <r>
    <x v="0"/>
    <s v="Sampul Kwarto Fancy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kwartofancy240untana"/>
    <n v="240"/>
    <s v="PCS"/>
    <m/>
  </r>
  <r>
    <x v="0"/>
    <s v="Sampul Kwarto OPP alexander"/>
    <n v="0"/>
    <s v="300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kwartooppalexander300pakuntana"/>
    <n v="300"/>
    <s v="PAK"/>
    <m/>
  </r>
  <r>
    <x v="0"/>
    <s v="Sampul OPP alex Kwarto lem (1Q 296 pk)"/>
    <n v="0"/>
    <n v="3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n v="300"/>
    <s v="PCS"/>
    <m/>
  </r>
  <r>
    <x v="0"/>
    <s v="Sampul Roll 34T Kenjoy"/>
    <n v="0"/>
    <s v="200 ROL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roll34tkenjoy200roluntana"/>
    <n v="200"/>
    <s v="ROL"/>
    <m/>
  </r>
  <r>
    <x v="0"/>
    <s v="Sampul Roll 45B Kenjoy"/>
    <n v="0"/>
    <s v="200 ROL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roll45bkenjoy200roluntana"/>
    <n v="200"/>
    <s v="ROL"/>
    <m/>
  </r>
  <r>
    <x v="0"/>
    <s v="Sampul Roll Buah"/>
    <n v="0"/>
    <s v="5 ROL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rollbuah5roluntana"/>
    <n v="5"/>
    <s v="ROL"/>
    <m/>
  </r>
  <r>
    <x v="1793"/>
    <s v="Sampul Roll Dust 254"/>
    <n v="3"/>
    <s v="500 ROL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ampulrolldust254500roluntana"/>
    <n v="500"/>
    <s v="ROL"/>
    <m/>
  </r>
  <r>
    <x v="1794"/>
    <s v="Sampul Roll Dust 344"/>
    <n v="1"/>
    <s v="500 ROL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ampulrolldust344500roluntana"/>
    <n v="500"/>
    <s v="ROL"/>
    <m/>
  </r>
  <r>
    <x v="0"/>
    <s v="Sampul Roll Dust 454"/>
    <n v="0"/>
    <s v="300 ROL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rolldust454300roluntana"/>
    <n v="300"/>
    <s v="ROL"/>
    <m/>
  </r>
  <r>
    <x v="0"/>
    <s v="Sampul Samson Boxy Batik"/>
    <n v="0"/>
    <s v="18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samsonboxybatik180pcsuntana"/>
    <n v="180"/>
    <s v="PCS"/>
    <m/>
  </r>
  <r>
    <x v="0"/>
    <s v="Sampul Samson Kwarto batik"/>
    <n v="0"/>
    <s v="24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ampulsamsonkwartobatik240pcsuntana"/>
    <n v="240"/>
    <s v="PCS"/>
    <m/>
  </r>
  <r>
    <x v="1795"/>
    <s v="Selang Pianika SP 12 (1) 246"/>
    <n v="21"/>
    <n v="250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selangpianikasp121246250untana"/>
    <n v="250"/>
    <s v="PCS"/>
    <m/>
  </r>
  <r>
    <x v="0"/>
    <s v="Selongsong pentel Enter"/>
    <n v="0"/>
    <s v="10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elongsongpentelenter100lsnuntana"/>
    <n v="100"/>
    <s v="LSN"/>
    <m/>
  </r>
  <r>
    <x v="0"/>
    <s v="Silet gagang plastik"/>
    <n v="0"/>
    <s v="20 gr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letgagangplastik20gruntana"/>
    <n v="20"/>
    <s v="GRS"/>
    <m/>
  </r>
  <r>
    <x v="1796"/>
    <s v="Silet Pemes Renteng Yin Guang"/>
    <n v="1"/>
    <s v="2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iletpemesrentengyinguang240lsnuntana"/>
    <n v="240"/>
    <s v="LSN"/>
    <m/>
  </r>
  <r>
    <x v="0"/>
    <s v="Simpoa 8025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mpoa802530lsnuntana"/>
    <n v="30"/>
    <s v="LSN"/>
    <m/>
  </r>
  <r>
    <x v="1797"/>
    <s v="Simpoa Jaya 13 Baris"/>
    <n v="1"/>
    <s v="207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impoajaya13baris207pcsuntana"/>
    <n v="207"/>
    <s v="PCS"/>
    <m/>
  </r>
  <r>
    <x v="0"/>
    <s v="Simpoa moshi-moshi jumbo 1803"/>
    <n v="0"/>
    <s v="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mpoamoshimoshijumbo18038lsuntana"/>
    <n v="8"/>
    <s v="LSN"/>
    <m/>
  </r>
  <r>
    <x v="0"/>
    <s v="Sipoa 011"/>
    <n v="0"/>
    <s v="324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011324pcsuntana"/>
    <n v="324"/>
    <s v="PCS"/>
    <m/>
  </r>
  <r>
    <x v="0"/>
    <s v="Sipoa 011"/>
    <n v="0"/>
    <s v="36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011360pcsuntana"/>
    <n v="360"/>
    <s v="PCS"/>
    <m/>
  </r>
  <r>
    <x v="1798"/>
    <s v="Sipoa 17 baris kayu"/>
    <n v="2"/>
    <s v="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ipoa17bariskayu60pcuntana"/>
    <n v="60"/>
    <s v="PCS"/>
    <m/>
  </r>
  <r>
    <x v="0"/>
    <s v="Sipoa 2831"/>
    <n v="0"/>
    <s v="19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2831192pcuntana"/>
    <n v="192"/>
    <s v="PCS"/>
    <m/>
  </r>
  <r>
    <x v="1799"/>
    <s v="Sipoa 8010"/>
    <n v="11"/>
    <s v="144 pc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sipoa8010144pcuntana"/>
    <n v="144"/>
    <s v="PCS"/>
    <m/>
  </r>
  <r>
    <x v="1800"/>
    <s v="Sipoa 8011 apel"/>
    <n v="2"/>
    <s v="2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ipoa8011apel240pcuntana"/>
    <n v="240"/>
    <s v="PCS"/>
    <m/>
  </r>
  <r>
    <x v="1801"/>
    <s v="Sipoa 8012"/>
    <n v="13"/>
    <s v="240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sipoa8012240pcuntana"/>
    <n v="240"/>
    <s v="PCS"/>
    <m/>
  </r>
  <r>
    <x v="1802"/>
    <s v="Sipoa 8013"/>
    <n v="4"/>
    <s v="24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ipoa8013240pcuntana"/>
    <n v="240"/>
    <s v="PCS"/>
    <m/>
  </r>
  <r>
    <x v="0"/>
    <s v="Sipoa 8022 VanArt"/>
    <n v="0"/>
    <s v="15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8022vanart156pcuntana"/>
    <n v="156"/>
    <s v="PCS"/>
    <m/>
  </r>
  <r>
    <x v="1803"/>
    <s v="Sipoa 8023"/>
    <n v="5"/>
    <s v="288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sipoa8023288pcuntana"/>
    <n v="288"/>
    <s v="PCS"/>
    <m/>
  </r>
  <r>
    <x v="1804"/>
    <s v="Sipoa Angel Strawberry"/>
    <n v="10"/>
    <s v="30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sipoaangelstrawberry30lsuntana"/>
    <n v="30"/>
    <s v="LSN"/>
    <m/>
  </r>
  <r>
    <x v="0"/>
    <s v="Sipoa Besco BC 117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bescobc117300pcuntana"/>
    <n v="300"/>
    <s v="PCS"/>
    <m/>
  </r>
  <r>
    <x v="1805"/>
    <s v="Sipoa CS 816 Rabbit"/>
    <n v="3"/>
    <s v="38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ipoacs816rabbit384pcuntana"/>
    <n v="384"/>
    <s v="PCS"/>
    <m/>
  </r>
  <r>
    <x v="0"/>
    <s v="Sipoa kaki B 808 Moshi Moshi BLK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kakib808moshimoshiblk24lsuntana"/>
    <n v="24"/>
    <s v="LSN"/>
    <m/>
  </r>
  <r>
    <x v="0"/>
    <s v="Sipoa kaki K 807 Moshi Moshi BLK"/>
    <n v="0"/>
    <s v="3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kakik807moshimoshiblk36lsuntana"/>
    <n v="36"/>
    <s v="LSN"/>
    <m/>
  </r>
  <r>
    <x v="1806"/>
    <s v="Sipoa Moshi2 b"/>
    <n v="2"/>
    <s v="24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ipoamoshi2b24lsnuntana"/>
    <n v="36"/>
    <s v="LSN"/>
    <m/>
  </r>
  <r>
    <x v="1807"/>
    <s v="Sipoa Moshi2 k"/>
    <n v="1"/>
    <s v="36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ipoamoshi2k36lsnuntana"/>
    <n v="36"/>
    <s v="LSN"/>
    <m/>
  </r>
  <r>
    <x v="0"/>
    <s v="Sipoa rainbow besar"/>
    <n v="0"/>
    <s v="1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rainbowbesar1grsuntana"/>
    <n v="1"/>
    <s v="GRS"/>
    <m/>
  </r>
  <r>
    <x v="1808"/>
    <s v="Sipoa sedang 8590"/>
    <n v="6"/>
    <s v="216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ipoasedang8590216pcuntana"/>
    <n v="216"/>
    <s v="PCS"/>
    <m/>
  </r>
  <r>
    <x v="1809"/>
    <s v="Sipoa T 13 Baru ETJ (ITOSEN)"/>
    <n v="1"/>
    <n v="3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ipoat13baruetjitosen300untana"/>
    <n v="300"/>
    <s v="PCS"/>
    <m/>
  </r>
  <r>
    <x v="1810"/>
    <s v="Sipoa T 17 Baru ETJ"/>
    <n v="3"/>
    <n v="3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ipoat17baruetj300untana"/>
    <n v="300"/>
    <s v="PCS"/>
    <m/>
  </r>
  <r>
    <x v="0"/>
    <s v="Sipoa TZ 8012"/>
    <n v="0"/>
    <s v="2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ipoatz8012240pcuntana"/>
    <n v="240"/>
    <s v="PCS"/>
    <m/>
  </r>
  <r>
    <x v="1811"/>
    <s v="Sipoa YM 011"/>
    <n v="14"/>
    <s v="60 l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sipoaym01160lsuntana"/>
    <n v="60"/>
    <s v="LSN"/>
    <m/>
  </r>
  <r>
    <x v="0"/>
    <s v="Sketch Book A5-3555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ketchbooka53555120pcsuntana"/>
    <n v="120"/>
    <s v="PCS"/>
    <m/>
  </r>
  <r>
    <x v="1812"/>
    <s v="Slide Binder 7mm K"/>
    <n v="2"/>
    <n v="20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lidebinder7mmk2000untana"/>
    <n v="2000"/>
    <s v="PCS"/>
    <m/>
  </r>
  <r>
    <x v="1813"/>
    <s v="Spidol 12W 555 Yoeker"/>
    <n v="21"/>
    <s v="40 LSN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spidol12w555yoeker40lsnuntana"/>
    <n v="40"/>
    <s v="LSN"/>
    <m/>
  </r>
  <r>
    <x v="1814"/>
    <s v="Spidol 12W 838 Golden"/>
    <n v="7"/>
    <s v="24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spidol12w838golden24lsnuntana"/>
    <n v="24"/>
    <s v="LSN"/>
    <m/>
  </r>
  <r>
    <x v="0"/>
    <s v="Spidol 1F Wp 634-12 Infico"/>
    <n v="0"/>
    <s v="16 gr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pidol1fwp63412infico16grsuntana"/>
    <n v="16"/>
    <s v="GRS"/>
    <m/>
  </r>
  <r>
    <x v="1815"/>
    <s v="Spidol 1F Wp 636-12 Infico"/>
    <n v="6"/>
    <s v="12 LSN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pidol1fwp63612infico12lsnuntana"/>
    <n v="12"/>
    <s v="LSN"/>
    <m/>
  </r>
  <r>
    <x v="0"/>
    <s v="Spidol DB 218-1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pidoldb21812144lsnuntana"/>
    <n v="144"/>
    <s v="LSN"/>
    <m/>
  </r>
  <r>
    <x v="1816"/>
    <s v="Spidol Hitam Xue Si WT-8009 Executive"/>
    <n v="1"/>
    <s v="7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n v="72"/>
    <s v="LSN"/>
    <m/>
  </r>
  <r>
    <x v="0"/>
    <s v="Spidol Infico 886-12"/>
    <n v="0"/>
    <s v="19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pidolinfico88612192pcuntana"/>
    <n v="192"/>
    <s v="PCS"/>
    <m/>
  </r>
  <r>
    <x v="1817"/>
    <s v="Spidol marker Chagli PM 9905"/>
    <n v="5"/>
    <s v="12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spidolmarkerchaglipm9905120lsuntana"/>
    <n v="120"/>
    <s v="LSN"/>
    <m/>
  </r>
  <r>
    <x v="1818"/>
    <s v="Spidol Show 8 warna"/>
    <n v="8"/>
    <s v="12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spidolshow8warna12lsuntana"/>
    <n v="12"/>
    <s v="LSN"/>
    <m/>
  </r>
  <r>
    <x v="1819"/>
    <s v="Spidol Tabung 661-8"/>
    <n v="3"/>
    <s v="144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pidoltabung6618144pcuntana"/>
    <n v="144"/>
    <s v="PCS"/>
    <m/>
  </r>
  <r>
    <x v="0"/>
    <s v="Spidol Vtro great pen 12w"/>
    <n v="0"/>
    <s v="2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pidolvtrogreatpen12w24lsuntana"/>
    <n v="24"/>
    <s v="LSN"/>
    <m/>
  </r>
  <r>
    <x v="1820"/>
    <s v="Spidol Warna Brush Pen MK 833-12"/>
    <n v="3"/>
    <s v="16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pidolwarnabrushpenmk83312160pcsuntana"/>
    <n v="160"/>
    <s v="PCS"/>
    <m/>
  </r>
  <r>
    <x v="0"/>
    <s v="Stabillo 12W DB SP 701"/>
    <n v="0"/>
    <s v="56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12wdbsp70156setuntana"/>
    <n v="56"/>
    <s v="SET"/>
    <m/>
  </r>
  <r>
    <x v="1821"/>
    <s v="Stabillo 2w HL 219 Zendi"/>
    <n v="34"/>
    <s v="144 ls"/>
    <n v="34"/>
    <n v="34"/>
    <m/>
    <m/>
    <n v="0"/>
    <n v="0"/>
    <s v=""/>
    <n v="0"/>
    <n v="34"/>
    <m/>
    <s v=""/>
    <n v="34"/>
    <m/>
    <s v=""/>
    <n v="34"/>
    <m/>
    <s v=""/>
    <n v="34"/>
    <m/>
    <s v=""/>
    <n v="34"/>
    <m/>
    <s v="stabillo2whl219zendi144lsuntana"/>
    <n v="144"/>
    <s v="LSN"/>
    <m/>
  </r>
  <r>
    <x v="1822"/>
    <s v="Stabillo 2w HL 221(6)"/>
    <n v="6"/>
    <s v="144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tabillo2whl2216144lsuntana"/>
    <n v="144"/>
    <s v="LSN"/>
    <m/>
  </r>
  <r>
    <x v="1823"/>
    <s v="Stabillo 6608"/>
    <n v="1"/>
    <s v="112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billo6608112boxuntana"/>
    <n v="112"/>
    <s v="BOX"/>
    <m/>
  </r>
  <r>
    <x v="1824"/>
    <s v="Stabillo CS 187"/>
    <n v="1"/>
    <s v="14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billocs187144lsuntana"/>
    <n v="144"/>
    <s v="LSN"/>
    <m/>
  </r>
  <r>
    <x v="1825"/>
    <s v="Stabillo CS 2001 Cosh Blk"/>
    <n v="3"/>
    <s v="144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abillocs2001coshblk144lsuntana"/>
    <n v="144"/>
    <s v="LSN"/>
    <m/>
  </r>
  <r>
    <x v="0"/>
    <s v="Stabillo CS 2002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cs2002144lsnuntana"/>
    <n v="144"/>
    <s v="LSN"/>
    <m/>
  </r>
  <r>
    <x v="1826"/>
    <s v="Stabillo Fancy STF-2588 mini"/>
    <n v="1"/>
    <s v="10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billofancystf2588mini100lsuntana"/>
    <n v="100"/>
    <s v="LSN"/>
    <m/>
  </r>
  <r>
    <x v="1827"/>
    <s v="Stabillo Gell GH 789/ 808 joss"/>
    <n v="4"/>
    <s v="10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abillogellgh789808joss1000pcuntana"/>
    <n v="1000"/>
    <s v="PCS"/>
    <m/>
  </r>
  <r>
    <x v="0"/>
    <s v="Stabillo HL 510 (faktur)"/>
    <n v="0"/>
    <s v="10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hl510faktur108lsuntana"/>
    <n v="108"/>
    <s v="LSN"/>
    <m/>
  </r>
  <r>
    <x v="1828"/>
    <s v="Stabillo HP 6608A K"/>
    <n v="26"/>
    <s v="1440 pc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stabillohp6608ak1440pcuntana"/>
    <n v="1440"/>
    <s v="PCS"/>
    <m/>
  </r>
  <r>
    <x v="1829"/>
    <s v="Stabillo PR 9002"/>
    <n v="1"/>
    <s v="9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billopr900296lsuntana"/>
    <n v="96"/>
    <s v="LSN"/>
    <m/>
  </r>
  <r>
    <x v="1830"/>
    <s v="Stabillo TF JHP 789 jelly"/>
    <n v="45"/>
    <s v="72 ls"/>
    <n v="45"/>
    <n v="45"/>
    <m/>
    <m/>
    <n v="0"/>
    <n v="0"/>
    <s v=""/>
    <n v="0"/>
    <n v="45"/>
    <m/>
    <s v=""/>
    <n v="45"/>
    <m/>
    <s v=""/>
    <n v="45"/>
    <m/>
    <s v=""/>
    <n v="45"/>
    <m/>
    <s v=""/>
    <n v="45"/>
    <m/>
    <s v="stabillotfjhp789jelly72lsuntana"/>
    <n v="72"/>
    <s v="LSN"/>
    <m/>
  </r>
  <r>
    <x v="1831"/>
    <s v="Stabillo TF Mini 105(4)"/>
    <n v="1"/>
    <s v="2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billotfmini10542lsuntana"/>
    <n v="2"/>
    <s v="LSN"/>
    <m/>
  </r>
  <r>
    <x v="0"/>
    <s v="Stabillo TF-1145 Live Colour Pastel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n v="60"/>
    <s v="LSN"/>
    <m/>
  </r>
  <r>
    <x v="0"/>
    <s v="Stabillo TF-1147 (5W)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tf11475w60lsnuntana"/>
    <n v="60"/>
    <s v="LSN"/>
    <m/>
  </r>
  <r>
    <x v="0"/>
    <s v="Stabillo TF-610"/>
    <n v="0"/>
    <s v="24 BOX (24 PCS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tf61024box24pcsuntana"/>
    <n v="24"/>
    <s v="BOX"/>
    <s v="(24"/>
  </r>
  <r>
    <x v="0"/>
    <s v="Stabillo TF-616"/>
    <n v="0"/>
    <s v="32 PAK (24 PCS)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tf61632pak24pcsuntana"/>
    <n v="32"/>
    <s v="PAK"/>
    <s v="(24"/>
  </r>
  <r>
    <x v="0"/>
    <s v="Stabillo TZ 8001"/>
    <n v="0"/>
    <s v="144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tz8001144lsnuntana"/>
    <n v="144"/>
    <s v="LSN"/>
    <m/>
  </r>
  <r>
    <x v="1832"/>
    <s v="Stabillo WT-7002 (@ 10pc) Executive"/>
    <n v="5"/>
    <s v="96 box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n v="96"/>
    <s v="BOX"/>
    <m/>
  </r>
  <r>
    <x v="0"/>
    <s v="Stabillo XDM MH 545 (48 pc)"/>
    <n v="0"/>
    <s v="12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xdmmh54548pc12boxuntana"/>
    <n v="12"/>
    <s v="BOX"/>
    <m/>
  </r>
  <r>
    <x v="0"/>
    <s v="Stabillo ZRM 103 kuning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lozrm103kuning60lsnuntana"/>
    <n v="60"/>
    <s v="LSN"/>
    <m/>
  </r>
  <r>
    <x v="0"/>
    <s v="Stabilo Debozz SB 007"/>
    <n v="1"/>
    <s v="864 PCS"/>
    <n v="0"/>
    <n v="1"/>
    <n v="0"/>
    <m/>
    <n v="0"/>
    <n v="0"/>
    <n v="-1"/>
    <n v="-1"/>
    <n v="0"/>
    <m/>
    <s v=""/>
    <n v="0"/>
    <m/>
    <s v=""/>
    <n v="0"/>
    <m/>
    <s v=""/>
    <n v="0"/>
    <m/>
    <s v=""/>
    <n v="0"/>
    <m/>
    <s v="stabilodebozzsb007864pcsuntana"/>
    <n v="864"/>
    <s v="PCS"/>
    <m/>
  </r>
  <r>
    <x v="0"/>
    <s v="Stabilo TF 616"/>
    <n v="0"/>
    <s v="32 PA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bilotf61632pakuntana"/>
    <n v="32"/>
    <s v="PAK"/>
    <m/>
  </r>
  <r>
    <x v="1833"/>
    <s v="Stamp Flash Pkc"/>
    <n v="7"/>
    <s v="6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stampflashpkc60lsuntana"/>
    <n v="60"/>
    <s v="LSN"/>
    <m/>
  </r>
  <r>
    <x v="1834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m/>
    <m/>
    <m/>
  </r>
  <r>
    <x v="1835"/>
    <s v="Stamp Set 340-02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mpset3400260lsuntana"/>
    <n v="60"/>
    <s v="LSN"/>
    <m/>
  </r>
  <r>
    <x v="0"/>
    <s v="Stampad 1000 G"/>
    <n v="0"/>
    <s v="3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1000g320pcuntana"/>
    <n v="320"/>
    <s v="PCS"/>
    <m/>
  </r>
  <r>
    <x v="0"/>
    <s v="Stampad Deboz DB 03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debozdb0312lsuntana"/>
    <n v="12"/>
    <s v="LSN"/>
    <m/>
  </r>
  <r>
    <x v="0"/>
    <s v="Stampad Fancy 25090"/>
    <n v="0"/>
    <s v="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fancy2509020boxuntana"/>
    <n v="20"/>
    <s v="BOX"/>
    <m/>
  </r>
  <r>
    <x v="1836"/>
    <s v="Stampad Hero B"/>
    <n v="9"/>
    <s v="20 LSN"/>
    <n v="7"/>
    <n v="9"/>
    <m/>
    <m/>
    <n v="0"/>
    <n v="0"/>
    <s v=""/>
    <n v="0"/>
    <n v="9"/>
    <n v="7"/>
    <n v="-2"/>
    <n v="7"/>
    <m/>
    <s v=""/>
    <n v="7"/>
    <m/>
    <s v=""/>
    <n v="7"/>
    <m/>
    <s v=""/>
    <n v="7"/>
    <m/>
    <s v="stampadherob20lsnuntana"/>
    <n v="20"/>
    <s v="LSN"/>
    <m/>
  </r>
  <r>
    <x v="1837"/>
    <s v="Stampad Hero k"/>
    <n v="18"/>
    <s v="24 ls"/>
    <n v="17"/>
    <n v="18"/>
    <m/>
    <m/>
    <n v="0"/>
    <n v="0"/>
    <s v=""/>
    <n v="0"/>
    <n v="18"/>
    <n v="17"/>
    <n v="-1"/>
    <n v="17"/>
    <m/>
    <s v=""/>
    <n v="17"/>
    <m/>
    <s v=""/>
    <n v="17"/>
    <m/>
    <s v=""/>
    <n v="17"/>
    <m/>
    <s v="stampadherok24lsuntana"/>
    <n v="24"/>
    <s v="LSN"/>
    <m/>
  </r>
  <r>
    <x v="0"/>
    <s v="Stampad Hero no 2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herono220lsuntana"/>
    <n v="20"/>
    <s v="LSN"/>
    <m/>
  </r>
  <r>
    <x v="0"/>
    <s v="Stampad KS DB HD 2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ksdbhd212lsuntana"/>
    <n v="12"/>
    <s v="LSN"/>
    <m/>
  </r>
  <r>
    <x v="0"/>
    <s v="Stampad Set Y2 1603 H"/>
    <n v="0"/>
    <s v="256 SET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mpadsety21603h256setuntana"/>
    <n v="256"/>
    <s v="SET"/>
    <m/>
  </r>
  <r>
    <x v="1838"/>
    <s v="Standart Bk V Tech no 7"/>
    <n v="63"/>
    <s v="60 pc"/>
    <n v="63"/>
    <n v="63"/>
    <m/>
    <m/>
    <n v="0"/>
    <n v="0"/>
    <s v=""/>
    <n v="0"/>
    <n v="63"/>
    <m/>
    <s v=""/>
    <n v="63"/>
    <m/>
    <s v=""/>
    <n v="63"/>
    <m/>
    <s v=""/>
    <n v="63"/>
    <m/>
    <s v=""/>
    <n v="63"/>
    <m/>
    <s v="standartbkvtechno760pcuntana"/>
    <n v="60"/>
    <s v="PCS"/>
    <m/>
  </r>
  <r>
    <x v="1839"/>
    <s v="Standart Bk V-tec ST-065/ 6.5"/>
    <n v="38"/>
    <s v="60 SET"/>
    <n v="38"/>
    <n v="38"/>
    <m/>
    <m/>
    <n v="0"/>
    <n v="0"/>
    <s v=""/>
    <n v="0"/>
    <n v="38"/>
    <m/>
    <s v=""/>
    <n v="38"/>
    <m/>
    <s v=""/>
    <n v="38"/>
    <m/>
    <s v=""/>
    <n v="38"/>
    <m/>
    <s v=""/>
    <n v="38"/>
    <m/>
    <s v="standartbkvtecst0656560setuntana"/>
    <n v="60"/>
    <s v="SET"/>
    <m/>
  </r>
  <r>
    <x v="0"/>
    <s v="Stapler Achuna 110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plerachuna11048lsuntana"/>
    <n v="48"/>
    <s v="LSN"/>
    <m/>
  </r>
  <r>
    <x v="1840"/>
    <s v="Stapler HD 10 (STHD 10)"/>
    <n v="4"/>
    <s v="25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aplerhd10sthd1025lsuntana"/>
    <n v="25"/>
    <s v="LSN"/>
    <m/>
  </r>
  <r>
    <x v="1841"/>
    <s v="Stapler Rapid Soon"/>
    <n v="1"/>
    <s v="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plerrapidsoon20pcuntana"/>
    <n v="20"/>
    <s v="PCS"/>
    <m/>
  </r>
  <r>
    <x v="0"/>
    <s v="Stapler SDI 1104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plersdi110430lsnuntana"/>
    <n v="30"/>
    <s v="LSN"/>
    <m/>
  </r>
  <r>
    <x v="0"/>
    <s v="Stapler V Tech HD 10NR"/>
    <n v="0"/>
    <s v="3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aplervtechhd10nr360pcuntana"/>
    <n v="360"/>
    <s v="PCS"/>
    <m/>
  </r>
  <r>
    <x v="1842"/>
    <s v="Stapler V Tech HD 45L"/>
    <n v="2"/>
    <s v="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aplervtechhd45l40pcuntana"/>
    <n v="40"/>
    <s v="PCS"/>
    <m/>
  </r>
  <r>
    <x v="1843"/>
    <s v="Stapler V Tech HDZ 10M"/>
    <n v="4"/>
    <s v="7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aplervtechhdz10m720pcuntana"/>
    <n v="720"/>
    <s v="PCS"/>
    <m/>
  </r>
  <r>
    <x v="1844"/>
    <s v="Stapler V Tech MOD-10"/>
    <n v="7"/>
    <s v="36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staplervtechmod10360pcuntana"/>
    <n v="360"/>
    <s v="PCS"/>
    <m/>
  </r>
  <r>
    <x v="1845"/>
    <s v="Stapler V Tech MOD-10M"/>
    <n v="3"/>
    <s v="7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aplervtechmod10m720pcuntana"/>
    <n v="720"/>
    <s v="PCS"/>
    <m/>
  </r>
  <r>
    <x v="1846"/>
    <s v="Stapler V Tech MOD-45M"/>
    <n v="6"/>
    <s v="48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taplervtechmod45m480pcuntana"/>
    <n v="480"/>
    <s v="PCS"/>
    <m/>
  </r>
  <r>
    <x v="1847"/>
    <s v="Stapler V Tech NR 10"/>
    <n v="8"/>
    <s v="36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staplervtechnr10360pcuntana"/>
    <n v="360"/>
    <s v="PCS"/>
    <m/>
  </r>
  <r>
    <x v="1848"/>
    <s v="Stapler V Tech Standy 10"/>
    <n v="1"/>
    <s v="24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plervtechstandy10240pcuntana"/>
    <n v="240"/>
    <s v="PCS"/>
    <m/>
  </r>
  <r>
    <x v="1849"/>
    <s v="Stationery Box Fy 03 Hp"/>
    <n v="1"/>
    <s v="1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ationeryboxfy03hp16lsuntana"/>
    <n v="16"/>
    <s v="LSN"/>
    <m/>
  </r>
  <r>
    <x v="1850"/>
    <s v="Stempel SK 1602"/>
    <n v="8"/>
    <s v="30 box"/>
    <n v="2"/>
    <n v="8"/>
    <n v="2"/>
    <m/>
    <n v="0"/>
    <n v="0"/>
    <n v="-6"/>
    <n v="-6"/>
    <n v="2"/>
    <m/>
    <s v=""/>
    <n v="2"/>
    <m/>
    <s v=""/>
    <n v="2"/>
    <m/>
    <s v=""/>
    <n v="2"/>
    <m/>
    <s v=""/>
    <n v="2"/>
    <m/>
    <s v="stempelsk160230boxuntana"/>
    <n v="432"/>
    <s v="PCS"/>
    <m/>
  </r>
  <r>
    <x v="1851"/>
    <s v="Stempel SK 849K"/>
    <n v="8"/>
    <s v="360 pc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stempelsk849k360pcuntana"/>
    <n v="360"/>
    <s v="PCS"/>
    <m/>
  </r>
  <r>
    <x v="1852"/>
    <s v="Stick note 654 4C"/>
    <n v="6"/>
    <s v="60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ticknote6544c600pcuntana"/>
    <n v="600"/>
    <s v="PCS"/>
    <m/>
  </r>
  <r>
    <x v="1853"/>
    <s v="Stick Note DF AO 3L (garis)"/>
    <n v="12"/>
    <s v="384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sticknotedfao3lgaris384pcuntana"/>
    <n v="384"/>
    <s v="PCS"/>
    <m/>
  </r>
  <r>
    <x v="0"/>
    <s v="Stick note holo plastik 9083"/>
    <n v="0"/>
    <n v="18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holoplastik90831800untana"/>
    <n v="1800"/>
    <s v="PCS"/>
    <m/>
  </r>
  <r>
    <x v="1854"/>
    <s v="Stick note KC 5830"/>
    <n v="8"/>
    <n v="16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sticknotekc58301600untana"/>
    <n v="1600"/>
    <s v="PCS"/>
    <m/>
  </r>
  <r>
    <x v="1855"/>
    <s v="Stick Note plastik 112"/>
    <n v="1"/>
    <s v="144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noteplastik1121440pcuntana"/>
    <n v="1440"/>
    <s v="PCS"/>
    <m/>
  </r>
  <r>
    <x v="0"/>
    <s v="Stick Note TF 010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tf010600untana"/>
    <n v="600"/>
    <s v="PCS"/>
    <m/>
  </r>
  <r>
    <x v="1856"/>
    <s v="Stick Note TF 0243"/>
    <n v="25"/>
    <s v="108 pc"/>
    <n v="25"/>
    <n v="25"/>
    <m/>
    <m/>
    <n v="0"/>
    <n v="0"/>
    <s v=""/>
    <n v="0"/>
    <n v="25"/>
    <m/>
    <s v=""/>
    <n v="25"/>
    <m/>
    <s v=""/>
    <n v="25"/>
    <m/>
    <s v=""/>
    <n v="25"/>
    <m/>
    <s v=""/>
    <n v="25"/>
    <m/>
    <s v="sticknotetf0243108pcuntana"/>
    <n v="108"/>
    <s v="PCS"/>
    <m/>
  </r>
  <r>
    <x v="0"/>
    <s v="Stick Note TF 0244 (400)"/>
    <n v="0"/>
    <s v="10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tf0244400108pcsuntana"/>
    <n v="108"/>
    <s v="PCS"/>
    <m/>
  </r>
  <r>
    <x v="1857"/>
    <s v="Stick Note TF 0244 (400lb)"/>
    <n v="1"/>
    <s v="108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notetf0244400lb108pcsuntana"/>
    <n v="108"/>
    <s v="PCS"/>
    <m/>
  </r>
  <r>
    <x v="0"/>
    <s v="Stick Note TF 0245-8C (400)"/>
    <n v="1"/>
    <s v="108 PCS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sticknotetf02458c400108pcsuntana"/>
    <n v="108"/>
    <s v="PCS"/>
    <m/>
  </r>
  <r>
    <x v="0"/>
    <s v="Stick Note TF 0246"/>
    <n v="0"/>
    <s v="108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tf0246108pcsuntana"/>
    <n v="108"/>
    <s v="PCS"/>
    <m/>
  </r>
  <r>
    <x v="0"/>
    <s v="Stick Note TF 654 5C"/>
    <n v="0"/>
    <s v="3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tf6545c300pcuntana"/>
    <n v="300"/>
    <s v="PCS"/>
    <m/>
  </r>
  <r>
    <x v="0"/>
    <s v="Stick Note TF 654-8c"/>
    <n v="0"/>
    <n v="3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notetf6548c300untana"/>
    <n v="300"/>
    <s v="PCS"/>
    <m/>
  </r>
  <r>
    <x v="0"/>
    <s v="Stick Transparant MH (Wi WW01) Balon"/>
    <n v="0"/>
    <n v="1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transparantmhwiww01balon100untana"/>
    <n v="100"/>
    <s v="PCS"/>
    <m/>
  </r>
  <r>
    <x v="0"/>
    <s v="Sticker 2U 501-520"/>
    <n v="0"/>
    <s v="5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cker2u501520500pcuntana"/>
    <n v="500"/>
    <s v="PCS"/>
    <m/>
  </r>
  <r>
    <x v="1858"/>
    <s v="Sticker Book Seal 500 (1x90)"/>
    <n v="2"/>
    <s v="20 card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ckerbookseal5001x9020carduntana"/>
    <n v="20"/>
    <s v="CAD"/>
    <m/>
  </r>
  <r>
    <x v="1859"/>
    <s v="Sticker JB 96"/>
    <n v="1"/>
    <s v="2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erjb962000pcuntana"/>
    <n v="2000"/>
    <s v="PCS"/>
    <m/>
  </r>
  <r>
    <x v="1860"/>
    <s v="Sticker Nama Disney (blm jadi) 1 pak 2pc"/>
    <n v="4"/>
    <s v="8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n v="800"/>
    <s v="PCS"/>
    <m/>
  </r>
  <r>
    <x v="1861"/>
    <s v="Sticker TWM 1001-1012"/>
    <n v="3"/>
    <n v="48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ckertwm10011012480untana"/>
    <n v="480"/>
    <s v="PCS"/>
    <m/>
  </r>
  <r>
    <x v="1862"/>
    <s v="Sticker WTP Timbul 4 Design (@ 30pc)"/>
    <n v="1"/>
    <s v="252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n v="2520"/>
    <s v="PCS"/>
    <m/>
  </r>
  <r>
    <x v="1863"/>
    <s v="StickerRom Decor 2FXH 8011-8019"/>
    <n v="1"/>
    <n v="24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n v="2400"/>
    <s v="PCS"/>
    <m/>
  </r>
  <r>
    <x v="1864"/>
    <s v="StickerRom Decor FHD 001-012"/>
    <n v="1"/>
    <s v="5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ckerromdecorfhd001012500pcuntana"/>
    <n v="500"/>
    <s v="PCS"/>
    <m/>
  </r>
  <r>
    <x v="1865"/>
    <s v="StickerRom Decor Ok V 025-032"/>
    <n v="4"/>
    <n v="8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ckerromdecorokv025032800untana"/>
    <n v="800"/>
    <s v="PCS"/>
    <m/>
  </r>
  <r>
    <x v="1866"/>
    <s v="StickerRom Decor SC 1001-08/"/>
    <n v="4"/>
    <n v="8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ckerromdecorsc100108800untana"/>
    <n v="800"/>
    <s v="PCS"/>
    <m/>
  </r>
  <r>
    <x v="1867"/>
    <s v="Stip 002 Bunga Beauty (1 card=12)"/>
    <n v="4"/>
    <s v="100 card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p002bungabeauty1card=12100carduntana"/>
    <n v="100"/>
    <s v="CAD"/>
    <m/>
  </r>
  <r>
    <x v="0"/>
    <s v="Stip 1402 Sepak bola (36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1402sepakbola3640boxuntana"/>
    <n v="40"/>
    <s v="BOX"/>
    <m/>
  </r>
  <r>
    <x v="1868"/>
    <s v="Stip 2115"/>
    <n v="2"/>
    <s v="3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p211530lsuntana"/>
    <n v="30"/>
    <s v="LSN"/>
    <m/>
  </r>
  <r>
    <x v="1869"/>
    <s v="Stip 2819 Monochi (30 pc) Boneka coklat"/>
    <n v="2"/>
    <s v="2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p2819monochi30pcbonekacoklat20boxuntana"/>
    <n v="20"/>
    <s v="BOX"/>
    <m/>
  </r>
  <r>
    <x v="1870"/>
    <s v="Stip 3901 PR"/>
    <n v="2"/>
    <s v="4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p3901pr40boxuntana"/>
    <n v="40"/>
    <s v="BOX"/>
    <m/>
  </r>
  <r>
    <x v="0"/>
    <s v="Stip 4005 (1x40)"/>
    <n v="0"/>
    <s v="3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40051x4030boxuntana"/>
    <n v="30"/>
    <s v="BOX"/>
    <m/>
  </r>
  <r>
    <x v="1871"/>
    <s v="Stip 5218 Monster (1 Box=32)"/>
    <n v="11"/>
    <s v="20 Dos"/>
    <n v="4"/>
    <n v="11"/>
    <m/>
    <m/>
    <n v="0"/>
    <n v="0"/>
    <s v=""/>
    <n v="0"/>
    <n v="11"/>
    <n v="4"/>
    <n v="-7"/>
    <n v="4"/>
    <m/>
    <s v=""/>
    <n v="4"/>
    <m/>
    <s v=""/>
    <n v="4"/>
    <m/>
    <s v=""/>
    <n v="4"/>
    <m/>
    <s v="stip5218monster1box=3220dosuntana"/>
    <n v="20"/>
    <s v="DOS"/>
    <m/>
  </r>
  <r>
    <x v="1872"/>
    <s v="Stip 5220 Boneka (1 Box=36)"/>
    <n v="11"/>
    <s v="20 Dos"/>
    <n v="5"/>
    <n v="11"/>
    <m/>
    <m/>
    <n v="0"/>
    <n v="0"/>
    <s v=""/>
    <n v="0"/>
    <n v="11"/>
    <n v="5"/>
    <n v="-6"/>
    <n v="5"/>
    <m/>
    <s v=""/>
    <n v="5"/>
    <m/>
    <s v=""/>
    <n v="5"/>
    <m/>
    <s v=""/>
    <n v="5"/>
    <m/>
    <s v="stip5220boneka1box=3620dosuntana"/>
    <n v="20"/>
    <s v="DOS"/>
    <m/>
  </r>
  <r>
    <x v="1873"/>
    <s v="Stip 5221 Ninja (1 Box=36)"/>
    <n v="8"/>
    <s v="20 Dos"/>
    <n v="5"/>
    <n v="8"/>
    <m/>
    <m/>
    <n v="0"/>
    <n v="0"/>
    <s v=""/>
    <n v="0"/>
    <n v="8"/>
    <n v="5"/>
    <n v="-3"/>
    <n v="5"/>
    <m/>
    <s v=""/>
    <n v="5"/>
    <m/>
    <s v=""/>
    <n v="5"/>
    <m/>
    <s v=""/>
    <n v="5"/>
    <m/>
    <s v="stip5221ninja1box=3620dosuntana"/>
    <n v="20"/>
    <s v="DOS"/>
    <m/>
  </r>
  <r>
    <x v="1874"/>
    <s v="Stip 6171"/>
    <n v="4"/>
    <s v="16 box"/>
    <n v="3"/>
    <n v="4"/>
    <m/>
    <m/>
    <n v="0"/>
    <n v="0"/>
    <s v=""/>
    <n v="0"/>
    <n v="4"/>
    <n v="3"/>
    <n v="-1"/>
    <n v="3"/>
    <m/>
    <s v=""/>
    <n v="3"/>
    <m/>
    <s v=""/>
    <n v="3"/>
    <m/>
    <s v=""/>
    <n v="3"/>
    <m/>
    <s v="stip617116boxuntana"/>
    <n v="16"/>
    <s v="BOX"/>
    <m/>
  </r>
  <r>
    <x v="1875"/>
    <s v="Stip 6180"/>
    <n v="5"/>
    <s v="16 box"/>
    <n v="2"/>
    <n v="5"/>
    <m/>
    <m/>
    <n v="0"/>
    <n v="0"/>
    <s v=""/>
    <n v="0"/>
    <n v="5"/>
    <n v="2"/>
    <n v="-3"/>
    <n v="2"/>
    <m/>
    <s v=""/>
    <n v="2"/>
    <m/>
    <s v=""/>
    <n v="2"/>
    <m/>
    <s v=""/>
    <n v="2"/>
    <m/>
    <s v="stip618016boxuntana"/>
    <n v="16"/>
    <s v="BOX"/>
    <m/>
  </r>
  <r>
    <x v="1876"/>
    <s v="Stip 6195"/>
    <n v="7"/>
    <s v="20 box"/>
    <n v="6"/>
    <n v="7"/>
    <m/>
    <m/>
    <n v="0"/>
    <n v="0"/>
    <s v=""/>
    <n v="0"/>
    <n v="7"/>
    <n v="6"/>
    <n v="-1"/>
    <n v="6"/>
    <m/>
    <s v=""/>
    <n v="6"/>
    <m/>
    <s v=""/>
    <n v="6"/>
    <m/>
    <s v=""/>
    <n v="6"/>
    <m/>
    <s v="stip619520boxuntana"/>
    <n v="20"/>
    <s v="BOX"/>
    <m/>
  </r>
  <r>
    <x v="1877"/>
    <s v="Stip 6213"/>
    <n v="8"/>
    <s v="16 box"/>
    <n v="7"/>
    <n v="8"/>
    <m/>
    <m/>
    <n v="0"/>
    <n v="0"/>
    <s v=""/>
    <n v="0"/>
    <n v="8"/>
    <n v="7"/>
    <n v="-1"/>
    <n v="7"/>
    <m/>
    <s v=""/>
    <n v="7"/>
    <m/>
    <s v=""/>
    <n v="7"/>
    <m/>
    <s v=""/>
    <n v="7"/>
    <m/>
    <s v="stip621316boxuntana"/>
    <n v="16"/>
    <s v="BOX"/>
    <m/>
  </r>
  <r>
    <x v="1878"/>
    <s v="Stip 6219"/>
    <n v="7"/>
    <s v="20 box"/>
    <n v="4"/>
    <n v="7"/>
    <m/>
    <m/>
    <n v="0"/>
    <n v="0"/>
    <s v=""/>
    <n v="0"/>
    <n v="7"/>
    <n v="4"/>
    <n v="-3"/>
    <n v="4"/>
    <m/>
    <s v=""/>
    <n v="4"/>
    <m/>
    <s v=""/>
    <n v="4"/>
    <m/>
    <s v=""/>
    <n v="4"/>
    <m/>
    <s v="stip621920boxuntana"/>
    <n v="20"/>
    <s v="BOX"/>
    <m/>
  </r>
  <r>
    <x v="0"/>
    <s v="Stip 8904"/>
    <n v="0"/>
    <s v="24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890424boxuntana"/>
    <n v="24"/>
    <s v="BOX"/>
    <m/>
  </r>
  <r>
    <x v="1879"/>
    <s v="Stip 943 Kotak (1 Box=24)"/>
    <n v="9"/>
    <s v="30 box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stip943kotak1box=2430boxuntana"/>
    <n v="30"/>
    <s v="BOX"/>
    <m/>
  </r>
  <r>
    <x v="1880"/>
    <s v="Stip 944 Botol (1 Box=32)"/>
    <n v="1"/>
    <s v="3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944botol1box=3230boxuntana"/>
    <n v="30"/>
    <s v="BOX"/>
    <m/>
  </r>
  <r>
    <x v="0"/>
    <s v="Stip A 032 bentuk Shaun (1x24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a032bentukshaun1x2440boxuntana"/>
    <n v="40"/>
    <s v="BOX"/>
    <m/>
  </r>
  <r>
    <x v="1881"/>
    <s v="Stip A 037 Smurf"/>
    <n v="3"/>
    <s v="4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a037smurf40boxuntana"/>
    <n v="40"/>
    <s v="BOX"/>
    <m/>
  </r>
  <r>
    <x v="1882"/>
    <s v="Stip A 081-082"/>
    <n v="4"/>
    <s v="4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pa08108248boxuntana"/>
    <n v="48"/>
    <s v="BOX"/>
    <m/>
  </r>
  <r>
    <x v="1883"/>
    <s v="Stip A 086 Apple (1x20)"/>
    <n v="12"/>
    <s v="40 ta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stipa086apple1x2040tasuntana"/>
    <n v="40"/>
    <s v="TAS"/>
    <m/>
  </r>
  <r>
    <x v="1884"/>
    <s v="Stip A 089 Kupu2 (1x18)"/>
    <n v="7"/>
    <s v="45 ta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stipa089kupu21x1845tasuntana"/>
    <n v="45"/>
    <s v="TAS"/>
    <m/>
  </r>
  <r>
    <x v="1885"/>
    <s v="Stip A 090 WTP (1x24)"/>
    <n v="11"/>
    <s v="40 tas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stipa090wtp1x2440tasuntana"/>
    <n v="40"/>
    <s v="TAS"/>
    <m/>
  </r>
  <r>
    <x v="1886"/>
    <s v="Stip A 091-092 (1x48)"/>
    <n v="4"/>
    <s v="48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pa0910921x4848boxuntana"/>
    <n v="48"/>
    <s v="BOX"/>
    <m/>
  </r>
  <r>
    <x v="1887"/>
    <s v="Stip A 093 WTP (1x12)"/>
    <n v="15"/>
    <s v="30 box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stipa093wtp1x1230boxuntana"/>
    <n v="30"/>
    <s v="BOX"/>
    <m/>
  </r>
  <r>
    <x v="1888"/>
    <s v="Stip A 098 Boneka (1x40)"/>
    <n v="3"/>
    <s v="2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a098boneka1x4020boxuntana"/>
    <n v="20"/>
    <s v="BOX"/>
    <m/>
  </r>
  <r>
    <x v="1889"/>
    <s v="Stip Abjad Disney (26)"/>
    <n v="1"/>
    <s v="8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abjaddisney2680boxuntana"/>
    <n v="80"/>
    <s v="BOX"/>
    <m/>
  </r>
  <r>
    <x v="1890"/>
    <s v="Stip bentuk love warna K 6934 (120)"/>
    <n v="3"/>
    <s v="24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n v="240"/>
    <s v="LSN"/>
    <m/>
  </r>
  <r>
    <x v="1891"/>
    <s v="Stip BF 109"/>
    <n v="2"/>
    <s v="32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pbf1093200pcuntana"/>
    <n v="3200"/>
    <s v="PCS"/>
    <m/>
  </r>
  <r>
    <x v="0"/>
    <s v="Stip Boneka salju 6219"/>
    <n v="0"/>
    <s v="2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bonekasalju621920boxuntana"/>
    <n v="20"/>
    <s v="BOX"/>
    <m/>
  </r>
  <r>
    <x v="1892"/>
    <s v="Stip Brush C14-228 (48)"/>
    <n v="4"/>
    <s v="96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stipbrushc142284896lsuntana"/>
    <n v="96"/>
    <s v="LSN"/>
    <m/>
  </r>
  <r>
    <x v="1893"/>
    <s v="Stip Collen (36)"/>
    <n v="2"/>
    <s v="48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stipcollen3648boxuntana"/>
    <n v="48"/>
    <s v="BOX"/>
    <m/>
  </r>
  <r>
    <x v="0"/>
    <s v="Stip DBH B40"/>
    <n v="0"/>
    <s v="2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dbhb402000pcsuntana"/>
    <n v="2000"/>
    <s v="PCS"/>
    <m/>
  </r>
  <r>
    <x v="1894"/>
    <s v="Stip Debozz 40 Putih"/>
    <n v="1"/>
    <n v="5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debozz40putih50untana"/>
    <n v="50"/>
    <s v="PCS"/>
    <m/>
  </r>
  <r>
    <x v="0"/>
    <s v="Stip Debozz DB B20 putih"/>
    <n v="0"/>
    <s v="5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debozzdbb20putih50boxuntana"/>
    <n v="50"/>
    <s v="BOX"/>
    <m/>
  </r>
  <r>
    <x v="0"/>
    <s v="Stip Debozz DB B40 P"/>
    <n v="0"/>
    <s v="5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debozzdbb40p50boxuntana"/>
    <n v="50"/>
    <s v="BOX"/>
    <m/>
  </r>
  <r>
    <x v="1895"/>
    <s v="Stip Doraemon 0931 (24)"/>
    <n v="6"/>
    <s v="40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stipdoraemon09312440boxuntana"/>
    <n v="40"/>
    <s v="BOX"/>
    <m/>
  </r>
  <r>
    <x v="0"/>
    <s v="Stip ER 02c ZRM"/>
    <n v="0"/>
    <s v="4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er02czrm40pkuntana"/>
    <n v="40"/>
    <s v="PAK"/>
    <m/>
  </r>
  <r>
    <x v="1896"/>
    <s v="Stip ER 1318 minion (30)"/>
    <n v="3"/>
    <s v="4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er1318minion3040boxuntana"/>
    <n v="40"/>
    <s v="BOX"/>
    <m/>
  </r>
  <r>
    <x v="1897"/>
    <s v="Stip ER 2065 lapis 1 box 24"/>
    <n v="1"/>
    <s v="8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er2065lapis1box2480boxuntana"/>
    <n v="80"/>
    <s v="BOX"/>
    <m/>
  </r>
  <r>
    <x v="1898"/>
    <s v="Stip girls pjg Ky H 8113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girlspjgkyh811324boxuntana"/>
    <n v="24"/>
    <s v="BOX"/>
    <m/>
  </r>
  <r>
    <x v="1899"/>
    <s v="Stip HK besar 6764 (60)"/>
    <n v="46"/>
    <s v="120 ls"/>
    <n v="46"/>
    <n v="46"/>
    <m/>
    <m/>
    <n v="0"/>
    <n v="0"/>
    <s v=""/>
    <n v="0"/>
    <n v="46"/>
    <m/>
    <s v=""/>
    <n v="46"/>
    <m/>
    <s v=""/>
    <n v="46"/>
    <m/>
    <s v=""/>
    <n v="46"/>
    <m/>
    <s v=""/>
    <n v="46"/>
    <m/>
    <s v="stiphkbesar676460120lsuntana"/>
    <n v="120"/>
    <s v="LSN"/>
    <m/>
  </r>
  <r>
    <x v="1900"/>
    <s v="Stip HK K 6762 (120 pc) BLK"/>
    <n v="47"/>
    <s v="240 ls"/>
    <n v="47"/>
    <n v="47"/>
    <m/>
    <m/>
    <n v="0"/>
    <n v="0"/>
    <s v=""/>
    <n v="0"/>
    <n v="47"/>
    <m/>
    <s v=""/>
    <n v="47"/>
    <m/>
    <s v=""/>
    <n v="47"/>
    <m/>
    <s v=""/>
    <n v="47"/>
    <m/>
    <s v=""/>
    <n v="47"/>
    <m/>
    <s v="stiphkk6762120pcblk240lsuntana"/>
    <n v="240"/>
    <s v="LSN"/>
    <m/>
  </r>
  <r>
    <x v="0"/>
    <s v="Stip Jersey putih"/>
    <n v="0"/>
    <s v="60 pk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jerseyputih60pkuntana"/>
    <n v="60"/>
    <s v="PAK"/>
    <m/>
  </r>
  <r>
    <x v="0"/>
    <s v="Stip Jumbo 1038 Big Hero"/>
    <n v="0"/>
    <s v="3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jumbo1038bighero30boxuntana"/>
    <n v="30"/>
    <s v="BOX"/>
    <m/>
  </r>
  <r>
    <x v="0"/>
    <s v="Stip Jumbo Disney 4710 (24)"/>
    <n v="0"/>
    <s v="40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jumbodisney47102440boxuntana"/>
    <n v="40"/>
    <s v="BOX"/>
    <m/>
  </r>
  <r>
    <x v="1901"/>
    <s v="Stip JX-99002 Set + Asahan Apple bear (24 pc)"/>
    <n v="3"/>
    <s v="2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jx99002setasahanapplebear24pc20boxuntana"/>
    <n v="20"/>
    <s v="BOX"/>
    <m/>
  </r>
  <r>
    <x v="0"/>
    <s v="Stip JX-99009 Kursi goyang (24 pc)"/>
    <n v="0"/>
    <s v="3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jx99009kursigoyang24pc36boxuntana"/>
    <n v="36"/>
    <s v="BOX"/>
    <m/>
  </r>
  <r>
    <x v="1902"/>
    <s v="Stip Kucing 6171/ Robot 6193"/>
    <n v="1"/>
    <s v="16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kucing6171robot619316boxuntana"/>
    <n v="16"/>
    <s v="BOX"/>
    <m/>
  </r>
  <r>
    <x v="1903"/>
    <s v="Stip Matahari 0025"/>
    <n v="3"/>
    <s v="100 disp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matahari0025100dispuntana"/>
    <n v="100"/>
    <s v="DISP"/>
    <m/>
  </r>
  <r>
    <x v="1904"/>
    <s v="Stip Minion (36)"/>
    <n v="29"/>
    <s v="40 box"/>
    <n v="29"/>
    <n v="29"/>
    <m/>
    <m/>
    <n v="0"/>
    <n v="0"/>
    <s v=""/>
    <n v="0"/>
    <n v="29"/>
    <m/>
    <s v=""/>
    <n v="29"/>
    <m/>
    <s v=""/>
    <n v="29"/>
    <m/>
    <s v=""/>
    <n v="29"/>
    <m/>
    <s v=""/>
    <n v="29"/>
    <m/>
    <s v="stipminion3640boxuntana"/>
    <n v="40"/>
    <s v="BOX"/>
    <m/>
  </r>
  <r>
    <x v="1905"/>
    <s v="Stip minion 1316/ 17 (36)"/>
    <n v="29"/>
    <s v="40 pak"/>
    <n v="29"/>
    <n v="29"/>
    <m/>
    <m/>
    <n v="0"/>
    <n v="0"/>
    <s v=""/>
    <n v="0"/>
    <n v="29"/>
    <m/>
    <s v=""/>
    <n v="29"/>
    <m/>
    <s v=""/>
    <n v="29"/>
    <m/>
    <s v=""/>
    <n v="29"/>
    <m/>
    <s v=""/>
    <n v="29"/>
    <m/>
    <s v="stipminion1316173640pakuntana"/>
    <n v="40"/>
    <s v="PAK"/>
    <m/>
  </r>
  <r>
    <x v="1906"/>
    <s v="Stip Minion 6763 (120) K"/>
    <n v="36"/>
    <s v="240 ls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stipminion6763120k240lsuntana"/>
    <n v="240"/>
    <s v="LSN"/>
    <m/>
  </r>
  <r>
    <x v="1907"/>
    <s v="Stip Minion B 6765 (60)"/>
    <n v="60"/>
    <s v="120 ls"/>
    <n v="60"/>
    <n v="60"/>
    <m/>
    <m/>
    <n v="0"/>
    <n v="0"/>
    <s v=""/>
    <n v="0"/>
    <n v="60"/>
    <m/>
    <s v=""/>
    <n v="60"/>
    <m/>
    <s v=""/>
    <n v="60"/>
    <m/>
    <s v=""/>
    <n v="60"/>
    <m/>
    <s v=""/>
    <n v="60"/>
    <m/>
    <s v="stipminionb676560120lsuntana"/>
    <n v="120"/>
    <s v="LSN"/>
    <m/>
  </r>
  <r>
    <x v="1908"/>
    <s v="Stip MK-01 M Mouse (1x100)"/>
    <n v="1"/>
    <s v="2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mk01mmouse1x10020boxuntana"/>
    <n v="20"/>
    <s v="BOX"/>
    <m/>
  </r>
  <r>
    <x v="1909"/>
    <s v="Stip Monokurobo Oval (B) Mnk 828 (24)"/>
    <n v="8"/>
    <s v="80 box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n v="80"/>
    <s v="BOX"/>
    <m/>
  </r>
  <r>
    <x v="1910"/>
    <s v="Stip Monokurobo Oval (Tg) Mnk 827 (24)"/>
    <n v="3"/>
    <s v="8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n v="80"/>
    <s v="BOX"/>
    <m/>
  </r>
  <r>
    <x v="0"/>
    <s v="Stip MS 2078 + magic(36)"/>
    <n v="0"/>
    <s v="21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ms2078magic3621boxuntana"/>
    <n v="21"/>
    <s v="BOX"/>
    <m/>
  </r>
  <r>
    <x v="0"/>
    <s v="Stip P09/ 2pc (48)"/>
    <n v="0"/>
    <s v="48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p092pc4848boxuntana"/>
    <n v="48"/>
    <s v="BOX"/>
    <m/>
  </r>
  <r>
    <x v="1911"/>
    <s v="Stip RC 6008"/>
    <n v="19"/>
    <s v="64 BOX (24)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stiprc600864box24untana"/>
    <n v="64"/>
    <s v="BOX"/>
    <n v="-24"/>
  </r>
  <r>
    <x v="1912"/>
    <s v="Stip RC 6031 (48)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rc60314848boxuntana"/>
    <n v="48"/>
    <s v="BOX"/>
    <m/>
  </r>
  <r>
    <x v="0"/>
    <s v="Stip RC 6032"/>
    <n v="0"/>
    <s v="48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stiprc603248boxuntana"/>
    <n v="48"/>
    <s v="BOX"/>
    <m/>
  </r>
  <r>
    <x v="1913"/>
    <s v="Stip RC 6034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rc603448boxuntana"/>
    <n v="48"/>
    <s v="BOX"/>
    <m/>
  </r>
  <r>
    <x v="1914"/>
    <s v="Stip RC 6035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rc603548boxuntana"/>
    <n v="48"/>
    <s v="BOX"/>
    <m/>
  </r>
  <r>
    <x v="1915"/>
    <s v="Stip RC 6037"/>
    <n v="1"/>
    <s v="4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rc603748boxuntana"/>
    <n v="48"/>
    <s v="BOX"/>
    <m/>
  </r>
  <r>
    <x v="1916"/>
    <s v="Stip Sika 369 Besar"/>
    <n v="19"/>
    <s v="50 pk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stipsika369besar50pkuntana"/>
    <n v="50"/>
    <s v="PAK"/>
    <m/>
  </r>
  <r>
    <x v="1917"/>
    <s v="Stip TB 1602 (30)"/>
    <n v="19"/>
    <s v="75 ls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stiptb16023075lsuntana"/>
    <n v="75"/>
    <s v="LSN"/>
    <m/>
  </r>
  <r>
    <x v="1918"/>
    <s v="Stip TB 1605 (30)"/>
    <n v="49"/>
    <s v="1080 pc"/>
    <n v="49"/>
    <n v="49"/>
    <m/>
    <m/>
    <n v="0"/>
    <n v="0"/>
    <s v=""/>
    <n v="0"/>
    <n v="49"/>
    <m/>
    <s v=""/>
    <n v="49"/>
    <m/>
    <s v=""/>
    <n v="49"/>
    <m/>
    <s v=""/>
    <n v="49"/>
    <m/>
    <s v=""/>
    <n v="49"/>
    <m/>
    <s v="stiptb1605301080pcuntana"/>
    <n v="1080"/>
    <s v="PCS"/>
    <m/>
  </r>
  <r>
    <x v="1919"/>
    <s v="Stip TB 8000"/>
    <n v="31"/>
    <s v="30 box"/>
    <n v="31"/>
    <n v="31"/>
    <m/>
    <m/>
    <n v="0"/>
    <n v="0"/>
    <s v=""/>
    <n v="0"/>
    <n v="31"/>
    <m/>
    <s v=""/>
    <n v="31"/>
    <m/>
    <s v=""/>
    <n v="31"/>
    <m/>
    <s v=""/>
    <n v="31"/>
    <m/>
    <s v=""/>
    <n v="31"/>
    <m/>
    <s v="stiptb800030boxuntana"/>
    <n v="30"/>
    <s v="BOX"/>
    <m/>
  </r>
  <r>
    <x v="1920"/>
    <s v="Stip TB 8059"/>
    <n v="60"/>
    <s v="30 box"/>
    <n v="60"/>
    <n v="60"/>
    <m/>
    <m/>
    <n v="0"/>
    <n v="0"/>
    <s v=""/>
    <n v="0"/>
    <n v="60"/>
    <m/>
    <s v=""/>
    <n v="60"/>
    <m/>
    <s v=""/>
    <n v="60"/>
    <m/>
    <s v=""/>
    <n v="60"/>
    <m/>
    <s v=""/>
    <n v="60"/>
    <m/>
    <s v="stiptb805930boxuntana"/>
    <n v="30"/>
    <s v="BOX"/>
    <m/>
  </r>
  <r>
    <x v="1921"/>
    <s v="Stip TB 8066"/>
    <n v="28"/>
    <s v="30 box"/>
    <n v="28"/>
    <n v="28"/>
    <m/>
    <m/>
    <n v="0"/>
    <n v="0"/>
    <s v=""/>
    <n v="0"/>
    <n v="28"/>
    <m/>
    <s v=""/>
    <n v="28"/>
    <m/>
    <s v=""/>
    <n v="28"/>
    <m/>
    <s v=""/>
    <n v="28"/>
    <m/>
    <s v=""/>
    <n v="28"/>
    <m/>
    <s v="stiptb806630boxuntana"/>
    <n v="30"/>
    <s v="BOX"/>
    <m/>
  </r>
  <r>
    <x v="1922"/>
    <s v="Stip TB 9856 (30)"/>
    <n v="17"/>
    <s v="60 l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stiptb98563060lsuntana"/>
    <n v="60"/>
    <s v="LSN"/>
    <m/>
  </r>
  <r>
    <x v="1923"/>
    <s v="Stip TB 9865 (36)"/>
    <n v="7"/>
    <s v="6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stiptb98653660lsuntana"/>
    <n v="60"/>
    <s v="LSN"/>
    <m/>
  </r>
  <r>
    <x v="1924"/>
    <s v="Stip TB 9866 (60)"/>
    <n v="23"/>
    <s v="120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stiptb986660120lsuntana"/>
    <n v="120"/>
    <s v="LSN"/>
    <m/>
  </r>
  <r>
    <x v="1925"/>
    <s v="Stip Toples 134 (1x50) Panda"/>
    <n v="11"/>
    <s v="12 box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stiptoples1341x50panda12boxuntana"/>
    <n v="12"/>
    <s v="BOX"/>
    <m/>
  </r>
  <r>
    <x v="1926"/>
    <s v="Stip Trifello 300 B"/>
    <n v="1"/>
    <s v="5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trifello300b50boxuntana"/>
    <n v="50"/>
    <s v="BOX"/>
    <m/>
  </r>
  <r>
    <x v="1927"/>
    <s v="Stip Trifello TF-377 (@ 24)"/>
    <n v="3"/>
    <s v="40 box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stiptrifellotf377@2440boxuntana"/>
    <n v="40"/>
    <s v="BOX"/>
    <m/>
  </r>
  <r>
    <x v="1928"/>
    <s v="Stip+Asahan M-78 (30)"/>
    <n v="1"/>
    <s v="24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tipasahanm783024boxuntana"/>
    <n v="24"/>
    <s v="BOX"/>
    <m/>
  </r>
  <r>
    <x v="1929"/>
    <s v="Suling Trend 900 "/>
    <n v="1"/>
    <s v="24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sulingtrend90024lsuntana"/>
    <n v="24"/>
    <s v="LSN"/>
    <m/>
  </r>
  <r>
    <x v="1930"/>
    <s v="Suling Yamaha"/>
    <n v="10"/>
    <s v="60 PC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sulingyamaha60pcsuntana"/>
    <n v="60"/>
    <s v="PCS"/>
    <m/>
  </r>
  <r>
    <x v="1931"/>
    <s v="Super Box Topla TP/ SB"/>
    <n v="5"/>
    <s v="24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superboxtoplatpsb24pcuntana"/>
    <n v="24"/>
    <s v="PCS"/>
    <m/>
  </r>
  <r>
    <x v="1932"/>
    <s v="Tali Batik Putih B Alpindo"/>
    <n v="38"/>
    <s v="50 LSN"/>
    <n v="38"/>
    <n v="38"/>
    <m/>
    <m/>
    <n v="0"/>
    <n v="0"/>
    <s v=""/>
    <n v="0"/>
    <n v="38"/>
    <m/>
    <s v=""/>
    <n v="38"/>
    <m/>
    <s v=""/>
    <n v="38"/>
    <m/>
    <s v=""/>
    <n v="38"/>
    <m/>
    <s v=""/>
    <n v="38"/>
    <m/>
    <s v="talibatikputihbalpindo50lsnuntana"/>
    <n v="50"/>
    <s v="LSN"/>
    <m/>
  </r>
  <r>
    <x v="1933"/>
    <s v="Tali Batik Putih T Alpindo"/>
    <n v="17"/>
    <s v="50 LSN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talibatikputihtalpindo50lsnuntana"/>
    <n v="50"/>
    <s v="LSN"/>
    <m/>
  </r>
  <r>
    <x v="0"/>
    <s v="Tali cantol ht"/>
    <n v="0"/>
    <n v="6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cantolht600untana"/>
    <n v="600"/>
    <s v="PCS"/>
    <m/>
  </r>
  <r>
    <x v="0"/>
    <s v="Tali cantol plastik B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cantolplastikb5000untana"/>
    <n v="5000"/>
    <s v="PCS"/>
    <m/>
  </r>
  <r>
    <x v="0"/>
    <s v="Tali Cantol plastik M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cantolplastikm5000untana"/>
    <n v="5000"/>
    <s v="PCS"/>
    <m/>
  </r>
  <r>
    <x v="1934"/>
    <s v="Tali Cantol/ Id Plastik VA Hj/ Mr"/>
    <n v="2"/>
    <n v="100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licantolidplastikvahjmr10000untana"/>
    <n v="10000"/>
    <s v="PCS"/>
    <m/>
  </r>
  <r>
    <x v="1935"/>
    <s v="Tali Cantol/ Id Plastik VA Kn/ Br"/>
    <n v="2"/>
    <n v="100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licantolidplastikvaknbr10000untana"/>
    <n v="10000"/>
    <s v="PCS"/>
    <m/>
  </r>
  <r>
    <x v="0"/>
    <s v="Tali Cepit Cantol Ht (009)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cepitcantolht0095000untana"/>
    <n v="5000"/>
    <s v="PCS"/>
    <m/>
  </r>
  <r>
    <x v="0"/>
    <s v="Tali Jepit Cantol B (007)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cantolb0075000untana"/>
    <n v="5000"/>
    <s v="PCS"/>
    <m/>
  </r>
  <r>
    <x v="0"/>
    <s v="Tali Jepit Cantol Hj (008)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cantolhj0085000untana"/>
    <n v="5000"/>
    <s v="PCS"/>
    <m/>
  </r>
  <r>
    <x v="1936"/>
    <s v="Tali Jepit Cantol K"/>
    <n v="8"/>
    <n v="50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alijepitcantolk5000untana"/>
    <n v="5000"/>
    <s v="PCS"/>
    <m/>
  </r>
  <r>
    <x v="1937"/>
    <s v="Tali jepit ht biasa gading"/>
    <n v="3"/>
    <n v="50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lijepithtbiasagading5000untana"/>
    <n v="5000"/>
    <s v="PCS"/>
    <m/>
  </r>
  <r>
    <x v="0"/>
    <s v="Tali Jepit kilap Biru/ ID Card gading biru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n v="5000"/>
    <s v="PCS"/>
    <m/>
  </r>
  <r>
    <x v="1938"/>
    <s v="Tali Jepit Lebar 1.5 B"/>
    <n v="2"/>
    <n v="3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lijepitlebar15b300untana"/>
    <n v="300"/>
    <s v="PCS"/>
    <m/>
  </r>
  <r>
    <x v="1939"/>
    <s v="Tali Jepit Lebar 1.5 M"/>
    <n v="1"/>
    <n v="3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lijepitlebar15m300untana"/>
    <n v="300"/>
    <s v="PCS"/>
    <m/>
  </r>
  <r>
    <x v="1940"/>
    <s v="Tali Jepit metalik K 806 M"/>
    <n v="4"/>
    <n v="50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lijepitmetalikk806m5000untana"/>
    <n v="5000"/>
    <s v="PCS"/>
    <m/>
  </r>
  <r>
    <x v="0"/>
    <s v="Tali jepita cantol Hj"/>
    <n v="0"/>
    <n v="6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acantolhj6000untana"/>
    <n v="6000"/>
    <s v="PCS"/>
    <m/>
  </r>
  <r>
    <x v="0"/>
    <s v="Tali jepita cantol K"/>
    <n v="0"/>
    <n v="6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acantolk6000untana"/>
    <n v="6000"/>
    <s v="PCS"/>
    <m/>
  </r>
  <r>
    <x v="0"/>
    <s v="Tali jepita cantol M"/>
    <n v="0"/>
    <n v="6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acantolm6000untana"/>
    <n v="6000"/>
    <s v="PCS"/>
    <m/>
  </r>
  <r>
    <x v="0"/>
    <s v="Tali Jepitan Yoyo butek (1 box=100) Kng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n v="2000"/>
    <s v="PCS"/>
    <m/>
  </r>
  <r>
    <x v="1941"/>
    <s v="Tali metalik (kecil) B(8) K(4) Ht(2) Hj(2)"/>
    <n v="16"/>
    <n v="500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n v="500"/>
    <s v="PCS"/>
    <m/>
  </r>
  <r>
    <x v="1942"/>
    <s v="Tali metalik B Br"/>
    <n v="2"/>
    <n v="30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limetalikbbr300untana"/>
    <n v="300"/>
    <s v="PCS"/>
    <m/>
  </r>
  <r>
    <x v="0"/>
    <s v="Tali metalik Hj/ K/ M Besar"/>
    <n v="0"/>
    <s v="3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metalikhjkmbesar3000pcuntana"/>
    <n v="3000"/>
    <s v="PCS"/>
    <m/>
  </r>
  <r>
    <x v="1943"/>
    <s v="Tali Peony  Br"/>
    <n v="16"/>
    <s v="5000 PC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talipeonybr5000pcsuntana"/>
    <n v="5000"/>
    <s v="PCS"/>
    <m/>
  </r>
  <r>
    <x v="1944"/>
    <s v="Tali Peony  K"/>
    <n v="7"/>
    <s v="5000 PC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lipeonyk5000pcsuntana"/>
    <n v="5000"/>
    <s v="PCS"/>
    <m/>
  </r>
  <r>
    <x v="1945"/>
    <s v="Tali Peony  Or (5), 2"/>
    <n v="7"/>
    <s v="5000 PC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lipeonyor525000pcsuntana"/>
    <n v="5000"/>
    <s v="PCS"/>
    <m/>
  </r>
  <r>
    <x v="1946"/>
    <s v="Tali Peony Hijau"/>
    <n v="7"/>
    <s v="5000 PC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lipeonyhijau5000pcsuntana"/>
    <n v="5000"/>
    <s v="PCS"/>
    <m/>
  </r>
  <r>
    <x v="1947"/>
    <s v="Tali Peony Hitam"/>
    <n v="4"/>
    <s v="5000 PCS"/>
    <n v="9"/>
    <n v="4"/>
    <n v="9"/>
    <m/>
    <n v="0"/>
    <n v="0"/>
    <n v="5"/>
    <n v="5"/>
    <n v="9"/>
    <m/>
    <s v=""/>
    <n v="9"/>
    <m/>
    <s v=""/>
    <n v="9"/>
    <m/>
    <s v=""/>
    <n v="9"/>
    <m/>
    <s v=""/>
    <n v="9"/>
    <m/>
    <s v="talipeonyhitam5000pcsuntana"/>
    <n v="5000"/>
    <s v="PCS"/>
    <m/>
  </r>
  <r>
    <x v="0"/>
    <s v="Tali Peony K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peonyk5000untana"/>
    <n v="5000"/>
    <s v="PCS"/>
    <m/>
  </r>
  <r>
    <x v="1948"/>
    <s v="Tali Peony Mr (8), 14"/>
    <n v="22"/>
    <n v="5000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talipeonymr8145000untana"/>
    <n v="5000"/>
    <s v="PCS"/>
    <m/>
  </r>
  <r>
    <x v="0"/>
    <s v="Tali Peony Or"/>
    <n v="0"/>
    <n v="50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peonyor5000untana"/>
    <n v="5000"/>
    <s v="PCS"/>
    <m/>
  </r>
  <r>
    <x v="0"/>
    <s v="Tali Peony P"/>
    <n v="0"/>
    <s v="500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peonyp5000pcsuntana"/>
    <n v="5000"/>
    <s v="PCS"/>
    <m/>
  </r>
  <r>
    <x v="1949"/>
    <s v="Tali Plk 10-04 Dy 31x38 Tali Kur"/>
    <n v="1"/>
    <s v="3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liplk1004dy31x38talikur30lsuntana"/>
    <n v="30"/>
    <s v="LSN"/>
    <m/>
  </r>
  <r>
    <x v="1950"/>
    <s v="Tali Transparant Yoyo montana Hj(11)/ B(1)"/>
    <n v="12"/>
    <n v="200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talitransparantyoyomontanahj11b12000untana"/>
    <n v="2000"/>
    <s v="PCS"/>
    <m/>
  </r>
  <r>
    <x v="1951"/>
    <s v="Tali Transparant Yoyo montana Ht(3)/ M(7)"/>
    <n v="10"/>
    <n v="2000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talitransparantyoyomontanaht3m72000untana"/>
    <n v="2000"/>
    <s v="PCS"/>
    <m/>
  </r>
  <r>
    <x v="1952"/>
    <s v="Tali Yoyo Batik Mr"/>
    <n v="4"/>
    <n v="200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liyoyobatikmr2000untana"/>
    <n v="2000"/>
    <s v="PCS"/>
    <m/>
  </r>
  <r>
    <x v="1953"/>
    <s v="Tali Yoyo Butek Br"/>
    <n v="3"/>
    <n v="200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liyoyobutekbr2000untana"/>
    <n v="2000"/>
    <s v="PCS"/>
    <m/>
  </r>
  <r>
    <x v="1954"/>
    <s v="Tali Yoyo Butek Hj"/>
    <n v="8"/>
    <n v="2000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aliyoyobutekhj2000untana"/>
    <n v="2000"/>
    <s v="PCS"/>
    <m/>
  </r>
  <r>
    <x v="0"/>
    <s v="Tali yoyo Merah Butek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yoyomerahbutek2000pcuntana"/>
    <n v="2000"/>
    <s v="PCS"/>
    <m/>
  </r>
  <r>
    <x v="0"/>
    <s v="Tali yoyo orange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yoyoorange2000pcuntana"/>
    <n v="2000"/>
    <s v="PCS"/>
    <m/>
  </r>
  <r>
    <x v="0"/>
    <s v="Tali Yoyo Putih Trans"/>
    <n v="0"/>
    <n v="20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liyoyoputihtrans200untana"/>
    <n v="200"/>
    <s v="PCS"/>
    <m/>
  </r>
  <r>
    <x v="1955"/>
    <s v="Tas 017"/>
    <n v="1"/>
    <s v="20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017200pcsuntana"/>
    <n v="200"/>
    <s v="PCS"/>
    <m/>
  </r>
  <r>
    <x v="0"/>
    <s v="Tas 16 x 21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16x2150lsnuntana"/>
    <n v="50"/>
    <s v="LSN"/>
    <m/>
  </r>
  <r>
    <x v="1956"/>
    <s v="Tas 30x40 Spunbound"/>
    <n v="1"/>
    <s v="7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30x40spunbound70lsuntana"/>
    <n v="70"/>
    <s v="LSN"/>
    <m/>
  </r>
  <r>
    <x v="0"/>
    <s v="Tas 34x31"/>
    <n v="0"/>
    <s v="25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34x3125lsnuntana"/>
    <n v="25"/>
    <s v="LSN"/>
    <m/>
  </r>
  <r>
    <x v="1957"/>
    <s v="Tas 602(2)/ 601 L/ 621(1)"/>
    <n v="3"/>
    <s v="6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6022601l6211600pcuntana"/>
    <n v="600"/>
    <s v="PCS"/>
    <m/>
  </r>
  <r>
    <x v="1958"/>
    <s v="Tas 8185 4S"/>
    <n v="1"/>
    <s v="4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81854s48lsuntana"/>
    <n v="48"/>
    <s v="LSN"/>
    <m/>
  </r>
  <r>
    <x v="1959"/>
    <s v="Tas A5 Fancy (Hk+BB)"/>
    <n v="2"/>
    <s v="3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a5fancyhkbb34lsuntana"/>
    <n v="34"/>
    <s v="LSN"/>
    <m/>
  </r>
  <r>
    <x v="1960"/>
    <s v="Tas A5 Fancy (Hk+BB)"/>
    <n v="2"/>
    <s v="32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a5fancyhkbb32lsuntana"/>
    <n v="32"/>
    <s v="LSN"/>
    <m/>
  </r>
  <r>
    <x v="0"/>
    <s v="Tas batik B (BS)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bbs30lsuntana"/>
    <n v="30"/>
    <s v="LSN"/>
    <m/>
  </r>
  <r>
    <x v="0"/>
    <s v="Tas batik B alpindo"/>
    <n v="0"/>
    <s v="5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balpindo50lsuntana"/>
    <n v="50"/>
    <s v="LSN"/>
    <m/>
  </r>
  <r>
    <x v="1961"/>
    <s v="Tas Batik Kecil T ETJ"/>
    <n v="2"/>
    <s v="80 LSN"/>
    <n v="1"/>
    <n v="2"/>
    <m/>
    <m/>
    <n v="0"/>
    <n v="0"/>
    <s v=""/>
    <n v="0"/>
    <n v="2"/>
    <n v="1"/>
    <n v="-1"/>
    <n v="1"/>
    <m/>
    <s v=""/>
    <n v="1"/>
    <m/>
    <s v=""/>
    <n v="1"/>
    <m/>
    <s v=""/>
    <n v="1"/>
    <m/>
    <s v="tasbatikkeciltetj80lsnuntana"/>
    <n v="80"/>
    <s v="LSN"/>
    <m/>
  </r>
  <r>
    <x v="1962"/>
    <s v="Tas batik mas Buku kecil"/>
    <n v="5"/>
    <s v="8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batikmasbukukecil80lsuntana"/>
    <n v="80"/>
    <s v="LSN"/>
    <m/>
  </r>
  <r>
    <x v="1963"/>
    <s v="Tas batik Mj 1 kecil"/>
    <n v="5"/>
    <s v="75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batikmj1kecil75lsuntana"/>
    <n v="75"/>
    <s v="LSN"/>
    <m/>
  </r>
  <r>
    <x v="1964"/>
    <s v="Tas batik Mj 1 kecil"/>
    <n v="7"/>
    <s v="7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batikmj1kecil70lsuntana"/>
    <n v="70"/>
    <s v="LSN"/>
    <m/>
  </r>
  <r>
    <x v="1965"/>
    <s v="Tas Batik Mj 1 Kecil (baru)"/>
    <n v="14"/>
    <s v="90 LSN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tasbatikmj1kecilbaru90lsnuntana"/>
    <n v="90"/>
    <s v="LSN"/>
    <m/>
  </r>
  <r>
    <x v="0"/>
    <s v="Tas batik MJ 2 (T)"/>
    <n v="0"/>
    <s v="6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mj2t60lsnuntana"/>
    <n v="60"/>
    <s v="LSN"/>
    <m/>
  </r>
  <r>
    <x v="1966"/>
    <s v="Tas batik Mj1"/>
    <n v="46"/>
    <s v="80 ls"/>
    <n v="46"/>
    <n v="46"/>
    <m/>
    <m/>
    <n v="0"/>
    <n v="0"/>
    <s v=""/>
    <n v="0"/>
    <n v="46"/>
    <m/>
    <s v=""/>
    <n v="46"/>
    <m/>
    <s v=""/>
    <n v="46"/>
    <m/>
    <s v=""/>
    <n v="46"/>
    <m/>
    <s v=""/>
    <n v="46"/>
    <m/>
    <s v="tasbatikmj180lsuntana"/>
    <n v="80"/>
    <s v="LSN"/>
    <m/>
  </r>
  <r>
    <x v="0"/>
    <s v="Tas batik MJ-1 coklat (Baru)"/>
    <n v="0"/>
    <s v="9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mj1coklatbaru90lsuntana"/>
    <n v="90"/>
    <s v="LSN"/>
    <m/>
  </r>
  <r>
    <x v="0"/>
    <s v="Tas Batik Motif B 30 x 10 x 40"/>
    <n v="0"/>
    <s v="2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motifb30x10x4028lsnuntana"/>
    <n v="28"/>
    <s v="LSN"/>
    <m/>
  </r>
  <r>
    <x v="0"/>
    <s v="Tas Batik Motif k 20 x 9 x 25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motifk20x9x2548lsnuntana"/>
    <n v="48"/>
    <s v="LSN"/>
    <m/>
  </r>
  <r>
    <x v="1967"/>
    <s v="Tas Batik Motif T (B5)"/>
    <n v="1"/>
    <s v="3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batikmotiftb530lsnuntana"/>
    <n v="30"/>
    <s v="LSN"/>
    <m/>
  </r>
  <r>
    <x v="0"/>
    <s v="Tas Batik Motif Tg 25 x 9 x 35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motiftg25x9x3530lsnuntana"/>
    <n v="30"/>
    <s v="LSN"/>
    <m/>
  </r>
  <r>
    <x v="1968"/>
    <s v="Tas batik panjang/ sarung (Baru)"/>
    <n v="2"/>
    <s v="10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batikpanjangsarungbaru100lsuntana"/>
    <n v="100"/>
    <s v="LSN"/>
    <m/>
  </r>
  <r>
    <x v="1969"/>
    <s v="Tas Batik T 25 x 9x 35"/>
    <n v="1"/>
    <s v="3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batikt25x9x3530lsnuntana"/>
    <n v="30"/>
    <s v="LSN"/>
    <m/>
  </r>
  <r>
    <x v="0"/>
    <s v="Tas Batik T Alpindo 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talpindo50lsnuntana"/>
    <n v="50"/>
    <s v="LSN"/>
    <m/>
  </r>
  <r>
    <x v="1970"/>
    <s v="Tas batik Topline K"/>
    <n v="2"/>
    <s v="3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batiktoplinek36lsuntana"/>
    <n v="36"/>
    <s v="LSN"/>
    <m/>
  </r>
  <r>
    <x v="0"/>
    <s v="Tas Batik XXL Buka samping 30x40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atikxxlbukasamping30x4030lsnuntana"/>
    <n v="30"/>
    <s v="LSN"/>
    <m/>
  </r>
  <r>
    <x v="0"/>
    <s v="Tas Beauty B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eautyb12lsuntana"/>
    <n v="12"/>
    <s v="LSN"/>
    <m/>
  </r>
  <r>
    <x v="0"/>
    <s v="Tas BG 13-021 (55x65)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g1302155x6510lsnuntana"/>
    <n v="10"/>
    <s v="LSN"/>
    <m/>
  </r>
  <r>
    <x v="0"/>
    <s v="Tas BG 15-025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g1502510lsnuntana"/>
    <n v="10"/>
    <s v="LSN"/>
    <m/>
  </r>
  <r>
    <x v="0"/>
    <s v="Tas BG 15-026 (40x45x20)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g1502640x45x2010lsnuntana"/>
    <n v="10"/>
    <s v="LSN"/>
    <m/>
  </r>
  <r>
    <x v="0"/>
    <s v="Tas BG 15-029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g1502910lsnuntana"/>
    <n v="10"/>
    <s v="LSN"/>
    <m/>
  </r>
  <r>
    <x v="0"/>
    <s v="Tas BG 16-033B (45x60x20)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g16033b45x60x2010lsnuntana"/>
    <n v="10"/>
    <s v="LSN"/>
    <m/>
  </r>
  <r>
    <x v="1971"/>
    <s v="Tas Biru mix Besar pohon(2)/ Bulat(2)"/>
    <n v="4"/>
    <s v="25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n v="25"/>
    <s v="LSN"/>
    <m/>
  </r>
  <r>
    <x v="0"/>
    <s v="Tas Branded k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randedk50lsnuntana"/>
    <n v="50"/>
    <s v="LSN"/>
    <m/>
  </r>
  <r>
    <x v="1972"/>
    <s v="Tas Branded Kecil SB 115"/>
    <n v="7"/>
    <s v="50 LSN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brandedkecilsb11550lsnuntana"/>
    <n v="50"/>
    <s v="LSN"/>
    <m/>
  </r>
  <r>
    <x v="0"/>
    <s v="Tas Branded Tanggung SB 116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brandedtanggungsb11640lsnuntana"/>
    <n v="40"/>
    <s v="LSN"/>
    <m/>
  </r>
  <r>
    <x v="1973"/>
    <s v="Tas Coklat Besar"/>
    <n v="3"/>
    <s v="3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coklatbesar30lsnuntana"/>
    <n v="30"/>
    <s v="LSN"/>
    <m/>
  </r>
  <r>
    <x v="0"/>
    <s v="Tas Coklat Besar Tebal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coklatbesartebal30lsnuntana"/>
    <n v="30"/>
    <s v="LSN"/>
    <m/>
  </r>
  <r>
    <x v="1974"/>
    <s v="Tas Coklat Kecil Tebal"/>
    <n v="8"/>
    <s v="50 LSN"/>
    <n v="7"/>
    <n v="8"/>
    <m/>
    <m/>
    <n v="0"/>
    <n v="0"/>
    <s v=""/>
    <n v="0"/>
    <n v="8"/>
    <n v="7"/>
    <n v="-1"/>
    <n v="7"/>
    <m/>
    <s v=""/>
    <n v="7"/>
    <m/>
    <s v=""/>
    <n v="7"/>
    <m/>
    <s v=""/>
    <n v="7"/>
    <m/>
    <s v="tascoklatkeciltebal50lsnuntana"/>
    <n v="30"/>
    <s v="LSN"/>
    <m/>
  </r>
  <r>
    <x v="0"/>
    <s v="Tas Coklat Polos b"/>
    <n v="0"/>
    <s v="3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coklatpolosb30lsnuntana"/>
    <n v="30"/>
    <s v="LSN"/>
    <m/>
  </r>
  <r>
    <x v="0"/>
    <s v="Tas Coklat Tanggung Besar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coklattanggungbesar40lsnuntana"/>
    <n v="40"/>
    <s v="LSN"/>
    <m/>
  </r>
  <r>
    <x v="1975"/>
    <s v="Tas Coklat Tanggung Tebal"/>
    <n v="6"/>
    <s v="40 LSN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coklattanggungtebal40lsnuntana"/>
    <n v="40"/>
    <s v="LSN"/>
    <m/>
  </r>
  <r>
    <x v="1976"/>
    <s v="Tas Fabric Ck F6"/>
    <n v="1"/>
    <s v="48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fabricckf6480pcuntana"/>
    <n v="480"/>
    <s v="PCS"/>
    <m/>
  </r>
  <r>
    <x v="1977"/>
    <s v="Tas Fabric Xmy 106 motif Horse"/>
    <n v="2"/>
    <n v="48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fabricxmy106motifhorse480untana"/>
    <n v="480"/>
    <s v="PCS"/>
    <m/>
  </r>
  <r>
    <x v="1978"/>
    <s v="Tas Fabric Xmy 15A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fabricxmy15a40lsuntana"/>
    <n v="40"/>
    <s v="LSN"/>
    <m/>
  </r>
  <r>
    <x v="1979"/>
    <s v="Tas Fabric Xmy 1714-15"/>
    <n v="6"/>
    <n v="48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fabricxmy171415480untana"/>
    <n v="480"/>
    <s v="PCS"/>
    <m/>
  </r>
  <r>
    <x v="1980"/>
    <s v="Tas Fabric Xmy JDG 32x32 gagang"/>
    <n v="6"/>
    <s v="40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fabricxmyjdg32x32gagang40lsuntana"/>
    <n v="40"/>
    <s v="LSN"/>
    <m/>
  </r>
  <r>
    <x v="1981"/>
    <s v="Tas Fabric Xmy JDG/ motif korea"/>
    <n v="3"/>
    <s v="8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fabricxmyjdgmotifkorea80pcsuntana"/>
    <n v="80"/>
    <s v="PCS"/>
    <m/>
  </r>
  <r>
    <x v="1982"/>
    <s v="Tas Fancy plastik K 18x22 (T1,75)"/>
    <n v="1"/>
    <n v="12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fancyplastikk18x22t1751200untana"/>
    <n v="1200"/>
    <s v="PCS"/>
    <m/>
  </r>
  <r>
    <x v="1983"/>
    <s v="Tas Fancy plastik T 22x28 (T1,76)"/>
    <n v="2"/>
    <s v="9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fancyplastikt22x28t176960pcuntana"/>
    <n v="960"/>
    <s v="PCS"/>
    <m/>
  </r>
  <r>
    <x v="1984"/>
    <s v="Tas Folio tali 1 Bola Bale"/>
    <n v="2"/>
    <s v="2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foliotali1bolabale20lsuntana"/>
    <n v="20"/>
    <s v="LSN"/>
    <m/>
  </r>
  <r>
    <x v="1985"/>
    <s v="Tas Folio tali 1 Fancy(2)/ tali 1 minion(1)"/>
    <n v="3"/>
    <n v="2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n v="240"/>
    <s v="PCS"/>
    <m/>
  </r>
  <r>
    <x v="1986"/>
    <s v="Tas Folio tali 2 Fancy Minion"/>
    <n v="1"/>
    <s v="24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foliotali2fancyminion240pcuntana"/>
    <n v="240"/>
    <s v="PCS"/>
    <m/>
  </r>
  <r>
    <x v="0"/>
    <s v="Tas Gagang butek putih B kcg"/>
    <n v="0"/>
    <s v="4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gagangbutekputihbkcg40lsuntana"/>
    <n v="40"/>
    <s v="LSN"/>
    <m/>
  </r>
  <r>
    <x v="1987"/>
    <s v="Tas Gagang transparan B (AD 25)"/>
    <n v="16"/>
    <s v="40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n v="40"/>
    <s v="LSN"/>
    <m/>
  </r>
  <r>
    <x v="1988"/>
    <s v="Tas Gagang transparan K (AD 27)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gagangtransparankad2760lsuntana"/>
    <n v="60"/>
    <s v="LSN"/>
    <m/>
  </r>
  <r>
    <x v="1989"/>
    <s v="Tas GG 02 HZD 711/ 263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gg02hzd71126340lsuntana"/>
    <n v="40"/>
    <s v="LSN"/>
    <m/>
  </r>
  <r>
    <x v="1990"/>
    <s v="Tas GG 02 HZD 793(4)/ 955"/>
    <n v="5"/>
    <s v="40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gg02hzd793495540lsnuntana"/>
    <n v="40"/>
    <s v="LSN"/>
    <m/>
  </r>
  <r>
    <x v="1991"/>
    <s v="Tas GG 02 HZD 9093/ 750"/>
    <n v="2"/>
    <s v="4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gg02hzd909375040lsuntana"/>
    <n v="40"/>
    <s v="LSN"/>
    <m/>
  </r>
  <r>
    <x v="1992"/>
    <s v="Tas GG 02 HZD mix"/>
    <n v="3"/>
    <s v="4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gg02hzdmix40lsuntana"/>
    <n v="40"/>
    <s v="LSN"/>
    <m/>
  </r>
  <r>
    <x v="1993"/>
    <s v="Tas GG 03 2063/ 2064/ 2065"/>
    <n v="2"/>
    <s v="3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gg0320632064206530lsuntana"/>
    <n v="30"/>
    <s v="LSN"/>
    <m/>
  </r>
  <r>
    <x v="0"/>
    <s v="Tas GG 03 6012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gg03601230lsuntana"/>
    <n v="30"/>
    <s v="LSN"/>
    <m/>
  </r>
  <r>
    <x v="1994"/>
    <s v="Tas GG 03 721(1)/ 929(2)"/>
    <n v="3"/>
    <s v="3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gg037211929230lsuntana"/>
    <n v="30"/>
    <s v="LSN"/>
    <m/>
  </r>
  <r>
    <x v="1995"/>
    <s v="Tas GG 03 9060"/>
    <n v="4"/>
    <s v="3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gg03906030lsuntana"/>
    <n v="30"/>
    <s v="LSN"/>
    <m/>
  </r>
  <r>
    <x v="1996"/>
    <s v="Tas HB T01 Tali Kur batik"/>
    <n v="2"/>
    <s v="6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hbt01talikurbatik600pcuntana"/>
    <n v="600"/>
    <s v="PCS"/>
    <m/>
  </r>
  <r>
    <x v="1997"/>
    <s v="Tas HBE 06/M Tali Bendera"/>
    <n v="2"/>
    <s v="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hbe06mtalibendera50lsuntana"/>
    <n v="50"/>
    <s v="LSN"/>
    <m/>
  </r>
  <r>
    <x v="0"/>
    <s v="Tas HD 095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hd095360untana"/>
    <n v="360"/>
    <s v="PCS"/>
    <m/>
  </r>
  <r>
    <x v="1998"/>
    <s v="Tas HD 158"/>
    <n v="2"/>
    <n v="36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hd158360untana"/>
    <n v="360"/>
    <s v="PCS"/>
    <m/>
  </r>
  <r>
    <x v="1999"/>
    <s v="Tas HD 197"/>
    <n v="2"/>
    <n v="36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hd197360untana"/>
    <n v="360"/>
    <s v="PCS"/>
    <m/>
  </r>
  <r>
    <x v="0"/>
    <s v="Tas HD 22006"/>
    <n v="0"/>
    <n v="4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hd22006480untana"/>
    <n v="480"/>
    <s v="PCS"/>
    <m/>
  </r>
  <r>
    <x v="2000"/>
    <s v="Tas HD 234"/>
    <n v="10"/>
    <n v="480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tashd234480untana"/>
    <n v="480"/>
    <s v="PCS"/>
    <m/>
  </r>
  <r>
    <x v="0"/>
    <s v="Tas HD polos (823)"/>
    <n v="0"/>
    <s v="48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hdpolos823480pcuntana"/>
    <n v="480"/>
    <s v="PCS"/>
    <m/>
  </r>
  <r>
    <x v="0"/>
    <s v="Tas Idul Fitri 30x40x8 WBY Kn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0x40x8wbykn50lsnuntana"/>
    <n v="50"/>
    <s v="LSN"/>
    <m/>
  </r>
  <r>
    <x v="0"/>
    <s v="Tas Idul Fitri 30x40x8 WSG Hj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0x40x8wsghj50lsnuntana"/>
    <n v="50"/>
    <s v="LSN"/>
    <m/>
  </r>
  <r>
    <x v="0"/>
    <s v="Tas Idul Fitri 32x46/ 40x12 WBY Kn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n v="40"/>
    <s v="LSN"/>
    <m/>
  </r>
  <r>
    <x v="0"/>
    <s v="Tas Idul Fitri 32x46/ 40x12 WSG Hj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n v="40"/>
    <s v="LSN"/>
    <m/>
  </r>
  <r>
    <x v="0"/>
    <s v="Tas Idul Fitri 38x45x8 WBY Kn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8x45x8wbykn50lsnuntana"/>
    <n v="50"/>
    <s v="LSN"/>
    <m/>
  </r>
  <r>
    <x v="0"/>
    <s v="Tas Idul Fitri 38x45x8 WSG Hj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idulfitri38x45x8wsghj50lsnuntana"/>
    <n v="50"/>
    <s v="LSN"/>
    <m/>
  </r>
  <r>
    <x v="0"/>
    <s v="Tas J 0053"/>
    <n v="0"/>
    <s v="1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j005310lsuntana"/>
    <n v="10"/>
    <s v="LSN"/>
    <m/>
  </r>
  <r>
    <x v="2001"/>
    <s v="Tas J 1706"/>
    <n v="2"/>
    <s v="1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j170610lsuntana"/>
    <n v="10"/>
    <s v="LSN"/>
    <m/>
  </r>
  <r>
    <x v="0"/>
    <s v="Tas J 2729"/>
    <n v="0"/>
    <s v="1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j272910lsuntana"/>
    <n v="10"/>
    <s v="LSN"/>
    <m/>
  </r>
  <r>
    <x v="0"/>
    <s v="Tas Jasmin k"/>
    <n v="4"/>
    <s v="45 LSN"/>
    <n v="0"/>
    <n v="4"/>
    <n v="0"/>
    <m/>
    <n v="0"/>
    <n v="0"/>
    <n v="-4"/>
    <n v="-4"/>
    <n v="0"/>
    <m/>
    <s v=""/>
    <n v="0"/>
    <m/>
    <s v=""/>
    <n v="0"/>
    <m/>
    <s v=""/>
    <n v="0"/>
    <m/>
    <s v=""/>
    <n v="0"/>
    <m/>
    <s v="tasjasmink45lsnuntana"/>
    <n v="45"/>
    <s v="LSN"/>
    <m/>
  </r>
  <r>
    <x v="0"/>
    <s v="Tas Jasmin T"/>
    <n v="2"/>
    <s v="40 LSN"/>
    <n v="0"/>
    <n v="2"/>
    <n v="0"/>
    <m/>
    <n v="0"/>
    <n v="0"/>
    <n v="-2"/>
    <n v="-2"/>
    <n v="0"/>
    <m/>
    <s v=""/>
    <n v="0"/>
    <m/>
    <s v=""/>
    <n v="0"/>
    <m/>
    <s v=""/>
    <n v="0"/>
    <m/>
    <s v=""/>
    <n v="0"/>
    <m/>
    <s v="tasjasmint40lsnuntana"/>
    <n v="40"/>
    <s v="LSN"/>
    <m/>
  </r>
  <r>
    <x v="2002"/>
    <s v="Tas jinjing 912 kecil"/>
    <n v="2"/>
    <s v="3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jinjing912kecil360pcuntana"/>
    <n v="360"/>
    <s v="PCS"/>
    <m/>
  </r>
  <r>
    <x v="2003"/>
    <s v="Tas K 20x25 Etj"/>
    <n v="18"/>
    <s v="30 ls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task20x25etj30lsuntana"/>
    <n v="30"/>
    <s v="LSN"/>
    <m/>
  </r>
  <r>
    <x v="2004"/>
    <s v="Tas Kado FG L/19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dofgl1950lsuntana"/>
    <n v="50"/>
    <s v="LSN"/>
    <m/>
  </r>
  <r>
    <x v="2005"/>
    <s v="Tas Kado FG XL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dofgxl40lsuntana"/>
    <n v="40"/>
    <s v="LSN"/>
    <m/>
  </r>
  <r>
    <x v="2006"/>
    <s v="Tas Kado GG2 2048 (10), 249 (5)"/>
    <n v="15"/>
    <s v="40 LSN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taskadogg2204810249540lsnuntana"/>
    <n v="40"/>
    <s v="LSN"/>
    <m/>
  </r>
  <r>
    <x v="0"/>
    <s v="Tas Kado GG2 248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dogg224840lsnuntana"/>
    <n v="40"/>
    <s v="LSN"/>
    <m/>
  </r>
  <r>
    <x v="2007"/>
    <s v="Tas Kado GG2 3021-3024"/>
    <n v="5"/>
    <s v="40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kadogg23021302440lsnuntana"/>
    <n v="40"/>
    <s v="LSN"/>
    <m/>
  </r>
  <r>
    <x v="0"/>
    <s v="Tas Kado GG2 787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dogg278740lsnuntana"/>
    <n v="40"/>
    <s v="LSN"/>
    <m/>
  </r>
  <r>
    <x v="0"/>
    <s v="Tas Kado GG2 811 (1), 903 (1)"/>
    <n v="0"/>
    <s v="4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dogg28111903140lsnuntana"/>
    <n v="40"/>
    <s v="LSN"/>
    <m/>
  </r>
  <r>
    <x v="2008"/>
    <s v="Tas Kado GG2 Coklat Tali Rajut"/>
    <n v="1"/>
    <s v="4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dogg2coklattalirajut40lsnuntana"/>
    <n v="40"/>
    <s v="LSN"/>
    <m/>
  </r>
  <r>
    <x v="2009"/>
    <s v="Tas Kain E 100 A"/>
    <n v="2"/>
    <s v="300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kaine100a300pcsuntana"/>
    <n v="300"/>
    <s v="PCS"/>
    <m/>
  </r>
  <r>
    <x v="2010"/>
    <s v="Tas Kain E 101 A"/>
    <n v="2"/>
    <n v="25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kaine101a250untana"/>
    <n v="250"/>
    <s v="PCS"/>
    <m/>
  </r>
  <r>
    <x v="2011"/>
    <s v="Tas Kain Fancy B restleting"/>
    <n v="1"/>
    <n v="18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infancybrestleting180untana"/>
    <n v="180"/>
    <s v="PCS"/>
    <m/>
  </r>
  <r>
    <x v="2012"/>
    <s v="Tas Kain Ret K-27 (Hj/ Htm/ Coklat/ Mr Tua) cream"/>
    <n v="12"/>
    <s v="288 pc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n v="288"/>
    <s v="PCS"/>
    <m/>
  </r>
  <r>
    <x v="0"/>
    <s v="Tas Karung 029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02910lsnuntana"/>
    <n v="10"/>
    <s v="LSN"/>
    <m/>
  </r>
  <r>
    <x v="0"/>
    <s v="Tas Karung 030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03010lsnuntana"/>
    <n v="10"/>
    <s v="LSN"/>
    <m/>
  </r>
  <r>
    <x v="2013"/>
    <s v="Tas Karung 40x45 (Surya)"/>
    <n v="21"/>
    <s v="120 PCS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taskarung40x45surya120pcsuntana"/>
    <n v="120"/>
    <s v="PCS"/>
    <m/>
  </r>
  <r>
    <x v="0"/>
    <s v="Tas Karung 45x50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45x50120pcsuntana"/>
    <n v="120"/>
    <s v="PCS"/>
    <m/>
  </r>
  <r>
    <x v="2014"/>
    <s v="Tas Karung 50x55"/>
    <n v="1"/>
    <s v="120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rung50x55120pcsuntana"/>
    <n v="120"/>
    <s v="PCS"/>
    <m/>
  </r>
  <r>
    <x v="0"/>
    <s v="Tas Karung 55x65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55x65120pcsuntana"/>
    <n v="120"/>
    <s v="PCS"/>
    <m/>
  </r>
  <r>
    <x v="2015"/>
    <s v="Tas Karung 70x70"/>
    <n v="22"/>
    <s v="120 PCS"/>
    <n v="21"/>
    <n v="22"/>
    <m/>
    <m/>
    <n v="0"/>
    <n v="0"/>
    <s v=""/>
    <n v="0"/>
    <n v="22"/>
    <n v="21"/>
    <n v="-1"/>
    <n v="21"/>
    <m/>
    <s v=""/>
    <n v="21"/>
    <m/>
    <s v=""/>
    <n v="21"/>
    <m/>
    <s v=""/>
    <n v="21"/>
    <m/>
    <s v="taskarung70x70120pcsuntana"/>
    <n v="120"/>
    <s v="PCS"/>
    <m/>
  </r>
  <r>
    <x v="0"/>
    <s v="Tas Karung A (65x55) 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a65x55120pcuntana"/>
    <n v="120"/>
    <s v="PCS"/>
    <m/>
  </r>
  <r>
    <x v="0"/>
    <s v="Tas Karung B (55x50)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55x50120pcuntana"/>
    <n v="120"/>
    <s v="PCS"/>
    <m/>
  </r>
  <r>
    <x v="0"/>
    <s v="Tas karung BG 15 026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1502610lsnuntana"/>
    <n v="10"/>
    <s v="LSN"/>
    <m/>
  </r>
  <r>
    <x v="0"/>
    <s v="Tas karung BG 15 027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1502710lsnuntana"/>
    <n v="10"/>
    <s v="LSN"/>
    <m/>
  </r>
  <r>
    <x v="0"/>
    <s v="Tas karung BG 15 028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1502810lsnuntana"/>
    <n v="10"/>
    <s v="LSN"/>
    <m/>
  </r>
  <r>
    <x v="0"/>
    <s v="Tas karung BG 15-028 60 x 70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1502860x7010lsnuntana"/>
    <n v="10"/>
    <s v="LSN"/>
    <m/>
  </r>
  <r>
    <x v="0"/>
    <s v="Tas karung BG 16 033 B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16033b10lsnuntana"/>
    <n v="10"/>
    <s v="LSN"/>
    <m/>
  </r>
  <r>
    <x v="0"/>
    <s v="Tas karung BG 21 004J"/>
    <n v="0"/>
    <s v="2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bg21004j20lsuntana"/>
    <n v="20"/>
    <s v="LSN"/>
    <m/>
  </r>
  <r>
    <x v="2016"/>
    <s v="Tas Karung C (45x50) (50x45)"/>
    <n v="1"/>
    <s v="1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arungc45x5050x4510lsuntana"/>
    <n v="10"/>
    <s v="LSN"/>
    <m/>
  </r>
  <r>
    <x v="0"/>
    <s v="Tas Karung XY 70x70"/>
    <n v="0"/>
    <s v="1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arungxy70x7010lsnuntana"/>
    <n v="10"/>
    <s v="LSN"/>
    <m/>
  </r>
  <r>
    <x v="2017"/>
    <s v="Tas Kertas (Emas, Silver, Hj daun) PHS"/>
    <n v="15"/>
    <s v="20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n v="20"/>
    <s v="LSN"/>
    <m/>
  </r>
  <r>
    <x v="2018"/>
    <s v="Tas Kertas 1/ SS/ 12,5 x 16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kertas1ss125x1650lsuntana"/>
    <n v="50"/>
    <s v="LSN"/>
    <m/>
  </r>
  <r>
    <x v="2019"/>
    <s v="Tas Kertas 8863C/ 181C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ertas8863c181c40lsuntana"/>
    <n v="40"/>
    <s v="LSN"/>
    <m/>
  </r>
  <r>
    <x v="2020"/>
    <s v="Tas Kertas 8891A/ 8875A"/>
    <n v="1"/>
    <s v="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ertas8891a8875a20lsuntana"/>
    <n v="20"/>
    <s v="LSN"/>
    <m/>
  </r>
  <r>
    <x v="2021"/>
    <s v="Tas Kertas 8891C/ 8875C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ertas8891c8875c40lsuntana"/>
    <n v="40"/>
    <s v="LSN"/>
    <m/>
  </r>
  <r>
    <x v="2022"/>
    <s v="Tas Kertas 9173M"/>
    <n v="3"/>
    <n v="36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kertas9173m360untana"/>
    <n v="360"/>
    <s v="PCS"/>
    <m/>
  </r>
  <r>
    <x v="2023"/>
    <s v="Tas Kertas BL 9173 L"/>
    <n v="1"/>
    <s v="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kertasbl9173l20lsuntana"/>
    <n v="20"/>
    <s v="LSN"/>
    <m/>
  </r>
  <r>
    <x v="2024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m/>
    <m/>
    <m/>
  </r>
  <r>
    <x v="0"/>
    <s v="Tas Kertas Ly SD 282 B"/>
    <n v="0"/>
    <s v="3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ertaslysd282b360pcuntana"/>
    <n v="360"/>
    <s v="PCS"/>
    <m/>
  </r>
  <r>
    <x v="0"/>
    <s v="Tas Kertas Ly SD 283 B (1)/ 284 B(13)"/>
    <n v="0"/>
    <s v="36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ertaslysd283b1284b13360pcuntana"/>
    <n v="360"/>
    <s v="PCS"/>
    <m/>
  </r>
  <r>
    <x v="2025"/>
    <s v="Tas Kertas Ly SD 286 B"/>
    <n v="5"/>
    <s v="36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kertaslysd286b360pcuntana"/>
    <n v="360"/>
    <s v="PCS"/>
    <m/>
  </r>
  <r>
    <x v="0"/>
    <s v="Tas Kertas Ly XL 277 B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ertaslyxl277b30lsuntana"/>
    <n v="30"/>
    <s v="LSN"/>
    <m/>
  </r>
  <r>
    <x v="0"/>
    <s v="Tas Kertas Ly XL 289"/>
    <n v="0"/>
    <s v="3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kertaslyxl28930lsuntana"/>
    <n v="30"/>
    <s v="LSN"/>
    <m/>
  </r>
  <r>
    <x v="2026"/>
    <s v="Tas Kertas pk 10-04/ 31 X381 XL"/>
    <n v="3"/>
    <s v="48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kertaspk100431x381xl480pcuntana"/>
    <n v="480"/>
    <s v="PCS"/>
    <m/>
  </r>
  <r>
    <x v="2027"/>
    <s v="Tas LL D (K)"/>
    <n v="5"/>
    <s v="120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lldk1200pcuntana"/>
    <n v="1200"/>
    <s v="PCS"/>
    <m/>
  </r>
  <r>
    <x v="0"/>
    <s v="Tas lux My 017"/>
    <n v="0"/>
    <s v="120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luxmy017120pcsuntana"/>
    <n v="120"/>
    <s v="PCS"/>
    <m/>
  </r>
  <r>
    <x v="2028"/>
    <s v="Tas lux My 024"/>
    <n v="3"/>
    <s v="120 bh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luxmy024120bhuntana"/>
    <n v="120"/>
    <s v="PCS"/>
    <m/>
  </r>
  <r>
    <x v="2029"/>
    <s v="Tas lux My 025"/>
    <n v="1"/>
    <n v="2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luxmy025200untana"/>
    <n v="200"/>
    <s v="PCS"/>
    <m/>
  </r>
  <r>
    <x v="2030"/>
    <s v="Tas Ly 083/ 086 B"/>
    <n v="4"/>
    <n v="36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ly083086b360untana"/>
    <n v="360"/>
    <s v="PCS"/>
    <m/>
  </r>
  <r>
    <x v="2031"/>
    <s v="Tas Ly HD 126/ 131B"/>
    <n v="9"/>
    <s v="360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taslyhd126131b360pcuntana"/>
    <n v="360"/>
    <s v="PCS"/>
    <m/>
  </r>
  <r>
    <x v="2032"/>
    <s v="Tas Ly HD 132 B"/>
    <n v="3"/>
    <n v="36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lyhd132b360untana"/>
    <n v="360"/>
    <s v="PCS"/>
    <m/>
  </r>
  <r>
    <x v="2033"/>
    <s v="Tas Ly HD 148 B"/>
    <n v="4"/>
    <n v="360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lyhd148b360untana"/>
    <n v="360"/>
    <s v="PCS"/>
    <m/>
  </r>
  <r>
    <x v="2034"/>
    <s v="Tas Ly HD 149 B"/>
    <n v="13"/>
    <n v="360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taslyhd149b360untana"/>
    <n v="360"/>
    <s v="PCS"/>
    <m/>
  </r>
  <r>
    <x v="2035"/>
    <s v="Tas Ly HD 150 B"/>
    <n v="3"/>
    <n v="36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lyhd150b360untana"/>
    <n v="360"/>
    <s v="PCS"/>
    <m/>
  </r>
  <r>
    <x v="0"/>
    <s v="Tas Ly HD 151 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lyhd151b360untana"/>
    <n v="360"/>
    <s v="PCS"/>
    <m/>
  </r>
  <r>
    <x v="0"/>
    <s v="Tas Ly SD 211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lysd211b360untana"/>
    <n v="360"/>
    <s v="PCS"/>
    <m/>
  </r>
  <r>
    <x v="2036"/>
    <s v="Tas LySD 154 K"/>
    <n v="6"/>
    <n v="48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lysd154k480untana"/>
    <n v="480"/>
    <s v="PCS"/>
    <m/>
  </r>
  <r>
    <x v="2037"/>
    <s v="Tas LySD 229 K"/>
    <n v="35"/>
    <s v="480 pc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taslysd229k480pcuntana"/>
    <n v="480"/>
    <s v="PCS"/>
    <m/>
  </r>
  <r>
    <x v="2038"/>
    <s v="Tas LySD 241 K"/>
    <n v="2"/>
    <s v="48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lysd241k480pcuntana"/>
    <n v="480"/>
    <s v="PCS"/>
    <m/>
  </r>
  <r>
    <x v="0"/>
    <s v="Tas LySD 572 K"/>
    <n v="0"/>
    <n v="48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lysd572k480untana"/>
    <n v="480"/>
    <s v="PCS"/>
    <m/>
  </r>
  <r>
    <x v="2039"/>
    <s v="Tas Mika besar Tenteng tangan R 013"/>
    <n v="2"/>
    <s v="3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n v="30"/>
    <s v="LSN"/>
    <m/>
  </r>
  <r>
    <x v="2040"/>
    <s v="Tas Mika PP ME 812 kecil"/>
    <n v="3"/>
    <s v="15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mikappme812kecil15lsuntana"/>
    <n v="15"/>
    <s v="LSN"/>
    <m/>
  </r>
  <r>
    <x v="2041"/>
    <s v="Tas Mika PP TM 911"/>
    <n v="6"/>
    <s v="12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mikapptm911120pcuntana"/>
    <n v="120"/>
    <s v="PCS"/>
    <m/>
  </r>
  <r>
    <x v="2042"/>
    <s v="Tas Mika+Tali CL MM"/>
    <n v="13"/>
    <s v="848 pc"/>
    <n v="13"/>
    <n v="13"/>
    <m/>
    <m/>
    <n v="0"/>
    <n v="0"/>
    <s v=""/>
    <n v="0"/>
    <n v="13"/>
    <m/>
    <s v=""/>
    <n v="13"/>
    <m/>
    <s v=""/>
    <n v="13"/>
    <m/>
    <s v=""/>
    <n v="13"/>
    <m/>
    <s v=""/>
    <n v="13"/>
    <m/>
    <s v="tasmikataliclmm848pcuntana"/>
    <n v="848"/>
    <s v="PCS"/>
    <m/>
  </r>
  <r>
    <x v="0"/>
    <s v="Tas Motif Bunga B"/>
    <n v="0"/>
    <s v="33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motifbungab336pcsuntana"/>
    <n v="336"/>
    <s v="PCS"/>
    <m/>
  </r>
  <r>
    <x v="0"/>
    <s v="Tas Motif Bunga k"/>
    <n v="0"/>
    <s v="576 PC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motifbungak576pcsuntana"/>
    <n v="576"/>
    <s v="PCS"/>
    <m/>
  </r>
  <r>
    <x v="2043"/>
    <s v="Tas Nariko 4A"/>
    <n v="23"/>
    <s v="50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tasnariko4a50lsuntana"/>
    <n v="50"/>
    <s v="LSN"/>
    <m/>
  </r>
  <r>
    <x v="2044"/>
    <s v="Tas Pita Kado Jumbo FC 401 (1378)"/>
    <n v="2"/>
    <n v="2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pitakadojumbofc4011378240untana"/>
    <n v="240"/>
    <s v="PCS"/>
    <m/>
  </r>
  <r>
    <x v="2045"/>
    <s v="Tas Pita Kado Jumbo FC 401 (1407)"/>
    <n v="7"/>
    <n v="240"/>
    <n v="6"/>
    <n v="7"/>
    <m/>
    <m/>
    <n v="0"/>
    <n v="0"/>
    <s v=""/>
    <n v="0"/>
    <n v="7"/>
    <n v="6"/>
    <n v="-1"/>
    <n v="6"/>
    <m/>
    <s v=""/>
    <n v="6"/>
    <m/>
    <s v=""/>
    <n v="6"/>
    <m/>
    <s v=""/>
    <n v="6"/>
    <m/>
    <s v="taspitakadojumbofc4011407240untana"/>
    <n v="240"/>
    <s v="PCS"/>
    <m/>
  </r>
  <r>
    <x v="2046"/>
    <s v="Tas Pita Kado Jumbo FC 401 (1411)"/>
    <n v="2"/>
    <n v="24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pitakadojumbofc4011411240untana"/>
    <n v="240"/>
    <s v="PCS"/>
    <m/>
  </r>
  <r>
    <x v="2047"/>
    <s v="Tas Pita Kado Jumbo FC 401 (1422)"/>
    <n v="7"/>
    <n v="240"/>
    <n v="6"/>
    <n v="7"/>
    <m/>
    <m/>
    <n v="0"/>
    <n v="0"/>
    <s v=""/>
    <n v="0"/>
    <n v="7"/>
    <n v="6"/>
    <n v="-1"/>
    <n v="6"/>
    <m/>
    <s v=""/>
    <n v="6"/>
    <m/>
    <s v=""/>
    <n v="6"/>
    <m/>
    <s v=""/>
    <n v="6"/>
    <m/>
    <s v="taspitakadojumbofc4011422240untana"/>
    <n v="240"/>
    <s v="PCS"/>
    <m/>
  </r>
  <r>
    <x v="2048"/>
    <s v="Tas Pita Kado Jumbo FC 401 (1426)"/>
    <n v="3"/>
    <n v="24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pitakadojumbofc4011426240untana"/>
    <n v="240"/>
    <s v="PCS"/>
    <m/>
  </r>
  <r>
    <x v="2049"/>
    <s v="Tas Pita Kado Jumbo FC 401 (1439)"/>
    <n v="7"/>
    <n v="24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pitakadojumbofc4011439240untana"/>
    <n v="240"/>
    <s v="PCS"/>
    <m/>
  </r>
  <r>
    <x v="2050"/>
    <s v="Tas Pita Kado Jumbo FC 401 (1460)"/>
    <n v="2"/>
    <n v="240"/>
    <n v="1"/>
    <n v="2"/>
    <m/>
    <m/>
    <n v="0"/>
    <n v="0"/>
    <s v=""/>
    <n v="0"/>
    <n v="2"/>
    <n v="1"/>
    <n v="-1"/>
    <n v="1"/>
    <m/>
    <s v=""/>
    <n v="1"/>
    <m/>
    <s v=""/>
    <n v="1"/>
    <m/>
    <s v=""/>
    <n v="1"/>
    <m/>
    <s v="taspitakadojumbofc4011460240untana"/>
    <n v="240"/>
    <s v="PCS"/>
    <m/>
  </r>
  <r>
    <x v="2051"/>
    <s v="Tas Pita Kado k FG 101 (1021)"/>
    <n v="1"/>
    <n v="72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itakadokfg1011021720untana"/>
    <n v="720"/>
    <s v="PCS"/>
    <m/>
  </r>
  <r>
    <x v="2052"/>
    <s v="Tas Pita Kado k FG 101 (1030)"/>
    <n v="1"/>
    <n v="72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itakadokfg1011030720untana"/>
    <n v="720"/>
    <s v="PCS"/>
    <m/>
  </r>
  <r>
    <x v="0"/>
    <s v="Tas Pita Kado k FG 101 (1033)"/>
    <n v="1"/>
    <n v="720"/>
    <n v="0"/>
    <n v="1"/>
    <m/>
    <m/>
    <n v="0"/>
    <n v="0"/>
    <s v=""/>
    <n v="0"/>
    <n v="1"/>
    <n v="0"/>
    <n v="-1"/>
    <n v="0"/>
    <m/>
    <s v=""/>
    <n v="0"/>
    <m/>
    <s v=""/>
    <n v="0"/>
    <m/>
    <s v=""/>
    <n v="0"/>
    <m/>
    <s v="taspitakadokfg1011033720untana"/>
    <n v="720"/>
    <s v="PCS"/>
    <m/>
  </r>
  <r>
    <x v="2053"/>
    <s v="Tas Pita Kado k FG 101 (1036)"/>
    <n v="5"/>
    <n v="72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pitakadokfg1011036720untana"/>
    <n v="720"/>
    <s v="PCS"/>
    <m/>
  </r>
  <r>
    <x v="2054"/>
    <s v="Tas Pita Kado k FG 101 (1040)"/>
    <n v="2"/>
    <n v="720"/>
    <n v="1"/>
    <n v="2"/>
    <m/>
    <m/>
    <n v="0"/>
    <n v="0"/>
    <s v=""/>
    <n v="0"/>
    <n v="2"/>
    <n v="1"/>
    <n v="-1"/>
    <n v="1"/>
    <m/>
    <s v=""/>
    <n v="1"/>
    <m/>
    <s v=""/>
    <n v="1"/>
    <m/>
    <s v=""/>
    <n v="1"/>
    <m/>
    <s v="taspitakadokfg1011040720untana"/>
    <n v="720"/>
    <s v="PCS"/>
    <m/>
  </r>
  <r>
    <x v="2055"/>
    <s v="Tas Pita Kado k FG 101 (1041)"/>
    <n v="3"/>
    <n v="720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pitakadokfg1011041720untana"/>
    <n v="720"/>
    <s v="PCS"/>
    <m/>
  </r>
  <r>
    <x v="0"/>
    <s v="Tas Pita Kado k FG 101 (1838)"/>
    <n v="0"/>
    <n v="72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pitakadokfg1011838720untana"/>
    <n v="720"/>
    <s v="PCS"/>
    <m/>
  </r>
  <r>
    <x v="2056"/>
    <s v="Tas Plastik B C1"/>
    <n v="1"/>
    <s v="13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c1130pcuntana"/>
    <n v="130"/>
    <s v="PCS"/>
    <m/>
  </r>
  <r>
    <x v="2057"/>
    <s v="Tas Plastik B C1"/>
    <n v="4"/>
    <s v="12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plastikbc1120pcuntana"/>
    <n v="120"/>
    <s v="PCS"/>
    <m/>
  </r>
  <r>
    <x v="2058"/>
    <s v="Tas plastik Besar C1"/>
    <n v="1"/>
    <s v="83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esarc183pcuntana"/>
    <n v="83"/>
    <s v="PCS"/>
    <m/>
  </r>
  <r>
    <x v="2059"/>
    <s v="Tas plastik Besar C1"/>
    <n v="1"/>
    <n v="17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esarc1170untana"/>
    <n v="170"/>
    <s v="PCS"/>
    <m/>
  </r>
  <r>
    <x v="2060"/>
    <s v="Tas plastik Besar C1"/>
    <n v="5"/>
    <s v="15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plastikbesarc1150pcuntana"/>
    <n v="150"/>
    <s v="PCS"/>
    <m/>
  </r>
  <r>
    <x v="2061"/>
    <s v="Tas plastik Besar C1"/>
    <n v="1"/>
    <n v="115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esarc1115untana"/>
    <n v="115"/>
    <s v="PCS"/>
    <m/>
  </r>
  <r>
    <x v="2062"/>
    <s v="Tas plastik Besar C1"/>
    <n v="1"/>
    <n v="11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esarc1110untana"/>
    <n v="110"/>
    <s v="PCS"/>
    <m/>
  </r>
  <r>
    <x v="2063"/>
    <s v="Tas plastik Besar C1"/>
    <n v="1"/>
    <n v="1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besarc1100untana"/>
    <n v="100"/>
    <s v="PCS"/>
    <m/>
  </r>
  <r>
    <x v="2064"/>
    <s v="Tas plastik kecil A1"/>
    <n v="1"/>
    <s v="18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kecila1186pcuntana"/>
    <n v="186"/>
    <s v="PCS"/>
    <m/>
  </r>
  <r>
    <x v="2065"/>
    <s v="Tas Plastik kecil A1"/>
    <n v="1"/>
    <n v="18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kecila1180untana"/>
    <n v="180"/>
    <s v="PCS"/>
    <m/>
  </r>
  <r>
    <x v="2066"/>
    <s v="Tas plastik kecil A1"/>
    <n v="1"/>
    <s v="17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kecila1170pcuntana"/>
    <n v="170"/>
    <s v="PCS"/>
    <m/>
  </r>
  <r>
    <x v="2067"/>
    <s v="Tas Plastik kecil A1"/>
    <n v="7"/>
    <n v="170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plastikkecila1170untana"/>
    <n v="170"/>
    <s v="PCS"/>
    <m/>
  </r>
  <r>
    <x v="2068"/>
    <s v="Tas plastik kecil A1"/>
    <n v="1"/>
    <s v="167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kecila1167pcuntana"/>
    <n v="167"/>
    <s v="PCS"/>
    <m/>
  </r>
  <r>
    <x v="2069"/>
    <s v="Tas Plastik kecil A1"/>
    <n v="6"/>
    <s v="160 pc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plastikkecila1160pcuntana"/>
    <n v="160"/>
    <s v="PCS"/>
    <m/>
  </r>
  <r>
    <x v="2070"/>
    <s v="Tas Plastik kecil A1"/>
    <n v="4"/>
    <s v="15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plastikkecila1150pcuntana"/>
    <n v="150"/>
    <s v="PCS"/>
    <m/>
  </r>
  <r>
    <x v="2071"/>
    <s v="Tas Plastik kecil A1"/>
    <n v="2"/>
    <s v="1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plastikkecila1140pcuntana"/>
    <n v="140"/>
    <s v="PCS"/>
    <m/>
  </r>
  <r>
    <x v="2072"/>
    <s v="Tas Plastik kecil A1"/>
    <n v="5"/>
    <s v="130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plastikkecila1130pcuntana"/>
    <n v="130"/>
    <s v="PCS"/>
    <m/>
  </r>
  <r>
    <x v="2073"/>
    <s v="Tas plastik kecil A1"/>
    <n v="1"/>
    <s v="11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kecila1116pcuntana"/>
    <n v="116"/>
    <s v="PCS"/>
    <m/>
  </r>
  <r>
    <x v="2074"/>
    <s v="Tas Plastik kecil A1"/>
    <n v="7"/>
    <s v="200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plastikkecila1200pcuntana"/>
    <n v="200"/>
    <s v="PCS"/>
    <m/>
  </r>
  <r>
    <x v="2075"/>
    <s v="Tas Plastik T B1"/>
    <n v="2"/>
    <n v="60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plastiktb160untana"/>
    <n v="60"/>
    <s v="PCS"/>
    <m/>
  </r>
  <r>
    <x v="2076"/>
    <s v="Tas Plastik T B1"/>
    <n v="3"/>
    <s v="2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plastiktb120pcuntana"/>
    <n v="20"/>
    <s v="PCS"/>
    <m/>
  </r>
  <r>
    <x v="2077"/>
    <s v="Tas Plastik T B1"/>
    <n v="12"/>
    <n v="15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tasplastiktb1150untana"/>
    <n v="150"/>
    <s v="PCS"/>
    <m/>
  </r>
  <r>
    <x v="2078"/>
    <s v="Tas Plastik T B1"/>
    <n v="19"/>
    <n v="140"/>
    <n v="19"/>
    <n v="19"/>
    <m/>
    <m/>
    <n v="0"/>
    <n v="0"/>
    <s v=""/>
    <n v="0"/>
    <n v="19"/>
    <m/>
    <s v=""/>
    <n v="19"/>
    <m/>
    <s v=""/>
    <n v="19"/>
    <m/>
    <s v=""/>
    <n v="19"/>
    <m/>
    <s v=""/>
    <n v="19"/>
    <m/>
    <s v="tasplastiktb1140untana"/>
    <n v="140"/>
    <s v="PCS"/>
    <m/>
  </r>
  <r>
    <x v="2079"/>
    <s v="Tas Plastik T B1"/>
    <n v="10"/>
    <s v="130 pc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tasplastiktb1130pcuntana"/>
    <n v="130"/>
    <s v="PCS"/>
    <m/>
  </r>
  <r>
    <x v="2080"/>
    <s v="Tas plastik Tanggung B1"/>
    <n v="4"/>
    <s v="2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plastiktanggungb1200pcuntana"/>
    <n v="200"/>
    <s v="PCS"/>
    <m/>
  </r>
  <r>
    <x v="2081"/>
    <s v="Tas plastik Tanggung B1"/>
    <n v="1"/>
    <s v="11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astiktanggungb1110pcuntana"/>
    <n v="110"/>
    <s v="PCS"/>
    <m/>
  </r>
  <r>
    <x v="2082"/>
    <s v="Tas PLK 10-06/ M"/>
    <n v="1"/>
    <s v="6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lk1006m600pcuntana"/>
    <n v="600"/>
    <s v="PCS"/>
    <m/>
  </r>
  <r>
    <x v="2083"/>
    <s v="Tas PLK 10-07 Dy (26x34) Tali L"/>
    <n v="8"/>
    <s v="4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asplk1007dy26x34talil40lsuntana"/>
    <n v="40"/>
    <s v="LSN"/>
    <m/>
  </r>
  <r>
    <x v="2084"/>
    <s v="Tas PLK 10-08 Tali Tenteng"/>
    <n v="5"/>
    <s v="3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plk1008talitenteng30lsuntana"/>
    <n v="30"/>
    <s v="LSN"/>
    <m/>
  </r>
  <r>
    <x v="2085"/>
    <s v="Tas polos 131 k"/>
    <n v="12"/>
    <n v="480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taspolos131k480untana"/>
    <n v="480"/>
    <s v="PCS"/>
    <m/>
  </r>
  <r>
    <x v="2086"/>
    <s v="Tas polos 804/ 832/ 838"/>
    <n v="21"/>
    <n v="480"/>
    <n v="18"/>
    <n v="21"/>
    <m/>
    <m/>
    <n v="0"/>
    <n v="0"/>
    <s v=""/>
    <n v="0"/>
    <n v="21"/>
    <n v="18"/>
    <n v="-3"/>
    <n v="18"/>
    <m/>
    <s v=""/>
    <n v="18"/>
    <m/>
    <s v=""/>
    <n v="18"/>
    <m/>
    <s v=""/>
    <n v="18"/>
    <m/>
    <s v="taspolos804832838480untana"/>
    <n v="480"/>
    <s v="PCS"/>
    <m/>
  </r>
  <r>
    <x v="2087"/>
    <s v="Tas Ransel Spon Bond FR+Hk 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ranselsponbondfrhk60lsuntana"/>
    <n v="60"/>
    <s v="LSN"/>
    <m/>
  </r>
  <r>
    <x v="2088"/>
    <s v="Tas SB 1514-8 Set T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sb15148sett50lsuntana"/>
    <n v="50"/>
    <s v="LSN"/>
    <m/>
  </r>
  <r>
    <x v="2089"/>
    <s v="Tas SB-117 Paris Kecil"/>
    <n v="1"/>
    <s v="5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sb117pariskecil50lsnuntana"/>
    <n v="50"/>
    <s v="LSN"/>
    <m/>
  </r>
  <r>
    <x v="2090"/>
    <s v="Tas SEP 194"/>
    <n v="7"/>
    <s v="1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sep19410lsuntana"/>
    <n v="10"/>
    <s v="LSN"/>
    <m/>
  </r>
  <r>
    <x v="2091"/>
    <s v="Tas Shoes C15 246/ Hp 363 (60)"/>
    <n v="4"/>
    <s v="36 pk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shoesc15246hp3636036pkuntana"/>
    <n v="36"/>
    <s v="PAK"/>
    <m/>
  </r>
  <r>
    <x v="2092"/>
    <s v="Tas Shop Ly FD 683"/>
    <n v="2"/>
    <s v="36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shoplyfd683360pcuntana"/>
    <n v="360"/>
    <s v="PCS"/>
    <m/>
  </r>
  <r>
    <x v="0"/>
    <s v="Tas Shop Ly SD 287 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hoplysd287b360untana"/>
    <n v="360"/>
    <s v="PCS"/>
    <m/>
  </r>
  <r>
    <x v="0"/>
    <s v="Tas Shop Ly SD 291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hoplysd291b360untana"/>
    <n v="360"/>
    <s v="PCS"/>
    <m/>
  </r>
  <r>
    <x v="0"/>
    <s v="Tas Shop Ly SD L 280 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hoplysdl280b360untana"/>
    <n v="360"/>
    <s v="PCS"/>
    <m/>
  </r>
  <r>
    <x v="0"/>
    <s v="Tas Shop Ly SD L 288 B"/>
    <n v="0"/>
    <n v="36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hoplysdl288b360untana"/>
    <n v="360"/>
    <s v="PCS"/>
    <m/>
  </r>
  <r>
    <x v="0"/>
    <s v="Tas Shop Ly SD L XL"/>
    <n v="0"/>
    <n v="2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hoplysdlxl240untana"/>
    <n v="240"/>
    <s v="PCS"/>
    <m/>
  </r>
  <r>
    <x v="2093"/>
    <s v="Tas Shop Ly SD S Tg"/>
    <n v="5"/>
    <n v="36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shoplysdstg360untana"/>
    <n v="360"/>
    <s v="PCS"/>
    <m/>
  </r>
  <r>
    <x v="2094"/>
    <s v="Tas Shop Teng-Teng Sleting (10 pc) WKD"/>
    <n v="3"/>
    <s v="30 bk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n v="30"/>
    <s v="BOX"/>
    <m/>
  </r>
  <r>
    <x v="2095"/>
    <s v="Tas Shopcraft LyNP 542-1/4 "/>
    <n v="2"/>
    <s v="20 box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shopcraftlynp5421420boxuntana"/>
    <n v="20"/>
    <s v="BOX"/>
    <m/>
  </r>
  <r>
    <x v="2096"/>
    <s v="Tas Shopcraft Tly Mp 061/ 064 "/>
    <n v="4"/>
    <s v="90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shopcrafttlymp06106490boxuntana"/>
    <n v="90"/>
    <s v="BOX"/>
    <m/>
  </r>
  <r>
    <x v="2097"/>
    <s v="Tas Silver 18x23"/>
    <n v="3"/>
    <s v="9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silver18x2390lsuntana"/>
    <n v="90"/>
    <s v="LSN"/>
    <m/>
  </r>
  <r>
    <x v="2098"/>
    <s v="Tas Sleret S"/>
    <n v="4"/>
    <s v="1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slerets100lsuntana"/>
    <n v="100"/>
    <s v="LSN"/>
    <m/>
  </r>
  <r>
    <x v="0"/>
    <s v="Tas Sleret XLL"/>
    <n v="0"/>
    <s v="35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sleretxll35lsuntana"/>
    <n v="35"/>
    <s v="LSN"/>
    <m/>
  </r>
  <r>
    <x v="2099"/>
    <s v="Tas Sleting (A5 52) jaring "/>
    <n v="4"/>
    <s v="8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sletinga552jaring80lsuntana"/>
    <n v="80"/>
    <s v="LSN"/>
    <m/>
  </r>
  <r>
    <x v="2100"/>
    <s v="Tas Spon Bond mukenah 27x29x12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sponbondmukenah27x29x1250lsuntana"/>
    <n v="50"/>
    <s v="LSN"/>
    <m/>
  </r>
  <r>
    <x v="2101"/>
    <s v="Tas T 34x31 ETJ"/>
    <n v="4"/>
    <s v="25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t34x31etj25lsuntana"/>
    <n v="25"/>
    <s v="LSN"/>
    <m/>
  </r>
  <r>
    <x v="2102"/>
    <s v="Tas T 41x36 ETJ"/>
    <n v="5"/>
    <s v="22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t41x36etj22lsuntana"/>
    <n v="22"/>
    <s v="LSN"/>
    <m/>
  </r>
  <r>
    <x v="2103"/>
    <s v="Tas tali 22x22"/>
    <n v="1"/>
    <s v="85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tali22x2285lsuntana"/>
    <n v="85"/>
    <s v="LSN"/>
    <m/>
  </r>
  <r>
    <x v="0"/>
    <s v="Tas tali 25x35"/>
    <n v="0"/>
    <s v="100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tali25x35100lsuntana"/>
    <n v="100"/>
    <s v="LSN"/>
    <m/>
  </r>
  <r>
    <x v="0"/>
    <s v="Tas Tali Batik Putih Alpin B"/>
    <n v="0"/>
    <s v="5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astalibatikputihalpinb50lsnuntana"/>
    <n v="50"/>
    <s v="LSN"/>
    <m/>
  </r>
  <r>
    <x v="2104"/>
    <s v="Tas Tali Cartoon 20x25 Tg"/>
    <n v="4"/>
    <s v="5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talicartoon20x25tg50lsuntana"/>
    <n v="50"/>
    <s v="LSN"/>
    <m/>
  </r>
  <r>
    <x v="2105"/>
    <s v="Tas Tali Folio 1 Frozen"/>
    <n v="4"/>
    <s v="24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talifolio1frozen240pcuntana"/>
    <n v="240"/>
    <s v="PCS"/>
    <m/>
  </r>
  <r>
    <x v="2106"/>
    <s v="Tas Tali kecil kur JB S2-2 jos Mimikado"/>
    <n v="45"/>
    <s v="100 ls"/>
    <n v="45"/>
    <n v="45"/>
    <m/>
    <m/>
    <n v="0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n v="100"/>
    <s v="LSN"/>
    <m/>
  </r>
  <r>
    <x v="2107"/>
    <s v="Tas Tali Kertas Kado bsr AL (1 Pk=10 pc)"/>
    <n v="2"/>
    <s v="218 pk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n v="218"/>
    <s v="PAK"/>
    <m/>
  </r>
  <r>
    <x v="2108"/>
    <s v="Tas Tali Kertas Tg (Pelangi/ Biru Grs/ Silver Bunga/ Mrh Garis) 25x25"/>
    <n v="16"/>
    <s v="25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n v="25"/>
    <s v="LSN"/>
    <m/>
  </r>
  <r>
    <x v="2109"/>
    <s v="Tas Tali kur batik S"/>
    <n v="1"/>
    <s v="6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talikurbatiks60lsuntana"/>
    <n v="60"/>
    <s v="LSN"/>
    <m/>
  </r>
  <r>
    <x v="2110"/>
    <s v="Tas Tali Metalik (1 Pk=12 pc) Gold Silver "/>
    <n v="2"/>
    <s v="5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n v="50"/>
    <s v="LSN"/>
    <m/>
  </r>
  <r>
    <x v="2111"/>
    <s v="Tas Tali Metalik (1 Pk=12 pc) Gold/ Silver 20x25"/>
    <n v="3"/>
    <s v="6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n v="60"/>
    <s v="LSN"/>
    <m/>
  </r>
  <r>
    <x v="2112"/>
    <s v="Tas Tali Metalik 15x20 (K)"/>
    <n v="5"/>
    <s v="9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talimetalik15x20k90lsuntana"/>
    <n v="90"/>
    <s v="LSN"/>
    <m/>
  </r>
  <r>
    <x v="2113"/>
    <s v="Tas Tali Metalik 15x20 Kcl"/>
    <n v="7"/>
    <s v="10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astalimetalik15x20kcl100lsuntana"/>
    <n v="100"/>
    <s v="LSN"/>
    <m/>
  </r>
  <r>
    <x v="2114"/>
    <s v="Tas Tali plst 222 A (K)"/>
    <n v="1"/>
    <s v="1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taliplst222ak1000pcuntana"/>
    <n v="1000"/>
    <s v="PCS"/>
    <m/>
  </r>
  <r>
    <x v="2115"/>
    <s v="Tas Tali plst K (B545)"/>
    <n v="4"/>
    <s v="10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taliplstkb545100lsuntana"/>
    <n v="100"/>
    <s v="LSN"/>
    <m/>
  </r>
  <r>
    <x v="2116"/>
    <s v="Tas Tali plst kecil jos JBS 4-5"/>
    <n v="12"/>
    <s v="100 ls"/>
    <n v="12"/>
    <n v="12"/>
    <m/>
    <m/>
    <n v="0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n v="100"/>
    <s v="LSN"/>
    <m/>
  </r>
  <r>
    <x v="2117"/>
    <s v="Tas Tali Pot mika"/>
    <n v="4"/>
    <s v="50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astalipotmika50lsuntana"/>
    <n v="50"/>
    <s v="LSN"/>
    <m/>
  </r>
  <r>
    <x v="2118"/>
    <s v="Tas Tali Pot mika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talipotmika40lsuntana"/>
    <n v="40"/>
    <s v="LSN"/>
    <m/>
  </r>
  <r>
    <x v="2119"/>
    <s v="Tas Tali Transp RD-L/ Tg (PHS)"/>
    <n v="3"/>
    <s v="6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alitransprdltgphs60lsuntana"/>
    <n v="60"/>
    <s v="LSN"/>
    <m/>
  </r>
  <r>
    <x v="2120"/>
    <s v="Tas Tali Tulisan kecil campur"/>
    <n v="3"/>
    <s v="5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alitulisankecilcampur50lsuntana"/>
    <n v="50"/>
    <s v="LSN"/>
    <m/>
  </r>
  <r>
    <x v="2121"/>
    <s v="Tas Tali Ultah Kcl Iching"/>
    <n v="3"/>
    <s v="12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aliultahkcliching120lsuntana"/>
    <n v="120"/>
    <s v="LSN"/>
    <m/>
  </r>
  <r>
    <x v="2122"/>
    <s v="Tas Tenteng Butek 184 B"/>
    <n v="5"/>
    <s v="4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tentengbutek184b40lsuntana"/>
    <n v="40"/>
    <s v="LSN"/>
    <m/>
  </r>
  <r>
    <x v="2123"/>
    <s v="Tas Tenteng trans/ handbag XS"/>
    <n v="3"/>
    <s v="300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entengtranshandbagxs300pcuntana"/>
    <n v="300"/>
    <s v="PCS"/>
    <m/>
  </r>
  <r>
    <x v="2124"/>
    <s v="Tas Tenteng Transparent 10-06 M"/>
    <n v="2"/>
    <s v="6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n v="600"/>
    <s v="PCS"/>
    <m/>
  </r>
  <r>
    <x v="2125"/>
    <s v="Tas Transparan L(tanggung) Tali"/>
    <n v="1"/>
    <s v="4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transparanltanggungtali40lsuntana"/>
    <n v="40"/>
    <s v="LSN"/>
    <m/>
  </r>
  <r>
    <x v="2126"/>
    <s v="Tas Tulisan 20x25"/>
    <n v="3"/>
    <s v="70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tulisan20x2570lsuntana"/>
    <n v="70"/>
    <s v="LSN"/>
    <m/>
  </r>
  <r>
    <x v="2127"/>
    <s v="Tas Tulisan 20x25"/>
    <n v="2"/>
    <s v="6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tulisan20x2560lsuntana"/>
    <n v="60"/>
    <s v="LSN"/>
    <m/>
  </r>
  <r>
    <x v="2128"/>
    <s v="Tas ultah 5w"/>
    <n v="5"/>
    <s v="60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ultah5w60lsuntana"/>
    <n v="60"/>
    <s v="LSN"/>
    <m/>
  </r>
  <r>
    <x v="2129"/>
    <s v="Tas ultah polkadot kecil 15x25"/>
    <n v="8"/>
    <s v="60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asultahpolkadotkecil15x2560lsuntana"/>
    <n v="60"/>
    <s v="LSN"/>
    <m/>
  </r>
  <r>
    <x v="2130"/>
    <s v="Tas ultah warna warna"/>
    <n v="3"/>
    <s v="500 pk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asultahwarnawarna500pkuntana"/>
    <n v="500"/>
    <s v="PAK"/>
    <m/>
  </r>
  <r>
    <x v="2131"/>
    <s v="Tas Xmy 1609-12"/>
    <n v="2"/>
    <s v="4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xmy16091240lsuntana"/>
    <n v="40"/>
    <s v="LSN"/>
    <m/>
  </r>
  <r>
    <x v="2132"/>
    <s v="Tas Xmy JDL (1609-04)"/>
    <n v="2"/>
    <s v="3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asxmyjdl16090430lsuntana"/>
    <n v="30"/>
    <s v="LSN"/>
    <m/>
  </r>
  <r>
    <x v="2133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m/>
    <m/>
    <m/>
  </r>
  <r>
    <x v="2134"/>
    <s v="Tas Zipper Folio Tali 1 MM Topla"/>
    <n v="5"/>
    <n v="240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aszipperfoliotali1mmtopla240untana"/>
    <n v="240"/>
    <s v="PCS"/>
    <m/>
  </r>
  <r>
    <x v="2135"/>
    <s v="Tas Zipper Folio Tali 2 MM "/>
    <n v="6"/>
    <n v="24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aszipperfoliotali2mm240untana"/>
    <n v="240"/>
    <s v="PCS"/>
    <m/>
  </r>
  <r>
    <x v="2136"/>
    <s v="Tas/ MAP jinjing Cute bear"/>
    <n v="1"/>
    <s v="2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mapjinjingcutebear20lsuntana"/>
    <n v="20"/>
    <s v="LSN"/>
    <m/>
  </r>
  <r>
    <x v="2137"/>
    <s v="Tas/ paper Bag motif campur"/>
    <n v="1"/>
    <s v="50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aspaperbagmotifcampur50lsuntana"/>
    <n v="50"/>
    <s v="LSN"/>
    <m/>
  </r>
  <r>
    <x v="2138"/>
    <s v="Tempelan Kaca 2,5"/>
    <n v="1"/>
    <s v="72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empelankaca257200pcuntana"/>
    <n v="7200"/>
    <s v="PCS"/>
    <m/>
  </r>
  <r>
    <x v="2139"/>
    <s v="Tempelan Kaca 3,5"/>
    <n v="4"/>
    <s v="72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empelankaca357200pcuntana"/>
    <n v="7200"/>
    <s v="PCS"/>
    <m/>
  </r>
  <r>
    <x v="2140"/>
    <s v="Tempelan Kaca 33 D 3,5"/>
    <n v="1"/>
    <s v="20.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empelankaca33d3520000pcuntana"/>
    <n v="20"/>
    <s v="PCS"/>
    <m/>
  </r>
  <r>
    <x v="2141"/>
    <s v="Tempelan Kaca 35 D (Gantungan kcl+Tg)"/>
    <n v="1"/>
    <s v="70.000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n v="70"/>
    <s v="PCS"/>
    <m/>
  </r>
  <r>
    <x v="2142"/>
    <s v="Tempelan Kaca 35 D (Gantungan kcl+Tg)"/>
    <n v="2"/>
    <s v="15.0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n v="15"/>
    <s v="PCS"/>
    <m/>
  </r>
  <r>
    <x v="0"/>
    <s v="Tempelan Kaca 4,5"/>
    <n v="0"/>
    <s v="50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empelankaca455040pcuntana"/>
    <n v="5040"/>
    <s v="PCS"/>
    <m/>
  </r>
  <r>
    <x v="2143"/>
    <s v="Tempelan Kaca 8"/>
    <n v="2"/>
    <s v="2016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empelankaca82016pcuntana"/>
    <n v="2016"/>
    <s v="PCS"/>
    <m/>
  </r>
  <r>
    <x v="0"/>
    <s v="Tinta 20mm (1 line)"/>
    <n v="0"/>
    <s v="200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nta20mm1line2000pcuntana"/>
    <n v="2000"/>
    <s v="PCS"/>
    <m/>
  </r>
  <r>
    <x v="2144"/>
    <s v="Tinta Daishen B"/>
    <n v="6"/>
    <s v="12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intadaishenb12lsuntana"/>
    <n v="12"/>
    <s v="LSN"/>
    <m/>
  </r>
  <r>
    <x v="0"/>
    <s v="Tinta Daishen U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ntadaishenu12lsuntana"/>
    <n v="12"/>
    <s v="LSN"/>
    <m/>
  </r>
  <r>
    <x v="0"/>
    <s v="Tinta Daishen U/B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ntadaishenub12lsuntana"/>
    <n v="12"/>
    <s v="LSN"/>
    <m/>
  </r>
  <r>
    <x v="0"/>
    <s v="Tinta Hero"/>
    <n v="0"/>
    <s v="1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ntahero12lsnuntana"/>
    <n v="12"/>
    <s v="LSN"/>
    <m/>
  </r>
  <r>
    <x v="2145"/>
    <s v="Tinta Mote 1 Line 20mm"/>
    <n v="3"/>
    <s v="2000 PC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ntamote1line20mm2000pcsuntana"/>
    <n v="2000"/>
    <s v="PCS"/>
    <m/>
  </r>
  <r>
    <x v="2146"/>
    <s v="Tinta Roll 20mm"/>
    <n v="1"/>
    <n v="175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ntaroll20mm1750untana"/>
    <n v="1750"/>
    <s v="PCS"/>
    <m/>
  </r>
  <r>
    <x v="2147"/>
    <s v="Tipe-ex 0425 B/ 25/ 4"/>
    <n v="1"/>
    <s v="4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0425b25448lsuntana"/>
    <n v="48"/>
    <s v="LSN"/>
    <m/>
  </r>
  <r>
    <x v="0"/>
    <s v="Tipe-ex 0807 PR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0807pr192lsuntana"/>
    <n v="192"/>
    <s v="LSN"/>
    <m/>
  </r>
  <r>
    <x v="0"/>
    <s v="Tipe-ex 0808 H.Kitty"/>
    <n v="0"/>
    <s v="19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0808hkitty192lsuntana"/>
    <n v="192"/>
    <s v="LSN"/>
    <m/>
  </r>
  <r>
    <x v="2148"/>
    <s v="Tipe-ex 1001(3)/ 240(2)"/>
    <n v="5"/>
    <s v="576 PC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ipeex100132402576pcsuntana"/>
    <n v="576"/>
    <s v="PCS"/>
    <m/>
  </r>
  <r>
    <x v="2149"/>
    <s v="Tipe-ex 1002(13)/ 3010(8)"/>
    <n v="21"/>
    <s v="576 PCS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tipeex10021330108576pcsuntana"/>
    <n v="576"/>
    <s v="PCS"/>
    <m/>
  </r>
  <r>
    <x v="2150"/>
    <s v="Tipe-ex 1005(9)/ 3009(6)"/>
    <n v="15"/>
    <s v="576 PC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tipeex1005930096576pcsuntana"/>
    <n v="576"/>
    <s v="PCS"/>
    <m/>
  </r>
  <r>
    <x v="2151"/>
    <s v="Tipe-ex 1007(8)/ 1009(9)"/>
    <n v="17"/>
    <s v="576 PCS"/>
    <n v="17"/>
    <n v="17"/>
    <m/>
    <m/>
    <n v="0"/>
    <n v="0"/>
    <s v=""/>
    <n v="0"/>
    <n v="17"/>
    <m/>
    <s v=""/>
    <n v="17"/>
    <m/>
    <s v=""/>
    <n v="17"/>
    <m/>
    <s v=""/>
    <n v="17"/>
    <m/>
    <s v=""/>
    <n v="17"/>
    <m/>
    <s v="tipeex1007810099576pcsuntana"/>
    <n v="576"/>
    <s v="PCS"/>
    <m/>
  </r>
  <r>
    <x v="2152"/>
    <s v="Tipe-ex 1291"/>
    <n v="55"/>
    <s v="60 ls"/>
    <n v="55"/>
    <n v="55"/>
    <m/>
    <m/>
    <n v="0"/>
    <n v="0"/>
    <s v=""/>
    <n v="0"/>
    <n v="55"/>
    <m/>
    <s v=""/>
    <n v="55"/>
    <m/>
    <s v=""/>
    <n v="55"/>
    <m/>
    <s v=""/>
    <n v="55"/>
    <m/>
    <s v=""/>
    <n v="55"/>
    <m/>
    <s v="tipeex129160lsuntana"/>
    <n v="60"/>
    <s v="LSN"/>
    <m/>
  </r>
  <r>
    <x v="2153"/>
    <s v="Tipe-ex 136(12)/ 202(13)"/>
    <n v="25"/>
    <s v="576 PCS"/>
    <n v="25"/>
    <n v="25"/>
    <m/>
    <m/>
    <n v="0"/>
    <n v="0"/>
    <s v=""/>
    <n v="0"/>
    <n v="25"/>
    <m/>
    <s v=""/>
    <n v="25"/>
    <m/>
    <s v=""/>
    <n v="25"/>
    <m/>
    <s v=""/>
    <n v="25"/>
    <m/>
    <s v=""/>
    <n v="25"/>
    <m/>
    <s v="tipeex1361220213576pcsuntana"/>
    <n v="576"/>
    <s v="PCS"/>
    <m/>
  </r>
  <r>
    <x v="2154"/>
    <s v="Tipe-ex 1878 Dos"/>
    <n v="137"/>
    <s v="20 ls"/>
    <n v="137"/>
    <n v="137"/>
    <m/>
    <m/>
    <n v="0"/>
    <n v="0"/>
    <s v=""/>
    <n v="0"/>
    <n v="137"/>
    <m/>
    <s v=""/>
    <n v="137"/>
    <m/>
    <s v=""/>
    <n v="137"/>
    <m/>
    <s v=""/>
    <n v="137"/>
    <m/>
    <s v=""/>
    <n v="137"/>
    <m/>
    <s v="tipeex1878dos20lsuntana"/>
    <n v="20"/>
    <s v="LSN"/>
    <m/>
  </r>
  <r>
    <x v="2155"/>
    <s v="Tipe-ex 1878 mika"/>
    <n v="29"/>
    <s v="576 PCS"/>
    <n v="29"/>
    <n v="29"/>
    <m/>
    <m/>
    <n v="0"/>
    <n v="0"/>
    <s v=""/>
    <n v="0"/>
    <n v="29"/>
    <m/>
    <s v=""/>
    <n v="29"/>
    <m/>
    <s v=""/>
    <n v="29"/>
    <m/>
    <s v=""/>
    <n v="29"/>
    <m/>
    <s v=""/>
    <n v="29"/>
    <m/>
    <s v="tipeex1878mika576pcsuntana"/>
    <n v="576"/>
    <s v="PCS"/>
    <m/>
  </r>
  <r>
    <x v="2156"/>
    <s v="Tipe-ex 203"/>
    <n v="2"/>
    <s v="576 PC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203576pcsuntana"/>
    <n v="576"/>
    <s v="PCS"/>
    <m/>
  </r>
  <r>
    <x v="2157"/>
    <s v="Tipe-ex 2201(53)/ 241(35)"/>
    <n v="88"/>
    <s v="64 ls"/>
    <n v="88"/>
    <n v="88"/>
    <m/>
    <m/>
    <n v="0"/>
    <n v="0"/>
    <s v=""/>
    <n v="0"/>
    <n v="88"/>
    <m/>
    <s v=""/>
    <n v="88"/>
    <m/>
    <s v=""/>
    <n v="88"/>
    <m/>
    <s v=""/>
    <n v="88"/>
    <m/>
    <s v=""/>
    <n v="88"/>
    <m/>
    <s v="tipeex2201532413564lsuntana"/>
    <n v="64"/>
    <s v="LSN"/>
    <m/>
  </r>
  <r>
    <x v="2158"/>
    <s v="Tipe-ex 2264 (24 pc)"/>
    <n v="35"/>
    <s v="96 ls"/>
    <n v="35"/>
    <n v="35"/>
    <m/>
    <m/>
    <n v="0"/>
    <n v="0"/>
    <s v=""/>
    <n v="0"/>
    <n v="35"/>
    <m/>
    <s v=""/>
    <n v="35"/>
    <m/>
    <s v=""/>
    <n v="35"/>
    <m/>
    <s v=""/>
    <n v="35"/>
    <m/>
    <s v=""/>
    <n v="35"/>
    <m/>
    <s v="tipeex226424pc96lsuntana"/>
    <n v="96"/>
    <s v="LSN"/>
    <m/>
  </r>
  <r>
    <x v="2159"/>
    <s v="Tipe-ex 242(14)/ 968(2)"/>
    <n v="16"/>
    <s v="48 ls"/>
    <n v="16"/>
    <n v="16"/>
    <m/>
    <m/>
    <n v="0"/>
    <n v="0"/>
    <s v=""/>
    <n v="0"/>
    <n v="16"/>
    <m/>
    <s v=""/>
    <n v="16"/>
    <m/>
    <s v=""/>
    <n v="16"/>
    <m/>
    <s v=""/>
    <n v="16"/>
    <m/>
    <s v=""/>
    <n v="16"/>
    <m/>
    <s v="tipeex24214968248lsuntana"/>
    <n v="48"/>
    <s v="LSN"/>
    <m/>
  </r>
  <r>
    <x v="2160"/>
    <s v="Tipe-ex 264(2)"/>
    <n v="2"/>
    <s v="9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264296lsuntana"/>
    <n v="96"/>
    <s v="LSN"/>
    <m/>
  </r>
  <r>
    <x v="2161"/>
    <s v="Tipe-ex 3003(6)/ 3006(9)"/>
    <n v="15"/>
    <s v="48 ls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tipeex300363006948lsuntana"/>
    <n v="48"/>
    <s v="LSN"/>
    <m/>
  </r>
  <r>
    <x v="2162"/>
    <s v="Tipe-ex 3005(6)/ 302(17)"/>
    <n v="23"/>
    <s v="48 ls"/>
    <n v="23"/>
    <n v="23"/>
    <m/>
    <m/>
    <n v="0"/>
    <n v="0"/>
    <s v=""/>
    <n v="0"/>
    <n v="23"/>
    <m/>
    <s v=""/>
    <n v="23"/>
    <m/>
    <s v=""/>
    <n v="23"/>
    <m/>
    <s v=""/>
    <n v="23"/>
    <m/>
    <s v=""/>
    <n v="23"/>
    <m/>
    <s v="tipeex300563021748lsuntana"/>
    <n v="48"/>
    <s v="LSN"/>
    <m/>
  </r>
  <r>
    <x v="2163"/>
    <s v="Tipe-ex 313"/>
    <n v="1"/>
    <s v="144 PC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313144pcsuntana"/>
    <n v="144"/>
    <s v="PCS"/>
    <m/>
  </r>
  <r>
    <x v="2164"/>
    <s v="Tipe-ex 328/ 338"/>
    <n v="1"/>
    <s v="57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328338576pcuntana"/>
    <n v="576"/>
    <s v="PCS"/>
    <m/>
  </r>
  <r>
    <x v="2165"/>
    <s v="Tipe-ex 351"/>
    <n v="1"/>
    <s v="432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351432pcuntana"/>
    <n v="432"/>
    <s v="PCS"/>
    <m/>
  </r>
  <r>
    <x v="2166"/>
    <s v="Tipe-ex 358"/>
    <n v="2"/>
    <s v="4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35848lsuntana"/>
    <n v="48"/>
    <s v="LSN"/>
    <m/>
  </r>
  <r>
    <x v="2167"/>
    <s v="Tipe-ex 636(36)"/>
    <n v="36"/>
    <s v="48 ls"/>
    <n v="36"/>
    <n v="36"/>
    <m/>
    <m/>
    <n v="0"/>
    <n v="0"/>
    <s v=""/>
    <n v="0"/>
    <n v="36"/>
    <m/>
    <s v=""/>
    <n v="36"/>
    <m/>
    <s v=""/>
    <n v="36"/>
    <m/>
    <s v=""/>
    <n v="36"/>
    <m/>
    <s v=""/>
    <n v="36"/>
    <m/>
    <s v="tipeex6363648lsuntana"/>
    <n v="48"/>
    <s v="LSN"/>
    <m/>
  </r>
  <r>
    <x v="2168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m/>
    <m/>
    <m/>
  </r>
  <r>
    <x v="2169"/>
    <s v="Tipe-ex 715"/>
    <n v="2"/>
    <s v="48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71548lsuntana"/>
    <n v="48"/>
    <s v="LSN"/>
    <m/>
  </r>
  <r>
    <x v="2170"/>
    <s v="Tipe-ex 7287(5)/ 327(21)"/>
    <n v="26"/>
    <s v="48 LSN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tipeex728753272148lsnuntana"/>
    <n v="48"/>
    <s v="LSN"/>
    <m/>
  </r>
  <r>
    <x v="2171"/>
    <s v="Tipe-ex 731"/>
    <n v="2"/>
    <s v="60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73160lsuntana"/>
    <n v="60"/>
    <s v="LSN"/>
    <m/>
  </r>
  <r>
    <x v="2172"/>
    <s v="Tipe-ex 737"/>
    <n v="1"/>
    <s v="48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73748lsnuntana"/>
    <n v="48"/>
    <s v="LSN"/>
    <m/>
  </r>
  <r>
    <x v="0"/>
    <s v="Tipe-ex 737 A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737a48lsnuntana"/>
    <n v="48"/>
    <s v="LSN"/>
    <m/>
  </r>
  <r>
    <x v="0"/>
    <s v="Tipe-ex 747 A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747a48lsnuntana"/>
    <n v="48"/>
    <s v="LSN"/>
    <m/>
  </r>
  <r>
    <x v="0"/>
    <s v="Tipe-ex 749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74948lsuntana"/>
    <n v="48"/>
    <s v="LSN"/>
    <m/>
  </r>
  <r>
    <x v="0"/>
    <s v="Tipe-ex 757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75748lsnuntana"/>
    <n v="48"/>
    <s v="LSN"/>
    <m/>
  </r>
  <r>
    <x v="0"/>
    <s v="Tipe-ex 8003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8003120lsnuntana"/>
    <n v="120"/>
    <s v="LSN"/>
    <m/>
  </r>
  <r>
    <x v="0"/>
    <s v="Tipe-ex 8005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8005120lsnuntana"/>
    <n v="120"/>
    <s v="LSN"/>
    <m/>
  </r>
  <r>
    <x v="0"/>
    <s v="Tipe-ex 8014"/>
    <n v="0"/>
    <s v="120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8014120lsnuntana"/>
    <n v="120"/>
    <s v="LSN"/>
    <m/>
  </r>
  <r>
    <x v="2173"/>
    <s v="Tipe-ex 8113"/>
    <n v="1"/>
    <s v="23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811323boxuntana"/>
    <n v="23"/>
    <s v="BOX"/>
    <m/>
  </r>
  <r>
    <x v="2174"/>
    <s v="Tipe-ex 8171"/>
    <n v="1"/>
    <s v="57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8171576pcuntana"/>
    <n v="576"/>
    <s v="PCS"/>
    <m/>
  </r>
  <r>
    <x v="2175"/>
    <s v="Tipe-ex 821(14)/ 612(35)"/>
    <n v="49"/>
    <s v="48 LSN"/>
    <n v="49"/>
    <n v="49"/>
    <m/>
    <m/>
    <n v="0"/>
    <n v="0"/>
    <s v=""/>
    <n v="0"/>
    <n v="49"/>
    <m/>
    <s v=""/>
    <n v="49"/>
    <m/>
    <s v=""/>
    <n v="49"/>
    <m/>
    <s v=""/>
    <n v="49"/>
    <m/>
    <s v=""/>
    <n v="49"/>
    <m/>
    <s v="tipeex821146123548lsnuntana"/>
    <n v="48"/>
    <s v="LSN"/>
    <m/>
  </r>
  <r>
    <x v="2176"/>
    <s v="Tipe-ex 8219 A Bear (24)"/>
    <n v="1"/>
    <s v="1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8219abear2418boxuntana"/>
    <n v="18"/>
    <s v="BOX"/>
    <m/>
  </r>
  <r>
    <x v="2177"/>
    <s v="Tipe-ex 835(7)/ 901(11)"/>
    <n v="18"/>
    <s v="48 LSN"/>
    <n v="18"/>
    <n v="18"/>
    <m/>
    <m/>
    <n v="0"/>
    <n v="0"/>
    <s v=""/>
    <n v="0"/>
    <n v="18"/>
    <m/>
    <s v=""/>
    <n v="18"/>
    <m/>
    <s v=""/>
    <n v="18"/>
    <m/>
    <s v=""/>
    <n v="18"/>
    <m/>
    <s v=""/>
    <n v="18"/>
    <m/>
    <s v="tipeex83579011148lsnuntana"/>
    <n v="48"/>
    <s v="LSN"/>
    <m/>
  </r>
  <r>
    <x v="2178"/>
    <s v="Tipe-ex 837(5)"/>
    <n v="5"/>
    <s v="48 LSN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ipeex837548lsnuntana"/>
    <n v="48"/>
    <s v="LSN"/>
    <m/>
  </r>
  <r>
    <x v="2179"/>
    <s v="Tipe-ex 889(9)/ 890(11)"/>
    <n v="20"/>
    <s v="48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tipeex88998901148lsuntana"/>
    <n v="48"/>
    <s v="LSN"/>
    <m/>
  </r>
  <r>
    <x v="2180"/>
    <s v="Tipe-ex 8958 (24)"/>
    <n v="4"/>
    <s v="24 box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ipeex89582424boxuntana"/>
    <n v="24"/>
    <s v="BOX"/>
    <m/>
  </r>
  <r>
    <x v="2181"/>
    <s v="Tipe-ex 905"/>
    <n v="1"/>
    <s v="2304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9052304pcuntana"/>
    <n v="2304"/>
    <s v="PCS"/>
    <m/>
  </r>
  <r>
    <x v="0"/>
    <s v="Tipe-ex 9187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918748lsuntana"/>
    <n v="48"/>
    <s v="LSN"/>
    <m/>
  </r>
  <r>
    <x v="0"/>
    <s v="Tipe-ex 9189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918948lsuntana"/>
    <n v="48"/>
    <s v="LSN"/>
    <m/>
  </r>
  <r>
    <x v="2182"/>
    <s v="Tipe-ex A263(2)"/>
    <n v="2"/>
    <s v="96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a263296lsuntana"/>
    <n v="96"/>
    <s v="LSN"/>
    <m/>
  </r>
  <r>
    <x v="2183"/>
    <s v="Tipe-ex Aopo 939 besi"/>
    <n v="3"/>
    <s v="72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peexaopo939besi72lsuntana"/>
    <n v="72"/>
    <s v="LSN"/>
    <m/>
  </r>
  <r>
    <x v="2184"/>
    <s v="Tipe-ex Aopo 953"/>
    <n v="20"/>
    <s v="144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tipeexaopo953144lsuntana"/>
    <n v="144"/>
    <s v="LSN"/>
    <m/>
  </r>
  <r>
    <x v="2185"/>
    <s v="Tipe-ex Aopo 958"/>
    <n v="7"/>
    <s v="60 ls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ipeexaopo95860lsuntana"/>
    <n v="60"/>
    <s v="LSN"/>
    <m/>
  </r>
  <r>
    <x v="2186"/>
    <s v="Tipe-ex Bengke"/>
    <n v="2"/>
    <s v="24 ls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bengke24lsuntana"/>
    <n v="24"/>
    <s v="LSN"/>
    <m/>
  </r>
  <r>
    <x v="2187"/>
    <s v="Tipe-ex Botol CT 328/ 325"/>
    <n v="5"/>
    <s v="36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ipeexbotolct32832536lsuntana"/>
    <n v="36"/>
    <s v="LSN"/>
    <m/>
  </r>
  <r>
    <x v="0"/>
    <s v="Tipe-ex Candy 6M 2C 506"/>
    <n v="0"/>
    <s v="48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candy6m2c50648lsuntana"/>
    <n v="48"/>
    <s v="LSN"/>
    <m/>
  </r>
  <r>
    <x v="0"/>
    <s v="Tipe-ex Candy CC 5001"/>
    <n v="0"/>
    <s v="144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candycc5001144lsuntana"/>
    <n v="144"/>
    <s v="LSN"/>
    <m/>
  </r>
  <r>
    <x v="2188"/>
    <s v="Tipe-ex CF 6004"/>
    <n v="1"/>
    <s v="6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cf600460boxuntana"/>
    <n v="60"/>
    <s v="BOX"/>
    <m/>
  </r>
  <r>
    <x v="0"/>
    <s v="Tipe-ex Cp 8237"/>
    <n v="0"/>
    <s v="144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cp82371440pcuntana"/>
    <n v="1440"/>
    <s v="PCS"/>
    <m/>
  </r>
  <r>
    <x v="2189"/>
    <s v="Tipe-ex CR 811 (blk)"/>
    <n v="26"/>
    <s v="36 ls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tipeexcr811blk36lsuntana"/>
    <n v="36"/>
    <s v="LSN"/>
    <m/>
  </r>
  <r>
    <x v="0"/>
    <s v="Tipe-ex CR 837/ 5X3D (1 box 24 pc)"/>
    <n v="0"/>
    <s v="3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cr8375x3d1box24pc36lsnuntana"/>
    <n v="36"/>
    <s v="LSN"/>
    <m/>
  </r>
  <r>
    <x v="2190"/>
    <s v="Tipe-ex CR 853 (24)"/>
    <n v="6"/>
    <s v="16 box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ipeexcr8532416boxuntana"/>
    <n v="16"/>
    <s v="BOX"/>
    <m/>
  </r>
  <r>
    <x v="2191"/>
    <s v="Tipe-ex CR 881"/>
    <n v="1"/>
    <s v="12 box/ 3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cr88112box30untana"/>
    <n v="12"/>
    <s v="BOX"/>
    <n v="30"/>
  </r>
  <r>
    <x v="0"/>
    <s v="Tipe-ex Debozz 010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ebozz01048lsnuntana"/>
    <n v="48"/>
    <s v="LSN"/>
    <m/>
  </r>
  <r>
    <x v="0"/>
    <s v="Tipe-ex Debozz 013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ebozz01348lsnuntana"/>
    <n v="48"/>
    <s v="LSN"/>
    <m/>
  </r>
  <r>
    <x v="0"/>
    <s v="Tipe-ex Debozz CT 005"/>
    <n v="0"/>
    <s v="9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ebozzct00596lsnuntana"/>
    <n v="96"/>
    <s v="LSN"/>
    <m/>
  </r>
  <r>
    <x v="0"/>
    <s v="Tipe-ex DMS 301"/>
    <n v="0"/>
    <s v="3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ms30136lsnuntana"/>
    <n v="36"/>
    <s v="LSN"/>
    <m/>
  </r>
  <r>
    <x v="2192"/>
    <s v="Tipe-ex DMS 304"/>
    <n v="4"/>
    <s v="48 ls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ipeexdms30448lsuntana"/>
    <n v="48"/>
    <s v="LSN"/>
    <m/>
  </r>
  <r>
    <x v="2193"/>
    <s v="Tipe-ex DMS 312 (36)"/>
    <n v="1"/>
    <s v="18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dms3123618boxuntana"/>
    <n v="18"/>
    <s v="BOX"/>
    <m/>
  </r>
  <r>
    <x v="2194"/>
    <s v="Tipe-ex DMS 332 (48)"/>
    <n v="7"/>
    <s v="864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ipeexdms33248864pcuntana"/>
    <n v="864"/>
    <s v="PCS"/>
    <m/>
  </r>
  <r>
    <x v="0"/>
    <s v="Tipe-ex DMS 336"/>
    <n v="0"/>
    <s v="432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ms336432pcuntana"/>
    <n v="432"/>
    <s v="PCS"/>
    <m/>
  </r>
  <r>
    <x v="2195"/>
    <s v="Tipe-ex DMS 338"/>
    <n v="7"/>
    <s v="432 pc"/>
    <n v="7"/>
    <n v="7"/>
    <m/>
    <m/>
    <n v="0"/>
    <n v="0"/>
    <s v=""/>
    <n v="0"/>
    <n v="7"/>
    <m/>
    <s v=""/>
    <n v="7"/>
    <m/>
    <s v=""/>
    <n v="7"/>
    <m/>
    <s v=""/>
    <n v="7"/>
    <m/>
    <s v=""/>
    <n v="7"/>
    <m/>
    <s v="tipeexdms338432pcuntana"/>
    <n v="432"/>
    <s v="PCS"/>
    <m/>
  </r>
  <r>
    <x v="2196"/>
    <s v="Tipe-ex DMS 342(3)/ 347(8)"/>
    <n v="11"/>
    <n v="432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tipeexdms34233478432untana"/>
    <n v="432"/>
    <s v="PCS"/>
    <m/>
  </r>
  <r>
    <x v="2197"/>
    <s v="Tipe-ex DP 3147 berisi botol"/>
    <n v="5"/>
    <s v="48 ls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ipeexdp3147berisibotol48lsuntana"/>
    <n v="48"/>
    <s v="LSN"/>
    <m/>
  </r>
  <r>
    <x v="2198"/>
    <s v="Tipe-ex DP 8152"/>
    <n v="1"/>
    <s v="576 pc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dp8152576pcuntana"/>
    <n v="576"/>
    <s v="PCS"/>
    <m/>
  </r>
  <r>
    <x v="2199"/>
    <s v="Tipe-ex DP 8181"/>
    <n v="9"/>
    <s v="576 pc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tipeexdp8181576pcuntana"/>
    <n v="576"/>
    <s v="PCS"/>
    <m/>
  </r>
  <r>
    <x v="0"/>
    <s v="Tipe-ex DT 5050-4"/>
    <n v="0"/>
    <s v="36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dt5050436lsuntana"/>
    <n v="36"/>
    <s v="LSN"/>
    <m/>
  </r>
  <r>
    <x v="2200"/>
    <s v="Tipe-ex Hk 0810"/>
    <n v="20"/>
    <s v="40 ls"/>
    <n v="20"/>
    <n v="20"/>
    <m/>
    <m/>
    <n v="0"/>
    <n v="0"/>
    <s v=""/>
    <n v="0"/>
    <n v="20"/>
    <m/>
    <s v=""/>
    <n v="20"/>
    <m/>
    <s v=""/>
    <n v="20"/>
    <m/>
    <s v=""/>
    <n v="20"/>
    <m/>
    <s v=""/>
    <n v="20"/>
    <m/>
    <s v="tipeexhk081040lsuntana"/>
    <n v="40"/>
    <s v="LSN"/>
    <m/>
  </r>
  <r>
    <x v="2201"/>
    <s v="Tipe-ex jos CF 01 B"/>
    <n v="22"/>
    <s v="36 ls"/>
    <n v="22"/>
    <n v="22"/>
    <m/>
    <m/>
    <n v="0"/>
    <n v="0"/>
    <s v=""/>
    <n v="0"/>
    <n v="22"/>
    <m/>
    <s v=""/>
    <n v="22"/>
    <m/>
    <s v=""/>
    <n v="22"/>
    <m/>
    <s v=""/>
    <n v="22"/>
    <m/>
    <s v=""/>
    <n v="22"/>
    <m/>
    <s v="tipeexjoscf01b36lsuntana"/>
    <n v="36"/>
    <s v="LSN"/>
    <m/>
  </r>
  <r>
    <x v="0"/>
    <s v="Tipe-ex KC 2088"/>
    <n v="0"/>
    <n v="1440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c20881440untana"/>
    <n v="1440"/>
    <s v="PCS"/>
    <m/>
  </r>
  <r>
    <x v="2202"/>
    <s v="Tipe-ex Kertas 0821"/>
    <n v="1"/>
    <s v="192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kertas0821192lsnuntana"/>
    <n v="192"/>
    <s v="LSN"/>
    <m/>
  </r>
  <r>
    <x v="0"/>
    <s v="Tipe-ex Kertas 7013/ mini"/>
    <n v="0"/>
    <s v="19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ertas7013mini192lsnuntana"/>
    <n v="192"/>
    <s v="LSN"/>
    <m/>
  </r>
  <r>
    <x v="0"/>
    <s v="Tipe-ex Kertas 7013/ mini"/>
    <n v="0"/>
    <s v="230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ertas7013mini2304pcuntana"/>
    <n v="2304"/>
    <s v="PCS"/>
    <m/>
  </r>
  <r>
    <x v="0"/>
    <s v="Tipe-ex Kertas 7013/ mini"/>
    <n v="0"/>
    <s v="192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ertas7013mini192lsnuntana"/>
    <n v="192"/>
    <s v="LSN"/>
    <m/>
  </r>
  <r>
    <x v="0"/>
    <s v="Tipe-ex Kertas 7013/ mini"/>
    <n v="0"/>
    <s v="230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ertas7013mini2304pcuntana"/>
    <n v="2304"/>
    <s v="PCS"/>
    <m/>
  </r>
  <r>
    <x v="2203"/>
    <s v="Tipe-ex Kertas 8001 M mouse"/>
    <n v="1"/>
    <s v="40 box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kertas8001mmouse40boxuntana"/>
    <n v="40"/>
    <s v="BOX"/>
    <m/>
  </r>
  <r>
    <x v="0"/>
    <s v="Tipe-ex Kertas 9147"/>
    <n v="0"/>
    <s v="3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kertas914736lsnuntana"/>
    <n v="36"/>
    <s v="LSN"/>
    <m/>
  </r>
  <r>
    <x v="2204"/>
    <s v="Tipe-ex Kertas Candy 4M 3C 507"/>
    <n v="10"/>
    <s v="48 ls"/>
    <n v="10"/>
    <n v="10"/>
    <m/>
    <m/>
    <n v="0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n v="48"/>
    <s v="LSN"/>
    <m/>
  </r>
  <r>
    <x v="2205"/>
    <s v="Tipe-ex Kertas Dominic Dp 8908 FR"/>
    <n v="2"/>
    <s v="144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n v="1440"/>
    <s v="PCS"/>
    <m/>
  </r>
  <r>
    <x v="2206"/>
    <s v="Tipe-ex KL 409 A robot"/>
    <n v="1"/>
    <s v="36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ipeexkl409arobot36lsuntana"/>
    <n v="36"/>
    <s v="LSN"/>
    <m/>
  </r>
  <r>
    <x v="2207"/>
    <s v="Tipe-ex KT 1126/ kitty"/>
    <n v="5"/>
    <s v="576 pc"/>
    <n v="5"/>
    <n v="5"/>
    <m/>
    <m/>
    <n v="0"/>
    <n v="0"/>
    <s v=""/>
    <n v="0"/>
    <n v="5"/>
    <m/>
    <s v=""/>
    <n v="5"/>
    <m/>
    <s v=""/>
    <n v="5"/>
    <m/>
    <s v=""/>
    <n v="5"/>
    <m/>
    <s v=""/>
    <n v="5"/>
    <m/>
    <s v="tipeexkt1126kitty576pcuntana"/>
    <n v="576"/>
    <s v="PCS"/>
    <m/>
  </r>
  <r>
    <x v="2208"/>
    <s v="Tipe-ex Ky CT 486 blk"/>
    <n v="30"/>
    <s v="864 pc"/>
    <n v="30"/>
    <n v="30"/>
    <m/>
    <m/>
    <n v="0"/>
    <n v="0"/>
    <s v=""/>
    <n v="0"/>
    <n v="30"/>
    <m/>
    <s v=""/>
    <n v="30"/>
    <m/>
    <s v=""/>
    <n v="30"/>
    <m/>
    <s v=""/>
    <n v="30"/>
    <m/>
    <s v=""/>
    <n v="30"/>
    <m/>
    <s v="tipeexkyct486blk864pcuntana"/>
    <n v="864"/>
    <s v="PCS"/>
    <m/>
  </r>
  <r>
    <x v="2209"/>
    <s v="Tipe-ex Ky CT 487 blk"/>
    <n v="31"/>
    <s v="864 pc"/>
    <n v="31"/>
    <n v="31"/>
    <m/>
    <m/>
    <n v="0"/>
    <n v="0"/>
    <s v=""/>
    <n v="0"/>
    <n v="31"/>
    <m/>
    <s v=""/>
    <n v="31"/>
    <m/>
    <s v=""/>
    <n v="31"/>
    <m/>
    <s v=""/>
    <n v="31"/>
    <m/>
    <s v=""/>
    <n v="31"/>
    <m/>
    <s v="tipeexkyct487blk864pcuntana"/>
    <n v="864"/>
    <s v="PCS"/>
    <m/>
  </r>
  <r>
    <x v="2210"/>
    <s v="Tipe-ex KY DB 7001"/>
    <n v="9"/>
    <s v="48 ls"/>
    <n v="9"/>
    <n v="9"/>
    <m/>
    <m/>
    <n v="0"/>
    <n v="0"/>
    <s v=""/>
    <n v="0"/>
    <n v="9"/>
    <m/>
    <s v=""/>
    <n v="9"/>
    <m/>
    <s v=""/>
    <n v="9"/>
    <m/>
    <s v=""/>
    <n v="9"/>
    <m/>
    <s v=""/>
    <n v="9"/>
    <m/>
    <s v="tipeexkydb700148lsuntana"/>
    <n v="48"/>
    <s v="LSN"/>
    <m/>
  </r>
  <r>
    <x v="2211"/>
    <s v="Tipe-ex KY DB 7002"/>
    <n v="8"/>
    <s v="48 ls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ipeexkydb700248lsuntana"/>
    <n v="48"/>
    <s v="LSN"/>
    <m/>
  </r>
  <r>
    <x v="2212"/>
    <s v="Tipe-ex labu 1878"/>
    <n v="52"/>
    <s v="48 ls"/>
    <n v="52"/>
    <n v="52"/>
    <m/>
    <m/>
    <n v="0"/>
    <n v="0"/>
    <s v=""/>
    <n v="0"/>
    <n v="52"/>
    <m/>
    <s v=""/>
    <n v="52"/>
    <m/>
    <s v=""/>
    <n v="52"/>
    <m/>
    <s v=""/>
    <n v="52"/>
    <m/>
    <s v=""/>
    <n v="52"/>
    <m/>
    <s v="tipeexlabu187848lsuntana"/>
    <n v="48"/>
    <s v="LSN"/>
    <m/>
  </r>
  <r>
    <x v="0"/>
    <s v="Tipe-ex Microtop 737"/>
    <n v="0"/>
    <s v="48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microtop73748lsnuntana"/>
    <n v="48"/>
    <s v="LSN"/>
    <m/>
  </r>
  <r>
    <x v="2213"/>
    <s v="Tipe-ex sakura 328 pjg"/>
    <n v="6"/>
    <s v="48 ls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ipeexsakura328pjg48lsuntana"/>
    <n v="48"/>
    <s v="LSN"/>
    <m/>
  </r>
  <r>
    <x v="2214"/>
    <s v="Tipe-ex senter 5000 Hk Mix TT"/>
    <n v="3"/>
    <s v="57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peexsenter5000hkmixtt576pcuntana"/>
    <n v="576"/>
    <s v="PCS"/>
    <m/>
  </r>
  <r>
    <x v="0"/>
    <s v="Tipe-ex senter 5012 Smurf"/>
    <n v="0"/>
    <s v="576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senter5012smurf576pcuntana"/>
    <n v="576"/>
    <s v="PCS"/>
    <m/>
  </r>
  <r>
    <x v="2215"/>
    <s v="Tipe-ex XDM 5026"/>
    <n v="2"/>
    <s v="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xdm502660lsnuntana"/>
    <n v="60"/>
    <s v="LSN"/>
    <m/>
  </r>
  <r>
    <x v="2216"/>
    <s v="Tipe-ex XDM 5037"/>
    <n v="2"/>
    <s v="60 LSN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ipeexxdm503760lsnuntana"/>
    <n v="60"/>
    <s v="LSN"/>
    <m/>
  </r>
  <r>
    <x v="2217"/>
    <s v="Tipe-ex XDM 6080"/>
    <n v="3"/>
    <s v="60 LSN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peexxdm608060lsnuntana"/>
    <n v="60"/>
    <s v="LSN"/>
    <m/>
  </r>
  <r>
    <x v="2218"/>
    <s v="Tipe-ex XDM 702"/>
    <n v="3"/>
    <s v="7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peexxdm70276pcuntana"/>
    <n v="76"/>
    <s v="PCS"/>
    <m/>
  </r>
  <r>
    <x v="0"/>
    <s v="Tipe-ex XDM 752 (48)"/>
    <n v="0"/>
    <s v="16 box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tipeexxdm7524816boxuntana"/>
    <n v="16"/>
    <s v="BOX"/>
    <m/>
  </r>
  <r>
    <x v="2219"/>
    <s v="Tipe-ex YS 1082"/>
    <n v="3"/>
    <s v="576 pc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tipeexys1082576pcuntana"/>
    <n v="576"/>
    <s v="PCS"/>
    <m/>
  </r>
  <r>
    <x v="2220"/>
    <s v="Topeng ultah 129/ 55 isi 10"/>
    <n v="2"/>
    <s v="250 pk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opengultah12955isi10250pkuntana"/>
    <n v="250"/>
    <s v="PAK"/>
    <m/>
  </r>
  <r>
    <x v="2221"/>
    <s v="Topi Fancy party Crown (mahkota)"/>
    <n v="6"/>
    <n v="600"/>
    <n v="6"/>
    <n v="6"/>
    <m/>
    <m/>
    <n v="0"/>
    <n v="0"/>
    <s v=""/>
    <n v="0"/>
    <n v="6"/>
    <m/>
    <s v=""/>
    <n v="6"/>
    <m/>
    <s v=""/>
    <n v="6"/>
    <m/>
    <s v=""/>
    <n v="6"/>
    <m/>
    <s v=""/>
    <n v="6"/>
    <m/>
    <s v="topifancypartycrownmahkota600untana"/>
    <n v="600"/>
    <s v="PCS"/>
    <m/>
  </r>
  <r>
    <x v="2222"/>
    <s v="Topi Kerucut"/>
    <n v="11"/>
    <s v="300 pk"/>
    <n v="11"/>
    <n v="11"/>
    <m/>
    <m/>
    <n v="0"/>
    <n v="0"/>
    <s v=""/>
    <n v="0"/>
    <n v="11"/>
    <m/>
    <s v=""/>
    <n v="11"/>
    <m/>
    <s v=""/>
    <n v="11"/>
    <m/>
    <s v=""/>
    <n v="11"/>
    <m/>
    <s v=""/>
    <n v="11"/>
    <m/>
    <s v="topikerucut300pkuntana"/>
    <n v="300"/>
    <s v="PAK"/>
    <m/>
  </r>
  <r>
    <x v="2223"/>
    <s v="Topi Kerucut (Parama)"/>
    <n v="15"/>
    <n v="600"/>
    <n v="15"/>
    <n v="15"/>
    <m/>
    <m/>
    <n v="0"/>
    <n v="0"/>
    <s v=""/>
    <n v="0"/>
    <n v="15"/>
    <m/>
    <s v=""/>
    <n v="15"/>
    <m/>
    <s v=""/>
    <n v="15"/>
    <m/>
    <s v=""/>
    <n v="15"/>
    <m/>
    <s v=""/>
    <n v="15"/>
    <m/>
    <s v="topikerucutparama600untana"/>
    <n v="600"/>
    <s v="PCS"/>
    <m/>
  </r>
  <r>
    <x v="2224"/>
    <s v="Topi Kerucut 3D"/>
    <n v="21"/>
    <s v="288 pc"/>
    <n v="21"/>
    <n v="21"/>
    <m/>
    <m/>
    <n v="0"/>
    <n v="0"/>
    <s v=""/>
    <n v="0"/>
    <n v="21"/>
    <m/>
    <s v=""/>
    <n v="21"/>
    <m/>
    <s v=""/>
    <n v="21"/>
    <m/>
    <s v=""/>
    <n v="21"/>
    <m/>
    <s v=""/>
    <n v="21"/>
    <m/>
    <s v="topikerucut3d288pcuntana"/>
    <n v="288"/>
    <s v="PCS"/>
    <m/>
  </r>
  <r>
    <x v="2225"/>
    <s v="Topi Kerucut alpindo"/>
    <n v="8"/>
    <s v="250 pk"/>
    <n v="8"/>
    <n v="8"/>
    <m/>
    <m/>
    <n v="0"/>
    <n v="0"/>
    <s v=""/>
    <n v="0"/>
    <n v="8"/>
    <m/>
    <s v=""/>
    <n v="8"/>
    <m/>
    <s v=""/>
    <n v="8"/>
    <m/>
    <s v=""/>
    <n v="8"/>
    <m/>
    <s v=""/>
    <n v="8"/>
    <m/>
    <s v="topikerucutalpindo250pkuntana"/>
    <n v="250"/>
    <s v="PAK"/>
    <m/>
  </r>
  <r>
    <x v="2226"/>
    <s v="Topi Mahkota Ratu Emas"/>
    <n v="1"/>
    <n v="600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opimahkotaratuemas600untana"/>
    <n v="600"/>
    <s v="PCS"/>
    <m/>
  </r>
  <r>
    <x v="2227"/>
    <s v="Topi ultah disney"/>
    <n v="4"/>
    <s v="300 pc"/>
    <n v="4"/>
    <n v="4"/>
    <m/>
    <m/>
    <n v="0"/>
    <n v="0"/>
    <s v=""/>
    <n v="0"/>
    <n v="4"/>
    <m/>
    <s v=""/>
    <n v="4"/>
    <m/>
    <s v=""/>
    <n v="4"/>
    <m/>
    <s v=""/>
    <n v="4"/>
    <m/>
    <s v=""/>
    <n v="4"/>
    <m/>
    <s v="topiultahdisney300pcuntana"/>
    <n v="300"/>
    <s v="PCS"/>
    <m/>
  </r>
  <r>
    <x v="2228"/>
    <s v="Topi ultah isi 5 ETJ"/>
    <n v="2"/>
    <s v="600 pc"/>
    <n v="2"/>
    <n v="2"/>
    <m/>
    <m/>
    <n v="0"/>
    <n v="0"/>
    <s v=""/>
    <n v="0"/>
    <n v="2"/>
    <m/>
    <s v=""/>
    <n v="2"/>
    <m/>
    <s v=""/>
    <n v="2"/>
    <m/>
    <s v=""/>
    <n v="2"/>
    <m/>
    <s v=""/>
    <n v="2"/>
    <m/>
    <s v="topiultahisi5etj600pcuntana"/>
    <n v="600"/>
    <s v="PCS"/>
    <m/>
  </r>
  <r>
    <x v="2229"/>
    <s v="Tusuk Surat TF  WR 1-001"/>
    <n v="1"/>
    <s v="20 LSN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tusuksurattfwr100120lsnuntana"/>
    <n v="20"/>
    <s v="LSN"/>
    <m/>
  </r>
  <r>
    <x v="2230"/>
    <s v="Tusuk Surat Xingli XL 001"/>
    <n v="14"/>
    <s v="240 PCS"/>
    <n v="14"/>
    <n v="14"/>
    <m/>
    <m/>
    <n v="0"/>
    <n v="0"/>
    <s v=""/>
    <n v="0"/>
    <n v="14"/>
    <m/>
    <s v=""/>
    <n v="14"/>
    <m/>
    <s v=""/>
    <n v="14"/>
    <m/>
    <s v=""/>
    <n v="14"/>
    <m/>
    <s v=""/>
    <n v="14"/>
    <m/>
    <s v="tusuksuratxinglixl001240pcsuntana"/>
    <n v="240"/>
    <s v="PCS"/>
    <m/>
  </r>
  <r>
    <x v="2231"/>
    <s v="Water Color + Kuas Pacman"/>
    <m/>
    <s v="120 PCS"/>
    <n v="9"/>
    <n v="0"/>
    <n v="9"/>
    <m/>
    <n v="0"/>
    <n v="0"/>
    <n v="9"/>
    <n v="9"/>
    <n v="9"/>
    <m/>
    <s v=""/>
    <n v="9"/>
    <m/>
    <s v=""/>
    <n v="9"/>
    <m/>
    <s v=""/>
    <n v="9"/>
    <m/>
    <s v=""/>
    <n v="9"/>
    <m/>
    <s v="watercolorkuaspacman120pcsuntana"/>
    <n v="120"/>
    <s v="PCS"/>
    <m/>
  </r>
  <r>
    <x v="0"/>
    <s v="Water colour Vanco CA 110 (9 ml)"/>
    <n v="0"/>
    <s v="120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watercolourvancoca1109ml120pcuntana"/>
    <n v="120"/>
    <s v="PCS"/>
    <m/>
  </r>
  <r>
    <x v="2232"/>
    <s v="Water Colour Vtro"/>
    <n v="6"/>
    <s v="100 PCS"/>
    <n v="7"/>
    <n v="6"/>
    <m/>
    <m/>
    <n v="0"/>
    <n v="0"/>
    <s v=""/>
    <n v="0"/>
    <n v="6"/>
    <n v="7"/>
    <n v="1"/>
    <n v="7"/>
    <m/>
    <s v=""/>
    <n v="7"/>
    <m/>
    <s v=""/>
    <n v="7"/>
    <m/>
    <s v=""/>
    <n v="7"/>
    <m/>
    <s v="watercolourvtro100pcsuntana"/>
    <n v="100"/>
    <s v="PCS"/>
    <m/>
  </r>
  <r>
    <x v="0"/>
    <s v="WC 110n/ 120 osama"/>
    <n v="0"/>
    <s v="144 pc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wc110n120osama144pcuntana"/>
    <n v="144"/>
    <s v="PCS"/>
    <m/>
  </r>
  <r>
    <x v="0"/>
    <s v="WC 12W Mozaki"/>
    <n v="0"/>
    <s v="16 LSN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wc12wmozaki16lsnuntana"/>
    <n v="16"/>
    <s v="LSN"/>
    <m/>
  </r>
  <r>
    <x v="2233"/>
    <s v="WC Marries 1306/ 12w 9m"/>
    <n v="26"/>
    <s v="60 pc"/>
    <n v="26"/>
    <n v="26"/>
    <m/>
    <m/>
    <n v="0"/>
    <n v="0"/>
    <s v=""/>
    <n v="0"/>
    <n v="26"/>
    <m/>
    <s v=""/>
    <n v="26"/>
    <m/>
    <s v=""/>
    <n v="26"/>
    <m/>
    <s v=""/>
    <n v="26"/>
    <m/>
    <s v=""/>
    <n v="26"/>
    <m/>
    <s v="wcmarries130612w9m60pcuntana"/>
    <n v="60"/>
    <s v="PCS"/>
    <m/>
  </r>
  <r>
    <x v="2234"/>
    <s v="WC Marries 1325/ 12W BT"/>
    <n v="9"/>
    <s v="12 LSN"/>
    <n v="8"/>
    <n v="9"/>
    <n v="8"/>
    <m/>
    <n v="0"/>
    <n v="0"/>
    <n v="-1"/>
    <n v="-1"/>
    <n v="8"/>
    <m/>
    <s v=""/>
    <n v="8"/>
    <m/>
    <s v=""/>
    <n v="8"/>
    <m/>
    <s v=""/>
    <n v="8"/>
    <m/>
    <s v=""/>
    <n v="8"/>
    <m/>
    <s v="wcmarries132512wbt12lsnuntana"/>
    <n v="12"/>
    <s v="LSN"/>
    <m/>
  </r>
  <r>
    <x v="2235"/>
    <s v="WC Marries 1325/ 12W GM"/>
    <n v="131"/>
    <n v="96"/>
    <n v="131"/>
    <n v="131"/>
    <m/>
    <m/>
    <n v="0"/>
    <n v="0"/>
    <s v=""/>
    <n v="0"/>
    <n v="131"/>
    <m/>
    <s v=""/>
    <n v="131"/>
    <m/>
    <s v=""/>
    <n v="131"/>
    <m/>
    <s v=""/>
    <n v="131"/>
    <m/>
    <s v=""/>
    <n v="131"/>
    <m/>
    <s v="wcmarries132512wgm96untana"/>
    <n v="96"/>
    <s v="PCS"/>
    <m/>
  </r>
  <r>
    <x v="0"/>
    <s v="WC Marries 1325/ 12w SBY"/>
    <n v="0"/>
    <s v="12 ls"/>
    <n v="0"/>
    <n v="0"/>
    <m/>
    <m/>
    <n v="0"/>
    <n v="0"/>
    <s v=""/>
    <n v="0"/>
    <n v="0"/>
    <m/>
    <s v=""/>
    <n v="0"/>
    <m/>
    <s v=""/>
    <n v="0"/>
    <m/>
    <s v=""/>
    <n v="0"/>
    <m/>
    <s v=""/>
    <n v="0"/>
    <m/>
    <s v="wcmarries132512wsby12lsuntana"/>
    <n v="12"/>
    <s v="LSN"/>
    <m/>
  </r>
  <r>
    <x v="2236"/>
    <s v="WC Marries E 1337 B/ 14w"/>
    <n v="3"/>
    <s v="3 ls"/>
    <n v="3"/>
    <n v="3"/>
    <m/>
    <m/>
    <n v="0"/>
    <n v="0"/>
    <s v=""/>
    <n v="0"/>
    <n v="3"/>
    <m/>
    <s v=""/>
    <n v="3"/>
    <m/>
    <s v=""/>
    <n v="3"/>
    <m/>
    <s v=""/>
    <n v="3"/>
    <m/>
    <s v=""/>
    <n v="3"/>
    <m/>
    <s v="wcmarriese1337b14w3lsuntana"/>
    <n v="3"/>
    <s v="LSN"/>
    <m/>
  </r>
  <r>
    <x v="2237"/>
    <s v="WC TF WC 1331 pp"/>
    <n v="43"/>
    <s v="96 set"/>
    <n v="43"/>
    <n v="43"/>
    <m/>
    <m/>
    <n v="0"/>
    <n v="0"/>
    <s v=""/>
    <n v="0"/>
    <n v="43"/>
    <m/>
    <s v=""/>
    <n v="43"/>
    <m/>
    <s v=""/>
    <n v="43"/>
    <m/>
    <s v=""/>
    <n v="43"/>
    <m/>
    <s v=""/>
    <n v="43"/>
    <m/>
    <s v="wctfwc1331pp96setuntana"/>
    <n v="96"/>
    <s v="SET"/>
    <m/>
  </r>
  <r>
    <x v="2238"/>
    <s v="Zipper Data envelope DE F4 lama"/>
    <n v="1"/>
    <s v="48 ls"/>
    <n v="1"/>
    <n v="1"/>
    <m/>
    <m/>
    <n v="0"/>
    <n v="0"/>
    <s v=""/>
    <n v="0"/>
    <n v="1"/>
    <m/>
    <s v=""/>
    <n v="1"/>
    <m/>
    <s v=""/>
    <n v="1"/>
    <m/>
    <s v=""/>
    <n v="1"/>
    <m/>
    <s v=""/>
    <n v="1"/>
    <m/>
    <s v="zipperdataenvelopedef4lama48lsuntana"/>
    <n v="48"/>
    <s v="LSN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9">
  <r>
    <n v="1"/>
    <x v="0"/>
    <s v="349ABC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s v="349ABC"/>
    <m/>
    <s v="Abjad 349ABC"/>
    <s v="Import 2019"/>
    <n v="600"/>
    <s v="PCS"/>
    <s v="Import"/>
    <n v="1"/>
    <m/>
  </r>
  <r>
    <n v="2"/>
    <x v="1"/>
    <s v="ZD-9089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89"/>
    <m/>
    <s v="Pocket ZD-9089"/>
    <s v="Import 2019"/>
    <n v="480"/>
    <s v="PCS"/>
    <s v="Import"/>
    <n v="0"/>
    <m/>
  </r>
  <r>
    <n v="3"/>
    <x v="1"/>
    <s v="ZD-9099"/>
    <s v="Pocket"/>
    <n v="72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99"/>
    <m/>
    <s v="Pocket ZD-9099"/>
    <s v="Import 2019"/>
    <n v="720"/>
    <s v="PCS"/>
    <s v="Import"/>
    <n v="0"/>
    <m/>
  </r>
  <r>
    <n v="4"/>
    <x v="2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  <s v="Stamp"/>
    <n v="1000"/>
    <m/>
    <s v="Stamp 1000"/>
    <s v="Import 2019"/>
    <n v="288"/>
    <s v="PCS"/>
    <s v="Import"/>
    <n v="2"/>
    <m/>
  </r>
  <r>
    <n v="5"/>
    <x v="3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  <s v="Call Bell"/>
    <s v="QJ126"/>
    <m/>
    <s v="Call Bell QJ126"/>
    <s v="Import 2019"/>
    <n v="120"/>
    <s v="PCS"/>
    <s v="Import"/>
    <n v="5"/>
    <m/>
  </r>
  <r>
    <n v="6"/>
    <x v="4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YS-C55"/>
    <s v="(B5)"/>
    <s v="File YS-C55 (B5)"/>
    <s v="Import 2019"/>
    <n v="960"/>
    <s v="PCS"/>
    <s v="Import"/>
    <n v="1"/>
    <m/>
  </r>
  <r>
    <n v="7"/>
    <x v="5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6"/>
    <m/>
    <s v="Garisan 6606"/>
    <s v="Import 2019"/>
    <n v="720"/>
    <s v="PCS"/>
    <s v="Import"/>
    <n v="2"/>
    <m/>
  </r>
  <r>
    <n v="8"/>
    <x v="6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5"/>
    <m/>
    <s v="Garisan 6605"/>
    <s v="Import 2019"/>
    <n v="960"/>
    <s v="PCS"/>
    <s v="Import"/>
    <n v="2"/>
    <m/>
  </r>
  <r>
    <n v="9"/>
    <x v="7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s v="XNB-0031"/>
    <m/>
    <s v="Garisan XNB-0031"/>
    <s v="Import 2019"/>
    <n v="864"/>
    <s v="PCS"/>
    <s v="Import"/>
    <n v="2"/>
    <m/>
  </r>
  <r>
    <n v="10"/>
    <x v="8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984"/>
    <m/>
    <s v="Garisan 984"/>
    <s v="Import 2019"/>
    <n v="720"/>
    <s v="PCS"/>
    <s v="Import"/>
    <n v="1"/>
    <m/>
  </r>
  <r>
    <n v="11"/>
    <x v="9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1"/>
    <m/>
    <s v="Garisan 4311"/>
    <s v="Import 2019"/>
    <n v="720"/>
    <s v="PCS"/>
    <s v="Import"/>
    <n v="1"/>
    <m/>
  </r>
  <r>
    <n v="12"/>
    <x v="10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7"/>
    <m/>
    <s v="Garisan 4317"/>
    <s v="Import 2019"/>
    <n v="720"/>
    <s v="PCS"/>
    <s v="Import"/>
    <n v="1"/>
    <m/>
  </r>
  <r>
    <n v="13"/>
    <x v="11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  <s v="Garisan"/>
    <n v="1516"/>
    <m/>
    <s v="Garisan 1516"/>
    <s v="Import 2019"/>
    <n v="2880"/>
    <s v="PCS"/>
    <s v="Import"/>
    <n v="8"/>
    <m/>
  </r>
  <r>
    <n v="14"/>
    <x v="12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12"/>
    <m/>
    <s v="Pull Ribbon HC-12"/>
    <s v="Import 2019"/>
    <n v="6000"/>
    <s v="PCS"/>
    <s v="Import"/>
    <n v="4"/>
    <m/>
  </r>
  <r>
    <n v="15"/>
    <x v="13"/>
    <s v="HC-18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  <s v="Pull Ribbon"/>
    <s v="HC-18"/>
    <m/>
    <s v="Pull Ribbon HC-18"/>
    <s v="Import 2019"/>
    <n v="3000"/>
    <s v="PCS"/>
    <s v="Import"/>
    <n v="8"/>
    <m/>
  </r>
  <r>
    <n v="16"/>
    <x v="14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30"/>
    <m/>
    <s v="Pull Ribbon HC-30"/>
    <s v="Import 2019"/>
    <n v="1500"/>
    <s v="PCS"/>
    <s v="Import"/>
    <n v="4"/>
    <m/>
  </r>
  <r>
    <n v="17"/>
    <x v="15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  <s v="Pull Ribbon"/>
    <s v="LS-30-1"/>
    <m/>
    <s v="Pull Ribbon LS-30-1"/>
    <s v="Import 2019"/>
    <n v="1500"/>
    <s v="PCS"/>
    <s v="Import"/>
    <n v="2"/>
    <m/>
  </r>
  <r>
    <n v="18"/>
    <x v="16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s v="JG-88"/>
    <s v="Kayu"/>
    <s v="Bp JG-88 Kayu"/>
    <s v="Import 2019"/>
    <n v="200"/>
    <s v="PCS"/>
    <s v="Import"/>
    <n v="1"/>
    <m/>
  </r>
  <r>
    <n v="19"/>
    <x v="17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n v="271"/>
    <s v="Lampu"/>
    <s v="Bp 271 Lampu"/>
    <s v="Import 2019"/>
    <n v="200"/>
    <s v="PCS"/>
    <s v="Import"/>
    <n v="1"/>
    <m/>
  </r>
  <r>
    <n v="20"/>
    <x v="18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  <s v="NoteBook"/>
    <s v="SG-6060"/>
    <m/>
    <s v="NoteBook SG-6060"/>
    <s v="Import 2019"/>
    <n v="285"/>
    <s v="PCS"/>
    <s v="Import"/>
    <n v="1"/>
    <m/>
  </r>
  <r>
    <n v="21"/>
    <x v="19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2"/>
    <m/>
    <s v="Gunting J-B002"/>
    <s v="Import 2019"/>
    <n v="480"/>
    <s v="PCS"/>
    <s v="Import"/>
    <n v="4"/>
    <m/>
  </r>
  <r>
    <n v="22"/>
    <x v="20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unting"/>
    <s v="J-B003"/>
    <m/>
    <s v="Gunting J-B003"/>
    <s v="Import 2019"/>
    <n v="480"/>
    <s v="PCS"/>
    <s v="Import"/>
    <n v="5"/>
    <m/>
  </r>
  <r>
    <n v="23"/>
    <x v="21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4"/>
    <m/>
    <s v="Gunting J-B004"/>
    <s v="Import 2019"/>
    <n v="480"/>
    <s v="PCS"/>
    <s v="Import"/>
    <n v="4"/>
    <m/>
  </r>
  <r>
    <n v="24"/>
    <x v="22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  <s v="Gunting"/>
    <s v="HY011"/>
    <m/>
    <s v="Gunting HY011"/>
    <s v="Import 2019"/>
    <n v="500"/>
    <s v="PCS"/>
    <s v="Import"/>
    <n v="1"/>
    <m/>
  </r>
  <r>
    <n v="25"/>
    <x v="1"/>
    <s v="ZD9099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9099"/>
    <m/>
    <s v="Pocket ZD9099"/>
    <s v="Import 2019"/>
    <n v="480"/>
    <s v="PCS"/>
    <s v="Import"/>
    <n v="0"/>
    <m/>
  </r>
  <r>
    <n v="26"/>
    <x v="1"/>
    <s v="ZD9134"/>
    <s v="Pocket"/>
    <n v="72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9134"/>
    <m/>
    <s v="Pocket ZD9134"/>
    <s v="Import 2019"/>
    <n v="720"/>
    <s v="PCS"/>
    <s v="Import"/>
    <n v="0"/>
    <m/>
  </r>
  <r>
    <n v="27"/>
    <x v="23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SL-920"/>
    <m/>
    <s v="Pocket SL-920"/>
    <s v="Import 2019"/>
    <n v="480"/>
    <s v="PCS"/>
    <s v="Import"/>
    <n v="2"/>
    <m/>
  </r>
  <r>
    <n v="28"/>
    <x v="24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H-8114"/>
    <m/>
    <s v="Pocket H-8114"/>
    <s v="Import 2019"/>
    <n v="480"/>
    <s v="PCS"/>
    <s v="Import"/>
    <n v="1"/>
    <m/>
  </r>
  <r>
    <n v="29"/>
    <x v="25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BC-6018"/>
    <m/>
    <s v="Garisan BC-6018"/>
    <s v="Import 2019"/>
    <n v="1200"/>
    <s v="PCS"/>
    <s v="Import"/>
    <n v="6"/>
    <m/>
  </r>
  <r>
    <n v="30"/>
    <x v="26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CM"/>
    <m/>
    <s v="Hooks 3CM"/>
    <s v="Import 2019"/>
    <n v="11952"/>
    <s v="PCS"/>
    <s v="Import"/>
    <n v="5"/>
    <m/>
  </r>
  <r>
    <n v="31"/>
    <x v="27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.5CM"/>
    <m/>
    <s v="Hooks 3.5CM"/>
    <s v="Import 2019"/>
    <n v="8640"/>
    <s v="PCS"/>
    <s v="Import"/>
    <n v="5"/>
    <m/>
  </r>
  <r>
    <n v="32"/>
    <x v="28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  <s v="Hooks"/>
    <s v="4CM"/>
    <m/>
    <s v="Hooks 4CM"/>
    <s v="Import 2019"/>
    <n v="7920"/>
    <s v="PCS"/>
    <s v="Import"/>
    <n v="1"/>
    <m/>
  </r>
  <r>
    <n v="33"/>
    <x v="29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4.5CM"/>
    <m/>
    <s v="Hooks 4.5CM"/>
    <s v="Import 2019"/>
    <n v="5760"/>
    <s v="PCS"/>
    <s v="Import"/>
    <n v="5"/>
    <m/>
  </r>
  <r>
    <n v="34"/>
    <x v="30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6CM"/>
    <m/>
    <s v="Hooks 6CM"/>
    <s v="Import 2019"/>
    <n v="2880"/>
    <s v="PCS"/>
    <s v="Import"/>
    <n v="5"/>
    <m/>
  </r>
  <r>
    <n v="35"/>
    <x v="31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  <s v="Hooks"/>
    <s v="8CM"/>
    <m/>
    <s v="Hooks 8CM"/>
    <s v="Import 2019"/>
    <n v="1728"/>
    <s v="PCS"/>
    <s v="Import"/>
    <n v="3"/>
    <m/>
  </r>
  <r>
    <n v="36"/>
    <x v="32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n v="1505"/>
    <m/>
    <s v="Tape 1505"/>
    <s v="Import 2019"/>
    <n v="200"/>
    <s v="PCS"/>
    <s v="Import"/>
    <n v="2"/>
    <m/>
  </r>
  <r>
    <n v="37"/>
    <x v="33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  <s v="Tape"/>
    <s v="1503-CD"/>
    <m/>
    <s v="Tape 1503-CD"/>
    <s v="Import 2019"/>
    <n v="200"/>
    <s v="PCS"/>
    <s v="Import"/>
    <n v="7"/>
    <m/>
  </r>
  <r>
    <n v="38"/>
    <x v="34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s v="1510-G"/>
    <m/>
    <s v="Tape 1510-G"/>
    <s v="Import 2019"/>
    <n v="480"/>
    <s v="PCS"/>
    <s v="Import"/>
    <n v="2"/>
    <m/>
  </r>
  <r>
    <n v="39"/>
    <x v="35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  <s v="Tape"/>
    <n v="4505"/>
    <m/>
    <s v="Tape 4505"/>
    <s v="Import 2019"/>
    <n v="144"/>
    <s v="PCS"/>
    <s v="Import"/>
    <n v="9"/>
    <m/>
  </r>
  <r>
    <n v="40"/>
    <x v="36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251-73A"/>
    <m/>
    <s v="Kuas 251-73A"/>
    <s v="Import 2019"/>
    <n v="600"/>
    <s v="PCS"/>
    <s v="Import"/>
    <n v="1"/>
    <m/>
  </r>
  <r>
    <n v="41"/>
    <x v="37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26"/>
    <m/>
    <s v="Kuas B-6626"/>
    <s v="Import 2019"/>
    <n v="600"/>
    <s v="PCS"/>
    <s v="Import"/>
    <n v="1"/>
    <m/>
  </r>
  <r>
    <n v="42"/>
    <x v="38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36"/>
    <m/>
    <s v="Kuas B-6636"/>
    <s v="Import 2019"/>
    <n v="600"/>
    <s v="PCS"/>
    <s v="Import"/>
    <n v="1"/>
    <m/>
  </r>
  <r>
    <n v="43"/>
    <x v="39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Stip"/>
    <s v="SK849K"/>
    <m/>
    <s v="Stip SK849K"/>
    <s v="Import 2019"/>
    <n v="360"/>
    <s v="PCS"/>
    <s v="Import"/>
    <n v="1"/>
    <m/>
  </r>
  <r>
    <n v="44"/>
    <x v="40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Y-02"/>
    <m/>
    <s v="Glitter Y-02"/>
    <s v="Import 2019"/>
    <n v="288"/>
    <s v="PCS"/>
    <s v="Import"/>
    <n v="1"/>
    <m/>
  </r>
  <r>
    <n v="45"/>
    <x v="41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  <s v="Glitter"/>
    <s v="783-12"/>
    <m/>
    <s v="Glitter 783-12"/>
    <s v="Import 2019"/>
    <n v="96"/>
    <s v="PCS"/>
    <s v="Import"/>
    <n v="17"/>
    <m/>
  </r>
  <r>
    <n v="46"/>
    <x v="42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782-12"/>
    <m/>
    <s v="Glitter 782-12"/>
    <s v="Import 2019"/>
    <n v="96"/>
    <s v="PCS"/>
    <s v="Import"/>
    <n v="1"/>
    <m/>
  </r>
  <r>
    <n v="47"/>
    <x v="43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  <s v="Glitter"/>
    <s v="GF-88"/>
    <m/>
    <s v="Glitter GF-88"/>
    <s v="Import 2019"/>
    <n v="288"/>
    <s v="PCS"/>
    <s v="Import"/>
    <n v="7"/>
    <m/>
  </r>
  <r>
    <n v="48"/>
    <x v="44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  <s v="Glitter"/>
    <s v="GF-2012"/>
    <m/>
    <s v="Glitter GF-2012"/>
    <s v="Import 2019"/>
    <n v="60"/>
    <s v="PCS"/>
    <s v="Import"/>
    <n v="16"/>
    <m/>
  </r>
  <r>
    <n v="49"/>
    <x v="45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n v="349"/>
    <s v="Angka"/>
    <s v="Abjad 349 Angka"/>
    <s v="Import 2019"/>
    <n v="600"/>
    <s v="PCS"/>
    <s v="Import"/>
    <n v="1"/>
    <m/>
  </r>
  <r>
    <n v="50"/>
    <x v="46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  <s v="Pallete"/>
    <n v="840"/>
    <m/>
    <s v="Pallete 840"/>
    <s v="Import 2019"/>
    <n v="120"/>
    <s v="PCS"/>
    <s v="Import"/>
    <n v="3"/>
    <m/>
  </r>
  <r>
    <n v="51"/>
    <x v="47"/>
    <n v="845"/>
    <s v="Pallete"/>
    <n v="12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45"/>
    <m/>
    <s v="Pallete 845"/>
    <s v="Import 2019"/>
    <n v="120"/>
    <s v="PCS"/>
    <s v="Import"/>
    <n v="1"/>
    <m/>
  </r>
  <r>
    <n v="52"/>
    <x v="48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50"/>
    <m/>
    <s v="Pallete 850"/>
    <s v="Import 2019"/>
    <n v="360"/>
    <s v="PCS"/>
    <s v="Import"/>
    <n v="1"/>
    <m/>
  </r>
  <r>
    <n v="53"/>
    <x v="49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HC2907"/>
    <m/>
    <s v="Asahan HC2907"/>
    <s v="Import 2019"/>
    <n v="180"/>
    <s v="PCS"/>
    <s v="Import"/>
    <n v="1"/>
    <m/>
  </r>
  <r>
    <n v="54"/>
    <x v="50"/>
    <s v="30*20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0*20"/>
    <m/>
    <s v="Pocket 30*20"/>
    <s v="Import 2019"/>
    <n v="1080"/>
    <s v="PCS"/>
    <s v="Import"/>
    <n v="1"/>
    <m/>
  </r>
  <r>
    <n v="55"/>
    <x v="51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0*24"/>
    <m/>
    <s v="Pocket 30*24"/>
    <s v="Import 2019"/>
    <n v="1080"/>
    <s v="PCS"/>
    <s v="Import"/>
    <n v="1"/>
    <m/>
  </r>
  <r>
    <n v="56"/>
    <x v="52"/>
    <s v="33*27"/>
    <s v="Pocket L tidur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3x27"/>
    <s v="L Tidur"/>
    <s v="Pocket 33x27 L Tidur"/>
    <s v="Import 2019"/>
    <n v="1080"/>
    <s v="PCS"/>
    <s v="Import"/>
    <n v="1"/>
    <m/>
  </r>
  <r>
    <n v="57"/>
    <x v="53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  <s v="Pocket"/>
    <s v="28*32"/>
    <m/>
    <s v="Pocket 28*32"/>
    <s v="Import 2019"/>
    <n v="1080"/>
    <s v="PCS"/>
    <s v="Import"/>
    <n v="9"/>
    <m/>
  </r>
  <r>
    <n v="58"/>
    <x v="54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7"/>
    <m/>
    <s v="Kuas 857"/>
    <s v="Import 2019"/>
    <n v="480"/>
    <s v="PCS"/>
    <s v="Import"/>
    <n v="3"/>
    <m/>
  </r>
  <r>
    <n v="59"/>
    <x v="55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6"/>
    <m/>
    <s v="Kuas 856"/>
    <s v="Import 2019"/>
    <n v="480"/>
    <s v="PCS"/>
    <s v="Import"/>
    <n v="3"/>
    <m/>
  </r>
  <r>
    <n v="60"/>
    <x v="56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n v="858"/>
    <m/>
    <s v="Kuas 858"/>
    <s v="Import 2019"/>
    <n v="480"/>
    <s v="PCS"/>
    <s v="Import"/>
    <n v="4"/>
    <m/>
  </r>
  <r>
    <n v="61"/>
    <x v="57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s v="859"/>
    <m/>
    <s v="Kuas 859"/>
    <s v="Import 2019"/>
    <n v="480"/>
    <s v="PCS"/>
    <s v="Import"/>
    <n v="4"/>
    <m/>
  </r>
  <r>
    <n v="62"/>
    <x v="58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251-6B"/>
    <m/>
    <s v="Kuas 251-6B"/>
    <s v="Import 2019"/>
    <n v="600"/>
    <s v="PCS"/>
    <s v="Import"/>
    <n v="2"/>
    <m/>
  </r>
  <r>
    <n v="63"/>
    <x v="59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  <s v="Glitter"/>
    <s v="GF-32"/>
    <m/>
    <s v="Glitter GF-32"/>
    <s v="Import 2019"/>
    <n v="96"/>
    <s v="PCS"/>
    <s v="Import"/>
    <n v="29"/>
    <m/>
  </r>
  <r>
    <n v="64"/>
    <x v="60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  <s v="Garisan"/>
    <s v="GB-30"/>
    <m/>
    <s v="Garisan GB-30"/>
    <s v="Import 2019"/>
    <n v="300"/>
    <s v="PCS"/>
    <s v="Import"/>
    <n v="72"/>
    <m/>
  </r>
  <r>
    <n v="65"/>
    <x v="61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  <s v="Id Card"/>
    <s v="B3"/>
    <m/>
    <s v="Id Card B3"/>
    <s v="Import 2019"/>
    <n v="5000"/>
    <s v="PCS"/>
    <s v="Import"/>
    <n v="5"/>
    <m/>
  </r>
  <r>
    <n v="66"/>
    <x v="62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BC-8996"/>
    <m/>
    <s v="Garisan BC-8996"/>
    <s v="Import 2019"/>
    <n v="480"/>
    <s v="PCS"/>
    <s v="Import"/>
    <n v="5"/>
    <m/>
  </r>
  <r>
    <n v="67"/>
    <x v="63"/>
    <s v="105"/>
    <s v="Pencil box"/>
    <n v="144"/>
    <n v="5"/>
    <m/>
    <n v="2019"/>
    <n v="6"/>
    <n v="5"/>
    <n v="-1"/>
    <n v="5"/>
    <m/>
    <s v=""/>
    <n v="5"/>
    <m/>
    <s v=""/>
    <n v="5"/>
    <m/>
    <s v=""/>
    <n v="5"/>
    <m/>
    <m/>
    <s v=""/>
    <n v="5"/>
    <s v="Pensil Case"/>
    <s v="105"/>
    <m/>
    <s v="Pensil Case 105"/>
    <s v="Import 2019"/>
    <n v="144"/>
    <s v="PCS"/>
    <s v="Import"/>
    <n v="5"/>
    <m/>
  </r>
  <r>
    <n v="68"/>
    <x v="64"/>
    <s v="A-1359"/>
    <s v="Pencil box M"/>
    <n v="12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A-1359"/>
    <m/>
    <s v="Pensil Case A-1359"/>
    <s v="Import 2019"/>
    <n v="120"/>
    <s v="PCS"/>
    <s v="Import"/>
    <n v="9"/>
    <m/>
  </r>
  <r>
    <n v="69"/>
    <x v="65"/>
    <s v="A-1185"/>
    <s v="Pencil box M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  <s v="Pensil Case"/>
    <s v="A-1185"/>
    <m/>
    <s v="Pensil Case A-1185"/>
    <s v="Import 2019"/>
    <n v="160"/>
    <s v="PCS"/>
    <s v="Import"/>
    <n v="24"/>
    <m/>
  </r>
  <r>
    <n v="70"/>
    <x v="66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  <s v="Pensil Case"/>
    <s v="KW-1919"/>
    <m/>
    <s v="Pensil Case KW-1919"/>
    <s v="Import 2019"/>
    <n v="60"/>
    <s v="PCS"/>
    <s v="Import"/>
    <n v="17"/>
    <m/>
  </r>
  <r>
    <n v="71"/>
    <x v="67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KW-1616"/>
    <m/>
    <s v="Pensil Case KW-1616"/>
    <s v="Import 2019"/>
    <n v="60"/>
    <s v="PCS"/>
    <s v="Import"/>
    <n v="9"/>
    <m/>
  </r>
  <r>
    <n v="72"/>
    <x v="68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  <s v="Id Card"/>
    <s v="6612"/>
    <s v="(Wrn Ht Habis)"/>
    <s v="Id Card 6612 (Wrn Ht Habis)"/>
    <s v="Import 2019"/>
    <n v="1000"/>
    <s v="PCS"/>
    <s v="Import"/>
    <n v="41"/>
    <m/>
  </r>
  <r>
    <n v="73"/>
    <x v="69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NO.2030"/>
    <m/>
    <s v="Garisan NO.2030"/>
    <s v="Import 2019"/>
    <n v="288"/>
    <s v="PCS"/>
    <s v="Import"/>
    <n v="1"/>
    <m/>
  </r>
  <r>
    <n v="74"/>
    <x v="70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1862"/>
    <m/>
    <s v="Garisan 1862"/>
    <s v="Import 2019"/>
    <n v="144"/>
    <s v="PCS"/>
    <s v="Import"/>
    <n v="1"/>
    <m/>
  </r>
  <r>
    <n v="75"/>
    <x v="71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7712"/>
    <m/>
    <s v="Asahan 7712"/>
    <s v="Import 2019"/>
    <n v="192"/>
    <s v="PCS"/>
    <s v="Import"/>
    <n v="1"/>
    <m/>
  </r>
  <r>
    <n v="76"/>
    <x v="72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  <s v="Tipe-ex Kertas"/>
    <s v="DP-986"/>
    <m/>
    <s v="Tipe-ex Kertas DP-986"/>
    <s v="Import 2019"/>
    <n v="864"/>
    <s v="PCS"/>
    <s v="Import"/>
    <n v="1"/>
    <m/>
  </r>
  <r>
    <n v="77"/>
    <x v="73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TW-8068"/>
    <m/>
    <s v="Garisan TW-8068"/>
    <s v="Import 2019"/>
    <n v="1440"/>
    <s v="PCS"/>
    <s v="Import"/>
    <n v="5"/>
    <m/>
  </r>
  <r>
    <n v="78"/>
    <x v="74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KT005"/>
    <m/>
    <s v="Garisan KT005"/>
    <s v="Import 2019"/>
    <n v="1248"/>
    <s v="PCS"/>
    <s v="Import"/>
    <n v="6"/>
    <m/>
  </r>
  <r>
    <n v="79"/>
    <x v="1"/>
    <s v="308"/>
    <s v="Ruler"/>
    <n v="24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308"/>
    <m/>
    <s v="Garisan 308"/>
    <s v="Import 2019"/>
    <n v="2400"/>
    <s v="PCS"/>
    <s v="Import"/>
    <n v="0"/>
    <m/>
  </r>
  <r>
    <n v="80"/>
    <x v="75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  <s v="Stempel"/>
    <s v="SK1617"/>
    <m/>
    <s v="Stempel SK1617"/>
    <s v="Import 2019"/>
    <n v="432"/>
    <s v="PCS"/>
    <s v="Import"/>
    <n v="2"/>
    <m/>
  </r>
  <r>
    <n v="81"/>
    <x v="76"/>
    <s v="8898"/>
    <s v="Stationery set klg"/>
    <n v="480"/>
    <n v="36"/>
    <m/>
    <n v="2019"/>
    <n v="36"/>
    <m/>
    <s v=""/>
    <n v="36"/>
    <m/>
    <s v=""/>
    <n v="36"/>
    <m/>
    <s v=""/>
    <n v="36"/>
    <m/>
    <s v=""/>
    <n v="36"/>
    <m/>
    <m/>
    <s v=""/>
    <n v="36"/>
    <s v="Stationery set"/>
    <s v="8898"/>
    <m/>
    <s v="Stationery set 8898"/>
    <s v="Import 2019"/>
    <n v="480"/>
    <s v="PCS"/>
    <s v="Import"/>
    <n v="36"/>
    <m/>
  </r>
  <r>
    <n v="82"/>
    <x v="77"/>
    <s v="KT-6601"/>
    <s v="Stationery set klg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  <s v="Stationery set"/>
    <s v="KT-6601"/>
    <m/>
    <s v="Stationery set KT-6601"/>
    <s v="Import 2019"/>
    <n v="192"/>
    <s v="PCS"/>
    <s v="Import"/>
    <n v="10"/>
    <m/>
  </r>
  <r>
    <n v="83"/>
    <x v="78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C-9960"/>
    <m/>
    <s v="Pensil Case C-9960"/>
    <s v="Import 2019"/>
    <n v="240"/>
    <s v="PCS"/>
    <s v="Import"/>
    <n v="11"/>
    <m/>
  </r>
  <r>
    <n v="84"/>
    <x v="79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  <s v="Pensil Case"/>
    <s v="KW-1717"/>
    <m/>
    <s v="Pensil Case KW-1717"/>
    <s v="Import 2019"/>
    <n v="60"/>
    <s v="PCS"/>
    <s v="Import"/>
    <n v="21"/>
    <m/>
  </r>
  <r>
    <n v="85"/>
    <x v="80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  <s v="Pensil Case"/>
    <s v="A-6500"/>
    <m/>
    <s v="Pensil Case A-6500"/>
    <s v="Import 2019"/>
    <n v="120"/>
    <s v="PCS"/>
    <s v="Import"/>
    <n v="20"/>
    <m/>
  </r>
  <r>
    <n v="86"/>
    <x v="81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A-1301"/>
    <m/>
    <s v="Pensil Case A-1301"/>
    <s v="Import 2019"/>
    <n v="144"/>
    <s v="PCS"/>
    <s v="Import"/>
    <n v="11"/>
    <m/>
  </r>
  <r>
    <n v="87"/>
    <x v="82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  <s v="Pensil Case"/>
    <s v="HB5246"/>
    <m/>
    <s v="Pensil Case HB5246"/>
    <s v="Import 2019"/>
    <n v="300"/>
    <s v="PCS"/>
    <s v="Import"/>
    <n v="3"/>
    <m/>
  </r>
  <r>
    <n v="88"/>
    <x v="83"/>
    <s v="8867A"/>
    <s v="Paper Pocket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Pocket Paper"/>
    <s v="8867A"/>
    <m/>
    <s v="Pocket Paper 8867A"/>
    <s v="Import 2019"/>
    <n v="360"/>
    <s v="PCS"/>
    <s v="Import"/>
    <n v="1"/>
    <m/>
  </r>
  <r>
    <n v="89"/>
    <x v="84"/>
    <s v="8853A"/>
    <s v="Paper Pocket"/>
    <n v="360"/>
    <n v="7"/>
    <m/>
    <n v="2019"/>
    <n v="7"/>
    <m/>
    <s v=""/>
    <n v="7"/>
    <m/>
    <s v=""/>
    <n v="7"/>
    <m/>
    <s v=""/>
    <n v="7"/>
    <m/>
    <s v=""/>
    <n v="7"/>
    <m/>
    <m/>
    <s v=""/>
    <n v="7"/>
    <s v="Pocket Paper"/>
    <s v="8853A"/>
    <m/>
    <s v="Pocket Paper 8853A"/>
    <s v="Import 2019"/>
    <n v="360"/>
    <s v="PCS"/>
    <s v="Import"/>
    <n v="7"/>
    <m/>
  </r>
  <r>
    <n v="90"/>
    <x v="85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  <s v="Pocket Paper"/>
    <s v="8913A"/>
    <m/>
    <s v="Pocket Paper 8913A"/>
    <s v="Import 2019"/>
    <n v="360"/>
    <s v="PCS"/>
    <s v="Import"/>
    <n v="6"/>
    <m/>
  </r>
  <r>
    <n v="91"/>
    <x v="86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LW-60"/>
    <m/>
    <s v="Magnifier LW-60"/>
    <s v="Import 2019"/>
    <n v="300"/>
    <s v="PCS"/>
    <s v="Import"/>
    <n v="1"/>
    <m/>
  </r>
  <r>
    <n v="92"/>
    <x v="87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70"/>
    <m/>
    <s v="Magnifier LW-70"/>
    <s v="Import 2019"/>
    <n v="240"/>
    <s v="PCS"/>
    <s v="Import"/>
    <n v="2"/>
    <m/>
  </r>
  <r>
    <n v="93"/>
    <x v="88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  <s v="Magnifier"/>
    <s v="LW-80"/>
    <m/>
    <s v="Magnifier LW-80"/>
    <s v="Import 2019"/>
    <n v="180"/>
    <s v="PCS"/>
    <s v="Import"/>
    <n v="3"/>
    <m/>
  </r>
  <r>
    <n v="94"/>
    <x v="89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90"/>
    <m/>
    <s v="Magnifier LW-90"/>
    <s v="Import 2019"/>
    <n v="180"/>
    <s v="PCS"/>
    <s v="Import"/>
    <n v="2"/>
    <m/>
  </r>
  <r>
    <n v="95"/>
    <x v="90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  <s v="Magnifier"/>
    <s v="YT-1003"/>
    <m/>
    <s v="Magnifier YT-1003"/>
    <s v="Import 2019"/>
    <n v="600"/>
    <s v="PCS"/>
    <s v="Import"/>
    <n v="6"/>
    <m/>
  </r>
  <r>
    <n v="96"/>
    <x v="91"/>
    <s v="YT-1004"/>
    <s v="Magnifier"/>
    <n v="400"/>
    <n v="3"/>
    <m/>
    <n v="2019"/>
    <n v="4"/>
    <n v="3"/>
    <n v="-1"/>
    <n v="3"/>
    <m/>
    <s v=""/>
    <n v="3"/>
    <m/>
    <s v=""/>
    <n v="3"/>
    <m/>
    <s v=""/>
    <n v="3"/>
    <m/>
    <m/>
    <s v=""/>
    <n v="3"/>
    <s v="Magnifier"/>
    <s v="YT-1004"/>
    <m/>
    <s v="Magnifier YT-1004"/>
    <s v="Import 2019"/>
    <n v="400"/>
    <s v="PCS"/>
    <s v="Import"/>
    <n v="3"/>
    <m/>
  </r>
  <r>
    <n v="97"/>
    <x v="92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YT-1009"/>
    <m/>
    <s v="Magnifier YT-1009"/>
    <s v="Import 2019"/>
    <n v="200"/>
    <s v="PCS"/>
    <s v="Import"/>
    <n v="1"/>
    <m/>
  </r>
  <r>
    <n v="98"/>
    <x v="93"/>
    <s v="YS-01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S-01"/>
    <m/>
    <s v="Kuas YS-01"/>
    <s v="Import 2019"/>
    <n v="600"/>
    <s v="PCS"/>
    <s v="Import"/>
    <n v="2"/>
    <m/>
  </r>
  <r>
    <n v="99"/>
    <x v="94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s v="YS-02"/>
    <m/>
    <s v="Kuas YS-02"/>
    <s v="Import 2019"/>
    <n v="600"/>
    <s v="PCS"/>
    <s v="Import"/>
    <n v="3"/>
    <m/>
  </r>
  <r>
    <n v="100"/>
    <x v="95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  <s v="Kuas"/>
    <s v="661-8"/>
    <m/>
    <s v="Kuas 661-8"/>
    <s v="Import 2019"/>
    <n v="480"/>
    <s v="PCS"/>
    <s v="Import"/>
    <n v="11"/>
    <m/>
  </r>
  <r>
    <n v="101"/>
    <x v="96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N-006"/>
    <m/>
    <s v="Kuas N-006"/>
    <s v="Import 2019"/>
    <n v="240"/>
    <s v="PCS"/>
    <s v="Import"/>
    <n v="2"/>
    <m/>
  </r>
  <r>
    <n v="102"/>
    <x v="97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M-006"/>
    <m/>
    <s v="Kuas YM-006"/>
    <s v="Import 2019"/>
    <n v="480"/>
    <s v="PCS"/>
    <s v="Import"/>
    <n v="2"/>
    <m/>
  </r>
  <r>
    <n v="103"/>
    <x v="98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2"/>
    <m/>
    <s v="Kuas Y-2"/>
    <s v="Import 2019"/>
    <n v="2400"/>
    <s v="PCS"/>
    <s v="Import"/>
    <n v="1"/>
    <m/>
  </r>
  <r>
    <n v="104"/>
    <x v="99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4"/>
    <m/>
    <s v="Kuas Y-4"/>
    <s v="Import 2019"/>
    <n v="2400"/>
    <s v="PCS"/>
    <s v="Import"/>
    <n v="1"/>
    <m/>
  </r>
  <r>
    <n v="105"/>
    <x v="100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4"/>
    <m/>
    <s v="Kuas B-4"/>
    <s v="Import 2019"/>
    <n v="1920"/>
    <s v="PCS"/>
    <s v="Import"/>
    <n v="1"/>
    <m/>
  </r>
  <r>
    <n v="106"/>
    <x v="101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"/>
    <m/>
    <s v="Kuas B-6"/>
    <s v="Import 2019"/>
    <n v="1920"/>
    <s v="PCS"/>
    <s v="Import"/>
    <n v="1"/>
    <m/>
  </r>
  <r>
    <n v="107"/>
    <x v="102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  <s v="Garisan"/>
    <s v="KM-7733L"/>
    <m/>
    <s v="Garisan KM-7733L"/>
    <s v="Import 2019"/>
    <n v="960"/>
    <s v="PCS"/>
    <s v="Import"/>
    <n v="39"/>
    <m/>
  </r>
  <r>
    <n v="108"/>
    <x v="103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  <s v="Garisan"/>
    <s v="KM-7733"/>
    <m/>
    <s v="Garisan KM-7733"/>
    <s v="Import 2019"/>
    <n v="960"/>
    <s v="PCS"/>
    <s v="Import"/>
    <n v="17"/>
    <m/>
  </r>
  <r>
    <n v="109"/>
    <x v="104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  <s v="Garisan"/>
    <s v="KM-8833L"/>
    <m/>
    <s v="Garisan KM-8833L"/>
    <s v="Import 2019"/>
    <n v="960"/>
    <s v="PCS"/>
    <s v="Import"/>
    <n v="30"/>
    <m/>
  </r>
  <r>
    <n v="110"/>
    <x v="105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  <s v="Garisan"/>
    <s v="KM-8833"/>
    <m/>
    <s v="Garisan KM-8833"/>
    <s v="Import 2019"/>
    <n v="960"/>
    <s v="PCS"/>
    <s v="Import"/>
    <n v="23"/>
    <m/>
  </r>
  <r>
    <n v="111"/>
    <x v="1"/>
    <s v="532-A4"/>
    <s v="File"/>
    <n v="80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A4"/>
    <m/>
    <s v="File 532-A4"/>
    <s v="Import 2019"/>
    <n v="800"/>
    <s v="PCS"/>
    <s v="Import"/>
    <n v="0"/>
    <m/>
  </r>
  <r>
    <n v="112"/>
    <x v="106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B4"/>
    <m/>
    <s v="File 532-B4"/>
    <s v="Import 2019"/>
    <n v="720"/>
    <s v="PCS"/>
    <s v="Import"/>
    <n v="1"/>
    <m/>
  </r>
  <r>
    <n v="113"/>
    <x v="107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WLT9900"/>
    <m/>
    <s v="Pensil Case WLT9900"/>
    <s v="Import 2019"/>
    <n v="288"/>
    <s v="PCS"/>
    <s v="Import"/>
    <n v="9"/>
    <m/>
  </r>
  <r>
    <n v="114"/>
    <x v="108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  <s v="Pensil Case"/>
    <s v="WLT9901"/>
    <m/>
    <s v="Pensil Case WLT9901"/>
    <s v="Import 2019"/>
    <n v="288"/>
    <s v="PCS"/>
    <s v="Import"/>
    <n v="22"/>
    <m/>
  </r>
  <r>
    <n v="115"/>
    <x v="109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  <s v="Pensil Case"/>
    <s v="WLT9902"/>
    <m/>
    <s v="Pensil Case WLT9902"/>
    <s v="Import 2019"/>
    <n v="288"/>
    <s v="PCS"/>
    <s v="Import"/>
    <n v="16"/>
    <m/>
  </r>
  <r>
    <n v="116"/>
    <x v="110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  <s v="Pensil Case"/>
    <s v="WLT9903"/>
    <m/>
    <s v="Pensil Case WLT9903"/>
    <s v="Import 2019"/>
    <n v="288"/>
    <s v="PCS"/>
    <s v="Import"/>
    <n v="14"/>
    <m/>
  </r>
  <r>
    <n v="117"/>
    <x v="111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2cm"/>
    <m/>
    <s v="Pull Ribbon 12cm"/>
    <s v="Import 2019"/>
    <n v="6000"/>
    <s v="PCS"/>
    <s v="Import"/>
    <n v="3"/>
    <m/>
  </r>
  <r>
    <n v="118"/>
    <x v="112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18cm"/>
    <m/>
    <s v="Pull Ribbon 18cm"/>
    <s v="Import 2019"/>
    <n v="3000"/>
    <s v="PCS"/>
    <s v="Import"/>
    <n v="4"/>
    <m/>
  </r>
  <r>
    <n v="119"/>
    <x v="113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8cm-1"/>
    <m/>
    <s v="Pull Ribbon 18cm-1"/>
    <s v="Import 2019"/>
    <n v="3000"/>
    <s v="PCS"/>
    <s v="Import"/>
    <n v="3"/>
    <m/>
  </r>
  <r>
    <n v="120"/>
    <x v="114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18"/>
    <m/>
    <s v="Pull Ribbon LS-18"/>
    <s v="Import 2019"/>
    <n v="3000"/>
    <s v="PCS"/>
    <s v="Import"/>
    <n v="1"/>
    <m/>
  </r>
  <r>
    <n v="121"/>
    <x v="115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23"/>
    <m/>
    <s v="Pull Ribbon LS-23"/>
    <s v="Import 2019"/>
    <n v="2000"/>
    <s v="PCS"/>
    <s v="Import"/>
    <n v="1"/>
    <m/>
  </r>
  <r>
    <n v="122"/>
    <x v="116"/>
    <s v="WLT-8838"/>
    <s v="Post It WALITO"/>
    <n v="1200"/>
    <n v="8"/>
    <m/>
    <s v="2019 POST IT"/>
    <n v="8"/>
    <m/>
    <s v=""/>
    <n v="8"/>
    <m/>
    <s v=""/>
    <n v="8"/>
    <m/>
    <s v=""/>
    <n v="8"/>
    <m/>
    <s v=""/>
    <n v="8"/>
    <m/>
    <m/>
    <s v=""/>
    <n v="8"/>
    <s v="Post It WALITO"/>
    <s v="WLT-8838"/>
    <m/>
    <s v="Post It WALITO WLT-8838"/>
    <s v="Import 2019 POST IT"/>
    <n v="1200"/>
    <s v="PCS"/>
    <s v="Import"/>
    <n v="8"/>
    <m/>
  </r>
  <r>
    <n v="123"/>
    <x v="117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33"/>
    <m/>
    <s v="Post It WALITO WLT-8933"/>
    <s v="Import 2019 POST IT"/>
    <n v="1200"/>
    <s v="PCS"/>
    <s v="Import"/>
    <n v="1"/>
    <m/>
  </r>
  <r>
    <n v="124"/>
    <x v="118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7"/>
    <m/>
    <s v="Post It WALITO WLT-8927"/>
    <s v="Import 2019 POST IT"/>
    <n v="1200"/>
    <s v="PCS"/>
    <s v="Import"/>
    <n v="2"/>
    <m/>
  </r>
  <r>
    <n v="125"/>
    <x v="119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1"/>
    <m/>
    <s v="Post It WALITO WLT-8921"/>
    <s v="Import 2019 POST IT"/>
    <n v="1200"/>
    <s v="PCS"/>
    <s v="Import"/>
    <n v="2"/>
    <m/>
  </r>
  <r>
    <n v="126"/>
    <x v="120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0"/>
    <m/>
    <s v="Post It WALITO WLT-8840"/>
    <s v="Import 2019 POST IT"/>
    <n v="1200"/>
    <s v="PCS"/>
    <s v="Import"/>
    <n v="1"/>
    <m/>
  </r>
  <r>
    <n v="127"/>
    <x v="121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  <s v="Post It WALITO"/>
    <s v="WLT-8886"/>
    <m/>
    <s v="Post It WALITO WLT-8886"/>
    <s v="Import 2019 POST IT"/>
    <n v="1200"/>
    <s v="PCS"/>
    <s v="Import"/>
    <n v="24"/>
    <m/>
  </r>
  <r>
    <n v="128"/>
    <x v="122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6"/>
    <m/>
    <s v="Post It WALITO WLT-8846"/>
    <s v="Import 2019 POST IT"/>
    <n v="1200"/>
    <s v="PCS"/>
    <s v="Import"/>
    <n v="1"/>
    <m/>
  </r>
  <r>
    <n v="129"/>
    <x v="123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  <s v="Post It WALITO"/>
    <s v="WLT-8909"/>
    <m/>
    <s v="Post It WALITO WLT-8909"/>
    <s v="Import 2019 POST IT"/>
    <n v="1200"/>
    <s v="PCS"/>
    <s v="Import"/>
    <n v="15"/>
    <m/>
  </r>
  <r>
    <n v="130"/>
    <x v="124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  <s v="Post It WALITO"/>
    <s v="WLT-8891"/>
    <m/>
    <s v="Post It WALITO WLT-8891"/>
    <s v="Import 2019 POST IT"/>
    <n v="1200"/>
    <s v="PCS"/>
    <s v="Import"/>
    <n v="3"/>
    <m/>
  </r>
  <r>
    <n v="131"/>
    <x v="125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46"/>
    <m/>
    <s v="Post It WALITO WLT-8946"/>
    <s v="Import 2019 POST IT"/>
    <n v="1200"/>
    <s v="PCS"/>
    <s v="Import"/>
    <n v="1"/>
    <m/>
  </r>
  <r>
    <n v="132"/>
    <x v="126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52"/>
    <m/>
    <s v="Post It WALITO WLT-8952"/>
    <s v="Import 2019 POST IT"/>
    <n v="1200"/>
    <s v="PCS"/>
    <s v="Import"/>
    <n v="2"/>
    <m/>
  </r>
  <r>
    <n v="133"/>
    <x v="127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  <s v="Post It WALITO"/>
    <s v="WLT-8890A"/>
    <m/>
    <s v="Post It WALITO WLT-8890A"/>
    <s v="Import 2019 POST IT"/>
    <n v="1200"/>
    <s v="PCS"/>
    <s v="Import"/>
    <n v="4"/>
    <m/>
  </r>
  <r>
    <n v="134"/>
    <x v="128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89A"/>
    <m/>
    <s v="Post It WALITO WLT-8889A"/>
    <s v="Import 2019 POST IT"/>
    <n v="1200"/>
    <s v="PCS"/>
    <s v="Import"/>
    <n v="2"/>
    <m/>
  </r>
  <r>
    <n v="135"/>
    <x v="129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62"/>
    <m/>
    <s v="Post It WALITO WLT-8962"/>
    <s v="Import 2019 POST IT"/>
    <n v="1200"/>
    <s v="PCS"/>
    <s v="Import"/>
    <n v="1"/>
    <m/>
  </r>
  <r>
    <n v="136"/>
    <x v="130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39"/>
    <m/>
    <s v="Post It WALITO WLT-8839"/>
    <s v="Import 2019 POST IT"/>
    <n v="1200"/>
    <s v="PCS"/>
    <s v="Import"/>
    <n v="1"/>
    <m/>
  </r>
  <r>
    <n v="137"/>
    <x v="131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50"/>
    <m/>
    <s v="Post It WALITO WLT-8850"/>
    <s v="Import 2019 POST IT"/>
    <n v="1200"/>
    <s v="PCS"/>
    <s v="Import"/>
    <n v="1"/>
    <m/>
  </r>
  <r>
    <n v="138"/>
    <x v="132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53"/>
    <m/>
    <s v="Post It WALITO WLT-8953"/>
    <s v="Import 2019 POST IT"/>
    <n v="1200"/>
    <s v="PCS"/>
    <s v="Import"/>
    <n v="1"/>
    <m/>
  </r>
  <r>
    <n v="139"/>
    <x v="13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"/>
    <s v="Import 2019 POST IT"/>
    <n v="1200"/>
    <s v="PCS"/>
    <s v="Import"/>
    <n v="2"/>
    <m/>
  </r>
  <r>
    <n v="140"/>
    <x v="134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1"/>
    <m/>
    <s v="Post It WALITO WLT-8841"/>
    <s v="Import 2019 POST IT"/>
    <n v="1200"/>
    <s v="PCS"/>
    <s v="Import"/>
    <n v="1"/>
    <m/>
  </r>
  <r>
    <n v="141"/>
    <x v="135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"/>
    <s v="Import 2019 POST IT"/>
    <n v="1200"/>
    <s v="PCS"/>
    <s v="Import"/>
    <n v="2"/>
    <m/>
  </r>
  <r>
    <n v="142"/>
    <x v="136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35"/>
    <m/>
    <s v="Post It WALITO WLT-8935"/>
    <s v="Import 2019 POST IT"/>
    <n v="1200"/>
    <s v="PCS"/>
    <s v="Import"/>
    <n v="2"/>
    <m/>
  </r>
  <r>
    <n v="143"/>
    <x v="137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22"/>
    <m/>
    <s v="Post It WALITO WLT-8922"/>
    <s v="Import 2019 POST IT"/>
    <n v="1200"/>
    <s v="PCS"/>
    <s v="Import"/>
    <n v="1"/>
    <m/>
  </r>
  <r>
    <n v="144"/>
    <x v="138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  <s v="Post It"/>
    <s v="plastik gambar (fancy) biasa/ holo"/>
    <m/>
    <s v="Post It plastik gambar (fancy) biasa/ holo"/>
    <s v="Import 2019 POST IT"/>
    <n v="1800"/>
    <s v="PCS"/>
    <s v="Import"/>
    <n v="653"/>
    <m/>
  </r>
  <r>
    <n v="145"/>
    <x v="139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  <s v="Book Tab"/>
    <s v="HMB-820"/>
    <m/>
    <s v="Book Tab HMB-820"/>
    <s v="Import 2019 POST IT"/>
    <n v="300"/>
    <s v="PCS"/>
    <s v="Import"/>
    <n v="84"/>
    <m/>
  </r>
  <r>
    <n v="146"/>
    <x v="140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  <s v="Book Tab"/>
    <s v="HMB-812"/>
    <m/>
    <s v="Book Tab HMB-812"/>
    <s v="Import 2019 POST IT"/>
    <n v="300"/>
    <s v="PCS"/>
    <s v="Import"/>
    <n v="198"/>
    <m/>
  </r>
  <r>
    <n v="147"/>
    <x v="141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368"/>
    <m/>
    <s v="Stick Marker PF-3368"/>
    <s v="Import 2019 POST IT"/>
    <n v="1152"/>
    <s v="PCS"/>
    <s v="Import"/>
    <n v="4"/>
    <m/>
  </r>
  <r>
    <n v="148"/>
    <x v="142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368"/>
    <m/>
    <s v="Stick Marker PF-6368"/>
    <s v="Import 2019 POST IT"/>
    <n v="1152"/>
    <s v="PCS"/>
    <s v="Import"/>
    <n v="3"/>
    <m/>
  </r>
  <r>
    <n v="149"/>
    <x v="143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4368"/>
    <m/>
    <s v="Stick Marker PF-4368"/>
    <s v="Import 2019 POST IT"/>
    <n v="1152"/>
    <s v="PCS"/>
    <s v="Import"/>
    <n v="3"/>
    <m/>
  </r>
  <r>
    <n v="150"/>
    <x v="144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5368"/>
    <m/>
    <s v="Stick Marker PF-5368"/>
    <s v="Import 2019 POST IT"/>
    <n v="1152"/>
    <s v="PCS"/>
    <s v="Import"/>
    <n v="2"/>
    <m/>
  </r>
  <r>
    <n v="151"/>
    <x v="145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2368"/>
    <m/>
    <s v="Stick Marker PF-2368"/>
    <s v="Import 2019 POST IT"/>
    <n v="1152"/>
    <s v="PCS"/>
    <s v="Import"/>
    <n v="2"/>
    <m/>
  </r>
  <r>
    <n v="152"/>
    <x v="146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899"/>
    <m/>
    <s v="Stick Marker PF-6899"/>
    <s v="Import 2019 POST IT"/>
    <n v="1152"/>
    <s v="PCS"/>
    <s v="Import"/>
    <n v="3"/>
    <m/>
  </r>
  <r>
    <n v="153"/>
    <x v="147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899"/>
    <m/>
    <s v="Stick Marker PF-3899"/>
    <s v="Import 2019 POST IT"/>
    <n v="1152"/>
    <s v="PCS"/>
    <s v="Import"/>
    <n v="4"/>
    <m/>
  </r>
  <r>
    <n v="154"/>
    <x v="148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2899"/>
    <m/>
    <s v="Stick Marker PF-2899"/>
    <s v="Import 2019 POST IT"/>
    <n v="1152"/>
    <s v="PCS"/>
    <s v="Import"/>
    <n v="5"/>
    <m/>
  </r>
  <r>
    <n v="155"/>
    <x v="149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1368"/>
    <m/>
    <s v="Stick Marker PF-1368"/>
    <s v="Import 2019 POST IT"/>
    <n v="1152"/>
    <s v="PCS"/>
    <s v="Import"/>
    <n v="5"/>
    <m/>
  </r>
  <r>
    <n v="156"/>
    <x v="150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1899"/>
    <m/>
    <s v="Stick Marker PF-1899"/>
    <s v="Import 2019 POST IT"/>
    <n v="1152"/>
    <s v="PCS"/>
    <s v="Import"/>
    <n v="3"/>
    <m/>
  </r>
  <r>
    <n v="157"/>
    <x v="151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  <s v="Stick Marker"/>
    <s v="PF-5899"/>
    <m/>
    <s v="Stick Marker PF-5899"/>
    <s v="Import 2019 POST IT"/>
    <n v="1152"/>
    <s v="PCS"/>
    <s v="Import"/>
    <n v="1"/>
    <m/>
  </r>
  <r>
    <n v="158"/>
    <x v="152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  <s v="Book Tab"/>
    <s v="HMB-120"/>
    <m/>
    <s v="Book Tab HMB-120"/>
    <s v="Import 2020"/>
    <n v="300"/>
    <s v="PCS"/>
    <s v="Import"/>
    <n v="104"/>
    <m/>
  </r>
  <r>
    <n v="159"/>
    <x v="153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  <s v="Book Tab"/>
    <s v="HMB-220"/>
    <m/>
    <s v="Book Tab HMB-220"/>
    <s v="Import 2020"/>
    <n v="300"/>
    <s v="PCS"/>
    <s v="Import"/>
    <n v="167"/>
    <m/>
  </r>
  <r>
    <n v="160"/>
    <x v="154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  <s v="Book Tab"/>
    <s v="HMB-320"/>
    <m/>
    <s v="Book Tab HMB-320"/>
    <s v="Import 2020"/>
    <n v="300"/>
    <s v="PCS"/>
    <s v="Import"/>
    <n v="139"/>
    <m/>
  </r>
  <r>
    <n v="161"/>
    <x v="1"/>
    <s v="BL-8"/>
    <s v="Brush"/>
    <n v="500"/>
    <n v="0"/>
    <m/>
    <n v="2020"/>
    <n v="4"/>
    <n v="0"/>
    <n v="-4"/>
    <n v="0"/>
    <m/>
    <s v=""/>
    <n v="0"/>
    <m/>
    <s v=""/>
    <n v="0"/>
    <m/>
    <s v=""/>
    <n v="0"/>
    <m/>
    <m/>
    <s v=""/>
    <n v="0"/>
    <s v="Kuas"/>
    <s v="BL-8"/>
    <m/>
    <s v="Kuas BL-8"/>
    <s v="Import 2020"/>
    <n v="500"/>
    <s v="PCS"/>
    <s v="Import"/>
    <n v="0"/>
    <m/>
  </r>
  <r>
    <n v="162"/>
    <x v="155"/>
    <s v="145mm-6&quot;"/>
    <s v="Clips"/>
    <n v="240"/>
    <n v="11"/>
    <m/>
    <n v="2020"/>
    <n v="11"/>
    <m/>
    <s v=""/>
    <n v="11"/>
    <m/>
    <s v=""/>
    <n v="11"/>
    <m/>
    <s v=""/>
    <n v="11"/>
    <m/>
    <s v=""/>
    <n v="11"/>
    <m/>
    <m/>
    <s v=""/>
    <n v="11"/>
    <s v="Clip"/>
    <s v="145mm-6&quot;"/>
    <m/>
    <s v="Clip 145mm-6&quot;"/>
    <s v="Import 2020"/>
    <n v="240"/>
    <s v="PCS"/>
    <s v="Import"/>
    <n v="11"/>
    <m/>
  </r>
  <r>
    <n v="163"/>
    <x v="156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21"/>
    <m/>
    <s v="Gel Pen BP-A8021"/>
    <s v="Import 2020"/>
    <n v="1728"/>
    <s v="PCS"/>
    <s v="Import"/>
    <n v="1"/>
    <m/>
  </r>
  <r>
    <n v="164"/>
    <x v="157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  <s v="Gel Pen"/>
    <s v="BP-A8031"/>
    <m/>
    <s v="Gel Pen BP-A8031"/>
    <s v="Import 2020"/>
    <n v="1728"/>
    <s v="PCS"/>
    <s v="Import"/>
    <n v="2"/>
    <m/>
  </r>
  <r>
    <n v="165"/>
    <x v="158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2"/>
    <m/>
    <s v="Gel Pen BP-A8032"/>
    <s v="Import 2020"/>
    <n v="1728"/>
    <s v="PCS"/>
    <s v="Import"/>
    <n v="1"/>
    <m/>
  </r>
  <r>
    <n v="166"/>
    <x v="159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5"/>
    <m/>
    <s v="Gel Pen BP-A8035"/>
    <s v="Import 2020"/>
    <n v="1728"/>
    <s v="PCS"/>
    <s v="Import"/>
    <n v="1"/>
    <m/>
  </r>
  <r>
    <n v="167"/>
    <x v="160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  <s v="Gel Pen"/>
    <s v="BP-A9031"/>
    <m/>
    <s v="Gel Pen BP-A9031"/>
    <s v="Import 2020"/>
    <n v="1728"/>
    <s v="PCS"/>
    <s v="Import"/>
    <n v="19"/>
    <m/>
  </r>
  <r>
    <n v="168"/>
    <x v="161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2"/>
    <m/>
    <s v="Gel Pen BP-A9032"/>
    <s v="Import 2020"/>
    <n v="1728"/>
    <s v="PCS"/>
    <s v="Import"/>
    <n v="18"/>
    <m/>
  </r>
  <r>
    <n v="169"/>
    <x v="162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5"/>
    <m/>
    <s v="Gel Pen BP-A9035"/>
    <s v="Import 2020"/>
    <n v="1728"/>
    <s v="PCS"/>
    <s v="Import"/>
    <n v="18"/>
    <m/>
  </r>
  <r>
    <n v="170"/>
    <x v="163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  <s v="Gel Pen"/>
    <s v="BP-A9037"/>
    <m/>
    <s v="Gel Pen BP-A9037"/>
    <s v="Import 2020"/>
    <n v="1728"/>
    <s v="PCS"/>
    <s v="Import"/>
    <n v="17"/>
    <m/>
  </r>
  <r>
    <n v="171"/>
    <x v="164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1"/>
    <m/>
    <s v="Gel Pen BP-8781"/>
    <s v="Import 2020"/>
    <n v="1728"/>
    <s v="PCS"/>
    <s v="Import"/>
    <n v="5"/>
    <m/>
  </r>
  <r>
    <n v="172"/>
    <x v="165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BP-8782"/>
    <m/>
    <s v="Gel Pen BP-8782"/>
    <s v="Import 2020"/>
    <n v="1728"/>
    <s v="PCS"/>
    <s v="Import"/>
    <n v="3"/>
    <m/>
  </r>
  <r>
    <n v="173"/>
    <x v="166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8785"/>
    <m/>
    <s v="Gel Pen BP-8785"/>
    <s v="Import 2020"/>
    <n v="1728"/>
    <s v="PCS"/>
    <s v="Import"/>
    <n v="7"/>
    <m/>
  </r>
  <r>
    <n v="174"/>
    <x v="167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8"/>
    <m/>
    <s v="Gel Pen BP-8788"/>
    <s v="Import 2020"/>
    <n v="1728"/>
    <s v="PCS"/>
    <s v="Import"/>
    <n v="5"/>
    <m/>
  </r>
  <r>
    <n v="175"/>
    <x v="168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3"/>
    <m/>
    <s v="Gel Pen BP-8793"/>
    <s v="Import 2020"/>
    <n v="1728"/>
    <s v="PCS"/>
    <s v="Import"/>
    <n v="6"/>
    <m/>
  </r>
  <r>
    <n v="176"/>
    <x v="169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5"/>
    <m/>
    <s v="Gel Pen BP-8795"/>
    <s v="Import 2020"/>
    <n v="1728"/>
    <s v="PCS"/>
    <s v="Import"/>
    <n v="6"/>
    <m/>
  </r>
  <r>
    <n v="177"/>
    <x v="170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05"/>
    <m/>
    <s v="Gel Pen BP-A8005"/>
    <s v="Import 2020"/>
    <n v="1728"/>
    <s v="PCS"/>
    <s v="Import"/>
    <n v="7"/>
    <m/>
  </r>
  <r>
    <n v="178"/>
    <x v="171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10"/>
    <m/>
    <s v="Gel Pen BP-A8010"/>
    <s v="Import 2020"/>
    <n v="1728"/>
    <s v="PCS"/>
    <s v="Import"/>
    <n v="7"/>
    <m/>
  </r>
  <r>
    <n v="179"/>
    <x v="172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BP-A8025"/>
    <m/>
    <s v="Gel Pen BP-A8025"/>
    <s v="Import 2020"/>
    <n v="1728"/>
    <s v="PCS"/>
    <s v="Import"/>
    <n v="8"/>
    <m/>
  </r>
  <r>
    <n v="180"/>
    <x v="173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63"/>
    <m/>
    <s v="Gel Pen 8763"/>
    <s v="Import 2020"/>
    <n v="1728"/>
    <s v="PCS"/>
    <s v="Import"/>
    <n v="9"/>
    <m/>
  </r>
  <r>
    <n v="181"/>
    <x v="174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n v="8789"/>
    <m/>
    <s v="Gel Pen 8789"/>
    <s v="Import 2020"/>
    <n v="1728"/>
    <s v="PCS"/>
    <s v="Import"/>
    <n v="8"/>
    <m/>
  </r>
  <r>
    <n v="182"/>
    <x v="175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92"/>
    <m/>
    <s v="Gel Pen 8792"/>
    <s v="Import 2020"/>
    <n v="1728"/>
    <s v="PCS"/>
    <s v="Import"/>
    <n v="9"/>
    <m/>
  </r>
  <r>
    <n v="183"/>
    <x v="176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01"/>
    <m/>
    <s v="Gel Pen A8001"/>
    <s v="Import 2020"/>
    <n v="1728"/>
    <s v="PCS"/>
    <s v="Import"/>
    <n v="8"/>
    <m/>
  </r>
  <r>
    <n v="184"/>
    <x v="177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15"/>
    <m/>
    <s v="Gel Pen A8015"/>
    <s v="Import 2020"/>
    <n v="1728"/>
    <s v="PCS"/>
    <s v="Import"/>
    <n v="8"/>
    <m/>
  </r>
  <r>
    <n v="185"/>
    <x v="178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A8028"/>
    <m/>
    <s v="Gel Pen A8028"/>
    <s v="Import 2020"/>
    <n v="1728"/>
    <s v="PCS"/>
    <s v="Import"/>
    <n v="3"/>
    <m/>
  </r>
  <r>
    <n v="186"/>
    <x v="179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s v="A8023"/>
    <m/>
    <s v="Gel Pen A8023"/>
    <s v="Import 2020"/>
    <n v="1728"/>
    <s v="PCS"/>
    <s v="Import"/>
    <n v="9"/>
    <m/>
  </r>
  <r>
    <n v="187"/>
    <x v="180"/>
    <s v="JOSS-188 B"/>
    <s v="Gell pen"/>
    <n v="1728"/>
    <n v="12"/>
    <m/>
    <n v="2020"/>
    <n v="14"/>
    <n v="12"/>
    <n v="-2"/>
    <n v="12"/>
    <m/>
    <s v=""/>
    <n v="12"/>
    <m/>
    <s v=""/>
    <n v="12"/>
    <m/>
    <s v=""/>
    <n v="12"/>
    <m/>
    <m/>
    <s v=""/>
    <n v="12"/>
    <s v="Gel Pen"/>
    <s v="JOSS-188 B"/>
    <m/>
    <s v="Gel Pen JOSS-188 B"/>
    <s v="Import 2020"/>
    <n v="1728"/>
    <s v="PCS"/>
    <s v="Import"/>
    <n v="12"/>
    <m/>
  </r>
  <r>
    <n v="188"/>
    <x v="1"/>
    <s v="GR-89 (12)"/>
    <s v="Gell Refill"/>
    <n v="576"/>
    <n v="0"/>
    <m/>
    <n v="2020"/>
    <n v="2"/>
    <n v="0"/>
    <n v="-2"/>
    <n v="0"/>
    <m/>
    <s v=""/>
    <n v="0"/>
    <m/>
    <s v=""/>
    <n v="0"/>
    <m/>
    <s v=""/>
    <n v="0"/>
    <m/>
    <m/>
    <s v=""/>
    <n v="0"/>
    <s v="Refill Gel"/>
    <s v="GR-89 (12)"/>
    <m/>
    <s v="Refill Gel GR-89 (12)"/>
    <s v="Import 2020"/>
    <n v="576"/>
    <s v="PCS"/>
    <s v="Import"/>
    <n v="0"/>
    <m/>
  </r>
  <r>
    <n v="189"/>
    <x v="181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  <s v="Refill Gel"/>
    <s v="JOSS-268"/>
    <s v="Biru"/>
    <s v="Refill Gel JOSS-268 Biru"/>
    <s v="Import 2020"/>
    <n v="2880"/>
    <s v="PCS"/>
    <s v="Import"/>
    <n v="9"/>
    <m/>
  </r>
  <r>
    <n v="190"/>
    <x v="182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  <s v="Refill Gel"/>
    <s v="JOSS-268"/>
    <s v="Hitam"/>
    <s v="Refill Gel JOSS-268 Hitam"/>
    <s v="Import 2020"/>
    <n v="2880"/>
    <s v="PCS"/>
    <s v="Import"/>
    <n v="7"/>
    <m/>
  </r>
  <r>
    <n v="191"/>
    <x v="183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  <s v="Magnet"/>
    <n v="3008"/>
    <m/>
    <s v="Magnet 3008"/>
    <s v="Import 2020"/>
    <n v="400"/>
    <s v="PCS"/>
    <s v="Import"/>
    <n v="4"/>
    <m/>
  </r>
  <r>
    <n v="192"/>
    <x v="184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  <s v="Magnet"/>
    <s v="002"/>
    <m/>
    <s v="Magnet 002"/>
    <s v="Import 2020"/>
    <n v="320"/>
    <s v="PCS"/>
    <s v="Import"/>
    <n v="6"/>
    <m/>
  </r>
  <r>
    <n v="193"/>
    <x v="185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Magnet"/>
    <s v="3010T"/>
    <m/>
    <s v="Magnet 3010T"/>
    <s v="Import 2020"/>
    <n v="400"/>
    <s v="PCS"/>
    <s v="Import"/>
    <n v="1"/>
    <m/>
  </r>
  <r>
    <n v="194"/>
    <x v="186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2010T"/>
    <m/>
    <s v="Magnet 2010T"/>
    <s v="Import 2020"/>
    <n v="800"/>
    <s v="PCS"/>
    <s v="Import"/>
    <n v="3"/>
    <m/>
  </r>
  <r>
    <n v="195"/>
    <x v="187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3510"/>
    <m/>
    <s v="Magnet X3510"/>
    <s v="Import 2020"/>
    <n v="400"/>
    <s v="PCS"/>
    <s v="Import"/>
    <n v="3"/>
    <m/>
  </r>
  <r>
    <n v="196"/>
    <x v="188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"/>
    <s v="Import 2020"/>
    <n v="360"/>
    <s v="PCS"/>
    <s v="Import"/>
    <n v="3"/>
    <m/>
  </r>
  <r>
    <n v="197"/>
    <x v="189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X3010"/>
    <s v="Smile Kuning"/>
    <s v="Magnet  X3010 Smile Kuning"/>
    <s v="Import 2020"/>
    <n v="400"/>
    <s v="PCS"/>
    <s v="Import"/>
    <n v="2"/>
    <m/>
  </r>
  <r>
    <n v="198"/>
    <x v="190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3010J"/>
    <s v="Smile Warna"/>
    <s v="Magnet  3010J Smile Warna"/>
    <s v="Import 2020"/>
    <n v="400"/>
    <s v="PCS"/>
    <s v="Import"/>
    <n v="2"/>
    <m/>
  </r>
  <r>
    <n v="199"/>
    <x v="1"/>
    <n v="100918"/>
    <s v="Note Book"/>
    <n v="60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n v="100918"/>
    <m/>
    <s v="NoteBook 100918"/>
    <s v="Import 2020"/>
    <n v="600"/>
    <s v="PCS"/>
    <s v="Import"/>
    <n v="0"/>
    <m/>
  </r>
  <r>
    <n v="200"/>
    <x v="191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  <s v="NoteBook"/>
    <s v="70100-9"/>
    <m/>
    <s v="NoteBook 70100-9"/>
    <s v="Import 2020"/>
    <n v="768"/>
    <s v="PCS"/>
    <s v="Import"/>
    <n v="3"/>
    <m/>
  </r>
  <r>
    <n v="201"/>
    <x v="192"/>
    <s v="18-35"/>
    <s v="Note book"/>
    <n v="80"/>
    <n v="4"/>
    <m/>
    <n v="2020"/>
    <n v="4"/>
    <m/>
    <s v=""/>
    <n v="4"/>
    <m/>
    <s v=""/>
    <n v="4"/>
    <m/>
    <s v=""/>
    <n v="4"/>
    <m/>
    <s v=""/>
    <n v="4"/>
    <m/>
    <m/>
    <s v=""/>
    <n v="4"/>
    <s v="NoteBook"/>
    <s v="18-35"/>
    <m/>
    <s v="NoteBook 18-35"/>
    <s v="Import 2020"/>
    <n v="80"/>
    <s v="PCS"/>
    <s v="Import"/>
    <n v="4"/>
    <m/>
  </r>
  <r>
    <n v="202"/>
    <x v="1"/>
    <s v="25-35"/>
    <s v="Note book"/>
    <n v="12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s v="25-35"/>
    <m/>
    <s v="NoteBook 25-35"/>
    <s v="Import 2020"/>
    <n v="120"/>
    <s v="PCS"/>
    <s v="Import"/>
    <n v="0"/>
    <m/>
  </r>
  <r>
    <n v="203"/>
    <x v="193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919"/>
    <m/>
    <s v="Pensil Case KW-1919"/>
    <s v="Import 2020"/>
    <n v="60"/>
    <s v="PCS"/>
    <s v="Import"/>
    <n v="48"/>
    <m/>
  </r>
  <r>
    <n v="204"/>
    <x v="194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616"/>
    <m/>
    <s v="Pensil Case KW-1616"/>
    <s v="Import 2020"/>
    <n v="60"/>
    <s v="PCS"/>
    <s v="Import"/>
    <n v="48"/>
    <m/>
  </r>
  <r>
    <n v="205"/>
    <x v="195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  <s v="Pensil Case"/>
    <s v="A-6500"/>
    <m/>
    <s v="Pensil Case A-6500"/>
    <s v="Import 2020"/>
    <n v="120"/>
    <s v="PCS"/>
    <s v="Import"/>
    <n v="27"/>
    <m/>
  </r>
  <r>
    <n v="206"/>
    <x v="196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  <s v="Pocket"/>
    <s v="24x20"/>
    <m/>
    <s v="Pocket 24x20"/>
    <s v="Import 2020"/>
    <n v="840"/>
    <s v="PCS"/>
    <s v="Import"/>
    <n v="7"/>
    <m/>
  </r>
  <r>
    <n v="207"/>
    <x v="197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30x20"/>
    <m/>
    <s v="Pocket 30x20"/>
    <s v="Import 2020"/>
    <n v="840"/>
    <s v="PCS"/>
    <s v="Import"/>
    <n v="17"/>
    <m/>
  </r>
  <r>
    <n v="208"/>
    <x v="198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  <s v="Pocket"/>
    <s v="30x23"/>
    <m/>
    <s v="Pocket 30x23"/>
    <s v="Import 2020"/>
    <n v="840"/>
    <s v="PCS"/>
    <s v="Import"/>
    <n v="18"/>
    <m/>
  </r>
  <r>
    <n v="209"/>
    <x v="199"/>
    <s v="33x27"/>
    <s v="Pocket B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  <s v="Pocket"/>
    <s v="33x27"/>
    <s v="B"/>
    <s v="Pocket 33x27 B"/>
    <s v="Import 2020"/>
    <n v="840"/>
    <s v="PCS"/>
    <s v="Import"/>
    <n v="19"/>
    <m/>
  </r>
  <r>
    <n v="210"/>
    <x v="200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  <s v="Pocket"/>
    <s v="27x33"/>
    <m/>
    <s v="Pocket 27x33"/>
    <s v="Import 2020"/>
    <n v="840"/>
    <s v="PCS"/>
    <s v="Import"/>
    <n v="20"/>
    <m/>
  </r>
  <r>
    <n v="211"/>
    <x v="201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  <s v="Pocket"/>
    <s v="40x30"/>
    <m/>
    <s v="Pocket 40x30"/>
    <s v="Import 2020"/>
    <n v="600"/>
    <s v="PCS"/>
    <s v="Import"/>
    <n v="11"/>
    <m/>
  </r>
  <r>
    <n v="212"/>
    <x v="202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45x33"/>
    <m/>
    <s v="Pocket 45x33"/>
    <s v="Import 2020"/>
    <n v="600"/>
    <s v="PCS"/>
    <s v="Import"/>
    <n v="17"/>
    <m/>
  </r>
  <r>
    <n v="213"/>
    <x v="203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  <s v="Pocket"/>
    <s v="16x25"/>
    <m/>
    <s v="Pocket 16x25"/>
    <s v="Import 2020"/>
    <n v="1800"/>
    <s v="PCS"/>
    <s v="Import"/>
    <n v="16"/>
    <m/>
  </r>
  <r>
    <n v="214"/>
    <x v="204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22x32"/>
    <s v="Kantong Ultah"/>
    <s v="Pocket 22x32 Kantong Ultah"/>
    <s v="Import 2020"/>
    <n v="1200"/>
    <s v="PCS"/>
    <s v="Import"/>
    <n v="4"/>
    <m/>
  </r>
  <r>
    <n v="215"/>
    <x v="205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M"/>
    <s v="Biasa Kecil"/>
    <s v="Pocket NO-859-M Biasa Kecil"/>
    <s v="Import 2020"/>
    <n v="720"/>
    <s v="PCS"/>
    <s v="Import"/>
    <n v="4"/>
    <m/>
  </r>
  <r>
    <n v="216"/>
    <x v="206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003-M"/>
    <s v="Biasa Kecil"/>
    <s v="Pocket NO-003-M Biasa Kecil"/>
    <s v="Import 2020"/>
    <n v="720"/>
    <s v="PCS"/>
    <s v="Import"/>
    <n v="2"/>
    <m/>
  </r>
  <r>
    <n v="217"/>
    <x v="207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H-8233-M"/>
    <s v="Biasa Kecil"/>
    <s v="Pocket H-8233-M Biasa Kecil"/>
    <s v="Import 2020"/>
    <n v="720"/>
    <s v="PCS"/>
    <s v="Import"/>
    <n v="2"/>
    <m/>
  </r>
  <r>
    <n v="218"/>
    <x v="208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H-4007-M"/>
    <s v="Biasa Kecil"/>
    <s v="Pocket H-4007-M Biasa Kecil"/>
    <s v="Import 2020"/>
    <n v="720"/>
    <s v="PCS"/>
    <s v="Import"/>
    <n v="1"/>
    <m/>
  </r>
  <r>
    <n v="219"/>
    <x v="1"/>
    <s v="NO-893-M"/>
    <s v="Pocket biasa kecil"/>
    <n v="72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NO-893-M"/>
    <s v="Biasa Kecil"/>
    <s v="Pocket NO-893-M Biasa Kecil"/>
    <s v="Import 2020"/>
    <n v="720"/>
    <s v="PCS"/>
    <s v="Import"/>
    <n v="0"/>
    <m/>
  </r>
  <r>
    <n v="220"/>
    <x v="1"/>
    <s v="XM-3003-M"/>
    <s v="Pocket biasa kecil"/>
    <n v="72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3003-M"/>
    <s v="Biasa Kecil"/>
    <s v="Pocket XM-3003-M Biasa Kecil"/>
    <s v="Import 2020"/>
    <n v="720"/>
    <s v="PCS"/>
    <s v="Import"/>
    <n v="0"/>
    <m/>
  </r>
  <r>
    <n v="221"/>
    <x v="209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1036-M"/>
    <s v="Biasa Kecil"/>
    <s v="Pocket NO-1036-M Biasa Kecil"/>
    <s v="Import 2020"/>
    <n v="720"/>
    <s v="PCS"/>
    <s v="Import"/>
    <n v="1"/>
    <m/>
  </r>
  <r>
    <n v="222"/>
    <x v="210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L"/>
    <s v="Biasa Tanggung"/>
    <s v="Pocket NO-859-L Biasa Tanggung"/>
    <s v="Import 2020"/>
    <n v="480"/>
    <s v="PCS"/>
    <s v="Import"/>
    <n v="4"/>
    <m/>
  </r>
  <r>
    <n v="223"/>
    <x v="211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1036-L"/>
    <s v="Biasa Tanggung"/>
    <s v="Pocket NO-1036-L Biasa Tanggung"/>
    <s v="Import 2020"/>
    <n v="480"/>
    <s v="PCS"/>
    <s v="Import"/>
    <n v="2"/>
    <m/>
  </r>
  <r>
    <n v="224"/>
    <x v="212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M"/>
    <s v="Glitter Kecil"/>
    <s v="Pocket XM2083-M Glitter Kecil"/>
    <s v="Import 2020"/>
    <n v="720"/>
    <s v="PCS"/>
    <s v="Import"/>
    <n v="2"/>
    <m/>
  </r>
  <r>
    <n v="225"/>
    <x v="213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SL-7701-M"/>
    <s v="Glitter Kecil"/>
    <s v="Pocket SL-7701-M Glitter Kecil"/>
    <s v="Import 2020"/>
    <n v="720"/>
    <s v="PCS"/>
    <s v="Import"/>
    <n v="2"/>
    <m/>
  </r>
  <r>
    <n v="226"/>
    <x v="214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-206-M"/>
    <s v="Glitter Kecil"/>
    <s v="Pocket ZD-206-M Glitter Kecil"/>
    <s v="Import 2020"/>
    <n v="720"/>
    <s v="PCS"/>
    <s v="Import"/>
    <n v="3"/>
    <m/>
  </r>
  <r>
    <n v="227"/>
    <x v="215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3026-M"/>
    <s v="Glitter Kecil"/>
    <s v="Pocket NO-3026-M Glitter Kecil"/>
    <s v="Import 2020"/>
    <n v="720"/>
    <s v="PCS"/>
    <s v="Import"/>
    <n v="4"/>
    <m/>
  </r>
  <r>
    <n v="228"/>
    <x v="1"/>
    <s v="XM-2019-M"/>
    <s v="Pocket glitter kecil"/>
    <n v="72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2019-M"/>
    <s v="Glitter Kecil"/>
    <s v="Pocket XM-2019-M Glitter Kecil"/>
    <s v="Import 2020"/>
    <n v="720"/>
    <s v="PCS"/>
    <s v="Import"/>
    <n v="0"/>
    <m/>
  </r>
  <r>
    <n v="229"/>
    <x v="216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ZD203-M"/>
    <s v="Glitter Kecil"/>
    <s v="Pocket ZD203-M Glitter Kecil"/>
    <s v="Import 2020"/>
    <n v="720"/>
    <s v="PCS"/>
    <s v="Import"/>
    <n v="2"/>
    <m/>
  </r>
  <r>
    <n v="230"/>
    <x v="217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M"/>
    <s v="Glitter Kecil"/>
    <s v="Pocket NO1029-M Glitter Kecil"/>
    <s v="Import 2020"/>
    <n v="720"/>
    <s v="PCS"/>
    <s v="Import"/>
    <n v="3"/>
    <m/>
  </r>
  <r>
    <n v="231"/>
    <x v="218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L"/>
    <s v="Glitter Tanggung"/>
    <s v="Pocket XM2083-L Glitter Tanggung"/>
    <s v="Import 2020"/>
    <n v="480"/>
    <s v="PCS"/>
    <s v="Import"/>
    <n v="2"/>
    <m/>
  </r>
  <r>
    <n v="232"/>
    <x v="219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3026-L"/>
    <s v="Glitter Tanggung"/>
    <s v="Pocket NO-3026-L Glitter Tanggung"/>
    <s v="Import 2020"/>
    <n v="480"/>
    <s v="PCS"/>
    <s v="Import"/>
    <n v="2"/>
    <m/>
  </r>
  <r>
    <n v="233"/>
    <x v="220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203-L"/>
    <s v="Glitter Tanggung"/>
    <s v="Pocket ZD203-L Glitter Tanggung"/>
    <s v="Import 2020"/>
    <n v="480"/>
    <s v="PCS"/>
    <s v="Import"/>
    <n v="3"/>
    <m/>
  </r>
  <r>
    <n v="234"/>
    <x v="221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L"/>
    <s v="Glitter Tanggung"/>
    <s v="Pocket NO1029-L Glitter Tanggung"/>
    <s v="Import 2020"/>
    <n v="480"/>
    <s v="PCS"/>
    <s v="Import"/>
    <n v="3"/>
    <m/>
  </r>
  <r>
    <n v="235"/>
    <x v="222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CH-30"/>
    <m/>
    <s v="Ribbon CH-30"/>
    <s v="Import 2020"/>
    <n v="1000"/>
    <s v="PCS"/>
    <s v="Import"/>
    <n v="8"/>
    <m/>
  </r>
  <r>
    <n v="236"/>
    <x v="223"/>
    <s v="CH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CH-30-1"/>
    <m/>
    <s v="Ribbon CH-30-1"/>
    <s v="Import 2020"/>
    <n v="1000"/>
    <s v="PCS"/>
    <s v="Import"/>
    <n v="5"/>
    <m/>
  </r>
  <r>
    <n v="237"/>
    <x v="224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TH-30"/>
    <m/>
    <s v="Ribbon TH-30"/>
    <s v="Import 2020"/>
    <n v="1000"/>
    <s v="PCS"/>
    <s v="Import"/>
    <n v="8"/>
    <m/>
  </r>
  <r>
    <n v="238"/>
    <x v="225"/>
    <s v="TH-50"/>
    <s v="Ribbon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Ribbon"/>
    <s v="TH-50"/>
    <m/>
    <s v="Ribbon TH-50"/>
    <s v="Import 2020"/>
    <n v="400"/>
    <s v="PCS"/>
    <s v="Import"/>
    <n v="1"/>
    <m/>
  </r>
  <r>
    <n v="239"/>
    <x v="226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  <s v="Ribbon"/>
    <s v="TH-30-1"/>
    <m/>
    <s v="Ribbon TH-30-1"/>
    <s v="Import 2020"/>
    <n v="1000"/>
    <s v="PCS"/>
    <s v="Import"/>
    <n v="7"/>
    <m/>
  </r>
  <r>
    <n v="240"/>
    <x v="227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-50-1"/>
    <m/>
    <s v="Ribbon TH-50-1"/>
    <s v="Import 2020"/>
    <n v="400"/>
    <s v="PCS"/>
    <s v="Import"/>
    <n v="2"/>
    <m/>
  </r>
  <r>
    <n v="241"/>
    <x v="228"/>
    <s v="THT-30"/>
    <s v="Ribbon"/>
    <n v="10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T-30"/>
    <m/>
    <s v="Ribbon THT-30"/>
    <s v="Import 2020"/>
    <n v="1000"/>
    <s v="PCS"/>
    <s v="Import"/>
    <n v="2"/>
    <m/>
  </r>
  <r>
    <n v="242"/>
    <x v="229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THT-30-1"/>
    <m/>
    <s v="Ribbon THT-30-1"/>
    <s v="Import 2020"/>
    <n v="1000"/>
    <s v="PCS"/>
    <s v="Import"/>
    <n v="5"/>
    <m/>
  </r>
  <r>
    <n v="243"/>
    <x v="230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JC-30"/>
    <m/>
    <s v="Ribbon JC-30"/>
    <s v="Import 2020"/>
    <n v="1000"/>
    <s v="PCS"/>
    <s v="Import"/>
    <n v="5"/>
    <m/>
  </r>
  <r>
    <n v="244"/>
    <x v="231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  <s v="Ribbon"/>
    <s v="XS-30"/>
    <m/>
    <s v="Ribbon XS-30"/>
    <s v="Import 2020"/>
    <n v="1000"/>
    <s v="PCS"/>
    <s v="Import"/>
    <n v="3"/>
    <m/>
  </r>
  <r>
    <n v="245"/>
    <x v="232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CL-888"/>
    <s v="(isi 60)"/>
    <s v="Asahan CL-888 (isi 60)"/>
    <s v="Import 2020"/>
    <n v="2160"/>
    <s v="PCS"/>
    <s v="Import"/>
    <n v="1"/>
    <m/>
  </r>
  <r>
    <n v="246"/>
    <x v="233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NO.930"/>
    <s v="(isi 48)"/>
    <s v="Asahan NO.930 (isi 48)"/>
    <s v="Import 2020"/>
    <n v="2304"/>
    <s v="PCS"/>
    <s v="Import"/>
    <n v="1"/>
    <m/>
  </r>
  <r>
    <n v="247"/>
    <x v="1"/>
    <s v="YZ6662"/>
    <s v="Study Board"/>
    <n v="300"/>
    <n v="0"/>
    <m/>
    <n v="2020"/>
    <n v="0"/>
    <m/>
    <s v=""/>
    <n v="0"/>
    <m/>
    <s v=""/>
    <n v="0"/>
    <m/>
    <s v=""/>
    <n v="0"/>
    <m/>
    <s v=""/>
    <n v="0"/>
    <m/>
    <m/>
    <s v=""/>
    <n v="0"/>
    <s v="Study Board"/>
    <s v="YZ6662"/>
    <m/>
    <s v="Study Board YZ6662"/>
    <s v="Import 2020"/>
    <n v="300"/>
    <s v="PCS"/>
    <s v="Import"/>
    <n v="0"/>
    <m/>
  </r>
  <r>
    <n v="248"/>
    <x v="234"/>
    <s v="YZ6663"/>
    <s v="Study Board"/>
    <n v="600"/>
    <n v="6"/>
    <m/>
    <n v="2020"/>
    <n v="6"/>
    <m/>
    <s v=""/>
    <n v="6"/>
    <m/>
    <s v=""/>
    <n v="6"/>
    <m/>
    <s v=""/>
    <n v="6"/>
    <m/>
    <s v=""/>
    <n v="6"/>
    <m/>
    <m/>
    <s v=""/>
    <n v="6"/>
    <s v="Study Board"/>
    <s v="YZ6663"/>
    <m/>
    <s v="Study Board YZ6663"/>
    <s v="Import 2020"/>
    <n v="600"/>
    <s v="PCS"/>
    <s v="Import"/>
    <n v="6"/>
    <m/>
  </r>
  <r>
    <n v="249"/>
    <x v="235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"/>
    <s v="Import 2020"/>
    <n v="480"/>
    <s v="PCS"/>
    <s v="Import"/>
    <n v="1"/>
    <m/>
  </r>
  <r>
    <n v="250"/>
    <x v="236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  <s v="Sticker"/>
    <s v="NO.329"/>
    <s v="Holo"/>
    <s v="Sticker NO.329 Holo"/>
    <s v="Import 2020"/>
    <n v="1800"/>
    <s v="PCS"/>
    <s v="Import"/>
    <n v="40"/>
    <m/>
  </r>
  <r>
    <n v="251"/>
    <x v="237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  <s v="Sticker"/>
    <s v="NO.330"/>
    <s v="Holo"/>
    <s v="Sticker NO.330 Holo"/>
    <s v="Import 2020"/>
    <n v="1800"/>
    <s v="PCS"/>
    <s v="Import"/>
    <n v="51"/>
    <m/>
  </r>
  <r>
    <n v="252"/>
    <x v="238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12"/>
    <s v="Hijab"/>
    <s v="Sticker WLT-9612 Hijab"/>
    <s v="Import 2020"/>
    <n v="1800"/>
    <s v="PCS"/>
    <s v="Import"/>
    <n v="12"/>
    <m/>
  </r>
  <r>
    <n v="253"/>
    <x v="239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13"/>
    <s v="Cewek Hijab"/>
    <s v="Sticker WLT-9613 Cewek Hijab"/>
    <s v="Import 2020"/>
    <n v="1800"/>
    <s v="PCS"/>
    <s v="Import"/>
    <n v="7"/>
    <m/>
  </r>
  <r>
    <n v="254"/>
    <x v="240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WLT-9615"/>
    <s v="Cewek Hijab"/>
    <s v="Sticker WLT-9615 Cewek Hijab"/>
    <s v="Import 2020"/>
    <n v="1800"/>
    <s v="PCS"/>
    <s v="Import"/>
    <n v="10"/>
    <m/>
  </r>
  <r>
    <n v="255"/>
    <x v="241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6"/>
    <s v="Hijab"/>
    <s v="Sticker WLT-9616 Hijab"/>
    <s v="Import 2020"/>
    <n v="1800"/>
    <s v="PCS"/>
    <s v="Import"/>
    <n v="4"/>
    <m/>
  </r>
  <r>
    <n v="256"/>
    <x v="242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7"/>
    <s v="Cowok Hijab"/>
    <s v="Sticker WLT-9617 Cowok Hijab"/>
    <s v="Import 2020"/>
    <n v="1800"/>
    <s v="PCS"/>
    <s v="Import"/>
    <n v="4"/>
    <m/>
  </r>
  <r>
    <n v="257"/>
    <x v="243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18"/>
    <s v="Hijab"/>
    <s v="Sticker WLT-9618 Hijab"/>
    <s v="Import 2020"/>
    <n v="1800"/>
    <s v="PCS"/>
    <s v="Import"/>
    <n v="3"/>
    <m/>
  </r>
  <r>
    <n v="258"/>
    <x v="244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0"/>
    <s v="Cewek non Hijab"/>
    <s v="Sticker WLT-9620 Cewek non Hijab"/>
    <s v="Import 2020"/>
    <n v="1800"/>
    <s v="PCS"/>
    <s v="Import"/>
    <n v="4"/>
    <m/>
  </r>
  <r>
    <n v="259"/>
    <x v="245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WLT-9621"/>
    <s v="Hijab Cewek"/>
    <s v="Sticker WLT-9621 Hijab Cewek"/>
    <s v="Import 2020"/>
    <n v="1800"/>
    <s v="PCS"/>
    <s v="Import"/>
    <n v="9"/>
    <m/>
  </r>
  <r>
    <n v="260"/>
    <x v="246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2"/>
    <s v="Hijab"/>
    <s v="Sticker WLT-9622 Hijab"/>
    <s v="Import 2020"/>
    <n v="1800"/>
    <s v="PCS"/>
    <s v="Import"/>
    <n v="4"/>
    <m/>
  </r>
  <r>
    <n v="261"/>
    <x v="247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  <s v="Sticker"/>
    <s v="WLT-9623"/>
    <s v="Hijab"/>
    <s v="Sticker WLT-9623 Hijab"/>
    <s v="Import 2020"/>
    <n v="1800"/>
    <s v="PCS"/>
    <s v="Import"/>
    <n v="6"/>
    <m/>
  </r>
  <r>
    <n v="262"/>
    <x v="248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4"/>
    <s v="Hijab"/>
    <s v="Sticker WLT-9624 Hijab"/>
    <s v="Import 2020"/>
    <n v="1800"/>
    <s v="PCS"/>
    <s v="Import"/>
    <n v="4"/>
    <m/>
  </r>
  <r>
    <n v="263"/>
    <x v="249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25"/>
    <s v="Hijab"/>
    <s v="Sticker WLT-9625 Hijab"/>
    <s v="Import 2020"/>
    <n v="1800"/>
    <s v="PCS"/>
    <s v="Import"/>
    <n v="12"/>
    <m/>
  </r>
  <r>
    <n v="264"/>
    <x v="250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26"/>
    <s v="Hijab"/>
    <s v="Sticker WLT-9626 Hijab"/>
    <s v="Import 2020"/>
    <n v="1800"/>
    <s v="PCS"/>
    <s v="Import"/>
    <n v="3"/>
    <m/>
  </r>
  <r>
    <n v="265"/>
    <x v="251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27"/>
    <s v="Hijab"/>
    <s v="Sticker WLT-9627 Hijab"/>
    <s v="Import 2020"/>
    <n v="1800"/>
    <s v="PCS"/>
    <s v="Import"/>
    <n v="7"/>
    <m/>
  </r>
  <r>
    <n v="266"/>
    <x v="252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8"/>
    <s v="Hijab"/>
    <s v="Sticker WLT-9628 Hijab"/>
    <s v="Import 2020"/>
    <n v="1800"/>
    <s v="PCS"/>
    <s v="Import"/>
    <n v="4"/>
    <m/>
  </r>
  <r>
    <n v="267"/>
    <x v="253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  <s v="Sticker"/>
    <s v="NO.303"/>
    <s v="Princess"/>
    <s v="Sticker NO.303 Princess"/>
    <s v="Import 2020"/>
    <n v="1800"/>
    <s v="PCS"/>
    <s v="Import"/>
    <n v="13"/>
    <m/>
  </r>
  <r>
    <n v="268"/>
    <x v="254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  <s v="Sticker"/>
    <s v="NO.304"/>
    <s v="Barbie"/>
    <s v="Sticker NO.304 Barbie"/>
    <s v="Import 2020"/>
    <n v="1800"/>
    <s v="PCS"/>
    <s v="Import"/>
    <n v="14"/>
    <m/>
  </r>
  <r>
    <n v="269"/>
    <x v="255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05"/>
    <s v="Kuda Pony"/>
    <s v="Sticker NO.305 Kuda Pony"/>
    <s v="Import 2020"/>
    <n v="1800"/>
    <s v="PCS"/>
    <s v="Import"/>
    <n v="5"/>
    <m/>
  </r>
  <r>
    <n v="270"/>
    <x v="256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NO.306"/>
    <s v="Tayo"/>
    <s v="Sticker NO.306 Tayo"/>
    <s v="Import 2020"/>
    <n v="1800"/>
    <s v="PCS"/>
    <s v="Import"/>
    <n v="10"/>
    <m/>
  </r>
  <r>
    <n v="271"/>
    <x v="257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NO.307"/>
    <s v="Super Hero"/>
    <s v="Sticker NO.307 Super Hero"/>
    <s v="Import 2020"/>
    <n v="1800"/>
    <s v="PCS"/>
    <s v="Import"/>
    <n v="4"/>
    <m/>
  </r>
  <r>
    <n v="272"/>
    <x v="258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NO.308"/>
    <s v="Tsum"/>
    <s v="Sticker NO.308 Tsum"/>
    <s v="Import 2020"/>
    <n v="1800"/>
    <s v="PCS"/>
    <s v="Import"/>
    <n v="9"/>
    <m/>
  </r>
  <r>
    <n v="273"/>
    <x v="259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NO.309"/>
    <s v="Frozen"/>
    <s v="Sticker NO.309 Frozen"/>
    <s v="Import 2020"/>
    <n v="1800"/>
    <s v="PCS"/>
    <s v="Import"/>
    <n v="12"/>
    <m/>
  </r>
  <r>
    <n v="274"/>
    <x v="260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10"/>
    <s v="Holo Kuda Pony"/>
    <s v="Sticker NO.310 Holo Kuda Pony"/>
    <s v="Import 2020"/>
    <n v="1800"/>
    <s v="PCS"/>
    <s v="Import"/>
    <n v="5"/>
    <m/>
  </r>
  <r>
    <n v="275"/>
    <x v="261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  <s v="Sticker"/>
    <s v="NO.323"/>
    <s v="LOL"/>
    <s v="Sticker NO.323 LOL"/>
    <s v="Import 2020"/>
    <n v="1800"/>
    <s v="PCS"/>
    <s v="Import"/>
    <n v="34"/>
    <m/>
  </r>
  <r>
    <n v="276"/>
    <x v="262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  <s v="Sticker"/>
    <s v="NO.324"/>
    <s v="LOL"/>
    <s v="Sticker NO.324 LOL"/>
    <s v="Import 2020"/>
    <n v="1800"/>
    <s v="PCS"/>
    <s v="Import"/>
    <n v="17"/>
    <m/>
  </r>
  <r>
    <n v="277"/>
    <x v="263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  <s v="Sticker"/>
    <s v="NO.325"/>
    <s v="LOL"/>
    <s v="Sticker NO.325 LOL"/>
    <s v="Import 2020"/>
    <n v="1800"/>
    <s v="PCS"/>
    <s v="Import"/>
    <n v="24"/>
    <m/>
  </r>
  <r>
    <n v="278"/>
    <x v="264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  <s v="Sticker"/>
    <s v="NO.326"/>
    <s v="LOL"/>
    <s v="Sticker NO.326 LOL"/>
    <s v="Import 2020"/>
    <n v="1800"/>
    <s v="PCS"/>
    <s v="Import"/>
    <n v="35"/>
    <m/>
  </r>
  <r>
    <n v="279"/>
    <x v="265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  <s v="Sticker"/>
    <s v="NO.327"/>
    <s v="Biasa LOL"/>
    <s v="Sticker NO.327 Biasa LOL"/>
    <s v="Import 2020"/>
    <n v="1800"/>
    <s v="PCS"/>
    <s v="Import"/>
    <n v="44"/>
    <m/>
  </r>
  <r>
    <n v="280"/>
    <x v="266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  <s v="Sticker"/>
    <s v="NO.328"/>
    <s v="Biasa LOL"/>
    <s v="Sticker NO.328 Biasa LOL"/>
    <s v="Import 2020"/>
    <n v="1800"/>
    <s v="PCS"/>
    <s v="Import"/>
    <n v="25"/>
    <m/>
  </r>
  <r>
    <n v="281"/>
    <x v="267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  <s v="Sticker"/>
    <s v="WLT-9629"/>
    <s v="Cewek non Hijab"/>
    <s v="Sticker WLT-9629 Cewek non Hijab"/>
    <s v="Import 2020"/>
    <n v="1800"/>
    <s v="PCS"/>
    <s v="Import"/>
    <n v="29"/>
    <m/>
  </r>
  <r>
    <n v="282"/>
    <x v="268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2"/>
    <s v="Pagoda"/>
    <s v="Kuas 251-2 Pagoda"/>
    <s v="Import A6"/>
    <n v="3600"/>
    <s v="PCS"/>
    <s v="Import"/>
    <n v="1"/>
    <m/>
  </r>
  <r>
    <n v="283"/>
    <x v="269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3"/>
    <s v="Pagoda"/>
    <s v="Kuas 251-3 Pagoda"/>
    <s v="Import A6"/>
    <n v="3600"/>
    <s v="PCS"/>
    <s v="Import"/>
    <n v="3"/>
    <m/>
  </r>
  <r>
    <n v="284"/>
    <x v="270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  <s v="Kuas"/>
    <s v="251-4"/>
    <s v="Pagoda"/>
    <s v="Kuas 251-4 Pagoda"/>
    <s v="Import A6"/>
    <n v="3600"/>
    <s v="PCS"/>
    <s v="Import"/>
    <n v="6"/>
    <m/>
  </r>
  <r>
    <n v="285"/>
    <x v="271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6"/>
    <s v="Pagoda"/>
    <s v="Kuas 251-6 Pagoda"/>
    <s v="Import A6"/>
    <n v="3600"/>
    <s v="PCS"/>
    <s v="Import"/>
    <n v="3"/>
    <m/>
  </r>
  <r>
    <n v="286"/>
    <x v="272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7"/>
    <s v="Pagoda"/>
    <s v="Kuas 251-7 Pagoda"/>
    <s v="Import A6"/>
    <n v="3600"/>
    <s v="PCS"/>
    <s v="Import"/>
    <n v="1"/>
    <m/>
  </r>
  <r>
    <n v="287"/>
    <x v="273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8"/>
    <s v="Pagoda"/>
    <s v="Kuas 251-8 Pagoda"/>
    <s v="Import A6"/>
    <n v="3600"/>
    <s v="PCS"/>
    <s v="Import"/>
    <n v="1"/>
    <m/>
  </r>
  <r>
    <n v="288"/>
    <x v="274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9"/>
    <s v="Pagoda"/>
    <s v="Kuas 251-9 Pagoda"/>
    <s v="Import A6"/>
    <n v="3600"/>
    <s v="PCS"/>
    <s v="Import"/>
    <n v="2"/>
    <m/>
  </r>
  <r>
    <n v="289"/>
    <x v="275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10"/>
    <s v="Pagoda"/>
    <s v="Kuas 251-10 Pagoda"/>
    <s v="Import A6"/>
    <n v="3600"/>
    <s v="PCS"/>
    <s v="Import"/>
    <n v="2"/>
    <m/>
  </r>
  <r>
    <n v="290"/>
    <x v="276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11"/>
    <s v="Pagoda"/>
    <s v="Kuas 251-11 Pagoda"/>
    <s v="Import A6"/>
    <n v="1800"/>
    <s v="PCS"/>
    <s v="Import"/>
    <n v="3"/>
    <m/>
  </r>
  <r>
    <n v="291"/>
    <x v="277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1"/>
    <s v="Eterna HijiAyi"/>
    <s v="Kuas 929-1 Eterna HijiAyi"/>
    <s v="Import A6"/>
    <n v="2400"/>
    <s v="PCS"/>
    <s v="Import"/>
    <n v="2"/>
    <m/>
  </r>
  <r>
    <n v="292"/>
    <x v="278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2"/>
    <s v="Eterna"/>
    <s v="Kuas 929-2 Eterna"/>
    <s v="Import A6"/>
    <n v="2400"/>
    <s v="PCS"/>
    <s v="Import"/>
    <n v="2"/>
    <m/>
  </r>
  <r>
    <n v="293"/>
    <x v="279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3"/>
    <s v="Eterna"/>
    <s v="Kuas 929-3 Eterna"/>
    <s v="Import A6"/>
    <n v="2400"/>
    <s v="PCS"/>
    <s v="Import"/>
    <n v="4"/>
    <m/>
  </r>
  <r>
    <n v="294"/>
    <x v="280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4"/>
    <s v="Eterna"/>
    <s v="Kuas 929-4 Eterna"/>
    <s v="Import A6"/>
    <n v="2400"/>
    <s v="PCS"/>
    <s v="Import"/>
    <n v="4"/>
    <m/>
  </r>
  <r>
    <n v="295"/>
    <x v="281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5"/>
    <s v="Eterna"/>
    <s v="Kuas 929-5 Eterna"/>
    <s v="Import A6"/>
    <n v="2400"/>
    <s v="PCS"/>
    <s v="Import"/>
    <n v="3"/>
    <m/>
  </r>
  <r>
    <n v="296"/>
    <x v="282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6"/>
    <s v="Eterna"/>
    <s v="Kuas 929-6 Eterna"/>
    <s v="Import A6"/>
    <n v="2400"/>
    <s v="PCS"/>
    <s v="Import"/>
    <n v="3"/>
    <m/>
  </r>
  <r>
    <n v="297"/>
    <x v="283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7"/>
    <s v="Eterna"/>
    <s v="Kuas 929-7 Eterna"/>
    <s v="Import A6"/>
    <n v="1200"/>
    <s v="PCS"/>
    <s v="Import"/>
    <n v="3"/>
    <m/>
  </r>
  <r>
    <n v="298"/>
    <x v="284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8"/>
    <s v="Eterna"/>
    <s v="Kuas 929-8 Eterna"/>
    <s v="Import A6"/>
    <n v="1200"/>
    <s v="PCS"/>
    <s v="Import"/>
    <n v="3"/>
    <m/>
  </r>
  <r>
    <n v="299"/>
    <x v="285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929-9"/>
    <s v="Eterna"/>
    <s v="Kuas 929-9 Eterna"/>
    <s v="Import A6"/>
    <n v="600"/>
    <s v="PCS"/>
    <s v="Import"/>
    <n v="1"/>
    <m/>
  </r>
  <r>
    <n v="300"/>
    <x v="286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1"/>
    <s v="Eterna"/>
    <s v="Kuas 929-11 Eterna"/>
    <s v="Import A6"/>
    <n v="600"/>
    <s v="PCS"/>
    <s v="Import"/>
    <n v="3"/>
    <m/>
  </r>
  <r>
    <n v="301"/>
    <x v="287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2"/>
    <s v="Eterna"/>
    <s v="Kuas 929-12 Eterna"/>
    <s v="Import A6"/>
    <n v="600"/>
    <s v="PCS"/>
    <s v="Import"/>
    <n v="3"/>
    <m/>
  </r>
  <r>
    <n v="302"/>
    <x v="288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K3NIL"/>
    <m/>
    <s v="Kuas K3NIL"/>
    <s v="Import A6"/>
    <n v="1000"/>
    <s v="PCS"/>
    <s v="Import"/>
    <n v="2"/>
    <m/>
  </r>
  <r>
    <n v="303"/>
    <x v="289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K7NIL"/>
    <m/>
    <s v="Kuas K7NIL"/>
    <s v="Import A6"/>
    <n v="600"/>
    <s v="PCS"/>
    <s v="Import"/>
    <n v="3"/>
    <m/>
  </r>
  <r>
    <n v="304"/>
    <x v="290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B-05"/>
    <m/>
    <s v="Kuas B-05"/>
    <s v="Import A6"/>
    <n v="480"/>
    <s v="PCS"/>
    <s v="Import"/>
    <n v="4"/>
    <m/>
  </r>
  <r>
    <n v="305"/>
    <x v="291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6"/>
    <m/>
    <s v="Kuas 21839-6"/>
    <s v="Import A6"/>
    <n v="600"/>
    <s v="PCS"/>
    <s v="Import"/>
    <n v="2"/>
    <m/>
  </r>
  <r>
    <n v="306"/>
    <x v="292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1839-4"/>
    <m/>
    <s v="Kuas 21839-4"/>
    <s v="Import A6"/>
    <n v="800"/>
    <s v="PCS"/>
    <s v="Import"/>
    <n v="3"/>
    <m/>
  </r>
  <r>
    <n v="307"/>
    <x v="293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16"/>
    <m/>
    <s v="Kuas 21839-16"/>
    <s v="Import A6"/>
    <n v="600"/>
    <s v="PCS"/>
    <s v="Import"/>
    <n v="2"/>
    <m/>
  </r>
  <r>
    <n v="308"/>
    <x v="294"/>
    <s v="BL-8"/>
    <s v="Brush"/>
    <n v="500"/>
    <n v="8"/>
    <m/>
    <s v="A6"/>
    <n v="8"/>
    <m/>
    <s v=""/>
    <n v="8"/>
    <m/>
    <s v=""/>
    <n v="8"/>
    <m/>
    <s v=""/>
    <n v="8"/>
    <m/>
    <s v=""/>
    <n v="8"/>
    <m/>
    <m/>
    <s v=""/>
    <n v="8"/>
    <s v="Kuas"/>
    <s v="BL-8"/>
    <m/>
    <s v="Kuas BL-8"/>
    <s v="Import A6"/>
    <n v="500"/>
    <s v="PCS"/>
    <s v="Import"/>
    <n v="8"/>
    <m/>
  </r>
  <r>
    <n v="309"/>
    <x v="295"/>
    <s v="WC-88"/>
    <s v="Clips"/>
    <n v="720"/>
    <n v="6"/>
    <m/>
    <s v="A6"/>
    <n v="6"/>
    <m/>
    <s v=""/>
    <n v="6"/>
    <m/>
    <s v=""/>
    <n v="6"/>
    <m/>
    <s v=""/>
    <n v="6"/>
    <m/>
    <s v=""/>
    <n v="6"/>
    <m/>
    <m/>
    <s v=""/>
    <n v="6"/>
    <s v="Clip"/>
    <s v="WC-88"/>
    <m/>
    <s v="Clip WC-88"/>
    <s v="Import A6"/>
    <n v="720"/>
    <s v="PCS"/>
    <s v="Import"/>
    <n v="6"/>
    <m/>
  </r>
  <r>
    <n v="310"/>
    <x v="296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1"/>
    <m/>
    <s v="Glitter G-01"/>
    <s v="Import A6"/>
    <n v="96"/>
    <s v="PCS"/>
    <s v="Import"/>
    <n v="7"/>
    <m/>
  </r>
  <r>
    <n v="311"/>
    <x v="297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2"/>
    <m/>
    <s v="Glitter G-02"/>
    <s v="Import A6"/>
    <n v="96"/>
    <s v="PCS"/>
    <s v="Import"/>
    <n v="7"/>
    <m/>
  </r>
  <r>
    <n v="312"/>
    <x v="298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  <s v="Glitter"/>
    <s v="G-03"/>
    <m/>
    <s v="Glitter G-03"/>
    <s v="Import A6"/>
    <n v="96"/>
    <s v="PCS"/>
    <s v="Import"/>
    <n v="6"/>
    <m/>
  </r>
  <r>
    <n v="313"/>
    <x v="299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4"/>
    <m/>
    <s v="Glitter G-04"/>
    <s v="Import A6"/>
    <n v="96"/>
    <s v="PCS"/>
    <s v="Import"/>
    <n v="7"/>
    <m/>
  </r>
  <r>
    <n v="314"/>
    <x v="300"/>
    <s v="784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4-12"/>
    <m/>
    <s v="Glitter 784-12"/>
    <s v="Import A6"/>
    <n v="96"/>
    <s v="PCS"/>
    <s v="Import"/>
    <n v="7"/>
    <m/>
  </r>
  <r>
    <n v="315"/>
    <x v="301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785-12"/>
    <m/>
    <s v="Glitter 785-12"/>
    <s v="Import A6"/>
    <n v="96"/>
    <s v="PCS"/>
    <s v="Import"/>
    <n v="8"/>
    <m/>
  </r>
  <r>
    <n v="316"/>
    <x v="302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6-12"/>
    <m/>
    <s v="Glitter 786-12"/>
    <s v="Import A6"/>
    <n v="96"/>
    <s v="PCS"/>
    <s v="Import"/>
    <n v="7"/>
    <m/>
  </r>
  <r>
    <n v="317"/>
    <x v="303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1"/>
    <m/>
    <s v="Glitter Y-01"/>
    <s v="Import A6"/>
    <n v="288"/>
    <s v="PCS"/>
    <s v="Import"/>
    <n v="7"/>
    <m/>
  </r>
  <r>
    <n v="318"/>
    <x v="304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Y-02"/>
    <m/>
    <s v="Glitter Y-02"/>
    <s v="Import A6"/>
    <n v="288"/>
    <s v="PCS"/>
    <s v="Import"/>
    <n v="8"/>
    <m/>
  </r>
  <r>
    <n v="319"/>
    <x v="305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3"/>
    <m/>
    <s v="Glitter Y-03"/>
    <s v="Import A6"/>
    <n v="288"/>
    <s v="PCS"/>
    <s v="Import"/>
    <n v="7"/>
    <m/>
  </r>
  <r>
    <n v="320"/>
    <x v="306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  <s v="Glitter"/>
    <s v="Y-04"/>
    <m/>
    <s v="Glitter Y-04"/>
    <s v="Import A6"/>
    <n v="288"/>
    <s v="PCS"/>
    <s v="Import"/>
    <n v="5"/>
    <m/>
  </r>
  <r>
    <n v="321"/>
    <x v="307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-08"/>
    <m/>
    <s v="Glitter G-08"/>
    <s v="Import A6"/>
    <n v="96"/>
    <s v="PCS"/>
    <s v="Import"/>
    <n v="3"/>
    <m/>
  </r>
  <r>
    <n v="322"/>
    <x v="308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0918"/>
    <m/>
    <s v="Glitter 10918"/>
    <s v="Import A6"/>
    <n v="40"/>
    <s v="PCS"/>
    <s v="Import"/>
    <n v="3"/>
    <m/>
  </r>
  <r>
    <n v="323"/>
    <x v="309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56B00-7"/>
    <m/>
    <s v="Glitter G56B00-7"/>
    <s v="Import A6"/>
    <n v="80"/>
    <s v="PCS"/>
    <s v="Import"/>
    <n v="3"/>
    <m/>
  </r>
  <r>
    <n v="324"/>
    <x v="310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91813"/>
    <m/>
    <s v="Glitter 191813"/>
    <s v="Import A6"/>
    <n v="30"/>
    <s v="PCS"/>
    <s v="Import"/>
    <n v="3"/>
    <m/>
  </r>
  <r>
    <n v="325"/>
    <x v="311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  <s v="Mark Pen"/>
    <s v="ST-1722-12"/>
    <m/>
    <s v="Mark Pen ST-1722-12"/>
    <s v="Import A6"/>
    <n v="144"/>
    <s v="PCS"/>
    <s v="Import"/>
    <n v="6"/>
    <m/>
  </r>
  <r>
    <n v="326"/>
    <x v="312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  <s v="Mark Pen"/>
    <s v="ST1722-24"/>
    <m/>
    <s v="Mark Pen ST1722-24"/>
    <s v="Import A6"/>
    <n v="72"/>
    <s v="PCS"/>
    <s v="Import"/>
    <n v="2"/>
    <m/>
  </r>
  <r>
    <n v="327"/>
    <x v="313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9"/>
    <m/>
    <s v="Palette 21839-9"/>
    <s v="Import A6"/>
    <m/>
    <s v="PCS"/>
    <s v="Import"/>
    <n v="3"/>
    <m/>
  </r>
  <r>
    <n v="328"/>
    <x v="314"/>
    <s v="21839-10"/>
    <s v="Palette"/>
    <n v="480"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0"/>
    <m/>
    <s v="Palette 21839-10"/>
    <s v="Import A6"/>
    <n v="480"/>
    <s v="PCS"/>
    <s v="Import"/>
    <n v="2"/>
    <m/>
  </r>
  <r>
    <n v="329"/>
    <x v="315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12"/>
    <m/>
    <s v="Palette 21839-12"/>
    <s v="Import A6"/>
    <n v="1000"/>
    <s v="PCS"/>
    <s v="Import"/>
    <n v="3"/>
    <m/>
  </r>
  <r>
    <n v="330"/>
    <x v="316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6"/>
    <m/>
    <s v="Palette 21839-16"/>
    <s v="Import A6"/>
    <m/>
    <s v="PCS"/>
    <s v="Import"/>
    <n v="2"/>
    <m/>
  </r>
  <r>
    <n v="331"/>
    <x v="317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  <s v="Asahan"/>
    <s v="DY-349B"/>
    <m/>
    <s v="Asahan DY-349B"/>
    <s v="Import A6"/>
    <n v="2700"/>
    <s v="PCS"/>
    <s v="Import"/>
    <n v="1"/>
    <m/>
  </r>
  <r>
    <n v="332"/>
    <x v="318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  <s v="Kuas"/>
    <s v="21839-7"/>
    <m/>
    <s v="Kuas 21839-7"/>
    <s v="Import B1"/>
    <n v="480"/>
    <s v="PCS"/>
    <s v="Import"/>
    <n v="4"/>
    <m/>
  </r>
  <r>
    <n v="333"/>
    <x v="319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  <s v="Clip"/>
    <s v="WC-88"/>
    <m/>
    <s v="Clip WC-88"/>
    <s v="Import B1"/>
    <n v="720"/>
    <s v="PCS"/>
    <s v="Import"/>
    <n v="15"/>
    <m/>
  </r>
  <r>
    <n v="334"/>
    <x v="320"/>
    <s v="5070-2"/>
    <s v="Wrapper"/>
    <n v="1000"/>
    <n v="1"/>
    <m/>
    <s v="B1"/>
    <n v="1"/>
    <m/>
    <s v=""/>
    <n v="1"/>
    <m/>
    <s v=""/>
    <n v="1"/>
    <m/>
    <s v=""/>
    <n v="1"/>
    <m/>
    <s v=""/>
    <n v="1"/>
    <m/>
    <m/>
    <s v=""/>
    <n v="1"/>
    <s v="Wrapper"/>
    <s v="5070-2"/>
    <m/>
    <s v="Wrapper 5070-2"/>
    <s v="Import B1"/>
    <n v="1000"/>
    <s v="PCS"/>
    <s v="Import"/>
    <n v="1"/>
    <m/>
  </r>
  <r>
    <n v="335"/>
    <x v="321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S"/>
    <m/>
    <s v="Sticker JN-S"/>
    <s v="Import B1"/>
    <n v="2000"/>
    <s v="PCS"/>
    <s v="Import"/>
    <n v="1"/>
    <m/>
  </r>
  <r>
    <n v="336"/>
    <x v="322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H"/>
    <m/>
    <s v="Sticker JN-H"/>
    <s v="Import B1"/>
    <n v="2000"/>
    <s v="PCS"/>
    <s v="Import"/>
    <n v="1"/>
    <m/>
  </r>
  <r>
    <n v="337"/>
    <x v="323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  <s v="Ribbon"/>
    <s v="30CM-1"/>
    <m/>
    <s v="Ribbon 30CM-1"/>
    <s v="Import B1"/>
    <n v="1000"/>
    <s v="PCS"/>
    <s v="Import"/>
    <n v="7"/>
    <m/>
  </r>
  <r>
    <n v="338"/>
    <x v="324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  <s v="Ribbon"/>
    <s v="TH-50-1"/>
    <m/>
    <s v="Ribbon TH-50-1"/>
    <s v="Import B1"/>
    <n v="400"/>
    <s v="PCS"/>
    <s v="Import"/>
    <n v="3"/>
    <m/>
  </r>
  <r>
    <n v="339"/>
    <x v="325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"/>
    <s v="Import B1"/>
    <n v="480"/>
    <s v="PCS"/>
    <s v="Import"/>
    <n v="1"/>
    <m/>
  </r>
  <r>
    <n v="340"/>
    <x v="326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-5"/>
    <m/>
    <s v="Study Board 1-5"/>
    <s v="Import B1"/>
    <n v="288"/>
    <s v="PCS"/>
    <s v="Import"/>
    <n v="3"/>
    <m/>
  </r>
  <r>
    <n v="341"/>
    <x v="327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1-15"/>
    <m/>
    <s v="Study Board 11-15"/>
    <s v="Import B1"/>
    <n v="288"/>
    <s v="PCS"/>
    <s v="Import"/>
    <n v="3"/>
    <m/>
  </r>
  <r>
    <n v="342"/>
    <x v="328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  <s v="Study Board"/>
    <s v="16-20"/>
    <m/>
    <s v="Study Board 16-20"/>
    <s v="Import B1"/>
    <n v="288"/>
    <s v="PCS"/>
    <s v="Import"/>
    <n v="2"/>
    <m/>
  </r>
  <r>
    <n v="343"/>
    <x v="329"/>
    <s v="131/ 6"/>
    <s v="Staples joss"/>
    <n v="50"/>
    <n v="86"/>
    <m/>
    <s v="B1"/>
    <n v="86"/>
    <m/>
    <s v=""/>
    <n v="86"/>
    <m/>
    <s v=""/>
    <n v="86"/>
    <m/>
    <s v=""/>
    <n v="86"/>
    <m/>
    <s v=""/>
    <n v="86"/>
    <m/>
    <m/>
    <s v=""/>
    <n v="86"/>
    <s v="Staples"/>
    <s v="131/ 6"/>
    <s v="Joss (Isi)"/>
    <s v="Staples 131/ 6 Joss (Isi)"/>
    <s v="Import B1"/>
    <n v="50"/>
    <s v="PCS"/>
    <s v="Import"/>
    <n v="86"/>
    <m/>
  </r>
  <r>
    <n v="344"/>
    <x v="330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04"/>
    <m/>
    <s v="Sticker NO 304"/>
    <s v="Import B1"/>
    <n v="1800"/>
    <s v="PCS"/>
    <s v="Import"/>
    <n v="2"/>
    <m/>
  </r>
  <r>
    <n v="345"/>
    <x v="331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08"/>
    <m/>
    <s v="Sticker NO 308"/>
    <s v="Import B1"/>
    <n v="1800"/>
    <s v="PCS"/>
    <s v="Import"/>
    <n v="1"/>
    <m/>
  </r>
  <r>
    <n v="346"/>
    <x v="332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10"/>
    <m/>
    <s v="Sticker NO 310"/>
    <s v="Import B1"/>
    <n v="1800"/>
    <s v="PCS"/>
    <s v="Import"/>
    <n v="1"/>
    <m/>
  </r>
  <r>
    <n v="347"/>
    <x v="333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WLT-9609"/>
    <m/>
    <s v="Sticker WLT-9609"/>
    <s v="Import B1"/>
    <n v="1800"/>
    <s v="PCS"/>
    <s v="Import"/>
    <n v="2"/>
    <m/>
  </r>
  <r>
    <n v="348"/>
    <x v="334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WLT-8986"/>
    <m/>
    <s v="Sticker WLT-8986"/>
    <s v="Import B1"/>
    <n v="1800"/>
    <s v="PCS"/>
    <s v="Import"/>
    <n v="1"/>
    <m/>
  </r>
  <r>
    <n v="349"/>
    <x v="335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24"/>
    <m/>
    <s v="Sticker SN-8924"/>
    <s v="Import B1"/>
    <n v="1800"/>
    <s v="PCS"/>
    <s v="Import"/>
    <n v="2"/>
    <m/>
  </r>
  <r>
    <n v="350"/>
    <x v="336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27"/>
    <m/>
    <s v="Sticker SN-8927"/>
    <s v="Import B1"/>
    <n v="1800"/>
    <s v="PCS"/>
    <s v="Import"/>
    <n v="1"/>
    <m/>
  </r>
  <r>
    <n v="351"/>
    <x v="337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SN-8937"/>
    <m/>
    <s v="Sticker SN-8937"/>
    <s v="Import B1"/>
    <n v="1800"/>
    <s v="PCS"/>
    <s v="Import"/>
    <n v="5"/>
    <m/>
  </r>
  <r>
    <n v="352"/>
    <x v="338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39"/>
    <m/>
    <s v="Sticker SN-8939"/>
    <s v="Import B1"/>
    <n v="1800"/>
    <s v="PCS"/>
    <s v="Import"/>
    <n v="1"/>
    <m/>
  </r>
  <r>
    <n v="353"/>
    <x v="339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41"/>
    <m/>
    <s v="Sticker SN-8941"/>
    <s v="Import B1"/>
    <n v="1800"/>
    <s v="PCS"/>
    <s v="Import"/>
    <n v="1"/>
    <m/>
  </r>
  <r>
    <n v="354"/>
    <x v="340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13"/>
    <m/>
    <s v="Sticker NO 313"/>
    <s v="Import B1"/>
    <n v="1800"/>
    <s v="PCS"/>
    <s v="Import"/>
    <n v="7"/>
    <m/>
  </r>
  <r>
    <n v="355"/>
    <x v="341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  <s v="Sticker"/>
    <s v="NO 315"/>
    <m/>
    <s v="Sticker NO 315"/>
    <s v="Import B1"/>
    <n v="1800"/>
    <s v="PCS"/>
    <s v="Import"/>
    <n v="10"/>
    <m/>
  </r>
  <r>
    <n v="356"/>
    <x v="342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3"/>
    <m/>
    <s v="Sticker NO 323"/>
    <s v="Import B1"/>
    <n v="1800"/>
    <s v="PCS"/>
    <s v="Import"/>
    <n v="1"/>
    <m/>
  </r>
  <r>
    <n v="357"/>
    <x v="343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  <s v="Sticker"/>
    <s v="NO 327"/>
    <m/>
    <s v="Sticker NO 327"/>
    <s v="Import B1"/>
    <n v="1800"/>
    <s v="PCS"/>
    <s v="Import"/>
    <n v="4"/>
    <m/>
  </r>
  <r>
    <n v="358"/>
    <x v="344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8"/>
    <m/>
    <s v="Sticker NO 328"/>
    <s v="Import B1"/>
    <n v="1800"/>
    <s v="PCS"/>
    <s v="Import"/>
    <n v="1"/>
    <m/>
  </r>
  <r>
    <n v="359"/>
    <x v="345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30"/>
    <m/>
    <s v="Sticker NO 330"/>
    <s v="Import B1"/>
    <n v="1800"/>
    <s v="PCS"/>
    <s v="Import"/>
    <n v="2"/>
    <m/>
  </r>
  <r>
    <n v="360"/>
    <x v="346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3"/>
    <m/>
    <s v="Sticker NO 323"/>
    <s v="Import B1"/>
    <n v="1800"/>
    <s v="PCS"/>
    <s v="Import"/>
    <n v="7"/>
    <m/>
  </r>
  <r>
    <n v="361"/>
    <x v="347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4"/>
    <m/>
    <s v="Sticker NO 324"/>
    <s v="Import B1"/>
    <n v="1800"/>
    <s v="PCS"/>
    <s v="Import"/>
    <n v="5"/>
    <m/>
  </r>
  <r>
    <n v="362"/>
    <x v="348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5"/>
    <m/>
    <s v="Sticker NO 325"/>
    <s v="Import B1"/>
    <n v="1800"/>
    <s v="PCS"/>
    <s v="Import"/>
    <n v="7"/>
    <m/>
  </r>
  <r>
    <n v="363"/>
    <x v="349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6"/>
    <m/>
    <s v="Sticker NO 326"/>
    <s v="Import B1"/>
    <n v="1800"/>
    <s v="PCS"/>
    <s v="Import"/>
    <n v="6"/>
    <m/>
  </r>
  <r>
    <n v="364"/>
    <x v="350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7"/>
    <m/>
    <s v="Sticker NO 327"/>
    <s v="Import B1"/>
    <n v="1800"/>
    <s v="PCS"/>
    <s v="Import"/>
    <n v="6"/>
    <m/>
  </r>
  <r>
    <n v="365"/>
    <x v="351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8"/>
    <m/>
    <s v="Sticker NO 328"/>
    <s v="Import B1"/>
    <n v="1800"/>
    <s v="PCS"/>
    <s v="Import"/>
    <n v="7"/>
    <m/>
  </r>
  <r>
    <n v="366"/>
    <x v="352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9"/>
    <m/>
    <s v="Sticker NO 329"/>
    <s v="Import B1"/>
    <n v="1800"/>
    <s v="PCS"/>
    <s v="Import"/>
    <n v="5"/>
    <m/>
  </r>
  <r>
    <n v="367"/>
    <x v="353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  <s v="Sticker"/>
    <s v="NO 330"/>
    <m/>
    <s v="Sticker NO 330"/>
    <s v="Import B1"/>
    <n v="1800"/>
    <s v="PCS"/>
    <s v="Import"/>
    <n v="23"/>
    <m/>
  </r>
  <r>
    <n v="368"/>
    <x v="354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31"/>
    <m/>
    <s v="Sticker SN-8931"/>
    <s v="Import B1"/>
    <n v="1800"/>
    <s v="PCS"/>
    <s v="Import"/>
    <n v="2"/>
    <m/>
  </r>
  <r>
    <n v="369"/>
    <x v="355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  <s v="Pocket"/>
    <s v="NO-3026-M/ K"/>
    <m/>
    <s v="Pocket NO-3026-M/ K"/>
    <s v="Import B1"/>
    <n v="720"/>
    <s v="PCS"/>
    <s v="Import"/>
    <n v="4"/>
    <m/>
  </r>
  <r>
    <n v="370"/>
    <x v="356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M/ K"/>
    <m/>
    <s v="Pocket NO-1029-M/ K"/>
    <s v="Import B1"/>
    <n v="720"/>
    <s v="PCS"/>
    <s v="Import"/>
    <n v="7"/>
    <m/>
  </r>
  <r>
    <n v="371"/>
    <x v="357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3026-L/ M"/>
    <m/>
    <s v="Pocket NO-3026-L/ M"/>
    <s v="Import B1"/>
    <n v="480"/>
    <s v="PCS"/>
    <s v="Import"/>
    <n v="5"/>
    <m/>
  </r>
  <r>
    <n v="372"/>
    <x v="358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L/ M"/>
    <m/>
    <s v="Pocket NO-1029-L/ M"/>
    <s v="Import B1"/>
    <n v="480"/>
    <s v="PCS"/>
    <s v="Import"/>
    <n v="7"/>
    <m/>
  </r>
  <r>
    <n v="373"/>
    <x v="359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M/ K"/>
    <m/>
    <s v="Pocket NO-859-M/ K"/>
    <s v="Import B1"/>
    <n v="720"/>
    <s v="PCS"/>
    <s v="Import"/>
    <n v="9"/>
    <m/>
  </r>
  <r>
    <n v="374"/>
    <x v="360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  <s v="Pocket"/>
    <s v="NO-003-M/ K"/>
    <m/>
    <s v="Pocket NO-003-M/ K"/>
    <s v="Import B1"/>
    <n v="720"/>
    <s v="PCS"/>
    <s v="Import"/>
    <n v="6"/>
    <m/>
  </r>
  <r>
    <n v="375"/>
    <x v="361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893-M/ K"/>
    <m/>
    <s v="Pocket NO-893-M/ K"/>
    <s v="Import B1"/>
    <n v="720"/>
    <s v="PCS"/>
    <s v="Import"/>
    <n v="3"/>
    <m/>
  </r>
  <r>
    <n v="376"/>
    <x v="362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36-M/ K"/>
    <m/>
    <s v="Pocket NO-1036-M/ K"/>
    <s v="Import B1"/>
    <n v="720"/>
    <s v="PCS"/>
    <s v="Import"/>
    <n v="7"/>
    <m/>
  </r>
  <r>
    <n v="377"/>
    <x v="363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L/ M"/>
    <m/>
    <s v="Pocket NO-859-L/ M"/>
    <s v="Import B1"/>
    <n v="480"/>
    <s v="PCS"/>
    <s v="Import"/>
    <n v="9"/>
    <m/>
  </r>
  <r>
    <n v="378"/>
    <x v="364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003-L/ M"/>
    <s v="M"/>
    <s v="Pocket NO-003-L/ M M"/>
    <s v="Import B1"/>
    <n v="480"/>
    <s v="PCS"/>
    <s v="Import"/>
    <n v="5"/>
    <m/>
  </r>
  <r>
    <n v="379"/>
    <x v="365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893-L/ M"/>
    <m/>
    <s v="Pocket NO-893-L/ M"/>
    <s v="Import B1"/>
    <n v="480"/>
    <s v="PCS"/>
    <s v="Import"/>
    <n v="2"/>
    <m/>
  </r>
  <r>
    <n v="380"/>
    <x v="366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1036-L/ M"/>
    <m/>
    <s v="Pocket NO-1036-L/ M"/>
    <s v="Import B1"/>
    <n v="480"/>
    <s v="PCS"/>
    <s v="Import"/>
    <n v="2"/>
    <m/>
  </r>
  <r>
    <n v="381"/>
    <x v="367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F-2016-S (new)"/>
    <m/>
    <s v="Pocket F-2016-S (new)"/>
    <s v="Import B1"/>
    <n v="720"/>
    <s v="PCS"/>
    <s v="Import"/>
    <n v="1"/>
    <m/>
  </r>
  <r>
    <n v="382"/>
    <x v="368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ZD-278-M (new)"/>
    <m/>
    <s v="Pocket ZD-278-M (new)"/>
    <s v="Import B1"/>
    <n v="480"/>
    <s v="PCS"/>
    <s v="Import"/>
    <n v="1"/>
    <m/>
  </r>
  <r>
    <n v="383"/>
    <x v="369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  <s v="Pocket"/>
    <s v="NO-934-M (new)"/>
    <m/>
    <s v="Pocket NO-934-M (new)"/>
    <s v="Import B1"/>
    <n v="480"/>
    <s v="PCS"/>
    <s v="Import"/>
    <n v="8"/>
    <m/>
  </r>
  <r>
    <n v="384"/>
    <x v="370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939-L (new)"/>
    <m/>
    <s v="Pocket NO-939-L (new)"/>
    <s v="Import B1"/>
    <n v="360"/>
    <s v="PCS"/>
    <s v="Import"/>
    <n v="2"/>
    <m/>
  </r>
  <r>
    <n v="385"/>
    <x v="371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1052-L (new)"/>
    <m/>
    <s v="Pocket NO-1052-L (new)"/>
    <s v="Import B1"/>
    <n v="360"/>
    <s v="PCS"/>
    <s v="Import"/>
    <n v="3"/>
    <m/>
  </r>
  <r>
    <n v="386"/>
    <x v="1"/>
    <s v="NO-941-L (new)"/>
    <s v="Pocket"/>
    <n v="36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NO-941-L (new)"/>
    <m/>
    <s v="Pocket NO-941-L (new)"/>
    <s v="Import B1"/>
    <n v="360"/>
    <s v="PCS"/>
    <s v="Import"/>
    <n v="0"/>
    <m/>
  </r>
  <r>
    <n v="387"/>
    <x v="372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1050-L (new)"/>
    <m/>
    <s v="Pocket NO-1050-L (new)"/>
    <s v="Import B1"/>
    <n v="360"/>
    <s v="PCS"/>
    <s v="Import"/>
    <n v="1"/>
    <m/>
  </r>
  <r>
    <n v="388"/>
    <x v="1"/>
    <s v="ZD-260-S (new)"/>
    <s v="Pocket"/>
    <n v="720"/>
    <n v="0"/>
    <m/>
    <s v="B2 + B3"/>
    <n v="0"/>
    <m/>
    <s v=""/>
    <n v="0"/>
    <m/>
    <s v=""/>
    <n v="0"/>
    <m/>
    <s v=""/>
    <n v="0"/>
    <m/>
    <s v=""/>
    <n v="0"/>
    <m/>
    <m/>
    <s v=""/>
    <n v="0"/>
    <s v="Pocket"/>
    <s v="ZD-260-S (new)"/>
    <m/>
    <s v="Pocket ZD-260-S (new)"/>
    <s v="Import B2 + B3"/>
    <n v="720"/>
    <s v="PCS"/>
    <s v="Import"/>
    <n v="0"/>
    <m/>
  </r>
  <r>
    <n v="389"/>
    <x v="373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80-M (new)"/>
    <m/>
    <s v="Pocket ZD-280-M (new)"/>
    <s v="Import B2 + B3"/>
    <n v="480"/>
    <s v="PCS"/>
    <s v="Import"/>
    <n v="3"/>
    <m/>
  </r>
  <r>
    <n v="390"/>
    <x v="374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6-M (new)"/>
    <m/>
    <s v="Pocket ZD-266-M (new)"/>
    <s v="Import B2 + B3"/>
    <n v="480"/>
    <s v="PCS"/>
    <s v="Import"/>
    <n v="3"/>
    <m/>
  </r>
  <r>
    <n v="391"/>
    <x v="375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72-M (new)"/>
    <m/>
    <s v="Pocket ZD-872-M (new)"/>
    <s v="Import B2 + B3"/>
    <n v="480"/>
    <s v="PCS"/>
    <s v="Import"/>
    <n v="2"/>
    <m/>
  </r>
  <r>
    <n v="392"/>
    <x v="376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5-M (new)"/>
    <m/>
    <s v="Pocket ZD-265-M (new)"/>
    <s v="Import B2 + B3"/>
    <n v="480"/>
    <s v="PCS"/>
    <s v="Import"/>
    <n v="3"/>
    <m/>
  </r>
  <r>
    <n v="393"/>
    <x v="377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92-M (new)"/>
    <m/>
    <s v="Pocket ZD-892-M (new)"/>
    <s v="Import B2 + B3"/>
    <n v="480"/>
    <s v="PCS"/>
    <s v="Import"/>
    <n v="2"/>
    <m/>
  </r>
  <r>
    <n v="394"/>
    <x v="378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  <s v="Pocket"/>
    <s v="ZD-263-M (new)"/>
    <m/>
    <s v="Pocket ZD-263-M (new)"/>
    <s v="Import B2 + B3"/>
    <n v="480"/>
    <s v="PCS"/>
    <s v="Import"/>
    <n v="4"/>
    <m/>
  </r>
  <r>
    <n v="395"/>
    <x v="379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6"/>
    <m/>
    <s v="Garisan 6606"/>
    <s v="Import B2 + B3"/>
    <n v="720"/>
    <s v="PCS"/>
    <s v="Import"/>
    <n v="4"/>
    <m/>
  </r>
  <r>
    <n v="396"/>
    <x v="380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5"/>
    <m/>
    <s v="Garisan 6605"/>
    <s v="Import B2 + B3"/>
    <n v="960"/>
    <s v="PCS"/>
    <s v="Import"/>
    <n v="4"/>
    <m/>
  </r>
  <r>
    <n v="397"/>
    <x v="381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  <s v="Garisan"/>
    <s v="23985-1"/>
    <m/>
    <s v="Garisan 23985-1"/>
    <s v="Import B2 + B3"/>
    <n v="1440"/>
    <s v="PCS"/>
    <s v="Import"/>
    <n v="8"/>
    <m/>
  </r>
  <r>
    <n v="398"/>
    <x v="382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  <s v="Garisan"/>
    <s v="XNB-1828"/>
    <s v="(1 Meter)"/>
    <s v="Garisan XNB-1828 (1 Meter)"/>
    <s v="Import B2 + B3"/>
    <n v="144"/>
    <s v="PCS"/>
    <s v="Import"/>
    <n v="3"/>
    <m/>
  </r>
  <r>
    <n v="399"/>
    <x v="383"/>
    <s v="CH-100"/>
    <s v="Clear Holder UTN"/>
    <n v="72"/>
    <n v="173"/>
    <m/>
    <s v="B2 + B3"/>
    <n v="173"/>
    <m/>
    <s v=""/>
    <n v="173"/>
    <m/>
    <s v=""/>
    <n v="173"/>
    <m/>
    <s v=""/>
    <n v="173"/>
    <m/>
    <s v=""/>
    <n v="173"/>
    <m/>
    <m/>
    <s v=""/>
    <n v="173"/>
    <s v="Clear Holder"/>
    <s v="CH-100"/>
    <m/>
    <s v="Clear Holder CH-100"/>
    <s v="Import B2 + B3"/>
    <n v="72"/>
    <s v="PCS"/>
    <s v="Import"/>
    <n v="173"/>
    <m/>
  </r>
  <r>
    <n v="400"/>
    <x v="384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  <s v="Rope"/>
    <s v="DX-612"/>
    <m/>
    <s v="Rope DX-612"/>
    <s v="Import B2 + B3"/>
    <n v="2000"/>
    <s v="PCS"/>
    <s v="Import"/>
    <n v="8"/>
    <m/>
  </r>
  <r>
    <n v="401"/>
    <x v="385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  <s v="NoteBook"/>
    <s v="7050-2"/>
    <m/>
    <s v="NoteBook 7050-2"/>
    <s v="Import B2 + B3"/>
    <n v="512"/>
    <s v="PCS"/>
    <s v="Import"/>
    <n v="6"/>
    <m/>
  </r>
  <r>
    <n v="402"/>
    <x v="386"/>
    <s v="70100-2"/>
    <s v="Notebook"/>
    <n v="768"/>
    <n v="4"/>
    <m/>
    <s v="B2 + B3"/>
    <n v="4"/>
    <m/>
    <s v=""/>
    <n v="4"/>
    <m/>
    <s v=""/>
    <n v="4"/>
    <m/>
    <s v=""/>
    <n v="4"/>
    <m/>
    <s v=""/>
    <n v="4"/>
    <m/>
    <m/>
    <s v=""/>
    <n v="4"/>
    <s v="NoteBook"/>
    <s v="70100-2"/>
    <m/>
    <s v="NoteBook 70100-2"/>
    <s v="Import B2 + B3"/>
    <n v="768"/>
    <s v="PCS"/>
    <s v="Import"/>
    <n v="4"/>
    <m/>
  </r>
  <r>
    <n v="403"/>
    <x v="387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50-11"/>
    <m/>
    <s v="NoteBook 7050-11"/>
    <s v="Import B2 + B3"/>
    <n v="512"/>
    <s v="PCS"/>
    <s v="Import"/>
    <n v="8"/>
    <m/>
  </r>
  <r>
    <n v="404"/>
    <x v="388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100-11"/>
    <m/>
    <s v="NoteBook 70100-11"/>
    <s v="Import B2 + B3"/>
    <n v="768"/>
    <s v="PCS"/>
    <s v="Import"/>
    <n v="8"/>
    <m/>
  </r>
  <r>
    <n v="405"/>
    <x v="389"/>
    <s v="7050-18"/>
    <s v="Notebook"/>
    <n v="512"/>
    <n v="3"/>
    <m/>
    <s v="B2 + B3"/>
    <n v="3"/>
    <m/>
    <s v=""/>
    <n v="3"/>
    <m/>
    <s v=""/>
    <n v="3"/>
    <m/>
    <s v=""/>
    <n v="3"/>
    <m/>
    <s v=""/>
    <n v="3"/>
    <m/>
    <m/>
    <s v=""/>
    <n v="3"/>
    <s v="NoteBook"/>
    <s v="7050-18"/>
    <m/>
    <s v="NoteBook 7050-18"/>
    <s v="Import B2 + B3"/>
    <n v="512"/>
    <s v="PCS"/>
    <s v="Import"/>
    <n v="3"/>
    <m/>
  </r>
  <r>
    <n v="406"/>
    <x v="390"/>
    <s v="7050-19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19"/>
    <m/>
    <s v="NoteBook 7050-19"/>
    <s v="Import B2 + B3"/>
    <n v="512"/>
    <s v="PCS"/>
    <s v="Import"/>
    <n v="9"/>
    <m/>
  </r>
  <r>
    <n v="407"/>
    <x v="391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20"/>
    <m/>
    <s v="NoteBook 7050-20"/>
    <s v="Import B2 + B3"/>
    <n v="512"/>
    <s v="PCS"/>
    <s v="Import"/>
    <n v="9"/>
    <m/>
  </r>
  <r>
    <n v="408"/>
    <x v="392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  <s v="NoteBook"/>
    <s v="7050-21"/>
    <m/>
    <s v="NoteBook 7050-21"/>
    <s v="Import B2 + B3"/>
    <n v="512"/>
    <s v="PCS"/>
    <s v="Import"/>
    <n v="1"/>
    <m/>
  </r>
  <r>
    <n v="409"/>
    <x v="393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  <s v="Gel Pen"/>
    <s v="7501 / 6503"/>
    <m/>
    <s v="Gel Pen 7501 / 6503"/>
    <s v="Import B2 + B3"/>
    <n v="1728"/>
    <s v="PCS"/>
    <s v="Import"/>
    <n v="4"/>
    <m/>
  </r>
  <r>
    <n v="410"/>
    <x v="394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  <s v="Gel Pen"/>
    <s v="7502 / 3211"/>
    <m/>
    <s v="Gel Pen 7502 / 3211"/>
    <s v="Import B2 + B3"/>
    <n v="1728"/>
    <s v="PCS"/>
    <s v="Import"/>
    <n v="5"/>
    <m/>
  </r>
  <r>
    <n v="411"/>
    <x v="395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  <s v="Refill Gel"/>
    <s v="UTN-1"/>
    <m/>
    <s v="Refill Gel UTN-1"/>
    <s v="Import B2 + B3"/>
    <n v="10000"/>
    <s v="PCS"/>
    <s v="Import"/>
    <n v="4"/>
    <m/>
  </r>
  <r>
    <n v="412"/>
    <x v="396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  <s v="Wrapper"/>
    <n v="70100"/>
    <m/>
    <s v="Wrapper 70100"/>
    <s v="Import B2 + B3"/>
    <n v="2500"/>
    <s v="PCS"/>
    <s v="Import"/>
    <n v="8"/>
    <m/>
  </r>
  <r>
    <n v="413"/>
    <x v="397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  <s v="Call Bell"/>
    <s v="QJ125"/>
    <m/>
    <s v="Call Bell QJ125"/>
    <s v="Import B2 + B3"/>
    <n v="120"/>
    <s v="PCS"/>
    <s v="Import"/>
    <n v="7"/>
    <m/>
  </r>
  <r>
    <n v="414"/>
    <x v="398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30"/>
    <m/>
    <s v="Ribbon CH-30"/>
    <s v="Import B2 + B3"/>
    <n v="1000"/>
    <s v="PCS"/>
    <s v="Import"/>
    <n v="2"/>
    <m/>
  </r>
  <r>
    <n v="415"/>
    <x v="399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50"/>
    <m/>
    <s v="Ribbon CH-50"/>
    <s v="Import B2 + B3"/>
    <n v="400"/>
    <s v="PCS"/>
    <s v="Import"/>
    <n v="2"/>
    <m/>
  </r>
  <r>
    <n v="416"/>
    <x v="400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CH-30-1"/>
    <m/>
    <s v="Ribbon CH-30-1"/>
    <s v="Import B2 + B3"/>
    <n v="1000"/>
    <s v="PCS"/>
    <s v="Import"/>
    <n v="1"/>
    <m/>
  </r>
  <r>
    <n v="417"/>
    <x v="401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TH-30"/>
    <m/>
    <s v="Ribbon TH-30"/>
    <s v="Import B2 + B3"/>
    <n v="1000"/>
    <s v="PCS"/>
    <s v="Import"/>
    <n v="2"/>
    <m/>
  </r>
  <r>
    <n v="418"/>
    <x v="402"/>
    <s v="TH50-1"/>
    <s v="Ribbon"/>
    <n v="4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TH50-1"/>
    <m/>
    <s v="Ribbon TH50-1"/>
    <s v="Import B2 + B3"/>
    <n v="400"/>
    <s v="PCS"/>
    <s v="Import"/>
    <n v="1"/>
    <m/>
  </r>
  <r>
    <n v="419"/>
    <x v="403"/>
    <s v="GG-1"/>
    <s v="Pocket"/>
    <n v="72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GG-1"/>
    <m/>
    <s v="Pocket GG-1"/>
    <s v="Import B2 + B3"/>
    <n v="720"/>
    <s v="PCS"/>
    <s v="Import"/>
    <n v="2"/>
    <m/>
  </r>
  <r>
    <n v="420"/>
    <x v="404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Number"/>
    <s v="8550B"/>
    <m/>
    <s v="Number 8550B"/>
    <s v="Import B2 + B3"/>
    <n v="400"/>
    <s v="PCS"/>
    <s v="Import"/>
    <n v="9"/>
    <m/>
  </r>
  <r>
    <n v="421"/>
    <x v="405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Abjad"/>
    <s v="8550A"/>
    <m/>
    <s v="Abjad 8550A"/>
    <s v="Import B2 + B3"/>
    <n v="400"/>
    <s v="PCS"/>
    <s v="Import"/>
    <n v="9"/>
    <m/>
  </r>
  <r>
    <n v="422"/>
    <x v="406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  <s v="Magnet"/>
    <n v="2008"/>
    <m/>
    <s v="Magnet 2008"/>
    <s v="Import B2 + B3"/>
    <n v="800"/>
    <s v="PCS"/>
    <s v="Import"/>
    <n v="7"/>
    <m/>
  </r>
  <r>
    <n v="423"/>
    <x v="1"/>
    <s v="006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006"/>
    <m/>
    <s v="Magnet 006"/>
    <s v="Import B2 + B3"/>
    <n v="240"/>
    <s v="PCS"/>
    <s v="Import"/>
    <n v="0"/>
    <m/>
  </r>
  <r>
    <n v="424"/>
    <x v="1"/>
    <n v="8075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n v="8075"/>
    <m/>
    <s v="Magnet 8075"/>
    <s v="Import B2 + B3"/>
    <n v="240"/>
    <s v="PCS"/>
    <s v="Import"/>
    <n v="0"/>
    <m/>
  </r>
  <r>
    <n v="425"/>
    <x v="407"/>
    <s v="8100"/>
    <s v="Magnit"/>
    <s v="120"/>
    <n v="3"/>
    <m/>
    <s v="B2 + B3"/>
    <n v="3"/>
    <m/>
    <s v=""/>
    <n v="3"/>
    <m/>
    <s v=""/>
    <n v="3"/>
    <m/>
    <s v=""/>
    <n v="3"/>
    <m/>
    <s v=""/>
    <n v="3"/>
    <m/>
    <m/>
    <s v=""/>
    <n v="3"/>
    <s v="Magnet"/>
    <s v="8100"/>
    <m/>
    <s v="Magnet 8100"/>
    <s v="Import B2 + B3"/>
    <s v="120"/>
    <s v="PCS"/>
    <s v="Import"/>
    <n v="3"/>
    <m/>
  </r>
  <r>
    <n v="426"/>
    <x v="1"/>
    <s v="8016"/>
    <s v="Magnit"/>
    <s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"/>
    <s v="Import B2 + B3"/>
    <s v="240"/>
    <s v="PCS"/>
    <s v="Import"/>
    <n v="0"/>
    <m/>
  </r>
  <r>
    <n v="427"/>
    <x v="408"/>
    <s v="9900"/>
    <s v="Study Board"/>
    <s v="792"/>
    <n v="1"/>
    <m/>
    <s v="B2 + B3"/>
    <n v="2"/>
    <n v="1"/>
    <n v="-1"/>
    <n v="1"/>
    <m/>
    <s v=""/>
    <n v="1"/>
    <m/>
    <s v=""/>
    <n v="1"/>
    <m/>
    <s v=""/>
    <n v="1"/>
    <m/>
    <m/>
    <s v=""/>
    <n v="1"/>
    <s v="Study Board"/>
    <s v="9900"/>
    <m/>
    <s v="Study Board 9900"/>
    <s v="Import B2 + B3"/>
    <s v="792"/>
    <s v="PCS"/>
    <s v="Import"/>
    <n v="1"/>
    <m/>
  </r>
  <r>
    <n v="428"/>
    <x v="409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876"/>
    <m/>
    <s v="Study Board 876"/>
    <s v="Import B2 + B3"/>
    <s v="600"/>
    <s v="PCS"/>
    <s v="Import"/>
    <n v="2"/>
    <m/>
  </r>
  <r>
    <n v="429"/>
    <x v="410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  <s v="Study Board"/>
    <s v="878"/>
    <m/>
    <s v="Study Board 878"/>
    <s v="Import B2 + B3"/>
    <s v="600"/>
    <s v="PCS"/>
    <s v="Import"/>
    <n v="1"/>
    <m/>
  </r>
  <r>
    <n v="430"/>
    <x v="411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Number"/>
    <s v="H026"/>
    <m/>
    <s v="Number H026"/>
    <s v="Import B2 + B3"/>
    <s v="400"/>
    <s v="PCS"/>
    <s v="Import"/>
    <n v="3"/>
    <m/>
  </r>
  <r>
    <n v="431"/>
    <x v="412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27"/>
    <s v="Besar"/>
    <s v="Abjad H027 Besar"/>
    <s v="Import B2 + B3"/>
    <s v="400"/>
    <s v="PCS"/>
    <s v="Import"/>
    <n v="3"/>
    <m/>
  </r>
  <r>
    <n v="432"/>
    <x v="413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08"/>
    <s v="Kecil"/>
    <s v="Abjad H008 Kecil"/>
    <s v="Import B2 + B3"/>
    <s v="400"/>
    <s v="PCS"/>
    <s v="Import"/>
    <n v="3"/>
    <m/>
  </r>
  <r>
    <n v="433"/>
    <x v="414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  <s v="Garisan Besi"/>
    <s v="15cm"/>
    <m/>
    <s v="Garisan Besi 15cm"/>
    <s v="Import B4"/>
    <n v="2880"/>
    <s v="PCS"/>
    <s v="Import"/>
    <n v="14"/>
    <m/>
  </r>
  <r>
    <n v="434"/>
    <x v="415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  <s v="Garisan Besi"/>
    <s v="20cm"/>
    <m/>
    <s v="Garisan Besi 20cm"/>
    <s v="Import B4"/>
    <n v="2400"/>
    <s v="PCS"/>
    <s v="Import"/>
    <n v="13"/>
    <m/>
  </r>
  <r>
    <n v="435"/>
    <x v="416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  <s v="Garisan Besi"/>
    <s v="30cm"/>
    <m/>
    <s v="Garisan Besi 30cm"/>
    <s v="Import B4"/>
    <n v="1440"/>
    <s v="PCS"/>
    <s v="Import"/>
    <n v="17"/>
    <m/>
  </r>
  <r>
    <n v="436"/>
    <x v="417"/>
    <s v="50CM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  <s v="Ribbon"/>
    <s v="50CM"/>
    <m/>
    <s v="Ribbon 50CM"/>
    <s v="Import B4"/>
    <n v="400"/>
    <s v="PCS"/>
    <s v="Import"/>
    <n v="2"/>
    <m/>
  </r>
  <r>
    <n v="437"/>
    <x v="418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Ribbon"/>
    <s v="TH-50"/>
    <m/>
    <s v="Ribbon TH-50"/>
    <s v="Import B4"/>
    <n v="400"/>
    <s v="PCS"/>
    <s v="Import"/>
    <n v="3"/>
    <m/>
  </r>
  <r>
    <n v="438"/>
    <x v="419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SJ-50"/>
    <m/>
    <s v="Ribbon SJ-50"/>
    <s v="Import B4"/>
    <n v="400"/>
    <s v="PCS"/>
    <s v="Import"/>
    <n v="4"/>
    <m/>
  </r>
  <r>
    <n v="439"/>
    <x v="420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  <s v="Ribbon"/>
    <s v="LS-50"/>
    <m/>
    <s v="Ribbon LS-50"/>
    <s v="Import B4"/>
    <n v="400"/>
    <s v="PCS"/>
    <s v="Import"/>
    <n v="2"/>
    <m/>
  </r>
  <r>
    <n v="440"/>
    <x v="421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THY-50"/>
    <m/>
    <s v="Ribbon THY-50"/>
    <s v="Import B4"/>
    <n v="400"/>
    <s v="PCS"/>
    <s v="Import"/>
    <n v="4"/>
    <m/>
  </r>
  <r>
    <n v="441"/>
    <x v="422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Abjad"/>
    <s v="349A"/>
    <m/>
    <s v="Abjad 349A"/>
    <s v="Import B4"/>
    <n v="600"/>
    <s v="PCS"/>
    <s v="Import"/>
    <n v="4"/>
    <m/>
  </r>
  <r>
    <n v="442"/>
    <x v="423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349B"/>
    <m/>
    <s v="Number 349B"/>
    <s v="Import B4"/>
    <n v="600"/>
    <s v="PCS"/>
    <s v="Import"/>
    <n v="4"/>
    <m/>
  </r>
  <r>
    <n v="443"/>
    <x v="424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8550B"/>
    <m/>
    <s v="Number 8550B"/>
    <s v="Import B4"/>
    <n v="400"/>
    <s v="PCS"/>
    <s v="Import"/>
    <n v="4"/>
    <m/>
  </r>
  <r>
    <n v="444"/>
    <x v="425"/>
    <s v="8550A"/>
    <s v="Letter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Abjad"/>
    <s v="8550A"/>
    <m/>
    <s v="Abjad 8550A"/>
    <s v="Import B4"/>
    <n v="400"/>
    <s v="PCS"/>
    <s v="Import"/>
    <n v="3"/>
    <m/>
  </r>
  <r>
    <n v="445"/>
    <x v="426"/>
    <n v="8101"/>
    <s v="Magnit"/>
    <n v="144"/>
    <n v="5"/>
    <m/>
    <s v="B4"/>
    <n v="5"/>
    <m/>
    <s v=""/>
    <n v="5"/>
    <m/>
    <s v=""/>
    <n v="5"/>
    <m/>
    <s v=""/>
    <n v="5"/>
    <m/>
    <s v=""/>
    <n v="5"/>
    <m/>
    <m/>
    <s v=""/>
    <n v="5"/>
    <s v="Magnet"/>
    <n v="8101"/>
    <m/>
    <s v="Magnet 8101"/>
    <s v="Import B4"/>
    <n v="144"/>
    <s v="PCS"/>
    <s v="Import"/>
    <n v="5"/>
    <m/>
  </r>
  <r>
    <n v="446"/>
    <x v="427"/>
    <n v="8102"/>
    <s v="Magnit"/>
    <n v="144"/>
    <n v="11"/>
    <m/>
    <s v="B4"/>
    <n v="11"/>
    <m/>
    <s v=""/>
    <n v="11"/>
    <m/>
    <s v=""/>
    <n v="11"/>
    <m/>
    <s v=""/>
    <n v="11"/>
    <m/>
    <s v=""/>
    <n v="11"/>
    <m/>
    <m/>
    <s v=""/>
    <n v="11"/>
    <s v="Magnet"/>
    <n v="8102"/>
    <m/>
    <s v="Magnet 8102"/>
    <s v="Import B4"/>
    <n v="144"/>
    <s v="PCS"/>
    <s v="Import"/>
    <n v="11"/>
    <m/>
  </r>
  <r>
    <n v="447"/>
    <x v="428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  <s v="Study Board"/>
    <s v="9900-3"/>
    <m/>
    <s v="Study Board 9900-3"/>
    <s v="Import B4"/>
    <n v="792"/>
    <s v="PCS"/>
    <s v="Import"/>
    <n v="7"/>
    <m/>
  </r>
  <r>
    <n v="448"/>
    <x v="429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n v="604"/>
    <m/>
    <s v="Study Board 604"/>
    <s v="Import B4"/>
    <n v="600"/>
    <s v="PCS"/>
    <s v="Import"/>
    <n v="4"/>
    <m/>
  </r>
  <r>
    <n v="449"/>
    <x v="430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  <s v="Study Board"/>
    <s v="HT-015"/>
    <m/>
    <s v="Study Board HT-015"/>
    <s v="Import B4"/>
    <n v="360"/>
    <s v="PCS"/>
    <s v="Import"/>
    <n v="1"/>
    <m/>
  </r>
  <r>
    <n v="450"/>
    <x v="431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s v="HT-018"/>
    <m/>
    <s v="Study Board HT-018"/>
    <s v="Import B4"/>
    <n v="360"/>
    <s v="PCS"/>
    <s v="Import"/>
    <n v="4"/>
    <m/>
  </r>
  <r>
    <n v="451"/>
    <x v="432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  <s v="Study Board"/>
    <s v="JQ-1909"/>
    <m/>
    <s v="Study Board JQ-1909"/>
    <s v="Import B4"/>
    <n v="600"/>
    <s v="PCS"/>
    <s v="Import"/>
    <n v="2"/>
    <m/>
  </r>
  <r>
    <n v="452"/>
    <x v="433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  <s v="Gel Pen"/>
    <s v="810-A"/>
    <m/>
    <s v="Gel Pen 810-A"/>
    <s v="Import B4"/>
    <n v="3200"/>
    <s v="PCS"/>
    <s v="Import"/>
    <n v="30"/>
    <m/>
  </r>
  <r>
    <n v="453"/>
    <x v="434"/>
    <n v="344"/>
    <s v="Sharpener"/>
    <n v="1980"/>
    <n v="3"/>
    <m/>
    <s v="B4"/>
    <n v="3"/>
    <m/>
    <s v=""/>
    <n v="3"/>
    <m/>
    <s v=""/>
    <n v="3"/>
    <m/>
    <s v=""/>
    <n v="3"/>
    <m/>
    <s v=""/>
    <n v="3"/>
    <m/>
    <m/>
    <s v=""/>
    <n v="3"/>
    <s v="Asahan"/>
    <n v="344"/>
    <m/>
    <s v="Asahan 344"/>
    <s v="Import B4"/>
    <n v="1980"/>
    <s v="PCS"/>
    <s v="Import"/>
    <n v="3"/>
    <m/>
  </r>
  <r>
    <n v="454"/>
    <x v="435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  <s v="Asahan"/>
    <n v="371"/>
    <m/>
    <s v="Asahan 371"/>
    <s v="Import B4"/>
    <n v="1620"/>
    <s v="PCS"/>
    <s v="Import"/>
    <n v="17"/>
    <m/>
  </r>
  <r>
    <n v="455"/>
    <x v="1"/>
    <s v="FG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FG-201"/>
    <m/>
    <s v="Pocket FG-201"/>
    <s v="Import C1 + C2"/>
    <n v="480"/>
    <s v="PCS"/>
    <s v="Import"/>
    <n v="0"/>
    <m/>
  </r>
  <r>
    <n v="456"/>
    <x v="436"/>
    <s v="FG-301"/>
    <s v="Pocket"/>
    <n v="360"/>
    <n v="21"/>
    <m/>
    <s v="C1 + C2"/>
    <n v="21"/>
    <m/>
    <s v=""/>
    <n v="21"/>
    <m/>
    <s v=""/>
    <n v="21"/>
    <m/>
    <s v=""/>
    <n v="21"/>
    <m/>
    <s v=""/>
    <n v="21"/>
    <m/>
    <m/>
    <s v=""/>
    <n v="21"/>
    <s v="Pocket"/>
    <s v="FG-301"/>
    <m/>
    <s v="Pocket FG-301"/>
    <s v="Import C1 + C2"/>
    <n v="360"/>
    <s v="PCS"/>
    <s v="Import"/>
    <n v="21"/>
    <m/>
  </r>
  <r>
    <n v="457"/>
    <x v="1"/>
    <s v="L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L-201"/>
    <m/>
    <s v="Pocket L-201"/>
    <s v="Import C1 + C2"/>
    <n v="480"/>
    <s v="PCS"/>
    <s v="Import"/>
    <n v="0"/>
    <m/>
  </r>
  <r>
    <n v="458"/>
    <x v="437"/>
    <s v="XL-301"/>
    <s v="Pocket"/>
    <n v="360"/>
    <n v="6"/>
    <m/>
    <s v="C1 + C2"/>
    <n v="6"/>
    <m/>
    <s v=""/>
    <n v="6"/>
    <m/>
    <s v=""/>
    <n v="6"/>
    <m/>
    <s v=""/>
    <n v="6"/>
    <m/>
    <s v=""/>
    <n v="6"/>
    <m/>
    <m/>
    <s v=""/>
    <n v="6"/>
    <s v="Pocket"/>
    <s v="XL-301"/>
    <m/>
    <s v="Pocket XL-301"/>
    <s v="Import C1 + C2"/>
    <n v="360"/>
    <s v="PCS"/>
    <s v="Import"/>
    <n v="6"/>
    <m/>
  </r>
  <r>
    <n v="459"/>
    <x v="438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  <s v="Pocket"/>
    <s v="GG-2"/>
    <m/>
    <s v="Pocket GG-2"/>
    <s v="Import C1 + C2"/>
    <n v="480"/>
    <s v="PCS"/>
    <s v="Import"/>
    <n v="32"/>
    <m/>
  </r>
  <r>
    <n v="460"/>
    <x v="439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  <s v="Pocket"/>
    <s v="GG-3"/>
    <m/>
    <s v="Pocket GG-3"/>
    <s v="Import C1 + C2"/>
    <n v="360"/>
    <s v="PCS"/>
    <s v="Import"/>
    <n v="8"/>
    <m/>
  </r>
  <r>
    <n v="461"/>
    <x v="440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  <s v="Gel Pen"/>
    <s v="GP-168"/>
    <s v="Koala"/>
    <s v="Gel Pen GP-168 Koala"/>
    <s v="Import C1 + C2"/>
    <n v="1728"/>
    <s v="PCS"/>
    <s v="Import"/>
    <n v="47"/>
    <m/>
  </r>
  <r>
    <n v="462"/>
    <x v="441"/>
    <n v="9925"/>
    <s v="Note Book"/>
    <n v="102"/>
    <n v="2"/>
    <m/>
    <s v="C1 + C2"/>
    <n v="2"/>
    <m/>
    <s v=""/>
    <n v="2"/>
    <m/>
    <s v=""/>
    <n v="2"/>
    <m/>
    <s v=""/>
    <n v="2"/>
    <m/>
    <s v=""/>
    <n v="2"/>
    <m/>
    <m/>
    <s v=""/>
    <n v="2"/>
    <s v="NoteBook"/>
    <n v="9925"/>
    <m/>
    <s v="NoteBook 9925"/>
    <s v="Import C1 + C2"/>
    <n v="102"/>
    <s v="PCS"/>
    <s v="Import"/>
    <n v="2"/>
    <m/>
  </r>
  <r>
    <n v="463"/>
    <x v="442"/>
    <n v="5814"/>
    <s v="Note Book"/>
    <n v="144"/>
    <n v="5"/>
    <m/>
    <s v="C1 + C2"/>
    <n v="5"/>
    <m/>
    <s v=""/>
    <n v="5"/>
    <m/>
    <s v=""/>
    <n v="5"/>
    <m/>
    <s v=""/>
    <n v="5"/>
    <m/>
    <s v=""/>
    <n v="5"/>
    <m/>
    <m/>
    <s v=""/>
    <n v="5"/>
    <s v="NoteBook"/>
    <n v="5814"/>
    <m/>
    <s v="NoteBook 5814"/>
    <s v="Import C1 + C2"/>
    <n v="144"/>
    <s v="PCS"/>
    <s v="Import"/>
    <n v="5"/>
    <m/>
  </r>
  <r>
    <n v="464"/>
    <x v="443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  <s v="Hooks"/>
    <n v="5010"/>
    <m/>
    <s v="Hooks 5010"/>
    <s v="Import C1 + C2"/>
    <n v="200"/>
    <s v="PCS"/>
    <s v="Import"/>
    <n v="4"/>
    <m/>
  </r>
  <r>
    <n v="465"/>
    <x v="444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  <s v="Pensil"/>
    <s v="DW9021-12"/>
    <m/>
    <s v="Pensil DW9021-12"/>
    <s v="Import C1 + C2"/>
    <n v="288"/>
    <s v="PCS"/>
    <s v="Import"/>
    <n v="4"/>
    <m/>
  </r>
  <r>
    <n v="466"/>
    <x v="445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  <s v="Pensil"/>
    <s v="DW9019-12"/>
    <m/>
    <s v="Pensil DW9019-12"/>
    <s v="Import C1 + C2"/>
    <n v="288"/>
    <s v="PCS"/>
    <s v="Import"/>
    <n v="5"/>
    <m/>
  </r>
  <r>
    <n v="467"/>
    <x v="446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  <s v="Tipe-ex Kertas"/>
    <s v="DY-8616"/>
    <m/>
    <s v="Tipe-ex Kertas DY-8616"/>
    <s v="Import C1 + C2"/>
    <n v="384"/>
    <s v="PCS"/>
    <s v="Import"/>
    <n v="4"/>
    <m/>
  </r>
  <r>
    <n v="468"/>
    <x v="447"/>
    <s v="DY-8240"/>
    <s v="Correction Tape"/>
    <n v="1152"/>
    <n v="1"/>
    <m/>
    <s v="C2"/>
    <n v="1"/>
    <m/>
    <s v=""/>
    <n v="1"/>
    <m/>
    <s v=""/>
    <n v="1"/>
    <m/>
    <s v=""/>
    <n v="1"/>
    <m/>
    <s v=""/>
    <n v="1"/>
    <m/>
    <m/>
    <s v=""/>
    <n v="1"/>
    <s v="Tipe-ex Kertas"/>
    <s v="DY-8240"/>
    <m/>
    <s v="Tipe-ex Kertas DY-8240"/>
    <s v="Import C2"/>
    <n v="1152"/>
    <s v="PCS"/>
    <s v="Import"/>
    <n v="1"/>
    <m/>
  </r>
  <r>
    <n v="469"/>
    <x v="448"/>
    <s v="17-01A"/>
    <s v="Pencil Box"/>
    <n v="192"/>
    <n v="1"/>
    <m/>
    <s v="C1 + C2"/>
    <n v="2"/>
    <n v="1"/>
    <n v="-1"/>
    <n v="1"/>
    <m/>
    <s v=""/>
    <n v="1"/>
    <m/>
    <s v=""/>
    <n v="1"/>
    <m/>
    <s v=""/>
    <n v="1"/>
    <m/>
    <m/>
    <s v=""/>
    <n v="1"/>
    <s v="Pensil Case"/>
    <s v="17-01A"/>
    <m/>
    <s v="Pensil Case 17-01A"/>
    <s v="Import C1 + C2"/>
    <n v="192"/>
    <s v="PCS"/>
    <s v="Import"/>
    <n v="1"/>
    <m/>
  </r>
  <r>
    <n v="470"/>
    <x v="449"/>
    <s v="MS-4001"/>
    <s v="Compasses (koala)"/>
    <n v="288"/>
    <n v="68"/>
    <m/>
    <s v="C1 + C2"/>
    <n v="68"/>
    <m/>
    <s v=""/>
    <n v="68"/>
    <m/>
    <s v=""/>
    <n v="68"/>
    <m/>
    <s v=""/>
    <n v="68"/>
    <m/>
    <s v=""/>
    <n v="68"/>
    <m/>
    <m/>
    <s v=""/>
    <n v="68"/>
    <s v="Jangka"/>
    <s v="MS-4001"/>
    <s v="Koala"/>
    <s v="Jangka MS-4001 Koala"/>
    <s v="Import C1 + C2"/>
    <n v="288"/>
    <s v="PCS"/>
    <s v="Import"/>
    <n v="68"/>
    <m/>
  </r>
  <r>
    <n v="471"/>
    <x v="1"/>
    <s v="28850-60"/>
    <s v="Note Book"/>
    <n v="240"/>
    <n v="0"/>
    <m/>
    <s v="C1 + C2"/>
    <n v="1"/>
    <n v="0"/>
    <n v="-1"/>
    <n v="0"/>
    <m/>
    <s v=""/>
    <n v="0"/>
    <m/>
    <s v=""/>
    <n v="0"/>
    <m/>
    <s v=""/>
    <n v="0"/>
    <m/>
    <m/>
    <s v=""/>
    <n v="0"/>
    <s v="NoteBook"/>
    <s v="28850-60"/>
    <m/>
    <s v="NoteBook 28850-60"/>
    <s v="Import C1 + C2"/>
    <n v="240"/>
    <s v="PCS"/>
    <s v="Import"/>
    <n v="0"/>
    <m/>
  </r>
  <r>
    <n v="472"/>
    <x v="450"/>
    <s v="YS-6661"/>
    <s v="Study Board"/>
    <n v="200"/>
    <n v="2"/>
    <m/>
    <s v="C1 + C2"/>
    <n v="2"/>
    <m/>
    <s v=""/>
    <n v="2"/>
    <m/>
    <s v=""/>
    <n v="2"/>
    <m/>
    <s v=""/>
    <n v="2"/>
    <m/>
    <s v=""/>
    <n v="2"/>
    <m/>
    <m/>
    <s v=""/>
    <n v="2"/>
    <s v="Study Board"/>
    <s v="YS-6661"/>
    <m/>
    <s v="Study Board YS-6661"/>
    <s v="Import C1 + C2"/>
    <n v="200"/>
    <s v="PCS"/>
    <s v="Import"/>
    <n v="2"/>
    <m/>
  </r>
  <r>
    <n v="473"/>
    <x v="451"/>
    <s v="YS-6662"/>
    <s v="Study Board"/>
    <n v="300"/>
    <n v="6"/>
    <m/>
    <s v="C1 + C2"/>
    <n v="6"/>
    <m/>
    <s v=""/>
    <n v="6"/>
    <m/>
    <s v=""/>
    <n v="6"/>
    <m/>
    <s v=""/>
    <n v="6"/>
    <m/>
    <s v=""/>
    <n v="6"/>
    <m/>
    <m/>
    <s v=""/>
    <n v="6"/>
    <s v="Study Board"/>
    <s v="YS-6662"/>
    <m/>
    <s v="Study Board YS-6662"/>
    <s v="Import C1 + C2"/>
    <n v="300"/>
    <s v="PCS"/>
    <s v="Import"/>
    <n v="6"/>
    <m/>
  </r>
  <r>
    <n v="474"/>
    <x v="452"/>
    <s v="5070-3"/>
    <s v="Wrapper"/>
    <n v="1000"/>
    <n v="6"/>
    <m/>
    <s v="C1 + C2"/>
    <n v="6"/>
    <m/>
    <s v=""/>
    <n v="6"/>
    <m/>
    <s v=""/>
    <n v="6"/>
    <m/>
    <s v=""/>
    <n v="6"/>
    <m/>
    <s v=""/>
    <n v="6"/>
    <m/>
    <m/>
    <s v=""/>
    <n v="6"/>
    <s v="Wrapper"/>
    <s v="5070-3"/>
    <m/>
    <s v="Wrapper 5070-3"/>
    <s v="Import C1 + C2"/>
    <n v="1000"/>
    <s v="PCS"/>
    <s v="Import"/>
    <n v="6"/>
    <m/>
  </r>
  <r>
    <n v="475"/>
    <x v="453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  <s v="Pensil"/>
    <s v="DW-9022-12"/>
    <m/>
    <s v="Pensil DW-9022-12"/>
    <s v="Import C3"/>
    <n v="288"/>
    <s v="PCS"/>
    <s v="Import"/>
    <n v="7"/>
    <m/>
  </r>
  <r>
    <n v="476"/>
    <x v="454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  <s v="Asahan"/>
    <s v="722B"/>
    <m/>
    <s v="Asahan 722B"/>
    <s v="Import C3"/>
    <n v="144"/>
    <s v="PCS"/>
    <s v="Import"/>
    <n v="11"/>
    <m/>
  </r>
  <r>
    <n v="477"/>
    <x v="455"/>
    <s v="722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  <s v="Asahan"/>
    <s v="722A"/>
    <m/>
    <s v="Asahan 722A"/>
    <s v="Import C3"/>
    <n v="144"/>
    <s v="PCS"/>
    <s v="Import"/>
    <n v="9"/>
    <m/>
  </r>
  <r>
    <n v="478"/>
    <x v="456"/>
    <s v="717A"/>
    <s v="Sharpener"/>
    <n v="144"/>
    <n v="8"/>
    <m/>
    <s v="C3"/>
    <n v="8"/>
    <m/>
    <s v=""/>
    <n v="8"/>
    <m/>
    <s v=""/>
    <n v="8"/>
    <m/>
    <s v=""/>
    <n v="8"/>
    <m/>
    <s v=""/>
    <n v="8"/>
    <m/>
    <m/>
    <s v=""/>
    <n v="8"/>
    <s v="Asahan"/>
    <s v="717A"/>
    <m/>
    <s v="Asahan 717A"/>
    <s v="Import C3"/>
    <n v="144"/>
    <s v="PCS"/>
    <s v="Import"/>
    <n v="8"/>
    <m/>
  </r>
  <r>
    <n v="479"/>
    <x v="457"/>
    <s v="7809"/>
    <s v="Sharpener"/>
    <n v="144"/>
    <n v="1"/>
    <m/>
    <s v="C3"/>
    <n v="1"/>
    <m/>
    <s v=""/>
    <n v="1"/>
    <m/>
    <s v=""/>
    <n v="1"/>
    <m/>
    <s v=""/>
    <n v="1"/>
    <m/>
    <s v=""/>
    <n v="1"/>
    <m/>
    <m/>
    <s v=""/>
    <n v="1"/>
    <s v="Asahan"/>
    <s v="7809"/>
    <m/>
    <s v="Asahan 7809"/>
    <s v="Import C3"/>
    <n v="144"/>
    <s v="PCS"/>
    <s v="Import"/>
    <n v="1"/>
    <m/>
  </r>
  <r>
    <n v="480"/>
    <x v="458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  <s v="Asahan"/>
    <s v="6600-B"/>
    <m/>
    <s v="Asahan 6600-B"/>
    <s v="Import C3"/>
    <n v="144"/>
    <s v="PCS"/>
    <s v="Import"/>
    <n v="15"/>
    <m/>
  </r>
  <r>
    <n v="481"/>
    <x v="459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  <s v="Asahan"/>
    <s v="RC-9021 / 9051"/>
    <m/>
    <s v="Asahan RC-9021 / 9051"/>
    <s v="Import C3"/>
    <n v="144"/>
    <s v="PCS"/>
    <s v="Import"/>
    <n v="14"/>
    <m/>
  </r>
  <r>
    <n v="482"/>
    <x v="460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  <s v="Glitter Pen"/>
    <s v="CQ718-6"/>
    <m/>
    <s v="Glitter Pen CQ718-6"/>
    <s v="Import C3"/>
    <n v="1920"/>
    <s v="PCS"/>
    <s v="Import"/>
    <n v="3"/>
    <m/>
  </r>
  <r>
    <n v="483"/>
    <x v="461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  <s v="Glitter Pen"/>
    <s v="CQ718-8"/>
    <m/>
    <s v="Glitter Pen CQ718-8"/>
    <s v="Import C3"/>
    <n v="1920"/>
    <s v="PCS"/>
    <s v="Import"/>
    <n v="2"/>
    <m/>
  </r>
  <r>
    <n v="484"/>
    <x v="462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  <s v="Glitter Pen"/>
    <s v="CQ718-12"/>
    <m/>
    <s v="Glitter Pen CQ718-12"/>
    <s v="Import C3"/>
    <n v="1920"/>
    <s v="PCS"/>
    <s v="Import"/>
    <n v="8"/>
    <m/>
  </r>
  <r>
    <n v="485"/>
    <x v="463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  <s v="Study Board"/>
    <s v="XG-103"/>
    <m/>
    <s v="Study Board XG-103"/>
    <s v="Import C3"/>
    <n v="96"/>
    <s v="PCS"/>
    <s v="Import"/>
    <n v="2"/>
    <m/>
  </r>
  <r>
    <n v="486"/>
    <x v="1"/>
    <s v="XG-105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5"/>
    <m/>
    <s v="Study Board XG-105"/>
    <s v="Import C3"/>
    <n v="96"/>
    <s v="PCS"/>
    <s v="Import"/>
    <n v="0"/>
    <m/>
  </r>
  <r>
    <n v="487"/>
    <x v="464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  <s v="Study Board"/>
    <s v="XG-106"/>
    <m/>
    <s v="Study Board XG-106"/>
    <s v="Import C3"/>
    <n v="96"/>
    <s v="PCS"/>
    <s v="Import"/>
    <n v="1"/>
    <m/>
  </r>
  <r>
    <n v="488"/>
    <x v="465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  <s v="Pensil Case"/>
    <s v="A-3322"/>
    <m/>
    <s v="Pensil Case A-3322"/>
    <s v="Import C3"/>
    <n v="240"/>
    <s v="PCS"/>
    <s v="Import"/>
    <n v="9"/>
    <m/>
  </r>
  <r>
    <n v="489"/>
    <x v="466"/>
    <s v="X4008"/>
    <s v="Magnet"/>
    <n v="360"/>
    <n v="3"/>
    <m/>
    <s v="C3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"/>
    <s v="Import C3"/>
    <n v="360"/>
    <s v="PCS"/>
    <s v="Import"/>
    <n v="3"/>
    <m/>
  </r>
  <r>
    <n v="490"/>
    <x v="467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  <s v="Magnet"/>
    <s v="X-3010"/>
    <m/>
    <s v="Magnet X-3010"/>
    <s v="Import C3"/>
    <n v="40"/>
    <s v="PCS"/>
    <s v="Import"/>
    <n v="4"/>
    <m/>
  </r>
  <r>
    <n v="491"/>
    <x v="1"/>
    <s v="009"/>
    <s v="Magnet"/>
    <n v="240"/>
    <n v="0"/>
    <m/>
    <s v="C3"/>
    <n v="0"/>
    <m/>
    <s v=""/>
    <n v="0"/>
    <m/>
    <s v=""/>
    <n v="0"/>
    <m/>
    <s v=""/>
    <n v="0"/>
    <m/>
    <s v=""/>
    <n v="0"/>
    <m/>
    <m/>
    <s v=""/>
    <n v="0"/>
    <s v="Magnet"/>
    <s v="009"/>
    <m/>
    <s v="Magnet 009"/>
    <s v="Import C3"/>
    <n v="240"/>
    <s v="PCS"/>
    <s v="Import"/>
    <n v="0"/>
    <m/>
  </r>
  <r>
    <n v="492"/>
    <x v="468"/>
    <s v="BL-8"/>
    <s v="Brush"/>
    <n v="504"/>
    <n v="26"/>
    <m/>
    <s v="C3"/>
    <n v="24"/>
    <n v="26"/>
    <n v="2"/>
    <n v="26"/>
    <m/>
    <s v=""/>
    <n v="26"/>
    <m/>
    <s v=""/>
    <n v="26"/>
    <m/>
    <s v=""/>
    <n v="26"/>
    <m/>
    <m/>
    <s v=""/>
    <n v="26"/>
    <s v="Kuas"/>
    <s v="BL-8"/>
    <m/>
    <s v="Kuas BL-8"/>
    <s v="Import C3"/>
    <n v="504"/>
    <s v="PCS"/>
    <s v="Import"/>
    <n v="26"/>
    <m/>
  </r>
  <r>
    <n v="493"/>
    <x v="469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  <s v="Refill Gel"/>
    <s v="UTN-1"/>
    <m/>
    <s v="Refill Gel UTN-1"/>
    <s v="Import C3"/>
    <n v="12000"/>
    <s v="PCS"/>
    <s v="Import"/>
    <n v="8"/>
    <m/>
  </r>
  <r>
    <n v="494"/>
    <x v="470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"/>
    <s v="Import C3"/>
    <n v="4000"/>
    <s v="PCS"/>
    <s v="Import"/>
    <n v="1"/>
    <m/>
  </r>
  <r>
    <n v="495"/>
    <x v="471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  <s v="Stapler"/>
    <s v="1007F"/>
    <s v="(bkn Joss)"/>
    <s v="Stapler 1007F (bkn Joss)"/>
    <s v="Import C3"/>
    <n v="48"/>
    <s v="PCS"/>
    <s v="Import"/>
    <n v="2"/>
    <m/>
  </r>
  <r>
    <n v="496"/>
    <x v="472"/>
    <s v="GP-168"/>
    <s v="Gel Pen Koala"/>
    <n v="1728"/>
    <n v="34"/>
    <m/>
    <s v="C3"/>
    <n v="34"/>
    <m/>
    <s v=""/>
    <n v="34"/>
    <m/>
    <s v=""/>
    <n v="34"/>
    <m/>
    <s v=""/>
    <n v="34"/>
    <m/>
    <s v=""/>
    <n v="34"/>
    <m/>
    <m/>
    <s v=""/>
    <n v="34"/>
    <s v="Gel Pen"/>
    <s v="GP-168"/>
    <s v="Koala"/>
    <s v="Gel Pen GP-168 Koala"/>
    <s v="Import C3"/>
    <n v="1728"/>
    <s v="PCS"/>
    <s v="Import"/>
    <n v="34"/>
    <m/>
  </r>
  <r>
    <n v="497"/>
    <x v="473"/>
    <s v="GP-168"/>
    <s v="Gel Pen Joss"/>
    <n v="1728"/>
    <n v="48"/>
    <m/>
    <s v="C4"/>
    <n v="44"/>
    <n v="48"/>
    <n v="4"/>
    <n v="48"/>
    <m/>
    <s v=""/>
    <n v="48"/>
    <m/>
    <s v=""/>
    <n v="48"/>
    <m/>
    <s v=""/>
    <n v="48"/>
    <m/>
    <m/>
    <s v=""/>
    <n v="48"/>
    <s v="Gel Pen"/>
    <s v="GP-168"/>
    <s v="Joss"/>
    <s v="Gel Pen GP-168 Joss"/>
    <s v="Import C4"/>
    <n v="1728"/>
    <s v="PCS"/>
    <s v="Import"/>
    <n v="48"/>
    <m/>
  </r>
  <r>
    <n v="498"/>
    <x v="474"/>
    <s v="30 cm"/>
    <s v="Ribbon"/>
    <n v="1500"/>
    <n v="26"/>
    <m/>
    <s v="C4"/>
    <n v="27"/>
    <n v="26"/>
    <n v="-1"/>
    <n v="26"/>
    <m/>
    <s v=""/>
    <n v="26"/>
    <m/>
    <s v=""/>
    <n v="26"/>
    <m/>
    <s v=""/>
    <n v="26"/>
    <m/>
    <m/>
    <s v=""/>
    <n v="26"/>
    <s v="Ribbon"/>
    <s v="30 cm"/>
    <m/>
    <s v="Ribbon 30 cm"/>
    <s v="Import C4"/>
    <n v="1500"/>
    <s v="PCS"/>
    <s v="Import"/>
    <n v="26"/>
    <m/>
  </r>
  <r>
    <n v="499"/>
    <x v="475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  <s v="Ribbon"/>
    <s v="50 cm"/>
    <m/>
    <s v="Ribbon 50 cm"/>
    <s v="Import C4"/>
    <n v="500"/>
    <s v="PCS"/>
    <s v="Import"/>
    <n v="42"/>
    <m/>
  </r>
  <r>
    <n v="500"/>
    <x v="476"/>
    <s v="30cm-1"/>
    <s v="Ribbon"/>
    <n v="1500"/>
    <n v="5"/>
    <m/>
    <s v="C4"/>
    <n v="5"/>
    <m/>
    <s v=""/>
    <n v="5"/>
    <m/>
    <s v=""/>
    <n v="5"/>
    <m/>
    <s v=""/>
    <n v="5"/>
    <m/>
    <s v=""/>
    <n v="5"/>
    <m/>
    <m/>
    <s v=""/>
    <n v="5"/>
    <s v="Ribbon"/>
    <s v="30cm-1"/>
    <m/>
    <s v="Ribbon 30cm-1"/>
    <s v="Import C4"/>
    <n v="1500"/>
    <s v="PCS"/>
    <s v="Import"/>
    <n v="5"/>
    <m/>
  </r>
  <r>
    <n v="501"/>
    <x v="477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  <s v="Ribbon"/>
    <s v="50cm-1"/>
    <m/>
    <s v="Ribbon 50cm-1"/>
    <s v="Import C4"/>
    <n v="500"/>
    <s v="PCS"/>
    <s v="Import"/>
    <n v="4"/>
    <m/>
  </r>
  <r>
    <n v="502"/>
    <x v="478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  <s v="Ribbon"/>
    <s v="LS-30"/>
    <m/>
    <s v="Ribbon LS-30"/>
    <s v="Import C4"/>
    <n v="1500"/>
    <s v="PCS"/>
    <s v="Import"/>
    <n v="7"/>
    <m/>
  </r>
  <r>
    <n v="503"/>
    <x v="479"/>
    <s v="LS-50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"/>
    <m/>
    <s v="Ribbon LS-50"/>
    <s v="Import C4"/>
    <n v="500"/>
    <s v="PCS"/>
    <s v="Import"/>
    <n v="8"/>
    <m/>
  </r>
  <r>
    <n v="504"/>
    <x v="480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30-1"/>
    <m/>
    <s v="Ribbon LS-30-1"/>
    <s v="Import C4"/>
    <n v="1500"/>
    <s v="PCS"/>
    <s v="Import"/>
    <n v="8"/>
    <m/>
  </r>
  <r>
    <n v="505"/>
    <x v="481"/>
    <s v="LS-50-1"/>
    <s v="Ribbon"/>
    <n v="500"/>
    <n v="7"/>
    <m/>
    <s v="C4"/>
    <n v="7"/>
    <m/>
    <s v=""/>
    <n v="7"/>
    <m/>
    <s v=""/>
    <n v="7"/>
    <m/>
    <s v=""/>
    <n v="7"/>
    <m/>
    <s v=""/>
    <n v="7"/>
    <m/>
    <m/>
    <s v=""/>
    <n v="7"/>
    <s v="Ribbon"/>
    <s v="LS-50-1"/>
    <m/>
    <s v="Ribbon LS-50-1"/>
    <s v="Import C4"/>
    <n v="500"/>
    <s v="PCS"/>
    <s v="Import"/>
    <n v="7"/>
    <m/>
  </r>
  <r>
    <n v="506"/>
    <x v="482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LB"/>
    <m/>
    <s v="Kuas 251-6LB"/>
    <s v="Import C4"/>
    <n v="600"/>
    <s v="PCS"/>
    <s v="Import"/>
    <n v="4"/>
    <m/>
  </r>
  <r>
    <n v="507"/>
    <x v="483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1839-7H"/>
    <m/>
    <s v="Kuas 21839-7H"/>
    <s v="Import C4"/>
    <n v="480"/>
    <s v="PCS"/>
    <s v="Import"/>
    <n v="2"/>
    <m/>
  </r>
  <r>
    <n v="508"/>
    <x v="484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1839-5H"/>
    <m/>
    <s v="Kuas 21839-5H"/>
    <s v="Import C4"/>
    <n v="600"/>
    <s v="PCS"/>
    <s v="Import"/>
    <n v="3"/>
    <m/>
  </r>
  <r>
    <n v="509"/>
    <x v="485"/>
    <s v="251-6TJ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J"/>
    <m/>
    <s v="Kuas 251-6TJ"/>
    <s v="Import C4"/>
    <n v="600"/>
    <s v="PCS"/>
    <s v="Import"/>
    <n v="3"/>
    <m/>
  </r>
  <r>
    <n v="510"/>
    <x v="486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BJ"/>
    <m/>
    <s v="Kuas 251-6BJ"/>
    <s v="Import C4"/>
    <n v="600"/>
    <s v="PCS"/>
    <s v="Import"/>
    <n v="4"/>
    <m/>
  </r>
  <r>
    <n v="511"/>
    <x v="487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B"/>
    <m/>
    <s v="Kuas 251-6TB"/>
    <s v="Import C4"/>
    <n v="600"/>
    <s v="PCS"/>
    <s v="Import"/>
    <n v="3"/>
    <m/>
  </r>
  <r>
    <n v="512"/>
    <x v="488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51-6CB"/>
    <m/>
    <s v="Kuas 251-6CB"/>
    <s v="Import C4"/>
    <n v="600"/>
    <s v="PCS"/>
    <s v="Import"/>
    <n v="2"/>
    <m/>
  </r>
  <r>
    <n v="513"/>
    <x v="489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  <s v="Buku Mewarnai"/>
    <s v="9903"/>
    <m/>
    <s v="Buku Mewarnai 9903"/>
    <s v="Import C4"/>
    <n v="792"/>
    <s v="PCS"/>
    <s v="Import"/>
    <n v="4"/>
    <m/>
  </r>
  <r>
    <n v="514"/>
    <x v="490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  <s v="Buku Mewarnai"/>
    <s v="HT-018"/>
    <m/>
    <s v="Buku Mewarnai HT-018"/>
    <s v="Import C4"/>
    <n v="360"/>
    <s v="PCS"/>
    <s v="Import"/>
    <n v="2"/>
    <m/>
  </r>
  <r>
    <n v="515"/>
    <x v="491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  <s v="Fluorescent Pen"/>
    <s v="HD-5521"/>
    <m/>
    <s v="Fluorescent Pen HD-5521"/>
    <s v="Import C4"/>
    <n v="864"/>
    <s v="PCS"/>
    <s v="Import"/>
    <n v="7"/>
    <m/>
  </r>
  <r>
    <n v="516"/>
    <x v="492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  <s v="Asahan"/>
    <n v="6600"/>
    <m/>
    <s v="Asahan 6600"/>
    <s v="Import C4"/>
    <n v="144"/>
    <s v="PCS"/>
    <s v="Import"/>
    <n v="14"/>
    <m/>
  </r>
  <r>
    <n v="517"/>
    <x v="1"/>
    <s v="8025"/>
    <s v="Study Board"/>
    <n v="360"/>
    <n v="0"/>
    <m/>
    <s v="C4"/>
    <n v="0"/>
    <m/>
    <s v=""/>
    <n v="0"/>
    <m/>
    <s v=""/>
    <n v="0"/>
    <m/>
    <s v=""/>
    <n v="0"/>
    <m/>
    <s v=""/>
    <n v="0"/>
    <m/>
    <m/>
    <s v=""/>
    <n v="0"/>
    <s v="Study Board"/>
    <s v="8025"/>
    <m/>
    <s v="Study Board 8025"/>
    <s v="Import C4"/>
    <n v="360"/>
    <s v="PCS"/>
    <s v="Import"/>
    <n v="0"/>
    <m/>
  </r>
  <r>
    <n v="518"/>
    <x v="1"/>
    <s v="B1005（B5）"/>
    <s v="Note Book"/>
    <n v="72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05"/>
    <s v="(B5）"/>
    <s v="NoteBook B1005 (B5）"/>
    <s v="Import C4"/>
    <n v="72"/>
    <s v="PCS"/>
    <s v="Import"/>
    <n v="0"/>
    <m/>
  </r>
  <r>
    <n v="519"/>
    <x v="1"/>
    <s v="GR-090"/>
    <s v="Gel Refill"/>
    <n v="576"/>
    <n v="0"/>
    <m/>
    <s v="C5"/>
    <n v="2"/>
    <n v="0"/>
    <n v="-2"/>
    <n v="0"/>
    <m/>
    <s v=""/>
    <n v="0"/>
    <m/>
    <s v=""/>
    <n v="0"/>
    <m/>
    <s v=""/>
    <n v="0"/>
    <m/>
    <m/>
    <s v=""/>
    <n v="0"/>
    <s v="Refill Gel"/>
    <s v="GR-090"/>
    <m/>
    <s v="Refill Gel GR-090"/>
    <s v="Import C5"/>
    <n v="576"/>
    <s v="PCS"/>
    <s v="Import"/>
    <n v="0"/>
    <m/>
  </r>
  <r>
    <n v="520"/>
    <x v="493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"/>
    <s v="Import C5"/>
    <n v="20000"/>
    <s v="PCS"/>
    <s v="Import"/>
    <n v="1"/>
    <m/>
  </r>
  <r>
    <n v="521"/>
    <x v="494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  <s v="Pocket"/>
    <s v="GG-3"/>
    <m/>
    <s v="Pocket GG-3"/>
    <s v="Import C5"/>
    <n v="360"/>
    <s v="PCS"/>
    <s v="Import"/>
    <n v="27"/>
    <m/>
  </r>
  <r>
    <n v="522"/>
    <x v="495"/>
    <s v="5070-1"/>
    <s v="Wrapper"/>
    <n v="1000"/>
    <n v="68"/>
    <m/>
    <s v="C5"/>
    <n v="68"/>
    <m/>
    <s v=""/>
    <n v="68"/>
    <m/>
    <s v=""/>
    <n v="68"/>
    <m/>
    <s v=""/>
    <n v="68"/>
    <m/>
    <s v=""/>
    <n v="68"/>
    <m/>
    <m/>
    <s v=""/>
    <n v="68"/>
    <s v="Wrapper"/>
    <s v="5070-1"/>
    <m/>
    <s v="Wrapper 5070-1"/>
    <s v="Import C5"/>
    <n v="1000"/>
    <s v="PCS"/>
    <s v="Import"/>
    <n v="68"/>
    <m/>
  </r>
  <r>
    <n v="523"/>
    <x v="496"/>
    <s v="5070-4"/>
    <s v="Wrapper"/>
    <n v="1000"/>
    <n v="17"/>
    <m/>
    <s v="C5"/>
    <n v="17"/>
    <m/>
    <s v=""/>
    <n v="17"/>
    <m/>
    <s v=""/>
    <n v="17"/>
    <m/>
    <s v=""/>
    <n v="17"/>
    <m/>
    <s v=""/>
    <n v="17"/>
    <m/>
    <m/>
    <s v=""/>
    <n v="17"/>
    <s v="Wrapper"/>
    <s v="5070-4"/>
    <m/>
    <s v="Wrapper 5070-4"/>
    <s v="Import C5"/>
    <n v="1000"/>
    <s v="PCS"/>
    <s v="Import"/>
    <n v="17"/>
    <m/>
  </r>
  <r>
    <n v="524"/>
    <x v="497"/>
    <s v="5070-5"/>
    <s v="Wrapper"/>
    <n v="1000"/>
    <n v="13"/>
    <m/>
    <s v="C5"/>
    <n v="13"/>
    <m/>
    <s v=""/>
    <n v="13"/>
    <m/>
    <s v=""/>
    <n v="13"/>
    <m/>
    <s v=""/>
    <n v="13"/>
    <m/>
    <s v=""/>
    <n v="13"/>
    <m/>
    <m/>
    <s v=""/>
    <n v="13"/>
    <s v="Wrapper"/>
    <s v="5070-5"/>
    <m/>
    <s v="Wrapper 5070-5"/>
    <s v="Import C5"/>
    <n v="1000"/>
    <s v="PCS"/>
    <s v="Import"/>
    <n v="13"/>
    <m/>
  </r>
  <r>
    <n v="525"/>
    <x v="498"/>
    <n v="8022"/>
    <s v="Learning Board"/>
    <n v="144"/>
    <n v="18"/>
    <m/>
    <s v="C5"/>
    <n v="18"/>
    <m/>
    <s v=""/>
    <n v="18"/>
    <m/>
    <s v=""/>
    <n v="18"/>
    <m/>
    <s v=""/>
    <n v="18"/>
    <m/>
    <s v=""/>
    <n v="18"/>
    <m/>
    <m/>
    <s v=""/>
    <n v="18"/>
    <s v="Learning Board"/>
    <n v="8022"/>
    <m/>
    <s v="Learning Board 8022"/>
    <s v="Import C5"/>
    <n v="144"/>
    <s v="PCS"/>
    <s v="Import"/>
    <n v="18"/>
    <m/>
  </r>
  <r>
    <n v="526"/>
    <x v="499"/>
    <s v="KC-008"/>
    <s v="Key Ring"/>
    <n v="100"/>
    <n v="11"/>
    <s v="100 Box/ 50 Pc"/>
    <s v="C5"/>
    <n v="11"/>
    <m/>
    <s v=""/>
    <n v="11"/>
    <m/>
    <s v=""/>
    <n v="11"/>
    <m/>
    <s v=""/>
    <n v="11"/>
    <m/>
    <s v=""/>
    <n v="11"/>
    <m/>
    <m/>
    <s v=""/>
    <n v="11"/>
    <s v="Key Ring"/>
    <s v="KC-008"/>
    <m/>
    <s v="Key Ring KC-008"/>
    <s v="Import C5"/>
    <n v="100"/>
    <s v="PCS"/>
    <s v="Import"/>
    <n v="11"/>
    <m/>
  </r>
  <r>
    <n v="527"/>
    <x v="500"/>
    <n v="501"/>
    <s v="ID Card"/>
    <n v="2000"/>
    <n v="12"/>
    <m/>
    <s v="C5"/>
    <n v="12"/>
    <m/>
    <s v=""/>
    <n v="12"/>
    <m/>
    <s v=""/>
    <n v="12"/>
    <m/>
    <s v=""/>
    <n v="12"/>
    <m/>
    <s v=""/>
    <n v="12"/>
    <m/>
    <m/>
    <s v=""/>
    <n v="12"/>
    <s v="Id Card"/>
    <n v="501"/>
    <m/>
    <s v="Id Card 501"/>
    <s v="Import C5"/>
    <n v="2000"/>
    <s v="PCS"/>
    <s v="Import"/>
    <n v="12"/>
    <m/>
  </r>
  <r>
    <n v="528"/>
    <x v="501"/>
    <s v="NO.9360"/>
    <s v="Correction Tape"/>
    <n v="576"/>
    <n v="4"/>
    <m/>
    <s v="C5"/>
    <n v="4"/>
    <m/>
    <s v=""/>
    <n v="4"/>
    <m/>
    <s v=""/>
    <n v="4"/>
    <m/>
    <s v=""/>
    <n v="4"/>
    <m/>
    <s v=""/>
    <n v="4"/>
    <m/>
    <m/>
    <s v=""/>
    <n v="4"/>
    <s v="Tipe-ex Kertas"/>
    <s v="NO.9360"/>
    <m/>
    <s v="Tipe-ex Kertas NO.9360"/>
    <s v="Import C5"/>
    <n v="576"/>
    <s v="PCS"/>
    <s v="Import"/>
    <n v="4"/>
    <m/>
  </r>
  <r>
    <n v="529"/>
    <x v="502"/>
    <n v="8692"/>
    <s v="Sharpener"/>
    <n v="120"/>
    <n v="1"/>
    <m/>
    <s v="C5"/>
    <n v="1"/>
    <m/>
    <s v=""/>
    <n v="1"/>
    <m/>
    <s v=""/>
    <n v="1"/>
    <m/>
    <s v=""/>
    <n v="1"/>
    <m/>
    <s v=""/>
    <n v="1"/>
    <m/>
    <m/>
    <s v=""/>
    <n v="1"/>
    <s v="Asahan"/>
    <n v="8692"/>
    <m/>
    <s v="Asahan 8692"/>
    <s v="Import C5"/>
    <n v="120"/>
    <s v="PCS"/>
    <s v="Import"/>
    <n v="1"/>
    <m/>
  </r>
  <r>
    <n v="530"/>
    <x v="503"/>
    <s v="B1012（A5）"/>
    <s v="Note Book"/>
    <n v="96"/>
    <n v="2"/>
    <m/>
    <s v="C5"/>
    <n v="3"/>
    <n v="2"/>
    <n v="-1"/>
    <n v="2"/>
    <m/>
    <s v=""/>
    <n v="2"/>
    <m/>
    <s v=""/>
    <n v="2"/>
    <m/>
    <s v=""/>
    <n v="2"/>
    <m/>
    <m/>
    <s v=""/>
    <n v="2"/>
    <s v="NoteBook"/>
    <s v="B1012"/>
    <s v="(A5）"/>
    <s v="NoteBook B1012 (A5）"/>
    <s v="Import C5"/>
    <n v="96"/>
    <s v="PCS"/>
    <s v="Import"/>
    <n v="2"/>
    <m/>
  </r>
  <r>
    <n v="531"/>
    <x v="1"/>
    <s v="B1012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2"/>
    <s v="(B5）"/>
    <s v="NoteBook B1012 (B5）"/>
    <s v="Import C5"/>
    <n v="72"/>
    <s v="PCS"/>
    <s v="Import"/>
    <n v="0"/>
    <m/>
  </r>
  <r>
    <n v="532"/>
    <x v="504"/>
    <s v="B1019（B5）"/>
    <s v="Note Book"/>
    <n v="72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9"/>
    <s v="(B5）"/>
    <s v="NoteBook B1019 (B5）"/>
    <s v="Import C5"/>
    <n v="72"/>
    <s v="PCS"/>
    <s v="Import"/>
    <n v="4"/>
    <m/>
  </r>
  <r>
    <n v="533"/>
    <x v="505"/>
    <s v="B1018（B5）"/>
    <s v="Note Book"/>
    <n v="72"/>
    <n v="2"/>
    <m/>
    <s v="C5"/>
    <n v="2"/>
    <m/>
    <s v=""/>
    <n v="2"/>
    <m/>
    <s v=""/>
    <n v="2"/>
    <m/>
    <s v=""/>
    <n v="2"/>
    <m/>
    <s v=""/>
    <n v="2"/>
    <m/>
    <m/>
    <s v=""/>
    <n v="2"/>
    <s v="NoteBook"/>
    <s v="B1018"/>
    <s v="(B5）"/>
    <s v="NoteBook B1018 (B5）"/>
    <s v="Import C5"/>
    <n v="72"/>
    <s v="PCS"/>
    <s v="Import"/>
    <n v="2"/>
    <m/>
  </r>
  <r>
    <n v="534"/>
    <x v="506"/>
    <s v="B0200（A5）"/>
    <s v="Note Book"/>
    <n v="96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A5）"/>
    <s v="NoteBook B0200 (A5）"/>
    <s v="Import C5"/>
    <n v="96"/>
    <s v="PCS"/>
    <s v="Import"/>
    <n v="1"/>
    <m/>
  </r>
  <r>
    <n v="535"/>
    <x v="1"/>
    <s v="B020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200"/>
    <s v="(B5）"/>
    <s v="NoteBook B0200 (B5）"/>
    <s v="Import C5"/>
    <n v="72"/>
    <s v="PCS"/>
    <s v="Import"/>
    <n v="0"/>
    <m/>
  </r>
  <r>
    <n v="536"/>
    <x v="507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  <s v="Asahan"/>
    <n v="8692"/>
    <m/>
    <s v="Asahan 8692"/>
    <s v="Import C6"/>
    <n v="120"/>
    <s v="PCS"/>
    <s v="Import"/>
    <n v="4"/>
    <m/>
  </r>
  <r>
    <n v="537"/>
    <x v="508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s v="XH8077"/>
    <m/>
    <s v="Asahan XH8077"/>
    <s v="Import C6"/>
    <n v="1728"/>
    <s v="PCS"/>
    <s v="Import"/>
    <n v="3"/>
    <m/>
  </r>
  <r>
    <n v="538"/>
    <x v="509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  <s v="Asahan"/>
    <s v="DY-347"/>
    <m/>
    <s v="Asahan DY-347"/>
    <s v="Import C6"/>
    <n v="3200"/>
    <s v="PCS"/>
    <s v="Import"/>
    <n v="2"/>
    <m/>
  </r>
  <r>
    <n v="539"/>
    <x v="510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  <s v="Asahan"/>
    <s v="UC-128A"/>
    <m/>
    <s v="Asahan UC-128A"/>
    <s v="Import C6"/>
    <n v="2784"/>
    <s v="PCS"/>
    <s v="Import"/>
    <n v="7"/>
    <m/>
  </r>
  <r>
    <n v="540"/>
    <x v="511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  <s v="Highlighter Pen"/>
    <s v="XL-102-6"/>
    <m/>
    <s v="Highlighter Pen XL-102-6"/>
    <s v="Import C6"/>
    <n v="1200"/>
    <s v="PCS"/>
    <s v="Import"/>
    <n v="20"/>
    <m/>
  </r>
  <r>
    <n v="541"/>
    <x v="512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n v="8608"/>
    <m/>
    <s v="Asahan 8608"/>
    <s v="Import C6"/>
    <n v="120"/>
    <s v="PCS"/>
    <s v="Import"/>
    <n v="3"/>
    <m/>
  </r>
  <r>
    <n v="542"/>
    <x v="513"/>
    <s v="1921116-8"/>
    <s v="Pencil"/>
    <n v="960"/>
    <n v="26"/>
    <m/>
    <s v="C6"/>
    <n v="27"/>
    <n v="26"/>
    <n v="-1"/>
    <n v="26"/>
    <m/>
    <s v=""/>
    <n v="26"/>
    <m/>
    <s v=""/>
    <n v="26"/>
    <m/>
    <s v=""/>
    <n v="26"/>
    <m/>
    <m/>
    <s v=""/>
    <n v="26"/>
    <s v="Pensil"/>
    <s v="1921116-8"/>
    <m/>
    <s v="Pensil 1921116-8"/>
    <s v="Import C6"/>
    <n v="960"/>
    <s v="PCS"/>
    <s v="Import"/>
    <n v="26"/>
    <m/>
  </r>
  <r>
    <n v="543"/>
    <x v="514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  <s v="Garisan"/>
    <s v="ZX-022"/>
    <m/>
    <s v="Garisan ZX-022"/>
    <s v="Import C6"/>
    <n v="1000"/>
    <s v="PCS"/>
    <s v="Import"/>
    <n v="2"/>
    <m/>
  </r>
  <r>
    <n v="544"/>
    <x v="515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  <s v="Garisan"/>
    <s v="ZX-018"/>
    <m/>
    <s v="Garisan ZX-018"/>
    <s v="Import C6"/>
    <n v="1000"/>
    <s v="PCS"/>
    <s v="Import"/>
    <n v="1"/>
    <m/>
  </r>
  <r>
    <n v="545"/>
    <x v="1"/>
    <s v="1840-L tg"/>
    <s v="Pocket"/>
    <n v="480"/>
    <n v="0"/>
    <m/>
    <s v="C6"/>
    <n v="1"/>
    <n v="0"/>
    <n v="-1"/>
    <n v="0"/>
    <m/>
    <s v=""/>
    <n v="0"/>
    <m/>
    <s v=""/>
    <n v="0"/>
    <m/>
    <s v=""/>
    <n v="0"/>
    <m/>
    <m/>
    <s v=""/>
    <n v="0"/>
    <s v="Pocket"/>
    <s v="1840-L "/>
    <s v="(Tanggung)"/>
    <s v="Pocket 1840-L  (Tanggung)"/>
    <s v="Import C6"/>
    <n v="480"/>
    <s v="PCS"/>
    <s v="Import"/>
    <n v="0"/>
    <m/>
  </r>
  <r>
    <n v="546"/>
    <x v="516"/>
    <s v="1839-L tg"/>
    <s v="Pocket"/>
    <n v="480"/>
    <n v="1"/>
    <m/>
    <s v="C6"/>
    <n v="2"/>
    <n v="1"/>
    <n v="-1"/>
    <n v="1"/>
    <m/>
    <s v=""/>
    <n v="1"/>
    <m/>
    <s v=""/>
    <n v="1"/>
    <m/>
    <s v=""/>
    <n v="1"/>
    <m/>
    <m/>
    <s v=""/>
    <n v="1"/>
    <s v="Pocket"/>
    <s v="1839-L "/>
    <s v="(Tanggung)"/>
    <s v="Pocket 1839-L  (Tanggung)"/>
    <s v="Import C6"/>
    <n v="480"/>
    <s v="PCS"/>
    <s v="Import"/>
    <n v="1"/>
    <m/>
  </r>
  <r>
    <n v="547"/>
    <x v="517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8-L"/>
    <s v="(Tanggung Glitter)"/>
    <s v="Pocket 1838-L (Tanggung Glitter)"/>
    <s v="Import C6"/>
    <n v="480"/>
    <s v="PCS"/>
    <s v="Import"/>
    <n v="2"/>
    <m/>
  </r>
  <r>
    <n v="548"/>
    <x v="518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L"/>
    <s v="(Tanggung Timbul Glitter)"/>
    <s v="Pocket 2850-L (Tanggung Timbul Glitter)"/>
    <s v="Import C6"/>
    <n v="480"/>
    <s v="PCS"/>
    <s v="Import"/>
    <n v="2"/>
    <m/>
  </r>
  <r>
    <n v="549"/>
    <x v="519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7-L"/>
    <s v="(Tanggung)"/>
    <s v="Pocket 1847-L (Tanggung)"/>
    <s v="Import C6"/>
    <n v="480"/>
    <s v="PCS"/>
    <s v="Import"/>
    <n v="1"/>
    <m/>
  </r>
  <r>
    <n v="550"/>
    <x v="520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6-L"/>
    <s v="(Tanggung)"/>
    <s v="Pocket 1846-L (Tanggung)"/>
    <s v="Import C6"/>
    <n v="480"/>
    <s v="PCS"/>
    <s v="Import"/>
    <n v="1"/>
    <m/>
  </r>
  <r>
    <n v="551"/>
    <x v="521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L"/>
    <s v="(Tanggung)"/>
    <s v="Pocket 1854-L (Tanggung)"/>
    <s v="Import C6"/>
    <n v="480"/>
    <s v="PCS"/>
    <s v="Import"/>
    <n v="1"/>
    <m/>
  </r>
  <r>
    <n v="552"/>
    <x v="522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38-XL "/>
    <s v="(Besar Glitter)"/>
    <s v="Pocket 1838-XL  (Besar Glitter)"/>
    <s v="Import C6"/>
    <n v="360"/>
    <s v="PCS"/>
    <s v="Import"/>
    <n v="1"/>
    <m/>
  </r>
  <r>
    <n v="553"/>
    <x v="523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XL"/>
    <s v="(Besar Glitter)"/>
    <s v="Pocket 2850-XL (Besar Glitter)"/>
    <s v="Import C6"/>
    <n v="360"/>
    <s v="PCS"/>
    <s v="Import"/>
    <n v="2"/>
    <m/>
  </r>
  <r>
    <n v="554"/>
    <x v="524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XL"/>
    <s v="(Besar)"/>
    <s v="Pocket 1854-XL (Besar)"/>
    <s v="Import C6"/>
    <n v="360"/>
    <s v="PCS"/>
    <s v="Import"/>
    <n v="1"/>
    <m/>
  </r>
  <r>
    <n v="555"/>
    <x v="525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1820"/>
    <m/>
    <s v="Garisan 1820"/>
    <s v="Import C6"/>
    <n v="480"/>
    <s v="PCS"/>
    <s v="Import"/>
    <n v="3"/>
    <m/>
  </r>
  <r>
    <n v="556"/>
    <x v="526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0"/>
    <m/>
    <s v="Garisan 2030"/>
    <s v="Import C6"/>
    <n v="288"/>
    <s v="PCS"/>
    <s v="Import"/>
    <n v="4"/>
    <m/>
  </r>
  <r>
    <n v="557"/>
    <x v="527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2"/>
    <m/>
    <s v="Garisan 2032"/>
    <s v="Import C6"/>
    <n v="144"/>
    <s v="PCS"/>
    <s v="Import"/>
    <n v="4"/>
    <m/>
  </r>
  <r>
    <n v="558"/>
    <x v="528"/>
    <n v="1890"/>
    <s v="Ruler"/>
    <n v="480"/>
    <n v="3"/>
    <m/>
    <s v="C6"/>
    <n v="4"/>
    <n v="3"/>
    <n v="-1"/>
    <n v="3"/>
    <m/>
    <s v=""/>
    <n v="3"/>
    <m/>
    <s v=""/>
    <n v="3"/>
    <m/>
    <s v=""/>
    <n v="3"/>
    <m/>
    <m/>
    <s v=""/>
    <n v="3"/>
    <s v="Garisan"/>
    <n v="1890"/>
    <m/>
    <s v="Garisan 1890"/>
    <s v="Import C6"/>
    <n v="480"/>
    <s v="PCS"/>
    <s v="Import"/>
    <n v="3"/>
    <m/>
  </r>
  <r>
    <n v="559"/>
    <x v="529"/>
    <n v="2540"/>
    <s v="Ruler"/>
    <n v="480"/>
    <n v="3"/>
    <m/>
    <s v="C6"/>
    <n v="4"/>
    <n v="3"/>
    <n v="-1"/>
    <n v="3"/>
    <m/>
    <s v=""/>
    <n v="3"/>
    <m/>
    <s v=""/>
    <n v="3"/>
    <m/>
    <s v=""/>
    <n v="3"/>
    <m/>
    <m/>
    <s v=""/>
    <n v="3"/>
    <s v="Garisan"/>
    <n v="2540"/>
    <m/>
    <s v="Garisan 2540"/>
    <s v="Import C6"/>
    <n v="480"/>
    <s v="PCS"/>
    <s v="Import"/>
    <n v="3"/>
    <m/>
  </r>
  <r>
    <n v="560"/>
    <x v="530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6"/>
    <m/>
    <s v="Garisan 1896"/>
    <s v="Import C6"/>
    <n v="480"/>
    <s v="PCS"/>
    <s v="Import"/>
    <n v="4"/>
    <m/>
  </r>
  <r>
    <n v="561"/>
    <x v="531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8418"/>
    <m/>
    <s v="Garisan 8418"/>
    <s v="Import C6"/>
    <n v="480"/>
    <s v="PCS"/>
    <s v="Import"/>
    <n v="3"/>
    <m/>
  </r>
  <r>
    <n v="562"/>
    <x v="53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8"/>
    <m/>
    <s v="Garisan 9443-18"/>
    <s v="Import C6"/>
    <n v="480"/>
    <s v="PCS"/>
    <s v="Import"/>
    <n v="4"/>
    <m/>
  </r>
  <r>
    <n v="563"/>
    <x v="53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7"/>
    <m/>
    <s v="Garisan 9443-17"/>
    <s v="Import C6"/>
    <n v="480"/>
    <s v="PCS"/>
    <s v="Import"/>
    <n v="4"/>
    <m/>
  </r>
  <r>
    <n v="564"/>
    <x v="534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443"/>
    <m/>
    <s v="Garisan 9443"/>
    <s v="Import C6"/>
    <n v="480"/>
    <s v="PCS"/>
    <s v="Import"/>
    <n v="4"/>
    <m/>
  </r>
  <r>
    <n v="565"/>
    <x v="535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5"/>
    <m/>
    <s v="Garisan 1895"/>
    <s v="Import C6"/>
    <n v="480"/>
    <s v="PCS"/>
    <s v="Import"/>
    <n v="4"/>
    <m/>
  </r>
  <r>
    <n v="566"/>
    <x v="536"/>
    <s v="050"/>
    <s v="Ruler (Sablon)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050"/>
    <s v="(Sablon)"/>
    <s v="Garisan 050 (Sablon)"/>
    <s v="Import C6"/>
    <n v="480"/>
    <s v="PCS"/>
    <s v="Import"/>
    <n v="4"/>
    <m/>
  </r>
  <r>
    <n v="567"/>
    <x v="537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  <s v="Garisan"/>
    <s v="2-25100-3"/>
    <m/>
    <s v="Garisan 2-25100-3"/>
    <s v="Import C6"/>
    <n v="120"/>
    <s v="PCS"/>
    <s v="Import"/>
    <n v="10"/>
    <m/>
  </r>
  <r>
    <n v="568"/>
    <x v="538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5"/>
    <m/>
    <s v="Garisan 95"/>
    <s v="Import C6"/>
    <n v="480"/>
    <s v="PCS"/>
    <s v="Import"/>
    <n v="4"/>
    <m/>
  </r>
  <r>
    <n v="569"/>
    <x v="539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s v="030-3"/>
    <m/>
    <s v="Garisan 030-3"/>
    <s v="Import C6"/>
    <n v="288"/>
    <s v="PCS"/>
    <s v="Import"/>
    <n v="3"/>
    <m/>
  </r>
  <r>
    <n v="570"/>
    <x v="1"/>
    <s v="B1019（A5）"/>
    <s v="Note Book (BN)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1019"/>
    <s v="(BN) (A5)"/>
    <s v="NoteBook B1019 (BN) (A5)"/>
    <s v="Import C6"/>
    <n v="96"/>
    <s v="PCS"/>
    <s v="Import"/>
    <n v="0"/>
    <m/>
  </r>
  <r>
    <n v="571"/>
    <x v="540"/>
    <s v="B078（B5）"/>
    <s v="Note Book"/>
    <n v="72"/>
    <n v="5"/>
    <m/>
    <s v="C6"/>
    <n v="5"/>
    <m/>
    <s v=""/>
    <n v="5"/>
    <m/>
    <s v=""/>
    <n v="5"/>
    <m/>
    <s v=""/>
    <n v="5"/>
    <m/>
    <s v=""/>
    <n v="5"/>
    <m/>
    <m/>
    <s v=""/>
    <n v="5"/>
    <s v="NoteBook"/>
    <s v="B078"/>
    <s v="(B5）"/>
    <s v="NoteBook B078 (B5）"/>
    <s v="Import C6"/>
    <n v="72"/>
    <s v="PCS"/>
    <s v="Import"/>
    <n v="5"/>
    <m/>
  </r>
  <r>
    <n v="572"/>
    <x v="541"/>
    <s v="B0217（B5）"/>
    <s v="Note Book"/>
    <n v="72"/>
    <n v="1"/>
    <m/>
    <s v="C6"/>
    <n v="1"/>
    <m/>
    <s v=""/>
    <n v="1"/>
    <m/>
    <s v=""/>
    <n v="1"/>
    <m/>
    <s v=""/>
    <n v="1"/>
    <m/>
    <s v=""/>
    <n v="1"/>
    <m/>
    <m/>
    <s v=""/>
    <n v="1"/>
    <s v="NoteBook"/>
    <s v="B0217"/>
    <s v="(B5）"/>
    <s v="NoteBook B0217 (B5）"/>
    <s v="Import C6"/>
    <n v="72"/>
    <s v="PCS"/>
    <s v="Import"/>
    <n v="1"/>
    <m/>
  </r>
  <r>
    <n v="573"/>
    <x v="542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  <s v="Kuas"/>
    <s v="21839-4S"/>
    <m/>
    <s v="Kuas 21839-4S"/>
    <s v="Import C6"/>
    <n v="600"/>
    <s v="PCS"/>
    <s v="Import"/>
    <n v="5"/>
    <m/>
  </r>
  <r>
    <n v="574"/>
    <x v="543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"/>
    <m/>
    <s v="Kuas 251-1"/>
    <s v="Import C6"/>
    <n v="3600"/>
    <s v="PCS"/>
    <s v="Import"/>
    <n v="2"/>
    <m/>
  </r>
  <r>
    <n v="575"/>
    <x v="544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5"/>
    <m/>
    <s v="Kuas 251-5"/>
    <s v="Import C6"/>
    <n v="3600"/>
    <s v="PCS"/>
    <s v="Import"/>
    <n v="1"/>
    <m/>
  </r>
  <r>
    <n v="576"/>
    <x v="545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7"/>
    <m/>
    <s v="Kuas 251-7"/>
    <s v="Import C6"/>
    <n v="3600"/>
    <s v="PCS"/>
    <s v="Import"/>
    <n v="2"/>
    <m/>
  </r>
  <r>
    <n v="577"/>
    <x v="546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8"/>
    <m/>
    <s v="Kuas 251-8"/>
    <s v="Import C6"/>
    <n v="3600"/>
    <s v="PCS"/>
    <s v="Import"/>
    <n v="2"/>
    <m/>
  </r>
  <r>
    <n v="578"/>
    <x v="547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251-9"/>
    <m/>
    <s v="Kuas 251-9"/>
    <s v="Import C6"/>
    <n v="3600"/>
    <s v="PCS"/>
    <s v="Import"/>
    <n v="3"/>
    <m/>
  </r>
  <r>
    <n v="579"/>
    <x v="548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10"/>
    <m/>
    <s v="Kuas 251-10"/>
    <s v="Import C6"/>
    <n v="1800"/>
    <s v="PCS"/>
    <s v="Import"/>
    <n v="1"/>
    <m/>
  </r>
  <r>
    <n v="580"/>
    <x v="549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1"/>
    <m/>
    <s v="Kuas 251-11"/>
    <s v="Import C6"/>
    <n v="1800"/>
    <s v="PCS"/>
    <s v="Import"/>
    <n v="2"/>
    <m/>
  </r>
  <r>
    <n v="581"/>
    <x v="550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  <s v="Kuas"/>
    <s v="251-12"/>
    <m/>
    <s v="Kuas 251-12"/>
    <s v="Import C6"/>
    <n v="1800"/>
    <s v="PCS"/>
    <s v="Import"/>
    <n v="11"/>
    <m/>
  </r>
  <r>
    <n v="582"/>
    <x v="551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Y2"/>
    <m/>
    <s v="Kuas Y2"/>
    <s v="Import C6"/>
    <n v="2400"/>
    <s v="PCS"/>
    <s v="Import"/>
    <n v="2"/>
    <m/>
  </r>
  <r>
    <n v="583"/>
    <x v="552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4"/>
    <m/>
    <s v="Kuas Y4"/>
    <s v="Import C6"/>
    <n v="2400"/>
    <s v="PCS"/>
    <s v="Import"/>
    <n v="3"/>
    <m/>
  </r>
  <r>
    <n v="584"/>
    <x v="553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5"/>
    <m/>
    <s v="Kuas Y5"/>
    <s v="Import C6"/>
    <n v="2400"/>
    <s v="PCS"/>
    <s v="Import"/>
    <n v="3"/>
    <m/>
  </r>
  <r>
    <n v="585"/>
    <x v="554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6"/>
    <m/>
    <s v="Kuas Y6"/>
    <s v="Import C6"/>
    <n v="2400"/>
    <s v="PCS"/>
    <s v="Import"/>
    <n v="3"/>
    <m/>
  </r>
  <r>
    <n v="586"/>
    <x v="555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7"/>
    <m/>
    <s v="Kuas Y7"/>
    <s v="Import C6"/>
    <n v="1800"/>
    <s v="PCS"/>
    <s v="Import"/>
    <n v="3"/>
    <m/>
  </r>
  <r>
    <n v="587"/>
    <x v="556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  <s v="Kuas"/>
    <s v="Y8"/>
    <m/>
    <s v="Kuas Y8"/>
    <s v="Import C6"/>
    <n v="1800"/>
    <s v="PCS"/>
    <s v="Import"/>
    <n v="4"/>
    <m/>
  </r>
  <r>
    <n v="588"/>
    <x v="557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9"/>
    <m/>
    <s v="Kuas Y9"/>
    <s v="Import C6"/>
    <n v="1800"/>
    <s v="PCS"/>
    <s v="Import"/>
    <n v="3"/>
    <m/>
  </r>
  <r>
    <n v="589"/>
    <x v="558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Y12"/>
    <m/>
    <s v="Kuas Y12"/>
    <s v="Import C6"/>
    <n v="1800"/>
    <s v="PCS"/>
    <s v="Import"/>
    <n v="1"/>
    <m/>
  </r>
  <r>
    <n v="590"/>
    <x v="559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1"/>
    <m/>
    <s v="Kuas B-1"/>
    <s v="Import C6"/>
    <n v="2400"/>
    <s v="PCS"/>
    <s v="Import"/>
    <n v="3"/>
    <m/>
  </r>
  <r>
    <n v="591"/>
    <x v="560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2"/>
    <m/>
    <s v="Kuas B-2"/>
    <s v="Import C6"/>
    <n v="2400"/>
    <s v="PCS"/>
    <s v="Import"/>
    <n v="2"/>
    <m/>
  </r>
  <r>
    <n v="592"/>
    <x v="561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5"/>
    <m/>
    <s v="Kuas B-5"/>
    <s v="Import C6"/>
    <n v="2400"/>
    <s v="PCS"/>
    <s v="Import"/>
    <n v="3"/>
    <m/>
  </r>
  <r>
    <n v="593"/>
    <x v="562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7"/>
    <m/>
    <s v="Kuas B-7"/>
    <s v="Import C6"/>
    <n v="1800"/>
    <s v="PCS"/>
    <s v="Import"/>
    <n v="3"/>
    <m/>
  </r>
  <r>
    <n v="594"/>
    <x v="563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8"/>
    <m/>
    <s v="Kuas B-8"/>
    <s v="Import C6"/>
    <n v="1800"/>
    <s v="PCS"/>
    <s v="Import"/>
    <n v="2"/>
    <m/>
  </r>
  <r>
    <n v="595"/>
    <x v="564"/>
    <n v="8075"/>
    <s v="Magnet"/>
    <n v="24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n v="8075"/>
    <m/>
    <s v="Magnet 8075"/>
    <s v="Import C6"/>
    <n v="240"/>
    <s v="PCS"/>
    <s v="Import"/>
    <n v="3"/>
    <m/>
  </r>
  <r>
    <n v="596"/>
    <x v="565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  <s v="Magnet"/>
    <s v="006"/>
    <m/>
    <s v="Magnet 006"/>
    <s v="Import C6"/>
    <n v="240"/>
    <s v="PCS"/>
    <s v="Import"/>
    <n v="4"/>
    <m/>
  </r>
  <r>
    <n v="597"/>
    <x v="566"/>
    <s v="XD-61"/>
    <s v="Magnet"/>
    <n v="32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s v="XD-61"/>
    <m/>
    <s v="Magnet XD-61"/>
    <s v="Import C6"/>
    <n v="320"/>
    <s v="PCS"/>
    <s v="Import"/>
    <n v="3"/>
    <m/>
  </r>
  <r>
    <n v="598"/>
    <x v="567"/>
    <s v="009"/>
    <s v="Magnet"/>
    <n v="240"/>
    <n v="5"/>
    <m/>
    <s v="C6"/>
    <n v="5"/>
    <m/>
    <s v=""/>
    <n v="5"/>
    <m/>
    <s v=""/>
    <n v="5"/>
    <m/>
    <s v=""/>
    <n v="5"/>
    <m/>
    <s v=""/>
    <n v="5"/>
    <m/>
    <m/>
    <s v=""/>
    <n v="5"/>
    <s v="Magnet"/>
    <s v="009"/>
    <m/>
    <s v="Magnet 009"/>
    <s v="Import C6"/>
    <n v="240"/>
    <s v="PCS"/>
    <s v="Import"/>
    <n v="5"/>
    <m/>
  </r>
  <r>
    <n v="599"/>
    <x v="568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  <s v="Tape"/>
    <n v="451800"/>
    <m/>
    <s v="Tape 451800"/>
    <s v="Import C6"/>
    <n v="20"/>
    <s v="PCS"/>
    <s v="Import"/>
    <n v="4"/>
    <m/>
  </r>
  <r>
    <n v="600"/>
    <x v="1"/>
    <s v="T-1"/>
    <s v="Tube"/>
    <n v="250"/>
    <n v="0"/>
    <m/>
    <s v="C6"/>
    <n v="4"/>
    <n v="0"/>
    <n v="-4"/>
    <n v="0"/>
    <m/>
    <s v=""/>
    <n v="0"/>
    <m/>
    <s v=""/>
    <n v="0"/>
    <m/>
    <s v=""/>
    <n v="0"/>
    <m/>
    <m/>
    <s v=""/>
    <n v="0"/>
    <s v="Tube"/>
    <s v="T-1"/>
    <m/>
    <s v="Tube T-1"/>
    <s v="Import C6"/>
    <n v="250"/>
    <s v="PCS"/>
    <s v="Import"/>
    <n v="0"/>
    <m/>
  </r>
  <r>
    <n v="601"/>
    <x v="569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  <s v="Asahan"/>
    <s v="TY808"/>
    <m/>
    <s v="Asahan TY808"/>
    <s v="Import C7"/>
    <n v="4320"/>
    <s v="PCS"/>
    <s v="Import"/>
    <n v="3"/>
    <m/>
  </r>
  <r>
    <n v="602"/>
    <x v="570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  <s v="Pensil Case"/>
    <s v="SH-02"/>
    <m/>
    <s v="Pensil Case SH-02"/>
    <s v="Import C7"/>
    <n v="432"/>
    <s v="PCS"/>
    <s v="Import"/>
    <n v="13"/>
    <m/>
  </r>
  <r>
    <n v="603"/>
    <x v="571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  <s v="Pensil Case"/>
    <s v="SH-8701"/>
    <m/>
    <s v="Pensil Case SH-8701"/>
    <s v="Import C7"/>
    <n v="288"/>
    <s v="PCS"/>
    <s v="Import"/>
    <n v="5"/>
    <m/>
  </r>
  <r>
    <n v="604"/>
    <x v="572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2"/>
    <m/>
    <s v="Pensil Case SH-8702"/>
    <s v="Import C7"/>
    <n v="288"/>
    <s v="PCS"/>
    <s v="Import"/>
    <n v="2"/>
    <m/>
  </r>
  <r>
    <n v="605"/>
    <x v="573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  <s v="Pensil Case"/>
    <s v="SH-8703"/>
    <m/>
    <s v="Pensil Case SH-8703"/>
    <s v="Import C7"/>
    <n v="288"/>
    <s v="PCS"/>
    <s v="Import"/>
    <n v="1"/>
    <m/>
  </r>
  <r>
    <n v="606"/>
    <x v="574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4"/>
    <m/>
    <s v="Pensil Case SH-8704"/>
    <s v="Import C7"/>
    <n v="288"/>
    <s v="PCS"/>
    <s v="Import"/>
    <n v="2"/>
    <m/>
  </r>
  <r>
    <n v="607"/>
    <x v="575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  <s v="Pensil Case"/>
    <s v="SH-8705"/>
    <m/>
    <s v="Pensil Case SH-8705"/>
    <s v="Import C7"/>
    <n v="288"/>
    <s v="PCS"/>
    <s v="Import"/>
    <n v="3"/>
    <m/>
  </r>
  <r>
    <n v="608"/>
    <x v="576"/>
    <s v="830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0"/>
    <s v="+ Stip"/>
    <s v="Gel Pen 830 + Stip"/>
    <s v="Import C7"/>
    <n v="2304"/>
    <s v="PCS"/>
    <s v="Import"/>
    <n v="5"/>
    <m/>
  </r>
  <r>
    <n v="609"/>
    <x v="577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  <s v="Gel Pen"/>
    <n v="832"/>
    <s v="+ Stip"/>
    <s v="Gel Pen 832 + Stip"/>
    <s v="Import C7"/>
    <n v="2304"/>
    <s v="PCS"/>
    <s v="Import"/>
    <n v="1"/>
    <m/>
  </r>
  <r>
    <n v="610"/>
    <x v="578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5"/>
    <s v="+ Stip"/>
    <s v="Gel Pen 835 + Stip"/>
    <s v="Import C7"/>
    <n v="2304"/>
    <s v="PCS"/>
    <s v="Import"/>
    <n v="5"/>
    <m/>
  </r>
  <r>
    <n v="611"/>
    <x v="579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37"/>
    <s v="+ Stip"/>
    <s v="Gel Pen 837 + Stip"/>
    <s v="Import C7"/>
    <n v="2304"/>
    <s v="PCS"/>
    <s v="Import"/>
    <n v="6"/>
    <m/>
  </r>
  <r>
    <n v="612"/>
    <x v="580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1"/>
    <s v="+ Stip"/>
    <s v="Gel Pen 8801 + Stip"/>
    <s v="Import C7"/>
    <n v="2304"/>
    <s v="PCS"/>
    <s v="Import"/>
    <n v="4"/>
    <m/>
  </r>
  <r>
    <n v="613"/>
    <x v="581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3"/>
    <s v="+ Stip"/>
    <s v="Gel Pen 8803 + Stip"/>
    <s v="Import C7"/>
    <n v="2304"/>
    <s v="PCS"/>
    <s v="Import"/>
    <n v="5"/>
    <m/>
  </r>
  <r>
    <n v="614"/>
    <x v="582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5"/>
    <s v="+ Stip"/>
    <s v="Gel Pen 8805 + Stip"/>
    <s v="Import C7"/>
    <n v="2304"/>
    <s v="PCS"/>
    <s v="Import"/>
    <n v="4"/>
    <m/>
  </r>
  <r>
    <n v="615"/>
    <x v="583"/>
    <s v="8807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7"/>
    <s v="+ Stip"/>
    <s v="Gel Pen 8807 + Stip"/>
    <s v="Import C7"/>
    <n v="2304"/>
    <s v="PCS"/>
    <s v="Import"/>
    <n v="5"/>
    <m/>
  </r>
  <r>
    <n v="616"/>
    <x v="584"/>
    <s v="DT-612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s v="DT-612"/>
    <m/>
    <s v="Gel Pen DT-612"/>
    <s v="Import C7"/>
    <n v="2304"/>
    <s v="PCS"/>
    <s v="Import"/>
    <n v="4"/>
    <m/>
  </r>
  <r>
    <n v="617"/>
    <x v="585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1"/>
    <m/>
    <s v="Gel Pen 8801"/>
    <s v="Import C7"/>
    <n v="2304"/>
    <s v="PCS"/>
    <s v="Import"/>
    <n v="6"/>
    <m/>
  </r>
  <r>
    <n v="618"/>
    <x v="586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  <s v="Gel Pen"/>
    <n v="8803"/>
    <m/>
    <s v="Gel Pen 8803"/>
    <s v="Import C7"/>
    <n v="2304"/>
    <s v="PCS"/>
    <s v="Import"/>
    <n v="2"/>
    <m/>
  </r>
  <r>
    <n v="619"/>
    <x v="587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5"/>
    <m/>
    <s v="Gel Pen 8805"/>
    <s v="Import C7"/>
    <n v="2304"/>
    <s v="PCS"/>
    <s v="Import"/>
    <n v="5"/>
    <m/>
  </r>
  <r>
    <n v="620"/>
    <x v="588"/>
    <n v="8807"/>
    <s v="Gel Pen"/>
    <n v="2304"/>
    <n v="3"/>
    <m/>
    <s v="C7"/>
    <n v="3"/>
    <m/>
    <s v=""/>
    <n v="3"/>
    <m/>
    <s v=""/>
    <n v="3"/>
    <m/>
    <s v=""/>
    <n v="3"/>
    <m/>
    <s v=""/>
    <n v="3"/>
    <m/>
    <m/>
    <s v=""/>
    <n v="3"/>
    <s v="Gel Pen"/>
    <n v="8807"/>
    <m/>
    <s v="Gel Pen 8807"/>
    <s v="Import C7"/>
    <n v="2304"/>
    <s v="PCS"/>
    <s v="Import"/>
    <n v="3"/>
    <m/>
  </r>
  <r>
    <n v="621"/>
    <x v="589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n v="16337"/>
    <m/>
    <s v="Gunting 16337"/>
    <s v="Import C7"/>
    <n v="240"/>
    <s v="PCS"/>
    <s v="Import"/>
    <n v="3"/>
    <m/>
  </r>
  <r>
    <n v="622"/>
    <x v="590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109"/>
    <m/>
    <s v="Gunting DS-109"/>
    <s v="Import C7"/>
    <n v="240"/>
    <s v="PCS"/>
    <s v="Import"/>
    <n v="3"/>
    <m/>
  </r>
  <r>
    <n v="623"/>
    <x v="591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  <s v="Gunting"/>
    <s v="9002A"/>
    <m/>
    <s v="Gunting 9002A"/>
    <s v="Import C7"/>
    <n v="360"/>
    <s v="PCS"/>
    <s v="Import"/>
    <n v="4"/>
    <m/>
  </r>
  <r>
    <n v="624"/>
    <x v="592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9008"/>
    <m/>
    <s v="Gunting DS-9008"/>
    <s v="Import C7"/>
    <n v="240"/>
    <s v="PCS"/>
    <s v="Import"/>
    <n v="3"/>
    <m/>
  </r>
  <r>
    <n v="625"/>
    <x v="593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203-8"/>
    <m/>
    <s v="Gunting DS-203-8"/>
    <s v="Import C7"/>
    <n v="240"/>
    <s v="PCS"/>
    <s v="Import"/>
    <n v="3"/>
    <m/>
  </r>
  <r>
    <n v="626"/>
    <x v="594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CL-6015"/>
    <m/>
    <s v="Gunting CL-6015"/>
    <s v="Import C7"/>
    <n v="240"/>
    <s v="PCS"/>
    <s v="Import"/>
    <n v="3"/>
    <m/>
  </r>
  <r>
    <n v="627"/>
    <x v="595"/>
    <s v="SB-8877"/>
    <s v="Book end"/>
    <n v="48"/>
    <n v="31"/>
    <m/>
    <s v="C7"/>
    <n v="31"/>
    <m/>
    <s v=""/>
    <n v="31"/>
    <m/>
    <s v=""/>
    <n v="31"/>
    <m/>
    <s v=""/>
    <n v="31"/>
    <m/>
    <s v=""/>
    <n v="31"/>
    <m/>
    <m/>
    <s v=""/>
    <n v="31"/>
    <s v="Book end"/>
    <s v="SB-8877"/>
    <m/>
    <s v="Book end SB-8877"/>
    <s v="Import C7"/>
    <n v="48"/>
    <s v="PCS"/>
    <s v="Import"/>
    <n v="31"/>
    <m/>
  </r>
  <r>
    <n v="628"/>
    <x v="596"/>
    <s v="SB-8899"/>
    <s v="Book end"/>
    <n v="48"/>
    <n v="29"/>
    <m/>
    <s v="C7"/>
    <n v="29"/>
    <m/>
    <s v=""/>
    <n v="29"/>
    <m/>
    <s v=""/>
    <n v="29"/>
    <m/>
    <s v=""/>
    <n v="29"/>
    <m/>
    <s v=""/>
    <n v="29"/>
    <m/>
    <m/>
    <s v=""/>
    <n v="29"/>
    <s v="Book end"/>
    <s v="SB-8899"/>
    <m/>
    <s v="Book end SB-8899"/>
    <s v="Import C7"/>
    <n v="48"/>
    <s v="PCS"/>
    <s v="Import"/>
    <n v="29"/>
    <m/>
  </r>
  <r>
    <n v="629"/>
    <x v="597"/>
    <s v="003"/>
    <s v="Magnet"/>
    <n v="24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003"/>
    <m/>
    <s v="Magnet 003"/>
    <s v="Import C7"/>
    <n v="240"/>
    <s v="PCS"/>
    <s v="Import"/>
    <n v="1"/>
    <m/>
  </r>
  <r>
    <n v="630"/>
    <x v="1"/>
    <s v="8016"/>
    <s v="Magnet"/>
    <n v="240"/>
    <n v="0"/>
    <m/>
    <s v="C7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"/>
    <s v="Import C7"/>
    <n v="240"/>
    <s v="PCS"/>
    <s v="Import"/>
    <n v="0"/>
    <m/>
  </r>
  <r>
    <n v="631"/>
    <x v="598"/>
    <s v="025 (034)"/>
    <s v="Magnet"/>
    <n v="800"/>
    <n v="6"/>
    <m/>
    <s v="C7"/>
    <n v="7"/>
    <m/>
    <s v=""/>
    <n v="7"/>
    <n v="6"/>
    <n v="-1"/>
    <n v="6"/>
    <m/>
    <s v=""/>
    <n v="6"/>
    <m/>
    <s v=""/>
    <n v="6"/>
    <m/>
    <m/>
    <s v=""/>
    <n v="6"/>
    <s v="Magnet"/>
    <s v="025 (034)"/>
    <m/>
    <s v="Magnet 025 (034)"/>
    <s v="Import C7"/>
    <n v="800"/>
    <s v="PCS"/>
    <s v="Import"/>
    <n v="6"/>
    <m/>
  </r>
  <r>
    <n v="632"/>
    <x v="599"/>
    <s v="8011-6"/>
    <s v="Magnet"/>
    <n v="36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8011-6"/>
    <m/>
    <s v="Magnet 8011-6"/>
    <s v="Import C7"/>
    <n v="360"/>
    <s v="PCS"/>
    <s v="Import"/>
    <n v="1"/>
    <m/>
  </r>
  <r>
    <n v="633"/>
    <x v="1"/>
    <s v="054"/>
    <s v="Magnet"/>
    <n v="480"/>
    <n v="0"/>
    <m/>
    <s v="C7"/>
    <n v="0"/>
    <m/>
    <s v=""/>
    <n v="0"/>
    <m/>
    <s v=""/>
    <n v="0"/>
    <m/>
    <s v=""/>
    <n v="0"/>
    <m/>
    <s v=""/>
    <n v="0"/>
    <m/>
    <m/>
    <s v=""/>
    <n v="0"/>
    <s v="Magnet"/>
    <s v="054"/>
    <m/>
    <s v="Magnet 054"/>
    <s v="Import C7"/>
    <n v="480"/>
    <s v="PCS"/>
    <s v="Import"/>
    <n v="0"/>
    <m/>
  </r>
  <r>
    <n v="634"/>
    <x v="600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005"/>
    <m/>
    <s v="Magnet 005"/>
    <s v="Import C7"/>
    <n v="240"/>
    <s v="PCS"/>
    <s v="Import"/>
    <n v="4"/>
    <m/>
  </r>
  <r>
    <n v="635"/>
    <x v="601"/>
    <s v="8801"/>
    <s v="Magnet"/>
    <n v="120"/>
    <n v="6"/>
    <m/>
    <s v="C7"/>
    <n v="6"/>
    <m/>
    <s v=""/>
    <n v="6"/>
    <m/>
    <s v=""/>
    <n v="6"/>
    <m/>
    <s v=""/>
    <n v="6"/>
    <m/>
    <s v=""/>
    <n v="6"/>
    <m/>
    <m/>
    <s v=""/>
    <n v="6"/>
    <s v="Magnet"/>
    <s v="8801"/>
    <m/>
    <s v="Magnet 8801"/>
    <s v="Import C7"/>
    <n v="120"/>
    <s v="PCS"/>
    <s v="Import"/>
    <n v="6"/>
    <m/>
  </r>
  <r>
    <n v="636"/>
    <x v="602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X3510"/>
    <m/>
    <s v="Magnet X3510"/>
    <s v="Import C7"/>
    <n v="400"/>
    <s v="PCS"/>
    <s v="Import"/>
    <n v="4"/>
    <m/>
  </r>
  <r>
    <n v="637"/>
    <x v="603"/>
    <s v="8076"/>
    <s v="Magnet"/>
    <n v="240"/>
    <n v="2"/>
    <m/>
    <s v="C7"/>
    <n v="2"/>
    <m/>
    <s v=""/>
    <n v="2"/>
    <m/>
    <s v=""/>
    <n v="2"/>
    <m/>
    <s v=""/>
    <n v="2"/>
    <m/>
    <s v=""/>
    <n v="2"/>
    <m/>
    <m/>
    <s v=""/>
    <n v="2"/>
    <s v="Magnet"/>
    <s v="8076"/>
    <m/>
    <s v="Magnet 8076"/>
    <s v="Import C7"/>
    <n v="240"/>
    <s v="PCS"/>
    <s v="Import"/>
    <n v="2"/>
    <m/>
  </r>
  <r>
    <n v="638"/>
    <x v="604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  <s v="Magnet"/>
    <s v="X3006"/>
    <m/>
    <s v="Magnet X3006"/>
    <s v="Import C7"/>
    <n v="800"/>
    <s v="PCS"/>
    <s v="Import"/>
    <n v="3"/>
    <m/>
  </r>
  <r>
    <n v="639"/>
    <x v="605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  <s v="Garisan"/>
    <s v="GB-100"/>
    <m/>
    <s v="Garisan GB-100"/>
    <s v="Import C7"/>
    <n v="120"/>
    <s v="PCS"/>
    <s v="Import"/>
    <n v="1"/>
    <m/>
  </r>
  <r>
    <n v="640"/>
    <x v="606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  <s v="Writing Board"/>
    <s v="6565"/>
    <m/>
    <s v="Writing Board 6565"/>
    <s v="Import C7"/>
    <n v="240"/>
    <s v="PCS"/>
    <s v="Import"/>
    <n v="1"/>
    <m/>
  </r>
  <r>
    <n v="641"/>
    <x v="607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  <s v="Pocket"/>
    <s v="A6"/>
    <m/>
    <s v="Pocket A6"/>
    <s v="Import C7"/>
    <n v="2000"/>
    <s v="PCS"/>
    <s v="Import"/>
    <n v="9"/>
    <m/>
  </r>
  <r>
    <n v="642"/>
    <x v="608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  <s v="Pocket"/>
    <s v="A5"/>
    <m/>
    <s v="Pocket A5"/>
    <s v="Import C7"/>
    <n v="1500"/>
    <s v="PCS"/>
    <s v="Import"/>
    <n v="8"/>
    <m/>
  </r>
  <r>
    <n v="643"/>
    <x v="609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  <s v="Pocket"/>
    <s v="A4"/>
    <m/>
    <s v="Pocket A4"/>
    <s v="Import C7"/>
    <n v="1000"/>
    <s v="PCS"/>
    <s v="Import"/>
    <n v="3"/>
    <m/>
  </r>
  <r>
    <n v="644"/>
    <x v="610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50100-67"/>
    <m/>
    <s v="NoteBook 50100-67"/>
    <s v="Import D1"/>
    <n v="240"/>
    <s v="PCS"/>
    <s v="Import"/>
    <n v="1"/>
    <m/>
  </r>
  <r>
    <n v="645"/>
    <x v="611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18100-62"/>
    <m/>
    <s v="NoteBook 18100-62"/>
    <s v="Import D1"/>
    <n v="120"/>
    <s v="PCS"/>
    <s v="Import"/>
    <n v="1"/>
    <m/>
  </r>
  <r>
    <n v="646"/>
    <x v="1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69"/>
    <m/>
    <s v="NoteBook 25100-69"/>
    <s v="Import D1"/>
    <n v="160"/>
    <s v="PCS"/>
    <s v="Import"/>
    <n v="0"/>
    <m/>
  </r>
  <r>
    <n v="647"/>
    <x v="612"/>
    <s v="28850-68"/>
    <s v="Note Book"/>
    <n v="240"/>
    <n v="4"/>
    <m/>
    <s v="D1"/>
    <n v="4"/>
    <m/>
    <s v=""/>
    <n v="4"/>
    <m/>
    <s v=""/>
    <n v="4"/>
    <m/>
    <s v=""/>
    <n v="4"/>
    <m/>
    <s v=""/>
    <n v="4"/>
    <m/>
    <m/>
    <s v=""/>
    <n v="4"/>
    <s v="NoteBook"/>
    <s v="28850-68"/>
    <m/>
    <s v="NoteBook 28850-68"/>
    <s v="Import D1"/>
    <n v="240"/>
    <s v="PCS"/>
    <s v="Import"/>
    <n v="4"/>
    <m/>
  </r>
  <r>
    <n v="648"/>
    <x v="613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  <s v="Writing Board"/>
    <s v="JQ-666"/>
    <m/>
    <s v="Writing Board JQ-666"/>
    <s v="Import D1"/>
    <n v="384"/>
    <s v="PCS"/>
    <s v="Import"/>
    <n v="7"/>
    <m/>
  </r>
  <r>
    <n v="649"/>
    <x v="614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  <s v="Buku Mewarnai"/>
    <n v="2206"/>
    <m/>
    <s v="Buku Mewarnai 2206"/>
    <s v="Import D1"/>
    <n v="480"/>
    <s v="PCS"/>
    <s v="Import"/>
    <n v="4"/>
    <m/>
  </r>
  <r>
    <n v="650"/>
    <x v="615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  <s v="Buku Mewarnai"/>
    <n v="9901"/>
    <m/>
    <s v="Buku Mewarnai 9901"/>
    <s v="Import D1"/>
    <n v="792"/>
    <s v="PCS"/>
    <s v="Import"/>
    <n v="5"/>
    <m/>
  </r>
  <r>
    <n v="651"/>
    <x v="616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  <s v="Buku Mewarnai"/>
    <n v="9903"/>
    <m/>
    <s v="Buku Mewarnai 9903"/>
    <s v="Import D1"/>
    <n v="792"/>
    <s v="PCS"/>
    <s v="Import"/>
    <n v="2"/>
    <m/>
  </r>
  <r>
    <n v="652"/>
    <x v="617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  <s v="Buku Mewarnai"/>
    <s v="HT-081"/>
    <m/>
    <s v="Buku Mewarnai HT-081"/>
    <s v="Import D1"/>
    <n v="360"/>
    <s v="PCS"/>
    <s v="Import"/>
    <n v="1"/>
    <m/>
  </r>
  <r>
    <n v="653"/>
    <x v="618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NO.9458"/>
    <m/>
    <s v="Tipe-ex Kertas NO.9458"/>
    <s v="Import D1"/>
    <n v="1152"/>
    <s v="PCS"/>
    <s v="Import"/>
    <n v="2"/>
    <m/>
  </r>
  <r>
    <n v="654"/>
    <x v="619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9462"/>
    <m/>
    <s v="Tipe-ex Kertas NO.9462"/>
    <s v="Import D1"/>
    <n v="1152"/>
    <s v="PCS"/>
    <s v="Import"/>
    <n v="3"/>
    <m/>
  </r>
  <r>
    <n v="655"/>
    <x v="620"/>
    <s v="NO.9304"/>
    <s v="Correction Tape"/>
    <n v="864"/>
    <n v="5"/>
    <m/>
    <s v="D1"/>
    <n v="5"/>
    <m/>
    <s v=""/>
    <n v="5"/>
    <m/>
    <s v=""/>
    <n v="5"/>
    <m/>
    <s v=""/>
    <n v="5"/>
    <m/>
    <s v=""/>
    <n v="5"/>
    <m/>
    <m/>
    <s v=""/>
    <n v="5"/>
    <s v="Tipe-ex Kertas"/>
    <s v="NO.9304"/>
    <m/>
    <s v="Tipe-ex Kertas NO.9304"/>
    <s v="Import D1"/>
    <n v="864"/>
    <s v="PCS"/>
    <s v="Import"/>
    <n v="5"/>
    <m/>
  </r>
  <r>
    <n v="656"/>
    <x v="621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40HG"/>
    <m/>
    <s v="Tipe-ex Kertas 91040HG"/>
    <s v="Import D1"/>
    <n v="1152"/>
    <s v="PCS"/>
    <s v="Import"/>
    <n v="2"/>
    <m/>
  </r>
  <r>
    <n v="657"/>
    <x v="622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91038HG"/>
    <m/>
    <s v="Tipe-ex Kertas 91038HG"/>
    <s v="Import D1"/>
    <n v="1152"/>
    <s v="PCS"/>
    <s v="Import"/>
    <n v="3"/>
    <m/>
  </r>
  <r>
    <n v="658"/>
    <x v="623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33HG"/>
    <m/>
    <s v="Tipe-ex Kertas 91033HG"/>
    <s v="Import D1"/>
    <n v="1152"/>
    <s v="PCS"/>
    <s v="Import"/>
    <n v="2"/>
    <m/>
  </r>
  <r>
    <n v="659"/>
    <x v="624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  <s v="Tipe-ex Kertas"/>
    <s v="NO.8539"/>
    <m/>
    <s v="Tipe-ex Kertas NO.8539"/>
    <s v="Import D1"/>
    <n v="576"/>
    <s v="PCS"/>
    <s v="Import"/>
    <n v="1"/>
    <m/>
  </r>
  <r>
    <n v="660"/>
    <x v="625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8527"/>
    <m/>
    <s v="Tipe-ex Kertas NO.8527"/>
    <s v="Import D1"/>
    <n v="576"/>
    <s v="PCS"/>
    <s v="Import"/>
    <n v="3"/>
    <m/>
  </r>
  <r>
    <n v="661"/>
    <x v="626"/>
    <s v="TG3086A"/>
    <s v="Sharpener"/>
    <n v="120"/>
    <n v="15"/>
    <m/>
    <s v="D1"/>
    <n v="15"/>
    <m/>
    <s v=""/>
    <n v="15"/>
    <m/>
    <s v=""/>
    <n v="15"/>
    <m/>
    <s v=""/>
    <n v="15"/>
    <m/>
    <s v=""/>
    <n v="15"/>
    <m/>
    <m/>
    <s v=""/>
    <n v="15"/>
    <s v="Asahan"/>
    <s v="TG3086A"/>
    <m/>
    <s v="Asahan TG3086A"/>
    <s v="Import D1"/>
    <n v="120"/>
    <s v="PCS"/>
    <s v="Import"/>
    <n v="15"/>
    <m/>
  </r>
  <r>
    <n v="662"/>
    <x v="627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  <s v="Asahan"/>
    <s v="TG3695"/>
    <m/>
    <s v="Asahan TG3695"/>
    <s v="Import D1"/>
    <n v="120"/>
    <s v="PCS"/>
    <s v="Import"/>
    <n v="25"/>
    <m/>
  </r>
  <r>
    <n v="663"/>
    <x v="628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  <s v="Asahan"/>
    <n v="655"/>
    <m/>
    <s v="Asahan 655"/>
    <s v="Import D1"/>
    <n v="144"/>
    <s v="PCS"/>
    <s v="Import"/>
    <n v="2"/>
    <m/>
  </r>
  <r>
    <n v="664"/>
    <x v="629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  <s v="Asahan"/>
    <n v="906"/>
    <m/>
    <s v="Asahan 906"/>
    <s v="Import D1"/>
    <n v="120"/>
    <s v="PCS"/>
    <s v="Import"/>
    <n v="13"/>
    <m/>
  </r>
  <r>
    <n v="665"/>
    <x v="630"/>
    <n v="6613"/>
    <s v="Sharpener"/>
    <n v="96"/>
    <n v="21"/>
    <m/>
    <s v="D1"/>
    <n v="21"/>
    <m/>
    <s v=""/>
    <n v="21"/>
    <m/>
    <s v=""/>
    <n v="21"/>
    <m/>
    <s v=""/>
    <n v="21"/>
    <m/>
    <s v=""/>
    <n v="21"/>
    <m/>
    <m/>
    <s v=""/>
    <n v="21"/>
    <s v="Asahan"/>
    <n v="6613"/>
    <m/>
    <s v="Asahan 6613"/>
    <s v="Import D1"/>
    <n v="96"/>
    <s v="PCS"/>
    <s v="Import"/>
    <n v="21"/>
    <m/>
  </r>
  <r>
    <n v="666"/>
    <x v="631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  <s v="Asahan"/>
    <n v="8096"/>
    <m/>
    <s v="Asahan 8096"/>
    <s v="Import D1"/>
    <n v="2592"/>
    <s v="PCS"/>
    <s v="Import"/>
    <n v="9"/>
    <m/>
  </r>
  <r>
    <n v="667"/>
    <x v="632"/>
    <n v="8095"/>
    <s v="Sharpener"/>
    <n v="1728"/>
    <n v="3"/>
    <m/>
    <s v="D1"/>
    <n v="3"/>
    <m/>
    <s v=""/>
    <n v="3"/>
    <m/>
    <s v=""/>
    <n v="3"/>
    <m/>
    <s v=""/>
    <n v="3"/>
    <m/>
    <s v=""/>
    <n v="3"/>
    <m/>
    <m/>
    <s v=""/>
    <n v="3"/>
    <s v="Asahan"/>
    <n v="8095"/>
    <m/>
    <s v="Asahan 8095"/>
    <s v="Import D1"/>
    <n v="1728"/>
    <s v="PCS"/>
    <s v="Import"/>
    <n v="3"/>
    <m/>
  </r>
  <r>
    <n v="668"/>
    <x v="633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  <s v="Pensil Case"/>
    <s v="SH-02"/>
    <m/>
    <s v="Pensil Case SH-02"/>
    <s v="Import D1"/>
    <n v="432"/>
    <s v="PCS"/>
    <s v="Import"/>
    <n v="11"/>
    <m/>
  </r>
  <r>
    <n v="669"/>
    <x v="634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  <s v="Writing Board"/>
    <s v="JQ-666"/>
    <m/>
    <s v="Writing Board JQ-666"/>
    <s v="Import D2"/>
    <n v="384"/>
    <s v="PCS"/>
    <s v="Import"/>
    <n v="9"/>
    <m/>
  </r>
  <r>
    <n v="670"/>
    <x v="635"/>
    <s v="XTQ（333）"/>
    <s v="Sticky"/>
    <n v="1056"/>
    <n v="6"/>
    <m/>
    <s v="D2"/>
    <n v="6"/>
    <m/>
    <s v=""/>
    <n v="6"/>
    <m/>
    <s v=""/>
    <n v="6"/>
    <m/>
    <s v=""/>
    <n v="6"/>
    <m/>
    <s v=""/>
    <n v="6"/>
    <m/>
    <m/>
    <s v=""/>
    <n v="6"/>
    <s v="Sticky"/>
    <s v="XTQ（333）"/>
    <m/>
    <s v="Sticky XTQ（333）"/>
    <s v="Import D2"/>
    <n v="1056"/>
    <s v="PCS"/>
    <s v="Import"/>
    <n v="6"/>
    <m/>
  </r>
  <r>
    <n v="671"/>
    <x v="636"/>
    <s v="1008F"/>
    <s v="Stapler joss"/>
    <n v="48"/>
    <n v="79"/>
    <m/>
    <s v="D2"/>
    <n v="25"/>
    <n v="79"/>
    <n v="54"/>
    <n v="79"/>
    <m/>
    <s v=""/>
    <n v="79"/>
    <m/>
    <s v=""/>
    <n v="79"/>
    <m/>
    <s v=""/>
    <n v="79"/>
    <m/>
    <m/>
    <s v=""/>
    <n v="79"/>
    <s v="Stapler"/>
    <s v="1008F"/>
    <s v="Joss"/>
    <s v="Stapler 1008F Joss"/>
    <s v="Import D2"/>
    <n v="48"/>
    <s v="PCS"/>
    <s v="Import"/>
    <n v="79"/>
    <m/>
  </r>
  <r>
    <n v="672"/>
    <x v="637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  <s v="File"/>
    <s v="BF-19"/>
    <s v="Biru"/>
    <s v="File BF-19 Biru"/>
    <s v="Import D2"/>
    <n v="1500"/>
    <s v="PCS"/>
    <s v="Import"/>
    <n v="24"/>
    <m/>
  </r>
  <r>
    <n v="673"/>
    <x v="638"/>
    <n v="8801"/>
    <s v="Gel Pen "/>
    <n v="2304"/>
    <n v="14"/>
    <m/>
    <s v="D2"/>
    <n v="14"/>
    <m/>
    <s v=""/>
    <n v="14"/>
    <m/>
    <s v=""/>
    <n v="14"/>
    <m/>
    <s v=""/>
    <n v="14"/>
    <m/>
    <s v=""/>
    <n v="14"/>
    <m/>
    <m/>
    <s v=""/>
    <n v="14"/>
    <s v="Gel Pen "/>
    <n v="8801"/>
    <m/>
    <s v="Gel Pen  8801"/>
    <s v="Import D2"/>
    <n v="2304"/>
    <s v="PCS"/>
    <s v="Import"/>
    <n v="14"/>
    <m/>
  </r>
  <r>
    <n v="674"/>
    <x v="639"/>
    <n v="8805"/>
    <s v="Gel Pen "/>
    <n v="2304"/>
    <n v="9"/>
    <m/>
    <s v="D2"/>
    <n v="9"/>
    <m/>
    <s v=""/>
    <n v="9"/>
    <m/>
    <s v=""/>
    <n v="9"/>
    <m/>
    <s v=""/>
    <n v="9"/>
    <m/>
    <s v=""/>
    <n v="9"/>
    <m/>
    <m/>
    <s v=""/>
    <n v="9"/>
    <s v="Gel Pen "/>
    <n v="8805"/>
    <m/>
    <s v="Gel Pen  8805"/>
    <s v="Import D2"/>
    <n v="2304"/>
    <s v="PCS"/>
    <s v="Import"/>
    <n v="9"/>
    <m/>
  </r>
  <r>
    <n v="675"/>
    <x v="640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807"/>
    <m/>
    <s v="Gel Pen  8807"/>
    <s v="Import D2"/>
    <n v="2304"/>
    <s v="PCS"/>
    <s v="Import"/>
    <n v="10"/>
    <m/>
  </r>
  <r>
    <n v="676"/>
    <x v="641"/>
    <n v="925"/>
    <s v="Gel Pen "/>
    <n v="2304"/>
    <n v="7"/>
    <m/>
    <s v="D2"/>
    <n v="7"/>
    <m/>
    <s v=""/>
    <n v="7"/>
    <m/>
    <s v=""/>
    <n v="7"/>
    <m/>
    <s v=""/>
    <n v="7"/>
    <m/>
    <s v=""/>
    <n v="7"/>
    <m/>
    <m/>
    <s v=""/>
    <n v="7"/>
    <s v="Gel Pen "/>
    <n v="925"/>
    <m/>
    <s v="Gel Pen  925"/>
    <s v="Import D2"/>
    <n v="2304"/>
    <s v="PCS"/>
    <s v="Import"/>
    <n v="7"/>
    <m/>
  </r>
  <r>
    <n v="677"/>
    <x v="1"/>
    <n v="6608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8"/>
    <m/>
    <s v="Gel Pen  6608"/>
    <s v="Import D2"/>
    <n v="2304"/>
    <s v="PCS"/>
    <s v="Import"/>
    <n v="0"/>
    <m/>
  </r>
  <r>
    <n v="678"/>
    <x v="642"/>
    <n v="830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0"/>
    <m/>
    <s v="Gel Pen  830"/>
    <s v="Import D2"/>
    <n v="2304"/>
    <s v="PCS"/>
    <s v="Import"/>
    <n v="11"/>
    <m/>
  </r>
  <r>
    <n v="679"/>
    <x v="643"/>
    <n v="832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2"/>
    <m/>
    <s v="Gel Pen  832"/>
    <s v="Import D2"/>
    <n v="2304"/>
    <s v="PCS"/>
    <s v="Import"/>
    <n v="11"/>
    <m/>
  </r>
  <r>
    <n v="680"/>
    <x v="644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5"/>
    <m/>
    <s v="Gel Pen  835"/>
    <s v="Import D2"/>
    <n v="2304"/>
    <s v="PCS"/>
    <s v="Import"/>
    <n v="10"/>
    <m/>
  </r>
  <r>
    <n v="681"/>
    <x v="645"/>
    <n v="83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7"/>
    <m/>
    <s v="Gel Pen  837"/>
    <s v="Import D2"/>
    <n v="2304"/>
    <s v="PCS"/>
    <s v="Import"/>
    <n v="10"/>
    <m/>
  </r>
  <r>
    <n v="682"/>
    <x v="646"/>
    <n v="6605"/>
    <s v="Gel Pen "/>
    <n v="2304"/>
    <n v="4"/>
    <m/>
    <s v="D2"/>
    <n v="4"/>
    <m/>
    <s v=""/>
    <n v="4"/>
    <m/>
    <s v=""/>
    <n v="4"/>
    <m/>
    <s v=""/>
    <n v="4"/>
    <m/>
    <s v=""/>
    <n v="4"/>
    <m/>
    <m/>
    <s v=""/>
    <n v="4"/>
    <s v="Gel Pen "/>
    <n v="6605"/>
    <m/>
    <s v="Gel Pen  6605"/>
    <s v="Import D2"/>
    <n v="2304"/>
    <s v="PCS"/>
    <s v="Import"/>
    <n v="4"/>
    <m/>
  </r>
  <r>
    <n v="683"/>
    <x v="647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  <s v="Pensil Case"/>
    <s v="P-188"/>
    <m/>
    <s v="Pensil Case P-188"/>
    <s v="Import D2"/>
    <n v="160"/>
    <s v="PCS"/>
    <s v="Import"/>
    <n v="8"/>
    <m/>
  </r>
  <r>
    <n v="684"/>
    <x v="648"/>
    <s v="NO.8557"/>
    <s v="Correction Tape"/>
    <n v="576"/>
    <n v="5"/>
    <m/>
    <s v="D2"/>
    <n v="5"/>
    <m/>
    <s v=""/>
    <n v="5"/>
    <m/>
    <s v=""/>
    <n v="5"/>
    <m/>
    <s v=""/>
    <n v="5"/>
    <m/>
    <s v=""/>
    <n v="5"/>
    <m/>
    <m/>
    <s v=""/>
    <n v="5"/>
    <s v="Tipe-ex Kertas"/>
    <s v="NO.8557"/>
    <m/>
    <s v="Tipe-ex Kertas NO.8557"/>
    <s v="Import D2"/>
    <n v="576"/>
    <s v="PCS"/>
    <s v="Import"/>
    <n v="5"/>
    <m/>
  </r>
  <r>
    <n v="685"/>
    <x v="649"/>
    <s v="NO.8546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  <s v="Tipe-ex Kertas"/>
    <s v="NO.8546"/>
    <m/>
    <s v="Tipe-ex Kertas NO.8546"/>
    <s v="Import D2"/>
    <n v="576"/>
    <s v="PCS"/>
    <s v="Import"/>
    <n v="8"/>
    <m/>
  </r>
  <r>
    <n v="686"/>
    <x v="650"/>
    <s v="NO.8527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  <s v="Tipe-ex Kertas"/>
    <s v="NO.8527"/>
    <m/>
    <s v="Tipe-ex Kertas NO.8527"/>
    <s v="Import D2"/>
    <n v="576"/>
    <s v="PCS"/>
    <s v="Import"/>
    <n v="9"/>
    <m/>
  </r>
  <r>
    <n v="687"/>
    <x v="651"/>
    <s v="NO.8528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8528"/>
    <m/>
    <s v="Tipe-ex Kertas NO.8528"/>
    <s v="Import D2"/>
    <n v="576"/>
    <s v="PCS"/>
    <s v="Import"/>
    <n v="7"/>
    <m/>
  </r>
  <r>
    <n v="688"/>
    <x v="652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  <s v="Tipe-ex Kertas"/>
    <s v="NO.9446"/>
    <m/>
    <s v="Tipe-ex Kertas NO.9446"/>
    <s v="Import D2"/>
    <n v="864"/>
    <s v="PCS"/>
    <s v="Import"/>
    <n v="2"/>
    <m/>
  </r>
  <r>
    <n v="689"/>
    <x v="653"/>
    <s v="NO.944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43"/>
    <m/>
    <s v="Tipe-ex Kertas NO.9443"/>
    <s v="Import D2"/>
    <n v="864"/>
    <s v="PCS"/>
    <s v="Import"/>
    <n v="6"/>
    <m/>
  </r>
  <r>
    <n v="690"/>
    <x v="654"/>
    <s v="NO.9461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1"/>
    <m/>
    <s v="Tipe-ex Kertas NO.9461"/>
    <s v="Import D2"/>
    <n v="1152"/>
    <s v="PCS"/>
    <s v="Import"/>
    <n v="7"/>
    <m/>
  </r>
  <r>
    <n v="691"/>
    <x v="655"/>
    <s v="NO.9442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42"/>
    <m/>
    <s v="Tipe-ex Kertas NO.9442"/>
    <s v="Import D2"/>
    <n v="864"/>
    <s v="PCS"/>
    <s v="Import"/>
    <n v="7"/>
    <m/>
  </r>
  <r>
    <n v="692"/>
    <x v="656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2"/>
    <m/>
    <s v="Tipe-ex Kertas NO.9462"/>
    <s v="Import D2"/>
    <n v="1152"/>
    <s v="PCS"/>
    <s v="Import"/>
    <n v="7"/>
    <m/>
  </r>
  <r>
    <n v="693"/>
    <x v="657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59"/>
    <m/>
    <s v="Tipe-ex Kertas NO.9459"/>
    <s v="Import D2"/>
    <n v="1152"/>
    <s v="PCS"/>
    <s v="Import"/>
    <n v="6"/>
    <m/>
  </r>
  <r>
    <n v="694"/>
    <x v="658"/>
    <s v="NO.9480"/>
    <s v="Correction Tape"/>
    <n v="864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9480"/>
    <m/>
    <s v="Tipe-ex Kertas NO.9480"/>
    <s v="Import D2"/>
    <n v="864"/>
    <s v="PCS"/>
    <s v="Import"/>
    <n v="3"/>
    <m/>
  </r>
  <r>
    <n v="695"/>
    <x v="659"/>
    <s v="NO.947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73"/>
    <m/>
    <s v="Tipe-ex Kertas NO.9473"/>
    <s v="Import D2"/>
    <n v="864"/>
    <s v="PCS"/>
    <s v="Import"/>
    <n v="6"/>
    <m/>
  </r>
  <r>
    <n v="696"/>
    <x v="660"/>
    <s v="NO.8017"/>
    <s v="Correction Tape"/>
    <n v="576"/>
    <n v="2"/>
    <m/>
    <s v="D2"/>
    <n v="3"/>
    <n v="2"/>
    <n v="-1"/>
    <n v="2"/>
    <m/>
    <s v=""/>
    <n v="2"/>
    <m/>
    <s v=""/>
    <n v="2"/>
    <m/>
    <s v=""/>
    <n v="2"/>
    <m/>
    <m/>
    <s v=""/>
    <n v="2"/>
    <s v="Tipe-ex Kertas"/>
    <s v="NO.8017"/>
    <m/>
    <s v="Tipe-ex Kertas NO.8017"/>
    <s v="Import D2"/>
    <n v="576"/>
    <s v="PCS"/>
    <s v="Import"/>
    <n v="2"/>
    <m/>
  </r>
  <r>
    <n v="697"/>
    <x v="661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  <s v="Tipe-ex Kertas"/>
    <s v="NO.8018"/>
    <m/>
    <s v="Tipe-ex Kertas NO.8018"/>
    <s v="Import D2"/>
    <n v="576"/>
    <s v="PCS"/>
    <s v="Import"/>
    <n v="4"/>
    <m/>
  </r>
  <r>
    <n v="698"/>
    <x v="662"/>
    <s v="NO.8539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  <s v="Tipe-ex Kertas"/>
    <s v="NO.8539"/>
    <m/>
    <s v="Tipe-ex Kertas NO.8539"/>
    <s v="Import D2"/>
    <n v="576"/>
    <s v="PCS"/>
    <s v="Import"/>
    <n v="8"/>
    <m/>
  </r>
  <r>
    <n v="699"/>
    <x v="663"/>
    <s v="NO.8522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522"/>
    <m/>
    <s v="Tipe-ex Kertas NO.8522"/>
    <s v="Import D2"/>
    <n v="576"/>
    <s v="PCS"/>
    <s v="Import"/>
    <n v="3"/>
    <m/>
  </r>
  <r>
    <n v="700"/>
    <x v="664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40HG"/>
    <m/>
    <s v="Tipe-ex Kertas 91040HG"/>
    <s v="Import D2"/>
    <n v="1152"/>
    <s v="PCS"/>
    <s v="Import"/>
    <n v="10"/>
    <m/>
  </r>
  <r>
    <n v="701"/>
    <x v="665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8HG"/>
    <m/>
    <s v="Tipe-ex Kertas 91038HG"/>
    <s v="Import D2"/>
    <n v="1152"/>
    <s v="PCS"/>
    <s v="Import"/>
    <n v="10"/>
    <m/>
  </r>
  <r>
    <n v="702"/>
    <x v="666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3HG"/>
    <m/>
    <s v="Tipe-ex Kertas 91033HG"/>
    <s v="Import D2"/>
    <n v="1152"/>
    <s v="PCS"/>
    <s v="Import"/>
    <n v="10"/>
    <m/>
  </r>
  <r>
    <n v="703"/>
    <x v="667"/>
    <s v="DP-912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DP-912"/>
    <m/>
    <s v="Tipe-ex Kertas DP-912"/>
    <s v="Import D2"/>
    <n v="576"/>
    <s v="PCS"/>
    <s v="Import"/>
    <n v="3"/>
    <m/>
  </r>
  <r>
    <n v="704"/>
    <x v="668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  <s v="Gel Pen"/>
    <n v="8803"/>
    <m/>
    <s v="Gel Pen 8803"/>
    <s v="Import D3"/>
    <n v="2304"/>
    <s v="PCS"/>
    <s v="Import"/>
    <n v="13"/>
    <m/>
  </r>
  <r>
    <n v="705"/>
    <x v="669"/>
    <n v="92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923"/>
    <m/>
    <s v="Gel Pen 923"/>
    <s v="Import D3"/>
    <n v="2304"/>
    <s v="PCS"/>
    <s v="Import"/>
    <n v="8"/>
    <m/>
  </r>
  <r>
    <n v="706"/>
    <x v="670"/>
    <n v="660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6603"/>
    <m/>
    <s v="Gel Pen 6603"/>
    <s v="Import D3"/>
    <n v="2304"/>
    <s v="PCS"/>
    <s v="Import"/>
    <n v="8"/>
    <m/>
  </r>
  <r>
    <n v="707"/>
    <x v="671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  <s v="Gel Pen"/>
    <n v="6608"/>
    <m/>
    <s v="Gel Pen 6608"/>
    <s v="Import D3"/>
    <n v="2304"/>
    <s v="PCS"/>
    <s v="Import"/>
    <n v="5"/>
    <m/>
  </r>
  <r>
    <n v="708"/>
    <x v="672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922"/>
    <m/>
    <s v="Gel Pen 922"/>
    <s v="Import D3"/>
    <n v="2304"/>
    <s v="PCS"/>
    <s v="Import"/>
    <n v="9"/>
    <m/>
  </r>
  <r>
    <n v="709"/>
    <x v="673"/>
    <n v="6601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6601"/>
    <m/>
    <s v="Gel Pen 6601"/>
    <s v="Import D3"/>
    <n v="2304"/>
    <s v="PCS"/>
    <s v="Import"/>
    <n v="8"/>
    <m/>
  </r>
  <r>
    <n v="710"/>
    <x v="674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  <s v="Pensil Case"/>
    <s v="SH-15"/>
    <m/>
    <s v="Pensil Case SH-15"/>
    <s v="Import D3"/>
    <n v="480"/>
    <s v="PCS"/>
    <s v="Import"/>
    <n v="4"/>
    <m/>
  </r>
  <r>
    <n v="711"/>
    <x v="675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  <s v="Pensil Case"/>
    <s v="SH-16"/>
    <m/>
    <s v="Pensil Case SH-16"/>
    <s v="Import D3"/>
    <n v="480"/>
    <s v="PCS"/>
    <s v="Import"/>
    <n v="9"/>
    <m/>
  </r>
  <r>
    <n v="712"/>
    <x v="676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  <s v="Pensil Case"/>
    <s v="SH-07"/>
    <m/>
    <s v="Pensil Case SH-07"/>
    <s v="Import D3"/>
    <n v="480"/>
    <s v="PCS"/>
    <s v="Import"/>
    <n v="12"/>
    <m/>
  </r>
  <r>
    <n v="713"/>
    <x v="677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  <s v="Asahan"/>
    <n v="814"/>
    <m/>
    <s v="Asahan 814"/>
    <s v="Import D3"/>
    <n v="144"/>
    <s v="PCS"/>
    <s v="Import"/>
    <n v="6"/>
    <m/>
  </r>
  <r>
    <n v="714"/>
    <x v="678"/>
    <s v="0831"/>
    <s v="Correction Tape"/>
    <n v="2034"/>
    <n v="17"/>
    <m/>
    <s v="D3"/>
    <n v="17"/>
    <m/>
    <s v=""/>
    <n v="17"/>
    <m/>
    <s v=""/>
    <n v="17"/>
    <m/>
    <s v=""/>
    <n v="17"/>
    <m/>
    <s v=""/>
    <n v="17"/>
    <m/>
    <m/>
    <s v=""/>
    <n v="17"/>
    <s v="Tipe-ex Kertas"/>
    <s v="0831"/>
    <m/>
    <s v="Tipe-ex Kertas 0831"/>
    <s v="Import D3"/>
    <n v="2034"/>
    <s v="PCS"/>
    <s v="Import"/>
    <n v="17"/>
    <m/>
  </r>
  <r>
    <n v="715"/>
    <x v="679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5026"/>
    <m/>
    <s v="Tipe-ex Kertas No.5026"/>
    <s v="Import D3"/>
    <n v="720"/>
    <s v="PCS"/>
    <s v="Import"/>
    <n v="24"/>
    <m/>
  </r>
  <r>
    <n v="716"/>
    <x v="680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9"/>
    <m/>
    <s v="Tipe-ex Kertas No.5039"/>
    <s v="Import D3"/>
    <n v="720"/>
    <s v="PCS"/>
    <s v="Import"/>
    <n v="22"/>
    <m/>
  </r>
  <r>
    <n v="717"/>
    <x v="681"/>
    <s v="No.5031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1"/>
    <m/>
    <s v="Tipe-ex Kertas No.5031"/>
    <s v="Import D3"/>
    <n v="720"/>
    <s v="PCS"/>
    <s v="Import"/>
    <n v="22"/>
    <m/>
  </r>
  <r>
    <n v="718"/>
    <x v="682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726"/>
    <m/>
    <s v="Tipe-ex Kertas No.726"/>
    <s v="Import D3"/>
    <n v="720"/>
    <s v="PCS"/>
    <s v="Import"/>
    <n v="24"/>
    <m/>
  </r>
  <r>
    <n v="719"/>
    <x v="683"/>
    <n v="8538"/>
    <s v="Correction Tape"/>
    <n v="576"/>
    <n v="3"/>
    <m/>
    <s v="D3"/>
    <n v="3"/>
    <m/>
    <s v=""/>
    <n v="3"/>
    <m/>
    <s v=""/>
    <n v="3"/>
    <m/>
    <s v=""/>
    <n v="3"/>
    <m/>
    <s v=""/>
    <n v="3"/>
    <m/>
    <m/>
    <s v=""/>
    <n v="3"/>
    <s v="Tipe-ex Kertas"/>
    <n v="8538"/>
    <m/>
    <s v="Tipe-ex Kertas 8538"/>
    <s v="Import D3"/>
    <n v="576"/>
    <s v="PCS"/>
    <s v="Import"/>
    <n v="3"/>
    <m/>
  </r>
  <r>
    <n v="720"/>
    <x v="684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  <s v="Tipe-ex Kertas"/>
    <n v="9458"/>
    <m/>
    <s v="Tipe-ex Kertas 9458"/>
    <s v="Import D3"/>
    <n v="1152"/>
    <s v="PCS"/>
    <s v="Import"/>
    <n v="10"/>
    <m/>
  </r>
  <r>
    <n v="721"/>
    <x v="685"/>
    <n v="8243"/>
    <s v="Correction Tape"/>
    <n v="864"/>
    <n v="8"/>
    <m/>
    <s v="D3"/>
    <n v="8"/>
    <m/>
    <s v=""/>
    <n v="8"/>
    <m/>
    <s v=""/>
    <n v="8"/>
    <m/>
    <s v=""/>
    <n v="8"/>
    <m/>
    <s v=""/>
    <n v="8"/>
    <m/>
    <m/>
    <s v=""/>
    <n v="8"/>
    <s v="Tipe-ex Kertas"/>
    <n v="8243"/>
    <m/>
    <s v="Tipe-ex Kertas 8243"/>
    <s v="Import D3"/>
    <n v="864"/>
    <s v="PCS"/>
    <s v="Import"/>
    <n v="8"/>
    <m/>
  </r>
  <r>
    <n v="722"/>
    <x v="686"/>
    <n v="8242"/>
    <s v="Correction Tape"/>
    <n v="864"/>
    <n v="23"/>
    <m/>
    <s v="D3"/>
    <n v="23"/>
    <m/>
    <s v=""/>
    <n v="23"/>
    <m/>
    <s v=""/>
    <n v="23"/>
    <m/>
    <s v=""/>
    <n v="23"/>
    <m/>
    <s v=""/>
    <n v="23"/>
    <m/>
    <m/>
    <s v=""/>
    <n v="23"/>
    <s v="Tipe-ex Kertas"/>
    <n v="8242"/>
    <m/>
    <s v="Tipe-ex Kertas 8242"/>
    <s v="Import D3"/>
    <n v="864"/>
    <s v="PCS"/>
    <s v="Import"/>
    <n v="23"/>
    <m/>
  </r>
  <r>
    <n v="723"/>
    <x v="687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  <s v="Jangka"/>
    <s v="MS-403"/>
    <m/>
    <s v="Jangka MS-403"/>
    <s v="Import D3"/>
    <n v="100"/>
    <s v="PCS"/>
    <s v="Import"/>
    <n v="33"/>
    <m/>
  </r>
  <r>
    <n v="724"/>
    <x v="688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  <s v="Jangka"/>
    <s v="MS-404"/>
    <m/>
    <s v="Jangka MS-404"/>
    <s v="Import D3"/>
    <n v="100"/>
    <s v="PCS"/>
    <s v="Import"/>
    <n v="35"/>
    <m/>
  </r>
  <r>
    <n v="725"/>
    <x v="689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  <s v="Jangka"/>
    <s v="MS-405"/>
    <m/>
    <s v="Jangka MS-405"/>
    <s v="Import D3"/>
    <n v="100"/>
    <s v="PCS"/>
    <s v="Import"/>
    <n v="8"/>
    <m/>
  </r>
  <r>
    <n v="726"/>
    <x v="690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  <s v="Clip"/>
    <s v="1.0SLG"/>
    <m/>
    <s v="Clip 1.0SLG"/>
    <s v="Import D3"/>
    <n v="5000"/>
    <s v="PCS"/>
    <s v="Import"/>
    <n v="67"/>
    <m/>
  </r>
  <r>
    <n v="727"/>
    <x v="691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  <s v="Id Card"/>
    <s v="812-W"/>
    <m/>
    <s v="Id Card 812-W"/>
    <s v="Import D3"/>
    <n v="2000"/>
    <s v="PCS"/>
    <s v="Import"/>
    <n v="24"/>
    <m/>
  </r>
  <r>
    <n v="728"/>
    <x v="692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  <s v="Id Card"/>
    <s v="812-B"/>
    <m/>
    <s v="Id Card 812-B"/>
    <s v="Import D3"/>
    <n v="2000"/>
    <s v="PCS"/>
    <s v="Import"/>
    <n v="10"/>
    <m/>
  </r>
  <r>
    <n v="729"/>
    <x v="1"/>
    <s v="B2"/>
    <s v="Id Card"/>
    <n v="5000"/>
    <n v="0"/>
    <m/>
    <s v="D3"/>
    <n v="0"/>
    <m/>
    <s v=""/>
    <n v="0"/>
    <m/>
    <s v=""/>
    <n v="0"/>
    <m/>
    <s v=""/>
    <n v="0"/>
    <m/>
    <s v=""/>
    <n v="0"/>
    <m/>
    <m/>
    <s v=""/>
    <n v="0"/>
    <s v="Id Card"/>
    <s v="B2"/>
    <m/>
    <s v="Id Card B2"/>
    <s v="Import D3"/>
    <n v="5000"/>
    <s v="PCS"/>
    <s v="Import"/>
    <n v="0"/>
    <m/>
  </r>
  <r>
    <n v="730"/>
    <x v="693"/>
    <s v="B3"/>
    <s v="Id Card"/>
    <n v="4000"/>
    <n v="7"/>
    <m/>
    <s v="D3"/>
    <n v="7"/>
    <m/>
    <s v=""/>
    <n v="7"/>
    <m/>
    <s v=""/>
    <n v="7"/>
    <m/>
    <s v=""/>
    <n v="7"/>
    <m/>
    <s v=""/>
    <n v="7"/>
    <m/>
    <m/>
    <s v=""/>
    <n v="7"/>
    <s v="Id Card"/>
    <s v="B3"/>
    <m/>
    <s v="Id Card B3"/>
    <s v="Import D3"/>
    <n v="4000"/>
    <s v="PCS"/>
    <s v="Import"/>
    <n v="7"/>
    <m/>
  </r>
  <r>
    <n v="731"/>
    <x v="694"/>
    <s v="B4"/>
    <s v="Id Card"/>
    <n v="4000"/>
    <n v="14"/>
    <m/>
    <s v="D3"/>
    <n v="14"/>
    <m/>
    <s v=""/>
    <n v="14"/>
    <m/>
    <s v=""/>
    <n v="14"/>
    <m/>
    <s v=""/>
    <n v="14"/>
    <m/>
    <s v=""/>
    <n v="14"/>
    <m/>
    <m/>
    <s v=""/>
    <n v="14"/>
    <s v="Id Card"/>
    <s v="B4"/>
    <m/>
    <s v="Id Card B4"/>
    <s v="Import D3"/>
    <n v="4000"/>
    <s v="PCS"/>
    <s v="Import"/>
    <n v="14"/>
    <m/>
  </r>
  <r>
    <n v="732"/>
    <x v="695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  <s v="Clip"/>
    <s v="JP-38"/>
    <m/>
    <s v="Clip JP-38"/>
    <s v="Import D3"/>
    <n v="1000"/>
    <s v="PCS"/>
    <s v="Import"/>
    <n v="26"/>
    <m/>
  </r>
  <r>
    <n v="733"/>
    <x v="696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"/>
    <s v="Import D3"/>
    <n v="120"/>
    <s v="PCS"/>
    <s v="Import"/>
    <n v="1"/>
    <m/>
  </r>
  <r>
    <n v="734"/>
    <x v="697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  <s v="NoteBook"/>
    <s v="18100-68"/>
    <m/>
    <s v="NoteBook 18100-68"/>
    <s v="Import D3"/>
    <n v="120"/>
    <s v="PCS"/>
    <s v="Import"/>
    <n v="2"/>
    <m/>
  </r>
  <r>
    <n v="735"/>
    <x v="1"/>
    <s v="28825-68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8825-68"/>
    <m/>
    <s v="NoteBook 28825-68"/>
    <s v="Import D3"/>
    <n v="160"/>
    <s v="PCS"/>
    <s v="Import"/>
    <n v="0"/>
    <m/>
  </r>
  <r>
    <n v="736"/>
    <x v="698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5100-62"/>
    <m/>
    <s v="NoteBook 25100-62"/>
    <s v="Import D3"/>
    <n v="160"/>
    <s v="PCS"/>
    <s v="Import"/>
    <n v="1"/>
    <m/>
  </r>
  <r>
    <n v="737"/>
    <x v="699"/>
    <s v="25100-71"/>
    <s v="Note Book"/>
    <n v="160"/>
    <n v="5"/>
    <m/>
    <s v="D3"/>
    <n v="5"/>
    <m/>
    <s v=""/>
    <n v="5"/>
    <m/>
    <s v=""/>
    <n v="5"/>
    <m/>
    <s v=""/>
    <n v="5"/>
    <m/>
    <s v=""/>
    <n v="5"/>
    <m/>
    <m/>
    <s v=""/>
    <n v="5"/>
    <s v="NoteBook"/>
    <s v="25100-71"/>
    <m/>
    <s v="NoteBook 25100-71"/>
    <s v="Import D3"/>
    <n v="160"/>
    <s v="PCS"/>
    <s v="Import"/>
    <n v="5"/>
    <m/>
  </r>
  <r>
    <n v="738"/>
    <x v="700"/>
    <s v="28850-62"/>
    <s v="Note Book"/>
    <n v="240"/>
    <n v="5"/>
    <m/>
    <s v="D3"/>
    <n v="6"/>
    <n v="5"/>
    <n v="-1"/>
    <n v="5"/>
    <m/>
    <s v=""/>
    <n v="5"/>
    <m/>
    <s v=""/>
    <n v="5"/>
    <m/>
    <s v=""/>
    <n v="5"/>
    <m/>
    <m/>
    <s v=""/>
    <n v="5"/>
    <s v="NoteBook"/>
    <s v="28850-62"/>
    <m/>
    <s v="NoteBook 28850-62"/>
    <s v="Import D3"/>
    <n v="240"/>
    <s v="PCS"/>
    <s v="Import"/>
    <n v="5"/>
    <m/>
  </r>
  <r>
    <n v="739"/>
    <x v="701"/>
    <s v="28850-64"/>
    <s v="Note Book"/>
    <n v="240"/>
    <n v="5"/>
    <m/>
    <s v="D3"/>
    <n v="5"/>
    <m/>
    <s v=""/>
    <n v="5"/>
    <m/>
    <s v=""/>
    <n v="5"/>
    <m/>
    <s v=""/>
    <n v="5"/>
    <m/>
    <s v=""/>
    <n v="5"/>
    <m/>
    <m/>
    <s v=""/>
    <n v="5"/>
    <s v="NoteBook"/>
    <s v="28850-64"/>
    <m/>
    <s v="NoteBook 28850-64"/>
    <s v="Import D3"/>
    <n v="240"/>
    <s v="PCS"/>
    <s v="Import"/>
    <n v="5"/>
    <m/>
  </r>
  <r>
    <n v="740"/>
    <x v="702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168-20"/>
    <m/>
    <s v="Pensil Case 168-20"/>
    <s v="Import D4"/>
    <n v="120"/>
    <s v="PCS"/>
    <s v="Import"/>
    <n v="8"/>
    <m/>
  </r>
  <r>
    <n v="741"/>
    <x v="703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  <s v="Pensil Case"/>
    <s v="168-18"/>
    <m/>
    <s v="Pensil Case 168-18"/>
    <s v="Import D4"/>
    <n v="144"/>
    <s v="PCS"/>
    <s v="Import"/>
    <n v="2"/>
    <m/>
  </r>
  <r>
    <n v="742"/>
    <x v="704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7"/>
    <m/>
    <s v="Pensil Case 168-27"/>
    <s v="Import D4"/>
    <n v="144"/>
    <s v="PCS"/>
    <s v="Import"/>
    <n v="12"/>
    <m/>
  </r>
  <r>
    <n v="743"/>
    <x v="705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  <s v="Pensil Case"/>
    <s v="168-28"/>
    <m/>
    <s v="Pensil Case 168-28"/>
    <s v="Import D4"/>
    <n v="120"/>
    <s v="PCS"/>
    <s v="Import"/>
    <n v="11"/>
    <m/>
  </r>
  <r>
    <n v="744"/>
    <x v="706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1"/>
    <m/>
    <s v="Pensil Case 168-21"/>
    <s v="Import D4"/>
    <n v="144"/>
    <s v="PCS"/>
    <s v="Import"/>
    <n v="12"/>
    <m/>
  </r>
  <r>
    <n v="745"/>
    <x v="707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  <s v="Pensil Case"/>
    <s v="168-26"/>
    <m/>
    <s v="Pensil Case 168-26"/>
    <s v="Import D4"/>
    <n v="144"/>
    <s v="PCS"/>
    <s v="Import"/>
    <n v="9"/>
    <m/>
  </r>
  <r>
    <n v="746"/>
    <x v="708"/>
    <s v="168-69-3"/>
    <s v="Pencil Box Klg"/>
    <n v="120"/>
    <n v="3"/>
    <m/>
    <s v="D4"/>
    <n v="3"/>
    <m/>
    <s v=""/>
    <n v="3"/>
    <m/>
    <s v=""/>
    <n v="3"/>
    <m/>
    <s v=""/>
    <n v="3"/>
    <m/>
    <s v=""/>
    <n v="3"/>
    <m/>
    <m/>
    <s v=""/>
    <n v="3"/>
    <s v="Pensil Case"/>
    <s v="168-69-3"/>
    <m/>
    <s v="Pensil Case 168-69-3"/>
    <s v="Import D4"/>
    <n v="120"/>
    <s v="PCS"/>
    <s v="Import"/>
    <n v="3"/>
    <m/>
  </r>
  <r>
    <n v="747"/>
    <x v="709"/>
    <s v="PC-633-5"/>
    <s v="Pencil Box Klg (mobil)"/>
    <n v="160"/>
    <n v="2"/>
    <m/>
    <s v="D4"/>
    <n v="3"/>
    <n v="2"/>
    <n v="-1"/>
    <n v="2"/>
    <m/>
    <s v=""/>
    <n v="2"/>
    <m/>
    <s v=""/>
    <n v="2"/>
    <m/>
    <s v=""/>
    <n v="2"/>
    <m/>
    <m/>
    <s v=""/>
    <n v="2"/>
    <s v="Pensil Case"/>
    <s v="PC-633-5"/>
    <s v="Mobil k"/>
    <s v="Pensil Case PC-633-5 Mobil k"/>
    <s v="Import D4"/>
    <n v="160"/>
    <s v="PCS"/>
    <s v="Import"/>
    <n v="2"/>
    <m/>
  </r>
  <r>
    <n v="748"/>
    <x v="710"/>
    <s v="PC-658-9"/>
    <s v="Pencil Box Klg"/>
    <n v="200"/>
    <n v="6"/>
    <m/>
    <s v="D4"/>
    <n v="6"/>
    <m/>
    <s v=""/>
    <n v="6"/>
    <m/>
    <s v=""/>
    <n v="6"/>
    <m/>
    <s v=""/>
    <n v="6"/>
    <m/>
    <s v=""/>
    <n v="6"/>
    <m/>
    <m/>
    <s v=""/>
    <n v="6"/>
    <s v="Pensil Case"/>
    <s v="PC-658-9"/>
    <m/>
    <s v="Pensil Case PC-658-9"/>
    <s v="Import D4"/>
    <n v="200"/>
    <s v="PCS"/>
    <s v="Import"/>
    <n v="6"/>
    <m/>
  </r>
  <r>
    <n v="749"/>
    <x v="711"/>
    <s v="ZL-139-7"/>
    <s v="Pencil Box Klg"/>
    <n v="144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ZL-139-7"/>
    <m/>
    <s v="Pensil Case ZL-139-7"/>
    <s v="Import D4"/>
    <n v="144"/>
    <s v="PCS"/>
    <s v="Import"/>
    <n v="8"/>
    <m/>
  </r>
  <r>
    <n v="750"/>
    <x v="712"/>
    <s v="ZL-178-1"/>
    <s v="Pencil Box Klg (mobil)"/>
    <n v="160"/>
    <n v="14"/>
    <m/>
    <s v="D4"/>
    <n v="15"/>
    <n v="14"/>
    <n v="-1"/>
    <n v="14"/>
    <m/>
    <s v=""/>
    <n v="14"/>
    <m/>
    <s v=""/>
    <n v="14"/>
    <m/>
    <s v=""/>
    <n v="14"/>
    <m/>
    <m/>
    <s v=""/>
    <n v="14"/>
    <s v="Pensil Case"/>
    <s v="ZL-178-1"/>
    <s v="Mobil k"/>
    <s v="Pensil Case ZL-178-1 Mobil k"/>
    <s v="Import D4"/>
    <n v="160"/>
    <s v="PCS"/>
    <s v="Import"/>
    <n v="14"/>
    <m/>
  </r>
  <r>
    <n v="751"/>
    <x v="713"/>
    <s v="BH-20232"/>
    <s v="Pencil Box Klg"/>
    <n v="144"/>
    <n v="18"/>
    <m/>
    <s v="D4"/>
    <n v="19"/>
    <n v="18"/>
    <n v="-1"/>
    <n v="18"/>
    <m/>
    <s v=""/>
    <n v="18"/>
    <m/>
    <s v=""/>
    <n v="18"/>
    <m/>
    <s v=""/>
    <n v="18"/>
    <m/>
    <m/>
    <s v=""/>
    <n v="18"/>
    <s v="Pensil Case"/>
    <s v="BH-20232"/>
    <m/>
    <s v="Pensil Case BH-20232"/>
    <s v="Import D4"/>
    <n v="144"/>
    <s v="PCS"/>
    <s v="Import"/>
    <n v="18"/>
    <m/>
  </r>
  <r>
    <n v="752"/>
    <x v="1"/>
    <s v="13/8"/>
    <s v="Staples"/>
    <n v="50"/>
    <n v="0"/>
    <m/>
    <s v="D4"/>
    <n v="0"/>
    <m/>
    <s v=""/>
    <n v="0"/>
    <m/>
    <s v=""/>
    <n v="0"/>
    <m/>
    <s v=""/>
    <n v="0"/>
    <m/>
    <s v=""/>
    <n v="0"/>
    <m/>
    <m/>
    <s v=""/>
    <n v="0"/>
    <s v="Staples"/>
    <s v="13/8"/>
    <s v="(Isi)"/>
    <s v="Staples 13/8 (Isi)"/>
    <s v="Import D4"/>
    <n v="50"/>
    <s v="PCS"/>
    <s v="Import"/>
    <n v="0"/>
    <m/>
  </r>
  <r>
    <n v="753"/>
    <x v="1"/>
    <s v="1008F"/>
    <s v="Stapler"/>
    <n v="48"/>
    <n v="0"/>
    <m/>
    <s v="D4"/>
    <n v="48"/>
    <n v="0"/>
    <n v="-48"/>
    <n v="0"/>
    <m/>
    <s v=""/>
    <n v="0"/>
    <m/>
    <s v=""/>
    <n v="0"/>
    <m/>
    <s v=""/>
    <n v="0"/>
    <m/>
    <m/>
    <s v=""/>
    <n v="0"/>
    <s v="Stapler"/>
    <s v="1008F"/>
    <m/>
    <s v="Stapler 1008F"/>
    <s v="Import D4"/>
    <n v="48"/>
    <s v="PCS"/>
    <s v="Import"/>
    <n v="0"/>
    <m/>
  </r>
  <r>
    <n v="754"/>
    <x v="714"/>
    <s v="K5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K5"/>
    <m/>
    <s v="Kuas K5"/>
    <s v="Import D4"/>
    <n v="600"/>
    <s v="PCS"/>
    <s v="Import"/>
    <n v="6"/>
    <m/>
  </r>
  <r>
    <n v="755"/>
    <x v="715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  <s v="Glitter"/>
    <s v="GF-88"/>
    <m/>
    <s v="Glitter GF-88"/>
    <s v="Import D4"/>
    <n v="288"/>
    <s v="PCS"/>
    <s v="Import"/>
    <n v="19"/>
    <m/>
  </r>
  <r>
    <n v="756"/>
    <x v="716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G"/>
    <m/>
    <s v="Glitter GF-88/G"/>
    <s v="Import D4"/>
    <n v="288"/>
    <s v="PCS"/>
    <s v="Import"/>
    <n v="4"/>
    <m/>
  </r>
  <r>
    <n v="757"/>
    <x v="717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S"/>
    <m/>
    <s v="Glitter GF-88/S"/>
    <s v="Import D4"/>
    <n v="288"/>
    <s v="PCS"/>
    <s v="Import"/>
    <n v="4"/>
    <m/>
  </r>
  <r>
    <n v="758"/>
    <x v="718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"/>
    <s v="Import D4"/>
    <n v="480"/>
    <s v="PCS"/>
    <s v="Import"/>
    <n v="2"/>
    <m/>
  </r>
  <r>
    <n v="759"/>
    <x v="719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251-6CJ"/>
    <m/>
    <s v="Kuas 251-6CJ"/>
    <s v="Import D4"/>
    <n v="600"/>
    <s v="PCS"/>
    <s v="Import"/>
    <n v="6"/>
    <m/>
  </r>
  <r>
    <n v="760"/>
    <x v="720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  <s v="Kuas"/>
    <s v="21839-W"/>
    <m/>
    <s v="Kuas 21839-W"/>
    <s v="Import D4"/>
    <n v="288"/>
    <s v="PCS"/>
    <s v="Import"/>
    <n v="23"/>
    <m/>
  </r>
  <r>
    <n v="761"/>
    <x v="721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P"/>
    <m/>
    <s v="Kuas 21839-6HP"/>
    <s v="Import D4"/>
    <n v="600"/>
    <s v="PCS"/>
    <s v="Import"/>
    <n v="4"/>
    <m/>
  </r>
  <r>
    <n v="762"/>
    <x v="722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4"/>
    <m/>
    <s v="Kuas 21839-6H4"/>
    <s v="Import D4"/>
    <n v="600"/>
    <s v="PCS"/>
    <s v="Import"/>
    <n v="4"/>
    <m/>
  </r>
  <r>
    <n v="763"/>
    <x v="723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5HB"/>
    <m/>
    <s v="Kuas 21839-5HB"/>
    <s v="Import D4"/>
    <n v="600"/>
    <s v="PCS"/>
    <s v="Import"/>
    <n v="4"/>
    <m/>
  </r>
  <r>
    <n v="764"/>
    <x v="724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  <s v="Kuas"/>
    <s v="21839-4Q"/>
    <m/>
    <s v="Kuas 21839-4Q"/>
    <s v="Import D4"/>
    <n v="600"/>
    <s v="PCS"/>
    <s v="Import"/>
    <n v="9"/>
    <m/>
  </r>
  <r>
    <n v="765"/>
    <x v="725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  <s v="Kuas"/>
    <s v="21839-6Q"/>
    <m/>
    <s v="Kuas 21839-6Q"/>
    <s v="Import D4"/>
    <n v="600"/>
    <s v="PCS"/>
    <s v="Import"/>
    <n v="8"/>
    <m/>
  </r>
  <r>
    <n v="766"/>
    <x v="726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1"/>
    <m/>
    <s v="Kuas A-1"/>
    <s v="Import D4"/>
    <n v="2400"/>
    <s v="PCS"/>
    <s v="Import"/>
    <n v="2"/>
    <m/>
  </r>
  <r>
    <n v="767"/>
    <x v="727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2"/>
    <m/>
    <s v="Kuas A-2"/>
    <s v="Import D4"/>
    <n v="2400"/>
    <s v="PCS"/>
    <s v="Import"/>
    <n v="2"/>
    <m/>
  </r>
  <r>
    <n v="768"/>
    <x v="728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0"/>
    <m/>
    <s v="Kuas A-10"/>
    <s v="Import D4"/>
    <n v="1800"/>
    <s v="PCS"/>
    <s v="Import"/>
    <n v="3"/>
    <m/>
  </r>
  <r>
    <n v="769"/>
    <x v="729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1"/>
    <m/>
    <s v="Kuas A-11"/>
    <s v="Import D4"/>
    <n v="1800"/>
    <s v="PCS"/>
    <s v="Import"/>
    <n v="3"/>
    <m/>
  </r>
  <r>
    <n v="770"/>
    <x v="730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  <s v="Kuas"/>
    <s v="A-12"/>
    <m/>
    <s v="Kuas A-12"/>
    <s v="Import D4"/>
    <n v="1800"/>
    <s v="PCS"/>
    <s v="Import"/>
    <n v="1"/>
    <m/>
  </r>
  <r>
    <n v="771"/>
    <x v="731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3"/>
    <m/>
    <s v="Kuas B-3"/>
    <s v="Import D4"/>
    <n v="2400"/>
    <s v="PCS"/>
    <s v="Import"/>
    <n v="2"/>
    <m/>
  </r>
  <r>
    <n v="772"/>
    <x v="732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4"/>
    <m/>
    <s v="Kuas B-4"/>
    <s v="Import D4"/>
    <n v="2400"/>
    <s v="PCS"/>
    <s v="Import"/>
    <n v="2"/>
    <m/>
  </r>
  <r>
    <n v="773"/>
    <x v="733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6"/>
    <m/>
    <s v="Kuas B-6"/>
    <s v="Import D4"/>
    <n v="2400"/>
    <s v="PCS"/>
    <s v="Import"/>
    <n v="2"/>
    <m/>
  </r>
  <r>
    <n v="774"/>
    <x v="734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9"/>
    <m/>
    <s v="Kuas B-9"/>
    <s v="Import D4"/>
    <n v="1800"/>
    <s v="PCS"/>
    <s v="Import"/>
    <n v="3"/>
    <m/>
  </r>
  <r>
    <n v="775"/>
    <x v="735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0"/>
    <m/>
    <s v="Kuas B-10"/>
    <s v="Import D4"/>
    <n v="1800"/>
    <s v="PCS"/>
    <s v="Import"/>
    <n v="3"/>
    <m/>
  </r>
  <r>
    <n v="776"/>
    <x v="736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1"/>
    <m/>
    <s v="Kuas B-11"/>
    <s v="Import D4"/>
    <n v="1800"/>
    <s v="PCS"/>
    <s v="Import"/>
    <n v="3"/>
    <m/>
  </r>
  <r>
    <n v="777"/>
    <x v="737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2"/>
    <m/>
    <s v="Kuas B-12"/>
    <s v="Import D4"/>
    <n v="1800"/>
    <s v="PCS"/>
    <s v="Import"/>
    <n v="3"/>
    <m/>
  </r>
  <r>
    <n v="778"/>
    <x v="738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"/>
    <s v="Import D4"/>
    <n v="1000"/>
    <s v="PCS"/>
    <s v="Import"/>
    <n v="6"/>
    <m/>
  </r>
  <r>
    <n v="779"/>
    <x v="739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  <s v="Pocket"/>
    <s v="GG-M"/>
    <m/>
    <s v="Pocket GG-M"/>
    <s v="Import D5"/>
    <n v="480"/>
    <s v="PCS"/>
    <s v="Import"/>
    <n v="27"/>
    <m/>
  </r>
  <r>
    <n v="780"/>
    <x v="740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  <s v="Pocket"/>
    <s v="GG-L"/>
    <m/>
    <s v="Pocket GG-L"/>
    <s v="Import D5"/>
    <n v="360"/>
    <s v="PCS"/>
    <s v="Import"/>
    <n v="30"/>
    <m/>
  </r>
  <r>
    <n v="781"/>
    <x v="741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  <s v="Pocket"/>
    <s v="GG-1"/>
    <m/>
    <s v="Pocket GG-1"/>
    <s v="Import D5"/>
    <n v="720"/>
    <s v="PCS"/>
    <s v="Import"/>
    <n v="44"/>
    <m/>
  </r>
  <r>
    <n v="782"/>
    <x v="742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  <s v="Pocket"/>
    <s v="GG-2"/>
    <m/>
    <s v="Pocket GG-2"/>
    <s v="Import D5"/>
    <n v="480"/>
    <s v="PCS"/>
    <s v="Import"/>
    <n v="16"/>
    <m/>
  </r>
  <r>
    <n v="783"/>
    <x v="743"/>
    <s v="GG-3"/>
    <s v="Pocket"/>
    <n v="360"/>
    <n v="37"/>
    <m/>
    <s v="D5"/>
    <n v="37"/>
    <m/>
    <s v=""/>
    <n v="37"/>
    <m/>
    <s v=""/>
    <n v="37"/>
    <m/>
    <s v=""/>
    <n v="37"/>
    <m/>
    <s v=""/>
    <n v="37"/>
    <m/>
    <m/>
    <s v=""/>
    <n v="37"/>
    <s v="Pocket"/>
    <s v="GG-3"/>
    <m/>
    <s v="Pocket GG-3"/>
    <s v="Import D5"/>
    <n v="360"/>
    <s v="PCS"/>
    <s v="Import"/>
    <n v="37"/>
    <m/>
  </r>
  <r>
    <n v="784"/>
    <x v="744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"/>
    <s v="Import D5"/>
    <n v="1000"/>
    <s v="PCS"/>
    <s v="Import"/>
    <n v="6"/>
    <m/>
  </r>
  <r>
    <n v="785"/>
    <x v="745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K5"/>
    <m/>
    <s v="Kuas K5"/>
    <s v="Import D5"/>
    <n v="600"/>
    <s v="PCS"/>
    <s v="Import"/>
    <n v="2"/>
    <m/>
  </r>
  <r>
    <n v="786"/>
    <x v="746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"/>
    <s v="Import D5"/>
    <n v="480"/>
    <s v="PCS"/>
    <s v="Import"/>
    <n v="2"/>
    <m/>
  </r>
  <r>
    <n v="787"/>
    <x v="747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51-6CJ"/>
    <m/>
    <s v="Kuas 251-6CJ"/>
    <s v="Import D5"/>
    <n v="600"/>
    <s v="PCS"/>
    <s v="Import"/>
    <n v="2"/>
    <m/>
  </r>
  <r>
    <n v="788"/>
    <x v="748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  <s v="Pensil"/>
    <n v="925"/>
    <m/>
    <s v="Pensil 925"/>
    <s v="Import D5"/>
    <n v="1152"/>
    <s v="PCS"/>
    <s v="Import"/>
    <n v="4"/>
    <m/>
  </r>
  <r>
    <n v="789"/>
    <x v="749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711"/>
    <m/>
    <s v="Pensil 711"/>
    <s v="Import D5"/>
    <n v="1152"/>
    <s v="PCS"/>
    <s v="Import"/>
    <n v="6"/>
    <m/>
  </r>
  <r>
    <n v="790"/>
    <x v="750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953"/>
    <m/>
    <s v="Pensil 953"/>
    <s v="Import D5"/>
    <n v="1152"/>
    <s v="PCS"/>
    <s v="Import"/>
    <n v="6"/>
    <m/>
  </r>
  <r>
    <n v="791"/>
    <x v="751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48"/>
    <m/>
    <s v="Pensil 948"/>
    <s v="Import D5"/>
    <n v="1152"/>
    <s v="PCS"/>
    <s v="Import"/>
    <n v="6"/>
    <m/>
  </r>
  <r>
    <n v="792"/>
    <x v="752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02"/>
    <m/>
    <s v="Pensil 902"/>
    <s v="Import D5"/>
    <n v="1152"/>
    <s v="PCS"/>
    <s v="Import"/>
    <n v="6"/>
    <m/>
  </r>
  <r>
    <n v="793"/>
    <x v="753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  <s v="Pensil"/>
    <s v="7027"/>
    <m/>
    <s v="Pensil 7027"/>
    <s v="Import D5"/>
    <n v="1152"/>
    <s v="PCS"/>
    <s v="Import"/>
    <n v="12"/>
    <m/>
  </r>
  <r>
    <n v="794"/>
    <x v="754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15"/>
    <m/>
    <s v="Pensil 915"/>
    <s v="Import D5"/>
    <n v="1152"/>
    <s v="PCS"/>
    <s v="Import"/>
    <n v="6"/>
    <m/>
  </r>
  <r>
    <n v="795"/>
    <x v="755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40"/>
    <m/>
    <s v="Pensil Case 5840"/>
    <s v="Import D5"/>
    <n v="288"/>
    <s v="PCS"/>
    <s v="Import"/>
    <n v="7"/>
    <m/>
  </r>
  <r>
    <n v="796"/>
    <x v="756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50"/>
    <m/>
    <s v="Pensil Case 5850"/>
    <s v="Import D5"/>
    <n v="288"/>
    <s v="PCS"/>
    <s v="Import"/>
    <n v="7"/>
    <m/>
  </r>
  <r>
    <n v="797"/>
    <x v="757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  <s v="Pensil Case"/>
    <n v="5851"/>
    <m/>
    <s v="Pensil Case 5851"/>
    <s v="Import D5"/>
    <n v="288"/>
    <s v="PCS"/>
    <s v="Import"/>
    <n v="8"/>
    <m/>
  </r>
  <r>
    <n v="798"/>
    <x v="758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  <s v="Pensil Case"/>
    <n v="5870"/>
    <m/>
    <s v="Pensil Case 5870"/>
    <s v="Import D5"/>
    <n v="288"/>
    <s v="PCS"/>
    <s v="Import"/>
    <n v="3"/>
    <m/>
  </r>
  <r>
    <n v="799"/>
    <x v="759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  <s v="Pensil Case"/>
    <n v="5871"/>
    <m/>
    <s v="Pensil Case 5871"/>
    <s v="Import D5"/>
    <n v="288"/>
    <s v="PCS"/>
    <s v="Import"/>
    <n v="1"/>
    <m/>
  </r>
  <r>
    <n v="800"/>
    <x v="760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"/>
    <s v="Import D5"/>
    <n v="288"/>
    <s v="PCS"/>
    <s v="Import"/>
    <n v="2"/>
    <m/>
  </r>
  <r>
    <n v="801"/>
    <x v="761"/>
    <s v="NO.6080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6080"/>
    <m/>
    <s v="Tipe-ex Kertas NO.6080"/>
    <s v="Import D5"/>
    <n v="720"/>
    <s v="PCS"/>
    <s v="Import"/>
    <n v="24"/>
    <m/>
  </r>
  <r>
    <n v="802"/>
    <x v="762"/>
    <s v="NO.5037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5037"/>
    <m/>
    <s v="Tipe-ex Kertas NO.5037"/>
    <s v="Import D5"/>
    <n v="720"/>
    <s v="PCS"/>
    <s v="Import"/>
    <n v="24"/>
    <m/>
  </r>
  <r>
    <n v="803"/>
    <x v="763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"/>
    <s v="Import D5"/>
    <n v="576"/>
    <s v="PCS"/>
    <s v="Import"/>
    <n v="10"/>
    <m/>
  </r>
  <r>
    <n v="804"/>
    <x v="764"/>
    <s v="BF-19"/>
    <s v="File"/>
    <n v="1500"/>
    <n v="40"/>
    <s v="Hj, K, P, Mr, Ht"/>
    <s v="D6"/>
    <n v="40"/>
    <m/>
    <s v=""/>
    <n v="40"/>
    <m/>
    <s v=""/>
    <n v="40"/>
    <m/>
    <s v=""/>
    <n v="40"/>
    <m/>
    <s v=""/>
    <n v="40"/>
    <m/>
    <m/>
    <s v=""/>
    <n v="40"/>
    <s v="File"/>
    <s v="BF-19"/>
    <s v="Hj, K, P, Mr, Ht"/>
    <s v="File BF-19 Hj, K, P, Mr, Ht"/>
    <s v="Import D6"/>
    <n v="1500"/>
    <s v="PCS"/>
    <s v="Import"/>
    <n v="40"/>
    <m/>
  </r>
  <r>
    <n v="805"/>
    <x v="765"/>
    <s v="28850-61"/>
    <s v="Note Book"/>
    <n v="240"/>
    <n v="10"/>
    <m/>
    <s v="D6"/>
    <n v="10"/>
    <m/>
    <s v=""/>
    <n v="10"/>
    <m/>
    <s v=""/>
    <n v="10"/>
    <m/>
    <s v=""/>
    <n v="10"/>
    <m/>
    <s v=""/>
    <n v="10"/>
    <m/>
    <m/>
    <s v=""/>
    <n v="10"/>
    <s v="NoteBook"/>
    <s v="28850-61"/>
    <m/>
    <s v="NoteBook 28850-61"/>
    <s v="Import D6"/>
    <n v="240"/>
    <s v="PCS"/>
    <s v="Import"/>
    <n v="10"/>
    <m/>
  </r>
  <r>
    <n v="806"/>
    <x v="766"/>
    <s v="28850-65"/>
    <s v="Note Book"/>
    <n v="240"/>
    <n v="9"/>
    <m/>
    <s v="D6"/>
    <n v="9"/>
    <m/>
    <s v=""/>
    <n v="9"/>
    <m/>
    <s v=""/>
    <n v="9"/>
    <m/>
    <s v=""/>
    <n v="9"/>
    <m/>
    <s v=""/>
    <n v="9"/>
    <m/>
    <m/>
    <s v=""/>
    <n v="9"/>
    <s v="NoteBook"/>
    <s v="28850-65"/>
    <m/>
    <s v="NoteBook 28850-65"/>
    <s v="Import D6"/>
    <n v="240"/>
    <s v="PCS"/>
    <s v="Import"/>
    <n v="9"/>
    <m/>
  </r>
  <r>
    <n v="807"/>
    <x v="767"/>
    <s v="50100-71"/>
    <s v="Note Book"/>
    <n v="24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50100-71"/>
    <m/>
    <s v="NoteBook 50100-71"/>
    <s v="Import D6"/>
    <n v="240"/>
    <s v="PCS"/>
    <s v="Import"/>
    <n v="3"/>
    <m/>
  </r>
  <r>
    <n v="808"/>
    <x v="768"/>
    <s v="28850-67"/>
    <s v="Note Book"/>
    <n v="24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8850-67"/>
    <m/>
    <s v="NoteBook 28850-67"/>
    <s v="Import D6"/>
    <n v="240"/>
    <s v="PCS"/>
    <s v="Import"/>
    <n v="8"/>
    <m/>
  </r>
  <r>
    <n v="809"/>
    <x v="769"/>
    <s v="28825-62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8825-62"/>
    <m/>
    <s v="NoteBook 28825-62"/>
    <s v="Import D6"/>
    <n v="160"/>
    <s v="PCS"/>
    <s v="Import"/>
    <n v="7"/>
    <m/>
  </r>
  <r>
    <n v="810"/>
    <x v="770"/>
    <s v="28825-61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8825-61"/>
    <m/>
    <s v="NoteBook 28825-61"/>
    <s v="Import D6"/>
    <n v="160"/>
    <s v="PCS"/>
    <s v="Import"/>
    <n v="8"/>
    <m/>
  </r>
  <r>
    <n v="811"/>
    <x v="771"/>
    <s v="25100-67"/>
    <s v="Note Book"/>
    <n v="160"/>
    <n v="6"/>
    <m/>
    <s v="D6"/>
    <n v="6"/>
    <m/>
    <s v=""/>
    <n v="6"/>
    <m/>
    <s v=""/>
    <n v="6"/>
    <m/>
    <s v=""/>
    <n v="6"/>
    <m/>
    <s v=""/>
    <n v="6"/>
    <m/>
    <m/>
    <s v=""/>
    <n v="6"/>
    <s v="NoteBook"/>
    <s v="25100-67"/>
    <m/>
    <s v="NoteBook 25100-67"/>
    <s v="Import D6"/>
    <n v="160"/>
    <s v="PCS"/>
    <s v="Import"/>
    <n v="6"/>
    <m/>
  </r>
  <r>
    <n v="812"/>
    <x v="772"/>
    <s v="28825-67"/>
    <s v="Note Book"/>
    <n v="160"/>
    <n v="11"/>
    <m/>
    <s v="D6"/>
    <n v="11"/>
    <m/>
    <s v=""/>
    <n v="11"/>
    <m/>
    <s v=""/>
    <n v="11"/>
    <m/>
    <s v=""/>
    <n v="11"/>
    <m/>
    <s v=""/>
    <n v="11"/>
    <m/>
    <m/>
    <s v=""/>
    <n v="11"/>
    <s v="NoteBook"/>
    <s v="28825-67"/>
    <m/>
    <s v="NoteBook 28825-67"/>
    <s v="Import D6"/>
    <n v="160"/>
    <s v="PCS"/>
    <s v="Import"/>
    <n v="11"/>
    <m/>
  </r>
  <r>
    <n v="813"/>
    <x v="773"/>
    <s v="25100-68"/>
    <s v="Note Book"/>
    <n v="160"/>
    <n v="6"/>
    <m/>
    <s v="D6"/>
    <n v="6"/>
    <m/>
    <s v=""/>
    <n v="6"/>
    <m/>
    <s v=""/>
    <n v="6"/>
    <m/>
    <s v=""/>
    <n v="6"/>
    <m/>
    <s v=""/>
    <n v="6"/>
    <m/>
    <m/>
    <s v=""/>
    <n v="6"/>
    <s v="NoteBook"/>
    <s v="25100-68"/>
    <m/>
    <s v="NoteBook 25100-68"/>
    <s v="Import D6"/>
    <n v="160"/>
    <s v="PCS"/>
    <s v="Import"/>
    <n v="6"/>
    <m/>
  </r>
  <r>
    <n v="814"/>
    <x v="774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3"/>
    <m/>
    <s v="NoteBook 28825-63"/>
    <s v="Import D6"/>
    <n v="160"/>
    <s v="PCS"/>
    <s v="Import"/>
    <n v="12"/>
    <m/>
  </r>
  <r>
    <n v="815"/>
    <x v="775"/>
    <s v="25100-60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0"/>
    <m/>
    <s v="NoteBook 25100-60"/>
    <s v="Import D6"/>
    <n v="160"/>
    <s v="PCS"/>
    <s v="Import"/>
    <n v="7"/>
    <m/>
  </r>
  <r>
    <n v="816"/>
    <x v="776"/>
    <s v="25100-64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4"/>
    <m/>
    <s v="NoteBook 25100-64"/>
    <s v="Import D6"/>
    <n v="160"/>
    <s v="PCS"/>
    <s v="Import"/>
    <n v="7"/>
    <m/>
  </r>
  <r>
    <n v="817"/>
    <x v="777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28825-65"/>
    <m/>
    <s v="NoteBook 28825-65"/>
    <s v="Import D6"/>
    <n v="160"/>
    <s v="PCS"/>
    <s v="Import"/>
    <n v="2"/>
    <m/>
  </r>
  <r>
    <n v="818"/>
    <x v="778"/>
    <s v="25100-56"/>
    <s v="Note Book"/>
    <n v="160"/>
    <n v="5"/>
    <m/>
    <s v="D6"/>
    <n v="5"/>
    <m/>
    <s v=""/>
    <n v="5"/>
    <m/>
    <s v=""/>
    <n v="5"/>
    <m/>
    <s v=""/>
    <n v="5"/>
    <m/>
    <s v=""/>
    <n v="5"/>
    <m/>
    <m/>
    <s v=""/>
    <n v="5"/>
    <s v="NoteBook"/>
    <s v="25100-56"/>
    <m/>
    <s v="NoteBook 25100-56"/>
    <s v="Import D6"/>
    <n v="160"/>
    <s v="PCS"/>
    <s v="Import"/>
    <n v="5"/>
    <m/>
  </r>
  <r>
    <n v="819"/>
    <x v="779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18100-61"/>
    <m/>
    <s v="NoteBook 18100-61"/>
    <s v="Import D6"/>
    <n v="120"/>
    <s v="PCS"/>
    <s v="Import"/>
    <n v="2"/>
    <m/>
  </r>
  <r>
    <n v="820"/>
    <x v="780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18100-52"/>
    <m/>
    <s v="NoteBook 18100-52"/>
    <s v="Import D6"/>
    <n v="120"/>
    <s v="PCS"/>
    <s v="Import"/>
    <n v="3"/>
    <m/>
  </r>
  <r>
    <n v="821"/>
    <x v="781"/>
    <s v="18100-36"/>
    <s v="Note Book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NoteBook"/>
    <s v="18100-36"/>
    <m/>
    <s v="NoteBook 18100-36"/>
    <s v="Import D6"/>
    <n v="120"/>
    <s v="PCS"/>
    <s v="Import"/>
    <n v="1"/>
    <m/>
  </r>
  <r>
    <n v="822"/>
    <x v="782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38"/>
    <m/>
    <s v="Pensil 938"/>
    <s v="Import D6"/>
    <n v="1152"/>
    <s v="PCS"/>
    <s v="Import"/>
    <n v="5"/>
    <m/>
  </r>
  <r>
    <n v="823"/>
    <x v="783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n v="923"/>
    <m/>
    <s v="Pensil 923"/>
    <s v="Import D6"/>
    <n v="1152"/>
    <s v="PCS"/>
    <s v="Import"/>
    <n v="8"/>
    <m/>
  </r>
  <r>
    <n v="824"/>
    <x v="784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03"/>
    <m/>
    <s v="Pensil 903"/>
    <s v="Import D6"/>
    <n v="1152"/>
    <s v="PCS"/>
    <s v="Import"/>
    <n v="5"/>
    <m/>
  </r>
  <r>
    <n v="825"/>
    <x v="785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50"/>
    <m/>
    <s v="Pensil 950"/>
    <s v="Import D6"/>
    <n v="1152"/>
    <s v="PCS"/>
    <s v="Import"/>
    <n v="6"/>
    <m/>
  </r>
  <r>
    <n v="826"/>
    <x v="786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41"/>
    <m/>
    <s v="Pensil 941"/>
    <s v="Import D6"/>
    <n v="1152"/>
    <s v="PCS"/>
    <s v="Import"/>
    <n v="7"/>
    <m/>
  </r>
  <r>
    <n v="827"/>
    <x v="787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33"/>
    <m/>
    <s v="Pensil 933"/>
    <s v="Import D6"/>
    <n v="1152"/>
    <s v="PCS"/>
    <s v="Import"/>
    <n v="6"/>
    <m/>
  </r>
  <r>
    <n v="828"/>
    <x v="788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21"/>
    <m/>
    <s v="Pensil 921"/>
    <s v="Import D6"/>
    <n v="1152"/>
    <s v="PCS"/>
    <s v="Import"/>
    <n v="7"/>
    <m/>
  </r>
  <r>
    <n v="829"/>
    <x v="789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  <s v="Pensil"/>
    <s v="917"/>
    <m/>
    <s v="Pensil 917"/>
    <s v="Import D6"/>
    <n v="1152"/>
    <s v="PCS"/>
    <s v="Import"/>
    <n v="9"/>
    <m/>
  </r>
  <r>
    <n v="830"/>
    <x v="790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40"/>
    <m/>
    <s v="Pensil 940"/>
    <s v="Import D6"/>
    <n v="1152"/>
    <s v="PCS"/>
    <s v="Import"/>
    <n v="8"/>
    <m/>
  </r>
  <r>
    <n v="831"/>
    <x v="791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  <s v="Pensil"/>
    <s v="947"/>
    <m/>
    <s v="Pensil 947"/>
    <s v="Import D6"/>
    <n v="1152"/>
    <s v="PCS"/>
    <s v="Import"/>
    <n v="4"/>
    <m/>
  </r>
  <r>
    <n v="832"/>
    <x v="792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51"/>
    <m/>
    <s v="Pensil 951"/>
    <s v="Import D6"/>
    <n v="1152"/>
    <s v="PCS"/>
    <s v="Import"/>
    <n v="8"/>
    <m/>
  </r>
  <r>
    <n v="833"/>
    <x v="793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64"/>
    <m/>
    <s v="Pensil Case 5864"/>
    <s v="Import D6"/>
    <n v="288"/>
    <s v="PCS"/>
    <s v="Import"/>
    <n v="7"/>
    <m/>
  </r>
  <r>
    <n v="834"/>
    <x v="794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  <s v="Pensil Case"/>
    <n v="5815"/>
    <m/>
    <s v="Pensil Case 5815"/>
    <s v="Import D6"/>
    <n v="288"/>
    <s v="PCS"/>
    <s v="Import"/>
    <n v="3"/>
    <m/>
  </r>
  <r>
    <n v="835"/>
    <x v="795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8"/>
    <m/>
    <s v="Pensil Case 5848"/>
    <s v="Import D6"/>
    <n v="288"/>
    <s v="PCS"/>
    <s v="Import"/>
    <n v="7"/>
    <m/>
  </r>
  <r>
    <n v="836"/>
    <x v="796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3"/>
    <m/>
    <s v="Pensil Case 5843"/>
    <s v="Import D6"/>
    <n v="288"/>
    <s v="PCS"/>
    <s v="Import"/>
    <n v="7"/>
    <m/>
  </r>
  <r>
    <n v="837"/>
    <x v="797"/>
    <n v="585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53"/>
    <m/>
    <s v="Pensil Case 5853"/>
    <s v="Import D6"/>
    <n v="288"/>
    <s v="PCS"/>
    <s v="Import"/>
    <n v="7"/>
    <m/>
  </r>
  <r>
    <n v="838"/>
    <x v="798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  <s v="Pensil Case"/>
    <n v="5871"/>
    <m/>
    <s v="Pensil Case 5871"/>
    <s v="Import D6"/>
    <n v="288"/>
    <s v="PCS"/>
    <s v="Import"/>
    <n v="5"/>
    <m/>
  </r>
  <r>
    <n v="839"/>
    <x v="799"/>
    <n v="5872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"/>
    <s v="Import D6"/>
    <n v="288"/>
    <s v="PCS"/>
    <s v="Import"/>
    <n v="2"/>
    <m/>
  </r>
  <r>
    <n v="840"/>
    <x v="800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11"/>
    <m/>
    <s v="Pensil Case 5811"/>
    <s v="Import D6"/>
    <n v="288"/>
    <s v="PCS"/>
    <s v="Import"/>
    <n v="2"/>
    <m/>
  </r>
  <r>
    <n v="841"/>
    <x v="801"/>
    <s v="XXY-1868"/>
    <s v="Sharpener"/>
    <n v="2016"/>
    <n v="4"/>
    <m/>
    <s v="D6"/>
    <n v="4"/>
    <m/>
    <s v=""/>
    <n v="4"/>
    <m/>
    <s v=""/>
    <n v="4"/>
    <m/>
    <s v=""/>
    <n v="4"/>
    <m/>
    <s v=""/>
    <n v="4"/>
    <m/>
    <m/>
    <s v=""/>
    <n v="4"/>
    <s v="Asahan"/>
    <s v="XXY-1868"/>
    <m/>
    <s v="Asahan XXY-1868"/>
    <s v="Import D6"/>
    <n v="2016"/>
    <s v="PCS"/>
    <s v="Import"/>
    <n v="4"/>
    <m/>
  </r>
  <r>
    <n v="842"/>
    <x v="802"/>
    <n v="8811"/>
    <s v="Sharpener"/>
    <n v="2592"/>
    <n v="7"/>
    <m/>
    <s v="D6"/>
    <n v="8"/>
    <n v="7"/>
    <n v="-1"/>
    <n v="7"/>
    <m/>
    <s v=""/>
    <n v="7"/>
    <m/>
    <s v=""/>
    <n v="7"/>
    <m/>
    <s v=""/>
    <n v="7"/>
    <m/>
    <m/>
    <s v=""/>
    <n v="7"/>
    <s v="Asahan"/>
    <n v="8811"/>
    <m/>
    <s v="Asahan 8811"/>
    <s v="Import D6"/>
    <n v="2592"/>
    <s v="PCS"/>
    <s v="Import"/>
    <n v="7"/>
    <m/>
  </r>
  <r>
    <n v="843"/>
    <x v="803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78"/>
    <m/>
    <s v="Pensil Case BH-278"/>
    <s v="Import D6"/>
    <n v="96"/>
    <s v="PCS"/>
    <s v="Import"/>
    <n v="1"/>
    <m/>
  </r>
  <r>
    <n v="844"/>
    <x v="804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68"/>
    <m/>
    <s v="Pensil Case BH-268"/>
    <s v="Import D6"/>
    <n v="96"/>
    <s v="PCS"/>
    <s v="Import"/>
    <n v="1"/>
    <m/>
  </r>
  <r>
    <n v="845"/>
    <x v="805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88"/>
    <m/>
    <s v="Pensil Case BH-288"/>
    <s v="Import D6"/>
    <n v="96"/>
    <s v="PCS"/>
    <s v="Import"/>
    <n v="1"/>
    <m/>
  </r>
  <r>
    <n v="846"/>
    <x v="1"/>
    <s v="BH-226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26"/>
    <m/>
    <s v="Pensil Case BH-226"/>
    <s v="Import D6"/>
    <n v="120"/>
    <s v="PCS"/>
    <s v="Import"/>
    <n v="0"/>
    <m/>
  </r>
  <r>
    <n v="847"/>
    <x v="806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s v="BH-228"/>
    <m/>
    <s v="Pensil Case BH-228"/>
    <s v="Import D6"/>
    <n v="120"/>
    <s v="PCS"/>
    <s v="Import"/>
    <n v="2"/>
    <m/>
  </r>
  <r>
    <n v="848"/>
    <x v="807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7"/>
    <m/>
    <s v="Pensil Case BH-227"/>
    <s v="Import D6"/>
    <n v="120"/>
    <s v="PCS"/>
    <s v="Import"/>
    <n v="1"/>
    <m/>
  </r>
  <r>
    <n v="849"/>
    <x v="808"/>
    <s v="XTQ-F"/>
    <s v="Sticker"/>
    <n v="1152"/>
    <n v="7"/>
    <s v="1 Pak (20)"/>
    <s v="D7"/>
    <n v="7"/>
    <m/>
    <s v=""/>
    <n v="7"/>
    <m/>
    <s v=""/>
    <n v="7"/>
    <m/>
    <s v=""/>
    <n v="7"/>
    <m/>
    <s v=""/>
    <n v="7"/>
    <m/>
    <m/>
    <s v=""/>
    <n v="7"/>
    <s v="Sticker"/>
    <s v="XTQ-F"/>
    <m/>
    <s v="Sticker XTQ-F"/>
    <s v="Import D7"/>
    <n v="1152"/>
    <s v="PCS"/>
    <s v="Import"/>
    <n v="7"/>
    <m/>
  </r>
  <r>
    <n v="850"/>
    <x v="809"/>
    <s v="KL-AH"/>
    <s v="Sticker"/>
    <n v="2880"/>
    <n v="10"/>
    <s v="1 Pak (24)"/>
    <s v="D7"/>
    <n v="10"/>
    <m/>
    <s v=""/>
    <n v="10"/>
    <m/>
    <s v=""/>
    <n v="10"/>
    <m/>
    <s v=""/>
    <n v="10"/>
    <m/>
    <s v=""/>
    <n v="10"/>
    <m/>
    <m/>
    <s v=""/>
    <n v="10"/>
    <s v="Sticker"/>
    <s v="KL-AH"/>
    <m/>
    <s v="Sticker KL-AH"/>
    <s v="Import D7"/>
    <n v="2880"/>
    <s v="PCS"/>
    <s v="Import"/>
    <n v="10"/>
    <m/>
  </r>
  <r>
    <n v="851"/>
    <x v="810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QJF-A"/>
    <m/>
    <s v="Sticker QJF-A"/>
    <s v="Import D7"/>
    <n v="384"/>
    <s v="PCS"/>
    <s v="Import"/>
    <n v="9"/>
    <m/>
  </r>
  <r>
    <n v="852"/>
    <x v="811"/>
    <s v="JBE-SA"/>
    <s v="Sticker"/>
    <n v="224"/>
    <n v="76"/>
    <m/>
    <s v="D7"/>
    <n v="76"/>
    <m/>
    <s v=""/>
    <n v="76"/>
    <m/>
    <s v=""/>
    <n v="76"/>
    <m/>
    <s v=""/>
    <n v="76"/>
    <m/>
    <s v=""/>
    <n v="76"/>
    <m/>
    <m/>
    <s v=""/>
    <n v="76"/>
    <s v="Sticker"/>
    <s v="JBE-SA"/>
    <m/>
    <s v="Sticker JBE-SA"/>
    <s v="Import D7"/>
    <n v="224"/>
    <s v="PCS"/>
    <s v="Import"/>
    <n v="76"/>
    <m/>
  </r>
  <r>
    <n v="853"/>
    <x v="812"/>
    <s v="DH-2356"/>
    <s v="Sticker"/>
    <n v="200"/>
    <n v="3"/>
    <m/>
    <s v="D7"/>
    <n v="3"/>
    <m/>
    <s v=""/>
    <n v="3"/>
    <m/>
    <s v=""/>
    <n v="3"/>
    <m/>
    <s v=""/>
    <n v="3"/>
    <m/>
    <s v=""/>
    <n v="3"/>
    <m/>
    <m/>
    <s v=""/>
    <n v="3"/>
    <s v="Sticker"/>
    <s v="DH-2356"/>
    <m/>
    <s v="Sticker DH-2356"/>
    <s v="Import D7"/>
    <n v="200"/>
    <s v="PCS"/>
    <s v="Import"/>
    <n v="3"/>
    <m/>
  </r>
  <r>
    <n v="854"/>
    <x v="813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YLD"/>
    <m/>
    <s v="Sticker YLD"/>
    <s v="Import D7"/>
    <n v="3000"/>
    <s v="PCS"/>
    <s v="Import"/>
    <n v="9"/>
    <m/>
  </r>
  <r>
    <n v="855"/>
    <x v="814"/>
    <s v="JBE34"/>
    <s v="Sticker"/>
    <n v="480"/>
    <n v="7"/>
    <m/>
    <s v="D7"/>
    <n v="7"/>
    <m/>
    <s v=""/>
    <n v="7"/>
    <m/>
    <s v=""/>
    <n v="7"/>
    <m/>
    <s v=""/>
    <n v="7"/>
    <m/>
    <s v=""/>
    <n v="7"/>
    <m/>
    <m/>
    <s v=""/>
    <n v="7"/>
    <s v="Sticker"/>
    <s v="JBE34"/>
    <m/>
    <s v="Sticker JBE34"/>
    <s v="Import D7"/>
    <n v="480"/>
    <s v="PCS"/>
    <s v="Import"/>
    <n v="7"/>
    <m/>
  </r>
  <r>
    <n v="856"/>
    <x v="815"/>
    <s v="JBE24"/>
    <s v="Sticker"/>
    <n v="384"/>
    <n v="7"/>
    <s v="1 Dos (24)"/>
    <s v="D7"/>
    <n v="7"/>
    <m/>
    <s v=""/>
    <n v="7"/>
    <m/>
    <s v=""/>
    <n v="7"/>
    <m/>
    <s v=""/>
    <n v="7"/>
    <m/>
    <s v=""/>
    <n v="7"/>
    <m/>
    <m/>
    <s v=""/>
    <n v="7"/>
    <s v="Sticker"/>
    <s v="JBE24"/>
    <m/>
    <s v="Sticker JBE24"/>
    <s v="Import D7"/>
    <n v="384"/>
    <s v="PCS"/>
    <s v="Import"/>
    <n v="7"/>
    <m/>
  </r>
  <r>
    <n v="857"/>
    <x v="816"/>
    <s v="XTQ-E"/>
    <s v="Sticker"/>
    <n v="1512"/>
    <n v="7"/>
    <s v="1 Pak (36)"/>
    <s v="D7"/>
    <n v="7"/>
    <m/>
    <s v=""/>
    <n v="7"/>
    <m/>
    <s v=""/>
    <n v="7"/>
    <m/>
    <s v=""/>
    <n v="7"/>
    <m/>
    <s v=""/>
    <n v="7"/>
    <m/>
    <m/>
    <s v=""/>
    <n v="7"/>
    <s v="Sticker"/>
    <s v="XTQ-E"/>
    <m/>
    <s v="Sticker XTQ-E"/>
    <s v="Import D7"/>
    <n v="1512"/>
    <s v="PCS"/>
    <s v="Import"/>
    <n v="7"/>
    <m/>
  </r>
  <r>
    <n v="858"/>
    <x v="817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  <s v="Sticker"/>
    <s v="JBE- 43"/>
    <m/>
    <s v="Sticker JBE- 43"/>
    <s v="Import D7"/>
    <n v="2880"/>
    <s v="PCS"/>
    <s v="Import"/>
    <n v="9"/>
    <m/>
  </r>
  <r>
    <n v="859"/>
    <x v="818"/>
    <s v="JBE-35"/>
    <s v="Sticker"/>
    <n v="1920"/>
    <n v="6"/>
    <s v="1 Pak (48)"/>
    <s v="D7"/>
    <n v="6"/>
    <m/>
    <s v=""/>
    <n v="6"/>
    <m/>
    <s v=""/>
    <n v="6"/>
    <m/>
    <s v=""/>
    <n v="6"/>
    <m/>
    <s v=""/>
    <n v="6"/>
    <m/>
    <m/>
    <s v=""/>
    <n v="6"/>
    <s v="Sticker"/>
    <s v="JBE-35"/>
    <m/>
    <s v="Sticker JBE-35"/>
    <s v="Import D7"/>
    <n v="1920"/>
    <s v="PCS"/>
    <s v="Import"/>
    <n v="6"/>
    <m/>
  </r>
  <r>
    <n v="860"/>
    <x v="819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JBE - SD"/>
    <m/>
    <s v="Sticker JBE - SD"/>
    <s v="Import D7"/>
    <n v="224"/>
    <s v="PCS"/>
    <s v="Import"/>
    <n v="4"/>
    <m/>
  </r>
  <r>
    <n v="861"/>
    <x v="820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63"/>
    <m/>
    <s v="Sticker KL 63"/>
    <s v="Import D7"/>
    <n v="272"/>
    <s v="PCS"/>
    <s v="Import"/>
    <n v="4"/>
    <m/>
  </r>
  <r>
    <n v="862"/>
    <x v="821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KL 68"/>
    <m/>
    <s v="Sticker KL 68"/>
    <s v="Import D7"/>
    <n v="320"/>
    <s v="PCS"/>
    <s v="Import"/>
    <n v="9"/>
    <m/>
  </r>
  <r>
    <n v="863"/>
    <x v="822"/>
    <s v="KL 70"/>
    <s v="Sticker"/>
    <n v="256"/>
    <n v="3"/>
    <m/>
    <s v="D7"/>
    <n v="3"/>
    <m/>
    <s v=""/>
    <n v="3"/>
    <m/>
    <s v=""/>
    <n v="3"/>
    <m/>
    <s v=""/>
    <n v="3"/>
    <m/>
    <s v=""/>
    <n v="3"/>
    <m/>
    <m/>
    <s v=""/>
    <n v="3"/>
    <s v="Sticker"/>
    <s v="KL 70"/>
    <m/>
    <s v="Sticker KL 70"/>
    <s v="Import D7"/>
    <n v="256"/>
    <s v="PCS"/>
    <s v="Import"/>
    <n v="3"/>
    <m/>
  </r>
  <r>
    <n v="864"/>
    <x v="823"/>
    <s v="JBE 30"/>
    <s v="Sticker"/>
    <n v="576"/>
    <n v="4"/>
    <s v="1 Dos (24)"/>
    <s v="D7"/>
    <n v="4"/>
    <m/>
    <s v=""/>
    <n v="4"/>
    <m/>
    <s v=""/>
    <n v="4"/>
    <m/>
    <s v=""/>
    <n v="4"/>
    <m/>
    <s v=""/>
    <n v="4"/>
    <m/>
    <m/>
    <s v=""/>
    <n v="4"/>
    <s v="Sticker"/>
    <s v="JBE 30"/>
    <m/>
    <s v="Sticker JBE 30"/>
    <s v="Import D7"/>
    <n v="576"/>
    <s v="PCS"/>
    <s v="Import"/>
    <n v="4"/>
    <m/>
  </r>
  <r>
    <n v="865"/>
    <x v="824"/>
    <s v="JBE -SV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  <s v="Sticker"/>
    <s v="JBE -SV"/>
    <m/>
    <s v="Sticker JBE -SV"/>
    <s v="Import D7"/>
    <n v="224"/>
    <s v="PCS"/>
    <s v="Import"/>
    <n v="8"/>
    <m/>
  </r>
  <r>
    <n v="866"/>
    <x v="825"/>
    <s v="50100-71"/>
    <s v="Note Book"/>
    <n v="240"/>
    <n v="10"/>
    <m/>
    <s v="D7"/>
    <n v="10"/>
    <m/>
    <s v=""/>
    <n v="10"/>
    <m/>
    <s v=""/>
    <n v="10"/>
    <m/>
    <s v=""/>
    <n v="10"/>
    <m/>
    <s v=""/>
    <n v="10"/>
    <m/>
    <m/>
    <s v=""/>
    <n v="10"/>
    <s v="NoteBook"/>
    <s v="50100-71"/>
    <m/>
    <s v="NoteBook 50100-71"/>
    <s v="Import D7"/>
    <n v="240"/>
    <s v="PCS"/>
    <s v="Import"/>
    <n v="10"/>
    <m/>
  </r>
  <r>
    <n v="867"/>
    <x v="826"/>
    <s v="50100-67"/>
    <s v="Note Book"/>
    <n v="240"/>
    <n v="3"/>
    <m/>
    <s v="D7"/>
    <n v="4"/>
    <n v="3"/>
    <n v="-1"/>
    <n v="3"/>
    <m/>
    <s v=""/>
    <n v="3"/>
    <m/>
    <s v=""/>
    <n v="3"/>
    <m/>
    <s v=""/>
    <n v="3"/>
    <m/>
    <m/>
    <s v=""/>
    <n v="3"/>
    <s v="NoteBook"/>
    <s v="50100-67"/>
    <m/>
    <s v="NoteBook 50100-67"/>
    <s v="Import D7"/>
    <n v="240"/>
    <s v="PCS"/>
    <s v="Import"/>
    <n v="3"/>
    <m/>
  </r>
  <r>
    <n v="868"/>
    <x v="827"/>
    <s v="25100-71"/>
    <s v="Note Book"/>
    <n v="160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s v="25100-71"/>
    <m/>
    <s v="NoteBook 25100-71"/>
    <s v="Import D7"/>
    <n v="160"/>
    <s v="PCS"/>
    <s v="Import"/>
    <n v="5"/>
    <m/>
  </r>
  <r>
    <n v="869"/>
    <x v="828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  <s v="NoteBook"/>
    <s v="18100-68"/>
    <m/>
    <s v="NoteBook 18100-68"/>
    <s v="Import D7"/>
    <n v="120"/>
    <s v="PCS"/>
    <s v="Import"/>
    <n v="4"/>
    <m/>
  </r>
  <r>
    <n v="870"/>
    <x v="829"/>
    <s v="18100-59"/>
    <s v="Note Book"/>
    <n v="120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"/>
    <s v="Import D7"/>
    <n v="120"/>
    <s v="PCS"/>
    <s v="Import"/>
    <n v="1"/>
    <m/>
  </r>
  <r>
    <n v="871"/>
    <x v="830"/>
    <s v="7025-1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18"/>
    <m/>
    <s v="NoteBook 7025-18"/>
    <s v="Import D7"/>
    <n v="192"/>
    <s v="PCS"/>
    <s v="Import"/>
    <n v="2"/>
    <m/>
  </r>
  <r>
    <n v="872"/>
    <x v="831"/>
    <s v="7025-1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9"/>
    <m/>
    <s v="NoteBook 7025-19"/>
    <s v="Import D7"/>
    <n v="192"/>
    <s v="PCS"/>
    <s v="Import"/>
    <n v="1"/>
    <m/>
  </r>
  <r>
    <n v="873"/>
    <x v="832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  <s v="NoteBook"/>
    <s v="7025-27"/>
    <m/>
    <s v="NoteBook 7025-27"/>
    <s v="Import D7"/>
    <n v="192"/>
    <s v="PCS"/>
    <s v="Import"/>
    <n v="3"/>
    <m/>
  </r>
  <r>
    <n v="874"/>
    <x v="833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28"/>
    <m/>
    <s v="NoteBook 7025-28"/>
    <s v="Import D7"/>
    <n v="192"/>
    <s v="PCS"/>
    <s v="Import"/>
    <n v="2"/>
    <m/>
  </r>
  <r>
    <n v="875"/>
    <x v="834"/>
    <s v="7025-2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29"/>
    <m/>
    <s v="NoteBook 7025-29"/>
    <s v="Import D7"/>
    <n v="192"/>
    <s v="PCS"/>
    <s v="Import"/>
    <n v="1"/>
    <m/>
  </r>
  <r>
    <n v="876"/>
    <x v="835"/>
    <s v="7025-30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30"/>
    <m/>
    <s v="NoteBook 7025-30"/>
    <s v="Import D7"/>
    <n v="192"/>
    <s v="PCS"/>
    <s v="Import"/>
    <n v="2"/>
    <m/>
  </r>
  <r>
    <n v="877"/>
    <x v="1"/>
    <s v="7025-31"/>
    <s v="Note Book"/>
    <n v="192"/>
    <n v="0"/>
    <m/>
    <s v="D7"/>
    <n v="0"/>
    <m/>
    <s v=""/>
    <n v="0"/>
    <m/>
    <s v=""/>
    <n v="0"/>
    <m/>
    <s v=""/>
    <n v="0"/>
    <m/>
    <s v=""/>
    <n v="0"/>
    <m/>
    <m/>
    <s v=""/>
    <n v="0"/>
    <s v="NoteBook"/>
    <s v="7025-31"/>
    <m/>
    <s v="NoteBook 7025-31"/>
    <s v="Import D7"/>
    <n v="192"/>
    <s v="PCS"/>
    <s v="Import"/>
    <n v="0"/>
    <m/>
  </r>
  <r>
    <n v="878"/>
    <x v="836"/>
    <s v="7025-16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6"/>
    <m/>
    <s v="NoteBook 7025-16"/>
    <s v="Import D7"/>
    <n v="192"/>
    <s v="PCS"/>
    <s v="Import"/>
    <n v="1"/>
    <m/>
  </r>
  <r>
    <n v="879"/>
    <x v="1"/>
    <s v="05201"/>
    <s v="Note Book"/>
    <n v="128"/>
    <n v="0"/>
    <s v="A5"/>
    <s v="D7"/>
    <n v="0"/>
    <m/>
    <s v=""/>
    <n v="0"/>
    <m/>
    <s v=""/>
    <n v="0"/>
    <m/>
    <s v=""/>
    <n v="0"/>
    <m/>
    <s v=""/>
    <n v="0"/>
    <m/>
    <m/>
    <s v=""/>
    <n v="0"/>
    <s v="NoteBook"/>
    <s v="05201"/>
    <m/>
    <s v="NoteBook 05201"/>
    <s v="Import D7"/>
    <n v="128"/>
    <s v="PCS"/>
    <s v="Import"/>
    <n v="0"/>
    <m/>
  </r>
  <r>
    <n v="880"/>
    <x v="837"/>
    <s v="05203"/>
    <s v="Note Book"/>
    <n v="128"/>
    <n v="1"/>
    <s v="A5"/>
    <s v="D7"/>
    <n v="2"/>
    <n v="1"/>
    <n v="-1"/>
    <n v="1"/>
    <m/>
    <s v=""/>
    <n v="1"/>
    <m/>
    <s v=""/>
    <n v="1"/>
    <m/>
    <s v=""/>
    <n v="1"/>
    <m/>
    <m/>
    <s v=""/>
    <n v="1"/>
    <s v="NoteBook"/>
    <s v="05203"/>
    <m/>
    <s v="NoteBook 05203"/>
    <s v="Import D7"/>
    <n v="128"/>
    <s v="PCS"/>
    <s v="Import"/>
    <n v="1"/>
    <m/>
  </r>
  <r>
    <n v="881"/>
    <x v="838"/>
    <s v="05204"/>
    <s v="Note Book"/>
    <n v="128"/>
    <n v="2"/>
    <s v="A5"/>
    <s v="D7"/>
    <n v="3"/>
    <n v="2"/>
    <n v="-1"/>
    <n v="2"/>
    <m/>
    <s v=""/>
    <n v="2"/>
    <m/>
    <s v=""/>
    <n v="2"/>
    <m/>
    <s v=""/>
    <n v="2"/>
    <m/>
    <m/>
    <s v=""/>
    <n v="2"/>
    <s v="NoteBook"/>
    <s v="05204"/>
    <m/>
    <s v="NoteBook 05204"/>
    <s v="Import D7"/>
    <n v="128"/>
    <s v="PCS"/>
    <s v="Import"/>
    <n v="2"/>
    <m/>
  </r>
  <r>
    <n v="882"/>
    <x v="839"/>
    <s v="05205"/>
    <s v="Note Book"/>
    <n v="128"/>
    <n v="2"/>
    <s v="A5"/>
    <s v="D7"/>
    <n v="3"/>
    <n v="2"/>
    <n v="-1"/>
    <n v="2"/>
    <m/>
    <s v=""/>
    <n v="2"/>
    <m/>
    <s v=""/>
    <n v="2"/>
    <m/>
    <s v=""/>
    <n v="2"/>
    <m/>
    <m/>
    <s v=""/>
    <n v="2"/>
    <s v="NoteBook"/>
    <s v="05205"/>
    <m/>
    <s v="NoteBook 05205"/>
    <s v="Import D7"/>
    <n v="128"/>
    <s v="PCS"/>
    <s v="Import"/>
    <n v="2"/>
    <m/>
  </r>
  <r>
    <n v="883"/>
    <x v="840"/>
    <s v="05202"/>
    <s v="Note Book"/>
    <n v="128"/>
    <n v="2"/>
    <s v="A5"/>
    <s v="D7"/>
    <n v="3"/>
    <n v="2"/>
    <n v="-1"/>
    <n v="2"/>
    <m/>
    <s v=""/>
    <n v="2"/>
    <m/>
    <s v=""/>
    <n v="2"/>
    <m/>
    <s v=""/>
    <n v="2"/>
    <m/>
    <m/>
    <s v=""/>
    <n v="2"/>
    <s v="NoteBook"/>
    <s v="05202"/>
    <m/>
    <s v="NoteBook 05202"/>
    <s v="Import D7"/>
    <n v="128"/>
    <s v="PCS"/>
    <s v="Import"/>
    <n v="2"/>
    <m/>
  </r>
  <r>
    <n v="884"/>
    <x v="841"/>
    <s v="64834"/>
    <s v="Note Book"/>
    <n v="128"/>
    <n v="1"/>
    <s v="A5"/>
    <s v="D7"/>
    <n v="2"/>
    <n v="1"/>
    <n v="-1"/>
    <n v="1"/>
    <m/>
    <s v=""/>
    <n v="1"/>
    <m/>
    <s v=""/>
    <n v="1"/>
    <m/>
    <s v=""/>
    <n v="1"/>
    <m/>
    <m/>
    <s v=""/>
    <n v="1"/>
    <s v="NoteBook"/>
    <s v="64834"/>
    <m/>
    <s v="NoteBook 64834"/>
    <s v="Import D7"/>
    <n v="128"/>
    <s v="PCS"/>
    <s v="Import"/>
    <n v="1"/>
    <m/>
  </r>
  <r>
    <n v="885"/>
    <x v="842"/>
    <n v="593834"/>
    <s v="Note Book"/>
    <n v="96"/>
    <n v="7"/>
    <m/>
    <s v="D7"/>
    <n v="7"/>
    <m/>
    <s v=""/>
    <n v="7"/>
    <m/>
    <s v=""/>
    <n v="7"/>
    <m/>
    <s v=""/>
    <n v="7"/>
    <m/>
    <s v=""/>
    <n v="7"/>
    <m/>
    <m/>
    <s v=""/>
    <n v="7"/>
    <s v="NoteBook"/>
    <n v="593834"/>
    <m/>
    <s v="NoteBook 593834"/>
    <s v="Import D7"/>
    <n v="96"/>
    <s v="PCS"/>
    <s v="Import"/>
    <n v="7"/>
    <m/>
  </r>
  <r>
    <n v="886"/>
    <x v="843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3"/>
    <m/>
    <s v="NoteBook 76203"/>
    <s v="Import D7"/>
    <n v="96"/>
    <s v="PCS"/>
    <s v="Import"/>
    <n v="5"/>
    <m/>
  </r>
  <r>
    <n v="887"/>
    <x v="844"/>
    <n v="76205"/>
    <s v="Note Book"/>
    <n v="96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n v="76205"/>
    <m/>
    <s v="NoteBook 76205"/>
    <s v="Import D7"/>
    <n v="96"/>
    <s v="PCS"/>
    <s v="Import"/>
    <n v="2"/>
    <m/>
  </r>
  <r>
    <n v="888"/>
    <x v="845"/>
    <n v="9384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93848"/>
    <m/>
    <s v="NoteBook 93848"/>
    <s v="Import D7"/>
    <n v="96"/>
    <s v="PCS"/>
    <s v="Import"/>
    <n v="5"/>
    <m/>
  </r>
  <r>
    <n v="889"/>
    <x v="846"/>
    <n v="93846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  <s v="NoteBook"/>
    <n v="93846"/>
    <m/>
    <s v="NoteBook 93846"/>
    <s v="Import D7"/>
    <n v="96"/>
    <s v="PCS"/>
    <s v="Import"/>
    <n v="6"/>
    <m/>
  </r>
  <r>
    <n v="890"/>
    <x v="847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8"/>
    <m/>
    <s v="NoteBook 76208"/>
    <s v="Import D7"/>
    <n v="96"/>
    <s v="PCS"/>
    <s v="Import"/>
    <n v="5"/>
    <m/>
  </r>
  <r>
    <n v="891"/>
    <x v="848"/>
    <s v="LK-22305"/>
    <s v="Tape"/>
    <n v="3600"/>
    <n v="5"/>
    <s v="1 Pak (60)"/>
    <s v="D7"/>
    <n v="5"/>
    <m/>
    <s v=""/>
    <n v="5"/>
    <m/>
    <s v=""/>
    <n v="5"/>
    <m/>
    <s v=""/>
    <n v="5"/>
    <m/>
    <s v=""/>
    <n v="5"/>
    <m/>
    <m/>
    <s v=""/>
    <n v="5"/>
    <s v="Tape"/>
    <s v="LK-22305"/>
    <m/>
    <s v="Tape LK-22305"/>
    <s v="Import D7"/>
    <n v="3600"/>
    <s v="PCS"/>
    <s v="Import"/>
    <n v="5"/>
    <m/>
  </r>
  <r>
    <n v="892"/>
    <x v="849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  <s v="Asahan"/>
    <n v="9022"/>
    <m/>
    <s v="Asahan 9022"/>
    <s v="Import D7"/>
    <n v="192"/>
    <s v="PCS"/>
    <s v="Import"/>
    <n v="8"/>
    <m/>
  </r>
  <r>
    <n v="893"/>
    <x v="850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  <s v="Pensil Case"/>
    <n v="5813"/>
    <m/>
    <s v="Pensil Case 5813"/>
    <s v="Import D7"/>
    <n v="288"/>
    <s v="PCS"/>
    <s v="Import"/>
    <n v="5"/>
    <m/>
  </r>
  <r>
    <n v="894"/>
    <x v="851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  <s v="Pensil Case"/>
    <n v="5815"/>
    <m/>
    <s v="Pensil Case 5815"/>
    <s v="Import D7"/>
    <n v="288"/>
    <s v="PCS"/>
    <s v="Import"/>
    <n v="4"/>
    <m/>
  </r>
  <r>
    <n v="895"/>
    <x v="852"/>
    <n v="5842"/>
    <s v="Pencil Box"/>
    <n v="288"/>
    <n v="9"/>
    <m/>
    <s v="D7"/>
    <n v="9"/>
    <m/>
    <s v=""/>
    <n v="9"/>
    <m/>
    <s v=""/>
    <n v="9"/>
    <m/>
    <s v=""/>
    <n v="9"/>
    <m/>
    <s v=""/>
    <n v="9"/>
    <m/>
    <m/>
    <s v=""/>
    <n v="9"/>
    <s v="Pensil Case"/>
    <n v="5842"/>
    <m/>
    <s v="Pensil Case 5842"/>
    <s v="Import D7"/>
    <n v="288"/>
    <s v="PCS"/>
    <s v="Import"/>
    <n v="9"/>
    <m/>
  </r>
  <r>
    <n v="896"/>
    <x v="853"/>
    <n v="5866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  <s v="Pensil Case"/>
    <n v="5866"/>
    <m/>
    <s v="Pensil Case 5866"/>
    <s v="Import D7"/>
    <n v="288"/>
    <s v="PCS"/>
    <s v="Import"/>
    <n v="5"/>
    <m/>
  </r>
  <r>
    <n v="897"/>
    <x v="854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"/>
    <s v="Import D7"/>
    <n v="576"/>
    <s v="PCS"/>
    <s v="Import"/>
    <n v="10"/>
    <m/>
  </r>
  <r>
    <n v="898"/>
    <x v="855"/>
    <s v="QY-2023"/>
    <s v="Pencil box Mobil M"/>
    <n v="144"/>
    <n v="18"/>
    <m/>
    <s v="D8"/>
    <n v="18"/>
    <m/>
    <s v=""/>
    <n v="18"/>
    <m/>
    <s v=""/>
    <n v="18"/>
    <m/>
    <s v=""/>
    <n v="18"/>
    <m/>
    <s v=""/>
    <n v="18"/>
    <m/>
    <m/>
    <s v=""/>
    <n v="18"/>
    <s v="Pensil Case"/>
    <s v="QY-2023"/>
    <s v="Mobil"/>
    <s v="Pensil Case QY-2023 Mobil"/>
    <s v="Import D8"/>
    <n v="144"/>
    <s v="PCS"/>
    <s v="Import"/>
    <n v="18"/>
    <m/>
  </r>
  <r>
    <n v="899"/>
    <x v="856"/>
    <s v="QC-771"/>
    <s v="Pencil box"/>
    <n v="240"/>
    <n v="22"/>
    <m/>
    <s v="D8"/>
    <n v="23"/>
    <n v="22"/>
    <n v="-1"/>
    <n v="22"/>
    <m/>
    <s v=""/>
    <n v="22"/>
    <m/>
    <s v=""/>
    <n v="22"/>
    <m/>
    <s v=""/>
    <n v="22"/>
    <m/>
    <m/>
    <s v=""/>
    <n v="22"/>
    <s v="Pensil Case"/>
    <s v="QC-771"/>
    <m/>
    <s v="Pensil Case QC-771"/>
    <s v="Import D8"/>
    <n v="240"/>
    <s v="PCS"/>
    <s v="Import"/>
    <n v="22"/>
    <m/>
  </r>
  <r>
    <n v="900"/>
    <x v="857"/>
    <s v="DZ-0061-3"/>
    <s v="Pencil box klg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  <s v="Pensil Case"/>
    <s v="DZ-0061-3"/>
    <m/>
    <s v="Pensil Case DZ-0061-3"/>
    <s v="Import D8"/>
    <n v="192"/>
    <s v="PCS"/>
    <s v="Import"/>
    <n v="24"/>
    <m/>
  </r>
  <r>
    <n v="901"/>
    <x v="858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KD-50J"/>
    <m/>
    <s v="Pensil Case KD-50J"/>
    <s v="Import D8"/>
    <n v="192"/>
    <s v="PCS"/>
    <s v="Import"/>
    <n v="19"/>
    <m/>
  </r>
  <r>
    <n v="902"/>
    <x v="859"/>
    <s v="168-18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  <s v="Pensil Case"/>
    <s v="168-18"/>
    <m/>
    <s v="Pensil Case 168-18"/>
    <s v="Import D8"/>
    <n v="144"/>
    <s v="PCS"/>
    <s v="Import"/>
    <n v="8"/>
    <m/>
  </r>
  <r>
    <n v="903"/>
    <x v="860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  <s v="Pensil Case"/>
    <s v="C-8023"/>
    <m/>
    <s v="Pensil Case C-8023"/>
    <s v="Import D8"/>
    <n v="96"/>
    <s v="PCS"/>
    <s v="Import"/>
    <n v="10"/>
    <m/>
  </r>
  <r>
    <n v="904"/>
    <x v="861"/>
    <s v="AC-2860-3"/>
    <s v="Pencil box"/>
    <n v="144"/>
    <n v="7"/>
    <m/>
    <s v="D8"/>
    <n v="7"/>
    <m/>
    <s v=""/>
    <n v="7"/>
    <m/>
    <s v=""/>
    <n v="7"/>
    <m/>
    <s v=""/>
    <n v="7"/>
    <m/>
    <s v=""/>
    <n v="7"/>
    <m/>
    <m/>
    <s v=""/>
    <n v="7"/>
    <s v="Pensil Case"/>
    <s v="AC-2860-3"/>
    <m/>
    <s v="Pensil Case AC-2860-3"/>
    <s v="Import D8"/>
    <n v="144"/>
    <s v="PCS"/>
    <s v="Import"/>
    <n v="7"/>
    <m/>
  </r>
  <r>
    <n v="905"/>
    <x v="862"/>
    <s v="168-35"/>
    <s v="Pencil box"/>
    <n v="144"/>
    <n v="22"/>
    <m/>
    <s v="D8"/>
    <n v="22"/>
    <m/>
    <s v=""/>
    <n v="22"/>
    <m/>
    <s v=""/>
    <n v="22"/>
    <m/>
    <s v=""/>
    <n v="22"/>
    <m/>
    <s v=""/>
    <n v="22"/>
    <m/>
    <m/>
    <s v=""/>
    <n v="22"/>
    <s v="Pensil Case"/>
    <s v="168-35"/>
    <m/>
    <s v="Pensil Case 168-35"/>
    <s v="Import D8"/>
    <n v="144"/>
    <s v="PCS"/>
    <s v="Import"/>
    <n v="22"/>
    <m/>
  </r>
  <r>
    <n v="906"/>
    <x v="863"/>
    <s v="AC-2893-3"/>
    <s v="Pencil box"/>
    <n v="144"/>
    <n v="25"/>
    <m/>
    <s v="D8"/>
    <n v="25"/>
    <m/>
    <s v=""/>
    <n v="25"/>
    <m/>
    <s v=""/>
    <n v="25"/>
    <m/>
    <s v=""/>
    <n v="25"/>
    <m/>
    <s v=""/>
    <n v="25"/>
    <m/>
    <m/>
    <s v=""/>
    <n v="25"/>
    <s v="Pensil Case"/>
    <s v="AC-2893-3"/>
    <m/>
    <s v="Pensil Case AC-2893-3"/>
    <s v="Import D8"/>
    <n v="144"/>
    <s v="PCS"/>
    <s v="Import"/>
    <n v="25"/>
    <m/>
  </r>
  <r>
    <n v="907"/>
    <x v="864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AG-8881"/>
    <m/>
    <s v="Pensil Case AG-8881"/>
    <s v="Import D8"/>
    <n v="160"/>
    <s v="PCS"/>
    <s v="Import"/>
    <n v="19"/>
    <m/>
  </r>
  <r>
    <n v="908"/>
    <x v="865"/>
    <s v="BX-3971"/>
    <s v="Pencil box cal"/>
    <n v="144"/>
    <n v="27"/>
    <m/>
    <s v="D8"/>
    <n v="27"/>
    <m/>
    <s v=""/>
    <n v="27"/>
    <m/>
    <s v=""/>
    <n v="27"/>
    <m/>
    <s v=""/>
    <n v="27"/>
    <m/>
    <s v=""/>
    <n v="27"/>
    <m/>
    <m/>
    <s v=""/>
    <n v="27"/>
    <s v="Pensil Case"/>
    <s v="BX-3971"/>
    <m/>
    <s v="Pensil Case BX-3971"/>
    <s v="Import D8"/>
    <n v="144"/>
    <s v="PCS"/>
    <s v="Import"/>
    <n v="27"/>
    <m/>
  </r>
  <r>
    <n v="909"/>
    <x v="866"/>
    <s v="168-25"/>
    <s v="Pencil box"/>
    <n v="120"/>
    <n v="12"/>
    <m/>
    <s v="D8"/>
    <n v="12"/>
    <m/>
    <s v=""/>
    <n v="12"/>
    <m/>
    <s v=""/>
    <n v="12"/>
    <m/>
    <s v=""/>
    <n v="12"/>
    <m/>
    <s v=""/>
    <n v="12"/>
    <m/>
    <m/>
    <s v=""/>
    <n v="12"/>
    <s v="Pensil Case"/>
    <s v="168-25"/>
    <m/>
    <s v="Pensil Case 168-25"/>
    <s v="Import D8"/>
    <n v="120"/>
    <s v="PCS"/>
    <s v="Import"/>
    <n v="12"/>
    <m/>
  </r>
  <r>
    <n v="910"/>
    <x v="867"/>
    <s v="8009-12"/>
    <s v="Pencil "/>
    <n v="240"/>
    <n v="7"/>
    <s v="Warna"/>
    <s v="D8"/>
    <n v="7"/>
    <m/>
    <s v=""/>
    <n v="7"/>
    <m/>
    <s v=""/>
    <n v="7"/>
    <m/>
    <s v=""/>
    <n v="7"/>
    <m/>
    <s v=""/>
    <n v="7"/>
    <m/>
    <m/>
    <s v=""/>
    <n v="7"/>
    <s v="Pensil "/>
    <s v="8009-12"/>
    <m/>
    <s v="Pensil  8009-12"/>
    <s v="Import D8"/>
    <n v="240"/>
    <s v="PCS"/>
    <s v="Import"/>
    <n v="7"/>
    <m/>
  </r>
  <r>
    <n v="911"/>
    <x v="868"/>
    <s v="8894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4-12"/>
    <m/>
    <s v="Pensil  8894-12"/>
    <s v="Import D8"/>
    <n v="288"/>
    <s v="PCS"/>
    <s v="Import"/>
    <n v="7"/>
    <m/>
  </r>
  <r>
    <n v="912"/>
    <x v="869"/>
    <s v="8891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1-12"/>
    <m/>
    <s v="Pensil  8891-12"/>
    <s v="Import D8"/>
    <n v="288"/>
    <s v="PCS"/>
    <s v="Import"/>
    <n v="7"/>
    <m/>
  </r>
  <r>
    <n v="913"/>
    <x v="870"/>
    <s v="9999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9999-12"/>
    <m/>
    <s v="Pensil  9999-12"/>
    <s v="Import D8"/>
    <n v="288"/>
    <s v="PCS"/>
    <s v="Import"/>
    <n v="7"/>
    <m/>
  </r>
  <r>
    <n v="914"/>
    <x v="871"/>
    <s v="8880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80-12"/>
    <m/>
    <s v="Pensil  8880-12"/>
    <s v="Import D8"/>
    <n v="288"/>
    <s v="PCS"/>
    <s v="Import"/>
    <n v="7"/>
    <m/>
  </r>
  <r>
    <n v="915"/>
    <x v="872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  <s v="Jangka"/>
    <s v="MS-405"/>
    <m/>
    <s v="Jangka MS-405"/>
    <s v="Import D8"/>
    <n v="100"/>
    <s v="PCS"/>
    <s v="Import"/>
    <n v="49"/>
    <m/>
  </r>
  <r>
    <n v="916"/>
    <x v="873"/>
    <s v="DT-221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21"/>
    <m/>
    <s v="Gel Pen DT-221"/>
    <s v="Import D8"/>
    <n v="2304"/>
    <s v="PCS"/>
    <s v="Import"/>
    <n v="14"/>
    <m/>
  </r>
  <r>
    <n v="917"/>
    <x v="874"/>
    <s v="DT-222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  <s v="Gel Pen"/>
    <s v="DT-222"/>
    <m/>
    <s v="Gel Pen DT-222"/>
    <s v="Import D8"/>
    <n v="2304"/>
    <s v="PCS"/>
    <s v="Import"/>
    <n v="13"/>
    <m/>
  </r>
  <r>
    <n v="918"/>
    <x v="875"/>
    <s v="DT-225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25"/>
    <m/>
    <s v="Gel Pen DT-225"/>
    <s v="Import D8"/>
    <n v="2304"/>
    <s v="PCS"/>
    <s v="Import"/>
    <n v="14"/>
    <m/>
  </r>
  <r>
    <n v="919"/>
    <x v="876"/>
    <s v="DT-227"/>
    <s v="Gel Pen"/>
    <n v="2304"/>
    <n v="6"/>
    <m/>
    <s v="D8"/>
    <n v="6"/>
    <m/>
    <s v=""/>
    <n v="6"/>
    <m/>
    <s v=""/>
    <n v="6"/>
    <m/>
    <s v=""/>
    <n v="6"/>
    <m/>
    <s v=""/>
    <n v="6"/>
    <m/>
    <m/>
    <s v=""/>
    <n v="6"/>
    <s v="Gel Pen"/>
    <s v="DT-227"/>
    <m/>
    <s v="Gel Pen DT-227"/>
    <s v="Import D8"/>
    <n v="2304"/>
    <s v="PCS"/>
    <s v="Import"/>
    <n v="6"/>
    <m/>
  </r>
  <r>
    <n v="920"/>
    <x v="877"/>
    <s v="DT-233"/>
    <s v="Gel Pen"/>
    <n v="2304"/>
    <n v="12"/>
    <m/>
    <s v="D8"/>
    <n v="12"/>
    <m/>
    <s v=""/>
    <n v="12"/>
    <m/>
    <s v=""/>
    <n v="12"/>
    <m/>
    <s v=""/>
    <n v="12"/>
    <m/>
    <s v=""/>
    <n v="12"/>
    <m/>
    <m/>
    <s v=""/>
    <n v="12"/>
    <s v="Gel Pen"/>
    <s v="DT-233"/>
    <m/>
    <s v="Gel Pen DT-233"/>
    <s v="Import D8"/>
    <n v="2304"/>
    <s v="PCS"/>
    <s v="Import"/>
    <n v="12"/>
    <m/>
  </r>
  <r>
    <n v="921"/>
    <x v="878"/>
    <s v="DT-236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  <s v="Gel Pen"/>
    <s v="DT-236"/>
    <m/>
    <s v="Gel Pen DT-236"/>
    <s v="Import D8"/>
    <n v="2304"/>
    <s v="PCS"/>
    <s v="Import"/>
    <n v="16"/>
    <m/>
  </r>
  <r>
    <n v="922"/>
    <x v="879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8"/>
    <m/>
    <s v="Gel Pen DT-238"/>
    <s v="Import D8"/>
    <n v="2304"/>
    <s v="PCS"/>
    <s v="Import"/>
    <n v="14"/>
    <m/>
  </r>
  <r>
    <n v="923"/>
    <x v="880"/>
    <s v="DT-239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  <s v="Gel Pen"/>
    <s v="DT-239"/>
    <m/>
    <s v="Gel Pen DT-239"/>
    <s v="Import D8"/>
    <n v="2304"/>
    <s v="PCS"/>
    <s v="Import"/>
    <n v="13"/>
    <m/>
  </r>
  <r>
    <n v="924"/>
    <x v="1"/>
    <s v="GR-089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89"/>
    <m/>
    <s v="Refill Pen GR-089"/>
    <s v="Import D8"/>
    <n v="576"/>
    <s v="PCS"/>
    <s v="Import"/>
    <n v="0"/>
    <m/>
  </r>
  <r>
    <n v="925"/>
    <x v="1"/>
    <s v="GR-090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90"/>
    <m/>
    <s v="Refill Pen GR-090"/>
    <s v="Import D8"/>
    <n v="576"/>
    <s v="PCS"/>
    <s v="Import"/>
    <n v="0"/>
    <m/>
  </r>
  <r>
    <n v="926"/>
    <x v="881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  <s v="Asahan"/>
    <n v="9022"/>
    <m/>
    <s v="Asahan 9022"/>
    <s v="Import D8"/>
    <n v="192"/>
    <s v="PCS"/>
    <s v="Import"/>
    <n v="5"/>
    <m/>
  </r>
  <r>
    <n v="927"/>
    <x v="882"/>
    <n v="8810"/>
    <s v="Sharpener"/>
    <n v="2592"/>
    <n v="9"/>
    <s v="72 PCS"/>
    <s v="D8"/>
    <n v="9"/>
    <m/>
    <s v=""/>
    <n v="9"/>
    <m/>
    <s v=""/>
    <n v="9"/>
    <m/>
    <s v=""/>
    <n v="9"/>
    <m/>
    <s v=""/>
    <n v="9"/>
    <m/>
    <m/>
    <s v=""/>
    <n v="9"/>
    <s v="Asahan"/>
    <n v="8810"/>
    <m/>
    <s v="Asahan 8810"/>
    <s v="Import D8"/>
    <n v="2592"/>
    <s v="PCS"/>
    <s v="Import"/>
    <n v="9"/>
    <m/>
  </r>
  <r>
    <n v="928"/>
    <x v="883"/>
    <n v="8809"/>
    <s v="Sharpener"/>
    <n v="2160"/>
    <n v="12"/>
    <s v="60 PCS"/>
    <s v="D8"/>
    <n v="12"/>
    <m/>
    <s v=""/>
    <n v="12"/>
    <m/>
    <s v=""/>
    <n v="12"/>
    <m/>
    <s v=""/>
    <n v="12"/>
    <m/>
    <s v=""/>
    <n v="12"/>
    <m/>
    <m/>
    <s v=""/>
    <n v="12"/>
    <s v="Asahan"/>
    <n v="8809"/>
    <m/>
    <s v="Asahan 8809"/>
    <s v="Import D8"/>
    <n v="2160"/>
    <s v="PCS"/>
    <s v="Import"/>
    <n v="12"/>
    <m/>
  </r>
  <r>
    <n v="929"/>
    <x v="884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JR-8988/ 166"/>
    <m/>
    <s v="Asahan JR-8988/ 166"/>
    <s v="Import D8"/>
    <n v="2160"/>
    <s v="PCS"/>
    <s v="Import"/>
    <n v="10"/>
    <m/>
  </r>
  <r>
    <n v="930"/>
    <x v="885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NO.8807"/>
    <m/>
    <s v="Asahan NO.8807"/>
    <s v="Import D8"/>
    <n v="2160"/>
    <s v="PCS"/>
    <s v="Import"/>
    <n v="10"/>
    <m/>
  </r>
  <r>
    <n v="931"/>
    <x v="886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  <s v="Asahan"/>
    <s v="XH8082"/>
    <m/>
    <s v="Asahan XH8082"/>
    <s v="Import D8"/>
    <n v="2592"/>
    <s v="PCS"/>
    <s v="Import"/>
    <n v="12"/>
    <m/>
  </r>
  <r>
    <n v="932"/>
    <x v="887"/>
    <s v="TR-3006"/>
    <s v="Sharpener"/>
    <n v="2016"/>
    <n v="3"/>
    <s v="56 PCS"/>
    <s v="D8"/>
    <n v="3"/>
    <m/>
    <s v=""/>
    <n v="3"/>
    <m/>
    <s v=""/>
    <n v="3"/>
    <m/>
    <s v=""/>
    <n v="3"/>
    <m/>
    <s v=""/>
    <n v="3"/>
    <m/>
    <m/>
    <s v=""/>
    <n v="3"/>
    <s v="Asahan"/>
    <s v="TR-3006"/>
    <m/>
    <s v="Asahan TR-3006"/>
    <s v="Import D8"/>
    <n v="2016"/>
    <s v="PCS"/>
    <s v="Import"/>
    <n v="3"/>
    <m/>
  </r>
  <r>
    <n v="933"/>
    <x v="1"/>
    <n v="390"/>
    <s v="Sharpener"/>
    <n v="2160"/>
    <n v="0"/>
    <s v="60 PCS"/>
    <s v="D8"/>
    <n v="0"/>
    <m/>
    <s v=""/>
    <n v="0"/>
    <m/>
    <s v=""/>
    <n v="0"/>
    <m/>
    <s v=""/>
    <n v="0"/>
    <m/>
    <s v=""/>
    <n v="0"/>
    <m/>
    <m/>
    <s v=""/>
    <n v="0"/>
    <s v="Asahan"/>
    <n v="390"/>
    <m/>
    <s v="Asahan 390"/>
    <s v="Import D8"/>
    <n v="2160"/>
    <s v="PCS"/>
    <s v="Import"/>
    <n v="0"/>
    <m/>
  </r>
  <r>
    <n v="934"/>
    <x v="888"/>
    <s v="ZH-243"/>
    <s v="Ruler"/>
    <n v="1200"/>
    <n v="1"/>
    <m/>
    <s v="D8"/>
    <n v="1"/>
    <m/>
    <s v=""/>
    <n v="1"/>
    <m/>
    <s v=""/>
    <n v="1"/>
    <m/>
    <s v=""/>
    <n v="1"/>
    <m/>
    <s v=""/>
    <n v="1"/>
    <m/>
    <m/>
    <s v=""/>
    <n v="1"/>
    <s v="Garisan"/>
    <s v="ZH-243"/>
    <m/>
    <s v="Garisan ZH-243"/>
    <s v="Import D8"/>
    <n v="1200"/>
    <s v="PCS"/>
    <s v="Import"/>
    <n v="1"/>
    <m/>
  </r>
  <r>
    <n v="935"/>
    <x v="889"/>
    <s v="ZH-248"/>
    <s v="Ruler"/>
    <n v="1600"/>
    <n v="1"/>
    <m/>
    <s v="D8"/>
    <n v="1"/>
    <m/>
    <s v=""/>
    <n v="1"/>
    <m/>
    <s v=""/>
    <n v="1"/>
    <m/>
    <s v=""/>
    <n v="1"/>
    <m/>
    <s v=""/>
    <n v="1"/>
    <m/>
    <m/>
    <s v=""/>
    <n v="1"/>
    <s v="Garisan"/>
    <s v="ZH-248"/>
    <m/>
    <s v="Garisan ZH-248"/>
    <s v="Import D8"/>
    <n v="1600"/>
    <s v="PCS"/>
    <s v="Import"/>
    <n v="1"/>
    <m/>
  </r>
  <r>
    <n v="936"/>
    <x v="890"/>
    <s v="ZH-251"/>
    <s v="Ruler"/>
    <n v="192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51"/>
    <m/>
    <s v="Garisan ZH-251"/>
    <s v="Import D8"/>
    <n v="1920"/>
    <s v="PCS"/>
    <s v="Import"/>
    <n v="2"/>
    <m/>
  </r>
  <r>
    <n v="937"/>
    <x v="891"/>
    <s v="GR-088"/>
    <s v="Pen Refill"/>
    <n v="576"/>
    <n v="15"/>
    <m/>
    <s v="D9"/>
    <n v="18"/>
    <n v="15"/>
    <n v="-3"/>
    <n v="15"/>
    <m/>
    <s v=""/>
    <n v="15"/>
    <m/>
    <s v=""/>
    <n v="15"/>
    <m/>
    <s v=""/>
    <n v="15"/>
    <m/>
    <m/>
    <s v=""/>
    <n v="15"/>
    <s v="Refill Pen"/>
    <s v="GR-088"/>
    <m/>
    <s v="Refill Pen GR-088"/>
    <s v="Import D9"/>
    <n v="576"/>
    <s v="PCS"/>
    <s v="Import"/>
    <n v="15"/>
    <m/>
  </r>
  <r>
    <n v="938"/>
    <x v="892"/>
    <s v="GR-089"/>
    <s v="Pen Refill"/>
    <n v="576"/>
    <n v="16"/>
    <m/>
    <s v="D9"/>
    <n v="17"/>
    <n v="16"/>
    <n v="-1"/>
    <n v="16"/>
    <m/>
    <s v=""/>
    <n v="16"/>
    <m/>
    <s v=""/>
    <n v="16"/>
    <m/>
    <s v=""/>
    <n v="16"/>
    <m/>
    <m/>
    <s v=""/>
    <n v="16"/>
    <s v="Refill Pen"/>
    <s v="GR-089"/>
    <m/>
    <s v="Refill Pen GR-089"/>
    <s v="Import D9"/>
    <n v="576"/>
    <s v="PCS"/>
    <s v="Import"/>
    <n v="16"/>
    <m/>
  </r>
  <r>
    <n v="939"/>
    <x v="893"/>
    <s v="GR-090"/>
    <s v="Pen Refill"/>
    <n v="576"/>
    <n v="22"/>
    <m/>
    <s v="D9"/>
    <n v="22"/>
    <m/>
    <s v=""/>
    <n v="22"/>
    <m/>
    <s v=""/>
    <n v="22"/>
    <m/>
    <s v=""/>
    <n v="22"/>
    <m/>
    <s v=""/>
    <n v="22"/>
    <m/>
    <m/>
    <s v=""/>
    <n v="22"/>
    <s v="Refill Pen"/>
    <s v="GR-090"/>
    <m/>
    <s v="Refill Pen GR-090"/>
    <s v="Import D9"/>
    <n v="576"/>
    <s v="PCS"/>
    <s v="Import"/>
    <n v="22"/>
    <m/>
  </r>
  <r>
    <n v="940"/>
    <x v="894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907"/>
    <m/>
    <s v="Gel Pen  9907"/>
    <s v="Import D9"/>
    <n v="2304"/>
    <s v="PCS"/>
    <s v="Import"/>
    <n v="10"/>
    <m/>
  </r>
  <r>
    <n v="941"/>
    <x v="895"/>
    <n v="9908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908"/>
    <m/>
    <s v="Gel Pen  9908"/>
    <s v="Import D9"/>
    <n v="2304"/>
    <s v="PCS"/>
    <s v="Import"/>
    <n v="10"/>
    <m/>
  </r>
  <r>
    <n v="942"/>
    <x v="896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6"/>
    <m/>
    <s v="Gel Pen  9906"/>
    <s v="Import D9"/>
    <n v="2304"/>
    <s v="PCS"/>
    <s v="Import"/>
    <n v="11"/>
    <m/>
  </r>
  <r>
    <n v="943"/>
    <x v="897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3"/>
    <m/>
    <s v="Gel Pen  9903"/>
    <s v="Import D9"/>
    <n v="2304"/>
    <s v="PCS"/>
    <s v="Import"/>
    <n v="11"/>
    <m/>
  </r>
  <r>
    <n v="944"/>
    <x v="898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6"/>
    <m/>
    <s v="Gel Pen  956"/>
    <s v="Import D9"/>
    <n v="2304"/>
    <s v="PCS"/>
    <s v="Import"/>
    <n v="11"/>
    <m/>
  </r>
  <r>
    <n v="945"/>
    <x v="899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8"/>
    <m/>
    <s v="Gel Pen  958"/>
    <s v="Import D9"/>
    <n v="2304"/>
    <s v="PCS"/>
    <s v="Import"/>
    <n v="11"/>
    <m/>
  </r>
  <r>
    <n v="946"/>
    <x v="900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59"/>
    <m/>
    <s v="Gel Pen  959"/>
    <s v="Import D9"/>
    <n v="2304"/>
    <s v="PCS"/>
    <s v="Import"/>
    <n v="10"/>
    <m/>
  </r>
  <r>
    <n v="947"/>
    <x v="901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5"/>
    <m/>
    <s v="Gel Pen  955"/>
    <s v="Import D9"/>
    <n v="2304"/>
    <s v="PCS"/>
    <s v="Import"/>
    <n v="11"/>
    <m/>
  </r>
  <r>
    <n v="948"/>
    <x v="902"/>
    <n v="931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31"/>
    <m/>
    <s v="Gel Pen  931"/>
    <s v="Import D9"/>
    <n v="2304"/>
    <s v="PCS"/>
    <s v="Import"/>
    <n v="10"/>
    <m/>
  </r>
  <r>
    <n v="949"/>
    <x v="903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5"/>
    <m/>
    <s v="Gel Pen  935"/>
    <s v="Import D9"/>
    <n v="2304"/>
    <s v="PCS"/>
    <s v="Import"/>
    <n v="11"/>
    <m/>
  </r>
  <r>
    <n v="950"/>
    <x v="904"/>
    <n v="933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33"/>
    <m/>
    <s v="Gel Pen  933"/>
    <s v="Import D9"/>
    <n v="2304"/>
    <s v="PCS"/>
    <s v="Import"/>
    <n v="10"/>
    <m/>
  </r>
  <r>
    <n v="951"/>
    <x v="905"/>
    <n v="936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36"/>
    <m/>
    <s v="Gel Pen  936"/>
    <s v="Import D9"/>
    <n v="2304"/>
    <s v="PCS"/>
    <s v="Import"/>
    <n v="10"/>
    <m/>
  </r>
  <r>
    <n v="952"/>
    <x v="906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3"/>
    <m/>
    <s v="Gel Pen  223"/>
    <s v="Import D9"/>
    <n v="1728"/>
    <s v="PCS"/>
    <s v="Import"/>
    <n v="9"/>
    <m/>
  </r>
  <r>
    <n v="953"/>
    <x v="907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1"/>
    <m/>
    <s v="Gel Pen  221"/>
    <s v="Import D9"/>
    <n v="1728"/>
    <s v="PCS"/>
    <s v="Import"/>
    <n v="9"/>
    <m/>
  </r>
  <r>
    <n v="954"/>
    <x v="908"/>
    <n v="224"/>
    <s v="Gel Pen "/>
    <n v="1728"/>
    <n v="7"/>
    <m/>
    <s v="D9"/>
    <n v="7"/>
    <m/>
    <s v=""/>
    <n v="7"/>
    <m/>
    <s v=""/>
    <n v="7"/>
    <m/>
    <s v=""/>
    <n v="7"/>
    <m/>
    <s v=""/>
    <n v="7"/>
    <m/>
    <m/>
    <s v=""/>
    <n v="7"/>
    <s v="Gel Pen "/>
    <n v="224"/>
    <m/>
    <s v="Gel Pen  224"/>
    <s v="Import D9"/>
    <n v="1728"/>
    <s v="PCS"/>
    <s v="Import"/>
    <n v="7"/>
    <m/>
  </r>
  <r>
    <n v="955"/>
    <x v="909"/>
    <n v="701"/>
    <s v="Gel Pen "/>
    <n v="1728"/>
    <n v="7"/>
    <m/>
    <s v="D9"/>
    <n v="7"/>
    <m/>
    <s v=""/>
    <n v="7"/>
    <m/>
    <s v=""/>
    <n v="7"/>
    <m/>
    <s v=""/>
    <n v="7"/>
    <m/>
    <s v=""/>
    <n v="7"/>
    <m/>
    <m/>
    <s v=""/>
    <n v="7"/>
    <s v="Gel Pen "/>
    <n v="701"/>
    <m/>
    <s v="Gel Pen  701"/>
    <s v="Import D9"/>
    <n v="1728"/>
    <s v="PCS"/>
    <s v="Import"/>
    <n v="7"/>
    <m/>
  </r>
  <r>
    <n v="956"/>
    <x v="910"/>
    <n v="702"/>
    <s v="Gel Pen "/>
    <n v="1728"/>
    <n v="4"/>
    <m/>
    <s v="D9"/>
    <n v="4"/>
    <m/>
    <s v=""/>
    <n v="4"/>
    <m/>
    <s v=""/>
    <n v="4"/>
    <m/>
    <s v=""/>
    <n v="4"/>
    <m/>
    <s v=""/>
    <n v="4"/>
    <m/>
    <m/>
    <s v=""/>
    <n v="4"/>
    <s v="Gel Pen "/>
    <n v="702"/>
    <m/>
    <s v="Gel Pen  702"/>
    <s v="Import D9"/>
    <n v="1728"/>
    <s v="PCS"/>
    <s v="Import"/>
    <n v="4"/>
    <m/>
  </r>
  <r>
    <n v="957"/>
    <x v="911"/>
    <s v="A931"/>
    <s v="Gel Pen "/>
    <n v="1728"/>
    <n v="7"/>
    <m/>
    <s v="D9"/>
    <n v="7"/>
    <m/>
    <s v=""/>
    <n v="7"/>
    <m/>
    <s v=""/>
    <n v="7"/>
    <m/>
    <s v=""/>
    <n v="7"/>
    <m/>
    <s v=""/>
    <n v="7"/>
    <m/>
    <m/>
    <s v=""/>
    <n v="7"/>
    <s v="Gel Pen "/>
    <s v="A931"/>
    <m/>
    <s v="Gel Pen  A931"/>
    <s v="Import D9"/>
    <n v="1728"/>
    <s v="PCS"/>
    <s v="Import"/>
    <n v="7"/>
    <m/>
  </r>
  <r>
    <n v="958"/>
    <x v="912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5"/>
    <m/>
    <s v="Gel Pen  9165"/>
    <s v="Import D9"/>
    <n v="1728"/>
    <s v="PCS"/>
    <s v="Import"/>
    <n v="8"/>
    <m/>
  </r>
  <r>
    <n v="959"/>
    <x v="913"/>
    <n v="9166"/>
    <s v="Gel Pen "/>
    <n v="1728"/>
    <n v="7"/>
    <m/>
    <s v="D9"/>
    <n v="7"/>
    <m/>
    <s v=""/>
    <n v="7"/>
    <m/>
    <s v=""/>
    <n v="7"/>
    <m/>
    <s v=""/>
    <n v="7"/>
    <m/>
    <s v=""/>
    <n v="7"/>
    <m/>
    <m/>
    <s v=""/>
    <n v="7"/>
    <s v="Gel Pen "/>
    <n v="9166"/>
    <m/>
    <s v="Gel Pen  9166"/>
    <s v="Import D9"/>
    <n v="1728"/>
    <s v="PCS"/>
    <s v="Import"/>
    <n v="7"/>
    <m/>
  </r>
  <r>
    <n v="960"/>
    <x v="914"/>
    <n v="916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1"/>
    <m/>
    <s v="Gel Pen  9161"/>
    <s v="Import D9"/>
    <n v="1728"/>
    <s v="PCS"/>
    <s v="Import"/>
    <n v="8"/>
    <m/>
  </r>
  <r>
    <n v="961"/>
    <x v="915"/>
    <n v="9168"/>
    <s v="Gel Pen "/>
    <n v="1728"/>
    <n v="5"/>
    <m/>
    <s v="D9"/>
    <n v="5"/>
    <m/>
    <s v=""/>
    <n v="5"/>
    <m/>
    <s v=""/>
    <n v="5"/>
    <m/>
    <s v=""/>
    <n v="5"/>
    <m/>
    <s v=""/>
    <n v="5"/>
    <m/>
    <m/>
    <s v=""/>
    <n v="5"/>
    <s v="Gel Pen "/>
    <n v="9168"/>
    <m/>
    <s v="Gel Pen  9168"/>
    <s v="Import D9"/>
    <n v="1728"/>
    <s v="PCS"/>
    <s v="Import"/>
    <n v="5"/>
    <m/>
  </r>
  <r>
    <n v="962"/>
    <x v="916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9"/>
    <m/>
    <s v="Gel Pen  9169"/>
    <s v="Import D9"/>
    <n v="1728"/>
    <s v="PCS"/>
    <s v="Import"/>
    <n v="8"/>
    <m/>
  </r>
  <r>
    <n v="963"/>
    <x v="917"/>
    <s v="9170"/>
    <s v="Gel Pen "/>
    <n v="1728"/>
    <n v="7"/>
    <m/>
    <s v="D9"/>
    <n v="7"/>
    <m/>
    <s v=""/>
    <n v="7"/>
    <m/>
    <s v=""/>
    <n v="7"/>
    <m/>
    <s v=""/>
    <n v="7"/>
    <m/>
    <s v=""/>
    <n v="7"/>
    <m/>
    <m/>
    <s v=""/>
    <n v="7"/>
    <s v="Gel Pen "/>
    <s v="9170"/>
    <m/>
    <s v="Gel Pen  9170"/>
    <s v="Import D9"/>
    <n v="1728"/>
    <s v="PCS"/>
    <s v="Import"/>
    <n v="7"/>
    <m/>
  </r>
  <r>
    <n v="964"/>
    <x v="918"/>
    <s v="917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9171"/>
    <m/>
    <s v="Gel Pen  9171"/>
    <s v="Import D9"/>
    <n v="1728"/>
    <s v="PCS"/>
    <s v="Import"/>
    <n v="8"/>
    <m/>
  </r>
  <r>
    <n v="965"/>
    <x v="919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2"/>
    <m/>
    <s v="Gel Pen  9172"/>
    <s v="Import D9"/>
    <n v="1728"/>
    <s v="PCS"/>
    <s v="Import"/>
    <n v="9"/>
    <m/>
  </r>
  <r>
    <n v="966"/>
    <x v="920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3"/>
    <m/>
    <s v="Gel Pen  9173"/>
    <s v="Import D9"/>
    <n v="1728"/>
    <s v="PCS"/>
    <s v="Import"/>
    <n v="9"/>
    <m/>
  </r>
  <r>
    <n v="967"/>
    <x v="921"/>
    <n v="9176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6"/>
    <m/>
    <s v="Gel Pen  9176"/>
    <s v="Import D9"/>
    <n v="1728"/>
    <s v="PCS"/>
    <s v="Import"/>
    <n v="8"/>
    <m/>
  </r>
  <r>
    <n v="968"/>
    <x v="922"/>
    <n v="9177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7"/>
    <m/>
    <s v="Gel Pen  9177"/>
    <s v="Import D9"/>
    <n v="1728"/>
    <s v="PCS"/>
    <s v="Import"/>
    <n v="8"/>
    <m/>
  </r>
  <r>
    <n v="969"/>
    <x v="923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1"/>
    <m/>
    <s v="Pensil Case SH-8601"/>
    <s v="Import D9"/>
    <n v="180"/>
    <s v="PCS"/>
    <s v="Import"/>
    <n v="9"/>
    <m/>
  </r>
  <r>
    <n v="970"/>
    <x v="924"/>
    <s v="SH-8602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2"/>
    <m/>
    <s v="Pensil Case SH-8602"/>
    <s v="Import D9"/>
    <n v="180"/>
    <s v="PCS"/>
    <s v="Import"/>
    <n v="8"/>
    <m/>
  </r>
  <r>
    <n v="971"/>
    <x v="925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3"/>
    <m/>
    <s v="Pensil Case SH-8603"/>
    <s v="Import D9"/>
    <n v="180"/>
    <s v="PCS"/>
    <s v="Import"/>
    <n v="9"/>
    <m/>
  </r>
  <r>
    <n v="972"/>
    <x v="926"/>
    <s v="SH-8604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4"/>
    <m/>
    <s v="Pensil Case SH-8604"/>
    <s v="Import D9"/>
    <n v="180"/>
    <s v="PCS"/>
    <s v="Import"/>
    <n v="8"/>
    <m/>
  </r>
  <r>
    <n v="973"/>
    <x v="927"/>
    <s v="T-017"/>
    <s v="ID Card"/>
    <n v="1600"/>
    <n v="17"/>
    <m/>
    <s v="D9"/>
    <n v="17"/>
    <m/>
    <s v=""/>
    <n v="17"/>
    <m/>
    <s v=""/>
    <n v="17"/>
    <m/>
    <s v=""/>
    <n v="17"/>
    <m/>
    <s v=""/>
    <n v="17"/>
    <m/>
    <m/>
    <s v=""/>
    <n v="17"/>
    <s v="Id Card"/>
    <s v="T-017"/>
    <m/>
    <s v="Id Card T-017"/>
    <s v="Import D9"/>
    <n v="1600"/>
    <s v="PCS"/>
    <s v="Import"/>
    <n v="17"/>
    <m/>
  </r>
  <r>
    <n v="974"/>
    <x v="928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  <s v="File "/>
    <s v="CH-020"/>
    <s v="Hitam"/>
    <s v="File  CH-020 Hitam"/>
    <s v="Import D9"/>
    <n v="120"/>
    <s v="PCS"/>
    <s v="Import"/>
    <n v="19"/>
    <m/>
  </r>
  <r>
    <n v="975"/>
    <x v="929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  <s v="File"/>
    <s v="CH-040"/>
    <m/>
    <s v="File CH-040"/>
    <s v="Import D9"/>
    <n v="96"/>
    <s v="PCS"/>
    <s v="Import"/>
    <n v="96"/>
    <m/>
  </r>
  <r>
    <n v="976"/>
    <x v="930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  <s v="File"/>
    <s v="CH-060"/>
    <m/>
    <s v="File CH-060"/>
    <s v="Import D9"/>
    <n v="72"/>
    <s v="PCS"/>
    <s v="Import"/>
    <n v="94"/>
    <m/>
  </r>
  <r>
    <n v="977"/>
    <x v="931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  <s v="File"/>
    <s v="CH-080"/>
    <m/>
    <s v="File CH-080"/>
    <s v="Import D9"/>
    <n v="72"/>
    <s v="PCS"/>
    <s v="Import"/>
    <n v="56"/>
    <m/>
  </r>
  <r>
    <n v="978"/>
    <x v="932"/>
    <s v="DJ3017"/>
    <s v="Study Board"/>
    <n v="96"/>
    <n v="1"/>
    <s v="drawing board"/>
    <s v="D9"/>
    <n v="1"/>
    <m/>
    <s v=""/>
    <n v="1"/>
    <m/>
    <s v=""/>
    <n v="1"/>
    <m/>
    <s v=""/>
    <n v="1"/>
    <m/>
    <s v=""/>
    <n v="1"/>
    <m/>
    <m/>
    <s v=""/>
    <n v="1"/>
    <s v="Study Board"/>
    <s v="DJ3017"/>
    <m/>
    <s v="Study Board DJ3017"/>
    <s v="Import D9"/>
    <n v="96"/>
    <s v="PCS"/>
    <s v="Import"/>
    <n v="1"/>
    <m/>
  </r>
  <r>
    <n v="979"/>
    <x v="933"/>
    <s v="DJ2027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2027"/>
    <m/>
    <s v="Study Board DJ2027"/>
    <s v="Import D9"/>
    <n v="96"/>
    <s v="PCS"/>
    <s v="Import"/>
    <n v="2"/>
    <m/>
  </r>
  <r>
    <n v="980"/>
    <x v="1"/>
    <s v="DJ3012"/>
    <s v="Study Board"/>
    <n v="96"/>
    <n v="0"/>
    <m/>
    <s v="D9"/>
    <n v="0"/>
    <m/>
    <s v=""/>
    <n v="0"/>
    <m/>
    <s v=""/>
    <n v="0"/>
    <m/>
    <s v=""/>
    <n v="0"/>
    <m/>
    <s v=""/>
    <n v="0"/>
    <m/>
    <m/>
    <s v=""/>
    <n v="0"/>
    <s v="Study Board"/>
    <s v="DJ3012"/>
    <m/>
    <s v="Study Board DJ3012"/>
    <s v="Import D9"/>
    <n v="96"/>
    <s v="PCS"/>
    <s v="Import"/>
    <n v="0"/>
    <m/>
  </r>
  <r>
    <n v="981"/>
    <x v="934"/>
    <s v="DJ2023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2023"/>
    <m/>
    <s v="Study Board DJ2023"/>
    <s v="Import D9"/>
    <n v="96"/>
    <s v="PCS"/>
    <s v="Import"/>
    <n v="1"/>
    <m/>
  </r>
  <r>
    <n v="982"/>
    <x v="935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1"/>
    <m/>
    <s v="Study Board DJ3021"/>
    <s v="Import D9"/>
    <n v="96"/>
    <s v="PCS"/>
    <s v="Import"/>
    <n v="3"/>
    <m/>
  </r>
  <r>
    <n v="983"/>
    <x v="936"/>
    <s v="DJ3022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2"/>
    <m/>
    <s v="Study Board DJ3022"/>
    <s v="Import D9"/>
    <n v="96"/>
    <s v="PCS"/>
    <s v="Import"/>
    <n v="3"/>
    <m/>
  </r>
  <r>
    <n v="984"/>
    <x v="937"/>
    <s v="DJ3020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3020"/>
    <m/>
    <s v="Study Board DJ3020"/>
    <s v="Import D9"/>
    <n v="96"/>
    <s v="PCS"/>
    <s v="Import"/>
    <n v="1"/>
    <m/>
  </r>
  <r>
    <n v="985"/>
    <x v="938"/>
    <s v="DJ3019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19"/>
    <m/>
    <s v="Study Board DJ3019"/>
    <s v="Import D9"/>
    <n v="96"/>
    <s v="PCS"/>
    <s v="Import"/>
    <n v="3"/>
    <m/>
  </r>
  <r>
    <n v="986"/>
    <x v="939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  <s v="NoteBook "/>
    <s v="A5-ME"/>
    <m/>
    <s v="NoteBook  A5-ME"/>
    <s v="Import D10"/>
    <n v="120"/>
    <s v="PCS"/>
    <s v="Import"/>
    <n v="9"/>
    <m/>
  </r>
  <r>
    <n v="987"/>
    <x v="940"/>
    <s v="A5-508"/>
    <s v="Note Book "/>
    <n v="120"/>
    <n v="6"/>
    <m/>
    <s v="D10"/>
    <n v="7"/>
    <n v="6"/>
    <n v="-1"/>
    <n v="6"/>
    <m/>
    <s v=""/>
    <n v="6"/>
    <m/>
    <s v=""/>
    <n v="6"/>
    <m/>
    <s v=""/>
    <n v="6"/>
    <m/>
    <m/>
    <s v=""/>
    <n v="6"/>
    <s v="NoteBook "/>
    <s v="A5-508"/>
    <m/>
    <s v="NoteBook  A5-508"/>
    <s v="Import D10"/>
    <n v="120"/>
    <s v="PCS"/>
    <s v="Import"/>
    <n v="6"/>
    <m/>
  </r>
  <r>
    <n v="988"/>
    <x v="941"/>
    <s v="A5-521"/>
    <s v="Note Book "/>
    <n v="120"/>
    <n v="4"/>
    <m/>
    <s v="D10"/>
    <n v="4"/>
    <m/>
    <s v=""/>
    <n v="4"/>
    <m/>
    <s v=""/>
    <n v="4"/>
    <m/>
    <s v=""/>
    <n v="4"/>
    <m/>
    <s v=""/>
    <n v="4"/>
    <m/>
    <m/>
    <s v=""/>
    <n v="4"/>
    <s v="NoteBook "/>
    <s v="A5-521"/>
    <m/>
    <s v="NoteBook  A5-521"/>
    <s v="Import D10"/>
    <n v="120"/>
    <s v="PCS"/>
    <s v="Import"/>
    <n v="4"/>
    <m/>
  </r>
  <r>
    <n v="989"/>
    <x v="942"/>
    <s v="A5-106"/>
    <s v="Note Book "/>
    <n v="120"/>
    <n v="5"/>
    <m/>
    <s v="D10"/>
    <n v="5"/>
    <m/>
    <s v=""/>
    <n v="5"/>
    <m/>
    <s v=""/>
    <n v="5"/>
    <m/>
    <s v=""/>
    <n v="5"/>
    <m/>
    <s v=""/>
    <n v="5"/>
    <m/>
    <m/>
    <s v=""/>
    <n v="5"/>
    <s v="NoteBook "/>
    <s v="A5-106"/>
    <m/>
    <s v="NoteBook  A5-106"/>
    <s v="Import D10"/>
    <n v="120"/>
    <s v="PCS"/>
    <s v="Import"/>
    <n v="5"/>
    <m/>
  </r>
  <r>
    <n v="990"/>
    <x v="943"/>
    <s v="A5-110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10"/>
    <m/>
    <s v="NoteBook  A5-110"/>
    <s v="Import D10"/>
    <n v="120"/>
    <s v="PCS"/>
    <s v="Import"/>
    <n v="7"/>
    <m/>
  </r>
  <r>
    <n v="991"/>
    <x v="944"/>
    <s v="707-63"/>
    <s v="Note Book "/>
    <n v="120"/>
    <n v="6"/>
    <m/>
    <s v="D10"/>
    <n v="7"/>
    <n v="6"/>
    <n v="-1"/>
    <n v="6"/>
    <m/>
    <s v=""/>
    <n v="6"/>
    <m/>
    <s v=""/>
    <n v="6"/>
    <m/>
    <s v=""/>
    <n v="6"/>
    <m/>
    <m/>
    <s v=""/>
    <n v="6"/>
    <s v="NoteBook "/>
    <s v="707-63"/>
    <m/>
    <s v="NoteBook  707-63"/>
    <s v="Import D10"/>
    <n v="120"/>
    <s v="PCS"/>
    <s v="Import"/>
    <n v="6"/>
    <m/>
  </r>
  <r>
    <n v="992"/>
    <x v="945"/>
    <s v="707-44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707-44"/>
    <m/>
    <s v="NoteBook  707-44"/>
    <s v="Import D10"/>
    <n v="120"/>
    <s v="PCS"/>
    <s v="Import"/>
    <n v="7"/>
    <m/>
  </r>
  <r>
    <n v="993"/>
    <x v="946"/>
    <s v="A5-105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05"/>
    <m/>
    <s v="NoteBook  A5-105"/>
    <s v="Import D10"/>
    <n v="120"/>
    <s v="PCS"/>
    <s v="Import"/>
    <n v="7"/>
    <m/>
  </r>
  <r>
    <n v="994"/>
    <x v="947"/>
    <s v="A5-104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4"/>
    <m/>
    <s v="NoteBook  A5-104"/>
    <s v="Import D10"/>
    <n v="120"/>
    <s v="PCS"/>
    <s v="Import"/>
    <n v="6"/>
    <m/>
  </r>
  <r>
    <n v="995"/>
    <x v="948"/>
    <s v="A5-103"/>
    <s v="Note Book "/>
    <n v="120"/>
    <n v="4"/>
    <m/>
    <s v="D10"/>
    <n v="4"/>
    <m/>
    <s v=""/>
    <n v="4"/>
    <m/>
    <s v=""/>
    <n v="4"/>
    <m/>
    <s v=""/>
    <n v="4"/>
    <m/>
    <s v=""/>
    <n v="4"/>
    <m/>
    <m/>
    <s v=""/>
    <n v="4"/>
    <s v="NoteBook "/>
    <s v="A5-103"/>
    <m/>
    <s v="NoteBook  A5-103"/>
    <s v="Import D10"/>
    <n v="120"/>
    <s v="PCS"/>
    <s v="Import"/>
    <n v="4"/>
    <m/>
  </r>
  <r>
    <n v="996"/>
    <x v="949"/>
    <s v="A5-107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7"/>
    <m/>
    <s v="NoteBook  A5-107"/>
    <s v="Import D10"/>
    <n v="120"/>
    <s v="PCS"/>
    <s v="Import"/>
    <n v="6"/>
    <m/>
  </r>
  <r>
    <n v="997"/>
    <x v="950"/>
    <s v="A5-511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511"/>
    <m/>
    <s v="NoteBook  A5-511"/>
    <s v="Import D10"/>
    <n v="120"/>
    <s v="PCS"/>
    <s v="Import"/>
    <n v="7"/>
    <m/>
  </r>
  <r>
    <n v="998"/>
    <x v="951"/>
    <s v="A5-UN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UN"/>
    <m/>
    <s v="NoteBook  A5-UN"/>
    <s v="Import D10"/>
    <n v="120"/>
    <s v="PCS"/>
    <s v="Import"/>
    <n v="7"/>
    <m/>
  </r>
  <r>
    <n v="999"/>
    <x v="952"/>
    <s v="707-24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707-24"/>
    <m/>
    <s v="NoteBook  707-24"/>
    <s v="Import D10"/>
    <n v="120"/>
    <s v="PCS"/>
    <s v="Import"/>
    <n v="6"/>
    <m/>
  </r>
  <r>
    <n v="1000"/>
    <x v="953"/>
    <s v="707-45"/>
    <s v="Note Book "/>
    <n v="120"/>
    <n v="5"/>
    <m/>
    <s v="D10"/>
    <n v="6"/>
    <n v="5"/>
    <n v="-1"/>
    <n v="5"/>
    <m/>
    <s v=""/>
    <n v="5"/>
    <m/>
    <s v=""/>
    <n v="5"/>
    <m/>
    <s v=""/>
    <n v="5"/>
    <m/>
    <m/>
    <s v=""/>
    <n v="5"/>
    <s v="NoteBook "/>
    <s v="707-45"/>
    <m/>
    <s v="NoteBook  707-45"/>
    <s v="Import D10"/>
    <n v="120"/>
    <s v="PCS"/>
    <s v="Import"/>
    <n v="5"/>
    <m/>
  </r>
  <r>
    <n v="1001"/>
    <x v="954"/>
    <s v="707-19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707-19"/>
    <m/>
    <s v="NoteBook  707-19"/>
    <s v="Import D10"/>
    <n v="120"/>
    <s v="PCS"/>
    <s v="Import"/>
    <n v="7"/>
    <m/>
  </r>
  <r>
    <n v="1002"/>
    <x v="955"/>
    <s v="8025"/>
    <s v="Study Board"/>
    <n v="360"/>
    <n v="24"/>
    <m/>
    <s v="D10"/>
    <n v="24"/>
    <m/>
    <s v=""/>
    <n v="24"/>
    <m/>
    <s v=""/>
    <n v="24"/>
    <m/>
    <s v=""/>
    <n v="24"/>
    <m/>
    <s v=""/>
    <n v="24"/>
    <m/>
    <m/>
    <s v=""/>
    <n v="24"/>
    <s v="Study Board"/>
    <s v="8025"/>
    <m/>
    <s v="Study Board 8025"/>
    <s v="Import D10"/>
    <n v="360"/>
    <s v="PCS"/>
    <s v="Import"/>
    <n v="24"/>
    <m/>
  </r>
  <r>
    <n v="1003"/>
    <x v="956"/>
    <s v="8022"/>
    <s v="Study Board"/>
    <n v="144"/>
    <n v="16"/>
    <m/>
    <s v="D10"/>
    <n v="16"/>
    <m/>
    <s v=""/>
    <n v="16"/>
    <m/>
    <s v=""/>
    <n v="16"/>
    <m/>
    <s v=""/>
    <n v="16"/>
    <m/>
    <s v=""/>
    <n v="16"/>
    <m/>
    <m/>
    <s v=""/>
    <n v="16"/>
    <s v="Study Board"/>
    <s v="8022"/>
    <m/>
    <s v="Study Board 8022"/>
    <s v="Import D10"/>
    <n v="144"/>
    <s v="PCS"/>
    <s v="Import"/>
    <n v="16"/>
    <m/>
  </r>
  <r>
    <n v="1004"/>
    <x v="1"/>
    <s v="1.0SLG"/>
    <s v="Clips"/>
    <n v="5000"/>
    <n v="0"/>
    <s v="Hj 10, Br 8, Mr 7, Kn 5"/>
    <s v="D10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"/>
    <s v="Import D10"/>
    <n v="5000"/>
    <s v="PCS"/>
    <s v="Import"/>
    <n v="0"/>
    <m/>
  </r>
  <r>
    <n v="1005"/>
    <x v="957"/>
    <s v="13/8"/>
    <s v="Staples"/>
    <n v="50"/>
    <n v="103"/>
    <m/>
    <s v="D10"/>
    <n v="116"/>
    <n v="103"/>
    <n v="-13"/>
    <n v="103"/>
    <m/>
    <s v=""/>
    <n v="103"/>
    <m/>
    <s v=""/>
    <n v="103"/>
    <m/>
    <s v=""/>
    <n v="103"/>
    <m/>
    <m/>
    <s v=""/>
    <n v="103"/>
    <s v="Staples"/>
    <s v="13/8"/>
    <s v="(Isi)"/>
    <s v="Staples 13/8 (Isi)"/>
    <s v="Import D10"/>
    <n v="50"/>
    <s v="PCS"/>
    <s v="Import"/>
    <n v="103"/>
    <m/>
  </r>
  <r>
    <n v="1006"/>
    <x v="958"/>
    <s v="S-300"/>
    <s v="Pencil box"/>
    <n v="144"/>
    <n v="17"/>
    <m/>
    <s v="D10"/>
    <n v="18"/>
    <n v="17"/>
    <n v="-1"/>
    <n v="17"/>
    <m/>
    <s v=""/>
    <n v="17"/>
    <m/>
    <s v=""/>
    <n v="17"/>
    <m/>
    <s v=""/>
    <n v="17"/>
    <m/>
    <m/>
    <s v=""/>
    <n v="17"/>
    <s v="Pensil Case"/>
    <s v="S-300"/>
    <m/>
    <s v="Pensil Case S-300"/>
    <s v="Import D10"/>
    <n v="144"/>
    <s v="PCS"/>
    <s v="Import"/>
    <n v="17"/>
    <m/>
  </r>
  <r>
    <n v="1007"/>
    <x v="959"/>
    <s v="A-777"/>
    <s v="Pencil box"/>
    <n v="192"/>
    <n v="17"/>
    <m/>
    <s v="D10"/>
    <n v="17"/>
    <m/>
    <s v=""/>
    <n v="17"/>
    <m/>
    <s v=""/>
    <n v="17"/>
    <m/>
    <s v=""/>
    <n v="17"/>
    <m/>
    <s v=""/>
    <n v="17"/>
    <m/>
    <m/>
    <s v=""/>
    <n v="17"/>
    <s v="Pensil Case"/>
    <s v="A-777"/>
    <m/>
    <s v="Pensil Case A-777"/>
    <s v="Import D10"/>
    <n v="192"/>
    <s v="PCS"/>
    <s v="Import"/>
    <n v="17"/>
    <m/>
  </r>
  <r>
    <n v="1008"/>
    <x v="960"/>
    <s v="6A-28"/>
    <s v="Pencil box cal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8"/>
    <m/>
    <s v="Pensil Case 6A-28"/>
    <s v="Import D10"/>
    <n v="144"/>
    <s v="PCS"/>
    <s v="Import"/>
    <n v="19"/>
    <m/>
  </r>
  <r>
    <n v="1009"/>
    <x v="961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5"/>
    <m/>
    <s v="Pensil Case 6A-25"/>
    <s v="Import D10"/>
    <n v="144"/>
    <s v="PCS"/>
    <s v="Import"/>
    <n v="19"/>
    <m/>
  </r>
  <r>
    <n v="1010"/>
    <x v="962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  <s v="Pensil Case"/>
    <s v="A-870"/>
    <m/>
    <s v="Pensil Case A-870"/>
    <s v="Import D10"/>
    <n v="144"/>
    <s v="PCS"/>
    <s v="Import"/>
    <n v="7"/>
    <m/>
  </r>
  <r>
    <n v="1011"/>
    <x v="963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  <s v="Pensil Case"/>
    <s v="6A-26"/>
    <m/>
    <s v="Pensil Case 6A-26"/>
    <s v="Import D10"/>
    <n v="144"/>
    <s v="PCS"/>
    <s v="Import"/>
    <n v="14"/>
    <m/>
  </r>
  <r>
    <n v="1012"/>
    <x v="964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A-207"/>
    <m/>
    <s v="Pensil Case A-207"/>
    <s v="Import D10"/>
    <n v="144"/>
    <s v="PCS"/>
    <s v="Import"/>
    <n v="19"/>
    <m/>
  </r>
  <r>
    <n v="1013"/>
    <x v="965"/>
    <s v="8300SG"/>
    <s v="Pencil box timbul"/>
    <n v="96"/>
    <n v="3"/>
    <m/>
    <s v="D10"/>
    <n v="3"/>
    <m/>
    <s v=""/>
    <n v="3"/>
    <m/>
    <s v=""/>
    <n v="3"/>
    <m/>
    <s v=""/>
    <n v="3"/>
    <m/>
    <s v=""/>
    <n v="3"/>
    <m/>
    <m/>
    <s v=""/>
    <n v="3"/>
    <s v="Pensil Case"/>
    <s v="8300SG"/>
    <s v="Timbul"/>
    <s v="Pensil Case 8300SG Timbul"/>
    <s v="Import D10"/>
    <n v="96"/>
    <s v="PCS"/>
    <s v="Import"/>
    <n v="3"/>
    <m/>
  </r>
  <r>
    <n v="1014"/>
    <x v="966"/>
    <s v="8300TK"/>
    <s v="Pencil box timbul"/>
    <n v="96"/>
    <n v="3"/>
    <m/>
    <s v="D10"/>
    <n v="4"/>
    <n v="3"/>
    <n v="-1"/>
    <n v="3"/>
    <m/>
    <s v=""/>
    <n v="3"/>
    <m/>
    <s v=""/>
    <n v="3"/>
    <m/>
    <s v=""/>
    <n v="3"/>
    <m/>
    <m/>
    <s v=""/>
    <n v="3"/>
    <s v="Pensil Case"/>
    <s v="8300TK"/>
    <s v="Timbul"/>
    <s v="Pensil Case 8300TK Timbul"/>
    <s v="Import D10"/>
    <n v="96"/>
    <s v="PCS"/>
    <s v="Import"/>
    <n v="3"/>
    <m/>
  </r>
  <r>
    <n v="1015"/>
    <x v="967"/>
    <s v="8300AV"/>
    <s v="Pencil box timbul"/>
    <n v="96"/>
    <n v="3"/>
    <m/>
    <s v="D10"/>
    <n v="3"/>
    <m/>
    <s v=""/>
    <n v="3"/>
    <m/>
    <s v=""/>
    <n v="3"/>
    <m/>
    <s v=""/>
    <n v="3"/>
    <m/>
    <s v=""/>
    <n v="3"/>
    <m/>
    <m/>
    <s v=""/>
    <n v="3"/>
    <s v="Pensil Case"/>
    <s v="8300AV"/>
    <s v="Timbul"/>
    <s v="Pensil Case 8300AV Timbul"/>
    <s v="Import D10"/>
    <n v="96"/>
    <s v="PCS"/>
    <s v="Import"/>
    <n v="3"/>
    <m/>
  </r>
  <r>
    <n v="1016"/>
    <x v="968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D"/>
    <s v="Timbul"/>
    <s v="Pensil Case 8300D Timbul"/>
    <s v="Import D10"/>
    <n v="96"/>
    <s v="PCS"/>
    <s v="Import"/>
    <n v="4"/>
    <m/>
  </r>
  <r>
    <n v="1017"/>
    <x v="969"/>
    <s v="A-1037"/>
    <s v="Pencil box M cal"/>
    <n v="160"/>
    <n v="6"/>
    <m/>
    <s v="D10"/>
    <n v="6"/>
    <m/>
    <s v=""/>
    <n v="6"/>
    <m/>
    <s v=""/>
    <n v="6"/>
    <m/>
    <s v=""/>
    <n v="6"/>
    <m/>
    <s v=""/>
    <n v="6"/>
    <m/>
    <m/>
    <s v=""/>
    <n v="6"/>
    <s v="Pensil Case"/>
    <s v="A-1037"/>
    <m/>
    <s v="Pensil Case A-1037"/>
    <s v="Import D10"/>
    <n v="160"/>
    <s v="PCS"/>
    <s v="Import"/>
    <n v="6"/>
    <m/>
  </r>
  <r>
    <n v="1018"/>
    <x v="970"/>
    <s v="AD-062"/>
    <s v="Pencil box Set klg"/>
    <n v="120"/>
    <n v="45"/>
    <m/>
    <s v="D10"/>
    <n v="45"/>
    <m/>
    <s v=""/>
    <n v="45"/>
    <m/>
    <s v=""/>
    <n v="45"/>
    <m/>
    <s v=""/>
    <n v="45"/>
    <m/>
    <s v=""/>
    <n v="45"/>
    <m/>
    <m/>
    <s v=""/>
    <n v="45"/>
    <s v="Pensil Case"/>
    <s v="AD-062"/>
    <m/>
    <s v="Pensil Case AD-062"/>
    <s v="Import D10"/>
    <n v="120"/>
    <s v="PCS"/>
    <s v="Import"/>
    <n v="45"/>
    <m/>
  </r>
  <r>
    <n v="1019"/>
    <x v="971"/>
    <s v="PC-619-3"/>
    <s v="Pencil box mobil + kode klg"/>
    <n v="144"/>
    <n v="17"/>
    <m/>
    <s v="D10"/>
    <n v="17"/>
    <m/>
    <s v=""/>
    <n v="17"/>
    <m/>
    <s v=""/>
    <n v="17"/>
    <m/>
    <s v=""/>
    <n v="17"/>
    <m/>
    <s v=""/>
    <n v="17"/>
    <m/>
    <m/>
    <s v=""/>
    <n v="17"/>
    <s v="Pensil Case"/>
    <s v="PC-619-3"/>
    <s v="Mobil + Kode"/>
    <s v="Pensil Case PC-619-3 Mobil + Kode"/>
    <s v="Import D10"/>
    <n v="144"/>
    <s v="PCS"/>
    <s v="Import"/>
    <n v="17"/>
    <m/>
  </r>
  <r>
    <n v="1020"/>
    <x v="972"/>
    <s v="PC-613-7"/>
    <s v="Pencil box klg"/>
    <n v="200"/>
    <n v="17"/>
    <m/>
    <s v="D10"/>
    <n v="18"/>
    <n v="17"/>
    <n v="-1"/>
    <n v="17"/>
    <m/>
    <s v=""/>
    <n v="17"/>
    <m/>
    <s v=""/>
    <n v="17"/>
    <m/>
    <s v=""/>
    <n v="17"/>
    <m/>
    <m/>
    <s v=""/>
    <n v="17"/>
    <s v="Pensil Case"/>
    <s v="PC-613-7"/>
    <s v="Kaleng"/>
    <s v="Pensil Case PC-613-7 Kaleng"/>
    <s v="Import D10"/>
    <n v="200"/>
    <s v="PCS"/>
    <s v="Import"/>
    <n v="17"/>
    <m/>
  </r>
  <r>
    <n v="1021"/>
    <x v="973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  <s v="Pensil Case"/>
    <s v="168-22"/>
    <s v="Kaleng"/>
    <s v="Pensil Case 168-22 Kaleng"/>
    <s v="Import D10"/>
    <n v="180"/>
    <s v="PCS"/>
    <s v="Import"/>
    <n v="24"/>
    <m/>
  </r>
  <r>
    <n v="1022"/>
    <x v="974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  <s v="Pensil Case"/>
    <s v="DZ-32"/>
    <s v="Kaleng"/>
    <s v="Pensil Case DZ-32 Kaleng"/>
    <s v="Import D10"/>
    <n v="192"/>
    <s v="PCS"/>
    <s v="Import"/>
    <n v="9"/>
    <m/>
  </r>
  <r>
    <n v="1023"/>
    <x v="975"/>
    <s v="ID-168"/>
    <s v="ID Card"/>
    <n v="2000"/>
    <n v="86"/>
    <m/>
    <s v="D10"/>
    <n v="86"/>
    <m/>
    <s v=""/>
    <n v="86"/>
    <m/>
    <s v=""/>
    <n v="86"/>
    <m/>
    <s v=""/>
    <n v="86"/>
    <m/>
    <s v=""/>
    <n v="86"/>
    <m/>
    <m/>
    <s v=""/>
    <n v="86"/>
    <s v="Id Card"/>
    <s v="ID-168"/>
    <m/>
    <s v="Id Card ID-168"/>
    <s v="Import D10"/>
    <n v="2000"/>
    <s v="PCS"/>
    <s v="Import"/>
    <n v="86"/>
    <m/>
  </r>
  <r>
    <n v="1024"/>
    <x v="1"/>
    <s v="DP-902"/>
    <s v="Correction Tape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"/>
    <s v="Import D2"/>
    <n v="576"/>
    <s v="PCS"/>
    <s v="Import"/>
    <n v="0"/>
    <m/>
  </r>
  <r>
    <n v="1025"/>
    <x v="1"/>
    <s v="25100-36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36"/>
    <m/>
    <s v="NoteBook 25100-36"/>
    <s v="Import D1"/>
    <n v="160"/>
    <s v="PCS"/>
    <s v="Import"/>
    <n v="0"/>
    <m/>
  </r>
  <r>
    <n v="1026"/>
    <x v="1"/>
    <s v="28825-65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8825-65"/>
    <m/>
    <s v="NoteBook 28825-65"/>
    <s v="Import D1"/>
    <n v="160"/>
    <s v="PCS"/>
    <s v="Import"/>
    <n v="0"/>
    <m/>
  </r>
  <r>
    <n v="1027"/>
    <x v="1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n v="2501"/>
    <m/>
    <s v="NoteBook 2501"/>
    <s v="Import C1 + C2"/>
    <n v="114"/>
    <s v="PCS"/>
    <s v="Import"/>
    <n v="0"/>
    <m/>
  </r>
  <r>
    <n v="1028"/>
    <x v="1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B5）"/>
    <s v="NoteBook B0196 (B5）"/>
    <s v="Import C5"/>
    <n v="72"/>
    <s v="PCS"/>
    <s v="Import"/>
    <n v="0"/>
    <m/>
  </r>
  <r>
    <n v="1029"/>
    <x v="1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L "/>
    <s v="(Tanggung)"/>
    <s v="Pocket 1842-L  (Tanggung)"/>
    <s v="Import C6"/>
    <n v="480"/>
    <s v="PCS"/>
    <s v="Import"/>
    <n v="0"/>
    <m/>
  </r>
  <r>
    <n v="1030"/>
    <x v="1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60"/>
    <m/>
    <s v="Garisan GB-60"/>
    <s v="Import 2019"/>
    <n v="300"/>
    <s v="PCS"/>
    <s v="Import"/>
    <n v="0"/>
    <m/>
  </r>
  <r>
    <n v="1031"/>
    <x v="1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  <s v="Clear Holder"/>
    <s v="CH-100"/>
    <m/>
    <s v="Clear Holder CH-100"/>
    <s v="Import B2 + B3"/>
    <n v="72"/>
    <s v="PCS"/>
    <s v="Import"/>
    <n v="0"/>
    <m/>
  </r>
  <r>
    <n v="1032"/>
    <x v="1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  <s v="Study Board"/>
    <s v="3180"/>
    <m/>
    <s v="Study Board 3180"/>
    <s v="Import B2 + B3"/>
    <s v="384"/>
    <s v="PCS"/>
    <s v="Import"/>
    <n v="0"/>
    <m/>
  </r>
  <r>
    <n v="1033"/>
    <x v="1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7"/>
    <s v="(A5）"/>
    <s v="NoteBook B017 (A5）"/>
    <s v="Import C6"/>
    <n v="96"/>
    <s v="PCS"/>
    <s v="Import"/>
    <n v="0"/>
    <m/>
  </r>
  <r>
    <n v="1034"/>
    <x v="1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D2"/>
    <n v="50"/>
    <s v="PCS"/>
    <s v="Import"/>
    <n v="0"/>
    <m/>
  </r>
  <r>
    <n v="1035"/>
    <x v="1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0"/>
    <m/>
    <s v="NoteBook 18100-70"/>
    <s v="Import D3"/>
    <n v="120"/>
    <s v="PCS"/>
    <s v="Import"/>
    <n v="0"/>
    <m/>
  </r>
  <r>
    <n v="1036"/>
    <x v="1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2"/>
    <m/>
    <s v="NoteBook 18100-72"/>
    <s v="Import D3"/>
    <n v="120"/>
    <s v="PCS"/>
    <s v="Import"/>
    <n v="0"/>
    <m/>
  </r>
  <r>
    <n v="1037"/>
    <x v="1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"/>
    <s v="Import D6"/>
    <n v="160"/>
    <s v="PCS"/>
    <s v="Import"/>
    <n v="0"/>
    <m/>
  </r>
  <r>
    <n v="1038"/>
    <x v="1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18100-67"/>
    <m/>
    <s v="NoteBook 18100-67"/>
    <s v="Import D6"/>
    <n v="120"/>
    <s v="PCS"/>
    <s v="Import"/>
    <n v="0"/>
    <m/>
  </r>
  <r>
    <n v="1039"/>
    <x v="1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  <s v="Garisan"/>
    <s v="ZH-231"/>
    <m/>
    <s v="Garisan ZH-231"/>
    <s v="Import D8"/>
    <n v="1600"/>
    <s v="PCS"/>
    <s v="Import"/>
    <n v="0"/>
    <m/>
  </r>
  <r>
    <n v="1040"/>
    <x v="1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6"/>
    <m/>
    <s v="File 532-B6"/>
    <s v="Import 2019"/>
    <n v="1680"/>
    <s v="PCS"/>
    <s v="Import"/>
    <n v="0"/>
    <m/>
  </r>
  <r>
    <n v="1041"/>
    <x v="1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2"/>
    <m/>
    <s v="Kuas 251-2"/>
    <s v="Import C6"/>
    <n v="3600"/>
    <s v="PCS"/>
    <s v="Import"/>
    <n v="0"/>
    <m/>
  </r>
  <r>
    <n v="1042"/>
    <x v="1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91"/>
    <m/>
    <s v="Pocket ZD-9091"/>
    <s v="Import 2019"/>
    <n v="480"/>
    <s v="PCS"/>
    <s v="Import"/>
    <n v="0"/>
    <m/>
  </r>
  <r>
    <n v="1043"/>
    <x v="1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A5）"/>
    <s v="NoteBook B1010 (A5）"/>
    <s v="Import C5"/>
    <n v="96"/>
    <s v="PCS"/>
    <s v="Import"/>
    <n v="0"/>
    <m/>
  </r>
  <r>
    <n v="1044"/>
    <x v="1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7"/>
    <s v="(B5）"/>
    <s v="NoteBook B017 (B5）"/>
    <s v="Import C5"/>
    <n v="72"/>
    <s v="PCS"/>
    <s v="Import"/>
    <n v="0"/>
    <m/>
  </r>
  <r>
    <n v="1045"/>
    <x v="1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2"/>
    <m/>
    <s v="Garisan ZX-012"/>
    <s v="Import C6"/>
    <n v="1000"/>
    <s v="PCS"/>
    <s v="Import"/>
    <n v="0"/>
    <m/>
  </r>
  <r>
    <n v="1046"/>
    <x v="1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3"/>
    <m/>
    <s v="Garisan ZX-013"/>
    <s v="Import C6"/>
    <n v="1000"/>
    <s v="PCS"/>
    <s v="Import"/>
    <n v="0"/>
    <m/>
  </r>
  <r>
    <n v="1047"/>
    <x v="1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5"/>
    <m/>
    <s v="Garisan ZX-015"/>
    <s v="Import C6"/>
    <n v="1000"/>
    <s v="PCS"/>
    <s v="Import"/>
    <n v="0"/>
    <m/>
  </r>
  <r>
    <n v="1048"/>
    <x v="1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9"/>
    <m/>
    <s v="Garisan ZX-019"/>
    <s v="Import C6"/>
    <n v="1000"/>
    <s v="PCS"/>
    <s v="Import"/>
    <n v="0"/>
    <m/>
  </r>
  <r>
    <n v="1049"/>
    <x v="1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21"/>
    <m/>
    <s v="Garisan ZX-021"/>
    <s v="Import C6"/>
    <n v="1000"/>
    <s v="PCS"/>
    <s v="Import"/>
    <n v="0"/>
    <m/>
  </r>
  <r>
    <n v="1050"/>
    <x v="1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3"/>
    <m/>
    <s v="Kuas 251-3"/>
    <s v="Import C6"/>
    <n v="3600"/>
    <s v="PCS"/>
    <s v="Import"/>
    <n v="0"/>
    <m/>
  </r>
  <r>
    <n v="1051"/>
    <x v="1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1"/>
    <m/>
    <s v="NoteBook 18100-71"/>
    <s v="Import D3"/>
    <n v="120"/>
    <s v="PCS"/>
    <s v="Import"/>
    <n v="0"/>
    <m/>
  </r>
  <r>
    <n v="1052"/>
    <x v="1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1"/>
    <m/>
    <s v="NoteBook 25100-61"/>
    <s v="Import D3"/>
    <n v="160"/>
    <s v="PCS"/>
    <s v="Import"/>
    <n v="0"/>
    <m/>
  </r>
  <r>
    <n v="1053"/>
    <x v="1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8825-64"/>
    <m/>
    <s v="NoteBook 28825-64"/>
    <s v="Import D6"/>
    <n v="160"/>
    <s v="PCS"/>
    <s v="Import"/>
    <n v="0"/>
    <m/>
  </r>
  <r>
    <n v="1054"/>
    <x v="1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88"/>
    <m/>
    <s v="Refill Pen GR-088"/>
    <s v="Import D8"/>
    <n v="576"/>
    <s v="PCS"/>
    <s v="Import"/>
    <n v="0"/>
    <m/>
  </r>
  <r>
    <n v="1055"/>
    <x v="1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2"/>
    <m/>
    <s v="Asahan 3082"/>
    <s v="Import 2019"/>
    <n v="120"/>
    <s v="PCS"/>
    <s v="Import"/>
    <n v="0"/>
    <m/>
  </r>
  <r>
    <n v="1056"/>
    <x v="1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803"/>
    <m/>
    <s v="Asahan A803"/>
    <s v="Import 2019"/>
    <n v="96"/>
    <s v="PCS"/>
    <s v="Import"/>
    <n v="0"/>
    <m/>
  </r>
  <r>
    <n v="1057"/>
    <x v="1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n v="6601"/>
    <m/>
    <s v="Asahan 6601"/>
    <s v="Import A6"/>
    <n v="120"/>
    <s v="PCS"/>
    <s v="Import"/>
    <n v="0"/>
    <m/>
  </r>
  <r>
    <n v="1058"/>
    <x v="1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"/>
    <s v="Import C3"/>
    <n v="96"/>
    <s v="PCS"/>
    <s v="Import"/>
    <n v="0"/>
    <m/>
  </r>
  <r>
    <n v="1059"/>
    <x v="1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8"/>
    <m/>
    <s v="Study Board XG-108"/>
    <s v="Import C3"/>
    <n v="96"/>
    <s v="PCS"/>
    <s v="Import"/>
    <n v="0"/>
    <m/>
  </r>
  <r>
    <n v="1060"/>
    <x v="1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2206"/>
    <m/>
    <s v="Buku Mewarnai 2206"/>
    <s v="Import C4"/>
    <n v="480"/>
    <s v="PCS"/>
    <s v="Import"/>
    <n v="0"/>
    <m/>
  </r>
  <r>
    <n v="1061"/>
    <x v="1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"/>
    <s v="Import C4"/>
    <n v="120"/>
    <s v="PCS"/>
    <s v="Import"/>
    <n v="0"/>
    <m/>
  </r>
  <r>
    <n v="1062"/>
    <x v="1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18"/>
    <s v="(A5）"/>
    <s v="NoteBook B1018 (A5）"/>
    <s v="Import C4"/>
    <n v="96"/>
    <s v="PCS"/>
    <s v="Import"/>
    <n v="0"/>
    <m/>
  </r>
  <r>
    <n v="1063"/>
    <x v="1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B5）"/>
    <s v="NoteBook B1010 (B5）"/>
    <s v="Import C5"/>
    <n v="72"/>
    <s v="PCS"/>
    <s v="Import"/>
    <n v="0"/>
    <m/>
  </r>
  <r>
    <n v="1064"/>
    <x v="1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A5）"/>
    <s v="NoteBook B0196 (A5）"/>
    <s v="Import C5"/>
    <n v="96"/>
    <s v="PCS"/>
    <s v="Import"/>
    <n v="0"/>
    <m/>
  </r>
  <r>
    <n v="1065"/>
    <x v="1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93"/>
    <s v="(B5）"/>
    <s v="NoteBook B0193 (B5）"/>
    <s v="Import C6"/>
    <n v="72"/>
    <s v="PCS"/>
    <s v="Import"/>
    <n v="0"/>
    <m/>
  </r>
  <r>
    <n v="1066"/>
    <x v="1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216"/>
    <s v="(B5）"/>
    <s v="NoteBook B0216 (B5）"/>
    <s v="Import C6"/>
    <n v="72"/>
    <s v="PCS"/>
    <s v="Import"/>
    <n v="0"/>
    <m/>
  </r>
  <r>
    <n v="1067"/>
    <x v="1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  <s v="Asahan"/>
    <n v="858"/>
    <m/>
    <s v="Asahan 858"/>
    <s v="Import D1"/>
    <n v="144"/>
    <s v="PCS"/>
    <s v="Import"/>
    <n v="0"/>
    <m/>
  </r>
  <r>
    <n v="1068"/>
    <x v="1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70"/>
    <m/>
    <s v="NoteBook 25100-70"/>
    <s v="Import D3"/>
    <n v="160"/>
    <s v="PCS"/>
    <s v="Import"/>
    <n v="0"/>
    <m/>
  </r>
  <r>
    <n v="1069"/>
    <x v="1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73"/>
    <m/>
    <s v="NoteBook 25100-73"/>
    <s v="Import D6"/>
    <n v="160"/>
    <s v="PCS"/>
    <s v="Import"/>
    <n v="0"/>
    <m/>
  </r>
  <r>
    <n v="1070"/>
    <x v="1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  <s v="Kuas"/>
    <s v="929-10"/>
    <s v="Eterna"/>
    <s v="Kuas 929-10 Eterna"/>
    <s v="Import A6"/>
    <n v="600"/>
    <s v="PCS"/>
    <s v="Import"/>
    <n v="0"/>
    <m/>
  </r>
  <r>
    <n v="1071"/>
    <x v="1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"/>
    <s v="Import D2"/>
    <n v="5000"/>
    <s v="PCS"/>
    <s v="Import"/>
    <n v="0"/>
    <m/>
  </r>
  <r>
    <n v="1072"/>
    <x v="1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KL-AH"/>
    <m/>
    <s v="Sticker KL-AH"/>
    <s v="Import D4"/>
    <n v="2880"/>
    <s v="PCS"/>
    <s v="Import"/>
    <n v="0"/>
    <m/>
  </r>
  <r>
    <n v="1073"/>
    <x v="1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AC-2860-3"/>
    <m/>
    <s v="Pensil Case AC-2860-3"/>
    <s v="Import D4"/>
    <n v="144"/>
    <s v="PCS"/>
    <s v="Import"/>
    <n v="0"/>
    <m/>
  </r>
  <r>
    <n v="1074"/>
    <x v="1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6"/>
    <m/>
    <s v="Pensil Case BH-266"/>
    <s v="Import D6"/>
    <n v="96"/>
    <s v="PCS"/>
    <s v="Import"/>
    <n v="0"/>
    <m/>
  </r>
  <r>
    <n v="1075"/>
    <x v="1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5"/>
    <m/>
    <s v="Pensil Case BH-265"/>
    <s v="Import D6"/>
    <n v="120"/>
    <s v="PCS"/>
    <s v="Import"/>
    <n v="0"/>
    <m/>
  </r>
  <r>
    <n v="1076"/>
    <x v="1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5"/>
    <m/>
    <s v="File 532-B5"/>
    <s v="Import 2019"/>
    <n v="960"/>
    <s v="PCS"/>
    <s v="Import"/>
    <n v="0"/>
    <m/>
  </r>
  <r>
    <n v="1077"/>
    <x v="1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  <s v="Id Card"/>
    <s v="B1"/>
    <m/>
    <s v="Id Card B1"/>
    <s v="Import C4"/>
    <n v="6000"/>
    <s v="PCS"/>
    <s v="Import"/>
    <n v="0"/>
    <m/>
  </r>
  <r>
    <n v="1078"/>
    <x v="1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3"/>
    <s v="(A5）"/>
    <s v="NoteBook B0193 (A5）"/>
    <s v="Import C5"/>
    <n v="96"/>
    <s v="PCS"/>
    <s v="Import"/>
    <n v="0"/>
    <m/>
  </r>
  <r>
    <n v="1079"/>
    <x v="1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  <s v="Asahan"/>
    <n v="9022"/>
    <m/>
    <s v="Asahan 9022"/>
    <s v="Import C7"/>
    <n v="192"/>
    <s v="PCS"/>
    <s v="Import"/>
    <n v="0"/>
    <m/>
  </r>
  <r>
    <n v="1080"/>
    <x v="1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"/>
    <s v="Import D3"/>
    <n v="576"/>
    <s v="PCS"/>
    <s v="Import"/>
    <n v="0"/>
    <m/>
  </r>
  <r>
    <n v="1081"/>
    <x v="1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  <s v="Gel Pen"/>
    <n v="8786"/>
    <m/>
    <s v="Gel Pen 8786"/>
    <s v="Import 2020"/>
    <n v="1728"/>
    <s v="PCS"/>
    <s v="Import"/>
    <n v="0"/>
    <m/>
  </r>
  <r>
    <n v="1082"/>
    <x v="1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50100-72"/>
    <m/>
    <s v="NoteBook 50100-72"/>
    <s v="Import D3"/>
    <n v="240"/>
    <s v="PCS"/>
    <s v="Import"/>
    <n v="0"/>
    <m/>
  </r>
  <r>
    <n v="1083"/>
    <x v="1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"/>
    <s v="Import D5"/>
    <n v="2304"/>
    <s v="PCS"/>
    <s v="Import"/>
    <n v="0"/>
    <m/>
  </r>
  <r>
    <n v="1084"/>
    <x v="1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  <s v="Garisan"/>
    <s v="PBI-61-002"/>
    <m/>
    <s v="Garisan PBI-61-002"/>
    <s v="Import B2 + B3"/>
    <n v="90"/>
    <s v="PCS"/>
    <s v="Import"/>
    <n v="0"/>
    <m/>
  </r>
  <r>
    <n v="1085"/>
    <x v="1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57"/>
    <m/>
    <s v="NoteBook 28850-57"/>
    <s v="Import C1 + C2"/>
    <n v="240"/>
    <s v="PCS"/>
    <s v="Import"/>
    <n v="0"/>
    <m/>
  </r>
  <r>
    <n v="1086"/>
    <x v="1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9618"/>
    <m/>
    <s v="Asahan 9618"/>
    <s v="Import C3"/>
    <n v="96"/>
    <s v="PCS"/>
    <s v="Import"/>
    <n v="0"/>
    <m/>
  </r>
  <r>
    <n v="1087"/>
    <x v="1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814"/>
    <m/>
    <s v="Asahan 814"/>
    <s v="Import C3"/>
    <n v="144"/>
    <s v="PCS"/>
    <s v="Import"/>
    <n v="0"/>
    <m/>
  </r>
  <r>
    <n v="1088"/>
    <x v="1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6001"/>
    <m/>
    <s v="Buku Mewarnai 6001"/>
    <s v="Import C4"/>
    <n v="384"/>
    <s v="PCS"/>
    <s v="Import"/>
    <n v="0"/>
    <m/>
  </r>
  <r>
    <n v="1089"/>
    <x v="1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  <s v="Tipe-ex Kertas"/>
    <s v="XB-B221"/>
    <m/>
    <s v="Tipe-ex Kertas XB-B221"/>
    <s v="Import C4"/>
    <n v="432"/>
    <s v="PCS"/>
    <s v="Import"/>
    <n v="0"/>
    <m/>
  </r>
  <r>
    <n v="1090"/>
    <x v="1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HCB570"/>
    <m/>
    <s v="NoteBook HCB570"/>
    <s v="Import C4"/>
    <n v="96"/>
    <s v="PCS"/>
    <s v="Import"/>
    <n v="0"/>
    <m/>
  </r>
  <r>
    <n v="1091"/>
    <x v="1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217"/>
    <s v="(A5）"/>
    <s v="NoteBook B0217 (A5）"/>
    <s v="Import C5"/>
    <n v="96"/>
    <s v="PCS"/>
    <s v="Import"/>
    <n v="0"/>
    <m/>
  </r>
  <r>
    <n v="1092"/>
    <x v="1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s v="FX8906"/>
    <m/>
    <s v="Asahan FX8906"/>
    <s v="Import C6"/>
    <n v="144"/>
    <s v="PCS"/>
    <s v="Import"/>
    <n v="0"/>
    <m/>
  </r>
  <r>
    <n v="1093"/>
    <x v="1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4"/>
    <m/>
    <s v="Garisan ZX-014"/>
    <s v="Import C6"/>
    <n v="1000"/>
    <s v="PCS"/>
    <s v="Import"/>
    <n v="0"/>
    <m/>
  </r>
  <r>
    <n v="1094"/>
    <x v="1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8850-33"/>
    <m/>
    <s v="NoteBook 28850-33"/>
    <s v="Import D3"/>
    <n v="240"/>
    <s v="PCS"/>
    <s v="Import"/>
    <n v="0"/>
    <m/>
  </r>
  <r>
    <n v="1095"/>
    <x v="1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XTQ-F"/>
    <m/>
    <s v="Sticker XTQ-F"/>
    <s v="Import D4"/>
    <n v="1152"/>
    <s v="PCS"/>
    <s v="Import"/>
    <n v="0"/>
    <m/>
  </r>
  <r>
    <n v="1096"/>
    <x v="1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QJF-A"/>
    <m/>
    <s v="Sticker QJF-A"/>
    <s v="Import D4"/>
    <n v="384"/>
    <s v="PCS"/>
    <s v="Import"/>
    <n v="0"/>
    <m/>
  </r>
  <r>
    <n v="1097"/>
    <x v="1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JBE-SA"/>
    <m/>
    <s v="Sticker JBE-SA"/>
    <s v="Import D4"/>
    <n v="224"/>
    <s v="PCS"/>
    <s v="Import"/>
    <n v="0"/>
    <m/>
  </r>
  <r>
    <n v="1098"/>
    <x v="1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DH-2356"/>
    <m/>
    <s v="Sticker DH-2356"/>
    <s v="Import D4"/>
    <n v="200"/>
    <s v="PCS"/>
    <s v="Import"/>
    <n v="0"/>
    <m/>
  </r>
  <r>
    <n v="1099"/>
    <x v="1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C-8023"/>
    <m/>
    <s v="Pensil Case C-8023"/>
    <s v="Import D4"/>
    <n v="96"/>
    <s v="PCS"/>
    <s v="Import"/>
    <n v="0"/>
    <m/>
  </r>
  <r>
    <n v="1100"/>
    <x v="1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ZL-182"/>
    <m/>
    <s v="Pensil Case ZL-182"/>
    <s v="Import D4"/>
    <n v="96"/>
    <s v="PCS"/>
    <s v="Import"/>
    <n v="0"/>
    <m/>
  </r>
  <r>
    <n v="1101"/>
    <x v="1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BH-20231"/>
    <m/>
    <s v="Pensil Case BH-20231"/>
    <s v="Import D4"/>
    <n v="144"/>
    <s v="PCS"/>
    <s v="Import"/>
    <n v="0"/>
    <m/>
  </r>
  <r>
    <n v="1102"/>
    <x v="1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"/>
    <s v="Import D5"/>
    <n v="720"/>
    <s v="PCS"/>
    <s v="Import"/>
    <n v="0"/>
    <m/>
  </r>
  <r>
    <n v="1103"/>
    <x v="1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8077"/>
    <m/>
    <s v="Asahan 8077"/>
    <s v="Import 2019"/>
    <n v="1728"/>
    <s v="PCS"/>
    <s v="Import"/>
    <n v="0"/>
    <m/>
  </r>
  <r>
    <n v="1104"/>
    <x v="1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3"/>
    <m/>
    <s v="Asahan 3083"/>
    <s v="Import 2019"/>
    <n v="120"/>
    <s v="PCS"/>
    <s v="Import"/>
    <n v="0"/>
    <m/>
  </r>
  <r>
    <n v="1105"/>
    <x v="1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  <s v="Study Board"/>
    <s v="STD-2183"/>
    <m/>
    <s v="Study Board STD-2183"/>
    <s v="Import B1"/>
    <n v="600"/>
    <s v="PCS"/>
    <s v="Import"/>
    <n v="0"/>
    <m/>
  </r>
  <r>
    <n v="1106"/>
    <x v="1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  <s v="NoteBook"/>
    <s v="7025-11"/>
    <m/>
    <s v="NoteBook 7025-11"/>
    <s v="Import B2 + B3"/>
    <n v="192"/>
    <s v="PCS"/>
    <s v="Import"/>
    <n v="0"/>
    <m/>
  </r>
  <r>
    <n v="1107"/>
    <x v="1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78"/>
    <s v="(A5）"/>
    <s v="NoteBook B078 (A5）"/>
    <s v="Import C5"/>
    <n v="96"/>
    <s v="PCS"/>
    <s v="Import"/>
    <n v="0"/>
    <m/>
  </r>
  <r>
    <n v="1108"/>
    <x v="1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n v="8695"/>
    <m/>
    <s v="Asahan 8695"/>
    <s v="Import C6"/>
    <n v="96"/>
    <s v="PCS"/>
    <s v="Import"/>
    <n v="0"/>
    <m/>
  </r>
  <r>
    <n v="1109"/>
    <x v="1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L"/>
    <s v="(Tanggung)"/>
    <s v="Pocket 109-L (Tanggung)"/>
    <s v="Import C6"/>
    <n v="480"/>
    <s v="PCS"/>
    <s v="Import"/>
    <n v="0"/>
    <m/>
  </r>
  <r>
    <n v="1110"/>
    <x v="1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L"/>
    <s v="(Tanggung)"/>
    <s v="Pocket 3858-L (Tanggung)"/>
    <s v="Import C6"/>
    <n v="480"/>
    <s v="PCS"/>
    <s v="Import"/>
    <n v="0"/>
    <m/>
  </r>
  <r>
    <n v="1111"/>
    <x v="1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39-XL "/>
    <s v="(Besar)"/>
    <s v="Pocket 1839-XL  (Besar)"/>
    <s v="Import C6"/>
    <n v="360"/>
    <s v="PCS"/>
    <s v="Import"/>
    <n v="0"/>
    <m/>
  </r>
  <r>
    <n v="1112"/>
    <x v="1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7-XL"/>
    <s v="(Besar)"/>
    <s v="Pocket 1847-XL (Besar)"/>
    <s v="Import C6"/>
    <n v="360"/>
    <s v="PCS"/>
    <s v="Import"/>
    <n v="0"/>
    <m/>
  </r>
  <r>
    <n v="1113"/>
    <x v="1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XL"/>
    <s v="(Besar)"/>
    <s v="Pocket 3858-XL (Besar)"/>
    <s v="Import C6"/>
    <n v="360"/>
    <s v="PCS"/>
    <s v="Import"/>
    <n v="0"/>
    <m/>
  </r>
  <r>
    <n v="1114"/>
    <x v="1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"/>
    <s v="Import D1"/>
    <n v="2304"/>
    <s v="PCS"/>
    <s v="Import"/>
    <n v="0"/>
    <m/>
  </r>
  <r>
    <n v="1115"/>
    <x v="1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12"/>
    <m/>
    <s v="Tipe-ex Kertas DP-912"/>
    <s v="Import D1"/>
    <n v="576"/>
    <s v="PCS"/>
    <s v="Import"/>
    <n v="0"/>
    <m/>
  </r>
  <r>
    <n v="1116"/>
    <x v="1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46"/>
    <m/>
    <s v="Tipe-ex Kertas NO.8546"/>
    <s v="Import D1"/>
    <n v="576"/>
    <s v="PCS"/>
    <s v="Import"/>
    <n v="0"/>
    <m/>
  </r>
  <r>
    <n v="1117"/>
    <x v="1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2"/>
    <m/>
    <s v="Tipe-ex Kertas NO.8522"/>
    <s v="Import D1"/>
    <n v="576"/>
    <s v="PCS"/>
    <s v="Import"/>
    <n v="0"/>
    <m/>
  </r>
  <r>
    <n v="1118"/>
    <x v="1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8"/>
    <m/>
    <s v="Tipe-ex Kertas NO.8528"/>
    <s v="Import D1"/>
    <n v="576"/>
    <s v="PCS"/>
    <s v="Import"/>
    <n v="0"/>
    <m/>
  </r>
  <r>
    <n v="1119"/>
    <x v="1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2"/>
    <m/>
    <s v="Gel Pen  922"/>
    <s v="Import D2"/>
    <n v="2304"/>
    <s v="PCS"/>
    <s v="Import"/>
    <n v="0"/>
    <m/>
  </r>
  <r>
    <n v="1120"/>
    <x v="1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1"/>
    <m/>
    <s v="Gel Pen  6601"/>
    <s v="Import D2"/>
    <n v="2304"/>
    <s v="PCS"/>
    <s v="Import"/>
    <n v="0"/>
    <m/>
  </r>
  <r>
    <n v="1121"/>
    <x v="1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"/>
    <s v="Import D2"/>
    <n v="576"/>
    <s v="PCS"/>
    <s v="Import"/>
    <n v="0"/>
    <m/>
  </r>
  <r>
    <n v="1122"/>
    <x v="1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1"/>
    <m/>
    <s v="Pensil Case SH-01"/>
    <s v="Import D3"/>
    <n v="480"/>
    <s v="PCS"/>
    <s v="Import"/>
    <n v="0"/>
    <m/>
  </r>
  <r>
    <n v="1123"/>
    <x v="1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2"/>
    <m/>
    <s v="NoteBook 25100-62"/>
    <s v="Import D3"/>
    <n v="160"/>
    <s v="PCS"/>
    <s v="Import"/>
    <n v="0"/>
    <m/>
  </r>
  <r>
    <n v="1124"/>
    <x v="1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"/>
    <s v="Import D4"/>
    <n v="720"/>
    <s v="PCS"/>
    <s v="Import"/>
    <n v="0"/>
    <m/>
  </r>
  <r>
    <n v="1125"/>
    <x v="1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M"/>
    <m/>
    <s v="Pocket GG-M"/>
    <s v="Import D4"/>
    <n v="480"/>
    <s v="PCS"/>
    <s v="Import"/>
    <n v="0"/>
    <m/>
  </r>
  <r>
    <n v="1126"/>
    <x v="1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"/>
    <s v="Import D4"/>
    <n v="360"/>
    <s v="PCS"/>
    <s v="Import"/>
    <n v="0"/>
    <m/>
  </r>
  <r>
    <n v="1127"/>
    <x v="1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2"/>
    <m/>
    <s v="Kuas B-2"/>
    <s v="Import D4"/>
    <n v="2400"/>
    <s v="PCS"/>
    <s v="Import"/>
    <n v="0"/>
    <m/>
  </r>
  <r>
    <n v="1128"/>
    <x v="1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8"/>
    <m/>
    <s v="Kuas B-8"/>
    <s v="Import D4"/>
    <n v="1800"/>
    <s v="PCS"/>
    <s v="Import"/>
    <n v="0"/>
    <m/>
  </r>
  <r>
    <n v="1129"/>
    <x v="1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Pensil Case"/>
    <s v="5245"/>
    <m/>
    <s v="Pensil Case 5245"/>
    <s v="Import 2019"/>
    <n v="300"/>
    <s v="PCS"/>
    <s v="Import"/>
    <n v="0"/>
    <m/>
  </r>
  <r>
    <n v="1130"/>
    <x v="1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s v="RC-9057"/>
    <m/>
    <s v="Asahan RC-9057"/>
    <s v="Import A6"/>
    <n v="144"/>
    <s v="PCS"/>
    <s v="Import"/>
    <n v="0"/>
    <m/>
  </r>
  <r>
    <n v="1131"/>
    <x v="1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XL"/>
    <s v="(Besar)"/>
    <s v="Pocket 1842-XL (Besar)"/>
    <s v="Import C6"/>
    <n v="360"/>
    <s v="PCS"/>
    <s v="Import"/>
    <n v="0"/>
    <m/>
  </r>
  <r>
    <n v="1132"/>
    <x v="1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8803"/>
    <m/>
    <s v="Gel Pen  8803"/>
    <s v="Import D2"/>
    <n v="2304"/>
    <s v="PCS"/>
    <s v="Import"/>
    <n v="0"/>
    <m/>
  </r>
  <r>
    <n v="1133"/>
    <x v="1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3"/>
    <m/>
    <s v="Gel Pen  923"/>
    <s v="Import D2"/>
    <n v="2304"/>
    <s v="PCS"/>
    <s v="Import"/>
    <n v="0"/>
    <m/>
  </r>
  <r>
    <n v="1134"/>
    <x v="1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4"/>
    <m/>
    <s v="Pensil Case SH-04"/>
    <s v="Import D3"/>
    <n v="480"/>
    <s v="PCS"/>
    <s v="Import"/>
    <n v="0"/>
    <m/>
  </r>
  <r>
    <n v="1135"/>
    <x v="1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"/>
    <s v="Import D3"/>
    <n v="160"/>
    <s v="PCS"/>
    <s v="Import"/>
    <n v="0"/>
    <m/>
  </r>
  <r>
    <n v="1136"/>
    <x v="1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  <s v="Pensil"/>
    <s v="E-01"/>
    <m/>
    <s v="Pensil E-01"/>
    <s v="Import 2019"/>
    <n v="1440"/>
    <s v="PCS"/>
    <s v="Import"/>
    <n v="0"/>
    <m/>
  </r>
  <r>
    <n v="1137"/>
    <x v="1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65"/>
    <m/>
    <s v="NoteBook 28850-65"/>
    <s v="Import C1 + C2"/>
    <n v="240"/>
    <s v="PCS"/>
    <s v="Import"/>
    <n v="0"/>
    <m/>
  </r>
  <r>
    <n v="1138"/>
    <x v="1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0-XL "/>
    <s v="(Besar)"/>
    <s v="Pocket 1840-XL  (Besar)"/>
    <s v="Import C6"/>
    <n v="360"/>
    <s v="PCS"/>
    <s v="Import"/>
    <n v="0"/>
    <m/>
  </r>
  <r>
    <n v="1139"/>
    <x v="1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40"/>
    <m/>
    <s v="Garisan GB-40"/>
    <s v="Import 2019"/>
    <n v="300"/>
    <s v="PCS"/>
    <s v="Import"/>
    <n v="0"/>
    <m/>
  </r>
  <r>
    <n v="1140"/>
    <x v="1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  <s v="Pensil"/>
    <s v="907"/>
    <m/>
    <s v="Pensil 907"/>
    <s v="Import C1 + C2"/>
    <n v="1152"/>
    <s v="PCS"/>
    <s v="Import"/>
    <n v="0"/>
    <m/>
  </r>
  <r>
    <n v="1141"/>
    <x v="1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  <s v="Magnet"/>
    <s v="007"/>
    <m/>
    <s v="Magnet 007"/>
    <s v="Import C6"/>
    <n v="240"/>
    <s v="PCS"/>
    <s v="Import"/>
    <n v="0"/>
    <m/>
  </r>
  <r>
    <n v="1142"/>
    <x v="1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s v="Biru"/>
    <s v="Gel Pen HY1020 Biru"/>
    <s v="Import D1"/>
    <n v="2304"/>
    <s v="PCS"/>
    <s v="Import"/>
    <n v="0"/>
    <m/>
  </r>
  <r>
    <n v="1143"/>
    <x v="1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35x40"/>
    <m/>
    <s v="Pocket 35x40"/>
    <s v="Import 2020"/>
    <n v="240"/>
    <s v="PCS"/>
    <s v="Import"/>
    <n v="0"/>
    <m/>
  </r>
  <r>
    <n v="1144"/>
    <x v="1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17--01A"/>
    <m/>
    <s v="Pensil Case 17--01A"/>
    <s v="Import C3"/>
    <n v="192"/>
    <s v="PCS"/>
    <s v="Import"/>
    <n v="0"/>
    <m/>
  </r>
  <r>
    <n v="1145"/>
    <x v="1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C3"/>
    <n v="48"/>
    <s v="PCS"/>
    <s v="Import"/>
    <n v="0"/>
    <m/>
  </r>
  <r>
    <n v="1146"/>
    <x v="1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"/>
    <s v="Import D1"/>
    <n v="576"/>
    <s v="PCS"/>
    <s v="Import"/>
    <n v="0"/>
    <m/>
  </r>
  <r>
    <n v="1147"/>
    <x v="1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5"/>
    <m/>
    <s v="Tipe-ex Kertas NO.8525"/>
    <s v="Import D1"/>
    <n v="576"/>
    <s v="PCS"/>
    <s v="Import"/>
    <n v="0"/>
    <m/>
  </r>
  <r>
    <n v="1148"/>
    <x v="1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3"/>
    <m/>
    <s v="Gel Pen  6603"/>
    <s v="Import D2"/>
    <n v="2304"/>
    <s v="PCS"/>
    <s v="Import"/>
    <n v="0"/>
    <m/>
  </r>
  <r>
    <n v="1149"/>
    <x v="1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59"/>
    <m/>
    <s v="Tipe-ex Kertas NO.9459"/>
    <s v="Import D1"/>
    <n v="1152"/>
    <s v="PCS"/>
    <s v="Import"/>
    <n v="0"/>
    <m/>
  </r>
  <r>
    <n v="1150"/>
    <x v="1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906"/>
    <m/>
    <s v="Asahan A906"/>
    <s v="Import 2019"/>
    <n v="120"/>
    <s v="PCS"/>
    <s v="Import"/>
    <n v="0"/>
    <m/>
  </r>
  <r>
    <n v="1151"/>
    <x v="1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35-M (new)"/>
    <m/>
    <s v="Pocket ZD-835-M (new)"/>
    <s v="Import B1"/>
    <n v="480"/>
    <s v="PCS"/>
    <s v="Import"/>
    <n v="0"/>
    <m/>
  </r>
  <r>
    <n v="1152"/>
    <x v="1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70-M (new)"/>
    <m/>
    <s v="Pocket ZD-870-M (new)"/>
    <s v="Import B1"/>
    <n v="480"/>
    <s v="PCS"/>
    <s v="Import"/>
    <n v="0"/>
    <m/>
  </r>
  <r>
    <n v="1153"/>
    <x v="1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AC-2829-3"/>
    <m/>
    <s v="Pensil Case AC-2829-3"/>
    <s v="Import C3"/>
    <n v="144"/>
    <s v="PCS"/>
    <s v="Import"/>
    <n v="0"/>
    <m/>
  </r>
  <r>
    <n v="1154"/>
    <x v="1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69"/>
    <m/>
    <s v="NoteBook 25100-69"/>
    <s v="Import D1"/>
    <n v="160"/>
    <s v="PCS"/>
    <s v="Import"/>
    <n v="0"/>
    <m/>
  </r>
  <r>
    <n v="1155"/>
    <x v="1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3"/>
    <m/>
    <s v="Tipe-ex Kertas NO.9443"/>
    <s v="Import D1"/>
    <n v="864"/>
    <s v="PCS"/>
    <s v="Import"/>
    <n v="0"/>
    <m/>
  </r>
  <r>
    <n v="1156"/>
    <x v="1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n v="83100"/>
    <m/>
    <s v="NoteBook 83100"/>
    <s v="Import 2020"/>
    <n v="550"/>
    <s v="PCS"/>
    <s v="Import"/>
    <n v="0"/>
    <m/>
  </r>
  <r>
    <n v="1157"/>
    <x v="1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2019-L"/>
    <s v="Glitter Tanggung"/>
    <s v="Pocket XM-2019-L Glitter Tanggung"/>
    <s v="Import 2020"/>
    <n v="480"/>
    <s v="PCS"/>
    <s v="Import"/>
    <n v="0"/>
    <m/>
  </r>
  <r>
    <n v="1158"/>
    <x v="1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1"/>
    <s v="Besar"/>
    <s v="Abjad H505-1 Besar"/>
    <s v="Import B2 + B3"/>
    <s v="200"/>
    <s v="PCS"/>
    <s v="Import"/>
    <n v="0"/>
    <m/>
  </r>
  <r>
    <n v="1159"/>
    <x v="1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Number"/>
    <s v="H505-2"/>
    <m/>
    <s v="Number H505-2"/>
    <s v="Import B2 + B3"/>
    <s v="200"/>
    <s v="PCS"/>
    <s v="Import"/>
    <n v="0"/>
    <m/>
  </r>
  <r>
    <n v="1160"/>
    <x v="1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3"/>
    <s v="Kecil"/>
    <s v="Abjad H505-3 Kecil"/>
    <s v="Import B2 + B3"/>
    <s v="200"/>
    <s v="PCS"/>
    <s v="Import"/>
    <n v="0"/>
    <m/>
  </r>
  <r>
    <n v="1161"/>
    <x v="1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9"/>
    <m/>
    <s v="NoteBook 50100-59"/>
    <s v="Import C1 + C2"/>
    <n v="240"/>
    <s v="PCS"/>
    <s v="Import"/>
    <n v="0"/>
    <m/>
  </r>
  <r>
    <n v="1162"/>
    <x v="1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4"/>
    <m/>
    <s v="NoteBook 50100-54"/>
    <s v="Import C1 + C2"/>
    <n v="240"/>
    <s v="PCS"/>
    <s v="Import"/>
    <n v="0"/>
    <m/>
  </r>
  <r>
    <n v="1163"/>
    <x v="1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  <s v="Tipe-ex Kertas"/>
    <s v="NO.9362"/>
    <m/>
    <s v="Tipe-ex Kertas NO.9362"/>
    <s v="Import C5"/>
    <n v="2304"/>
    <s v="PCS"/>
    <s v="Import"/>
    <n v="0"/>
    <m/>
  </r>
  <r>
    <n v="1164"/>
    <x v="1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XL"/>
    <s v="(Besar)"/>
    <s v="Pocket 109-XL (Besar)"/>
    <s v="Import C6"/>
    <n v="360"/>
    <s v="PCS"/>
    <s v="Import"/>
    <n v="0"/>
    <m/>
  </r>
  <r>
    <n v="1165"/>
    <x v="1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6-XL"/>
    <s v="(Besar)"/>
    <s v="Pocket 1846-XL (Besar)"/>
    <s v="Import C6"/>
    <n v="360"/>
    <s v="PCS"/>
    <s v="Import"/>
    <n v="0"/>
    <m/>
  </r>
  <r>
    <n v="1166"/>
    <x v="1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  <s v="Sticky"/>
    <s v="HTQ(333)"/>
    <m/>
    <s v="Sticky HTQ(333)"/>
    <s v="Import D1"/>
    <n v="1056"/>
    <s v="PCS"/>
    <s v="Import"/>
    <n v="0"/>
    <m/>
  </r>
  <r>
    <n v="1167"/>
    <x v="1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6"/>
    <m/>
    <s v="Tipe-ex Kertas NO.9446"/>
    <s v="Import D1"/>
    <n v="864"/>
    <s v="PCS"/>
    <s v="Import"/>
    <n v="0"/>
    <m/>
  </r>
  <r>
    <n v="1168"/>
    <x v="1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80"/>
    <m/>
    <s v="Tipe-ex Kertas NO.9480"/>
    <s v="Import D1"/>
    <n v="864"/>
    <s v="PCS"/>
    <s v="Import"/>
    <n v="0"/>
    <m/>
  </r>
  <r>
    <n v="1169"/>
    <x v="1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61"/>
    <m/>
    <s v="Tipe-ex Kertas NO.9461"/>
    <s v="Import D1"/>
    <n v="1152"/>
    <s v="PCS"/>
    <s v="Import"/>
    <n v="0"/>
    <m/>
  </r>
  <r>
    <n v="1170"/>
    <x v="1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2"/>
    <m/>
    <s v="Tipe-ex Kertas NO.9442"/>
    <s v="Import D1"/>
    <n v="864"/>
    <s v="PCS"/>
    <s v="Import"/>
    <n v="0"/>
    <m/>
  </r>
  <r>
    <n v="1171"/>
    <x v="1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"/>
    <s v="Import D1"/>
    <n v="576"/>
    <s v="PCS"/>
    <s v="Import"/>
    <n v="0"/>
    <m/>
  </r>
  <r>
    <n v="1172"/>
    <x v="1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57"/>
    <m/>
    <s v="Tipe-ex Kertas NO.8557"/>
    <s v="Import D1"/>
    <n v="576"/>
    <s v="PCS"/>
    <s v="Import"/>
    <n v="0"/>
    <m/>
  </r>
  <r>
    <n v="1173"/>
    <x v="1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Y-8242"/>
    <m/>
    <s v="Tipe-ex Kertas DY-8242"/>
    <s v="Import D1"/>
    <n v="864"/>
    <s v="PCS"/>
    <s v="Import"/>
    <n v="0"/>
    <m/>
  </r>
  <r>
    <n v="1174"/>
    <x v="1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"/>
    <s v="Import D6"/>
    <n v="360"/>
    <s v="PCS"/>
    <s v="Import"/>
    <n v="0"/>
    <m/>
  </r>
  <r>
    <n v="1175"/>
    <x v="1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68"/>
    <m/>
    <s v="NoteBook 25100-68"/>
    <s v="Import D6"/>
    <n v="160"/>
    <s v="PCS"/>
    <s v="Import"/>
    <n v="0"/>
    <m/>
  </r>
  <r>
    <n v="1176"/>
    <x v="1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n v="5866"/>
    <m/>
    <s v="Pensil Case 5866"/>
    <s v="Import D6"/>
    <n v="288"/>
    <s v="PCS"/>
    <s v="Import"/>
    <n v="0"/>
    <m/>
  </r>
  <r>
    <n v="1177"/>
    <x v="1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101"/>
    <m/>
    <s v="Pocket FG-101"/>
    <s v="Import "/>
    <n v="720"/>
    <s v="PCS"/>
    <s v="Import"/>
    <n v="0"/>
    <m/>
  </r>
  <r>
    <n v="1178"/>
    <x v="1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401"/>
    <m/>
    <s v="Pocket FG-401"/>
    <s v="Import "/>
    <n v="240"/>
    <s v="PCS"/>
    <s v="Import"/>
    <n v="0"/>
    <m/>
  </r>
  <r>
    <n v="1179"/>
    <x v="1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  <s v="Sticky"/>
    <n v="101"/>
    <m/>
    <s v="Sticky 101"/>
    <s v="Import D10"/>
    <n v="5"/>
    <s v="PCS"/>
    <s v="Import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40" firstHeaderRow="1" firstDataRow="1" firstDataCol="1"/>
  <pivotFields count="30">
    <pivotField axis="axisRow" showAll="0" sortType="ascending" defaultSubtotal="0">
      <items count="3653">
        <item m="1" x="3624"/>
        <item x="1"/>
        <item x="2"/>
        <item m="1" x="3058"/>
        <item x="3"/>
        <item x="4"/>
        <item x="5"/>
        <item x="6"/>
        <item x="7"/>
        <item x="8"/>
        <item x="9"/>
        <item x="10"/>
        <item m="1" x="2859"/>
        <item m="1" x="2736"/>
        <item x="11"/>
        <item x="12"/>
        <item x="13"/>
        <item m="1" x="2362"/>
        <item m="1" x="2291"/>
        <item x="14"/>
        <item x="15"/>
        <item m="1" x="3526"/>
        <item m="1" x="3465"/>
        <item x="16"/>
        <item x="17"/>
        <item x="18"/>
        <item x="19"/>
        <item m="1" x="3164"/>
        <item m="1" x="310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2315"/>
        <item x="41"/>
        <item x="42"/>
        <item x="43"/>
        <item m="1" x="3609"/>
        <item x="44"/>
        <item x="45"/>
        <item x="46"/>
        <item m="1" x="3488"/>
        <item m="1" x="3457"/>
        <item m="1" x="3431"/>
        <item m="1" x="3403"/>
        <item x="47"/>
        <item m="1" x="3336"/>
        <item m="1" x="2612"/>
        <item m="1" x="3308"/>
        <item m="1" x="2580"/>
        <item m="1" x="3270"/>
        <item m="1" x="2551"/>
        <item x="48"/>
        <item m="1" x="2519"/>
        <item m="1" x="3216"/>
        <item x="49"/>
        <item m="1" x="3181"/>
        <item m="1" x="2451"/>
        <item x="50"/>
        <item x="51"/>
        <item x="52"/>
        <item x="53"/>
        <item x="54"/>
        <item x="55"/>
        <item m="1" x="3055"/>
        <item m="1" x="2329"/>
        <item x="56"/>
        <item x="57"/>
        <item m="1" x="2990"/>
        <item x="58"/>
        <item m="1" x="2957"/>
        <item x="59"/>
        <item m="1" x="2929"/>
        <item x="60"/>
        <item x="61"/>
        <item x="62"/>
        <item m="1" x="2868"/>
        <item m="1" x="3561"/>
        <item x="63"/>
        <item x="64"/>
        <item x="65"/>
        <item x="66"/>
        <item x="67"/>
        <item x="68"/>
        <item x="69"/>
        <item x="70"/>
        <item x="71"/>
        <item m="1" x="3410"/>
        <item m="1" x="2687"/>
        <item x="72"/>
        <item x="73"/>
        <item x="74"/>
        <item x="75"/>
        <item x="76"/>
        <item x="77"/>
        <item x="78"/>
        <item x="79"/>
        <item x="80"/>
        <item m="1" x="2530"/>
        <item x="81"/>
        <item x="82"/>
        <item x="83"/>
        <item x="84"/>
        <item x="85"/>
        <item x="86"/>
        <item x="87"/>
        <item x="88"/>
        <item x="89"/>
        <item x="90"/>
        <item m="1" x="3069"/>
        <item x="91"/>
        <item m="1" x="3402"/>
        <item m="1" x="3031"/>
        <item x="92"/>
        <item x="93"/>
        <item x="94"/>
        <item x="95"/>
        <item m="1" x="2647"/>
        <item m="1" x="2275"/>
        <item x="96"/>
        <item x="97"/>
        <item x="98"/>
        <item x="99"/>
        <item m="1" x="3307"/>
        <item x="100"/>
        <item x="101"/>
        <item x="102"/>
        <item m="1" x="3269"/>
        <item m="1" x="2909"/>
        <item m="1" x="2550"/>
        <item m="1" x="3599"/>
        <item x="103"/>
        <item x="104"/>
        <item x="105"/>
        <item x="106"/>
        <item x="107"/>
        <item x="108"/>
        <item x="109"/>
        <item x="110"/>
        <item x="111"/>
        <item m="1" x="2820"/>
        <item m="1" x="2450"/>
        <item m="1" x="3504"/>
        <item x="112"/>
        <item m="1" x="2793"/>
        <item m="1" x="2422"/>
        <item x="113"/>
        <item x="114"/>
        <item m="1" x="2759"/>
        <item x="115"/>
        <item x="116"/>
        <item x="117"/>
        <item m="1" x="2722"/>
        <item m="1" x="2360"/>
        <item m="1" x="3420"/>
        <item m="1" x="3054"/>
        <item m="1" x="2697"/>
        <item m="1" x="2328"/>
        <item x="118"/>
        <item x="119"/>
        <item m="1" x="2667"/>
        <item x="120"/>
        <item m="1" x="3359"/>
        <item x="121"/>
        <item m="1" x="2635"/>
        <item x="122"/>
        <item m="1" x="3326"/>
        <item m="1" x="2956"/>
        <item x="123"/>
        <item m="1" x="2240"/>
        <item m="1" x="3296"/>
        <item x="124"/>
        <item m="1" x="2570"/>
        <item m="1" x="3622"/>
        <item m="1" x="3264"/>
        <item m="1" x="2900"/>
        <item m="1" x="2542"/>
        <item x="125"/>
        <item x="126"/>
        <item x="127"/>
        <item x="128"/>
        <item m="1" x="3560"/>
        <item m="1" x="3200"/>
        <item m="1" x="2836"/>
        <item m="1" x="2479"/>
        <item x="129"/>
        <item m="1" x="3175"/>
        <item x="130"/>
        <item x="131"/>
        <item x="132"/>
        <item m="1" x="3140"/>
        <item x="133"/>
        <item m="1" x="2412"/>
        <item x="134"/>
        <item m="1" x="3115"/>
        <item x="135"/>
        <item x="136"/>
        <item x="137"/>
        <item m="1" x="3081"/>
        <item x="138"/>
        <item m="1" x="2348"/>
        <item x="139"/>
        <item m="1" x="3043"/>
        <item m="1" x="2686"/>
        <item x="140"/>
        <item x="141"/>
        <item m="1" x="3007"/>
        <item m="1" x="2658"/>
        <item m="1" x="2282"/>
        <item m="1" x="3348"/>
        <item m="1" x="2978"/>
        <item m="1" x="2625"/>
        <item m="1" x="2259"/>
        <item m="1" x="3318"/>
        <item m="1" x="2946"/>
        <item m="1" x="2592"/>
        <item m="1" x="3642"/>
        <item m="1" x="3284"/>
        <item m="1" x="2919"/>
        <item x="142"/>
        <item x="143"/>
        <item x="144"/>
        <item m="1" x="2887"/>
        <item x="145"/>
        <item m="1" x="3579"/>
        <item x="146"/>
        <item m="1" x="2858"/>
        <item m="1" x="2503"/>
        <item m="1" x="3549"/>
        <item m="1" x="3190"/>
        <item x="147"/>
        <item m="1" x="2466"/>
        <item m="1" x="3515"/>
        <item m="1" x="3163"/>
        <item m="1" x="2804"/>
        <item m="1" x="2429"/>
        <item m="1" x="3486"/>
        <item m="1" x="3132"/>
        <item m="1" x="2774"/>
        <item m="1" x="3295"/>
        <item m="1" x="2406"/>
        <item m="1" x="2928"/>
        <item x="148"/>
        <item x="149"/>
        <item x="150"/>
        <item x="151"/>
        <item x="152"/>
        <item x="153"/>
        <item x="154"/>
        <item x="155"/>
        <item x="156"/>
        <item m="1" x="2541"/>
        <item x="157"/>
        <item x="158"/>
        <item x="159"/>
        <item x="160"/>
        <item x="161"/>
        <item x="162"/>
        <item m="1" x="340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2646"/>
        <item x="174"/>
        <item x="175"/>
        <item m="1" x="2813"/>
        <item x="176"/>
        <item m="1" x="2437"/>
        <item m="1" x="2966"/>
        <item x="177"/>
        <item x="178"/>
        <item x="179"/>
        <item x="180"/>
        <item x="181"/>
        <item x="182"/>
        <item x="183"/>
        <item x="184"/>
        <item x="185"/>
        <item x="186"/>
        <item m="1" x="3114"/>
        <item x="187"/>
        <item m="1" x="2744"/>
        <item x="188"/>
        <item x="189"/>
        <item m="1" x="290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m="1" x="3568"/>
        <item m="1" x="2685"/>
        <item m="1" x="3215"/>
        <item m="1" x="2314"/>
        <item m="1" x="2845"/>
        <item x="201"/>
        <item x="202"/>
        <item m="1" x="3006"/>
        <item m="1" x="3538"/>
        <item x="203"/>
        <item x="204"/>
        <item x="205"/>
        <item x="206"/>
        <item m="1" x="3347"/>
        <item m="1" x="2449"/>
        <item m="1" x="2977"/>
        <item x="207"/>
        <item x="208"/>
        <item m="1" x="3154"/>
        <item m="1" x="2258"/>
        <item x="209"/>
        <item x="210"/>
        <item m="1" x="2421"/>
        <item m="1" x="2945"/>
        <item m="1" x="3476"/>
        <item x="211"/>
        <item x="212"/>
        <item m="1" x="3641"/>
        <item m="1" x="2758"/>
        <item x="213"/>
        <item m="1" x="2396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m="1" x="3578"/>
        <item x="226"/>
        <item x="227"/>
        <item x="228"/>
        <item x="229"/>
        <item m="1" x="3392"/>
        <item m="1" x="2502"/>
        <item x="230"/>
        <item x="231"/>
        <item x="232"/>
        <item x="233"/>
        <item m="1" x="2290"/>
        <item x="234"/>
        <item x="235"/>
        <item m="1" x="2465"/>
        <item m="1" x="2989"/>
        <item m="1" x="3514"/>
        <item x="236"/>
        <item x="237"/>
        <item x="238"/>
        <item x="239"/>
        <item x="240"/>
        <item x="241"/>
        <item x="242"/>
        <item x="243"/>
        <item x="244"/>
        <item x="245"/>
        <item m="1" x="2239"/>
        <item m="1" x="2773"/>
        <item m="1" x="3294"/>
        <item m="1" x="2405"/>
        <item m="1" x="2927"/>
        <item m="1" x="3456"/>
        <item m="1" x="2569"/>
        <item m="1" x="3105"/>
        <item m="1" x="3621"/>
        <item m="1" x="2734"/>
        <item m="1" x="3263"/>
        <item m="1" x="2375"/>
        <item m="1" x="2899"/>
        <item m="1" x="3430"/>
        <item m="1" x="2540"/>
        <item x="246"/>
        <item x="247"/>
        <item m="1" x="2706"/>
        <item m="1" x="3231"/>
        <item x="248"/>
        <item x="249"/>
        <item x="250"/>
        <item m="1" x="2508"/>
        <item x="251"/>
        <item m="1" x="3559"/>
        <item m="1" x="2675"/>
        <item m="1" x="3199"/>
        <item m="1" x="2301"/>
        <item x="252"/>
        <item x="253"/>
        <item m="1" x="2478"/>
        <item m="1" x="2999"/>
        <item x="254"/>
        <item m="1" x="2645"/>
        <item m="1" x="3174"/>
        <item x="255"/>
        <item m="1" x="2812"/>
        <item m="1" x="3335"/>
        <item x="256"/>
        <item x="257"/>
        <item x="258"/>
        <item x="259"/>
        <item x="260"/>
        <item m="1" x="2248"/>
        <item x="261"/>
        <item m="1" x="3306"/>
        <item x="262"/>
        <item x="263"/>
        <item x="264"/>
        <item x="265"/>
        <item x="266"/>
        <item m="1" x="3628"/>
        <item x="267"/>
        <item x="268"/>
        <item x="269"/>
        <item x="270"/>
        <item m="1" x="3438"/>
        <item m="1" x="2549"/>
        <item x="271"/>
        <item m="1" x="3598"/>
        <item x="272"/>
        <item m="1" x="3241"/>
        <item m="1" x="2347"/>
        <item m="1" x="2876"/>
        <item m="1" x="3409"/>
        <item m="1" x="2518"/>
        <item m="1" x="3042"/>
        <item m="1" x="3567"/>
        <item m="1" x="2684"/>
        <item m="1" x="3214"/>
        <item m="1" x="2313"/>
        <item m="1" x="2844"/>
        <item m="1" x="3381"/>
        <item m="1" x="2489"/>
        <item m="1" x="3005"/>
        <item m="1" x="3537"/>
        <item x="273"/>
        <item x="274"/>
        <item m="1" x="2281"/>
        <item m="1" x="2819"/>
        <item m="1" x="3346"/>
        <item m="1" x="2448"/>
        <item x="275"/>
        <item m="1" x="3503"/>
        <item m="1" x="2624"/>
        <item m="1" x="3153"/>
        <item m="1" x="2257"/>
        <item m="1" x="2792"/>
        <item m="1" x="3317"/>
        <item m="1" x="2420"/>
        <item m="1" x="2944"/>
        <item m="1" x="3475"/>
        <item m="1" x="2591"/>
        <item x="276"/>
        <item x="277"/>
        <item m="1" x="2757"/>
        <item m="1" x="3283"/>
        <item m="1" x="2395"/>
        <item x="278"/>
        <item m="1" x="3445"/>
        <item m="1" x="2560"/>
        <item m="1" x="3091"/>
        <item m="1" x="3608"/>
        <item m="1" x="2721"/>
        <item m="1" x="3251"/>
        <item m="1" x="2359"/>
        <item m="1" x="2886"/>
        <item m="1" x="3419"/>
        <item m="1" x="2529"/>
        <item m="1" x="3053"/>
        <item m="1" x="3577"/>
        <item m="1" x="2696"/>
        <item m="1" x="3222"/>
        <item m="1" x="2327"/>
        <item m="1" x="2857"/>
        <item m="1" x="3391"/>
        <item m="1" x="2501"/>
        <item m="1" x="3018"/>
        <item m="1" x="3548"/>
        <item m="1" x="2666"/>
        <item m="1" x="3189"/>
        <item m="1" x="3451"/>
        <item m="1" x="2289"/>
        <item m="1" x="2566"/>
        <item m="1" x="2828"/>
        <item m="1" x="3096"/>
        <item m="1" x="3358"/>
        <item m="1" x="3615"/>
        <item m="1" x="2464"/>
        <item m="1" x="2728"/>
        <item m="1" x="2988"/>
        <item m="1" x="3257"/>
        <item x="279"/>
        <item m="1" x="2367"/>
        <item m="1" x="2634"/>
        <item x="280"/>
        <item x="281"/>
        <item m="1" x="3424"/>
        <item m="1" x="2266"/>
        <item m="1" x="2534"/>
        <item m="1" x="2803"/>
        <item m="1" x="3062"/>
        <item m="1" x="3325"/>
        <item m="1" x="3584"/>
        <item m="1" x="2428"/>
        <item m="1" x="2701"/>
        <item m="1" x="2955"/>
        <item m="1" x="3226"/>
        <item m="1" x="3485"/>
        <item m="1" x="2335"/>
        <item m="1" x="2603"/>
        <item m="1" x="2862"/>
        <item m="1" x="3131"/>
        <item m="1" x="3396"/>
        <item m="1" x="3652"/>
        <item m="1" x="2505"/>
        <item m="1" x="2772"/>
        <item m="1" x="3024"/>
        <item x="282"/>
        <item x="283"/>
        <item x="284"/>
        <item x="285"/>
        <item x="286"/>
        <item x="287"/>
        <item m="1" x="3455"/>
        <item x="288"/>
        <item x="289"/>
        <item x="290"/>
        <item m="1" x="3104"/>
        <item m="1" x="3366"/>
        <item m="1" x="3620"/>
        <item x="291"/>
        <item m="1" x="2733"/>
        <item m="1" x="2995"/>
        <item x="292"/>
        <item x="293"/>
        <item m="1" x="2374"/>
        <item x="294"/>
        <item x="295"/>
        <item x="296"/>
        <item m="1" x="3429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m="1" x="2575"/>
        <item x="325"/>
        <item x="326"/>
        <item m="1" x="3370"/>
        <item x="327"/>
        <item x="328"/>
        <item x="329"/>
        <item x="330"/>
        <item x="331"/>
        <item m="1" x="3524"/>
        <item m="1" x="237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m="1" x="2965"/>
        <item x="344"/>
        <item x="345"/>
        <item x="346"/>
        <item x="347"/>
        <item m="1" x="2871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m="1" x="2305"/>
        <item x="361"/>
        <item x="362"/>
        <item x="363"/>
        <item x="364"/>
        <item x="365"/>
        <item m="1" x="2483"/>
        <item m="1" x="2743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m="1" x="3498"/>
        <item m="1" x="2346"/>
        <item m="1" x="2618"/>
        <item x="384"/>
        <item x="385"/>
        <item x="386"/>
        <item m="1" x="2254"/>
        <item m="1" x="2517"/>
        <item x="387"/>
        <item m="1" x="3041"/>
        <item m="1" x="3313"/>
        <item x="388"/>
        <item m="1" x="2416"/>
        <item x="389"/>
        <item m="1" x="2940"/>
        <item m="1" x="3213"/>
        <item m="1" x="3471"/>
        <item m="1" x="2312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m="1" x="3180"/>
        <item x="403"/>
        <item x="404"/>
        <item m="1" x="2555"/>
        <item m="1" x="2818"/>
        <item m="1" x="3087"/>
        <item m="1" x="3345"/>
        <item x="405"/>
        <item m="1" x="2447"/>
        <item x="406"/>
        <item m="1" x="2976"/>
        <item m="1" x="3247"/>
        <item m="1" x="3502"/>
        <item m="1" x="2354"/>
        <item m="1" x="2623"/>
        <item m="1" x="2881"/>
        <item m="1" x="3152"/>
        <item m="1" x="3414"/>
        <item m="1" x="2256"/>
        <item m="1" x="2523"/>
        <item m="1" x="2791"/>
        <item m="1" x="3047"/>
        <item m="1" x="3316"/>
        <item m="1" x="3572"/>
        <item m="1" x="2419"/>
        <item m="1" x="2691"/>
        <item m="1" x="2943"/>
        <item m="1" x="3220"/>
        <item m="1" x="3474"/>
        <item m="1" x="2318"/>
        <item m="1" x="2590"/>
        <item m="1" x="2849"/>
        <item m="1" x="3121"/>
        <item m="1" x="3384"/>
        <item m="1" x="3640"/>
        <item m="1" x="2494"/>
        <item m="1" x="2756"/>
        <item m="1" x="3011"/>
        <item m="1" x="3282"/>
        <item m="1" x="3542"/>
        <item m="1" x="2394"/>
        <item m="1" x="2663"/>
        <item m="1" x="2918"/>
        <item m="1" x="3184"/>
        <item m="1" x="3444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m="1" x="3052"/>
        <item x="426"/>
        <item x="427"/>
        <item x="428"/>
        <item x="429"/>
        <item x="430"/>
        <item x="431"/>
        <item x="432"/>
        <item x="433"/>
        <item x="434"/>
        <item x="435"/>
        <item m="1" x="3126"/>
        <item m="1" x="3390"/>
        <item x="436"/>
        <item x="437"/>
        <item x="438"/>
        <item m="1" x="3017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m="1" x="2366"/>
        <item x="457"/>
        <item x="458"/>
        <item x="459"/>
        <item x="460"/>
        <item x="461"/>
        <item x="462"/>
        <item m="1" x="2802"/>
        <item x="463"/>
        <item x="464"/>
        <item x="465"/>
        <item x="466"/>
        <item x="467"/>
        <item m="1" x="2954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m="1" x="2926"/>
        <item m="1" x="3194"/>
        <item m="1" x="3454"/>
        <item m="1" x="2297"/>
        <item m="1" x="2568"/>
        <item m="1" x="2831"/>
        <item m="1" x="3103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m="1" x="2808"/>
        <item m="1" x="3068"/>
        <item x="497"/>
        <item m="1" x="3589"/>
        <item m="1" x="2434"/>
        <item x="498"/>
        <item x="499"/>
        <item x="500"/>
        <item x="501"/>
        <item x="502"/>
        <item x="503"/>
        <item m="1" x="2867"/>
        <item m="1" x="3138"/>
        <item m="1" x="3400"/>
        <item m="1" x="2244"/>
        <item m="1" x="2507"/>
        <item m="1" x="2779"/>
        <item m="1" x="3030"/>
        <item m="1" x="3302"/>
        <item m="1" x="3558"/>
        <item m="1" x="2411"/>
        <item m="1" x="2674"/>
        <item m="1" x="2934"/>
        <item x="504"/>
        <item x="505"/>
        <item x="506"/>
        <item x="507"/>
        <item x="508"/>
        <item x="509"/>
        <item x="510"/>
        <item m="1" x="3626"/>
        <item m="1" x="2477"/>
        <item m="1" x="2739"/>
        <item m="1" x="2998"/>
        <item m="1" x="3266"/>
        <item x="511"/>
        <item m="1" x="2378"/>
        <item m="1" x="2644"/>
        <item m="1" x="2903"/>
        <item m="1" x="3173"/>
        <item m="1" x="3435"/>
        <item m="1" x="2274"/>
        <item m="1" x="2544"/>
        <item m="1" x="2811"/>
        <item m="1" x="3074"/>
        <item m="1" x="3334"/>
        <item x="512"/>
        <item m="1" x="2436"/>
        <item m="1" x="2709"/>
        <item m="1" x="2964"/>
        <item m="1" x="3235"/>
        <item m="1" x="3494"/>
        <item x="513"/>
        <item x="514"/>
        <item x="515"/>
        <item x="516"/>
        <item m="1" x="3404"/>
        <item m="1" x="2247"/>
        <item x="517"/>
        <item m="1" x="2782"/>
        <item x="518"/>
        <item m="1" x="3305"/>
        <item x="519"/>
        <item x="520"/>
        <item m="1" x="2679"/>
        <item x="521"/>
        <item x="522"/>
        <item m="1" x="3463"/>
        <item x="523"/>
        <item x="524"/>
        <item x="525"/>
        <item x="526"/>
        <item m="1" x="3373"/>
        <item x="527"/>
        <item x="528"/>
        <item m="1" x="2742"/>
        <item x="529"/>
        <item x="530"/>
        <item x="531"/>
        <item x="532"/>
        <item x="533"/>
        <item m="1" x="2907"/>
        <item x="534"/>
        <item x="535"/>
        <item m="1" x="2276"/>
        <item x="536"/>
        <item x="537"/>
        <item m="1" x="3080"/>
        <item m="1" x="3340"/>
        <item m="1" x="3597"/>
        <item m="1" x="2441"/>
        <item m="1" x="2711"/>
        <item m="1" x="2971"/>
        <item m="1" x="3240"/>
        <item m="1" x="3497"/>
        <item m="1" x="2345"/>
        <item m="1" x="2617"/>
        <item m="1" x="2875"/>
        <item m="1" x="3147"/>
        <item m="1" x="3408"/>
        <item m="1" x="2253"/>
        <item m="1" x="2516"/>
        <item m="1" x="2787"/>
        <item m="1" x="3040"/>
        <item m="1" x="3312"/>
        <item m="1" x="3566"/>
        <item m="1" x="2415"/>
        <item m="1" x="2683"/>
        <item m="1" x="2939"/>
        <item m="1" x="3212"/>
        <item m="1" x="3470"/>
        <item m="1" x="2311"/>
        <item m="1" x="2585"/>
        <item m="1" x="2843"/>
        <item m="1" x="3118"/>
        <item m="1" x="3380"/>
        <item m="1" x="3636"/>
        <item m="1" x="2488"/>
        <item m="1" x="2751"/>
        <item m="1" x="3004"/>
        <item m="1" x="3278"/>
        <item m="1" x="3536"/>
        <item m="1" x="2388"/>
        <item m="1" x="2657"/>
        <item m="1" x="2913"/>
        <item m="1" x="3179"/>
        <item m="1" x="3441"/>
        <item m="1" x="2280"/>
        <item m="1" x="2554"/>
        <item m="1" x="2817"/>
        <item x="538"/>
        <item m="1" x="3344"/>
        <item m="1" x="3604"/>
        <item x="539"/>
        <item x="540"/>
        <item x="541"/>
        <item m="1" x="3246"/>
        <item m="1" x="3501"/>
        <item m="1" x="2353"/>
        <item m="1" x="2622"/>
        <item m="1" x="2880"/>
        <item m="1" x="3151"/>
        <item m="1" x="3413"/>
        <item x="542"/>
        <item x="543"/>
        <item x="544"/>
        <item m="1" x="3046"/>
        <item x="545"/>
        <item m="1" x="3571"/>
        <item m="1" x="2418"/>
        <item m="1" x="2690"/>
        <item m="1" x="2942"/>
        <item x="546"/>
        <item x="547"/>
        <item x="548"/>
        <item x="549"/>
        <item x="550"/>
        <item x="551"/>
        <item x="552"/>
        <item x="553"/>
        <item x="554"/>
        <item m="1" x="2755"/>
        <item m="1" x="3010"/>
        <item m="1" x="3281"/>
        <item m="1" x="3541"/>
        <item x="555"/>
        <item x="556"/>
        <item m="1" x="2917"/>
        <item m="1" x="3183"/>
        <item m="1" x="3443"/>
        <item m="1" x="2286"/>
        <item m="1" x="2559"/>
        <item m="1" x="2824"/>
        <item m="1" x="3090"/>
        <item m="1" x="3353"/>
        <item m="1" x="3607"/>
        <item m="1" x="2321"/>
        <item m="1" x="2456"/>
        <item m="1" x="2594"/>
        <item m="1" x="2720"/>
        <item m="1" x="2852"/>
        <item m="1" x="2983"/>
        <item m="1" x="3124"/>
        <item m="1" x="3250"/>
        <item m="1" x="3387"/>
        <item m="1" x="3508"/>
        <item m="1" x="3643"/>
        <item m="1" x="2358"/>
        <item m="1" x="2497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m="1" x="3321"/>
        <item m="1" x="3448"/>
        <item m="1" x="3576"/>
        <item x="573"/>
        <item x="574"/>
        <item m="1" x="2564"/>
        <item m="1" x="2695"/>
        <item x="575"/>
        <item m="1" x="2951"/>
        <item x="576"/>
        <item x="577"/>
        <item m="1" x="3356"/>
        <item m="1" x="3481"/>
        <item m="1" x="3612"/>
        <item m="1" x="2326"/>
        <item x="578"/>
        <item x="579"/>
        <item x="580"/>
        <item x="581"/>
        <item x="582"/>
        <item x="583"/>
        <item m="1" x="3255"/>
        <item x="584"/>
        <item m="1" x="3512"/>
        <item x="585"/>
        <item m="1" x="2365"/>
        <item x="586"/>
        <item m="1" x="2632"/>
        <item m="1" x="2766"/>
        <item m="1" x="2890"/>
        <item m="1" x="3016"/>
        <item x="587"/>
        <item m="1" x="3287"/>
        <item x="588"/>
        <item m="1" x="3547"/>
        <item x="589"/>
        <item x="590"/>
        <item x="591"/>
        <item x="592"/>
        <item x="593"/>
        <item m="1" x="2923"/>
        <item m="1" x="3060"/>
        <item x="594"/>
        <item x="595"/>
        <item x="596"/>
        <item m="1" x="3581"/>
        <item x="597"/>
        <item x="598"/>
        <item x="599"/>
        <item x="600"/>
        <item x="601"/>
        <item m="1" x="2952"/>
        <item x="602"/>
        <item x="603"/>
        <item x="604"/>
        <item x="605"/>
        <item m="1" x="3614"/>
        <item m="1" x="2332"/>
        <item m="1" x="2463"/>
        <item m="1" x="2600"/>
        <item x="606"/>
        <item x="607"/>
        <item x="608"/>
        <item m="1" x="3129"/>
        <item x="609"/>
        <item x="610"/>
        <item x="611"/>
        <item x="612"/>
        <item x="613"/>
        <item x="614"/>
        <item x="615"/>
        <item m="1" x="2768"/>
        <item m="1" x="2894"/>
        <item m="1" x="3020"/>
        <item m="1" x="3162"/>
        <item m="1" x="3290"/>
        <item m="1" x="3423"/>
        <item x="616"/>
        <item m="1" x="2265"/>
        <item x="617"/>
        <item x="618"/>
        <item x="619"/>
        <item x="620"/>
        <item m="1" x="2924"/>
        <item x="621"/>
        <item x="622"/>
        <item x="623"/>
        <item m="1" x="3452"/>
        <item x="624"/>
        <item m="1" x="2294"/>
        <item m="1" x="2427"/>
        <item x="625"/>
        <item x="626"/>
        <item x="627"/>
        <item x="628"/>
        <item m="1" x="3098"/>
        <item m="1" x="3225"/>
        <item m="1" x="3362"/>
        <item x="629"/>
        <item m="1" x="3617"/>
        <item m="1" x="2334"/>
        <item m="1" x="2468"/>
        <item m="1" x="2602"/>
        <item m="1" x="2729"/>
        <item x="630"/>
        <item x="631"/>
        <item x="632"/>
        <item m="1" x="3259"/>
        <item m="1" x="3395"/>
        <item x="633"/>
        <item m="1" x="3651"/>
        <item m="1" x="2371"/>
        <item x="634"/>
        <item x="635"/>
        <item m="1" x="2771"/>
        <item m="1" x="2897"/>
        <item m="1" x="3023"/>
        <item x="636"/>
        <item m="1" x="3293"/>
        <item x="637"/>
        <item x="638"/>
        <item x="639"/>
        <item x="640"/>
        <item m="1" x="2538"/>
        <item x="641"/>
        <item m="1" x="2805"/>
        <item m="1" x="2925"/>
        <item x="642"/>
        <item x="643"/>
        <item x="644"/>
        <item x="645"/>
        <item x="646"/>
        <item m="1" x="2296"/>
        <item m="1" x="2431"/>
        <item m="1" x="2567"/>
        <item x="647"/>
        <item x="648"/>
        <item x="649"/>
        <item m="1" x="3102"/>
        <item x="650"/>
        <item x="651"/>
        <item x="652"/>
        <item m="1" x="3619"/>
        <item m="1" x="2339"/>
        <item m="1" x="2471"/>
        <item m="1" x="2606"/>
        <item x="653"/>
        <item m="1" x="2863"/>
        <item m="1" x="2994"/>
        <item x="654"/>
        <item m="1" x="3262"/>
        <item x="655"/>
        <item m="1" x="3520"/>
        <item x="656"/>
        <item m="1" x="2373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m="1" x="2433"/>
        <item m="1" x="2572"/>
        <item x="678"/>
        <item x="679"/>
        <item x="680"/>
        <item x="681"/>
        <item x="682"/>
        <item x="683"/>
        <item m="1" x="3492"/>
        <item x="684"/>
        <item x="685"/>
        <item m="1" x="2475"/>
        <item x="686"/>
        <item x="687"/>
        <item x="688"/>
        <item m="1" x="2997"/>
        <item m="1" x="3137"/>
        <item x="689"/>
        <item x="690"/>
        <item x="691"/>
        <item m="1" x="2243"/>
        <item x="692"/>
        <item x="693"/>
        <item m="1" x="2641"/>
        <item x="694"/>
        <item x="695"/>
        <item m="1" x="3029"/>
        <item m="1" x="3170"/>
        <item m="1" x="3301"/>
        <item m="1" x="3432"/>
        <item m="1" x="3557"/>
        <item m="1" x="2273"/>
        <item m="1" x="2410"/>
        <item x="696"/>
        <item x="697"/>
        <item x="698"/>
        <item m="1" x="2933"/>
        <item m="1" x="3071"/>
        <item m="1" x="3198"/>
        <item x="699"/>
        <item m="1" x="3461"/>
        <item x="700"/>
        <item x="701"/>
        <item x="702"/>
        <item m="1" x="2574"/>
        <item x="703"/>
        <item m="1" x="2835"/>
        <item m="1" x="2962"/>
        <item m="1" x="3109"/>
        <item m="1" x="3233"/>
        <item x="704"/>
        <item x="705"/>
        <item x="706"/>
        <item m="1" x="2342"/>
        <item m="1" x="2476"/>
        <item m="1" x="2610"/>
        <item x="707"/>
        <item x="708"/>
        <item x="709"/>
        <item x="710"/>
        <item x="711"/>
        <item x="712"/>
        <item m="1" x="3523"/>
        <item x="713"/>
        <item x="714"/>
        <item x="715"/>
        <item m="1" x="2643"/>
        <item m="1" x="2781"/>
        <item x="716"/>
        <item x="717"/>
        <item x="718"/>
        <item x="719"/>
        <item m="1" x="3434"/>
        <item x="720"/>
        <item x="721"/>
        <item x="722"/>
        <item x="723"/>
        <item x="724"/>
        <item x="725"/>
        <item x="726"/>
        <item m="1" x="3073"/>
        <item m="1" x="3201"/>
        <item x="727"/>
        <item x="728"/>
        <item x="729"/>
        <item x="730"/>
        <item x="731"/>
        <item x="732"/>
        <item x="733"/>
        <item m="1" x="2838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m="1" x="3076"/>
        <item m="1" x="3204"/>
        <item x="767"/>
        <item x="768"/>
        <item x="769"/>
        <item x="770"/>
        <item m="1" x="2440"/>
        <item m="1" x="2579"/>
        <item x="771"/>
        <item x="772"/>
        <item x="773"/>
        <item m="1" x="3113"/>
        <item m="1" x="3238"/>
        <item x="774"/>
        <item x="775"/>
        <item x="776"/>
        <item x="777"/>
        <item m="1" x="2482"/>
        <item x="778"/>
        <item x="779"/>
        <item x="780"/>
        <item x="781"/>
        <item x="782"/>
        <item m="1" x="3268"/>
        <item x="783"/>
        <item x="784"/>
        <item x="785"/>
        <item m="1" x="2383"/>
        <item m="1" x="2512"/>
        <item m="1" x="2652"/>
        <item m="1" x="2784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m="1" x="3079"/>
        <item m="1" x="3208"/>
        <item x="798"/>
        <item x="799"/>
        <item m="1" x="3596"/>
        <item x="800"/>
        <item x="801"/>
        <item x="802"/>
        <item x="803"/>
        <item x="804"/>
        <item m="1" x="2970"/>
        <item m="1" x="3116"/>
        <item x="805"/>
        <item m="1" x="3376"/>
        <item x="806"/>
        <item x="807"/>
        <item x="808"/>
        <item m="1" x="2485"/>
        <item x="809"/>
        <item m="1" x="2747"/>
        <item m="1" x="2874"/>
        <item m="1" x="3003"/>
        <item m="1" x="3146"/>
        <item m="1" x="3274"/>
        <item m="1" x="3407"/>
        <item m="1" x="3534"/>
        <item m="1" x="2252"/>
        <item m="1" x="2385"/>
        <item m="1" x="2515"/>
        <item m="1" x="2654"/>
        <item m="1" x="2786"/>
        <item m="1" x="2911"/>
        <item m="1" x="3039"/>
        <item m="1" x="3177"/>
        <item x="810"/>
        <item x="811"/>
        <item x="812"/>
        <item x="813"/>
        <item x="814"/>
        <item x="815"/>
        <item x="816"/>
        <item x="817"/>
        <item m="1" x="2938"/>
        <item m="1" x="3085"/>
        <item m="1" x="3211"/>
        <item m="1" x="3342"/>
        <item m="1" x="3469"/>
        <item m="1" x="3601"/>
        <item m="1" x="2310"/>
        <item m="1" x="2444"/>
        <item x="818"/>
        <item x="819"/>
        <item x="820"/>
        <item x="821"/>
        <item x="822"/>
        <item x="823"/>
        <item x="824"/>
        <item x="825"/>
        <item m="1" x="3635"/>
        <item m="1" x="2352"/>
        <item x="826"/>
        <item x="827"/>
        <item m="1" x="2750"/>
        <item x="828"/>
        <item x="829"/>
        <item x="830"/>
        <item m="1" x="3277"/>
        <item m="1" x="3411"/>
        <item m="1" x="3535"/>
        <item x="831"/>
        <item x="832"/>
        <item x="833"/>
        <item x="834"/>
        <item x="835"/>
        <item x="836"/>
        <item x="837"/>
        <item x="838"/>
        <item x="839"/>
        <item m="1" x="3440"/>
        <item x="840"/>
        <item x="841"/>
        <item m="1" x="2417"/>
        <item m="1" x="2553"/>
        <item m="1" x="2689"/>
        <item m="1" x="2816"/>
        <item m="1" x="2941"/>
        <item m="1" x="3086"/>
        <item m="1" x="3217"/>
        <item m="1" x="3343"/>
        <item m="1" x="3473"/>
        <item m="1" x="3603"/>
        <item m="1" x="2316"/>
        <item m="1" x="2446"/>
        <item m="1" x="2587"/>
        <item m="1" x="2715"/>
        <item m="1" x="2848"/>
        <item x="842"/>
        <item x="843"/>
        <item x="844"/>
        <item m="1" x="3383"/>
        <item x="845"/>
        <item x="846"/>
        <item x="847"/>
        <item x="848"/>
        <item m="1" x="2621"/>
        <item x="849"/>
        <item m="1" x="2879"/>
        <item x="850"/>
        <item x="851"/>
        <item x="852"/>
        <item x="853"/>
        <item x="854"/>
        <item x="855"/>
        <item m="1" x="2390"/>
        <item x="856"/>
        <item m="1" x="2660"/>
        <item x="857"/>
        <item x="858"/>
        <item x="859"/>
        <item x="860"/>
        <item x="861"/>
        <item x="862"/>
        <item m="1" x="3570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m="1" x="3506"/>
        <item m="1" x="3639"/>
        <item x="883"/>
        <item m="1" x="2493"/>
        <item m="1" x="2626"/>
        <item m="1" x="2754"/>
        <item m="1" x="2882"/>
        <item m="1" x="3009"/>
        <item x="884"/>
        <item x="885"/>
        <item m="1" x="3417"/>
        <item m="1" x="3540"/>
        <item m="1" x="2260"/>
        <item m="1" x="2393"/>
        <item m="1" x="2526"/>
        <item m="1" x="2662"/>
        <item m="1" x="2795"/>
        <item m="1" x="2916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m="1" x="2719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m="1" x="288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m="1" x="3320"/>
        <item m="1" x="3447"/>
        <item x="929"/>
        <item x="930"/>
        <item x="931"/>
        <item m="1" x="2563"/>
        <item m="1" x="2694"/>
        <item m="1" x="2826"/>
        <item x="932"/>
        <item x="933"/>
        <item x="934"/>
        <item x="935"/>
        <item x="936"/>
        <item x="937"/>
        <item m="1" x="2325"/>
        <item x="938"/>
        <item x="939"/>
        <item m="1" x="2725"/>
        <item m="1" x="2856"/>
        <item m="1" x="2987"/>
        <item x="940"/>
        <item m="1" x="3254"/>
        <item x="941"/>
        <item m="1" x="3511"/>
        <item m="1" x="3646"/>
        <item m="1" x="2364"/>
        <item m="1" x="2500"/>
        <item m="1" x="2631"/>
        <item x="942"/>
        <item x="943"/>
        <item x="944"/>
        <item x="945"/>
        <item m="1" x="3286"/>
        <item x="946"/>
        <item x="947"/>
        <item x="948"/>
        <item x="949"/>
        <item x="950"/>
        <item x="951"/>
        <item x="952"/>
        <item x="953"/>
        <item m="1" x="3059"/>
        <item m="1" x="3188"/>
        <item m="1" x="3323"/>
        <item m="1" x="3450"/>
        <item x="954"/>
        <item m="1" x="2288"/>
        <item x="955"/>
        <item x="956"/>
        <item m="1" x="2698"/>
        <item m="1" x="2827"/>
        <item x="957"/>
        <item x="958"/>
        <item x="959"/>
        <item x="960"/>
        <item x="961"/>
        <item m="1" x="3613"/>
        <item m="1" x="2331"/>
        <item m="1" x="2462"/>
        <item m="1" x="2599"/>
        <item m="1" x="2727"/>
        <item m="1" x="2860"/>
        <item x="962"/>
        <item x="963"/>
        <item x="964"/>
        <item x="965"/>
        <item x="966"/>
        <item x="967"/>
        <item x="968"/>
        <item x="969"/>
        <item m="1" x="2633"/>
        <item m="1" x="2767"/>
        <item m="1" x="2893"/>
        <item m="1" x="3019"/>
        <item x="970"/>
        <item x="971"/>
        <item x="972"/>
        <item m="1" x="3550"/>
        <item m="1" x="2264"/>
        <item x="973"/>
        <item m="1" x="253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m="1" x="2601"/>
        <item x="995"/>
        <item x="996"/>
        <item x="997"/>
        <item x="998"/>
        <item x="999"/>
        <item x="1000"/>
        <item x="1001"/>
        <item m="1" x="3650"/>
        <item x="1002"/>
        <item x="1003"/>
        <item x="1004"/>
        <item m="1" x="2770"/>
        <item x="1005"/>
        <item m="1" x="3022"/>
        <item x="1006"/>
        <item x="1007"/>
        <item x="1008"/>
        <item m="1" x="3552"/>
        <item m="1" x="2270"/>
        <item m="1" x="2404"/>
        <item m="1" x="2537"/>
        <item x="1009"/>
        <item x="1010"/>
        <item x="1011"/>
        <item x="1012"/>
        <item m="1" x="3193"/>
        <item m="1" x="3330"/>
        <item x="1013"/>
        <item x="1014"/>
        <item x="1015"/>
        <item x="1016"/>
        <item x="1017"/>
        <item m="1" x="2704"/>
        <item x="1018"/>
        <item x="1019"/>
        <item m="1" x="3101"/>
        <item x="1020"/>
        <item x="1021"/>
        <item m="1" x="3490"/>
        <item x="1022"/>
        <item x="1023"/>
        <item x="1024"/>
        <item x="1025"/>
        <item m="1" x="2732"/>
        <item x="1026"/>
        <item x="1027"/>
        <item m="1" x="3134"/>
        <item m="1" x="3261"/>
        <item m="1" x="3398"/>
        <item m="1" x="3519"/>
        <item x="1028"/>
        <item x="1029"/>
        <item x="1030"/>
        <item x="1031"/>
        <item m="1" x="2776"/>
        <item m="1" x="2898"/>
        <item x="1032"/>
        <item x="1033"/>
        <item m="1" x="3299"/>
        <item m="1" x="3428"/>
        <item m="1" x="3556"/>
        <item x="1034"/>
        <item x="1035"/>
        <item x="1036"/>
        <item x="1037"/>
        <item x="1038"/>
        <item x="1039"/>
        <item m="1" x="3067"/>
        <item m="1" x="3195"/>
        <item m="1" x="3332"/>
        <item m="1" x="3458"/>
        <item x="1040"/>
        <item m="1" x="2299"/>
        <item x="1041"/>
        <item x="1042"/>
        <item x="1043"/>
        <item m="1" x="2834"/>
        <item m="1" x="2959"/>
        <item m="1" x="3107"/>
        <item x="1044"/>
        <item x="1045"/>
        <item x="1046"/>
        <item m="1" x="3625"/>
        <item m="1" x="2341"/>
        <item m="1" x="2474"/>
        <item m="1" x="2607"/>
        <item m="1" x="2738"/>
        <item m="1" x="2866"/>
        <item m="1" x="2996"/>
        <item m="1" x="3136"/>
        <item m="1" x="3265"/>
        <item m="1" x="3399"/>
        <item m="1" x="3522"/>
        <item x="1047"/>
        <item m="1" x="2376"/>
        <item m="1" x="2506"/>
        <item m="1" x="2640"/>
        <item m="1" x="2778"/>
        <item x="1048"/>
        <item x="1049"/>
        <item m="1" x="3169"/>
        <item m="1" x="3300"/>
        <item x="1050"/>
        <item x="1051"/>
        <item m="1" x="2272"/>
        <item x="1052"/>
        <item m="1" x="2543"/>
        <item m="1" x="2673"/>
        <item x="1053"/>
        <item m="1" x="2932"/>
        <item m="1" x="3070"/>
        <item m="1" x="3197"/>
        <item m="1" x="3333"/>
        <item m="1" x="3460"/>
        <item m="1" x="3591"/>
        <item x="1054"/>
        <item x="1055"/>
        <item m="1" x="2573"/>
        <item m="1" x="2707"/>
        <item x="1056"/>
        <item x="1057"/>
        <item x="1058"/>
        <item x="1059"/>
        <item x="1060"/>
        <item x="1061"/>
        <item x="1062"/>
        <item x="1063"/>
        <item x="1064"/>
        <item m="1" x="2609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m="1" x="2677"/>
        <item m="1" x="2810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m="1" x="3112"/>
        <item x="1098"/>
        <item x="1099"/>
        <item x="1100"/>
        <item x="1101"/>
        <item x="1102"/>
        <item m="1" x="2480"/>
        <item m="1" x="2611"/>
        <item x="1103"/>
        <item x="1104"/>
        <item x="1105"/>
        <item x="1106"/>
        <item x="1107"/>
        <item x="1108"/>
        <item m="1" x="3528"/>
        <item m="1" x="2246"/>
        <item x="1109"/>
        <item x="1110"/>
        <item m="1" x="2648"/>
        <item x="1111"/>
        <item m="1" x="2904"/>
        <item m="1" x="3033"/>
        <item x="1112"/>
        <item x="1113"/>
        <item x="1114"/>
        <item x="1115"/>
        <item x="1116"/>
        <item x="1117"/>
        <item m="1" x="2545"/>
        <item x="1118"/>
        <item x="1119"/>
        <item x="1120"/>
        <item x="1121"/>
        <item x="1122"/>
        <item x="1123"/>
        <item x="1124"/>
        <item x="1125"/>
        <item m="1" x="2304"/>
        <item x="1126"/>
        <item m="1" x="2578"/>
        <item m="1" x="2710"/>
        <item m="1" x="2839"/>
        <item x="1127"/>
        <item x="1128"/>
        <item m="1" x="3237"/>
        <item m="1" x="3372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m="1" x="3531"/>
        <item x="1140"/>
        <item m="1" x="2382"/>
        <item m="1" x="2511"/>
        <item m="1" x="2651"/>
        <item m="1" x="2783"/>
        <item m="1" x="2906"/>
        <item m="1" x="3036"/>
        <item m="1" x="3176"/>
        <item m="1" x="3310"/>
        <item x="1141"/>
        <item m="1" x="3563"/>
        <item x="1142"/>
        <item x="1143"/>
        <item m="1" x="2548"/>
        <item x="1144"/>
        <item x="1145"/>
        <item m="1" x="2936"/>
        <item x="1146"/>
        <item m="1" x="3207"/>
        <item x="1147"/>
        <item x="1148"/>
        <item x="1149"/>
        <item x="1150"/>
        <item x="1151"/>
        <item m="1" x="2581"/>
        <item x="1152"/>
        <item m="1" x="2840"/>
        <item m="1" x="2969"/>
        <item x="1153"/>
        <item x="1154"/>
        <item m="1" x="3375"/>
        <item m="1" x="3496"/>
        <item m="1" x="3631"/>
        <item x="1155"/>
        <item x="1156"/>
        <item m="1" x="2616"/>
        <item m="1" x="2746"/>
        <item x="1158"/>
        <item m="1" x="3002"/>
        <item m="1" x="3145"/>
        <item m="1" x="3273"/>
        <item m="1" x="3406"/>
        <item m="1" x="3533"/>
        <item m="1" x="2251"/>
        <item m="1" x="2384"/>
        <item m="1" x="2514"/>
        <item x="1159"/>
        <item m="1" x="2785"/>
        <item x="1160"/>
        <item m="1" x="3038"/>
        <item x="1161"/>
        <item m="1" x="3311"/>
        <item x="1162"/>
        <item m="1" x="3565"/>
        <item x="1163"/>
        <item x="1164"/>
        <item m="1" x="2552"/>
        <item x="1165"/>
        <item m="1" x="2815"/>
        <item x="1166"/>
        <item m="1" x="3084"/>
        <item m="1" x="3210"/>
        <item x="1167"/>
        <item m="1" x="3468"/>
        <item m="1" x="3600"/>
        <item m="1" x="2309"/>
        <item m="1" x="2443"/>
        <item m="1" x="2584"/>
        <item m="1" x="2713"/>
        <item m="1" x="2842"/>
        <item m="1" x="2973"/>
        <item x="1168"/>
        <item m="1" x="3244"/>
        <item m="1" x="3379"/>
        <item m="1" x="3500"/>
        <item m="1" x="3634"/>
        <item m="1" x="2351"/>
        <item m="1" x="2487"/>
        <item m="1" x="2620"/>
        <item x="1169"/>
        <item x="1170"/>
        <item x="1171"/>
        <item m="1" x="3148"/>
        <item x="1172"/>
        <item x="1173"/>
        <item x="1174"/>
        <item x="1175"/>
        <item x="1176"/>
        <item m="1" x="2521"/>
        <item m="1" x="2656"/>
        <item x="1177"/>
        <item x="1178"/>
        <item m="1" x="3044"/>
        <item m="1" x="3178"/>
        <item x="1179"/>
        <item x="1180"/>
        <item x="1181"/>
        <item m="1" x="2279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m="1" x="2821"/>
        <item x="1208"/>
        <item x="1209"/>
        <item x="1210"/>
        <item m="1" x="3088"/>
        <item m="1" x="3150"/>
        <item x="1211"/>
        <item x="1212"/>
        <item x="1213"/>
        <item m="1" x="3412"/>
        <item x="1214"/>
        <item m="1" x="3539"/>
        <item x="1215"/>
        <item m="1" x="2255"/>
        <item x="1216"/>
        <item x="1217"/>
        <item x="1218"/>
        <item x="1219"/>
        <item m="1" x="2588"/>
        <item x="1220"/>
        <item x="1221"/>
        <item x="1222"/>
        <item x="1223"/>
        <item x="1224"/>
        <item x="1225"/>
        <item x="1226"/>
        <item x="1227"/>
        <item x="1228"/>
        <item x="1229"/>
        <item m="1" x="3315"/>
        <item x="1230"/>
        <item x="1231"/>
        <item x="1232"/>
        <item x="1233"/>
        <item x="1234"/>
        <item x="1235"/>
        <item x="1236"/>
        <item x="1237"/>
        <item x="1238"/>
        <item m="1" x="2557"/>
        <item x="1239"/>
        <item x="1240"/>
        <item x="1241"/>
        <item m="1" x="2822"/>
        <item x="1242"/>
        <item x="1243"/>
        <item x="1244"/>
        <item x="1245"/>
        <item m="1" x="3156"/>
        <item m="1" x="3219"/>
        <item m="1" x="3279"/>
        <item x="1246"/>
        <item x="1247"/>
        <item x="1248"/>
        <item x="1249"/>
        <item x="1250"/>
        <item x="1251"/>
        <item m="1" x="2317"/>
        <item m="1" x="2391"/>
        <item m="1" x="2452"/>
        <item m="1" x="2524"/>
        <item m="1" x="2589"/>
        <item x="1252"/>
        <item x="1253"/>
        <item x="1254"/>
        <item x="1255"/>
        <item x="1256"/>
        <item m="1" x="2979"/>
        <item x="1257"/>
        <item m="1" x="3120"/>
        <item m="1" x="3182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m="1" x="2558"/>
        <item x="1269"/>
        <item x="1270"/>
        <item m="1" x="2753"/>
        <item x="1271"/>
        <item x="1272"/>
        <item x="1273"/>
        <item x="1274"/>
        <item x="1275"/>
        <item x="1276"/>
        <item x="1277"/>
        <item m="1" x="3280"/>
        <item x="1278"/>
        <item m="1" x="3416"/>
        <item m="1" x="3477"/>
        <item x="1279"/>
        <item m="1" x="3605"/>
        <item x="1280"/>
        <item x="1281"/>
        <item m="1" x="2392"/>
        <item x="1282"/>
        <item x="1283"/>
        <item x="1284"/>
        <item m="1" x="2661"/>
        <item m="1" x="2717"/>
        <item m="1" x="2794"/>
        <item x="1285"/>
        <item x="1286"/>
        <item x="1287"/>
        <item x="1288"/>
        <item x="1289"/>
        <item x="1290"/>
        <item x="1291"/>
        <item x="1292"/>
        <item m="1" x="3386"/>
        <item x="1293"/>
        <item m="1" x="3507"/>
        <item x="1294"/>
        <item x="1295"/>
        <item x="1296"/>
        <item x="1297"/>
        <item x="1298"/>
        <item m="1" x="2495"/>
        <item x="1299"/>
        <item m="1" x="2627"/>
        <item x="1300"/>
        <item m="1" x="2761"/>
        <item m="1" x="2823"/>
        <item x="1301"/>
        <item m="1" x="2949"/>
        <item x="1302"/>
        <item x="1303"/>
        <item x="1304"/>
        <item x="1305"/>
        <item x="1306"/>
        <item m="1" x="3352"/>
        <item x="1307"/>
        <item x="1308"/>
        <item x="1309"/>
        <item x="1310"/>
        <item x="1311"/>
        <item x="1312"/>
        <item x="1313"/>
        <item m="1" x="2455"/>
        <item x="1314"/>
        <item x="1315"/>
        <item x="1316"/>
        <item x="1317"/>
        <item m="1" x="2796"/>
        <item m="1" x="2851"/>
        <item m="1" x="2920"/>
        <item m="1" x="2982"/>
        <item m="1" x="3050"/>
        <item m="1" x="3123"/>
        <item m="1" x="3185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m="1" x="2628"/>
        <item m="1" x="2693"/>
        <item m="1" x="2762"/>
        <item m="1" x="2825"/>
        <item m="1" x="2884"/>
        <item m="1" x="2950"/>
        <item m="1" x="3014"/>
        <item m="1" x="3092"/>
        <item x="1330"/>
        <item x="1331"/>
        <item x="1332"/>
        <item x="1333"/>
        <item m="1" x="3418"/>
        <item m="1" x="3479"/>
        <item m="1" x="3545"/>
        <item m="1" x="3610"/>
        <item m="1" x="2263"/>
        <item m="1" x="2323"/>
        <item m="1" x="2399"/>
        <item m="1" x="2458"/>
        <item m="1" x="2528"/>
        <item m="1" x="2596"/>
        <item m="1" x="2665"/>
        <item m="1" x="2724"/>
        <item m="1" x="2797"/>
        <item m="1" x="2854"/>
        <item m="1" x="2922"/>
        <item m="1" x="2985"/>
        <item m="1" x="3051"/>
        <item m="1" x="3125"/>
        <item m="1" x="3186"/>
        <item m="1" x="3252"/>
        <item m="1" x="3319"/>
        <item m="1" x="3389"/>
        <item m="1" x="3446"/>
        <item m="1" x="3510"/>
        <item m="1" x="3575"/>
        <item m="1" x="3644"/>
        <item m="1" x="2287"/>
        <item m="1" x="2361"/>
        <item x="1334"/>
        <item x="1335"/>
        <item m="1" x="2562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m="1" x="2324"/>
        <item m="1" x="2400"/>
        <item x="1353"/>
        <item m="1" x="2531"/>
        <item m="1" x="2597"/>
        <item x="1354"/>
        <item x="1355"/>
        <item m="1" x="2799"/>
        <item x="1356"/>
        <item x="1357"/>
        <item x="1358"/>
        <item m="1" x="3057"/>
        <item x="1359"/>
        <item x="1360"/>
        <item x="1361"/>
        <item m="1" x="3322"/>
        <item x="1362"/>
        <item m="1" x="3449"/>
        <item x="1363"/>
        <item x="1364"/>
        <item m="1" x="3645"/>
        <item x="1365"/>
        <item m="1" x="2363"/>
        <item m="1" x="2425"/>
        <item m="1" x="2499"/>
        <item m="1" x="2565"/>
        <item m="1" x="2630"/>
        <item x="1366"/>
        <item m="1" x="2765"/>
        <item x="1367"/>
        <item m="1" x="2889"/>
        <item x="1368"/>
        <item x="1369"/>
        <item x="1370"/>
        <item x="1371"/>
        <item x="1372"/>
        <item x="1373"/>
        <item x="1374"/>
        <item x="1375"/>
        <item m="1" x="3482"/>
        <item m="1" x="3546"/>
        <item x="1376"/>
        <item x="1377"/>
        <item m="1" x="2330"/>
        <item x="1378"/>
        <item x="1379"/>
        <item x="1380"/>
        <item x="1381"/>
        <item x="1382"/>
        <item x="1383"/>
        <item m="1" x="2800"/>
        <item x="1384"/>
        <item x="1385"/>
        <item x="1386"/>
        <item x="1387"/>
        <item x="1388"/>
        <item m="1" x="3187"/>
        <item x="1389"/>
        <item x="1390"/>
        <item x="1391"/>
        <item x="1392"/>
        <item x="1393"/>
        <item m="1" x="3580"/>
        <item x="1394"/>
        <item x="1395"/>
        <item x="1396"/>
        <item x="1397"/>
        <item x="1398"/>
        <item x="1399"/>
        <item x="1400"/>
        <item x="1401"/>
        <item x="1402"/>
        <item x="1403"/>
        <item m="1" x="2891"/>
        <item x="1404"/>
        <item x="1405"/>
        <item m="1" x="3095"/>
        <item m="1" x="3161"/>
        <item m="1" x="3223"/>
        <item m="1" x="3288"/>
        <item m="1" x="3357"/>
        <item x="1406"/>
        <item x="1407"/>
        <item x="1408"/>
        <item x="1409"/>
        <item x="1410"/>
        <item x="1411"/>
        <item x="1412"/>
        <item m="1" x="2461"/>
        <item x="1413"/>
        <item x="1414"/>
        <item m="1" x="2669"/>
        <item x="1415"/>
        <item m="1" x="2801"/>
        <item x="1416"/>
        <item x="1417"/>
        <item x="1418"/>
        <item x="1419"/>
        <item m="1" x="3128"/>
        <item x="1420"/>
        <item m="1" x="3256"/>
        <item m="1" x="3324"/>
        <item x="1421"/>
        <item x="1422"/>
        <item x="1423"/>
        <item x="1424"/>
        <item x="1425"/>
        <item x="1426"/>
        <item x="1427"/>
        <item m="1" x="2426"/>
        <item x="1428"/>
        <item x="1429"/>
        <item x="1430"/>
        <item m="1" x="2699"/>
        <item x="1431"/>
        <item x="1432"/>
        <item m="1" x="2892"/>
        <item x="1433"/>
        <item x="1434"/>
        <item x="1435"/>
        <item x="1436"/>
        <item x="1437"/>
        <item m="1" x="3289"/>
        <item m="1" x="3360"/>
        <item m="1" x="3422"/>
        <item m="1" x="3483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m="1" x="3061"/>
        <item x="1452"/>
        <item x="1453"/>
        <item x="1454"/>
        <item x="1455"/>
        <item x="1456"/>
        <item x="1457"/>
        <item m="1" x="3517"/>
        <item m="1" x="3583"/>
        <item m="1" x="3648"/>
        <item m="1" x="2293"/>
        <item m="1" x="2369"/>
        <item x="1458"/>
        <item x="1459"/>
        <item x="1460"/>
        <item x="1461"/>
        <item x="1462"/>
        <item m="1" x="2769"/>
        <item m="1" x="2829"/>
        <item m="1" x="2895"/>
        <item m="1" x="2953"/>
        <item x="1463"/>
        <item m="1" x="3097"/>
        <item x="1464"/>
        <item m="1" x="3224"/>
        <item m="1" x="3291"/>
        <item m="1" x="3361"/>
        <item m="1" x="3425"/>
        <item m="1" x="3484"/>
        <item m="1" x="3551"/>
        <item m="1" x="3616"/>
        <item m="1" x="2267"/>
        <item m="1" x="2333"/>
        <item m="1" x="2402"/>
        <item m="1" x="2467"/>
        <item m="1" x="2535"/>
        <item x="1465"/>
        <item m="1" x="2670"/>
        <item x="1466"/>
        <item x="1467"/>
        <item m="1" x="2861"/>
        <item x="1468"/>
        <item m="1" x="2992"/>
        <item m="1" x="3064"/>
        <item x="1469"/>
        <item x="1470"/>
        <item x="1471"/>
        <item x="1472"/>
        <item x="1473"/>
        <item x="1474"/>
        <item x="1475"/>
        <item m="1" x="3585"/>
        <item m="1" x="3649"/>
        <item m="1" x="2295"/>
        <item m="1" x="2370"/>
        <item m="1" x="2430"/>
        <item m="1" x="2504"/>
        <item x="1476"/>
        <item m="1" x="2638"/>
        <item m="1" x="2703"/>
        <item x="1477"/>
        <item m="1" x="2830"/>
        <item m="1" x="2896"/>
        <item m="1" x="2958"/>
        <item m="1" x="3021"/>
        <item m="1" x="3099"/>
        <item m="1" x="3166"/>
        <item x="1478"/>
        <item m="1" x="3292"/>
        <item m="1" x="3364"/>
        <item x="1479"/>
        <item x="1480"/>
        <item x="1481"/>
        <item x="1482"/>
        <item m="1" x="2269"/>
        <item m="1" x="2337"/>
        <item x="1483"/>
        <item x="1484"/>
        <item m="1" x="2536"/>
        <item m="1" x="2604"/>
        <item x="1485"/>
        <item x="1486"/>
        <item x="1487"/>
        <item x="1488"/>
        <item x="1489"/>
        <item x="1490"/>
        <item x="1491"/>
        <item x="1492"/>
        <item m="1" x="3192"/>
        <item m="1" x="3260"/>
        <item m="1" x="3329"/>
        <item x="1493"/>
        <item x="1494"/>
        <item x="1495"/>
        <item m="1" x="3587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m="1" x="3026"/>
        <item m="1" x="3100"/>
        <item m="1" x="3167"/>
        <item m="1" x="3229"/>
        <item m="1" x="3297"/>
        <item m="1" x="3365"/>
        <item m="1" x="3426"/>
        <item m="1" x="3489"/>
        <item m="1" x="3554"/>
        <item m="1" x="3618"/>
        <item m="1" x="2271"/>
        <item m="1" x="2338"/>
        <item m="1" x="2407"/>
        <item m="1" x="2470"/>
        <item m="1" x="2539"/>
        <item m="1" x="2605"/>
        <item m="1" x="2671"/>
        <item m="1" x="2731"/>
        <item m="1" x="2806"/>
        <item x="1508"/>
        <item x="1509"/>
        <item m="1" x="2993"/>
        <item m="1" x="3065"/>
        <item x="1510"/>
        <item x="1511"/>
        <item x="1512"/>
        <item m="1" x="3331"/>
        <item m="1" x="3397"/>
        <item x="1513"/>
        <item x="1514"/>
        <item m="1" x="3588"/>
        <item m="1" x="2242"/>
        <item m="1" x="2298"/>
        <item x="1515"/>
        <item m="1" x="2432"/>
        <item x="1516"/>
        <item m="1" x="2571"/>
        <item x="1517"/>
        <item m="1" x="2705"/>
        <item m="1" x="2775"/>
        <item m="1" x="2832"/>
        <item x="1518"/>
        <item x="1519"/>
        <item m="1" x="3027"/>
        <item x="1520"/>
        <item m="1" x="3168"/>
        <item m="1" x="3230"/>
        <item m="1" x="3298"/>
        <item m="1" x="3367"/>
        <item m="1" x="3427"/>
        <item m="1" x="3491"/>
        <item m="1" x="3555"/>
        <item x="1521"/>
        <item x="1522"/>
        <item m="1" x="2340"/>
        <item m="1" x="2408"/>
        <item m="1" x="2472"/>
        <item x="1523"/>
        <item x="1524"/>
        <item x="1525"/>
        <item m="1" x="2735"/>
        <item m="1" x="2807"/>
        <item m="1" x="2864"/>
        <item m="1" x="2930"/>
        <item x="1526"/>
        <item m="1" x="306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m="1" x="2639"/>
        <item x="1541"/>
        <item m="1" x="2777"/>
        <item m="1" x="2833"/>
        <item m="1" x="2901"/>
        <item x="1542"/>
        <item x="1543"/>
        <item x="1544"/>
        <item x="1545"/>
        <item x="1546"/>
        <item x="1547"/>
        <item x="1548"/>
        <item x="1549"/>
        <item x="1550"/>
        <item x="1551"/>
        <item m="1" x="3623"/>
        <item x="1552"/>
        <item x="1553"/>
        <item x="1554"/>
        <item m="1" x="2473"/>
        <item x="1555"/>
        <item x="1556"/>
        <item x="1557"/>
        <item m="1" x="2737"/>
        <item m="1" x="2809"/>
        <item m="1" x="2865"/>
        <item m="1" x="2931"/>
        <item x="1558"/>
        <item x="1559"/>
        <item m="1" x="3135"/>
        <item m="1" x="3196"/>
        <item x="1560"/>
        <item x="1561"/>
        <item x="1562"/>
        <item m="1" x="3459"/>
        <item m="1" x="3521"/>
        <item m="1" x="3590"/>
        <item x="1563"/>
        <item x="1564"/>
        <item x="1565"/>
        <item x="1566"/>
        <item x="1567"/>
        <item x="1568"/>
        <item x="1569"/>
        <item x="1570"/>
        <item x="1571"/>
        <item x="1572"/>
        <item m="1" x="2902"/>
        <item m="1" x="2960"/>
        <item m="1" x="3028"/>
        <item x="1573"/>
        <item x="1574"/>
        <item x="1575"/>
        <item x="1576"/>
        <item m="1" x="3368"/>
        <item x="1577"/>
        <item m="1" x="3493"/>
        <item x="1578"/>
        <item x="1579"/>
        <item x="1580"/>
        <item x="1581"/>
        <item m="1" x="2409"/>
        <item x="1582"/>
        <item x="1583"/>
        <item x="1584"/>
        <item m="1" x="2672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m="1" x="2300"/>
        <item x="1600"/>
        <item x="1601"/>
        <item x="1602"/>
        <item x="1603"/>
        <item x="1604"/>
        <item x="1605"/>
        <item x="1606"/>
        <item x="1607"/>
        <item x="1608"/>
        <item m="1" x="2961"/>
        <item x="1609"/>
        <item m="1" x="3108"/>
        <item m="1" x="3171"/>
        <item m="1" x="3232"/>
        <item m="1" x="3303"/>
        <item m="1" x="3369"/>
        <item m="1" x="3433"/>
        <item x="1610"/>
        <item x="1611"/>
        <item x="1612"/>
        <item x="1613"/>
        <item x="1614"/>
        <item x="1615"/>
        <item x="1616"/>
        <item x="1617"/>
        <item m="1" x="2608"/>
        <item m="1" x="2676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m="1" x="2377"/>
        <item m="1" x="2435"/>
        <item m="1" x="2509"/>
        <item m="1" x="2576"/>
        <item m="1" x="2642"/>
        <item x="1634"/>
        <item m="1" x="2780"/>
        <item m="1" x="2837"/>
        <item x="1635"/>
        <item m="1" x="2963"/>
        <item m="1" x="3032"/>
        <item m="1" x="3110"/>
        <item m="1" x="3172"/>
        <item m="1" x="3234"/>
        <item x="1636"/>
        <item m="1" x="3371"/>
        <item x="1637"/>
        <item x="1638"/>
        <item x="1639"/>
        <item m="1" x="3627"/>
        <item x="1640"/>
        <item x="1641"/>
        <item x="1642"/>
        <item x="1643"/>
        <item x="1644"/>
        <item x="1645"/>
        <item x="1646"/>
        <item x="1647"/>
        <item x="1648"/>
        <item m="1" x="2869"/>
        <item x="1649"/>
        <item x="1650"/>
        <item m="1" x="3072"/>
        <item x="1651"/>
        <item x="1652"/>
        <item x="1653"/>
        <item x="1654"/>
        <item x="1655"/>
        <item x="1656"/>
        <item m="1" x="3525"/>
        <item m="1" x="3592"/>
        <item x="1657"/>
        <item x="1658"/>
        <item x="1659"/>
        <item x="1660"/>
        <item x="1661"/>
        <item x="1662"/>
        <item x="1663"/>
        <item m="1" x="2708"/>
        <item x="1664"/>
        <item x="1665"/>
        <item x="1666"/>
        <item x="1667"/>
        <item x="1668"/>
        <item m="1" x="3111"/>
        <item x="1669"/>
        <item x="1670"/>
        <item m="1" x="3304"/>
        <item x="1671"/>
        <item m="1" x="3436"/>
        <item x="1672"/>
        <item x="1673"/>
        <item x="1674"/>
        <item x="1675"/>
        <item x="1676"/>
        <item x="1677"/>
        <item x="1678"/>
        <item x="1679"/>
        <item x="1680"/>
        <item x="1681"/>
        <item m="1" x="2740"/>
        <item x="1682"/>
        <item m="1" x="2870"/>
        <item x="1683"/>
        <item x="1684"/>
        <item x="1685"/>
        <item m="1" x="3139"/>
        <item m="1" x="3202"/>
        <item x="1686"/>
        <item x="1687"/>
        <item x="1688"/>
        <item x="1689"/>
        <item m="1" x="3527"/>
        <item x="1690"/>
        <item m="1" x="2245"/>
        <item m="1" x="2302"/>
        <item m="1" x="2380"/>
        <item m="1" x="2438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m="1" x="3495"/>
        <item x="1706"/>
        <item x="1707"/>
        <item x="1708"/>
        <item m="1" x="2343"/>
        <item x="1709"/>
        <item x="1710"/>
        <item x="1711"/>
        <item x="1712"/>
        <item m="1" x="2678"/>
        <item x="1713"/>
        <item x="1714"/>
        <item x="1715"/>
        <item x="1716"/>
        <item x="1717"/>
        <item m="1" x="3075"/>
        <item m="1" x="3141"/>
        <item m="1" x="3203"/>
        <item m="1" x="3267"/>
        <item m="1" x="3337"/>
        <item m="1" x="3405"/>
        <item m="1" x="3462"/>
        <item m="1" x="3529"/>
        <item m="1" x="3593"/>
        <item m="1" x="2249"/>
        <item m="1" x="2303"/>
        <item x="1718"/>
        <item m="1" x="2439"/>
        <item m="1" x="2510"/>
        <item m="1" x="2577"/>
        <item m="1" x="2649"/>
        <item x="1719"/>
        <item x="1720"/>
        <item x="1721"/>
        <item m="1" x="2905"/>
        <item x="1722"/>
        <item m="1" x="3034"/>
        <item x="1723"/>
        <item x="1724"/>
        <item m="1" x="3236"/>
        <item m="1" x="3309"/>
        <item x="1725"/>
        <item x="1726"/>
        <item x="1727"/>
        <item x="1728"/>
        <item x="1729"/>
        <item x="1730"/>
        <item x="1731"/>
        <item x="1732"/>
        <item m="1" x="2481"/>
        <item m="1" x="2546"/>
        <item m="1" x="2613"/>
        <item m="1" x="2680"/>
        <item m="1" x="2741"/>
        <item m="1" x="2814"/>
        <item m="1" x="2872"/>
        <item m="1" x="2935"/>
        <item m="1" x="3000"/>
        <item m="1" x="3077"/>
        <item m="1" x="3142"/>
        <item m="1" x="3205"/>
        <item x="1733"/>
        <item m="1" x="3338"/>
        <item x="1734"/>
        <item m="1" x="3464"/>
        <item m="1" x="3530"/>
        <item m="1" x="3594"/>
        <item m="1" x="2250"/>
        <item m="1" x="2306"/>
        <item m="1" x="2381"/>
        <item x="1735"/>
        <item x="1736"/>
        <item x="1737"/>
        <item m="1" x="2650"/>
        <item x="1738"/>
        <item x="1739"/>
        <item x="1740"/>
        <item x="1741"/>
        <item m="1" x="2967"/>
        <item m="1" x="3035"/>
        <item x="1742"/>
        <item x="1743"/>
        <item x="1744"/>
        <item x="1745"/>
        <item m="1" x="3374"/>
        <item m="1" x="3437"/>
        <item x="1746"/>
        <item m="1" x="3562"/>
        <item m="1" x="3629"/>
        <item x="1747"/>
        <item m="1" x="2344"/>
        <item m="1" x="2413"/>
        <item m="1" x="2484"/>
        <item m="1" x="2547"/>
        <item m="1" x="2614"/>
        <item x="1748"/>
        <item m="1" x="2745"/>
        <item x="1749"/>
        <item x="1750"/>
        <item x="1751"/>
        <item x="1752"/>
        <item m="1" x="3078"/>
        <item m="1" x="3143"/>
        <item m="1" x="3206"/>
        <item m="1" x="3271"/>
        <item m="1" x="3339"/>
        <item x="1753"/>
        <item x="1754"/>
        <item x="1755"/>
        <item m="1" x="3595"/>
        <item x="1756"/>
        <item m="1" x="2307"/>
        <item x="1757"/>
        <item x="1758"/>
        <item x="1759"/>
        <item x="1760"/>
        <item x="1761"/>
        <item x="1762"/>
        <item x="1763"/>
        <item x="1764"/>
        <item x="1765"/>
        <item m="1" x="2968"/>
        <item x="1766"/>
        <item x="1767"/>
        <item x="1768"/>
        <item m="1" x="3239"/>
        <item x="1769"/>
        <item x="1770"/>
        <item x="1771"/>
        <item x="1772"/>
        <item x="1773"/>
        <item m="1" x="3630"/>
        <item x="1774"/>
        <item x="1775"/>
        <item x="1776"/>
        <item x="1777"/>
        <item x="1778"/>
        <item m="1" x="2615"/>
        <item m="1" x="2681"/>
        <item x="1779"/>
        <item x="1780"/>
        <item m="1" x="2873"/>
        <item x="1781"/>
        <item m="1" x="3001"/>
        <item m="1" x="3082"/>
        <item m="1" x="3144"/>
        <item x="1782"/>
        <item m="1" x="3272"/>
        <item x="1783"/>
        <item x="1784"/>
        <item m="1" x="3466"/>
        <item m="1" x="3532"/>
        <item x="1785"/>
        <item x="1786"/>
        <item m="1" x="2308"/>
        <item x="1787"/>
        <item m="1" x="2442"/>
        <item m="1" x="2513"/>
        <item m="1" x="2582"/>
        <item m="1" x="2653"/>
        <item x="1788"/>
        <item x="1789"/>
        <item m="1" x="2841"/>
        <item m="1" x="2910"/>
        <item x="1790"/>
        <item m="1" x="3037"/>
        <item m="1" x="3117"/>
        <item x="1791"/>
        <item m="1" x="3242"/>
        <item x="1792"/>
        <item m="1" x="3377"/>
        <item m="1" x="3439"/>
        <item m="1" x="3499"/>
        <item m="1" x="3564"/>
        <item m="1" x="3632"/>
        <item m="1" x="2277"/>
        <item m="1" x="2349"/>
        <item m="1" x="2414"/>
        <item x="1793"/>
        <item x="1794"/>
        <item m="1" x="2619"/>
        <item m="1" x="2682"/>
        <item m="1" x="2748"/>
        <item x="1795"/>
        <item m="1" x="2877"/>
        <item m="1" x="2937"/>
        <item x="1796"/>
        <item m="1" x="3083"/>
        <item x="1797"/>
        <item m="1" x="3209"/>
        <item m="1" x="3275"/>
        <item m="1" x="3341"/>
        <item x="1798"/>
        <item m="1" x="3467"/>
        <item x="1799"/>
        <item x="1800"/>
        <item x="1801"/>
        <item x="1802"/>
        <item m="1" x="2386"/>
        <item x="1803"/>
        <item x="1804"/>
        <item m="1" x="2583"/>
        <item x="1805"/>
        <item m="1" x="2712"/>
        <item m="1" x="2788"/>
        <item x="1806"/>
        <item x="1807"/>
        <item m="1" x="2972"/>
        <item x="1808"/>
        <item x="1809"/>
        <item x="1810"/>
        <item m="1" x="3243"/>
        <item x="1811"/>
        <item m="1" x="3378"/>
        <item x="1812"/>
        <item x="1813"/>
        <item x="1814"/>
        <item m="1" x="3633"/>
        <item x="1815"/>
        <item m="1" x="2350"/>
        <item x="1816"/>
        <item m="1" x="2486"/>
        <item x="1817"/>
        <item x="1818"/>
        <item x="1819"/>
        <item m="1" x="2749"/>
        <item x="1820"/>
        <item m="1" x="2878"/>
        <item x="1821"/>
        <item x="1822"/>
        <item x="1823"/>
        <item x="1824"/>
        <item x="1825"/>
        <item m="1" x="3276"/>
        <item x="1826"/>
        <item x="1827"/>
        <item m="1" x="3472"/>
        <item x="1828"/>
        <item x="1829"/>
        <item x="1830"/>
        <item x="1831"/>
        <item m="1" x="2387"/>
        <item m="1" x="2445"/>
        <item m="1" x="2520"/>
        <item m="1" x="2586"/>
        <item m="1" x="2655"/>
        <item x="1832"/>
        <item m="1" x="2789"/>
        <item m="1" x="2846"/>
        <item m="1" x="2912"/>
        <item m="1" x="2974"/>
        <item x="1833"/>
        <item x="1834"/>
        <item x="1835"/>
        <item m="1" x="3245"/>
        <item m="1" x="3314"/>
        <item m="1" x="3382"/>
        <item x="1836"/>
        <item x="1837"/>
        <item m="1" x="3569"/>
        <item m="1" x="3637"/>
        <item m="1" x="2278"/>
        <item x="1838"/>
        <item x="1839"/>
        <item m="1" x="2490"/>
        <item x="1840"/>
        <item x="1841"/>
        <item m="1" x="2688"/>
        <item m="1" x="2752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m="1" x="3602"/>
        <item x="1854"/>
        <item x="1855"/>
        <item m="1" x="2389"/>
        <item x="1856"/>
        <item m="1" x="2522"/>
        <item x="1857"/>
        <item m="1" x="2659"/>
        <item m="1" x="2714"/>
        <item m="1" x="2790"/>
        <item m="1" x="2847"/>
        <item m="1" x="2914"/>
        <item m="1" x="2975"/>
        <item x="1858"/>
        <item x="1859"/>
        <item x="1860"/>
        <item x="1861"/>
        <item x="1862"/>
        <item x="1863"/>
        <item x="1864"/>
        <item x="1865"/>
        <item x="1866"/>
        <item x="1867"/>
        <item m="1" x="2283"/>
        <item x="1868"/>
        <item x="1869"/>
        <item x="1870"/>
        <item m="1" x="2556"/>
        <item x="1871"/>
        <item x="1872"/>
        <item x="1873"/>
        <item x="1874"/>
        <item x="1875"/>
        <item x="1876"/>
        <item x="1877"/>
        <item x="1878"/>
        <item m="1" x="3149"/>
        <item x="1879"/>
        <item x="1880"/>
        <item m="1" x="3349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m="1" x="2716"/>
        <item x="1892"/>
        <item x="1893"/>
        <item m="1" x="2915"/>
        <item x="1894"/>
        <item m="1" x="3045"/>
        <item m="1" x="3119"/>
        <item x="1895"/>
        <item m="1" x="3248"/>
        <item x="1896"/>
        <item x="1897"/>
        <item x="1898"/>
        <item x="1899"/>
        <item x="1900"/>
        <item m="1" x="3638"/>
        <item m="1" x="2284"/>
        <item m="1" x="2355"/>
        <item x="1901"/>
        <item m="1" x="2491"/>
        <item x="1902"/>
        <item x="1903"/>
        <item x="1904"/>
        <item x="1905"/>
        <item x="1906"/>
        <item x="1907"/>
        <item x="1908"/>
        <item x="1909"/>
        <item x="1910"/>
        <item m="1" x="3155"/>
        <item m="1" x="3218"/>
        <item x="1911"/>
        <item x="1912"/>
        <item m="1" x="3415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m="1" x="3442"/>
        <item m="1" x="3505"/>
        <item m="1" x="3573"/>
        <item x="1934"/>
        <item x="1935"/>
        <item m="1" x="2356"/>
        <item m="1" x="2423"/>
        <item m="1" x="2492"/>
        <item x="1936"/>
        <item x="1937"/>
        <item m="1" x="2692"/>
        <item x="1938"/>
        <item x="1939"/>
        <item x="1940"/>
        <item m="1" x="2947"/>
        <item m="1" x="3008"/>
        <item m="1" x="3089"/>
        <item m="1" x="3157"/>
        <item x="1941"/>
        <item x="1942"/>
        <item m="1" x="3350"/>
        <item x="1943"/>
        <item x="1944"/>
        <item x="1945"/>
        <item x="1946"/>
        <item x="1947"/>
        <item m="1" x="2319"/>
        <item x="1948"/>
        <item m="1" x="2453"/>
        <item m="1" x="2525"/>
        <item x="1949"/>
        <item x="1950"/>
        <item x="1951"/>
        <item x="1952"/>
        <item x="1953"/>
        <item x="1954"/>
        <item m="1" x="2980"/>
        <item m="1" x="3048"/>
        <item m="1" x="3122"/>
        <item x="1955"/>
        <item m="1" x="3249"/>
        <item x="1956"/>
        <item m="1" x="3385"/>
        <item x="1957"/>
        <item x="1958"/>
        <item x="1959"/>
        <item x="1960"/>
        <item m="1" x="2285"/>
        <item m="1" x="2357"/>
        <item x="1961"/>
        <item x="1962"/>
        <item x="1963"/>
        <item x="1964"/>
        <item x="1965"/>
        <item m="1" x="2760"/>
        <item x="1966"/>
        <item m="1" x="2883"/>
        <item m="1" x="2948"/>
        <item m="1" x="3012"/>
        <item x="1967"/>
        <item m="1" x="3158"/>
        <item x="1968"/>
        <item x="1969"/>
        <item m="1" x="3351"/>
        <item x="1970"/>
        <item m="1" x="3478"/>
        <item m="1" x="3543"/>
        <item m="1" x="3606"/>
        <item m="1" x="2261"/>
        <item m="1" x="2320"/>
        <item m="1" x="2397"/>
        <item m="1" x="2454"/>
        <item x="1971"/>
        <item m="1" x="2593"/>
        <item x="1972"/>
        <item m="1" x="2718"/>
        <item x="1973"/>
        <item m="1" x="2850"/>
        <item x="1974"/>
        <item m="1" x="2981"/>
        <item m="1" x="3049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m="1" x="2496"/>
        <item x="1987"/>
        <item x="1988"/>
        <item x="1989"/>
        <item x="1990"/>
        <item x="1991"/>
        <item x="1992"/>
        <item x="1993"/>
        <item m="1" x="3013"/>
        <item x="1994"/>
        <item x="1995"/>
        <item x="1996"/>
        <item x="1997"/>
        <item m="1" x="3354"/>
        <item x="1998"/>
        <item x="1999"/>
        <item m="1" x="3544"/>
        <item x="2000"/>
        <item m="1" x="2262"/>
        <item m="1" x="2322"/>
        <item m="1" x="2398"/>
        <item m="1" x="2457"/>
        <item m="1" x="2527"/>
        <item m="1" x="2595"/>
        <item m="1" x="2664"/>
        <item m="1" x="2723"/>
        <item x="2001"/>
        <item m="1" x="2853"/>
        <item m="1" x="2921"/>
        <item m="1" x="2984"/>
        <item x="2002"/>
        <item x="2003"/>
        <item x="2004"/>
        <item x="2005"/>
        <item x="2006"/>
        <item m="1" x="3388"/>
        <item x="2007"/>
        <item m="1" x="3509"/>
        <item m="1" x="3574"/>
        <item x="2008"/>
        <item x="2009"/>
        <item x="2010"/>
        <item x="2011"/>
        <item x="2012"/>
        <item m="1" x="2561"/>
        <item m="1" x="2629"/>
        <item x="2013"/>
        <item m="1" x="2763"/>
        <item x="2014"/>
        <item m="1" x="2888"/>
        <item x="2015"/>
        <item m="1" x="3015"/>
        <item m="1" x="3093"/>
        <item m="1" x="3159"/>
        <item m="1" x="3221"/>
        <item m="1" x="3285"/>
        <item m="1" x="3355"/>
        <item m="1" x="3421"/>
        <item m="1" x="3480"/>
        <item x="2016"/>
        <item m="1" x="3611"/>
        <item x="2017"/>
        <item x="2018"/>
        <item x="2019"/>
        <item x="2020"/>
        <item x="2021"/>
        <item x="2022"/>
        <item x="2023"/>
        <item x="2024"/>
        <item m="1" x="2798"/>
        <item m="1" x="2855"/>
        <item x="2025"/>
        <item m="1" x="2986"/>
        <item m="1" x="3056"/>
        <item x="2026"/>
        <item x="2027"/>
        <item m="1" x="3253"/>
        <item x="2028"/>
        <item x="2029"/>
        <item x="2030"/>
        <item x="2031"/>
        <item x="2032"/>
        <item x="2033"/>
        <item x="2034"/>
        <item x="2035"/>
        <item m="1" x="2424"/>
        <item m="1" x="2498"/>
        <item x="2036"/>
        <item x="2037"/>
        <item x="2038"/>
        <item m="1" x="2764"/>
        <item x="2039"/>
        <item x="2040"/>
        <item x="2041"/>
        <item x="2042"/>
        <item m="1" x="3094"/>
        <item m="1" x="3160"/>
        <item x="2043"/>
        <item x="2044"/>
        <item x="2045"/>
        <item x="2046"/>
        <item x="2047"/>
        <item x="2048"/>
        <item x="2049"/>
        <item x="2050"/>
        <item x="2051"/>
        <item x="2052"/>
        <item m="1" x="2459"/>
        <item x="2053"/>
        <item x="2054"/>
        <item x="2055"/>
        <item m="1" x="2726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m="1" x="2401"/>
        <item m="1" x="2460"/>
        <item m="1" x="2532"/>
        <item m="1" x="2598"/>
        <item m="1" x="2668"/>
        <item x="2093"/>
        <item x="2094"/>
        <item x="2095"/>
        <item x="2096"/>
        <item x="2097"/>
        <item x="2098"/>
        <item m="1" x="3127"/>
        <item x="2099"/>
        <item x="2100"/>
        <item x="2101"/>
        <item x="2102"/>
        <item x="2103"/>
        <item m="1" x="3513"/>
        <item m="1" x="3582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m="1" x="3393"/>
        <item x="2143"/>
        <item m="1" x="3516"/>
        <item x="2144"/>
        <item m="1" x="3647"/>
        <item m="1" x="2292"/>
        <item m="1" x="2368"/>
        <item x="2145"/>
        <item x="2146"/>
        <item x="2147"/>
        <item m="1" x="2636"/>
        <item m="1" x="2700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m="1" x="2991"/>
        <item m="1" x="3063"/>
        <item m="1" x="3130"/>
        <item m="1" x="3191"/>
        <item m="1" x="3258"/>
        <item m="1" x="3327"/>
        <item m="1" x="3394"/>
        <item x="2173"/>
        <item x="2174"/>
        <item x="2175"/>
        <item x="2176"/>
        <item x="2177"/>
        <item x="2178"/>
        <item x="2179"/>
        <item x="2180"/>
        <item x="2181"/>
        <item m="1" x="2637"/>
        <item m="1" x="2702"/>
        <item x="2182"/>
        <item x="2183"/>
        <item x="2184"/>
        <item x="2185"/>
        <item x="2186"/>
        <item x="2187"/>
        <item m="1" x="3165"/>
        <item m="1" x="3227"/>
        <item x="2188"/>
        <item m="1" x="3363"/>
        <item x="2189"/>
        <item m="1" x="3487"/>
        <item x="2190"/>
        <item x="2191"/>
        <item m="1" x="2268"/>
        <item m="1" x="2336"/>
        <item m="1" x="2403"/>
        <item m="1" x="2469"/>
        <item x="2192"/>
        <item x="2193"/>
        <item x="2194"/>
        <item m="1" x="2730"/>
        <item x="2195"/>
        <item x="2196"/>
        <item x="2197"/>
        <item x="2198"/>
        <item x="2199"/>
        <item m="1" x="3133"/>
        <item x="2200"/>
        <item x="2201"/>
        <item m="1" x="3328"/>
        <item x="2202"/>
        <item m="1" x="3453"/>
        <item m="1" x="3518"/>
        <item m="1" x="3586"/>
        <item m="1" x="2241"/>
        <item x="2203"/>
        <item m="1" x="2372"/>
        <item x="2204"/>
        <item x="2205"/>
        <item x="2206"/>
        <item x="2207"/>
        <item x="2208"/>
        <item x="2209"/>
        <item x="2210"/>
        <item x="2211"/>
        <item x="2212"/>
        <item m="1" x="3025"/>
        <item x="2213"/>
        <item x="2214"/>
        <item m="1" x="3228"/>
        <item x="2215"/>
        <item x="2216"/>
        <item x="2217"/>
        <item x="2218"/>
        <item m="1" x="3553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0"/>
        <item x="1157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3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9"/>
    </i>
    <i>
      <x v="20"/>
    </i>
    <i>
      <x v="23"/>
    </i>
    <i>
      <x v="24"/>
    </i>
    <i>
      <x v="25"/>
    </i>
    <i>
      <x v="26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3"/>
    </i>
    <i>
      <x v="55"/>
    </i>
    <i>
      <x v="56"/>
    </i>
    <i>
      <x v="57"/>
    </i>
    <i>
      <x v="62"/>
    </i>
    <i>
      <x v="69"/>
    </i>
    <i>
      <x v="72"/>
    </i>
    <i>
      <x v="75"/>
    </i>
    <i>
      <x v="76"/>
    </i>
    <i>
      <x v="77"/>
    </i>
    <i>
      <x v="78"/>
    </i>
    <i>
      <x v="79"/>
    </i>
    <i>
      <x v="80"/>
    </i>
    <i>
      <x v="83"/>
    </i>
    <i>
      <x v="84"/>
    </i>
    <i>
      <x v="86"/>
    </i>
    <i>
      <x v="88"/>
    </i>
    <i>
      <x v="90"/>
    </i>
    <i>
      <x v="91"/>
    </i>
    <i>
      <x v="92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7"/>
    </i>
    <i>
      <x v="130"/>
    </i>
    <i>
      <x v="131"/>
    </i>
    <i>
      <x v="132"/>
    </i>
    <i>
      <x v="133"/>
    </i>
    <i>
      <x v="136"/>
    </i>
    <i>
      <x v="137"/>
    </i>
    <i>
      <x v="138"/>
    </i>
    <i>
      <x v="139"/>
    </i>
    <i>
      <x v="141"/>
    </i>
    <i>
      <x v="142"/>
    </i>
    <i>
      <x v="143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60"/>
    </i>
    <i>
      <x v="163"/>
    </i>
    <i>
      <x v="164"/>
    </i>
    <i>
      <x v="166"/>
    </i>
    <i>
      <x v="167"/>
    </i>
    <i>
      <x v="168"/>
    </i>
    <i>
      <x v="175"/>
    </i>
    <i>
      <x v="176"/>
    </i>
    <i>
      <x v="178"/>
    </i>
    <i>
      <x v="180"/>
    </i>
    <i>
      <x v="182"/>
    </i>
    <i>
      <x v="185"/>
    </i>
    <i>
      <x v="188"/>
    </i>
    <i>
      <x v="194"/>
    </i>
    <i>
      <x v="195"/>
    </i>
    <i>
      <x v="196"/>
    </i>
    <i>
      <x v="197"/>
    </i>
    <i>
      <x v="202"/>
    </i>
    <i>
      <x v="204"/>
    </i>
    <i>
      <x v="205"/>
    </i>
    <i>
      <x v="206"/>
    </i>
    <i>
      <x v="208"/>
    </i>
    <i>
      <x v="210"/>
    </i>
    <i>
      <x v="212"/>
    </i>
    <i>
      <x v="213"/>
    </i>
    <i>
      <x v="214"/>
    </i>
    <i>
      <x v="216"/>
    </i>
    <i>
      <x v="218"/>
    </i>
    <i>
      <x v="221"/>
    </i>
    <i>
      <x v="222"/>
    </i>
    <i>
      <x v="236"/>
    </i>
    <i>
      <x v="237"/>
    </i>
    <i>
      <x v="238"/>
    </i>
    <i>
      <x v="240"/>
    </i>
    <i>
      <x v="242"/>
    </i>
    <i>
      <x v="24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8"/>
    </i>
    <i>
      <x v="289"/>
    </i>
    <i>
      <x v="291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5"/>
    </i>
    <i>
      <x v="307"/>
    </i>
    <i>
      <x v="308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6"/>
    </i>
    <i>
      <x v="327"/>
    </i>
    <i>
      <x v="330"/>
    </i>
    <i>
      <x v="331"/>
    </i>
    <i>
      <x v="332"/>
    </i>
    <i>
      <x v="333"/>
    </i>
    <i>
      <x v="337"/>
    </i>
    <i>
      <x v="338"/>
    </i>
    <i>
      <x v="341"/>
    </i>
    <i>
      <x v="342"/>
    </i>
    <i>
      <x v="346"/>
    </i>
    <i>
      <x v="347"/>
    </i>
    <i>
      <x v="350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5"/>
    </i>
    <i>
      <x v="366"/>
    </i>
    <i>
      <x v="367"/>
    </i>
    <i>
      <x v="368"/>
    </i>
    <i>
      <x v="371"/>
    </i>
    <i>
      <x v="372"/>
    </i>
    <i>
      <x v="373"/>
    </i>
    <i>
      <x v="374"/>
    </i>
    <i>
      <x v="376"/>
    </i>
    <i>
      <x v="377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406"/>
    </i>
    <i>
      <x v="407"/>
    </i>
    <i>
      <x v="410"/>
    </i>
    <i>
      <x v="411"/>
    </i>
    <i>
      <x v="412"/>
    </i>
    <i>
      <x v="414"/>
    </i>
    <i>
      <x v="419"/>
    </i>
    <i>
      <x v="420"/>
    </i>
    <i>
      <x v="423"/>
    </i>
    <i>
      <x v="426"/>
    </i>
    <i>
      <x v="429"/>
    </i>
    <i>
      <x v="430"/>
    </i>
    <i>
      <x v="431"/>
    </i>
    <i>
      <x v="432"/>
    </i>
    <i>
      <x v="433"/>
    </i>
    <i>
      <x v="435"/>
    </i>
    <i>
      <x v="437"/>
    </i>
    <i>
      <x v="438"/>
    </i>
    <i>
      <x v="439"/>
    </i>
    <i>
      <x v="440"/>
    </i>
    <i>
      <x v="441"/>
    </i>
    <i>
      <x v="443"/>
    </i>
    <i>
      <x v="444"/>
    </i>
    <i>
      <x v="445"/>
    </i>
    <i>
      <x v="446"/>
    </i>
    <i>
      <x v="449"/>
    </i>
    <i>
      <x v="451"/>
    </i>
    <i>
      <x v="467"/>
    </i>
    <i>
      <x v="468"/>
    </i>
    <i>
      <x v="473"/>
    </i>
    <i>
      <x v="484"/>
    </i>
    <i>
      <x v="485"/>
    </i>
    <i>
      <x v="489"/>
    </i>
    <i>
      <x v="523"/>
    </i>
    <i>
      <x v="526"/>
    </i>
    <i>
      <x v="527"/>
    </i>
    <i>
      <x v="549"/>
    </i>
    <i>
      <x v="550"/>
    </i>
    <i>
      <x v="551"/>
    </i>
    <i>
      <x v="552"/>
    </i>
    <i>
      <x v="553"/>
    </i>
    <i>
      <x v="554"/>
    </i>
    <i>
      <x v="556"/>
    </i>
    <i>
      <x v="557"/>
    </i>
    <i>
      <x v="558"/>
    </i>
    <i>
      <x v="562"/>
    </i>
    <i>
      <x v="565"/>
    </i>
    <i>
      <x v="566"/>
    </i>
    <i>
      <x v="568"/>
    </i>
    <i>
      <x v="569"/>
    </i>
    <i>
      <x v="570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1"/>
    </i>
    <i>
      <x v="602"/>
    </i>
    <i>
      <x v="604"/>
    </i>
    <i>
      <x v="605"/>
    </i>
    <i>
      <x v="606"/>
    </i>
    <i>
      <x v="607"/>
    </i>
    <i>
      <x v="608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4"/>
    </i>
    <i>
      <x v="625"/>
    </i>
    <i>
      <x v="626"/>
    </i>
    <i>
      <x v="627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5"/>
    </i>
    <i>
      <x v="646"/>
    </i>
    <i>
      <x v="647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71"/>
    </i>
    <i>
      <x v="672"/>
    </i>
    <i>
      <x v="673"/>
    </i>
    <i>
      <x v="676"/>
    </i>
    <i>
      <x v="679"/>
    </i>
    <i>
      <x v="681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700"/>
    </i>
    <i>
      <x v="701"/>
    </i>
    <i>
      <x v="706"/>
    </i>
    <i>
      <x v="708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6"/>
    </i>
    <i>
      <x v="777"/>
    </i>
    <i>
      <x v="778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9"/>
    </i>
    <i>
      <x v="800"/>
    </i>
    <i>
      <x v="801"/>
    </i>
    <i>
      <x v="802"/>
    </i>
    <i>
      <x v="803"/>
    </i>
    <i>
      <x v="804"/>
    </i>
    <i>
      <x v="806"/>
    </i>
    <i>
      <x v="807"/>
    </i>
    <i>
      <x v="808"/>
    </i>
    <i>
      <x v="809"/>
    </i>
    <i>
      <x v="810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50"/>
    </i>
    <i>
      <x v="853"/>
    </i>
    <i>
      <x v="854"/>
    </i>
    <i>
      <x v="855"/>
    </i>
    <i>
      <x v="856"/>
    </i>
    <i>
      <x v="857"/>
    </i>
    <i>
      <x v="858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83"/>
    </i>
    <i>
      <x v="894"/>
    </i>
    <i>
      <x v="900"/>
    </i>
    <i>
      <x v="901"/>
    </i>
    <i>
      <x v="902"/>
    </i>
    <i>
      <x v="903"/>
    </i>
    <i>
      <x v="906"/>
    </i>
    <i>
      <x v="908"/>
    </i>
    <i>
      <x v="910"/>
    </i>
    <i>
      <x v="911"/>
    </i>
    <i>
      <x v="913"/>
    </i>
    <i>
      <x v="914"/>
    </i>
    <i>
      <x v="916"/>
    </i>
    <i>
      <x v="917"/>
    </i>
    <i>
      <x v="918"/>
    </i>
    <i>
      <x v="919"/>
    </i>
    <i>
      <x v="921"/>
    </i>
    <i>
      <x v="922"/>
    </i>
    <i>
      <x v="924"/>
    </i>
    <i>
      <x v="925"/>
    </i>
    <i>
      <x v="926"/>
    </i>
    <i>
      <x v="927"/>
    </i>
    <i>
      <x v="928"/>
    </i>
    <i>
      <x v="930"/>
    </i>
    <i>
      <x v="931"/>
    </i>
    <i>
      <x v="933"/>
    </i>
    <i>
      <x v="934"/>
    </i>
    <i>
      <x v="978"/>
    </i>
    <i>
      <x v="981"/>
    </i>
    <i>
      <x v="982"/>
    </i>
    <i>
      <x v="983"/>
    </i>
    <i>
      <x v="991"/>
    </i>
    <i>
      <x v="992"/>
    </i>
    <i>
      <x v="993"/>
    </i>
    <i>
      <x v="995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13"/>
    </i>
    <i>
      <x v="1014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6"/>
    </i>
    <i>
      <x v="1057"/>
    </i>
    <i>
      <x v="1060"/>
    </i>
    <i>
      <x v="1062"/>
    </i>
    <i>
      <x v="1063"/>
    </i>
    <i>
      <x v="1068"/>
    </i>
    <i>
      <x v="1069"/>
    </i>
    <i>
      <x v="1070"/>
    </i>
    <i>
      <x v="1071"/>
    </i>
    <i>
      <x v="1072"/>
    </i>
    <i>
      <x v="1073"/>
    </i>
    <i>
      <x v="1075"/>
    </i>
    <i>
      <x v="1077"/>
    </i>
    <i>
      <x v="1079"/>
    </i>
    <i>
      <x v="1084"/>
    </i>
    <i>
      <x v="1086"/>
    </i>
    <i>
      <x v="1088"/>
    </i>
    <i>
      <x v="1089"/>
    </i>
    <i>
      <x v="1090"/>
    </i>
    <i>
      <x v="1091"/>
    </i>
    <i>
      <x v="1092"/>
    </i>
    <i>
      <x v="1095"/>
    </i>
    <i>
      <x v="1096"/>
    </i>
    <i>
      <x v="1097"/>
    </i>
    <i>
      <x v="1099"/>
    </i>
    <i>
      <x v="1100"/>
    </i>
    <i>
      <x v="1101"/>
    </i>
    <i>
      <x v="1102"/>
    </i>
    <i>
      <x v="1103"/>
    </i>
    <i>
      <x v="1105"/>
    </i>
    <i>
      <x v="1106"/>
    </i>
    <i>
      <x v="1107"/>
    </i>
    <i>
      <x v="1108"/>
    </i>
    <i>
      <x v="1113"/>
    </i>
    <i>
      <x v="1114"/>
    </i>
    <i>
      <x v="1115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30"/>
    </i>
    <i>
      <x v="1132"/>
    </i>
    <i>
      <x v="1133"/>
    </i>
    <i>
      <x v="1134"/>
    </i>
    <i>
      <x v="1135"/>
    </i>
    <i>
      <x v="1137"/>
    </i>
    <i>
      <x v="1138"/>
    </i>
    <i>
      <x v="1139"/>
    </i>
    <i>
      <x v="1141"/>
    </i>
    <i>
      <x v="1144"/>
    </i>
    <i>
      <x v="1145"/>
    </i>
    <i>
      <x v="1146"/>
    </i>
    <i>
      <x v="1147"/>
    </i>
    <i>
      <x v="1151"/>
    </i>
    <i>
      <x v="1157"/>
    </i>
    <i>
      <x v="1158"/>
    </i>
    <i>
      <x v="1159"/>
    </i>
    <i>
      <x v="1162"/>
    </i>
    <i>
      <x v="1165"/>
    </i>
    <i>
      <x v="1166"/>
    </i>
    <i>
      <x v="1170"/>
    </i>
    <i>
      <x v="1172"/>
    </i>
    <i>
      <x v="1173"/>
    </i>
    <i>
      <x v="1174"/>
    </i>
    <i>
      <x v="1175"/>
    </i>
    <i>
      <x v="1177"/>
    </i>
    <i>
      <x v="1180"/>
    </i>
    <i>
      <x v="1181"/>
    </i>
    <i>
      <x v="1182"/>
    </i>
    <i>
      <x v="1183"/>
    </i>
    <i>
      <x v="1184"/>
    </i>
    <i>
      <x v="1188"/>
    </i>
    <i>
      <x v="1189"/>
    </i>
    <i>
      <x v="1190"/>
    </i>
    <i>
      <x v="1192"/>
    </i>
    <i>
      <x v="1193"/>
    </i>
    <i>
      <x v="1194"/>
    </i>
    <i>
      <x v="1199"/>
    </i>
    <i>
      <x v="1202"/>
    </i>
    <i>
      <x v="1204"/>
    </i>
    <i>
      <x v="1206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31"/>
    </i>
    <i>
      <x v="1232"/>
    </i>
    <i>
      <x v="1233"/>
    </i>
    <i>
      <x v="1234"/>
    </i>
    <i>
      <x v="1235"/>
    </i>
    <i>
      <x v="1236"/>
    </i>
    <i>
      <x v="1238"/>
    </i>
    <i>
      <x v="1239"/>
    </i>
    <i>
      <x v="1241"/>
    </i>
    <i>
      <x v="1242"/>
    </i>
    <i>
      <x v="1243"/>
    </i>
    <i>
      <x v="1246"/>
    </i>
    <i>
      <x v="1247"/>
    </i>
    <i>
      <x v="1248"/>
    </i>
    <i>
      <x v="1250"/>
    </i>
    <i>
      <x v="1251"/>
    </i>
    <i>
      <x v="1253"/>
    </i>
    <i>
      <x v="1254"/>
    </i>
    <i>
      <x v="1262"/>
    </i>
    <i>
      <x v="1263"/>
    </i>
    <i>
      <x v="1264"/>
    </i>
    <i>
      <x v="1268"/>
    </i>
    <i>
      <x v="1270"/>
    </i>
    <i>
      <x v="1271"/>
    </i>
    <i>
      <x v="1272"/>
    </i>
    <i>
      <x v="1274"/>
    </i>
    <i>
      <x v="1279"/>
    </i>
    <i>
      <x v="1280"/>
    </i>
    <i>
      <x v="1281"/>
    </i>
    <i>
      <x v="1285"/>
    </i>
    <i>
      <x v="1286"/>
    </i>
    <i>
      <x v="1287"/>
    </i>
    <i>
      <x v="1288"/>
    </i>
    <i>
      <x v="1289"/>
    </i>
    <i>
      <x v="1290"/>
    </i>
    <i>
      <x v="1292"/>
    </i>
    <i>
      <x v="1293"/>
    </i>
    <i>
      <x v="1294"/>
    </i>
    <i>
      <x v="1297"/>
    </i>
    <i>
      <x v="1298"/>
    </i>
    <i>
      <x v="1299"/>
    </i>
    <i>
      <x v="1300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4"/>
    </i>
    <i>
      <x v="1355"/>
    </i>
    <i>
      <x v="1356"/>
    </i>
    <i>
      <x v="1357"/>
    </i>
    <i>
      <x v="1360"/>
    </i>
    <i>
      <x v="1361"/>
    </i>
    <i>
      <x v="1362"/>
    </i>
    <i>
      <x v="1365"/>
    </i>
    <i>
      <x v="1366"/>
    </i>
    <i>
      <x v="1367"/>
    </i>
    <i>
      <x v="1368"/>
    </i>
    <i>
      <x v="1370"/>
    </i>
    <i>
      <x v="1371"/>
    </i>
    <i>
      <x v="1372"/>
    </i>
    <i>
      <x v="1373"/>
    </i>
    <i>
      <x v="1374"/>
    </i>
    <i>
      <x v="1376"/>
    </i>
    <i>
      <x v="1377"/>
    </i>
    <i>
      <x v="1378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7"/>
    </i>
    <i>
      <x v="1398"/>
    </i>
    <i>
      <x v="1400"/>
    </i>
    <i>
      <x v="1401"/>
    </i>
    <i>
      <x v="1402"/>
    </i>
    <i>
      <x v="1403"/>
    </i>
    <i>
      <x v="1404"/>
    </i>
    <i>
      <x v="1407"/>
    </i>
    <i>
      <x v="1409"/>
    </i>
    <i>
      <x v="1410"/>
    </i>
    <i>
      <x v="1411"/>
    </i>
    <i>
      <x v="1413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5"/>
    </i>
    <i>
      <x v="1456"/>
    </i>
    <i>
      <x v="1458"/>
    </i>
    <i>
      <x v="1459"/>
    </i>
    <i>
      <x v="1460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4"/>
    </i>
    <i>
      <x v="1475"/>
    </i>
    <i>
      <x v="1491"/>
    </i>
    <i>
      <x v="1492"/>
    </i>
    <i>
      <x v="1493"/>
    </i>
    <i>
      <x v="1495"/>
    </i>
    <i>
      <x v="1496"/>
    </i>
    <i>
      <x v="1497"/>
    </i>
    <i>
      <x v="1498"/>
    </i>
    <i>
      <x v="1500"/>
    </i>
    <i>
      <x v="1502"/>
    </i>
    <i>
      <x v="1503"/>
    </i>
    <i>
      <x v="1504"/>
    </i>
    <i>
      <x v="1505"/>
    </i>
    <i>
      <x v="1506"/>
    </i>
    <i>
      <x v="1507"/>
    </i>
    <i>
      <x v="1509"/>
    </i>
    <i>
      <x v="1511"/>
    </i>
    <i>
      <x v="1512"/>
    </i>
    <i>
      <x v="1513"/>
    </i>
    <i>
      <x v="1514"/>
    </i>
    <i>
      <x v="1515"/>
    </i>
    <i>
      <x v="1516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40"/>
    </i>
    <i>
      <x v="1546"/>
    </i>
    <i>
      <x v="1547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3"/>
    </i>
    <i>
      <x v="1604"/>
    </i>
    <i>
      <x v="1605"/>
    </i>
    <i>
      <x v="1609"/>
    </i>
    <i>
      <x v="1610"/>
    </i>
    <i>
      <x v="1611"/>
    </i>
    <i>
      <x v="1612"/>
    </i>
    <i>
      <x v="1613"/>
    </i>
    <i>
      <x v="1614"/>
    </i>
    <i>
      <x v="1616"/>
    </i>
    <i>
      <x v="1617"/>
    </i>
    <i>
      <x v="1621"/>
    </i>
    <i>
      <x v="1623"/>
    </i>
    <i>
      <x v="1629"/>
    </i>
    <i>
      <x v="1630"/>
    </i>
    <i>
      <x v="1631"/>
    </i>
    <i>
      <x v="1632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6"/>
    </i>
    <i>
      <x v="1648"/>
    </i>
    <i>
      <x v="1649"/>
    </i>
    <i>
      <x v="1652"/>
    </i>
    <i>
      <x v="1653"/>
    </i>
    <i>
      <x v="1654"/>
    </i>
    <i>
      <x v="1655"/>
    </i>
    <i>
      <x v="1656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5"/>
    </i>
    <i>
      <x v="1676"/>
    </i>
    <i>
      <x v="1677"/>
    </i>
    <i>
      <x v="1680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2"/>
    </i>
    <i>
      <x v="1713"/>
    </i>
    <i>
      <x v="1714"/>
    </i>
    <i>
      <x v="1716"/>
    </i>
    <i>
      <x v="1718"/>
    </i>
    <i>
      <x v="1719"/>
    </i>
    <i>
      <x v="1720"/>
    </i>
    <i>
      <x v="1725"/>
    </i>
    <i>
      <x v="1726"/>
    </i>
    <i>
      <x v="1727"/>
    </i>
    <i>
      <x v="1728"/>
    </i>
    <i>
      <x v="1731"/>
    </i>
    <i>
      <x v="1732"/>
    </i>
    <i>
      <x v="1733"/>
    </i>
    <i>
      <x v="1734"/>
    </i>
    <i>
      <x v="1735"/>
    </i>
    <i>
      <x v="1737"/>
    </i>
    <i>
      <x v="1738"/>
    </i>
    <i>
      <x v="1740"/>
    </i>
    <i>
      <x v="1741"/>
    </i>
    <i>
      <x v="1743"/>
    </i>
    <i>
      <x v="1744"/>
    </i>
    <i>
      <x v="1745"/>
    </i>
    <i>
      <x v="1746"/>
    </i>
    <i>
      <x v="1748"/>
    </i>
    <i>
      <x v="1749"/>
    </i>
    <i>
      <x v="1754"/>
    </i>
    <i>
      <x v="1755"/>
    </i>
    <i>
      <x v="1756"/>
    </i>
    <i>
      <x v="1757"/>
    </i>
    <i>
      <x v="1760"/>
    </i>
    <i>
      <x v="1761"/>
    </i>
    <i>
      <x v="1765"/>
    </i>
    <i>
      <x v="1766"/>
    </i>
    <i>
      <x v="1767"/>
    </i>
    <i>
      <x v="1768"/>
    </i>
    <i>
      <x v="1769"/>
    </i>
    <i>
      <x v="1770"/>
    </i>
    <i>
      <x v="1775"/>
    </i>
    <i>
      <x v="1777"/>
    </i>
    <i>
      <x v="1778"/>
    </i>
    <i>
      <x v="1779"/>
    </i>
    <i>
      <x v="1783"/>
    </i>
    <i>
      <x v="1784"/>
    </i>
    <i>
      <x v="1785"/>
    </i>
    <i>
      <x v="1797"/>
    </i>
    <i>
      <x v="1802"/>
    </i>
    <i>
      <x v="1803"/>
    </i>
    <i>
      <x v="1806"/>
    </i>
    <i>
      <x v="1807"/>
    </i>
    <i>
      <x v="1809"/>
    </i>
    <i>
      <x v="1812"/>
    </i>
    <i>
      <x v="1819"/>
    </i>
    <i>
      <x v="1820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9"/>
    </i>
    <i>
      <x v="1870"/>
    </i>
    <i>
      <x v="1871"/>
    </i>
    <i>
      <x v="1872"/>
    </i>
    <i>
      <x v="1873"/>
    </i>
    <i>
      <x v="1876"/>
    </i>
    <i>
      <x v="1877"/>
    </i>
    <i>
      <x v="1878"/>
    </i>
    <i>
      <x v="1879"/>
    </i>
    <i>
      <x v="1880"/>
    </i>
    <i>
      <x v="1881"/>
    </i>
    <i>
      <x v="1884"/>
    </i>
    <i>
      <x v="1885"/>
    </i>
    <i>
      <x v="1887"/>
    </i>
    <i>
      <x v="1890"/>
    </i>
    <i>
      <x v="1891"/>
    </i>
    <i>
      <x v="1892"/>
    </i>
    <i>
      <x v="1893"/>
    </i>
    <i>
      <x v="1894"/>
    </i>
    <i>
      <x v="1895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6"/>
    </i>
    <i>
      <x v="1910"/>
    </i>
    <i>
      <x v="1911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6"/>
    </i>
    <i>
      <x v="1935"/>
    </i>
    <i>
      <x v="1937"/>
    </i>
    <i>
      <x v="1938"/>
    </i>
    <i>
      <x v="1940"/>
    </i>
    <i>
      <x v="1941"/>
    </i>
    <i>
      <x v="1943"/>
    </i>
    <i>
      <x v="1945"/>
    </i>
    <i>
      <x v="1946"/>
    </i>
    <i>
      <x v="1947"/>
    </i>
    <i>
      <x v="1948"/>
    </i>
    <i>
      <x v="1949"/>
    </i>
    <i>
      <x v="1951"/>
    </i>
    <i>
      <x v="1954"/>
    </i>
    <i>
      <x v="1955"/>
    </i>
    <i>
      <x v="1959"/>
    </i>
    <i>
      <x v="1960"/>
    </i>
    <i>
      <x v="1963"/>
    </i>
    <i>
      <x v="1972"/>
    </i>
    <i>
      <x v="1974"/>
    </i>
    <i>
      <x v="1976"/>
    </i>
    <i>
      <x v="1978"/>
    </i>
    <i>
      <x v="1980"/>
    </i>
    <i>
      <x v="1981"/>
    </i>
    <i>
      <x v="1983"/>
    </i>
    <i>
      <x v="1985"/>
    </i>
    <i>
      <x v="1988"/>
    </i>
    <i>
      <x v="1997"/>
    </i>
    <i>
      <x v="2005"/>
    </i>
    <i>
      <x v="2006"/>
    </i>
    <i>
      <x v="2007"/>
    </i>
    <i>
      <x v="2009"/>
    </i>
    <i>
      <x v="2010"/>
    </i>
    <i>
      <x v="2011"/>
    </i>
    <i>
      <x v="2012"/>
    </i>
    <i>
      <x v="2013"/>
    </i>
    <i>
      <x v="2016"/>
    </i>
    <i>
      <x v="2017"/>
    </i>
    <i>
      <x v="2020"/>
    </i>
    <i>
      <x v="2021"/>
    </i>
    <i>
      <x v="2022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1"/>
    </i>
    <i>
      <x v="2052"/>
    </i>
    <i>
      <x v="2053"/>
    </i>
    <i>
      <x v="2056"/>
    </i>
    <i>
      <x v="2057"/>
    </i>
    <i>
      <x v="2058"/>
    </i>
    <i>
      <x v="2060"/>
    </i>
    <i>
      <x v="2062"/>
    </i>
    <i>
      <x v="2064"/>
    </i>
    <i>
      <x v="2065"/>
    </i>
    <i>
      <x v="2066"/>
    </i>
    <i>
      <x v="2067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90"/>
    </i>
    <i>
      <x v="2091"/>
    </i>
    <i>
      <x v="2092"/>
    </i>
    <i>
      <x v="2094"/>
    </i>
    <i>
      <x v="2095"/>
    </i>
    <i>
      <x v="2096"/>
    </i>
    <i>
      <x v="2097"/>
    </i>
    <i>
      <x v="2101"/>
    </i>
    <i>
      <x v="2102"/>
    </i>
    <i>
      <x v="2103"/>
    </i>
    <i>
      <x v="2104"/>
    </i>
    <i>
      <x v="2105"/>
    </i>
    <i>
      <x v="2106"/>
    </i>
    <i>
      <x v="2112"/>
    </i>
    <i>
      <x v="2113"/>
    </i>
    <i>
      <x v="2114"/>
    </i>
    <i>
      <x v="2115"/>
    </i>
    <i>
      <x v="2116"/>
    </i>
    <i>
      <x v="2118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3"/>
    </i>
    <i>
      <x v="2134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4"/>
    </i>
    <i>
      <x v="2147"/>
    </i>
    <i>
      <x v="2149"/>
    </i>
    <i>
      <x v="2150"/>
    </i>
    <i>
      <x v="2152"/>
    </i>
    <i>
      <x v="2153"/>
    </i>
    <i>
      <x v="2154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7"/>
    </i>
    <i>
      <x v="2169"/>
    </i>
    <i>
      <x v="2170"/>
    </i>
    <i>
      <x v="2171"/>
    </i>
    <i>
      <x v="2172"/>
    </i>
    <i>
      <x v="2173"/>
    </i>
    <i>
      <x v="2175"/>
    </i>
    <i>
      <x v="2177"/>
    </i>
    <i>
      <x v="2180"/>
    </i>
    <i>
      <x v="2182"/>
    </i>
    <i>
      <x v="2183"/>
    </i>
    <i>
      <x v="2184"/>
    </i>
    <i>
      <x v="2185"/>
    </i>
    <i>
      <x v="2186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6"/>
    </i>
    <i>
      <x v="2197"/>
    </i>
    <i>
      <x v="2198"/>
    </i>
    <i>
      <x v="2199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27"/>
    </i>
    <i>
      <x v="2228"/>
    </i>
    <i>
      <x v="2229"/>
    </i>
    <i>
      <x v="2230"/>
    </i>
    <i>
      <x v="2259"/>
    </i>
    <i>
      <x v="2260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81"/>
    </i>
    <i>
      <x v="2284"/>
    </i>
    <i>
      <x v="2285"/>
    </i>
    <i>
      <x v="2287"/>
    </i>
    <i>
      <x v="2288"/>
    </i>
    <i>
      <x v="2289"/>
    </i>
    <i>
      <x v="2291"/>
    </i>
    <i>
      <x v="2292"/>
    </i>
    <i>
      <x v="2293"/>
    </i>
    <i>
      <x v="2295"/>
    </i>
    <i>
      <x v="2297"/>
    </i>
    <i>
      <x v="2298"/>
    </i>
    <i>
      <x v="2300"/>
    </i>
    <i>
      <x v="2306"/>
    </i>
    <i>
      <x v="2308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20"/>
    </i>
    <i>
      <x v="2321"/>
    </i>
    <i>
      <x v="2323"/>
    </i>
    <i>
      <x v="2324"/>
    </i>
    <i>
      <x v="2325"/>
    </i>
    <i>
      <x v="2326"/>
    </i>
    <i>
      <x v="2327"/>
    </i>
    <i>
      <x v="2328"/>
    </i>
    <i>
      <x v="2330"/>
    </i>
    <i>
      <x v="2331"/>
    </i>
    <i>
      <x v="2332"/>
    </i>
    <i>
      <x v="2333"/>
    </i>
    <i>
      <x v="2334"/>
    </i>
    <i>
      <x v="2336"/>
    </i>
    <i>
      <x v="2337"/>
    </i>
    <i>
      <x v="2338"/>
    </i>
    <i>
      <x v="2339"/>
    </i>
    <i>
      <x v="2340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3"/>
    </i>
    <i>
      <x v="2354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8"/>
    </i>
    <i>
      <x v="2369"/>
    </i>
    <i>
      <x v="2371"/>
    </i>
    <i>
      <x v="2373"/>
    </i>
    <i>
      <x v="2374"/>
    </i>
    <i>
      <x v="2375"/>
    </i>
    <i>
      <x v="2376"/>
    </i>
    <i>
      <x v="2378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9"/>
    </i>
    <i>
      <x v="2390"/>
    </i>
    <i>
      <x v="2391"/>
    </i>
    <i>
      <x v="2393"/>
    </i>
    <i>
      <x v="2394"/>
    </i>
    <i>
      <x v="2396"/>
    </i>
    <i>
      <x v="2397"/>
    </i>
    <i>
      <x v="2398"/>
    </i>
    <i>
      <x v="2399"/>
    </i>
    <i>
      <x v="2400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20"/>
    </i>
    <i>
      <x v="2421"/>
    </i>
    <i>
      <x v="2422"/>
    </i>
    <i>
      <x v="2423"/>
    </i>
    <i>
      <x v="2424"/>
    </i>
    <i>
      <x v="2425"/>
    </i>
    <i>
      <x v="2431"/>
    </i>
    <i>
      <x v="2432"/>
    </i>
    <i>
      <x v="2433"/>
    </i>
    <i>
      <x v="2434"/>
    </i>
    <i>
      <x v="2435"/>
    </i>
    <i>
      <x v="2440"/>
    </i>
    <i>
      <x v="2442"/>
    </i>
    <i>
      <x v="2455"/>
    </i>
    <i>
      <x v="2457"/>
    </i>
    <i>
      <x v="2458"/>
    </i>
    <i>
      <x v="2460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6"/>
    </i>
    <i>
      <x v="2479"/>
    </i>
    <i>
      <x v="2486"/>
    </i>
    <i>
      <x v="2489"/>
    </i>
    <i>
      <x v="2490"/>
    </i>
    <i>
      <x v="2491"/>
    </i>
    <i>
      <x v="2492"/>
    </i>
    <i>
      <x v="2495"/>
    </i>
    <i>
      <x v="2496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10"/>
    </i>
    <i>
      <x v="2511"/>
    </i>
    <i>
      <x v="2512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45"/>
    </i>
    <i>
      <x v="2546"/>
    </i>
    <i>
      <x v="2549"/>
    </i>
    <i>
      <x v="2550"/>
    </i>
    <i>
      <x v="2551"/>
    </i>
    <i>
      <x v="2554"/>
    </i>
    <i>
      <x v="2555"/>
    </i>
    <i>
      <x v="2559"/>
    </i>
    <i>
      <x v="2561"/>
    </i>
    <i>
      <x v="2563"/>
    </i>
    <i>
      <x v="2567"/>
    </i>
    <i>
      <x v="2568"/>
    </i>
    <i>
      <x v="2570"/>
    </i>
    <i>
      <x v="2578"/>
    </i>
    <i>
      <x v="2579"/>
    </i>
    <i>
      <x v="2583"/>
    </i>
    <i>
      <x v="2584"/>
    </i>
    <i>
      <x v="2585"/>
    </i>
    <i>
      <x v="2590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7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2"/>
    </i>
    <i>
      <x v="2623"/>
    </i>
    <i>
      <x v="2624"/>
    </i>
    <i>
      <x v="2626"/>
    </i>
    <i>
      <x v="2627"/>
    </i>
    <i>
      <x v="2628"/>
    </i>
    <i>
      <x v="2633"/>
    </i>
    <i>
      <x v="2634"/>
    </i>
    <i>
      <x v="2637"/>
    </i>
    <i>
      <x v="2638"/>
    </i>
    <i>
      <x v="2639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6"/>
    </i>
    <i>
      <x v="2657"/>
    </i>
    <i>
      <x v="2658"/>
    </i>
    <i>
      <x v="2659"/>
    </i>
    <i>
      <x v="2661"/>
    </i>
    <i>
      <x v="2663"/>
    </i>
    <i>
      <x v="2664"/>
    </i>
    <i>
      <x v="2665"/>
    </i>
    <i>
      <x v="2666"/>
    </i>
    <i>
      <x v="2668"/>
    </i>
    <i>
      <x v="2669"/>
    </i>
    <i>
      <x v="2670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8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6"/>
    </i>
    <i>
      <x v="2739"/>
    </i>
    <i>
      <x v="2745"/>
    </i>
    <i>
      <x v="2747"/>
    </i>
    <i>
      <x v="2748"/>
    </i>
    <i>
      <x v="2749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1"/>
    </i>
    <i>
      <x v="2762"/>
    </i>
    <i>
      <x v="2764"/>
    </i>
    <i>
      <x v="2765"/>
    </i>
    <i>
      <x v="2766"/>
    </i>
    <i>
      <x v="2767"/>
    </i>
    <i>
      <x v="2768"/>
    </i>
    <i>
      <x v="2769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80"/>
    </i>
    <i>
      <x v="2781"/>
    </i>
    <i>
      <x v="2782"/>
    </i>
    <i>
      <x v="2783"/>
    </i>
    <i>
      <x v="2784"/>
    </i>
    <i>
      <x v="2786"/>
    </i>
    <i>
      <x v="2787"/>
    </i>
    <i>
      <x v="2789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2"/>
    </i>
    <i>
      <x v="2804"/>
    </i>
    <i>
      <x v="2805"/>
    </i>
    <i>
      <x v="2806"/>
    </i>
    <i>
      <x v="2809"/>
    </i>
    <i>
      <x v="2810"/>
    </i>
    <i>
      <x v="2811"/>
    </i>
    <i>
      <x v="2812"/>
    </i>
    <i>
      <x v="2814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5"/>
    </i>
    <i>
      <x v="2836"/>
    </i>
    <i>
      <x v="2837"/>
    </i>
    <i>
      <x v="2839"/>
    </i>
    <i>
      <x v="2840"/>
    </i>
    <i>
      <x v="2841"/>
    </i>
    <i>
      <x v="2842"/>
    </i>
    <i>
      <x v="2844"/>
    </i>
    <i>
      <x v="2845"/>
    </i>
    <i>
      <x v="2846"/>
    </i>
    <i>
      <x v="2847"/>
    </i>
    <i>
      <x v="2848"/>
    </i>
    <i>
      <x v="2860"/>
    </i>
    <i>
      <x v="2865"/>
    </i>
    <i>
      <x v="2866"/>
    </i>
    <i>
      <x v="2867"/>
    </i>
    <i>
      <x v="2869"/>
    </i>
    <i>
      <x v="2871"/>
    </i>
    <i>
      <x v="2872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95"/>
    </i>
    <i>
      <x v="2897"/>
    </i>
    <i>
      <x v="2904"/>
    </i>
    <i>
      <x v="2905"/>
    </i>
    <i>
      <x v="2906"/>
    </i>
    <i>
      <x v="2908"/>
    </i>
    <i>
      <x v="2909"/>
    </i>
    <i>
      <x v="2910"/>
    </i>
    <i>
      <x v="2911"/>
    </i>
    <i>
      <x v="2914"/>
    </i>
    <i>
      <x v="2915"/>
    </i>
    <i>
      <x v="2916"/>
    </i>
    <i>
      <x v="2917"/>
    </i>
    <i>
      <x v="2920"/>
    </i>
    <i>
      <x v="2923"/>
    </i>
    <i>
      <x v="2929"/>
    </i>
    <i>
      <x v="2931"/>
    </i>
    <i>
      <x v="2932"/>
    </i>
    <i>
      <x v="2933"/>
    </i>
    <i>
      <x v="2934"/>
    </i>
    <i>
      <x v="2940"/>
    </i>
    <i>
      <x v="2941"/>
    </i>
    <i>
      <x v="2942"/>
    </i>
    <i>
      <x v="2944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6"/>
    </i>
    <i>
      <x v="2957"/>
    </i>
    <i>
      <x v="2958"/>
    </i>
    <i>
      <x v="2960"/>
    </i>
    <i>
      <x v="2961"/>
    </i>
    <i>
      <x v="2962"/>
    </i>
    <i>
      <x v="2963"/>
    </i>
    <i>
      <x v="2964"/>
    </i>
    <i>
      <x v="2966"/>
    </i>
    <i>
      <x v="2967"/>
    </i>
    <i>
      <x v="2968"/>
    </i>
    <i>
      <x v="2969"/>
    </i>
    <i>
      <x v="2970"/>
    </i>
    <i>
      <x v="2973"/>
    </i>
    <i>
      <x v="2974"/>
    </i>
    <i>
      <x v="2976"/>
    </i>
    <i>
      <x v="2980"/>
    </i>
    <i>
      <x v="2982"/>
    </i>
    <i>
      <x v="2983"/>
    </i>
    <i>
      <x v="2986"/>
    </i>
    <i>
      <x v="2987"/>
    </i>
    <i>
      <x v="2989"/>
    </i>
    <i>
      <x v="2994"/>
    </i>
    <i>
      <x v="2995"/>
    </i>
    <i>
      <x v="2998"/>
    </i>
    <i>
      <x v="3001"/>
    </i>
    <i>
      <x v="3003"/>
    </i>
    <i>
      <x v="3012"/>
    </i>
    <i>
      <x v="3013"/>
    </i>
    <i>
      <x v="3017"/>
    </i>
    <i>
      <x v="3020"/>
    </i>
    <i>
      <x v="3022"/>
    </i>
    <i>
      <x v="3026"/>
    </i>
    <i>
      <x v="3028"/>
    </i>
    <i>
      <x v="3029"/>
    </i>
    <i>
      <x v="3030"/>
    </i>
    <i>
      <x v="3031"/>
    </i>
    <i>
      <x v="3033"/>
    </i>
    <i>
      <x v="3034"/>
    </i>
    <i>
      <x v="3036"/>
    </i>
    <i>
      <x v="3039"/>
    </i>
    <i>
      <x v="3040"/>
    </i>
    <i>
      <x v="3042"/>
    </i>
    <i>
      <x v="3043"/>
    </i>
    <i>
      <x v="3044"/>
    </i>
    <i>
      <x v="3046"/>
    </i>
    <i>
      <x v="3048"/>
    </i>
    <i>
      <x v="3049"/>
    </i>
    <i>
      <x v="3050"/>
    </i>
    <i>
      <x v="3052"/>
    </i>
    <i>
      <x v="3054"/>
    </i>
    <i>
      <x v="3056"/>
    </i>
    <i>
      <x v="3057"/>
    </i>
    <i>
      <x v="3058"/>
    </i>
    <i>
      <x v="3060"/>
    </i>
    <i>
      <x v="3062"/>
    </i>
    <i>
      <x v="3063"/>
    </i>
    <i>
      <x v="3064"/>
    </i>
    <i>
      <x v="3065"/>
    </i>
    <i>
      <x v="3066"/>
    </i>
    <i>
      <x v="3068"/>
    </i>
    <i>
      <x v="3069"/>
    </i>
    <i>
      <x v="3071"/>
    </i>
    <i>
      <x v="3072"/>
    </i>
    <i>
      <x v="3073"/>
    </i>
    <i>
      <x v="3074"/>
    </i>
    <i>
      <x v="3080"/>
    </i>
    <i>
      <x v="3085"/>
    </i>
    <i>
      <x v="3086"/>
    </i>
    <i>
      <x v="3087"/>
    </i>
    <i>
      <x v="3091"/>
    </i>
    <i>
      <x v="3092"/>
    </i>
    <i>
      <x v="3096"/>
    </i>
    <i>
      <x v="3097"/>
    </i>
    <i>
      <x v="3099"/>
    </i>
    <i>
      <x v="3100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6"/>
    </i>
    <i>
      <x v="3117"/>
    </i>
    <i>
      <x v="3119"/>
    </i>
    <i>
      <x v="3121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0"/>
    </i>
    <i>
      <x v="3141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2"/>
    </i>
    <i>
      <x v="3153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7"/>
    </i>
    <i>
      <x v="3168"/>
    </i>
    <i>
      <x v="3170"/>
    </i>
    <i>
      <x v="3173"/>
    </i>
    <i>
      <x v="3175"/>
    </i>
    <i>
      <x v="3176"/>
    </i>
    <i>
      <x v="3177"/>
    </i>
    <i>
      <x v="3178"/>
    </i>
    <i>
      <x v="3179"/>
    </i>
    <i>
      <x v="3183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6"/>
    </i>
    <i>
      <x v="3197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3"/>
    </i>
    <i>
      <x v="3224"/>
    </i>
    <i>
      <x v="3228"/>
    </i>
    <i>
      <x v="3229"/>
    </i>
    <i>
      <x v="3231"/>
    </i>
    <i>
      <x v="3232"/>
    </i>
    <i>
      <x v="3233"/>
    </i>
    <i>
      <x v="3238"/>
    </i>
    <i>
      <x v="3239"/>
    </i>
    <i>
      <x v="3241"/>
    </i>
    <i>
      <x v="3242"/>
    </i>
    <i>
      <x v="3243"/>
    </i>
    <i>
      <x v="3244"/>
    </i>
    <i>
      <x v="3245"/>
    </i>
    <i>
      <x v="3247"/>
    </i>
    <i>
      <x v="3250"/>
    </i>
    <i>
      <x v="3251"/>
    </i>
    <i>
      <x v="3252"/>
    </i>
    <i>
      <x v="3253"/>
    </i>
    <i>
      <x v="3254"/>
    </i>
    <i>
      <x v="3255"/>
    </i>
    <i>
      <x v="3259"/>
    </i>
    <i>
      <x v="3261"/>
    </i>
    <i>
      <x v="3263"/>
    </i>
    <i>
      <x v="3264"/>
    </i>
    <i>
      <x v="3265"/>
    </i>
    <i>
      <x v="3266"/>
    </i>
    <i>
      <x v="3269"/>
    </i>
    <i>
      <x v="3270"/>
    </i>
    <i>
      <x v="3271"/>
    </i>
    <i>
      <x v="3272"/>
    </i>
    <i>
      <x v="3273"/>
    </i>
    <i>
      <x v="3275"/>
    </i>
    <i>
      <x v="3279"/>
    </i>
    <i>
      <x v="3281"/>
    </i>
    <i>
      <x v="3282"/>
    </i>
    <i>
      <x v="3284"/>
    </i>
    <i>
      <x v="3292"/>
    </i>
    <i>
      <x v="3294"/>
    </i>
    <i>
      <x v="3296"/>
    </i>
    <i>
      <x v="3298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2"/>
    </i>
    <i>
      <x v="3323"/>
    </i>
    <i>
      <x v="3324"/>
    </i>
    <i>
      <x v="3325"/>
    </i>
    <i>
      <x v="3327"/>
    </i>
    <i>
      <x v="3328"/>
    </i>
    <i>
      <x v="3330"/>
    </i>
    <i>
      <x v="3339"/>
    </i>
    <i>
      <x v="3343"/>
    </i>
    <i>
      <x v="3344"/>
    </i>
    <i>
      <x v="3345"/>
    </i>
    <i>
      <x v="3346"/>
    </i>
    <i>
      <x v="3347"/>
    </i>
    <i>
      <x v="3349"/>
    </i>
    <i>
      <x v="3352"/>
    </i>
    <i>
      <x v="3353"/>
    </i>
    <i>
      <x v="3354"/>
    </i>
    <i>
      <x v="3355"/>
    </i>
    <i>
      <x v="3356"/>
    </i>
    <i>
      <x v="3359"/>
    </i>
    <i>
      <x v="3361"/>
    </i>
    <i>
      <x v="3363"/>
    </i>
    <i>
      <x v="3372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4"/>
    </i>
    <i>
      <x v="3387"/>
    </i>
    <i>
      <x v="3388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400"/>
    </i>
    <i>
      <x v="3401"/>
    </i>
    <i>
      <x v="3402"/>
    </i>
    <i>
      <x v="3404"/>
    </i>
    <i>
      <x v="3405"/>
    </i>
    <i>
      <x v="3406"/>
    </i>
    <i>
      <x v="3407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1"/>
    </i>
    <i>
      <x v="3422"/>
    </i>
    <i>
      <x v="3423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7"/>
    </i>
    <i>
      <x v="3468"/>
    </i>
    <i>
      <x v="3469"/>
    </i>
    <i>
      <x v="3470"/>
    </i>
    <i>
      <x v="3471"/>
    </i>
    <i>
      <x v="3472"/>
    </i>
    <i>
      <x v="3474"/>
    </i>
    <i>
      <x v="3475"/>
    </i>
    <i>
      <x v="3476"/>
    </i>
    <i>
      <x v="3477"/>
    </i>
    <i>
      <x v="3478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1"/>
    </i>
    <i>
      <x v="3523"/>
    </i>
    <i>
      <x v="3527"/>
    </i>
    <i>
      <x v="3528"/>
    </i>
    <i>
      <x v="3529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5"/>
    </i>
    <i>
      <x v="3576"/>
    </i>
    <i>
      <x v="3577"/>
    </i>
    <i>
      <x v="3578"/>
    </i>
    <i>
      <x v="3579"/>
    </i>
    <i>
      <x v="3580"/>
    </i>
    <i>
      <x v="3583"/>
    </i>
    <i>
      <x v="3585"/>
    </i>
    <i>
      <x v="3587"/>
    </i>
    <i>
      <x v="3588"/>
    </i>
    <i>
      <x v="3593"/>
    </i>
    <i>
      <x v="3594"/>
    </i>
    <i>
      <x v="3595"/>
    </i>
    <i>
      <x v="3597"/>
    </i>
    <i>
      <x v="3598"/>
    </i>
    <i>
      <x v="3599"/>
    </i>
    <i>
      <x v="3600"/>
    </i>
    <i>
      <x v="3601"/>
    </i>
    <i>
      <x v="3603"/>
    </i>
    <i>
      <x v="3604"/>
    </i>
    <i>
      <x v="3606"/>
    </i>
    <i>
      <x v="3611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3"/>
    </i>
    <i>
      <x v="3624"/>
    </i>
    <i>
      <x v="3626"/>
    </i>
    <i>
      <x v="3627"/>
    </i>
    <i>
      <x v="3628"/>
    </i>
    <i>
      <x v="3629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81" firstHeaderRow="1" firstDataRow="1" firstDataCol="1"/>
  <pivotFields count="35">
    <pivotField showAll="0" defaultSubtotal="0"/>
    <pivotField axis="axisRow" showAll="0" sortType="ascending">
      <items count="1028">
        <item x="0"/>
        <item m="1" x="1025"/>
        <item m="1" x="102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977"/>
        <item m="1" x="1007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m="1" x="986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m="1" x="982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m="1" x="98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m="1" x="1023"/>
        <item x="181"/>
        <item x="182"/>
        <item x="183"/>
        <item x="184"/>
        <item x="185"/>
        <item x="186"/>
        <item x="187"/>
        <item x="188"/>
        <item x="189"/>
        <item x="190"/>
        <item m="1" x="1010"/>
        <item x="191"/>
        <item x="192"/>
        <item m="1" x="1015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m="1" x="1017"/>
        <item m="1" x="1022"/>
        <item x="209"/>
        <item x="210"/>
        <item x="211"/>
        <item x="212"/>
        <item x="213"/>
        <item x="214"/>
        <item x="215"/>
        <item m="1" x="1001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m="1" x="1008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m="1" x="980"/>
        <item x="372"/>
        <item m="1" x="983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988"/>
        <item m="1" x="991"/>
        <item x="407"/>
        <item m="1" x="999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m="1" x="987"/>
        <item x="436"/>
        <item m="1" x="992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m="1" x="1014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m="1" x="985"/>
        <item x="464"/>
        <item x="465"/>
        <item x="466"/>
        <item x="467"/>
        <item m="1" x="998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m="1" x="976"/>
        <item m="1" x="978"/>
        <item m="1" x="979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m="1" x="990"/>
        <item x="504"/>
        <item x="505"/>
        <item x="506"/>
        <item m="1" x="997"/>
        <item x="507"/>
        <item x="508"/>
        <item x="509"/>
        <item x="510"/>
        <item x="511"/>
        <item x="512"/>
        <item x="513"/>
        <item x="514"/>
        <item x="515"/>
        <item m="1" x="1004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m="1" x="1021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m="1" x="996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m="1" x="1016"/>
        <item x="598"/>
        <item x="599"/>
        <item m="1" x="101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m="1" x="1026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m="1" x="1005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m="1" x="994"/>
        <item x="693"/>
        <item x="694"/>
        <item x="695"/>
        <item x="696"/>
        <item x="697"/>
        <item m="1" x="1002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m="1" x="1012"/>
        <item m="1" x="10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m="1" x="981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009"/>
        <item x="836"/>
        <item m="1" x="1011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m="1" x="993"/>
        <item m="1" x="995"/>
        <item x="881"/>
        <item x="882"/>
        <item x="883"/>
        <item x="884"/>
        <item x="885"/>
        <item x="886"/>
        <item x="887"/>
        <item m="1" x="1003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m="1" x="984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m="1" x="100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m="1" x="1019"/>
        <item m="1" x="1000"/>
        <item m="1" x="10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977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6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4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1"/>
    </i>
    <i>
      <x v="532"/>
    </i>
    <i>
      <x v="533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0"/>
    </i>
    <i>
      <x v="631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9"/>
    </i>
    <i>
      <x v="730"/>
    </i>
    <i>
      <x v="731"/>
    </i>
    <i>
      <x v="732"/>
    </i>
    <i>
      <x v="733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7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G528" totalsRowShown="0" headerRowDxfId="323" dataDxfId="322">
  <autoFilter ref="A2:AG528"/>
  <sortState ref="A3:AG44">
    <sortCondition ref="C2:C528"/>
  </sortState>
  <tableColumns count="33">
    <tableColumn id="1" name="//" dataDxfId="321">
      <calculatedColumnFormula>IF(Table2[[#This Row],[TT]]&lt;1,"",(COUNT(INDIRECT("a"&amp;ROW(Table2[[#Headers],[//]])&amp;":a"&amp;ROW()-1))+1))</calculatedColumnFormula>
    </tableColumn>
    <tableColumn id="11" name="Column1" dataDxfId="320"/>
    <tableColumn id="2" name="NAMA BARANG" dataDxfId="319"/>
    <tableColumn id="3" name="AWAL" dataDxfId="318"/>
    <tableColumn id="4" name="KET" dataDxfId="317"/>
    <tableColumn id="24" name="Column4" dataDxfId="316">
      <calculatedColumnFormula>_xlfn.IFNA(Table2[[#This Row],[NB BM_C_QTY+F]],"")</calculatedColumnFormula>
    </tableColumn>
    <tableColumn id="5" name="TT" dataDxfId="315">
      <calculatedColumnFormula>IF(Table2[[#This Row],[M5B]]="",Table2[[#This Row],[M5B_h]],SUM(Table2[[#This Row],[M5B_h]],Table2[[#This Row],[M5B]]))</calculatedColumnFormula>
    </tableColumn>
    <tableColumn id="6" name="M1A" dataDxfId="314"/>
    <tableColumn id="7" name="M1B" dataDxfId="313">
      <calculatedColumnFormula>IF(Table2[[#This Row],[M1A]]="",0,Table2[[#This Row],[M1A]]-Table2[[#This Row],[AWAL]]-Table2[[#This Row],[M1MA]]-Table2[[#This Row],[M1KE]])</calculatedColumnFormula>
    </tableColumn>
    <tableColumn id="32" name="M1MA" dataDxfId="312">
      <calculatedColumnFormula>SUMIF(Table6[NB BM_C_QTY+F],Table2[[#This Row],[Column2]],Table6[C])</calculatedColumnFormula>
    </tableColumn>
    <tableColumn id="28" name="M1KE" dataDxfId="311">
      <calculatedColumnFormula>-1*SUMIF(Table5[CONCAT],Table2[[#This Row],[Column2]],Table5[3])</calculatedColumnFormula>
    </tableColumn>
    <tableColumn id="8" name="M2A" dataDxfId="310"/>
    <tableColumn id="9" name="M2B" dataDxfId="309">
      <calculatedColumnFormula>IF(Table2[[#This Row],[M2A]]="","",SUM(Table2[[#This Row],[M2A]]-Table2[[#This Row],[M2B_h]]))</calculatedColumnFormula>
    </tableColumn>
    <tableColumn id="10" name="M3A" dataDxfId="308"/>
    <tableColumn id="12" name="M3B" dataDxfId="307">
      <calculatedColumnFormula>IF(Table2[[#This Row],[M3A]]="","",SUM(Table2[[#This Row],[M3A]]-Table2[[#This Row],[M3B_h]]))</calculatedColumnFormula>
    </tableColumn>
    <tableColumn id="13" name="M4A" dataDxfId="306"/>
    <tableColumn id="14" name="M4B" dataDxfId="305">
      <calculatedColumnFormula>IF(Table2[[#This Row],[M4A]]="","",SUM(Table2[[#This Row],[M4A]]-Table2[[#This Row],[M4B_h]]))</calculatedColumnFormula>
    </tableColumn>
    <tableColumn id="21" name="M5A" dataDxfId="304"/>
    <tableColumn id="20" name="M5B" dataDxfId="303">
      <calculatedColumnFormula>IF(Table2[[#This Row],[M5A]]="","",SUM(Table2[[#This Row],[M5A]]-Table2[[#This Row],[M5B_h]]))</calculatedColumnFormula>
    </tableColumn>
    <tableColumn id="15" name="M2B_h" dataDxfId="302">
      <calculatedColumnFormula>SUM(Table2[[#This Row],[AWAL]],Table2[[#This Row],[M1KE]],Table2[[#This Row],[M1MA]],Table2[[#This Row],[M1B]])</calculatedColumnFormula>
    </tableColumn>
    <tableColumn id="16" name="M3B_h" dataDxfId="301">
      <calculatedColumnFormula>SUM(Table2[[#This Row],[M2B]],Table2[[#This Row],[M2B_h]])</calculatedColumnFormula>
    </tableColumn>
    <tableColumn id="19" name="M4B_h" dataDxfId="300">
      <calculatedColumnFormula>SUM(Table2[[#This Row],[M3B]],Table2[[#This Row],[M3B_h]])</calculatedColumnFormula>
    </tableColumn>
    <tableColumn id="22" name="M5B_h" dataDxfId="299">
      <calculatedColumnFormula>SUM(Table2[[#This Row],[M4B]],Table2[[#This Row],[M4B_h]])</calculatedColumnFormula>
    </tableColumn>
    <tableColumn id="17" name="FAKTUR" dataDxfId="298">
      <calculatedColumnFormula>"ARTO MORO"</calculatedColumnFormula>
    </tableColumn>
    <tableColumn id="26" name="QTY X" dataDxfId="297">
      <calculatedColumnFormula>IF(Table2[[#This Row],[NB BM_C_QTY+F]]="",#REF!,INDEX([1]!db[QTY X],Table2[[#This Row],[NB BM_C_QTY+F]]))</calculatedColumnFormula>
    </tableColumn>
    <tableColumn id="27" name="STN X" dataDxfId="296">
      <calculatedColumnFormula>IF(Table2[[#This Row],[NB BM_C_QTY+F]]="",#REF!,INDEX([1]!db[STN X],Table2[[#This Row],[NB BM_C_QTY+F]]))</calculatedColumnFormula>
    </tableColumn>
    <tableColumn id="25" name="SUPPLIER" dataDxfId="295">
      <calculatedColumnFormula>INDEX([1]!db[SUPPLIER],Table2[[#This Row],[NB BM_C_QTY+F]],0)</calculatedColumnFormula>
    </tableColumn>
    <tableColumn id="31" name="CONCAT" dataDxfId="294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93">
      <calculatedColumnFormula>Table2[[#This Row],[CONCAT]]&amp;LOWER(SUBSTITUTE(SUBSTITUTE(SUBSTITUTE(Table2[[#This Row],[KET]]&amp;"ARTO MORO"," ",""),")",""),"(",""))</calculatedColumnFormula>
    </tableColumn>
    <tableColumn id="23" name="NB BM_C_QTY+F" dataDxfId="292">
      <calculatedColumnFormula>_xlfn.IFNA(MATCH(Table2[[#This Row],[Column2]],[1]!db[NB BM_C_QTY+F],0),"")</calculatedColumnFormula>
    </tableColumn>
    <tableColumn id="29" name="Column3" dataDxfId="291"/>
    <tableColumn id="30" name="Column32" dataDxfId="290"/>
    <tableColumn id="33" name="Column33" dataDxfId="28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GLOBAL" displayName="GLOBAL" ref="A2:AD3657" totalsRowShown="0" tableBorderDxfId="132">
  <autoFilter ref="A2:AD3657"/>
  <sortState ref="A3:AD3657">
    <sortCondition ref="B2:B3657"/>
  </sortState>
  <tableColumns count="30">
    <tableColumn id="1" name="ID" dataDxfId="131">
      <calculatedColumnFormula>IF(GLOBAL[[#This Row],[TT]]&lt;1,"",ROW()-2)</calculatedColumnFormula>
    </tableColumn>
    <tableColumn id="2" name="NAMA BARANG" dataDxfId="130"/>
    <tableColumn id="3" name="AWAL" dataDxfId="129"/>
    <tableColumn id="4" name="KET" dataDxfId="128"/>
    <tableColumn id="5" name="TT" dataDxfId="127">
      <calculatedColumnFormula>IF(GLOBAL[[#This Row],[b12]]="",GLOBAL[[#This Row],[a6]],GLOBAL[[#This Row],[b12]])</calculatedColumnFormula>
    </tableColumn>
    <tableColumn id="8" name="a1" dataDxfId="126">
      <calculatedColumnFormula>GLOBAL[[#This Row],[AWAL]]</calculatedColumnFormula>
    </tableColumn>
    <tableColumn id="9" name="b1" dataDxfId="125"/>
    <tableColumn id="30" name="b12" dataDxfId="124"/>
    <tableColumn id="25" name="bmasuk1" dataDxfId="123">
      <calculatedColumnFormula>IF(GLOBAL[[#This Row],[1]]="","",SUMIF(Table6[NB BM_C_QTY+F],GLOBAL[POINTER],Table6[C]))</calculatedColumnFormula>
    </tableColumn>
    <tableColumn id="27" name="bkeluar1" dataDxfId="122">
      <calculatedColumnFormula>IF(GLOBAL[[#This Row],[2]]="",0,-1*SUMIF(Table5[CONCAT],GLOBAL[POINTER],Table5[3]))</calculatedColumnFormula>
    </tableColumn>
    <tableColumn id="10" name="c1" dataDxfId="121">
      <calculatedColumnFormula>IF(GLOBAL[[#This Row],[b1]]="","",GLOBAL[[#This Row],[b1]]-GLOBAL[[#This Row],[a1]]-GLOBAL[[#This Row],[bkeluar1]])</calculatedColumnFormula>
    </tableColumn>
    <tableColumn id="28" name="TT1" dataDxfId="120">
      <calculatedColumnFormula>SUM(GLOBAL[[#This Row],[bmasuk1]:[c1]])</calculatedColumnFormula>
    </tableColumn>
    <tableColumn id="11" name="a2" dataDxfId="119">
      <calculatedColumnFormula>SUM(F3,L3)</calculatedColumnFormula>
    </tableColumn>
    <tableColumn id="12" name="b2" dataDxfId="118"/>
    <tableColumn id="13" name="c2" dataDxfId="117">
      <calculatedColumnFormula>IF(GLOBAL[[#This Row],[b2]]="","",GLOBAL[[#This Row],[b2]]-GLOBAL[[#This Row],[a2]])</calculatedColumnFormula>
    </tableColumn>
    <tableColumn id="14" name="a3" dataDxfId="116">
      <calculatedColumnFormula>SUM(INDIRECT(GLOBAL_VAR[TABLENAME]&amp;"[@a"&amp;$1:$1-1&amp;"]"),INDIRECT(GLOBAL_VAR[TABLENAME]&amp;"[@c"&amp;$1:$1-1&amp;"]"))</calculatedColumnFormula>
    </tableColumn>
    <tableColumn id="15" name="b3" dataDxfId="115"/>
    <tableColumn id="16" name="c3" dataDxfId="114">
      <calculatedColumnFormula>IF(GLOBAL[[#This Row],[b3]]="","",GLOBAL[[#This Row],[b3]]-GLOBAL[[#This Row],[a3]])</calculatedColumnFormula>
    </tableColumn>
    <tableColumn id="17" name="a4" dataDxfId="113">
      <calculatedColumnFormula>SUM(INDIRECT(GLOBAL_VAR[TABLENAME]&amp;"[@a"&amp;$1:$1-1&amp;"]"),INDIRECT(GLOBAL_VAR[TABLENAME]&amp;"[@c"&amp;$1:$1-1&amp;"]"))</calculatedColumnFormula>
    </tableColumn>
    <tableColumn id="18" name="b4" dataDxfId="112"/>
    <tableColumn id="19" name="c4" dataDxfId="111">
      <calculatedColumnFormula>IF(GLOBAL[[#This Row],[b4]]="","",GLOBAL[[#This Row],[b4]]-GLOBAL[[#This Row],[a4]])</calculatedColumnFormula>
    </tableColumn>
    <tableColumn id="20" name="a5" dataDxfId="110">
      <calculatedColumnFormula>SUM(INDIRECT(GLOBAL_VAR[TABLENAME]&amp;"[@a"&amp;$1:$1-1&amp;"]"),INDIRECT(GLOBAL_VAR[TABLENAME]&amp;"[@c"&amp;$1:$1-1&amp;"]"))</calculatedColumnFormula>
    </tableColumn>
    <tableColumn id="21" name="b5" dataDxfId="109"/>
    <tableColumn id="22" name="c5" dataDxfId="108">
      <calculatedColumnFormula>IF(GLOBAL[[#This Row],[b5]]="","",GLOBAL[[#This Row],[b5]]-GLOBAL[[#This Row],[a5]])</calculatedColumnFormula>
    </tableColumn>
    <tableColumn id="6" name="a6" dataDxfId="107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106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1" dataDxfId="105"/>
    <tableColumn id="26" name="2" dataDxfId="104"/>
    <tableColumn id="29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IMPORT" displayName="IMPORT" ref="A2:AI1233" totalsRowShown="0" dataDxfId="100">
  <autoFilter ref="A2:AI1233"/>
  <sortState ref="A3:AH1181">
    <sortCondition ref="A2:A1181"/>
  </sortState>
  <tableColumns count="35">
    <tableColumn id="13" name="NO" dataDxfId="99"/>
    <tableColumn id="8" name="ID" dataDxfId="98" totalsRowDxfId="97">
      <calculatedColumnFormula>IF(IMPORT[[#This Row],[C]]&lt;1,"",ROW()-2)</calculatedColumnFormula>
    </tableColumn>
    <tableColumn id="1" name="Seri" dataDxfId="96" totalsRowDxfId="95"/>
    <tableColumn id="2" name="Jenis" dataDxfId="94" totalsRowDxfId="93"/>
    <tableColumn id="3" name="Qty/ C" dataDxfId="92" totalsRowDxfId="91"/>
    <tableColumn id="4" name="C" dataDxfId="90" totalsRowDxfId="89">
      <calculatedColumnFormula>IMPORT[TT]</calculatedColumnFormula>
    </tableColumn>
    <tableColumn id="5" name="Catatan" dataDxfId="88" totalsRowDxfId="87"/>
    <tableColumn id="6" name="Ket" dataDxfId="86" totalsRowDxfId="85"/>
    <tableColumn id="7" name="a1" dataDxfId="84" totalsRowDxfId="83"/>
    <tableColumn id="9" name="b1" dataDxfId="82" totalsRowDxfId="81"/>
    <tableColumn id="10" name="c1" dataDxfId="80" totalsRowDxfId="79">
      <calculatedColumnFormula>IF(IMPORT[[#This Row],[b1]]="","",IMPORT[[#This Row],[b1]]-IMPORT[[#This Row],[a1]])</calculatedColumnFormula>
    </tableColumn>
    <tableColumn id="14" name="a2" dataDxfId="78" totalsRowDxfId="77">
      <calculatedColumnFormula>SUM(INDIRECT(IMPORT_VAR[TABLENAME]&amp;"[@a"&amp;$1:$1-1&amp;"]"),INDIRECT(IMPORT_VAR[TABLENAME]&amp;"[@c"&amp;$1:$1-1&amp;"]"))</calculatedColumnFormula>
    </tableColumn>
    <tableColumn id="15" name="b2" dataDxfId="76" totalsRowDxfId="75"/>
    <tableColumn id="16" name="c2" dataDxfId="74" totalsRowDxfId="73">
      <calculatedColumnFormula>IF(IMPORT[[#This Row],[b2]]="","",IMPORT[[#This Row],[b2]]-IMPORT[[#This Row],[a2]])</calculatedColumnFormula>
    </tableColumn>
    <tableColumn id="17" name="a3" dataDxfId="72" totalsRowDxfId="71">
      <calculatedColumnFormula>SUM(INDIRECT(IMPORT_VAR[TABLENAME]&amp;"[@a"&amp;$1:$1-1&amp;"]"),INDIRECT(IMPORT_VAR[TABLENAME]&amp;"[@c"&amp;$1:$1-1&amp;"]"))</calculatedColumnFormula>
    </tableColumn>
    <tableColumn id="18" name="b3" dataDxfId="70" totalsRowDxfId="69"/>
    <tableColumn id="19" name="c3" dataDxfId="68" totalsRowDxfId="67">
      <calculatedColumnFormula>IF(IMPORT[[#This Row],[b3]]="","",IMPORT[[#This Row],[b3]]-IMPORT[[#This Row],[a3]])</calculatedColumnFormula>
    </tableColumn>
    <tableColumn id="20" name="a4" dataDxfId="66" totalsRowDxfId="65">
      <calculatedColumnFormula>SUM(INDIRECT(IMPORT_VAR[TABLENAME]&amp;"[@a"&amp;$1:$1-1&amp;"]"),INDIRECT(IMPORT_VAR[TABLENAME]&amp;"[@c"&amp;$1:$1-1&amp;"]"))</calculatedColumnFormula>
    </tableColumn>
    <tableColumn id="21" name="b4" dataDxfId="64" totalsRowDxfId="63"/>
    <tableColumn id="22" name="c4" dataDxfId="62" totalsRowDxfId="61">
      <calculatedColumnFormula>IF(IMPORT[[#This Row],[b4]]="","",IMPORT[[#This Row],[b4]]-IMPORT[[#This Row],[a4]])</calculatedColumnFormula>
    </tableColumn>
    <tableColumn id="23" name="a5" dataDxfId="60" totalsRowDxfId="59">
      <calculatedColumnFormula>SUM(INDIRECT(IMPORT_VAR[TABLENAME]&amp;"[@a"&amp;$1:$1-1&amp;"]"),INDIRECT(IMPORT_VAR[TABLENAME]&amp;"[@c"&amp;$1:$1-1&amp;"]"))</calculatedColumnFormula>
    </tableColumn>
    <tableColumn id="12" name="a6" dataDxfId="58"/>
    <tableColumn id="24" name="b5" dataDxfId="57" totalsRowDxfId="56"/>
    <tableColumn id="25" name="c5" dataDxfId="55" totalsRowDxfId="54">
      <calculatedColumnFormula>IF(IMPORT[[#This Row],[b5]]="","",IMPORT[[#This Row],[b5]]-IMPORT[[#This Row],[a5]])</calculatedColumnFormula>
    </tableColumn>
    <tableColumn id="11" name="TT" dataDxfId="53">
      <calculatedColumnFormula>SUM(INDIRECT(IMPORT_VAR[TABLENAME]&amp;"[@a"&amp;$1:$1-1&amp;"]"),INDIRECT(IMPORT_VAR[TABLENAME]&amp;"[@c"&amp;$1:$1-1&amp;"]"))</calculatedColumnFormula>
    </tableColumn>
    <tableColumn id="26" name="1" dataDxfId="52"/>
    <tableColumn id="27" name="2" dataDxfId="51"/>
    <tableColumn id="28" name="3" dataDxfId="50"/>
    <tableColumn id="29" name="4" dataDxfId="49">
      <calculatedColumnFormula>CONCATENATE(IMPORT[[#This Row],[1]]," ",IMPORT[[#This Row],[2]],IF(IMPORT[[#This Row],[3]]="","",CONCATENATE(" ",IMPORT[[#This Row],[3]])))</calculatedColumnFormula>
    </tableColumn>
    <tableColumn id="30" name="5" dataDxfId="48">
      <calculatedColumnFormula>CONCATENATE("Import ",IMPORT[[#This Row],[Ket]])</calculatedColumnFormula>
    </tableColumn>
    <tableColumn id="31" name="6" dataDxfId="47"/>
    <tableColumn id="32" name="7" dataDxfId="46"/>
    <tableColumn id="33" name="8" dataDxfId="45"/>
    <tableColumn id="34" name="9" dataDxfId="44">
      <calculatedColumnFormula>IMPORT[[#This Row],[C]]</calculatedColumnFormula>
    </tableColumn>
    <tableColumn id="35" name="10" dataDxfId="43">
      <calculatedColumnFormula>CONCATENATE(IMPORT[[#This Row],[6]]," ",IMPORT[[#This Row],[7]])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IMPORT_VAR" displayName="IMPORT_VAR" ref="AJ2:AK3" totalsRowShown="0">
  <autoFilter ref="AJ2:AK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C134" totalsRowShown="0" headerRowDxfId="42" dataDxfId="41">
  <autoFilter ref="A1:C134"/>
  <tableColumns count="3">
    <tableColumn id="1" name="NAMA" dataDxfId="40">
      <calculatedColumnFormula>INDEX(Table2[NAMA BARANG],MATCH(ROW()-1,Table2[//]))</calculatedColumnFormula>
    </tableColumn>
    <tableColumn id="2" name="CTN" dataDxfId="39">
      <calculatedColumnFormula>INDEX(Table2[TT],MATCH(ROW()-1,Table2[//]))</calculatedColumnFormula>
    </tableColumn>
    <tableColumn id="3" name="KET" dataDxfId="38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able3" displayName="Table3" ref="D1:F2238" totalsRowShown="0" headerRowDxfId="35" dataDxfId="34">
  <autoFilter ref="D1:F2238"/>
  <sortState ref="D2:F2307">
    <sortCondition descending="1" ref="E1:E2307"/>
  </sortState>
  <tableColumns count="3">
    <tableColumn id="1" name="NAMA" dataDxfId="33" totalsRowDxfId="32">
      <calculatedColumnFormula>INDEX(GLOBAL[NAMA BARANG],MATCH(A2,GLOBAL[ID]))</calculatedColumnFormula>
    </tableColumn>
    <tableColumn id="2" name="CTN" dataDxfId="31" totalsRowDxfId="30">
      <calculatedColumnFormula>INDEX(GLOBAL[TT],MATCH(A2,GLOBAL[ID]))</calculatedColumnFormula>
    </tableColumn>
    <tableColumn id="3" name="KET" dataDxfId="29" totalsRowDxfId="28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C4:H979" totalsRowShown="0" dataDxfId="27">
  <autoFilter ref="C4:H979"/>
  <tableColumns count="6">
    <tableColumn id="1" name="Seri" dataDxfId="26">
      <calculatedColumnFormula>INDEX(IMPORT[Seri],A5)</calculatedColumnFormula>
    </tableColumn>
    <tableColumn id="2" name="Jenis" dataDxfId="25">
      <calculatedColumnFormula>INDEX(IMPORT[Jenis],A5)</calculatedColumnFormula>
    </tableColumn>
    <tableColumn id="3" name="Qty/ C" dataDxfId="24">
      <calculatedColumnFormula>INDEX(IMPORT[Qty/ C],A5)</calculatedColumnFormula>
    </tableColumn>
    <tableColumn id="4" name="C" dataDxfId="23">
      <calculatedColumnFormula>INDEX(IMPORT[C],A5)</calculatedColumnFormula>
    </tableColumn>
    <tableColumn id="5" name="Catatan" dataDxfId="22">
      <calculatedColumnFormula>IF(INDEX(IMPORT[Catatan],A5)="","",INDEX(IMPORT[Catatan],A5))</calculatedColumnFormula>
    </tableColumn>
    <tableColumn id="6" name="Ket" dataDxfId="21">
      <calculatedColumnFormula>INDEX(IMPORT[Ket],A5)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0"/>
    <tableColumn id="2" name="SUPPLIER"/>
    <tableColumn id="3" name="FAKTUR"/>
    <tableColumn id="4" name="NO.NOTA"/>
    <tableColumn id="5" name="NO.SJ"/>
    <tableColumn id="6" name="TGL.NOTA" dataDxfId="19"/>
    <tableColumn id="7" name="B"/>
    <tableColumn id="8" name="NAMA BARANG"/>
    <tableColumn id="9" name="C"/>
    <tableColumn id="10" name="QTY"/>
    <tableColumn id="11" name="STN"/>
    <tableColumn id="12" name="HARGA SATUAN" dataDxfId="18"/>
    <tableColumn id="13" name="HARGA/ CTN" dataDxfId="17"/>
    <tableColumn id="14" name="QTY/ CTN"/>
    <tableColumn id="15" name="DISC 1" dataDxfId="16"/>
    <tableColumn id="16" name="DISC 2" dataDxfId="15"/>
    <tableColumn id="18" name="_1" dataDxfId="14"/>
    <tableColumn id="19" name="CONCAT" dataDxfId="13"/>
    <tableColumn id="17" name="//DB" dataDxfId="12"/>
    <tableColumn id="20" name="NB BM_C_QTY+F" dataDxfId="11"/>
    <tableColumn id="21" name="Column1" dataDxfId="10"/>
    <tableColumn id="22" name="NB BM" dataDxfId="9"/>
    <tableColumn id="23" name="Column2" dataDxfId="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3"/>
    <tableColumn id="2" name="KET" dataDxfId="2"/>
    <tableColumn id="3" name="TT"/>
    <tableColumn id="5" name="1"/>
    <tableColumn id="4" name="2"/>
    <tableColumn id="7" name="3"/>
    <tableColumn id="8" name="CONCAT" dataDxfId="1"/>
    <tableColumn id="10" name="Column2" dataDxfId="0"/>
    <tableColumn id="9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28"/>
  <sheetViews>
    <sheetView topLeftCell="A221" zoomScale="85" zoomScaleNormal="85" zoomScalePageLayoutView="55" workbookViewId="0">
      <selection activeCell="C3" sqref="C3:C528"/>
    </sheetView>
  </sheetViews>
  <sheetFormatPr defaultRowHeight="15" outlineLevelCol="4"/>
  <cols>
    <col min="1" max="2" width="5.28515625" style="9" customWidth="1"/>
    <col min="3" max="3" width="51" style="9" customWidth="1"/>
    <col min="4" max="4" width="5.28515625" style="16" customWidth="1"/>
    <col min="5" max="5" width="15" style="16" customWidth="1"/>
    <col min="6" max="6" width="11.71093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customWidth="1" outlineLevel="3" collapsed="1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7" width="16.140625" style="9" customWidth="1"/>
    <col min="28" max="28" width="34.5703125" style="9" customWidth="1"/>
    <col min="29" max="29" width="44.5703125" style="9" customWidth="1"/>
    <col min="30" max="30" width="42.7109375" style="9" customWidth="1"/>
    <col min="31" max="16384" width="9.140625" style="9"/>
  </cols>
  <sheetData>
    <row r="1" spans="1:33" s="10" customFormat="1" ht="17.25" customHeight="1">
      <c r="B1" s="66"/>
      <c r="D1" s="23"/>
      <c r="E1" s="23"/>
      <c r="F1" s="70"/>
      <c r="G1" s="23"/>
      <c r="H1" s="129"/>
      <c r="I1" s="129"/>
      <c r="J1" s="84"/>
      <c r="K1" s="82"/>
      <c r="L1" s="76"/>
      <c r="M1" s="129"/>
      <c r="N1" s="129"/>
      <c r="O1" s="129"/>
      <c r="P1" s="129"/>
      <c r="Q1" s="130"/>
      <c r="R1" s="129"/>
      <c r="S1" s="23"/>
      <c r="T1" s="23"/>
      <c r="Z1" s="75"/>
      <c r="AA1" s="75"/>
      <c r="AB1" s="80"/>
      <c r="AC1" s="71"/>
    </row>
    <row r="2" spans="1:33">
      <c r="A2" s="15" t="s">
        <v>0</v>
      </c>
      <c r="B2" s="15" t="s">
        <v>4392</v>
      </c>
      <c r="C2" s="1" t="s">
        <v>1992</v>
      </c>
      <c r="D2" s="2" t="s">
        <v>2</v>
      </c>
      <c r="E2" s="2" t="s">
        <v>3</v>
      </c>
      <c r="F2" s="2" t="s">
        <v>4919</v>
      </c>
      <c r="G2" s="16" t="s">
        <v>4</v>
      </c>
      <c r="H2" s="17" t="s">
        <v>1948</v>
      </c>
      <c r="I2" s="16" t="s">
        <v>1949</v>
      </c>
      <c r="J2" s="16" t="s">
        <v>5133</v>
      </c>
      <c r="K2" s="18" t="s">
        <v>5132</v>
      </c>
      <c r="L2" s="16" t="s">
        <v>1950</v>
      </c>
      <c r="M2" s="16" t="s">
        <v>1951</v>
      </c>
      <c r="N2" s="16" t="s">
        <v>1965</v>
      </c>
      <c r="O2" s="16" t="s">
        <v>1964</v>
      </c>
      <c r="P2" s="25" t="s">
        <v>1977</v>
      </c>
      <c r="Q2" s="16" t="s">
        <v>1976</v>
      </c>
      <c r="R2" s="16" t="s">
        <v>2593</v>
      </c>
      <c r="S2" s="16" t="s">
        <v>2594</v>
      </c>
      <c r="T2" s="9" t="s">
        <v>2595</v>
      </c>
      <c r="U2" s="9" t="s">
        <v>2596</v>
      </c>
      <c r="V2" s="9" t="s">
        <v>2597</v>
      </c>
      <c r="W2" s="9" t="s">
        <v>2598</v>
      </c>
      <c r="X2" s="9" t="s">
        <v>4913</v>
      </c>
      <c r="Y2" s="9" t="s">
        <v>5013</v>
      </c>
      <c r="Z2" s="9" t="s">
        <v>5014</v>
      </c>
      <c r="AA2" s="9" t="s">
        <v>5004</v>
      </c>
      <c r="AB2" s="9" t="s">
        <v>5080</v>
      </c>
      <c r="AC2" s="9" t="s">
        <v>4914</v>
      </c>
      <c r="AD2" s="9" t="s">
        <v>5048</v>
      </c>
      <c r="AE2" s="9" t="s">
        <v>5148</v>
      </c>
      <c r="AF2" s="9" t="s">
        <v>5157</v>
      </c>
      <c r="AG2" s="9" t="s">
        <v>5158</v>
      </c>
    </row>
    <row r="3" spans="1:33">
      <c r="A3" s="14">
        <f ca="1">IF(Table2[[#This Row],[TT]]&lt;1,"",(COUNT(INDIRECT("a"&amp;ROW(Table2[[#Headers],[//]])&amp;":a"&amp;ROW()-1))+1))</f>
        <v>1</v>
      </c>
      <c r="B3" s="14"/>
      <c r="C3" s="9" t="s">
        <v>6363</v>
      </c>
      <c r="D3" s="16">
        <v>2</v>
      </c>
      <c r="E3" s="16" t="s">
        <v>6003</v>
      </c>
      <c r="F3" s="17" t="str">
        <f>_xlfn.IFNA(Table2[[#This Row],[NB BM_C_QTY+F]],"")</f>
        <v/>
      </c>
      <c r="G3" s="24">
        <f>IF(Table2[[#This Row],[M5B]]="",Table2[[#This Row],[M5B_h]],SUM(Table2[[#This Row],[M5B_h]],Table2[[#This Row],[M5B]]))</f>
        <v>1</v>
      </c>
      <c r="H3" s="19"/>
      <c r="I3" s="83">
        <f>IF(Table2[[#This Row],[M1A]]="",0,Table2[[#This Row],[M1A]]-Table2[[#This Row],[AWAL]]-Table2[[#This Row],[M1MA]]-Table2[[#This Row],[M1KE]])</f>
        <v>0</v>
      </c>
      <c r="J3" s="83">
        <f>SUMIF(Table6[NB BM_C_QTY+F],Table2[[#This Row],[Column2]],Table6[C])</f>
        <v>0</v>
      </c>
      <c r="K3" s="83">
        <f>-1*SUMIF(Table5[CONCAT],Table2[[#This Row],[Column2]],Table5[3])</f>
        <v>0</v>
      </c>
      <c r="L3" s="19">
        <v>1</v>
      </c>
      <c r="M3" s="79">
        <f>IF(Table2[[#This Row],[M2A]]="","",SUM(Table2[[#This Row],[M2A]]-Table2[[#This Row],[M2B_h]]))</f>
        <v>-1</v>
      </c>
      <c r="O3" s="17" t="str">
        <f>IF(Table2[[#This Row],[M3A]]="","",SUM(Table2[[#This Row],[M3A]]-Table2[[#This Row],[M3B_h]]))</f>
        <v/>
      </c>
      <c r="Q3" s="17" t="str">
        <f>IF(Table2[[#This Row],[M4A]]="","",SUM(Table2[[#This Row],[M4A]]-Table2[[#This Row],[M4B_h]]))</f>
        <v/>
      </c>
      <c r="R3" s="17"/>
      <c r="S3" s="17" t="str">
        <f>IF(Table2[[#This Row],[M5A]]="","",SUM(Table2[[#This Row],[M5A]]-Table2[[#This Row],[M5B_h]]))</f>
        <v/>
      </c>
      <c r="T3" s="24">
        <f>SUM(Table2[[#This Row],[AWAL]],Table2[[#This Row],[M1KE]],Table2[[#This Row],[M1MA]],Table2[[#This Row],[M1B]])</f>
        <v>2</v>
      </c>
      <c r="U3" s="20">
        <f>SUM(Table2[[#This Row],[M2B]],Table2[[#This Row],[M2B_h]])</f>
        <v>1</v>
      </c>
      <c r="V3" s="20">
        <f>SUM(Table2[[#This Row],[M3B]],Table2[[#This Row],[M3B_h]])</f>
        <v>1</v>
      </c>
      <c r="W3" s="20">
        <f>SUM(Table2[[#This Row],[M4B]],Table2[[#This Row],[M4B_h]])</f>
        <v>1</v>
      </c>
      <c r="X3" s="20" t="str">
        <f t="shared" ref="X3:X66" si="0">"ARTO MORO"</f>
        <v>ARTO MORO</v>
      </c>
      <c r="Y3" s="20" t="e">
        <f>IF(Table2[[#This Row],[NB BM_C_QTY+F]]="",#REF!,INDEX([1]!db[QTY X],Table2[[#This Row],[NB BM_C_QTY+F]]))</f>
        <v>#REF!</v>
      </c>
      <c r="Z3" s="20" t="e">
        <f>IF(Table2[[#This Row],[NB BM_C_QTY+F]]="",#REF!,INDEX([1]!db[STN X],Table2[[#This Row],[NB BM_C_QTY+F]]))</f>
        <v>#REF!</v>
      </c>
      <c r="AA3" s="20" t="e">
        <f>INDEX([1]!db[SUPPLIER],Table2[[#This Row],[NB BM_C_QTY+F]],0)</f>
        <v>#VALUE!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asahanmeja873robot</v>
      </c>
      <c r="AC3" s="20" t="str">
        <f>Table2[[#This Row],[CONCAT]]&amp;LOWER(SUBSTITUTE(SUBSTITUTE(SUBSTITUTE(Table2[[#This Row],[KET]]&amp;"ARTO MORO"," ",""),")",""),"(",""))</f>
        <v>asahanmeja873robot84pcsartomoro</v>
      </c>
      <c r="AD3" s="20" t="str">
        <f>_xlfn.IFNA(MATCH(Table2[[#This Row],[Column2]],[1]!db[NB BM_C_QTY+F],0),"")</f>
        <v/>
      </c>
      <c r="AE3" s="20" t="s">
        <v>6080</v>
      </c>
      <c r="AF3" s="20">
        <v>84</v>
      </c>
      <c r="AG3" s="20" t="s">
        <v>5118</v>
      </c>
    </row>
    <row r="4" spans="1:33">
      <c r="A4" s="14" t="str">
        <f ca="1">IF(Table2[[#This Row],[TT]]&lt;1,"",(COUNT(INDIRECT("a"&amp;ROW(Table2[[#Headers],[//]])&amp;":a"&amp;ROW()-1))+1))</f>
        <v/>
      </c>
      <c r="B4" s="14">
        <v>1</v>
      </c>
      <c r="C4" s="11" t="s">
        <v>4875</v>
      </c>
      <c r="D4" s="16">
        <v>1</v>
      </c>
      <c r="E4" s="16" t="s">
        <v>2074</v>
      </c>
      <c r="F4" s="16">
        <f>_xlfn.IFNA(Table2[[#This Row],[NB BM_C_QTY+F]],"")</f>
        <v>298</v>
      </c>
      <c r="G4" s="24">
        <f>IF(Table2[[#This Row],[M5B]]="",Table2[[#This Row],[M5B_h]],SUM(Table2[[#This Row],[M5B_h]],Table2[[#This Row],[M5B]]))</f>
        <v>0</v>
      </c>
      <c r="H4" s="19"/>
      <c r="I4" s="83">
        <f>IF(Table2[[#This Row],[M1A]]="",0,Table2[[#This Row],[M1A]]-Table2[[#This Row],[AWAL]]-Table2[[#This Row],[M1MA]]-Table2[[#This Row],[M1KE]])</f>
        <v>0</v>
      </c>
      <c r="J4" s="83">
        <f>SUMIF(Table6[NB BM_C_QTY+F],Table2[[#This Row],[Column2]],Table6[C])</f>
        <v>0</v>
      </c>
      <c r="K4" s="83">
        <f>-1*SUMIF(Table5[CONCAT],Table2[[#This Row],[Column2]],Table5[3])</f>
        <v>0</v>
      </c>
      <c r="L4" s="18">
        <v>0</v>
      </c>
      <c r="M4" s="16">
        <f>IF(Table2[[#This Row],[M2A]]="","",SUM(Table2[[#This Row],[M2A]]-Table2[[#This Row],[M2B_h]]))</f>
        <v>-1</v>
      </c>
      <c r="O4" s="17" t="str">
        <f>IF(Table2[[#This Row],[M3A]]="","",SUM(Table2[[#This Row],[M3A]]-Table2[[#This Row],[M3B_h]]))</f>
        <v/>
      </c>
      <c r="Q4" s="17" t="str">
        <f>IF(Table2[[#This Row],[M4A]]="","",SUM(Table2[[#This Row],[M4A]]-Table2[[#This Row],[M4B_h]]))</f>
        <v/>
      </c>
      <c r="R4" s="17"/>
      <c r="S4" s="17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1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>
        <f>IF(Table2[[#This Row],[NB BM_C_QTY+F]]="",#REF!,INDEX([1]!db[QTY X],Table2[[#This Row],[NB BM_C_QTY+F]]))</f>
        <v>1440</v>
      </c>
      <c r="Z4" s="20" t="str">
        <f>IF(Table2[[#This Row],[NB BM_C_QTY+F]]="",#REF!,INDEX([1]!db[STN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4" s="20" t="str">
        <f>Table2[[#This Row],[CONCAT]]&amp;LOWER(SUBSTITUTE(SUBSTITUTE(SUBSTITUTE(Table2[[#This Row],[KET]]&amp;"ARTO MORO"," ",""),")",""),"(",""))</f>
        <v>binderclipjk20010grsartomoro</v>
      </c>
      <c r="AD4" s="20">
        <f>_xlfn.IFNA(MATCH(Table2[[#This Row],[Column2]],[1]!db[NB BM_C_QTY+F],0),"")</f>
        <v>298</v>
      </c>
      <c r="AE4" s="20" t="s">
        <v>6077</v>
      </c>
      <c r="AF4" s="20">
        <v>10</v>
      </c>
      <c r="AG4" s="20" t="s">
        <v>5153</v>
      </c>
    </row>
    <row r="5" spans="1:33">
      <c r="A5" s="14" t="str">
        <f ca="1">IF(Table2[[#This Row],[TT]]&lt;1,"",(COUNT(INDIRECT("a"&amp;ROW(Table2[[#Headers],[//]])&amp;":a"&amp;ROW()-1))+1))</f>
        <v/>
      </c>
      <c r="B5" s="14">
        <v>1</v>
      </c>
      <c r="C5" s="9" t="s">
        <v>4942</v>
      </c>
      <c r="D5" s="16">
        <v>0</v>
      </c>
      <c r="E5" s="16" t="s">
        <v>2071</v>
      </c>
      <c r="F5" s="16">
        <f>_xlfn.IFNA(Table2[[#This Row],[NB BM_C_QTY+F]],"")</f>
        <v>1502</v>
      </c>
      <c r="G5" s="24">
        <f>IF(Table2[[#This Row],[M5B]]="",Table2[[#This Row],[M5B_h]],SUM(Table2[[#This Row],[M5B_h]],Table2[[#This Row],[M5B]]))</f>
        <v>0</v>
      </c>
      <c r="H5" s="19">
        <v>1</v>
      </c>
      <c r="I5" s="83">
        <f>IF(Table2[[#This Row],[M1A]]="",0,Table2[[#This Row],[M1A]]-Table2[[#This Row],[AWAL]]-Table2[[#This Row],[M1MA]]-Table2[[#This Row],[M1KE]])</f>
        <v>1</v>
      </c>
      <c r="J5" s="83">
        <f>SUMIF(Table6[NB BM_C_QTY+F],Table2[[#This Row],[Column2]],Table6[C])</f>
        <v>0</v>
      </c>
      <c r="K5" s="83">
        <f>-1*SUMIF(Table5[CONCAT],Table2[[#This Row],[Column2]],Table5[3])</f>
        <v>0</v>
      </c>
      <c r="L5" s="19">
        <v>0</v>
      </c>
      <c r="M5" s="17">
        <f>IF(Table2[[#This Row],[M2A]]="","",SUM(Table2[[#This Row],[M2A]]-Table2[[#This Row],[M2B_h]]))</f>
        <v>-1</v>
      </c>
      <c r="O5" s="17" t="str">
        <f>IF(Table2[[#This Row],[M3A]]="","",SUM(Table2[[#This Row],[M3A]]-Table2[[#This Row],[M3B_h]]))</f>
        <v/>
      </c>
      <c r="Q5" s="17" t="str">
        <f>IF(Table2[[#This Row],[M4A]]="","",SUM(Table2[[#This Row],[M4A]]-Table2[[#This Row],[M4B_h]]))</f>
        <v/>
      </c>
      <c r="R5" s="17"/>
      <c r="S5" s="17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1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>
        <f>IF(Table2[[#This Row],[NB BM_C_QTY+F]]="",#REF!,INDEX([1]!db[QTY X],Table2[[#This Row],[NB BM_C_QTY+F]]))</f>
        <v>720</v>
      </c>
      <c r="Z5" s="20" t="str">
        <f>IF(Table2[[#This Row],[NB BM_C_QTY+F]]="",#REF!,INDEX([1]!db[STN X],Table2[[#This Row],[NB BM_C_QTY+F]]))</f>
        <v>PCS</v>
      </c>
      <c r="AA5" s="20" t="str">
        <f>INDEX([1]!db[SUPPLIER],Table2[[#This Row],[NB BM_C_QTY+F]],0)</f>
        <v>KENKO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5" s="20" t="str">
        <f>Table2[[#This Row],[CONCAT]]&amp;LOWER(SUBSTITUTE(SUBSTITUTE(SUBSTITUTE(Table2[[#This Row],[KET]]&amp;"ARTO MORO"," ",""),")",""),"(",""))</f>
        <v>binderclipkenko2605grsartomoro</v>
      </c>
      <c r="AD5" s="20">
        <f>_xlfn.IFNA(MATCH(Table2[[#This Row],[Column2]],[1]!db[NB BM_C_QTY+F],0),"")</f>
        <v>1502</v>
      </c>
      <c r="AE5" s="20" t="s">
        <v>6076</v>
      </c>
      <c r="AF5" s="20">
        <v>5</v>
      </c>
      <c r="AG5" s="20" t="s">
        <v>5153</v>
      </c>
    </row>
    <row r="6" spans="1:33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6148</v>
      </c>
      <c r="D6" s="16">
        <v>1</v>
      </c>
      <c r="E6" s="16" t="s">
        <v>2081</v>
      </c>
      <c r="F6" s="16" t="str">
        <f>_xlfn.IFNA(Table2[[#This Row],[NB BM_C_QTY+F]],"")</f>
        <v/>
      </c>
      <c r="G6" s="24">
        <f>IF(Table2[[#This Row],[M5B]]="",Table2[[#This Row],[M5B_h]],SUM(Table2[[#This Row],[M5B_h]],Table2[[#This Row],[M5B]]))</f>
        <v>0</v>
      </c>
      <c r="H6" s="19"/>
      <c r="I6" s="83">
        <f>IF(Table2[[#This Row],[M1A]]="",0,Table2[[#This Row],[M1A]]-Table2[[#This Row],[AWAL]]-Table2[[#This Row],[M1MA]]-Table2[[#This Row],[M1KE]])</f>
        <v>0</v>
      </c>
      <c r="J6" s="83">
        <f>SUMIF(Table6[NB BM_C_QTY+F],Table2[[#This Row],[Column2]],Table6[C])</f>
        <v>0</v>
      </c>
      <c r="K6" s="83">
        <f>-1*SUMIF(Table5[CONCAT],Table2[[#This Row],[Column2]],Table5[3])</f>
        <v>0</v>
      </c>
      <c r="L6" s="19">
        <v>0</v>
      </c>
      <c r="M6" s="15">
        <f>IF(Table2[[#This Row],[M2A]]="","",SUM(Table2[[#This Row],[M2A]]-Table2[[#This Row],[M2B_h]]))</f>
        <v>-1</v>
      </c>
      <c r="O6" s="17" t="str">
        <f>IF(Table2[[#This Row],[M3A]]="","",SUM(Table2[[#This Row],[M3A]]-Table2[[#This Row],[M3B_h]]))</f>
        <v/>
      </c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1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 t="shared" si="0"/>
        <v>ARTO MORO</v>
      </c>
      <c r="Y6" s="20" t="e">
        <f>IF(Table2[[#This Row],[NB BM_C_QTY+F]]="",#REF!,INDEX([1]!db[QTY X],Table2[[#This Row],[NB BM_C_QTY+F]]))</f>
        <v>#REF!</v>
      </c>
      <c r="Z6" s="20" t="e">
        <f>IF(Table2[[#This Row],[NB BM_C_QTY+F]]="",#REF!,INDEX([1]!db[STN X],Table2[[#This Row],[NB BM_C_QTY+F]]))</f>
        <v>#REF!</v>
      </c>
      <c r="AA6" s="20" t="e">
        <f>INDEX([1]!db[SUPPLIER],Table2[[#This Row],[NB BM_C_QTY+F]],0)</f>
        <v>#VALUE!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bpjk249</v>
      </c>
      <c r="AC6" s="20" t="str">
        <f>Table2[[#This Row],[CONCAT]]&amp;LOWER(SUBSTITUTE(SUBSTITUTE(SUBSTITUTE(Table2[[#This Row],[KET]]&amp;"ARTO MORO"," ",""),")",""),"(",""))</f>
        <v>bpjk249144lsnartomoro</v>
      </c>
      <c r="AD6" s="20" t="str">
        <f>_xlfn.IFNA(MATCH(Table2[[#This Row],[Column2]],[1]!db[NB BM_C_QTY+F],0),"")</f>
        <v/>
      </c>
      <c r="AE6" s="20" t="s">
        <v>6077</v>
      </c>
      <c r="AF6" s="20">
        <v>144</v>
      </c>
      <c r="AG6" s="20" t="s">
        <v>5116</v>
      </c>
    </row>
    <row r="7" spans="1:33">
      <c r="A7" s="14">
        <f ca="1">IF(Table2[[#This Row],[TT]]&lt;1,"",(COUNT(INDIRECT("a"&amp;ROW(Table2[[#Headers],[//]])&amp;":a"&amp;ROW()-1))+1))</f>
        <v>2</v>
      </c>
      <c r="B7" s="14">
        <v>1</v>
      </c>
      <c r="C7" s="9" t="s">
        <v>6150</v>
      </c>
      <c r="D7" s="16">
        <v>3</v>
      </c>
      <c r="E7" s="16" t="s">
        <v>2081</v>
      </c>
      <c r="F7" s="16" t="str">
        <f>_xlfn.IFNA(Table2[[#This Row],[NB BM_C_QTY+F]],"")</f>
        <v/>
      </c>
      <c r="G7" s="24">
        <f>IF(Table2[[#This Row],[M5B]]="",Table2[[#This Row],[M5B_h]],SUM(Table2[[#This Row],[M5B_h]],Table2[[#This Row],[M5B]]))</f>
        <v>2</v>
      </c>
      <c r="H7" s="19"/>
      <c r="I7" s="83">
        <f>IF(Table2[[#This Row],[M1A]]="",0,Table2[[#This Row],[M1A]]-Table2[[#This Row],[AWAL]]-Table2[[#This Row],[M1MA]]-Table2[[#This Row],[M1KE]])</f>
        <v>0</v>
      </c>
      <c r="J7" s="83">
        <f>SUMIF(Table6[NB BM_C_QTY+F],Table2[[#This Row],[Column2]],Table6[C])</f>
        <v>0</v>
      </c>
      <c r="K7" s="83">
        <f>-1*SUMIF(Table5[CONCAT],Table2[[#This Row],[Column2]],Table5[3])</f>
        <v>0</v>
      </c>
      <c r="L7" s="19">
        <v>2</v>
      </c>
      <c r="M7" s="15">
        <f>IF(Table2[[#This Row],[M2A]]="","",SUM(Table2[[#This Row],[M2A]]-Table2[[#This Row],[M2B_h]]))</f>
        <v>-1</v>
      </c>
      <c r="O7" s="17" t="str">
        <f>IF(Table2[[#This Row],[M3A]]="","",SUM(Table2[[#This Row],[M3A]]-Table2[[#This Row],[M3B_h]]))</f>
        <v/>
      </c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3</v>
      </c>
      <c r="U7" s="20">
        <f>SUM(Table2[[#This Row],[M2B]],Table2[[#This Row],[M2B_h]])</f>
        <v>2</v>
      </c>
      <c r="V7" s="20">
        <f>SUM(Table2[[#This Row],[M3B]],Table2[[#This Row],[M3B_h]])</f>
        <v>2</v>
      </c>
      <c r="W7" s="20">
        <f>SUM(Table2[[#This Row],[M4B]],Table2[[#This Row],[M4B_h]])</f>
        <v>2</v>
      </c>
      <c r="X7" s="20" t="str">
        <f t="shared" si="0"/>
        <v>ARTO MORO</v>
      </c>
      <c r="Y7" s="20" t="e">
        <f>IF(Table2[[#This Row],[NB BM_C_QTY+F]]="",#REF!,INDEX([1]!db[QTY X],Table2[[#This Row],[NB BM_C_QTY+F]]))</f>
        <v>#REF!</v>
      </c>
      <c r="Z7" s="20" t="e">
        <f>IF(Table2[[#This Row],[NB BM_C_QTY+F]]="",#REF!,INDEX([1]!db[STN X],Table2[[#This Row],[NB BM_C_QTY+F]]))</f>
        <v>#REF!</v>
      </c>
      <c r="AA7" s="20" t="e">
        <f>INDEX([1]!db[SUPPLIER],Table2[[#This Row],[NB BM_C_QTY+F]],0)</f>
        <v>#VALUE!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bpjk265hitam</v>
      </c>
      <c r="AC7" s="20" t="str">
        <f>Table2[[#This Row],[CONCAT]]&amp;LOWER(SUBSTITUTE(SUBSTITUTE(SUBSTITUTE(Table2[[#This Row],[KET]]&amp;"ARTO MORO"," ",""),")",""),"(",""))</f>
        <v>bpjk265hitam144lsnartomoro</v>
      </c>
      <c r="AD7" s="20" t="str">
        <f>_xlfn.IFNA(MATCH(Table2[[#This Row],[Column2]],[1]!db[NB BM_C_QTY+F],0),"")</f>
        <v/>
      </c>
      <c r="AE7" s="20" t="s">
        <v>6077</v>
      </c>
      <c r="AF7" s="20">
        <v>144</v>
      </c>
      <c r="AG7" s="20" t="s">
        <v>5116</v>
      </c>
    </row>
    <row r="8" spans="1:33">
      <c r="A8" s="9">
        <f ca="1">IF(Table2[[#This Row],[TT]]&lt;1,"",(COUNT(INDIRECT("a"&amp;ROW(Table2[[#Headers],[//]])&amp;":a"&amp;ROW()-1))+1))</f>
        <v>3</v>
      </c>
      <c r="B8" s="9">
        <v>1</v>
      </c>
      <c r="C8" s="9" t="s">
        <v>5021</v>
      </c>
      <c r="D8" s="16">
        <v>1</v>
      </c>
      <c r="E8" s="16" t="s">
        <v>2081</v>
      </c>
      <c r="F8" s="16">
        <f>_xlfn.IFNA(Table2[[#This Row],[NB BM_C_QTY+F]],"")</f>
        <v>131</v>
      </c>
      <c r="G8" s="24">
        <f>IF(Table2[[#This Row],[M5B]]="",Table2[[#This Row],[M5B_h]],SUM(Table2[[#This Row],[M5B_h]],Table2[[#This Row],[M5B]]))</f>
        <v>2</v>
      </c>
      <c r="H8" s="18"/>
      <c r="I8" s="83">
        <f>IF(Table2[[#This Row],[M1A]]="",0,Table2[[#This Row],[M1A]]-Table2[[#This Row],[AWAL]]-Table2[[#This Row],[M1MA]]-Table2[[#This Row],[M1KE]])</f>
        <v>0</v>
      </c>
      <c r="J8" s="83">
        <f>SUMIF(Table6[NB BM_C_QTY+F],Table2[[#This Row],[Column2]],Table6[C])</f>
        <v>0</v>
      </c>
      <c r="K8" s="83">
        <f>-1*SUMIF(Table5[CONCAT],Table2[[#This Row],[Column2]],Table5[3])</f>
        <v>0</v>
      </c>
      <c r="L8" s="18">
        <v>2</v>
      </c>
      <c r="M8" s="16">
        <f>IF(Table2[[#This Row],[M2A]]="","",SUM(Table2[[#This Row],[M2A]]-Table2[[#This Row],[M2B_h]]))</f>
        <v>1</v>
      </c>
      <c r="O8" s="16" t="str">
        <f>IF(Table2[[#This Row],[M3A]]="","",SUM(Table2[[#This Row],[M3A]]-Table2[[#This Row],[M3B_h]]))</f>
        <v/>
      </c>
      <c r="P8" s="9"/>
      <c r="Q8" s="16" t="str">
        <f>IF(Table2[[#This Row],[M4A]]="","",SUM(Table2[[#This Row],[M4A]]-Table2[[#This Row],[M4B_h]]))</f>
        <v/>
      </c>
      <c r="S8" s="16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1</v>
      </c>
      <c r="U8" s="20">
        <f>SUM(Table2[[#This Row],[M2B]],Table2[[#This Row],[M2B_h]])</f>
        <v>2</v>
      </c>
      <c r="V8" s="20">
        <f>SUM(Table2[[#This Row],[M3B]],Table2[[#This Row],[M3B_h]])</f>
        <v>2</v>
      </c>
      <c r="W8" s="20">
        <f>SUM(Table2[[#This Row],[M4B]],Table2[[#This Row],[M4B_h]])</f>
        <v>2</v>
      </c>
      <c r="X8" s="20" t="str">
        <f t="shared" si="0"/>
        <v>ARTO MORO</v>
      </c>
      <c r="Y8" s="20">
        <f>IF(Table2[[#This Row],[NB BM_C_QTY+F]]="",#REF!,INDEX([1]!db[QTY X],Table2[[#This Row],[NB BM_C_QTY+F]]))</f>
        <v>1728</v>
      </c>
      <c r="Z8" s="20" t="str">
        <f>IF(Table2[[#This Row],[NB BM_C_QTY+F]]="",#REF!,INDEX([1]!db[STN X],Table2[[#This Row],[NB BM_C_QTY+F]]))</f>
        <v>PCS</v>
      </c>
      <c r="AA8" s="20" t="str">
        <f>INDEX([1]!db[SUPPLIER],Table2[[#This Row],[NB BM_C_QTY+F]],0)</f>
        <v>ATALI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8" s="20" t="str">
        <f>Table2[[#This Row],[CONCAT]]&amp;LOWER(SUBSTITUTE(SUBSTITUTE(SUBSTITUTE(Table2[[#This Row],[KET]]&amp;"ARTO MORO"," ",""),")",""),"(",""))</f>
        <v>bpjkbp34912vokustranshitam144lsnartomoro</v>
      </c>
      <c r="AD8" s="20">
        <f>_xlfn.IFNA(MATCH(Table2[[#This Row],[Column2]],[1]!db[NB BM_C_QTY+F],0),"")</f>
        <v>131</v>
      </c>
      <c r="AE8" s="20" t="s">
        <v>6077</v>
      </c>
      <c r="AF8" s="20">
        <v>144</v>
      </c>
      <c r="AG8" s="20" t="s">
        <v>5116</v>
      </c>
    </row>
    <row r="9" spans="1:33">
      <c r="A9" s="14" t="str">
        <f ca="1">IF(Table2[[#This Row],[TT]]&lt;1,"",(COUNT(INDIRECT("a"&amp;ROW(Table2[[#Headers],[//]])&amp;":a"&amp;ROW()-1))+1))</f>
        <v/>
      </c>
      <c r="B9" s="14">
        <v>1</v>
      </c>
      <c r="C9" s="9" t="s">
        <v>4970</v>
      </c>
      <c r="D9" s="16">
        <v>3</v>
      </c>
      <c r="E9" s="16" t="s">
        <v>2081</v>
      </c>
      <c r="F9" s="16">
        <f>_xlfn.IFNA(Table2[[#This Row],[NB BM_C_QTY+F]],"")</f>
        <v>1615</v>
      </c>
      <c r="G9" s="24">
        <f>IF(Table2[[#This Row],[M5B]]="",Table2[[#This Row],[M5B_h]],SUM(Table2[[#This Row],[M5B_h]],Table2[[#This Row],[M5B]]))</f>
        <v>0</v>
      </c>
      <c r="H9" s="19"/>
      <c r="I9" s="83">
        <f>IF(Table2[[#This Row],[M1A]]="",0,Table2[[#This Row],[M1A]]-Table2[[#This Row],[AWAL]]-Table2[[#This Row],[M1MA]]-Table2[[#This Row],[M1KE]])</f>
        <v>0</v>
      </c>
      <c r="J9" s="83">
        <f>SUMIF(Table6[NB BM_C_QTY+F],Table2[[#This Row],[Column2]],Table6[C])</f>
        <v>0</v>
      </c>
      <c r="K9" s="83">
        <f>-1*SUMIF(Table5[CONCAT],Table2[[#This Row],[Column2]],Table5[3])</f>
        <v>0</v>
      </c>
      <c r="L9" s="19">
        <v>0</v>
      </c>
      <c r="M9" s="17">
        <f>IF(Table2[[#This Row],[M2A]]="","",SUM(Table2[[#This Row],[M2A]]-Table2[[#This Row],[M2B_h]]))</f>
        <v>-3</v>
      </c>
      <c r="O9" s="17" t="str">
        <f>IF(Table2[[#This Row],[M3A]]="","",SUM(Table2[[#This Row],[M3A]]-Table2[[#This Row],[M3B_h]]))</f>
        <v/>
      </c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3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 t="shared" si="0"/>
        <v>ARTO MORO</v>
      </c>
      <c r="Y9" s="20">
        <f>IF(Table2[[#This Row],[NB BM_C_QTY+F]]="",#REF!,INDEX([1]!db[QTY X],Table2[[#This Row],[NB BM_C_QTY+F]]))</f>
        <v>1728</v>
      </c>
      <c r="Z9" s="20" t="str">
        <f>IF(Table2[[#This Row],[NB BM_C_QTY+F]]="",#REF!,INDEX([1]!db[STN X],Table2[[#This Row],[NB BM_C_QTY+F]]))</f>
        <v>PCS</v>
      </c>
      <c r="AA9" s="20" t="str">
        <f>INDEX([1]!db[SUPPLIER],Table2[[#This Row],[NB BM_C_QTY+F]],0)</f>
        <v>KENKO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9" s="20" t="str">
        <f>Table2[[#This Row],[CONCAT]]&amp;LOWER(SUBSTITUTE(SUBSTITUTE(SUBSTITUTE(Table2[[#This Row],[KET]]&amp;"ARTO MORO"," ",""),")",""),"(",""))</f>
        <v>bpkenkoeasygelhitam144lsnartomoro</v>
      </c>
      <c r="AD9" s="20">
        <f>_xlfn.IFNA(MATCH(Table2[[#This Row],[Column2]],[1]!db[NB BM_C_QTY+F],0),"")</f>
        <v>1615</v>
      </c>
      <c r="AE9" s="20" t="s">
        <v>6076</v>
      </c>
      <c r="AF9" s="20">
        <v>144</v>
      </c>
      <c r="AG9" s="20" t="s">
        <v>5116</v>
      </c>
    </row>
    <row r="10" spans="1:33">
      <c r="A10" s="14" t="str">
        <f ca="1">IF(Table2[[#This Row],[TT]]&lt;1,"",(COUNT(INDIRECT("a"&amp;ROW(Table2[[#Headers],[//]])&amp;":a"&amp;ROW()-1))+1))</f>
        <v/>
      </c>
      <c r="B10" s="14">
        <v>1</v>
      </c>
      <c r="C10" s="9" t="s">
        <v>5097</v>
      </c>
      <c r="D10" s="16">
        <v>0</v>
      </c>
      <c r="E10" s="16" t="s">
        <v>2081</v>
      </c>
      <c r="F10" s="16">
        <f>_xlfn.IFNA(Table2[[#This Row],[NB BM_C_QTY+F]],"")</f>
        <v>1621</v>
      </c>
      <c r="G10" s="24">
        <f>IF(Table2[[#This Row],[M5B]]="",Table2[[#This Row],[M5B_h]],SUM(Table2[[#This Row],[M5B_h]],Table2[[#This Row],[M5B]]))</f>
        <v>0</v>
      </c>
      <c r="H10" s="19">
        <v>3</v>
      </c>
      <c r="I10" s="83">
        <f>IF(Table2[[#This Row],[M1A]]="",0,Table2[[#This Row],[M1A]]-Table2[[#This Row],[AWAL]]-Table2[[#This Row],[M1MA]]-Table2[[#This Row],[M1KE]])</f>
        <v>3</v>
      </c>
      <c r="J10" s="83">
        <f>SUMIF(Table6[NB BM_C_QTY+F],Table2[[#This Row],[Column2]],Table6[C])</f>
        <v>0</v>
      </c>
      <c r="K10" s="83">
        <f>-1*SUMIF(Table5[CONCAT],Table2[[#This Row],[Column2]],Table5[3])</f>
        <v>0</v>
      </c>
      <c r="L10" s="19">
        <v>0</v>
      </c>
      <c r="M10" s="17">
        <f>IF(Table2[[#This Row],[M2A]]="","",SUM(Table2[[#This Row],[M2A]]-Table2[[#This Row],[M2B_h]]))</f>
        <v>-3</v>
      </c>
      <c r="O10" s="17" t="str">
        <f>IF(Table2[[#This Row],[M3A]]="","",SUM(Table2[[#This Row],[M3A]]-Table2[[#This Row],[M3B_h]]))</f>
        <v/>
      </c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3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>
        <f>IF(Table2[[#This Row],[NB BM_C_QTY+F]]="",#REF!,INDEX([1]!db[QTY X],Table2[[#This Row],[NB BM_C_QTY+F]]))</f>
        <v>1728</v>
      </c>
      <c r="Z10" s="20" t="str">
        <f>IF(Table2[[#This Row],[NB BM_C_QTY+F]]="",#REF!,INDEX([1]!db[STN X],Table2[[#This Row],[NB BM_C_QTY+F]]))</f>
        <v>PCS</v>
      </c>
      <c r="AA10" s="20" t="str">
        <f>INDEX([1]!db[SUPPLIER],Table2[[#This Row],[NB BM_C_QTY+F]],0)</f>
        <v>KENKO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10" s="20" t="str">
        <f>Table2[[#This Row],[CONCAT]]&amp;LOWER(SUBSTITUTE(SUBSTITUTE(SUBSTITUTE(Table2[[#This Row],[KET]]&amp;"ARTO MORO"," ",""),")",""),"(",""))</f>
        <v>bpkenkohitech028mmhitam144lsnartomoro</v>
      </c>
      <c r="AD10" s="20">
        <f>_xlfn.IFNA(MATCH(Table2[[#This Row],[Column2]],[1]!db[NB BM_C_QTY+F],0),"")</f>
        <v>1621</v>
      </c>
      <c r="AE10" s="20" t="s">
        <v>6076</v>
      </c>
      <c r="AF10" s="20">
        <v>144</v>
      </c>
      <c r="AG10" s="20" t="s">
        <v>5116</v>
      </c>
    </row>
    <row r="11" spans="1:33">
      <c r="A11" s="14">
        <f ca="1">IF(Table2[[#This Row],[TT]]&lt;1,"",(COUNT(INDIRECT("a"&amp;ROW(Table2[[#Headers],[//]])&amp;":a"&amp;ROW()-1))+1))</f>
        <v>4</v>
      </c>
      <c r="B11" s="14">
        <v>1</v>
      </c>
      <c r="C11" s="9" t="s">
        <v>5094</v>
      </c>
      <c r="D11" s="16">
        <v>5</v>
      </c>
      <c r="E11" s="16" t="s">
        <v>2081</v>
      </c>
      <c r="F11" s="16">
        <f>_xlfn.IFNA(Table2[[#This Row],[NB BM_C_QTY+F]],"")</f>
        <v>1634</v>
      </c>
      <c r="G11" s="24">
        <f>IF(Table2[[#This Row],[M5B]]="",Table2[[#This Row],[M5B_h]],SUM(Table2[[#This Row],[M5B_h]],Table2[[#This Row],[M5B]]))</f>
        <v>4</v>
      </c>
      <c r="H11" s="19"/>
      <c r="I11" s="83">
        <f>IF(Table2[[#This Row],[M1A]]="",0,Table2[[#This Row],[M1A]]-Table2[[#This Row],[AWAL]]-Table2[[#This Row],[M1MA]]-Table2[[#This Row],[M1KE]])</f>
        <v>0</v>
      </c>
      <c r="J11" s="83">
        <f>SUMIF(Table6[NB BM_C_QTY+F],Table2[[#This Row],[Column2]],Table6[C])</f>
        <v>0</v>
      </c>
      <c r="K11" s="83">
        <f>-1*SUMIF(Table5[CONCAT],Table2[[#This Row],[Column2]],Table5[3])</f>
        <v>0</v>
      </c>
      <c r="L11" s="19">
        <v>4</v>
      </c>
      <c r="M11" s="16">
        <f>IF(Table2[[#This Row],[M2A]]="","",SUM(Table2[[#This Row],[M2A]]-Table2[[#This Row],[M2B_h]]))</f>
        <v>-1</v>
      </c>
      <c r="O11" s="17" t="str">
        <f>IF(Table2[[#This Row],[M3A]]="","",SUM(Table2[[#This Row],[M3A]]-Table2[[#This Row],[M3B_h]]))</f>
        <v/>
      </c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5</v>
      </c>
      <c r="U11" s="20">
        <f>SUM(Table2[[#This Row],[M2B]],Table2[[#This Row],[M2B_h]])</f>
        <v>4</v>
      </c>
      <c r="V11" s="20">
        <f>SUM(Table2[[#This Row],[M3B]],Table2[[#This Row],[M3B_h]])</f>
        <v>4</v>
      </c>
      <c r="W11" s="20">
        <f>SUM(Table2[[#This Row],[M4B]],Table2[[#This Row],[M4B_h]])</f>
        <v>4</v>
      </c>
      <c r="X11" s="20" t="str">
        <f t="shared" si="0"/>
        <v>ARTO MORO</v>
      </c>
      <c r="Y11" s="20">
        <f>IF(Table2[[#This Row],[NB BM_C_QTY+F]]="",#REF!,INDEX([1]!db[QTY X],Table2[[#This Row],[NB BM_C_QTY+F]]))</f>
        <v>1728</v>
      </c>
      <c r="Z11" s="20" t="str">
        <f>IF(Table2[[#This Row],[NB BM_C_QTY+F]]="",#REF!,INDEX([1]!db[STN X],Table2[[#This Row],[NB BM_C_QTY+F]]))</f>
        <v>PCS</v>
      </c>
      <c r="AA11" s="20" t="str">
        <f>INDEX([1]!db[SUPPLIER],Table2[[#This Row],[NB BM_C_QTY+F]],0)</f>
        <v>KENKO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11" s="20" t="str">
        <f>Table2[[#This Row],[CONCAT]]&amp;LOWER(SUBSTITUTE(SUBSTITUTE(SUBSTITUTE(Table2[[#This Row],[KET]]&amp;"ARTO MORO"," ",""),")",""),"(",""))</f>
        <v>bpkenkok1hitam144lsnartomoro</v>
      </c>
      <c r="AD11" s="20">
        <f>_xlfn.IFNA(MATCH(Table2[[#This Row],[Column2]],[1]!db[NB BM_C_QTY+F],0),"")</f>
        <v>1634</v>
      </c>
      <c r="AE11" s="20" t="s">
        <v>6076</v>
      </c>
      <c r="AF11" s="20">
        <v>144</v>
      </c>
      <c r="AG11" s="20" t="s">
        <v>5116</v>
      </c>
    </row>
    <row r="12" spans="1:33">
      <c r="A12" s="14">
        <f ca="1">IF(Table2[[#This Row],[TT]]&lt;1,"",(COUNT(INDIRECT("a"&amp;ROW(Table2[[#Headers],[//]])&amp;":a"&amp;ROW()-1))+1))</f>
        <v>5</v>
      </c>
      <c r="B12" s="14"/>
      <c r="C12" s="9" t="s">
        <v>6073</v>
      </c>
      <c r="D12" s="16">
        <v>1</v>
      </c>
      <c r="E12" s="16" t="s">
        <v>2157</v>
      </c>
      <c r="F12" s="16">
        <f>_xlfn.IFNA(Table2[[#This Row],[NB BM_C_QTY+F]],"")</f>
        <v>1038</v>
      </c>
      <c r="G12" s="24">
        <f>IF(Table2[[#This Row],[M5B]]="",Table2[[#This Row],[M5B_h]],SUM(Table2[[#This Row],[M5B_h]],Table2[[#This Row],[M5B]]))</f>
        <v>2</v>
      </c>
      <c r="H12" s="19"/>
      <c r="I12" s="83">
        <f>IF(Table2[[#This Row],[M1A]]="",0,Table2[[#This Row],[M1A]]-Table2[[#This Row],[AWAL]]-Table2[[#This Row],[M1MA]]-Table2[[#This Row],[M1KE]])</f>
        <v>0</v>
      </c>
      <c r="J12" s="83">
        <f>SUMIF(Table6[NB BM_C_QTY+F],Table2[[#This Row],[Column2]],Table6[C])</f>
        <v>0</v>
      </c>
      <c r="K12" s="83">
        <f>-1*SUMIF(Table5[CONCAT],Table2[[#This Row],[Column2]],Table5[3])</f>
        <v>0</v>
      </c>
      <c r="L12" s="19">
        <v>2</v>
      </c>
      <c r="M12" s="15">
        <f>IF(Table2[[#This Row],[M2A]]="","",SUM(Table2[[#This Row],[M2A]]-Table2[[#This Row],[M2B_h]]))</f>
        <v>1</v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1</v>
      </c>
      <c r="U12" s="20">
        <f>SUM(Table2[[#This Row],[M2B]],Table2[[#This Row],[M2B_h]])</f>
        <v>2</v>
      </c>
      <c r="V12" s="20">
        <f>SUM(Table2[[#This Row],[M3B]],Table2[[#This Row],[M3B_h]])</f>
        <v>2</v>
      </c>
      <c r="W12" s="20">
        <f>SUM(Table2[[#This Row],[M4B]],Table2[[#This Row],[M4B_h]])</f>
        <v>2</v>
      </c>
      <c r="X12" s="20" t="str">
        <f t="shared" si="0"/>
        <v>ARTO MORO</v>
      </c>
      <c r="Y12" s="20">
        <f>IF(Table2[[#This Row],[NB BM_C_QTY+F]]="",#REF!,INDEX([1]!db[QTY X],Table2[[#This Row],[NB BM_C_QTY+F]]))</f>
        <v>2304</v>
      </c>
      <c r="Z12" s="20" t="str">
        <f>IF(Table2[[#This Row],[NB BM_C_QTY+F]]="",#REF!,INDEX([1]!db[STN X],Table2[[#This Row],[NB BM_C_QTY+F]]))</f>
        <v>PCS</v>
      </c>
      <c r="AA12" s="20" t="str">
        <f>INDEX([1]!db[SUPPLIER],Table2[[#This Row],[NB BM_C_QTY+F]],0)</f>
        <v>SAMUDERA ANGKASA JAYA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bpvmikaeg225</v>
      </c>
      <c r="AC12" s="20" t="str">
        <f>Table2[[#This Row],[CONCAT]]&amp;LOWER(SUBSTITUTE(SUBSTITUTE(SUBSTITUTE(Table2[[#This Row],[KET]]&amp;"ARTO MORO"," ",""),")",""),"(",""))</f>
        <v>bpvmikaeg225192lsnartomoro</v>
      </c>
      <c r="AD12" s="20">
        <f>_xlfn.IFNA(MATCH(Table2[[#This Row],[Column2]],[1]!db[NB BM_C_QTY+F],0),"")</f>
        <v>1038</v>
      </c>
      <c r="AE12" s="20" t="s">
        <v>6080</v>
      </c>
      <c r="AF12" s="20">
        <v>192</v>
      </c>
      <c r="AG12" s="20" t="s">
        <v>5116</v>
      </c>
    </row>
    <row r="13" spans="1:33">
      <c r="A13" s="14" t="str">
        <f ca="1">IF(Table2[[#This Row],[TT]]&lt;1,"",(COUNT(INDIRECT("a"&amp;ROW(Table2[[#Headers],[//]])&amp;":a"&amp;ROW()-1))+1))</f>
        <v/>
      </c>
      <c r="B13" s="14">
        <v>1</v>
      </c>
      <c r="C13" s="9" t="s">
        <v>4921</v>
      </c>
      <c r="D13" s="16">
        <v>1</v>
      </c>
      <c r="E13" s="16" t="s">
        <v>2075</v>
      </c>
      <c r="F13" s="16">
        <f>_xlfn.IFNA(Table2[[#This Row],[NB BM_C_QTY+F]],"")</f>
        <v>595</v>
      </c>
      <c r="G13" s="24">
        <f>IF(Table2[[#This Row],[M5B]]="",Table2[[#This Row],[M5B_h]],SUM(Table2[[#This Row],[M5B_h]],Table2[[#This Row],[M5B]]))</f>
        <v>0</v>
      </c>
      <c r="H13" s="19"/>
      <c r="I13" s="83">
        <f>IF(Table2[[#This Row],[M1A]]="",0,Table2[[#This Row],[M1A]]-Table2[[#This Row],[AWAL]]-Table2[[#This Row],[M1MA]]-Table2[[#This Row],[M1KE]])</f>
        <v>0</v>
      </c>
      <c r="J13" s="83">
        <f>SUMIF(Table6[NB BM_C_QTY+F],Table2[[#This Row],[Column2]],Table6[C])</f>
        <v>0</v>
      </c>
      <c r="K13" s="83">
        <f>-1*SUMIF(Table5[CONCAT],Table2[[#This Row],[Column2]],Table5[3])</f>
        <v>0</v>
      </c>
      <c r="L13" s="19">
        <v>0</v>
      </c>
      <c r="M13" s="16">
        <f>IF(Table2[[#This Row],[M2A]]="","",SUM(Table2[[#This Row],[M2A]]-Table2[[#This Row],[M2B_h]]))</f>
        <v>-1</v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1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 t="shared" si="0"/>
        <v>ARTO MORO</v>
      </c>
      <c r="Y13" s="20">
        <f>IF(Table2[[#This Row],[NB BM_C_QTY+F]]="",#REF!,INDEX([1]!db[QTY X],Table2[[#This Row],[NB BM_C_QTY+F]]))</f>
        <v>120</v>
      </c>
      <c r="Z13" s="20" t="str">
        <f>IF(Table2[[#This Row],[NB BM_C_QTY+F]]="",#REF!,INDEX([1]!db[STN X],Table2[[#This Row],[NB BM_C_QTY+F]]))</f>
        <v>PCS</v>
      </c>
      <c r="AA13" s="20" t="str">
        <f>INDEX([1]!db[SUPPLIER],Table2[[#This Row],[NB BM_C_QTY+F]],0)</f>
        <v>KALINDO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3" s="20" t="str">
        <f>Table2[[#This Row],[CONCAT]]&amp;LOWER(SUBSTITUTE(SUBSTITUTE(SUBSTITUTE(Table2[[#This Row],[KET]]&amp;"ARTO MORO"," ",""),")",""),"(",""))</f>
        <v>calljkcc47co120pcsartomoro</v>
      </c>
      <c r="AD13" s="20">
        <f>_xlfn.IFNA(MATCH(Table2[[#This Row],[Column2]],[1]!db[NB BM_C_QTY+F],0),"")</f>
        <v>595</v>
      </c>
      <c r="AE13" s="20" t="s">
        <v>6078</v>
      </c>
      <c r="AF13" s="20">
        <v>120</v>
      </c>
      <c r="AG13" s="20" t="s">
        <v>5118</v>
      </c>
    </row>
    <row r="14" spans="1:33">
      <c r="A14" s="14" t="str">
        <f ca="1">IF(Table2[[#This Row],[TT]]&lt;1,"",(COUNT(INDIRECT("a"&amp;ROW(Table2[[#Headers],[//]])&amp;":a"&amp;ROW()-1))+1))</f>
        <v/>
      </c>
      <c r="B14" s="14">
        <v>1</v>
      </c>
      <c r="C14" s="9" t="s">
        <v>2042</v>
      </c>
      <c r="D14" s="16">
        <v>1</v>
      </c>
      <c r="E14" s="16" t="s">
        <v>2075</v>
      </c>
      <c r="F14" s="16">
        <f>_xlfn.IFNA(Table2[[#This Row],[NB BM_C_QTY+F]],"")</f>
        <v>611</v>
      </c>
      <c r="G14" s="24">
        <f>IF(Table2[[#This Row],[M5B]]="",Table2[[#This Row],[M5B_h]],SUM(Table2[[#This Row],[M5B_h]],Table2[[#This Row],[M5B]]))</f>
        <v>0</v>
      </c>
      <c r="H14" s="19"/>
      <c r="I14" s="83">
        <f>IF(Table2[[#This Row],[M1A]]="",0,Table2[[#This Row],[M1A]]-Table2[[#This Row],[AWAL]]-Table2[[#This Row],[M1MA]]-Table2[[#This Row],[M1KE]])</f>
        <v>0</v>
      </c>
      <c r="J14" s="83">
        <f>SUMIF(Table6[NB BM_C_QTY+F],Table2[[#This Row],[Column2]],Table6[C])</f>
        <v>0</v>
      </c>
      <c r="K14" s="83">
        <f>-1*SUMIF(Table5[CONCAT],Table2[[#This Row],[Column2]],Table5[3])</f>
        <v>0</v>
      </c>
      <c r="L14" s="19">
        <v>0</v>
      </c>
      <c r="M14" s="16">
        <f>IF(Table2[[#This Row],[M2A]]="","",SUM(Table2[[#This Row],[M2A]]-Table2[[#This Row],[M2B_h]]))</f>
        <v>-1</v>
      </c>
      <c r="O14" s="17" t="str">
        <f>IF(Table2[[#This Row],[M3A]]="","",SUM(Table2[[#This Row],[M3A]]-Table2[[#This Row],[M3B_h]]))</f>
        <v/>
      </c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1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 t="shared" si="0"/>
        <v>ARTO MORO</v>
      </c>
      <c r="Y14" s="20">
        <f>IF(Table2[[#This Row],[NB BM_C_QTY+F]]="",#REF!,INDEX([1]!db[QTY X],Table2[[#This Row],[NB BM_C_QTY+F]]))</f>
        <v>120</v>
      </c>
      <c r="Z14" s="20" t="str">
        <f>IF(Table2[[#This Row],[NB BM_C_QTY+F]]="",#REF!,INDEX([1]!db[STN X],Table2[[#This Row],[NB BM_C_QTY+F]]))</f>
        <v>PCS</v>
      </c>
      <c r="AA14" s="20" t="str">
        <f>INDEX([1]!db[SUPPLIER],Table2[[#This Row],[NB BM_C_QTY+F]],0)</f>
        <v>KALINDO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14" s="20" t="str">
        <f>Table2[[#This Row],[CONCAT]]&amp;LOWER(SUBSTITUTE(SUBSTITUTE(SUBSTITUTE(Table2[[#This Row],[KET]]&amp;"ARTO MORO"," ",""),")",""),"(",""))</f>
        <v>calljkcc8a120pcsartomoro</v>
      </c>
      <c r="AD14" s="20">
        <f>_xlfn.IFNA(MATCH(Table2[[#This Row],[Column2]],[1]!db[NB BM_C_QTY+F],0),"")</f>
        <v>611</v>
      </c>
      <c r="AE14" s="20" t="s">
        <v>6078</v>
      </c>
      <c r="AF14" s="20">
        <v>120</v>
      </c>
      <c r="AG14" s="20" t="s">
        <v>5118</v>
      </c>
    </row>
    <row r="15" spans="1:33">
      <c r="A15" s="9" t="str">
        <f ca="1">IF(Table2[[#This Row],[TT]]&lt;1,"",(COUNT(INDIRECT("a"&amp;ROW(Table2[[#Headers],[//]])&amp;":a"&amp;ROW()-1))+1))</f>
        <v/>
      </c>
      <c r="B15" s="9">
        <v>1</v>
      </c>
      <c r="C15" s="9" t="s">
        <v>2417</v>
      </c>
      <c r="D15" s="16">
        <v>5</v>
      </c>
      <c r="E15" s="16" t="s">
        <v>1989</v>
      </c>
      <c r="F15" s="16">
        <f>_xlfn.IFNA(Table2[[#This Row],[NB BM_C_QTY+F]],"")</f>
        <v>1600</v>
      </c>
      <c r="G15" s="24">
        <f>IF(Table2[[#This Row],[M5B]]="",Table2[[#This Row],[M5B_h]],SUM(Table2[[#This Row],[M5B_h]],Table2[[#This Row],[M5B]]))</f>
        <v>0</v>
      </c>
      <c r="H15" s="18">
        <v>4</v>
      </c>
      <c r="I15" s="83">
        <f>IF(Table2[[#This Row],[M1A]]="",0,Table2[[#This Row],[M1A]]-Table2[[#This Row],[AWAL]]-Table2[[#This Row],[M1MA]]-Table2[[#This Row],[M1KE]])</f>
        <v>-1</v>
      </c>
      <c r="J15" s="83">
        <f>SUMIF(Table6[NB BM_C_QTY+F],Table2[[#This Row],[Column2]],Table6[C])</f>
        <v>0</v>
      </c>
      <c r="K15" s="83">
        <f>-1*SUMIF(Table5[CONCAT],Table2[[#This Row],[Column2]],Table5[3])</f>
        <v>0</v>
      </c>
      <c r="L15" s="18">
        <v>0</v>
      </c>
      <c r="M15" s="16">
        <f>IF(Table2[[#This Row],[M2A]]="","",SUM(Table2[[#This Row],[M2A]]-Table2[[#This Row],[M2B_h]]))</f>
        <v>-4</v>
      </c>
      <c r="O15" s="16" t="str">
        <f>IF(Table2[[#This Row],[M3A]]="","",SUM(Table2[[#This Row],[M3A]]-Table2[[#This Row],[M3B_h]]))</f>
        <v/>
      </c>
      <c r="P15" s="9"/>
      <c r="Q15" s="16" t="str">
        <f>IF(Table2[[#This Row],[M4A]]="","",SUM(Table2[[#This Row],[M4A]]-Table2[[#This Row],[M4B_h]]))</f>
        <v/>
      </c>
      <c r="S15" s="16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4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 t="shared" si="0"/>
        <v>ARTO MORO</v>
      </c>
      <c r="Y15" s="20">
        <f>IF(Table2[[#This Row],[NB BM_C_QTY+F]]="",#REF!,INDEX([1]!db[QTY X],Table2[[#This Row],[NB BM_C_QTY+F]]))</f>
        <v>240</v>
      </c>
      <c r="Z15" s="20" t="str">
        <f>IF(Table2[[#This Row],[NB BM_C_QTY+F]]="",#REF!,INDEX([1]!db[STN X],Table2[[#This Row],[NB BM_C_QTY+F]]))</f>
        <v>PCS</v>
      </c>
      <c r="AA15" s="20" t="str">
        <f>INDEX([1]!db[SUPPLIER],Table2[[#This Row],[NB BM_C_QTY+F]],0)</f>
        <v>KENKO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5" s="20" t="str">
        <f>Table2[[#This Row],[CONCAT]]&amp;LOWER(SUBSTITUTE(SUBSTITUTE(SUBSTITUTE(Table2[[#This Row],[KET]]&amp;"ARTO MORO"," ",""),")",""),"(",""))</f>
        <v>cutterkenkol50020lsnartomoro</v>
      </c>
      <c r="AD15" s="20">
        <f>_xlfn.IFNA(MATCH(Table2[[#This Row],[Column2]],[1]!db[NB BM_C_QTY+F],0),"")</f>
        <v>1600</v>
      </c>
      <c r="AE15" s="20" t="s">
        <v>6076</v>
      </c>
      <c r="AF15" s="20">
        <v>20</v>
      </c>
      <c r="AG15" s="20" t="s">
        <v>5116</v>
      </c>
    </row>
    <row r="16" spans="1:33">
      <c r="A16" s="14">
        <f ca="1">IF(Table2[[#This Row],[TT]]&lt;1,"",(COUNT(INDIRECT("a"&amp;ROW(Table2[[#Headers],[//]])&amp;":a"&amp;ROW()-1))+1))</f>
        <v>6</v>
      </c>
      <c r="B16" s="14">
        <v>1</v>
      </c>
      <c r="C16" s="9" t="s">
        <v>6152</v>
      </c>
      <c r="D16" s="16">
        <v>6</v>
      </c>
      <c r="E16" s="16" t="s">
        <v>2013</v>
      </c>
      <c r="F16" s="16" t="str">
        <f>_xlfn.IFNA(Table2[[#This Row],[NB BM_C_QTY+F]],"")</f>
        <v/>
      </c>
      <c r="G16" s="24">
        <f>IF(Table2[[#This Row],[M5B]]="",Table2[[#This Row],[M5B_h]],SUM(Table2[[#This Row],[M5B_h]],Table2[[#This Row],[M5B]]))</f>
        <v>4</v>
      </c>
      <c r="H16" s="19"/>
      <c r="I16" s="83">
        <f>IF(Table2[[#This Row],[M1A]]="",0,Table2[[#This Row],[M1A]]-Table2[[#This Row],[AWAL]]-Table2[[#This Row],[M1MA]]-Table2[[#This Row],[M1KE]])</f>
        <v>0</v>
      </c>
      <c r="J16" s="83">
        <f>SUMIF(Table6[NB BM_C_QTY+F],Table2[[#This Row],[Column2]],Table6[C])</f>
        <v>0</v>
      </c>
      <c r="K16" s="83">
        <f>-1*SUMIF(Table5[CONCAT],Table2[[#This Row],[Column2]],Table5[3])</f>
        <v>0</v>
      </c>
      <c r="L16" s="19">
        <v>4</v>
      </c>
      <c r="M16" s="16">
        <f>IF(Table2[[#This Row],[M2A]]="","",SUM(Table2[[#This Row],[M2A]]-Table2[[#This Row],[M2B_h]]))</f>
        <v>-2</v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6</v>
      </c>
      <c r="U16" s="20">
        <f>SUM(Table2[[#This Row],[M2B]],Table2[[#This Row],[M2B_h]])</f>
        <v>4</v>
      </c>
      <c r="V16" s="20">
        <f>SUM(Table2[[#This Row],[M3B]],Table2[[#This Row],[M3B_h]])</f>
        <v>4</v>
      </c>
      <c r="W16" s="20">
        <f>SUM(Table2[[#This Row],[M4B]],Table2[[#This Row],[M4B_h]])</f>
        <v>4</v>
      </c>
      <c r="X16" s="20" t="str">
        <f t="shared" si="0"/>
        <v>ARTO MORO</v>
      </c>
      <c r="Y16" s="20" t="e">
        <f>IF(Table2[[#This Row],[NB BM_C_QTY+F]]="",#REF!,INDEX([1]!db[QTY X],Table2[[#This Row],[NB BM_C_QTY+F]]))</f>
        <v>#REF!</v>
      </c>
      <c r="Z16" s="20" t="e">
        <f>IF(Table2[[#This Row],[NB BM_C_QTY+F]]="",#REF!,INDEX([1]!db[STN X],Table2[[#This Row],[NB BM_C_QTY+F]]))</f>
        <v>#REF!</v>
      </c>
      <c r="AA16" s="20" t="e">
        <f>INDEX([1]!db[SUPPLIER],Table2[[#This Row],[NB BM_C_QTY+F]],0)</f>
        <v>#VALUE!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guntingkenkosc838</v>
      </c>
      <c r="AC16" s="20" t="str">
        <f>Table2[[#This Row],[CONCAT]]&amp;LOWER(SUBSTITUTE(SUBSTITUTE(SUBSTITUTE(Table2[[#This Row],[KET]]&amp;"ARTO MORO"," ",""),")",""),"(",""))</f>
        <v>guntingkenkosc83825lsnartomoro</v>
      </c>
      <c r="AD16" s="20" t="str">
        <f>_xlfn.IFNA(MATCH(Table2[[#This Row],[Column2]],[1]!db[NB BM_C_QTY+F],0),"")</f>
        <v/>
      </c>
      <c r="AE16" s="20" t="s">
        <v>6076</v>
      </c>
      <c r="AF16" s="20">
        <v>25</v>
      </c>
      <c r="AG16" s="20" t="s">
        <v>5116</v>
      </c>
    </row>
    <row r="17" spans="1:33">
      <c r="A17" s="14" t="str">
        <f ca="1">IF(Table2[[#This Row],[TT]]&lt;1,"",(COUNT(INDIRECT("a"&amp;ROW(Table2[[#Headers],[//]])&amp;":a"&amp;ROW()-1))+1))</f>
        <v/>
      </c>
      <c r="B17" s="14">
        <v>1</v>
      </c>
      <c r="C17" s="9" t="s">
        <v>3383</v>
      </c>
      <c r="D17" s="16">
        <v>1</v>
      </c>
      <c r="E17" s="16" t="s">
        <v>2007</v>
      </c>
      <c r="F17" s="16">
        <f>_xlfn.IFNA(Table2[[#This Row],[NB BM_C_QTY+F]],"")</f>
        <v>1759</v>
      </c>
      <c r="G17" s="24">
        <f>IF(Table2[[#This Row],[M5B]]="",Table2[[#This Row],[M5B_h]],SUM(Table2[[#This Row],[M5B_h]],Table2[[#This Row],[M5B]]))</f>
        <v>0</v>
      </c>
      <c r="H17" s="19"/>
      <c r="I17" s="83">
        <f>IF(Table2[[#This Row],[M1A]]="",0,Table2[[#This Row],[M1A]]-Table2[[#This Row],[AWAL]]-Table2[[#This Row],[M1MA]]-Table2[[#This Row],[M1KE]])</f>
        <v>0</v>
      </c>
      <c r="J17" s="83">
        <f>SUMIF(Table6[NB BM_C_QTY+F],Table2[[#This Row],[Column2]],Table6[C])</f>
        <v>0</v>
      </c>
      <c r="K17" s="83">
        <f>-1*SUMIF(Table5[CONCAT],Table2[[#This Row],[Column2]],Table5[3])</f>
        <v>0</v>
      </c>
      <c r="L17" s="19">
        <v>0</v>
      </c>
      <c r="M17" s="16">
        <f>IF(Table2[[#This Row],[M2A]]="","",SUM(Table2[[#This Row],[M2A]]-Table2[[#This Row],[M2B_h]]))</f>
        <v>-1</v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0</v>
      </c>
      <c r="V17" s="20">
        <f>SUM(Table2[[#This Row],[M3B]],Table2[[#This Row],[M3B_h]])</f>
        <v>0</v>
      </c>
      <c r="W17" s="20">
        <f>SUM(Table2[[#This Row],[M4B]],Table2[[#This Row],[M4B_h]])</f>
        <v>0</v>
      </c>
      <c r="X17" s="20" t="str">
        <f t="shared" si="0"/>
        <v>ARTO MORO</v>
      </c>
      <c r="Y17" s="20">
        <f>IF(Table2[[#This Row],[NB BM_C_QTY+F]]="",#REF!,INDEX([1]!db[QTY X],Table2[[#This Row],[NB BM_C_QTY+F]]))</f>
        <v>120</v>
      </c>
      <c r="Z17" s="20" t="str">
        <f>IF(Table2[[#This Row],[NB BM_C_QTY+F]]="",#REF!,INDEX([1]!db[STN X],Table2[[#This Row],[NB BM_C_QTY+F]]))</f>
        <v>PCS</v>
      </c>
      <c r="AA17" s="20" t="str">
        <f>INDEX([1]!db[SUPPLIER],Table2[[#This Row],[NB BM_C_QTY+F]],0)</f>
        <v>KENKO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7" s="20" t="str">
        <f>Table2[[#This Row],[CONCAT]]&amp;LOWER(SUBSTITUTE(SUBSTITUTE(SUBSTITUTE(Table2[[#This Row],[KET]]&amp;"ARTO MORO"," ",""),")",""),"(",""))</f>
        <v>guntingkenkosc848sg10lsnartomoro</v>
      </c>
      <c r="AD17" s="20">
        <f>_xlfn.IFNA(MATCH(Table2[[#This Row],[Column2]],[1]!db[NB BM_C_QTY+F],0),"")</f>
        <v>1759</v>
      </c>
      <c r="AE17" s="20" t="s">
        <v>6076</v>
      </c>
      <c r="AF17" s="20">
        <v>10</v>
      </c>
      <c r="AG17" s="20" t="s">
        <v>5116</v>
      </c>
    </row>
    <row r="18" spans="1:33">
      <c r="A18" s="14">
        <f ca="1">IF(Table2[[#This Row],[TT]]&lt;1,"",(COUNT(INDIRECT("a"&amp;ROW(Table2[[#Headers],[//]])&amp;":a"&amp;ROW()-1))+1))</f>
        <v>7</v>
      </c>
      <c r="B18" s="14">
        <v>1</v>
      </c>
      <c r="C18" s="9" t="s">
        <v>2014</v>
      </c>
      <c r="D18" s="16">
        <v>6</v>
      </c>
      <c r="E18" s="16" t="s">
        <v>2015</v>
      </c>
      <c r="F18" s="16">
        <f>_xlfn.IFNA(Table2[[#This Row],[NB BM_C_QTY+F]],"")</f>
        <v>1596</v>
      </c>
      <c r="G18" s="24">
        <f>IF(Table2[[#This Row],[M5B]]="",Table2[[#This Row],[M5B_h]],SUM(Table2[[#This Row],[M5B_h]],Table2[[#This Row],[M5B]]))</f>
        <v>7</v>
      </c>
      <c r="H18" s="18"/>
      <c r="I18" s="83">
        <f>IF(Table2[[#This Row],[M1A]]="",0,Table2[[#This Row],[M1A]]-Table2[[#This Row],[AWAL]]-Table2[[#This Row],[M1MA]]-Table2[[#This Row],[M1KE]])</f>
        <v>0</v>
      </c>
      <c r="J18" s="83">
        <f>SUMIF(Table6[NB BM_C_QTY+F],Table2[[#This Row],[Column2]],Table6[C])</f>
        <v>0</v>
      </c>
      <c r="K18" s="83">
        <f>-1*SUMIF(Table5[CONCAT],Table2[[#This Row],[Column2]],Table5[3])</f>
        <v>0</v>
      </c>
      <c r="L18" s="18">
        <v>7</v>
      </c>
      <c r="M18" s="16">
        <f>IF(Table2[[#This Row],[M2A]]="","",SUM(Table2[[#This Row],[M2A]]-Table2[[#This Row],[M2B_h]]))</f>
        <v>1</v>
      </c>
      <c r="O18" s="17" t="str">
        <f>IF(Table2[[#This Row],[M3A]]="","",SUM(Table2[[#This Row],[M3A]]-Table2[[#This Row],[M3B_h]]))</f>
        <v/>
      </c>
      <c r="P18" s="9"/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6</v>
      </c>
      <c r="U18" s="20">
        <f>SUM(Table2[[#This Row],[M2B]],Table2[[#This Row],[M2B_h]])</f>
        <v>7</v>
      </c>
      <c r="V18" s="20">
        <f>SUM(Table2[[#This Row],[M3B]],Table2[[#This Row],[M3B_h]])</f>
        <v>7</v>
      </c>
      <c r="W18" s="20">
        <f>SUM(Table2[[#This Row],[M4B]],Table2[[#This Row],[M4B_h]])</f>
        <v>7</v>
      </c>
      <c r="X18" s="20" t="str">
        <f t="shared" si="0"/>
        <v>ARTO MORO</v>
      </c>
      <c r="Y18" s="20">
        <f>IF(Table2[[#This Row],[NB BM_C_QTY+F]]="",#REF!,INDEX([1]!db[QTY X],Table2[[#This Row],[NB BM_C_QTY+F]]))</f>
        <v>1440</v>
      </c>
      <c r="Z18" s="20" t="str">
        <f>IF(Table2[[#This Row],[NB BM_C_QTY+F]]="",#REF!,INDEX([1]!db[STN X],Table2[[#This Row],[NB BM_C_QTY+F]]))</f>
        <v>PCS</v>
      </c>
      <c r="AA18" s="20" t="str">
        <f>INDEX([1]!db[SUPPLIER],Table2[[#This Row],[NB BM_C_QTY+F]],0)</f>
        <v>KENKO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8" s="20" t="str">
        <f>Table2[[#This Row],[CONCAT]]&amp;LOWER(SUBSTITUTE(SUBSTITUTE(SUBSTITUTE(Table2[[#This Row],[KET]]&amp;"ARTO MORO"," ",""),")",""),"(",""))</f>
        <v>isicutterkenkoa100kecil120lsnartomoro</v>
      </c>
      <c r="AD18" s="20">
        <f>_xlfn.IFNA(MATCH(Table2[[#This Row],[Column2]],[1]!db[NB BM_C_QTY+F],0),"")</f>
        <v>1596</v>
      </c>
      <c r="AE18" s="20" t="s">
        <v>6076</v>
      </c>
      <c r="AF18" s="20">
        <v>120</v>
      </c>
      <c r="AG18" s="20" t="s">
        <v>5116</v>
      </c>
    </row>
    <row r="19" spans="1:33">
      <c r="A19" s="14" t="str">
        <f ca="1">IF(Table2[[#This Row],[TT]]&lt;1,"",(COUNT(INDIRECT("a"&amp;ROW(Table2[[#Headers],[//]])&amp;":a"&amp;ROW()-1))+1))</f>
        <v/>
      </c>
      <c r="B19" s="14"/>
      <c r="C19" s="9" t="s">
        <v>2103</v>
      </c>
      <c r="D19" s="16">
        <v>8</v>
      </c>
      <c r="E19" s="16" t="s">
        <v>4369</v>
      </c>
      <c r="F19" s="16">
        <f>_xlfn.IFNA(Table2[[#This Row],[NB BM_C_QTY+F]],"")</f>
        <v>1431</v>
      </c>
      <c r="G19" s="24">
        <f>IF(Table2[[#This Row],[M5B]]="",Table2[[#This Row],[M5B_h]],SUM(Table2[[#This Row],[M5B_h]],Table2[[#This Row],[M5B]]))</f>
        <v>0</v>
      </c>
      <c r="H19" s="19">
        <v>3</v>
      </c>
      <c r="I19" s="83">
        <f>IF(Table2[[#This Row],[M1A]]="",0,Table2[[#This Row],[M1A]]-Table2[[#This Row],[AWAL]]-Table2[[#This Row],[M1MA]]-Table2[[#This Row],[M1KE]])</f>
        <v>-5</v>
      </c>
      <c r="J19" s="83">
        <f>SUMIF(Table6[NB BM_C_QTY+F],Table2[[#This Row],[Column2]],Table6[C])</f>
        <v>0</v>
      </c>
      <c r="K19" s="83">
        <f>-1*SUMIF(Table5[CONCAT],Table2[[#This Row],[Column2]],Table5[3])</f>
        <v>0</v>
      </c>
      <c r="L19" s="19">
        <v>0</v>
      </c>
      <c r="M19" s="15">
        <f>IF(Table2[[#This Row],[M2A]]="","",SUM(Table2[[#This Row],[M2A]]-Table2[[#This Row],[M2B_h]]))</f>
        <v>-3</v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3</v>
      </c>
      <c r="U19" s="20">
        <f>SUM(Table2[[#This Row],[M2B]],Table2[[#This Row],[M2B_h]])</f>
        <v>0</v>
      </c>
      <c r="V19" s="20">
        <f>SUM(Table2[[#This Row],[M3B]],Table2[[#This Row],[M3B_h]])</f>
        <v>0</v>
      </c>
      <c r="W19" s="20">
        <f>SUM(Table2[[#This Row],[M4B]],Table2[[#This Row],[M4B_h]])</f>
        <v>0</v>
      </c>
      <c r="X19" s="20" t="str">
        <f t="shared" si="0"/>
        <v>ARTO MORO</v>
      </c>
      <c r="Y19" s="20">
        <f>IF(Table2[[#This Row],[NB BM_C_QTY+F]]="",#REF!,INDEX([1]!db[QTY X],Table2[[#This Row],[NB BM_C_QTY+F]]))</f>
        <v>100</v>
      </c>
      <c r="Z19" s="20" t="str">
        <f>IF(Table2[[#This Row],[NB BM_C_QTY+F]]="",#REF!,INDEX([1]!db[STN X],Table2[[#This Row],[NB BM_C_QTY+F]]))</f>
        <v>PAK</v>
      </c>
      <c r="AA19" s="20" t="str">
        <f>INDEX([1]!db[SUPPLIER],Table2[[#This Row],[NB BM_C_QTY+F]],0)</f>
        <v>LAYS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19" s="20" t="str">
        <f>Table2[[#This Row],[CONCAT]]&amp;LOWER(SUBSTITUTE(SUBSTITUTE(SUBSTITUTE(Table2[[#This Row],[KET]]&amp;"ARTO MORO"," ",""),")",""),"(",""))</f>
        <v>isigwno10100pakartomoro</v>
      </c>
      <c r="AD19" s="20">
        <f>_xlfn.IFNA(MATCH(Table2[[#This Row],[Column2]],[1]!db[NB BM_C_QTY+F],0),"")</f>
        <v>1431</v>
      </c>
      <c r="AE19" s="20" t="s">
        <v>6082</v>
      </c>
      <c r="AF19" s="20">
        <v>100</v>
      </c>
      <c r="AG19" s="20" t="s">
        <v>5117</v>
      </c>
    </row>
    <row r="20" spans="1:33">
      <c r="A20" s="14">
        <f ca="1">IF(Table2[[#This Row],[TT]]&lt;1,"",(COUNT(INDIRECT("a"&amp;ROW(Table2[[#Headers],[//]])&amp;":a"&amp;ROW()-1))+1))</f>
        <v>8</v>
      </c>
      <c r="B20" s="14"/>
      <c r="C20" s="9" t="s">
        <v>7258</v>
      </c>
      <c r="D20" s="16">
        <v>31</v>
      </c>
      <c r="E20" s="16" t="s">
        <v>3539</v>
      </c>
      <c r="F20" s="17" t="str">
        <f>_xlfn.IFNA(Table2[[#This Row],[NB BM_C_QTY+F]],"")</f>
        <v/>
      </c>
      <c r="G20" s="24">
        <f>IF(Table2[[#This Row],[M5B]]="",Table2[[#This Row],[M5B_h]],SUM(Table2[[#This Row],[M5B_h]],Table2[[#This Row],[M5B]]))</f>
        <v>29</v>
      </c>
      <c r="H20" s="19"/>
      <c r="I20" s="83">
        <f>IF(Table2[[#This Row],[M1A]]="",0,Table2[[#This Row],[M1A]]-Table2[[#This Row],[AWAL]]-Table2[[#This Row],[M1MA]]-Table2[[#This Row],[M1KE]])</f>
        <v>0</v>
      </c>
      <c r="J20" s="83">
        <f>SUMIF(Table6[NB BM_C_QTY+F],Table2[[#This Row],[Column2]],Table6[C])</f>
        <v>0</v>
      </c>
      <c r="K20" s="83">
        <f>-1*SUMIF(Table5[CONCAT],Table2[[#This Row],[Column2]],Table5[3])</f>
        <v>0</v>
      </c>
      <c r="L20" s="19">
        <v>29</v>
      </c>
      <c r="M20" s="79">
        <f>IF(Table2[[#This Row],[M2A]]="","",SUM(Table2[[#This Row],[M2A]]-Table2[[#This Row],[M2B_h]]))</f>
        <v>-2</v>
      </c>
      <c r="O20" s="17" t="str">
        <f>IF(Table2[[#This Row],[M3A]]="","",SUM(Table2[[#This Row],[M3A]]-Table2[[#This Row],[M3B_h]]))</f>
        <v/>
      </c>
      <c r="P20" s="25"/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31</v>
      </c>
      <c r="U20" s="20">
        <f>SUM(Table2[[#This Row],[M2B]],Table2[[#This Row],[M2B_h]])</f>
        <v>29</v>
      </c>
      <c r="V20" s="20">
        <f>SUM(Table2[[#This Row],[M3B]],Table2[[#This Row],[M3B_h]])</f>
        <v>29</v>
      </c>
      <c r="W20" s="20">
        <f>SUM(Table2[[#This Row],[M4B]],Table2[[#This Row],[M4B_h]])</f>
        <v>29</v>
      </c>
      <c r="X20" s="20" t="str">
        <f t="shared" si="0"/>
        <v>ARTO MORO</v>
      </c>
      <c r="Y20" s="20" t="e">
        <f>IF(Table2[[#This Row],[NB BM_C_QTY+F]]="",#REF!,INDEX([1]!db[QTY X],Table2[[#This Row],[NB BM_C_QTY+F]]))</f>
        <v>#REF!</v>
      </c>
      <c r="Z20" s="20" t="e">
        <f>IF(Table2[[#This Row],[NB BM_C_QTY+F]]="",#REF!,INDEX([1]!db[STN X],Table2[[#This Row],[NB BM_C_QTY+F]]))</f>
        <v>#REF!</v>
      </c>
      <c r="AA20" s="20" t="e">
        <f>INDEX([1]!db[SUPPLIER],Table2[[#This Row],[NB BM_C_QTY+F]],0)</f>
        <v>#VALUE!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kartustockfoliohj21k8</v>
      </c>
      <c r="AC20" s="20" t="str">
        <f>Table2[[#This Row],[CONCAT]]&amp;LOWER(SUBSTITUTE(SUBSTITUTE(SUBSTITUTE(Table2[[#This Row],[KET]]&amp;"ARTO MORO"," ",""),")",""),"(",""))</f>
        <v>kartustockfoliohj21k810pakartomoro</v>
      </c>
      <c r="AD20" s="20" t="str">
        <f>_xlfn.IFNA(MATCH(Table2[[#This Row],[Column2]],[1]!db[NB BM_C_QTY+F],0),"")</f>
        <v/>
      </c>
      <c r="AE20" s="20" t="s">
        <v>6079</v>
      </c>
      <c r="AF20" s="20">
        <v>10</v>
      </c>
      <c r="AG20" s="20" t="s">
        <v>5117</v>
      </c>
    </row>
    <row r="21" spans="1:33">
      <c r="A21" s="14">
        <f ca="1">IF(Table2[[#This Row],[TT]]&lt;1,"",(COUNT(INDIRECT("a"&amp;ROW(Table2[[#Headers],[//]])&amp;":a"&amp;ROW()-1))+1))</f>
        <v>9</v>
      </c>
      <c r="B21" s="14"/>
      <c r="C21" s="9" t="s">
        <v>3538</v>
      </c>
      <c r="D21" s="16">
        <v>5</v>
      </c>
      <c r="E21" s="16" t="s">
        <v>3539</v>
      </c>
      <c r="F21" s="17" t="str">
        <f>_xlfn.IFNA(Table2[[#This Row],[NB BM_C_QTY+F]],"")</f>
        <v/>
      </c>
      <c r="G21" s="24">
        <f>IF(Table2[[#This Row],[M5B]]="",Table2[[#This Row],[M5B_h]],SUM(Table2[[#This Row],[M5B_h]],Table2[[#This Row],[M5B]]))</f>
        <v>3</v>
      </c>
      <c r="H21" s="19"/>
      <c r="I21" s="83">
        <f>IF(Table2[[#This Row],[M1A]]="",0,Table2[[#This Row],[M1A]]-Table2[[#This Row],[AWAL]]-Table2[[#This Row],[M1MA]]-Table2[[#This Row],[M1KE]])</f>
        <v>0</v>
      </c>
      <c r="J21" s="83">
        <f>SUMIF(Table6[NB BM_C_QTY+F],Table2[[#This Row],[Column2]],Table6[C])</f>
        <v>0</v>
      </c>
      <c r="K21" s="83">
        <f>-1*SUMIF(Table5[CONCAT],Table2[[#This Row],[Column2]],Table5[3])</f>
        <v>0</v>
      </c>
      <c r="L21" s="19">
        <v>3</v>
      </c>
      <c r="M21" s="79">
        <f>IF(Table2[[#This Row],[M2A]]="","",SUM(Table2[[#This Row],[M2A]]-Table2[[#This Row],[M2B_h]]))</f>
        <v>-2</v>
      </c>
      <c r="O21" s="17" t="str">
        <f>IF(Table2[[#This Row],[M3A]]="","",SUM(Table2[[#This Row],[M3A]]-Table2[[#This Row],[M3B_h]]))</f>
        <v/>
      </c>
      <c r="P21" s="25"/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5</v>
      </c>
      <c r="U21" s="20">
        <f>SUM(Table2[[#This Row],[M2B]],Table2[[#This Row],[M2B_h]])</f>
        <v>3</v>
      </c>
      <c r="V21" s="20">
        <f>SUM(Table2[[#This Row],[M3B]],Table2[[#This Row],[M3B_h]])</f>
        <v>3</v>
      </c>
      <c r="W21" s="20">
        <f>SUM(Table2[[#This Row],[M4B]],Table2[[#This Row],[M4B_h]])</f>
        <v>3</v>
      </c>
      <c r="X21" s="20" t="str">
        <f t="shared" si="0"/>
        <v>ARTO MORO</v>
      </c>
      <c r="Y21" s="20" t="e">
        <f>IF(Table2[[#This Row],[NB BM_C_QTY+F]]="",#REF!,INDEX([1]!db[QTY X],Table2[[#This Row],[NB BM_C_QTY+F]]))</f>
        <v>#REF!</v>
      </c>
      <c r="Z21" s="20" t="e">
        <f>IF(Table2[[#This Row],[NB BM_C_QTY+F]]="",#REF!,INDEX([1]!db[STN X],Table2[[#This Row],[NB BM_C_QTY+F]]))</f>
        <v>#REF!</v>
      </c>
      <c r="AA21" s="20" t="e">
        <f>INDEX([1]!db[SUPPLIER],Table2[[#This Row],[NB BM_C_QTY+F]],0)</f>
        <v>#VALUE!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21" s="20" t="str">
        <f>Table2[[#This Row],[CONCAT]]&amp;LOWER(SUBSTITUTE(SUBSTITUTE(SUBSTITUTE(Table2[[#This Row],[KET]]&amp;"ARTO MORO"," ",""),")",""),"(",""))</f>
        <v>kartustockfoliop10pakartomoro</v>
      </c>
      <c r="AD21" s="20" t="str">
        <f>_xlfn.IFNA(MATCH(Table2[[#This Row],[Column2]],[1]!db[NB BM_C_QTY+F],0),"")</f>
        <v/>
      </c>
      <c r="AE21" s="20" t="s">
        <v>6079</v>
      </c>
      <c r="AF21" s="20">
        <v>10</v>
      </c>
      <c r="AG21" s="20" t="s">
        <v>5117</v>
      </c>
    </row>
    <row r="22" spans="1:33">
      <c r="A22" s="14">
        <f ca="1">IF(Table2[[#This Row],[TT]]&lt;1,"",(COUNT(INDIRECT("a"&amp;ROW(Table2[[#Headers],[//]])&amp;":a"&amp;ROW()-1))+1))</f>
        <v>10</v>
      </c>
      <c r="B22" s="14"/>
      <c r="C22" s="9" t="s">
        <v>6124</v>
      </c>
      <c r="D22" s="16">
        <v>6</v>
      </c>
      <c r="E22" s="16" t="s">
        <v>2140</v>
      </c>
      <c r="F22" s="17" t="str">
        <f>_xlfn.IFNA(Table2[[#This Row],[NB BM_C_QTY+F]],"")</f>
        <v/>
      </c>
      <c r="G22" s="24">
        <f>IF(Table2[[#This Row],[M5B]]="",Table2[[#This Row],[M5B_h]],SUM(Table2[[#This Row],[M5B_h]],Table2[[#This Row],[M5B]]))</f>
        <v>5</v>
      </c>
      <c r="H22" s="19"/>
      <c r="I22" s="83">
        <f>IF(Table2[[#This Row],[M1A]]="",0,Table2[[#This Row],[M1A]]-Table2[[#This Row],[AWAL]]-Table2[[#This Row],[M1MA]]-Table2[[#This Row],[M1KE]])</f>
        <v>0</v>
      </c>
      <c r="J22" s="83">
        <f>SUMIF(Table6[NB BM_C_QTY+F],Table2[[#This Row],[Column2]],Table6[C])</f>
        <v>0</v>
      </c>
      <c r="K22" s="83">
        <f>-1*SUMIF(Table5[CONCAT],Table2[[#This Row],[Column2]],Table5[3])</f>
        <v>0</v>
      </c>
      <c r="L22" s="19">
        <v>5</v>
      </c>
      <c r="M22" s="79">
        <f>IF(Table2[[#This Row],[M2A]]="","",SUM(Table2[[#This Row],[M2A]]-Table2[[#This Row],[M2B_h]]))</f>
        <v>-1</v>
      </c>
      <c r="O22" s="17" t="str">
        <f>IF(Table2[[#This Row],[M3A]]="","",SUM(Table2[[#This Row],[M3A]]-Table2[[#This Row],[M3B_h]]))</f>
        <v/>
      </c>
      <c r="P22" s="25"/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6</v>
      </c>
      <c r="U22" s="20">
        <f>SUM(Table2[[#This Row],[M2B]],Table2[[#This Row],[M2B_h]])</f>
        <v>5</v>
      </c>
      <c r="V22" s="20">
        <f>SUM(Table2[[#This Row],[M3B]],Table2[[#This Row],[M3B_h]])</f>
        <v>5</v>
      </c>
      <c r="W22" s="20">
        <f>SUM(Table2[[#This Row],[M4B]],Table2[[#This Row],[M4B_h]])</f>
        <v>5</v>
      </c>
      <c r="X22" s="20" t="str">
        <f t="shared" si="0"/>
        <v>ARTO MORO</v>
      </c>
      <c r="Y22" s="20" t="e">
        <f>IF(Table2[[#This Row],[NB BM_C_QTY+F]]="",#REF!,INDEX([1]!db[QTY X],Table2[[#This Row],[NB BM_C_QTY+F]]))</f>
        <v>#REF!</v>
      </c>
      <c r="Z22" s="20" t="e">
        <f>IF(Table2[[#This Row],[NB BM_C_QTY+F]]="",#REF!,INDEX([1]!db[STN X],Table2[[#This Row],[NB BM_C_QTY+F]]))</f>
        <v>#REF!</v>
      </c>
      <c r="AA22" s="20" t="e">
        <f>INDEX([1]!db[SUPPLIER],Table2[[#This Row],[NB BM_C_QTY+F]],0)</f>
        <v>#VALUE!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kartustockkwartop</v>
      </c>
      <c r="AC22" s="20" t="str">
        <f>Table2[[#This Row],[CONCAT]]&amp;LOWER(SUBSTITUTE(SUBSTITUTE(SUBSTITUTE(Table2[[#This Row],[KET]]&amp;"ARTO MORO"," ",""),")",""),"(",""))</f>
        <v>kartustockkwartop20pakartomoro</v>
      </c>
      <c r="AD22" s="20" t="str">
        <f>_xlfn.IFNA(MATCH(Table2[[#This Row],[Column2]],[1]!db[NB BM_C_QTY+F],0),"")</f>
        <v/>
      </c>
      <c r="AE22" s="20" t="s">
        <v>6079</v>
      </c>
      <c r="AF22" s="20">
        <v>20</v>
      </c>
      <c r="AG22" s="20" t="s">
        <v>5117</v>
      </c>
    </row>
    <row r="23" spans="1:33">
      <c r="A23" s="9">
        <f ca="1">IF(Table2[[#This Row],[TT]]&lt;1,"",(COUNT(INDIRECT("a"&amp;ROW(Table2[[#Headers],[//]])&amp;":a"&amp;ROW()-1))+1))</f>
        <v>11</v>
      </c>
      <c r="B23" s="9">
        <v>1</v>
      </c>
      <c r="C23" s="9" t="s">
        <v>6070</v>
      </c>
      <c r="D23" s="16">
        <v>2</v>
      </c>
      <c r="E23" s="16" t="s">
        <v>4972</v>
      </c>
      <c r="F23" s="16">
        <f>_xlfn.IFNA(Table2[[#This Row],[NB BM_C_QTY+F]],"")</f>
        <v>1741</v>
      </c>
      <c r="G23" s="24">
        <f>IF(Table2[[#This Row],[M5B]]="",Table2[[#This Row],[M5B_h]],SUM(Table2[[#This Row],[M5B_h]],Table2[[#This Row],[M5B]]))</f>
        <v>1</v>
      </c>
      <c r="H23" s="18"/>
      <c r="I23" s="83">
        <f>IF(Table2[[#This Row],[M1A]]="",0,Table2[[#This Row],[M1A]]-Table2[[#This Row],[AWAL]]-Table2[[#This Row],[M1MA]]-Table2[[#This Row],[M1KE]])</f>
        <v>0</v>
      </c>
      <c r="J23" s="83">
        <f>SUMIF(Table6[NB BM_C_QTY+F],Table2[[#This Row],[Column2]],Table6[C])</f>
        <v>0</v>
      </c>
      <c r="K23" s="83">
        <f>-1*SUMIF(Table5[CONCAT],Table2[[#This Row],[Column2]],Table5[3])</f>
        <v>0</v>
      </c>
      <c r="L23" s="18">
        <v>1</v>
      </c>
      <c r="M23" s="16">
        <f>IF(Table2[[#This Row],[M2A]]="","",SUM(Table2[[#This Row],[M2A]]-Table2[[#This Row],[M2B_h]]))</f>
        <v>-1</v>
      </c>
      <c r="O23" s="16" t="str">
        <f>IF(Table2[[#This Row],[M3A]]="","",SUM(Table2[[#This Row],[M3A]]-Table2[[#This Row],[M3B_h]]))</f>
        <v/>
      </c>
      <c r="P23" s="9"/>
      <c r="Q23" s="16" t="str">
        <f>IF(Table2[[#This Row],[M4A]]="","",SUM(Table2[[#This Row],[M4A]]-Table2[[#This Row],[M4B_h]]))</f>
        <v/>
      </c>
      <c r="S23" s="16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2</v>
      </c>
      <c r="U23" s="20">
        <f>SUM(Table2[[#This Row],[M2B]],Table2[[#This Row],[M2B_h]])</f>
        <v>1</v>
      </c>
      <c r="V23" s="20">
        <f>SUM(Table2[[#This Row],[M3B]],Table2[[#This Row],[M3B_h]])</f>
        <v>1</v>
      </c>
      <c r="W23" s="20">
        <f>SUM(Table2[[#This Row],[M4B]],Table2[[#This Row],[M4B_h]])</f>
        <v>1</v>
      </c>
      <c r="X23" s="20" t="str">
        <f t="shared" si="0"/>
        <v>ARTO MORO</v>
      </c>
      <c r="Y23" s="20">
        <f>IF(Table2[[#This Row],[NB BM_C_QTY+F]]="",#REF!,INDEX([1]!db[QTY X],Table2[[#This Row],[NB BM_C_QTY+F]]))</f>
        <v>50</v>
      </c>
      <c r="Z23" s="20" t="str">
        <f>IF(Table2[[#This Row],[NB BM_C_QTY+F]]="",#REF!,INDEX([1]!db[STN X],Table2[[#This Row],[NB BM_C_QTY+F]]))</f>
        <v>TUB</v>
      </c>
      <c r="AA23" s="20" t="str">
        <f>INDEX([1]!db[SUPPLIER],Table2[[#This Row],[NB BM_C_QTY+F]],0)</f>
        <v>KENKO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23" s="20" t="str">
        <f>Table2[[#This Row],[CONCAT]]&amp;LOWER(SUBSTITUTE(SUBSTITUTE(SUBSTITUTE(Table2[[#This Row],[KET]]&amp;"ARTO MORO"," ",""),")",""),"(",""))</f>
        <v>labelhargakenko60011line50tubartomoro</v>
      </c>
      <c r="AD23" s="20">
        <f>_xlfn.IFNA(MATCH(Table2[[#This Row],[Column2]],[1]!db[NB BM_C_QTY+F],0),"")</f>
        <v>1741</v>
      </c>
      <c r="AE23" s="20" t="s">
        <v>6076</v>
      </c>
      <c r="AF23" s="20">
        <v>50</v>
      </c>
      <c r="AG23" s="20" t="s">
        <v>5156</v>
      </c>
    </row>
    <row r="24" spans="1:33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2018</v>
      </c>
      <c r="D24" s="16">
        <v>3</v>
      </c>
      <c r="E24" s="16" t="s">
        <v>2012</v>
      </c>
      <c r="F24" s="16">
        <f>_xlfn.IFNA(Table2[[#This Row],[NB BM_C_QTY+F]],"")</f>
        <v>1318</v>
      </c>
      <c r="G24" s="24">
        <f>IF(Table2[[#This Row],[M5B]]="",Table2[[#This Row],[M5B_h]],SUM(Table2[[#This Row],[M5B_h]],Table2[[#This Row],[M5B]]))</f>
        <v>0</v>
      </c>
      <c r="H24" s="19">
        <v>2</v>
      </c>
      <c r="I24" s="83">
        <f>IF(Table2[[#This Row],[M1A]]="",0,Table2[[#This Row],[M1A]]-Table2[[#This Row],[AWAL]]-Table2[[#This Row],[M1MA]]-Table2[[#This Row],[M1KE]])</f>
        <v>-1</v>
      </c>
      <c r="J24" s="83">
        <f>SUMIF(Table6[NB BM_C_QTY+F],Table2[[#This Row],[Column2]],Table6[C])</f>
        <v>0</v>
      </c>
      <c r="K24" s="83">
        <f>-1*SUMIF(Table5[CONCAT],Table2[[#This Row],[Column2]],Table5[3])</f>
        <v>0</v>
      </c>
      <c r="L24" s="19">
        <v>0</v>
      </c>
      <c r="M24" s="17">
        <f>IF(Table2[[#This Row],[M2A]]="","",SUM(Table2[[#This Row],[M2A]]-Table2[[#This Row],[M2B_h]]))</f>
        <v>-2</v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2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 t="shared" si="0"/>
        <v>ARTO MORO</v>
      </c>
      <c r="Y24" s="20">
        <f>IF(Table2[[#This Row],[NB BM_C_QTY+F]]="",#REF!,INDEX([1]!db[QTY X],Table2[[#This Row],[NB BM_C_QTY+F]]))</f>
        <v>576</v>
      </c>
      <c r="Z24" s="20" t="str">
        <f>IF(Table2[[#This Row],[NB BM_C_QTY+F]]="",#REF!,INDEX([1]!db[STN X],Table2[[#This Row],[NB BM_C_QTY+F]]))</f>
        <v>PCS</v>
      </c>
      <c r="AA24" s="20" t="str">
        <f>INDEX([1]!db[SUPPLIER],Table2[[#This Row],[NB BM_C_QTY+F]],0)</f>
        <v>ATALI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24" s="20" t="str">
        <f>Table2[[#This Row],[CONCAT]]&amp;LOWER(SUBSTITUTE(SUBSTITUTE(SUBSTITUTE(Table2[[#This Row],[KET]]&amp;"ARTO MORO"," ",""),")",""),"(",""))</f>
        <v>lemjkglr3548lsnartomoro</v>
      </c>
      <c r="AD24" s="20">
        <f>_xlfn.IFNA(MATCH(Table2[[#This Row],[Column2]],[1]!db[NB BM_C_QTY+F],0),"")</f>
        <v>1318</v>
      </c>
      <c r="AE24" s="20" t="s">
        <v>6077</v>
      </c>
      <c r="AF24" s="20">
        <v>48</v>
      </c>
      <c r="AG24" s="20" t="s">
        <v>5116</v>
      </c>
    </row>
    <row r="25" spans="1:33">
      <c r="A25" s="14">
        <f ca="1">IF(Table2[[#This Row],[TT]]&lt;1,"",(COUNT(INDIRECT("a"&amp;ROW(Table2[[#Headers],[//]])&amp;":a"&amp;ROW()-1))+1))</f>
        <v>12</v>
      </c>
      <c r="B25" s="14"/>
      <c r="C25" s="9" t="s">
        <v>7275</v>
      </c>
      <c r="E25" s="16" t="s">
        <v>3941</v>
      </c>
      <c r="F25" s="17" t="str">
        <f>_xlfn.IFNA(Table2[[#This Row],[NB BM_C_QTY+F]],"")</f>
        <v/>
      </c>
      <c r="G25" s="24">
        <f>IF(Table2[[#This Row],[M5B]]="",Table2[[#This Row],[M5B_h]],SUM(Table2[[#This Row],[M5B_h]],Table2[[#This Row],[M5B]]))</f>
        <v>1</v>
      </c>
      <c r="H25" s="19"/>
      <c r="I25" s="83">
        <f>IF(Table2[[#This Row],[M1A]]="",0,Table2[[#This Row],[M1A]]-Table2[[#This Row],[AWAL]]-Table2[[#This Row],[M1MA]]-Table2[[#This Row],[M1KE]])</f>
        <v>0</v>
      </c>
      <c r="J25" s="83">
        <f>SUMIF(Table6[NB BM_C_QTY+F],Table2[[#This Row],[Column2]],Table6[C])</f>
        <v>0</v>
      </c>
      <c r="K25" s="83">
        <f>-1*SUMIF(Table5[CONCAT],Table2[[#This Row],[Column2]],Table5[3])</f>
        <v>0</v>
      </c>
      <c r="L25" s="19">
        <v>1</v>
      </c>
      <c r="M25" s="79">
        <f>IF(Table2[[#This Row],[M2A]]="","",SUM(Table2[[#This Row],[M2A]]-Table2[[#This Row],[M2B_h]]))</f>
        <v>1</v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4">
        <f>SUM(Table2[[#This Row],[AWAL]],Table2[[#This Row],[M1KE]],Table2[[#This Row],[M1MA]],Table2[[#This Row],[M1B]])</f>
        <v>0</v>
      </c>
      <c r="U25" s="20">
        <f>SUM(Table2[[#This Row],[M2B]],Table2[[#This Row],[M2B_h]])</f>
        <v>1</v>
      </c>
      <c r="V25" s="20">
        <f>SUM(Table2[[#This Row],[M3B]],Table2[[#This Row],[M3B_h]])</f>
        <v>1</v>
      </c>
      <c r="W25" s="20">
        <f>SUM(Table2[[#This Row],[M4B]],Table2[[#This Row],[M4B_h]])</f>
        <v>1</v>
      </c>
      <c r="X25" s="20" t="str">
        <f t="shared" si="0"/>
        <v>ARTO MORO</v>
      </c>
      <c r="Y25" s="20" t="e">
        <f>IF(Table2[[#This Row],[NB BM_C_QTY+F]]="",#REF!,INDEX([1]!db[QTY X],Table2[[#This Row],[NB BM_C_QTY+F]]))</f>
        <v>#REF!</v>
      </c>
      <c r="Z25" s="20" t="e">
        <f>IF(Table2[[#This Row],[NB BM_C_QTY+F]]="",#REF!,INDEX([1]!db[STN X],Table2[[#This Row],[NB BM_C_QTY+F]]))</f>
        <v>#REF!</v>
      </c>
      <c r="AA25" s="20" t="e">
        <f>INDEX([1]!db[SUPPLIER],Table2[[#This Row],[NB BM_C_QTY+F]],0)</f>
        <v>#VALUE!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mapa575178517</v>
      </c>
      <c r="AC25" s="20" t="str">
        <f>Table2[[#This Row],[CONCAT]]&amp;LOWER(SUBSTITUTE(SUBSTITUTE(SUBSTITUTE(Table2[[#This Row],[KET]]&amp;"ARTO MORO"," ",""),")",""),"(",""))</f>
        <v>mapa5751785171200pcsartomoro</v>
      </c>
      <c r="AD25" s="20" t="str">
        <f>_xlfn.IFNA(MATCH(Table2[[#This Row],[Column2]],[1]!db[NB BM_C_QTY+F],0),"")</f>
        <v/>
      </c>
      <c r="AE25" s="20"/>
      <c r="AF25" s="20"/>
      <c r="AG25" s="20"/>
    </row>
    <row r="26" spans="1:33">
      <c r="A26" s="14" t="str">
        <f ca="1">IF(Table2[[#This Row],[TT]]&lt;1,"",(COUNT(INDIRECT("a"&amp;ROW(Table2[[#Headers],[//]])&amp;":a"&amp;ROW()-1))+1))</f>
        <v/>
      </c>
      <c r="B26" s="14"/>
      <c r="C26" s="9" t="s">
        <v>6005</v>
      </c>
      <c r="D26" s="16">
        <v>1</v>
      </c>
      <c r="E26" s="16" t="s">
        <v>3539</v>
      </c>
      <c r="F26" s="17">
        <f>_xlfn.IFNA(Table2[[#This Row],[NB BM_C_QTY+F]],"")</f>
        <v>2134</v>
      </c>
      <c r="G26" s="24">
        <f>IF(Table2[[#This Row],[M5B]]="",Table2[[#This Row],[M5B_h]],SUM(Table2[[#This Row],[M5B_h]],Table2[[#This Row],[M5B]]))</f>
        <v>0</v>
      </c>
      <c r="H26" s="19"/>
      <c r="I26" s="83">
        <f>IF(Table2[[#This Row],[M1A]]="",0,Table2[[#This Row],[M1A]]-Table2[[#This Row],[AWAL]]-Table2[[#This Row],[M1MA]]-Table2[[#This Row],[M1KE]])</f>
        <v>0</v>
      </c>
      <c r="J26" s="83">
        <f>SUMIF(Table6[NB BM_C_QTY+F],Table2[[#This Row],[Column2]],Table6[C])</f>
        <v>0</v>
      </c>
      <c r="K26" s="83">
        <f>-1*SUMIF(Table5[CONCAT],Table2[[#This Row],[Column2]],Table5[3])</f>
        <v>0</v>
      </c>
      <c r="L26" s="19">
        <v>0</v>
      </c>
      <c r="M26" s="79">
        <f>IF(Table2[[#This Row],[M2A]]="","",SUM(Table2[[#This Row],[M2A]]-Table2[[#This Row],[M2B_h]]))</f>
        <v>-1</v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4">
        <f>SUM(Table2[[#This Row],[AWAL]],Table2[[#This Row],[M1KE]],Table2[[#This Row],[M1MA]],Table2[[#This Row],[M1B]])</f>
        <v>1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BM_C_QTY+F]]="",#REF!,INDEX([1]!db[QTY X],Table2[[#This Row],[NB BM_C_QTY+F]]))</f>
        <v>10</v>
      </c>
      <c r="Z26" s="20" t="str">
        <f>IF(Table2[[#This Row],[NB BM_C_QTY+F]]="",#REF!,INDEX([1]!db[STN X],Table2[[#This Row],[NB BM_C_QTY+F]]))</f>
        <v>PAK</v>
      </c>
      <c r="AA26" s="20" t="str">
        <f>INDEX([1]!db[SUPPLIER],Table2[[#This Row],[NB BM_C_QTY+F]],0)</f>
        <v>SAMUDERA ANGKASA JAYA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mikalaminatingvancolf100folio</v>
      </c>
      <c r="AC26" s="20" t="str">
        <f>Table2[[#This Row],[CONCAT]]&amp;LOWER(SUBSTITUTE(SUBSTITUTE(SUBSTITUTE(Table2[[#This Row],[KET]]&amp;"ARTO MORO"," ",""),")",""),"(",""))</f>
        <v>mikalaminatingvancolf100folio10pakartomoro</v>
      </c>
      <c r="AD26" s="20">
        <f>_xlfn.IFNA(MATCH(Table2[[#This Row],[Column2]],[1]!db[NB BM_C_QTY+F],0),"")</f>
        <v>2134</v>
      </c>
      <c r="AE26" s="20" t="s">
        <v>6080</v>
      </c>
      <c r="AF26" s="20">
        <v>10</v>
      </c>
      <c r="AG26" s="20" t="s">
        <v>5117</v>
      </c>
    </row>
    <row r="27" spans="1:33">
      <c r="A27" s="14">
        <f ca="1">IF(Table2[[#This Row],[TT]]&lt;1,"",(COUNT(INDIRECT("a"&amp;ROW(Table2[[#Headers],[//]])&amp;":a"&amp;ROW()-1))+1))</f>
        <v>13</v>
      </c>
      <c r="B27" s="14">
        <v>1</v>
      </c>
      <c r="C27" s="9" t="s">
        <v>2022</v>
      </c>
      <c r="D27" s="16">
        <v>8</v>
      </c>
      <c r="E27" s="16" t="s">
        <v>2023</v>
      </c>
      <c r="F27" s="16">
        <f>_xlfn.IFNA(Table2[[#This Row],[NB BM_C_QTY+F]],"")</f>
        <v>2174</v>
      </c>
      <c r="G27" s="24">
        <f>IF(Table2[[#This Row],[M5B]]="",Table2[[#This Row],[M5B_h]],SUM(Table2[[#This Row],[M5B_h]],Table2[[#This Row],[M5B]]))</f>
        <v>3</v>
      </c>
      <c r="H27" s="19"/>
      <c r="I27" s="83">
        <f>IF(Table2[[#This Row],[M1A]]="",0,Table2[[#This Row],[M1A]]-Table2[[#This Row],[AWAL]]-Table2[[#This Row],[M1MA]]-Table2[[#This Row],[M1KE]])</f>
        <v>0</v>
      </c>
      <c r="J27" s="83">
        <f>SUMIF(Table6[NB BM_C_QTY+F],Table2[[#This Row],[Column2]],Table6[C])</f>
        <v>0</v>
      </c>
      <c r="K27" s="83">
        <f>-1*SUMIF(Table5[CONCAT],Table2[[#This Row],[Column2]],Table5[3])</f>
        <v>0</v>
      </c>
      <c r="L27" s="19">
        <v>3</v>
      </c>
      <c r="M27" s="17">
        <f>IF(Table2[[#This Row],[M2A]]="","",SUM(Table2[[#This Row],[M2A]]-Table2[[#This Row],[M2B_h]]))</f>
        <v>-5</v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8</v>
      </c>
      <c r="U27" s="20">
        <f>SUM(Table2[[#This Row],[M2B]],Table2[[#This Row],[M2B_h]])</f>
        <v>3</v>
      </c>
      <c r="V27" s="20">
        <f>SUM(Table2[[#This Row],[M3B]],Table2[[#This Row],[M3B_h]])</f>
        <v>3</v>
      </c>
      <c r="W27" s="20">
        <f>SUM(Table2[[#This Row],[M4B]],Table2[[#This Row],[M4B_h]])</f>
        <v>3</v>
      </c>
      <c r="X27" s="20" t="str">
        <f t="shared" si="0"/>
        <v>ARTO MORO</v>
      </c>
      <c r="Y27" s="20">
        <f>IF(Table2[[#This Row],[NB BM_C_QTY+F]]="",#REF!,INDEX([1]!db[QTY X],Table2[[#This Row],[NB BM_C_QTY+F]]))</f>
        <v>144</v>
      </c>
      <c r="Z27" s="20" t="str">
        <f>IF(Table2[[#This Row],[NB BM_C_QTY+F]]="",#REF!,INDEX([1]!db[STN X],Table2[[#This Row],[NB BM_C_QTY+F]]))</f>
        <v>PCS</v>
      </c>
      <c r="AA27" s="20" t="str">
        <f>INDEX([1]!db[SUPPLIER],Table2[[#This Row],[NB BM_C_QTY+F]],0)</f>
        <v>ATALI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7" s="20" t="str">
        <f>Table2[[#This Row],[CONCAT]]&amp;LOWER(SUBSTITUTE(SUBSTITUTE(SUBSTITUTE(Table2[[#This Row],[KET]]&amp;"ARTO MORO"," ",""),")",""),"(",""))</f>
        <v>opasteljk12wop12s12lsnartomoro</v>
      </c>
      <c r="AD27" s="20">
        <f>_xlfn.IFNA(MATCH(Table2[[#This Row],[Column2]],[1]!db[NB BM_C_QTY+F],0),"")</f>
        <v>2174</v>
      </c>
      <c r="AE27" s="20" t="s">
        <v>6077</v>
      </c>
      <c r="AF27" s="20">
        <v>12</v>
      </c>
      <c r="AG27" s="20" t="s">
        <v>5116</v>
      </c>
    </row>
    <row r="28" spans="1:33">
      <c r="A28" s="14">
        <f ca="1">IF(Table2[[#This Row],[TT]]&lt;1,"",(COUNT(INDIRECT("a"&amp;ROW(Table2[[#Headers],[//]])&amp;":a"&amp;ROW()-1))+1))</f>
        <v>14</v>
      </c>
      <c r="B28" s="14">
        <v>1</v>
      </c>
      <c r="C28" s="9" t="s">
        <v>3473</v>
      </c>
      <c r="D28" s="16">
        <v>11</v>
      </c>
      <c r="E28" s="16" t="s">
        <v>2083</v>
      </c>
      <c r="F28" s="16">
        <f>_xlfn.IFNA(Table2[[#This Row],[NB BM_C_QTY+F]],"")</f>
        <v>2175</v>
      </c>
      <c r="G28" s="24">
        <f>IF(Table2[[#This Row],[M5B]]="",Table2[[#This Row],[M5B_h]],SUM(Table2[[#This Row],[M5B_h]],Table2[[#This Row],[M5B]]))</f>
        <v>10</v>
      </c>
      <c r="H28" s="19"/>
      <c r="I28" s="83">
        <f>IF(Table2[[#This Row],[M1A]]="",0,Table2[[#This Row],[M1A]]-Table2[[#This Row],[AWAL]]-Table2[[#This Row],[M1MA]]-Table2[[#This Row],[M1KE]])</f>
        <v>0</v>
      </c>
      <c r="J28" s="83">
        <f>SUMIF(Table6[NB BM_C_QTY+F],Table2[[#This Row],[Column2]],Table6[C])</f>
        <v>0</v>
      </c>
      <c r="K28" s="83">
        <f>-1*SUMIF(Table5[CONCAT],Table2[[#This Row],[Column2]],Table5[3])</f>
        <v>0</v>
      </c>
      <c r="L28" s="19">
        <v>10</v>
      </c>
      <c r="M28" s="15">
        <f>IF(Table2[[#This Row],[M2A]]="","",SUM(Table2[[#This Row],[M2A]]-Table2[[#This Row],[M2B_h]]))</f>
        <v>-1</v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11</v>
      </c>
      <c r="U28" s="20">
        <f>SUM(Table2[[#This Row],[M2B]],Table2[[#This Row],[M2B_h]])</f>
        <v>10</v>
      </c>
      <c r="V28" s="20">
        <f>SUM(Table2[[#This Row],[M3B]],Table2[[#This Row],[M3B_h]])</f>
        <v>10</v>
      </c>
      <c r="W28" s="20">
        <f>SUM(Table2[[#This Row],[M4B]],Table2[[#This Row],[M4B_h]])</f>
        <v>10</v>
      </c>
      <c r="X28" s="20" t="str">
        <f t="shared" si="0"/>
        <v>ARTO MORO</v>
      </c>
      <c r="Y28" s="20">
        <f>IF(Table2[[#This Row],[NB BM_C_QTY+F]]="",#REF!,INDEX([1]!db[QTY X],Table2[[#This Row],[NB BM_C_QTY+F]]))</f>
        <v>72</v>
      </c>
      <c r="Z28" s="20" t="str">
        <f>IF(Table2[[#This Row],[NB BM_C_QTY+F]]="",#REF!,INDEX([1]!db[STN X],Table2[[#This Row],[NB BM_C_QTY+F]]))</f>
        <v>PCS</v>
      </c>
      <c r="AA28" s="20" t="str">
        <f>INDEX([1]!db[SUPPLIER],Table2[[#This Row],[NB BM_C_QTY+F]],0)</f>
        <v>ATALI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8" s="20" t="str">
        <f>Table2[[#This Row],[CONCAT]]&amp;LOWER(SUBSTITUTE(SUBSTITUTE(SUBSTITUTE(Table2[[#This Row],[KET]]&amp;"ARTO MORO"," ",""),")",""),"(",""))</f>
        <v>opasteljk18wop18s6lsnartomoro</v>
      </c>
      <c r="AD28" s="20">
        <f>_xlfn.IFNA(MATCH(Table2[[#This Row],[Column2]],[1]!db[NB BM_C_QTY+F],0),"")</f>
        <v>2175</v>
      </c>
      <c r="AE28" s="20" t="s">
        <v>6077</v>
      </c>
      <c r="AF28" s="20">
        <v>6</v>
      </c>
      <c r="AG28" s="20" t="s">
        <v>5116</v>
      </c>
    </row>
    <row r="29" spans="1:33">
      <c r="A29" s="9">
        <f ca="1">IF(Table2[[#This Row],[TT]]&lt;1,"",(COUNT(INDIRECT("a"&amp;ROW(Table2[[#Headers],[//]])&amp;":a"&amp;ROW()-1))+1))</f>
        <v>15</v>
      </c>
      <c r="B29" s="9">
        <v>1</v>
      </c>
      <c r="C29" s="9" t="s">
        <v>2054</v>
      </c>
      <c r="D29" s="16">
        <v>5</v>
      </c>
      <c r="E29" s="16" t="s">
        <v>4908</v>
      </c>
      <c r="F29" s="16">
        <f>_xlfn.IFNA(Table2[[#This Row],[NB BM_C_QTY+F]],"")</f>
        <v>2176</v>
      </c>
      <c r="G29" s="24">
        <f>IF(Table2[[#This Row],[M5B]]="",Table2[[#This Row],[M5B_h]],SUM(Table2[[#This Row],[M5B_h]],Table2[[#This Row],[M5B]]))</f>
        <v>1</v>
      </c>
      <c r="H29" s="18"/>
      <c r="I29" s="83">
        <f>IF(Table2[[#This Row],[M1A]]="",0,Table2[[#This Row],[M1A]]-Table2[[#This Row],[AWAL]]-Table2[[#This Row],[M1MA]]-Table2[[#This Row],[M1KE]])</f>
        <v>0</v>
      </c>
      <c r="J29" s="83">
        <f>SUMIF(Table6[NB BM_C_QTY+F],Table2[[#This Row],[Column2]],Table6[C])</f>
        <v>0</v>
      </c>
      <c r="K29" s="83">
        <f>-1*SUMIF(Table5[CONCAT],Table2[[#This Row],[Column2]],Table5[3])</f>
        <v>0</v>
      </c>
      <c r="L29" s="18">
        <v>1</v>
      </c>
      <c r="M29" s="16">
        <f>IF(Table2[[#This Row],[M2A]]="","",SUM(Table2[[#This Row],[M2A]]-Table2[[#This Row],[M2B_h]]))</f>
        <v>-4</v>
      </c>
      <c r="O29" s="16" t="str">
        <f>IF(Table2[[#This Row],[M3A]]="","",SUM(Table2[[#This Row],[M3A]]-Table2[[#This Row],[M3B_h]]))</f>
        <v/>
      </c>
      <c r="P29" s="9"/>
      <c r="Q29" s="16" t="str">
        <f>IF(Table2[[#This Row],[M4A]]="","",SUM(Table2[[#This Row],[M4A]]-Table2[[#This Row],[M4B_h]]))</f>
        <v/>
      </c>
      <c r="S29" s="16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5</v>
      </c>
      <c r="U29" s="20">
        <f>SUM(Table2[[#This Row],[M2B]],Table2[[#This Row],[M2B_h]])</f>
        <v>1</v>
      </c>
      <c r="V29" s="20">
        <f>SUM(Table2[[#This Row],[M3B]],Table2[[#This Row],[M3B_h]])</f>
        <v>1</v>
      </c>
      <c r="W29" s="20">
        <f>SUM(Table2[[#This Row],[M4B]],Table2[[#This Row],[M4B_h]])</f>
        <v>1</v>
      </c>
      <c r="X29" s="20" t="str">
        <f t="shared" si="0"/>
        <v>ARTO MORO</v>
      </c>
      <c r="Y29" s="20">
        <f>IF(Table2[[#This Row],[NB BM_C_QTY+F]]="",#REF!,INDEX([1]!db[QTY X],Table2[[#This Row],[NB BM_C_QTY+F]]))</f>
        <v>48</v>
      </c>
      <c r="Z29" s="20" t="str">
        <f>IF(Table2[[#This Row],[NB BM_C_QTY+F]]="",#REF!,INDEX([1]!db[STN X],Table2[[#This Row],[NB BM_C_QTY+F]]))</f>
        <v>SET</v>
      </c>
      <c r="AA29" s="20" t="str">
        <f>INDEX([1]!db[SUPPLIER],Table2[[#This Row],[NB BM_C_QTY+F]],0)</f>
        <v>ATALI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9" s="20" t="str">
        <f>Table2[[#This Row],[CONCAT]]&amp;LOWER(SUBSTITUTE(SUBSTITUTE(SUBSTITUTE(Table2[[#This Row],[KET]]&amp;"ARTO MORO"," ",""),")",""),"(",""))</f>
        <v>opasteljk24wop24s8box6setartomoro</v>
      </c>
      <c r="AD29" s="20">
        <f>_xlfn.IFNA(MATCH(Table2[[#This Row],[Column2]],[1]!db[NB BM_C_QTY+F],0),"")</f>
        <v>2176</v>
      </c>
      <c r="AE29" s="20" t="s">
        <v>6077</v>
      </c>
      <c r="AF29" s="20">
        <v>8</v>
      </c>
      <c r="AG29" s="20" t="s">
        <v>5149</v>
      </c>
    </row>
    <row r="30" spans="1:33">
      <c r="A30" s="9" t="str">
        <f ca="1">IF(Table2[[#This Row],[TT]]&lt;1,"",(COUNT(INDIRECT("a"&amp;ROW(Table2[[#Headers],[//]])&amp;":a"&amp;ROW()-1))+1))</f>
        <v/>
      </c>
      <c r="B30" s="9">
        <v>1</v>
      </c>
      <c r="C30" s="9" t="s">
        <v>2055</v>
      </c>
      <c r="D30" s="16">
        <v>1</v>
      </c>
      <c r="E30" s="16" t="s">
        <v>4909</v>
      </c>
      <c r="F30" s="16">
        <f>_xlfn.IFNA(Table2[[#This Row],[NB BM_C_QTY+F]],"")</f>
        <v>2177</v>
      </c>
      <c r="G30" s="24">
        <f>IF(Table2[[#This Row],[M5B]]="",Table2[[#This Row],[M5B_h]],SUM(Table2[[#This Row],[M5B_h]],Table2[[#This Row],[M5B]]))</f>
        <v>0</v>
      </c>
      <c r="H30" s="18"/>
      <c r="I30" s="83">
        <f>IF(Table2[[#This Row],[M1A]]="",0,Table2[[#This Row],[M1A]]-Table2[[#This Row],[AWAL]]-Table2[[#This Row],[M1MA]]-Table2[[#This Row],[M1KE]])</f>
        <v>0</v>
      </c>
      <c r="J30" s="83">
        <f>SUMIF(Table6[NB BM_C_QTY+F],Table2[[#This Row],[Column2]],Table6[C])</f>
        <v>0</v>
      </c>
      <c r="K30" s="83">
        <f>-1*SUMIF(Table5[CONCAT],Table2[[#This Row],[Column2]],Table5[3])</f>
        <v>0</v>
      </c>
      <c r="L30" s="18">
        <v>0</v>
      </c>
      <c r="M30" s="16">
        <f>IF(Table2[[#This Row],[M2A]]="","",SUM(Table2[[#This Row],[M2A]]-Table2[[#This Row],[M2B_h]]))</f>
        <v>-1</v>
      </c>
      <c r="O30" s="16" t="str">
        <f>IF(Table2[[#This Row],[M3A]]="","",SUM(Table2[[#This Row],[M3A]]-Table2[[#This Row],[M3B_h]]))</f>
        <v/>
      </c>
      <c r="P30" s="9"/>
      <c r="Q30" s="16" t="str">
        <f>IF(Table2[[#This Row],[M4A]]="","",SUM(Table2[[#This Row],[M4A]]-Table2[[#This Row],[M4B_h]]))</f>
        <v/>
      </c>
      <c r="S30" s="16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1</v>
      </c>
      <c r="U30" s="20">
        <f>SUM(Table2[[#This Row],[M2B]],Table2[[#This Row],[M2B_h]])</f>
        <v>0</v>
      </c>
      <c r="V30" s="20">
        <f>SUM(Table2[[#This Row],[M3B]],Table2[[#This Row],[M3B_h]])</f>
        <v>0</v>
      </c>
      <c r="W30" s="20">
        <f>SUM(Table2[[#This Row],[M4B]],Table2[[#This Row],[M4B_h]])</f>
        <v>0</v>
      </c>
      <c r="X30" s="20" t="str">
        <f t="shared" si="0"/>
        <v>ARTO MORO</v>
      </c>
      <c r="Y30" s="20">
        <f>IF(Table2[[#This Row],[NB BM_C_QTY+F]]="",#REF!,INDEX([1]!db[QTY X],Table2[[#This Row],[NB BM_C_QTY+F]]))</f>
        <v>36</v>
      </c>
      <c r="Z30" s="20" t="str">
        <f>IF(Table2[[#This Row],[NB BM_C_QTY+F]]="",#REF!,INDEX([1]!db[STN X],Table2[[#This Row],[NB BM_C_QTY+F]]))</f>
        <v>SET</v>
      </c>
      <c r="AA30" s="20" t="str">
        <f>INDEX([1]!db[SUPPLIER],Table2[[#This Row],[NB BM_C_QTY+F]],0)</f>
        <v>ATALI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30" s="20" t="str">
        <f>Table2[[#This Row],[CONCAT]]&amp;LOWER(SUBSTITUTE(SUBSTITUTE(SUBSTITUTE(Table2[[#This Row],[KET]]&amp;"ARTO MORO"," ",""),")",""),"(",""))</f>
        <v>opasteljk36wop36s6box6setartomoro</v>
      </c>
      <c r="AD30" s="20">
        <f>_xlfn.IFNA(MATCH(Table2[[#This Row],[Column2]],[1]!db[NB BM_C_QTY+F],0),"")</f>
        <v>2177</v>
      </c>
      <c r="AE30" s="20" t="s">
        <v>6077</v>
      </c>
      <c r="AF30" s="20">
        <v>6</v>
      </c>
      <c r="AG30" s="20" t="s">
        <v>5149</v>
      </c>
    </row>
    <row r="31" spans="1:33">
      <c r="A31" s="9">
        <f ca="1">IF(Table2[[#This Row],[TT]]&lt;1,"",(COUNT(INDIRECT("a"&amp;ROW(Table2[[#Headers],[//]])&amp;":a"&amp;ROW()-1))+1))</f>
        <v>16</v>
      </c>
      <c r="B31" s="9">
        <v>1</v>
      </c>
      <c r="C31" s="9" t="s">
        <v>5015</v>
      </c>
      <c r="D31" s="16">
        <v>8</v>
      </c>
      <c r="E31" s="16" t="s">
        <v>2023</v>
      </c>
      <c r="F31" s="16">
        <f>_xlfn.IFNA(Table2[[#This Row],[NB BM_C_QTY+F]],"")</f>
        <v>2971</v>
      </c>
      <c r="G31" s="24">
        <f>IF(Table2[[#This Row],[M5B]]="",Table2[[#This Row],[M5B_h]],SUM(Table2[[#This Row],[M5B_h]],Table2[[#This Row],[M5B]]))</f>
        <v>6</v>
      </c>
      <c r="H31" s="18"/>
      <c r="I31" s="83">
        <f>IF(Table2[[#This Row],[M1A]]="",0,Table2[[#This Row],[M1A]]-Table2[[#This Row],[AWAL]]-Table2[[#This Row],[M1MA]]-Table2[[#This Row],[M1KE]])</f>
        <v>0</v>
      </c>
      <c r="J31" s="83">
        <f>SUMIF(Table6[NB BM_C_QTY+F],Table2[[#This Row],[Column2]],Table6[C])</f>
        <v>0</v>
      </c>
      <c r="K31" s="83">
        <f>-1*SUMIF(Table5[CONCAT],Table2[[#This Row],[Column2]],Table5[3])</f>
        <v>0</v>
      </c>
      <c r="L31" s="18">
        <v>6</v>
      </c>
      <c r="M31" s="16">
        <f>IF(Table2[[#This Row],[M2A]]="","",SUM(Table2[[#This Row],[M2A]]-Table2[[#This Row],[M2B_h]]))</f>
        <v>-2</v>
      </c>
      <c r="O31" s="16" t="str">
        <f>IF(Table2[[#This Row],[M3A]]="","",SUM(Table2[[#This Row],[M3A]]-Table2[[#This Row],[M3B_h]]))</f>
        <v/>
      </c>
      <c r="P31" s="9"/>
      <c r="Q31" s="16" t="str">
        <f>IF(Table2[[#This Row],[M4A]]="","",SUM(Table2[[#This Row],[M4A]]-Table2[[#This Row],[M4B_h]]))</f>
        <v/>
      </c>
      <c r="S31" s="16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8</v>
      </c>
      <c r="U31" s="20">
        <f>SUM(Table2[[#This Row],[M2B]],Table2[[#This Row],[M2B_h]])</f>
        <v>6</v>
      </c>
      <c r="V31" s="20">
        <f>SUM(Table2[[#This Row],[M3B]],Table2[[#This Row],[M3B_h]])</f>
        <v>6</v>
      </c>
      <c r="W31" s="20">
        <f>SUM(Table2[[#This Row],[M4B]],Table2[[#This Row],[M4B_h]])</f>
        <v>6</v>
      </c>
      <c r="X31" s="20" t="str">
        <f t="shared" si="0"/>
        <v>ARTO MORO</v>
      </c>
      <c r="Y31" s="20">
        <f>IF(Table2[[#This Row],[NB BM_C_QTY+F]]="",#REF!,INDEX([1]!db[QTY X],Table2[[#This Row],[NB BM_C_QTY+F]]))</f>
        <v>144</v>
      </c>
      <c r="Z31" s="20" t="str">
        <f>IF(Table2[[#This Row],[NB BM_C_QTY+F]]="",#REF!,INDEX([1]!db[STN X],Table2[[#This Row],[NB BM_C_QTY+F]]))</f>
        <v>PCS</v>
      </c>
      <c r="AA31" s="20" t="str">
        <f>INDEX([1]!db[SUPPLIER],Table2[[#This Row],[NB BM_C_QTY+F]],0)</f>
        <v>KENKO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31" s="20" t="str">
        <f>Table2[[#This Row],[CONCAT]]&amp;LOWER(SUBSTITUTE(SUBSTITUTE(SUBSTITUTE(Table2[[#This Row],[KET]]&amp;"ARTO MORO"," ",""),")",""),"(",""))</f>
        <v>opasteltiti12wtip12s12lsnartomoro</v>
      </c>
      <c r="AD31" s="20">
        <f>_xlfn.IFNA(MATCH(Table2[[#This Row],[Column2]],[1]!db[NB BM_C_QTY+F],0),"")</f>
        <v>2971</v>
      </c>
      <c r="AE31" s="20" t="s">
        <v>6076</v>
      </c>
      <c r="AF31" s="20">
        <v>12</v>
      </c>
      <c r="AG31" s="20" t="s">
        <v>5116</v>
      </c>
    </row>
    <row r="32" spans="1:33">
      <c r="A32" s="9">
        <f ca="1">IF(Table2[[#This Row],[TT]]&lt;1,"",(COUNT(INDIRECT("a"&amp;ROW(Table2[[#Headers],[//]])&amp;":a"&amp;ROW()-1))+1))</f>
        <v>17</v>
      </c>
      <c r="C32" s="9" t="s">
        <v>4951</v>
      </c>
      <c r="D32" s="16">
        <v>50</v>
      </c>
      <c r="E32" s="16" t="s">
        <v>2146</v>
      </c>
      <c r="F32" s="16">
        <f>_xlfn.IFNA(Table2[[#This Row],[NB BM_C_QTY+F]],"")</f>
        <v>2228</v>
      </c>
      <c r="G32" s="24">
        <f>IF(Table2[[#This Row],[M5B]]="",Table2[[#This Row],[M5B_h]],SUM(Table2[[#This Row],[M5B_h]],Table2[[#This Row],[M5B]]))</f>
        <v>49</v>
      </c>
      <c r="H32" s="18"/>
      <c r="I32" s="83">
        <f>IF(Table2[[#This Row],[M1A]]="",0,Table2[[#This Row],[M1A]]-Table2[[#This Row],[AWAL]]-Table2[[#This Row],[M1MA]]-Table2[[#This Row],[M1KE]])</f>
        <v>0</v>
      </c>
      <c r="J32" s="83">
        <f>SUMIF(Table6[NB BM_C_QTY+F],Table2[[#This Row],[Column2]],Table6[C])</f>
        <v>0</v>
      </c>
      <c r="K32" s="83">
        <f>-1*SUMIF(Table5[CONCAT],Table2[[#This Row],[Column2]],Table5[3])</f>
        <v>0</v>
      </c>
      <c r="L32" s="18">
        <v>49</v>
      </c>
      <c r="M32" s="16">
        <f>IF(Table2[[#This Row],[M2A]]="","",SUM(Table2[[#This Row],[M2A]]-Table2[[#This Row],[M2B_h]]))</f>
        <v>-1</v>
      </c>
      <c r="O32" s="16" t="str">
        <f>IF(Table2[[#This Row],[M3A]]="","",SUM(Table2[[#This Row],[M3A]]-Table2[[#This Row],[M3B_h]]))</f>
        <v/>
      </c>
      <c r="P32" s="9"/>
      <c r="Q32" s="16" t="str">
        <f>IF(Table2[[#This Row],[M4A]]="","",SUM(Table2[[#This Row],[M4A]]-Table2[[#This Row],[M4B_h]]))</f>
        <v/>
      </c>
      <c r="S32" s="16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50</v>
      </c>
      <c r="U32" s="20">
        <f>SUM(Table2[[#This Row],[M2B]],Table2[[#This Row],[M2B_h]])</f>
        <v>49</v>
      </c>
      <c r="V32" s="20">
        <f>SUM(Table2[[#This Row],[M3B]],Table2[[#This Row],[M3B_h]])</f>
        <v>49</v>
      </c>
      <c r="W32" s="20">
        <f>SUM(Table2[[#This Row],[M4B]],Table2[[#This Row],[M4B_h]])</f>
        <v>49</v>
      </c>
      <c r="X32" s="20" t="str">
        <f t="shared" si="0"/>
        <v>ARTO MORO</v>
      </c>
      <c r="Y32" s="20">
        <f>IF(Table2[[#This Row],[NB BM_C_QTY+F]]="",#REF!,INDEX([1]!db[QTY X],Table2[[#This Row],[NB BM_C_QTY+F]]))</f>
        <v>144</v>
      </c>
      <c r="Z32" s="20" t="str">
        <f>IF(Table2[[#This Row],[NB BM_C_QTY+F]]="",#REF!,INDEX([1]!db[STN X],Table2[[#This Row],[NB BM_C_QTY+F]]))</f>
        <v>PCS</v>
      </c>
      <c r="AA32" s="20" t="str">
        <f>INDEX([1]!db[SUPPLIER],Table2[[#This Row],[NB BM_C_QTY+F]],0)</f>
        <v>SAMUDERA ANGKASA JAYA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32" s="20" t="str">
        <f>Table2[[#This Row],[CONCAT]]&amp;LOWER(SUBSTITUTE(SUBSTITUTE(SUBSTITUTE(Table2[[#This Row],[KET]]&amp;"ARTO MORO"," ",""),")",""),"(",""))</f>
        <v>pcklgstudysetk597mobil205x7144pcsartomoro</v>
      </c>
      <c r="AD32" s="20">
        <f>_xlfn.IFNA(MATCH(Table2[[#This Row],[Column2]],[1]!db[NB BM_C_QTY+F],0),"")</f>
        <v>2228</v>
      </c>
      <c r="AE32" s="20" t="s">
        <v>6080</v>
      </c>
      <c r="AF32" s="20">
        <v>144</v>
      </c>
      <c r="AG32" s="20" t="s">
        <v>5118</v>
      </c>
    </row>
    <row r="33" spans="1:33">
      <c r="A33" s="14">
        <f ca="1">IF(Table2[[#This Row],[TT]]&lt;1,"",(COUNT(INDIRECT("a"&amp;ROW(Table2[[#Headers],[//]])&amp;":a"&amp;ROW()-1))+1))</f>
        <v>18</v>
      </c>
      <c r="B33" s="14"/>
      <c r="C33" s="9" t="s">
        <v>4381</v>
      </c>
      <c r="D33" s="16">
        <v>2</v>
      </c>
      <c r="E33" s="16" t="s">
        <v>2146</v>
      </c>
      <c r="F33" s="16">
        <f>_xlfn.IFNA(Table2[[#This Row],[NB BM_C_QTY+F]],"")</f>
        <v>2247</v>
      </c>
      <c r="G33" s="24">
        <f>IF(Table2[[#This Row],[M5B]]="",Table2[[#This Row],[M5B_h]],SUM(Table2[[#This Row],[M5B_h]],Table2[[#This Row],[M5B]]))</f>
        <v>1</v>
      </c>
      <c r="H33" s="19"/>
      <c r="I33" s="83">
        <f>IF(Table2[[#This Row],[M1A]]="",0,Table2[[#This Row],[M1A]]-Table2[[#This Row],[AWAL]]-Table2[[#This Row],[M1MA]]-Table2[[#This Row],[M1KE]])</f>
        <v>0</v>
      </c>
      <c r="J33" s="83">
        <f>SUMIF(Table6[NB BM_C_QTY+F],Table2[[#This Row],[Column2]],Table6[C])</f>
        <v>0</v>
      </c>
      <c r="K33" s="83">
        <f>-1*SUMIF(Table5[CONCAT],Table2[[#This Row],[Column2]],Table5[3])</f>
        <v>0</v>
      </c>
      <c r="L33" s="19">
        <v>1</v>
      </c>
      <c r="M33" s="16">
        <f>IF(Table2[[#This Row],[M2A]]="","",SUM(Table2[[#This Row],[M2A]]-Table2[[#This Row],[M2B_h]]))</f>
        <v>-1</v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2</v>
      </c>
      <c r="U33" s="20">
        <f>SUM(Table2[[#This Row],[M2B]],Table2[[#This Row],[M2B_h]])</f>
        <v>1</v>
      </c>
      <c r="V33" s="20">
        <f>SUM(Table2[[#This Row],[M3B]],Table2[[#This Row],[M3B_h]])</f>
        <v>1</v>
      </c>
      <c r="W33" s="20">
        <f>SUM(Table2[[#This Row],[M4B]],Table2[[#This Row],[M4B_h]])</f>
        <v>1</v>
      </c>
      <c r="X33" s="20" t="str">
        <f t="shared" si="0"/>
        <v>ARTO MORO</v>
      </c>
      <c r="Y33" s="20">
        <f>IF(Table2[[#This Row],[NB BM_C_QTY+F]]="",#REF!,INDEX([1]!db[QTY X],Table2[[#This Row],[NB BM_C_QTY+F]]))</f>
        <v>144</v>
      </c>
      <c r="Z33" s="20" t="str">
        <f>IF(Table2[[#This Row],[NB BM_C_QTY+F]]="",#REF!,INDEX([1]!db[STN X],Table2[[#This Row],[NB BM_C_QTY+F]]))</f>
        <v>PCS</v>
      </c>
      <c r="AA33" s="20" t="str">
        <f>INDEX([1]!db[SUPPLIER],Table2[[#This Row],[NB BM_C_QTY+F]],0)</f>
        <v>SAMUDERA ANGKASA JAYA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33" s="20" t="str">
        <f>Table2[[#This Row],[CONCAT]]&amp;LOWER(SUBSTITUTE(SUBSTITUTE(SUBSTITUTE(Table2[[#This Row],[KET]]&amp;"ARTO MORO"," ",""),")",""),"(",""))</f>
        <v>pcmagnitfc629523x10144pcsartomoro</v>
      </c>
      <c r="AD33" s="20">
        <f>_xlfn.IFNA(MATCH(Table2[[#This Row],[Column2]],[1]!db[NB BM_C_QTY+F],0),"")</f>
        <v>2247</v>
      </c>
      <c r="AE33" s="20" t="s">
        <v>6080</v>
      </c>
      <c r="AF33" s="20">
        <v>144</v>
      </c>
      <c r="AG33" s="20" t="s">
        <v>5118</v>
      </c>
    </row>
    <row r="34" spans="1:33">
      <c r="A34" s="14">
        <f ca="1">IF(Table2[[#This Row],[TT]]&lt;1,"",(COUNT(INDIRECT("a"&amp;ROW(Table2[[#Headers],[//]])&amp;":a"&amp;ROW()-1))+1))</f>
        <v>19</v>
      </c>
      <c r="B34" s="14"/>
      <c r="C34" s="9" t="s">
        <v>4953</v>
      </c>
      <c r="D34" s="16">
        <v>35</v>
      </c>
      <c r="E34" s="16" t="s">
        <v>4954</v>
      </c>
      <c r="F34" s="16">
        <f>_xlfn.IFNA(Table2[[#This Row],[NB BM_C_QTY+F]],"")</f>
        <v>2607</v>
      </c>
      <c r="G34" s="24">
        <f>IF(Table2[[#This Row],[M5B]]="",Table2[[#This Row],[M5B_h]],SUM(Table2[[#This Row],[M5B_h]],Table2[[#This Row],[M5B]]))</f>
        <v>34</v>
      </c>
      <c r="H34" s="19"/>
      <c r="I34" s="83">
        <f>IF(Table2[[#This Row],[M1A]]="",0,Table2[[#This Row],[M1A]]-Table2[[#This Row],[AWAL]]-Table2[[#This Row],[M1MA]]-Table2[[#This Row],[M1KE]])</f>
        <v>0</v>
      </c>
      <c r="J34" s="83">
        <f>SUMIF(Table6[NB BM_C_QTY+F],Table2[[#This Row],[Column2]],Table6[C])</f>
        <v>0</v>
      </c>
      <c r="K34" s="83">
        <f>-1*SUMIF(Table5[CONCAT],Table2[[#This Row],[Column2]],Table5[3])</f>
        <v>0</v>
      </c>
      <c r="L34" s="104">
        <v>34</v>
      </c>
      <c r="M34" s="79">
        <f>IF(Table2[[#This Row],[M2A]]="","",SUM(Table2[[#This Row],[M2A]]-Table2[[#This Row],[M2B_h]]))</f>
        <v>-1</v>
      </c>
      <c r="O34" s="17" t="str">
        <f>IF(Table2[[#This Row],[M3A]]="","",SUM(Table2[[#This Row],[M3A]]-Table2[[#This Row],[M3B_h]]))</f>
        <v/>
      </c>
      <c r="P34" s="25"/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35</v>
      </c>
      <c r="U34" s="20">
        <f>SUM(Table2[[#This Row],[M2B]],Table2[[#This Row],[M2B_h]])</f>
        <v>34</v>
      </c>
      <c r="V34" s="20">
        <f>SUM(Table2[[#This Row],[M3B]],Table2[[#This Row],[M3B_h]])</f>
        <v>34</v>
      </c>
      <c r="W34" s="20">
        <f>SUM(Table2[[#This Row],[M4B]],Table2[[#This Row],[M4B_h]])</f>
        <v>34</v>
      </c>
      <c r="X34" s="20" t="str">
        <f t="shared" si="0"/>
        <v>ARTO MORO</v>
      </c>
      <c r="Y34" s="20">
        <f>IF(Table2[[#This Row],[NB BM_C_QTY+F]]="",#REF!,INDEX([1]!db[QTY X],Table2[[#This Row],[NB BM_C_QTY+F]]))</f>
        <v>2560</v>
      </c>
      <c r="Z34" s="20" t="str">
        <f>IF(Table2[[#This Row],[NB BM_C_QTY+F]]="",#REF!,INDEX([1]!db[STN X],Table2[[#This Row],[NB BM_C_QTY+F]]))</f>
        <v>PCS</v>
      </c>
      <c r="AA34" s="20" t="str">
        <f>INDEX([1]!db[SUPPLIER],Table2[[#This Row],[NB BM_C_QTY+F]],0)</f>
        <v>LAUTAN MAS ASIA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34" s="20" t="str">
        <f>Table2[[#This Row],[CONCAT]]&amp;LOWER(SUBSTITUTE(SUBSTITUTE(SUBSTITUTE(Table2[[#This Row],[KET]]&amp;"ARTO MORO"," ",""),")",""),"(",""))</f>
        <v>pensilzhonghua69252bboval40box64pcsartomoro</v>
      </c>
      <c r="AD34" s="20">
        <f>_xlfn.IFNA(MATCH(Table2[[#This Row],[Column2]],[1]!db[NB BM_C_QTY+F],0),"")</f>
        <v>2607</v>
      </c>
      <c r="AE34" s="20" t="s">
        <v>6081</v>
      </c>
      <c r="AF34" s="20">
        <v>40</v>
      </c>
      <c r="AG34" s="20" t="s">
        <v>5149</v>
      </c>
    </row>
    <row r="35" spans="1:33">
      <c r="A35" s="14">
        <f ca="1">IF(Table2[[#This Row],[TT]]&lt;1,"",(COUNT(INDIRECT("a"&amp;ROW(Table2[[#Headers],[//]])&amp;":a"&amp;ROW()-1))+1))</f>
        <v>20</v>
      </c>
      <c r="B35" s="14">
        <v>1</v>
      </c>
      <c r="C35" s="9" t="s">
        <v>3858</v>
      </c>
      <c r="D35" s="16">
        <v>14</v>
      </c>
      <c r="E35" s="16" t="s">
        <v>2121</v>
      </c>
      <c r="F35" s="16" t="str">
        <f>_xlfn.IFNA(Table2[[#This Row],[NB BM_C_QTY+F]],"")</f>
        <v/>
      </c>
      <c r="G35" s="24">
        <f>IF(Table2[[#This Row],[M5B]]="",Table2[[#This Row],[M5B_h]],SUM(Table2[[#This Row],[M5B_h]],Table2[[#This Row],[M5B]]))</f>
        <v>9</v>
      </c>
      <c r="H35" s="19"/>
      <c r="I35" s="83">
        <f>IF(Table2[[#This Row],[M1A]]="",0,Table2[[#This Row],[M1A]]-Table2[[#This Row],[AWAL]]-Table2[[#This Row],[M1MA]]-Table2[[#This Row],[M1KE]])</f>
        <v>0</v>
      </c>
      <c r="J35" s="83">
        <f>SUMIF(Table6[NB BM_C_QTY+F],Table2[[#This Row],[Column2]],Table6[C])</f>
        <v>0</v>
      </c>
      <c r="K35" s="83">
        <f>-1*SUMIF(Table5[CONCAT],Table2[[#This Row],[Column2]],Table5[3])</f>
        <v>0</v>
      </c>
      <c r="L35" s="19">
        <v>9</v>
      </c>
      <c r="M35" s="17">
        <f>IF(Table2[[#This Row],[M2A]]="","",SUM(Table2[[#This Row],[M2A]]-Table2[[#This Row],[M2B_h]]))</f>
        <v>-5</v>
      </c>
      <c r="O35" s="17" t="str">
        <f>IF(Table2[[#This Row],[M3A]]="","",SUM(Table2[[#This Row],[M3A]]-Table2[[#This Row],[M3B_h]]))</f>
        <v/>
      </c>
      <c r="P35" s="25"/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14</v>
      </c>
      <c r="U35" s="20">
        <f>SUM(Table2[[#This Row],[M2B]],Table2[[#This Row],[M2B_h]])</f>
        <v>9</v>
      </c>
      <c r="V35" s="20">
        <f>SUM(Table2[[#This Row],[M3B]],Table2[[#This Row],[M3B_h]])</f>
        <v>9</v>
      </c>
      <c r="W35" s="20">
        <f>SUM(Table2[[#This Row],[M4B]],Table2[[#This Row],[M4B_h]])</f>
        <v>9</v>
      </c>
      <c r="X35" s="20" t="str">
        <f t="shared" si="0"/>
        <v>ARTO MORO</v>
      </c>
      <c r="Y35" s="20" t="e">
        <f>IF(Table2[[#This Row],[NB BM_C_QTY+F]]="",#REF!,INDEX([1]!db[QTY X],Table2[[#This Row],[NB BM_C_QTY+F]]))</f>
        <v>#REF!</v>
      </c>
      <c r="Z35" s="20" t="e">
        <f>IF(Table2[[#This Row],[NB BM_C_QTY+F]]="",#REF!,INDEX([1]!db[STN X],Table2[[#This Row],[NB BM_C_QTY+F]]))</f>
        <v>#REF!</v>
      </c>
      <c r="AA35" s="20" t="e">
        <f>INDEX([1]!db[SUPPLIER],Table2[[#This Row],[NB BM_C_QTY+F]],0)</f>
        <v>#VALUE!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35" s="20" t="str">
        <f>Table2[[#This Row],[CONCAT]]&amp;LOWER(SUBSTITUTE(SUBSTITUTE(SUBSTITUTE(Table2[[#This Row],[KET]]&amp;"ARTO MORO"," ",""),")",""),"(",""))</f>
        <v>plakbankenkobening72pcsartomoro</v>
      </c>
      <c r="AD35" s="20" t="str">
        <f>_xlfn.IFNA(MATCH(Table2[[#This Row],[Column2]],[1]!db[NB BM_C_QTY+F],0),"")</f>
        <v/>
      </c>
      <c r="AE35" s="20" t="s">
        <v>6076</v>
      </c>
      <c r="AF35" s="20">
        <v>72</v>
      </c>
      <c r="AG35" s="20" t="s">
        <v>5118</v>
      </c>
    </row>
    <row r="36" spans="1:33">
      <c r="A36" s="14">
        <f ca="1">IF(Table2[[#This Row],[TT]]&lt;1,"",(COUNT(INDIRECT("a"&amp;ROW(Table2[[#Headers],[//]])&amp;":a"&amp;ROW()-1))+1))</f>
        <v>21</v>
      </c>
      <c r="B36" s="14">
        <v>1</v>
      </c>
      <c r="C36" s="9" t="s">
        <v>3859</v>
      </c>
      <c r="D36" s="16">
        <v>26</v>
      </c>
      <c r="E36" s="16" t="s">
        <v>2121</v>
      </c>
      <c r="F36" s="16" t="str">
        <f>_xlfn.IFNA(Table2[[#This Row],[NB BM_C_QTY+F]],"")</f>
        <v/>
      </c>
      <c r="G36" s="24">
        <f>IF(Table2[[#This Row],[M5B]]="",Table2[[#This Row],[M5B_h]],SUM(Table2[[#This Row],[M5B_h]],Table2[[#This Row],[M5B]]))</f>
        <v>21</v>
      </c>
      <c r="H36" s="19"/>
      <c r="I36" s="83">
        <f>IF(Table2[[#This Row],[M1A]]="",0,Table2[[#This Row],[M1A]]-Table2[[#This Row],[AWAL]]-Table2[[#This Row],[M1MA]]-Table2[[#This Row],[M1KE]])</f>
        <v>0</v>
      </c>
      <c r="J36" s="83">
        <f>SUMIF(Table6[NB BM_C_QTY+F],Table2[[#This Row],[Column2]],Table6[C])</f>
        <v>0</v>
      </c>
      <c r="K36" s="83">
        <f>-1*SUMIF(Table5[CONCAT],Table2[[#This Row],[Column2]],Table5[3])</f>
        <v>0</v>
      </c>
      <c r="L36" s="19">
        <v>21</v>
      </c>
      <c r="M36" s="17">
        <f>IF(Table2[[#This Row],[M2A]]="","",SUM(Table2[[#This Row],[M2A]]-Table2[[#This Row],[M2B_h]]))</f>
        <v>-5</v>
      </c>
      <c r="O36" s="17" t="str">
        <f>IF(Table2[[#This Row],[M3A]]="","",SUM(Table2[[#This Row],[M3A]]-Table2[[#This Row],[M3B_h]]))</f>
        <v/>
      </c>
      <c r="P36" s="25"/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26</v>
      </c>
      <c r="U36" s="20">
        <f>SUM(Table2[[#This Row],[M2B]],Table2[[#This Row],[M2B_h]])</f>
        <v>21</v>
      </c>
      <c r="V36" s="20">
        <f>SUM(Table2[[#This Row],[M3B]],Table2[[#This Row],[M3B_h]])</f>
        <v>21</v>
      </c>
      <c r="W36" s="20">
        <f>SUM(Table2[[#This Row],[M4B]],Table2[[#This Row],[M4B_h]])</f>
        <v>21</v>
      </c>
      <c r="X36" s="20" t="str">
        <f t="shared" si="0"/>
        <v>ARTO MORO</v>
      </c>
      <c r="Y36" s="20" t="e">
        <f>IF(Table2[[#This Row],[NB BM_C_QTY+F]]="",#REF!,INDEX([1]!db[QTY X],Table2[[#This Row],[NB BM_C_QTY+F]]))</f>
        <v>#REF!</v>
      </c>
      <c r="Z36" s="20" t="e">
        <f>IF(Table2[[#This Row],[NB BM_C_QTY+F]]="",#REF!,INDEX([1]!db[STN X],Table2[[#This Row],[NB BM_C_QTY+F]]))</f>
        <v>#REF!</v>
      </c>
      <c r="AA36" s="20" t="e">
        <f>INDEX([1]!db[SUPPLIER],Table2[[#This Row],[NB BM_C_QTY+F]],0)</f>
        <v>#VALUE!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36" s="20" t="str">
        <f>Table2[[#This Row],[CONCAT]]&amp;LOWER(SUBSTITUTE(SUBSTITUTE(SUBSTITUTE(Table2[[#This Row],[KET]]&amp;"ARTO MORO"," ",""),")",""),"(",""))</f>
        <v>plakbankenkocoklat72pcsartomoro</v>
      </c>
      <c r="AD36" s="20" t="str">
        <f>_xlfn.IFNA(MATCH(Table2[[#This Row],[Column2]],[1]!db[NB BM_C_QTY+F],0),"")</f>
        <v/>
      </c>
      <c r="AE36" s="20" t="s">
        <v>6076</v>
      </c>
      <c r="AF36" s="20">
        <v>72</v>
      </c>
      <c r="AG36" s="20" t="s">
        <v>5118</v>
      </c>
    </row>
    <row r="37" spans="1:33">
      <c r="A37" s="14" t="str">
        <f ca="1">IF(Table2[[#This Row],[TT]]&lt;1,"",(COUNT(INDIRECT("a"&amp;ROW(Table2[[#Headers],[//]])&amp;":a"&amp;ROW()-1))+1))</f>
        <v/>
      </c>
      <c r="B37" s="14">
        <v>1</v>
      </c>
      <c r="C37" s="9" t="s">
        <v>3986</v>
      </c>
      <c r="D37" s="16">
        <v>0</v>
      </c>
      <c r="E37" s="16" t="s">
        <v>5138</v>
      </c>
      <c r="F37" s="16">
        <f>_xlfn.IFNA(Table2[[#This Row],[NB BM_C_QTY+F]],"")</f>
        <v>1749</v>
      </c>
      <c r="G37" s="24">
        <f>IF(Table2[[#This Row],[M5B]]="",Table2[[#This Row],[M5B_h]],SUM(Table2[[#This Row],[M5B_h]],Table2[[#This Row],[M5B]]))</f>
        <v>0</v>
      </c>
      <c r="H37" s="19">
        <v>1</v>
      </c>
      <c r="I37" s="83">
        <f>IF(Table2[[#This Row],[M1A]]="",0,Table2[[#This Row],[M1A]]-Table2[[#This Row],[AWAL]]-Table2[[#This Row],[M1MA]]-Table2[[#This Row],[M1KE]])</f>
        <v>1</v>
      </c>
      <c r="J37" s="83">
        <f>SUMIF(Table6[NB BM_C_QTY+F],Table2[[#This Row],[Column2]],Table6[C])</f>
        <v>0</v>
      </c>
      <c r="K37" s="83">
        <f>-1*SUMIF(Table5[CONCAT],Table2[[#This Row],[Column2]],Table5[3])</f>
        <v>0</v>
      </c>
      <c r="L37" s="19">
        <v>0</v>
      </c>
      <c r="M37" s="17">
        <f>IF(Table2[[#This Row],[M2A]]="","",SUM(Table2[[#This Row],[M2A]]-Table2[[#This Row],[M2B_h]]))</f>
        <v>-1</v>
      </c>
      <c r="O37" s="17" t="str">
        <f>IF(Table2[[#This Row],[M3A]]="","",SUM(Table2[[#This Row],[M3A]]-Table2[[#This Row],[M3B_h]]))</f>
        <v/>
      </c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1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>
        <f>IF(Table2[[#This Row],[NB BM_C_QTY+F]]="",#REF!,INDEX([1]!db[QTY X],Table2[[#This Row],[NB BM_C_QTY+F]]))</f>
        <v>48</v>
      </c>
      <c r="Z37" s="20" t="str">
        <f>IF(Table2[[#This Row],[NB BM_C_QTY+F]]="",#REF!,INDEX([1]!db[STN X],Table2[[#This Row],[NB BM_C_QTY+F]]))</f>
        <v>PCS</v>
      </c>
      <c r="AA37" s="20" t="str">
        <f>INDEX([1]!db[SUPPLIER],Table2[[#This Row],[NB BM_C_QTY+F]],0)</f>
        <v>KENKO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7" s="20" t="str">
        <f>Table2[[#This Row],[CONCAT]]&amp;LOWER(SUBSTITUTE(SUBSTITUTE(SUBSTITUTE(Table2[[#This Row],[KET]]&amp;"ARTO MORO"," ",""),")",""),"(",""))</f>
        <v>punchkenko40xl4lsnartomoro</v>
      </c>
      <c r="AD37" s="20">
        <f>_xlfn.IFNA(MATCH(Table2[[#This Row],[Column2]],[1]!db[NB BM_C_QTY+F],0),"")</f>
        <v>1749</v>
      </c>
      <c r="AE37" s="20" t="s">
        <v>6076</v>
      </c>
      <c r="AF37" s="20">
        <v>4</v>
      </c>
      <c r="AG37" s="20" t="s">
        <v>5116</v>
      </c>
    </row>
    <row r="38" spans="1:33">
      <c r="A38" s="14">
        <f ca="1">IF(Table2[[#This Row],[TT]]&lt;1,"",(COUNT(INDIRECT("a"&amp;ROW(Table2[[#Headers],[//]])&amp;":a"&amp;ROW()-1))+1))</f>
        <v>22</v>
      </c>
      <c r="B38" s="14">
        <v>1</v>
      </c>
      <c r="C38" s="9" t="s">
        <v>2035</v>
      </c>
      <c r="D38" s="16">
        <v>83</v>
      </c>
      <c r="E38" s="16" t="s">
        <v>1989</v>
      </c>
      <c r="F38" s="16">
        <f>_xlfn.IFNA(Table2[[#This Row],[NB BM_C_QTY+F]],"")</f>
        <v>1780</v>
      </c>
      <c r="G38" s="24">
        <f>IF(Table2[[#This Row],[M5B]]="",Table2[[#This Row],[M5B_h]],SUM(Table2[[#This Row],[M5B_h]],Table2[[#This Row],[M5B]]))</f>
        <v>81</v>
      </c>
      <c r="H38" s="19"/>
      <c r="I38" s="83">
        <f>IF(Table2[[#This Row],[M1A]]="",0,Table2[[#This Row],[M1A]]-Table2[[#This Row],[AWAL]]-Table2[[#This Row],[M1MA]]-Table2[[#This Row],[M1KE]])</f>
        <v>0</v>
      </c>
      <c r="J38" s="83">
        <f>SUMIF(Table6[NB BM_C_QTY+F],Table2[[#This Row],[Column2]],Table6[C])</f>
        <v>0</v>
      </c>
      <c r="K38" s="83">
        <f>-1*SUMIF(Table5[CONCAT],Table2[[#This Row],[Column2]],Table5[3])</f>
        <v>0</v>
      </c>
      <c r="L38" s="19">
        <v>81</v>
      </c>
      <c r="M38" s="17">
        <f>IF(Table2[[#This Row],[M2A]]="","",SUM(Table2[[#This Row],[M2A]]-Table2[[#This Row],[M2B_h]]))</f>
        <v>-2</v>
      </c>
      <c r="O38" s="17" t="str">
        <f>IF(Table2[[#This Row],[M3A]]="","",SUM(Table2[[#This Row],[M3A]]-Table2[[#This Row],[M3B_h]]))</f>
        <v/>
      </c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83</v>
      </c>
      <c r="U38" s="20">
        <f>SUM(Table2[[#This Row],[M2B]],Table2[[#This Row],[M2B_h]])</f>
        <v>81</v>
      </c>
      <c r="V38" s="20">
        <f>SUM(Table2[[#This Row],[M3B]],Table2[[#This Row],[M3B_h]])</f>
        <v>81</v>
      </c>
      <c r="W38" s="20">
        <f>SUM(Table2[[#This Row],[M4B]],Table2[[#This Row],[M4B_h]])</f>
        <v>81</v>
      </c>
      <c r="X38" s="20" t="str">
        <f t="shared" si="0"/>
        <v>ARTO MORO</v>
      </c>
      <c r="Y38" s="20">
        <f>IF(Table2[[#This Row],[NB BM_C_QTY+F]]="",#REF!,INDEX([1]!db[QTY X],Table2[[#This Row],[NB BM_C_QTY+F]]))</f>
        <v>240</v>
      </c>
      <c r="Z38" s="20" t="str">
        <f>IF(Table2[[#This Row],[NB BM_C_QTY+F]]="",#REF!,INDEX([1]!db[STN X],Table2[[#This Row],[NB BM_C_QTY+F]]))</f>
        <v>PCS</v>
      </c>
      <c r="AA38" s="20" t="str">
        <f>INDEX([1]!db[SUPPLIER],Table2[[#This Row],[NB BM_C_QTY+F]],0)</f>
        <v>KENKO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8" s="20" t="str">
        <f>Table2[[#This Row],[CONCAT]]&amp;LOWER(SUBSTITUTE(SUBSTITUTE(SUBSTITUTE(Table2[[#This Row],[KET]]&amp;"ARTO MORO"," ",""),")",""),"(",""))</f>
        <v>staplerkenkohd1020lsnartomoro</v>
      </c>
      <c r="AD38" s="20">
        <f>_xlfn.IFNA(MATCH(Table2[[#This Row],[Column2]],[1]!db[NB BM_C_QTY+F],0),"")</f>
        <v>1780</v>
      </c>
      <c r="AE38" s="20" t="s">
        <v>6076</v>
      </c>
      <c r="AF38" s="20">
        <v>20</v>
      </c>
      <c r="AG38" s="20" t="s">
        <v>5116</v>
      </c>
    </row>
    <row r="39" spans="1:33">
      <c r="A39" s="14">
        <f ca="1">IF(Table2[[#This Row],[TT]]&lt;1,"",(COUNT(INDIRECT("a"&amp;ROW(Table2[[#Headers],[//]])&amp;":a"&amp;ROW()-1))+1))</f>
        <v>23</v>
      </c>
      <c r="B39" s="14">
        <v>1</v>
      </c>
      <c r="C39" s="9" t="s">
        <v>2067</v>
      </c>
      <c r="D39" s="16">
        <v>20</v>
      </c>
      <c r="E39" s="16" t="s">
        <v>2007</v>
      </c>
      <c r="F39" s="16">
        <f>_xlfn.IFNA(Table2[[#This Row],[NB BM_C_QTY+F]],"")</f>
        <v>1786</v>
      </c>
      <c r="G39" s="24">
        <f>IF(Table2[[#This Row],[M5B]]="",Table2[[#This Row],[M5B_h]],SUM(Table2[[#This Row],[M5B_h]],Table2[[#This Row],[M5B]]))</f>
        <v>18</v>
      </c>
      <c r="H39" s="19"/>
      <c r="I39" s="83">
        <f>IF(Table2[[#This Row],[M1A]]="",0,Table2[[#This Row],[M1A]]-Table2[[#This Row],[AWAL]]-Table2[[#This Row],[M1MA]]-Table2[[#This Row],[M1KE]])</f>
        <v>0</v>
      </c>
      <c r="J39" s="83">
        <f>SUMIF(Table6[NB BM_C_QTY+F],Table2[[#This Row],[Column2]],Table6[C])</f>
        <v>0</v>
      </c>
      <c r="K39" s="83">
        <f>-1*SUMIF(Table5[CONCAT],Table2[[#This Row],[Column2]],Table5[3])</f>
        <v>0</v>
      </c>
      <c r="L39" s="19">
        <v>18</v>
      </c>
      <c r="M39" s="16">
        <f>IF(Table2[[#This Row],[M2A]]="","",SUM(Table2[[#This Row],[M2A]]-Table2[[#This Row],[M2B_h]]))</f>
        <v>-2</v>
      </c>
      <c r="O39" s="17" t="str">
        <f>IF(Table2[[#This Row],[M3A]]="","",SUM(Table2[[#This Row],[M3A]]-Table2[[#This Row],[M3B_h]]))</f>
        <v/>
      </c>
      <c r="P39" s="25"/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20</v>
      </c>
      <c r="U39" s="20">
        <f>SUM(Table2[[#This Row],[M2B]],Table2[[#This Row],[M2B_h]])</f>
        <v>18</v>
      </c>
      <c r="V39" s="20">
        <f>SUM(Table2[[#This Row],[M3B]],Table2[[#This Row],[M3B_h]])</f>
        <v>18</v>
      </c>
      <c r="W39" s="20">
        <f>SUM(Table2[[#This Row],[M4B]],Table2[[#This Row],[M4B_h]])</f>
        <v>18</v>
      </c>
      <c r="X39" s="20" t="str">
        <f t="shared" si="0"/>
        <v>ARTO MORO</v>
      </c>
      <c r="Y39" s="20">
        <f>IF(Table2[[#This Row],[NB BM_C_QTY+F]]="",#REF!,INDEX([1]!db[QTY X],Table2[[#This Row],[NB BM_C_QTY+F]]))</f>
        <v>120</v>
      </c>
      <c r="Z39" s="20" t="str">
        <f>IF(Table2[[#This Row],[NB BM_C_QTY+F]]="",#REF!,INDEX([1]!db[STN X],Table2[[#This Row],[NB BM_C_QTY+F]]))</f>
        <v>PCS</v>
      </c>
      <c r="AA39" s="20" t="str">
        <f>INDEX([1]!db[SUPPLIER],Table2[[#This Row],[NB BM_C_QTY+F]],0)</f>
        <v>KENKO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9" s="20" t="str">
        <f>Table2[[#This Row],[CONCAT]]&amp;LOWER(SUBSTITUTE(SUBSTITUTE(SUBSTITUTE(Table2[[#This Row],[KET]]&amp;"ARTO MORO"," ",""),")",""),"(",""))</f>
        <v>staplerkenkohd5010lsnartomoro</v>
      </c>
      <c r="AD39" s="20">
        <f>_xlfn.IFNA(MATCH(Table2[[#This Row],[Column2]],[1]!db[NB BM_C_QTY+F],0),"")</f>
        <v>1786</v>
      </c>
      <c r="AE39" s="20" t="s">
        <v>6076</v>
      </c>
      <c r="AF39" s="20">
        <v>10</v>
      </c>
      <c r="AG39" s="20" t="s">
        <v>5116</v>
      </c>
    </row>
    <row r="40" spans="1:33">
      <c r="A40" s="14">
        <f ca="1">IF(Table2[[#This Row],[TT]]&lt;1,"",(COUNT(INDIRECT("a"&amp;ROW(Table2[[#Headers],[//]])&amp;":a"&amp;ROW()-1))+1))</f>
        <v>24</v>
      </c>
      <c r="B40" s="14"/>
      <c r="C40" s="9" t="s">
        <v>6112</v>
      </c>
      <c r="D40" s="16">
        <v>4</v>
      </c>
      <c r="E40" s="16" t="s">
        <v>2416</v>
      </c>
      <c r="F40" s="17" t="str">
        <f>_xlfn.IFNA(Table2[[#This Row],[NB BM_C_QTY+F]],"")</f>
        <v/>
      </c>
      <c r="G40" s="24">
        <f>IF(Table2[[#This Row],[M5B]]="",Table2[[#This Row],[M5B_h]],SUM(Table2[[#This Row],[M5B_h]],Table2[[#This Row],[M5B]]))</f>
        <v>3</v>
      </c>
      <c r="H40" s="19"/>
      <c r="I40" s="83">
        <f>IF(Table2[[#This Row],[M1A]]="",0,Table2[[#This Row],[M1A]]-Table2[[#This Row],[AWAL]]-Table2[[#This Row],[M1MA]]-Table2[[#This Row],[M1KE]])</f>
        <v>0</v>
      </c>
      <c r="J40" s="83">
        <f>SUMIF(Table6[NB BM_C_QTY+F],Table2[[#This Row],[Column2]],Table6[C])</f>
        <v>0</v>
      </c>
      <c r="K40" s="83">
        <f>-1*SUMIF(Table5[CONCAT],Table2[[#This Row],[Column2]],Table5[3])</f>
        <v>0</v>
      </c>
      <c r="L40" s="19">
        <v>3</v>
      </c>
      <c r="M40" s="79">
        <f>IF(Table2[[#This Row],[M2A]]="","",SUM(Table2[[#This Row],[M2A]]-Table2[[#This Row],[M2B_h]]))</f>
        <v>-1</v>
      </c>
      <c r="O40" s="17" t="str">
        <f>IF(Table2[[#This Row],[M3A]]="","",SUM(Table2[[#This Row],[M3A]]-Table2[[#This Row],[M3B_h]]))</f>
        <v/>
      </c>
      <c r="Q40" s="17" t="str">
        <f>IF(Table2[[#This Row],[M4A]]="","",SUM(Table2[[#This Row],[M4A]]-Table2[[#This Row],[M4B_h]]))</f>
        <v/>
      </c>
      <c r="R40" s="17"/>
      <c r="S40" s="17" t="str">
        <f>IF(Table2[[#This Row],[M5A]]="","",SUM(Table2[[#This Row],[M5A]]-Table2[[#This Row],[M5B_h]]))</f>
        <v/>
      </c>
      <c r="T40" s="24">
        <f>SUM(Table2[[#This Row],[AWAL]],Table2[[#This Row],[M1KE]],Table2[[#This Row],[M1MA]],Table2[[#This Row],[M1B]])</f>
        <v>4</v>
      </c>
      <c r="U40" s="20">
        <f>SUM(Table2[[#This Row],[M2B]],Table2[[#This Row],[M2B_h]])</f>
        <v>3</v>
      </c>
      <c r="V40" s="20">
        <f>SUM(Table2[[#This Row],[M3B]],Table2[[#This Row],[M3B_h]])</f>
        <v>3</v>
      </c>
      <c r="W40" s="20">
        <f>SUM(Table2[[#This Row],[M4B]],Table2[[#This Row],[M4B_h]])</f>
        <v>3</v>
      </c>
      <c r="X40" s="20" t="str">
        <f t="shared" si="0"/>
        <v>ARTO MORO</v>
      </c>
      <c r="Y40" s="20" t="e">
        <f>IF(Table2[[#This Row],[NB BM_C_QTY+F]]="",#REF!,INDEX([1]!db[QTY X],Table2[[#This Row],[NB BM_C_QTY+F]]))</f>
        <v>#REF!</v>
      </c>
      <c r="Z40" s="20" t="e">
        <f>IF(Table2[[#This Row],[NB BM_C_QTY+F]]="",#REF!,INDEX([1]!db[STN X],Table2[[#This Row],[NB BM_C_QTY+F]]))</f>
        <v>#REF!</v>
      </c>
      <c r="AA40" s="20" t="e">
        <f>INDEX([1]!db[SUPPLIER],Table2[[#This Row],[NB BM_C_QTY+F]],0)</f>
        <v>#VALUE!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stipb24mgoztarmacaron</v>
      </c>
      <c r="AC40" s="20" t="str">
        <f>Table2[[#This Row],[CONCAT]]&amp;LOWER(SUBSTITUTE(SUBSTITUTE(SUBSTITUTE(Table2[[#This Row],[KET]]&amp;"ARTO MORO"," ",""),")",""),"(",""))</f>
        <v>stipb24mgoztarmacaron60boxartomoro</v>
      </c>
      <c r="AD40" s="20" t="str">
        <f>_xlfn.IFNA(MATCH(Table2[[#This Row],[Column2]],[1]!db[NB BM_C_QTY+F],0),"")</f>
        <v/>
      </c>
      <c r="AE40" s="20" t="s">
        <v>6080</v>
      </c>
      <c r="AF40" s="20">
        <v>60</v>
      </c>
      <c r="AG40" s="20" t="s">
        <v>5149</v>
      </c>
    </row>
    <row r="41" spans="1:33">
      <c r="A41" s="14" t="str">
        <f ca="1">IF(Table2[[#This Row],[TT]]&lt;1,"",(COUNT(INDIRECT("a"&amp;ROW(Table2[[#Headers],[//]])&amp;":a"&amp;ROW()-1))+1))</f>
        <v/>
      </c>
      <c r="B41" s="14">
        <v>1</v>
      </c>
      <c r="C41" s="9" t="s">
        <v>3573</v>
      </c>
      <c r="D41" s="16">
        <v>1</v>
      </c>
      <c r="E41" s="16" t="s">
        <v>1985</v>
      </c>
      <c r="F41" s="16">
        <f>_xlfn.IFNA(Table2[[#This Row],[NB BM_C_QTY+F]],"")</f>
        <v>725</v>
      </c>
      <c r="G41" s="24">
        <f>IF(Table2[[#This Row],[M5B]]="",Table2[[#This Row],[M5B_h]],SUM(Table2[[#This Row],[M5B_h]],Table2[[#This Row],[M5B]]))</f>
        <v>0</v>
      </c>
      <c r="H41" s="19"/>
      <c r="I41" s="83">
        <f>IF(Table2[[#This Row],[M1A]]="",0,Table2[[#This Row],[M1A]]-Table2[[#This Row],[AWAL]]-Table2[[#This Row],[M1MA]]-Table2[[#This Row],[M1KE]])</f>
        <v>0</v>
      </c>
      <c r="J41" s="83">
        <f>SUMIF(Table6[NB BM_C_QTY+F],Table2[[#This Row],[Column2]],Table6[C])</f>
        <v>0</v>
      </c>
      <c r="K41" s="83">
        <f>-1*SUMIF(Table5[CONCAT],Table2[[#This Row],[Column2]],Table5[3])</f>
        <v>0</v>
      </c>
      <c r="L41" s="19">
        <v>0</v>
      </c>
      <c r="M41" s="17">
        <f>IF(Table2[[#This Row],[M2A]]="","",SUM(Table2[[#This Row],[M2A]]-Table2[[#This Row],[M2B_h]]))</f>
        <v>-1</v>
      </c>
      <c r="O41" s="17" t="str">
        <f>IF(Table2[[#This Row],[M3A]]="","",SUM(Table2[[#This Row],[M3A]]-Table2[[#This Row],[M3B_h]]))</f>
        <v/>
      </c>
      <c r="P41" s="25"/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1</v>
      </c>
      <c r="U41" s="20">
        <f>SUM(Table2[[#This Row],[M2B]],Table2[[#This Row],[M2B_h]])</f>
        <v>0</v>
      </c>
      <c r="V41" s="20">
        <f>SUM(Table2[[#This Row],[M3B]],Table2[[#This Row],[M3B_h]])</f>
        <v>0</v>
      </c>
      <c r="W41" s="20">
        <f>SUM(Table2[[#This Row],[M4B]],Table2[[#This Row],[M4B_h]])</f>
        <v>0</v>
      </c>
      <c r="X41" s="20" t="str">
        <f t="shared" si="0"/>
        <v>ARTO MORO</v>
      </c>
      <c r="Y41" s="20">
        <f>IF(Table2[[#This Row],[NB BM_C_QTY+F]]="",#REF!,INDEX([1]!db[QTY X],Table2[[#This Row],[NB BM_C_QTY+F]]))</f>
        <v>720</v>
      </c>
      <c r="Z41" s="20" t="str">
        <f>IF(Table2[[#This Row],[NB BM_C_QTY+F]]="",#REF!,INDEX([1]!db[STN X],Table2[[#This Row],[NB BM_C_QTY+F]]))</f>
        <v>PCS</v>
      </c>
      <c r="AA41" s="20" t="str">
        <f>INDEX([1]!db[SUPPLIER],Table2[[#This Row],[NB BM_C_QTY+F]],0)</f>
        <v>ATALI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" s="20" t="str">
        <f>Table2[[#This Row],[CONCAT]]&amp;LOWER(SUBSTITUTE(SUBSTITUTE(SUBSTITUTE(Table2[[#This Row],[KET]]&amp;"ARTO MORO"," ",""),")",""),"(",""))</f>
        <v>tipeexjkct52260lsnartomoro</v>
      </c>
      <c r="AD41" s="20">
        <f>_xlfn.IFNA(MATCH(Table2[[#This Row],[Column2]],[1]!db[NB BM_C_QTY+F],0),"")</f>
        <v>725</v>
      </c>
      <c r="AE41" s="20" t="s">
        <v>6077</v>
      </c>
      <c r="AF41" s="20">
        <v>60</v>
      </c>
      <c r="AG41" s="20" t="s">
        <v>5116</v>
      </c>
    </row>
    <row r="42" spans="1:33">
      <c r="A42" s="14" t="str">
        <f ca="1">IF(Table2[[#This Row],[TT]]&lt;1,"",(COUNT(INDIRECT("a"&amp;ROW(Table2[[#Headers],[//]])&amp;":a"&amp;ROW()-1))+1))</f>
        <v/>
      </c>
      <c r="B42" s="14">
        <v>1</v>
      </c>
      <c r="C42" s="9" t="s">
        <v>3949</v>
      </c>
      <c r="D42" s="16">
        <v>1</v>
      </c>
      <c r="E42" s="16" t="s">
        <v>2012</v>
      </c>
      <c r="F42" s="16">
        <f>_xlfn.IFNA(Table2[[#This Row],[NB BM_C_QTY+F]],"")</f>
        <v>1581</v>
      </c>
      <c r="G42" s="24">
        <f>IF(Table2[[#This Row],[M5B]]="",Table2[[#This Row],[M5B_h]],SUM(Table2[[#This Row],[M5B_h]],Table2[[#This Row],[M5B]]))</f>
        <v>0</v>
      </c>
      <c r="H42" s="19"/>
      <c r="I42" s="83">
        <f>IF(Table2[[#This Row],[M1A]]="",0,Table2[[#This Row],[M1A]]-Table2[[#This Row],[AWAL]]-Table2[[#This Row],[M1MA]]-Table2[[#This Row],[M1KE]])</f>
        <v>0</v>
      </c>
      <c r="J42" s="83">
        <f>SUMIF(Table6[NB BM_C_QTY+F],Table2[[#This Row],[Column2]],Table6[C])</f>
        <v>0</v>
      </c>
      <c r="K42" s="83">
        <f>-1*SUMIF(Table5[CONCAT],Table2[[#This Row],[Column2]],Table5[3])</f>
        <v>0</v>
      </c>
      <c r="L42" s="19">
        <v>0</v>
      </c>
      <c r="M42" s="79">
        <f>IF(Table2[[#This Row],[M2A]]="","",SUM(Table2[[#This Row],[M2A]]-Table2[[#This Row],[M2B_h]]))</f>
        <v>-1</v>
      </c>
      <c r="O42" s="17" t="str">
        <f>IF(Table2[[#This Row],[M3A]]="","",SUM(Table2[[#This Row],[M3A]]-Table2[[#This Row],[M3B_h]]))</f>
        <v/>
      </c>
      <c r="P42" s="25"/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1</v>
      </c>
      <c r="U42" s="20">
        <f>SUM(Table2[[#This Row],[M2B]],Table2[[#This Row],[M2B_h]])</f>
        <v>0</v>
      </c>
      <c r="V42" s="20">
        <f>SUM(Table2[[#This Row],[M3B]],Table2[[#This Row],[M3B_h]])</f>
        <v>0</v>
      </c>
      <c r="W42" s="20">
        <f>SUM(Table2[[#This Row],[M4B]],Table2[[#This Row],[M4B_h]])</f>
        <v>0</v>
      </c>
      <c r="X42" s="20" t="str">
        <f t="shared" si="0"/>
        <v>ARTO MORO</v>
      </c>
      <c r="Y42" s="20">
        <f>IF(Table2[[#This Row],[NB BM_C_QTY+F]]="",#REF!,INDEX([1]!db[QTY X],Table2[[#This Row],[NB BM_C_QTY+F]]))</f>
        <v>576</v>
      </c>
      <c r="Z42" s="20" t="str">
        <f>IF(Table2[[#This Row],[NB BM_C_QTY+F]]="",#REF!,INDEX([1]!db[STN X],Table2[[#This Row],[NB BM_C_QTY+F]]))</f>
        <v>PCS</v>
      </c>
      <c r="AA42" s="20" t="str">
        <f>INDEX([1]!db[SUPPLIER],Table2[[#This Row],[NB BM_C_QTY+F]],0)</f>
        <v>KENKO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2" s="20" t="str">
        <f>Table2[[#This Row],[CONCAT]]&amp;LOWER(SUBSTITUTE(SUBSTITUTE(SUBSTITUTE(Table2[[#This Row],[KET]]&amp;"ARTO MORO"," ",""),")",""),"(",""))</f>
        <v>tipeexkenkoct80948lsnartomoro</v>
      </c>
      <c r="AD42" s="20">
        <f>_xlfn.IFNA(MATCH(Table2[[#This Row],[Column2]],[1]!db[NB BM_C_QTY+F],0),"")</f>
        <v>1581</v>
      </c>
      <c r="AE42" s="20" t="s">
        <v>6076</v>
      </c>
      <c r="AF42" s="20">
        <v>48</v>
      </c>
      <c r="AG42" s="20" t="s">
        <v>5116</v>
      </c>
    </row>
    <row r="43" spans="1:33">
      <c r="A43" s="14">
        <f ca="1">IF(Table2[[#This Row],[TT]]&lt;1,"",(COUNT(INDIRECT("a"&amp;ROW(Table2[[#Headers],[//]])&amp;":a"&amp;ROW()-1))+1))</f>
        <v>25</v>
      </c>
      <c r="B43" s="14">
        <v>1</v>
      </c>
      <c r="C43" s="9" t="s">
        <v>3988</v>
      </c>
      <c r="D43" s="16">
        <v>9</v>
      </c>
      <c r="E43" s="16" t="s">
        <v>2012</v>
      </c>
      <c r="F43" s="16">
        <f>_xlfn.IFNA(Table2[[#This Row],[NB BM_C_QTY+F]],"")</f>
        <v>1586</v>
      </c>
      <c r="G43" s="24">
        <f>IF(Table2[[#This Row],[M5B]]="",Table2[[#This Row],[M5B_h]],SUM(Table2[[#This Row],[M5B_h]],Table2[[#This Row],[M5B]]))</f>
        <v>6</v>
      </c>
      <c r="H43" s="19">
        <v>8</v>
      </c>
      <c r="I43" s="83">
        <f>IF(Table2[[#This Row],[M1A]]="",0,Table2[[#This Row],[M1A]]-Table2[[#This Row],[AWAL]]-Table2[[#This Row],[M1MA]]-Table2[[#This Row],[M1KE]])</f>
        <v>-1</v>
      </c>
      <c r="J43" s="83">
        <f>SUMIF(Table6[NB BM_C_QTY+F],Table2[[#This Row],[Column2]],Table6[C])</f>
        <v>0</v>
      </c>
      <c r="K43" s="83">
        <f>-1*SUMIF(Table5[CONCAT],Table2[[#This Row],[Column2]],Table5[3])</f>
        <v>0</v>
      </c>
      <c r="L43" s="19">
        <v>6</v>
      </c>
      <c r="M43" s="79">
        <f>IF(Table2[[#This Row],[M2A]]="","",SUM(Table2[[#This Row],[M2A]]-Table2[[#This Row],[M2B_h]]))</f>
        <v>-2</v>
      </c>
      <c r="O43" s="17" t="str">
        <f>IF(Table2[[#This Row],[M3A]]="","",SUM(Table2[[#This Row],[M3A]]-Table2[[#This Row],[M3B_h]]))</f>
        <v/>
      </c>
      <c r="P43" s="25"/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8</v>
      </c>
      <c r="U43" s="20">
        <f>SUM(Table2[[#This Row],[M2B]],Table2[[#This Row],[M2B_h]])</f>
        <v>6</v>
      </c>
      <c r="V43" s="20">
        <f>SUM(Table2[[#This Row],[M3B]],Table2[[#This Row],[M3B_h]])</f>
        <v>6</v>
      </c>
      <c r="W43" s="20">
        <f>SUM(Table2[[#This Row],[M4B]],Table2[[#This Row],[M4B_h]])</f>
        <v>6</v>
      </c>
      <c r="X43" s="20" t="str">
        <f t="shared" si="0"/>
        <v>ARTO MORO</v>
      </c>
      <c r="Y43" s="20">
        <f>IF(Table2[[#This Row],[NB BM_C_QTY+F]]="",#REF!,INDEX([1]!db[QTY X],Table2[[#This Row],[NB BM_C_QTY+F]]))</f>
        <v>576</v>
      </c>
      <c r="Z43" s="20" t="str">
        <f>IF(Table2[[#This Row],[NB BM_C_QTY+F]]="",#REF!,INDEX([1]!db[STN X],Table2[[#This Row],[NB BM_C_QTY+F]]))</f>
        <v>PCS</v>
      </c>
      <c r="AA43" s="20" t="str">
        <f>INDEX([1]!db[SUPPLIER],Table2[[#This Row],[NB BM_C_QTY+F]],0)</f>
        <v>KENKO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3" s="20" t="str">
        <f>Table2[[#This Row],[CONCAT]]&amp;LOWER(SUBSTITUTE(SUBSTITUTE(SUBSTITUTE(Table2[[#This Row],[KET]]&amp;"ARTO MORO"," ",""),")",""),"(",""))</f>
        <v>tipeexkenkoct90248lsnartomoro</v>
      </c>
      <c r="AD43" s="20">
        <f>_xlfn.IFNA(MATCH(Table2[[#This Row],[Column2]],[1]!db[NB BM_C_QTY+F],0),"")</f>
        <v>1586</v>
      </c>
      <c r="AE43" s="20" t="s">
        <v>6076</v>
      </c>
      <c r="AF43" s="20">
        <v>48</v>
      </c>
      <c r="AG43" s="20" t="s">
        <v>5116</v>
      </c>
    </row>
    <row r="44" spans="1:33">
      <c r="A44" s="14" t="str">
        <f ca="1">IF(Table2[[#This Row],[TT]]&lt;1,"",(COUNT(INDIRECT("a"&amp;ROW(Table2[[#Headers],[//]])&amp;":a"&amp;ROW()-1))+1))</f>
        <v/>
      </c>
      <c r="B44" s="14">
        <v>1</v>
      </c>
      <c r="C44" s="9" t="s">
        <v>4041</v>
      </c>
      <c r="D44" s="16">
        <v>1</v>
      </c>
      <c r="E44" s="16" t="s">
        <v>1990</v>
      </c>
      <c r="F44" s="16">
        <f>_xlfn.IFNA(Table2[[#This Row],[NB BM_C_QTY+F]],"")</f>
        <v>1560</v>
      </c>
      <c r="G44" s="24">
        <f>IF(Table2[[#This Row],[M5B]]="",Table2[[#This Row],[M5B_h]],SUM(Table2[[#This Row],[M5B_h]],Table2[[#This Row],[M5B]]))</f>
        <v>0</v>
      </c>
      <c r="H44" s="19"/>
      <c r="I44" s="83">
        <f>IF(Table2[[#This Row],[M1A]]="",0,Table2[[#This Row],[M1A]]-Table2[[#This Row],[AWAL]]-Table2[[#This Row],[M1MA]]-Table2[[#This Row],[M1KE]])</f>
        <v>0</v>
      </c>
      <c r="J44" s="83">
        <f>SUMIF(Table6[NB BM_C_QTY+F],Table2[[#This Row],[Column2]],Table6[C])</f>
        <v>0</v>
      </c>
      <c r="K44" s="83">
        <f>-1*SUMIF(Table5[CONCAT],Table2[[#This Row],[Column2]],Table5[3])</f>
        <v>0</v>
      </c>
      <c r="L44" s="19">
        <v>0</v>
      </c>
      <c r="M44" s="79">
        <f>IF(Table2[[#This Row],[M2A]]="","",SUM(Table2[[#This Row],[M2A]]-Table2[[#This Row],[M2B_h]]))</f>
        <v>-1</v>
      </c>
      <c r="O44" s="17" t="str">
        <f>IF(Table2[[#This Row],[M3A]]="","",SUM(Table2[[#This Row],[M3A]]-Table2[[#This Row],[M3B_h]]))</f>
        <v/>
      </c>
      <c r="P44" s="25"/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1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 t="shared" si="0"/>
        <v>ARTO MORO</v>
      </c>
      <c r="Y44" s="20">
        <f>IF(Table2[[#This Row],[NB BM_C_QTY+F]]="",#REF!,INDEX([1]!db[QTY X],Table2[[#This Row],[NB BM_C_QTY+F]]))</f>
        <v>432</v>
      </c>
      <c r="Z44" s="20" t="str">
        <f>IF(Table2[[#This Row],[NB BM_C_QTY+F]]="",#REF!,INDEX([1]!db[STN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4" s="20" t="str">
        <f>Table2[[#This Row],[CONCAT]]&amp;LOWER(SUBSTITUTE(SUBSTITUTE(SUBSTITUTE(Table2[[#This Row],[KET]]&amp;"ARTO MORO"," ",""),")",""),"(",""))</f>
        <v>tipeexkenkoke10836lsnartomoro</v>
      </c>
      <c r="AD44" s="20">
        <f>_xlfn.IFNA(MATCH(Table2[[#This Row],[Column2]],[1]!db[NB BM_C_QTY+F],0),"")</f>
        <v>1560</v>
      </c>
      <c r="AE44" s="20" t="s">
        <v>6076</v>
      </c>
      <c r="AF44" s="20">
        <v>36</v>
      </c>
      <c r="AG44" s="20" t="s">
        <v>5116</v>
      </c>
    </row>
    <row r="45" spans="1:33">
      <c r="A45" s="14">
        <f ca="1">IF(Table2[[#This Row],[TT]]&lt;1,"",(COUNT(INDIRECT("a"&amp;ROW(Table2[[#Headers],[//]])&amp;":a"&amp;ROW()-1))+1))</f>
        <v>26</v>
      </c>
      <c r="B45" s="14">
        <v>1</v>
      </c>
      <c r="C45" s="9" t="s">
        <v>5191</v>
      </c>
      <c r="D45" s="16">
        <v>1</v>
      </c>
      <c r="E45" s="16" t="s">
        <v>5159</v>
      </c>
      <c r="F45" s="16">
        <f>_xlfn.IFNA(Table2[[#This Row],[NB BM_C_QTY+F]],"")</f>
        <v>288</v>
      </c>
      <c r="G45" s="24">
        <f>IF(Table2[[#This Row],[M5B]]="",Table2[[#This Row],[M5B_h]],SUM(Table2[[#This Row],[M5B_h]],Table2[[#This Row],[M5B]]))</f>
        <v>1</v>
      </c>
      <c r="H45" s="19"/>
      <c r="I45" s="83">
        <f>IF(Table2[[#This Row],[M1A]]="",0,Table2[[#This Row],[M1A]]-Table2[[#This Row],[AWAL]]-Table2[[#This Row],[M1MA]]-Table2[[#This Row],[M1KE]])</f>
        <v>0</v>
      </c>
      <c r="J45" s="83">
        <f>SUMIF(Table6[NB BM_C_QTY+F],Table2[[#This Row],[Column2]],Table6[C])</f>
        <v>0</v>
      </c>
      <c r="K45" s="83">
        <f>-1*SUMIF(Table5[CONCAT],Table2[[#This Row],[Column2]],Table5[3])</f>
        <v>0</v>
      </c>
      <c r="L45" s="19"/>
      <c r="M45" s="17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P45" s="9"/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1</v>
      </c>
      <c r="U45" s="20">
        <f>SUM(Table2[[#This Row],[M2B]],Table2[[#This Row],[M2B_h]])</f>
        <v>1</v>
      </c>
      <c r="V45" s="20">
        <f>SUM(Table2[[#This Row],[M3B]],Table2[[#This Row],[M3B_h]])</f>
        <v>1</v>
      </c>
      <c r="W45" s="20">
        <f>SUM(Table2[[#This Row],[M4B]],Table2[[#This Row],[M4B_h]])</f>
        <v>1</v>
      </c>
      <c r="X45" s="20" t="str">
        <f t="shared" si="0"/>
        <v>ARTO MORO</v>
      </c>
      <c r="Y45" s="20">
        <f>IF(Table2[[#This Row],[NB BM_C_QTY+F]]="",#REF!,INDEX([1]!db[QTY X],Table2[[#This Row],[NB BM_C_QTY+F]]))</f>
        <v>2880</v>
      </c>
      <c r="Z45" s="20" t="str">
        <f>IF(Table2[[#This Row],[NB BM_C_QTY+F]]="",#REF!,INDEX([1]!db[STN X],Table2[[#This Row],[NB BM_C_QTY+F]]))</f>
        <v>PCS</v>
      </c>
      <c r="AA45" s="20" t="str">
        <f>INDEX([1]!db[SUPPLIER],Table2[[#This Row],[NB BM_C_QTY+F]],0)</f>
        <v>ATALI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45" s="20" t="str">
        <f>Table2[[#This Row],[CONCAT]]&amp;LOWER(SUBSTITUTE(SUBSTITUTE(SUBSTITUTE(Table2[[#This Row],[KET]]&amp;"ARTO MORO"," ",""),")",""),"(",""))</f>
        <v>binderclipjk105cd48drm60pcsartomoro</v>
      </c>
      <c r="AD45" s="20">
        <f>_xlfn.IFNA(MATCH(Table2[[#This Row],[Column2]],[1]!db[NB BM_C_QTY+F],0),"")</f>
        <v>288</v>
      </c>
      <c r="AE45" s="20" t="s">
        <v>6077</v>
      </c>
      <c r="AF45" s="20">
        <v>48</v>
      </c>
      <c r="AG45" s="20" t="s">
        <v>6088</v>
      </c>
    </row>
    <row r="46" spans="1:33">
      <c r="A46" s="14">
        <f ca="1">IF(Table2[[#This Row],[TT]]&lt;1,"",(COUNT(INDIRECT("a"&amp;ROW(Table2[[#Headers],[//]])&amp;":a"&amp;ROW()-1))+1))</f>
        <v>27</v>
      </c>
      <c r="B46" s="14">
        <v>1</v>
      </c>
      <c r="C46" s="11" t="s">
        <v>2010</v>
      </c>
      <c r="D46" s="16">
        <v>5</v>
      </c>
      <c r="E46" s="16" t="s">
        <v>2011</v>
      </c>
      <c r="F46" s="16">
        <f>_xlfn.IFNA(Table2[[#This Row],[NB BM_C_QTY+F]],"")</f>
        <v>301</v>
      </c>
      <c r="G46" s="24">
        <f>IF(Table2[[#This Row],[M5B]]="",Table2[[#This Row],[M5B_h]],SUM(Table2[[#This Row],[M5B_h]],Table2[[#This Row],[M5B]]))</f>
        <v>5</v>
      </c>
      <c r="H46" s="19"/>
      <c r="I46" s="83">
        <f>IF(Table2[[#This Row],[M1A]]="",0,Table2[[#This Row],[M1A]]-Table2[[#This Row],[AWAL]]-Table2[[#This Row],[M1MA]]-Table2[[#This Row],[M1KE]])</f>
        <v>0</v>
      </c>
      <c r="J46" s="83">
        <f>SUMIF(Table6[NB BM_C_QTY+F],Table2[[#This Row],[Column2]],Table6[C])</f>
        <v>0</v>
      </c>
      <c r="K46" s="83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5</v>
      </c>
      <c r="U46" s="20">
        <f>SUM(Table2[[#This Row],[M2B]],Table2[[#This Row],[M2B_h]])</f>
        <v>5</v>
      </c>
      <c r="V46" s="20">
        <f>SUM(Table2[[#This Row],[M3B]],Table2[[#This Row],[M3B_h]])</f>
        <v>5</v>
      </c>
      <c r="W46" s="20">
        <f>SUM(Table2[[#This Row],[M4B]],Table2[[#This Row],[M4B_h]])</f>
        <v>5</v>
      </c>
      <c r="X46" s="20" t="str">
        <f t="shared" si="0"/>
        <v>ARTO MORO</v>
      </c>
      <c r="Y46" s="20">
        <f>IF(Table2[[#This Row],[NB BM_C_QTY+F]]="",#REF!,INDEX([1]!db[QTY X],Table2[[#This Row],[NB BM_C_QTY+F]]))</f>
        <v>432</v>
      </c>
      <c r="Z46" s="20" t="str">
        <f>IF(Table2[[#This Row],[NB BM_C_QTY+F]]="",#REF!,INDEX([1]!db[STN X],Table2[[#This Row],[NB BM_C_QTY+F]]))</f>
        <v>PCS</v>
      </c>
      <c r="AA46" s="20" t="str">
        <f>INDEX([1]!db[SUPPLIER],Table2[[#This Row],[NB BM_C_QTY+F]],0)</f>
        <v>ATALI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46" s="20" t="str">
        <f>Table2[[#This Row],[CONCAT]]&amp;LOWER(SUBSTITUTE(SUBSTITUTE(SUBSTITUTE(Table2[[#This Row],[KET]]&amp;"ARTO MORO"," ",""),")",""),"(",""))</f>
        <v>binderclipjk2803grsartomoro</v>
      </c>
      <c r="AD46" s="20">
        <f>_xlfn.IFNA(MATCH(Table2[[#This Row],[Column2]],[1]!db[NB BM_C_QTY+F],0),"")</f>
        <v>301</v>
      </c>
      <c r="AE46" s="20" t="s">
        <v>6077</v>
      </c>
      <c r="AF46" s="20">
        <v>3</v>
      </c>
      <c r="AG46" s="20" t="s">
        <v>5153</v>
      </c>
    </row>
    <row r="47" spans="1:33">
      <c r="A47" s="9">
        <f ca="1">IF(Table2[[#This Row],[TT]]&lt;1,"",(COUNT(INDIRECT("a"&amp;ROW(Table2[[#Headers],[//]])&amp;":a"&amp;ROW()-1))+1))</f>
        <v>28</v>
      </c>
      <c r="B47" s="9">
        <v>1</v>
      </c>
      <c r="C47" s="9" t="s">
        <v>6068</v>
      </c>
      <c r="D47" s="16">
        <v>1</v>
      </c>
      <c r="E47" s="16" t="s">
        <v>3545</v>
      </c>
      <c r="F47" s="16">
        <f>_xlfn.IFNA(Table2[[#This Row],[NB BM_C_QTY+F]],"")</f>
        <v>1505</v>
      </c>
      <c r="G47" s="24">
        <f>IF(Table2[[#This Row],[M5B]]="",Table2[[#This Row],[M5B_h]],SUM(Table2[[#This Row],[M5B_h]],Table2[[#This Row],[M5B]]))</f>
        <v>1</v>
      </c>
      <c r="H47" s="18"/>
      <c r="I47" s="83">
        <f>IF(Table2[[#This Row],[M1A]]="",0,Table2[[#This Row],[M1A]]-Table2[[#This Row],[AWAL]]-Table2[[#This Row],[M1MA]]-Table2[[#This Row],[M1KE]])</f>
        <v>0</v>
      </c>
      <c r="J47" s="83">
        <f>SUMIF(Table6[NB BM_C_QTY+F],Table2[[#This Row],[Column2]],Table6[C])</f>
        <v>0</v>
      </c>
      <c r="K47" s="83">
        <f>-1*SUMIF(Table5[CONCAT],Table2[[#This Row],[Column2]],Table5[3])</f>
        <v>0</v>
      </c>
      <c r="L47" s="18"/>
      <c r="M47" s="16" t="str">
        <f>IF(Table2[[#This Row],[M2A]]="","",SUM(Table2[[#This Row],[M2A]]-Table2[[#This Row],[M2B_h]]))</f>
        <v/>
      </c>
      <c r="O47" s="16" t="str">
        <f>IF(Table2[[#This Row],[M3A]]="","",SUM(Table2[[#This Row],[M3A]]-Table2[[#This Row],[M3B_h]]))</f>
        <v/>
      </c>
      <c r="P47" s="9"/>
      <c r="Q47" s="16" t="str">
        <f>IF(Table2[[#This Row],[M4A]]="","",SUM(Table2[[#This Row],[M4A]]-Table2[[#This Row],[M4B_h]]))</f>
        <v/>
      </c>
      <c r="S47" s="16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1</v>
      </c>
      <c r="U47" s="20">
        <f>SUM(Table2[[#This Row],[M2B]],Table2[[#This Row],[M2B_h]])</f>
        <v>1</v>
      </c>
      <c r="V47" s="20">
        <f>SUM(Table2[[#This Row],[M3B]],Table2[[#This Row],[M3B_h]])</f>
        <v>1</v>
      </c>
      <c r="W47" s="20">
        <f>SUM(Table2[[#This Row],[M4B]],Table2[[#This Row],[M4B_h]])</f>
        <v>1</v>
      </c>
      <c r="X47" s="20" t="str">
        <f t="shared" si="0"/>
        <v>ARTO MORO</v>
      </c>
      <c r="Y47" s="20">
        <f>IF(Table2[[#This Row],[NB BM_C_QTY+F]]="",#REF!,INDEX([1]!db[QTY X],Table2[[#This Row],[NB BM_C_QTY+F]]))</f>
        <v>288</v>
      </c>
      <c r="Z47" s="20" t="str">
        <f>IF(Table2[[#This Row],[NB BM_C_QTY+F]]="",#REF!,INDEX([1]!db[STN X],Table2[[#This Row],[NB BM_C_QTY+F]]))</f>
        <v>PCS</v>
      </c>
      <c r="AA47" s="20" t="str">
        <f>INDEX([1]!db[SUPPLIER],Table2[[#This Row],[NB BM_C_QTY+F]],0)</f>
        <v>KENKO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47" s="20" t="str">
        <f>Table2[[#This Row],[CONCAT]]&amp;LOWER(SUBSTITUTE(SUBSTITUTE(SUBSTITUTE(Table2[[#This Row],[KET]]&amp;"ARTO MORO"," ",""),")",""),"(",""))</f>
        <v>binderclipkenko3002grsartomoro</v>
      </c>
      <c r="AD47" s="20">
        <f>_xlfn.IFNA(MATCH(Table2[[#This Row],[Column2]],[1]!db[NB BM_C_QTY+F],0),"")</f>
        <v>1505</v>
      </c>
      <c r="AE47" s="20" t="s">
        <v>6076</v>
      </c>
      <c r="AF47" s="20">
        <v>2</v>
      </c>
      <c r="AG47" s="20" t="s">
        <v>5153</v>
      </c>
    </row>
    <row r="48" spans="1:33">
      <c r="A48" s="14">
        <f ca="1">IF(Table2[[#This Row],[TT]]&lt;1,"",(COUNT(INDIRECT("a"&amp;ROW(Table2[[#Headers],[//]])&amp;":a"&amp;ROW()-1))+1))</f>
        <v>29</v>
      </c>
      <c r="B48" s="14">
        <v>1</v>
      </c>
      <c r="C48" s="9" t="s">
        <v>6149</v>
      </c>
      <c r="D48" s="16">
        <v>1</v>
      </c>
      <c r="E48" s="16" t="s">
        <v>2081</v>
      </c>
      <c r="F48" s="16" t="str">
        <f>_xlfn.IFNA(Table2[[#This Row],[NB BM_C_QTY+F]],"")</f>
        <v/>
      </c>
      <c r="G48" s="24">
        <f>IF(Table2[[#This Row],[M5B]]="",Table2[[#This Row],[M5B_h]],SUM(Table2[[#This Row],[M5B_h]],Table2[[#This Row],[M5B]]))</f>
        <v>1</v>
      </c>
      <c r="H48" s="19"/>
      <c r="I48" s="83">
        <f>IF(Table2[[#This Row],[M1A]]="",0,Table2[[#This Row],[M1A]]-Table2[[#This Row],[AWAL]]-Table2[[#This Row],[M1MA]]-Table2[[#This Row],[M1KE]])</f>
        <v>0</v>
      </c>
      <c r="J48" s="83">
        <f>SUMIF(Table6[NB BM_C_QTY+F],Table2[[#This Row],[Column2]],Table6[C])</f>
        <v>0</v>
      </c>
      <c r="K48" s="83">
        <f>-1*SUMIF(Table5[CONCAT],Table2[[#This Row],[Column2]],Table5[3])</f>
        <v>0</v>
      </c>
      <c r="L48" s="19"/>
      <c r="M48" s="15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1</v>
      </c>
      <c r="U48" s="20">
        <f>SUM(Table2[[#This Row],[M2B]],Table2[[#This Row],[M2B_h]])</f>
        <v>1</v>
      </c>
      <c r="V48" s="20">
        <f>SUM(Table2[[#This Row],[M3B]],Table2[[#This Row],[M3B_h]])</f>
        <v>1</v>
      </c>
      <c r="W48" s="20">
        <f>SUM(Table2[[#This Row],[M4B]],Table2[[#This Row],[M4B_h]])</f>
        <v>1</v>
      </c>
      <c r="X48" s="20" t="str">
        <f t="shared" si="0"/>
        <v>ARTO MORO</v>
      </c>
      <c r="Y48" s="20" t="e">
        <f>IF(Table2[[#This Row],[NB BM_C_QTY+F]]="",#REF!,INDEX([1]!db[QTY X],Table2[[#This Row],[NB BM_C_QTY+F]]))</f>
        <v>#REF!</v>
      </c>
      <c r="Z48" s="20" t="e">
        <f>IF(Table2[[#This Row],[NB BM_C_QTY+F]]="",#REF!,INDEX([1]!db[STN X],Table2[[#This Row],[NB BM_C_QTY+F]]))</f>
        <v>#REF!</v>
      </c>
      <c r="AA48" s="20" t="e">
        <f>INDEX([1]!db[SUPPLIER],Table2[[#This Row],[NB BM_C_QTY+F]],0)</f>
        <v>#VALUE!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bpjk250</v>
      </c>
      <c r="AC48" s="20" t="str">
        <f>Table2[[#This Row],[CONCAT]]&amp;LOWER(SUBSTITUTE(SUBSTITUTE(SUBSTITUTE(Table2[[#This Row],[KET]]&amp;"ARTO MORO"," ",""),")",""),"(",""))</f>
        <v>bpjk250144lsnartomoro</v>
      </c>
      <c r="AD48" s="20" t="str">
        <f>_xlfn.IFNA(MATCH(Table2[[#This Row],[Column2]],[1]!db[NB BM_C_QTY+F],0),"")</f>
        <v/>
      </c>
      <c r="AE48" s="20" t="s">
        <v>6077</v>
      </c>
      <c r="AF48" s="20">
        <v>144</v>
      </c>
      <c r="AG48" s="20" t="s">
        <v>5116</v>
      </c>
    </row>
    <row r="49" spans="1:33">
      <c r="A49" s="14">
        <f ca="1">IF(Table2[[#This Row],[TT]]&lt;1,"",(COUNT(INDIRECT("a"&amp;ROW(Table2[[#Headers],[//]])&amp;":a"&amp;ROW()-1))+1))</f>
        <v>30</v>
      </c>
      <c r="B49" s="14">
        <v>1</v>
      </c>
      <c r="C49" s="9" t="s">
        <v>6151</v>
      </c>
      <c r="D49" s="16">
        <v>1</v>
      </c>
      <c r="E49" s="16" t="s">
        <v>2081</v>
      </c>
      <c r="F49" s="16" t="str">
        <f>_xlfn.IFNA(Table2[[#This Row],[NB BM_C_QTY+F]],"")</f>
        <v/>
      </c>
      <c r="G49" s="24">
        <f>IF(Table2[[#This Row],[M5B]]="",Table2[[#This Row],[M5B_h]],SUM(Table2[[#This Row],[M5B_h]],Table2[[#This Row],[M5B]]))</f>
        <v>1</v>
      </c>
      <c r="H49" s="19"/>
      <c r="I49" s="83">
        <f>IF(Table2[[#This Row],[M1A]]="",0,Table2[[#This Row],[M1A]]-Table2[[#This Row],[AWAL]]-Table2[[#This Row],[M1MA]]-Table2[[#This Row],[M1KE]])</f>
        <v>0</v>
      </c>
      <c r="J49" s="83">
        <f>SUMIF(Table6[NB BM_C_QTY+F],Table2[[#This Row],[Column2]],Table6[C])</f>
        <v>0</v>
      </c>
      <c r="K49" s="83">
        <f>-1*SUMIF(Table5[CONCAT],Table2[[#This Row],[Column2]],Table5[3])</f>
        <v>0</v>
      </c>
      <c r="L49" s="19"/>
      <c r="M49" s="15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1</v>
      </c>
      <c r="U49" s="20">
        <f>SUM(Table2[[#This Row],[M2B]],Table2[[#This Row],[M2B_h]])</f>
        <v>1</v>
      </c>
      <c r="V49" s="20">
        <f>SUM(Table2[[#This Row],[M3B]],Table2[[#This Row],[M3B_h]])</f>
        <v>1</v>
      </c>
      <c r="W49" s="20">
        <f>SUM(Table2[[#This Row],[M4B]],Table2[[#This Row],[M4B_h]])</f>
        <v>1</v>
      </c>
      <c r="X49" s="20" t="str">
        <f t="shared" si="0"/>
        <v>ARTO MORO</v>
      </c>
      <c r="Y49" s="20" t="e">
        <f>IF(Table2[[#This Row],[NB BM_C_QTY+F]]="",#REF!,INDEX([1]!db[QTY X],Table2[[#This Row],[NB BM_C_QTY+F]]))</f>
        <v>#REF!</v>
      </c>
      <c r="Z49" s="20" t="e">
        <f>IF(Table2[[#This Row],[NB BM_C_QTY+F]]="",#REF!,INDEX([1]!db[STN X],Table2[[#This Row],[NB BM_C_QTY+F]]))</f>
        <v>#REF!</v>
      </c>
      <c r="AA49" s="20" t="e">
        <f>INDEX([1]!db[SUPPLIER],Table2[[#This Row],[NB BM_C_QTY+F]],0)</f>
        <v>#VALUE!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bpjk265biru</v>
      </c>
      <c r="AC49" s="20" t="str">
        <f>Table2[[#This Row],[CONCAT]]&amp;LOWER(SUBSTITUTE(SUBSTITUTE(SUBSTITUTE(Table2[[#This Row],[KET]]&amp;"ARTO MORO"," ",""),")",""),"(",""))</f>
        <v>bpjk265biru144lsnartomoro</v>
      </c>
      <c r="AD49" s="20" t="str">
        <f>_xlfn.IFNA(MATCH(Table2[[#This Row],[Column2]],[1]!db[NB BM_C_QTY+F],0),"")</f>
        <v/>
      </c>
      <c r="AE49" s="20" t="s">
        <v>6077</v>
      </c>
      <c r="AF49" s="20">
        <v>144</v>
      </c>
      <c r="AG49" s="20" t="s">
        <v>5116</v>
      </c>
    </row>
    <row r="50" spans="1:33">
      <c r="A50" s="14">
        <f ca="1">IF(Table2[[#This Row],[TT]]&lt;1,"",(COUNT(INDIRECT("a"&amp;ROW(Table2[[#Headers],[//]])&amp;":a"&amp;ROW()-1))+1))</f>
        <v>31</v>
      </c>
      <c r="B50" s="14">
        <v>1</v>
      </c>
      <c r="C50" s="9" t="s">
        <v>6107</v>
      </c>
      <c r="D50" s="16">
        <v>2</v>
      </c>
      <c r="E50" s="16" t="s">
        <v>2081</v>
      </c>
      <c r="F50" s="16">
        <f>_xlfn.IFNA(Table2[[#This Row],[NB BM_C_QTY+F]],"")</f>
        <v>1618</v>
      </c>
      <c r="G50" s="24">
        <f>IF(Table2[[#This Row],[M5B]]="",Table2[[#This Row],[M5B_h]],SUM(Table2[[#This Row],[M5B_h]],Table2[[#This Row],[M5B]]))</f>
        <v>2</v>
      </c>
      <c r="H50" s="19"/>
      <c r="I50" s="83">
        <f>IF(Table2[[#This Row],[M1A]]="",0,Table2[[#This Row],[M1A]]-Table2[[#This Row],[AWAL]]-Table2[[#This Row],[M1MA]]-Table2[[#This Row],[M1KE]])</f>
        <v>0</v>
      </c>
      <c r="J50" s="83">
        <f>SUMIF(Table6[NB BM_C_QTY+F],Table2[[#This Row],[Column2]],Table6[C])</f>
        <v>0</v>
      </c>
      <c r="K50" s="83">
        <f>-1*SUMIF(Table5[CONCAT],Table2[[#This Row],[Column2]],Table5[3])</f>
        <v>0</v>
      </c>
      <c r="L50" s="19"/>
      <c r="M50" s="17" t="str">
        <f>IF(Table2[[#This Row],[M2A]]="","",SUM(Table2[[#This Row],[M2A]]-Table2[[#This Row],[M2B_h]]))</f>
        <v/>
      </c>
      <c r="O50" s="17" t="str">
        <f>IF(Table2[[#This Row],[M3A]]="","",SUM(Table2[[#This Row],[M3A]]-Table2[[#This Row],[M3B_h]]))</f>
        <v/>
      </c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2</v>
      </c>
      <c r="U50" s="20">
        <f>SUM(Table2[[#This Row],[M2B]],Table2[[#This Row],[M2B_h]])</f>
        <v>2</v>
      </c>
      <c r="V50" s="20">
        <f>SUM(Table2[[#This Row],[M3B]],Table2[[#This Row],[M3B_h]])</f>
        <v>2</v>
      </c>
      <c r="W50" s="20">
        <f>SUM(Table2[[#This Row],[M4B]],Table2[[#This Row],[M4B_h]])</f>
        <v>2</v>
      </c>
      <c r="X50" s="20" t="str">
        <f t="shared" si="0"/>
        <v>ARTO MORO</v>
      </c>
      <c r="Y50" s="20">
        <f>IF(Table2[[#This Row],[NB BM_C_QTY+F]]="",#REF!,INDEX([1]!db[QTY X],Table2[[#This Row],[NB BM_C_QTY+F]]))</f>
        <v>1728</v>
      </c>
      <c r="Z50" s="20" t="str">
        <f>IF(Table2[[#This Row],[NB BM_C_QTY+F]]="",#REF!,INDEX([1]!db[STN X],Table2[[#This Row],[NB BM_C_QTY+F]]))</f>
        <v>PCS</v>
      </c>
      <c r="AA50" s="20" t="str">
        <f>INDEX([1]!db[SUPPLIER],Table2[[#This Row],[NB BM_C_QTY+F]],0)</f>
        <v>KENKO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bpkenkofungelhitam</v>
      </c>
      <c r="AC50" s="20" t="str">
        <f>Table2[[#This Row],[CONCAT]]&amp;LOWER(SUBSTITUTE(SUBSTITUTE(SUBSTITUTE(Table2[[#This Row],[KET]]&amp;"ARTO MORO"," ",""),")",""),"(",""))</f>
        <v>bpkenkofungelhitam144lsnartomoro</v>
      </c>
      <c r="AD50" s="20">
        <f>_xlfn.IFNA(MATCH(Table2[[#This Row],[Column2]],[1]!db[NB BM_C_QTY+F],0),"")</f>
        <v>1618</v>
      </c>
      <c r="AE50" s="20" t="s">
        <v>6076</v>
      </c>
      <c r="AF50" s="20">
        <v>144</v>
      </c>
      <c r="AG50" s="20" t="s">
        <v>5116</v>
      </c>
    </row>
    <row r="51" spans="1:33">
      <c r="A51" s="14">
        <f ca="1">IF(Table2[[#This Row],[TT]]&lt;1,"",(COUNT(INDIRECT("a"&amp;ROW(Table2[[#Headers],[//]])&amp;":a"&amp;ROW()-1))+1))</f>
        <v>32</v>
      </c>
      <c r="B51" s="14">
        <v>1</v>
      </c>
      <c r="C51" s="9" t="s">
        <v>8</v>
      </c>
      <c r="D51" s="16">
        <v>14</v>
      </c>
      <c r="E51" s="16" t="s">
        <v>2081</v>
      </c>
      <c r="F51" s="16" t="str">
        <f>_xlfn.IFNA(Table2[[#This Row],[NB BM_C_QTY+F]],"")</f>
        <v/>
      </c>
      <c r="G51" s="24">
        <f>IF(Table2[[#This Row],[M5B]]="",Table2[[#This Row],[M5B_h]],SUM(Table2[[#This Row],[M5B_h]],Table2[[#This Row],[M5B]]))</f>
        <v>14</v>
      </c>
      <c r="H51" s="19"/>
      <c r="I51" s="83">
        <f>IF(Table2[[#This Row],[M1A]]="",0,Table2[[#This Row],[M1A]]-Table2[[#This Row],[AWAL]]-Table2[[#This Row],[M1MA]]-Table2[[#This Row],[M1KE]])</f>
        <v>0</v>
      </c>
      <c r="J51" s="83">
        <f>SUMIF(Table6[NB BM_C_QTY+F],Table2[[#This Row],[Column2]],Table6[C])</f>
        <v>0</v>
      </c>
      <c r="K51" s="83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P51" s="25"/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14</v>
      </c>
      <c r="U51" s="20">
        <f>SUM(Table2[[#This Row],[M2B]],Table2[[#This Row],[M2B_h]])</f>
        <v>14</v>
      </c>
      <c r="V51" s="20">
        <f>SUM(Table2[[#This Row],[M3B]],Table2[[#This Row],[M3B_h]])</f>
        <v>14</v>
      </c>
      <c r="W51" s="20">
        <f>SUM(Table2[[#This Row],[M4B]],Table2[[#This Row],[M4B_h]])</f>
        <v>14</v>
      </c>
      <c r="X51" s="20" t="str">
        <f t="shared" si="0"/>
        <v>ARTO MORO</v>
      </c>
      <c r="Y51" s="20" t="e">
        <f>IF(Table2[[#This Row],[NB BM_C_QTY+F]]="",#REF!,INDEX([1]!db[QTY X],Table2[[#This Row],[NB BM_C_QTY+F]]))</f>
        <v>#REF!</v>
      </c>
      <c r="Z51" s="20" t="e">
        <f>IF(Table2[[#This Row],[NB BM_C_QTY+F]]="",#REF!,INDEX([1]!db[STN X],Table2[[#This Row],[NB BM_C_QTY+F]]))</f>
        <v>#REF!</v>
      </c>
      <c r="AA51" s="20" t="e">
        <f>INDEX([1]!db[SUPPLIER],Table2[[#This Row],[NB BM_C_QTY+F]],0)</f>
        <v>#VALUE!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51" s="20" t="str">
        <f>Table2[[#This Row],[CONCAT]]&amp;LOWER(SUBSTITUTE(SUBSTITUTE(SUBSTITUTE(Table2[[#This Row],[KET]]&amp;"ARTO MORO"," ",""),")",""),"(",""))</f>
        <v>bpkenkokispiderb144lsnartomoro</v>
      </c>
      <c r="AD51" s="20" t="str">
        <f>_xlfn.IFNA(MATCH(Table2[[#This Row],[Column2]],[1]!db[NB BM_C_QTY+F],0),"")</f>
        <v/>
      </c>
      <c r="AE51" s="20" t="s">
        <v>6076</v>
      </c>
      <c r="AF51" s="20">
        <v>144</v>
      </c>
      <c r="AG51" s="20" t="s">
        <v>5116</v>
      </c>
    </row>
    <row r="52" spans="1:33">
      <c r="A52" s="9">
        <f ca="1">IF(Table2[[#This Row],[TT]]&lt;1,"",(COUNT(INDIRECT("a"&amp;ROW(Table2[[#Headers],[//]])&amp;":a"&amp;ROW()-1))+1))</f>
        <v>33</v>
      </c>
      <c r="B52" s="9">
        <v>1</v>
      </c>
      <c r="C52" s="9" t="s">
        <v>9</v>
      </c>
      <c r="D52" s="16">
        <v>7</v>
      </c>
      <c r="E52" s="16" t="s">
        <v>2081</v>
      </c>
      <c r="F52" s="16" t="str">
        <f>_xlfn.IFNA(Table2[[#This Row],[NB BM_C_QTY+F]],"")</f>
        <v/>
      </c>
      <c r="G52" s="24">
        <f>IF(Table2[[#This Row],[M5B]]="",Table2[[#This Row],[M5B_h]],SUM(Table2[[#This Row],[M5B_h]],Table2[[#This Row],[M5B]]))</f>
        <v>7</v>
      </c>
      <c r="H52" s="18"/>
      <c r="I52" s="83">
        <f>IF(Table2[[#This Row],[M1A]]="",0,Table2[[#This Row],[M1A]]-Table2[[#This Row],[AWAL]]-Table2[[#This Row],[M1MA]]-Table2[[#This Row],[M1KE]])</f>
        <v>0</v>
      </c>
      <c r="J52" s="83">
        <f>SUMIF(Table6[NB BM_C_QTY+F],Table2[[#This Row],[Column2]],Table6[C])</f>
        <v>0</v>
      </c>
      <c r="K52" s="83">
        <f>-1*SUMIF(Table5[CONCAT],Table2[[#This Row],[Column2]],Table5[3])</f>
        <v>0</v>
      </c>
      <c r="L52" s="18"/>
      <c r="M52" s="16" t="str">
        <f>IF(Table2[[#This Row],[M2A]]="","",SUM(Table2[[#This Row],[M2A]]-Table2[[#This Row],[M2B_h]]))</f>
        <v/>
      </c>
      <c r="O52" s="16" t="str">
        <f>IF(Table2[[#This Row],[M3A]]="","",SUM(Table2[[#This Row],[M3A]]-Table2[[#This Row],[M3B_h]]))</f>
        <v/>
      </c>
      <c r="P52" s="9"/>
      <c r="Q52" s="16" t="str">
        <f>IF(Table2[[#This Row],[M4A]]="","",SUM(Table2[[#This Row],[M4A]]-Table2[[#This Row],[M4B_h]]))</f>
        <v/>
      </c>
      <c r="S52" s="16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7</v>
      </c>
      <c r="U52" s="20">
        <f>SUM(Table2[[#This Row],[M2B]],Table2[[#This Row],[M2B_h]])</f>
        <v>7</v>
      </c>
      <c r="V52" s="20">
        <f>SUM(Table2[[#This Row],[M3B]],Table2[[#This Row],[M3B_h]])</f>
        <v>7</v>
      </c>
      <c r="W52" s="20">
        <f>SUM(Table2[[#This Row],[M4B]],Table2[[#This Row],[M4B_h]])</f>
        <v>7</v>
      </c>
      <c r="X52" s="20" t="str">
        <f t="shared" si="0"/>
        <v>ARTO MORO</v>
      </c>
      <c r="Y52" s="20" t="e">
        <f>IF(Table2[[#This Row],[NB BM_C_QTY+F]]="",#REF!,INDEX([1]!db[QTY X],Table2[[#This Row],[NB BM_C_QTY+F]]))</f>
        <v>#REF!</v>
      </c>
      <c r="Z52" s="20" t="e">
        <f>IF(Table2[[#This Row],[NB BM_C_QTY+F]]="",#REF!,INDEX([1]!db[STN X],Table2[[#This Row],[NB BM_C_QTY+F]]))</f>
        <v>#REF!</v>
      </c>
      <c r="AA52" s="20" t="e">
        <f>INDEX([1]!db[SUPPLIER],Table2[[#This Row],[NB BM_C_QTY+F]],0)</f>
        <v>#VALUE!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2" s="20" t="str">
        <f>Table2[[#This Row],[CONCAT]]&amp;LOWER(SUBSTITUTE(SUBSTITUTE(SUBSTITUTE(Table2[[#This Row],[KET]]&amp;"ARTO MORO"," ",""),")",""),"(",""))</f>
        <v>bpkenkokispiderm144lsnartomoro</v>
      </c>
      <c r="AD52" s="20" t="str">
        <f>_xlfn.IFNA(MATCH(Table2[[#This Row],[Column2]],[1]!db[NB BM_C_QTY+F],0),"")</f>
        <v/>
      </c>
      <c r="AE52" s="20" t="s">
        <v>6076</v>
      </c>
      <c r="AF52" s="20">
        <v>144</v>
      </c>
      <c r="AG52" s="20" t="s">
        <v>5116</v>
      </c>
    </row>
    <row r="53" spans="1:33">
      <c r="A53" s="14">
        <f ca="1">IF(Table2[[#This Row],[TT]]&lt;1,"",(COUNT(INDIRECT("a"&amp;ROW(Table2[[#Headers],[//]])&amp;":a"&amp;ROW()-1))+1))</f>
        <v>34</v>
      </c>
      <c r="B53" s="14">
        <v>1</v>
      </c>
      <c r="C53" s="9" t="s">
        <v>10</v>
      </c>
      <c r="D53" s="16">
        <v>38</v>
      </c>
      <c r="E53" s="16" t="s">
        <v>2081</v>
      </c>
      <c r="F53" s="16" t="str">
        <f>_xlfn.IFNA(Table2[[#This Row],[NB BM_C_QTY+F]],"")</f>
        <v/>
      </c>
      <c r="G53" s="24">
        <f>IF(Table2[[#This Row],[M5B]]="",Table2[[#This Row],[M5B_h]],SUM(Table2[[#This Row],[M5B_h]],Table2[[#This Row],[M5B]]))</f>
        <v>38</v>
      </c>
      <c r="I53" s="83">
        <f>IF(Table2[[#This Row],[M1A]]="",0,Table2[[#This Row],[M1A]]-Table2[[#This Row],[AWAL]]-Table2[[#This Row],[M1MA]]-Table2[[#This Row],[M1KE]])</f>
        <v>0</v>
      </c>
      <c r="J53" s="83">
        <f>SUMIF(Table6[NB BM_C_QTY+F],Table2[[#This Row],[Column2]],Table6[C])</f>
        <v>0</v>
      </c>
      <c r="K53" s="83">
        <f>-1*SUMIF(Table5[CONCAT],Table2[[#This Row],[Column2]],Table5[3])</f>
        <v>0</v>
      </c>
      <c r="L53" s="19"/>
      <c r="M53" s="17" t="str">
        <f>IF(Table2[[#This Row],[M2A]]="","",SUM(Table2[[#This Row],[M2A]]-Table2[[#This Row],[M2B_h]]))</f>
        <v/>
      </c>
      <c r="O53" s="17" t="str">
        <f>IF(Table2[[#This Row],[M3A]]="","",SUM(Table2[[#This Row],[M3A]]-Table2[[#This Row],[M3B_h]]))</f>
        <v/>
      </c>
      <c r="Q53" s="17" t="str">
        <f>IF(Table2[[#This Row],[M4A]]="","",SUM(Table2[[#This Row],[M4A]]-Table2[[#This Row],[M4B_h]]))</f>
        <v/>
      </c>
      <c r="R53" s="17"/>
      <c r="S53" s="17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38</v>
      </c>
      <c r="U53" s="20">
        <f>SUM(Table2[[#This Row],[M2B]],Table2[[#This Row],[M2B_h]])</f>
        <v>38</v>
      </c>
      <c r="V53" s="20">
        <f>SUM(Table2[[#This Row],[M3B]],Table2[[#This Row],[M3B_h]])</f>
        <v>38</v>
      </c>
      <c r="W53" s="20">
        <f>SUM(Table2[[#This Row],[M4B]],Table2[[#This Row],[M4B_h]])</f>
        <v>38</v>
      </c>
      <c r="X53" s="20" t="str">
        <f t="shared" si="0"/>
        <v>ARTO MORO</v>
      </c>
      <c r="Y53" s="20" t="e">
        <f>IF(Table2[[#This Row],[NB BM_C_QTY+F]]="",#REF!,INDEX([1]!db[QTY X],Table2[[#This Row],[NB BM_C_QTY+F]]))</f>
        <v>#REF!</v>
      </c>
      <c r="Z53" s="20" t="e">
        <f>IF(Table2[[#This Row],[NB BM_C_QTY+F]]="",#REF!,INDEX([1]!db[STN X],Table2[[#This Row],[NB BM_C_QTY+F]]))</f>
        <v>#REF!</v>
      </c>
      <c r="AA53" s="20" t="e">
        <f>INDEX([1]!db[SUPPLIER],Table2[[#This Row],[NB BM_C_QTY+F]],0)</f>
        <v>#VALUE!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3" s="20" t="str">
        <f>Table2[[#This Row],[CONCAT]]&amp;LOWER(SUBSTITUTE(SUBSTITUTE(SUBSTITUTE(Table2[[#This Row],[KET]]&amp;"ARTO MORO"," ",""),")",""),"(",""))</f>
        <v>bpkenkokr6nanoray144lsnartomoro</v>
      </c>
      <c r="AD53" s="20" t="str">
        <f>_xlfn.IFNA(MATCH(Table2[[#This Row],[Column2]],[1]!db[NB BM_C_QTY+F],0),"")</f>
        <v/>
      </c>
      <c r="AE53" s="20" t="s">
        <v>6076</v>
      </c>
      <c r="AF53" s="20">
        <v>144</v>
      </c>
      <c r="AG53" s="20" t="s">
        <v>5116</v>
      </c>
    </row>
    <row r="54" spans="1:33">
      <c r="A54" s="14">
        <f ca="1">IF(Table2[[#This Row],[TT]]&lt;1,"",(COUNT(INDIRECT("a"&amp;ROW(Table2[[#Headers],[//]])&amp;":a"&amp;ROW()-1))+1))</f>
        <v>35</v>
      </c>
      <c r="B54" s="14">
        <v>1</v>
      </c>
      <c r="C54" s="9" t="s">
        <v>12</v>
      </c>
      <c r="D54" s="16">
        <v>37</v>
      </c>
      <c r="E54" s="16" t="s">
        <v>2081</v>
      </c>
      <c r="F54" s="16" t="str">
        <f>_xlfn.IFNA(Table2[[#This Row],[NB BM_C_QTY+F]],"")</f>
        <v/>
      </c>
      <c r="G54" s="24">
        <f>IF(Table2[[#This Row],[M5B]]="",Table2[[#This Row],[M5B_h]],SUM(Table2[[#This Row],[M5B_h]],Table2[[#This Row],[M5B]]))</f>
        <v>37</v>
      </c>
      <c r="H54" s="19"/>
      <c r="I54" s="83">
        <f>IF(Table2[[#This Row],[M1A]]="",0,Table2[[#This Row],[M1A]]-Table2[[#This Row],[AWAL]]-Table2[[#This Row],[M1MA]]-Table2[[#This Row],[M1KE]])</f>
        <v>0</v>
      </c>
      <c r="J54" s="83">
        <f>SUMIF(Table6[NB BM_C_QTY+F],Table2[[#This Row],[Column2]],Table6[C])</f>
        <v>0</v>
      </c>
      <c r="K54" s="83">
        <f>-1*SUMIF(Table5[CONCAT],Table2[[#This Row],[Column2]],Table5[3])</f>
        <v>0</v>
      </c>
      <c r="L54" s="19"/>
      <c r="M54" s="17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37</v>
      </c>
      <c r="U54" s="20">
        <f>SUM(Table2[[#This Row],[M2B]],Table2[[#This Row],[M2B_h]])</f>
        <v>37</v>
      </c>
      <c r="V54" s="20">
        <f>SUM(Table2[[#This Row],[M3B]],Table2[[#This Row],[M3B_h]])</f>
        <v>37</v>
      </c>
      <c r="W54" s="20">
        <f>SUM(Table2[[#This Row],[M4B]],Table2[[#This Row],[M4B_h]])</f>
        <v>37</v>
      </c>
      <c r="X54" s="20" t="str">
        <f t="shared" si="0"/>
        <v>ARTO MORO</v>
      </c>
      <c r="Y54" s="20" t="e">
        <f>IF(Table2[[#This Row],[NB BM_C_QTY+F]]="",#REF!,INDEX([1]!db[QTY X],Table2[[#This Row],[NB BM_C_QTY+F]]))</f>
        <v>#REF!</v>
      </c>
      <c r="Z54" s="20" t="e">
        <f>IF(Table2[[#This Row],[NB BM_C_QTY+F]]="",#REF!,INDEX([1]!db[STN X],Table2[[#This Row],[NB BM_C_QTY+F]]))</f>
        <v>#REF!</v>
      </c>
      <c r="AA54" s="20" t="e">
        <f>INDEX([1]!db[SUPPLIER],Table2[[#This Row],[NB BM_C_QTY+F]],0)</f>
        <v>#VALUE!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4" s="20" t="str">
        <f>Table2[[#This Row],[CONCAT]]&amp;LOWER(SUBSTITUTE(SUBSTITUTE(SUBSTITUTE(Table2[[#This Row],[KET]]&amp;"ARTO MORO"," ",""),")",""),"(",""))</f>
        <v>bpkenkokr6nanotip144lsnartomoro</v>
      </c>
      <c r="AD54" s="20" t="str">
        <f>_xlfn.IFNA(MATCH(Table2[[#This Row],[Column2]],[1]!db[NB BM_C_QTY+F],0),"")</f>
        <v/>
      </c>
      <c r="AE54" s="20" t="s">
        <v>6076</v>
      </c>
      <c r="AF54" s="20">
        <v>144</v>
      </c>
      <c r="AG54" s="20" t="s">
        <v>5116</v>
      </c>
    </row>
    <row r="55" spans="1:33">
      <c r="A55" s="9">
        <f ca="1">IF(Table2[[#This Row],[TT]]&lt;1,"",(COUNT(INDIRECT("a"&amp;ROW(Table2[[#Headers],[//]])&amp;":a"&amp;ROW()-1))+1))</f>
        <v>36</v>
      </c>
      <c r="B55" s="9">
        <v>1</v>
      </c>
      <c r="C55" s="9" t="s">
        <v>13</v>
      </c>
      <c r="D55" s="16">
        <v>1</v>
      </c>
      <c r="E55" s="16" t="s">
        <v>2081</v>
      </c>
      <c r="F55" s="16" t="str">
        <f>_xlfn.IFNA(Table2[[#This Row],[NB BM_C_QTY+F]],"")</f>
        <v/>
      </c>
      <c r="G55" s="24">
        <f>IF(Table2[[#This Row],[M5B]]="",Table2[[#This Row],[M5B_h]],SUM(Table2[[#This Row],[M5B_h]],Table2[[#This Row],[M5B]]))</f>
        <v>1</v>
      </c>
      <c r="H55" s="18"/>
      <c r="I55" s="83">
        <f>IF(Table2[[#This Row],[M1A]]="",0,Table2[[#This Row],[M1A]]-Table2[[#This Row],[AWAL]]-Table2[[#This Row],[M1MA]]-Table2[[#This Row],[M1KE]])</f>
        <v>0</v>
      </c>
      <c r="J55" s="83">
        <f>SUMIF(Table6[NB BM_C_QTY+F],Table2[[#This Row],[Column2]],Table6[C])</f>
        <v>0</v>
      </c>
      <c r="K55" s="83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9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1</v>
      </c>
      <c r="U55" s="20">
        <f>SUM(Table2[[#This Row],[M2B]],Table2[[#This Row],[M2B_h]])</f>
        <v>1</v>
      </c>
      <c r="V55" s="20">
        <f>SUM(Table2[[#This Row],[M3B]],Table2[[#This Row],[M3B_h]])</f>
        <v>1</v>
      </c>
      <c r="W55" s="20">
        <f>SUM(Table2[[#This Row],[M4B]],Table2[[#This Row],[M4B_h]])</f>
        <v>1</v>
      </c>
      <c r="X55" s="20" t="str">
        <f t="shared" si="0"/>
        <v>ARTO MORO</v>
      </c>
      <c r="Y55" s="20" t="e">
        <f>IF(Table2[[#This Row],[NB BM_C_QTY+F]]="",#REF!,INDEX([1]!db[QTY X],Table2[[#This Row],[NB BM_C_QTY+F]]))</f>
        <v>#REF!</v>
      </c>
      <c r="Z55" s="20" t="e">
        <f>IF(Table2[[#This Row],[NB BM_C_QTY+F]]="",#REF!,INDEX([1]!db[STN X],Table2[[#This Row],[NB BM_C_QTY+F]]))</f>
        <v>#REF!</v>
      </c>
      <c r="AA55" s="20" t="e">
        <f>INDEX([1]!db[SUPPLIER],Table2[[#This Row],[NB BM_C_QTY+F]],0)</f>
        <v>#VALUE!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5" s="20" t="str">
        <f>Table2[[#This Row],[CONCAT]]&amp;LOWER(SUBSTITUTE(SUBSTITUTE(SUBSTITUTE(Table2[[#This Row],[KET]]&amp;"ARTO MORO"," ",""),")",""),"(",""))</f>
        <v>bpkenkomd2144lsnartomoro</v>
      </c>
      <c r="AD55" s="20" t="str">
        <f>_xlfn.IFNA(MATCH(Table2[[#This Row],[Column2]],[1]!db[NB BM_C_QTY+F],0),"")</f>
        <v/>
      </c>
      <c r="AE55" s="20" t="s">
        <v>6076</v>
      </c>
      <c r="AF55" s="20">
        <v>144</v>
      </c>
      <c r="AG55" s="20" t="s">
        <v>5116</v>
      </c>
    </row>
    <row r="56" spans="1:33">
      <c r="A56" s="9">
        <f ca="1">IF(Table2[[#This Row],[TT]]&lt;1,"",(COUNT(INDIRECT("a"&amp;ROW(Table2[[#Headers],[//]])&amp;":a"&amp;ROW()-1))+1))</f>
        <v>37</v>
      </c>
      <c r="B56" s="9">
        <v>1</v>
      </c>
      <c r="C56" s="9" t="s">
        <v>14</v>
      </c>
      <c r="D56" s="16">
        <v>74</v>
      </c>
      <c r="E56" s="16" t="s">
        <v>2081</v>
      </c>
      <c r="F56" s="16" t="str">
        <f>_xlfn.IFNA(Table2[[#This Row],[NB BM_C_QTY+F]],"")</f>
        <v/>
      </c>
      <c r="G56" s="24">
        <f>IF(Table2[[#This Row],[M5B]]="",Table2[[#This Row],[M5B_h]],SUM(Table2[[#This Row],[M5B_h]],Table2[[#This Row],[M5B]]))</f>
        <v>74</v>
      </c>
      <c r="H56" s="18"/>
      <c r="I56" s="83">
        <f>IF(Table2[[#This Row],[M1A]]="",0,Table2[[#This Row],[M1A]]-Table2[[#This Row],[AWAL]]-Table2[[#This Row],[M1MA]]-Table2[[#This Row],[M1KE]])</f>
        <v>0</v>
      </c>
      <c r="J56" s="83">
        <f>SUMIF(Table6[NB BM_C_QTY+F],Table2[[#This Row],[Column2]],Table6[C])</f>
        <v>0</v>
      </c>
      <c r="K56" s="83">
        <f>-1*SUMIF(Table5[CONCAT],Table2[[#This Row],[Column2]],Table5[3])</f>
        <v>0</v>
      </c>
      <c r="L56" s="18"/>
      <c r="M56" s="16" t="str">
        <f>IF(Table2[[#This Row],[M2A]]="","",SUM(Table2[[#This Row],[M2A]]-Table2[[#This Row],[M2B_h]]))</f>
        <v/>
      </c>
      <c r="O56" s="16" t="str">
        <f>IF(Table2[[#This Row],[M3A]]="","",SUM(Table2[[#This Row],[M3A]]-Table2[[#This Row],[M3B_h]]))</f>
        <v/>
      </c>
      <c r="P56" s="9"/>
      <c r="Q56" s="16" t="str">
        <f>IF(Table2[[#This Row],[M4A]]="","",SUM(Table2[[#This Row],[M4A]]-Table2[[#This Row],[M4B_h]]))</f>
        <v/>
      </c>
      <c r="S56" s="16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74</v>
      </c>
      <c r="U56" s="20">
        <f>SUM(Table2[[#This Row],[M2B]],Table2[[#This Row],[M2B_h]])</f>
        <v>74</v>
      </c>
      <c r="V56" s="20">
        <f>SUM(Table2[[#This Row],[M3B]],Table2[[#This Row],[M3B_h]])</f>
        <v>74</v>
      </c>
      <c r="W56" s="20">
        <f>SUM(Table2[[#This Row],[M4B]],Table2[[#This Row],[M4B_h]])</f>
        <v>74</v>
      </c>
      <c r="X56" s="20" t="str">
        <f t="shared" si="0"/>
        <v>ARTO MORO</v>
      </c>
      <c r="Y56" s="20" t="e">
        <f>IF(Table2[[#This Row],[NB BM_C_QTY+F]]="",#REF!,INDEX([1]!db[QTY X],Table2[[#This Row],[NB BM_C_QTY+F]]))</f>
        <v>#REF!</v>
      </c>
      <c r="Z56" s="20" t="e">
        <f>IF(Table2[[#This Row],[NB BM_C_QTY+F]]="",#REF!,INDEX([1]!db[STN X],Table2[[#This Row],[NB BM_C_QTY+F]]))</f>
        <v>#REF!</v>
      </c>
      <c r="AA56" s="20" t="e">
        <f>INDEX([1]!db[SUPPLIER],Table2[[#This Row],[NB BM_C_QTY+F]],0)</f>
        <v>#VALUE!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56" s="20" t="str">
        <f>Table2[[#This Row],[CONCAT]]&amp;LOWER(SUBSTITUTE(SUBSTITUTE(SUBSTITUTE(Table2[[#This Row],[KET]]&amp;"ARTO MORO"," ",""),")",""),"(",""))</f>
        <v>bpkenkosibiru144lsnartomoro</v>
      </c>
      <c r="AD56" s="20" t="str">
        <f>_xlfn.IFNA(MATCH(Table2[[#This Row],[Column2]],[1]!db[NB BM_C_QTY+F],0),"")</f>
        <v/>
      </c>
      <c r="AE56" s="20" t="s">
        <v>6076</v>
      </c>
      <c r="AF56" s="20">
        <v>144</v>
      </c>
      <c r="AG56" s="20" t="s">
        <v>5116</v>
      </c>
    </row>
    <row r="57" spans="1:33">
      <c r="A57" s="14">
        <f ca="1">IF(Table2[[#This Row],[TT]]&lt;1,"",(COUNT(INDIRECT("a"&amp;ROW(Table2[[#Headers],[//]])&amp;":a"&amp;ROW()-1))+1))</f>
        <v>38</v>
      </c>
      <c r="B57" s="14">
        <v>1</v>
      </c>
      <c r="C57" s="9" t="s">
        <v>6069</v>
      </c>
      <c r="D57" s="16">
        <v>1</v>
      </c>
      <c r="E57" s="16" t="s">
        <v>2017</v>
      </c>
      <c r="F57" s="16">
        <f>_xlfn.IFNA(Table2[[#This Row],[NB BM_C_QTY+F]],"")</f>
        <v>565</v>
      </c>
      <c r="G57" s="24">
        <f>IF(Table2[[#This Row],[M5B]]="",Table2[[#This Row],[M5B_h]],SUM(Table2[[#This Row],[M5B_h]],Table2[[#This Row],[M5B]]))</f>
        <v>1</v>
      </c>
      <c r="H57" s="19"/>
      <c r="I57" s="83">
        <f>IF(Table2[[#This Row],[M1A]]="",0,Table2[[#This Row],[M1A]]-Table2[[#This Row],[AWAL]]-Table2[[#This Row],[M1MA]]-Table2[[#This Row],[M1KE]])</f>
        <v>0</v>
      </c>
      <c r="J57" s="83">
        <f>SUMIF(Table6[NB BM_C_QTY+F],Table2[[#This Row],[Column2]],Table6[C])</f>
        <v>0</v>
      </c>
      <c r="K57" s="83">
        <f>-1*SUMIF(Table5[CONCAT],Table2[[#This Row],[Column2]],Table5[3])</f>
        <v>0</v>
      </c>
      <c r="L57" s="19"/>
      <c r="M57" s="16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1</v>
      </c>
      <c r="U57" s="20">
        <f>SUM(Table2[[#This Row],[M2B]],Table2[[#This Row],[M2B_h]])</f>
        <v>1</v>
      </c>
      <c r="V57" s="20">
        <f>SUM(Table2[[#This Row],[M3B]],Table2[[#This Row],[M3B_h]])</f>
        <v>1</v>
      </c>
      <c r="W57" s="20">
        <f>SUM(Table2[[#This Row],[M4B]],Table2[[#This Row],[M4B_h]])</f>
        <v>1</v>
      </c>
      <c r="X57" s="20" t="str">
        <f t="shared" si="0"/>
        <v>ARTO MORO</v>
      </c>
      <c r="Y57" s="20">
        <f>IF(Table2[[#This Row],[NB BM_C_QTY+F]]="",#REF!,INDEX([1]!db[QTY X],Table2[[#This Row],[NB BM_C_QTY+F]]))</f>
        <v>80</v>
      </c>
      <c r="Z57" s="20" t="str">
        <f>IF(Table2[[#This Row],[NB BM_C_QTY+F]]="",#REF!,INDEX([1]!db[STN X],Table2[[#This Row],[NB BM_C_QTY+F]]))</f>
        <v>PCS</v>
      </c>
      <c r="AA57" s="20" t="str">
        <f>INDEX([1]!db[SUPPLIER],Table2[[#This Row],[NB BM_C_QTY+F]],0)</f>
        <v>KALINDO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57" s="20" t="str">
        <f>Table2[[#This Row],[CONCAT]]&amp;LOWER(SUBSTITUTE(SUBSTITUTE(SUBSTITUTE(Table2[[#This Row],[KET]]&amp;"ARTO MORO"," ",""),")",""),"(",""))</f>
        <v>calljkcc12co80pcsartomoro</v>
      </c>
      <c r="AD57" s="20">
        <f>_xlfn.IFNA(MATCH(Table2[[#This Row],[Column2]],[1]!db[NB BM_C_QTY+F],0),"")</f>
        <v>565</v>
      </c>
      <c r="AE57" s="20" t="s">
        <v>6078</v>
      </c>
      <c r="AF57" s="20">
        <v>80</v>
      </c>
      <c r="AG57" s="20" t="s">
        <v>5118</v>
      </c>
    </row>
    <row r="58" spans="1:33">
      <c r="A58" s="14">
        <f ca="1">IF(Table2[[#This Row],[TT]]&lt;1,"",(COUNT(INDIRECT("a"&amp;ROW(Table2[[#Headers],[//]])&amp;":a"&amp;ROW()-1))+1))</f>
        <v>39</v>
      </c>
      <c r="B58" s="14">
        <v>1</v>
      </c>
      <c r="C58" s="9" t="s">
        <v>2356</v>
      </c>
      <c r="D58" s="16">
        <v>1</v>
      </c>
      <c r="E58" s="16" t="s">
        <v>2075</v>
      </c>
      <c r="F58" s="16">
        <f>_xlfn.IFNA(Table2[[#This Row],[NB BM_C_QTY+F]],"")</f>
        <v>569</v>
      </c>
      <c r="G58" s="24">
        <f>IF(Table2[[#This Row],[M5B]]="",Table2[[#This Row],[M5B_h]],SUM(Table2[[#This Row],[M5B_h]],Table2[[#This Row],[M5B]]))</f>
        <v>1</v>
      </c>
      <c r="H58" s="19"/>
      <c r="I58" s="83">
        <f>IF(Table2[[#This Row],[M1A]]="",0,Table2[[#This Row],[M1A]]-Table2[[#This Row],[AWAL]]-Table2[[#This Row],[M1MA]]-Table2[[#This Row],[M1KE]])</f>
        <v>0</v>
      </c>
      <c r="J58" s="83">
        <f>SUMIF(Table6[NB BM_C_QTY+F],Table2[[#This Row],[Column2]],Table6[C])</f>
        <v>0</v>
      </c>
      <c r="K58" s="83">
        <f>-1*SUMIF(Table5[CONCAT],Table2[[#This Row],[Column2]],Table5[3])</f>
        <v>0</v>
      </c>
      <c r="L58" s="19"/>
      <c r="M58" s="16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1</v>
      </c>
      <c r="U58" s="20">
        <f>SUM(Table2[[#This Row],[M2B]],Table2[[#This Row],[M2B_h]])</f>
        <v>1</v>
      </c>
      <c r="V58" s="20">
        <f>SUM(Table2[[#This Row],[M3B]],Table2[[#This Row],[M3B_h]])</f>
        <v>1</v>
      </c>
      <c r="W58" s="20">
        <f>SUM(Table2[[#This Row],[M4B]],Table2[[#This Row],[M4B_h]])</f>
        <v>1</v>
      </c>
      <c r="X58" s="20" t="str">
        <f t="shared" si="0"/>
        <v>ARTO MORO</v>
      </c>
      <c r="Y58" s="20">
        <f>IF(Table2[[#This Row],[NB BM_C_QTY+F]]="",#REF!,INDEX([1]!db[QTY X],Table2[[#This Row],[NB BM_C_QTY+F]]))</f>
        <v>120</v>
      </c>
      <c r="Z58" s="20" t="str">
        <f>IF(Table2[[#This Row],[NB BM_C_QTY+F]]="",#REF!,INDEX([1]!db[STN X],Table2[[#This Row],[NB BM_C_QTY+F]]))</f>
        <v>PCS</v>
      </c>
      <c r="AA58" s="20" t="str">
        <f>INDEX([1]!db[SUPPLIER],Table2[[#This Row],[NB BM_C_QTY+F]],0)</f>
        <v>KALINDO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58" s="20" t="str">
        <f>Table2[[#This Row],[CONCAT]]&amp;LOWER(SUBSTITUTE(SUBSTITUTE(SUBSTITUTE(Table2[[#This Row],[KET]]&amp;"ARTO MORO"," ",""),")",""),"(",""))</f>
        <v>calljkcc15a120pcsartomoro</v>
      </c>
      <c r="AD58" s="20">
        <f>_xlfn.IFNA(MATCH(Table2[[#This Row],[Column2]],[1]!db[NB BM_C_QTY+F],0),"")</f>
        <v>569</v>
      </c>
      <c r="AE58" s="20" t="s">
        <v>6078</v>
      </c>
      <c r="AF58" s="20">
        <v>120</v>
      </c>
      <c r="AG58" s="20" t="s">
        <v>5118</v>
      </c>
    </row>
    <row r="59" spans="1:33">
      <c r="A59" s="14">
        <f ca="1">IF(Table2[[#This Row],[TT]]&lt;1,"",(COUNT(INDIRECT("a"&amp;ROW(Table2[[#Headers],[//]])&amp;":a"&amp;ROW()-1))+1))</f>
        <v>40</v>
      </c>
      <c r="B59" s="14">
        <v>1</v>
      </c>
      <c r="C59" s="9" t="s">
        <v>5514</v>
      </c>
      <c r="D59" s="16">
        <v>2</v>
      </c>
      <c r="E59" s="16" t="s">
        <v>2017</v>
      </c>
      <c r="F59" s="16" t="str">
        <f>_xlfn.IFNA(Table2[[#This Row],[NB BM_C_QTY+F]],"")</f>
        <v/>
      </c>
      <c r="G59" s="24">
        <f>IF(Table2[[#This Row],[M5B]]="",Table2[[#This Row],[M5B_h]],SUM(Table2[[#This Row],[M5B_h]],Table2[[#This Row],[M5B]]))</f>
        <v>2</v>
      </c>
      <c r="H59" s="19"/>
      <c r="I59" s="83">
        <f>IF(Table2[[#This Row],[M1A]]="",0,Table2[[#This Row],[M1A]]-Table2[[#This Row],[AWAL]]-Table2[[#This Row],[M1MA]]-Table2[[#This Row],[M1KE]])</f>
        <v>0</v>
      </c>
      <c r="J59" s="83">
        <f>SUMIF(Table6[NB BM_C_QTY+F],Table2[[#This Row],[Column2]],Table6[C])</f>
        <v>0</v>
      </c>
      <c r="K59" s="83">
        <f>-1*SUMIF(Table5[CONCAT],Table2[[#This Row],[Column2]],Table5[3])</f>
        <v>0</v>
      </c>
      <c r="L59" s="19"/>
      <c r="M59" s="16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2</v>
      </c>
      <c r="U59" s="20">
        <f>SUM(Table2[[#This Row],[M2B]],Table2[[#This Row],[M2B_h]])</f>
        <v>2</v>
      </c>
      <c r="V59" s="20">
        <f>SUM(Table2[[#This Row],[M3B]],Table2[[#This Row],[M3B_h]])</f>
        <v>2</v>
      </c>
      <c r="W59" s="20">
        <f>SUM(Table2[[#This Row],[M4B]],Table2[[#This Row],[M4B_h]])</f>
        <v>2</v>
      </c>
      <c r="X59" s="20" t="str">
        <f t="shared" si="0"/>
        <v>ARTO MORO</v>
      </c>
      <c r="Y59" s="20" t="e">
        <f>IF(Table2[[#This Row],[NB BM_C_QTY+F]]="",#REF!,INDEX([1]!db[QTY X],Table2[[#This Row],[NB BM_C_QTY+F]]))</f>
        <v>#REF!</v>
      </c>
      <c r="Z59" s="20" t="e">
        <f>IF(Table2[[#This Row],[NB BM_C_QTY+F]]="",#REF!,INDEX([1]!db[STN X],Table2[[#This Row],[NB BM_C_QTY+F]]))</f>
        <v>#REF!</v>
      </c>
      <c r="AA59" s="20" t="e">
        <f>INDEX([1]!db[SUPPLIER],Table2[[#This Row],[NB BM_C_QTY+F]],0)</f>
        <v>#VALUE!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59" s="20" t="str">
        <f>Table2[[#This Row],[CONCAT]]&amp;LOWER(SUBSTITUTE(SUBSTITUTE(SUBSTITUTE(Table2[[#This Row],[KET]]&amp;"ARTO MORO"," ",""),")",""),"(",""))</f>
        <v>calljkcc2380pcsartomoro</v>
      </c>
      <c r="AD59" s="20" t="str">
        <f>_xlfn.IFNA(MATCH(Table2[[#This Row],[Column2]],[1]!db[NB BM_C_QTY+F],0),"")</f>
        <v/>
      </c>
      <c r="AE59" s="20" t="s">
        <v>6078</v>
      </c>
      <c r="AF59" s="20">
        <v>80</v>
      </c>
      <c r="AG59" s="20" t="s">
        <v>5118</v>
      </c>
    </row>
    <row r="60" spans="1:33">
      <c r="A60" s="14">
        <f ca="1">IF(Table2[[#This Row],[TT]]&lt;1,"",(COUNT(INDIRECT("a"&amp;ROW(Table2[[#Headers],[//]])&amp;":a"&amp;ROW()-1))+1))</f>
        <v>41</v>
      </c>
      <c r="B60" s="14">
        <v>1</v>
      </c>
      <c r="C60" s="9" t="s">
        <v>4007</v>
      </c>
      <c r="D60" s="16">
        <v>1</v>
      </c>
      <c r="E60" s="16" t="s">
        <v>2017</v>
      </c>
      <c r="F60" s="16">
        <f>_xlfn.IFNA(Table2[[#This Row],[NB BM_C_QTY+F]],"")</f>
        <v>574</v>
      </c>
      <c r="G60" s="24">
        <f>IF(Table2[[#This Row],[M5B]]="",Table2[[#This Row],[M5B_h]],SUM(Table2[[#This Row],[M5B_h]],Table2[[#This Row],[M5B]]))</f>
        <v>1</v>
      </c>
      <c r="H60" s="19"/>
      <c r="I60" s="83">
        <f>IF(Table2[[#This Row],[M1A]]="",0,Table2[[#This Row],[M1A]]-Table2[[#This Row],[AWAL]]-Table2[[#This Row],[M1MA]]-Table2[[#This Row],[M1KE]])</f>
        <v>0</v>
      </c>
      <c r="J60" s="83">
        <f>SUMIF(Table6[NB BM_C_QTY+F],Table2[[#This Row],[Column2]],Table6[C])</f>
        <v>0</v>
      </c>
      <c r="K60" s="83">
        <f>-1*SUMIF(Table5[CONCAT],Table2[[#This Row],[Column2]],Table5[3])</f>
        <v>0</v>
      </c>
      <c r="L60" s="19"/>
      <c r="M60" s="16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1</v>
      </c>
      <c r="U60" s="20">
        <f>SUM(Table2[[#This Row],[M2B]],Table2[[#This Row],[M2B_h]])</f>
        <v>1</v>
      </c>
      <c r="V60" s="20">
        <f>SUM(Table2[[#This Row],[M3B]],Table2[[#This Row],[M3B_h]])</f>
        <v>1</v>
      </c>
      <c r="W60" s="20">
        <f>SUM(Table2[[#This Row],[M4B]],Table2[[#This Row],[M4B_h]])</f>
        <v>1</v>
      </c>
      <c r="X60" s="20" t="str">
        <f t="shared" si="0"/>
        <v>ARTO MORO</v>
      </c>
      <c r="Y60" s="20">
        <f>IF(Table2[[#This Row],[NB BM_C_QTY+F]]="",#REF!,INDEX([1]!db[QTY X],Table2[[#This Row],[NB BM_C_QTY+F]]))</f>
        <v>80</v>
      </c>
      <c r="Z60" s="20" t="str">
        <f>IF(Table2[[#This Row],[NB BM_C_QTY+F]]="",#REF!,INDEX([1]!db[STN X],Table2[[#This Row],[NB BM_C_QTY+F]]))</f>
        <v>PCS</v>
      </c>
      <c r="AA60" s="20" t="str">
        <f>INDEX([1]!db[SUPPLIER],Table2[[#This Row],[NB BM_C_QTY+F]],0)</f>
        <v>KALINDO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60" s="20" t="str">
        <f>Table2[[#This Row],[CONCAT]]&amp;LOWER(SUBSTITUTE(SUBSTITUTE(SUBSTITUTE(Table2[[#This Row],[KET]]&amp;"ARTO MORO"," ",""),")",""),"(",""))</f>
        <v>calljkcc23co80pcsartomoro</v>
      </c>
      <c r="AD60" s="20">
        <f>_xlfn.IFNA(MATCH(Table2[[#This Row],[Column2]],[1]!db[NB BM_C_QTY+F],0),"")</f>
        <v>574</v>
      </c>
      <c r="AE60" s="20" t="s">
        <v>6078</v>
      </c>
      <c r="AF60" s="20">
        <v>80</v>
      </c>
      <c r="AG60" s="20" t="s">
        <v>5118</v>
      </c>
    </row>
    <row r="61" spans="1:33">
      <c r="A61" s="14">
        <f ca="1">IF(Table2[[#This Row],[TT]]&lt;1,"",(COUNT(INDIRECT("a"&amp;ROW(Table2[[#Headers],[//]])&amp;":a"&amp;ROW()-1))+1))</f>
        <v>42</v>
      </c>
      <c r="B61" s="14">
        <v>1</v>
      </c>
      <c r="C61" s="9" t="s">
        <v>3945</v>
      </c>
      <c r="D61" s="16">
        <v>2</v>
      </c>
      <c r="E61" s="16" t="s">
        <v>2017</v>
      </c>
      <c r="F61" s="16">
        <f>_xlfn.IFNA(Table2[[#This Row],[NB BM_C_QTY+F]],"")</f>
        <v>578</v>
      </c>
      <c r="G61" s="24">
        <f>IF(Table2[[#This Row],[M5B]]="",Table2[[#This Row],[M5B_h]],SUM(Table2[[#This Row],[M5B_h]],Table2[[#This Row],[M5B]]))</f>
        <v>2</v>
      </c>
      <c r="H61" s="19"/>
      <c r="I61" s="83">
        <f>IF(Table2[[#This Row],[M1A]]="",0,Table2[[#This Row],[M1A]]-Table2[[#This Row],[AWAL]]-Table2[[#This Row],[M1MA]]-Table2[[#This Row],[M1KE]])</f>
        <v>0</v>
      </c>
      <c r="J61" s="83">
        <f>SUMIF(Table6[NB BM_C_QTY+F],Table2[[#This Row],[Column2]],Table6[C])</f>
        <v>0</v>
      </c>
      <c r="K61" s="83">
        <f>-1*SUMIF(Table5[CONCAT],Table2[[#This Row],[Column2]],Table5[3])</f>
        <v>0</v>
      </c>
      <c r="L61" s="19"/>
      <c r="M61" s="16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2</v>
      </c>
      <c r="U61" s="20">
        <f>SUM(Table2[[#This Row],[M2B]],Table2[[#This Row],[M2B_h]])</f>
        <v>2</v>
      </c>
      <c r="V61" s="20">
        <f>SUM(Table2[[#This Row],[M3B]],Table2[[#This Row],[M3B_h]])</f>
        <v>2</v>
      </c>
      <c r="W61" s="20">
        <f>SUM(Table2[[#This Row],[M4B]],Table2[[#This Row],[M4B_h]])</f>
        <v>2</v>
      </c>
      <c r="X61" s="20" t="str">
        <f t="shared" si="0"/>
        <v>ARTO MORO</v>
      </c>
      <c r="Y61" s="20">
        <f>IF(Table2[[#This Row],[NB BM_C_QTY+F]]="",#REF!,INDEX([1]!db[QTY X],Table2[[#This Row],[NB BM_C_QTY+F]]))</f>
        <v>80</v>
      </c>
      <c r="Z61" s="20" t="str">
        <f>IF(Table2[[#This Row],[NB BM_C_QTY+F]]="",#REF!,INDEX([1]!db[STN X],Table2[[#This Row],[NB BM_C_QTY+F]]))</f>
        <v>PCS</v>
      </c>
      <c r="AA61" s="20" t="str">
        <f>INDEX([1]!db[SUPPLIER],Table2[[#This Row],[NB BM_C_QTY+F]],0)</f>
        <v>KALINDO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61" s="20" t="str">
        <f>Table2[[#This Row],[CONCAT]]&amp;LOWER(SUBSTITUTE(SUBSTITUTE(SUBSTITUTE(Table2[[#This Row],[KET]]&amp;"ARTO MORO"," ",""),")",""),"(",""))</f>
        <v>calljkcc2580pcsartomoro</v>
      </c>
      <c r="AD61" s="20">
        <f>_xlfn.IFNA(MATCH(Table2[[#This Row],[Column2]],[1]!db[NB BM_C_QTY+F],0),"")</f>
        <v>578</v>
      </c>
      <c r="AE61" s="20" t="s">
        <v>6078</v>
      </c>
      <c r="AF61" s="20">
        <v>80</v>
      </c>
      <c r="AG61" s="20" t="s">
        <v>5118</v>
      </c>
    </row>
    <row r="62" spans="1:33">
      <c r="A62" s="9">
        <f ca="1">IF(Table2[[#This Row],[TT]]&lt;1,"",(COUNT(INDIRECT("a"&amp;ROW(Table2[[#Headers],[//]])&amp;":a"&amp;ROW()-1))+1))</f>
        <v>43</v>
      </c>
      <c r="B62" s="9">
        <v>1</v>
      </c>
      <c r="C62" s="9" t="s">
        <v>2044</v>
      </c>
      <c r="D62" s="16">
        <v>1</v>
      </c>
      <c r="E62" s="16" t="s">
        <v>2076</v>
      </c>
      <c r="F62" s="16">
        <f>_xlfn.IFNA(Table2[[#This Row],[NB BM_C_QTY+F]],"")</f>
        <v>607</v>
      </c>
      <c r="G62" s="24">
        <f>IF(Table2[[#This Row],[M5B]]="",Table2[[#This Row],[M5B_h]],SUM(Table2[[#This Row],[M5B_h]],Table2[[#This Row],[M5B]]))</f>
        <v>1</v>
      </c>
      <c r="H62" s="18"/>
      <c r="I62" s="83">
        <f>IF(Table2[[#This Row],[M1A]]="",0,Table2[[#This Row],[M1A]]-Table2[[#This Row],[AWAL]]-Table2[[#This Row],[M1MA]]-Table2[[#This Row],[M1KE]])</f>
        <v>0</v>
      </c>
      <c r="J62" s="83">
        <f>SUMIF(Table6[NB BM_C_QTY+F],Table2[[#This Row],[Column2]],Table6[C])</f>
        <v>0</v>
      </c>
      <c r="K62" s="83">
        <f>-1*SUMIF(Table5[CONCAT],Table2[[#This Row],[Column2]],Table5[3])</f>
        <v>0</v>
      </c>
      <c r="L62" s="18"/>
      <c r="M62" s="16" t="str">
        <f>IF(Table2[[#This Row],[M2A]]="","",SUM(Table2[[#This Row],[M2A]]-Table2[[#This Row],[M2B_h]]))</f>
        <v/>
      </c>
      <c r="O62" s="16" t="str">
        <f>IF(Table2[[#This Row],[M3A]]="","",SUM(Table2[[#This Row],[M3A]]-Table2[[#This Row],[M3B_h]]))</f>
        <v/>
      </c>
      <c r="P62" s="9"/>
      <c r="Q62" s="16" t="str">
        <f>IF(Table2[[#This Row],[M4A]]="","",SUM(Table2[[#This Row],[M4A]]-Table2[[#This Row],[M4B_h]]))</f>
        <v/>
      </c>
      <c r="S62" s="16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1</v>
      </c>
      <c r="U62" s="20">
        <f>SUM(Table2[[#This Row],[M2B]],Table2[[#This Row],[M2B_h]])</f>
        <v>1</v>
      </c>
      <c r="V62" s="20">
        <f>SUM(Table2[[#This Row],[M3B]],Table2[[#This Row],[M3B_h]])</f>
        <v>1</v>
      </c>
      <c r="W62" s="20">
        <f>SUM(Table2[[#This Row],[M4B]],Table2[[#This Row],[M4B_h]])</f>
        <v>1</v>
      </c>
      <c r="X62" s="20" t="str">
        <f t="shared" si="0"/>
        <v>ARTO MORO</v>
      </c>
      <c r="Y62" s="20">
        <f>IF(Table2[[#This Row],[NB BM_C_QTY+F]]="",#REF!,INDEX([1]!db[QTY X],Table2[[#This Row],[NB BM_C_QTY+F]]))</f>
        <v>60</v>
      </c>
      <c r="Z62" s="20" t="str">
        <f>IF(Table2[[#This Row],[NB BM_C_QTY+F]]="",#REF!,INDEX([1]!db[STN X],Table2[[#This Row],[NB BM_C_QTY+F]]))</f>
        <v>PCS</v>
      </c>
      <c r="AA62" s="20" t="str">
        <f>INDEX([1]!db[SUPPLIER],Table2[[#This Row],[NB BM_C_QTY+F]],0)</f>
        <v>KALINDO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62" s="20" t="str">
        <f>Table2[[#This Row],[CONCAT]]&amp;LOWER(SUBSTITUTE(SUBSTITUTE(SUBSTITUTE(Table2[[#This Row],[KET]]&amp;"ARTO MORO"," ",""),")",""),"(",""))</f>
        <v>calljkcc810ch60pcsartomoro</v>
      </c>
      <c r="AD62" s="20">
        <f>_xlfn.IFNA(MATCH(Table2[[#This Row],[Column2]],[1]!db[NB BM_C_QTY+F],0),"")</f>
        <v>607</v>
      </c>
      <c r="AE62" s="20" t="s">
        <v>6078</v>
      </c>
      <c r="AF62" s="20">
        <v>60</v>
      </c>
      <c r="AG62" s="20" t="s">
        <v>5118</v>
      </c>
    </row>
    <row r="63" spans="1:33">
      <c r="A63" s="14">
        <f ca="1">IF(Table2[[#This Row],[TT]]&lt;1,"",(COUNT(INDIRECT("a"&amp;ROW(Table2[[#Headers],[//]])&amp;":a"&amp;ROW()-1))+1))</f>
        <v>44</v>
      </c>
      <c r="B63" s="14">
        <v>1</v>
      </c>
      <c r="C63" s="9" t="s">
        <v>2581</v>
      </c>
      <c r="D63" s="16">
        <v>2</v>
      </c>
      <c r="E63" s="16" t="s">
        <v>2076</v>
      </c>
      <c r="F63" s="16">
        <f>_xlfn.IFNA(Table2[[#This Row],[NB BM_C_QTY+F]],"")</f>
        <v>616</v>
      </c>
      <c r="G63" s="24">
        <f>IF(Table2[[#This Row],[M5B]]="",Table2[[#This Row],[M5B_h]],SUM(Table2[[#This Row],[M5B_h]],Table2[[#This Row],[M5B]]))</f>
        <v>2</v>
      </c>
      <c r="H63" s="19"/>
      <c r="I63" s="83">
        <f>IF(Table2[[#This Row],[M1A]]="",0,Table2[[#This Row],[M1A]]-Table2[[#This Row],[AWAL]]-Table2[[#This Row],[M1MA]]-Table2[[#This Row],[M1KE]])</f>
        <v>0</v>
      </c>
      <c r="J63" s="83">
        <f>SUMIF(Table6[NB BM_C_QTY+F],Table2[[#This Row],[Column2]],Table6[C])</f>
        <v>0</v>
      </c>
      <c r="K63" s="83">
        <f>-1*SUMIF(Table5[CONCAT],Table2[[#This Row],[Column2]],Table5[3])</f>
        <v>0</v>
      </c>
      <c r="L63" s="19"/>
      <c r="M63" s="16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2</v>
      </c>
      <c r="U63" s="20">
        <f>SUM(Table2[[#This Row],[M2B]],Table2[[#This Row],[M2B_h]])</f>
        <v>2</v>
      </c>
      <c r="V63" s="20">
        <f>SUM(Table2[[#This Row],[M3B]],Table2[[#This Row],[M3B_h]])</f>
        <v>2</v>
      </c>
      <c r="W63" s="20">
        <f>SUM(Table2[[#This Row],[M4B]],Table2[[#This Row],[M4B_h]])</f>
        <v>2</v>
      </c>
      <c r="X63" s="20" t="str">
        <f t="shared" si="0"/>
        <v>ARTO MORO</v>
      </c>
      <c r="Y63" s="20">
        <f>IF(Table2[[#This Row],[NB BM_C_QTY+F]]="",#REF!,INDEX([1]!db[QTY X],Table2[[#This Row],[NB BM_C_QTY+F]]))</f>
        <v>60</v>
      </c>
      <c r="Z63" s="20" t="str">
        <f>IF(Table2[[#This Row],[NB BM_C_QTY+F]]="",#REF!,INDEX([1]!db[STN X],Table2[[#This Row],[NB BM_C_QTY+F]]))</f>
        <v>PCS</v>
      </c>
      <c r="AA63" s="20" t="str">
        <f>INDEX([1]!db[SUPPLIER],Table2[[#This Row],[NB BM_C_QTY+F]],0)</f>
        <v>ATALI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63" s="20" t="str">
        <f>Table2[[#This Row],[CONCAT]]&amp;LOWER(SUBSTITUTE(SUBSTITUTE(SUBSTITUTE(Table2[[#This Row],[KET]]&amp;"ARTO MORO"," ",""),")",""),"(",""))</f>
        <v>calljkdtc151660pcsartomoro</v>
      </c>
      <c r="AD63" s="20">
        <f>_xlfn.IFNA(MATCH(Table2[[#This Row],[Column2]],[1]!db[NB BM_C_QTY+F],0),"")</f>
        <v>616</v>
      </c>
      <c r="AE63" s="20" t="s">
        <v>6077</v>
      </c>
      <c r="AF63" s="20">
        <v>60</v>
      </c>
      <c r="AG63" s="20" t="s">
        <v>5118</v>
      </c>
    </row>
    <row r="64" spans="1:33">
      <c r="A64" s="9">
        <f ca="1">IF(Table2[[#This Row],[TT]]&lt;1,"",(COUNT(INDIRECT("a"&amp;ROW(Table2[[#Headers],[//]])&amp;":a"&amp;ROW()-1))+1))</f>
        <v>45</v>
      </c>
      <c r="B64" s="9">
        <v>1</v>
      </c>
      <c r="C64" s="9" t="s">
        <v>5075</v>
      </c>
      <c r="D64" s="16">
        <v>1</v>
      </c>
      <c r="E64" s="16" t="s">
        <v>2349</v>
      </c>
      <c r="F64" s="16">
        <f>_xlfn.IFNA(Table2[[#This Row],[NB BM_C_QTY+F]],"")</f>
        <v>617</v>
      </c>
      <c r="G64" s="24">
        <f>IF(Table2[[#This Row],[M5B]]="",Table2[[#This Row],[M5B_h]],SUM(Table2[[#This Row],[M5B_h]],Table2[[#This Row],[M5B]]))</f>
        <v>1</v>
      </c>
      <c r="H64" s="18"/>
      <c r="I64" s="83">
        <f>IF(Table2[[#This Row],[M1A]]="",0,Table2[[#This Row],[M1A]]-Table2[[#This Row],[AWAL]]-Table2[[#This Row],[M1MA]]-Table2[[#This Row],[M1KE]])</f>
        <v>0</v>
      </c>
      <c r="J64" s="83">
        <f>SUMIF(Table6[NB BM_C_QTY+F],Table2[[#This Row],[Column2]],Table6[C])</f>
        <v>0</v>
      </c>
      <c r="K64" s="83">
        <f>-1*SUMIF(Table5[CONCAT],Table2[[#This Row],[Column2]],Table5[3])</f>
        <v>0</v>
      </c>
      <c r="L64" s="18"/>
      <c r="M64" s="16" t="str">
        <f>IF(Table2[[#This Row],[M2A]]="","",SUM(Table2[[#This Row],[M2A]]-Table2[[#This Row],[M2B_h]]))</f>
        <v/>
      </c>
      <c r="O64" s="16" t="str">
        <f>IF(Table2[[#This Row],[M3A]]="","",SUM(Table2[[#This Row],[M3A]]-Table2[[#This Row],[M3B_h]]))</f>
        <v/>
      </c>
      <c r="P64" s="9"/>
      <c r="Q64" s="16" t="str">
        <f>IF(Table2[[#This Row],[M4A]]="","",SUM(Table2[[#This Row],[M4A]]-Table2[[#This Row],[M4B_h]]))</f>
        <v/>
      </c>
      <c r="S64" s="16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1</v>
      </c>
      <c r="U64" s="20">
        <f>SUM(Table2[[#This Row],[M2B]],Table2[[#This Row],[M2B_h]])</f>
        <v>1</v>
      </c>
      <c r="V64" s="20">
        <f>SUM(Table2[[#This Row],[M3B]],Table2[[#This Row],[M3B_h]])</f>
        <v>1</v>
      </c>
      <c r="W64" s="20">
        <f>SUM(Table2[[#This Row],[M4B]],Table2[[#This Row],[M4B_h]])</f>
        <v>1</v>
      </c>
      <c r="X64" s="20" t="str">
        <f t="shared" si="0"/>
        <v>ARTO MORO</v>
      </c>
      <c r="Y64" s="20">
        <f>IF(Table2[[#This Row],[NB BM_C_QTY+F]]="",#REF!,INDEX([1]!db[QTY X],Table2[[#This Row],[NB BM_C_QTY+F]]))</f>
        <v>160</v>
      </c>
      <c r="Z64" s="20" t="str">
        <f>IF(Table2[[#This Row],[NB BM_C_QTY+F]]="",#REF!,INDEX([1]!db[STN X],Table2[[#This Row],[NB BM_C_QTY+F]]))</f>
        <v>PCS</v>
      </c>
      <c r="AA64" s="20" t="str">
        <f>INDEX([1]!db[SUPPLIER],Table2[[#This Row],[NB BM_C_QTY+F]],0)</f>
        <v>KALINDO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64" s="20" t="str">
        <f>Table2[[#This Row],[CONCAT]]&amp;LOWER(SUBSTITUTE(SUBSTITUTE(SUBSTITUTE(Table2[[#This Row],[KET]]&amp;"ARTO MORO"," ",""),")",""),"(",""))</f>
        <v>calljkpkc0711hc160pcsartomoro</v>
      </c>
      <c r="AD64" s="20">
        <f>_xlfn.IFNA(MATCH(Table2[[#This Row],[Column2]],[1]!db[NB BM_C_QTY+F],0),"")</f>
        <v>617</v>
      </c>
      <c r="AE64" s="20" t="s">
        <v>6078</v>
      </c>
      <c r="AF64" s="20">
        <v>160</v>
      </c>
      <c r="AG64" s="20" t="s">
        <v>5118</v>
      </c>
    </row>
    <row r="65" spans="1:33">
      <c r="A65" s="14">
        <f ca="1">IF(Table2[[#This Row],[TT]]&lt;1,"",(COUNT(INDIRECT("a"&amp;ROW(Table2[[#Headers],[//]])&amp;":a"&amp;ROW()-1))+1))</f>
        <v>46</v>
      </c>
      <c r="B65" s="14">
        <v>1</v>
      </c>
      <c r="C65" s="9" t="s">
        <v>21</v>
      </c>
      <c r="D65" s="16">
        <v>4</v>
      </c>
      <c r="E65" s="16" t="s">
        <v>2121</v>
      </c>
      <c r="F65" s="16" t="str">
        <f>_xlfn.IFNA(Table2[[#This Row],[NB BM_C_QTY+F]],"")</f>
        <v/>
      </c>
      <c r="G65" s="24">
        <f>IF(Table2[[#This Row],[M5B]]="",Table2[[#This Row],[M5B_h]],SUM(Table2[[#This Row],[M5B_h]],Table2[[#This Row],[M5B]]))</f>
        <v>4</v>
      </c>
      <c r="H65" s="19"/>
      <c r="I65" s="83">
        <f>IF(Table2[[#This Row],[M1A]]="",0,Table2[[#This Row],[M1A]]-Table2[[#This Row],[AWAL]]-Table2[[#This Row],[M1MA]]-Table2[[#This Row],[M1KE]])</f>
        <v>0</v>
      </c>
      <c r="J65" s="83">
        <f>SUMIF(Table6[NB BM_C_QTY+F],Table2[[#This Row],[Column2]],Table6[C])</f>
        <v>0</v>
      </c>
      <c r="K65" s="83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4</v>
      </c>
      <c r="U65" s="20">
        <f>SUM(Table2[[#This Row],[M2B]],Table2[[#This Row],[M2B_h]])</f>
        <v>4</v>
      </c>
      <c r="V65" s="20">
        <f>SUM(Table2[[#This Row],[M3B]],Table2[[#This Row],[M3B_h]])</f>
        <v>4</v>
      </c>
      <c r="W65" s="20">
        <f>SUM(Table2[[#This Row],[M4B]],Table2[[#This Row],[M4B_h]])</f>
        <v>4</v>
      </c>
      <c r="X65" s="20" t="str">
        <f t="shared" si="0"/>
        <v>ARTO MORO</v>
      </c>
      <c r="Y65" s="20" t="e">
        <f>IF(Table2[[#This Row],[NB BM_C_QTY+F]]="",#REF!,INDEX([1]!db[QTY X],Table2[[#This Row],[NB BM_C_QTY+F]]))</f>
        <v>#REF!</v>
      </c>
      <c r="Z65" s="20" t="e">
        <f>IF(Table2[[#This Row],[NB BM_C_QTY+F]]="",#REF!,INDEX([1]!db[STN X],Table2[[#This Row],[NB BM_C_QTY+F]]))</f>
        <v>#REF!</v>
      </c>
      <c r="AA65" s="20" t="e">
        <f>INDEX([1]!db[SUPPLIER],Table2[[#This Row],[NB BM_C_QTY+F]],0)</f>
        <v>#VALUE!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65" s="20" t="str">
        <f>Table2[[#This Row],[CONCAT]]&amp;LOWER(SUBSTITUTE(SUBSTITUTE(SUBSTITUTE(Table2[[#This Row],[KET]]&amp;"ARTO MORO"," ",""),")",""),"(",""))</f>
        <v>crayonputar24ageeieikenko72pcsartomoro</v>
      </c>
      <c r="AD65" s="20" t="str">
        <f>_xlfn.IFNA(MATCH(Table2[[#This Row],[Column2]],[1]!db[NB BM_C_QTY+F],0),"")</f>
        <v/>
      </c>
      <c r="AE65" s="20" t="s">
        <v>6076</v>
      </c>
      <c r="AF65" s="20">
        <v>72</v>
      </c>
      <c r="AG65" s="20" t="s">
        <v>5118</v>
      </c>
    </row>
    <row r="66" spans="1:33">
      <c r="A66" s="9">
        <f ca="1">IF(Table2[[#This Row],[TT]]&lt;1,"",(COUNT(INDIRECT("a"&amp;ROW(Table2[[#Headers],[//]])&amp;":a"&amp;ROW()-1))+1))</f>
        <v>47</v>
      </c>
      <c r="B66" s="9">
        <v>1</v>
      </c>
      <c r="C66" s="9" t="s">
        <v>22</v>
      </c>
      <c r="D66" s="16">
        <v>24</v>
      </c>
      <c r="E66" s="16" t="s">
        <v>2121</v>
      </c>
      <c r="F66" s="16" t="str">
        <f>_xlfn.IFNA(Table2[[#This Row],[NB BM_C_QTY+F]],"")</f>
        <v/>
      </c>
      <c r="G66" s="24">
        <f>IF(Table2[[#This Row],[M5B]]="",Table2[[#This Row],[M5B_h]],SUM(Table2[[#This Row],[M5B_h]],Table2[[#This Row],[M5B]]))</f>
        <v>24</v>
      </c>
      <c r="H66" s="18"/>
      <c r="I66" s="83">
        <f>IF(Table2[[#This Row],[M1A]]="",0,Table2[[#This Row],[M1A]]-Table2[[#This Row],[AWAL]]-Table2[[#This Row],[M1MA]]-Table2[[#This Row],[M1KE]])</f>
        <v>0</v>
      </c>
      <c r="J66" s="83">
        <f>SUMIF(Table6[NB BM_C_QTY+F],Table2[[#This Row],[Column2]],Table6[C])</f>
        <v>0</v>
      </c>
      <c r="K66" s="83">
        <f>-1*SUMIF(Table5[CONCAT],Table2[[#This Row],[Column2]],Table5[3])</f>
        <v>0</v>
      </c>
      <c r="L66" s="18"/>
      <c r="M66" s="16" t="str">
        <f>IF(Table2[[#This Row],[M2A]]="","",SUM(Table2[[#This Row],[M2A]]-Table2[[#This Row],[M2B_h]]))</f>
        <v/>
      </c>
      <c r="O66" s="16" t="str">
        <f>IF(Table2[[#This Row],[M3A]]="","",SUM(Table2[[#This Row],[M3A]]-Table2[[#This Row],[M3B_h]]))</f>
        <v/>
      </c>
      <c r="P66" s="9"/>
      <c r="Q66" s="16" t="str">
        <f>IF(Table2[[#This Row],[M4A]]="","",SUM(Table2[[#This Row],[M4A]]-Table2[[#This Row],[M4B_h]]))</f>
        <v/>
      </c>
      <c r="S66" s="16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24</v>
      </c>
      <c r="U66" s="20">
        <f>SUM(Table2[[#This Row],[M2B]],Table2[[#This Row],[M2B_h]])</f>
        <v>24</v>
      </c>
      <c r="V66" s="20">
        <f>SUM(Table2[[#This Row],[M3B]],Table2[[#This Row],[M3B_h]])</f>
        <v>24</v>
      </c>
      <c r="W66" s="20">
        <f>SUM(Table2[[#This Row],[M4B]],Table2[[#This Row],[M4B_h]])</f>
        <v>24</v>
      </c>
      <c r="X66" s="20" t="str">
        <f t="shared" si="0"/>
        <v>ARTO MORO</v>
      </c>
      <c r="Y66" s="20" t="e">
        <f>IF(Table2[[#This Row],[NB BM_C_QTY+F]]="",#REF!,INDEX([1]!db[QTY X],Table2[[#This Row],[NB BM_C_QTY+F]]))</f>
        <v>#REF!</v>
      </c>
      <c r="Z66" s="20" t="e">
        <f>IF(Table2[[#This Row],[NB BM_C_QTY+F]]="",#REF!,INDEX([1]!db[STN X],Table2[[#This Row],[NB BM_C_QTY+F]]))</f>
        <v>#REF!</v>
      </c>
      <c r="AA66" s="20" t="e">
        <f>INDEX([1]!db[SUPPLIER],Table2[[#This Row],[NB BM_C_QTY+F]],0)</f>
        <v>#VALUE!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66" s="20" t="str">
        <f>Table2[[#This Row],[CONCAT]]&amp;LOWER(SUBSTITUTE(SUBSTITUTE(SUBSTITUTE(Table2[[#This Row],[KET]]&amp;"ARTO MORO"," ",""),")",""),"(",""))</f>
        <v>crayonputar24snoopyeieikenko72pcsartomoro</v>
      </c>
      <c r="AD66" s="20" t="str">
        <f>_xlfn.IFNA(MATCH(Table2[[#This Row],[Column2]],[1]!db[NB BM_C_QTY+F],0),"")</f>
        <v/>
      </c>
      <c r="AE66" s="20" t="s">
        <v>6076</v>
      </c>
      <c r="AF66" s="20">
        <v>72</v>
      </c>
      <c r="AG66" s="20" t="s">
        <v>5118</v>
      </c>
    </row>
    <row r="67" spans="1:33">
      <c r="A67" s="14">
        <f ca="1">IF(Table2[[#This Row],[TT]]&lt;1,"",(COUNT(INDIRECT("a"&amp;ROW(Table2[[#Headers],[//]])&amp;":a"&amp;ROW()-1))+1))</f>
        <v>48</v>
      </c>
      <c r="B67" s="14">
        <v>1</v>
      </c>
      <c r="C67" s="9" t="s">
        <v>24</v>
      </c>
      <c r="D67" s="16">
        <v>3</v>
      </c>
      <c r="E67" s="16" t="s">
        <v>1989</v>
      </c>
      <c r="F67" s="16" t="str">
        <f>_xlfn.IFNA(Table2[[#This Row],[NB BM_C_QTY+F]],"")</f>
        <v/>
      </c>
      <c r="G67" s="24">
        <f>IF(Table2[[#This Row],[M5B]]="",Table2[[#This Row],[M5B_h]],SUM(Table2[[#This Row],[M5B_h]],Table2[[#This Row],[M5B]]))</f>
        <v>3</v>
      </c>
      <c r="H67" s="19"/>
      <c r="I67" s="83">
        <f>IF(Table2[[#This Row],[M1A]]="",0,Table2[[#This Row],[M1A]]-Table2[[#This Row],[AWAL]]-Table2[[#This Row],[M1MA]]-Table2[[#This Row],[M1KE]])</f>
        <v>0</v>
      </c>
      <c r="J67" s="83">
        <f>SUMIF(Table6[NB BM_C_QTY+F],Table2[[#This Row],[Column2]],Table6[C])</f>
        <v>0</v>
      </c>
      <c r="K67" s="83">
        <f>-1*SUMIF(Table5[CONCAT],Table2[[#This Row],[Column2]],Table5[3])</f>
        <v>0</v>
      </c>
      <c r="L67" s="19"/>
      <c r="M67" s="16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3</v>
      </c>
      <c r="U67" s="20">
        <f>SUM(Table2[[#This Row],[M2B]],Table2[[#This Row],[M2B_h]])</f>
        <v>3</v>
      </c>
      <c r="V67" s="20">
        <f>SUM(Table2[[#This Row],[M3B]],Table2[[#This Row],[M3B_h]])</f>
        <v>3</v>
      </c>
      <c r="W67" s="20">
        <f>SUM(Table2[[#This Row],[M4B]],Table2[[#This Row],[M4B_h]])</f>
        <v>3</v>
      </c>
      <c r="X67" s="20" t="str">
        <f t="shared" ref="X67:X130" si="1">"ARTO MORO"</f>
        <v>ARTO MORO</v>
      </c>
      <c r="Y67" s="20" t="e">
        <f>IF(Table2[[#This Row],[NB BM_C_QTY+F]]="",#REF!,INDEX([1]!db[QTY X],Table2[[#This Row],[NB BM_C_QTY+F]]))</f>
        <v>#REF!</v>
      </c>
      <c r="Z67" s="20" t="e">
        <f>IF(Table2[[#This Row],[NB BM_C_QTY+F]]="",#REF!,INDEX([1]!db[STN X],Table2[[#This Row],[NB BM_C_QTY+F]]))</f>
        <v>#REF!</v>
      </c>
      <c r="AA67" s="20" t="e">
        <f>INDEX([1]!db[SUPPLIER],Table2[[#This Row],[NB BM_C_QTY+F]],0)</f>
        <v>#VALUE!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67" s="20" t="str">
        <f>Table2[[#This Row],[CONCAT]]&amp;LOWER(SUBSTITUTE(SUBSTITUTE(SUBSTITUTE(Table2[[#This Row],[KET]]&amp;"ARTO MORO"," ",""),")",""),"(",""))</f>
        <v>cutterkenko918c20lsnartomoro</v>
      </c>
      <c r="AD67" s="20" t="str">
        <f>_xlfn.IFNA(MATCH(Table2[[#This Row],[Column2]],[1]!db[NB BM_C_QTY+F],0),"")</f>
        <v/>
      </c>
      <c r="AE67" s="20" t="s">
        <v>6076</v>
      </c>
      <c r="AF67" s="20">
        <v>20</v>
      </c>
      <c r="AG67" s="20" t="s">
        <v>5116</v>
      </c>
    </row>
    <row r="68" spans="1:33">
      <c r="A68" s="14">
        <f ca="1">IF(Table2[[#This Row],[TT]]&lt;1,"",(COUNT(INDIRECT("a"&amp;ROW(Table2[[#Headers],[//]])&amp;":a"&amp;ROW()-1))+1))</f>
        <v>49</v>
      </c>
      <c r="B68" s="14">
        <v>1</v>
      </c>
      <c r="C68" s="9" t="s">
        <v>5349</v>
      </c>
      <c r="D68" s="16">
        <v>1</v>
      </c>
      <c r="E68" s="16" t="s">
        <v>2193</v>
      </c>
      <c r="F68" s="17">
        <f>_xlfn.IFNA(Table2[[#This Row],[NB BM_C_QTY+F]],"")</f>
        <v>805</v>
      </c>
      <c r="G68" s="24">
        <f>IF(Table2[[#This Row],[M5B]]="",Table2[[#This Row],[M5B_h]],SUM(Table2[[#This Row],[M5B_h]],Table2[[#This Row],[M5B]]))</f>
        <v>1</v>
      </c>
      <c r="H68" s="19"/>
      <c r="I68" s="83">
        <f>IF(Table2[[#This Row],[M1A]]="",0,Table2[[#This Row],[M1A]]-Table2[[#This Row],[AWAL]]-Table2[[#This Row],[M1MA]]-Table2[[#This Row],[M1KE]])</f>
        <v>0</v>
      </c>
      <c r="J68" s="83">
        <f>SUMIF(Table6[NB BM_C_QTY+F],Table2[[#This Row],[Column2]],Table6[C])</f>
        <v>0</v>
      </c>
      <c r="K68" s="83">
        <f>-1*SUMIF(Table5[CONCAT],Table2[[#This Row],[Column2]],Table5[3])</f>
        <v>0</v>
      </c>
      <c r="L68" s="19"/>
      <c r="M68" s="79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4">
        <f>SUM(Table2[[#This Row],[AWAL]],Table2[[#This Row],[M1KE]],Table2[[#This Row],[M1MA]],Table2[[#This Row],[M1B]])</f>
        <v>1</v>
      </c>
      <c r="U68" s="20">
        <f>SUM(Table2[[#This Row],[M2B]],Table2[[#This Row],[M2B_h]])</f>
        <v>1</v>
      </c>
      <c r="V68" s="20">
        <f>SUM(Table2[[#This Row],[M3B]],Table2[[#This Row],[M3B_h]])</f>
        <v>1</v>
      </c>
      <c r="W68" s="20">
        <f>SUM(Table2[[#This Row],[M4B]],Table2[[#This Row],[M4B_h]])</f>
        <v>1</v>
      </c>
      <c r="X68" s="20" t="str">
        <f t="shared" si="1"/>
        <v>ARTO MORO</v>
      </c>
      <c r="Y68" s="20">
        <f>IF(Table2[[#This Row],[NB BM_C_QTY+F]]="",#REF!,INDEX([1]!db[QTY X],Table2[[#This Row],[NB BM_C_QTY+F]]))</f>
        <v>48</v>
      </c>
      <c r="Z68" s="20" t="str">
        <f>IF(Table2[[#This Row],[NB BM_C_QTY+F]]="",#REF!,INDEX([1]!db[STN X],Table2[[#This Row],[NB BM_C_QTY+F]]))</f>
        <v>PCS</v>
      </c>
      <c r="AA68" s="20" t="str">
        <f>INDEX([1]!db[SUPPLIER],Table2[[#This Row],[NB BM_C_QTY+F]],0)</f>
        <v>ATALI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68" s="20" t="str">
        <f>Table2[[#This Row],[CONCAT]]&amp;LOWER(SUBSTITUTE(SUBSTITUTE(SUBSTITUTE(Table2[[#This Row],[KET]]&amp;"ARTO MORO"," ",""),")",""),"(",""))</f>
        <v>desksetjkds33848pcsartomoro</v>
      </c>
      <c r="AD68" s="20">
        <f>_xlfn.IFNA(MATCH(Table2[[#This Row],[Column2]],[1]!db[NB BM_C_QTY+F],0),"")</f>
        <v>805</v>
      </c>
      <c r="AE68" s="20" t="s">
        <v>6077</v>
      </c>
      <c r="AF68" s="20">
        <v>48</v>
      </c>
      <c r="AG68" s="20" t="s">
        <v>5118</v>
      </c>
    </row>
    <row r="69" spans="1:33">
      <c r="A69" s="14">
        <f ca="1">IF(Table2[[#This Row],[TT]]&lt;1,"",(COUNT(INDIRECT("a"&amp;ROW(Table2[[#Headers],[//]])&amp;":a"&amp;ROW()-1))+1))</f>
        <v>50</v>
      </c>
      <c r="B69" s="14">
        <v>1</v>
      </c>
      <c r="C69" s="9" t="s">
        <v>28</v>
      </c>
      <c r="D69" s="16">
        <v>6</v>
      </c>
      <c r="E69" s="16" t="s">
        <v>29</v>
      </c>
      <c r="F69" s="16" t="str">
        <f>_xlfn.IFNA(Table2[[#This Row],[NB BM_C_QTY+F]],"")</f>
        <v/>
      </c>
      <c r="G69" s="24">
        <f>IF(Table2[[#This Row],[M5B]]="",Table2[[#This Row],[M5B_h]],SUM(Table2[[#This Row],[M5B_h]],Table2[[#This Row],[M5B]]))</f>
        <v>6</v>
      </c>
      <c r="H69" s="18"/>
      <c r="I69" s="83">
        <f>IF(Table2[[#This Row],[M1A]]="",0,Table2[[#This Row],[M1A]]-Table2[[#This Row],[AWAL]]-Table2[[#This Row],[M1MA]]-Table2[[#This Row],[M1KE]])</f>
        <v>0</v>
      </c>
      <c r="J69" s="83">
        <f>SUMIF(Table6[NB BM_C_QTY+F],Table2[[#This Row],[Column2]],Table6[C])</f>
        <v>0</v>
      </c>
      <c r="K69" s="83">
        <f>-1*SUMIF(Table5[CONCAT],Table2[[#This Row],[Column2]],Table5[3])</f>
        <v>0</v>
      </c>
      <c r="L69" s="18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P69" s="9"/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6</v>
      </c>
      <c r="U69" s="20">
        <f>SUM(Table2[[#This Row],[M2B]],Table2[[#This Row],[M2B_h]])</f>
        <v>6</v>
      </c>
      <c r="V69" s="20">
        <f>SUM(Table2[[#This Row],[M3B]],Table2[[#This Row],[M3B_h]])</f>
        <v>6</v>
      </c>
      <c r="W69" s="20">
        <f>SUM(Table2[[#This Row],[M4B]],Table2[[#This Row],[M4B_h]])</f>
        <v>6</v>
      </c>
      <c r="X69" s="20" t="str">
        <f t="shared" si="1"/>
        <v>ARTO MORO</v>
      </c>
      <c r="Y69" s="20" t="e">
        <f>IF(Table2[[#This Row],[NB BM_C_QTY+F]]="",#REF!,INDEX([1]!db[QTY X],Table2[[#This Row],[NB BM_C_QTY+F]]))</f>
        <v>#REF!</v>
      </c>
      <c r="Z69" s="20" t="e">
        <f>IF(Table2[[#This Row],[NB BM_C_QTY+F]]="",#REF!,INDEX([1]!db[STN X],Table2[[#This Row],[NB BM_C_QTY+F]]))</f>
        <v>#REF!</v>
      </c>
      <c r="AA69" s="20" t="e">
        <f>INDEX([1]!db[SUPPLIER],Table2[[#This Row],[NB BM_C_QTY+F]],0)</f>
        <v>#VALUE!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69" s="20" t="str">
        <f>Table2[[#This Row],[CONCAT]]&amp;LOWER(SUBSTITUTE(SUBSTITUTE(SUBSTITUTE(Table2[[#This Row],[KET]]&amp;"ARTO MORO"," ",""),")",""),"(",""))</f>
        <v>garisan30cmkenkof41box=12020boxartomoro</v>
      </c>
      <c r="AD69" s="20" t="str">
        <f>_xlfn.IFNA(MATCH(Table2[[#This Row],[Column2]],[1]!db[NB BM_C_QTY+F],0),"")</f>
        <v/>
      </c>
      <c r="AE69" s="20" t="s">
        <v>6076</v>
      </c>
      <c r="AF69" s="20">
        <v>20</v>
      </c>
      <c r="AG69" s="20" t="s">
        <v>5149</v>
      </c>
    </row>
    <row r="70" spans="1:33">
      <c r="A70" s="14">
        <f ca="1">IF(Table2[[#This Row],[TT]]&lt;1,"",(COUNT(INDIRECT("a"&amp;ROW(Table2[[#Headers],[//]])&amp;":a"&amp;ROW()-1))+1))</f>
        <v>51</v>
      </c>
      <c r="B70" s="14">
        <v>1</v>
      </c>
      <c r="C70" s="9" t="s">
        <v>6004</v>
      </c>
      <c r="D70" s="16">
        <v>1</v>
      </c>
      <c r="E70" s="16" t="s">
        <v>2013</v>
      </c>
      <c r="F70" s="16">
        <f>_xlfn.IFNA(Table2[[#This Row],[NB BM_C_QTY+F]],"")</f>
        <v>1768</v>
      </c>
      <c r="G70" s="24">
        <f>IF(Table2[[#This Row],[M5B]]="",Table2[[#This Row],[M5B_h]],SUM(Table2[[#This Row],[M5B_h]],Table2[[#This Row],[M5B]]))</f>
        <v>1</v>
      </c>
      <c r="H70" s="19"/>
      <c r="I70" s="83">
        <f>IF(Table2[[#This Row],[M1A]]="",0,Table2[[#This Row],[M1A]]-Table2[[#This Row],[AWAL]]-Table2[[#This Row],[M1MA]]-Table2[[#This Row],[M1KE]])</f>
        <v>0</v>
      </c>
      <c r="J70" s="83">
        <f>SUMIF(Table6[NB BM_C_QTY+F],Table2[[#This Row],[Column2]],Table6[C])</f>
        <v>0</v>
      </c>
      <c r="K70" s="83">
        <f>-1*SUMIF(Table5[CONCAT],Table2[[#This Row],[Column2]],Table5[3])</f>
        <v>0</v>
      </c>
      <c r="L70" s="19"/>
      <c r="M70" s="17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 t="shared" si="1"/>
        <v>ARTO MORO</v>
      </c>
      <c r="Y70" s="20">
        <f>IF(Table2[[#This Row],[NB BM_C_QTY+F]]="",#REF!,INDEX([1]!db[QTY X],Table2[[#This Row],[NB BM_C_QTY+F]]))</f>
        <v>300</v>
      </c>
      <c r="Z70" s="20" t="str">
        <f>IF(Table2[[#This Row],[NB BM_C_QTY+F]]="",#REF!,INDEX([1]!db[STN X],Table2[[#This Row],[NB BM_C_QTY+F]]))</f>
        <v>PCS</v>
      </c>
      <c r="AA70" s="20" t="str">
        <f>INDEX([1]!db[SUPPLIER],Table2[[#This Row],[NB BM_C_QTY+F]],0)</f>
        <v>KENKO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garisanbesi30cmkenko</v>
      </c>
      <c r="AC70" s="20" t="str">
        <f>Table2[[#This Row],[CONCAT]]&amp;LOWER(SUBSTITUTE(SUBSTITUTE(SUBSTITUTE(Table2[[#This Row],[KET]]&amp;"ARTO MORO"," ",""),")",""),"(",""))</f>
        <v>garisanbesi30cmkenko25lsnartomoro</v>
      </c>
      <c r="AD70" s="20">
        <f>_xlfn.IFNA(MATCH(Table2[[#This Row],[Column2]],[1]!db[NB BM_C_QTY+F],0),"")</f>
        <v>1768</v>
      </c>
      <c r="AE70" s="20" t="s">
        <v>6076</v>
      </c>
      <c r="AF70" s="20">
        <v>25</v>
      </c>
      <c r="AG70" s="20" t="s">
        <v>5116</v>
      </c>
    </row>
    <row r="71" spans="1:33">
      <c r="A71" s="9">
        <f ca="1">IF(Table2[[#This Row],[TT]]&lt;1,"",(COUNT(INDIRECT("a"&amp;ROW(Table2[[#Headers],[//]])&amp;":a"&amp;ROW()-1))+1))</f>
        <v>52</v>
      </c>
      <c r="B71" s="9">
        <v>1</v>
      </c>
      <c r="C71" s="9" t="s">
        <v>2150</v>
      </c>
      <c r="D71" s="16">
        <v>46</v>
      </c>
      <c r="E71" s="16" t="s">
        <v>1985</v>
      </c>
      <c r="F71" s="16">
        <f>_xlfn.IFNA(Table2[[#This Row],[NB BM_C_QTY+F]],"")</f>
        <v>1597</v>
      </c>
      <c r="G71" s="24">
        <f>IF(Table2[[#This Row],[M5B]]="",Table2[[#This Row],[M5B_h]],SUM(Table2[[#This Row],[M5B_h]],Table2[[#This Row],[M5B]]))</f>
        <v>45</v>
      </c>
      <c r="H71" s="18">
        <v>45</v>
      </c>
      <c r="I71" s="83">
        <f>IF(Table2[[#This Row],[M1A]]="",0,Table2[[#This Row],[M1A]]-Table2[[#This Row],[AWAL]]-Table2[[#This Row],[M1MA]]-Table2[[#This Row],[M1KE]])</f>
        <v>-1</v>
      </c>
      <c r="J71" s="83">
        <f>SUMIF(Table6[NB BM_C_QTY+F],Table2[[#This Row],[Column2]],Table6[C])</f>
        <v>0</v>
      </c>
      <c r="K71" s="83">
        <f>-1*SUMIF(Table5[CONCAT],Table2[[#This Row],[Column2]],Table5[3])</f>
        <v>0</v>
      </c>
      <c r="L71" s="18"/>
      <c r="M71" s="16" t="str">
        <f>IF(Table2[[#This Row],[M2A]]="","",SUM(Table2[[#This Row],[M2A]]-Table2[[#This Row],[M2B_h]]))</f>
        <v/>
      </c>
      <c r="O71" s="16" t="str">
        <f>IF(Table2[[#This Row],[M3A]]="","",SUM(Table2[[#This Row],[M3A]]-Table2[[#This Row],[M3B_h]]))</f>
        <v/>
      </c>
      <c r="P71" s="9"/>
      <c r="Q71" s="16" t="str">
        <f>IF(Table2[[#This Row],[M4A]]="","",SUM(Table2[[#This Row],[M4A]]-Table2[[#This Row],[M4B_h]]))</f>
        <v/>
      </c>
      <c r="S71" s="16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45</v>
      </c>
      <c r="U71" s="20">
        <f>SUM(Table2[[#This Row],[M2B]],Table2[[#This Row],[M2B_h]])</f>
        <v>45</v>
      </c>
      <c r="V71" s="20">
        <f>SUM(Table2[[#This Row],[M3B]],Table2[[#This Row],[M3B_h]])</f>
        <v>45</v>
      </c>
      <c r="W71" s="20">
        <f>SUM(Table2[[#This Row],[M4B]],Table2[[#This Row],[M4B_h]])</f>
        <v>45</v>
      </c>
      <c r="X71" s="20" t="str">
        <f t="shared" si="1"/>
        <v>ARTO MORO</v>
      </c>
      <c r="Y71" s="20">
        <f>IF(Table2[[#This Row],[NB BM_C_QTY+F]]="",#REF!,INDEX([1]!db[QTY X],Table2[[#This Row],[NB BM_C_QTY+F]]))</f>
        <v>720</v>
      </c>
      <c r="Z71" s="20" t="str">
        <f>IF(Table2[[#This Row],[NB BM_C_QTY+F]]="",#REF!,INDEX([1]!db[STN X],Table2[[#This Row],[NB BM_C_QTY+F]]))</f>
        <v>PCS</v>
      </c>
      <c r="AA71" s="20" t="str">
        <f>INDEX([1]!db[SUPPLIER],Table2[[#This Row],[NB BM_C_QTY+F]],0)</f>
        <v>KENKO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71" s="20" t="str">
        <f>Table2[[#This Row],[CONCAT]]&amp;LOWER(SUBSTITUTE(SUBSTITUTE(SUBSTITUTE(Table2[[#This Row],[KET]]&amp;"ARTO MORO"," ",""),")",""),"(",""))</f>
        <v>isicutterkenkol150besar60lsnartomoro</v>
      </c>
      <c r="AD71" s="20">
        <f>_xlfn.IFNA(MATCH(Table2[[#This Row],[Column2]],[1]!db[NB BM_C_QTY+F],0),"")</f>
        <v>1597</v>
      </c>
      <c r="AE71" s="20" t="s">
        <v>6076</v>
      </c>
      <c r="AF71" s="20">
        <v>60</v>
      </c>
      <c r="AG71" s="20" t="s">
        <v>5116</v>
      </c>
    </row>
    <row r="72" spans="1:33">
      <c r="A72" s="14">
        <f ca="1">IF(Table2[[#This Row],[TT]]&lt;1,"",(COUNT(INDIRECT("a"&amp;ROW(Table2[[#Headers],[//]])&amp;":a"&amp;ROW()-1))+1))</f>
        <v>53</v>
      </c>
      <c r="B72" s="14">
        <v>1</v>
      </c>
      <c r="C72" s="9" t="s">
        <v>4924</v>
      </c>
      <c r="D72" s="16">
        <v>8</v>
      </c>
      <c r="E72" s="16" t="s">
        <v>4923</v>
      </c>
      <c r="F72" s="16">
        <f>_xlfn.IFNA(Table2[[#This Row],[NB BM_C_QTY+F]],"")</f>
        <v>1790</v>
      </c>
      <c r="G72" s="24">
        <f>IF(Table2[[#This Row],[M5B]]="",Table2[[#This Row],[M5B_h]],SUM(Table2[[#This Row],[M5B_h]],Table2[[#This Row],[M5B]]))</f>
        <v>8</v>
      </c>
      <c r="H72" s="18"/>
      <c r="I72" s="83">
        <f>IF(Table2[[#This Row],[M1A]]="",0,Table2[[#This Row],[M1A]]-Table2[[#This Row],[AWAL]]-Table2[[#This Row],[M1MA]]-Table2[[#This Row],[M1KE]])</f>
        <v>0</v>
      </c>
      <c r="J72" s="83">
        <f>SUMIF(Table6[NB BM_C_QTY+F],Table2[[#This Row],[Column2]],Table6[C])</f>
        <v>0</v>
      </c>
      <c r="K72" s="83">
        <f>-1*SUMIF(Table5[CONCAT],Table2[[#This Row],[Column2]],Table5[3])</f>
        <v>0</v>
      </c>
      <c r="L72" s="18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P72" s="9"/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8</v>
      </c>
      <c r="U72" s="20">
        <f>SUM(Table2[[#This Row],[M2B]],Table2[[#This Row],[M2B_h]])</f>
        <v>8</v>
      </c>
      <c r="V72" s="20">
        <f>SUM(Table2[[#This Row],[M3B]],Table2[[#This Row],[M3B_h]])</f>
        <v>8</v>
      </c>
      <c r="W72" s="20">
        <f>SUM(Table2[[#This Row],[M4B]],Table2[[#This Row],[M4B_h]])</f>
        <v>8</v>
      </c>
      <c r="X72" s="20" t="str">
        <f t="shared" si="1"/>
        <v>ARTO MORO</v>
      </c>
      <c r="Y72" s="20">
        <f>IF(Table2[[#This Row],[NB BM_C_QTY+F]]="",#REF!,INDEX([1]!db[QTY X],Table2[[#This Row],[NB BM_C_QTY+F]]))</f>
        <v>800</v>
      </c>
      <c r="Z72" s="20" t="str">
        <f>IF(Table2[[#This Row],[NB BM_C_QTY+F]]="",#REF!,INDEX([1]!db[STN X],Table2[[#This Row],[NB BM_C_QTY+F]]))</f>
        <v>BOX</v>
      </c>
      <c r="AA72" s="20" t="str">
        <f>INDEX([1]!db[SUPPLIER],Table2[[#This Row],[NB BM_C_QTY+F]],0)</f>
        <v>KENKO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72" s="20" t="str">
        <f>Table2[[#This Row],[CONCAT]]&amp;LOWER(SUBSTITUTE(SUBSTITUTE(SUBSTITUTE(Table2[[#This Row],[KET]]&amp;"ARTO MORO"," ",""),")",""),"(",""))</f>
        <v>isistaplerkenkono101m40pak20boxartomoro</v>
      </c>
      <c r="AD72" s="20">
        <f>_xlfn.IFNA(MATCH(Table2[[#This Row],[Column2]],[1]!db[NB BM_C_QTY+F],0),"")</f>
        <v>1790</v>
      </c>
      <c r="AE72" s="20" t="s">
        <v>6076</v>
      </c>
      <c r="AF72" s="20">
        <v>40</v>
      </c>
      <c r="AG72" s="20" t="s">
        <v>5117</v>
      </c>
    </row>
    <row r="73" spans="1:33">
      <c r="A73" s="14">
        <f ca="1">IF(Table2[[#This Row],[TT]]&lt;1,"",(COUNT(INDIRECT("a"&amp;ROW(Table2[[#Headers],[//]])&amp;":a"&amp;ROW()-1))+1))</f>
        <v>54</v>
      </c>
      <c r="B73" s="14">
        <v>1</v>
      </c>
      <c r="C73" s="9" t="s">
        <v>37</v>
      </c>
      <c r="D73" s="16">
        <v>124</v>
      </c>
      <c r="E73" s="16" t="s">
        <v>2349</v>
      </c>
      <c r="F73" s="16" t="str">
        <f>_xlfn.IFNA(Table2[[#This Row],[NB BM_C_QTY+F]],"")</f>
        <v/>
      </c>
      <c r="G73" s="24">
        <f>IF(Table2[[#This Row],[M5B]]="",Table2[[#This Row],[M5B_h]],SUM(Table2[[#This Row],[M5B_h]],Table2[[#This Row],[M5B]]))</f>
        <v>124</v>
      </c>
      <c r="H73" s="19"/>
      <c r="I73" s="83">
        <f>IF(Table2[[#This Row],[M1A]]="",0,Table2[[#This Row],[M1A]]-Table2[[#This Row],[AWAL]]-Table2[[#This Row],[M1MA]]-Table2[[#This Row],[M1KE]])</f>
        <v>0</v>
      </c>
      <c r="J73" s="83">
        <f>SUMIF(Table6[NB BM_C_QTY+F],Table2[[#This Row],[Column2]],Table6[C])</f>
        <v>0</v>
      </c>
      <c r="K73" s="83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124</v>
      </c>
      <c r="U73" s="20">
        <f>SUM(Table2[[#This Row],[M2B]],Table2[[#This Row],[M2B_h]])</f>
        <v>124</v>
      </c>
      <c r="V73" s="20">
        <f>SUM(Table2[[#This Row],[M3B]],Table2[[#This Row],[M3B_h]])</f>
        <v>124</v>
      </c>
      <c r="W73" s="20">
        <f>SUM(Table2[[#This Row],[M4B]],Table2[[#This Row],[M4B_h]])</f>
        <v>124</v>
      </c>
      <c r="X73" s="20" t="str">
        <f t="shared" si="1"/>
        <v>ARTO MORO</v>
      </c>
      <c r="Y73" s="20" t="e">
        <f>IF(Table2[[#This Row],[NB BM_C_QTY+F]]="",#REF!,INDEX([1]!db[QTY X],Table2[[#This Row],[NB BM_C_QTY+F]]))</f>
        <v>#REF!</v>
      </c>
      <c r="Z73" s="20" t="e">
        <f>IF(Table2[[#This Row],[NB BM_C_QTY+F]]="",#REF!,INDEX([1]!db[STN X],Table2[[#This Row],[NB BM_C_QTY+F]]))</f>
        <v>#REF!</v>
      </c>
      <c r="AA73" s="20" t="e">
        <f>INDEX([1]!db[SUPPLIER],Table2[[#This Row],[NB BM_C_QTY+F]],0)</f>
        <v>#VALUE!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73" s="20" t="str">
        <f>Table2[[#This Row],[CONCAT]]&amp;LOWER(SUBSTITUTE(SUBSTITUTE(SUBSTITUTE(Table2[[#This Row],[KET]]&amp;"ARTO MORO"," ",""),")",""),"(",""))</f>
        <v>lleafjab550160pcsartomoro</v>
      </c>
      <c r="AD73" s="20" t="str">
        <f>_xlfn.IFNA(MATCH(Table2[[#This Row],[Column2]],[1]!db[NB BM_C_QTY+F],0),"")</f>
        <v/>
      </c>
      <c r="AE73" s="20" t="s">
        <v>6077</v>
      </c>
      <c r="AF73" s="20">
        <v>160</v>
      </c>
      <c r="AG73" s="20" t="s">
        <v>5118</v>
      </c>
    </row>
    <row r="74" spans="1:33">
      <c r="A74" s="14">
        <f ca="1">IF(Table2[[#This Row],[TT]]&lt;1,"",(COUNT(INDIRECT("a"&amp;ROW(Table2[[#Headers],[//]])&amp;":a"&amp;ROW()-1))+1))</f>
        <v>55</v>
      </c>
      <c r="B74" s="14">
        <v>1</v>
      </c>
      <c r="C74" s="9" t="s">
        <v>1975</v>
      </c>
      <c r="D74" s="16">
        <v>3</v>
      </c>
      <c r="E74" s="16" t="s">
        <v>2207</v>
      </c>
      <c r="F74" s="16" t="str">
        <f>_xlfn.IFNA(Table2[[#This Row],[NB BM_C_QTY+F]],"")</f>
        <v/>
      </c>
      <c r="G74" s="24">
        <f>IF(Table2[[#This Row],[M5B]]="",Table2[[#This Row],[M5B_h]],SUM(Table2[[#This Row],[M5B_h]],Table2[[#This Row],[M5B]]))</f>
        <v>3</v>
      </c>
      <c r="H74" s="19"/>
      <c r="I74" s="83">
        <f>IF(Table2[[#This Row],[M1A]]="",0,Table2[[#This Row],[M1A]]-Table2[[#This Row],[AWAL]]-Table2[[#This Row],[M1MA]]-Table2[[#This Row],[M1KE]])</f>
        <v>0</v>
      </c>
      <c r="J74" s="83">
        <f>SUMIF(Table6[NB BM_C_QTY+F],Table2[[#This Row],[Column2]],Table6[C])</f>
        <v>0</v>
      </c>
      <c r="K74" s="83">
        <f>-1*SUMIF(Table5[CONCAT],Table2[[#This Row],[Column2]],Table5[3])</f>
        <v>0</v>
      </c>
      <c r="L74" s="19"/>
      <c r="M74" s="17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3</v>
      </c>
      <c r="U74" s="20">
        <f>SUM(Table2[[#This Row],[M2B]],Table2[[#This Row],[M2B_h]])</f>
        <v>3</v>
      </c>
      <c r="V74" s="20">
        <f>SUM(Table2[[#This Row],[M3B]],Table2[[#This Row],[M3B_h]])</f>
        <v>3</v>
      </c>
      <c r="W74" s="20">
        <f>SUM(Table2[[#This Row],[M4B]],Table2[[#This Row],[M4B_h]])</f>
        <v>3</v>
      </c>
      <c r="X74" s="20" t="str">
        <f t="shared" si="1"/>
        <v>ARTO MORO</v>
      </c>
      <c r="Y74" s="20" t="e">
        <f>IF(Table2[[#This Row],[NB BM_C_QTY+F]]="",#REF!,INDEX([1]!db[QTY X],Table2[[#This Row],[NB BM_C_QTY+F]]))</f>
        <v>#REF!</v>
      </c>
      <c r="Z74" s="20" t="e">
        <f>IF(Table2[[#This Row],[NB BM_C_QTY+F]]="",#REF!,INDEX([1]!db[STN X],Table2[[#This Row],[NB BM_C_QTY+F]]))</f>
        <v>#REF!</v>
      </c>
      <c r="AA74" s="20" t="e">
        <f>INDEX([1]!db[SUPPLIER],Table2[[#This Row],[NB BM_C_QTY+F]],0)</f>
        <v>#VALUE!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74" s="20" t="str">
        <f>Table2[[#This Row],[CONCAT]]&amp;LOWER(SUBSTITUTE(SUBSTITUTE(SUBSTITUTE(Table2[[#This Row],[KET]]&amp;"ARTO MORO"," ",""),")",""),"(",""))</f>
        <v>lleafjka5tanpacovermixmoguminimmola4192pcsartomoro</v>
      </c>
      <c r="AD74" s="20" t="str">
        <f>_xlfn.IFNA(MATCH(Table2[[#This Row],[Column2]],[1]!db[NB BM_C_QTY+F],0),"")</f>
        <v/>
      </c>
      <c r="AE74" s="20" t="s">
        <v>6077</v>
      </c>
      <c r="AF74" s="20">
        <v>192</v>
      </c>
      <c r="AG74" s="20" t="s">
        <v>5118</v>
      </c>
    </row>
    <row r="75" spans="1:33">
      <c r="A75" s="9">
        <f ca="1">IF(Table2[[#This Row],[TT]]&lt;1,"",(COUNT(INDIRECT("a"&amp;ROW(Table2[[#Headers],[//]])&amp;":a"&amp;ROW()-1))+1))</f>
        <v>56</v>
      </c>
      <c r="B75" s="9">
        <v>1</v>
      </c>
      <c r="C75" s="9" t="s">
        <v>4897</v>
      </c>
      <c r="D75" s="16">
        <v>1</v>
      </c>
      <c r="E75" s="16" t="s">
        <v>4925</v>
      </c>
      <c r="F75" s="16">
        <f>_xlfn.IFNA(Table2[[#This Row],[NB BM_C_QTY+F]],"")</f>
        <v>1859</v>
      </c>
      <c r="G75" s="24">
        <f>IF(Table2[[#This Row],[M5B]]="",Table2[[#This Row],[M5B_h]],SUM(Table2[[#This Row],[M5B_h]],Table2[[#This Row],[M5B]]))</f>
        <v>1</v>
      </c>
      <c r="H75" s="18"/>
      <c r="I75" s="83">
        <f>IF(Table2[[#This Row],[M1A]]="",0,Table2[[#This Row],[M1A]]-Table2[[#This Row],[AWAL]]-Table2[[#This Row],[M1MA]]-Table2[[#This Row],[M1KE]])</f>
        <v>0</v>
      </c>
      <c r="J75" s="83">
        <f>SUMIF(Table6[NB BM_C_QTY+F],Table2[[#This Row],[Column2]],Table6[C])</f>
        <v>0</v>
      </c>
      <c r="K75" s="83">
        <f>-1*SUMIF(Table5[CONCAT],Table2[[#This Row],[Column2]],Table5[3])</f>
        <v>0</v>
      </c>
      <c r="L75" s="18"/>
      <c r="M75" s="16" t="str">
        <f>IF(Table2[[#This Row],[M2A]]="","",SUM(Table2[[#This Row],[M2A]]-Table2[[#This Row],[M2B_h]]))</f>
        <v/>
      </c>
      <c r="O75" s="16" t="str">
        <f>IF(Table2[[#This Row],[M3A]]="","",SUM(Table2[[#This Row],[M3A]]-Table2[[#This Row],[M3B_h]]))</f>
        <v/>
      </c>
      <c r="P75" s="9"/>
      <c r="Q75" s="16" t="str">
        <f>IF(Table2[[#This Row],[M4A]]="","",SUM(Table2[[#This Row],[M4A]]-Table2[[#This Row],[M4B_h]]))</f>
        <v/>
      </c>
      <c r="S75" s="16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1</v>
      </c>
      <c r="U75" s="20">
        <f>SUM(Table2[[#This Row],[M2B]],Table2[[#This Row],[M2B_h]])</f>
        <v>1</v>
      </c>
      <c r="V75" s="20">
        <f>SUM(Table2[[#This Row],[M3B]],Table2[[#This Row],[M3B_h]])</f>
        <v>1</v>
      </c>
      <c r="W75" s="20">
        <f>SUM(Table2[[#This Row],[M4B]],Table2[[#This Row],[M4B_h]])</f>
        <v>1</v>
      </c>
      <c r="X75" s="20" t="str">
        <f t="shared" si="1"/>
        <v>ARTO MORO</v>
      </c>
      <c r="Y75" s="20">
        <f>IF(Table2[[#This Row],[NB BM_C_QTY+F]]="",#REF!,INDEX([1]!db[QTY X],Table2[[#This Row],[NB BM_C_QTY+F]]))</f>
        <v>500</v>
      </c>
      <c r="Z75" s="20" t="str">
        <f>IF(Table2[[#This Row],[NB BM_C_QTY+F]]="",#REF!,INDEX([1]!db[STN X],Table2[[#This Row],[NB BM_C_QTY+F]]))</f>
        <v>ROL</v>
      </c>
      <c r="AA75" s="20" t="str">
        <f>INDEX([1]!db[SUPPLIER],Table2[[#This Row],[NB BM_C_QTY+F]],0)</f>
        <v>ATALI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75" s="20" t="str">
        <f>Table2[[#This Row],[CONCAT]]&amp;LOWER(SUBSTITUTE(SUBSTITUTE(SUBSTITUTE(Table2[[#This Row],[KET]]&amp;"ARTO MORO"," ",""),")",""),"(",""))</f>
        <v>labeljklbp2ln2lineputih50pak10rolartomoro</v>
      </c>
      <c r="AD75" s="20">
        <f>_xlfn.IFNA(MATCH(Table2[[#This Row],[Column2]],[1]!db[NB BM_C_QTY+F],0),"")</f>
        <v>1859</v>
      </c>
      <c r="AE75" s="20" t="s">
        <v>6077</v>
      </c>
      <c r="AF75" s="20">
        <v>50</v>
      </c>
      <c r="AG75" s="20" t="s">
        <v>5117</v>
      </c>
    </row>
    <row r="76" spans="1:33">
      <c r="A76" s="9">
        <f ca="1">IF(Table2[[#This Row],[TT]]&lt;1,"",(COUNT(INDIRECT("a"&amp;ROW(Table2[[#Headers],[//]])&amp;":a"&amp;ROW()-1))+1))</f>
        <v>57</v>
      </c>
      <c r="B76" s="9">
        <v>1</v>
      </c>
      <c r="C76" s="9" t="s">
        <v>4372</v>
      </c>
      <c r="D76" s="16">
        <v>1</v>
      </c>
      <c r="E76" s="16" t="s">
        <v>2008</v>
      </c>
      <c r="F76" s="16">
        <f>_xlfn.IFNA(Table2[[#This Row],[NB BM_C_QTY+F]],"")</f>
        <v>1663</v>
      </c>
      <c r="G76" s="24">
        <f>IF(Table2[[#This Row],[M5B]]="",Table2[[#This Row],[M5B_h]],SUM(Table2[[#This Row],[M5B_h]],Table2[[#This Row],[M5B]]))</f>
        <v>1</v>
      </c>
      <c r="H76" s="18"/>
      <c r="I76" s="83">
        <f>IF(Table2[[#This Row],[M1A]]="",0,Table2[[#This Row],[M1A]]-Table2[[#This Row],[AWAL]]-Table2[[#This Row],[M1MA]]-Table2[[#This Row],[M1KE]])</f>
        <v>0</v>
      </c>
      <c r="J76" s="83">
        <f>SUMIF(Table6[NB BM_C_QTY+F],Table2[[#This Row],[Column2]],Table6[C])</f>
        <v>0</v>
      </c>
      <c r="K76" s="83">
        <f>-1*SUMIF(Table5[CONCAT],Table2[[#This Row],[Column2]],Table5[3])</f>
        <v>0</v>
      </c>
      <c r="L76" s="18"/>
      <c r="M76" s="16" t="str">
        <f>IF(Table2[[#This Row],[M2A]]="","",SUM(Table2[[#This Row],[M2A]]-Table2[[#This Row],[M2B_h]]))</f>
        <v/>
      </c>
      <c r="O76" s="16" t="str">
        <f>IF(Table2[[#This Row],[M3A]]="","",SUM(Table2[[#This Row],[M3A]]-Table2[[#This Row],[M3B_h]]))</f>
        <v/>
      </c>
      <c r="P76" s="9"/>
      <c r="Q76" s="16" t="str">
        <f>IF(Table2[[#This Row],[M4A]]="","",SUM(Table2[[#This Row],[M4A]]-Table2[[#This Row],[M4B_h]]))</f>
        <v/>
      </c>
      <c r="S76" s="16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1</v>
      </c>
      <c r="U76" s="20">
        <f>SUM(Table2[[#This Row],[M2B]],Table2[[#This Row],[M2B_h]])</f>
        <v>1</v>
      </c>
      <c r="V76" s="20">
        <f>SUM(Table2[[#This Row],[M3B]],Table2[[#This Row],[M3B_h]])</f>
        <v>1</v>
      </c>
      <c r="W76" s="20">
        <f>SUM(Table2[[#This Row],[M4B]],Table2[[#This Row],[M4B_h]])</f>
        <v>1</v>
      </c>
      <c r="X76" s="20" t="str">
        <f t="shared" si="1"/>
        <v>ARTO MORO</v>
      </c>
      <c r="Y76" s="20">
        <f>IF(Table2[[#This Row],[NB BM_C_QTY+F]]="",#REF!,INDEX([1]!db[QTY X],Table2[[#This Row],[NB BM_C_QTY+F]]))</f>
        <v>1728</v>
      </c>
      <c r="Z76" s="20" t="str">
        <f>IF(Table2[[#This Row],[NB BM_C_QTY+F]]="",#REF!,INDEX([1]!db[STN X],Table2[[#This Row],[NB BM_C_QTY+F]]))</f>
        <v>PCS</v>
      </c>
      <c r="AA76" s="20" t="str">
        <f>INDEX([1]!db[SUPPLIER],Table2[[#This Row],[NB BM_C_QTY+F]],0)</f>
        <v>KENKO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76" s="20" t="str">
        <f>Table2[[#This Row],[CONCAT]]&amp;LOWER(SUBSTITUTE(SUBSTITUTE(SUBSTITUTE(Table2[[#This Row],[KET]]&amp;"ARTO MORO"," ",""),")",""),"(",""))</f>
        <v>lemglupenkenkoglp0112grsartomoro</v>
      </c>
      <c r="AD76" s="20">
        <f>_xlfn.IFNA(MATCH(Table2[[#This Row],[Column2]],[1]!db[NB BM_C_QTY+F],0),"")</f>
        <v>1663</v>
      </c>
      <c r="AE76" s="20" t="s">
        <v>6076</v>
      </c>
      <c r="AF76" s="20">
        <v>12</v>
      </c>
      <c r="AG76" s="20" t="s">
        <v>5153</v>
      </c>
    </row>
    <row r="77" spans="1:33">
      <c r="A77" s="14">
        <f ca="1">IF(Table2[[#This Row],[TT]]&lt;1,"",(COUNT(INDIRECT("a"&amp;ROW(Table2[[#Headers],[//]])&amp;":a"&amp;ROW()-1))+1))</f>
        <v>58</v>
      </c>
      <c r="B77" s="14">
        <v>1</v>
      </c>
      <c r="C77" s="9" t="s">
        <v>2053</v>
      </c>
      <c r="D77" s="16">
        <v>1</v>
      </c>
      <c r="E77" s="16" t="s">
        <v>2082</v>
      </c>
      <c r="F77" s="16">
        <f>_xlfn.IFNA(Table2[[#This Row],[NB BM_C_QTY+F]],"")</f>
        <v>1742</v>
      </c>
      <c r="G77" s="24">
        <f>IF(Table2[[#This Row],[M5B]]="",Table2[[#This Row],[M5B_h]],SUM(Table2[[#This Row],[M5B_h]],Table2[[#This Row],[M5B]]))</f>
        <v>1</v>
      </c>
      <c r="H77" s="19"/>
      <c r="I77" s="83">
        <f>IF(Table2[[#This Row],[M1A]]="",0,Table2[[#This Row],[M1A]]-Table2[[#This Row],[AWAL]]-Table2[[#This Row],[M1MA]]-Table2[[#This Row],[M1KE]])</f>
        <v>0</v>
      </c>
      <c r="J77" s="83">
        <f>SUMIF(Table6[NB BM_C_QTY+F],Table2[[#This Row],[Column2]],Table6[C])</f>
        <v>0</v>
      </c>
      <c r="K77" s="83">
        <f>-1*SUMIF(Table5[CONCAT],Table2[[#This Row],[Column2]],Table5[3])</f>
        <v>0</v>
      </c>
      <c r="L77" s="19"/>
      <c r="M77" s="16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1</v>
      </c>
      <c r="U77" s="20">
        <f>SUM(Table2[[#This Row],[M2B]],Table2[[#This Row],[M2B_h]])</f>
        <v>1</v>
      </c>
      <c r="V77" s="20">
        <f>SUM(Table2[[#This Row],[M3B]],Table2[[#This Row],[M3B_h]])</f>
        <v>1</v>
      </c>
      <c r="W77" s="20">
        <f>SUM(Table2[[#This Row],[M4B]],Table2[[#This Row],[M4B_h]])</f>
        <v>1</v>
      </c>
      <c r="X77" s="20" t="str">
        <f t="shared" si="1"/>
        <v>ARTO MORO</v>
      </c>
      <c r="Y77" s="20">
        <f>IF(Table2[[#This Row],[NB BM_C_QTY+F]]="",#REF!,INDEX([1]!db[QTY X],Table2[[#This Row],[NB BM_C_QTY+F]]))</f>
        <v>50</v>
      </c>
      <c r="Z77" s="20" t="str">
        <f>IF(Table2[[#This Row],[NB BM_C_QTY+F]]="",#REF!,INDEX([1]!db[STN X],Table2[[#This Row],[NB BM_C_QTY+F]]))</f>
        <v>PCS</v>
      </c>
      <c r="AA77" s="20" t="str">
        <f>INDEX([1]!db[SUPPLIER],Table2[[#This Row],[NB BM_C_QTY+F]],0)</f>
        <v>KENKO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77" s="20" t="str">
        <f>Table2[[#This Row],[CONCAT]]&amp;LOWER(SUBSTITUTE(SUBSTITUTE(SUBSTITUTE(Table2[[#This Row],[KET]]&amp;"ARTO MORO"," ",""),")",""),"(",""))</f>
        <v>mesinlabelhargakenkomx550050pcsartomoro</v>
      </c>
      <c r="AD77" s="20">
        <f>_xlfn.IFNA(MATCH(Table2[[#This Row],[Column2]],[1]!db[NB BM_C_QTY+F],0),"")</f>
        <v>1742</v>
      </c>
      <c r="AE77" s="20" t="s">
        <v>6076</v>
      </c>
      <c r="AF77" s="20">
        <v>50</v>
      </c>
      <c r="AG77" s="20" t="s">
        <v>5118</v>
      </c>
    </row>
    <row r="78" spans="1:33">
      <c r="A78" s="14">
        <f ca="1">IF(Table2[[#This Row],[TT]]&lt;1,"",(COUNT(INDIRECT("a"&amp;ROW(Table2[[#Headers],[//]])&amp;":a"&amp;ROW()-1))+1))</f>
        <v>59</v>
      </c>
      <c r="B78" s="14">
        <v>1</v>
      </c>
      <c r="C78" s="9" t="s">
        <v>4304</v>
      </c>
      <c r="D78" s="16">
        <v>2</v>
      </c>
      <c r="E78" s="16" t="s">
        <v>2082</v>
      </c>
      <c r="F78" s="16">
        <f>_xlfn.IFNA(Table2[[#This Row],[NB BM_C_QTY+F]],"")</f>
        <v>1743</v>
      </c>
      <c r="G78" s="24">
        <f>IF(Table2[[#This Row],[M5B]]="",Table2[[#This Row],[M5B_h]],SUM(Table2[[#This Row],[M5B_h]],Table2[[#This Row],[M5B]]))</f>
        <v>2</v>
      </c>
      <c r="H78" s="19"/>
      <c r="I78" s="83">
        <f>IF(Table2[[#This Row],[M1A]]="",0,Table2[[#This Row],[M1A]]-Table2[[#This Row],[AWAL]]-Table2[[#This Row],[M1MA]]-Table2[[#This Row],[M1KE]])</f>
        <v>0</v>
      </c>
      <c r="J78" s="83">
        <f>SUMIF(Table6[NB BM_C_QTY+F],Table2[[#This Row],[Column2]],Table6[C])</f>
        <v>0</v>
      </c>
      <c r="K78" s="83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2</v>
      </c>
      <c r="U78" s="20">
        <f>SUM(Table2[[#This Row],[M2B]],Table2[[#This Row],[M2B_h]])</f>
        <v>2</v>
      </c>
      <c r="V78" s="20">
        <f>SUM(Table2[[#This Row],[M3B]],Table2[[#This Row],[M3B_h]])</f>
        <v>2</v>
      </c>
      <c r="W78" s="20">
        <f>SUM(Table2[[#This Row],[M4B]],Table2[[#This Row],[M4B_h]])</f>
        <v>2</v>
      </c>
      <c r="X78" s="20" t="str">
        <f t="shared" si="1"/>
        <v>ARTO MORO</v>
      </c>
      <c r="Y78" s="20">
        <f>IF(Table2[[#This Row],[NB BM_C_QTY+F]]="",#REF!,INDEX([1]!db[QTY X],Table2[[#This Row],[NB BM_C_QTY+F]]))</f>
        <v>50</v>
      </c>
      <c r="Z78" s="20" t="str">
        <f>IF(Table2[[#This Row],[NB BM_C_QTY+F]]="",#REF!,INDEX([1]!db[STN X],Table2[[#This Row],[NB BM_C_QTY+F]]))</f>
        <v>PCS</v>
      </c>
      <c r="AA78" s="20" t="str">
        <f>INDEX([1]!db[SUPPLIER],Table2[[#This Row],[NB BM_C_QTY+F]],0)</f>
        <v>KENKO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78" s="20" t="str">
        <f>Table2[[#This Row],[CONCAT]]&amp;LOWER(SUBSTITUTE(SUBSTITUTE(SUBSTITUTE(Table2[[#This Row],[KET]]&amp;"ARTO MORO"," ",""),")",""),"(",""))</f>
        <v>mesinlabelhargakenkomx5500eos50pcsartomoro</v>
      </c>
      <c r="AD78" s="20">
        <f>_xlfn.IFNA(MATCH(Table2[[#This Row],[Column2]],[1]!db[NB BM_C_QTY+F],0),"")</f>
        <v>1743</v>
      </c>
      <c r="AE78" s="20" t="s">
        <v>6076</v>
      </c>
      <c r="AF78" s="20">
        <v>50</v>
      </c>
      <c r="AG78" s="20" t="s">
        <v>5118</v>
      </c>
    </row>
    <row r="79" spans="1:33">
      <c r="A79" s="14">
        <f ca="1">IF(Table2[[#This Row],[TT]]&lt;1,"",(COUNT(INDIRECT("a"&amp;ROW(Table2[[#Headers],[//]])&amp;":a"&amp;ROW()-1))+1))</f>
        <v>60</v>
      </c>
      <c r="B79" s="14">
        <v>1</v>
      </c>
      <c r="C79" s="9" t="s">
        <v>4306</v>
      </c>
      <c r="D79" s="16">
        <v>4</v>
      </c>
      <c r="E79" s="16" t="s">
        <v>2075</v>
      </c>
      <c r="F79" s="16" t="str">
        <f>_xlfn.IFNA(Table2[[#This Row],[NB BM_C_QTY+F]],"")</f>
        <v/>
      </c>
      <c r="G79" s="24">
        <f>IF(Table2[[#This Row],[M5B]]="",Table2[[#This Row],[M5B_h]],SUM(Table2[[#This Row],[M5B_h]],Table2[[#This Row],[M5B]]))</f>
        <v>4</v>
      </c>
      <c r="H79" s="19"/>
      <c r="I79" s="83">
        <f>IF(Table2[[#This Row],[M1A]]="",0,Table2[[#This Row],[M1A]]-Table2[[#This Row],[AWAL]]-Table2[[#This Row],[M1MA]]-Table2[[#This Row],[M1KE]])</f>
        <v>0</v>
      </c>
      <c r="J79" s="83">
        <f>SUMIF(Table6[NB BM_C_QTY+F],Table2[[#This Row],[Column2]],Table6[C])</f>
        <v>0</v>
      </c>
      <c r="K79" s="83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4</v>
      </c>
      <c r="U79" s="20">
        <f>SUM(Table2[[#This Row],[M2B]],Table2[[#This Row],[M2B_h]])</f>
        <v>4</v>
      </c>
      <c r="V79" s="20">
        <f>SUM(Table2[[#This Row],[M3B]],Table2[[#This Row],[M3B_h]])</f>
        <v>4</v>
      </c>
      <c r="W79" s="20">
        <f>SUM(Table2[[#This Row],[M4B]],Table2[[#This Row],[M4B_h]])</f>
        <v>4</v>
      </c>
      <c r="X79" s="20" t="str">
        <f t="shared" si="1"/>
        <v>ARTO MORO</v>
      </c>
      <c r="Y79" s="20" t="e">
        <f>IF(Table2[[#This Row],[NB BM_C_QTY+F]]="",#REF!,INDEX([1]!db[QTY X],Table2[[#This Row],[NB BM_C_QTY+F]]))</f>
        <v>#REF!</v>
      </c>
      <c r="Z79" s="20" t="e">
        <f>IF(Table2[[#This Row],[NB BM_C_QTY+F]]="",#REF!,INDEX([1]!db[STN X],Table2[[#This Row],[NB BM_C_QTY+F]]))</f>
        <v>#REF!</v>
      </c>
      <c r="AA79" s="20" t="e">
        <f>INDEX([1]!db[SUPPLIER],Table2[[#This Row],[NB BM_C_QTY+F]],0)</f>
        <v>#VALUE!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79" s="20" t="str">
        <f>Table2[[#This Row],[CONCAT]]&amp;LOWER(SUBSTITUTE(SUBSTITUTE(SUBSTITUTE(Table2[[#This Row],[KET]]&amp;"ARTO MORO"," ",""),")",""),"(",""))</f>
        <v>pcasekenko2160page120pcsartomoro</v>
      </c>
      <c r="AD79" s="20" t="str">
        <f>_xlfn.IFNA(MATCH(Table2[[#This Row],[Column2]],[1]!db[NB BM_C_QTY+F],0),"")</f>
        <v/>
      </c>
      <c r="AE79" s="20" t="s">
        <v>6076</v>
      </c>
      <c r="AF79" s="20">
        <v>120</v>
      </c>
      <c r="AG79" s="20" t="s">
        <v>5118</v>
      </c>
    </row>
    <row r="80" spans="1:33">
      <c r="A80" s="9">
        <f ca="1">IF(Table2[[#This Row],[TT]]&lt;1,"",(COUNT(INDIRECT("a"&amp;ROW(Table2[[#Headers],[//]])&amp;":a"&amp;ROW()-1))+1))</f>
        <v>61</v>
      </c>
      <c r="B80" s="9">
        <v>1</v>
      </c>
      <c r="C80" s="9" t="s">
        <v>4307</v>
      </c>
      <c r="D80" s="16">
        <v>11</v>
      </c>
      <c r="E80" s="16" t="s">
        <v>2075</v>
      </c>
      <c r="F80" s="16" t="str">
        <f>_xlfn.IFNA(Table2[[#This Row],[NB BM_C_QTY+F]],"")</f>
        <v/>
      </c>
      <c r="G80" s="24">
        <f>IF(Table2[[#This Row],[M5B]]="",Table2[[#This Row],[M5B_h]],SUM(Table2[[#This Row],[M5B_h]],Table2[[#This Row],[M5B]]))</f>
        <v>11</v>
      </c>
      <c r="H80" s="18"/>
      <c r="I80" s="83">
        <f>IF(Table2[[#This Row],[M1A]]="",0,Table2[[#This Row],[M1A]]-Table2[[#This Row],[AWAL]]-Table2[[#This Row],[M1MA]]-Table2[[#This Row],[M1KE]])</f>
        <v>0</v>
      </c>
      <c r="J80" s="83">
        <f>SUMIF(Table6[NB BM_C_QTY+F],Table2[[#This Row],[Column2]],Table6[C])</f>
        <v>0</v>
      </c>
      <c r="K80" s="83">
        <f>-1*SUMIF(Table5[CONCAT],Table2[[#This Row],[Column2]],Table5[3])</f>
        <v>0</v>
      </c>
      <c r="L80" s="18"/>
      <c r="M80" s="16" t="str">
        <f>IF(Table2[[#This Row],[M2A]]="","",SUM(Table2[[#This Row],[M2A]]-Table2[[#This Row],[M2B_h]]))</f>
        <v/>
      </c>
      <c r="O80" s="16" t="str">
        <f>IF(Table2[[#This Row],[M3A]]="","",SUM(Table2[[#This Row],[M3A]]-Table2[[#This Row],[M3B_h]]))</f>
        <v/>
      </c>
      <c r="P80" s="9"/>
      <c r="Q80" s="16" t="str">
        <f>IF(Table2[[#This Row],[M4A]]="","",SUM(Table2[[#This Row],[M4A]]-Table2[[#This Row],[M4B_h]]))</f>
        <v/>
      </c>
      <c r="S80" s="16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11</v>
      </c>
      <c r="U80" s="20">
        <f>SUM(Table2[[#This Row],[M2B]],Table2[[#This Row],[M2B_h]])</f>
        <v>11</v>
      </c>
      <c r="V80" s="20">
        <f>SUM(Table2[[#This Row],[M3B]],Table2[[#This Row],[M3B_h]])</f>
        <v>11</v>
      </c>
      <c r="W80" s="20">
        <f>SUM(Table2[[#This Row],[M4B]],Table2[[#This Row],[M4B_h]])</f>
        <v>11</v>
      </c>
      <c r="X80" s="20" t="str">
        <f t="shared" si="1"/>
        <v>ARTO MORO</v>
      </c>
      <c r="Y80" s="20" t="e">
        <f>IF(Table2[[#This Row],[NB BM_C_QTY+F]]="",#REF!,INDEX([1]!db[QTY X],Table2[[#This Row],[NB BM_C_QTY+F]]))</f>
        <v>#REF!</v>
      </c>
      <c r="Z80" s="20" t="e">
        <f>IF(Table2[[#This Row],[NB BM_C_QTY+F]]="",#REF!,INDEX([1]!db[STN X],Table2[[#This Row],[NB BM_C_QTY+F]]))</f>
        <v>#REF!</v>
      </c>
      <c r="AA80" s="20" t="e">
        <f>INDEX([1]!db[SUPPLIER],Table2[[#This Row],[NB BM_C_QTY+F]],0)</f>
        <v>#VALUE!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80" s="20" t="str">
        <f>Table2[[#This Row],[CONCAT]]&amp;LOWER(SUBSTITUTE(SUBSTITUTE(SUBSTITUTE(Table2[[#This Row],[KET]]&amp;"ARTO MORO"," ",""),")",""),"(",""))</f>
        <v>pcasekenko2180mg120pcsartomoro</v>
      </c>
      <c r="AD80" s="20" t="str">
        <f>_xlfn.IFNA(MATCH(Table2[[#This Row],[Column2]],[1]!db[NB BM_C_QTY+F],0),"")</f>
        <v/>
      </c>
      <c r="AE80" s="20" t="s">
        <v>6076</v>
      </c>
      <c r="AF80" s="20">
        <v>120</v>
      </c>
      <c r="AG80" s="20" t="s">
        <v>5118</v>
      </c>
    </row>
    <row r="81" spans="1:33">
      <c r="A81" s="14">
        <f ca="1">IF(Table2[[#This Row],[TT]]&lt;1,"",(COUNT(INDIRECT("a"&amp;ROW(Table2[[#Headers],[//]])&amp;":a"&amp;ROW()-1))+1))</f>
        <v>62</v>
      </c>
      <c r="B81" s="14">
        <v>1</v>
      </c>
      <c r="C81" s="9" t="s">
        <v>5619</v>
      </c>
      <c r="D81" s="16">
        <v>1</v>
      </c>
      <c r="E81" s="16" t="s">
        <v>2073</v>
      </c>
      <c r="F81" s="17" t="str">
        <f>_xlfn.IFNA(Table2[[#This Row],[NB BM_C_QTY+F]],"")</f>
        <v/>
      </c>
      <c r="G81" s="24">
        <f>IF(Table2[[#This Row],[M5B]]="",Table2[[#This Row],[M5B_h]],SUM(Table2[[#This Row],[M5B_h]],Table2[[#This Row],[M5B]]))</f>
        <v>1</v>
      </c>
      <c r="H81" s="19"/>
      <c r="I81" s="83">
        <f>IF(Table2[[#This Row],[M1A]]="",0,Table2[[#This Row],[M1A]]-Table2[[#This Row],[AWAL]]-Table2[[#This Row],[M1MA]]-Table2[[#This Row],[M1KE]])</f>
        <v>0</v>
      </c>
      <c r="J81" s="83">
        <f>SUMIF(Table6[NB BM_C_QTY+F],Table2[[#This Row],[Column2]],Table6[C])</f>
        <v>0</v>
      </c>
      <c r="K81" s="83">
        <f>-1*SUMIF(Table5[CONCAT],Table2[[#This Row],[Column2]],Table5[3])</f>
        <v>0</v>
      </c>
      <c r="L81" s="19"/>
      <c r="M81" s="79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4">
        <f>SUM(Table2[[#This Row],[AWAL]],Table2[[#This Row],[M1KE]],Table2[[#This Row],[M1MA]],Table2[[#This Row],[M1B]])</f>
        <v>1</v>
      </c>
      <c r="U81" s="20">
        <f>SUM(Table2[[#This Row],[M2B]],Table2[[#This Row],[M2B_h]])</f>
        <v>1</v>
      </c>
      <c r="V81" s="20">
        <f>SUM(Table2[[#This Row],[M3B]],Table2[[#This Row],[M3B_h]])</f>
        <v>1</v>
      </c>
      <c r="W81" s="20">
        <f>SUM(Table2[[#This Row],[M4B]],Table2[[#This Row],[M4B_h]])</f>
        <v>1</v>
      </c>
      <c r="X81" s="20" t="str">
        <f t="shared" si="1"/>
        <v>ARTO MORO</v>
      </c>
      <c r="Y81" s="20" t="e">
        <f>IF(Table2[[#This Row],[NB BM_C_QTY+F]]="",#REF!,INDEX([1]!db[QTY X],Table2[[#This Row],[NB BM_C_QTY+F]]))</f>
        <v>#REF!</v>
      </c>
      <c r="Z81" s="20" t="e">
        <f>IF(Table2[[#This Row],[NB BM_C_QTY+F]]="",#REF!,INDEX([1]!db[STN X],Table2[[#This Row],[NB BM_C_QTY+F]]))</f>
        <v>#REF!</v>
      </c>
      <c r="AA81" s="20" t="e">
        <f>INDEX([1]!db[SUPPLIER],Table2[[#This Row],[NB BM_C_QTY+F]],0)</f>
        <v>#VALUE!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pensilkenko6363</v>
      </c>
      <c r="AC81" s="20" t="str">
        <f>Table2[[#This Row],[CONCAT]]&amp;LOWER(SUBSTITUTE(SUBSTITUTE(SUBSTITUTE(Table2[[#This Row],[KET]]&amp;"ARTO MORO"," ",""),")",""),"(",""))</f>
        <v>pensilkenko636320grsartomoro</v>
      </c>
      <c r="AD81" s="20" t="str">
        <f>_xlfn.IFNA(MATCH(Table2[[#This Row],[Column2]],[1]!db[NB BM_C_QTY+F],0),"")</f>
        <v/>
      </c>
      <c r="AE81" s="20" t="s">
        <v>6076</v>
      </c>
      <c r="AF81" s="20">
        <v>20</v>
      </c>
      <c r="AG81" s="20" t="s">
        <v>5153</v>
      </c>
    </row>
    <row r="82" spans="1:33">
      <c r="A82" s="14">
        <f ca="1">IF(Table2[[#This Row],[TT]]&lt;1,"",(COUNT(INDIRECT("a"&amp;ROW(Table2[[#Headers],[//]])&amp;":a"&amp;ROW()-1))+1))</f>
        <v>63</v>
      </c>
      <c r="B82" s="14">
        <v>1</v>
      </c>
      <c r="C82" s="9" t="s">
        <v>4126</v>
      </c>
      <c r="D82" s="16">
        <v>1</v>
      </c>
      <c r="E82" s="16" t="s">
        <v>2012</v>
      </c>
      <c r="F82" s="16">
        <f>_xlfn.IFNA(Table2[[#This Row],[NB BM_C_QTY+F]],"")</f>
        <v>2689</v>
      </c>
      <c r="G82" s="24">
        <f>IF(Table2[[#This Row],[M5B]]="",Table2[[#This Row],[M5B_h]],SUM(Table2[[#This Row],[M5B_h]],Table2[[#This Row],[M5B]]))</f>
        <v>1</v>
      </c>
      <c r="H82" s="19"/>
      <c r="I82" s="83">
        <f>IF(Table2[[#This Row],[M1A]]="",0,Table2[[#This Row],[M1A]]-Table2[[#This Row],[AWAL]]-Table2[[#This Row],[M1MA]]-Table2[[#This Row],[M1KE]])</f>
        <v>0</v>
      </c>
      <c r="J82" s="83">
        <f>SUMIF(Table6[NB BM_C_QTY+F],Table2[[#This Row],[Column2]],Table6[C])</f>
        <v>0</v>
      </c>
      <c r="K82" s="83">
        <f>-1*SUMIF(Table5[CONCAT],Table2[[#This Row],[Column2]],Table5[3])</f>
        <v>0</v>
      </c>
      <c r="L82" s="19"/>
      <c r="M82" s="16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1</v>
      </c>
      <c r="U82" s="20">
        <f>SUM(Table2[[#This Row],[M2B]],Table2[[#This Row],[M2B_h]])</f>
        <v>1</v>
      </c>
      <c r="V82" s="20">
        <f>SUM(Table2[[#This Row],[M3B]],Table2[[#This Row],[M3B_h]])</f>
        <v>1</v>
      </c>
      <c r="W82" s="20">
        <f>SUM(Table2[[#This Row],[M4B]],Table2[[#This Row],[M4B_h]])</f>
        <v>1</v>
      </c>
      <c r="X82" s="20" t="str">
        <f t="shared" si="1"/>
        <v>ARTO MORO</v>
      </c>
      <c r="Y82" s="20">
        <f>IF(Table2[[#This Row],[NB BM_C_QTY+F]]="",#REF!,INDEX([1]!db[QTY X],Table2[[#This Row],[NB BM_C_QTY+F]]))</f>
        <v>576</v>
      </c>
      <c r="Z82" s="20" t="str">
        <f>IF(Table2[[#This Row],[NB BM_C_QTY+F]]="",#REF!,INDEX([1]!db[STN X],Table2[[#This Row],[NB BM_C_QTY+F]]))</f>
        <v>PCS</v>
      </c>
      <c r="AA82" s="20" t="str">
        <f>INDEX([1]!db[SUPPLIER],Table2[[#This Row],[NB BM_C_QTY+F]],0)</f>
        <v>ATALI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82" s="20" t="str">
        <f>Table2[[#This Row],[CONCAT]]&amp;LOWER(SUBSTITUTE(SUBSTITUTE(SUBSTITUTE(Table2[[#This Row],[KET]]&amp;"ARTO MORO"," ",""),")",""),"(",""))</f>
        <v>pushpinjkpp3048lsnartomoro</v>
      </c>
      <c r="AD82" s="20">
        <f>_xlfn.IFNA(MATCH(Table2[[#This Row],[Column2]],[1]!db[NB BM_C_QTY+F],0),"")</f>
        <v>2689</v>
      </c>
      <c r="AE82" s="20" t="s">
        <v>6077</v>
      </c>
      <c r="AF82" s="20">
        <v>48</v>
      </c>
      <c r="AG82" s="20" t="s">
        <v>5116</v>
      </c>
    </row>
    <row r="83" spans="1:33">
      <c r="A83" s="9">
        <f ca="1">IF(Table2[[#This Row],[TT]]&lt;1,"",(COUNT(INDIRECT("a"&amp;ROW(Table2[[#Headers],[//]])&amp;":a"&amp;ROW()-1))+1))</f>
        <v>64</v>
      </c>
      <c r="B83" s="9">
        <v>1</v>
      </c>
      <c r="C83" s="9" t="s">
        <v>2032</v>
      </c>
      <c r="D83" s="16">
        <v>92</v>
      </c>
      <c r="E83" s="16" t="s">
        <v>2009</v>
      </c>
      <c r="F83" s="16">
        <f>_xlfn.IFNA(Table2[[#This Row],[NB BM_C_QTY+F]],"")</f>
        <v>1480</v>
      </c>
      <c r="G83" s="24">
        <f>IF(Table2[[#This Row],[M5B]]="",Table2[[#This Row],[M5B_h]],SUM(Table2[[#This Row],[M5B_h]],Table2[[#This Row],[M5B]]))</f>
        <v>92</v>
      </c>
      <c r="H83" s="18"/>
      <c r="I83" s="83">
        <f>IF(Table2[[#This Row],[M1A]]="",0,Table2[[#This Row],[M1A]]-Table2[[#This Row],[AWAL]]-Table2[[#This Row],[M1MA]]-Table2[[#This Row],[M1KE]])</f>
        <v>0</v>
      </c>
      <c r="J83" s="83">
        <f>SUMIF(Table6[NB BM_C_QTY+F],Table2[[#This Row],[Column2]],Table6[C])</f>
        <v>0</v>
      </c>
      <c r="K83" s="83">
        <f>-1*SUMIF(Table5[CONCAT],Table2[[#This Row],[Column2]],Table5[3])</f>
        <v>0</v>
      </c>
      <c r="L83" s="18"/>
      <c r="M83" s="16" t="str">
        <f>IF(Table2[[#This Row],[M2A]]="","",SUM(Table2[[#This Row],[M2A]]-Table2[[#This Row],[M2B_h]]))</f>
        <v/>
      </c>
      <c r="O83" s="16" t="str">
        <f>IF(Table2[[#This Row],[M3A]]="","",SUM(Table2[[#This Row],[M3A]]-Table2[[#This Row],[M3B_h]]))</f>
        <v/>
      </c>
      <c r="P83" s="9"/>
      <c r="Q83" s="16" t="str">
        <f>IF(Table2[[#This Row],[M4A]]="","",SUM(Table2[[#This Row],[M4A]]-Table2[[#This Row],[M4B_h]]))</f>
        <v/>
      </c>
      <c r="S83" s="16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92</v>
      </c>
      <c r="U83" s="20">
        <f>SUM(Table2[[#This Row],[M2B]],Table2[[#This Row],[M2B_h]])</f>
        <v>92</v>
      </c>
      <c r="V83" s="20">
        <f>SUM(Table2[[#This Row],[M3B]],Table2[[#This Row],[M3B_h]])</f>
        <v>92</v>
      </c>
      <c r="W83" s="20">
        <f>SUM(Table2[[#This Row],[M4B]],Table2[[#This Row],[M4B_h]])</f>
        <v>92</v>
      </c>
      <c r="X83" s="20" t="str">
        <f t="shared" si="1"/>
        <v>ARTO MORO</v>
      </c>
      <c r="Y83" s="20">
        <f>IF(Table2[[#This Row],[NB BM_C_QTY+F]]="",#REF!,INDEX([1]!db[QTY X],Table2[[#This Row],[NB BM_C_QTY+F]]))</f>
        <v>288</v>
      </c>
      <c r="Z83" s="20" t="str">
        <f>IF(Table2[[#This Row],[NB BM_C_QTY+F]]="",#REF!,INDEX([1]!db[STN X],Table2[[#This Row],[NB BM_C_QTY+F]]))</f>
        <v>PCS</v>
      </c>
      <c r="AA83" s="20" t="str">
        <f>INDEX([1]!db[SUPPLIER],Table2[[#This Row],[NB BM_C_QTY+F]],0)</f>
        <v>KENKO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83" s="20" t="str">
        <f>Table2[[#This Row],[CONCAT]]&amp;LOWER(SUBSTITUTE(SUBSTITUTE(SUBSTITUTE(Table2[[#This Row],[KET]]&amp;"ARTO MORO"," ",""),")",""),"(",""))</f>
        <v>pwkenko12wcp12fclassicpanjang24lsnartomoro</v>
      </c>
      <c r="AD83" s="20">
        <f>_xlfn.IFNA(MATCH(Table2[[#This Row],[Column2]],[1]!db[NB BM_C_QTY+F],0),"")</f>
        <v>1480</v>
      </c>
      <c r="AE83" s="20" t="s">
        <v>6076</v>
      </c>
      <c r="AF83" s="20">
        <v>24</v>
      </c>
      <c r="AG83" s="20" t="s">
        <v>5116</v>
      </c>
    </row>
    <row r="84" spans="1:33">
      <c r="A84" s="14">
        <f ca="1">IF(Table2[[#This Row],[TT]]&lt;1,"",(COUNT(INDIRECT("a"&amp;ROW(Table2[[#Headers],[//]])&amp;":a"&amp;ROW()-1))+1))</f>
        <v>65</v>
      </c>
      <c r="B84" s="14">
        <v>1</v>
      </c>
      <c r="C84" s="9" t="s">
        <v>5449</v>
      </c>
      <c r="D84" s="16">
        <v>12</v>
      </c>
      <c r="E84" s="16" t="s">
        <v>4984</v>
      </c>
      <c r="F84" s="16">
        <f>_xlfn.IFNA(Table2[[#This Row],[NB BM_C_QTY+F]],"")</f>
        <v>1549</v>
      </c>
      <c r="G84" s="24">
        <f>IF(Table2[[#This Row],[M5B]]="",Table2[[#This Row],[M5B_h]],SUM(Table2[[#This Row],[M5B_h]],Table2[[#This Row],[M5B]]))</f>
        <v>12</v>
      </c>
      <c r="H84" s="18"/>
      <c r="I84" s="83">
        <f>IF(Table2[[#This Row],[M1A]]="",0,Table2[[#This Row],[M1A]]-Table2[[#This Row],[AWAL]]-Table2[[#This Row],[M1MA]]-Table2[[#This Row],[M1KE]])</f>
        <v>0</v>
      </c>
      <c r="J84" s="83">
        <f>SUMIF(Table6[NB BM_C_QTY+F],Table2[[#This Row],[Column2]],Table6[C])</f>
        <v>0</v>
      </c>
      <c r="K84" s="83">
        <f>-1*SUMIF(Table5[CONCAT],Table2[[#This Row],[Column2]],Table5[3])</f>
        <v>0</v>
      </c>
      <c r="L84" s="18"/>
      <c r="M84" s="16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P84" s="9"/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12</v>
      </c>
      <c r="U84" s="20">
        <f>SUM(Table2[[#This Row],[M2B]],Table2[[#This Row],[M2B_h]])</f>
        <v>12</v>
      </c>
      <c r="V84" s="20">
        <f>SUM(Table2[[#This Row],[M3B]],Table2[[#This Row],[M3B_h]])</f>
        <v>12</v>
      </c>
      <c r="W84" s="20">
        <f>SUM(Table2[[#This Row],[M4B]],Table2[[#This Row],[M4B_h]])</f>
        <v>12</v>
      </c>
      <c r="X84" s="20" t="str">
        <f t="shared" si="1"/>
        <v>ARTO MORO</v>
      </c>
      <c r="Y84" s="20">
        <f>IF(Table2[[#This Row],[NB BM_C_QTY+F]]="",#REF!,INDEX([1]!db[QTY X],Table2[[#This Row],[NB BM_C_QTY+F]]))</f>
        <v>576</v>
      </c>
      <c r="Z84" s="20" t="str">
        <f>IF(Table2[[#This Row],[NB BM_C_QTY+F]]="",#REF!,INDEX([1]!db[STN X],Table2[[#This Row],[NB BM_C_QTY+F]]))</f>
        <v>SET</v>
      </c>
      <c r="AA84" s="20" t="str">
        <f>INDEX([1]!db[SUPPLIER],Table2[[#This Row],[NB BM_C_QTY+F]],0)</f>
        <v>KENKO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84" s="20" t="str">
        <f>Table2[[#This Row],[CONCAT]]&amp;LOWER(SUBSTITUTE(SUBSTITUTE(SUBSTITUTE(Table2[[#This Row],[KET]]&amp;"ARTO MORO"," ",""),")",""),"(",""))</f>
        <v>pwkenko12wcp12halfclassicpendek24box24setartomoro</v>
      </c>
      <c r="AD84" s="20">
        <f>_xlfn.IFNA(MATCH(Table2[[#This Row],[Column2]],[1]!db[NB BM_C_QTY+F],0),"")</f>
        <v>1549</v>
      </c>
      <c r="AE84" s="20" t="s">
        <v>6076</v>
      </c>
      <c r="AF84" s="20">
        <v>24</v>
      </c>
      <c r="AG84" s="20" t="s">
        <v>5149</v>
      </c>
    </row>
    <row r="85" spans="1:33">
      <c r="A85" s="9">
        <f ca="1">IF(Table2[[#This Row],[TT]]&lt;1,"",(COUNT(INDIRECT("a"&amp;ROW(Table2[[#Headers],[//]])&amp;":a"&amp;ROW()-1))+1))</f>
        <v>66</v>
      </c>
      <c r="B85" s="9">
        <v>1</v>
      </c>
      <c r="C85" s="9" t="s">
        <v>2562</v>
      </c>
      <c r="D85" s="16">
        <v>2</v>
      </c>
      <c r="E85" s="16" t="s">
        <v>2081</v>
      </c>
      <c r="F85" s="16" t="str">
        <f>_xlfn.IFNA(Table2[[#This Row],[NB BM_C_QTY+F]],"")</f>
        <v/>
      </c>
      <c r="G85" s="24">
        <f>IF(Table2[[#This Row],[M5B]]="",Table2[[#This Row],[M5B_h]],SUM(Table2[[#This Row],[M5B_h]],Table2[[#This Row],[M5B]]))</f>
        <v>2</v>
      </c>
      <c r="H85" s="18"/>
      <c r="I85" s="83">
        <f>IF(Table2[[#This Row],[M1A]]="",0,Table2[[#This Row],[M1A]]-Table2[[#This Row],[AWAL]]-Table2[[#This Row],[M1MA]]-Table2[[#This Row],[M1KE]])</f>
        <v>0</v>
      </c>
      <c r="J85" s="83">
        <f>SUMIF(Table6[NB BM_C_QTY+F],Table2[[#This Row],[Column2]],Table6[C])</f>
        <v>0</v>
      </c>
      <c r="K85" s="83">
        <f>-1*SUMIF(Table5[CONCAT],Table2[[#This Row],[Column2]],Table5[3])</f>
        <v>0</v>
      </c>
      <c r="L85" s="18"/>
      <c r="M85" s="16" t="str">
        <f>IF(Table2[[#This Row],[M2A]]="","",SUM(Table2[[#This Row],[M2A]]-Table2[[#This Row],[M2B_h]]))</f>
        <v/>
      </c>
      <c r="O85" s="16" t="str">
        <f>IF(Table2[[#This Row],[M3A]]="","",SUM(Table2[[#This Row],[M3A]]-Table2[[#This Row],[M3B_h]]))</f>
        <v/>
      </c>
      <c r="P85" s="9"/>
      <c r="Q85" s="16" t="str">
        <f>IF(Table2[[#This Row],[M4A]]="","",SUM(Table2[[#This Row],[M4A]]-Table2[[#This Row],[M4B_h]]))</f>
        <v/>
      </c>
      <c r="S85" s="16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2</v>
      </c>
      <c r="U85" s="20">
        <f>SUM(Table2[[#This Row],[M2B]],Table2[[#This Row],[M2B_h]])</f>
        <v>2</v>
      </c>
      <c r="V85" s="20">
        <f>SUM(Table2[[#This Row],[M3B]],Table2[[#This Row],[M3B_h]])</f>
        <v>2</v>
      </c>
      <c r="W85" s="20">
        <f>SUM(Table2[[#This Row],[M4B]],Table2[[#This Row],[M4B_h]])</f>
        <v>2</v>
      </c>
      <c r="X85" s="20" t="str">
        <f t="shared" si="1"/>
        <v>ARTO MORO</v>
      </c>
      <c r="Y85" s="20" t="e">
        <f>IF(Table2[[#This Row],[NB BM_C_QTY+F]]="",#REF!,INDEX([1]!db[QTY X],Table2[[#This Row],[NB BM_C_QTY+F]]))</f>
        <v>#REF!</v>
      </c>
      <c r="Z85" s="20" t="e">
        <f>IF(Table2[[#This Row],[NB BM_C_QTY+F]]="",#REF!,INDEX([1]!db[STN X],Table2[[#This Row],[NB BM_C_QTY+F]]))</f>
        <v>#REF!</v>
      </c>
      <c r="AA85" s="20" t="e">
        <f>INDEX([1]!db[SUPPLIER],Table2[[#This Row],[NB BM_C_QTY+F]],0)</f>
        <v>#VALUE!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85" s="20" t="str">
        <f>Table2[[#This Row],[CONCAT]]&amp;LOWER(SUBSTITUTE(SUBSTITUTE(SUBSTITUTE(Table2[[#This Row],[KET]]&amp;"ARTO MORO"," ",""),")",""),"(",""))</f>
        <v>spidolcolormarkerkenkohj144lsnartomoro</v>
      </c>
      <c r="AD85" s="20" t="str">
        <f>_xlfn.IFNA(MATCH(Table2[[#This Row],[Column2]],[1]!db[NB BM_C_QTY+F],0),"")</f>
        <v/>
      </c>
      <c r="AE85" s="20" t="s">
        <v>6076</v>
      </c>
      <c r="AF85" s="20">
        <v>144</v>
      </c>
      <c r="AG85" s="20" t="s">
        <v>5116</v>
      </c>
    </row>
    <row r="86" spans="1:33">
      <c r="A86" s="9">
        <f ca="1">IF(Table2[[#This Row],[TT]]&lt;1,"",(COUNT(INDIRECT("a"&amp;ROW(Table2[[#Headers],[//]])&amp;":a"&amp;ROW()-1))+1))</f>
        <v>67</v>
      </c>
      <c r="B86" s="9">
        <v>1</v>
      </c>
      <c r="C86" s="9" t="s">
        <v>2563</v>
      </c>
      <c r="D86" s="16">
        <v>4</v>
      </c>
      <c r="E86" s="16" t="s">
        <v>3487</v>
      </c>
      <c r="F86" s="16" t="str">
        <f>_xlfn.IFNA(Table2[[#This Row],[NB BM_C_QTY+F]],"")</f>
        <v/>
      </c>
      <c r="G86" s="24">
        <f>IF(Table2[[#This Row],[M5B]]="",Table2[[#This Row],[M5B_h]],SUM(Table2[[#This Row],[M5B_h]],Table2[[#This Row],[M5B]]))</f>
        <v>4</v>
      </c>
      <c r="H86" s="18"/>
      <c r="I86" s="83">
        <f>IF(Table2[[#This Row],[M1A]]="",0,Table2[[#This Row],[M1A]]-Table2[[#This Row],[AWAL]]-Table2[[#This Row],[M1MA]]-Table2[[#This Row],[M1KE]])</f>
        <v>0</v>
      </c>
      <c r="J86" s="83">
        <f>SUMIF(Table6[NB BM_C_QTY+F],Table2[[#This Row],[Column2]],Table6[C])</f>
        <v>0</v>
      </c>
      <c r="K86" s="83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25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4</v>
      </c>
      <c r="U86" s="20">
        <f>SUM(Table2[[#This Row],[M2B]],Table2[[#This Row],[M2B_h]])</f>
        <v>4</v>
      </c>
      <c r="V86" s="20">
        <f>SUM(Table2[[#This Row],[M3B]],Table2[[#This Row],[M3B_h]])</f>
        <v>4</v>
      </c>
      <c r="W86" s="20">
        <f>SUM(Table2[[#This Row],[M4B]],Table2[[#This Row],[M4B_h]])</f>
        <v>4</v>
      </c>
      <c r="X86" s="20" t="str">
        <f t="shared" si="1"/>
        <v>ARTO MORO</v>
      </c>
      <c r="Y86" s="20" t="e">
        <f>IF(Table2[[#This Row],[NB BM_C_QTY+F]]="",#REF!,INDEX([1]!db[QTY X],Table2[[#This Row],[NB BM_C_QTY+F]]))</f>
        <v>#REF!</v>
      </c>
      <c r="Z86" s="20" t="e">
        <f>IF(Table2[[#This Row],[NB BM_C_QTY+F]]="",#REF!,INDEX([1]!db[STN X],Table2[[#This Row],[NB BM_C_QTY+F]]))</f>
        <v>#REF!</v>
      </c>
      <c r="AA86" s="20" t="e">
        <f>INDEX([1]!db[SUPPLIER],Table2[[#This Row],[NB BM_C_QTY+F]],0)</f>
        <v>#VALUE!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86" s="20" t="str">
        <f>Table2[[#This Row],[CONCAT]]&amp;LOWER(SUBSTITUTE(SUBSTITUTE(SUBSTITUTE(Table2[[#This Row],[KET]]&amp;"ARTO MORO"," ",""),")",""),"(",""))</f>
        <v>spidolkenkohlighteror3hj172lsnartomoro</v>
      </c>
      <c r="AD86" s="20" t="str">
        <f>_xlfn.IFNA(MATCH(Table2[[#This Row],[Column2]],[1]!db[NB BM_C_QTY+F],0),"")</f>
        <v/>
      </c>
      <c r="AE86" s="20" t="s">
        <v>6076</v>
      </c>
      <c r="AF86" s="20">
        <v>72</v>
      </c>
      <c r="AG86" s="20" t="s">
        <v>5116</v>
      </c>
    </row>
    <row r="87" spans="1:33">
      <c r="A87" s="14">
        <f ca="1">IF(Table2[[#This Row],[TT]]&lt;1,"",(COUNT(INDIRECT("a"&amp;ROW(Table2[[#Headers],[//]])&amp;":a"&amp;ROW()-1))+1))</f>
        <v>68</v>
      </c>
      <c r="B87" s="14">
        <v>1</v>
      </c>
      <c r="C87" s="9" t="s">
        <v>48</v>
      </c>
      <c r="D87" s="16">
        <v>2</v>
      </c>
      <c r="E87" s="16" t="s">
        <v>3487</v>
      </c>
      <c r="F87" s="16" t="str">
        <f>_xlfn.IFNA(Table2[[#This Row],[NB BM_C_QTY+F]],"")</f>
        <v/>
      </c>
      <c r="G87" s="24">
        <f>IF(Table2[[#This Row],[M5B]]="",Table2[[#This Row],[M5B_h]],SUM(Table2[[#This Row],[M5B_h]],Table2[[#This Row],[M5B]]))</f>
        <v>2</v>
      </c>
      <c r="H87" s="19"/>
      <c r="I87" s="83">
        <f>IF(Table2[[#This Row],[M1A]]="",0,Table2[[#This Row],[M1A]]-Table2[[#This Row],[AWAL]]-Table2[[#This Row],[M1MA]]-Table2[[#This Row],[M1KE]])</f>
        <v>0</v>
      </c>
      <c r="J87" s="83">
        <f>SUMIF(Table6[NB BM_C_QTY+F],Table2[[#This Row],[Column2]],Table6[C])</f>
        <v>0</v>
      </c>
      <c r="K87" s="83">
        <f>-1*SUMIF(Table5[CONCAT],Table2[[#This Row],[Column2]],Table5[3])</f>
        <v>0</v>
      </c>
      <c r="L87" s="19"/>
      <c r="M87" s="16" t="str">
        <f>IF(Table2[[#This Row],[M2A]]="","",SUM(Table2[[#This Row],[M2A]]-Table2[[#This Row],[M2B_h]]))</f>
        <v/>
      </c>
      <c r="O87" s="17" t="str">
        <f>IF(Table2[[#This Row],[M3A]]="","",SUM(Table2[[#This Row],[M3A]]-Table2[[#This Row],[M3B_h]]))</f>
        <v/>
      </c>
      <c r="Q87" s="17" t="str">
        <f>IF(Table2[[#This Row],[M4A]]="","",SUM(Table2[[#This Row],[M4A]]-Table2[[#This Row],[M4B_h]]))</f>
        <v/>
      </c>
      <c r="R87" s="17"/>
      <c r="S87" s="17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2</v>
      </c>
      <c r="U87" s="20">
        <f>SUM(Table2[[#This Row],[M2B]],Table2[[#This Row],[M2B_h]])</f>
        <v>2</v>
      </c>
      <c r="V87" s="20">
        <f>SUM(Table2[[#This Row],[M3B]],Table2[[#This Row],[M3B_h]])</f>
        <v>2</v>
      </c>
      <c r="W87" s="20">
        <f>SUM(Table2[[#This Row],[M4B]],Table2[[#This Row],[M4B_h]])</f>
        <v>2</v>
      </c>
      <c r="X87" s="20" t="str">
        <f t="shared" si="1"/>
        <v>ARTO MORO</v>
      </c>
      <c r="Y87" s="20" t="e">
        <f>IF(Table2[[#This Row],[NB BM_C_QTY+F]]="",#REF!,INDEX([1]!db[QTY X],Table2[[#This Row],[NB BM_C_QTY+F]]))</f>
        <v>#REF!</v>
      </c>
      <c r="Z87" s="20" t="e">
        <f>IF(Table2[[#This Row],[NB BM_C_QTY+F]]="",#REF!,INDEX([1]!db[STN X],Table2[[#This Row],[NB BM_C_QTY+F]]))</f>
        <v>#REF!</v>
      </c>
      <c r="AA87" s="20" t="e">
        <f>INDEX([1]!db[SUPPLIER],Table2[[#This Row],[NB BM_C_QTY+F]],0)</f>
        <v>#VALUE!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87" s="20" t="str">
        <f>Table2[[#This Row],[CONCAT]]&amp;LOWER(SUBSTITUTE(SUBSTITUTE(SUBSTITUTE(Table2[[#This Row],[KET]]&amp;"ARTO MORO"," ",""),")",""),"(",""))</f>
        <v>spidolkenkohlighterwinlinerk72lsnartomoro</v>
      </c>
      <c r="AD87" s="20" t="str">
        <f>_xlfn.IFNA(MATCH(Table2[[#This Row],[Column2]],[1]!db[NB BM_C_QTY+F],0),"")</f>
        <v/>
      </c>
      <c r="AE87" s="20" t="s">
        <v>6076</v>
      </c>
      <c r="AF87" s="20">
        <v>72</v>
      </c>
      <c r="AG87" s="20" t="s">
        <v>5116</v>
      </c>
    </row>
    <row r="88" spans="1:33">
      <c r="A88" s="14">
        <f ca="1">IF(Table2[[#This Row],[TT]]&lt;1,"",(COUNT(INDIRECT("a"&amp;ROW(Table2[[#Headers],[//]])&amp;":a"&amp;ROW()-1))+1))</f>
        <v>69</v>
      </c>
      <c r="B88" s="14">
        <v>1</v>
      </c>
      <c r="C88" s="9" t="s">
        <v>49</v>
      </c>
      <c r="D88" s="16">
        <v>7</v>
      </c>
      <c r="E88" s="16" t="s">
        <v>2081</v>
      </c>
      <c r="F88" s="16" t="str">
        <f>_xlfn.IFNA(Table2[[#This Row],[NB BM_C_QTY+F]],"")</f>
        <v/>
      </c>
      <c r="G88" s="24">
        <f>IF(Table2[[#This Row],[M5B]]="",Table2[[#This Row],[M5B_h]],SUM(Table2[[#This Row],[M5B_h]],Table2[[#This Row],[M5B]]))</f>
        <v>7</v>
      </c>
      <c r="H88" s="19"/>
      <c r="I88" s="83">
        <f>IF(Table2[[#This Row],[M1A]]="",0,Table2[[#This Row],[M1A]]-Table2[[#This Row],[AWAL]]-Table2[[#This Row],[M1MA]]-Table2[[#This Row],[M1KE]])</f>
        <v>0</v>
      </c>
      <c r="J88" s="83">
        <f>SUMIF(Table6[NB BM_C_QTY+F],Table2[[#This Row],[Column2]],Table6[C])</f>
        <v>0</v>
      </c>
      <c r="K88" s="83">
        <f>-1*SUMIF(Table5[CONCAT],Table2[[#This Row],[Column2]],Table5[3])</f>
        <v>0</v>
      </c>
      <c r="L88" s="19"/>
      <c r="M88" s="17" t="str">
        <f>IF(Table2[[#This Row],[M2A]]="","",SUM(Table2[[#This Row],[M2A]]-Table2[[#This Row],[M2B_h]]))</f>
        <v/>
      </c>
      <c r="O88" s="17" t="str">
        <f>IF(Table2[[#This Row],[M3A]]="","",SUM(Table2[[#This Row],[M3A]]-Table2[[#This Row],[M3B_h]]))</f>
        <v/>
      </c>
      <c r="Q88" s="17" t="str">
        <f>IF(Table2[[#This Row],[M4A]]="","",SUM(Table2[[#This Row],[M4A]]-Table2[[#This Row],[M4B_h]]))</f>
        <v/>
      </c>
      <c r="R88" s="17"/>
      <c r="S88" s="17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7</v>
      </c>
      <c r="U88" s="20">
        <f>SUM(Table2[[#This Row],[M2B]],Table2[[#This Row],[M2B_h]])</f>
        <v>7</v>
      </c>
      <c r="V88" s="20">
        <f>SUM(Table2[[#This Row],[M3B]],Table2[[#This Row],[M3B_h]])</f>
        <v>7</v>
      </c>
      <c r="W88" s="20">
        <f>SUM(Table2[[#This Row],[M4B]],Table2[[#This Row],[M4B_h]])</f>
        <v>7</v>
      </c>
      <c r="X88" s="20" t="str">
        <f t="shared" si="1"/>
        <v>ARTO MORO</v>
      </c>
      <c r="Y88" s="20" t="e">
        <f>IF(Table2[[#This Row],[NB BM_C_QTY+F]]="",#REF!,INDEX([1]!db[QTY X],Table2[[#This Row],[NB BM_C_QTY+F]]))</f>
        <v>#REF!</v>
      </c>
      <c r="Z88" s="20" t="e">
        <f>IF(Table2[[#This Row],[NB BM_C_QTY+F]]="",#REF!,INDEX([1]!db[STN X],Table2[[#This Row],[NB BM_C_QTY+F]]))</f>
        <v>#REF!</v>
      </c>
      <c r="AA88" s="20" t="e">
        <f>INDEX([1]!db[SUPPLIER],Table2[[#This Row],[NB BM_C_QTY+F]],0)</f>
        <v>#VALUE!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88" s="20" t="str">
        <f>Table2[[#This Row],[CONCAT]]&amp;LOWER(SUBSTITUTE(SUBSTITUTE(SUBSTITUTE(Table2[[#This Row],[KET]]&amp;"ARTO MORO"," ",""),")",""),"(",""))</f>
        <v>spidolkenkomarkermlepasan144lsnartomoro</v>
      </c>
      <c r="AD88" s="20" t="str">
        <f>_xlfn.IFNA(MATCH(Table2[[#This Row],[Column2]],[1]!db[NB BM_C_QTY+F],0),"")</f>
        <v/>
      </c>
      <c r="AE88" s="20" t="s">
        <v>6076</v>
      </c>
      <c r="AF88" s="20">
        <v>144</v>
      </c>
      <c r="AG88" s="20" t="s">
        <v>5116</v>
      </c>
    </row>
    <row r="89" spans="1:33">
      <c r="A89" s="14">
        <f ca="1">IF(Table2[[#This Row],[TT]]&lt;1,"",(COUNT(INDIRECT("a"&amp;ROW(Table2[[#Headers],[//]])&amp;":a"&amp;ROW()-1))+1))</f>
        <v>70</v>
      </c>
      <c r="B89" s="14">
        <v>1</v>
      </c>
      <c r="C89" s="9" t="s">
        <v>50</v>
      </c>
      <c r="D89" s="16">
        <v>6</v>
      </c>
      <c r="E89" s="16" t="s">
        <v>1985</v>
      </c>
      <c r="F89" s="16" t="str">
        <f>_xlfn.IFNA(Table2[[#This Row],[NB BM_C_QTY+F]],"")</f>
        <v/>
      </c>
      <c r="G89" s="24">
        <f>IF(Table2[[#This Row],[M5B]]="",Table2[[#This Row],[M5B_h]],SUM(Table2[[#This Row],[M5B_h]],Table2[[#This Row],[M5B]]))</f>
        <v>6</v>
      </c>
      <c r="H89" s="19"/>
      <c r="I89" s="83">
        <f>IF(Table2[[#This Row],[M1A]]="",0,Table2[[#This Row],[M1A]]-Table2[[#This Row],[AWAL]]-Table2[[#This Row],[M1MA]]-Table2[[#This Row],[M1KE]])</f>
        <v>0</v>
      </c>
      <c r="J89" s="83">
        <f>SUMIF(Table6[NB BM_C_QTY+F],Table2[[#This Row],[Column2]],Table6[C])</f>
        <v>0</v>
      </c>
      <c r="K89" s="83">
        <f>-1*SUMIF(Table5[CONCAT],Table2[[#This Row],[Column2]],Table5[3])</f>
        <v>0</v>
      </c>
      <c r="L89" s="19"/>
      <c r="M89" s="16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6</v>
      </c>
      <c r="U89" s="20">
        <f>SUM(Table2[[#This Row],[M2B]],Table2[[#This Row],[M2B_h]])</f>
        <v>6</v>
      </c>
      <c r="V89" s="20">
        <f>SUM(Table2[[#This Row],[M3B]],Table2[[#This Row],[M3B_h]])</f>
        <v>6</v>
      </c>
      <c r="W89" s="20">
        <f>SUM(Table2[[#This Row],[M4B]],Table2[[#This Row],[M4B_h]])</f>
        <v>6</v>
      </c>
      <c r="X89" s="20" t="str">
        <f t="shared" si="1"/>
        <v>ARTO MORO</v>
      </c>
      <c r="Y89" s="20" t="e">
        <f>IF(Table2[[#This Row],[NB BM_C_QTY+F]]="",#REF!,INDEX([1]!db[QTY X],Table2[[#This Row],[NB BM_C_QTY+F]]))</f>
        <v>#REF!</v>
      </c>
      <c r="Z89" s="20" t="e">
        <f>IF(Table2[[#This Row],[NB BM_C_QTY+F]]="",#REF!,INDEX([1]!db[STN X],Table2[[#This Row],[NB BM_C_QTY+F]]))</f>
        <v>#REF!</v>
      </c>
      <c r="AA89" s="20" t="e">
        <f>INDEX([1]!db[SUPPLIER],Table2[[#This Row],[NB BM_C_QTY+F]],0)</f>
        <v>#VALUE!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89" s="20" t="str">
        <f>Table2[[#This Row],[CONCAT]]&amp;LOWER(SUBSTITUTE(SUBSTITUTE(SUBSTITUTE(Table2[[#This Row],[KET]]&amp;"ARTO MORO"," ",""),")",""),"(",""))</f>
        <v>spidolkenkomarkerpm700m60lsnartomoro</v>
      </c>
      <c r="AD89" s="20" t="str">
        <f>_xlfn.IFNA(MATCH(Table2[[#This Row],[Column2]],[1]!db[NB BM_C_QTY+F],0),"")</f>
        <v/>
      </c>
      <c r="AE89" s="20" t="s">
        <v>6076</v>
      </c>
      <c r="AF89" s="20">
        <v>60</v>
      </c>
      <c r="AG89" s="20" t="s">
        <v>5116</v>
      </c>
    </row>
    <row r="90" spans="1:33">
      <c r="A90" s="14">
        <f ca="1">IF(Table2[[#This Row],[TT]]&lt;1,"",(COUNT(INDIRECT("a"&amp;ROW(Table2[[#Headers],[//]])&amp;":a"&amp;ROW()-1))+1))</f>
        <v>71</v>
      </c>
      <c r="B90" s="14">
        <v>1</v>
      </c>
      <c r="C90" s="9" t="s">
        <v>52</v>
      </c>
      <c r="D90" s="16">
        <v>54</v>
      </c>
      <c r="E90" s="16" t="s">
        <v>1985</v>
      </c>
      <c r="F90" s="16" t="str">
        <f>_xlfn.IFNA(Table2[[#This Row],[NB BM_C_QTY+F]],"")</f>
        <v/>
      </c>
      <c r="G90" s="24">
        <f>IF(Table2[[#This Row],[M5B]]="",Table2[[#This Row],[M5B_h]],SUM(Table2[[#This Row],[M5B_h]],Table2[[#This Row],[M5B]]))</f>
        <v>54</v>
      </c>
      <c r="H90" s="19"/>
      <c r="I90" s="83">
        <f>IF(Table2[[#This Row],[M1A]]="",0,Table2[[#This Row],[M1A]]-Table2[[#This Row],[AWAL]]-Table2[[#This Row],[M1MA]]-Table2[[#This Row],[M1KE]])</f>
        <v>0</v>
      </c>
      <c r="J90" s="83">
        <f>SUMIF(Table6[NB BM_C_QTY+F],Table2[[#This Row],[Column2]],Table6[C])</f>
        <v>0</v>
      </c>
      <c r="K90" s="83">
        <f>-1*SUMIF(Table5[CONCAT],Table2[[#This Row],[Column2]],Table5[3])</f>
        <v>0</v>
      </c>
      <c r="L90" s="19"/>
      <c r="M90" s="17" t="str">
        <f>IF(Table2[[#This Row],[M2A]]="","",SUM(Table2[[#This Row],[M2A]]-Table2[[#This Row],[M2B_h]]))</f>
        <v/>
      </c>
      <c r="O90" s="17" t="str">
        <f>IF(Table2[[#This Row],[M3A]]="","",SUM(Table2[[#This Row],[M3A]]-Table2[[#This Row],[M3B_h]]))</f>
        <v/>
      </c>
      <c r="Q90" s="17" t="str">
        <f>IF(Table2[[#This Row],[M4A]]="","",SUM(Table2[[#This Row],[M4A]]-Table2[[#This Row],[M4B_h]]))</f>
        <v/>
      </c>
      <c r="R90" s="17"/>
      <c r="S90" s="17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54</v>
      </c>
      <c r="U90" s="20">
        <f>SUM(Table2[[#This Row],[M2B]],Table2[[#This Row],[M2B_h]])</f>
        <v>54</v>
      </c>
      <c r="V90" s="20">
        <f>SUM(Table2[[#This Row],[M3B]],Table2[[#This Row],[M3B_h]])</f>
        <v>54</v>
      </c>
      <c r="W90" s="20">
        <f>SUM(Table2[[#This Row],[M4B]],Table2[[#This Row],[M4B_h]])</f>
        <v>54</v>
      </c>
      <c r="X90" s="20" t="str">
        <f t="shared" si="1"/>
        <v>ARTO MORO</v>
      </c>
      <c r="Y90" s="20" t="e">
        <f>IF(Table2[[#This Row],[NB BM_C_QTY+F]]="",#REF!,INDEX([1]!db[QTY X],Table2[[#This Row],[NB BM_C_QTY+F]]))</f>
        <v>#REF!</v>
      </c>
      <c r="Z90" s="20" t="e">
        <f>IF(Table2[[#This Row],[NB BM_C_QTY+F]]="",#REF!,INDEX([1]!db[STN X],Table2[[#This Row],[NB BM_C_QTY+F]]))</f>
        <v>#REF!</v>
      </c>
      <c r="AA90" s="20" t="e">
        <f>INDEX([1]!db[SUPPLIER],Table2[[#This Row],[NB BM_C_QTY+F]],0)</f>
        <v>#VALUE!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90" s="20" t="str">
        <f>Table2[[#This Row],[CONCAT]]&amp;LOWER(SUBSTITUTE(SUBSTITUTE(SUBSTITUTE(Table2[[#This Row],[KET]]&amp;"ARTO MORO"," ",""),")",""),"(",""))</f>
        <v>spidolkenkomarkerwm700bmwhiteboard60lsnartomoro</v>
      </c>
      <c r="AD90" s="20" t="str">
        <f>_xlfn.IFNA(MATCH(Table2[[#This Row],[Column2]],[1]!db[NB BM_C_QTY+F],0),"")</f>
        <v/>
      </c>
      <c r="AE90" s="20" t="s">
        <v>6076</v>
      </c>
      <c r="AF90" s="20">
        <v>60</v>
      </c>
      <c r="AG90" s="20" t="s">
        <v>5116</v>
      </c>
    </row>
    <row r="91" spans="1:33">
      <c r="A91" s="14">
        <f ca="1">IF(Table2[[#This Row],[TT]]&lt;1,"",(COUNT(INDIRECT("a"&amp;ROW(Table2[[#Headers],[//]])&amp;":a"&amp;ROW()-1))+1))</f>
        <v>72</v>
      </c>
      <c r="B91" s="14">
        <v>1</v>
      </c>
      <c r="C91" s="9" t="s">
        <v>6125</v>
      </c>
      <c r="D91" s="16">
        <v>5</v>
      </c>
      <c r="E91" s="16" t="s">
        <v>2012</v>
      </c>
      <c r="F91" s="17" t="str">
        <f>_xlfn.IFNA(Table2[[#This Row],[NB BM_C_QTY+F]],"")</f>
        <v/>
      </c>
      <c r="G91" s="24">
        <f>IF(Table2[[#This Row],[M5B]]="",Table2[[#This Row],[M5B_h]],SUM(Table2[[#This Row],[M5B_h]],Table2[[#This Row],[M5B]]))</f>
        <v>5</v>
      </c>
      <c r="H91" s="19"/>
      <c r="I91" s="83">
        <f>IF(Table2[[#This Row],[M1A]]="",0,Table2[[#This Row],[M1A]]-Table2[[#This Row],[AWAL]]-Table2[[#This Row],[M1MA]]-Table2[[#This Row],[M1KE]])</f>
        <v>0</v>
      </c>
      <c r="J91" s="83">
        <f>SUMIF(Table6[NB BM_C_QTY+F],Table2[[#This Row],[Column2]],Table6[C])</f>
        <v>0</v>
      </c>
      <c r="K91" s="83">
        <f>-1*SUMIF(Table5[CONCAT],Table2[[#This Row],[Column2]],Table5[3])</f>
        <v>0</v>
      </c>
      <c r="L91" s="19"/>
      <c r="M91" s="79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4">
        <f>SUM(Table2[[#This Row],[AWAL]],Table2[[#This Row],[M1KE]],Table2[[#This Row],[M1MA]],Table2[[#This Row],[M1B]])</f>
        <v>5</v>
      </c>
      <c r="U91" s="20">
        <f>SUM(Table2[[#This Row],[M2B]],Table2[[#This Row],[M2B_h]])</f>
        <v>5</v>
      </c>
      <c r="V91" s="20">
        <f>SUM(Table2[[#This Row],[M3B]],Table2[[#This Row],[M3B_h]])</f>
        <v>5</v>
      </c>
      <c r="W91" s="20">
        <f>SUM(Table2[[#This Row],[M4B]],Table2[[#This Row],[M4B_h]])</f>
        <v>5</v>
      </c>
      <c r="X91" s="20" t="str">
        <f t="shared" si="1"/>
        <v>ARTO MORO</v>
      </c>
      <c r="Y91" s="20" t="e">
        <f>IF(Table2[[#This Row],[NB BM_C_QTY+F]]="",#REF!,INDEX([1]!db[QTY X],Table2[[#This Row],[NB BM_C_QTY+F]]))</f>
        <v>#REF!</v>
      </c>
      <c r="Z91" s="20" t="e">
        <f>IF(Table2[[#This Row],[NB BM_C_QTY+F]]="",#REF!,INDEX([1]!db[STN X],Table2[[#This Row],[NB BM_C_QTY+F]]))</f>
        <v>#REF!</v>
      </c>
      <c r="AA91" s="20" t="e">
        <f>INDEX([1]!db[SUPPLIER],Table2[[#This Row],[NB BM_C_QTY+F]],0)</f>
        <v>#VALUE!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spidolwbmarkerjkwm65</v>
      </c>
      <c r="AC91" s="20" t="str">
        <f>Table2[[#This Row],[CONCAT]]&amp;LOWER(SUBSTITUTE(SUBSTITUTE(SUBSTITUTE(Table2[[#This Row],[KET]]&amp;"ARTO MORO"," ",""),")",""),"(",""))</f>
        <v>spidolwbmarkerjkwm6548lsnartomoro</v>
      </c>
      <c r="AD91" s="20" t="str">
        <f>_xlfn.IFNA(MATCH(Table2[[#This Row],[Column2]],[1]!db[NB BM_C_QTY+F],0),"")</f>
        <v/>
      </c>
      <c r="AE91" s="20"/>
      <c r="AF91" s="20"/>
      <c r="AG91" s="20"/>
    </row>
    <row r="92" spans="1:33">
      <c r="A92" s="14">
        <f ca="1">IF(Table2[[#This Row],[TT]]&lt;1,"",(COUNT(INDIRECT("a"&amp;ROW(Table2[[#Headers],[//]])&amp;":a"&amp;ROW()-1))+1))</f>
        <v>73</v>
      </c>
      <c r="B92" s="14">
        <v>1</v>
      </c>
      <c r="C92" s="9" t="s">
        <v>53</v>
      </c>
      <c r="D92" s="16">
        <v>5</v>
      </c>
      <c r="E92" s="16" t="s">
        <v>2545</v>
      </c>
      <c r="F92" s="16" t="str">
        <f>_xlfn.IFNA(Table2[[#This Row],[NB BM_C_QTY+F]],"")</f>
        <v/>
      </c>
      <c r="G92" s="24">
        <f>IF(Table2[[#This Row],[M5B]]="",Table2[[#This Row],[M5B_h]],SUM(Table2[[#This Row],[M5B_h]],Table2[[#This Row],[M5B]]))</f>
        <v>5</v>
      </c>
      <c r="H92" s="19"/>
      <c r="I92" s="83">
        <f>IF(Table2[[#This Row],[M1A]]="",0,Table2[[#This Row],[M1A]]-Table2[[#This Row],[AWAL]]-Table2[[#This Row],[M1MA]]-Table2[[#This Row],[M1KE]])</f>
        <v>0</v>
      </c>
      <c r="J92" s="83">
        <f>SUMIF(Table6[NB BM_C_QTY+F],Table2[[#This Row],[Column2]],Table6[C])</f>
        <v>0</v>
      </c>
      <c r="K92" s="83">
        <f>-1*SUMIF(Table5[CONCAT],Table2[[#This Row],[Column2]],Table5[3])</f>
        <v>0</v>
      </c>
      <c r="L92" s="19"/>
      <c r="M92" s="17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5</v>
      </c>
      <c r="U92" s="20">
        <f>SUM(Table2[[#This Row],[M2B]],Table2[[#This Row],[M2B_h]])</f>
        <v>5</v>
      </c>
      <c r="V92" s="20">
        <f>SUM(Table2[[#This Row],[M3B]],Table2[[#This Row],[M3B_h]])</f>
        <v>5</v>
      </c>
      <c r="W92" s="20">
        <f>SUM(Table2[[#This Row],[M4B]],Table2[[#This Row],[M4B_h]])</f>
        <v>5</v>
      </c>
      <c r="X92" s="20" t="str">
        <f t="shared" si="1"/>
        <v>ARTO MORO</v>
      </c>
      <c r="Y92" s="20" t="e">
        <f>IF(Table2[[#This Row],[NB BM_C_QTY+F]]="",#REF!,INDEX([1]!db[QTY X],Table2[[#This Row],[NB BM_C_QTY+F]]))</f>
        <v>#REF!</v>
      </c>
      <c r="Z92" s="20" t="e">
        <f>IF(Table2[[#This Row],[NB BM_C_QTY+F]]="",#REF!,INDEX([1]!db[STN X],Table2[[#This Row],[NB BM_C_QTY+F]]))</f>
        <v>#REF!</v>
      </c>
      <c r="AA92" s="20" t="e">
        <f>INDEX([1]!db[SUPPLIER],Table2[[#This Row],[NB BM_C_QTY+F]],0)</f>
        <v>#VALUE!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92" s="20" t="str">
        <f>Table2[[#This Row],[CONCAT]]&amp;LOWER(SUBSTITUTE(SUBSTITUTE(SUBSTITUTE(Table2[[#This Row],[KET]]&amp;"ARTO MORO"," ",""),")",""),"(",""))</f>
        <v>stabillokenkohighwinnerkuning864pcsartomoro</v>
      </c>
      <c r="AD92" s="20" t="str">
        <f>_xlfn.IFNA(MATCH(Table2[[#This Row],[Column2]],[1]!db[NB BM_C_QTY+F],0),"")</f>
        <v/>
      </c>
      <c r="AE92" s="20" t="s">
        <v>6076</v>
      </c>
      <c r="AF92" s="20">
        <v>864</v>
      </c>
      <c r="AG92" s="20" t="s">
        <v>5118</v>
      </c>
    </row>
    <row r="93" spans="1:33">
      <c r="A93" s="14">
        <f ca="1">IF(Table2[[#This Row],[TT]]&lt;1,"",(COUNT(INDIRECT("a"&amp;ROW(Table2[[#Headers],[//]])&amp;":a"&amp;ROW()-1))+1))</f>
        <v>74</v>
      </c>
      <c r="B93" s="14">
        <v>1</v>
      </c>
      <c r="C93" s="9" t="s">
        <v>5644</v>
      </c>
      <c r="D93" s="16">
        <v>1</v>
      </c>
      <c r="E93" s="16" t="s">
        <v>2408</v>
      </c>
      <c r="F93" s="16" t="str">
        <f>_xlfn.IFNA(Table2[[#This Row],[NB BM_C_QTY+F]],"")</f>
        <v/>
      </c>
      <c r="G93" s="24">
        <f>IF(Table2[[#This Row],[M5B]]="",Table2[[#This Row],[M5B_h]],SUM(Table2[[#This Row],[M5B_h]],Table2[[#This Row],[M5B]]))</f>
        <v>1</v>
      </c>
      <c r="H93" s="19"/>
      <c r="I93" s="83">
        <f>IF(Table2[[#This Row],[M1A]]="",0,Table2[[#This Row],[M1A]]-Table2[[#This Row],[AWAL]]-Table2[[#This Row],[M1MA]]-Table2[[#This Row],[M1KE]])</f>
        <v>0</v>
      </c>
      <c r="J93" s="83">
        <f>SUMIF(Table6[NB BM_C_QTY+F],Table2[[#This Row],[Column2]],Table6[C])</f>
        <v>0</v>
      </c>
      <c r="K93" s="83">
        <f>-1*SUMIF(Table5[CONCAT],Table2[[#This Row],[Column2]],Table5[3])</f>
        <v>0</v>
      </c>
      <c r="L93" s="19"/>
      <c r="M93" s="79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1</v>
      </c>
      <c r="U93" s="20">
        <f>SUM(Table2[[#This Row],[M2B]],Table2[[#This Row],[M2B_h]])</f>
        <v>1</v>
      </c>
      <c r="V93" s="20">
        <f>SUM(Table2[[#This Row],[M3B]],Table2[[#This Row],[M3B_h]])</f>
        <v>1</v>
      </c>
      <c r="W93" s="20">
        <f>SUM(Table2[[#This Row],[M4B]],Table2[[#This Row],[M4B_h]])</f>
        <v>1</v>
      </c>
      <c r="X93" s="20" t="str">
        <f t="shared" si="1"/>
        <v>ARTO MORO</v>
      </c>
      <c r="Y93" s="20" t="e">
        <f>IF(Table2[[#This Row],[NB BM_C_QTY+F]]="",#REF!,INDEX([1]!db[QTY X],Table2[[#This Row],[NB BM_C_QTY+F]]))</f>
        <v>#REF!</v>
      </c>
      <c r="Z93" s="20" t="e">
        <f>IF(Table2[[#This Row],[NB BM_C_QTY+F]]="",#REF!,INDEX([1]!db[STN X],Table2[[#This Row],[NB BM_C_QTY+F]]))</f>
        <v>#REF!</v>
      </c>
      <c r="AA93" s="20" t="e">
        <f>INDEX([1]!db[SUPPLIER],Table2[[#This Row],[NB BM_C_QTY+F]],0)</f>
        <v>#VALUE!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stabillokenkohl100borange</v>
      </c>
      <c r="AC93" s="20" t="str">
        <f>Table2[[#This Row],[CONCAT]]&amp;LOWER(SUBSTITUTE(SUBSTITUTE(SUBSTITUTE(Table2[[#This Row],[KET]]&amp;"ARTO MORO"," ",""),")",""),"(",""))</f>
        <v>stabillokenkohl100borange480pcsartomoro</v>
      </c>
      <c r="AD93" s="20" t="str">
        <f>_xlfn.IFNA(MATCH(Table2[[#This Row],[Column2]],[1]!db[NB BM_C_QTY+F],0),"")</f>
        <v/>
      </c>
      <c r="AE93" s="20" t="s">
        <v>6076</v>
      </c>
      <c r="AF93" s="20">
        <v>48</v>
      </c>
      <c r="AG93" s="20" t="s">
        <v>5118</v>
      </c>
    </row>
    <row r="94" spans="1:33">
      <c r="A94" s="14">
        <f ca="1">IF(Table2[[#This Row],[TT]]&lt;1,"",(COUNT(INDIRECT("a"&amp;ROW(Table2[[#Headers],[//]])&amp;":a"&amp;ROW()-1))+1))</f>
        <v>75</v>
      </c>
      <c r="B94" s="14">
        <v>1</v>
      </c>
      <c r="C94" s="9" t="s">
        <v>6071</v>
      </c>
      <c r="D94" s="16">
        <v>1</v>
      </c>
      <c r="E94" s="16" t="s">
        <v>3409</v>
      </c>
      <c r="F94" s="16">
        <f>_xlfn.IFNA(Table2[[#This Row],[NB BM_C_QTY+F]],"")</f>
        <v>2848</v>
      </c>
      <c r="G94" s="24">
        <f>IF(Table2[[#This Row],[M5B]]="",Table2[[#This Row],[M5B_h]],SUM(Table2[[#This Row],[M5B_h]],Table2[[#This Row],[M5B]]))</f>
        <v>1</v>
      </c>
      <c r="H94" s="19"/>
      <c r="I94" s="83">
        <f>IF(Table2[[#This Row],[M1A]]="",0,Table2[[#This Row],[M1A]]-Table2[[#This Row],[AWAL]]-Table2[[#This Row],[M1MA]]-Table2[[#This Row],[M1KE]])</f>
        <v>0</v>
      </c>
      <c r="J94" s="83">
        <f>SUMIF(Table6[NB BM_C_QTY+F],Table2[[#This Row],[Column2]],Table6[C])</f>
        <v>0</v>
      </c>
      <c r="K94" s="83">
        <f>-1*SUMIF(Table5[CONCAT],Table2[[#This Row],[Column2]],Table5[3])</f>
        <v>0</v>
      </c>
      <c r="L94" s="19"/>
      <c r="M94" s="17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P94" s="25"/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1</v>
      </c>
      <c r="U94" s="20">
        <f>SUM(Table2[[#This Row],[M2B]],Table2[[#This Row],[M2B_h]])</f>
        <v>1</v>
      </c>
      <c r="V94" s="20">
        <f>SUM(Table2[[#This Row],[M3B]],Table2[[#This Row],[M3B_h]])</f>
        <v>1</v>
      </c>
      <c r="W94" s="20">
        <f>SUM(Table2[[#This Row],[M4B]],Table2[[#This Row],[M4B_h]])</f>
        <v>1</v>
      </c>
      <c r="X94" s="20" t="str">
        <f t="shared" si="1"/>
        <v>ARTO MORO</v>
      </c>
      <c r="Y94" s="20">
        <f>IF(Table2[[#This Row],[NB BM_C_QTY+F]]="",#REF!,INDEX([1]!db[QTY X],Table2[[#This Row],[NB BM_C_QTY+F]]))</f>
        <v>6</v>
      </c>
      <c r="Z94" s="20" t="str">
        <f>IF(Table2[[#This Row],[NB BM_C_QTY+F]]="",#REF!,INDEX([1]!db[STN X],Table2[[#This Row],[NB BM_C_QTY+F]]))</f>
        <v>PCS</v>
      </c>
      <c r="AA94" s="20" t="str">
        <f>INDEX([1]!db[SUPPLIER],Table2[[#This Row],[NB BM_C_QTY+F]],0)</f>
        <v>ATALI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staplerjkhd12l24</v>
      </c>
      <c r="AC94" s="20" t="str">
        <f>Table2[[#This Row],[CONCAT]]&amp;LOWER(SUBSTITUTE(SUBSTITUTE(SUBSTITUTE(Table2[[#This Row],[KET]]&amp;"ARTO MORO"," ",""),")",""),"(",""))</f>
        <v>staplerjkhd12l246pcsartomoro</v>
      </c>
      <c r="AD94" s="20">
        <f>_xlfn.IFNA(MATCH(Table2[[#This Row],[Column2]],[1]!db[NB BM_C_QTY+F],0),"")</f>
        <v>2848</v>
      </c>
      <c r="AE94" s="20" t="s">
        <v>6077</v>
      </c>
      <c r="AF94" s="20">
        <v>6</v>
      </c>
      <c r="AG94" s="20" t="s">
        <v>5118</v>
      </c>
    </row>
    <row r="95" spans="1:33">
      <c r="A95" s="14">
        <f ca="1">IF(Table2[[#This Row],[TT]]&lt;1,"",(COUNT(INDIRECT("a"&amp;ROW(Table2[[#Headers],[//]])&amp;":a"&amp;ROW()-1))+1))</f>
        <v>76</v>
      </c>
      <c r="B95" s="14">
        <v>1</v>
      </c>
      <c r="C95" s="9" t="s">
        <v>5007</v>
      </c>
      <c r="D95" s="16">
        <v>2</v>
      </c>
      <c r="E95" s="16" t="s">
        <v>1985</v>
      </c>
      <c r="F95" s="16">
        <f>_xlfn.IFNA(Table2[[#This Row],[NB BM_C_QTY+F]],"")</f>
        <v>720</v>
      </c>
      <c r="G95" s="24">
        <f>IF(Table2[[#This Row],[M5B]]="",Table2[[#This Row],[M5B_h]],SUM(Table2[[#This Row],[M5B_h]],Table2[[#This Row],[M5B]]))</f>
        <v>2</v>
      </c>
      <c r="H95" s="19"/>
      <c r="I95" s="83">
        <f>IF(Table2[[#This Row],[M1A]]="",0,Table2[[#This Row],[M1A]]-Table2[[#This Row],[AWAL]]-Table2[[#This Row],[M1MA]]-Table2[[#This Row],[M1KE]])</f>
        <v>0</v>
      </c>
      <c r="J95" s="83">
        <f>SUMIF(Table6[NB BM_C_QTY+F],Table2[[#This Row],[Column2]],Table6[C])</f>
        <v>0</v>
      </c>
      <c r="K95" s="83">
        <f>-1*SUMIF(Table5[CONCAT],Table2[[#This Row],[Column2]],Table5[3])</f>
        <v>0</v>
      </c>
      <c r="L95" s="19"/>
      <c r="M95" s="17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P95" s="25"/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2</v>
      </c>
      <c r="U95" s="20">
        <f>SUM(Table2[[#This Row],[M2B]],Table2[[#This Row],[M2B_h]])</f>
        <v>2</v>
      </c>
      <c r="V95" s="20">
        <f>SUM(Table2[[#This Row],[M3B]],Table2[[#This Row],[M3B_h]])</f>
        <v>2</v>
      </c>
      <c r="W95" s="20">
        <f>SUM(Table2[[#This Row],[M4B]],Table2[[#This Row],[M4B_h]])</f>
        <v>2</v>
      </c>
      <c r="X95" s="20" t="str">
        <f t="shared" si="1"/>
        <v>ARTO MORO</v>
      </c>
      <c r="Y95" s="20">
        <f>IF(Table2[[#This Row],[NB BM_C_QTY+F]]="",#REF!,INDEX([1]!db[QTY X],Table2[[#This Row],[NB BM_C_QTY+F]]))</f>
        <v>720</v>
      </c>
      <c r="Z95" s="20" t="str">
        <f>IF(Table2[[#This Row],[NB BM_C_QTY+F]]="",#REF!,INDEX([1]!db[STN X],Table2[[#This Row],[NB BM_C_QTY+F]]))</f>
        <v>PCS</v>
      </c>
      <c r="AA95" s="20" t="str">
        <f>INDEX([1]!db[SUPPLIER],Table2[[#This Row],[NB BM_C_QTY+F]],0)</f>
        <v>ATALI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95" s="20" t="str">
        <f>Table2[[#This Row],[CONCAT]]&amp;LOWER(SUBSTITUTE(SUBSTITUTE(SUBSTITUTE(Table2[[#This Row],[KET]]&amp;"ARTO MORO"," ",""),")",""),"(",""))</f>
        <v>tipeexjkct50760lsnartomoro</v>
      </c>
      <c r="AD95" s="20">
        <f>_xlfn.IFNA(MATCH(Table2[[#This Row],[Column2]],[1]!db[NB BM_C_QTY+F],0),"")</f>
        <v>720</v>
      </c>
      <c r="AE95" s="20" t="s">
        <v>6077</v>
      </c>
      <c r="AF95" s="20">
        <v>60</v>
      </c>
      <c r="AG95" s="20" t="s">
        <v>5116</v>
      </c>
    </row>
    <row r="96" spans="1:33">
      <c r="A96" s="14">
        <f ca="1">IF(Table2[[#This Row],[TT]]&lt;1,"",(COUNT(INDIRECT("a"&amp;ROW(Table2[[#Headers],[//]])&amp;":a"&amp;ROW()-1))+1))</f>
        <v>77</v>
      </c>
      <c r="B96" s="14">
        <v>1</v>
      </c>
      <c r="C96" s="9" t="s">
        <v>6154</v>
      </c>
      <c r="D96" s="16">
        <v>2</v>
      </c>
      <c r="E96" s="16" t="s">
        <v>1985</v>
      </c>
      <c r="F96" s="16">
        <f>_xlfn.IFNA(Table2[[#This Row],[NB BM_C_QTY+F]],"")</f>
        <v>721</v>
      </c>
      <c r="G96" s="24">
        <f>IF(Table2[[#This Row],[M5B]]="",Table2[[#This Row],[M5B_h]],SUM(Table2[[#This Row],[M5B_h]],Table2[[#This Row],[M5B]]))</f>
        <v>2</v>
      </c>
      <c r="H96" s="19"/>
      <c r="I96" s="83">
        <f>IF(Table2[[#This Row],[M1A]]="",0,Table2[[#This Row],[M1A]]-Table2[[#This Row],[AWAL]]-Table2[[#This Row],[M1MA]]-Table2[[#This Row],[M1KE]])</f>
        <v>0</v>
      </c>
      <c r="J96" s="83">
        <f>SUMIF(Table6[NB BM_C_QTY+F],Table2[[#This Row],[Column2]],Table6[C])</f>
        <v>0</v>
      </c>
      <c r="K96" s="83">
        <f>-1*SUMIF(Table5[CONCAT],Table2[[#This Row],[Column2]],Table5[3])</f>
        <v>0</v>
      </c>
      <c r="L96" s="19"/>
      <c r="M96" s="17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P96" s="25"/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2</v>
      </c>
      <c r="U96" s="20">
        <f>SUM(Table2[[#This Row],[M2B]],Table2[[#This Row],[M2B_h]])</f>
        <v>2</v>
      </c>
      <c r="V96" s="20">
        <f>SUM(Table2[[#This Row],[M3B]],Table2[[#This Row],[M3B_h]])</f>
        <v>2</v>
      </c>
      <c r="W96" s="20">
        <f>SUM(Table2[[#This Row],[M4B]],Table2[[#This Row],[M4B_h]])</f>
        <v>2</v>
      </c>
      <c r="X96" s="20" t="str">
        <f t="shared" si="1"/>
        <v>ARTO MORO</v>
      </c>
      <c r="Y96" s="20">
        <f>IF(Table2[[#This Row],[NB BM_C_QTY+F]]="",#REF!,INDEX([1]!db[QTY X],Table2[[#This Row],[NB BM_C_QTY+F]]))</f>
        <v>720</v>
      </c>
      <c r="Z96" s="20" t="str">
        <f>IF(Table2[[#This Row],[NB BM_C_QTY+F]]="",#REF!,INDEX([1]!db[STN X],Table2[[#This Row],[NB BM_C_QTY+F]]))</f>
        <v>PCS</v>
      </c>
      <c r="AA96" s="20" t="str">
        <f>INDEX([1]!db[SUPPLIER],Table2[[#This Row],[NB BM_C_QTY+F]],0)</f>
        <v>ATALI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tipeexjkct508</v>
      </c>
      <c r="AC96" s="20" t="str">
        <f>Table2[[#This Row],[CONCAT]]&amp;LOWER(SUBSTITUTE(SUBSTITUTE(SUBSTITUTE(Table2[[#This Row],[KET]]&amp;"ARTO MORO"," ",""),")",""),"(",""))</f>
        <v>tipeexjkct50860lsnartomoro</v>
      </c>
      <c r="AD96" s="20">
        <f>_xlfn.IFNA(MATCH(Table2[[#This Row],[Column2]],[1]!db[NB BM_C_QTY+F],0),"")</f>
        <v>721</v>
      </c>
      <c r="AE96" s="20" t="s">
        <v>6077</v>
      </c>
      <c r="AF96" s="20">
        <v>60</v>
      </c>
      <c r="AG96" s="20" t="s">
        <v>5116</v>
      </c>
    </row>
    <row r="97" spans="1:33">
      <c r="A97" s="14">
        <f ca="1">IF(Table2[[#This Row],[TT]]&lt;1,"",(COUNT(INDIRECT("a"&amp;ROW(Table2[[#Headers],[//]])&amp;":a"&amp;ROW()-1))+1))</f>
        <v>78</v>
      </c>
      <c r="B97" s="14">
        <v>1</v>
      </c>
      <c r="C97" s="9" t="s">
        <v>5008</v>
      </c>
      <c r="D97" s="16">
        <v>1</v>
      </c>
      <c r="E97" s="16" t="s">
        <v>2006</v>
      </c>
      <c r="F97" s="16">
        <f>_xlfn.IFNA(Table2[[#This Row],[NB BM_C_QTY+F]],"")</f>
        <v>724</v>
      </c>
      <c r="G97" s="24">
        <f>IF(Table2[[#This Row],[M5B]]="",Table2[[#This Row],[M5B_h]],SUM(Table2[[#This Row],[M5B_h]],Table2[[#This Row],[M5B]]))</f>
        <v>1</v>
      </c>
      <c r="H97" s="19"/>
      <c r="I97" s="83">
        <f>IF(Table2[[#This Row],[M1A]]="",0,Table2[[#This Row],[M1A]]-Table2[[#This Row],[AWAL]]-Table2[[#This Row],[M1MA]]-Table2[[#This Row],[M1KE]])</f>
        <v>0</v>
      </c>
      <c r="J97" s="83">
        <f>SUMIF(Table6[NB BM_C_QTY+F],Table2[[#This Row],[Column2]],Table6[C])</f>
        <v>0</v>
      </c>
      <c r="K97" s="83">
        <f>-1*SUMIF(Table5[CONCAT],Table2[[#This Row],[Column2]],Table5[3])</f>
        <v>0</v>
      </c>
      <c r="L97" s="19"/>
      <c r="M97" s="17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25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1</v>
      </c>
      <c r="U97" s="20">
        <f>SUM(Table2[[#This Row],[M2B]],Table2[[#This Row],[M2B_h]])</f>
        <v>1</v>
      </c>
      <c r="V97" s="20">
        <f>SUM(Table2[[#This Row],[M3B]],Table2[[#This Row],[M3B_h]])</f>
        <v>1</v>
      </c>
      <c r="W97" s="20">
        <f>SUM(Table2[[#This Row],[M4B]],Table2[[#This Row],[M4B_h]])</f>
        <v>1</v>
      </c>
      <c r="X97" s="20" t="str">
        <f t="shared" si="1"/>
        <v>ARTO MORO</v>
      </c>
      <c r="Y97" s="20">
        <f>IF(Table2[[#This Row],[NB BM_C_QTY+F]]="",#REF!,INDEX([1]!db[QTY X],Table2[[#This Row],[NB BM_C_QTY+F]]))</f>
        <v>360</v>
      </c>
      <c r="Z97" s="20" t="str">
        <f>IF(Table2[[#This Row],[NB BM_C_QTY+F]]="",#REF!,INDEX([1]!db[STN X],Table2[[#This Row],[NB BM_C_QTY+F]]))</f>
        <v>PCS</v>
      </c>
      <c r="AA97" s="20" t="str">
        <f>INDEX([1]!db[SUPPLIER],Table2[[#This Row],[NB BM_C_QTY+F]],0)</f>
        <v>ATALI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97" s="20" t="str">
        <f>Table2[[#This Row],[CONCAT]]&amp;LOWER(SUBSTITUTE(SUBSTITUTE(SUBSTITUTE(Table2[[#This Row],[KET]]&amp;"ARTO MORO"," ",""),")",""),"(",""))</f>
        <v>tipeexjkct52030lsnartomoro</v>
      </c>
      <c r="AD97" s="20">
        <f>_xlfn.IFNA(MATCH(Table2[[#This Row],[Column2]],[1]!db[NB BM_C_QTY+F],0),"")</f>
        <v>724</v>
      </c>
      <c r="AE97" s="20" t="s">
        <v>6077</v>
      </c>
      <c r="AF97" s="20">
        <v>30</v>
      </c>
      <c r="AG97" s="20" t="s">
        <v>5116</v>
      </c>
    </row>
    <row r="98" spans="1:33">
      <c r="A98" s="14">
        <f ca="1">IF(Table2[[#This Row],[TT]]&lt;1,"",(COUNT(INDIRECT("a"&amp;ROW(Table2[[#Headers],[//]])&amp;":a"&amp;ROW()-1))+1))</f>
        <v>79</v>
      </c>
      <c r="B98" s="14">
        <v>1</v>
      </c>
      <c r="C98" s="9" t="s">
        <v>3954</v>
      </c>
      <c r="D98" s="16">
        <v>2</v>
      </c>
      <c r="E98" s="16" t="s">
        <v>2012</v>
      </c>
      <c r="F98" s="16">
        <f>_xlfn.IFNA(Table2[[#This Row],[NB BM_C_QTY+F]],"")</f>
        <v>716</v>
      </c>
      <c r="G98" s="24">
        <f>IF(Table2[[#This Row],[M5B]]="",Table2[[#This Row],[M5B_h]],SUM(Table2[[#This Row],[M5B_h]],Table2[[#This Row],[M5B]]))</f>
        <v>2</v>
      </c>
      <c r="H98" s="19"/>
      <c r="I98" s="83">
        <f>IF(Table2[[#This Row],[M1A]]="",0,Table2[[#This Row],[M1A]]-Table2[[#This Row],[AWAL]]-Table2[[#This Row],[M1MA]]-Table2[[#This Row],[M1KE]])</f>
        <v>0</v>
      </c>
      <c r="J98" s="83">
        <f>SUMIF(Table6[NB BM_C_QTY+F],Table2[[#This Row],[Column2]],Table6[C])</f>
        <v>0</v>
      </c>
      <c r="K98" s="83">
        <f>-1*SUMIF(Table5[CONCAT],Table2[[#This Row],[Column2]],Table5[3])</f>
        <v>0</v>
      </c>
      <c r="L98" s="19"/>
      <c r="M98" s="17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P98" s="25"/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2</v>
      </c>
      <c r="U98" s="20">
        <f>SUM(Table2[[#This Row],[M2B]],Table2[[#This Row],[M2B_h]])</f>
        <v>2</v>
      </c>
      <c r="V98" s="20">
        <f>SUM(Table2[[#This Row],[M3B]],Table2[[#This Row],[M3B_h]])</f>
        <v>2</v>
      </c>
      <c r="W98" s="20">
        <f>SUM(Table2[[#This Row],[M4B]],Table2[[#This Row],[M4B_h]])</f>
        <v>2</v>
      </c>
      <c r="X98" s="20" t="str">
        <f t="shared" si="1"/>
        <v>ARTO MORO</v>
      </c>
      <c r="Y98" s="20">
        <f>IF(Table2[[#This Row],[NB BM_C_QTY+F]]="",#REF!,INDEX([1]!db[QTY X],Table2[[#This Row],[NB BM_C_QTY+F]]))</f>
        <v>576</v>
      </c>
      <c r="Z98" s="20" t="str">
        <f>IF(Table2[[#This Row],[NB BM_C_QTY+F]]="",#REF!,INDEX([1]!db[STN X],Table2[[#This Row],[NB BM_C_QTY+F]]))</f>
        <v>PCS</v>
      </c>
      <c r="AA98" s="20" t="str">
        <f>INDEX([1]!db[SUPPLIER],Table2[[#This Row],[NB BM_C_QTY+F]],0)</f>
        <v>ATALI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98" s="20" t="str">
        <f>Table2[[#This Row],[CONCAT]]&amp;LOWER(SUBSTITUTE(SUBSTITUTE(SUBSTITUTE(Table2[[#This Row],[KET]]&amp;"ARTO MORO"," ",""),")",""),"(",""))</f>
        <v>tipeexjk0148lsnartomoro</v>
      </c>
      <c r="AD98" s="20">
        <f>_xlfn.IFNA(MATCH(Table2[[#This Row],[Column2]],[1]!db[NB BM_C_QTY+F],0),"")</f>
        <v>716</v>
      </c>
      <c r="AE98" s="20" t="s">
        <v>6077</v>
      </c>
      <c r="AF98" s="20">
        <v>48</v>
      </c>
      <c r="AG98" s="20" t="s">
        <v>5116</v>
      </c>
    </row>
    <row r="99" spans="1:33">
      <c r="A99" s="14">
        <f ca="1">IF(Table2[[#This Row],[TT]]&lt;1,"",(COUNT(INDIRECT("a"&amp;ROW(Table2[[#Headers],[//]])&amp;":a"&amp;ROW()-1))+1))</f>
        <v>80</v>
      </c>
      <c r="B99" s="14">
        <v>1</v>
      </c>
      <c r="C99" s="9" t="s">
        <v>4232</v>
      </c>
      <c r="D99" s="16">
        <v>2</v>
      </c>
      <c r="E99" s="16" t="s">
        <v>2012</v>
      </c>
      <c r="F99" s="16">
        <f>_xlfn.IFNA(Table2[[#This Row],[NB BM_C_QTY+F]],"")</f>
        <v>1566</v>
      </c>
      <c r="G99" s="24">
        <f>IF(Table2[[#This Row],[M5B]]="",Table2[[#This Row],[M5B_h]],SUM(Table2[[#This Row],[M5B_h]],Table2[[#This Row],[M5B]]))</f>
        <v>2</v>
      </c>
      <c r="H99" s="19"/>
      <c r="I99" s="83">
        <f>IF(Table2[[#This Row],[M1A]]="",0,Table2[[#This Row],[M1A]]-Table2[[#This Row],[AWAL]]-Table2[[#This Row],[M1MA]]-Table2[[#This Row],[M1KE]])</f>
        <v>0</v>
      </c>
      <c r="J99" s="83">
        <f>SUMIF(Table6[NB BM_C_QTY+F],Table2[[#This Row],[Column2]],Table6[C])</f>
        <v>0</v>
      </c>
      <c r="K99" s="83">
        <f>-1*SUMIF(Table5[CONCAT],Table2[[#This Row],[Column2]],Table5[3])</f>
        <v>0</v>
      </c>
      <c r="L99" s="19"/>
      <c r="M99" s="17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P99" s="25"/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2</v>
      </c>
      <c r="U99" s="20">
        <f>SUM(Table2[[#This Row],[M2B]],Table2[[#This Row],[M2B_h]])</f>
        <v>2</v>
      </c>
      <c r="V99" s="20">
        <f>SUM(Table2[[#This Row],[M3B]],Table2[[#This Row],[M3B_h]])</f>
        <v>2</v>
      </c>
      <c r="W99" s="20">
        <f>SUM(Table2[[#This Row],[M4B]],Table2[[#This Row],[M4B_h]])</f>
        <v>2</v>
      </c>
      <c r="X99" s="20" t="str">
        <f t="shared" si="1"/>
        <v>ARTO MORO</v>
      </c>
      <c r="Y99" s="20">
        <f>IF(Table2[[#This Row],[NB BM_C_QTY+F]]="",#REF!,INDEX([1]!db[QTY X],Table2[[#This Row],[NB BM_C_QTY+F]]))</f>
        <v>576</v>
      </c>
      <c r="Z99" s="20" t="str">
        <f>IF(Table2[[#This Row],[NB BM_C_QTY+F]]="",#REF!,INDEX([1]!db[STN X],Table2[[#This Row],[NB BM_C_QTY+F]]))</f>
        <v>PCS</v>
      </c>
      <c r="AA99" s="20" t="str">
        <f>INDEX([1]!db[SUPPLIER],Table2[[#This Row],[NB BM_C_QTY+F]],0)</f>
        <v>KENKO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99" s="20" t="str">
        <f>Table2[[#This Row],[CONCAT]]&amp;LOWER(SUBSTITUTE(SUBSTITUTE(SUBSTITUTE(Table2[[#This Row],[KET]]&amp;"ARTO MORO"," ",""),")",""),"(",""))</f>
        <v>tipeexkenkoct1505fc48lsnartomoro</v>
      </c>
      <c r="AD99" s="20">
        <f>_xlfn.IFNA(MATCH(Table2[[#This Row],[Column2]],[1]!db[NB BM_C_QTY+F],0),"")</f>
        <v>1566</v>
      </c>
      <c r="AE99" s="20" t="s">
        <v>6076</v>
      </c>
      <c r="AF99" s="20">
        <v>48</v>
      </c>
      <c r="AG99" s="20" t="s">
        <v>5116</v>
      </c>
    </row>
    <row r="100" spans="1:33">
      <c r="A100" s="14">
        <f ca="1">IF(Table2[[#This Row],[TT]]&lt;1,"",(COUNT(INDIRECT("a"&amp;ROW(Table2[[#Headers],[//]])&amp;":a"&amp;ROW()-1))+1))</f>
        <v>81</v>
      </c>
      <c r="B100" s="14">
        <v>1</v>
      </c>
      <c r="C100" s="9" t="s">
        <v>6111</v>
      </c>
      <c r="D100" s="16">
        <v>1</v>
      </c>
      <c r="E100" s="16" t="s">
        <v>2012</v>
      </c>
      <c r="F100" s="16">
        <f>_xlfn.IFNA(Table2[[#This Row],[NB BM_C_QTY+F]],"")</f>
        <v>1580</v>
      </c>
      <c r="G100" s="24">
        <f>IF(Table2[[#This Row],[M5B]]="",Table2[[#This Row],[M5B_h]],SUM(Table2[[#This Row],[M5B_h]],Table2[[#This Row],[M5B]]))</f>
        <v>1</v>
      </c>
      <c r="H100" s="19"/>
      <c r="I100" s="83">
        <f>IF(Table2[[#This Row],[M1A]]="",0,Table2[[#This Row],[M1A]]-Table2[[#This Row],[AWAL]]-Table2[[#This Row],[M1MA]]-Table2[[#This Row],[M1KE]])</f>
        <v>0</v>
      </c>
      <c r="J100" s="83">
        <f>SUMIF(Table6[NB BM_C_QTY+F],Table2[[#This Row],[Column2]],Table6[C])</f>
        <v>0</v>
      </c>
      <c r="K100" s="83">
        <f>-1*SUMIF(Table5[CONCAT],Table2[[#This Row],[Column2]],Table5[3])</f>
        <v>0</v>
      </c>
      <c r="L100" s="19"/>
      <c r="M100" s="79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P100" s="25"/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1</v>
      </c>
      <c r="U100" s="20">
        <f>SUM(Table2[[#This Row],[M2B]],Table2[[#This Row],[M2B_h]])</f>
        <v>1</v>
      </c>
      <c r="V100" s="20">
        <f>SUM(Table2[[#This Row],[M3B]],Table2[[#This Row],[M3B_h]])</f>
        <v>1</v>
      </c>
      <c r="W100" s="20">
        <f>SUM(Table2[[#This Row],[M4B]],Table2[[#This Row],[M4B_h]])</f>
        <v>1</v>
      </c>
      <c r="X100" s="20" t="str">
        <f t="shared" si="1"/>
        <v>ARTO MORO</v>
      </c>
      <c r="Y100" s="20">
        <f>IF(Table2[[#This Row],[NB BM_C_QTY+F]]="",#REF!,INDEX([1]!db[QTY X],Table2[[#This Row],[NB BM_C_QTY+F]]))</f>
        <v>576</v>
      </c>
      <c r="Z100" s="20" t="str">
        <f>IF(Table2[[#This Row],[NB BM_C_QTY+F]]="",#REF!,INDEX([1]!db[STN X],Table2[[#This Row],[NB BM_C_QTY+F]]))</f>
        <v>PCS</v>
      </c>
      <c r="AA100" s="20" t="str">
        <f>INDEX([1]!db[SUPPLIER],Table2[[#This Row],[NB BM_C_QTY+F]],0)</f>
        <v>KENKO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tipeexkenkoct802n</v>
      </c>
      <c r="AC100" s="20" t="str">
        <f>Table2[[#This Row],[CONCAT]]&amp;LOWER(SUBSTITUTE(SUBSTITUTE(SUBSTITUTE(Table2[[#This Row],[KET]]&amp;"ARTO MORO"," ",""),")",""),"(",""))</f>
        <v>tipeexkenkoct802n48lsnartomoro</v>
      </c>
      <c r="AD100" s="20">
        <f>_xlfn.IFNA(MATCH(Table2[[#This Row],[Column2]],[1]!db[NB BM_C_QTY+F],0),"")</f>
        <v>1580</v>
      </c>
      <c r="AE100" s="20" t="s">
        <v>6076</v>
      </c>
      <c r="AF100" s="20">
        <v>48</v>
      </c>
      <c r="AG100" s="20" t="s">
        <v>5116</v>
      </c>
    </row>
    <row r="101" spans="1:33">
      <c r="A101" s="14">
        <f ca="1">IF(Table2[[#This Row],[TT]]&lt;1,"",(COUNT(INDIRECT("a"&amp;ROW(Table2[[#Headers],[//]])&amp;":a"&amp;ROW()-1))+1))</f>
        <v>82</v>
      </c>
      <c r="B101" s="14">
        <v>1</v>
      </c>
      <c r="C101" s="9" t="s">
        <v>4938</v>
      </c>
      <c r="D101" s="16">
        <v>1</v>
      </c>
      <c r="E101" s="16" t="s">
        <v>1990</v>
      </c>
      <c r="F101" s="16">
        <f>_xlfn.IFNA(Table2[[#This Row],[NB BM_C_QTY+F]],"")</f>
        <v>1583</v>
      </c>
      <c r="G101" s="24">
        <f>IF(Table2[[#This Row],[M5B]]="",Table2[[#This Row],[M5B_h]],SUM(Table2[[#This Row],[M5B_h]],Table2[[#This Row],[M5B]]))</f>
        <v>1</v>
      </c>
      <c r="H101" s="19"/>
      <c r="I101" s="83">
        <f>IF(Table2[[#This Row],[M1A]]="",0,Table2[[#This Row],[M1A]]-Table2[[#This Row],[AWAL]]-Table2[[#This Row],[M1MA]]-Table2[[#This Row],[M1KE]])</f>
        <v>0</v>
      </c>
      <c r="J101" s="83">
        <f>SUMIF(Table6[NB BM_C_QTY+F],Table2[[#This Row],[Column2]],Table6[C])</f>
        <v>0</v>
      </c>
      <c r="K101" s="83">
        <f>-1*SUMIF(Table5[CONCAT],Table2[[#This Row],[Column2]],Table5[3])</f>
        <v>0</v>
      </c>
      <c r="L101" s="19"/>
      <c r="M101" s="17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P101" s="25"/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1</v>
      </c>
      <c r="U101" s="20">
        <f>SUM(Table2[[#This Row],[M2B]],Table2[[#This Row],[M2B_h]])</f>
        <v>1</v>
      </c>
      <c r="V101" s="20">
        <f>SUM(Table2[[#This Row],[M3B]],Table2[[#This Row],[M3B_h]])</f>
        <v>1</v>
      </c>
      <c r="W101" s="20">
        <f>SUM(Table2[[#This Row],[M4B]],Table2[[#This Row],[M4B_h]])</f>
        <v>1</v>
      </c>
      <c r="X101" s="20" t="str">
        <f t="shared" si="1"/>
        <v>ARTO MORO</v>
      </c>
      <c r="Y101" s="20">
        <f>IF(Table2[[#This Row],[NB BM_C_QTY+F]]="",#REF!,INDEX([1]!db[QTY X],Table2[[#This Row],[NB BM_C_QTY+F]]))</f>
        <v>432</v>
      </c>
      <c r="Z101" s="20" t="str">
        <f>IF(Table2[[#This Row],[NB BM_C_QTY+F]]="",#REF!,INDEX([1]!db[STN X],Table2[[#This Row],[NB BM_C_QTY+F]]))</f>
        <v>PCS</v>
      </c>
      <c r="AA101" s="20" t="str">
        <f>INDEX([1]!db[SUPPLIER],Table2[[#This Row],[NB BM_C_QTY+F]],0)</f>
        <v>KENKO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101" s="20" t="str">
        <f>Table2[[#This Row],[CONCAT]]&amp;LOWER(SUBSTITUTE(SUBSTITUTE(SUBSTITUTE(Table2[[#This Row],[KET]]&amp;"ARTO MORO"," ",""),")",""),"(",""))</f>
        <v>tipeexkenkoct81936lsnartomoro</v>
      </c>
      <c r="AD101" s="20">
        <f>_xlfn.IFNA(MATCH(Table2[[#This Row],[Column2]],[1]!db[NB BM_C_QTY+F],0),"")</f>
        <v>1583</v>
      </c>
      <c r="AE101" s="20" t="s">
        <v>6076</v>
      </c>
      <c r="AF101" s="20">
        <v>36</v>
      </c>
      <c r="AG101" s="20" t="s">
        <v>5116</v>
      </c>
    </row>
    <row r="102" spans="1:33">
      <c r="A102" s="14">
        <f ca="1">IF(Table2[[#This Row],[TT]]&lt;1,"",(COUNT(INDIRECT("a"&amp;ROW(Table2[[#Headers],[//]])&amp;":a"&amp;ROW()-1))+1))</f>
        <v>83</v>
      </c>
      <c r="B102" s="14">
        <v>1</v>
      </c>
      <c r="C102" s="9" t="s">
        <v>5451</v>
      </c>
      <c r="D102" s="16">
        <v>1</v>
      </c>
      <c r="E102" s="16" t="s">
        <v>2012</v>
      </c>
      <c r="F102" s="16">
        <f>_xlfn.IFNA(Table2[[#This Row],[NB BM_C_QTY+F]],"")</f>
        <v>1588</v>
      </c>
      <c r="G102" s="24">
        <f>IF(Table2[[#This Row],[M5B]]="",Table2[[#This Row],[M5B_h]],SUM(Table2[[#This Row],[M5B_h]],Table2[[#This Row],[M5B]]))</f>
        <v>1</v>
      </c>
      <c r="H102" s="19"/>
      <c r="I102" s="83">
        <f>IF(Table2[[#This Row],[M1A]]="",0,Table2[[#This Row],[M1A]]-Table2[[#This Row],[AWAL]]-Table2[[#This Row],[M1MA]]-Table2[[#This Row],[M1KE]])</f>
        <v>0</v>
      </c>
      <c r="J102" s="83">
        <f>SUMIF(Table6[NB BM_C_QTY+F],Table2[[#This Row],[Column2]],Table6[C])</f>
        <v>0</v>
      </c>
      <c r="K102" s="83">
        <f>-1*SUMIF(Table5[CONCAT],Table2[[#This Row],[Column2]],Table5[3])</f>
        <v>0</v>
      </c>
      <c r="L102" s="19"/>
      <c r="M102" s="79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P102" s="25"/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1</v>
      </c>
      <c r="U102" s="20">
        <f>SUM(Table2[[#This Row],[M2B]],Table2[[#This Row],[M2B_h]])</f>
        <v>1</v>
      </c>
      <c r="V102" s="20">
        <f>SUM(Table2[[#This Row],[M3B]],Table2[[#This Row],[M3B_h]])</f>
        <v>1</v>
      </c>
      <c r="W102" s="20">
        <f>SUM(Table2[[#This Row],[M4B]],Table2[[#This Row],[M4B_h]])</f>
        <v>1</v>
      </c>
      <c r="X102" s="20" t="str">
        <f t="shared" si="1"/>
        <v>ARTO MORO</v>
      </c>
      <c r="Y102" s="20">
        <f>IF(Table2[[#This Row],[NB BM_C_QTY+F]]="",#REF!,INDEX([1]!db[QTY X],Table2[[#This Row],[NB BM_C_QTY+F]]))</f>
        <v>576</v>
      </c>
      <c r="Z102" s="20" t="str">
        <f>IF(Table2[[#This Row],[NB BM_C_QTY+F]]="",#REF!,INDEX([1]!db[STN X],Table2[[#This Row],[NB BM_C_QTY+F]]))</f>
        <v>PCS</v>
      </c>
      <c r="AA102" s="20" t="str">
        <f>INDEX([1]!db[SUPPLIER],Table2[[#This Row],[NB BM_C_QTY+F]],0)</f>
        <v>KENKO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102" s="20" t="str">
        <f>Table2[[#This Row],[CONCAT]]&amp;LOWER(SUBSTITUTE(SUBSTITUTE(SUBSTITUTE(Table2[[#This Row],[KET]]&amp;"ARTO MORO"," ",""),")",""),"(",""))</f>
        <v>tipeexkenkoct902cl48lsnartomoro</v>
      </c>
      <c r="AD102" s="20">
        <f>_xlfn.IFNA(MATCH(Table2[[#This Row],[Column2]],[1]!db[NB BM_C_QTY+F],0),"")</f>
        <v>1588</v>
      </c>
      <c r="AE102" s="20" t="s">
        <v>6076</v>
      </c>
      <c r="AF102" s="20">
        <v>48</v>
      </c>
      <c r="AG102" s="20" t="s">
        <v>5116</v>
      </c>
    </row>
    <row r="103" spans="1:33">
      <c r="A103" s="14">
        <f ca="1">IF(Table2[[#This Row],[TT]]&lt;1,"",(COUNT(INDIRECT("a"&amp;ROW(Table2[[#Headers],[//]])&amp;":a"&amp;ROW()-1))+1))</f>
        <v>84</v>
      </c>
      <c r="B103" s="14">
        <v>1</v>
      </c>
      <c r="C103" s="9" t="s">
        <v>6153</v>
      </c>
      <c r="D103" s="16">
        <v>1</v>
      </c>
      <c r="E103" s="16" t="s">
        <v>2012</v>
      </c>
      <c r="F103" s="16">
        <f>_xlfn.IFNA(Table2[[#This Row],[NB BM_C_QTY+F]],"")</f>
        <v>1587</v>
      </c>
      <c r="G103" s="24">
        <f>IF(Table2[[#This Row],[M5B]]="",Table2[[#This Row],[M5B_h]],SUM(Table2[[#This Row],[M5B_h]],Table2[[#This Row],[M5B]]))</f>
        <v>1</v>
      </c>
      <c r="H103" s="19"/>
      <c r="I103" s="83">
        <f>IF(Table2[[#This Row],[M1A]]="",0,Table2[[#This Row],[M1A]]-Table2[[#This Row],[AWAL]]-Table2[[#This Row],[M1MA]]-Table2[[#This Row],[M1KE]])</f>
        <v>0</v>
      </c>
      <c r="J103" s="83">
        <f>SUMIF(Table6[NB BM_C_QTY+F],Table2[[#This Row],[Column2]],Table6[C])</f>
        <v>0</v>
      </c>
      <c r="K103" s="83">
        <f>-1*SUMIF(Table5[CONCAT],Table2[[#This Row],[Column2]],Table5[3])</f>
        <v>0</v>
      </c>
      <c r="L103" s="19"/>
      <c r="M103" s="79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P103" s="25"/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1</v>
      </c>
      <c r="U103" s="20">
        <f>SUM(Table2[[#This Row],[M2B]],Table2[[#This Row],[M2B_h]])</f>
        <v>1</v>
      </c>
      <c r="V103" s="20">
        <f>SUM(Table2[[#This Row],[M3B]],Table2[[#This Row],[M3B_h]])</f>
        <v>1</v>
      </c>
      <c r="W103" s="20">
        <f>SUM(Table2[[#This Row],[M4B]],Table2[[#This Row],[M4B_h]])</f>
        <v>1</v>
      </c>
      <c r="X103" s="20" t="str">
        <f t="shared" si="1"/>
        <v>ARTO MORO</v>
      </c>
      <c r="Y103" s="20">
        <f>IF(Table2[[#This Row],[NB BM_C_QTY+F]]="",#REF!,INDEX([1]!db[QTY X],Table2[[#This Row],[NB BM_C_QTY+F]]))</f>
        <v>576</v>
      </c>
      <c r="Z103" s="20" t="str">
        <f>IF(Table2[[#This Row],[NB BM_C_QTY+F]]="",#REF!,INDEX([1]!db[STN X],Table2[[#This Row],[NB BM_C_QTY+F]]))</f>
        <v>PCS</v>
      </c>
      <c r="AA103" s="20" t="str">
        <f>INDEX([1]!db[SUPPLIER],Table2[[#This Row],[NB BM_C_QTY+F]],0)</f>
        <v>KENKO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tipeexkenkoct902p</v>
      </c>
      <c r="AC103" s="20" t="str">
        <f>Table2[[#This Row],[CONCAT]]&amp;LOWER(SUBSTITUTE(SUBSTITUTE(SUBSTITUTE(Table2[[#This Row],[KET]]&amp;"ARTO MORO"," ",""),")",""),"(",""))</f>
        <v>tipeexkenkoct902p48lsnartomoro</v>
      </c>
      <c r="AD103" s="20">
        <f>_xlfn.IFNA(MATCH(Table2[[#This Row],[Column2]],[1]!db[NB BM_C_QTY+F],0),"")</f>
        <v>1587</v>
      </c>
      <c r="AE103" s="20"/>
      <c r="AF103" s="20"/>
      <c r="AG103" s="20"/>
    </row>
    <row r="104" spans="1:33">
      <c r="A104" s="14">
        <f ca="1">IF(Table2[[#This Row],[TT]]&lt;1,"",(COUNT(INDIRECT("a"&amp;ROW(Table2[[#Headers],[//]])&amp;":a"&amp;ROW()-1))+1))</f>
        <v>85</v>
      </c>
      <c r="B104" s="14">
        <v>1</v>
      </c>
      <c r="C104" s="9" t="s">
        <v>5452</v>
      </c>
      <c r="D104" s="16">
        <v>2</v>
      </c>
      <c r="E104" s="16" t="s">
        <v>2012</v>
      </c>
      <c r="F104" s="16">
        <f>_xlfn.IFNA(Table2[[#This Row],[NB BM_C_QTY+F]],"")</f>
        <v>1590</v>
      </c>
      <c r="G104" s="24">
        <f>IF(Table2[[#This Row],[M5B]]="",Table2[[#This Row],[M5B_h]],SUM(Table2[[#This Row],[M5B_h]],Table2[[#This Row],[M5B]]))</f>
        <v>2</v>
      </c>
      <c r="H104" s="19"/>
      <c r="I104" s="83">
        <f>IF(Table2[[#This Row],[M1A]]="",0,Table2[[#This Row],[M1A]]-Table2[[#This Row],[AWAL]]-Table2[[#This Row],[M1MA]]-Table2[[#This Row],[M1KE]])</f>
        <v>0</v>
      </c>
      <c r="J104" s="83">
        <f>SUMIF(Table6[NB BM_C_QTY+F],Table2[[#This Row],[Column2]],Table6[C])</f>
        <v>0</v>
      </c>
      <c r="K104" s="83">
        <f>-1*SUMIF(Table5[CONCAT],Table2[[#This Row],[Column2]],Table5[3])</f>
        <v>0</v>
      </c>
      <c r="L104" s="19"/>
      <c r="M104" s="79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P104" s="25"/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2</v>
      </c>
      <c r="U104" s="20">
        <f>SUM(Table2[[#This Row],[M2B]],Table2[[#This Row],[M2B_h]])</f>
        <v>2</v>
      </c>
      <c r="V104" s="20">
        <f>SUM(Table2[[#This Row],[M3B]],Table2[[#This Row],[M3B_h]])</f>
        <v>2</v>
      </c>
      <c r="W104" s="20">
        <f>SUM(Table2[[#This Row],[M4B]],Table2[[#This Row],[M4B_h]])</f>
        <v>2</v>
      </c>
      <c r="X104" s="20" t="str">
        <f t="shared" si="1"/>
        <v>ARTO MORO</v>
      </c>
      <c r="Y104" s="20">
        <f>IF(Table2[[#This Row],[NB BM_C_QTY+F]]="",#REF!,INDEX([1]!db[QTY X],Table2[[#This Row],[NB BM_C_QTY+F]]))</f>
        <v>576</v>
      </c>
      <c r="Z104" s="20" t="str">
        <f>IF(Table2[[#This Row],[NB BM_C_QTY+F]]="",#REF!,INDEX([1]!db[STN X],Table2[[#This Row],[NB BM_C_QTY+F]]))</f>
        <v>PCS</v>
      </c>
      <c r="AA104" s="20" t="str">
        <f>INDEX([1]!db[SUPPLIER],Table2[[#This Row],[NB BM_C_QTY+F]],0)</f>
        <v>KENKO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104" s="20" t="str">
        <f>Table2[[#This Row],[CONCAT]]&amp;LOWER(SUBSTITUTE(SUBSTITUTE(SUBSTITUTE(Table2[[#This Row],[KET]]&amp;"ARTO MORO"," ",""),")",""),"(",""))</f>
        <v>tipeexkenkoct90348lsnartomoro</v>
      </c>
      <c r="AD104" s="20">
        <f>_xlfn.IFNA(MATCH(Table2[[#This Row],[Column2]],[1]!db[NB BM_C_QTY+F],0),"")</f>
        <v>1590</v>
      </c>
      <c r="AE104" s="20" t="s">
        <v>6076</v>
      </c>
      <c r="AF104" s="20">
        <v>48</v>
      </c>
      <c r="AG104" s="20" t="s">
        <v>5116</v>
      </c>
    </row>
    <row r="105" spans="1:33">
      <c r="A105" s="14">
        <f ca="1">IF(Table2[[#This Row],[TT]]&lt;1,"",(COUNT(INDIRECT("a"&amp;ROW(Table2[[#Headers],[//]])&amp;":a"&amp;ROW()-1))+1))</f>
        <v>86</v>
      </c>
      <c r="B105" s="14">
        <v>1</v>
      </c>
      <c r="C105" s="9" t="s">
        <v>4939</v>
      </c>
      <c r="D105" s="16">
        <v>1</v>
      </c>
      <c r="E105" s="16" t="s">
        <v>1990</v>
      </c>
      <c r="F105" s="16">
        <f>_xlfn.IFNA(Table2[[#This Row],[NB BM_C_QTY+F]],"")</f>
        <v>1594</v>
      </c>
      <c r="G105" s="24">
        <f>IF(Table2[[#This Row],[M5B]]="",Table2[[#This Row],[M5B_h]],SUM(Table2[[#This Row],[M5B_h]],Table2[[#This Row],[M5B]]))</f>
        <v>1</v>
      </c>
      <c r="H105" s="19"/>
      <c r="I105" s="83">
        <f>IF(Table2[[#This Row],[M1A]]="",0,Table2[[#This Row],[M1A]]-Table2[[#This Row],[AWAL]]-Table2[[#This Row],[M1MA]]-Table2[[#This Row],[M1KE]])</f>
        <v>0</v>
      </c>
      <c r="J105" s="83">
        <f>SUMIF(Table6[NB BM_C_QTY+F],Table2[[#This Row],[Column2]],Table6[C])</f>
        <v>0</v>
      </c>
      <c r="K105" s="83">
        <f>-1*SUMIF(Table5[CONCAT],Table2[[#This Row],[Column2]],Table5[3])</f>
        <v>0</v>
      </c>
      <c r="L105" s="19"/>
      <c r="M105" s="79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P105" s="25"/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1</v>
      </c>
      <c r="U105" s="20">
        <f>SUM(Table2[[#This Row],[M2B]],Table2[[#This Row],[M2B_h]])</f>
        <v>1</v>
      </c>
      <c r="V105" s="20">
        <f>SUM(Table2[[#This Row],[M3B]],Table2[[#This Row],[M3B_h]])</f>
        <v>1</v>
      </c>
      <c r="W105" s="20">
        <f>SUM(Table2[[#This Row],[M4B]],Table2[[#This Row],[M4B_h]])</f>
        <v>1</v>
      </c>
      <c r="X105" s="20" t="str">
        <f t="shared" si="1"/>
        <v>ARTO MORO</v>
      </c>
      <c r="Y105" s="20">
        <f>IF(Table2[[#This Row],[NB BM_C_QTY+F]]="",#REF!,INDEX([1]!db[QTY X],Table2[[#This Row],[NB BM_C_QTY+F]]))</f>
        <v>432</v>
      </c>
      <c r="Z105" s="20" t="str">
        <f>IF(Table2[[#This Row],[NB BM_C_QTY+F]]="",#REF!,INDEX([1]!db[STN X],Table2[[#This Row],[NB BM_C_QTY+F]]))</f>
        <v>PCS</v>
      </c>
      <c r="AA105" s="20" t="str">
        <f>INDEX([1]!db[SUPPLIER],Table2[[#This Row],[NB BM_C_QTY+F]],0)</f>
        <v>KENKO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105" s="20" t="str">
        <f>Table2[[#This Row],[CONCAT]]&amp;LOWER(SUBSTITUTE(SUBSTITUTE(SUBSTITUTE(Table2[[#This Row],[KET]]&amp;"ARTO MORO"," ",""),")",""),"(",""))</f>
        <v>tipeexkenkoct91936lsnartomoro</v>
      </c>
      <c r="AD105" s="20">
        <f>_xlfn.IFNA(MATCH(Table2[[#This Row],[Column2]],[1]!db[NB BM_C_QTY+F],0),"")</f>
        <v>1594</v>
      </c>
      <c r="AE105" s="20" t="s">
        <v>6076</v>
      </c>
      <c r="AF105" s="20">
        <v>36</v>
      </c>
      <c r="AG105" s="20" t="s">
        <v>5116</v>
      </c>
    </row>
    <row r="106" spans="1:33">
      <c r="A106" s="9" t="str">
        <f ca="1">IF(Table2[[#This Row],[TT]]&lt;1,"",(COUNT(INDIRECT("a"&amp;ROW(Table2[[#Headers],[//]])&amp;":a"&amp;ROW()-1))+1))</f>
        <v/>
      </c>
      <c r="B106" s="9">
        <v>1</v>
      </c>
      <c r="C106" s="9" t="s">
        <v>4879</v>
      </c>
      <c r="D106" s="16">
        <v>0</v>
      </c>
      <c r="E106" s="16" t="s">
        <v>1985</v>
      </c>
      <c r="F106" s="16">
        <f>_xlfn.IFNA(Table2[[#This Row],[NB BM_C_QTY+F]],"")</f>
        <v>2799</v>
      </c>
      <c r="G106" s="24">
        <f>IF(Table2[[#This Row],[M5B]]="",Table2[[#This Row],[M5B_h]],SUM(Table2[[#This Row],[M5B_h]],Table2[[#This Row],[M5B]]))</f>
        <v>0</v>
      </c>
      <c r="H106" s="9"/>
      <c r="I106" s="24">
        <f>IF(Table2[[#This Row],[M1A]]="",0,Table2[[#This Row],[M1A]]-Table2[[#This Row],[AWAL]]-Table2[[#This Row],[M1MA]]-Table2[[#This Row],[M1KE]])</f>
        <v>0</v>
      </c>
      <c r="J106" s="24">
        <f>SUMIF(Table6[NB BM_C_QTY+F],Table2[[#This Row],[Column2]],Table6[C])</f>
        <v>0</v>
      </c>
      <c r="K106" s="83">
        <f>-1*SUMIF(Table5[CONCAT],Table2[[#This Row],[Column2]],Table5[3])</f>
        <v>0</v>
      </c>
      <c r="L106" s="18"/>
      <c r="M106" s="16" t="str">
        <f>IF(Table2[[#This Row],[M2A]]="","",SUM(Table2[[#This Row],[M2A]]-Table2[[#This Row],[M2B_h]]))</f>
        <v/>
      </c>
      <c r="O106" s="16" t="str">
        <f>IF(Table2[[#This Row],[M3A]]="","",SUM(Table2[[#This Row],[M3A]]-Table2[[#This Row],[M3B_h]]))</f>
        <v/>
      </c>
      <c r="P106" s="9"/>
      <c r="Q106" s="16" t="str">
        <f>IF(Table2[[#This Row],[M4A]]="","",SUM(Table2[[#This Row],[M4A]]-Table2[[#This Row],[M4B_h]]))</f>
        <v/>
      </c>
      <c r="S106" s="16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0</v>
      </c>
      <c r="U106" s="20">
        <f>SUM(Table2[[#This Row],[M2B]],Table2[[#This Row],[M2B_h]])</f>
        <v>0</v>
      </c>
      <c r="V106" s="20">
        <f>SUM(Table2[[#This Row],[M3B]],Table2[[#This Row],[M3B_h]])</f>
        <v>0</v>
      </c>
      <c r="W106" s="20">
        <f>SUM(Table2[[#This Row],[M4B]],Table2[[#This Row],[M4B_h]])</f>
        <v>0</v>
      </c>
      <c r="X106" s="20" t="str">
        <f t="shared" si="1"/>
        <v>ARTO MORO</v>
      </c>
      <c r="Y106" s="20">
        <f>IF(Table2[[#This Row],[NB BM_C_QTY+F]]="",#REF!,INDEX([1]!db[QTY X],Table2[[#This Row],[NB BM_C_QTY+F]]))</f>
        <v>720</v>
      </c>
      <c r="Z106" s="20" t="str">
        <f>IF(Table2[[#This Row],[NB BM_C_QTY+F]]="",#REF!,INDEX([1]!db[STN X],Table2[[#This Row],[NB BM_C_QTY+F]]))</f>
        <v>PCS</v>
      </c>
      <c r="AA106" s="20" t="str">
        <f>INDEX([1]!db[SUPPLIER],Table2[[#This Row],[NB BM_C_QTY+F]],0)</f>
        <v>ATALI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106" s="20" t="str">
        <f>Table2[[#This Row],[CONCAT]]&amp;LOWER(SUBSTITUTE(SUBSTITUTE(SUBSTITUTE(Table2[[#This Row],[KET]]&amp;"ARTO MORO"," ",""),")",""),"(",""))</f>
        <v>asahanjkb2360lsnartomoro</v>
      </c>
      <c r="AD106" s="20">
        <f>_xlfn.IFNA(MATCH(Table2[[#This Row],[Column2]],[1]!db[NB BM_C_QTY+F],0),"")</f>
        <v>2799</v>
      </c>
      <c r="AE106" s="20" t="s">
        <v>6077</v>
      </c>
      <c r="AF106" s="20">
        <v>60</v>
      </c>
      <c r="AG106" s="20" t="s">
        <v>5116</v>
      </c>
    </row>
    <row r="107" spans="1:33">
      <c r="A107" s="9" t="str">
        <f ca="1">IF(Table2[[#This Row],[TT]]&lt;1,"",(COUNT(INDIRECT("a"&amp;ROW(Table2[[#Headers],[//]])&amp;":a"&amp;ROW()-1))+1))</f>
        <v/>
      </c>
      <c r="B107" s="9">
        <v>1</v>
      </c>
      <c r="C107" s="9" t="s">
        <v>4965</v>
      </c>
      <c r="D107" s="16">
        <v>0</v>
      </c>
      <c r="E107" s="16" t="s">
        <v>1985</v>
      </c>
      <c r="F107" s="16">
        <f>_xlfn.IFNA(Table2[[#This Row],[NB BM_C_QTY+F]],"")</f>
        <v>2800</v>
      </c>
      <c r="G107" s="24">
        <f>IF(Table2[[#This Row],[M5B]]="",Table2[[#This Row],[M5B_h]],SUM(Table2[[#This Row],[M5B_h]],Table2[[#This Row],[M5B]]))</f>
        <v>0</v>
      </c>
      <c r="H107" s="9"/>
      <c r="I107" s="24">
        <f>IF(Table2[[#This Row],[M1A]]="",0,Table2[[#This Row],[M1A]]-Table2[[#This Row],[AWAL]]-Table2[[#This Row],[M1MA]]-Table2[[#This Row],[M1KE]])</f>
        <v>0</v>
      </c>
      <c r="J107" s="24">
        <f>SUMIF(Table6[NB BM_C_QTY+F],Table2[[#This Row],[Column2]],Table6[C])</f>
        <v>0</v>
      </c>
      <c r="K107" s="83">
        <f>-1*SUMIF(Table5[CONCAT],Table2[[#This Row],[Column2]],Table5[3])</f>
        <v>0</v>
      </c>
      <c r="L107" s="18"/>
      <c r="M107" s="16" t="str">
        <f>IF(Table2[[#This Row],[M2A]]="","",SUM(Table2[[#This Row],[M2A]]-Table2[[#This Row],[M2B_h]]))</f>
        <v/>
      </c>
      <c r="O107" s="16" t="str">
        <f>IF(Table2[[#This Row],[M3A]]="","",SUM(Table2[[#This Row],[M3A]]-Table2[[#This Row],[M3B_h]]))</f>
        <v/>
      </c>
      <c r="P107" s="9"/>
      <c r="Q107" s="16" t="str">
        <f>IF(Table2[[#This Row],[M4A]]="","",SUM(Table2[[#This Row],[M4A]]-Table2[[#This Row],[M4B_h]]))</f>
        <v/>
      </c>
      <c r="S107" s="16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0</v>
      </c>
      <c r="W107" s="20">
        <f>SUM(Table2[[#This Row],[M4B]],Table2[[#This Row],[M4B_h]])</f>
        <v>0</v>
      </c>
      <c r="X107" s="20" t="str">
        <f t="shared" si="1"/>
        <v>ARTO MORO</v>
      </c>
      <c r="Y107" s="20">
        <f>IF(Table2[[#This Row],[NB BM_C_QTY+F]]="",#REF!,INDEX([1]!db[QTY X],Table2[[#This Row],[NB BM_C_QTY+F]]))</f>
        <v>720</v>
      </c>
      <c r="Z107" s="20" t="str">
        <f>IF(Table2[[#This Row],[NB BM_C_QTY+F]]="",#REF!,INDEX([1]!db[STN X],Table2[[#This Row],[NB BM_C_QTY+F]]))</f>
        <v>PCS</v>
      </c>
      <c r="AA107" s="20" t="str">
        <f>INDEX([1]!db[SUPPLIER],Table2[[#This Row],[NB BM_C_QTY+F]],0)</f>
        <v>ATALI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107" s="20" t="str">
        <f>Table2[[#This Row],[CONCAT]]&amp;LOWER(SUBSTITUTE(SUBSTITUTE(SUBSTITUTE(Table2[[#This Row],[KET]]&amp;"ARTO MORO"," ",""),")",""),"(",""))</f>
        <v>asahanjkb2460lsnartomoro</v>
      </c>
      <c r="AD107" s="20">
        <f>_xlfn.IFNA(MATCH(Table2[[#This Row],[Column2]],[1]!db[NB BM_C_QTY+F],0),"")</f>
        <v>2800</v>
      </c>
      <c r="AE107" s="20" t="s">
        <v>6077</v>
      </c>
      <c r="AF107" s="20">
        <v>60</v>
      </c>
      <c r="AG107" s="20" t="s">
        <v>5116</v>
      </c>
    </row>
    <row r="108" spans="1:33">
      <c r="A108" s="9" t="str">
        <f ca="1">IF(Table2[[#This Row],[TT]]&lt;1,"",(COUNT(INDIRECT("a"&amp;ROW(Table2[[#Headers],[//]])&amp;":a"&amp;ROW()-1))+1))</f>
        <v/>
      </c>
      <c r="B108" s="9">
        <v>1</v>
      </c>
      <c r="C108" s="9" t="s">
        <v>4966</v>
      </c>
      <c r="D108" s="16">
        <v>0</v>
      </c>
      <c r="E108" s="16" t="s">
        <v>1985</v>
      </c>
      <c r="F108" s="16">
        <f>_xlfn.IFNA(Table2[[#This Row],[NB BM_C_QTY+F]],"")</f>
        <v>2801</v>
      </c>
      <c r="G108" s="24">
        <f>IF(Table2[[#This Row],[M5B]]="",Table2[[#This Row],[M5B_h]],SUM(Table2[[#This Row],[M5B_h]],Table2[[#This Row],[M5B]]))</f>
        <v>0</v>
      </c>
      <c r="H108" s="9"/>
      <c r="I108" s="24">
        <f>IF(Table2[[#This Row],[M1A]]="",0,Table2[[#This Row],[M1A]]-Table2[[#This Row],[AWAL]]-Table2[[#This Row],[M1MA]]-Table2[[#This Row],[M1KE]])</f>
        <v>0</v>
      </c>
      <c r="J108" s="24">
        <f>SUMIF(Table6[NB BM_C_QTY+F],Table2[[#This Row],[Column2]],Table6[C])</f>
        <v>0</v>
      </c>
      <c r="K108" s="83">
        <f>-1*SUMIF(Table5[CONCAT],Table2[[#This Row],[Column2]],Table5[3])</f>
        <v>0</v>
      </c>
      <c r="L108" s="18"/>
      <c r="M108" s="16" t="str">
        <f>IF(Table2[[#This Row],[M2A]]="","",SUM(Table2[[#This Row],[M2A]]-Table2[[#This Row],[M2B_h]]))</f>
        <v/>
      </c>
      <c r="O108" s="16" t="str">
        <f>IF(Table2[[#This Row],[M3A]]="","",SUM(Table2[[#This Row],[M3A]]-Table2[[#This Row],[M3B_h]]))</f>
        <v/>
      </c>
      <c r="P108" s="9"/>
      <c r="Q108" s="16" t="str">
        <f>IF(Table2[[#This Row],[M4A]]="","",SUM(Table2[[#This Row],[M4A]]-Table2[[#This Row],[M4B_h]]))</f>
        <v/>
      </c>
      <c r="S108" s="16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>
        <f>IF(Table2[[#This Row],[NB BM_C_QTY+F]]="",#REF!,INDEX([1]!db[QTY X],Table2[[#This Row],[NB BM_C_QTY+F]]))</f>
        <v>720</v>
      </c>
      <c r="Z108" s="20" t="str">
        <f>IF(Table2[[#This Row],[NB BM_C_QTY+F]]="",#REF!,INDEX([1]!db[STN X],Table2[[#This Row],[NB BM_C_QTY+F]]))</f>
        <v>PCS</v>
      </c>
      <c r="AA108" s="20" t="str">
        <f>INDEX([1]!db[SUPPLIER],Table2[[#This Row],[NB BM_C_QTY+F]],0)</f>
        <v>ATALI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108" s="20" t="str">
        <f>Table2[[#This Row],[CONCAT]]&amp;LOWER(SUBSTITUTE(SUBSTITUTE(SUBSTITUTE(Table2[[#This Row],[KET]]&amp;"ARTO MORO"," ",""),")",""),"(",""))</f>
        <v>asahanjkb24ptl60lsnartomoro</v>
      </c>
      <c r="AD108" s="20">
        <f>_xlfn.IFNA(MATCH(Table2[[#This Row],[Column2]],[1]!db[NB BM_C_QTY+F],0),"")</f>
        <v>2801</v>
      </c>
      <c r="AE108" s="20" t="s">
        <v>6077</v>
      </c>
      <c r="AF108" s="20">
        <v>60</v>
      </c>
      <c r="AG108" s="20" t="s">
        <v>5116</v>
      </c>
    </row>
    <row r="109" spans="1:33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4062</v>
      </c>
      <c r="D109" s="16">
        <v>0</v>
      </c>
      <c r="E109" s="16" t="s">
        <v>5064</v>
      </c>
      <c r="F109" s="16">
        <f>_xlfn.IFNA(Table2[[#This Row],[NB BM_C_QTY+F]],"")</f>
        <v>2806</v>
      </c>
      <c r="G109" s="24">
        <f>IF(Table2[[#This Row],[M5B]]="",Table2[[#This Row],[M5B_h]],SUM(Table2[[#This Row],[M5B_h]],Table2[[#This Row],[M5B]]))</f>
        <v>0</v>
      </c>
      <c r="H109" s="19"/>
      <c r="I109" s="83">
        <f>IF(Table2[[#This Row],[M1A]]="",0,Table2[[#This Row],[M1A]]-Table2[[#This Row],[AWAL]]-Table2[[#This Row],[M1MA]]-Table2[[#This Row],[M1KE]])</f>
        <v>0</v>
      </c>
      <c r="J109" s="83">
        <f>SUMIF(Table6[NB BM_C_QTY+F],Table2[[#This Row],[Column2]],Table6[C])</f>
        <v>0</v>
      </c>
      <c r="K109" s="83">
        <f>-1*SUMIF(Table5[CONCAT],Table2[[#This Row],[Column2]],Table5[3])</f>
        <v>0</v>
      </c>
      <c r="L109" s="19"/>
      <c r="M109" s="17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P109" s="25"/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 t="shared" si="1"/>
        <v>ARTO MORO</v>
      </c>
      <c r="Y109" s="20">
        <f>IF(Table2[[#This Row],[NB BM_C_QTY+F]]="",#REF!,INDEX([1]!db[QTY X],Table2[[#This Row],[NB BM_C_QTY+F]]))</f>
        <v>4320</v>
      </c>
      <c r="Z109" s="20" t="str">
        <f>IF(Table2[[#This Row],[NB BM_C_QTY+F]]="",#REF!,INDEX([1]!db[STN X],Table2[[#This Row],[NB BM_C_QTY+F]]))</f>
        <v>PCS</v>
      </c>
      <c r="AA109" s="20" t="str">
        <f>INDEX([1]!db[SUPPLIER],Table2[[#This Row],[NB BM_C_QTY+F]],0)</f>
        <v>ATALI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109" s="20" t="str">
        <f>Table2[[#This Row],[CONCAT]]&amp;LOWER(SUBSTITUTE(SUBSTITUTE(SUBSTITUTE(Table2[[#This Row],[KET]]&amp;"ARTO MORO"," ",""),")",""),"(",""))</f>
        <v>asahanjksp362180box24pcsartomoro</v>
      </c>
      <c r="AD109" s="20">
        <f>_xlfn.IFNA(MATCH(Table2[[#This Row],[Column2]],[1]!db[NB BM_C_QTY+F],0),"")</f>
        <v>2806</v>
      </c>
      <c r="AE109" s="20" t="s">
        <v>6077</v>
      </c>
      <c r="AF109" s="20">
        <v>180</v>
      </c>
      <c r="AG109" s="20" t="s">
        <v>5149</v>
      </c>
    </row>
    <row r="110" spans="1:33">
      <c r="A110" s="14" t="str">
        <f ca="1">IF(Table2[[#This Row],[TT]]&lt;1,"",(COUNT(INDIRECT("a"&amp;ROW(Table2[[#Headers],[//]])&amp;":a"&amp;ROW()-1))+1))</f>
        <v/>
      </c>
      <c r="B110" s="14">
        <v>1</v>
      </c>
      <c r="C110" s="9" t="s">
        <v>6001</v>
      </c>
      <c r="D110" s="16">
        <v>0</v>
      </c>
      <c r="E110" s="16" t="s">
        <v>6002</v>
      </c>
      <c r="F110" s="17">
        <f>_xlfn.IFNA(Table2[[#This Row],[NB BM_C_QTY+F]],"")</f>
        <v>1793</v>
      </c>
      <c r="G110" s="24">
        <f>IF(Table2[[#This Row],[M5B]]="",Table2[[#This Row],[M5B_h]],SUM(Table2[[#This Row],[M5B_h]],Table2[[#This Row],[M5B]]))</f>
        <v>0</v>
      </c>
      <c r="H110" s="19"/>
      <c r="I110" s="83">
        <f>IF(Table2[[#This Row],[M1A]]="",0,Table2[[#This Row],[M1A]]-Table2[[#This Row],[AWAL]]-Table2[[#This Row],[M1MA]]-Table2[[#This Row],[M1KE]])</f>
        <v>0</v>
      </c>
      <c r="J110" s="83">
        <f>SUMIF(Table6[NB BM_C_QTY+F],Table2[[#This Row],[Column2]],Table6[C])</f>
        <v>0</v>
      </c>
      <c r="K110" s="83">
        <f>-1*SUMIF(Table5[CONCAT],Table2[[#This Row],[Column2]],Table5[3])</f>
        <v>0</v>
      </c>
      <c r="L110" s="19"/>
      <c r="M110" s="79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4">
        <f>SUM(Table2[[#This Row],[AWAL]],Table2[[#This Row],[M1KE]],Table2[[#This Row],[M1MA]],Table2[[#This Row],[M1B]])</f>
        <v>0</v>
      </c>
      <c r="U110" s="20">
        <f>SUM(Table2[[#This Row],[M2B]],Table2[[#This Row],[M2B_h]])</f>
        <v>0</v>
      </c>
      <c r="V110" s="20">
        <f>SUM(Table2[[#This Row],[M3B]],Table2[[#This Row],[M3B_h]])</f>
        <v>0</v>
      </c>
      <c r="W110" s="20">
        <f>SUM(Table2[[#This Row],[M4B]],Table2[[#This Row],[M4B_h]])</f>
        <v>0</v>
      </c>
      <c r="X110" s="20" t="str">
        <f t="shared" si="1"/>
        <v>ARTO MORO</v>
      </c>
      <c r="Y110" s="20">
        <f>IF(Table2[[#This Row],[NB BM_C_QTY+F]]="",#REF!,INDEX([1]!db[QTY X],Table2[[#This Row],[NB BM_C_QTY+F]]))</f>
        <v>36</v>
      </c>
      <c r="Z110" s="20" t="str">
        <f>IF(Table2[[#This Row],[NB BM_C_QTY+F]]="",#REF!,INDEX([1]!db[STN X],Table2[[#This Row],[NB BM_C_QTY+F]]))</f>
        <v>PCS</v>
      </c>
      <c r="AA110" s="20" t="str">
        <f>INDEX([1]!db[SUPPLIER],Table2[[#This Row],[NB BM_C_QTY+F]],0)</f>
        <v>KENKO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asahanmejakenkoa5</v>
      </c>
      <c r="AC110" s="20" t="str">
        <f>Table2[[#This Row],[CONCAT]]&amp;LOWER(SUBSTITUTE(SUBSTITUTE(SUBSTITUTE(Table2[[#This Row],[KET]]&amp;"ARTO MORO"," ",""),")",""),"(",""))</f>
        <v>asahanmejakenkoa536pcsartomoro</v>
      </c>
      <c r="AD110" s="20">
        <f>_xlfn.IFNA(MATCH(Table2[[#This Row],[Column2]],[1]!db[NB BM_C_QTY+F],0),"")</f>
        <v>1793</v>
      </c>
      <c r="AE110" s="20" t="s">
        <v>6076</v>
      </c>
      <c r="AF110" s="20">
        <v>36</v>
      </c>
      <c r="AG110" s="20" t="s">
        <v>5118</v>
      </c>
    </row>
    <row r="111" spans="1:33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4871</v>
      </c>
      <c r="D111" s="16">
        <v>0</v>
      </c>
      <c r="E111" s="16" t="s">
        <v>4878</v>
      </c>
      <c r="F111" s="16">
        <f>_xlfn.IFNA(Table2[[#This Row],[NB BM_C_QTY+F]],"")</f>
        <v>289</v>
      </c>
      <c r="G111" s="24">
        <f>IF(Table2[[#This Row],[M5B]]="",Table2[[#This Row],[M5B_h]],SUM(Table2[[#This Row],[M5B_h]],Table2[[#This Row],[M5B]]))</f>
        <v>0</v>
      </c>
      <c r="H111" s="19"/>
      <c r="I111" s="83">
        <f>IF(Table2[[#This Row],[M1A]]="",0,Table2[[#This Row],[M1A]]-Table2[[#This Row],[AWAL]]-Table2[[#This Row],[M1MA]]-Table2[[#This Row],[M1KE]])</f>
        <v>0</v>
      </c>
      <c r="J111" s="83">
        <f>SUMIF(Table6[NB BM_C_QTY+F],Table2[[#This Row],[Column2]],Table6[C])</f>
        <v>0</v>
      </c>
      <c r="K111" s="83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P111" s="9"/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>
        <f>IF(Table2[[#This Row],[NB BM_C_QTY+F]]="",#REF!,INDEX([1]!db[QTY X],Table2[[#This Row],[NB BM_C_QTY+F]]))</f>
        <v>8640</v>
      </c>
      <c r="Z111" s="20" t="str">
        <f>IF(Table2[[#This Row],[NB BM_C_QTY+F]]="",#REF!,INDEX([1]!db[STN X],Table2[[#This Row],[NB BM_C_QTY+F]]))</f>
        <v>PCS</v>
      </c>
      <c r="AA111" s="20" t="str">
        <f>INDEX([1]!db[SUPPLIER],Table2[[#This Row],[NB BM_C_QTY+F]],0)</f>
        <v>ATALI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11" s="20" t="str">
        <f>Table2[[#This Row],[CONCAT]]&amp;LOWER(SUBSTITUTE(SUBSTITUTE(SUBSTITUTE(Table2[[#This Row],[KET]]&amp;"ARTO MORO"," ",""),")",""),"(",""))</f>
        <v>binderclipjk10560grsartomoro</v>
      </c>
      <c r="AD111" s="20">
        <f>_xlfn.IFNA(MATCH(Table2[[#This Row],[Column2]],[1]!db[NB BM_C_QTY+F],0),"")</f>
        <v>289</v>
      </c>
      <c r="AE111" s="20" t="s">
        <v>6077</v>
      </c>
      <c r="AF111" s="20">
        <v>60</v>
      </c>
      <c r="AG111" s="20" t="s">
        <v>5153</v>
      </c>
    </row>
    <row r="112" spans="1:33">
      <c r="A112" s="9" t="str">
        <f ca="1">IF(Table2[[#This Row],[TT]]&lt;1,"",(COUNT(INDIRECT("a"&amp;ROW(Table2[[#Headers],[//]])&amp;":a"&amp;ROW()-1))+1))</f>
        <v/>
      </c>
      <c r="B112" s="9">
        <v>1</v>
      </c>
      <c r="C112" s="9" t="s">
        <v>4872</v>
      </c>
      <c r="D112" s="16">
        <v>0</v>
      </c>
      <c r="E112" s="16" t="s">
        <v>2072</v>
      </c>
      <c r="F112" s="16">
        <f>_xlfn.IFNA(Table2[[#This Row],[NB BM_C_QTY+F]],"")</f>
        <v>292</v>
      </c>
      <c r="G112" s="24">
        <f>IF(Table2[[#This Row],[M5B]]="",Table2[[#This Row],[M5B_h]],SUM(Table2[[#This Row],[M5B_h]],Table2[[#This Row],[M5B]]))</f>
        <v>0</v>
      </c>
      <c r="H112" s="18"/>
      <c r="I112" s="83">
        <f>IF(Table2[[#This Row],[M1A]]="",0,Table2[[#This Row],[M1A]]-Table2[[#This Row],[AWAL]]-Table2[[#This Row],[M1MA]]-Table2[[#This Row],[M1KE]])</f>
        <v>0</v>
      </c>
      <c r="J112" s="83">
        <f>SUMIF(Table6[NB BM_C_QTY+F],Table2[[#This Row],[Column2]],Table6[C])</f>
        <v>0</v>
      </c>
      <c r="K112" s="83">
        <f>-1*SUMIF(Table5[CONCAT],Table2[[#This Row],[Column2]],Table5[3])</f>
        <v>0</v>
      </c>
      <c r="L112" s="18"/>
      <c r="M112" s="16" t="str">
        <f>IF(Table2[[#This Row],[M2A]]="","",SUM(Table2[[#This Row],[M2A]]-Table2[[#This Row],[M2B_h]]))</f>
        <v/>
      </c>
      <c r="O112" s="16" t="str">
        <f>IF(Table2[[#This Row],[M3A]]="","",SUM(Table2[[#This Row],[M3A]]-Table2[[#This Row],[M3B_h]]))</f>
        <v/>
      </c>
      <c r="P112" s="9"/>
      <c r="Q112" s="16" t="str">
        <f>IF(Table2[[#This Row],[M4A]]="","",SUM(Table2[[#This Row],[M4A]]-Table2[[#This Row],[M4B_h]]))</f>
        <v/>
      </c>
      <c r="S112" s="16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>
        <f>IF(Table2[[#This Row],[NB BM_C_QTY+F]]="",#REF!,INDEX([1]!db[QTY X],Table2[[#This Row],[NB BM_C_QTY+F]]))</f>
        <v>7200</v>
      </c>
      <c r="Z112" s="20" t="str">
        <f>IF(Table2[[#This Row],[NB BM_C_QTY+F]]="",#REF!,INDEX([1]!db[STN X],Table2[[#This Row],[NB BM_C_QTY+F]]))</f>
        <v>PCS</v>
      </c>
      <c r="AA112" s="20" t="str">
        <f>INDEX([1]!db[SUPPLIER],Table2[[#This Row],[NB BM_C_QTY+F]],0)</f>
        <v>ATALI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12" s="20" t="str">
        <f>Table2[[#This Row],[CONCAT]]&amp;LOWER(SUBSTITUTE(SUBSTITUTE(SUBSTITUTE(Table2[[#This Row],[KET]]&amp;"ARTO MORO"," ",""),")",""),"(",""))</f>
        <v>binderclipjk10750grsartomoro</v>
      </c>
      <c r="AD112" s="20">
        <f>_xlfn.IFNA(MATCH(Table2[[#This Row],[Column2]],[1]!db[NB BM_C_QTY+F],0),"")</f>
        <v>292</v>
      </c>
      <c r="AE112" s="20" t="s">
        <v>6077</v>
      </c>
      <c r="AF112" s="20">
        <v>50</v>
      </c>
      <c r="AG112" s="20" t="s">
        <v>5153</v>
      </c>
    </row>
    <row r="113" spans="1:33">
      <c r="A113" s="9" t="str">
        <f ca="1">IF(Table2[[#This Row],[TT]]&lt;1,"",(COUNT(INDIRECT("a"&amp;ROW(Table2[[#Headers],[//]])&amp;":a"&amp;ROW()-1))+1))</f>
        <v/>
      </c>
      <c r="B113" s="9">
        <v>1</v>
      </c>
      <c r="C113" s="9" t="s">
        <v>5192</v>
      </c>
      <c r="D113" s="16">
        <v>0</v>
      </c>
      <c r="E113" s="16" t="s">
        <v>5160</v>
      </c>
      <c r="F113" s="16">
        <f>_xlfn.IFNA(Table2[[#This Row],[NB BM_C_QTY+F]],"")</f>
        <v>291</v>
      </c>
      <c r="G113" s="24">
        <f>IF(Table2[[#This Row],[M5B]]="",Table2[[#This Row],[M5B_h]],SUM(Table2[[#This Row],[M5B_h]],Table2[[#This Row],[M5B]]))</f>
        <v>0</v>
      </c>
      <c r="H113" s="18"/>
      <c r="I113" s="83">
        <f>IF(Table2[[#This Row],[M1A]]="",0,Table2[[#This Row],[M1A]]-Table2[[#This Row],[AWAL]]-Table2[[#This Row],[M1MA]]-Table2[[#This Row],[M1KE]])</f>
        <v>0</v>
      </c>
      <c r="J113" s="83">
        <f>SUMIF(Table6[NB BM_C_QTY+F],Table2[[#This Row],[Column2]],Table6[C])</f>
        <v>0</v>
      </c>
      <c r="K113" s="83">
        <f>-1*SUMIF(Table5[CONCAT],Table2[[#This Row],[Column2]],Table5[3])</f>
        <v>0</v>
      </c>
      <c r="L113" s="18"/>
      <c r="M113" s="16" t="str">
        <f>IF(Table2[[#This Row],[M2A]]="","",SUM(Table2[[#This Row],[M2A]]-Table2[[#This Row],[M2B_h]]))</f>
        <v/>
      </c>
      <c r="O113" s="16" t="str">
        <f>IF(Table2[[#This Row],[M3A]]="","",SUM(Table2[[#This Row],[M3A]]-Table2[[#This Row],[M3B_h]]))</f>
        <v/>
      </c>
      <c r="P113" s="9"/>
      <c r="Q113" s="16" t="str">
        <f>IF(Table2[[#This Row],[M4A]]="","",SUM(Table2[[#This Row],[M4A]]-Table2[[#This Row],[M4B_h]]))</f>
        <v/>
      </c>
      <c r="S113" s="16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 t="shared" si="1"/>
        <v>ARTO MORO</v>
      </c>
      <c r="Y113" s="20">
        <f>IF(Table2[[#This Row],[NB BM_C_QTY+F]]="",#REF!,INDEX([1]!db[QTY X],Table2[[#This Row],[NB BM_C_QTY+F]]))</f>
        <v>3840</v>
      </c>
      <c r="Z113" s="20" t="str">
        <f>IF(Table2[[#This Row],[NB BM_C_QTY+F]]="",#REF!,INDEX([1]!db[STN X],Table2[[#This Row],[NB BM_C_QTY+F]]))</f>
        <v>PCS</v>
      </c>
      <c r="AA113" s="20" t="str">
        <f>INDEX([1]!db[SUPPLIER],Table2[[#This Row],[NB BM_C_QTY+F]],0)</f>
        <v>ATALI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13" s="20" t="str">
        <f>Table2[[#This Row],[CONCAT]]&amp;LOWER(SUBSTITUTE(SUBSTITUTE(SUBSTITUTE(Table2[[#This Row],[KET]]&amp;"ARTO MORO"," ",""),")",""),"(",""))</f>
        <v>binderclipjk107cd96drm40pcsartomoro</v>
      </c>
      <c r="AD113" s="20">
        <f>_xlfn.IFNA(MATCH(Table2[[#This Row],[Column2]],[1]!db[NB BM_C_QTY+F],0),"")</f>
        <v>291</v>
      </c>
      <c r="AE113" s="20" t="s">
        <v>6077</v>
      </c>
      <c r="AF113" s="20">
        <v>96</v>
      </c>
      <c r="AG113" s="20" t="s">
        <v>6088</v>
      </c>
    </row>
    <row r="114" spans="1:33">
      <c r="A114" s="14" t="str">
        <f ca="1">IF(Table2[[#This Row],[TT]]&lt;1,"",(COUNT(INDIRECT("a"&amp;ROW(Table2[[#Headers],[//]])&amp;":a"&amp;ROW()-1))+1))</f>
        <v/>
      </c>
      <c r="B114" s="14">
        <v>1</v>
      </c>
      <c r="C114" s="11" t="s">
        <v>4873</v>
      </c>
      <c r="D114" s="16">
        <v>0</v>
      </c>
      <c r="E114" s="16" t="s">
        <v>1986</v>
      </c>
      <c r="F114" s="16">
        <f>_xlfn.IFNA(Table2[[#This Row],[NB BM_C_QTY+F]],"")</f>
        <v>295</v>
      </c>
      <c r="G114" s="24">
        <f>IF(Table2[[#This Row],[M5B]]="",Table2[[#This Row],[M5B_h]],SUM(Table2[[#This Row],[M5B_h]],Table2[[#This Row],[M5B]]))</f>
        <v>0</v>
      </c>
      <c r="H114" s="19"/>
      <c r="I114" s="83">
        <f>IF(Table2[[#This Row],[M1A]]="",0,Table2[[#This Row],[M1A]]-Table2[[#This Row],[AWAL]]-Table2[[#This Row],[M1MA]]-Table2[[#This Row],[M1KE]])</f>
        <v>0</v>
      </c>
      <c r="J114" s="83">
        <f>SUMIF(Table6[NB BM_C_QTY+F],Table2[[#This Row],[Column2]],Table6[C])</f>
        <v>0</v>
      </c>
      <c r="K114" s="83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 t="shared" si="1"/>
        <v>ARTO MORO</v>
      </c>
      <c r="Y114" s="20">
        <f>IF(Table2[[#This Row],[NB BM_C_QTY+F]]="",#REF!,INDEX([1]!db[QTY X],Table2[[#This Row],[NB BM_C_QTY+F]]))</f>
        <v>4320</v>
      </c>
      <c r="Z114" s="20" t="str">
        <f>IF(Table2[[#This Row],[NB BM_C_QTY+F]]="",#REF!,INDEX([1]!db[STN X],Table2[[#This Row],[NB BM_C_QTY+F]]))</f>
        <v>PCS</v>
      </c>
      <c r="AA114" s="20" t="str">
        <f>INDEX([1]!db[SUPPLIER],Table2[[#This Row],[NB BM_C_QTY+F]],0)</f>
        <v>ATALI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14" s="20" t="str">
        <f>Table2[[#This Row],[CONCAT]]&amp;LOWER(SUBSTITUTE(SUBSTITUTE(SUBSTITUTE(Table2[[#This Row],[KET]]&amp;"ARTO MORO"," ",""),")",""),"(",""))</f>
        <v>binderclipjk11130grsartomoro</v>
      </c>
      <c r="AD114" s="20">
        <f>_xlfn.IFNA(MATCH(Table2[[#This Row],[Column2]],[1]!db[NB BM_C_QTY+F],0),"")</f>
        <v>295</v>
      </c>
      <c r="AE114" s="20" t="s">
        <v>6077</v>
      </c>
      <c r="AF114" s="20">
        <v>30</v>
      </c>
      <c r="AG114" s="20" t="s">
        <v>5153</v>
      </c>
    </row>
    <row r="115" spans="1:33">
      <c r="A115" s="14" t="str">
        <f ca="1">IF(Table2[[#This Row],[TT]]&lt;1,"",(COUNT(INDIRECT("a"&amp;ROW(Table2[[#Headers],[//]])&amp;":a"&amp;ROW()-1))+1))</f>
        <v/>
      </c>
      <c r="B115" s="14">
        <v>1</v>
      </c>
      <c r="C115" s="11" t="s">
        <v>4874</v>
      </c>
      <c r="D115" s="16">
        <v>0</v>
      </c>
      <c r="E115" s="16" t="s">
        <v>2073</v>
      </c>
      <c r="F115" s="16">
        <f>_xlfn.IFNA(Table2[[#This Row],[NB BM_C_QTY+F]],"")</f>
        <v>296</v>
      </c>
      <c r="G115" s="24">
        <f>IF(Table2[[#This Row],[M5B]]="",Table2[[#This Row],[M5B_h]],SUM(Table2[[#This Row],[M5B_h]],Table2[[#This Row],[M5B]]))</f>
        <v>0</v>
      </c>
      <c r="H115" s="19"/>
      <c r="I115" s="83">
        <f>IF(Table2[[#This Row],[M1A]]="",0,Table2[[#This Row],[M1A]]-Table2[[#This Row],[AWAL]]-Table2[[#This Row],[M1MA]]-Table2[[#This Row],[M1KE]])</f>
        <v>0</v>
      </c>
      <c r="J115" s="83">
        <f>SUMIF(Table6[NB BM_C_QTY+F],Table2[[#This Row],[Column2]],Table6[C])</f>
        <v>0</v>
      </c>
      <c r="K115" s="83">
        <f>-1*SUMIF(Table5[CONCAT],Table2[[#This Row],[Column2]],Table5[3])</f>
        <v>0</v>
      </c>
      <c r="L115" s="18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0</v>
      </c>
      <c r="U115" s="20">
        <f>SUM(Table2[[#This Row],[M2B]],Table2[[#This Row],[M2B_h]])</f>
        <v>0</v>
      </c>
      <c r="V115" s="20">
        <f>SUM(Table2[[#This Row],[M3B]],Table2[[#This Row],[M3B_h]])</f>
        <v>0</v>
      </c>
      <c r="W115" s="20">
        <f>SUM(Table2[[#This Row],[M4B]],Table2[[#This Row],[M4B_h]])</f>
        <v>0</v>
      </c>
      <c r="X115" s="20" t="str">
        <f t="shared" si="1"/>
        <v>ARTO MORO</v>
      </c>
      <c r="Y115" s="20">
        <f>IF(Table2[[#This Row],[NB BM_C_QTY+F]]="",#REF!,INDEX([1]!db[QTY X],Table2[[#This Row],[NB BM_C_QTY+F]]))</f>
        <v>2880</v>
      </c>
      <c r="Z115" s="20" t="str">
        <f>IF(Table2[[#This Row],[NB BM_C_QTY+F]]="",#REF!,INDEX([1]!db[STN X],Table2[[#This Row],[NB BM_C_QTY+F]]))</f>
        <v>PCS</v>
      </c>
      <c r="AA115" s="20" t="str">
        <f>INDEX([1]!db[SUPPLIER],Table2[[#This Row],[NB BM_C_QTY+F]],0)</f>
        <v>ATALI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15" s="20" t="str">
        <f>Table2[[#This Row],[CONCAT]]&amp;LOWER(SUBSTITUTE(SUBSTITUTE(SUBSTITUTE(Table2[[#This Row],[KET]]&amp;"ARTO MORO"," ",""),")",""),"(",""))</f>
        <v>binderclipjk15520grsartomoro</v>
      </c>
      <c r="AD115" s="20">
        <f>_xlfn.IFNA(MATCH(Table2[[#This Row],[Column2]],[1]!db[NB BM_C_QTY+F],0),"")</f>
        <v>296</v>
      </c>
      <c r="AE115" s="20" t="s">
        <v>6077</v>
      </c>
      <c r="AF115" s="20">
        <v>20</v>
      </c>
      <c r="AG115" s="20" t="s">
        <v>5153</v>
      </c>
    </row>
    <row r="116" spans="1:33">
      <c r="A116" s="9" t="str">
        <f ca="1">IF(Table2[[#This Row],[TT]]&lt;1,"",(COUNT(INDIRECT("a"&amp;ROW(Table2[[#Headers],[//]])&amp;":a"&amp;ROW()-1))+1))</f>
        <v/>
      </c>
      <c r="B116" s="9">
        <v>1</v>
      </c>
      <c r="C116" s="11" t="s">
        <v>4876</v>
      </c>
      <c r="D116" s="16">
        <v>0</v>
      </c>
      <c r="E116" s="16" t="s">
        <v>2071</v>
      </c>
      <c r="F116" s="16">
        <f>_xlfn.IFNA(Table2[[#This Row],[NB BM_C_QTY+F]],"")</f>
        <v>300</v>
      </c>
      <c r="G116" s="24">
        <f>IF(Table2[[#This Row],[M5B]]="",Table2[[#This Row],[M5B_h]],SUM(Table2[[#This Row],[M5B_h]],Table2[[#This Row],[M5B]]))</f>
        <v>0</v>
      </c>
      <c r="H116" s="18"/>
      <c r="I116" s="83">
        <f>IF(Table2[[#This Row],[M1A]]="",0,Table2[[#This Row],[M1A]]-Table2[[#This Row],[AWAL]]-Table2[[#This Row],[M1MA]]-Table2[[#This Row],[M1KE]])</f>
        <v>0</v>
      </c>
      <c r="J116" s="83">
        <f>SUMIF(Table6[NB BM_C_QTY+F],Table2[[#This Row],[Column2]],Table6[C])</f>
        <v>0</v>
      </c>
      <c r="K116" s="83">
        <f>-1*SUMIF(Table5[CONCAT],Table2[[#This Row],[Column2]],Table5[3])</f>
        <v>0</v>
      </c>
      <c r="L116" s="18"/>
      <c r="M116" s="16" t="str">
        <f>IF(Table2[[#This Row],[M2A]]="","",SUM(Table2[[#This Row],[M2A]]-Table2[[#This Row],[M2B_h]]))</f>
        <v/>
      </c>
      <c r="O116" s="16" t="str">
        <f>IF(Table2[[#This Row],[M3A]]="","",SUM(Table2[[#This Row],[M3A]]-Table2[[#This Row],[M3B_h]]))</f>
        <v/>
      </c>
      <c r="P116" s="9"/>
      <c r="Q116" s="16" t="str">
        <f>IF(Table2[[#This Row],[M4A]]="","",SUM(Table2[[#This Row],[M4A]]-Table2[[#This Row],[M4B_h]]))</f>
        <v/>
      </c>
      <c r="S116" s="16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>
        <f>IF(Table2[[#This Row],[NB BM_C_QTY+F]]="",#REF!,INDEX([1]!db[QTY X],Table2[[#This Row],[NB BM_C_QTY+F]]))</f>
        <v>720</v>
      </c>
      <c r="Z116" s="20" t="str">
        <f>IF(Table2[[#This Row],[NB BM_C_QTY+F]]="",#REF!,INDEX([1]!db[STN X],Table2[[#This Row],[NB BM_C_QTY+F]]))</f>
        <v>PCS</v>
      </c>
      <c r="AA116" s="20" t="str">
        <f>INDEX([1]!db[SUPPLIER],Table2[[#This Row],[NB BM_C_QTY+F]],0)</f>
        <v>ATALI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16" s="20" t="str">
        <f>Table2[[#This Row],[CONCAT]]&amp;LOWER(SUBSTITUTE(SUBSTITUTE(SUBSTITUTE(Table2[[#This Row],[KET]]&amp;"ARTO MORO"," ",""),")",""),"(",""))</f>
        <v>binderclipjk2605grsartomoro</v>
      </c>
      <c r="AD116" s="20">
        <f>_xlfn.IFNA(MATCH(Table2[[#This Row],[Column2]],[1]!db[NB BM_C_QTY+F],0),"")</f>
        <v>300</v>
      </c>
      <c r="AE116" s="20" t="s">
        <v>6077</v>
      </c>
      <c r="AF116" s="20">
        <v>5</v>
      </c>
      <c r="AG116" s="20" t="s">
        <v>5153</v>
      </c>
    </row>
    <row r="117" spans="1:33">
      <c r="A117" s="14" t="str">
        <f ca="1">IF(Table2[[#This Row],[TT]]&lt;1,"",(COUNT(INDIRECT("a"&amp;ROW(Table2[[#Headers],[//]])&amp;":a"&amp;ROW()-1))+1))</f>
        <v/>
      </c>
      <c r="B117" s="14">
        <v>1</v>
      </c>
      <c r="C117" s="11" t="s">
        <v>4877</v>
      </c>
      <c r="D117" s="16">
        <v>0</v>
      </c>
      <c r="E117" s="16" t="s">
        <v>3545</v>
      </c>
      <c r="F117" s="16">
        <f>_xlfn.IFNA(Table2[[#This Row],[NB BM_C_QTY+F]],"")</f>
        <v>302</v>
      </c>
      <c r="G117" s="24">
        <f>IF(Table2[[#This Row],[M5B]]="",Table2[[#This Row],[M5B_h]],SUM(Table2[[#This Row],[M5B_h]],Table2[[#This Row],[M5B]]))</f>
        <v>0</v>
      </c>
      <c r="H117" s="19"/>
      <c r="I117" s="83">
        <f>IF(Table2[[#This Row],[M1A]]="",0,Table2[[#This Row],[M1A]]-Table2[[#This Row],[AWAL]]-Table2[[#This Row],[M1MA]]-Table2[[#This Row],[M1KE]])</f>
        <v>0</v>
      </c>
      <c r="J117" s="83">
        <f>SUMIF(Table6[NB BM_C_QTY+F],Table2[[#This Row],[Column2]],Table6[C])</f>
        <v>0</v>
      </c>
      <c r="K117" s="83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>
        <f>IF(Table2[[#This Row],[NB BM_C_QTY+F]]="",#REF!,INDEX([1]!db[QTY X],Table2[[#This Row],[NB BM_C_QTY+F]]))</f>
        <v>288</v>
      </c>
      <c r="Z117" s="20" t="str">
        <f>IF(Table2[[#This Row],[NB BM_C_QTY+F]]="",#REF!,INDEX([1]!db[STN X],Table2[[#This Row],[NB BM_C_QTY+F]]))</f>
        <v>PCS</v>
      </c>
      <c r="AA117" s="20" t="str">
        <f>INDEX([1]!db[SUPPLIER],Table2[[#This Row],[NB BM_C_QTY+F]],0)</f>
        <v>ATALI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17" s="20" t="str">
        <f>Table2[[#This Row],[CONCAT]]&amp;LOWER(SUBSTITUTE(SUBSTITUTE(SUBSTITUTE(Table2[[#This Row],[KET]]&amp;"ARTO MORO"," ",""),")",""),"(",""))</f>
        <v>binderclipjk3002grsartomoro</v>
      </c>
      <c r="AD117" s="20">
        <f>_xlfn.IFNA(MATCH(Table2[[#This Row],[Column2]],[1]!db[NB BM_C_QTY+F],0),"")</f>
        <v>302</v>
      </c>
      <c r="AE117" s="20" t="s">
        <v>6077</v>
      </c>
      <c r="AF117" s="20">
        <v>2</v>
      </c>
      <c r="AG117" s="20" t="s">
        <v>5153</v>
      </c>
    </row>
    <row r="118" spans="1:33">
      <c r="A118" s="14" t="str">
        <f ca="1">IF(Table2[[#This Row],[TT]]&lt;1,"",(COUNT(INDIRECT("a"&amp;ROW(Table2[[#Headers],[//]])&amp;":a"&amp;ROW()-1))+1))</f>
        <v/>
      </c>
      <c r="B118" s="14">
        <v>1</v>
      </c>
      <c r="C118" s="9" t="s">
        <v>4940</v>
      </c>
      <c r="D118" s="16">
        <v>0</v>
      </c>
      <c r="E118" s="16" t="s">
        <v>2072</v>
      </c>
      <c r="F118" s="16">
        <f>_xlfn.IFNA(Table2[[#This Row],[NB BM_C_QTY+F]],"")</f>
        <v>1497</v>
      </c>
      <c r="G118" s="24">
        <f>IF(Table2[[#This Row],[M5B]]="",Table2[[#This Row],[M5B_h]],SUM(Table2[[#This Row],[M5B_h]],Table2[[#This Row],[M5B]]))</f>
        <v>0</v>
      </c>
      <c r="H118" s="19"/>
      <c r="I118" s="83">
        <f>IF(Table2[[#This Row],[M1A]]="",0,Table2[[#This Row],[M1A]]-Table2[[#This Row],[AWAL]]-Table2[[#This Row],[M1MA]]-Table2[[#This Row],[M1KE]])</f>
        <v>0</v>
      </c>
      <c r="J118" s="83">
        <f>SUMIF(Table6[NB BM_C_QTY+F],Table2[[#This Row],[Column2]],Table6[C])</f>
        <v>0</v>
      </c>
      <c r="K118" s="83">
        <f>-1*SUMIF(Table5[CONCAT],Table2[[#This Row],[Column2]],Table5[3])</f>
        <v>0</v>
      </c>
      <c r="L118" s="19"/>
      <c r="M118" s="17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0</v>
      </c>
      <c r="U118" s="20">
        <f>SUM(Table2[[#This Row],[M2B]],Table2[[#This Row],[M2B_h]])</f>
        <v>0</v>
      </c>
      <c r="V118" s="20">
        <f>SUM(Table2[[#This Row],[M3B]],Table2[[#This Row],[M3B_h]])</f>
        <v>0</v>
      </c>
      <c r="W118" s="20">
        <f>SUM(Table2[[#This Row],[M4B]],Table2[[#This Row],[M4B_h]])</f>
        <v>0</v>
      </c>
      <c r="X118" s="20" t="str">
        <f t="shared" si="1"/>
        <v>ARTO MORO</v>
      </c>
      <c r="Y118" s="20">
        <f>IF(Table2[[#This Row],[NB BM_C_QTY+F]]="",#REF!,INDEX([1]!db[QTY X],Table2[[#This Row],[NB BM_C_QTY+F]]))</f>
        <v>7200</v>
      </c>
      <c r="Z118" s="20" t="str">
        <f>IF(Table2[[#This Row],[NB BM_C_QTY+F]]="",#REF!,INDEX([1]!db[STN X],Table2[[#This Row],[NB BM_C_QTY+F]]))</f>
        <v>PCS</v>
      </c>
      <c r="AA118" s="20" t="str">
        <f>INDEX([1]!db[SUPPLIER],Table2[[#This Row],[NB BM_C_QTY+F]],0)</f>
        <v>KENKO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18" s="20" t="str">
        <f>Table2[[#This Row],[CONCAT]]&amp;LOWER(SUBSTITUTE(SUBSTITUTE(SUBSTITUTE(Table2[[#This Row],[KET]]&amp;"ARTO MORO"," ",""),")",""),"(",""))</f>
        <v>binderclipkenko10550grsartomoro</v>
      </c>
      <c r="AD118" s="20">
        <f>_xlfn.IFNA(MATCH(Table2[[#This Row],[Column2]],[1]!db[NB BM_C_QTY+F],0),"")</f>
        <v>1497</v>
      </c>
      <c r="AE118" s="20" t="s">
        <v>6076</v>
      </c>
      <c r="AF118" s="20">
        <v>50</v>
      </c>
      <c r="AG118" s="20" t="s">
        <v>5153</v>
      </c>
    </row>
    <row r="119" spans="1:33">
      <c r="A119" s="14" t="str">
        <f ca="1">IF(Table2[[#This Row],[TT]]&lt;1,"",(COUNT(INDIRECT("a"&amp;ROW(Table2[[#Headers],[//]])&amp;":a"&amp;ROW()-1))+1))</f>
        <v/>
      </c>
      <c r="B119" s="14">
        <v>1</v>
      </c>
      <c r="C119" s="11" t="s">
        <v>4915</v>
      </c>
      <c r="D119" s="16">
        <v>0</v>
      </c>
      <c r="E119" s="16" t="s">
        <v>2072</v>
      </c>
      <c r="F119" s="16">
        <f>_xlfn.IFNA(Table2[[#This Row],[NB BM_C_QTY+F]],"")</f>
        <v>1498</v>
      </c>
      <c r="G119" s="24">
        <f>IF(Table2[[#This Row],[M5B]]="",Table2[[#This Row],[M5B_h]],SUM(Table2[[#This Row],[M5B_h]],Table2[[#This Row],[M5B]]))</f>
        <v>0</v>
      </c>
      <c r="H119" s="19"/>
      <c r="I119" s="83">
        <f>IF(Table2[[#This Row],[M1A]]="",0,Table2[[#This Row],[M1A]]-Table2[[#This Row],[AWAL]]-Table2[[#This Row],[M1MA]]-Table2[[#This Row],[M1KE]])</f>
        <v>0</v>
      </c>
      <c r="J119" s="83">
        <f>SUMIF(Table6[NB BM_C_QTY+F],Table2[[#This Row],[Column2]],Table6[C])</f>
        <v>0</v>
      </c>
      <c r="K119" s="83">
        <f>-1*SUMIF(Table5[CONCAT],Table2[[#This Row],[Column2]],Table5[3])</f>
        <v>0</v>
      </c>
      <c r="L119" s="18"/>
      <c r="M119" s="16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 t="shared" si="1"/>
        <v>ARTO MORO</v>
      </c>
      <c r="Y119" s="20">
        <f>IF(Table2[[#This Row],[NB BM_C_QTY+F]]="",#REF!,INDEX([1]!db[QTY X],Table2[[#This Row],[NB BM_C_QTY+F]]))</f>
        <v>7200</v>
      </c>
      <c r="Z119" s="20" t="str">
        <f>IF(Table2[[#This Row],[NB BM_C_QTY+F]]="",#REF!,INDEX([1]!db[STN X],Table2[[#This Row],[NB BM_C_QTY+F]]))</f>
        <v>PCS</v>
      </c>
      <c r="AA119" s="20" t="str">
        <f>INDEX([1]!db[SUPPLIER],Table2[[#This Row],[NB BM_C_QTY+F]],0)</f>
        <v>KENKO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119" s="20" t="str">
        <f>Table2[[#This Row],[CONCAT]]&amp;LOWER(SUBSTITUTE(SUBSTITUTE(SUBSTITUTE(Table2[[#This Row],[KET]]&amp;"ARTO MORO"," ",""),")",""),"(",""))</f>
        <v>binderclipkenko10750grsartomoro</v>
      </c>
      <c r="AD119" s="20">
        <f>_xlfn.IFNA(MATCH(Table2[[#This Row],[Column2]],[1]!db[NB BM_C_QTY+F],0),"")</f>
        <v>1498</v>
      </c>
      <c r="AE119" s="20" t="s">
        <v>6076</v>
      </c>
      <c r="AF119" s="20">
        <v>50</v>
      </c>
      <c r="AG119" s="20" t="s">
        <v>5153</v>
      </c>
    </row>
    <row r="120" spans="1:33">
      <c r="A120" s="14" t="str">
        <f ca="1">IF(Table2[[#This Row],[TT]]&lt;1,"",(COUNT(INDIRECT("a"&amp;ROW(Table2[[#Headers],[//]])&amp;":a"&amp;ROW()-1))+1))</f>
        <v/>
      </c>
      <c r="B120" s="14">
        <v>1</v>
      </c>
      <c r="C120" s="9" t="s">
        <v>4916</v>
      </c>
      <c r="D120" s="16">
        <v>0</v>
      </c>
      <c r="E120" s="16" t="s">
        <v>1986</v>
      </c>
      <c r="F120" s="16">
        <f>_xlfn.IFNA(Table2[[#This Row],[NB BM_C_QTY+F]],"")</f>
        <v>1499</v>
      </c>
      <c r="G120" s="24">
        <f>IF(Table2[[#This Row],[M5B]]="",Table2[[#This Row],[M5B_h]],SUM(Table2[[#This Row],[M5B_h]],Table2[[#This Row],[M5B]]))</f>
        <v>0</v>
      </c>
      <c r="H120" s="19"/>
      <c r="I120" s="83">
        <f>IF(Table2[[#This Row],[M1A]]="",0,Table2[[#This Row],[M1A]]-Table2[[#This Row],[AWAL]]-Table2[[#This Row],[M1MA]]-Table2[[#This Row],[M1KE]])</f>
        <v>0</v>
      </c>
      <c r="J120" s="83">
        <f>SUMIF(Table6[NB BM_C_QTY+F],Table2[[#This Row],[Column2]],Table6[C])</f>
        <v>0</v>
      </c>
      <c r="K120" s="83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0</v>
      </c>
      <c r="U120" s="20">
        <f>SUM(Table2[[#This Row],[M2B]],Table2[[#This Row],[M2B_h]])</f>
        <v>0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 t="shared" si="1"/>
        <v>ARTO MORO</v>
      </c>
      <c r="Y120" s="20">
        <f>IF(Table2[[#This Row],[NB BM_C_QTY+F]]="",#REF!,INDEX([1]!db[QTY X],Table2[[#This Row],[NB BM_C_QTY+F]]))</f>
        <v>4320</v>
      </c>
      <c r="Z120" s="20" t="str">
        <f>IF(Table2[[#This Row],[NB BM_C_QTY+F]]="",#REF!,INDEX([1]!db[STN X],Table2[[#This Row],[NB BM_C_QTY+F]]))</f>
        <v>PCS</v>
      </c>
      <c r="AA120" s="20" t="str">
        <f>INDEX([1]!db[SUPPLIER],Table2[[#This Row],[NB BM_C_QTY+F]],0)</f>
        <v>KENKO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120" s="20" t="str">
        <f>Table2[[#This Row],[CONCAT]]&amp;LOWER(SUBSTITUTE(SUBSTITUTE(SUBSTITUTE(Table2[[#This Row],[KET]]&amp;"ARTO MORO"," ",""),")",""),"(",""))</f>
        <v>binderclipkenko11130grsartomoro</v>
      </c>
      <c r="AD120" s="20">
        <f>_xlfn.IFNA(MATCH(Table2[[#This Row],[Column2]],[1]!db[NB BM_C_QTY+F],0),"")</f>
        <v>1499</v>
      </c>
      <c r="AE120" s="20" t="s">
        <v>6076</v>
      </c>
      <c r="AF120" s="20">
        <v>30</v>
      </c>
      <c r="AG120" s="20" t="s">
        <v>5153</v>
      </c>
    </row>
    <row r="121" spans="1:33">
      <c r="A121" s="14" t="str">
        <f ca="1">IF(Table2[[#This Row],[TT]]&lt;1,"",(COUNT(INDIRECT("a"&amp;ROW(Table2[[#Headers],[//]])&amp;":a"&amp;ROW()-1))+1))</f>
        <v/>
      </c>
      <c r="B121" s="14">
        <v>1</v>
      </c>
      <c r="C121" s="9" t="s">
        <v>5065</v>
      </c>
      <c r="D121" s="16">
        <v>0</v>
      </c>
      <c r="E121" s="16" t="s">
        <v>2073</v>
      </c>
      <c r="F121" s="16">
        <f>_xlfn.IFNA(Table2[[#This Row],[NB BM_C_QTY+F]],"")</f>
        <v>1500</v>
      </c>
      <c r="G121" s="24">
        <f>IF(Table2[[#This Row],[M5B]]="",Table2[[#This Row],[M5B_h]],SUM(Table2[[#This Row],[M5B_h]],Table2[[#This Row],[M5B]]))</f>
        <v>0</v>
      </c>
      <c r="H121" s="19"/>
      <c r="I121" s="83">
        <f>IF(Table2[[#This Row],[M1A]]="",0,Table2[[#This Row],[M1A]]-Table2[[#This Row],[AWAL]]-Table2[[#This Row],[M1MA]]-Table2[[#This Row],[M1KE]])</f>
        <v>0</v>
      </c>
      <c r="J121" s="83">
        <f>SUMIF(Table6[NB BM_C_QTY+F],Table2[[#This Row],[Column2]],Table6[C])</f>
        <v>0</v>
      </c>
      <c r="K121" s="83">
        <f>-1*SUMIF(Table5[CONCAT],Table2[[#This Row],[Column2]],Table5[3])</f>
        <v>0</v>
      </c>
      <c r="L121" s="19"/>
      <c r="M121" s="17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0</v>
      </c>
      <c r="U121" s="20">
        <f>SUM(Table2[[#This Row],[M2B]],Table2[[#This Row],[M2B_h]])</f>
        <v>0</v>
      </c>
      <c r="V121" s="20">
        <f>SUM(Table2[[#This Row],[M3B]],Table2[[#This Row],[M3B_h]])</f>
        <v>0</v>
      </c>
      <c r="W121" s="20">
        <f>SUM(Table2[[#This Row],[M4B]],Table2[[#This Row],[M4B_h]])</f>
        <v>0</v>
      </c>
      <c r="X121" s="20" t="str">
        <f t="shared" si="1"/>
        <v>ARTO MORO</v>
      </c>
      <c r="Y121" s="20">
        <f>IF(Table2[[#This Row],[NB BM_C_QTY+F]]="",#REF!,INDEX([1]!db[QTY X],Table2[[#This Row],[NB BM_C_QTY+F]]))</f>
        <v>2880</v>
      </c>
      <c r="Z121" s="20" t="str">
        <f>IF(Table2[[#This Row],[NB BM_C_QTY+F]]="",#REF!,INDEX([1]!db[STN X],Table2[[#This Row],[NB BM_C_QTY+F]]))</f>
        <v>PCS</v>
      </c>
      <c r="AA121" s="20" t="str">
        <f>INDEX([1]!db[SUPPLIER],Table2[[#This Row],[NB BM_C_QTY+F]],0)</f>
        <v>KENKO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121" s="20" t="str">
        <f>Table2[[#This Row],[CONCAT]]&amp;LOWER(SUBSTITUTE(SUBSTITUTE(SUBSTITUTE(Table2[[#This Row],[KET]]&amp;"ARTO MORO"," ",""),")",""),"(",""))</f>
        <v>binderclipkenko15520grsartomoro</v>
      </c>
      <c r="AD121" s="20">
        <f>_xlfn.IFNA(MATCH(Table2[[#This Row],[Column2]],[1]!db[NB BM_C_QTY+F],0),"")</f>
        <v>1500</v>
      </c>
      <c r="AE121" s="20" t="s">
        <v>6076</v>
      </c>
      <c r="AF121" s="20">
        <v>20</v>
      </c>
      <c r="AG121" s="20" t="s">
        <v>5153</v>
      </c>
    </row>
    <row r="122" spans="1:33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4941</v>
      </c>
      <c r="D122" s="16">
        <v>0</v>
      </c>
      <c r="E122" s="16" t="s">
        <v>2074</v>
      </c>
      <c r="F122" s="16">
        <f>_xlfn.IFNA(Table2[[#This Row],[NB BM_C_QTY+F]],"")</f>
        <v>1501</v>
      </c>
      <c r="G122" s="24">
        <f>IF(Table2[[#This Row],[M5B]]="",Table2[[#This Row],[M5B_h]],SUM(Table2[[#This Row],[M5B_h]],Table2[[#This Row],[M5B]]))</f>
        <v>0</v>
      </c>
      <c r="H122" s="19"/>
      <c r="I122" s="83">
        <f>IF(Table2[[#This Row],[M1A]]="",0,Table2[[#This Row],[M1A]]-Table2[[#This Row],[AWAL]]-Table2[[#This Row],[M1MA]]-Table2[[#This Row],[M1KE]])</f>
        <v>0</v>
      </c>
      <c r="J122" s="83">
        <f>SUMIF(Table6[NB BM_C_QTY+F],Table2[[#This Row],[Column2]],Table6[C])</f>
        <v>0</v>
      </c>
      <c r="K122" s="83">
        <f>-1*SUMIF(Table5[CONCAT],Table2[[#This Row],[Column2]],Table5[3])</f>
        <v>0</v>
      </c>
      <c r="L122" s="19"/>
      <c r="M122" s="17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 t="shared" si="1"/>
        <v>ARTO MORO</v>
      </c>
      <c r="Y122" s="20">
        <f>IF(Table2[[#This Row],[NB BM_C_QTY+F]]="",#REF!,INDEX([1]!db[QTY X],Table2[[#This Row],[NB BM_C_QTY+F]]))</f>
        <v>1440</v>
      </c>
      <c r="Z122" s="20" t="str">
        <f>IF(Table2[[#This Row],[NB BM_C_QTY+F]]="",#REF!,INDEX([1]!db[STN X],Table2[[#This Row],[NB BM_C_QTY+F]]))</f>
        <v>PCS</v>
      </c>
      <c r="AA122" s="20" t="str">
        <f>INDEX([1]!db[SUPPLIER],Table2[[#This Row],[NB BM_C_QTY+F]],0)</f>
        <v>KENKO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122" s="20" t="str">
        <f>Table2[[#This Row],[CONCAT]]&amp;LOWER(SUBSTITUTE(SUBSTITUTE(SUBSTITUTE(Table2[[#This Row],[KET]]&amp;"ARTO MORO"," ",""),")",""),"(",""))</f>
        <v>binderclipkenko20010grsartomoro</v>
      </c>
      <c r="AD122" s="20">
        <f>_xlfn.IFNA(MATCH(Table2[[#This Row],[Column2]],[1]!db[NB BM_C_QTY+F],0),"")</f>
        <v>1501</v>
      </c>
      <c r="AE122" s="20" t="s">
        <v>6076</v>
      </c>
      <c r="AF122" s="20">
        <v>10</v>
      </c>
      <c r="AG122" s="20" t="s">
        <v>5153</v>
      </c>
    </row>
    <row r="123" spans="1:33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4917</v>
      </c>
      <c r="D123" s="16">
        <v>0</v>
      </c>
      <c r="E123" s="16" t="s">
        <v>4918</v>
      </c>
      <c r="F123" s="16">
        <f>_xlfn.IFNA(Table2[[#This Row],[NB BM_C_QTY+F]],"")</f>
        <v>1504</v>
      </c>
      <c r="G123" s="24">
        <f>IF(Table2[[#This Row],[M5B]]="",Table2[[#This Row],[M5B_h]],SUM(Table2[[#This Row],[M5B_h]],Table2[[#This Row],[M5B]]))</f>
        <v>0</v>
      </c>
      <c r="H123" s="19"/>
      <c r="I123" s="83">
        <f>IF(Table2[[#This Row],[M1A]]="",0,Table2[[#This Row],[M1A]]-Table2[[#This Row],[AWAL]]-Table2[[#This Row],[M1MA]]-Table2[[#This Row],[M1KE]])</f>
        <v>0</v>
      </c>
      <c r="J123" s="83">
        <f>SUMIF(Table6[NB BM_C_QTY+F],Table2[[#This Row],[Column2]],Table6[C])</f>
        <v>0</v>
      </c>
      <c r="K123" s="83">
        <f>-1*SUMIF(Table5[CONCAT],Table2[[#This Row],[Column2]],Table5[3])</f>
        <v>0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>
        <f>IF(Table2[[#This Row],[NB BM_C_QTY+F]]="",#REF!,INDEX([1]!db[QTY X],Table2[[#This Row],[NB BM_C_QTY+F]]))</f>
        <v>432</v>
      </c>
      <c r="Z123" s="20" t="str">
        <f>IF(Table2[[#This Row],[NB BM_C_QTY+F]]="",#REF!,INDEX([1]!db[STN X],Table2[[#This Row],[NB BM_C_QTY+F]]))</f>
        <v>PCS</v>
      </c>
      <c r="AA123" s="20" t="str">
        <f>INDEX([1]!db[SUPPLIER],Table2[[#This Row],[NB BM_C_QTY+F]],0)</f>
        <v>KENKO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23" s="20" t="str">
        <f>Table2[[#This Row],[CONCAT]]&amp;LOWER(SUBSTITUTE(SUBSTITUTE(SUBSTITUTE(Table2[[#This Row],[KET]]&amp;"ARTO MORO"," ",""),")",""),"(",""))</f>
        <v>binderclipkenko28072box6pcsartomoro</v>
      </c>
      <c r="AD123" s="20">
        <f>_xlfn.IFNA(MATCH(Table2[[#This Row],[Column2]],[1]!db[NB BM_C_QTY+F],0),"")</f>
        <v>1504</v>
      </c>
      <c r="AE123" s="20" t="s">
        <v>6076</v>
      </c>
      <c r="AF123" s="20">
        <v>72</v>
      </c>
      <c r="AG123" s="20" t="s">
        <v>5149</v>
      </c>
    </row>
    <row r="124" spans="1:33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4917</v>
      </c>
      <c r="D124" s="16">
        <v>0</v>
      </c>
      <c r="E124" s="16" t="s">
        <v>2011</v>
      </c>
      <c r="F124" s="16">
        <f>_xlfn.IFNA(Table2[[#This Row],[NB BM_C_QTY+F]],"")</f>
        <v>1503</v>
      </c>
      <c r="G124" s="24">
        <f>IF(Table2[[#This Row],[M5B]]="",Table2[[#This Row],[M5B_h]],SUM(Table2[[#This Row],[M5B_h]],Table2[[#This Row],[M5B]]))</f>
        <v>0</v>
      </c>
      <c r="H124" s="19"/>
      <c r="I124" s="83">
        <f>IF(Table2[[#This Row],[M1A]]="",0,Table2[[#This Row],[M1A]]-Table2[[#This Row],[AWAL]]-Table2[[#This Row],[M1MA]]-Table2[[#This Row],[M1KE]])</f>
        <v>0</v>
      </c>
      <c r="J124" s="83">
        <f>SUMIF(Table6[NB BM_C_QTY+F],Table2[[#This Row],[Column2]],Table6[C])</f>
        <v>0</v>
      </c>
      <c r="K124" s="83">
        <f>-1*SUMIF(Table5[CONCAT],Table2[[#This Row],[Column2]],Table5[3])</f>
        <v>0</v>
      </c>
      <c r="L124" s="19"/>
      <c r="M124" s="17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 t="shared" si="1"/>
        <v>ARTO MORO</v>
      </c>
      <c r="Y124" s="20">
        <f>IF(Table2[[#This Row],[NB BM_C_QTY+F]]="",#REF!,INDEX([1]!db[QTY X],Table2[[#This Row],[NB BM_C_QTY+F]]))</f>
        <v>432</v>
      </c>
      <c r="Z124" s="20" t="str">
        <f>IF(Table2[[#This Row],[NB BM_C_QTY+F]]="",#REF!,INDEX([1]!db[STN X],Table2[[#This Row],[NB BM_C_QTY+F]]))</f>
        <v>PCS</v>
      </c>
      <c r="AA124" s="20" t="str">
        <f>INDEX([1]!db[SUPPLIER],Table2[[#This Row],[NB BM_C_QTY+F]],0)</f>
        <v>KENKO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24" s="20" t="str">
        <f>Table2[[#This Row],[CONCAT]]&amp;LOWER(SUBSTITUTE(SUBSTITUTE(SUBSTITUTE(Table2[[#This Row],[KET]]&amp;"ARTO MORO"," ",""),")",""),"(",""))</f>
        <v>binderclipkenko2803grsartomoro</v>
      </c>
      <c r="AD124" s="20">
        <f>_xlfn.IFNA(MATCH(Table2[[#This Row],[Column2]],[1]!db[NB BM_C_QTY+F],0),"")</f>
        <v>1503</v>
      </c>
      <c r="AE124" s="20" t="s">
        <v>6076</v>
      </c>
      <c r="AF124" s="20">
        <v>3</v>
      </c>
      <c r="AG124" s="20" t="s">
        <v>5153</v>
      </c>
    </row>
    <row r="125" spans="1:33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5347</v>
      </c>
      <c r="D125" s="16">
        <v>0</v>
      </c>
      <c r="E125" s="16">
        <v>72</v>
      </c>
      <c r="F125" s="17" t="str">
        <f>_xlfn.IFNA(Table2[[#This Row],[NB BM_C_QTY+F]],"")</f>
        <v/>
      </c>
      <c r="G125" s="24">
        <f>IF(Table2[[#This Row],[M5B]]="",Table2[[#This Row],[M5B_h]],SUM(Table2[[#This Row],[M5B_h]],Table2[[#This Row],[M5B]]))</f>
        <v>0</v>
      </c>
      <c r="H125" s="19"/>
      <c r="I125" s="83">
        <f>IF(Table2[[#This Row],[M1A]]="",0,Table2[[#This Row],[M1A]]-Table2[[#This Row],[AWAL]]-Table2[[#This Row],[M1MA]]-Table2[[#This Row],[M1KE]])</f>
        <v>0</v>
      </c>
      <c r="J125" s="83">
        <f>SUMIF(Table6[NB BM_C_QTY+F],Table2[[#This Row],[Column2]],Table6[C])</f>
        <v>0</v>
      </c>
      <c r="K125" s="83">
        <f>-1*SUMIF(Table5[CONCAT],Table2[[#This Row],[Column2]],Table5[3])</f>
        <v>0</v>
      </c>
      <c r="L125" s="19"/>
      <c r="M125" s="79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4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 t="e">
        <f>IF(Table2[[#This Row],[NB BM_C_QTY+F]]="",#REF!,INDEX([1]!db[QTY X],Table2[[#This Row],[NB BM_C_QTY+F]]))</f>
        <v>#REF!</v>
      </c>
      <c r="Z125" s="20" t="e">
        <f>IF(Table2[[#This Row],[NB BM_C_QTY+F]]="",#REF!,INDEX([1]!db[STN X],Table2[[#This Row],[NB BM_C_QTY+F]]))</f>
        <v>#REF!</v>
      </c>
      <c r="AA125" s="20" t="e">
        <f>INDEX([1]!db[SUPPLIER],Table2[[#This Row],[NB BM_C_QTY+F]],0)</f>
        <v>#VALUE!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125" s="20" t="str">
        <f>Table2[[#This Row],[CONCAT]]&amp;LOWER(SUBSTITUTE(SUBSTITUTE(SUBSTITUTE(Table2[[#This Row],[KET]]&amp;"ARTO MORO"," ",""),")",""),"(",""))</f>
        <v>bna5jk511fancy72artomoro</v>
      </c>
      <c r="AD125" s="20" t="str">
        <f>_xlfn.IFNA(MATCH(Table2[[#This Row],[Column2]],[1]!db[NB BM_C_QTY+F],0),"")</f>
        <v/>
      </c>
      <c r="AE125" s="20" t="s">
        <v>6077</v>
      </c>
      <c r="AF125" s="20">
        <v>72</v>
      </c>
      <c r="AG125" s="20" t="s">
        <v>5118</v>
      </c>
    </row>
    <row r="126" spans="1:33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5444</v>
      </c>
      <c r="D126" s="16">
        <v>0</v>
      </c>
      <c r="E126" s="16">
        <v>72</v>
      </c>
      <c r="F126" s="17" t="str">
        <f>_xlfn.IFNA(Table2[[#This Row],[NB BM_C_QTY+F]],"")</f>
        <v/>
      </c>
      <c r="G126" s="24">
        <f>IF(Table2[[#This Row],[M5B]]="",Table2[[#This Row],[M5B_h]],SUM(Table2[[#This Row],[M5B_h]],Table2[[#This Row],[M5B]]))</f>
        <v>0</v>
      </c>
      <c r="H126" s="19"/>
      <c r="I126" s="83">
        <f>IF(Table2[[#This Row],[M1A]]="",0,Table2[[#This Row],[M1A]]-Table2[[#This Row],[AWAL]]-Table2[[#This Row],[M1MA]]-Table2[[#This Row],[M1KE]])</f>
        <v>0</v>
      </c>
      <c r="J126" s="83">
        <f>SUMIF(Table6[NB BM_C_QTY+F],Table2[[#This Row],[Column2]],Table6[C])</f>
        <v>0</v>
      </c>
      <c r="K126" s="83">
        <f>-1*SUMIF(Table5[CONCAT],Table2[[#This Row],[Column2]],Table5[3])</f>
        <v>0</v>
      </c>
      <c r="L126" s="19"/>
      <c r="M126" s="79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4">
        <f>SUM(Table2[[#This Row],[AWAL]],Table2[[#This Row],[M1KE]],Table2[[#This Row],[M1MA]],Table2[[#This Row],[M1B]])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 t="e">
        <f>IF(Table2[[#This Row],[NB BM_C_QTY+F]]="",#REF!,INDEX([1]!db[QTY X],Table2[[#This Row],[NB BM_C_QTY+F]]))</f>
        <v>#REF!</v>
      </c>
      <c r="Z126" s="20" t="e">
        <f>IF(Table2[[#This Row],[NB BM_C_QTY+F]]="",#REF!,INDEX([1]!db[STN X],Table2[[#This Row],[NB BM_C_QTY+F]]))</f>
        <v>#REF!</v>
      </c>
      <c r="AA126" s="20" t="e">
        <f>INDEX([1]!db[SUPPLIER],Table2[[#This Row],[NB BM_C_QTY+F]],0)</f>
        <v>#VALUE!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126" s="20" t="str">
        <f>Table2[[#This Row],[CONCAT]]&amp;LOWER(SUBSTITUTE(SUBSTITUTE(SUBSTITUTE(Table2[[#This Row],[KET]]&amp;"ARTO MORO"," ",""),")",""),"(",""))</f>
        <v>bna5jkm44072artomoro</v>
      </c>
      <c r="AD126" s="20" t="str">
        <f>_xlfn.IFNA(MATCH(Table2[[#This Row],[Column2]],[1]!db[NB BM_C_QTY+F],0),"")</f>
        <v/>
      </c>
      <c r="AE126" s="20" t="s">
        <v>6077</v>
      </c>
      <c r="AF126" s="20">
        <v>72</v>
      </c>
      <c r="AG126" s="20" t="s">
        <v>5118</v>
      </c>
    </row>
    <row r="127" spans="1:33">
      <c r="A127" s="14" t="str">
        <f ca="1">IF(Table2[[#This Row],[TT]]&lt;1,"",(COUNT(INDIRECT("a"&amp;ROW(Table2[[#Headers],[//]])&amp;":a"&amp;ROW()-1))+1))</f>
        <v/>
      </c>
      <c r="B127" s="14">
        <v>1</v>
      </c>
      <c r="C127" s="9" t="s">
        <v>5442</v>
      </c>
      <c r="D127" s="16">
        <v>0</v>
      </c>
      <c r="E127" s="16">
        <v>72</v>
      </c>
      <c r="F127" s="17" t="str">
        <f>_xlfn.IFNA(Table2[[#This Row],[NB BM_C_QTY+F]],"")</f>
        <v/>
      </c>
      <c r="G127" s="24">
        <f>IF(Table2[[#This Row],[M5B]]="",Table2[[#This Row],[M5B_h]],SUM(Table2[[#This Row],[M5B_h]],Table2[[#This Row],[M5B]]))</f>
        <v>0</v>
      </c>
      <c r="H127" s="19"/>
      <c r="I127" s="83">
        <f>IF(Table2[[#This Row],[M1A]]="",0,Table2[[#This Row],[M1A]]-Table2[[#This Row],[AWAL]]-Table2[[#This Row],[M1MA]]-Table2[[#This Row],[M1KE]])</f>
        <v>0</v>
      </c>
      <c r="J127" s="83">
        <f>SUMIF(Table6[NB BM_C_QTY+F],Table2[[#This Row],[Column2]],Table6[C])</f>
        <v>0</v>
      </c>
      <c r="K127" s="83">
        <f>-1*SUMIF(Table5[CONCAT],Table2[[#This Row],[Column2]],Table5[3])</f>
        <v>0</v>
      </c>
      <c r="L127" s="19"/>
      <c r="M127" s="79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4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 t="e">
        <f>IF(Table2[[#This Row],[NB BM_C_QTY+F]]="",#REF!,INDEX([1]!db[QTY X],Table2[[#This Row],[NB BM_C_QTY+F]]))</f>
        <v>#REF!</v>
      </c>
      <c r="Z127" s="20" t="e">
        <f>IF(Table2[[#This Row],[NB BM_C_QTY+F]]="",#REF!,INDEX([1]!db[STN X],Table2[[#This Row],[NB BM_C_QTY+F]]))</f>
        <v>#REF!</v>
      </c>
      <c r="AA127" s="20" t="e">
        <f>INDEX([1]!db[SUPPLIER],Table2[[#This Row],[NB BM_C_QTY+F]],0)</f>
        <v>#VALUE!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127" s="20" t="str">
        <f>Table2[[#This Row],[CONCAT]]&amp;LOWER(SUBSTITUTE(SUBSTITUTE(SUBSTITUTE(Table2[[#This Row],[KET]]&amp;"ARTO MORO"," ",""),")",""),"(",""))</f>
        <v>bna5jkm47472artomoro</v>
      </c>
      <c r="AD127" s="20" t="str">
        <f>_xlfn.IFNA(MATCH(Table2[[#This Row],[Column2]],[1]!db[NB BM_C_QTY+F],0),"")</f>
        <v/>
      </c>
      <c r="AE127" s="20" t="s">
        <v>6077</v>
      </c>
      <c r="AF127" s="20">
        <v>72</v>
      </c>
      <c r="AG127" s="20" t="s">
        <v>5118</v>
      </c>
    </row>
    <row r="128" spans="1:33">
      <c r="A128" s="14" t="str">
        <f ca="1">IF(Table2[[#This Row],[TT]]&lt;1,"",(COUNT(INDIRECT("a"&amp;ROW(Table2[[#Headers],[//]])&amp;":a"&amp;ROW()-1))+1))</f>
        <v/>
      </c>
      <c r="B128" s="14">
        <v>1</v>
      </c>
      <c r="C128" s="9" t="s">
        <v>5445</v>
      </c>
      <c r="D128" s="16">
        <v>0</v>
      </c>
      <c r="E128" s="16">
        <v>72</v>
      </c>
      <c r="F128" s="17" t="str">
        <f>_xlfn.IFNA(Table2[[#This Row],[NB BM_C_QTY+F]],"")</f>
        <v/>
      </c>
      <c r="G128" s="24">
        <f>IF(Table2[[#This Row],[M5B]]="",Table2[[#This Row],[M5B_h]],SUM(Table2[[#This Row],[M5B_h]],Table2[[#This Row],[M5B]]))</f>
        <v>0</v>
      </c>
      <c r="H128" s="19"/>
      <c r="I128" s="83">
        <f>IF(Table2[[#This Row],[M1A]]="",0,Table2[[#This Row],[M1A]]-Table2[[#This Row],[AWAL]]-Table2[[#This Row],[M1MA]]-Table2[[#This Row],[M1KE]])</f>
        <v>0</v>
      </c>
      <c r="J128" s="83">
        <f>SUMIF(Table6[NB BM_C_QTY+F],Table2[[#This Row],[Column2]],Table6[C])</f>
        <v>0</v>
      </c>
      <c r="K128" s="83">
        <f>-1*SUMIF(Table5[CONCAT],Table2[[#This Row],[Column2]],Table5[3])</f>
        <v>0</v>
      </c>
      <c r="L128" s="19"/>
      <c r="M128" s="79" t="str">
        <f>IF(Table2[[#This Row],[M2A]]="","",SUM(Table2[[#This Row],[M2A]]-Table2[[#This Row],[M2B_h]]))</f>
        <v/>
      </c>
      <c r="O128" s="17" t="str">
        <f>IF(Table2[[#This Row],[M3A]]="","",SUM(Table2[[#This Row],[M3A]]-Table2[[#This Row],[M3B_h]]))</f>
        <v/>
      </c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4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 t="e">
        <f>IF(Table2[[#This Row],[NB BM_C_QTY+F]]="",#REF!,INDEX([1]!db[QTY X],Table2[[#This Row],[NB BM_C_QTY+F]]))</f>
        <v>#REF!</v>
      </c>
      <c r="Z128" s="20" t="e">
        <f>IF(Table2[[#This Row],[NB BM_C_QTY+F]]="",#REF!,INDEX([1]!db[STN X],Table2[[#This Row],[NB BM_C_QTY+F]]))</f>
        <v>#REF!</v>
      </c>
      <c r="AA128" s="20" t="e">
        <f>INDEX([1]!db[SUPPLIER],Table2[[#This Row],[NB BM_C_QTY+F]],0)</f>
        <v>#VALUE!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128" s="20" t="str">
        <f>Table2[[#This Row],[CONCAT]]&amp;LOWER(SUBSTITUTE(SUBSTITUTE(SUBSTITUTE(Table2[[#This Row],[KET]]&amp;"ARTO MORO"," ",""),")",""),"(",""))</f>
        <v>bna5jkm47772artomoro</v>
      </c>
      <c r="AD128" s="20" t="str">
        <f>_xlfn.IFNA(MATCH(Table2[[#This Row],[Column2]],[1]!db[NB BM_C_QTY+F],0),"")</f>
        <v/>
      </c>
      <c r="AE128" s="20" t="s">
        <v>6077</v>
      </c>
      <c r="AF128" s="20">
        <v>72</v>
      </c>
      <c r="AG128" s="20" t="s">
        <v>5118</v>
      </c>
    </row>
    <row r="129" spans="1:33">
      <c r="A129" s="14" t="str">
        <f ca="1">IF(Table2[[#This Row],[TT]]&lt;1,"",(COUNT(INDIRECT("a"&amp;ROW(Table2[[#Headers],[//]])&amp;":a"&amp;ROW()-1))+1))</f>
        <v/>
      </c>
      <c r="B129" s="14">
        <v>1</v>
      </c>
      <c r="C129" s="9" t="s">
        <v>5443</v>
      </c>
      <c r="D129" s="16">
        <v>0</v>
      </c>
      <c r="E129" s="16">
        <v>72</v>
      </c>
      <c r="F129" s="17" t="str">
        <f>_xlfn.IFNA(Table2[[#This Row],[NB BM_C_QTY+F]],"")</f>
        <v/>
      </c>
      <c r="G129" s="24">
        <f>IF(Table2[[#This Row],[M5B]]="",Table2[[#This Row],[M5B_h]],SUM(Table2[[#This Row],[M5B_h]],Table2[[#This Row],[M5B]]))</f>
        <v>0</v>
      </c>
      <c r="H129" s="19"/>
      <c r="I129" s="83">
        <f>IF(Table2[[#This Row],[M1A]]="",0,Table2[[#This Row],[M1A]]-Table2[[#This Row],[AWAL]]-Table2[[#This Row],[M1MA]]-Table2[[#This Row],[M1KE]])</f>
        <v>0</v>
      </c>
      <c r="J129" s="83">
        <f>SUMIF(Table6[NB BM_C_QTY+F],Table2[[#This Row],[Column2]],Table6[C])</f>
        <v>0</v>
      </c>
      <c r="K129" s="83">
        <f>-1*SUMIF(Table5[CONCAT],Table2[[#This Row],[Column2]],Table5[3])</f>
        <v>0</v>
      </c>
      <c r="L129" s="19"/>
      <c r="M129" s="79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4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 t="shared" si="1"/>
        <v>ARTO MORO</v>
      </c>
      <c r="Y129" s="20" t="e">
        <f>IF(Table2[[#This Row],[NB BM_C_QTY+F]]="",#REF!,INDEX([1]!db[QTY X],Table2[[#This Row],[NB BM_C_QTY+F]]))</f>
        <v>#REF!</v>
      </c>
      <c r="Z129" s="20" t="e">
        <f>IF(Table2[[#This Row],[NB BM_C_QTY+F]]="",#REF!,INDEX([1]!db[STN X],Table2[[#This Row],[NB BM_C_QTY+F]]))</f>
        <v>#REF!</v>
      </c>
      <c r="AA129" s="20" t="e">
        <f>INDEX([1]!db[SUPPLIER],Table2[[#This Row],[NB BM_C_QTY+F]],0)</f>
        <v>#VALUE!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129" s="20" t="str">
        <f>Table2[[#This Row],[CONCAT]]&amp;LOWER(SUBSTITUTE(SUBSTITUTE(SUBSTITUTE(Table2[[#This Row],[KET]]&amp;"ARTO MORO"," ",""),")",""),"(",""))</f>
        <v>bna5jkm49172artomoro</v>
      </c>
      <c r="AD129" s="20" t="str">
        <f>_xlfn.IFNA(MATCH(Table2[[#This Row],[Column2]],[1]!db[NB BM_C_QTY+F],0),"")</f>
        <v/>
      </c>
      <c r="AE129" s="20" t="s">
        <v>6077</v>
      </c>
      <c r="AF129" s="20">
        <v>72</v>
      </c>
      <c r="AG129" s="20" t="s">
        <v>5118</v>
      </c>
    </row>
    <row r="130" spans="1:33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5066</v>
      </c>
      <c r="D130" s="16">
        <v>0</v>
      </c>
      <c r="E130" s="16" t="s">
        <v>2121</v>
      </c>
      <c r="F130" s="16">
        <f>_xlfn.IFNA(Table2[[#This Row],[NB BM_C_QTY+F]],"")</f>
        <v>1508</v>
      </c>
      <c r="G130" s="24">
        <f>IF(Table2[[#This Row],[M5B]]="",Table2[[#This Row],[M5B_h]],SUM(Table2[[#This Row],[M5B_h]],Table2[[#This Row],[M5B]]))</f>
        <v>0</v>
      </c>
      <c r="I130" s="83">
        <f>IF(Table2[[#This Row],[M1A]]="",0,Table2[[#This Row],[M1A]]-Table2[[#This Row],[AWAL]]-Table2[[#This Row],[M1MA]]-Table2[[#This Row],[M1KE]])</f>
        <v>0</v>
      </c>
      <c r="J130" s="83">
        <f>SUMIF(Table6[NB BM_C_QTY+F],Table2[[#This Row],[Column2]],Table6[C])</f>
        <v>0</v>
      </c>
      <c r="K130" s="83">
        <f>-1*SUMIF(Table5[CONCAT],Table2[[#This Row],[Column2]],Table5[3])</f>
        <v>0</v>
      </c>
      <c r="L130" s="19"/>
      <c r="M130" s="17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 t="shared" si="1"/>
        <v>ARTO MORO</v>
      </c>
      <c r="Y130" s="20">
        <f>IF(Table2[[#This Row],[NB BM_C_QTY+F]]="",#REF!,INDEX([1]!db[QTY X],Table2[[#This Row],[NB BM_C_QTY+F]]))</f>
        <v>72</v>
      </c>
      <c r="Z130" s="20" t="str">
        <f>IF(Table2[[#This Row],[NB BM_C_QTY+F]]="",#REF!,INDEX([1]!db[STN X],Table2[[#This Row],[NB BM_C_QTY+F]]))</f>
        <v>PCS</v>
      </c>
      <c r="AA130" s="20" t="str">
        <f>INDEX([1]!db[SUPPLIER],Table2[[#This Row],[NB BM_C_QTY+F]],0)</f>
        <v>KENKO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130" s="20" t="str">
        <f>Table2[[#This Row],[CONCAT]]&amp;LOWER(SUBSTITUTE(SUBSTITUTE(SUBSTITUTE(Table2[[#This Row],[KET]]&amp;"ARTO MORO"," ",""),")",""),"(",""))</f>
        <v>bnkenkoa5bnppbcbasicpolos72pcsartomoro</v>
      </c>
      <c r="AD130" s="20">
        <f>_xlfn.IFNA(MATCH(Table2[[#This Row],[Column2]],[1]!db[NB BM_C_QTY+F],0),"")</f>
        <v>1508</v>
      </c>
      <c r="AE130" s="20" t="s">
        <v>6076</v>
      </c>
      <c r="AF130" s="20">
        <v>72</v>
      </c>
      <c r="AG130" s="20" t="s">
        <v>5118</v>
      </c>
    </row>
    <row r="131" spans="1:33">
      <c r="A131" s="14" t="str">
        <f ca="1">IF(Table2[[#This Row],[TT]]&lt;1,"",(COUNT(INDIRECT("a"&amp;ROW(Table2[[#Headers],[//]])&amp;":a"&amp;ROW()-1))+1))</f>
        <v/>
      </c>
      <c r="B131" s="14">
        <v>1</v>
      </c>
      <c r="C131" s="9" t="s">
        <v>5067</v>
      </c>
      <c r="D131" s="16">
        <v>0</v>
      </c>
      <c r="E131" s="16" t="s">
        <v>2121</v>
      </c>
      <c r="F131" s="16">
        <f>_xlfn.IFNA(Table2[[#This Row],[NB BM_C_QTY+F]],"")</f>
        <v>1509</v>
      </c>
      <c r="G131" s="24">
        <f>IF(Table2[[#This Row],[M5B]]="",Table2[[#This Row],[M5B_h]],SUM(Table2[[#This Row],[M5B_h]],Table2[[#This Row],[M5B]]))</f>
        <v>0</v>
      </c>
      <c r="I131" s="83">
        <f>IF(Table2[[#This Row],[M1A]]="",0,Table2[[#This Row],[M1A]]-Table2[[#This Row],[AWAL]]-Table2[[#This Row],[M1MA]]-Table2[[#This Row],[M1KE]])</f>
        <v>0</v>
      </c>
      <c r="J131" s="83">
        <f>SUMIF(Table6[NB BM_C_QTY+F],Table2[[#This Row],[Column2]],Table6[C])</f>
        <v>0</v>
      </c>
      <c r="K131" s="83">
        <f>-1*SUMIF(Table5[CONCAT],Table2[[#This Row],[Column2]],Table5[3])</f>
        <v>0</v>
      </c>
      <c r="L131" s="19"/>
      <c r="M131" s="17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 t="shared" ref="X131:X194" si="2">"ARTO MORO"</f>
        <v>ARTO MORO</v>
      </c>
      <c r="Y131" s="20">
        <f>IF(Table2[[#This Row],[NB BM_C_QTY+F]]="",#REF!,INDEX([1]!db[QTY X],Table2[[#This Row],[NB BM_C_QTY+F]]))</f>
        <v>72</v>
      </c>
      <c r="Z131" s="20" t="str">
        <f>IF(Table2[[#This Row],[NB BM_C_QTY+F]]="",#REF!,INDEX([1]!db[STN X],Table2[[#This Row],[NB BM_C_QTY+F]]))</f>
        <v>PCS</v>
      </c>
      <c r="AA131" s="20" t="str">
        <f>INDEX([1]!db[SUPPLIER],Table2[[#This Row],[NB BM_C_QTY+F]],0)</f>
        <v>KENKO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131" s="20" t="str">
        <f>Table2[[#This Row],[CONCAT]]&amp;LOWER(SUBSTITUTE(SUBSTITUTE(SUBSTITUTE(Table2[[#This Row],[KET]]&amp;"ARTO MORO"," ",""),")",""),"(",""))</f>
        <v>bnkenkoa5bnpppcpastel72pcsartomoro</v>
      </c>
      <c r="AD131" s="20">
        <f>_xlfn.IFNA(MATCH(Table2[[#This Row],[Column2]],[1]!db[NB BM_C_QTY+F],0),"")</f>
        <v>1509</v>
      </c>
      <c r="AE131" s="20" t="s">
        <v>6076</v>
      </c>
      <c r="AF131" s="20">
        <v>72</v>
      </c>
      <c r="AG131" s="20" t="s">
        <v>5118</v>
      </c>
    </row>
    <row r="132" spans="1:33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5482</v>
      </c>
      <c r="D132" s="16">
        <v>0</v>
      </c>
      <c r="E132" s="16" t="s">
        <v>2081</v>
      </c>
      <c r="F132" s="16" t="str">
        <f>_xlfn.IFNA(Table2[[#This Row],[NB BM_C_QTY+F]],"")</f>
        <v/>
      </c>
      <c r="G132" s="24">
        <f>IF(Table2[[#This Row],[M5B]]="",Table2[[#This Row],[M5B_h]],SUM(Table2[[#This Row],[M5B_h]],Table2[[#This Row],[M5B]]))</f>
        <v>0</v>
      </c>
      <c r="H132" s="19"/>
      <c r="I132" s="83">
        <f>IF(Table2[[#This Row],[M1A]]="",0,Table2[[#This Row],[M1A]]-Table2[[#This Row],[AWAL]]-Table2[[#This Row],[M1MA]]-Table2[[#This Row],[M1KE]])</f>
        <v>0</v>
      </c>
      <c r="J132" s="83">
        <f>SUMIF(Table6[NB BM_C_QTY+F],Table2[[#This Row],[Column2]],Table6[C])</f>
        <v>0</v>
      </c>
      <c r="K132" s="83">
        <f>-1*SUMIF(Table5[CONCAT],Table2[[#This Row],[Column2]],Table5[3])</f>
        <v>0</v>
      </c>
      <c r="L132" s="19"/>
      <c r="M132" s="15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2"/>
        <v>ARTO MORO</v>
      </c>
      <c r="Y132" s="20" t="e">
        <f>IF(Table2[[#This Row],[NB BM_C_QTY+F]]="",#REF!,INDEX([1]!db[QTY X],Table2[[#This Row],[NB BM_C_QTY+F]]))</f>
        <v>#REF!</v>
      </c>
      <c r="Z132" s="20" t="e">
        <f>IF(Table2[[#This Row],[NB BM_C_QTY+F]]="",#REF!,INDEX([1]!db[STN X],Table2[[#This Row],[NB BM_C_QTY+F]]))</f>
        <v>#REF!</v>
      </c>
      <c r="AA132" s="20" t="e">
        <f>INDEX([1]!db[SUPPLIER],Table2[[#This Row],[NB BM_C_QTY+F]],0)</f>
        <v>#VALUE!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132" s="20" t="str">
        <f>Table2[[#This Row],[CONCAT]]&amp;LOWER(SUBSTITUTE(SUBSTITUTE(SUBSTITUTE(Table2[[#This Row],[KET]]&amp;"ARTO MORO"," ",""),")",""),"(",""))</f>
        <v>bpjk330144lsnartomoro</v>
      </c>
      <c r="AD132" s="20" t="str">
        <f>_xlfn.IFNA(MATCH(Table2[[#This Row],[Column2]],[1]!db[NB BM_C_QTY+F],0),"")</f>
        <v/>
      </c>
      <c r="AE132" s="20" t="s">
        <v>6077</v>
      </c>
      <c r="AF132" s="20">
        <v>144</v>
      </c>
      <c r="AG132" s="20" t="s">
        <v>5116</v>
      </c>
    </row>
    <row r="133" spans="1:33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2041</v>
      </c>
      <c r="D133" s="16">
        <v>0</v>
      </c>
      <c r="E133" s="16" t="s">
        <v>2081</v>
      </c>
      <c r="F133" s="16">
        <f>_xlfn.IFNA(Table2[[#This Row],[NB BM_C_QTY+F]],"")</f>
        <v>123</v>
      </c>
      <c r="G133" s="24">
        <f>IF(Table2[[#This Row],[M5B]]="",Table2[[#This Row],[M5B_h]],SUM(Table2[[#This Row],[M5B_h]],Table2[[#This Row],[M5B]]))</f>
        <v>0</v>
      </c>
      <c r="H133" s="19"/>
      <c r="I133" s="83">
        <f>IF(Table2[[#This Row],[M1A]]="",0,Table2[[#This Row],[M1A]]-Table2[[#This Row],[AWAL]]-Table2[[#This Row],[M1MA]]-Table2[[#This Row],[M1KE]])</f>
        <v>0</v>
      </c>
      <c r="J133" s="83">
        <f>SUMIF(Table6[NB BM_C_QTY+F],Table2[[#This Row],[Column2]],Table6[C])</f>
        <v>0</v>
      </c>
      <c r="K133" s="83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>
        <f>IF(Table2[[#This Row],[NB BM_C_QTY+F]]="",#REF!,INDEX([1]!db[QTY X],Table2[[#This Row],[NB BM_C_QTY+F]]))</f>
        <v>1728</v>
      </c>
      <c r="Z133" s="20" t="str">
        <f>IF(Table2[[#This Row],[NB BM_C_QTY+F]]="",#REF!,INDEX([1]!db[STN X],Table2[[#This Row],[NB BM_C_QTY+F]]))</f>
        <v>PCS</v>
      </c>
      <c r="AA133" s="20" t="str">
        <f>INDEX([1]!db[SUPPLIER],Table2[[#This Row],[NB BM_C_QTY+F]],0)</f>
        <v>ATALI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133" s="20" t="str">
        <f>Table2[[#This Row],[CONCAT]]&amp;LOWER(SUBSTITUTE(SUBSTITUTE(SUBSTITUTE(Table2[[#This Row],[KET]]&amp;"ARTO MORO"," ",""),")",""),"(",""))</f>
        <v>bpjkbp273zetohitam144lsnartomoro</v>
      </c>
      <c r="AD133" s="20">
        <f>_xlfn.IFNA(MATCH(Table2[[#This Row],[Column2]],[1]!db[NB BM_C_QTY+F],0),"")</f>
        <v>123</v>
      </c>
      <c r="AE133" s="20" t="s">
        <v>6077</v>
      </c>
      <c r="AF133" s="20">
        <v>144</v>
      </c>
      <c r="AG133" s="20" t="s">
        <v>5116</v>
      </c>
    </row>
    <row r="134" spans="1:33">
      <c r="A134" s="9" t="str">
        <f ca="1">IF(Table2[[#This Row],[TT]]&lt;1,"",(COUNT(INDIRECT("a"&amp;ROW(Table2[[#Headers],[//]])&amp;":a"&amp;ROW()-1))+1))</f>
        <v/>
      </c>
      <c r="B134" s="9">
        <v>1</v>
      </c>
      <c r="C134" s="9" t="s">
        <v>4967</v>
      </c>
      <c r="D134" s="16">
        <v>0</v>
      </c>
      <c r="E134" s="16" t="s">
        <v>2081</v>
      </c>
      <c r="F134" s="16">
        <f>_xlfn.IFNA(Table2[[#This Row],[NB BM_C_QTY+F]],"")</f>
        <v>133</v>
      </c>
      <c r="G134" s="24">
        <f>IF(Table2[[#This Row],[M5B]]="",Table2[[#This Row],[M5B_h]],SUM(Table2[[#This Row],[M5B_h]],Table2[[#This Row],[M5B]]))</f>
        <v>0</v>
      </c>
      <c r="H134" s="18"/>
      <c r="I134" s="83">
        <f>IF(Table2[[#This Row],[M1A]]="",0,Table2[[#This Row],[M1A]]-Table2[[#This Row],[AWAL]]-Table2[[#This Row],[M1MA]]-Table2[[#This Row],[M1KE]])</f>
        <v>0</v>
      </c>
      <c r="J134" s="83">
        <f>SUMIF(Table6[NB BM_C_QTY+F],Table2[[#This Row],[Column2]],Table6[C])</f>
        <v>0</v>
      </c>
      <c r="K134" s="83">
        <f>-1*SUMIF(Table5[CONCAT],Table2[[#This Row],[Column2]],Table5[3])</f>
        <v>0</v>
      </c>
      <c r="L134" s="18"/>
      <c r="M134" s="16" t="str">
        <f>IF(Table2[[#This Row],[M2A]]="","",SUM(Table2[[#This Row],[M2A]]-Table2[[#This Row],[M2B_h]]))</f>
        <v/>
      </c>
      <c r="O134" s="16" t="str">
        <f>IF(Table2[[#This Row],[M3A]]="","",SUM(Table2[[#This Row],[M3A]]-Table2[[#This Row],[M3B_h]]))</f>
        <v/>
      </c>
      <c r="P134" s="9"/>
      <c r="Q134" s="16" t="str">
        <f>IF(Table2[[#This Row],[M4A]]="","",SUM(Table2[[#This Row],[M4A]]-Table2[[#This Row],[M4B_h]]))</f>
        <v/>
      </c>
      <c r="S134" s="16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 t="shared" si="2"/>
        <v>ARTO MORO</v>
      </c>
      <c r="Y134" s="20">
        <f>IF(Table2[[#This Row],[NB BM_C_QTY+F]]="",#REF!,INDEX([1]!db[QTY X],Table2[[#This Row],[NB BM_C_QTY+F]]))</f>
        <v>1728</v>
      </c>
      <c r="Z134" s="20" t="str">
        <f>IF(Table2[[#This Row],[NB BM_C_QTY+F]]="",#REF!,INDEX([1]!db[STN X],Table2[[#This Row],[NB BM_C_QTY+F]]))</f>
        <v>PCS</v>
      </c>
      <c r="AA134" s="20" t="str">
        <f>INDEX([1]!db[SUPPLIER],Table2[[#This Row],[NB BM_C_QTY+F]],0)</f>
        <v>ATALI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134" s="20" t="str">
        <f>Table2[[#This Row],[CONCAT]]&amp;LOWER(SUBSTITUTE(SUBSTITUTE(SUBSTITUTE(Table2[[#This Row],[KET]]&amp;"ARTO MORO"," ",""),")",""),"(",""))</f>
        <v>bpjkbp336vocustransptlhitam144lsnartomoro</v>
      </c>
      <c r="AD134" s="20">
        <f>_xlfn.IFNA(MATCH(Table2[[#This Row],[Column2]],[1]!db[NB BM_C_QTY+F],0),"")</f>
        <v>133</v>
      </c>
      <c r="AE134" s="20" t="s">
        <v>6077</v>
      </c>
      <c r="AF134" s="20">
        <v>144</v>
      </c>
      <c r="AG134" s="20" t="s">
        <v>5116</v>
      </c>
    </row>
    <row r="135" spans="1:33">
      <c r="A135" s="9" t="str">
        <f ca="1">IF(Table2[[#This Row],[TT]]&lt;1,"",(COUNT(INDIRECT("a"&amp;ROW(Table2[[#Headers],[//]])&amp;":a"&amp;ROW()-1))+1))</f>
        <v/>
      </c>
      <c r="B135" s="9">
        <v>1</v>
      </c>
      <c r="C135" s="9" t="s">
        <v>4968</v>
      </c>
      <c r="D135" s="16">
        <v>0</v>
      </c>
      <c r="E135" s="16" t="s">
        <v>2081</v>
      </c>
      <c r="F135" s="16">
        <f>_xlfn.IFNA(Table2[[#This Row],[NB BM_C_QTY+F]],"")</f>
        <v>127</v>
      </c>
      <c r="G135" s="24">
        <f>IF(Table2[[#This Row],[M5B]]="",Table2[[#This Row],[M5B_h]],SUM(Table2[[#This Row],[M5B_h]],Table2[[#This Row],[M5B]]))</f>
        <v>0</v>
      </c>
      <c r="H135" s="18"/>
      <c r="I135" s="83">
        <f>IF(Table2[[#This Row],[M1A]]="",0,Table2[[#This Row],[M1A]]-Table2[[#This Row],[AWAL]]-Table2[[#This Row],[M1MA]]-Table2[[#This Row],[M1KE]])</f>
        <v>0</v>
      </c>
      <c r="J135" s="83">
        <f>SUMIF(Table6[NB BM_C_QTY+F],Table2[[#This Row],[Column2]],Table6[C])</f>
        <v>0</v>
      </c>
      <c r="K135" s="83">
        <f>-1*SUMIF(Table5[CONCAT],Table2[[#This Row],[Column2]],Table5[3])</f>
        <v>0</v>
      </c>
      <c r="L135" s="18"/>
      <c r="M135" s="16" t="str">
        <f>IF(Table2[[#This Row],[M2A]]="","",SUM(Table2[[#This Row],[M2A]]-Table2[[#This Row],[M2B_h]]))</f>
        <v/>
      </c>
      <c r="O135" s="16" t="str">
        <f>IF(Table2[[#This Row],[M3A]]="","",SUM(Table2[[#This Row],[M3A]]-Table2[[#This Row],[M3B_h]]))</f>
        <v/>
      </c>
      <c r="P135" s="9"/>
      <c r="Q135" s="16" t="str">
        <f>IF(Table2[[#This Row],[M4A]]="","",SUM(Table2[[#This Row],[M4A]]-Table2[[#This Row],[M4B_h]]))</f>
        <v/>
      </c>
      <c r="S135" s="16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 t="shared" si="2"/>
        <v>ARTO MORO</v>
      </c>
      <c r="Y135" s="20">
        <f>IF(Table2[[#This Row],[NB BM_C_QTY+F]]="",#REF!,INDEX([1]!db[QTY X],Table2[[#This Row],[NB BM_C_QTY+F]]))</f>
        <v>1728</v>
      </c>
      <c r="Z135" s="20" t="str">
        <f>IF(Table2[[#This Row],[NB BM_C_QTY+F]]="",#REF!,INDEX([1]!db[STN X],Table2[[#This Row],[NB BM_C_QTY+F]]))</f>
        <v>PCS</v>
      </c>
      <c r="AA135" s="20" t="str">
        <f>INDEX([1]!db[SUPPLIER],Table2[[#This Row],[NB BM_C_QTY+F]],0)</f>
        <v>ATALI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135" s="20" t="str">
        <f>Table2[[#This Row],[CONCAT]]&amp;LOWER(SUBSTITUTE(SUBSTITUTE(SUBSTITUTE(Table2[[#This Row],[KET]]&amp;"ARTO MORO"," ",""),")",""),"(",""))</f>
        <v>bpjkbp338vocushitam144lsnartomoro</v>
      </c>
      <c r="AD135" s="20">
        <f>_xlfn.IFNA(MATCH(Table2[[#This Row],[Column2]],[1]!db[NB BM_C_QTY+F],0),"")</f>
        <v>127</v>
      </c>
      <c r="AE135" s="20" t="s">
        <v>6077</v>
      </c>
      <c r="AF135" s="20">
        <v>144</v>
      </c>
      <c r="AG135" s="20" t="s">
        <v>5116</v>
      </c>
    </row>
    <row r="136" spans="1:33">
      <c r="A136" s="14" t="str">
        <f ca="1">IF(Table2[[#This Row],[TT]]&lt;1,"",(COUNT(INDIRECT("a"&amp;ROW(Table2[[#Headers],[//]])&amp;":a"&amp;ROW()-1))+1))</f>
        <v/>
      </c>
      <c r="B136" s="14">
        <v>1</v>
      </c>
      <c r="C136" s="9" t="s">
        <v>5101</v>
      </c>
      <c r="D136" s="16">
        <v>0</v>
      </c>
      <c r="E136" s="16" t="s">
        <v>2081</v>
      </c>
      <c r="F136" s="16">
        <f>_xlfn.IFNA(Table2[[#This Row],[NB BM_C_QTY+F]],"")</f>
        <v>1048</v>
      </c>
      <c r="G136" s="24">
        <f>IF(Table2[[#This Row],[M5B]]="",Table2[[#This Row],[M5B_h]],SUM(Table2[[#This Row],[M5B_h]],Table2[[#This Row],[M5B]]))</f>
        <v>0</v>
      </c>
      <c r="H136" s="19"/>
      <c r="I136" s="83">
        <f>IF(Table2[[#This Row],[M1A]]="",0,Table2[[#This Row],[M1A]]-Table2[[#This Row],[AWAL]]-Table2[[#This Row],[M1MA]]-Table2[[#This Row],[M1KE]])</f>
        <v>0</v>
      </c>
      <c r="J136" s="83">
        <f>SUMIF(Table6[NB BM_C_QTY+F],Table2[[#This Row],[Column2]],Table6[C])</f>
        <v>0</v>
      </c>
      <c r="K136" s="83">
        <f>-1*SUMIF(Table5[CONCAT],Table2[[#This Row],[Column2]],Table5[3])</f>
        <v>0</v>
      </c>
      <c r="L136" s="19"/>
      <c r="M136" s="17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P136" s="25"/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>
        <f>IF(Table2[[#This Row],[NB BM_C_QTY+F]]="",#REF!,INDEX([1]!db[QTY X],Table2[[#This Row],[NB BM_C_QTY+F]]))</f>
        <v>1728</v>
      </c>
      <c r="Z136" s="20" t="str">
        <f>IF(Table2[[#This Row],[NB BM_C_QTY+F]]="",#REF!,INDEX([1]!db[STN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136" s="20" t="str">
        <f>Table2[[#This Row],[CONCAT]]&amp;LOWER(SUBSTITUTE(SUBSTITUTE(SUBSTITUTE(Table2[[#This Row],[KET]]&amp;"ARTO MORO"," ",""),")",""),"(",""))</f>
        <v>bpjkgp212idiamondhitam144lsnartomoro</v>
      </c>
      <c r="AD136" s="20">
        <f>_xlfn.IFNA(MATCH(Table2[[#This Row],[Column2]],[1]!db[NB BM_C_QTY+F],0),"")</f>
        <v>1048</v>
      </c>
      <c r="AE136" s="20" t="s">
        <v>6077</v>
      </c>
      <c r="AF136" s="20">
        <v>144</v>
      </c>
      <c r="AG136" s="20" t="s">
        <v>5116</v>
      </c>
    </row>
    <row r="137" spans="1:33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5367</v>
      </c>
      <c r="D137" s="16">
        <v>0</v>
      </c>
      <c r="E137" s="16" t="s">
        <v>2081</v>
      </c>
      <c r="F137" s="17" t="str">
        <f>_xlfn.IFNA(Table2[[#This Row],[NB BM_C_QTY+F]],"")</f>
        <v/>
      </c>
      <c r="G137" s="24">
        <f>IF(Table2[[#This Row],[M5B]]="",Table2[[#This Row],[M5B_h]],SUM(Table2[[#This Row],[M5B_h]],Table2[[#This Row],[M5B]]))</f>
        <v>0</v>
      </c>
      <c r="H137" s="19"/>
      <c r="I137" s="83">
        <f>IF(Table2[[#This Row],[M1A]]="",0,Table2[[#This Row],[M1A]]-Table2[[#This Row],[AWAL]]-Table2[[#This Row],[M1MA]]-Table2[[#This Row],[M1KE]])</f>
        <v>0</v>
      </c>
      <c r="J137" s="83">
        <f>SUMIF(Table6[NB BM_C_QTY+F],Table2[[#This Row],[Column2]],Table6[C])</f>
        <v>0</v>
      </c>
      <c r="K137" s="83">
        <f>-1*SUMIF(Table5[CONCAT],Table2[[#This Row],[Column2]],Table5[3])</f>
        <v>0</v>
      </c>
      <c r="L137" s="19"/>
      <c r="M137" s="79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4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 t="e">
        <f>IF(Table2[[#This Row],[NB BM_C_QTY+F]]="",#REF!,INDEX([1]!db[QTY X],Table2[[#This Row],[NB BM_C_QTY+F]]))</f>
        <v>#REF!</v>
      </c>
      <c r="Z137" s="20" t="e">
        <f>IF(Table2[[#This Row],[NB BM_C_QTY+F]]="",#REF!,INDEX([1]!db[STN X],Table2[[#This Row],[NB BM_C_QTY+F]]))</f>
        <v>#REF!</v>
      </c>
      <c r="AA137" s="20" t="e">
        <f>INDEX([1]!db[SUPPLIER],Table2[[#This Row],[NB BM_C_QTY+F]],0)</f>
        <v>#VALUE!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137" s="20" t="str">
        <f>Table2[[#This Row],[CONCAT]]&amp;LOWER(SUBSTITUTE(SUBSTITUTE(SUBSTITUTE(Table2[[#This Row],[KET]]&amp;"ARTO MORO"," ",""),")",""),"(",""))</f>
        <v>bpjkgp237xtechhitam144lsnartomoro</v>
      </c>
      <c r="AD137" s="20" t="str">
        <f>_xlfn.IFNA(MATCH(Table2[[#This Row],[Column2]],[1]!db[NB BM_C_QTY+F],0),"")</f>
        <v/>
      </c>
      <c r="AE137" s="20" t="s">
        <v>6077</v>
      </c>
      <c r="AF137" s="20">
        <v>144</v>
      </c>
      <c r="AG137" s="20" t="s">
        <v>5116</v>
      </c>
    </row>
    <row r="138" spans="1:33">
      <c r="A138" s="14" t="str">
        <f ca="1">IF(Table2[[#This Row],[TT]]&lt;1,"",(COUNT(INDIRECT("a"&amp;ROW(Table2[[#Headers],[//]])&amp;":a"&amp;ROW()-1))+1))</f>
        <v/>
      </c>
      <c r="B138" s="14">
        <v>1</v>
      </c>
      <c r="C138" s="9" t="s">
        <v>5446</v>
      </c>
      <c r="D138" s="16">
        <v>0</v>
      </c>
      <c r="E138" s="16" t="s">
        <v>2081</v>
      </c>
      <c r="F138" s="16" t="str">
        <f>_xlfn.IFNA(Table2[[#This Row],[NB BM_C_QTY+F]],"")</f>
        <v/>
      </c>
      <c r="G138" s="24">
        <f>IF(Table2[[#This Row],[M5B]]="",Table2[[#This Row],[M5B_h]],SUM(Table2[[#This Row],[M5B_h]],Table2[[#This Row],[M5B]]))</f>
        <v>0</v>
      </c>
      <c r="H138" s="19"/>
      <c r="I138" s="83">
        <f>IF(Table2[[#This Row],[M1A]]="",0,Table2[[#This Row],[M1A]]-Table2[[#This Row],[AWAL]]-Table2[[#This Row],[M1MA]]-Table2[[#This Row],[M1KE]])</f>
        <v>0</v>
      </c>
      <c r="J138" s="83">
        <f>SUMIF(Table6[NB BM_C_QTY+F],Table2[[#This Row],[Column2]],Table6[C])</f>
        <v>0</v>
      </c>
      <c r="K138" s="83">
        <f>-1*SUMIF(Table5[CONCAT],Table2[[#This Row],[Column2]],Table5[3])</f>
        <v>0</v>
      </c>
      <c r="L138" s="19"/>
      <c r="M138" s="17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 t="shared" si="2"/>
        <v>ARTO MORO</v>
      </c>
      <c r="Y138" s="20" t="e">
        <f>IF(Table2[[#This Row],[NB BM_C_QTY+F]]="",#REF!,INDEX([1]!db[QTY X],Table2[[#This Row],[NB BM_C_QTY+F]]))</f>
        <v>#REF!</v>
      </c>
      <c r="Z138" s="20" t="e">
        <f>IF(Table2[[#This Row],[NB BM_C_QTY+F]]="",#REF!,INDEX([1]!db[STN X],Table2[[#This Row],[NB BM_C_QTY+F]]))</f>
        <v>#REF!</v>
      </c>
      <c r="AA138" s="20" t="e">
        <f>INDEX([1]!db[SUPPLIER],Table2[[#This Row],[NB BM_C_QTY+F]],0)</f>
        <v>#VALUE!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138" s="20" t="str">
        <f>Table2[[#This Row],[CONCAT]]&amp;LOWER(SUBSTITUTE(SUBSTITUTE(SUBSTITUTE(Table2[[#This Row],[KET]]&amp;"ARTO MORO"," ",""),")",""),"(",""))</f>
        <v>bpjk100144lsnartomoro</v>
      </c>
      <c r="AD138" s="20" t="str">
        <f>_xlfn.IFNA(MATCH(Table2[[#This Row],[Column2]],[1]!db[NB BM_C_QTY+F],0),"")</f>
        <v/>
      </c>
      <c r="AE138" s="20" t="s">
        <v>6077</v>
      </c>
      <c r="AF138" s="20">
        <v>144</v>
      </c>
      <c r="AG138" s="20" t="s">
        <v>5116</v>
      </c>
    </row>
    <row r="139" spans="1:33">
      <c r="A139" s="9" t="str">
        <f ca="1">IF(Table2[[#This Row],[TT]]&lt;1,"",(COUNT(INDIRECT("a"&amp;ROW(Table2[[#Headers],[//]])&amp;":a"&amp;ROW()-1))+1))</f>
        <v/>
      </c>
      <c r="B139" s="9">
        <v>1</v>
      </c>
      <c r="C139" s="9" t="s">
        <v>5096</v>
      </c>
      <c r="D139" s="16">
        <v>1</v>
      </c>
      <c r="E139" s="16" t="s">
        <v>2081</v>
      </c>
      <c r="F139" s="16">
        <f>_xlfn.IFNA(Table2[[#This Row],[NB BM_C_QTY+F]],"")</f>
        <v>1622</v>
      </c>
      <c r="G139" s="24">
        <f>IF(Table2[[#This Row],[M5B]]="",Table2[[#This Row],[M5B_h]],SUM(Table2[[#This Row],[M5B_h]],Table2[[#This Row],[M5B]]))</f>
        <v>0</v>
      </c>
      <c r="H139" s="18">
        <v>0</v>
      </c>
      <c r="I139" s="83">
        <f>IF(Table2[[#This Row],[M1A]]="",0,Table2[[#This Row],[M1A]]-Table2[[#This Row],[AWAL]]-Table2[[#This Row],[M1MA]]-Table2[[#This Row],[M1KE]])</f>
        <v>-1</v>
      </c>
      <c r="J139" s="83">
        <f>SUMIF(Table6[NB BM_C_QTY+F],Table2[[#This Row],[Column2]],Table6[C])</f>
        <v>0</v>
      </c>
      <c r="K139" s="83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6" t="str">
        <f>IF(Table2[[#This Row],[M3A]]="","",SUM(Table2[[#This Row],[M3A]]-Table2[[#This Row],[M3B_h]]))</f>
        <v/>
      </c>
      <c r="P139" s="9"/>
      <c r="Q139" s="16" t="str">
        <f>IF(Table2[[#This Row],[M4A]]="","",SUM(Table2[[#This Row],[M4A]]-Table2[[#This Row],[M4B_h]]))</f>
        <v/>
      </c>
      <c r="S139" s="16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 t="shared" si="2"/>
        <v>ARTO MORO</v>
      </c>
      <c r="Y139" s="20">
        <f>IF(Table2[[#This Row],[NB BM_C_QTY+F]]="",#REF!,INDEX([1]!db[QTY X],Table2[[#This Row],[NB BM_C_QTY+F]]))</f>
        <v>1728</v>
      </c>
      <c r="Z139" s="20" t="str">
        <f>IF(Table2[[#This Row],[NB BM_C_QTY+F]]="",#REF!,INDEX([1]!db[STN X],Table2[[#This Row],[NB BM_C_QTY+F]]))</f>
        <v>PCS</v>
      </c>
      <c r="AA139" s="20" t="str">
        <f>INDEX([1]!db[SUPPLIER],Table2[[#This Row],[NB BM_C_QTY+F]],0)</f>
        <v>KENKO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139" s="20" t="str">
        <f>Table2[[#This Row],[CONCAT]]&amp;LOWER(SUBSTITUTE(SUBSTITUTE(SUBSTITUTE(Table2[[#This Row],[KET]]&amp;"ARTO MORO"," ",""),")",""),"(",""))</f>
        <v>bpkenkohitech028mmbiru144lsnartomoro</v>
      </c>
      <c r="AD139" s="20">
        <f>_xlfn.IFNA(MATCH(Table2[[#This Row],[Column2]],[1]!db[NB BM_C_QTY+F],0),"")</f>
        <v>1622</v>
      </c>
      <c r="AE139" s="20" t="s">
        <v>6076</v>
      </c>
      <c r="AF139" s="20">
        <v>144</v>
      </c>
      <c r="AG139" s="20" t="s">
        <v>5116</v>
      </c>
    </row>
    <row r="140" spans="1:33">
      <c r="A140" s="9" t="str">
        <f ca="1">IF(Table2[[#This Row],[TT]]&lt;1,"",(COUNT(INDIRECT("a"&amp;ROW(Table2[[#Headers],[//]])&amp;":a"&amp;ROW()-1))+1))</f>
        <v/>
      </c>
      <c r="B140" s="9">
        <v>1</v>
      </c>
      <c r="C140" s="9" t="s">
        <v>5098</v>
      </c>
      <c r="D140" s="16">
        <v>0</v>
      </c>
      <c r="E140" s="16" t="s">
        <v>2081</v>
      </c>
      <c r="F140" s="16">
        <f>_xlfn.IFNA(Table2[[#This Row],[NB BM_C_QTY+F]],"")</f>
        <v>1623</v>
      </c>
      <c r="G140" s="24">
        <f>IF(Table2[[#This Row],[M5B]]="",Table2[[#This Row],[M5B_h]],SUM(Table2[[#This Row],[M5B_h]],Table2[[#This Row],[M5B]]))</f>
        <v>0</v>
      </c>
      <c r="H140" s="18"/>
      <c r="I140" s="83">
        <f>IF(Table2[[#This Row],[M1A]]="",0,Table2[[#This Row],[M1A]]-Table2[[#This Row],[AWAL]]-Table2[[#This Row],[M1MA]]-Table2[[#This Row],[M1KE]])</f>
        <v>0</v>
      </c>
      <c r="J140" s="83">
        <f>SUMIF(Table6[NB BM_C_QTY+F],Table2[[#This Row],[Column2]],Table6[C])</f>
        <v>0</v>
      </c>
      <c r="K140" s="83">
        <f>-1*SUMIF(Table5[CONCAT],Table2[[#This Row],[Column2]],Table5[3])</f>
        <v>0</v>
      </c>
      <c r="L140" s="18"/>
      <c r="M140" s="16" t="str">
        <f>IF(Table2[[#This Row],[M2A]]="","",SUM(Table2[[#This Row],[M2A]]-Table2[[#This Row],[M2B_h]]))</f>
        <v/>
      </c>
      <c r="O140" s="16" t="str">
        <f>IF(Table2[[#This Row],[M3A]]="","",SUM(Table2[[#This Row],[M3A]]-Table2[[#This Row],[M3B_h]]))</f>
        <v/>
      </c>
      <c r="P140" s="9"/>
      <c r="Q140" s="16" t="str">
        <f>IF(Table2[[#This Row],[M4A]]="","",SUM(Table2[[#This Row],[M4A]]-Table2[[#This Row],[M4B_h]]))</f>
        <v/>
      </c>
      <c r="S140" s="16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>
        <f>IF(Table2[[#This Row],[NB BM_C_QTY+F]]="",#REF!,INDEX([1]!db[QTY X],Table2[[#This Row],[NB BM_C_QTY+F]]))</f>
        <v>1728</v>
      </c>
      <c r="Z140" s="20" t="str">
        <f>IF(Table2[[#This Row],[NB BM_C_QTY+F]]="",#REF!,INDEX([1]!db[STN X],Table2[[#This Row],[NB BM_C_QTY+F]]))</f>
        <v>PCS</v>
      </c>
      <c r="AA140" s="20" t="str">
        <f>INDEX([1]!db[SUPPLIER],Table2[[#This Row],[NB BM_C_QTY+F]],0)</f>
        <v>KENKO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140" s="20" t="str">
        <f>Table2[[#This Row],[CONCAT]]&amp;LOWER(SUBSTITUTE(SUBSTITUTE(SUBSTITUTE(Table2[[#This Row],[KET]]&amp;"ARTO MORO"," ",""),")",""),"(",""))</f>
        <v>bpkenkohitech04mmhitam144lsnartomoro</v>
      </c>
      <c r="AD140" s="20">
        <f>_xlfn.IFNA(MATCH(Table2[[#This Row],[Column2]],[1]!db[NB BM_C_QTY+F],0),"")</f>
        <v>1623</v>
      </c>
      <c r="AE140" s="20" t="s">
        <v>6076</v>
      </c>
      <c r="AF140" s="20">
        <v>144</v>
      </c>
      <c r="AG140" s="20" t="s">
        <v>5116</v>
      </c>
    </row>
    <row r="141" spans="1:33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5099</v>
      </c>
      <c r="D141" s="16">
        <v>0</v>
      </c>
      <c r="E141" s="16" t="s">
        <v>2081</v>
      </c>
      <c r="F141" s="16">
        <f>_xlfn.IFNA(Table2[[#This Row],[NB BM_C_QTY+F]],"")</f>
        <v>1631</v>
      </c>
      <c r="G141" s="24">
        <f>IF(Table2[[#This Row],[M5B]]="",Table2[[#This Row],[M5B_h]],SUM(Table2[[#This Row],[M5B_h]],Table2[[#This Row],[M5B]]))</f>
        <v>0</v>
      </c>
      <c r="H141" s="19"/>
      <c r="I141" s="83">
        <f>IF(Table2[[#This Row],[M1A]]="",0,Table2[[#This Row],[M1A]]-Table2[[#This Row],[AWAL]]-Table2[[#This Row],[M1MA]]-Table2[[#This Row],[M1KE]])</f>
        <v>0</v>
      </c>
      <c r="J141" s="83">
        <f>SUMIF(Table6[NB BM_C_QTY+F],Table2[[#This Row],[Column2]],Table6[C])</f>
        <v>0</v>
      </c>
      <c r="K141" s="83">
        <f>-1*SUMIF(Table5[CONCAT],Table2[[#This Row],[Column2]],Table5[3])</f>
        <v>0</v>
      </c>
      <c r="L141" s="19"/>
      <c r="M141" s="17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BM_C_QTY+F]]="",#REF!,INDEX([1]!db[QTY X],Table2[[#This Row],[NB BM_C_QTY+F]]))</f>
        <v>1728</v>
      </c>
      <c r="Z141" s="20" t="str">
        <f>IF(Table2[[#This Row],[NB BM_C_QTY+F]]="",#REF!,INDEX([1]!db[STN X],Table2[[#This Row],[NB BM_C_QTY+F]]))</f>
        <v>PCS</v>
      </c>
      <c r="AA141" s="20" t="str">
        <f>INDEX([1]!db[SUPPLIER],Table2[[#This Row],[NB BM_C_QTY+F]],0)</f>
        <v>KENKO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141" s="20" t="str">
        <f>Table2[[#This Row],[CONCAT]]&amp;LOWER(SUBSTITUTE(SUBSTITUTE(SUBSTITUTE(Table2[[#This Row],[KET]]&amp;"ARTO MORO"," ",""),")",""),"(",""))</f>
        <v>bpkenkohitechfuncolorbiru144lsnartomoro</v>
      </c>
      <c r="AD141" s="20">
        <f>_xlfn.IFNA(MATCH(Table2[[#This Row],[Column2]],[1]!db[NB BM_C_QTY+F],0),"")</f>
        <v>1631</v>
      </c>
      <c r="AE141" s="20" t="s">
        <v>6076</v>
      </c>
      <c r="AF141" s="20">
        <v>144</v>
      </c>
      <c r="AG141" s="20" t="s">
        <v>5116</v>
      </c>
    </row>
    <row r="142" spans="1:33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5100</v>
      </c>
      <c r="D142" s="16">
        <v>0</v>
      </c>
      <c r="E142" s="16" t="s">
        <v>2081</v>
      </c>
      <c r="F142" s="16">
        <f>_xlfn.IFNA(Table2[[#This Row],[NB BM_C_QTY+F]],"")</f>
        <v>1630</v>
      </c>
      <c r="G142" s="24">
        <f>IF(Table2[[#This Row],[M5B]]="",Table2[[#This Row],[M5B_h]],SUM(Table2[[#This Row],[M5B_h]],Table2[[#This Row],[M5B]]))</f>
        <v>0</v>
      </c>
      <c r="H142" s="19"/>
      <c r="I142" s="83">
        <f>IF(Table2[[#This Row],[M1A]]="",0,Table2[[#This Row],[M1A]]-Table2[[#This Row],[AWAL]]-Table2[[#This Row],[M1MA]]-Table2[[#This Row],[M1KE]])</f>
        <v>0</v>
      </c>
      <c r="J142" s="83">
        <f>SUMIF(Table6[NB BM_C_QTY+F],Table2[[#This Row],[Column2]],Table6[C])</f>
        <v>0</v>
      </c>
      <c r="K142" s="83">
        <f>-1*SUMIF(Table5[CONCAT],Table2[[#This Row],[Column2]],Table5[3])</f>
        <v>0</v>
      </c>
      <c r="L142" s="19"/>
      <c r="M142" s="16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 t="shared" si="2"/>
        <v>ARTO MORO</v>
      </c>
      <c r="Y142" s="20">
        <f>IF(Table2[[#This Row],[NB BM_C_QTY+F]]="",#REF!,INDEX([1]!db[QTY X],Table2[[#This Row],[NB BM_C_QTY+F]]))</f>
        <v>1728</v>
      </c>
      <c r="Z142" s="20" t="str">
        <f>IF(Table2[[#This Row],[NB BM_C_QTY+F]]="",#REF!,INDEX([1]!db[STN X],Table2[[#This Row],[NB BM_C_QTY+F]]))</f>
        <v>PCS</v>
      </c>
      <c r="AA142" s="20" t="str">
        <f>INDEX([1]!db[SUPPLIER],Table2[[#This Row],[NB BM_C_QTY+F]],0)</f>
        <v>KENKO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142" s="20" t="str">
        <f>Table2[[#This Row],[CONCAT]]&amp;LOWER(SUBSTITUTE(SUBSTITUTE(SUBSTITUTE(Table2[[#This Row],[KET]]&amp;"ARTO MORO"," ",""),")",""),"(",""))</f>
        <v>bpkenkohitechfuncolorhitam144lsnartomoro</v>
      </c>
      <c r="AD142" s="20">
        <f>_xlfn.IFNA(MATCH(Table2[[#This Row],[Column2]],[1]!db[NB BM_C_QTY+F],0),"")</f>
        <v>1630</v>
      </c>
      <c r="AE142" s="20" t="s">
        <v>6076</v>
      </c>
      <c r="AF142" s="20">
        <v>144</v>
      </c>
      <c r="AG142" s="20" t="s">
        <v>5116</v>
      </c>
    </row>
    <row r="143" spans="1:33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5093</v>
      </c>
      <c r="D143" s="16">
        <v>0</v>
      </c>
      <c r="E143" s="16" t="s">
        <v>2081</v>
      </c>
      <c r="F143" s="16">
        <f>_xlfn.IFNA(Table2[[#This Row],[NB BM_C_QTY+F]],"")</f>
        <v>1635</v>
      </c>
      <c r="G143" s="24">
        <f>IF(Table2[[#This Row],[M5B]]="",Table2[[#This Row],[M5B_h]],SUM(Table2[[#This Row],[M5B_h]],Table2[[#This Row],[M5B]]))</f>
        <v>0</v>
      </c>
      <c r="H143" s="19"/>
      <c r="I143" s="83">
        <f>IF(Table2[[#This Row],[M1A]]="",0,Table2[[#This Row],[M1A]]-Table2[[#This Row],[AWAL]]-Table2[[#This Row],[M1MA]]-Table2[[#This Row],[M1KE]])</f>
        <v>0</v>
      </c>
      <c r="J143" s="83">
        <f>SUMIF(Table6[NB BM_C_QTY+F],Table2[[#This Row],[Column2]],Table6[C])</f>
        <v>0</v>
      </c>
      <c r="K143" s="83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>
        <f>IF(Table2[[#This Row],[NB BM_C_QTY+F]]="",#REF!,INDEX([1]!db[QTY X],Table2[[#This Row],[NB BM_C_QTY+F]]))</f>
        <v>1728</v>
      </c>
      <c r="Z143" s="20" t="str">
        <f>IF(Table2[[#This Row],[NB BM_C_QTY+F]]="",#REF!,INDEX([1]!db[STN X],Table2[[#This Row],[NB BM_C_QTY+F]]))</f>
        <v>PCS</v>
      </c>
      <c r="AA143" s="20" t="str">
        <f>INDEX([1]!db[SUPPLIER],Table2[[#This Row],[NB BM_C_QTY+F]],0)</f>
        <v>KENKO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143" s="20" t="str">
        <f>Table2[[#This Row],[CONCAT]]&amp;LOWER(SUBSTITUTE(SUBSTITUTE(SUBSTITUTE(Table2[[#This Row],[KET]]&amp;"ARTO MORO"," ",""),")",""),"(",""))</f>
        <v>bpkenkok1biru144lsnartomoro</v>
      </c>
      <c r="AD143" s="20">
        <f>_xlfn.IFNA(MATCH(Table2[[#This Row],[Column2]],[1]!db[NB BM_C_QTY+F],0),"")</f>
        <v>1635</v>
      </c>
      <c r="AE143" s="20" t="s">
        <v>6076</v>
      </c>
      <c r="AF143" s="20">
        <v>144</v>
      </c>
      <c r="AG143" s="20" t="s">
        <v>5116</v>
      </c>
    </row>
    <row r="144" spans="1:33">
      <c r="A144" s="9" t="str">
        <f ca="1">IF(Table2[[#This Row],[TT]]&lt;1,"",(COUNT(INDIRECT("a"&amp;ROW(Table2[[#Headers],[//]])&amp;":a"&amp;ROW()-1))+1))</f>
        <v/>
      </c>
      <c r="B144" s="9">
        <v>1</v>
      </c>
      <c r="C144" s="9" t="s">
        <v>4920</v>
      </c>
      <c r="D144" s="16">
        <v>0</v>
      </c>
      <c r="E144" s="16" t="s">
        <v>2081</v>
      </c>
      <c r="F144" s="16">
        <f>_xlfn.IFNA(Table2[[#This Row],[NB BM_C_QTY+F]],"")</f>
        <v>1636</v>
      </c>
      <c r="G144" s="24">
        <f>IF(Table2[[#This Row],[M5B]]="",Table2[[#This Row],[M5B_h]],SUM(Table2[[#This Row],[M5B_h]],Table2[[#This Row],[M5B]]))</f>
        <v>0</v>
      </c>
      <c r="H144" s="18"/>
      <c r="I144" s="83">
        <f>IF(Table2[[#This Row],[M1A]]="",0,Table2[[#This Row],[M1A]]-Table2[[#This Row],[AWAL]]-Table2[[#This Row],[M1MA]]-Table2[[#This Row],[M1KE]])</f>
        <v>0</v>
      </c>
      <c r="J144" s="83">
        <f>SUMIF(Table6[NB BM_C_QTY+F],Table2[[#This Row],[Column2]],Table6[C])</f>
        <v>0</v>
      </c>
      <c r="K144" s="83">
        <f>-1*SUMIF(Table5[CONCAT],Table2[[#This Row],[Column2]],Table5[3])</f>
        <v>0</v>
      </c>
      <c r="L144" s="18"/>
      <c r="M144" s="16" t="str">
        <f>IF(Table2[[#This Row],[M2A]]="","",SUM(Table2[[#This Row],[M2A]]-Table2[[#This Row],[M2B_h]]))</f>
        <v/>
      </c>
      <c r="O144" s="16" t="str">
        <f>IF(Table2[[#This Row],[M3A]]="","",SUM(Table2[[#This Row],[M3A]]-Table2[[#This Row],[M3B_h]]))</f>
        <v/>
      </c>
      <c r="P144" s="9"/>
      <c r="Q144" s="16" t="str">
        <f>IF(Table2[[#This Row],[M4A]]="","",SUM(Table2[[#This Row],[M4A]]-Table2[[#This Row],[M4B_h]]))</f>
        <v/>
      </c>
      <c r="S144" s="16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BM_C_QTY+F]]="",#REF!,INDEX([1]!db[QTY X],Table2[[#This Row],[NB BM_C_QTY+F]]))</f>
        <v>1728</v>
      </c>
      <c r="Z144" s="20" t="str">
        <f>IF(Table2[[#This Row],[NB BM_C_QTY+F]]="",#REF!,INDEX([1]!db[STN X],Table2[[#This Row],[NB BM_C_QTY+F]]))</f>
        <v>PCS</v>
      </c>
      <c r="AA144" s="20" t="str">
        <f>INDEX([1]!db[SUPPLIER],Table2[[#This Row],[NB BM_C_QTY+F]],0)</f>
        <v>KENKO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144" s="20" t="str">
        <f>Table2[[#This Row],[CONCAT]]&amp;LOWER(SUBSTITUTE(SUBSTITUTE(SUBSTITUTE(Table2[[#This Row],[KET]]&amp;"ARTO MORO"," ",""),")",""),"(",""))</f>
        <v>bpkenkok1minihitam144lsnartomoro</v>
      </c>
      <c r="AD144" s="20">
        <f>_xlfn.IFNA(MATCH(Table2[[#This Row],[Column2]],[1]!db[NB BM_C_QTY+F],0),"")</f>
        <v>1636</v>
      </c>
      <c r="AE144" s="20" t="s">
        <v>6076</v>
      </c>
      <c r="AF144" s="20">
        <v>144</v>
      </c>
      <c r="AG144" s="20" t="s">
        <v>5116</v>
      </c>
    </row>
    <row r="145" spans="1:33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5569</v>
      </c>
      <c r="D145" s="16">
        <v>0</v>
      </c>
      <c r="E145" s="16" t="s">
        <v>2081</v>
      </c>
      <c r="F145" s="16" t="str">
        <f>_xlfn.IFNA(Table2[[#This Row],[NB BM_C_QTY+F]],"")</f>
        <v/>
      </c>
      <c r="G145" s="24">
        <f>IF(Table2[[#This Row],[M5B]]="",Table2[[#This Row],[M5B_h]],SUM(Table2[[#This Row],[M5B_h]],Table2[[#This Row],[M5B]]))</f>
        <v>0</v>
      </c>
      <c r="H145" s="19"/>
      <c r="I145" s="83">
        <f>IF(Table2[[#This Row],[M1A]]="",0,Table2[[#This Row],[M1A]]-Table2[[#This Row],[AWAL]]-Table2[[#This Row],[M1MA]]-Table2[[#This Row],[M1KE]])</f>
        <v>0</v>
      </c>
      <c r="J145" s="83">
        <f>SUMIF(Table6[NB BM_C_QTY+F],Table2[[#This Row],[Column2]],Table6[C])</f>
        <v>0</v>
      </c>
      <c r="K145" s="83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 t="e">
        <f>IF(Table2[[#This Row],[NB BM_C_QTY+F]]="",#REF!,INDEX([1]!db[QTY X],Table2[[#This Row],[NB BM_C_QTY+F]]))</f>
        <v>#REF!</v>
      </c>
      <c r="Z145" s="20" t="e">
        <f>IF(Table2[[#This Row],[NB BM_C_QTY+F]]="",#REF!,INDEX([1]!db[STN X],Table2[[#This Row],[NB BM_C_QTY+F]]))</f>
        <v>#REF!</v>
      </c>
      <c r="AA145" s="20" t="e">
        <f>INDEX([1]!db[SUPPLIER],Table2[[#This Row],[NB BM_C_QTY+F]],0)</f>
        <v>#VALUE!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145" s="20" t="str">
        <f>Table2[[#This Row],[CONCAT]]&amp;LOWER(SUBSTITUTE(SUBSTITUTE(SUBSTITUTE(Table2[[#This Row],[KET]]&amp;"ARTO MORO"," ",""),")",""),"(",""))</f>
        <v>bpkenkoke200144lsnartomoro</v>
      </c>
      <c r="AD145" s="20" t="str">
        <f>_xlfn.IFNA(MATCH(Table2[[#This Row],[Column2]],[1]!db[NB BM_C_QTY+F],0),"")</f>
        <v/>
      </c>
      <c r="AE145" s="20" t="s">
        <v>6076</v>
      </c>
      <c r="AF145" s="20">
        <v>144</v>
      </c>
      <c r="AG145" s="20" t="s">
        <v>5116</v>
      </c>
    </row>
    <row r="146" spans="1:33">
      <c r="A146" s="14" t="str">
        <f ca="1">IF(Table2[[#This Row],[TT]]&lt;1,"",(COUNT(INDIRECT("a"&amp;ROW(Table2[[#Headers],[//]])&amp;":a"&amp;ROW()-1))+1))</f>
        <v/>
      </c>
      <c r="B146" s="14">
        <v>1</v>
      </c>
      <c r="C146" s="9" t="s">
        <v>5095</v>
      </c>
      <c r="D146" s="16">
        <v>0</v>
      </c>
      <c r="E146" s="16" t="s">
        <v>2081</v>
      </c>
      <c r="F146" s="16">
        <f>_xlfn.IFNA(Table2[[#This Row],[NB BM_C_QTY+F]],"")</f>
        <v>1640</v>
      </c>
      <c r="G146" s="24">
        <f>IF(Table2[[#This Row],[M5B]]="",Table2[[#This Row],[M5B_h]],SUM(Table2[[#This Row],[M5B_h]],Table2[[#This Row],[M5B]]))</f>
        <v>0</v>
      </c>
      <c r="H146" s="19"/>
      <c r="I146" s="83">
        <f>IF(Table2[[#This Row],[M1A]]="",0,Table2[[#This Row],[M1A]]-Table2[[#This Row],[AWAL]]-Table2[[#This Row],[M1MA]]-Table2[[#This Row],[M1KE]])</f>
        <v>0</v>
      </c>
      <c r="J146" s="83">
        <f>SUMIF(Table6[NB BM_C_QTY+F],Table2[[#This Row],[Column2]],Table6[C])</f>
        <v>0</v>
      </c>
      <c r="K146" s="83">
        <f>-1*SUMIF(Table5[CONCAT],Table2[[#This Row],[Column2]],Table5[3])</f>
        <v>0</v>
      </c>
      <c r="L146" s="19"/>
      <c r="M146" s="16" t="str">
        <f>IF(Table2[[#This Row],[M2A]]="","",SUM(Table2[[#This Row],[M2A]]-Table2[[#This Row],[M2B_h]]))</f>
        <v/>
      </c>
      <c r="O146" s="17" t="str">
        <f>IF(Table2[[#This Row],[M3A]]="","",SUM(Table2[[#This Row],[M3A]]-Table2[[#This Row],[M3B_h]]))</f>
        <v/>
      </c>
      <c r="P146" s="25"/>
      <c r="Q146" s="17" t="str">
        <f>IF(Table2[[#This Row],[M4A]]="","",SUM(Table2[[#This Row],[M4A]]-Table2[[#This Row],[M4B_h]]))</f>
        <v/>
      </c>
      <c r="R146" s="17"/>
      <c r="S146" s="17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>
        <f>IF(Table2[[#This Row],[NB BM_C_QTY+F]]="",#REF!,INDEX([1]!db[QTY X],Table2[[#This Row],[NB BM_C_QTY+F]]))</f>
        <v>1728</v>
      </c>
      <c r="Z146" s="20" t="str">
        <f>IF(Table2[[#This Row],[NB BM_C_QTY+F]]="",#REF!,INDEX([1]!db[STN X],Table2[[#This Row],[NB BM_C_QTY+F]]))</f>
        <v>PCS</v>
      </c>
      <c r="AA146" s="20" t="str">
        <f>INDEX([1]!db[SUPPLIER],Table2[[#This Row],[NB BM_C_QTY+F]],0)</f>
        <v>KENKO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146" s="20" t="str">
        <f>Table2[[#This Row],[CONCAT]]&amp;LOWER(SUBSTITUTE(SUBSTITUTE(SUBSTITUTE(Table2[[#This Row],[KET]]&amp;"ARTO MORO"," ",""),")",""),"(",""))</f>
        <v>bpkenkoke100hitam144lsnartomoro</v>
      </c>
      <c r="AD146" s="20">
        <f>_xlfn.IFNA(MATCH(Table2[[#This Row],[Column2]],[1]!db[NB BM_C_QTY+F],0),"")</f>
        <v>1640</v>
      </c>
      <c r="AE146" s="20" t="s">
        <v>6076</v>
      </c>
      <c r="AF146" s="20">
        <v>144</v>
      </c>
      <c r="AG146" s="20" t="s">
        <v>5116</v>
      </c>
    </row>
    <row r="147" spans="1:33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5068</v>
      </c>
      <c r="D147" s="16">
        <v>0</v>
      </c>
      <c r="E147" s="16" t="s">
        <v>2081</v>
      </c>
      <c r="F147" s="16">
        <f>_xlfn.IFNA(Table2[[#This Row],[NB BM_C_QTY+F]],"")</f>
        <v>1645</v>
      </c>
      <c r="G147" s="24">
        <f>IF(Table2[[#This Row],[M5B]]="",Table2[[#This Row],[M5B_h]],SUM(Table2[[#This Row],[M5B_h]],Table2[[#This Row],[M5B]]))</f>
        <v>0</v>
      </c>
      <c r="H147" s="19"/>
      <c r="I147" s="83">
        <f>IF(Table2[[#This Row],[M1A]]="",0,Table2[[#This Row],[M1A]]-Table2[[#This Row],[AWAL]]-Table2[[#This Row],[M1MA]]-Table2[[#This Row],[M1KE]])</f>
        <v>0</v>
      </c>
      <c r="J147" s="83">
        <f>SUMIF(Table6[NB BM_C_QTY+F],Table2[[#This Row],[Column2]],Table6[C])</f>
        <v>0</v>
      </c>
      <c r="K147" s="83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BM_C_QTY+F]]="",#REF!,INDEX([1]!db[QTY X],Table2[[#This Row],[NB BM_C_QTY+F]]))</f>
        <v>1728</v>
      </c>
      <c r="Z147" s="20" t="str">
        <f>IF(Table2[[#This Row],[NB BM_C_QTY+F]]="",#REF!,INDEX([1]!db[STN X],Table2[[#This Row],[NB BM_C_QTY+F]]))</f>
        <v>PCS</v>
      </c>
      <c r="AA147" s="20" t="str">
        <f>INDEX([1]!db[SUPPLIER],Table2[[#This Row],[NB BM_C_QTY+F]],0)</f>
        <v>KENKO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147" s="20" t="str">
        <f>Table2[[#This Row],[CONCAT]]&amp;LOWER(SUBSTITUTE(SUBSTITUTE(SUBSTITUTE(Table2[[#This Row],[KET]]&amp;"ARTO MORO"," ",""),")",""),"(",""))</f>
        <v>bpkenkoke303tgelbiru144lsnartomoro</v>
      </c>
      <c r="AD147" s="20">
        <f>_xlfn.IFNA(MATCH(Table2[[#This Row],[Column2]],[1]!db[NB BM_C_QTY+F],0),"")</f>
        <v>1645</v>
      </c>
      <c r="AE147" s="20" t="s">
        <v>6076</v>
      </c>
      <c r="AF147" s="20">
        <v>144</v>
      </c>
      <c r="AG147" s="20" t="s">
        <v>5116</v>
      </c>
    </row>
    <row r="148" spans="1:33">
      <c r="A148" s="9" t="str">
        <f ca="1">IF(Table2[[#This Row],[TT]]&lt;1,"",(COUNT(INDIRECT("a"&amp;ROW(Table2[[#Headers],[//]])&amp;":a"&amp;ROW()-1))+1))</f>
        <v/>
      </c>
      <c r="B148" s="9">
        <v>1</v>
      </c>
      <c r="C148" s="9" t="s">
        <v>5102</v>
      </c>
      <c r="D148" s="16">
        <v>0</v>
      </c>
      <c r="E148" s="16" t="s">
        <v>2081</v>
      </c>
      <c r="F148" s="16">
        <f>_xlfn.IFNA(Table2[[#This Row],[NB BM_C_QTY+F]],"")</f>
        <v>1644</v>
      </c>
      <c r="G148" s="24">
        <f>IF(Table2[[#This Row],[M5B]]="",Table2[[#This Row],[M5B_h]],SUM(Table2[[#This Row],[M5B_h]],Table2[[#This Row],[M5B]]))</f>
        <v>0</v>
      </c>
      <c r="H148" s="18"/>
      <c r="I148" s="83">
        <f>IF(Table2[[#This Row],[M1A]]="",0,Table2[[#This Row],[M1A]]-Table2[[#This Row],[AWAL]]-Table2[[#This Row],[M1MA]]-Table2[[#This Row],[M1KE]])</f>
        <v>0</v>
      </c>
      <c r="J148" s="83">
        <f>SUMIF(Table6[NB BM_C_QTY+F],Table2[[#This Row],[Column2]],Table6[C])</f>
        <v>0</v>
      </c>
      <c r="K148" s="83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6" t="str">
        <f>IF(Table2[[#This Row],[M3A]]="","",SUM(Table2[[#This Row],[M3A]]-Table2[[#This Row],[M3B_h]]))</f>
        <v/>
      </c>
      <c r="P148" s="9"/>
      <c r="Q148" s="16" t="str">
        <f>IF(Table2[[#This Row],[M4A]]="","",SUM(Table2[[#This Row],[M4A]]-Table2[[#This Row],[M4B_h]]))</f>
        <v/>
      </c>
      <c r="S148" s="16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 t="shared" si="2"/>
        <v>ARTO MORO</v>
      </c>
      <c r="Y148" s="20">
        <f>IF(Table2[[#This Row],[NB BM_C_QTY+F]]="",#REF!,INDEX([1]!db[QTY X],Table2[[#This Row],[NB BM_C_QTY+F]]))</f>
        <v>1728</v>
      </c>
      <c r="Z148" s="20" t="str">
        <f>IF(Table2[[#This Row],[NB BM_C_QTY+F]]="",#REF!,INDEX([1]!db[STN X],Table2[[#This Row],[NB BM_C_QTY+F]]))</f>
        <v>PCS</v>
      </c>
      <c r="AA148" s="20" t="str">
        <f>INDEX([1]!db[SUPPLIER],Table2[[#This Row],[NB BM_C_QTY+F]],0)</f>
        <v>KENKO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148" s="20" t="str">
        <f>Table2[[#This Row],[CONCAT]]&amp;LOWER(SUBSTITUTE(SUBSTITUTE(SUBSTITUTE(Table2[[#This Row],[KET]]&amp;"ARTO MORO"," ",""),")",""),"(",""))</f>
        <v>bpkenkoke303tgelhitam144lsnartomoro</v>
      </c>
      <c r="AD148" s="20">
        <f>_xlfn.IFNA(MATCH(Table2[[#This Row],[Column2]],[1]!db[NB BM_C_QTY+F],0),"")</f>
        <v>1644</v>
      </c>
      <c r="AE148" s="20" t="s">
        <v>6076</v>
      </c>
      <c r="AF148" s="20">
        <v>144</v>
      </c>
      <c r="AG148" s="20" t="s">
        <v>5116</v>
      </c>
    </row>
    <row r="149" spans="1:33">
      <c r="A149" s="14" t="str">
        <f ca="1">IF(Table2[[#This Row],[TT]]&lt;1,"",(COUNT(INDIRECT("a"&amp;ROW(Table2[[#Headers],[//]])&amp;":a"&amp;ROW()-1))+1))</f>
        <v/>
      </c>
      <c r="B149" s="14">
        <v>1</v>
      </c>
      <c r="C149" s="9" t="s">
        <v>5614</v>
      </c>
      <c r="D149" s="16">
        <v>0</v>
      </c>
      <c r="E149" s="16" t="s">
        <v>5613</v>
      </c>
      <c r="F149" s="17" t="str">
        <f>_xlfn.IFNA(Table2[[#This Row],[NB BM_C_QTY+F]],"")</f>
        <v/>
      </c>
      <c r="G149" s="24">
        <f>IF(Table2[[#This Row],[M5B]]="",Table2[[#This Row],[M5B_h]],SUM(Table2[[#This Row],[M5B_h]],Table2[[#This Row],[M5B]]))</f>
        <v>0</v>
      </c>
      <c r="H149" s="19"/>
      <c r="I149" s="83">
        <f>IF(Table2[[#This Row],[M1A]]="",0,Table2[[#This Row],[M1A]]-Table2[[#This Row],[AWAL]]-Table2[[#This Row],[M1MA]]-Table2[[#This Row],[M1KE]])</f>
        <v>0</v>
      </c>
      <c r="J149" s="83">
        <f>SUMIF(Table6[NB BM_C_QTY+F],Table2[[#This Row],[Column2]],Table6[C])</f>
        <v>0</v>
      </c>
      <c r="K149" s="83">
        <f>-1*SUMIF(Table5[CONCAT],Table2[[#This Row],[Column2]],Table5[3])</f>
        <v>0</v>
      </c>
      <c r="L149" s="19"/>
      <c r="M149" s="79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4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 t="shared" si="2"/>
        <v>ARTO MORO</v>
      </c>
      <c r="Y149" s="20" t="e">
        <f>IF(Table2[[#This Row],[NB BM_C_QTY+F]]="",#REF!,INDEX([1]!db[QTY X],Table2[[#This Row],[NB BM_C_QTY+F]]))</f>
        <v>#REF!</v>
      </c>
      <c r="Z149" s="20" t="e">
        <f>IF(Table2[[#This Row],[NB BM_C_QTY+F]]="",#REF!,INDEX([1]!db[STN X],Table2[[#This Row],[NB BM_C_QTY+F]]))</f>
        <v>#REF!</v>
      </c>
      <c r="AA149" s="20" t="e">
        <f>INDEX([1]!db[SUPPLIER],Table2[[#This Row],[NB BM_C_QTY+F]],0)</f>
        <v>#VALUE!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bpkenkopu1ht</v>
      </c>
      <c r="AC149" s="20" t="str">
        <f>Table2[[#This Row],[CONCAT]]&amp;LOWER(SUBSTITUTE(SUBSTITUTE(SUBSTITUTE(Table2[[#This Row],[KET]]&amp;"ARTO MORO"," ",""),")",""),"(",""))</f>
        <v>bpkenkopu1ht216lsnartomoro</v>
      </c>
      <c r="AD149" s="20" t="str">
        <f>_xlfn.IFNA(MATCH(Table2[[#This Row],[Column2]],[1]!db[NB BM_C_QTY+F],0),"")</f>
        <v/>
      </c>
      <c r="AE149" s="20" t="s">
        <v>6076</v>
      </c>
      <c r="AF149" s="20">
        <v>216</v>
      </c>
      <c r="AG149" s="20" t="s">
        <v>5116</v>
      </c>
    </row>
    <row r="150" spans="1:33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5615</v>
      </c>
      <c r="D150" s="16">
        <v>0</v>
      </c>
      <c r="E150" s="16" t="s">
        <v>5613</v>
      </c>
      <c r="F150" s="17" t="str">
        <f>_xlfn.IFNA(Table2[[#This Row],[NB BM_C_QTY+F]],"")</f>
        <v/>
      </c>
      <c r="G150" s="24">
        <f>IF(Table2[[#This Row],[M5B]]="",Table2[[#This Row],[M5B_h]],SUM(Table2[[#This Row],[M5B_h]],Table2[[#This Row],[M5B]]))</f>
        <v>0</v>
      </c>
      <c r="H150" s="19"/>
      <c r="I150" s="83">
        <f>IF(Table2[[#This Row],[M1A]]="",0,Table2[[#This Row],[M1A]]-Table2[[#This Row],[AWAL]]-Table2[[#This Row],[M1MA]]-Table2[[#This Row],[M1KE]])</f>
        <v>0</v>
      </c>
      <c r="J150" s="83">
        <f>SUMIF(Table6[NB BM_C_QTY+F],Table2[[#This Row],[Column2]],Table6[C])</f>
        <v>0</v>
      </c>
      <c r="K150" s="83">
        <f>-1*SUMIF(Table5[CONCAT],Table2[[#This Row],[Column2]],Table5[3])</f>
        <v>0</v>
      </c>
      <c r="L150" s="19"/>
      <c r="M150" s="79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4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 t="e">
        <f>IF(Table2[[#This Row],[NB BM_C_QTY+F]]="",#REF!,INDEX([1]!db[QTY X],Table2[[#This Row],[NB BM_C_QTY+F]]))</f>
        <v>#REF!</v>
      </c>
      <c r="Z150" s="20" t="e">
        <f>IF(Table2[[#This Row],[NB BM_C_QTY+F]]="",#REF!,INDEX([1]!db[STN X],Table2[[#This Row],[NB BM_C_QTY+F]]))</f>
        <v>#REF!</v>
      </c>
      <c r="AA150" s="20" t="e">
        <f>INDEX([1]!db[SUPPLIER],Table2[[#This Row],[NB BM_C_QTY+F]],0)</f>
        <v>#VALUE!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bpkenkopu2ht</v>
      </c>
      <c r="AC150" s="20" t="str">
        <f>Table2[[#This Row],[CONCAT]]&amp;LOWER(SUBSTITUTE(SUBSTITUTE(SUBSTITUTE(Table2[[#This Row],[KET]]&amp;"ARTO MORO"," ",""),")",""),"(",""))</f>
        <v>bpkenkopu2ht216lsnartomoro</v>
      </c>
      <c r="AD150" s="20" t="str">
        <f>_xlfn.IFNA(MATCH(Table2[[#This Row],[Column2]],[1]!db[NB BM_C_QTY+F],0),"")</f>
        <v/>
      </c>
      <c r="AE150" s="20" t="s">
        <v>6076</v>
      </c>
      <c r="AF150" s="20">
        <v>216</v>
      </c>
      <c r="AG150" s="20" t="s">
        <v>5116</v>
      </c>
    </row>
    <row r="151" spans="1:33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5616</v>
      </c>
      <c r="D151" s="16">
        <v>0</v>
      </c>
      <c r="E151" s="16" t="s">
        <v>5613</v>
      </c>
      <c r="F151" s="17" t="str">
        <f>_xlfn.IFNA(Table2[[#This Row],[NB BM_C_QTY+F]],"")</f>
        <v/>
      </c>
      <c r="G151" s="24">
        <f>IF(Table2[[#This Row],[M5B]]="",Table2[[#This Row],[M5B_h]],SUM(Table2[[#This Row],[M5B_h]],Table2[[#This Row],[M5B]]))</f>
        <v>0</v>
      </c>
      <c r="H151" s="19"/>
      <c r="I151" s="83">
        <f>IF(Table2[[#This Row],[M1A]]="",0,Table2[[#This Row],[M1A]]-Table2[[#This Row],[AWAL]]-Table2[[#This Row],[M1MA]]-Table2[[#This Row],[M1KE]])</f>
        <v>0</v>
      </c>
      <c r="J151" s="83">
        <f>SUMIF(Table6[NB BM_C_QTY+F],Table2[[#This Row],[Column2]],Table6[C])</f>
        <v>0</v>
      </c>
      <c r="K151" s="83">
        <f>-1*SUMIF(Table5[CONCAT],Table2[[#This Row],[Column2]],Table5[3])</f>
        <v>0</v>
      </c>
      <c r="L151" s="19"/>
      <c r="M151" s="79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4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 t="e">
        <f>IF(Table2[[#This Row],[NB BM_C_QTY+F]]="",#REF!,INDEX([1]!db[QTY X],Table2[[#This Row],[NB BM_C_QTY+F]]))</f>
        <v>#REF!</v>
      </c>
      <c r="Z151" s="20" t="e">
        <f>IF(Table2[[#This Row],[NB BM_C_QTY+F]]="",#REF!,INDEX([1]!db[STN X],Table2[[#This Row],[NB BM_C_QTY+F]]))</f>
        <v>#REF!</v>
      </c>
      <c r="AA151" s="20" t="e">
        <f>INDEX([1]!db[SUPPLIER],Table2[[#This Row],[NB BM_C_QTY+F]],0)</f>
        <v>#VALUE!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bpkenkopu3ht</v>
      </c>
      <c r="AC151" s="20" t="str">
        <f>Table2[[#This Row],[CONCAT]]&amp;LOWER(SUBSTITUTE(SUBSTITUTE(SUBSTITUTE(Table2[[#This Row],[KET]]&amp;"ARTO MORO"," ",""),")",""),"(",""))</f>
        <v>bpkenkopu3ht216lsnartomoro</v>
      </c>
      <c r="AD151" s="20" t="str">
        <f>_xlfn.IFNA(MATCH(Table2[[#This Row],[Column2]],[1]!db[NB BM_C_QTY+F],0),"")</f>
        <v/>
      </c>
      <c r="AE151" s="20" t="s">
        <v>6076</v>
      </c>
      <c r="AF151" s="20">
        <v>216</v>
      </c>
      <c r="AG151" s="20" t="s">
        <v>5116</v>
      </c>
    </row>
    <row r="152" spans="1:33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5617</v>
      </c>
      <c r="D152" s="16">
        <v>0</v>
      </c>
      <c r="E152" s="16" t="s">
        <v>5613</v>
      </c>
      <c r="F152" s="17" t="str">
        <f>_xlfn.IFNA(Table2[[#This Row],[NB BM_C_QTY+F]],"")</f>
        <v/>
      </c>
      <c r="G152" s="24">
        <f>IF(Table2[[#This Row],[M5B]]="",Table2[[#This Row],[M5B_h]],SUM(Table2[[#This Row],[M5B_h]],Table2[[#This Row],[M5B]]))</f>
        <v>0</v>
      </c>
      <c r="H152" s="19"/>
      <c r="I152" s="83">
        <f>IF(Table2[[#This Row],[M1A]]="",0,Table2[[#This Row],[M1A]]-Table2[[#This Row],[AWAL]]-Table2[[#This Row],[M1MA]]-Table2[[#This Row],[M1KE]])</f>
        <v>0</v>
      </c>
      <c r="J152" s="83">
        <f>SUMIF(Table6[NB BM_C_QTY+F],Table2[[#This Row],[Column2]],Table6[C])</f>
        <v>0</v>
      </c>
      <c r="K152" s="83">
        <f>-1*SUMIF(Table5[CONCAT],Table2[[#This Row],[Column2]],Table5[3])</f>
        <v>0</v>
      </c>
      <c r="L152" s="19"/>
      <c r="M152" s="79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4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 t="e">
        <f>IF(Table2[[#This Row],[NB BM_C_QTY+F]]="",#REF!,INDEX([1]!db[QTY X],Table2[[#This Row],[NB BM_C_QTY+F]]))</f>
        <v>#REF!</v>
      </c>
      <c r="Z152" s="20" t="e">
        <f>IF(Table2[[#This Row],[NB BM_C_QTY+F]]="",#REF!,INDEX([1]!db[STN X],Table2[[#This Row],[NB BM_C_QTY+F]]))</f>
        <v>#REF!</v>
      </c>
      <c r="AA152" s="20" t="e">
        <f>INDEX([1]!db[SUPPLIER],Table2[[#This Row],[NB BM_C_QTY+F]],0)</f>
        <v>#VALUE!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bpkenkopu4ht</v>
      </c>
      <c r="AC152" s="20" t="str">
        <f>Table2[[#This Row],[CONCAT]]&amp;LOWER(SUBSTITUTE(SUBSTITUTE(SUBSTITUTE(Table2[[#This Row],[KET]]&amp;"ARTO MORO"," ",""),")",""),"(",""))</f>
        <v>bpkenkopu4ht216lsnartomoro</v>
      </c>
      <c r="AD152" s="20" t="str">
        <f>_xlfn.IFNA(MATCH(Table2[[#This Row],[Column2]],[1]!db[NB BM_C_QTY+F],0),"")</f>
        <v/>
      </c>
      <c r="AE152" s="20" t="s">
        <v>6076</v>
      </c>
      <c r="AF152" s="20">
        <v>216</v>
      </c>
      <c r="AG152" s="20" t="s">
        <v>5116</v>
      </c>
    </row>
    <row r="153" spans="1:33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4969</v>
      </c>
      <c r="D153" s="16">
        <v>0</v>
      </c>
      <c r="E153" s="16" t="s">
        <v>2081</v>
      </c>
      <c r="F153" s="16">
        <f>_xlfn.IFNA(Table2[[#This Row],[NB BM_C_QTY+F]],"")</f>
        <v>1658</v>
      </c>
      <c r="G153" s="24">
        <f>IF(Table2[[#This Row],[M5B]]="",Table2[[#This Row],[M5B_h]],SUM(Table2[[#This Row],[M5B_h]],Table2[[#This Row],[M5B]]))</f>
        <v>0</v>
      </c>
      <c r="H153" s="19"/>
      <c r="I153" s="83">
        <f>IF(Table2[[#This Row],[M1A]]="",0,Table2[[#This Row],[M1A]]-Table2[[#This Row],[AWAL]]-Table2[[#This Row],[M1MA]]-Table2[[#This Row],[M1KE]])</f>
        <v>0</v>
      </c>
      <c r="J153" s="83">
        <f>SUMIF(Table6[NB BM_C_QTY+F],Table2[[#This Row],[Column2]],Table6[C])</f>
        <v>0</v>
      </c>
      <c r="K153" s="83">
        <f>-1*SUMIF(Table5[CONCAT],Table2[[#This Row],[Column2]],Table5[3])</f>
        <v>0</v>
      </c>
      <c r="L153" s="19"/>
      <c r="M153" s="17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 t="shared" si="2"/>
        <v>ARTO MORO</v>
      </c>
      <c r="Y153" s="20">
        <f>IF(Table2[[#This Row],[NB BM_C_QTY+F]]="",#REF!,INDEX([1]!db[QTY X],Table2[[#This Row],[NB BM_C_QTY+F]]))</f>
        <v>1728</v>
      </c>
      <c r="Z153" s="20" t="str">
        <f>IF(Table2[[#This Row],[NB BM_C_QTY+F]]="",#REF!,INDEX([1]!db[STN X],Table2[[#This Row],[NB BM_C_QTY+F]]))</f>
        <v>PCS</v>
      </c>
      <c r="AA153" s="20" t="str">
        <f>INDEX([1]!db[SUPPLIER],Table2[[#This Row],[NB BM_C_QTY+F]],0)</f>
        <v>KENKO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153" s="20" t="str">
        <f>Table2[[#This Row],[CONCAT]]&amp;LOWER(SUBSTITUTE(SUBSTITUTE(SUBSTITUTE(Table2[[#This Row],[KET]]&amp;"ARTO MORO"," ",""),")",""),"(",""))</f>
        <v>bpkenkowinjellerke600hitam144lsnartomoro</v>
      </c>
      <c r="AD153" s="20">
        <f>_xlfn.IFNA(MATCH(Table2[[#This Row],[Column2]],[1]!db[NB BM_C_QTY+F],0),"")</f>
        <v>1658</v>
      </c>
      <c r="AE153" s="20" t="s">
        <v>6076</v>
      </c>
      <c r="AF153" s="20">
        <v>144</v>
      </c>
      <c r="AG153" s="20" t="s">
        <v>5116</v>
      </c>
    </row>
    <row r="154" spans="1:33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2646</v>
      </c>
      <c r="D154" s="16">
        <v>0</v>
      </c>
      <c r="E154" s="16" t="s">
        <v>2081</v>
      </c>
      <c r="F154" s="16">
        <f>_xlfn.IFNA(Table2[[#This Row],[NB BM_C_QTY+F]],"")</f>
        <v>1647</v>
      </c>
      <c r="G154" s="24">
        <f>IF(Table2[[#This Row],[M5B]]="",Table2[[#This Row],[M5B_h]],SUM(Table2[[#This Row],[M5B_h]],Table2[[#This Row],[M5B]]))</f>
        <v>0</v>
      </c>
      <c r="H154" s="19"/>
      <c r="I154" s="83">
        <f>IF(Table2[[#This Row],[M1A]]="",0,Table2[[#This Row],[M1A]]-Table2[[#This Row],[AWAL]]-Table2[[#This Row],[M1MA]]-Table2[[#This Row],[M1KE]])</f>
        <v>0</v>
      </c>
      <c r="J154" s="83">
        <f>SUMIF(Table6[NB BM_C_QTY+F],Table2[[#This Row],[Column2]],Table6[C])</f>
        <v>0</v>
      </c>
      <c r="K154" s="83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BM_C_QTY+F]]="",#REF!,INDEX([1]!db[QTY X],Table2[[#This Row],[NB BM_C_QTY+F]]))</f>
        <v>1728</v>
      </c>
      <c r="Z154" s="20" t="str">
        <f>IF(Table2[[#This Row],[NB BM_C_QTY+F]]="",#REF!,INDEX([1]!db[STN X],Table2[[#This Row],[NB BM_C_QTY+F]]))</f>
        <v>PCS</v>
      </c>
      <c r="AA154" s="20" t="str">
        <f>INDEX([1]!db[SUPPLIER],Table2[[#This Row],[NB BM_C_QTY+F]],0)</f>
        <v>KENKO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154" s="20" t="str">
        <f>Table2[[#This Row],[CONCAT]]&amp;LOWER(SUBSTITUTE(SUBSTITUTE(SUBSTITUTE(Table2[[#This Row],[KET]]&amp;"ARTO MORO"," ",""),")",""),"(",""))</f>
        <v>bpmicroteckenko028hitam144lsnartomoro</v>
      </c>
      <c r="AD154" s="20">
        <f>_xlfn.IFNA(MATCH(Table2[[#This Row],[Column2]],[1]!db[NB BM_C_QTY+F],0),"")</f>
        <v>1647</v>
      </c>
      <c r="AE154" s="20" t="s">
        <v>6076</v>
      </c>
      <c r="AF154" s="20">
        <v>144</v>
      </c>
      <c r="AG154" s="20" t="s">
        <v>5116</v>
      </c>
    </row>
    <row r="155" spans="1:33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5069</v>
      </c>
      <c r="D155" s="16">
        <v>0</v>
      </c>
      <c r="E155" s="16" t="s">
        <v>4902</v>
      </c>
      <c r="F155" s="16">
        <f>_xlfn.IFNA(Table2[[#This Row],[NB BM_C_QTY+F]],"")</f>
        <v>1778</v>
      </c>
      <c r="G155" s="24">
        <f>IF(Table2[[#This Row],[M5B]]="",Table2[[#This Row],[M5B_h]],SUM(Table2[[#This Row],[M5B_h]],Table2[[#This Row],[M5B]]))</f>
        <v>0</v>
      </c>
      <c r="H155" s="19"/>
      <c r="I155" s="83">
        <f>IF(Table2[[#This Row],[M1A]]="",0,Table2[[#This Row],[M1A]]-Table2[[#This Row],[AWAL]]-Table2[[#This Row],[M1MA]]-Table2[[#This Row],[M1KE]])</f>
        <v>0</v>
      </c>
      <c r="J155" s="83">
        <f>SUMIF(Table6[NB BM_C_QTY+F],Table2[[#This Row],[Column2]],Table6[C])</f>
        <v>0</v>
      </c>
      <c r="K155" s="83">
        <f>-1*SUMIF(Table5[CONCAT],Table2[[#This Row],[Column2]],Table5[3])</f>
        <v>0</v>
      </c>
      <c r="L155" s="19"/>
      <c r="M155" s="17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BM_C_QTY+F]]="",#REF!,INDEX([1]!db[QTY X],Table2[[#This Row],[NB BM_C_QTY+F]]))</f>
        <v>576</v>
      </c>
      <c r="Z155" s="20" t="str">
        <f>IF(Table2[[#This Row],[NB BM_C_QTY+F]]="",#REF!,INDEX([1]!db[STN X],Table2[[#This Row],[NB BM_C_QTY+F]]))</f>
        <v>PCS</v>
      </c>
      <c r="AA155" s="20" t="str">
        <f>INDEX([1]!db[SUPPLIER],Table2[[#This Row],[NB BM_C_QTY+F]],0)</f>
        <v>KENKO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155" s="20" t="str">
        <f>Table2[[#This Row],[CONCAT]]&amp;LOWER(SUBSTITUTE(SUBSTITUTE(SUBSTITUTE(Table2[[#This Row],[KET]]&amp;"ARTO MORO"," ",""),")",""),"(",""))</f>
        <v>bppenstandkenkostp300sghitam24box24pcsartomoro</v>
      </c>
      <c r="AD155" s="20">
        <f>_xlfn.IFNA(MATCH(Table2[[#This Row],[Column2]],[1]!db[NB BM_C_QTY+F],0),"")</f>
        <v>1778</v>
      </c>
      <c r="AE155" s="20" t="s">
        <v>6076</v>
      </c>
      <c r="AF155" s="20">
        <v>24</v>
      </c>
      <c r="AG155" s="20" t="s">
        <v>5149</v>
      </c>
    </row>
    <row r="156" spans="1:33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5071</v>
      </c>
      <c r="D156" s="16">
        <v>0</v>
      </c>
      <c r="E156" s="16" t="s">
        <v>2134</v>
      </c>
      <c r="F156" s="16">
        <f>_xlfn.IFNA(Table2[[#This Row],[NB BM_C_QTY+F]],"")</f>
        <v>1524</v>
      </c>
      <c r="G156" s="24">
        <f>IF(Table2[[#This Row],[M5B]]="",Table2[[#This Row],[M5B_h]],SUM(Table2[[#This Row],[M5B_h]],Table2[[#This Row],[M5B]]))</f>
        <v>0</v>
      </c>
      <c r="H156" s="19"/>
      <c r="I156" s="83">
        <f>IF(Table2[[#This Row],[M1A]]="",0,Table2[[#This Row],[M1A]]-Table2[[#This Row],[AWAL]]-Table2[[#This Row],[M1MA]]-Table2[[#This Row],[M1KE]])</f>
        <v>0</v>
      </c>
      <c r="J156" s="83">
        <f>SUMIF(Table6[NB BM_C_QTY+F],Table2[[#This Row],[Column2]],Table6[C])</f>
        <v>0</v>
      </c>
      <c r="K156" s="83">
        <f>-1*SUMIF(Table5[CONCAT],Table2[[#This Row],[Column2]],Table5[3])</f>
        <v>0</v>
      </c>
      <c r="L156" s="19"/>
      <c r="M156" s="17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BM_C_QTY+F]]="",#REF!,INDEX([1]!db[QTY X],Table2[[#This Row],[NB BM_C_QTY+F]]))</f>
        <v>60</v>
      </c>
      <c r="Z156" s="20" t="str">
        <f>IF(Table2[[#This Row],[NB BM_C_QTY+F]]="",#REF!,INDEX([1]!db[STN X],Table2[[#This Row],[NB BM_C_QTY+F]]))</f>
        <v>PCS</v>
      </c>
      <c r="AA156" s="20" t="str">
        <f>INDEX([1]!db[SUPPLIER],Table2[[#This Row],[NB BM_C_QTY+F]],0)</f>
        <v>KENKO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156" s="20" t="str">
        <f>Table2[[#This Row],[CONCAT]]&amp;LOWER(SUBSTITUTE(SUBSTITUTE(SUBSTITUTE(Table2[[#This Row],[KET]]&amp;"ARTO MORO"," ",""),")",""),"(",""))</f>
        <v>btkenkobt322401kembang5lsnartomoro</v>
      </c>
      <c r="AD156" s="20">
        <f>_xlfn.IFNA(MATCH(Table2[[#This Row],[Column2]],[1]!db[NB BM_C_QTY+F],0),"")</f>
        <v>1524</v>
      </c>
      <c r="AE156" s="20" t="s">
        <v>6076</v>
      </c>
      <c r="AF156" s="20">
        <v>5</v>
      </c>
      <c r="AG156" s="20" t="s">
        <v>5116</v>
      </c>
    </row>
    <row r="157" spans="1:33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5167</v>
      </c>
      <c r="D157" s="16">
        <v>0</v>
      </c>
      <c r="E157" s="16" t="s">
        <v>2134</v>
      </c>
      <c r="F157" s="16">
        <f>_xlfn.IFNA(Table2[[#This Row],[NB BM_C_QTY+F]],"")</f>
        <v>1520</v>
      </c>
      <c r="G157" s="24">
        <f>IF(Table2[[#This Row],[M5B]]="",Table2[[#This Row],[M5B_h]],SUM(Table2[[#This Row],[M5B_h]],Table2[[#This Row],[M5B]]))</f>
        <v>0</v>
      </c>
      <c r="H157" s="19"/>
      <c r="I157" s="83">
        <f>IF(Table2[[#This Row],[M1A]]="",0,Table2[[#This Row],[M1A]]-Table2[[#This Row],[AWAL]]-Table2[[#This Row],[M1MA]]-Table2[[#This Row],[M1KE]])</f>
        <v>0</v>
      </c>
      <c r="J157" s="83">
        <f>SUMIF(Table6[NB BM_C_QTY+F],Table2[[#This Row],[Column2]],Table6[C])</f>
        <v>0</v>
      </c>
      <c r="K157" s="83">
        <f>-1*SUMIF(Table5[CONCAT],Table2[[#This Row],[Column2]],Table5[3])</f>
        <v>0</v>
      </c>
      <c r="L157" s="19"/>
      <c r="M157" s="16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BM_C_QTY+F]]="",#REF!,INDEX([1]!db[QTY X],Table2[[#This Row],[NB BM_C_QTY+F]]))</f>
        <v>60</v>
      </c>
      <c r="Z157" s="20" t="str">
        <f>IF(Table2[[#This Row],[NB BM_C_QTY+F]]="",#REF!,INDEX([1]!db[STN X],Table2[[#This Row],[NB BM_C_QTY+F]]))</f>
        <v>PCS</v>
      </c>
      <c r="AA157" s="20" t="str">
        <f>INDEX([1]!db[SUPPLIER],Table2[[#This Row],[NB BM_C_QTY+F]],0)</f>
        <v>KENKO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157" s="20" t="str">
        <f>Table2[[#This Row],[CONCAT]]&amp;LOWER(SUBSTITUTE(SUBSTITUTE(SUBSTITUTE(Table2[[#This Row],[KET]]&amp;"ARTO MORO"," ",""),")",""),"(",""))</f>
        <v>btkenkobt292001kembang5lsnartomoro</v>
      </c>
      <c r="AD157" s="20">
        <f>_xlfn.IFNA(MATCH(Table2[[#This Row],[Column2]],[1]!db[NB BM_C_QTY+F],0),"")</f>
        <v>1520</v>
      </c>
      <c r="AE157" s="20" t="s">
        <v>6076</v>
      </c>
      <c r="AF157" s="20">
        <v>5</v>
      </c>
      <c r="AG157" s="20" t="s">
        <v>5116</v>
      </c>
    </row>
    <row r="158" spans="1:33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5236</v>
      </c>
      <c r="D158" s="16">
        <v>0</v>
      </c>
      <c r="E158" s="16" t="s">
        <v>2134</v>
      </c>
      <c r="F158" s="16">
        <f>_xlfn.IFNA(Table2[[#This Row],[NB BM_C_QTY+F]],"")</f>
        <v>1521</v>
      </c>
      <c r="G158" s="24">
        <f>IF(Table2[[#This Row],[M5B]]="",Table2[[#This Row],[M5B_h]],SUM(Table2[[#This Row],[M5B_h]],Table2[[#This Row],[M5B]]))</f>
        <v>0</v>
      </c>
      <c r="H158" s="19"/>
      <c r="I158" s="83">
        <f>IF(Table2[[#This Row],[M1A]]="",0,Table2[[#This Row],[M1A]]-Table2[[#This Row],[AWAL]]-Table2[[#This Row],[M1MA]]-Table2[[#This Row],[M1KE]])</f>
        <v>0</v>
      </c>
      <c r="J158" s="83">
        <f>SUMIF(Table6[NB BM_C_QTY+F],Table2[[#This Row],[Column2]],Table6[C])</f>
        <v>0</v>
      </c>
      <c r="K158" s="83">
        <f>-1*SUMIF(Table5[CONCAT],Table2[[#This Row],[Column2]],Table5[3])</f>
        <v>0</v>
      </c>
      <c r="L158" s="19"/>
      <c r="M158" s="16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 t="shared" si="2"/>
        <v>ARTO MORO</v>
      </c>
      <c r="Y158" s="20">
        <f>IF(Table2[[#This Row],[NB BM_C_QTY+F]]="",#REF!,INDEX([1]!db[QTY X],Table2[[#This Row],[NB BM_C_QTY+F]]))</f>
        <v>60</v>
      </c>
      <c r="Z158" s="20" t="str">
        <f>IF(Table2[[#This Row],[NB BM_C_QTY+F]]="",#REF!,INDEX([1]!db[STN X],Table2[[#This Row],[NB BM_C_QTY+F]]))</f>
        <v>PCS</v>
      </c>
      <c r="AA158" s="20" t="str">
        <f>INDEX([1]!db[SUPPLIER],Table2[[#This Row],[NB BM_C_QTY+F]],0)</f>
        <v>KENKO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158" s="20" t="str">
        <f>Table2[[#This Row],[CONCAT]]&amp;LOWER(SUBSTITUTE(SUBSTITUTE(SUBSTITUTE(Table2[[#This Row],[KET]]&amp;"ARTO MORO"," ",""),")",""),"(",""))</f>
        <v>btkenkobt292003bunga5lsnartomoro</v>
      </c>
      <c r="AD158" s="20">
        <f>_xlfn.IFNA(MATCH(Table2[[#This Row],[Column2]],[1]!db[NB BM_C_QTY+F],0),"")</f>
        <v>1521</v>
      </c>
      <c r="AE158" s="20" t="s">
        <v>6076</v>
      </c>
      <c r="AF158" s="20">
        <v>5</v>
      </c>
      <c r="AG158" s="20" t="s">
        <v>5116</v>
      </c>
    </row>
    <row r="159" spans="1:33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5072</v>
      </c>
      <c r="D159" s="16">
        <v>0</v>
      </c>
      <c r="E159" s="16" t="s">
        <v>2134</v>
      </c>
      <c r="F159" s="16">
        <f>_xlfn.IFNA(Table2[[#This Row],[NB BM_C_QTY+F]],"")</f>
        <v>1522</v>
      </c>
      <c r="G159" s="24">
        <f>IF(Table2[[#This Row],[M5B]]="",Table2[[#This Row],[M5B_h]],SUM(Table2[[#This Row],[M5B_h]],Table2[[#This Row],[M5B]]))</f>
        <v>0</v>
      </c>
      <c r="H159" s="19"/>
      <c r="I159" s="83">
        <f>IF(Table2[[#This Row],[M1A]]="",0,Table2[[#This Row],[M1A]]-Table2[[#This Row],[AWAL]]-Table2[[#This Row],[M1MA]]-Table2[[#This Row],[M1KE]])</f>
        <v>0</v>
      </c>
      <c r="J159" s="83">
        <f>SUMIF(Table6[NB BM_C_QTY+F],Table2[[#This Row],[Column2]],Table6[C])</f>
        <v>0</v>
      </c>
      <c r="K159" s="83">
        <f>-1*SUMIF(Table5[CONCAT],Table2[[#This Row],[Column2]],Table5[3])</f>
        <v>0</v>
      </c>
      <c r="L159" s="19"/>
      <c r="M159" s="16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 t="shared" si="2"/>
        <v>ARTO MORO</v>
      </c>
      <c r="Y159" s="20">
        <f>IF(Table2[[#This Row],[NB BM_C_QTY+F]]="",#REF!,INDEX([1]!db[QTY X],Table2[[#This Row],[NB BM_C_QTY+F]]))</f>
        <v>60</v>
      </c>
      <c r="Z159" s="20" t="str">
        <f>IF(Table2[[#This Row],[NB BM_C_QTY+F]]="",#REF!,INDEX([1]!db[STN X],Table2[[#This Row],[NB BM_C_QTY+F]]))</f>
        <v>PCS</v>
      </c>
      <c r="AA159" s="20" t="str">
        <f>INDEX([1]!db[SUPPLIER],Table2[[#This Row],[NB BM_C_QTY+F]],0)</f>
        <v>KENKO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159" s="20" t="str">
        <f>Table2[[#This Row],[CONCAT]]&amp;LOWER(SUBSTITUTE(SUBSTITUTE(SUBSTITUTE(Table2[[#This Row],[KET]]&amp;"ARTO MORO"," ",""),")",""),"(",""))</f>
        <v>btkenkobt2920btk02batik5lsnartomoro</v>
      </c>
      <c r="AD159" s="20">
        <f>_xlfn.IFNA(MATCH(Table2[[#This Row],[Column2]],[1]!db[NB BM_C_QTY+F],0),"")</f>
        <v>1522</v>
      </c>
      <c r="AE159" s="20" t="s">
        <v>6076</v>
      </c>
      <c r="AF159" s="20">
        <v>5</v>
      </c>
      <c r="AG159" s="20" t="s">
        <v>5116</v>
      </c>
    </row>
    <row r="160" spans="1:33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5143</v>
      </c>
      <c r="D160" s="16">
        <v>0</v>
      </c>
      <c r="E160" s="16" t="s">
        <v>2134</v>
      </c>
      <c r="F160" s="16">
        <f>_xlfn.IFNA(Table2[[#This Row],[NB BM_C_QTY+F]],"")</f>
        <v>1523</v>
      </c>
      <c r="G160" s="24">
        <f>IF(Table2[[#This Row],[M5B]]="",Table2[[#This Row],[M5B_h]],SUM(Table2[[#This Row],[M5B_h]],Table2[[#This Row],[M5B]]))</f>
        <v>0</v>
      </c>
      <c r="H160" s="19"/>
      <c r="I160" s="83">
        <f>IF(Table2[[#This Row],[M1A]]="",0,Table2[[#This Row],[M1A]]-Table2[[#This Row],[AWAL]]-Table2[[#This Row],[M1MA]]-Table2[[#This Row],[M1KE]])</f>
        <v>0</v>
      </c>
      <c r="J160" s="83">
        <f>SUMIF(Table6[NB BM_C_QTY+F],Table2[[#This Row],[Column2]],Table6[C])</f>
        <v>0</v>
      </c>
      <c r="K160" s="83">
        <f>-1*SUMIF(Table5[CONCAT],Table2[[#This Row],[Column2]],Table5[3])</f>
        <v>0</v>
      </c>
      <c r="L160" s="19"/>
      <c r="M160" s="16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>
        <f>IF(Table2[[#This Row],[NB BM_C_QTY+F]]="",#REF!,INDEX([1]!db[QTY X],Table2[[#This Row],[NB BM_C_QTY+F]]))</f>
        <v>60</v>
      </c>
      <c r="Z160" s="20" t="str">
        <f>IF(Table2[[#This Row],[NB BM_C_QTY+F]]="",#REF!,INDEX([1]!db[STN X],Table2[[#This Row],[NB BM_C_QTY+F]]))</f>
        <v>PCS</v>
      </c>
      <c r="AA160" s="20" t="str">
        <f>INDEX([1]!db[SUPPLIER],Table2[[#This Row],[NB BM_C_QTY+F]],0)</f>
        <v>KENKO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160" s="20" t="str">
        <f>Table2[[#This Row],[CONCAT]]&amp;LOWER(SUBSTITUTE(SUBSTITUTE(SUBSTITUTE(Table2[[#This Row],[KET]]&amp;"ARTO MORO"," ",""),")",""),"(",""))</f>
        <v>btkenkobt2920btk03batik5lsnartomoro</v>
      </c>
      <c r="AD160" s="20">
        <f>_xlfn.IFNA(MATCH(Table2[[#This Row],[Column2]],[1]!db[NB BM_C_QTY+F],0),"")</f>
        <v>1523</v>
      </c>
      <c r="AE160" s="20" t="s">
        <v>6076</v>
      </c>
      <c r="AF160" s="20">
        <v>5</v>
      </c>
      <c r="AG160" s="20" t="s">
        <v>5116</v>
      </c>
    </row>
    <row r="161" spans="1:33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5073</v>
      </c>
      <c r="D161" s="16">
        <v>0</v>
      </c>
      <c r="E161" s="16" t="s">
        <v>2134</v>
      </c>
      <c r="F161" s="16">
        <f>_xlfn.IFNA(Table2[[#This Row],[NB BM_C_QTY+F]],"")</f>
        <v>1526</v>
      </c>
      <c r="G161" s="24">
        <f>IF(Table2[[#This Row],[M5B]]="",Table2[[#This Row],[M5B_h]],SUM(Table2[[#This Row],[M5B_h]],Table2[[#This Row],[M5B]]))</f>
        <v>0</v>
      </c>
      <c r="H161" s="19"/>
      <c r="I161" s="83">
        <f>IF(Table2[[#This Row],[M1A]]="",0,Table2[[#This Row],[M1A]]-Table2[[#This Row],[AWAL]]-Table2[[#This Row],[M1MA]]-Table2[[#This Row],[M1KE]])</f>
        <v>0</v>
      </c>
      <c r="J161" s="83">
        <f>SUMIF(Table6[NB BM_C_QTY+F],Table2[[#This Row],[Column2]],Table6[C])</f>
        <v>0</v>
      </c>
      <c r="K161" s="83">
        <f>-1*SUMIF(Table5[CONCAT],Table2[[#This Row],[Column2]],Table5[3])</f>
        <v>0</v>
      </c>
      <c r="L161" s="19"/>
      <c r="M161" s="17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P161" s="25"/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>
        <f>IF(Table2[[#This Row],[NB BM_C_QTY+F]]="",#REF!,INDEX([1]!db[QTY X],Table2[[#This Row],[NB BM_C_QTY+F]]))</f>
        <v>60</v>
      </c>
      <c r="Z161" s="20" t="str">
        <f>IF(Table2[[#This Row],[NB BM_C_QTY+F]]="",#REF!,INDEX([1]!db[STN X],Table2[[#This Row],[NB BM_C_QTY+F]]))</f>
        <v>PCS</v>
      </c>
      <c r="AA161" s="20" t="str">
        <f>INDEX([1]!db[SUPPLIER],Table2[[#This Row],[NB BM_C_QTY+F]],0)</f>
        <v>KENKO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161" s="20" t="str">
        <f>Table2[[#This Row],[CONCAT]]&amp;LOWER(SUBSTITUTE(SUBSTITUTE(SUBSTITUTE(Table2[[#This Row],[KET]]&amp;"ARTO MORO"," ",""),")",""),"(",""))</f>
        <v>btkenkobt3224btk02batik5lsnartomoro</v>
      </c>
      <c r="AD161" s="20">
        <f>_xlfn.IFNA(MATCH(Table2[[#This Row],[Column2]],[1]!db[NB BM_C_QTY+F],0),"")</f>
        <v>1526</v>
      </c>
      <c r="AE161" s="20" t="s">
        <v>6076</v>
      </c>
      <c r="AF161" s="20">
        <v>5</v>
      </c>
      <c r="AG161" s="20" t="s">
        <v>5116</v>
      </c>
    </row>
    <row r="162" spans="1:33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5070</v>
      </c>
      <c r="D162" s="16">
        <v>0</v>
      </c>
      <c r="E162" s="16" t="s">
        <v>2134</v>
      </c>
      <c r="F162" s="16">
        <f>_xlfn.IFNA(Table2[[#This Row],[NB BM_C_QTY+F]],"")</f>
        <v>1525</v>
      </c>
      <c r="G162" s="24">
        <f>IF(Table2[[#This Row],[M5B]]="",Table2[[#This Row],[M5B_h]],SUM(Table2[[#This Row],[M5B_h]],Table2[[#This Row],[M5B]]))</f>
        <v>0</v>
      </c>
      <c r="H162" s="19"/>
      <c r="I162" s="83">
        <f>IF(Table2[[#This Row],[M1A]]="",0,Table2[[#This Row],[M1A]]-Table2[[#This Row],[AWAL]]-Table2[[#This Row],[M1MA]]-Table2[[#This Row],[M1KE]])</f>
        <v>0</v>
      </c>
      <c r="J162" s="83">
        <f>SUMIF(Table6[NB BM_C_QTY+F],Table2[[#This Row],[Column2]],Table6[C])</f>
        <v>0</v>
      </c>
      <c r="K162" s="83">
        <f>-1*SUMIF(Table5[CONCAT],Table2[[#This Row],[Column2]],Table5[3])</f>
        <v>0</v>
      </c>
      <c r="L162" s="19"/>
      <c r="M162" s="16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 t="shared" si="2"/>
        <v>ARTO MORO</v>
      </c>
      <c r="Y162" s="20">
        <f>IF(Table2[[#This Row],[NB BM_C_QTY+F]]="",#REF!,INDEX([1]!db[QTY X],Table2[[#This Row],[NB BM_C_QTY+F]]))</f>
        <v>60</v>
      </c>
      <c r="Z162" s="20" t="str">
        <f>IF(Table2[[#This Row],[NB BM_C_QTY+F]]="",#REF!,INDEX([1]!db[STN X],Table2[[#This Row],[NB BM_C_QTY+F]]))</f>
        <v>PCS</v>
      </c>
      <c r="AA162" s="20" t="str">
        <f>INDEX([1]!db[SUPPLIER],Table2[[#This Row],[NB BM_C_QTY+F]],0)</f>
        <v>KENKO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162" s="20" t="str">
        <f>Table2[[#This Row],[CONCAT]]&amp;LOWER(SUBSTITUTE(SUBSTITUTE(SUBSTITUTE(Table2[[#This Row],[KET]]&amp;"ARTO MORO"," ",""),")",""),"(",""))</f>
        <v>btkenkobt3224btkbatik5lsnartomoro</v>
      </c>
      <c r="AD162" s="20">
        <f>_xlfn.IFNA(MATCH(Table2[[#This Row],[Column2]],[1]!db[NB BM_C_QTY+F],0),"")</f>
        <v>1525</v>
      </c>
      <c r="AE162" s="20" t="s">
        <v>6076</v>
      </c>
      <c r="AF162" s="20">
        <v>5</v>
      </c>
      <c r="AG162" s="20" t="s">
        <v>5116</v>
      </c>
    </row>
    <row r="163" spans="1:33">
      <c r="A163" s="9" t="str">
        <f ca="1">IF(Table2[[#This Row],[TT]]&lt;1,"",(COUNT(INDIRECT("a"&amp;ROW(Table2[[#Headers],[//]])&amp;":a"&amp;ROW()-1))+1))</f>
        <v/>
      </c>
      <c r="B163" s="9">
        <v>1</v>
      </c>
      <c r="C163" s="9" t="s">
        <v>3469</v>
      </c>
      <c r="D163" s="16">
        <v>0</v>
      </c>
      <c r="E163" s="16" t="s">
        <v>2075</v>
      </c>
      <c r="F163" s="16">
        <f>_xlfn.IFNA(Table2[[#This Row],[NB BM_C_QTY+F]],"")</f>
        <v>564</v>
      </c>
      <c r="G163" s="24">
        <f>IF(Table2[[#This Row],[M5B]]="",Table2[[#This Row],[M5B_h]],SUM(Table2[[#This Row],[M5B_h]],Table2[[#This Row],[M5B]]))</f>
        <v>0</v>
      </c>
      <c r="H163" s="18"/>
      <c r="I163" s="83">
        <f>IF(Table2[[#This Row],[M1A]]="",0,Table2[[#This Row],[M1A]]-Table2[[#This Row],[AWAL]]-Table2[[#This Row],[M1MA]]-Table2[[#This Row],[M1KE]])</f>
        <v>0</v>
      </c>
      <c r="J163" s="83">
        <f>SUMIF(Table6[NB BM_C_QTY+F],Table2[[#This Row],[Column2]],Table6[C])</f>
        <v>0</v>
      </c>
      <c r="K163" s="83">
        <f>-1*SUMIF(Table5[CONCAT],Table2[[#This Row],[Column2]],Table5[3])</f>
        <v>0</v>
      </c>
      <c r="L163" s="18"/>
      <c r="M163" s="16" t="str">
        <f>IF(Table2[[#This Row],[M2A]]="","",SUM(Table2[[#This Row],[M2A]]-Table2[[#This Row],[M2B_h]]))</f>
        <v/>
      </c>
      <c r="O163" s="16" t="str">
        <f>IF(Table2[[#This Row],[M3A]]="","",SUM(Table2[[#This Row],[M3A]]-Table2[[#This Row],[M3B_h]]))</f>
        <v/>
      </c>
      <c r="Q163" s="16" t="str">
        <f>IF(Table2[[#This Row],[M4A]]="","",SUM(Table2[[#This Row],[M4A]]-Table2[[#This Row],[M4B_h]]))</f>
        <v/>
      </c>
      <c r="S163" s="16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 t="shared" si="2"/>
        <v>ARTO MORO</v>
      </c>
      <c r="Y163" s="20">
        <f>IF(Table2[[#This Row],[NB BM_C_QTY+F]]="",#REF!,INDEX([1]!db[QTY X],Table2[[#This Row],[NB BM_C_QTY+F]]))</f>
        <v>120</v>
      </c>
      <c r="Z163" s="20" t="str">
        <f>IF(Table2[[#This Row],[NB BM_C_QTY+F]]="",#REF!,INDEX([1]!db[STN X],Table2[[#This Row],[NB BM_C_QTY+F]]))</f>
        <v>PCS</v>
      </c>
      <c r="AA163" s="20" t="str">
        <f>INDEX([1]!db[SUPPLIER],Table2[[#This Row],[NB BM_C_QTY+F]],0)</f>
        <v>KALINDO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163" s="20" t="str">
        <f>Table2[[#This Row],[CONCAT]]&amp;LOWER(SUBSTITUTE(SUBSTITUTE(SUBSTITUTE(Table2[[#This Row],[KET]]&amp;"ARTO MORO"," ",""),")",""),"(",""))</f>
        <v>calljkcc11a120pcsartomoro</v>
      </c>
      <c r="AD163" s="20">
        <f>_xlfn.IFNA(MATCH(Table2[[#This Row],[Column2]],[1]!db[NB BM_C_QTY+F],0),"")</f>
        <v>564</v>
      </c>
      <c r="AE163" s="20" t="s">
        <v>6078</v>
      </c>
      <c r="AF163" s="20">
        <v>120</v>
      </c>
      <c r="AG163" s="20" t="s">
        <v>5118</v>
      </c>
    </row>
    <row r="164" spans="1:33">
      <c r="A164" s="9" t="str">
        <f ca="1">IF(Table2[[#This Row],[TT]]&lt;1,"",(COUNT(INDIRECT("a"&amp;ROW(Table2[[#Headers],[//]])&amp;":a"&amp;ROW()-1))+1))</f>
        <v/>
      </c>
      <c r="B164" s="9">
        <v>1</v>
      </c>
      <c r="C164" s="9" t="s">
        <v>3468</v>
      </c>
      <c r="D164" s="16">
        <v>0</v>
      </c>
      <c r="E164" s="16" t="s">
        <v>2075</v>
      </c>
      <c r="F164" s="16">
        <f>_xlfn.IFNA(Table2[[#This Row],[NB BM_C_QTY+F]],"")</f>
        <v>585</v>
      </c>
      <c r="G164" s="24">
        <f>IF(Table2[[#This Row],[M5B]]="",Table2[[#This Row],[M5B_h]],SUM(Table2[[#This Row],[M5B_h]],Table2[[#This Row],[M5B]]))</f>
        <v>0</v>
      </c>
      <c r="H164" s="18"/>
      <c r="I164" s="83">
        <f>IF(Table2[[#This Row],[M1A]]="",0,Table2[[#This Row],[M1A]]-Table2[[#This Row],[AWAL]]-Table2[[#This Row],[M1MA]]-Table2[[#This Row],[M1KE]])</f>
        <v>0</v>
      </c>
      <c r="J164" s="83">
        <f>SUMIF(Table6[NB BM_C_QTY+F],Table2[[#This Row],[Column2]],Table6[C])</f>
        <v>0</v>
      </c>
      <c r="K164" s="83">
        <f>-1*SUMIF(Table5[CONCAT],Table2[[#This Row],[Column2]],Table5[3])</f>
        <v>0</v>
      </c>
      <c r="L164" s="18"/>
      <c r="M164" s="16" t="str">
        <f>IF(Table2[[#This Row],[M2A]]="","",SUM(Table2[[#This Row],[M2A]]-Table2[[#This Row],[M2B_h]]))</f>
        <v/>
      </c>
      <c r="O164" s="16" t="str">
        <f>IF(Table2[[#This Row],[M3A]]="","",SUM(Table2[[#This Row],[M3A]]-Table2[[#This Row],[M3B_h]]))</f>
        <v/>
      </c>
      <c r="Q164" s="16" t="str">
        <f>IF(Table2[[#This Row],[M4A]]="","",SUM(Table2[[#This Row],[M4A]]-Table2[[#This Row],[M4B_h]]))</f>
        <v/>
      </c>
      <c r="S164" s="16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>
        <f>IF(Table2[[#This Row],[NB BM_C_QTY+F]]="",#REF!,INDEX([1]!db[QTY X],Table2[[#This Row],[NB BM_C_QTY+F]]))</f>
        <v>120</v>
      </c>
      <c r="Z164" s="20" t="str">
        <f>IF(Table2[[#This Row],[NB BM_C_QTY+F]]="",#REF!,INDEX([1]!db[STN X],Table2[[#This Row],[NB BM_C_QTY+F]]))</f>
        <v>PCS</v>
      </c>
      <c r="AA164" s="20" t="str">
        <f>INDEX([1]!db[SUPPLIER],Table2[[#This Row],[NB BM_C_QTY+F]],0)</f>
        <v>ATALI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164" s="20" t="str">
        <f>Table2[[#This Row],[CONCAT]]&amp;LOWER(SUBSTITUTE(SUBSTITUTE(SUBSTITUTE(Table2[[#This Row],[KET]]&amp;"ARTO MORO"," ",""),")",""),"(",""))</f>
        <v>calljkcc36120pcsartomoro</v>
      </c>
      <c r="AD164" s="20">
        <f>_xlfn.IFNA(MATCH(Table2[[#This Row],[Column2]],[1]!db[NB BM_C_QTY+F],0),"")</f>
        <v>585</v>
      </c>
      <c r="AE164" s="20" t="s">
        <v>6077</v>
      </c>
      <c r="AF164" s="20">
        <v>120</v>
      </c>
      <c r="AG164" s="20" t="s">
        <v>5118</v>
      </c>
    </row>
    <row r="165" spans="1:33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3470</v>
      </c>
      <c r="D165" s="16">
        <v>0</v>
      </c>
      <c r="E165" s="16" t="s">
        <v>2075</v>
      </c>
      <c r="F165" s="16">
        <f>_xlfn.IFNA(Table2[[#This Row],[NB BM_C_QTY+F]],"")</f>
        <v>595</v>
      </c>
      <c r="G165" s="24">
        <f>IF(Table2[[#This Row],[M5B]]="",Table2[[#This Row],[M5B_h]],SUM(Table2[[#This Row],[M5B_h]],Table2[[#This Row],[M5B]]))</f>
        <v>0</v>
      </c>
      <c r="H165" s="19"/>
      <c r="I165" s="83">
        <f>IF(Table2[[#This Row],[M1A]]="",0,Table2[[#This Row],[M1A]]-Table2[[#This Row],[AWAL]]-Table2[[#This Row],[M1MA]]-Table2[[#This Row],[M1KE]])</f>
        <v>0</v>
      </c>
      <c r="J165" s="83">
        <f>SUMIF(Table6[NB BM_C_QTY+F],Table2[[#This Row],[Column2]],Table6[C])</f>
        <v>0</v>
      </c>
      <c r="K165" s="83">
        <f>-1*SUMIF(Table5[CONCAT],Table2[[#This Row],[Column2]],Table5[3])</f>
        <v>0</v>
      </c>
      <c r="L165" s="19"/>
      <c r="M165" s="16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>
        <f>IF(Table2[[#This Row],[NB BM_C_QTY+F]]="",#REF!,INDEX([1]!db[QTY X],Table2[[#This Row],[NB BM_C_QTY+F]]))</f>
        <v>120</v>
      </c>
      <c r="Z165" s="20" t="str">
        <f>IF(Table2[[#This Row],[NB BM_C_QTY+F]]="",#REF!,INDEX([1]!db[STN X],Table2[[#This Row],[NB BM_C_QTY+F]]))</f>
        <v>PCS</v>
      </c>
      <c r="AA165" s="20" t="str">
        <f>INDEX([1]!db[SUPPLIER],Table2[[#This Row],[NB BM_C_QTY+F]],0)</f>
        <v>KALINDO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65" s="20" t="str">
        <f>Table2[[#This Row],[CONCAT]]&amp;LOWER(SUBSTITUTE(SUBSTITUTE(SUBSTITUTE(Table2[[#This Row],[KET]]&amp;"ARTO MORO"," ",""),")",""),"(",""))</f>
        <v>calljkcc47co120pcsartomoro</v>
      </c>
      <c r="AD165" s="20">
        <f>_xlfn.IFNA(MATCH(Table2[[#This Row],[Column2]],[1]!db[NB BM_C_QTY+F],0),"")</f>
        <v>595</v>
      </c>
      <c r="AE165" s="20" t="s">
        <v>6078</v>
      </c>
      <c r="AF165" s="20">
        <v>120</v>
      </c>
      <c r="AG165" s="20" t="s">
        <v>5118</v>
      </c>
    </row>
    <row r="166" spans="1:33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3944</v>
      </c>
      <c r="D166" s="16">
        <v>0</v>
      </c>
      <c r="E166" s="16" t="s">
        <v>2017</v>
      </c>
      <c r="F166" s="16">
        <f>_xlfn.IFNA(Table2[[#This Row],[NB BM_C_QTY+F]],"")</f>
        <v>565</v>
      </c>
      <c r="G166" s="24">
        <f>IF(Table2[[#This Row],[M5B]]="",Table2[[#This Row],[M5B_h]],SUM(Table2[[#This Row],[M5B_h]],Table2[[#This Row],[M5B]]))</f>
        <v>0</v>
      </c>
      <c r="H166" s="19"/>
      <c r="I166" s="83">
        <f>IF(Table2[[#This Row],[M1A]]="",0,Table2[[#This Row],[M1A]]-Table2[[#This Row],[AWAL]]-Table2[[#This Row],[M1MA]]-Table2[[#This Row],[M1KE]])</f>
        <v>0</v>
      </c>
      <c r="J166" s="83">
        <f>SUMIF(Table6[NB BM_C_QTY+F],Table2[[#This Row],[Column2]],Table6[C])</f>
        <v>0</v>
      </c>
      <c r="K166" s="83">
        <f>-1*SUMIF(Table5[CONCAT],Table2[[#This Row],[Column2]],Table5[3])</f>
        <v>0</v>
      </c>
      <c r="L166" s="19"/>
      <c r="M166" s="16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>
        <f>IF(Table2[[#This Row],[NB BM_C_QTY+F]]="",#REF!,INDEX([1]!db[QTY X],Table2[[#This Row],[NB BM_C_QTY+F]]))</f>
        <v>80</v>
      </c>
      <c r="Z166" s="20" t="str">
        <f>IF(Table2[[#This Row],[NB BM_C_QTY+F]]="",#REF!,INDEX([1]!db[STN X],Table2[[#This Row],[NB BM_C_QTY+F]]))</f>
        <v>PCS</v>
      </c>
      <c r="AA166" s="20" t="str">
        <f>INDEX([1]!db[SUPPLIER],Table2[[#This Row],[NB BM_C_QTY+F]],0)</f>
        <v>KALINDO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166" s="20" t="str">
        <f>Table2[[#This Row],[CONCAT]]&amp;LOWER(SUBSTITUTE(SUBSTITUTE(SUBSTITUTE(Table2[[#This Row],[KET]]&amp;"ARTO MORO"," ",""),")",""),"(",""))</f>
        <v>calljkcc12co80pcsartomoro</v>
      </c>
      <c r="AD166" s="20">
        <f>_xlfn.IFNA(MATCH(Table2[[#This Row],[Column2]],[1]!db[NB BM_C_QTY+F],0),"")</f>
        <v>565</v>
      </c>
      <c r="AE166" s="20" t="s">
        <v>6078</v>
      </c>
      <c r="AF166" s="20">
        <v>80</v>
      </c>
      <c r="AG166" s="20" t="s">
        <v>5118</v>
      </c>
    </row>
    <row r="167" spans="1:33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3567</v>
      </c>
      <c r="D167" s="16">
        <v>0</v>
      </c>
      <c r="E167" s="16" t="s">
        <v>2017</v>
      </c>
      <c r="F167" s="16">
        <f>_xlfn.IFNA(Table2[[#This Row],[NB BM_C_QTY+F]],"")</f>
        <v>570</v>
      </c>
      <c r="G167" s="24">
        <f>IF(Table2[[#This Row],[M5B]]="",Table2[[#This Row],[M5B_h]],SUM(Table2[[#This Row],[M5B_h]],Table2[[#This Row],[M5B]]))</f>
        <v>0</v>
      </c>
      <c r="H167" s="19"/>
      <c r="I167" s="83">
        <f>IF(Table2[[#This Row],[M1A]]="",0,Table2[[#This Row],[M1A]]-Table2[[#This Row],[AWAL]]-Table2[[#This Row],[M1MA]]-Table2[[#This Row],[M1KE]])</f>
        <v>0</v>
      </c>
      <c r="J167" s="83">
        <f>SUMIF(Table6[NB BM_C_QTY+F],Table2[[#This Row],[Column2]],Table6[C])</f>
        <v>0</v>
      </c>
      <c r="K167" s="83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>
        <f>IF(Table2[[#This Row],[NB BM_C_QTY+F]]="",#REF!,INDEX([1]!db[QTY X],Table2[[#This Row],[NB BM_C_QTY+F]]))</f>
        <v>80</v>
      </c>
      <c r="Z167" s="20" t="str">
        <f>IF(Table2[[#This Row],[NB BM_C_QTY+F]]="",#REF!,INDEX([1]!db[STN X],Table2[[#This Row],[NB BM_C_QTY+F]]))</f>
        <v>PCS</v>
      </c>
      <c r="AA167" s="20" t="str">
        <f>INDEX([1]!db[SUPPLIER],Table2[[#This Row],[NB BM_C_QTY+F]],0)</f>
        <v>KALINDO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167" s="20" t="str">
        <f>Table2[[#This Row],[CONCAT]]&amp;LOWER(SUBSTITUTE(SUBSTITUTE(SUBSTITUTE(Table2[[#This Row],[KET]]&amp;"ARTO MORO"," ",""),")",""),"(",""))</f>
        <v>calljkcc19a80pcsartomoro</v>
      </c>
      <c r="AD167" s="20">
        <f>_xlfn.IFNA(MATCH(Table2[[#This Row],[Column2]],[1]!db[NB BM_C_QTY+F],0),"")</f>
        <v>570</v>
      </c>
      <c r="AE167" s="20" t="s">
        <v>6078</v>
      </c>
      <c r="AF167" s="20">
        <v>80</v>
      </c>
      <c r="AG167" s="20" t="s">
        <v>5118</v>
      </c>
    </row>
    <row r="168" spans="1:33">
      <c r="A168" s="14" t="str">
        <f ca="1">IF(Table2[[#This Row],[TT]]&lt;1,"",(COUNT(INDIRECT("a"&amp;ROW(Table2[[#Headers],[//]])&amp;":a"&amp;ROW()-1))+1))</f>
        <v/>
      </c>
      <c r="B168" s="14">
        <v>1</v>
      </c>
      <c r="C168" s="9" t="s">
        <v>5512</v>
      </c>
      <c r="D168" s="16">
        <v>0</v>
      </c>
      <c r="E168" s="16" t="s">
        <v>2076</v>
      </c>
      <c r="F168" s="16">
        <f>_xlfn.IFNA(Table2[[#This Row],[NB BM_C_QTY+F]],"")</f>
        <v>592</v>
      </c>
      <c r="G168" s="24">
        <f>IF(Table2[[#This Row],[M5B]]="",Table2[[#This Row],[M5B_h]],SUM(Table2[[#This Row],[M5B_h]],Table2[[#This Row],[M5B]]))</f>
        <v>0</v>
      </c>
      <c r="H168" s="19"/>
      <c r="I168" s="83">
        <f>IF(Table2[[#This Row],[M1A]]="",0,Table2[[#This Row],[M1A]]-Table2[[#This Row],[AWAL]]-Table2[[#This Row],[M1MA]]-Table2[[#This Row],[M1KE]])</f>
        <v>0</v>
      </c>
      <c r="J168" s="83">
        <f>SUMIF(Table6[NB BM_C_QTY+F],Table2[[#This Row],[Column2]],Table6[C])</f>
        <v>0</v>
      </c>
      <c r="K168" s="83">
        <f>-1*SUMIF(Table5[CONCAT],Table2[[#This Row],[Column2]],Table5[3])</f>
        <v>0</v>
      </c>
      <c r="L168" s="19"/>
      <c r="M168" s="16" t="str">
        <f>IF(Table2[[#This Row],[M2A]]="","",SUM(Table2[[#This Row],[M2A]]-Table2[[#This Row],[M2B_h]]))</f>
        <v/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>
        <f>IF(Table2[[#This Row],[NB BM_C_QTY+F]]="",#REF!,INDEX([1]!db[QTY X],Table2[[#This Row],[NB BM_C_QTY+F]]))</f>
        <v>60</v>
      </c>
      <c r="Z168" s="20" t="str">
        <f>IF(Table2[[#This Row],[NB BM_C_QTY+F]]="",#REF!,INDEX([1]!db[STN X],Table2[[#This Row],[NB BM_C_QTY+F]]))</f>
        <v>PCS</v>
      </c>
      <c r="AA168" s="20" t="str">
        <f>INDEX([1]!db[SUPPLIER],Table2[[#This Row],[NB BM_C_QTY+F]],0)</f>
        <v>KALINDO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168" s="20" t="str">
        <f>Table2[[#This Row],[CONCAT]]&amp;LOWER(SUBSTITUTE(SUBSTITUTE(SUBSTITUTE(Table2[[#This Row],[KET]]&amp;"ARTO MORO"," ",""),")",""),"(",""))</f>
        <v>calljkcc4160pcsartomoro</v>
      </c>
      <c r="AD168" s="20">
        <f>_xlfn.IFNA(MATCH(Table2[[#This Row],[Column2]],[1]!db[NB BM_C_QTY+F],0),"")</f>
        <v>592</v>
      </c>
      <c r="AE168" s="20" t="s">
        <v>6078</v>
      </c>
      <c r="AF168" s="20">
        <v>60</v>
      </c>
      <c r="AG168" s="20" t="s">
        <v>5118</v>
      </c>
    </row>
    <row r="169" spans="1:33">
      <c r="A169" s="9" t="str">
        <f ca="1">IF(Table2[[#This Row],[TT]]&lt;1,"",(COUNT(INDIRECT("a"&amp;ROW(Table2[[#Headers],[//]])&amp;":a"&amp;ROW()-1))+1))</f>
        <v/>
      </c>
      <c r="B169" s="9">
        <v>1</v>
      </c>
      <c r="C169" s="9" t="s">
        <v>3566</v>
      </c>
      <c r="D169" s="16">
        <v>0</v>
      </c>
      <c r="E169" s="16" t="s">
        <v>2017</v>
      </c>
      <c r="F169" s="16">
        <f>_xlfn.IFNA(Table2[[#This Row],[NB BM_C_QTY+F]],"")</f>
        <v>600</v>
      </c>
      <c r="G169" s="24">
        <f>IF(Table2[[#This Row],[M5B]]="",Table2[[#This Row],[M5B_h]],SUM(Table2[[#This Row],[M5B_h]],Table2[[#This Row],[M5B]]))</f>
        <v>0</v>
      </c>
      <c r="H169" s="18"/>
      <c r="I169" s="83">
        <f>IF(Table2[[#This Row],[M1A]]="",0,Table2[[#This Row],[M1A]]-Table2[[#This Row],[AWAL]]-Table2[[#This Row],[M1MA]]-Table2[[#This Row],[M1KE]])</f>
        <v>0</v>
      </c>
      <c r="J169" s="83">
        <f>SUMIF(Table6[NB BM_C_QTY+F],Table2[[#This Row],[Column2]],Table6[C])</f>
        <v>0</v>
      </c>
      <c r="K169" s="83">
        <f>-1*SUMIF(Table5[CONCAT],Table2[[#This Row],[Column2]],Table5[3])</f>
        <v>0</v>
      </c>
      <c r="L169" s="18"/>
      <c r="M169" s="16" t="str">
        <f>IF(Table2[[#This Row],[M2A]]="","",SUM(Table2[[#This Row],[M2A]]-Table2[[#This Row],[M2B_h]]))</f>
        <v/>
      </c>
      <c r="O169" s="16" t="str">
        <f>IF(Table2[[#This Row],[M3A]]="","",SUM(Table2[[#This Row],[M3A]]-Table2[[#This Row],[M3B_h]]))</f>
        <v/>
      </c>
      <c r="P169" s="9"/>
      <c r="Q169" s="16" t="str">
        <f>IF(Table2[[#This Row],[M4A]]="","",SUM(Table2[[#This Row],[M4A]]-Table2[[#This Row],[M4B_h]]))</f>
        <v/>
      </c>
      <c r="S169" s="16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>
        <f>IF(Table2[[#This Row],[NB BM_C_QTY+F]]="",#REF!,INDEX([1]!db[QTY X],Table2[[#This Row],[NB BM_C_QTY+F]]))</f>
        <v>80</v>
      </c>
      <c r="Z169" s="20" t="str">
        <f>IF(Table2[[#This Row],[NB BM_C_QTY+F]]="",#REF!,INDEX([1]!db[STN X],Table2[[#This Row],[NB BM_C_QTY+F]]))</f>
        <v>PCS</v>
      </c>
      <c r="AA169" s="20" t="str">
        <f>INDEX([1]!db[SUPPLIER],Table2[[#This Row],[NB BM_C_QTY+F]],0)</f>
        <v>KALINDO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169" s="20" t="str">
        <f>Table2[[#This Row],[CONCAT]]&amp;LOWER(SUBSTITUTE(SUBSTITUTE(SUBSTITUTE(Table2[[#This Row],[KET]]&amp;"ARTO MORO"," ",""),")",""),"(",""))</f>
        <v>calljkcc5680pcsartomoro</v>
      </c>
      <c r="AD169" s="20">
        <f>_xlfn.IFNA(MATCH(Table2[[#This Row],[Column2]],[1]!db[NB BM_C_QTY+F],0),"")</f>
        <v>600</v>
      </c>
      <c r="AE169" s="20" t="s">
        <v>6078</v>
      </c>
      <c r="AF169" s="20">
        <v>80</v>
      </c>
      <c r="AG169" s="20" t="s">
        <v>5118</v>
      </c>
    </row>
    <row r="170" spans="1:33">
      <c r="A170" s="14" t="str">
        <f ca="1">IF(Table2[[#This Row],[TT]]&lt;1,"",(COUNT(INDIRECT("a"&amp;ROW(Table2[[#Headers],[//]])&amp;":a"&amp;ROW()-1))+1))</f>
        <v/>
      </c>
      <c r="B170" s="14">
        <v>1</v>
      </c>
      <c r="C170" s="9" t="s">
        <v>3565</v>
      </c>
      <c r="D170" s="16">
        <v>0</v>
      </c>
      <c r="E170" s="16" t="s">
        <v>2076</v>
      </c>
      <c r="F170" s="16">
        <f>_xlfn.IFNA(Table2[[#This Row],[NB BM_C_QTY+F]],"")</f>
        <v>601</v>
      </c>
      <c r="G170" s="24">
        <f>IF(Table2[[#This Row],[M5B]]="",Table2[[#This Row],[M5B_h]],SUM(Table2[[#This Row],[M5B_h]],Table2[[#This Row],[M5B]]))</f>
        <v>0</v>
      </c>
      <c r="H170" s="19"/>
      <c r="I170" s="83">
        <f>IF(Table2[[#This Row],[M1A]]="",0,Table2[[#This Row],[M1A]]-Table2[[#This Row],[AWAL]]-Table2[[#This Row],[M1MA]]-Table2[[#This Row],[M1KE]])</f>
        <v>0</v>
      </c>
      <c r="J170" s="83">
        <f>SUMIF(Table6[NB BM_C_QTY+F],Table2[[#This Row],[Column2]],Table6[C])</f>
        <v>0</v>
      </c>
      <c r="K170" s="83">
        <f>-1*SUMIF(Table5[CONCAT],Table2[[#This Row],[Column2]],Table5[3])</f>
        <v>0</v>
      </c>
      <c r="L170" s="19"/>
      <c r="M170" s="16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 t="shared" si="2"/>
        <v>ARTO MORO</v>
      </c>
      <c r="Y170" s="20">
        <f>IF(Table2[[#This Row],[NB BM_C_QTY+F]]="",#REF!,INDEX([1]!db[QTY X],Table2[[#This Row],[NB BM_C_QTY+F]]))</f>
        <v>60</v>
      </c>
      <c r="Z170" s="20" t="str">
        <f>IF(Table2[[#This Row],[NB BM_C_QTY+F]]="",#REF!,INDEX([1]!db[STN X],Table2[[#This Row],[NB BM_C_QTY+F]]))</f>
        <v>PCS</v>
      </c>
      <c r="AA170" s="20" t="str">
        <f>INDEX([1]!db[SUPPLIER],Table2[[#This Row],[NB BM_C_QTY+F]],0)</f>
        <v>KALINDO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170" s="20" t="str">
        <f>Table2[[#This Row],[CONCAT]]&amp;LOWER(SUBSTITUTE(SUBSTITUTE(SUBSTITUTE(Table2[[#This Row],[KET]]&amp;"ARTO MORO"," ",""),")",""),"(",""))</f>
        <v>calljkcc5760pcsartomoro</v>
      </c>
      <c r="AD170" s="20">
        <f>_xlfn.IFNA(MATCH(Table2[[#This Row],[Column2]],[1]!db[NB BM_C_QTY+F],0),"")</f>
        <v>601</v>
      </c>
      <c r="AE170" s="20" t="s">
        <v>6078</v>
      </c>
      <c r="AF170" s="20">
        <v>60</v>
      </c>
      <c r="AG170" s="20" t="s">
        <v>5118</v>
      </c>
    </row>
    <row r="171" spans="1:33">
      <c r="A171" s="9" t="str">
        <f ca="1">IF(Table2[[#This Row],[TT]]&lt;1,"",(COUNT(INDIRECT("a"&amp;ROW(Table2[[#Headers],[//]])&amp;":a"&amp;ROW()-1))+1))</f>
        <v/>
      </c>
      <c r="B171" s="9">
        <v>1</v>
      </c>
      <c r="C171" s="9" t="s">
        <v>5074</v>
      </c>
      <c r="D171" s="16">
        <v>0</v>
      </c>
      <c r="E171" s="16" t="s">
        <v>2075</v>
      </c>
      <c r="F171" s="16">
        <f>_xlfn.IFNA(Table2[[#This Row],[NB BM_C_QTY+F]],"")</f>
        <v>603</v>
      </c>
      <c r="G171" s="24">
        <f>IF(Table2[[#This Row],[M5B]]="",Table2[[#This Row],[M5B_h]],SUM(Table2[[#This Row],[M5B_h]],Table2[[#This Row],[M5B]]))</f>
        <v>0</v>
      </c>
      <c r="H171" s="18"/>
      <c r="I171" s="83">
        <f>IF(Table2[[#This Row],[M1A]]="",0,Table2[[#This Row],[M1A]]-Table2[[#This Row],[AWAL]]-Table2[[#This Row],[M1MA]]-Table2[[#This Row],[M1KE]])</f>
        <v>0</v>
      </c>
      <c r="J171" s="83">
        <f>SUMIF(Table6[NB BM_C_QTY+F],Table2[[#This Row],[Column2]],Table6[C])</f>
        <v>0</v>
      </c>
      <c r="K171" s="83">
        <f>-1*SUMIF(Table5[CONCAT],Table2[[#This Row],[Column2]],Table5[3])</f>
        <v>0</v>
      </c>
      <c r="L171" s="18"/>
      <c r="M171" s="16" t="str">
        <f>IF(Table2[[#This Row],[M2A]]="","",SUM(Table2[[#This Row],[M2A]]-Table2[[#This Row],[M2B_h]]))</f>
        <v/>
      </c>
      <c r="O171" s="16" t="str">
        <f>IF(Table2[[#This Row],[M3A]]="","",SUM(Table2[[#This Row],[M3A]]-Table2[[#This Row],[M3B_h]]))</f>
        <v/>
      </c>
      <c r="P171" s="9"/>
      <c r="Q171" s="16" t="str">
        <f>IF(Table2[[#This Row],[M4A]]="","",SUM(Table2[[#This Row],[M4A]]-Table2[[#This Row],[M4B_h]]))</f>
        <v/>
      </c>
      <c r="S171" s="16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 t="shared" si="2"/>
        <v>ARTO MORO</v>
      </c>
      <c r="Y171" s="20">
        <f>IF(Table2[[#This Row],[NB BM_C_QTY+F]]="",#REF!,INDEX([1]!db[QTY X],Table2[[#This Row],[NB BM_C_QTY+F]]))</f>
        <v>120</v>
      </c>
      <c r="Z171" s="20" t="str">
        <f>IF(Table2[[#This Row],[NB BM_C_QTY+F]]="",#REF!,INDEX([1]!db[STN X],Table2[[#This Row],[NB BM_C_QTY+F]]))</f>
        <v>PCS</v>
      </c>
      <c r="AA171" s="20" t="str">
        <f>INDEX([1]!db[SUPPLIER],Table2[[#This Row],[NB BM_C_QTY+F]],0)</f>
        <v>KALINDO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171" s="20" t="str">
        <f>Table2[[#This Row],[CONCAT]]&amp;LOWER(SUBSTITUTE(SUBSTITUTE(SUBSTITUTE(Table2[[#This Row],[KET]]&amp;"ARTO MORO"," ",""),")",""),"(",""))</f>
        <v>calljkcc8co120pcsartomoro</v>
      </c>
      <c r="AD171" s="20">
        <f>_xlfn.IFNA(MATCH(Table2[[#This Row],[Column2]],[1]!db[NB BM_C_QTY+F],0),"")</f>
        <v>603</v>
      </c>
      <c r="AE171" s="20" t="s">
        <v>6078</v>
      </c>
      <c r="AF171" s="20">
        <v>120</v>
      </c>
      <c r="AG171" s="20" t="s">
        <v>5118</v>
      </c>
    </row>
    <row r="172" spans="1:33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2043</v>
      </c>
      <c r="D172" s="16">
        <v>0</v>
      </c>
      <c r="E172" s="16" t="s">
        <v>2076</v>
      </c>
      <c r="F172" s="16">
        <f>_xlfn.IFNA(Table2[[#This Row],[NB BM_C_QTY+F]],"")</f>
        <v>606</v>
      </c>
      <c r="G172" s="24">
        <f>IF(Table2[[#This Row],[M5B]]="",Table2[[#This Row],[M5B_h]],SUM(Table2[[#This Row],[M5B_h]],Table2[[#This Row],[M5B]]))</f>
        <v>0</v>
      </c>
      <c r="H172" s="19"/>
      <c r="I172" s="83">
        <f>IF(Table2[[#This Row],[M1A]]="",0,Table2[[#This Row],[M1A]]-Table2[[#This Row],[AWAL]]-Table2[[#This Row],[M1MA]]-Table2[[#This Row],[M1KE]])</f>
        <v>0</v>
      </c>
      <c r="J172" s="83">
        <f>SUMIF(Table6[NB BM_C_QTY+F],Table2[[#This Row],[Column2]],Table6[C])</f>
        <v>0</v>
      </c>
      <c r="K172" s="83">
        <f>-1*SUMIF(Table5[CONCAT],Table2[[#This Row],[Column2]],Table5[3])</f>
        <v>0</v>
      </c>
      <c r="L172" s="19"/>
      <c r="M172" s="16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>
        <f>IF(Table2[[#This Row],[NB BM_C_QTY+F]]="",#REF!,INDEX([1]!db[QTY X],Table2[[#This Row],[NB BM_C_QTY+F]]))</f>
        <v>60</v>
      </c>
      <c r="Z172" s="20" t="str">
        <f>IF(Table2[[#This Row],[NB BM_C_QTY+F]]="",#REF!,INDEX([1]!db[STN X],Table2[[#This Row],[NB BM_C_QTY+F]]))</f>
        <v>PCS</v>
      </c>
      <c r="AA172" s="20" t="str">
        <f>INDEX([1]!db[SUPPLIER],Table2[[#This Row],[NB BM_C_QTY+F]],0)</f>
        <v>KALINDO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172" s="20" t="str">
        <f>Table2[[#This Row],[CONCAT]]&amp;LOWER(SUBSTITUTE(SUBSTITUTE(SUBSTITUTE(Table2[[#This Row],[KET]]&amp;"ARTO MORO"," ",""),")",""),"(",""))</f>
        <v>calljkcc800ch60pcsartomoro</v>
      </c>
      <c r="AD172" s="20">
        <f>_xlfn.IFNA(MATCH(Table2[[#This Row],[Column2]],[1]!db[NB BM_C_QTY+F],0),"")</f>
        <v>606</v>
      </c>
      <c r="AE172" s="20" t="s">
        <v>6078</v>
      </c>
      <c r="AF172" s="20">
        <v>60</v>
      </c>
      <c r="AG172" s="20" t="s">
        <v>5118</v>
      </c>
    </row>
    <row r="173" spans="1:33">
      <c r="A173" s="14" t="str">
        <f ca="1">IF(Table2[[#This Row],[TT]]&lt;1,"",(COUNT(INDIRECT("a"&amp;ROW(Table2[[#Headers],[//]])&amp;":a"&amp;ROW()-1))+1))</f>
        <v/>
      </c>
      <c r="B173" s="14">
        <v>1</v>
      </c>
      <c r="C173" s="9" t="s">
        <v>5513</v>
      </c>
      <c r="D173" s="16">
        <v>0</v>
      </c>
      <c r="E173" s="16" t="s">
        <v>2075</v>
      </c>
      <c r="F173" s="16">
        <f>_xlfn.IFNA(Table2[[#This Row],[NB BM_C_QTY+F]],"")</f>
        <v>615</v>
      </c>
      <c r="G173" s="24">
        <f>IF(Table2[[#This Row],[M5B]]="",Table2[[#This Row],[M5B_h]],SUM(Table2[[#This Row],[M5B_h]],Table2[[#This Row],[M5B]]))</f>
        <v>0</v>
      </c>
      <c r="H173" s="19"/>
      <c r="I173" s="83">
        <f>IF(Table2[[#This Row],[M1A]]="",0,Table2[[#This Row],[M1A]]-Table2[[#This Row],[AWAL]]-Table2[[#This Row],[M1MA]]-Table2[[#This Row],[M1KE]])</f>
        <v>0</v>
      </c>
      <c r="J173" s="83">
        <f>SUMIF(Table6[NB BM_C_QTY+F],Table2[[#This Row],[Column2]],Table6[C])</f>
        <v>0</v>
      </c>
      <c r="K173" s="83">
        <f>-1*SUMIF(Table5[CONCAT],Table2[[#This Row],[Column2]],Table5[3])</f>
        <v>0</v>
      </c>
      <c r="L173" s="19"/>
      <c r="M173" s="16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>
        <f>IF(Table2[[#This Row],[NB BM_C_QTY+F]]="",#REF!,INDEX([1]!db[QTY X],Table2[[#This Row],[NB BM_C_QTY+F]]))</f>
        <v>120</v>
      </c>
      <c r="Z173" s="20" t="str">
        <f>IF(Table2[[#This Row],[NB BM_C_QTY+F]]="",#REF!,INDEX([1]!db[STN X],Table2[[#This Row],[NB BM_C_QTY+F]]))</f>
        <v>PCS</v>
      </c>
      <c r="AA173" s="20" t="str">
        <f>INDEX([1]!db[SUPPLIER],Table2[[#This Row],[NB BM_C_QTY+F]],0)</f>
        <v>KALINDO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173" s="20" t="str">
        <f>Table2[[#This Row],[CONCAT]]&amp;LOWER(SUBSTITUTE(SUBSTITUTE(SUBSTITUTE(Table2[[#This Row],[KET]]&amp;"ARTO MORO"," ",""),")",""),"(",""))</f>
        <v>calljkdtc1313ch120pcsartomoro</v>
      </c>
      <c r="AD173" s="20">
        <f>_xlfn.IFNA(MATCH(Table2[[#This Row],[Column2]],[1]!db[NB BM_C_QTY+F],0),"")</f>
        <v>615</v>
      </c>
      <c r="AE173" s="20" t="s">
        <v>6078</v>
      </c>
      <c r="AF173" s="20">
        <v>120</v>
      </c>
      <c r="AG173" s="20" t="s">
        <v>5118</v>
      </c>
    </row>
    <row r="174" spans="1:33">
      <c r="A174" s="14" t="str">
        <f ca="1">IF(Table2[[#This Row],[TT]]&lt;1,"",(COUNT(INDIRECT("a"&amp;ROW(Table2[[#Headers],[//]])&amp;":a"&amp;ROW()-1))+1))</f>
        <v/>
      </c>
      <c r="B174" s="14">
        <v>1</v>
      </c>
      <c r="C174" s="9" t="s">
        <v>5086</v>
      </c>
      <c r="D174" s="16">
        <v>0</v>
      </c>
      <c r="E174" s="16" t="s">
        <v>2009</v>
      </c>
      <c r="F174" s="16">
        <f>_xlfn.IFNA(Table2[[#This Row],[NB BM_C_QTY+F]],"")</f>
        <v>2287</v>
      </c>
      <c r="G174" s="24">
        <f>IF(Table2[[#This Row],[M5B]]="",Table2[[#This Row],[M5B_h]],SUM(Table2[[#This Row],[M5B_h]],Table2[[#This Row],[M5B]]))</f>
        <v>0</v>
      </c>
      <c r="H174" s="19"/>
      <c r="I174" s="83">
        <f>IF(Table2[[#This Row],[M1A]]="",0,Table2[[#This Row],[M1A]]-Table2[[#This Row],[AWAL]]-Table2[[#This Row],[M1MA]]-Table2[[#This Row],[M1KE]])</f>
        <v>0</v>
      </c>
      <c r="J174" s="83">
        <f>SUMIF(Table6[NB BM_C_QTY+F],Table2[[#This Row],[Column2]],Table6[C])</f>
        <v>0</v>
      </c>
      <c r="K174" s="83">
        <f>-1*SUMIF(Table5[CONCAT],Table2[[#This Row],[Column2]],Table5[3])</f>
        <v>0</v>
      </c>
      <c r="L174" s="19"/>
      <c r="M174" s="16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>
        <f>IF(Table2[[#This Row],[NB BM_C_QTY+F]]="",#REF!,INDEX([1]!db[QTY X],Table2[[#This Row],[NB BM_C_QTY+F]]))</f>
        <v>288</v>
      </c>
      <c r="Z174" s="20" t="str">
        <f>IF(Table2[[#This Row],[NB BM_C_QTY+F]]="",#REF!,INDEX([1]!db[STN X],Table2[[#This Row],[NB BM_C_QTY+F]]))</f>
        <v>PCS</v>
      </c>
      <c r="AA174" s="20" t="str">
        <f>INDEX([1]!db[SUPPLIER],Table2[[#This Row],[NB BM_C_QTY+F]],0)</f>
        <v>ATALI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174" s="20" t="str">
        <f>Table2[[#This Row],[CONCAT]]&amp;LOWER(SUBSTITUTE(SUBSTITUTE(SUBSTITUTE(Table2[[#This Row],[KET]]&amp;"ARTO MORO"," ",""),")",""),"(",""))</f>
        <v>clipjkc310024lsnartomoro</v>
      </c>
      <c r="AD174" s="20">
        <f>_xlfn.IFNA(MATCH(Table2[[#This Row],[Column2]],[1]!db[NB BM_C_QTY+F],0),"")</f>
        <v>2287</v>
      </c>
      <c r="AE174" s="20" t="s">
        <v>6077</v>
      </c>
      <c r="AF174" s="20">
        <v>24</v>
      </c>
      <c r="AG174" s="20" t="s">
        <v>5116</v>
      </c>
    </row>
    <row r="175" spans="1:33">
      <c r="A175" s="9" t="str">
        <f ca="1">IF(Table2[[#This Row],[TT]]&lt;1,"",(COUNT(INDIRECT("a"&amp;ROW(Table2[[#Headers],[//]])&amp;":a"&amp;ROW()-1))+1))</f>
        <v/>
      </c>
      <c r="B175" s="9">
        <v>1</v>
      </c>
      <c r="C175" s="9" t="s">
        <v>3568</v>
      </c>
      <c r="D175" s="16">
        <v>0</v>
      </c>
      <c r="E175" s="16" t="s">
        <v>2078</v>
      </c>
      <c r="F175" s="16">
        <f>_xlfn.IFNA(Table2[[#This Row],[NB BM_C_QTY+F]],"")</f>
        <v>3038</v>
      </c>
      <c r="G175" s="24">
        <f>IF(Table2[[#This Row],[M5B]]="",Table2[[#This Row],[M5B_h]],SUM(Table2[[#This Row],[M5B_h]],Table2[[#This Row],[M5B]]))</f>
        <v>0</v>
      </c>
      <c r="H175" s="18"/>
      <c r="I175" s="83">
        <f>IF(Table2[[#This Row],[M1A]]="",0,Table2[[#This Row],[M1A]]-Table2[[#This Row],[AWAL]]-Table2[[#This Row],[M1MA]]-Table2[[#This Row],[M1KE]])</f>
        <v>0</v>
      </c>
      <c r="J175" s="83">
        <f>SUMIF(Table6[NB BM_C_QTY+F],Table2[[#This Row],[Column2]],Table6[C])</f>
        <v>0</v>
      </c>
      <c r="K175" s="83">
        <f>-1*SUMIF(Table5[CONCAT],Table2[[#This Row],[Column2]],Table5[3])</f>
        <v>0</v>
      </c>
      <c r="L175" s="18"/>
      <c r="M175" s="16" t="str">
        <f>IF(Table2[[#This Row],[M2A]]="","",SUM(Table2[[#This Row],[M2A]]-Table2[[#This Row],[M2B_h]]))</f>
        <v/>
      </c>
      <c r="O175" s="16" t="str">
        <f>IF(Table2[[#This Row],[M3A]]="","",SUM(Table2[[#This Row],[M3A]]-Table2[[#This Row],[M3B_h]]))</f>
        <v/>
      </c>
      <c r="P175" s="9"/>
      <c r="Q175" s="16" t="str">
        <f>IF(Table2[[#This Row],[M4A]]="","",SUM(Table2[[#This Row],[M4A]]-Table2[[#This Row],[M4B_h]]))</f>
        <v/>
      </c>
      <c r="S175" s="16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>
        <f>IF(Table2[[#This Row],[NB BM_C_QTY+F]]="",#REF!,INDEX([1]!db[QTY X],Table2[[#This Row],[NB BM_C_QTY+F]]))</f>
        <v>500</v>
      </c>
      <c r="Z175" s="20" t="str">
        <f>IF(Table2[[#This Row],[NB BM_C_QTY+F]]="",#REF!,INDEX([1]!db[STN X],Table2[[#This Row],[NB BM_C_QTY+F]]))</f>
        <v>BOX</v>
      </c>
      <c r="AA175" s="20" t="str">
        <f>INDEX([1]!db[SUPPLIER],Table2[[#This Row],[NB BM_C_QTY+F]],0)</f>
        <v>ATALI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175" s="20" t="str">
        <f>Table2[[#This Row],[CONCAT]]&amp;LOWER(SUBSTITUTE(SUBSTITUTE(SUBSTITUTE(Table2[[#This Row],[KET]]&amp;"ARTO MORO"," ",""),")",""),"(",""))</f>
        <v>clipjkno1500boxartomoro</v>
      </c>
      <c r="AD175" s="20">
        <f>_xlfn.IFNA(MATCH(Table2[[#This Row],[Column2]],[1]!db[NB BM_C_QTY+F],0),"")</f>
        <v>3038</v>
      </c>
      <c r="AE175" s="20" t="s">
        <v>6077</v>
      </c>
      <c r="AF175" s="20">
        <v>500</v>
      </c>
      <c r="AG175" s="20" t="s">
        <v>5149</v>
      </c>
    </row>
    <row r="176" spans="1:33">
      <c r="A176" s="9" t="str">
        <f ca="1">IF(Table2[[#This Row],[TT]]&lt;1,"",(COUNT(INDIRECT("a"&amp;ROW(Table2[[#Headers],[//]])&amp;":a"&amp;ROW()-1))+1))</f>
        <v/>
      </c>
      <c r="B176" s="9">
        <v>1</v>
      </c>
      <c r="C176" s="9" t="s">
        <v>5082</v>
      </c>
      <c r="D176" s="16">
        <v>0</v>
      </c>
      <c r="E176" s="16" t="s">
        <v>2078</v>
      </c>
      <c r="F176" s="16">
        <f>_xlfn.IFNA(Table2[[#This Row],[NB BM_C_QTY+F]],"")</f>
        <v>3039</v>
      </c>
      <c r="G176" s="24">
        <f>IF(Table2[[#This Row],[M5B]]="",Table2[[#This Row],[M5B_h]],SUM(Table2[[#This Row],[M5B_h]],Table2[[#This Row],[M5B]]))</f>
        <v>0</v>
      </c>
      <c r="H176" s="18"/>
      <c r="I176" s="83">
        <f>IF(Table2[[#This Row],[M1A]]="",0,Table2[[#This Row],[M1A]]-Table2[[#This Row],[AWAL]]-Table2[[#This Row],[M1MA]]-Table2[[#This Row],[M1KE]])</f>
        <v>0</v>
      </c>
      <c r="J176" s="83">
        <f>SUMIF(Table6[NB BM_C_QTY+F],Table2[[#This Row],[Column2]],Table6[C])</f>
        <v>0</v>
      </c>
      <c r="K176" s="83">
        <f>-1*SUMIF(Table5[CONCAT],Table2[[#This Row],[Column2]],Table5[3])</f>
        <v>0</v>
      </c>
      <c r="L176" s="18"/>
      <c r="M176" s="16" t="str">
        <f>IF(Table2[[#This Row],[M2A]]="","",SUM(Table2[[#This Row],[M2A]]-Table2[[#This Row],[M2B_h]]))</f>
        <v/>
      </c>
      <c r="O176" s="16" t="str">
        <f>IF(Table2[[#This Row],[M3A]]="","",SUM(Table2[[#This Row],[M3A]]-Table2[[#This Row],[M3B_h]]))</f>
        <v/>
      </c>
      <c r="P176" s="9"/>
      <c r="Q176" s="16" t="str">
        <f>IF(Table2[[#This Row],[M4A]]="","",SUM(Table2[[#This Row],[M4A]]-Table2[[#This Row],[M4B_h]]))</f>
        <v/>
      </c>
      <c r="S176" s="16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>
        <f>IF(Table2[[#This Row],[NB BM_C_QTY+F]]="",#REF!,INDEX([1]!db[QTY X],Table2[[#This Row],[NB BM_C_QTY+F]]))</f>
        <v>500</v>
      </c>
      <c r="Z176" s="20" t="str">
        <f>IF(Table2[[#This Row],[NB BM_C_QTY+F]]="",#REF!,INDEX([1]!db[STN X],Table2[[#This Row],[NB BM_C_QTY+F]]))</f>
        <v>BOX</v>
      </c>
      <c r="AA176" s="20" t="str">
        <f>INDEX([1]!db[SUPPLIER],Table2[[#This Row],[NB BM_C_QTY+F]],0)</f>
        <v>ATALI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176" s="20" t="str">
        <f>Table2[[#This Row],[CONCAT]]&amp;LOWER(SUBSTITUTE(SUBSTITUTE(SUBSTITUTE(Table2[[#This Row],[KET]]&amp;"ARTO MORO"," ",""),")",""),"(",""))</f>
        <v>clipjkno3500boxartomoro</v>
      </c>
      <c r="AD176" s="20">
        <f>_xlfn.IFNA(MATCH(Table2[[#This Row],[Column2]],[1]!db[NB BM_C_QTY+F],0),"")</f>
        <v>3039</v>
      </c>
      <c r="AE176" s="20" t="s">
        <v>6077</v>
      </c>
      <c r="AF176" s="20">
        <v>500</v>
      </c>
      <c r="AG176" s="20" t="s">
        <v>5149</v>
      </c>
    </row>
    <row r="177" spans="1:33">
      <c r="A177" s="9" t="str">
        <f ca="1">IF(Table2[[#This Row],[TT]]&lt;1,"",(COUNT(INDIRECT("a"&amp;ROW(Table2[[#Headers],[//]])&amp;":a"&amp;ROW()-1))+1))</f>
        <v/>
      </c>
      <c r="B177" s="9">
        <v>1</v>
      </c>
      <c r="C177" s="9" t="s">
        <v>5083</v>
      </c>
      <c r="D177" s="16">
        <v>0</v>
      </c>
      <c r="E177" s="16" t="s">
        <v>2077</v>
      </c>
      <c r="F177" s="16">
        <f>_xlfn.IFNA(Table2[[#This Row],[NB BM_C_QTY+F]],"")</f>
        <v>2288</v>
      </c>
      <c r="G177" s="24">
        <f>IF(Table2[[#This Row],[M5B]]="",Table2[[#This Row],[M5B_h]],SUM(Table2[[#This Row],[M5B_h]],Table2[[#This Row],[M5B]]))</f>
        <v>0</v>
      </c>
      <c r="H177" s="18"/>
      <c r="I177" s="83">
        <f>IF(Table2[[#This Row],[M1A]]="",0,Table2[[#This Row],[M1A]]-Table2[[#This Row],[AWAL]]-Table2[[#This Row],[M1MA]]-Table2[[#This Row],[M1KE]])</f>
        <v>0</v>
      </c>
      <c r="J177" s="83">
        <f>SUMIF(Table6[NB BM_C_QTY+F],Table2[[#This Row],[Column2]],Table6[C])</f>
        <v>0</v>
      </c>
      <c r="K177" s="83">
        <f>-1*SUMIF(Table5[CONCAT],Table2[[#This Row],[Column2]],Table5[3])</f>
        <v>0</v>
      </c>
      <c r="L177" s="18"/>
      <c r="M177" s="16" t="str">
        <f>IF(Table2[[#This Row],[M2A]]="","",SUM(Table2[[#This Row],[M2A]]-Table2[[#This Row],[M2B_h]]))</f>
        <v/>
      </c>
      <c r="O177" s="16" t="str">
        <f>IF(Table2[[#This Row],[M3A]]="","",SUM(Table2[[#This Row],[M3A]]-Table2[[#This Row],[M3B_h]]))</f>
        <v/>
      </c>
      <c r="P177" s="9"/>
      <c r="Q177" s="16" t="str">
        <f>IF(Table2[[#This Row],[M4A]]="","",SUM(Table2[[#This Row],[M4A]]-Table2[[#This Row],[M4B_h]]))</f>
        <v/>
      </c>
      <c r="S177" s="16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>
        <f>IF(Table2[[#This Row],[NB BM_C_QTY+F]]="",#REF!,INDEX([1]!db[QTY X],Table2[[#This Row],[NB BM_C_QTY+F]]))</f>
        <v>200</v>
      </c>
      <c r="Z177" s="20" t="str">
        <f>IF(Table2[[#This Row],[NB BM_C_QTY+F]]="",#REF!,INDEX([1]!db[STN X],Table2[[#This Row],[NB BM_C_QTY+F]]))</f>
        <v>BOX</v>
      </c>
      <c r="AA177" s="20" t="str">
        <f>INDEX([1]!db[SUPPLIER],Table2[[#This Row],[NB BM_C_QTY+F]],0)</f>
        <v>ATALI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177" s="20" t="str">
        <f>Table2[[#This Row],[CONCAT]]&amp;LOWER(SUBSTITUTE(SUBSTITUTE(SUBSTITUTE(Table2[[#This Row],[KET]]&amp;"ARTO MORO"," ",""),")",""),"(",""))</f>
        <v>clipjkno5200boxartomoro</v>
      </c>
      <c r="AD177" s="20">
        <f>_xlfn.IFNA(MATCH(Table2[[#This Row],[Column2]],[1]!db[NB BM_C_QTY+F],0),"")</f>
        <v>2288</v>
      </c>
      <c r="AE177" s="20" t="s">
        <v>6077</v>
      </c>
      <c r="AF177" s="20">
        <v>200</v>
      </c>
      <c r="AG177" s="20" t="s">
        <v>5149</v>
      </c>
    </row>
    <row r="178" spans="1:33">
      <c r="A178" s="14" t="str">
        <f ca="1">IF(Table2[[#This Row],[TT]]&lt;1,"",(COUNT(INDIRECT("a"&amp;ROW(Table2[[#Headers],[//]])&amp;":a"&amp;ROW()-1))+1))</f>
        <v/>
      </c>
      <c r="B178" s="14">
        <v>1</v>
      </c>
      <c r="C178" s="9" t="s">
        <v>5087</v>
      </c>
      <c r="D178" s="16">
        <v>0</v>
      </c>
      <c r="E178" s="16" t="s">
        <v>2012</v>
      </c>
      <c r="F178" s="16">
        <f>_xlfn.IFNA(Table2[[#This Row],[NB BM_C_QTY+F]],"")</f>
        <v>1546</v>
      </c>
      <c r="G178" s="24">
        <f>IF(Table2[[#This Row],[M5B]]="",Table2[[#This Row],[M5B_h]],SUM(Table2[[#This Row],[M5B_h]],Table2[[#This Row],[M5B]]))</f>
        <v>0</v>
      </c>
      <c r="I178" s="83">
        <f>IF(Table2[[#This Row],[M1A]]="",0,Table2[[#This Row],[M1A]]-Table2[[#This Row],[AWAL]]-Table2[[#This Row],[M1MA]]-Table2[[#This Row],[M1KE]])</f>
        <v>0</v>
      </c>
      <c r="J178" s="83">
        <f>SUMIF(Table6[NB BM_C_QTY+F],Table2[[#This Row],[Column2]],Table6[C])</f>
        <v>0</v>
      </c>
      <c r="K178" s="83">
        <f>-1*SUMIF(Table5[CONCAT],Table2[[#This Row],[Column2]],Table5[3])</f>
        <v>0</v>
      </c>
      <c r="L178" s="19"/>
      <c r="M178" s="17" t="str">
        <f>IF(Table2[[#This Row],[M2A]]="","",SUM(Table2[[#This Row],[M2A]]-Table2[[#This Row],[M2B_h]]))</f>
        <v/>
      </c>
      <c r="O178" s="17" t="str">
        <f>IF(Table2[[#This Row],[M3A]]="","",SUM(Table2[[#This Row],[M3A]]-Table2[[#This Row],[M3B_h]]))</f>
        <v/>
      </c>
      <c r="Q178" s="17" t="str">
        <f>IF(Table2[[#This Row],[M4A]]="","",SUM(Table2[[#This Row],[M4A]]-Table2[[#This Row],[M4B_h]]))</f>
        <v/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 t="shared" si="2"/>
        <v>ARTO MORO</v>
      </c>
      <c r="Y178" s="20">
        <f>IF(Table2[[#This Row],[NB BM_C_QTY+F]]="",#REF!,INDEX([1]!db[QTY X],Table2[[#This Row],[NB BM_C_QTY+F]]))</f>
        <v>576</v>
      </c>
      <c r="Z178" s="20" t="str">
        <f>IF(Table2[[#This Row],[NB BM_C_QTY+F]]="",#REF!,INDEX([1]!db[STN X],Table2[[#This Row],[NB BM_C_QTY+F]]))</f>
        <v>PCS</v>
      </c>
      <c r="AA178" s="20" t="str">
        <f>INDEX([1]!db[SUPPLIER],Table2[[#This Row],[NB BM_C_QTY+F]],0)</f>
        <v>KENKO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178" s="20" t="str">
        <f>Table2[[#This Row],[CONCAT]]&amp;LOWER(SUBSTITUTE(SUBSTITUTE(SUBSTITUTE(Table2[[#This Row],[KET]]&amp;"ARTO MORO"," ",""),")",""),"(",""))</f>
        <v>clipkenko310048lsnartomoro</v>
      </c>
      <c r="AD178" s="20">
        <f>_xlfn.IFNA(MATCH(Table2[[#This Row],[Column2]],[1]!db[NB BM_C_QTY+F],0),"")</f>
        <v>1546</v>
      </c>
      <c r="AE178" s="20" t="s">
        <v>6076</v>
      </c>
      <c r="AF178" s="20">
        <v>48</v>
      </c>
      <c r="AG178" s="20" t="s">
        <v>5116</v>
      </c>
    </row>
    <row r="179" spans="1:33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3437</v>
      </c>
      <c r="D179" s="16">
        <v>0</v>
      </c>
      <c r="E179" s="16" t="s">
        <v>2078</v>
      </c>
      <c r="F179" s="16">
        <f>_xlfn.IFNA(Table2[[#This Row],[NB BM_C_QTY+F]],"")</f>
        <v>1802</v>
      </c>
      <c r="G179" s="24">
        <f>IF(Table2[[#This Row],[M5B]]="",Table2[[#This Row],[M5B_h]],SUM(Table2[[#This Row],[M5B_h]],Table2[[#This Row],[M5B]]))</f>
        <v>0</v>
      </c>
      <c r="H179" s="18"/>
      <c r="I179" s="83">
        <f>IF(Table2[[#This Row],[M1A]]="",0,Table2[[#This Row],[M1A]]-Table2[[#This Row],[AWAL]]-Table2[[#This Row],[M1MA]]-Table2[[#This Row],[M1KE]])</f>
        <v>0</v>
      </c>
      <c r="J179" s="83">
        <f>SUMIF(Table6[NB BM_C_QTY+F],Table2[[#This Row],[Column2]],Table6[C])</f>
        <v>0</v>
      </c>
      <c r="K179" s="83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>
        <f>IF(Table2[[#This Row],[NB BM_C_QTY+F]]="",#REF!,INDEX([1]!db[QTY X],Table2[[#This Row],[NB BM_C_QTY+F]]))</f>
        <v>500</v>
      </c>
      <c r="Z179" s="20" t="str">
        <f>IF(Table2[[#This Row],[NB BM_C_QTY+F]]="",#REF!,INDEX([1]!db[STN X],Table2[[#This Row],[NB BM_C_QTY+F]]))</f>
        <v>BOX</v>
      </c>
      <c r="AA179" s="20" t="str">
        <f>INDEX([1]!db[SUPPLIER],Table2[[#This Row],[NB BM_C_QTY+F]],0)</f>
        <v>KENKO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179" s="20" t="str">
        <f>Table2[[#This Row],[CONCAT]]&amp;LOWER(SUBSTITUTE(SUBSTITUTE(SUBSTITUTE(Table2[[#This Row],[KET]]&amp;"ARTO MORO"," ",""),")",""),"(",""))</f>
        <v>clipkenkono1500boxartomoro</v>
      </c>
      <c r="AD179" s="20">
        <f>_xlfn.IFNA(MATCH(Table2[[#This Row],[Column2]],[1]!db[NB BM_C_QTY+F],0),"")</f>
        <v>1802</v>
      </c>
      <c r="AE179" s="20" t="s">
        <v>6076</v>
      </c>
      <c r="AF179" s="20">
        <v>500</v>
      </c>
      <c r="AG179" s="20" t="s">
        <v>5149</v>
      </c>
    </row>
    <row r="180" spans="1:33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5085</v>
      </c>
      <c r="D180" s="16">
        <v>0</v>
      </c>
      <c r="E180" s="16" t="s">
        <v>2078</v>
      </c>
      <c r="F180" s="16">
        <f>_xlfn.IFNA(Table2[[#This Row],[NB BM_C_QTY+F]],"")</f>
        <v>1801</v>
      </c>
      <c r="G180" s="24">
        <f>IF(Table2[[#This Row],[M5B]]="",Table2[[#This Row],[M5B_h]],SUM(Table2[[#This Row],[M5B_h]],Table2[[#This Row],[M5B]]))</f>
        <v>0</v>
      </c>
      <c r="H180" s="19"/>
      <c r="I180" s="83">
        <f>IF(Table2[[#This Row],[M1A]]="",0,Table2[[#This Row],[M1A]]-Table2[[#This Row],[AWAL]]-Table2[[#This Row],[M1MA]]-Table2[[#This Row],[M1KE]])</f>
        <v>0</v>
      </c>
      <c r="J180" s="83">
        <f>SUMIF(Table6[NB BM_C_QTY+F],Table2[[#This Row],[Column2]],Table6[C])</f>
        <v>0</v>
      </c>
      <c r="K180" s="83">
        <f>-1*SUMIF(Table5[CONCAT],Table2[[#This Row],[Column2]],Table5[3])</f>
        <v>0</v>
      </c>
      <c r="L180" s="19"/>
      <c r="M180" s="17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>
        <f>IF(Table2[[#This Row],[NB BM_C_QTY+F]]="",#REF!,INDEX([1]!db[QTY X],Table2[[#This Row],[NB BM_C_QTY+F]]))</f>
        <v>500</v>
      </c>
      <c r="Z180" s="20" t="str">
        <f>IF(Table2[[#This Row],[NB BM_C_QTY+F]]="",#REF!,INDEX([1]!db[STN X],Table2[[#This Row],[NB BM_C_QTY+F]]))</f>
        <v>BOX</v>
      </c>
      <c r="AA180" s="20" t="str">
        <f>INDEX([1]!db[SUPPLIER],Table2[[#This Row],[NB BM_C_QTY+F]],0)</f>
        <v>KENKO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180" s="20" t="str">
        <f>Table2[[#This Row],[CONCAT]]&amp;LOWER(SUBSTITUTE(SUBSTITUTE(SUBSTITUTE(Table2[[#This Row],[KET]]&amp;"ARTO MORO"," ",""),")",""),"(",""))</f>
        <v>clipkenkono3500boxartomoro</v>
      </c>
      <c r="AD180" s="20">
        <f>_xlfn.IFNA(MATCH(Table2[[#This Row],[Column2]],[1]!db[NB BM_C_QTY+F],0),"")</f>
        <v>1801</v>
      </c>
      <c r="AE180" s="20" t="s">
        <v>6076</v>
      </c>
      <c r="AF180" s="20">
        <v>500</v>
      </c>
      <c r="AG180" s="20" t="s">
        <v>5149</v>
      </c>
    </row>
    <row r="181" spans="1:33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5084</v>
      </c>
      <c r="D181" s="16">
        <v>0</v>
      </c>
      <c r="E181" s="16" t="s">
        <v>2077</v>
      </c>
      <c r="F181" s="16">
        <f>_xlfn.IFNA(Table2[[#This Row],[NB BM_C_QTY+F]],"")</f>
        <v>1686</v>
      </c>
      <c r="G181" s="24">
        <f>IF(Table2[[#This Row],[M5B]]="",Table2[[#This Row],[M5B_h]],SUM(Table2[[#This Row],[M5B_h]],Table2[[#This Row],[M5B]]))</f>
        <v>0</v>
      </c>
      <c r="H181" s="19"/>
      <c r="I181" s="83">
        <f>IF(Table2[[#This Row],[M1A]]="",0,Table2[[#This Row],[M1A]]-Table2[[#This Row],[AWAL]]-Table2[[#This Row],[M1MA]]-Table2[[#This Row],[M1KE]])</f>
        <v>0</v>
      </c>
      <c r="J181" s="83">
        <f>SUMIF(Table6[NB BM_C_QTY+F],Table2[[#This Row],[Column2]],Table6[C])</f>
        <v>0</v>
      </c>
      <c r="K181" s="83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>
        <f>IF(Table2[[#This Row],[NB BM_C_QTY+F]]="",#REF!,INDEX([1]!db[QTY X],Table2[[#This Row],[NB BM_C_QTY+F]]))</f>
        <v>200</v>
      </c>
      <c r="Z181" s="20" t="str">
        <f>IF(Table2[[#This Row],[NB BM_C_QTY+F]]="",#REF!,INDEX([1]!db[STN X],Table2[[#This Row],[NB BM_C_QTY+F]]))</f>
        <v>BOX</v>
      </c>
      <c r="AA181" s="20" t="str">
        <f>INDEX([1]!db[SUPPLIER],Table2[[#This Row],[NB BM_C_QTY+F]],0)</f>
        <v>KENKO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181" s="20" t="str">
        <f>Table2[[#This Row],[CONCAT]]&amp;LOWER(SUBSTITUTE(SUBSTITUTE(SUBSTITUTE(Table2[[#This Row],[KET]]&amp;"ARTO MORO"," ",""),")",""),"(",""))</f>
        <v>clipkenkono5200boxartomoro</v>
      </c>
      <c r="AD181" s="20">
        <f>_xlfn.IFNA(MATCH(Table2[[#This Row],[Column2]],[1]!db[NB BM_C_QTY+F],0),"")</f>
        <v>1686</v>
      </c>
      <c r="AE181" s="20" t="s">
        <v>6076</v>
      </c>
      <c r="AF181" s="20">
        <v>200</v>
      </c>
      <c r="AG181" s="20" t="s">
        <v>5149</v>
      </c>
    </row>
    <row r="182" spans="1:33">
      <c r="A182" s="14" t="str">
        <f ca="1">IF(Table2[[#This Row],[TT]]&lt;1,"",(COUNT(INDIRECT("a"&amp;ROW(Table2[[#Headers],[//]])&amp;":a"&amp;ROW()-1))+1))</f>
        <v/>
      </c>
      <c r="B182" s="14">
        <v>1</v>
      </c>
      <c r="C182" s="9" t="s">
        <v>2045</v>
      </c>
      <c r="D182" s="16">
        <v>0</v>
      </c>
      <c r="E182" s="16" t="s">
        <v>5088</v>
      </c>
      <c r="F182" s="16">
        <f>_xlfn.IFNA(Table2[[#This Row],[NB BM_C_QTY+F]],"")</f>
        <v>1664</v>
      </c>
      <c r="G182" s="24">
        <f>IF(Table2[[#This Row],[M5B]]="",Table2[[#This Row],[M5B_h]],SUM(Table2[[#This Row],[M5B_h]],Table2[[#This Row],[M5B]]))</f>
        <v>0</v>
      </c>
      <c r="H182" s="19"/>
      <c r="I182" s="83">
        <f>IF(Table2[[#This Row],[M1A]]="",0,Table2[[#This Row],[M1A]]-Table2[[#This Row],[AWAL]]-Table2[[#This Row],[M1MA]]-Table2[[#This Row],[M1KE]])</f>
        <v>0</v>
      </c>
      <c r="J182" s="83">
        <f>SUMIF(Table6[NB BM_C_QTY+F],Table2[[#This Row],[Column2]],Table6[C])</f>
        <v>0</v>
      </c>
      <c r="K182" s="83">
        <f>-1*SUMIF(Table5[CONCAT],Table2[[#This Row],[Column2]],Table5[3])</f>
        <v>0</v>
      </c>
      <c r="L182" s="19"/>
      <c r="M182" s="17" t="str">
        <f>IF(Table2[[#This Row],[M2A]]="","",SUM(Table2[[#This Row],[M2A]]-Table2[[#This Row],[M2B_h]]))</f>
        <v/>
      </c>
      <c r="O182" s="17" t="str">
        <f>IF(Table2[[#This Row],[M3A]]="","",SUM(Table2[[#This Row],[M3A]]-Table2[[#This Row],[M3B_h]]))</f>
        <v/>
      </c>
      <c r="P182" s="25"/>
      <c r="Q182" s="17" t="str">
        <f>IF(Table2[[#This Row],[M4A]]="","",SUM(Table2[[#This Row],[M4A]]-Table2[[#This Row],[M4B_h]]))</f>
        <v/>
      </c>
      <c r="R182" s="17"/>
      <c r="S182" s="17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>
        <f>IF(Table2[[#This Row],[NB BM_C_QTY+F]]="",#REF!,INDEX([1]!db[QTY X],Table2[[#This Row],[NB BM_C_QTY+F]]))</f>
        <v>200</v>
      </c>
      <c r="Z182" s="20" t="str">
        <f>IF(Table2[[#This Row],[NB BM_C_QTY+F]]="",#REF!,INDEX([1]!db[STN X],Table2[[#This Row],[NB BM_C_QTY+F]]))</f>
        <v>PCS</v>
      </c>
      <c r="AA182" s="20" t="str">
        <f>INDEX([1]!db[SUPPLIER],Table2[[#This Row],[NB BM_C_QTY+F]],0)</f>
        <v>KENKO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182" s="20" t="str">
        <f>Table2[[#This Row],[CONCAT]]&amp;LOWER(SUBSTITUTE(SUBSTITUTE(SUBSTITUTE(Table2[[#This Row],[KET]]&amp;"ARTO MORO"," ",""),")",""),"(",""))</f>
        <v>counterhandtallykenkoht30220box10pcsartomoro</v>
      </c>
      <c r="AD182" s="20">
        <f>_xlfn.IFNA(MATCH(Table2[[#This Row],[Column2]],[1]!db[NB BM_C_QTY+F],0),"")</f>
        <v>1664</v>
      </c>
      <c r="AE182" s="20" t="s">
        <v>6076</v>
      </c>
      <c r="AF182" s="20">
        <v>20</v>
      </c>
      <c r="AG182" s="20" t="s">
        <v>5149</v>
      </c>
    </row>
    <row r="183" spans="1:33">
      <c r="A183" s="14" t="str">
        <f ca="1">IF(Table2[[#This Row],[TT]]&lt;1,"",(COUNT(INDIRECT("a"&amp;ROW(Table2[[#Headers],[//]])&amp;":a"&amp;ROW()-1))+1))</f>
        <v/>
      </c>
      <c r="B183" s="14">
        <v>1</v>
      </c>
      <c r="C183" s="9" t="s">
        <v>5618</v>
      </c>
      <c r="D183" s="16">
        <v>0</v>
      </c>
      <c r="E183" s="16" t="s">
        <v>2023</v>
      </c>
      <c r="F183" s="16" t="str">
        <f>_xlfn.IFNA(Table2[[#This Row],[NB BM_C_QTY+F]],"")</f>
        <v/>
      </c>
      <c r="G183" s="24">
        <f>IF(Table2[[#This Row],[M5B]]="",Table2[[#This Row],[M5B_h]],SUM(Table2[[#This Row],[M5B_h]],Table2[[#This Row],[M5B]]))</f>
        <v>0</v>
      </c>
      <c r="H183" s="19"/>
      <c r="I183" s="83">
        <f>IF(Table2[[#This Row],[M1A]]="",0,Table2[[#This Row],[M1A]]-Table2[[#This Row],[AWAL]]-Table2[[#This Row],[M1MA]]-Table2[[#This Row],[M1KE]])</f>
        <v>0</v>
      </c>
      <c r="J183" s="83">
        <f>SUMIF(Table6[NB BM_C_QTY+F],Table2[[#This Row],[Column2]],Table6[C])</f>
        <v>0</v>
      </c>
      <c r="K183" s="83">
        <f>-1*SUMIF(Table5[CONCAT],Table2[[#This Row],[Column2]],Table5[3])</f>
        <v>0</v>
      </c>
      <c r="L183" s="19"/>
      <c r="M183" s="17" t="str">
        <f>IF(Table2[[#This Row],[M2A]]="","",SUM(Table2[[#This Row],[M2A]]-Table2[[#This Row],[M2B_h]]))</f>
        <v/>
      </c>
      <c r="O183" s="17" t="str">
        <f>IF(Table2[[#This Row],[M3A]]="","",SUM(Table2[[#This Row],[M3A]]-Table2[[#This Row],[M3B_h]]))</f>
        <v/>
      </c>
      <c r="Q183" s="17" t="str">
        <f>IF(Table2[[#This Row],[M4A]]="","",SUM(Table2[[#This Row],[M4A]]-Table2[[#This Row],[M4B_h]]))</f>
        <v/>
      </c>
      <c r="R183" s="17"/>
      <c r="S183" s="17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 t="e">
        <f>IF(Table2[[#This Row],[NB BM_C_QTY+F]]="",#REF!,INDEX([1]!db[QTY X],Table2[[#This Row],[NB BM_C_QTY+F]]))</f>
        <v>#REF!</v>
      </c>
      <c r="Z183" s="20" t="e">
        <f>IF(Table2[[#This Row],[NB BM_C_QTY+F]]="",#REF!,INDEX([1]!db[STN X],Table2[[#This Row],[NB BM_C_QTY+F]]))</f>
        <v>#REF!</v>
      </c>
      <c r="AA183" s="20" t="e">
        <f>INDEX([1]!db[SUPPLIER],Table2[[#This Row],[NB BM_C_QTY+F]],0)</f>
        <v>#VALUE!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crayonputarjk12wmini</v>
      </c>
      <c r="AC183" s="20" t="str">
        <f>Table2[[#This Row],[CONCAT]]&amp;LOWER(SUBSTITUTE(SUBSTITUTE(SUBSTITUTE(Table2[[#This Row],[KET]]&amp;"ARTO MORO"," ",""),")",""),"(",""))</f>
        <v>crayonputarjk12wmini12lsnartomoro</v>
      </c>
      <c r="AD183" s="20" t="str">
        <f>_xlfn.IFNA(MATCH(Table2[[#This Row],[Column2]],[1]!db[NB BM_C_QTY+F],0),"")</f>
        <v/>
      </c>
      <c r="AE183" s="20" t="s">
        <v>6077</v>
      </c>
      <c r="AF183" s="20">
        <v>12</v>
      </c>
      <c r="AG183" s="20" t="s">
        <v>5116</v>
      </c>
    </row>
    <row r="184" spans="1:33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2243</v>
      </c>
      <c r="D184" s="16">
        <v>0</v>
      </c>
      <c r="E184" s="16" t="s">
        <v>2023</v>
      </c>
      <c r="F184" s="16">
        <f>_xlfn.IFNA(Table2[[#This Row],[NB BM_C_QTY+F]],"")</f>
        <v>764</v>
      </c>
      <c r="G184" s="24">
        <f>IF(Table2[[#This Row],[M5B]]="",Table2[[#This Row],[M5B_h]],SUM(Table2[[#This Row],[M5B_h]],Table2[[#This Row],[M5B]]))</f>
        <v>0</v>
      </c>
      <c r="H184" s="19"/>
      <c r="I184" s="83">
        <f>IF(Table2[[#This Row],[M1A]]="",0,Table2[[#This Row],[M1A]]-Table2[[#This Row],[AWAL]]-Table2[[#This Row],[M1MA]]-Table2[[#This Row],[M1KE]])</f>
        <v>0</v>
      </c>
      <c r="J184" s="83">
        <f>SUMIF(Table6[NB BM_C_QTY+F],Table2[[#This Row],[Column2]],Table6[C])</f>
        <v>0</v>
      </c>
      <c r="K184" s="83">
        <f>-1*SUMIF(Table5[CONCAT],Table2[[#This Row],[Column2]],Table5[3])</f>
        <v>0</v>
      </c>
      <c r="L184" s="19"/>
      <c r="M184" s="17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>
        <f>IF(Table2[[#This Row],[NB BM_C_QTY+F]]="",#REF!,INDEX([1]!db[QTY X],Table2[[#This Row],[NB BM_C_QTY+F]]))</f>
        <v>144</v>
      </c>
      <c r="Z184" s="20" t="str">
        <f>IF(Table2[[#This Row],[NB BM_C_QTY+F]]="",#REF!,INDEX([1]!db[STN X],Table2[[#This Row],[NB BM_C_QTY+F]]))</f>
        <v>PCS</v>
      </c>
      <c r="AA184" s="20" t="str">
        <f>INDEX([1]!db[SUPPLIER],Table2[[#This Row],[NB BM_C_QTY+F]],0)</f>
        <v>ATALI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84" s="20" t="str">
        <f>Table2[[#This Row],[CONCAT]]&amp;LOWER(SUBSTITUTE(SUBSTITUTE(SUBSTITUTE(Table2[[#This Row],[KET]]&amp;"ARTO MORO"," ",""),")",""),"(",""))</f>
        <v>crayonputarjk12wpanjang12lsnartomoro</v>
      </c>
      <c r="AD184" s="20">
        <f>_xlfn.IFNA(MATCH(Table2[[#This Row],[Column2]],[1]!db[NB BM_C_QTY+F],0),"")</f>
        <v>764</v>
      </c>
      <c r="AE184" s="20" t="s">
        <v>6077</v>
      </c>
      <c r="AF184" s="20">
        <v>12</v>
      </c>
      <c r="AG184" s="20" t="s">
        <v>5116</v>
      </c>
    </row>
    <row r="185" spans="1:33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4880</v>
      </c>
      <c r="D185" s="16">
        <v>0</v>
      </c>
      <c r="E185" s="16" t="s">
        <v>2023</v>
      </c>
      <c r="F185" s="16">
        <f>_xlfn.IFNA(Table2[[#This Row],[NB BM_C_QTY+F]],"")</f>
        <v>763</v>
      </c>
      <c r="G185" s="24">
        <f>IF(Table2[[#This Row],[M5B]]="",Table2[[#This Row],[M5B_h]],SUM(Table2[[#This Row],[M5B_h]],Table2[[#This Row],[M5B]]))</f>
        <v>0</v>
      </c>
      <c r="H185" s="18"/>
      <c r="I185" s="83">
        <f>IF(Table2[[#This Row],[M1A]]="",0,Table2[[#This Row],[M1A]]-Table2[[#This Row],[AWAL]]-Table2[[#This Row],[M1MA]]-Table2[[#This Row],[M1KE]])</f>
        <v>0</v>
      </c>
      <c r="J185" s="83">
        <f>SUMIF(Table6[NB BM_C_QTY+F],Table2[[#This Row],[Column2]],Table6[C])</f>
        <v>0</v>
      </c>
      <c r="K185" s="83">
        <f>-1*SUMIF(Table5[CONCAT],Table2[[#This Row],[Column2]],Table5[3])</f>
        <v>0</v>
      </c>
      <c r="L185" s="18"/>
      <c r="M185" s="16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P185" s="9"/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>
        <f>IF(Table2[[#This Row],[NB BM_C_QTY+F]]="",#REF!,INDEX([1]!db[QTY X],Table2[[#This Row],[NB BM_C_QTY+F]]))</f>
        <v>144</v>
      </c>
      <c r="Z185" s="20" t="str">
        <f>IF(Table2[[#This Row],[NB BM_C_QTY+F]]="",#REF!,INDEX([1]!db[STN X],Table2[[#This Row],[NB BM_C_QTY+F]]))</f>
        <v>PCS</v>
      </c>
      <c r="AA185" s="20" t="str">
        <f>INDEX([1]!db[SUPPLIER],Table2[[#This Row],[NB BM_C_QTY+F]],0)</f>
        <v>ATALI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85" s="20" t="str">
        <f>Table2[[#This Row],[CONCAT]]&amp;LOWER(SUBSTITUTE(SUBSTITUTE(SUBSTITUTE(Table2[[#This Row],[KET]]&amp;"ARTO MORO"," ",""),")",""),"(",""))</f>
        <v>crayonputarjk12wpendek12lsnartomoro</v>
      </c>
      <c r="AD185" s="20">
        <f>_xlfn.IFNA(MATCH(Table2[[#This Row],[Column2]],[1]!db[NB BM_C_QTY+F],0),"")</f>
        <v>763</v>
      </c>
      <c r="AE185" s="20" t="s">
        <v>6077</v>
      </c>
      <c r="AF185" s="20">
        <v>12</v>
      </c>
      <c r="AG185" s="20" t="s">
        <v>5116</v>
      </c>
    </row>
    <row r="186" spans="1:33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4881</v>
      </c>
      <c r="D186" s="16">
        <v>0</v>
      </c>
      <c r="E186" s="16" t="s">
        <v>2121</v>
      </c>
      <c r="F186" s="16">
        <f>_xlfn.IFNA(Table2[[#This Row],[NB BM_C_QTY+F]],"")</f>
        <v>765</v>
      </c>
      <c r="G186" s="24">
        <f>IF(Table2[[#This Row],[M5B]]="",Table2[[#This Row],[M5B_h]],SUM(Table2[[#This Row],[M5B_h]],Table2[[#This Row],[M5B]]))</f>
        <v>0</v>
      </c>
      <c r="H186" s="19"/>
      <c r="I186" s="83">
        <f>IF(Table2[[#This Row],[M1A]]="",0,Table2[[#This Row],[M1A]]-Table2[[#This Row],[AWAL]]-Table2[[#This Row],[M1MA]]-Table2[[#This Row],[M1KE]])</f>
        <v>0</v>
      </c>
      <c r="J186" s="83">
        <f>SUMIF(Table6[NB BM_C_QTY+F],Table2[[#This Row],[Column2]],Table6[C])</f>
        <v>0</v>
      </c>
      <c r="K186" s="83">
        <f>-1*SUMIF(Table5[CONCAT],Table2[[#This Row],[Column2]],Table5[3])</f>
        <v>0</v>
      </c>
      <c r="L186" s="19"/>
      <c r="M186" s="16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>
        <f>IF(Table2[[#This Row],[NB BM_C_QTY+F]]="",#REF!,INDEX([1]!db[QTY X],Table2[[#This Row],[NB BM_C_QTY+F]]))</f>
        <v>72</v>
      </c>
      <c r="Z186" s="20" t="str">
        <f>IF(Table2[[#This Row],[NB BM_C_QTY+F]]="",#REF!,INDEX([1]!db[STN X],Table2[[#This Row],[NB BM_C_QTY+F]]))</f>
        <v>PCS</v>
      </c>
      <c r="AA186" s="20" t="str">
        <f>INDEX([1]!db[SUPPLIER],Table2[[#This Row],[NB BM_C_QTY+F]],0)</f>
        <v>ATALI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86" s="20" t="str">
        <f>Table2[[#This Row],[CONCAT]]&amp;LOWER(SUBSTITUTE(SUBSTITUTE(SUBSTITUTE(Table2[[#This Row],[KET]]&amp;"ARTO MORO"," ",""),")",""),"(",""))</f>
        <v>crayonputarjk24wpendek72pcsartomoro</v>
      </c>
      <c r="AD186" s="20">
        <f>_xlfn.IFNA(MATCH(Table2[[#This Row],[Column2]],[1]!db[NB BM_C_QTY+F],0),"")</f>
        <v>765</v>
      </c>
      <c r="AE186" s="20" t="s">
        <v>6077</v>
      </c>
      <c r="AF186" s="20">
        <v>72</v>
      </c>
      <c r="AG186" s="20" t="s">
        <v>5118</v>
      </c>
    </row>
    <row r="187" spans="1:33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5089</v>
      </c>
      <c r="D187" s="16">
        <v>0</v>
      </c>
      <c r="E187" s="16" t="s">
        <v>2023</v>
      </c>
      <c r="F187" s="16">
        <f>_xlfn.IFNA(Table2[[#This Row],[NB BM_C_QTY+F]],"")</f>
        <v>1478</v>
      </c>
      <c r="G187" s="24">
        <f>IF(Table2[[#This Row],[M5B]]="",Table2[[#This Row],[M5B_h]],SUM(Table2[[#This Row],[M5B_h]],Table2[[#This Row],[M5B]]))</f>
        <v>0</v>
      </c>
      <c r="H187" s="19"/>
      <c r="I187" s="83">
        <f>IF(Table2[[#This Row],[M1A]]="",0,Table2[[#This Row],[M1A]]-Table2[[#This Row],[AWAL]]-Table2[[#This Row],[M1MA]]-Table2[[#This Row],[M1KE]])</f>
        <v>0</v>
      </c>
      <c r="J187" s="83">
        <f>SUMIF(Table6[NB BM_C_QTY+F],Table2[[#This Row],[Column2]],Table6[C])</f>
        <v>0</v>
      </c>
      <c r="K187" s="83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>
        <f>IF(Table2[[#This Row],[NB BM_C_QTY+F]]="",#REF!,INDEX([1]!db[QTY X],Table2[[#This Row],[NB BM_C_QTY+F]]))</f>
        <v>144</v>
      </c>
      <c r="Z187" s="20" t="str">
        <f>IF(Table2[[#This Row],[NB BM_C_QTY+F]]="",#REF!,INDEX([1]!db[STN X],Table2[[#This Row],[NB BM_C_QTY+F]]))</f>
        <v>PCS</v>
      </c>
      <c r="AA187" s="20" t="str">
        <f>INDEX([1]!db[SUPPLIER],Table2[[#This Row],[NB BM_C_QTY+F]],0)</f>
        <v>KENKO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87" s="20" t="str">
        <f>Table2[[#This Row],[CONCAT]]&amp;LOWER(SUBSTITUTE(SUBSTITUTE(SUBSTITUTE(Table2[[#This Row],[KET]]&amp;"ARTO MORO"," ",""),")",""),"(",""))</f>
        <v>crayonputarkenko12wminiputarclassicpvcbag12lsnartomoro</v>
      </c>
      <c r="AD187" s="20">
        <f>_xlfn.IFNA(MATCH(Table2[[#This Row],[Column2]],[1]!db[NB BM_C_QTY+F],0),"")</f>
        <v>1478</v>
      </c>
      <c r="AE187" s="20" t="s">
        <v>6076</v>
      </c>
      <c r="AF187" s="20">
        <v>12</v>
      </c>
      <c r="AG187" s="20" t="s">
        <v>5116</v>
      </c>
    </row>
    <row r="188" spans="1:33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2745</v>
      </c>
      <c r="D188" s="16">
        <v>0</v>
      </c>
      <c r="E188" s="16" t="s">
        <v>2023</v>
      </c>
      <c r="F188" s="16">
        <f>_xlfn.IFNA(Table2[[#This Row],[NB BM_C_QTY+F]],"")</f>
        <v>2972</v>
      </c>
      <c r="G188" s="24">
        <f>IF(Table2[[#This Row],[M5B]]="",Table2[[#This Row],[M5B_h]],SUM(Table2[[#This Row],[M5B_h]],Table2[[#This Row],[M5B]]))</f>
        <v>0</v>
      </c>
      <c r="H188" s="19"/>
      <c r="I188" s="83">
        <f>IF(Table2[[#This Row],[M1A]]="",0,Table2[[#This Row],[M1A]]-Table2[[#This Row],[AWAL]]-Table2[[#This Row],[M1MA]]-Table2[[#This Row],[M1KE]])</f>
        <v>0</v>
      </c>
      <c r="J188" s="83">
        <f>SUMIF(Table6[NB BM_C_QTY+F],Table2[[#This Row],[Column2]],Table6[C])</f>
        <v>0</v>
      </c>
      <c r="K188" s="83">
        <f>-1*SUMIF(Table5[CONCAT],Table2[[#This Row],[Column2]],Table5[3])</f>
        <v>0</v>
      </c>
      <c r="L188" s="19"/>
      <c r="M188" s="17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>
        <f>IF(Table2[[#This Row],[NB BM_C_QTY+F]]="",#REF!,INDEX([1]!db[QTY X],Table2[[#This Row],[NB BM_C_QTY+F]]))</f>
        <v>144</v>
      </c>
      <c r="Z188" s="20" t="str">
        <f>IF(Table2[[#This Row],[NB BM_C_QTY+F]]="",#REF!,INDEX([1]!db[STN X],Table2[[#This Row],[NB BM_C_QTY+F]]))</f>
        <v>PCS</v>
      </c>
      <c r="AA188" s="20" t="str">
        <f>INDEX([1]!db[SUPPLIER],Table2[[#This Row],[NB BM_C_QTY+F]],0)</f>
        <v>KENKO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88" s="20" t="str">
        <f>Table2[[#This Row],[CONCAT]]&amp;LOWER(SUBSTITUTE(SUBSTITUTE(SUBSTITUTE(Table2[[#This Row],[KET]]&amp;"ARTO MORO"," ",""),")",""),"(",""))</f>
        <v>crayonputartiti12wpanjang12lsnartomoro</v>
      </c>
      <c r="AD188" s="20">
        <f>_xlfn.IFNA(MATCH(Table2[[#This Row],[Column2]],[1]!db[NB BM_C_QTY+F],0),"")</f>
        <v>2972</v>
      </c>
      <c r="AE188" s="20" t="s">
        <v>6076</v>
      </c>
      <c r="AF188" s="20">
        <v>12</v>
      </c>
      <c r="AG188" s="20" t="s">
        <v>5116</v>
      </c>
    </row>
    <row r="189" spans="1:33">
      <c r="A189" s="9" t="str">
        <f ca="1">IF(Table2[[#This Row],[TT]]&lt;1,"",(COUNT(INDIRECT("a"&amp;ROW(Table2[[#Headers],[//]])&amp;":a"&amp;ROW()-1))+1))</f>
        <v/>
      </c>
      <c r="B189" s="9">
        <v>1</v>
      </c>
      <c r="C189" s="9" t="s">
        <v>5090</v>
      </c>
      <c r="D189" s="16">
        <v>0</v>
      </c>
      <c r="E189" s="16" t="s">
        <v>2012</v>
      </c>
      <c r="F189" s="16">
        <f>_xlfn.IFNA(Table2[[#This Row],[NB BM_C_QTY+F]],"")</f>
        <v>773</v>
      </c>
      <c r="G189" s="24">
        <f>IF(Table2[[#This Row],[M5B]]="",Table2[[#This Row],[M5B_h]],SUM(Table2[[#This Row],[M5B_h]],Table2[[#This Row],[M5B]]))</f>
        <v>0</v>
      </c>
      <c r="H189" s="18"/>
      <c r="I189" s="83">
        <f>IF(Table2[[#This Row],[M1A]]="",0,Table2[[#This Row],[M1A]]-Table2[[#This Row],[AWAL]]-Table2[[#This Row],[M1MA]]-Table2[[#This Row],[M1KE]])</f>
        <v>0</v>
      </c>
      <c r="J189" s="83">
        <f>SUMIF(Table6[NB BM_C_QTY+F],Table2[[#This Row],[Column2]],Table6[C])</f>
        <v>0</v>
      </c>
      <c r="K189" s="83">
        <f>-1*SUMIF(Table5[CONCAT],Table2[[#This Row],[Column2]],Table5[3])</f>
        <v>0</v>
      </c>
      <c r="L189" s="18"/>
      <c r="M189" s="16" t="str">
        <f>IF(Table2[[#This Row],[M2A]]="","",SUM(Table2[[#This Row],[M2A]]-Table2[[#This Row],[M2B_h]]))</f>
        <v/>
      </c>
      <c r="O189" s="16" t="str">
        <f>IF(Table2[[#This Row],[M3A]]="","",SUM(Table2[[#This Row],[M3A]]-Table2[[#This Row],[M3B_h]]))</f>
        <v/>
      </c>
      <c r="P189" s="9"/>
      <c r="Q189" s="16" t="str">
        <f>IF(Table2[[#This Row],[M4A]]="","",SUM(Table2[[#This Row],[M4A]]-Table2[[#This Row],[M4B_h]]))</f>
        <v/>
      </c>
      <c r="S189" s="16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>
        <f>IF(Table2[[#This Row],[NB BM_C_QTY+F]]="",#REF!,INDEX([1]!db[QTY X],Table2[[#This Row],[NB BM_C_QTY+F]]))</f>
        <v>576</v>
      </c>
      <c r="Z189" s="20" t="str">
        <f>IF(Table2[[#This Row],[NB BM_C_QTY+F]]="",#REF!,INDEX([1]!db[STN X],Table2[[#This Row],[NB BM_C_QTY+F]]))</f>
        <v>PCS</v>
      </c>
      <c r="AA189" s="20" t="str">
        <f>INDEX([1]!db[SUPPLIER],Table2[[#This Row],[NB BM_C_QTY+F]],0)</f>
        <v>ATALI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89" s="20" t="str">
        <f>Table2[[#This Row],[CONCAT]]&amp;LOWER(SUBSTITUTE(SUBSTITUTE(SUBSTITUTE(Table2[[#This Row],[KET]]&amp;"ARTO MORO"," ",""),")",""),"(",""))</f>
        <v>cutterjka300a48lsnartomoro</v>
      </c>
      <c r="AD189" s="20">
        <f>_xlfn.IFNA(MATCH(Table2[[#This Row],[Column2]],[1]!db[NB BM_C_QTY+F],0),"")</f>
        <v>773</v>
      </c>
      <c r="AE189" s="20" t="s">
        <v>6077</v>
      </c>
      <c r="AF189" s="20">
        <v>48</v>
      </c>
      <c r="AG189" s="20" t="s">
        <v>5116</v>
      </c>
    </row>
    <row r="190" spans="1:33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3619</v>
      </c>
      <c r="D190" s="16">
        <v>0</v>
      </c>
      <c r="E190" s="16" t="s">
        <v>2009</v>
      </c>
      <c r="F190" s="16">
        <f>_xlfn.IFNA(Table2[[#This Row],[NB BM_C_QTY+F]],"")</f>
        <v>786</v>
      </c>
      <c r="G190" s="24">
        <f>IF(Table2[[#This Row],[M5B]]="",Table2[[#This Row],[M5B_h]],SUM(Table2[[#This Row],[M5B_h]],Table2[[#This Row],[M5B]]))</f>
        <v>0</v>
      </c>
      <c r="H190" s="19"/>
      <c r="I190" s="83">
        <f>IF(Table2[[#This Row],[M1A]]="",0,Table2[[#This Row],[M1A]]-Table2[[#This Row],[AWAL]]-Table2[[#This Row],[M1MA]]-Table2[[#This Row],[M1KE]])</f>
        <v>0</v>
      </c>
      <c r="J190" s="83">
        <f>SUMIF(Table6[NB BM_C_QTY+F],Table2[[#This Row],[Column2]],Table6[C])</f>
        <v>0</v>
      </c>
      <c r="K190" s="83">
        <f>-1*SUMIF(Table5[CONCAT],Table2[[#This Row],[Column2]],Table5[3])</f>
        <v>0</v>
      </c>
      <c r="L190" s="19"/>
      <c r="M190" s="17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>
        <f>IF(Table2[[#This Row],[NB BM_C_QTY+F]]="",#REF!,INDEX([1]!db[QTY X],Table2[[#This Row],[NB BM_C_QTY+F]]))</f>
        <v>288</v>
      </c>
      <c r="Z190" s="20" t="str">
        <f>IF(Table2[[#This Row],[NB BM_C_QTY+F]]="",#REF!,INDEX([1]!db[STN X],Table2[[#This Row],[NB BM_C_QTY+F]]))</f>
        <v>PCS</v>
      </c>
      <c r="AA190" s="20" t="str">
        <f>INDEX([1]!db[SUPPLIER],Table2[[#This Row],[NB BM_C_QTY+F]],0)</f>
        <v>ATALI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90" s="20" t="str">
        <f>Table2[[#This Row],[CONCAT]]&amp;LOWER(SUBSTITUTE(SUBSTITUTE(SUBSTITUTE(Table2[[#This Row],[KET]]&amp;"ARTO MORO"," ",""),")",""),"(",""))</f>
        <v>cutterjkl50024lsnartomoro</v>
      </c>
      <c r="AD190" s="20">
        <f>_xlfn.IFNA(MATCH(Table2[[#This Row],[Column2]],[1]!db[NB BM_C_QTY+F],0),"")</f>
        <v>786</v>
      </c>
      <c r="AE190" s="20" t="s">
        <v>6077</v>
      </c>
      <c r="AF190" s="20">
        <v>24</v>
      </c>
      <c r="AG190" s="20" t="s">
        <v>5116</v>
      </c>
    </row>
    <row r="191" spans="1:33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2005</v>
      </c>
      <c r="D191" s="16">
        <v>0</v>
      </c>
      <c r="E191" s="16" t="s">
        <v>2006</v>
      </c>
      <c r="F191" s="16">
        <f>_xlfn.IFNA(Table2[[#This Row],[NB BM_C_QTY+F]],"")</f>
        <v>1595</v>
      </c>
      <c r="G191" s="24">
        <f>IF(Table2[[#This Row],[M5B]]="",Table2[[#This Row],[M5B_h]],SUM(Table2[[#This Row],[M5B_h]],Table2[[#This Row],[M5B]]))</f>
        <v>0</v>
      </c>
      <c r="H191" s="19"/>
      <c r="I191" s="83">
        <f>IF(Table2[[#This Row],[M1A]]="",0,Table2[[#This Row],[M1A]]-Table2[[#This Row],[AWAL]]-Table2[[#This Row],[M1MA]]-Table2[[#This Row],[M1KE]])</f>
        <v>0</v>
      </c>
      <c r="J191" s="83">
        <f>SUMIF(Table6[NB BM_C_QTY+F],Table2[[#This Row],[Column2]],Table6[C])</f>
        <v>0</v>
      </c>
      <c r="K191" s="83">
        <f>-1*SUMIF(Table5[CONCAT],Table2[[#This Row],[Column2]],Table5[3])</f>
        <v>0</v>
      </c>
      <c r="L191" s="19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>
        <f>IF(Table2[[#This Row],[NB BM_C_QTY+F]]="",#REF!,INDEX([1]!db[QTY X],Table2[[#This Row],[NB BM_C_QTY+F]]))</f>
        <v>360</v>
      </c>
      <c r="Z191" s="20" t="str">
        <f>IF(Table2[[#This Row],[NB BM_C_QTY+F]]="",#REF!,INDEX([1]!db[STN X],Table2[[#This Row],[NB BM_C_QTY+F]]))</f>
        <v>PCS</v>
      </c>
      <c r="AA191" s="20" t="str">
        <f>INDEX([1]!db[SUPPLIER],Table2[[#This Row],[NB BM_C_QTY+F]],0)</f>
        <v>KENKO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91" s="20" t="str">
        <f>Table2[[#This Row],[CONCAT]]&amp;LOWER(SUBSTITUTE(SUBSTITUTE(SUBSTITUTE(Table2[[#This Row],[KET]]&amp;"ARTO MORO"," ",""),")",""),"(",""))</f>
        <v>cutterkenkoa30030lsnartomoro</v>
      </c>
      <c r="AD191" s="20">
        <f>_xlfn.IFNA(MATCH(Table2[[#This Row],[Column2]],[1]!db[NB BM_C_QTY+F],0),"")</f>
        <v>1595</v>
      </c>
      <c r="AE191" s="20" t="s">
        <v>6076</v>
      </c>
      <c r="AF191" s="20">
        <v>30</v>
      </c>
      <c r="AG191" s="20" t="s">
        <v>5116</v>
      </c>
    </row>
    <row r="192" spans="1:33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1941</v>
      </c>
      <c r="D192" s="16">
        <v>0</v>
      </c>
      <c r="E192" s="16" t="s">
        <v>2006</v>
      </c>
      <c r="F192" s="16">
        <f>_xlfn.IFNA(Table2[[#This Row],[NB BM_C_QTY+F]],"")</f>
        <v>1598</v>
      </c>
      <c r="G192" s="24">
        <f>IF(Table2[[#This Row],[M5B]]="",Table2[[#This Row],[M5B_h]],SUM(Table2[[#This Row],[M5B_h]],Table2[[#This Row],[M5B]]))</f>
        <v>0</v>
      </c>
      <c r="H192" s="19"/>
      <c r="I192" s="83">
        <f>IF(Table2[[#This Row],[M1A]]="",0,Table2[[#This Row],[M1A]]-Table2[[#This Row],[AWAL]]-Table2[[#This Row],[M1MA]]-Table2[[#This Row],[M1KE]])</f>
        <v>0</v>
      </c>
      <c r="J192" s="83">
        <f>SUMIF(Table6[NB BM_C_QTY+F],Table2[[#This Row],[Column2]],Table6[C])</f>
        <v>0</v>
      </c>
      <c r="K192" s="83">
        <f>-1*SUMIF(Table5[CONCAT],Table2[[#This Row],[Column2]],Table5[3])</f>
        <v>0</v>
      </c>
      <c r="L192" s="19"/>
      <c r="M192" s="17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P192" s="25"/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>
        <f>IF(Table2[[#This Row],[NB BM_C_QTY+F]]="",#REF!,INDEX([1]!db[QTY X],Table2[[#This Row],[NB BM_C_QTY+F]]))</f>
        <v>360</v>
      </c>
      <c r="Z192" s="20" t="str">
        <f>IF(Table2[[#This Row],[NB BM_C_QTY+F]]="",#REF!,INDEX([1]!db[STN X],Table2[[#This Row],[NB BM_C_QTY+F]]))</f>
        <v>PCS</v>
      </c>
      <c r="AA192" s="20" t="str">
        <f>INDEX([1]!db[SUPPLIER],Table2[[#This Row],[NB BM_C_QTY+F]],0)</f>
        <v>KENKO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92" s="20" t="str">
        <f>Table2[[#This Row],[CONCAT]]&amp;LOWER(SUBSTITUTE(SUBSTITUTE(SUBSTITUTE(Table2[[#This Row],[KET]]&amp;"ARTO MORO"," ",""),")",""),"(",""))</f>
        <v>cutterkenkok20030lsnartomoro</v>
      </c>
      <c r="AD192" s="20">
        <f>_xlfn.IFNA(MATCH(Table2[[#This Row],[Column2]],[1]!db[NB BM_C_QTY+F],0),"")</f>
        <v>1598</v>
      </c>
      <c r="AE192" s="20" t="s">
        <v>6076</v>
      </c>
      <c r="AF192" s="20">
        <v>30</v>
      </c>
      <c r="AG192" s="20" t="s">
        <v>5116</v>
      </c>
    </row>
    <row r="193" spans="1:33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2046</v>
      </c>
      <c r="D193" s="16">
        <v>0</v>
      </c>
      <c r="E193" s="16" t="s">
        <v>2149</v>
      </c>
      <c r="F193" s="16">
        <f>_xlfn.IFNA(Table2[[#This Row],[NB BM_C_QTY+F]],"")</f>
        <v>1602</v>
      </c>
      <c r="G193" s="24">
        <f>IF(Table2[[#This Row],[M5B]]="",Table2[[#This Row],[M5B_h]],SUM(Table2[[#This Row],[M5B_h]],Table2[[#This Row],[M5B]]))</f>
        <v>0</v>
      </c>
      <c r="H193" s="19"/>
      <c r="I193" s="83">
        <f>IF(Table2[[#This Row],[M1A]]="",0,Table2[[#This Row],[M1A]]-Table2[[#This Row],[AWAL]]-Table2[[#This Row],[M1MA]]-Table2[[#This Row],[M1KE]])</f>
        <v>0</v>
      </c>
      <c r="J193" s="83">
        <f>SUMIF(Table6[NB BM_C_QTY+F],Table2[[#This Row],[Column2]],Table6[C])</f>
        <v>0</v>
      </c>
      <c r="K193" s="83">
        <f>-1*SUMIF(Table5[CONCAT],Table2[[#This Row],[Column2]],Table5[3])</f>
        <v>0</v>
      </c>
      <c r="L193" s="19"/>
      <c r="M193" s="17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>
        <f>IF(Table2[[#This Row],[NB BM_C_QTY+F]]="",#REF!,INDEX([1]!db[QTY X],Table2[[#This Row],[NB BM_C_QTY+F]]))</f>
        <v>480</v>
      </c>
      <c r="Z193" s="20" t="str">
        <f>IF(Table2[[#This Row],[NB BM_C_QTY+F]]="",#REF!,INDEX([1]!db[STN X],Table2[[#This Row],[NB BM_C_QTY+F]]))</f>
        <v>PCS</v>
      </c>
      <c r="AA193" s="20" t="str">
        <f>INDEX([1]!db[SUPPLIER],Table2[[#This Row],[NB BM_C_QTY+F]],0)</f>
        <v>KENKO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93" s="20" t="str">
        <f>Table2[[#This Row],[CONCAT]]&amp;LOWER(SUBSTITUTE(SUBSTITUTE(SUBSTITUTE(Table2[[#This Row],[KET]]&amp;"ARTO MORO"," ",""),")",""),"(",""))</f>
        <v>datestampkenkod44mm40lsnartomoro</v>
      </c>
      <c r="AD193" s="20">
        <f>_xlfn.IFNA(MATCH(Table2[[#This Row],[Column2]],[1]!db[NB BM_C_QTY+F],0),"")</f>
        <v>1602</v>
      </c>
      <c r="AE193" s="20" t="s">
        <v>6076</v>
      </c>
      <c r="AF193" s="20">
        <v>40</v>
      </c>
      <c r="AG193" s="20" t="s">
        <v>5116</v>
      </c>
    </row>
    <row r="194" spans="1:33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2529</v>
      </c>
      <c r="D194" s="16">
        <v>0</v>
      </c>
      <c r="E194" s="16" t="s">
        <v>2193</v>
      </c>
      <c r="F194" s="16">
        <f>_xlfn.IFNA(Table2[[#This Row],[NB BM_C_QTY+F]],"")</f>
        <v>1603</v>
      </c>
      <c r="G194" s="24">
        <f>IF(Table2[[#This Row],[M5B]]="",Table2[[#This Row],[M5B_h]],SUM(Table2[[#This Row],[M5B_h]],Table2[[#This Row],[M5B]]))</f>
        <v>0</v>
      </c>
      <c r="H194" s="19"/>
      <c r="I194" s="83">
        <f>IF(Table2[[#This Row],[M1A]]="",0,Table2[[#This Row],[M1A]]-Table2[[#This Row],[AWAL]]-Table2[[#This Row],[M1MA]]-Table2[[#This Row],[M1KE]])</f>
        <v>0</v>
      </c>
      <c r="J194" s="83">
        <f>SUMIF(Table6[NB BM_C_QTY+F],Table2[[#This Row],[Column2]],Table6[C])</f>
        <v>0</v>
      </c>
      <c r="K194" s="83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>
        <f>IF(Table2[[#This Row],[NB BM_C_QTY+F]]="",#REF!,INDEX([1]!db[QTY X],Table2[[#This Row],[NB BM_C_QTY+F]]))</f>
        <v>48</v>
      </c>
      <c r="Z194" s="20" t="str">
        <f>IF(Table2[[#This Row],[NB BM_C_QTY+F]]="",#REF!,INDEX([1]!db[STN X],Table2[[#This Row],[NB BM_C_QTY+F]]))</f>
        <v>PCS</v>
      </c>
      <c r="AA194" s="20" t="str">
        <f>INDEX([1]!db[SUPPLIER],Table2[[#This Row],[NB BM_C_QTY+F]],0)</f>
        <v>KENKO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94" s="20" t="str">
        <f>Table2[[#This Row],[CONCAT]]&amp;LOWER(SUBSTITUTE(SUBSTITUTE(SUBSTITUTE(Table2[[#This Row],[KET]]&amp;"ARTO MORO"," ",""),")",""),"(",""))</f>
        <v>desksetkenkok831248pcsartomoro</v>
      </c>
      <c r="AD194" s="20">
        <f>_xlfn.IFNA(MATCH(Table2[[#This Row],[Column2]],[1]!db[NB BM_C_QTY+F],0),"")</f>
        <v>1603</v>
      </c>
      <c r="AE194" s="20" t="s">
        <v>6076</v>
      </c>
      <c r="AF194" s="20">
        <v>48</v>
      </c>
      <c r="AG194" s="20" t="s">
        <v>5118</v>
      </c>
    </row>
    <row r="195" spans="1:33">
      <c r="A195" s="9" t="str">
        <f ca="1">IF(Table2[[#This Row],[TT]]&lt;1,"",(COUNT(INDIRECT("a"&amp;ROW(Table2[[#Headers],[//]])&amp;":a"&amp;ROW()-1))+1))</f>
        <v/>
      </c>
      <c r="B195" s="9">
        <v>1</v>
      </c>
      <c r="C195" s="9" t="s">
        <v>4882</v>
      </c>
      <c r="D195" s="16">
        <v>0</v>
      </c>
      <c r="E195" s="16" t="s">
        <v>2029</v>
      </c>
      <c r="F195" s="16">
        <f>_xlfn.IFNA(Table2[[#This Row],[NB BM_C_QTY+F]],"")</f>
        <v>2918</v>
      </c>
      <c r="G195" s="24">
        <f>IF(Table2[[#This Row],[M5B]]="",Table2[[#This Row],[M5B_h]],SUM(Table2[[#This Row],[M5B_h]],Table2[[#This Row],[M5B]]))</f>
        <v>0</v>
      </c>
      <c r="H195" s="18"/>
      <c r="I195" s="83">
        <f>IF(Table2[[#This Row],[M1A]]="",0,Table2[[#This Row],[M1A]]-Table2[[#This Row],[AWAL]]-Table2[[#This Row],[M1MA]]-Table2[[#This Row],[M1KE]])</f>
        <v>0</v>
      </c>
      <c r="J195" s="83">
        <f>SUMIF(Table6[NB BM_C_QTY+F],Table2[[#This Row],[Column2]],Table6[C])</f>
        <v>0</v>
      </c>
      <c r="K195" s="83">
        <f>-1*SUMIF(Table5[CONCAT],Table2[[#This Row],[Column2]],Table5[3])</f>
        <v>0</v>
      </c>
      <c r="L195" s="18"/>
      <c r="M195" s="16" t="str">
        <f>IF(Table2[[#This Row],[M2A]]="","",SUM(Table2[[#This Row],[M2A]]-Table2[[#This Row],[M2B_h]]))</f>
        <v/>
      </c>
      <c r="O195" s="16" t="str">
        <f>IF(Table2[[#This Row],[M3A]]="","",SUM(Table2[[#This Row],[M3A]]-Table2[[#This Row],[M3B_h]]))</f>
        <v/>
      </c>
      <c r="P195" s="9"/>
      <c r="Q195" s="16" t="str">
        <f>IF(Table2[[#This Row],[M4A]]="","",SUM(Table2[[#This Row],[M4A]]-Table2[[#This Row],[M4B_h]]))</f>
        <v/>
      </c>
      <c r="S195" s="16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ref="X195:X258" si="3">"ARTO MORO"</f>
        <v>ARTO MORO</v>
      </c>
      <c r="Y195" s="20">
        <f>IF(Table2[[#This Row],[NB BM_C_QTY+F]]="",#REF!,INDEX([1]!db[QTY X],Table2[[#This Row],[NB BM_C_QTY+F]]))</f>
        <v>24</v>
      </c>
      <c r="Z195" s="20" t="str">
        <f>IF(Table2[[#This Row],[NB BM_C_QTY+F]]="",#REF!,INDEX([1]!db[STN X],Table2[[#This Row],[NB BM_C_QTY+F]]))</f>
        <v>PCS</v>
      </c>
      <c r="AA195" s="20" t="str">
        <f>INDEX([1]!db[SUPPLIER],Table2[[#This Row],[NB BM_C_QTY+F]],0)</f>
        <v>ATALI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95" s="20" t="str">
        <f>Table2[[#This Row],[CONCAT]]&amp;LOWER(SUBSTITUTE(SUBSTITUTE(SUBSTITUTE(Table2[[#This Row],[KET]]&amp;"ARTO MORO"," ",""),")",""),"(",""))</f>
        <v>dispenserjktd10324pcsartomoro</v>
      </c>
      <c r="AD195" s="20">
        <f>_xlfn.IFNA(MATCH(Table2[[#This Row],[Column2]],[1]!db[NB BM_C_QTY+F],0),"")</f>
        <v>2918</v>
      </c>
      <c r="AE195" s="20" t="s">
        <v>6077</v>
      </c>
      <c r="AF195" s="20">
        <v>24</v>
      </c>
      <c r="AG195" s="20" t="s">
        <v>5118</v>
      </c>
    </row>
    <row r="196" spans="1:33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4883</v>
      </c>
      <c r="D196" s="16">
        <v>0</v>
      </c>
      <c r="E196" s="16" t="s">
        <v>2086</v>
      </c>
      <c r="F196" s="16">
        <f>_xlfn.IFNA(Table2[[#This Row],[NB BM_C_QTY+F]],"")</f>
        <v>2922</v>
      </c>
      <c r="G196" s="24">
        <f>IF(Table2[[#This Row],[M5B]]="",Table2[[#This Row],[M5B_h]],SUM(Table2[[#This Row],[M5B_h]],Table2[[#This Row],[M5B]]))</f>
        <v>0</v>
      </c>
      <c r="H196" s="19"/>
      <c r="I196" s="83">
        <f>IF(Table2[[#This Row],[M1A]]="",0,Table2[[#This Row],[M1A]]-Table2[[#This Row],[AWAL]]-Table2[[#This Row],[M1MA]]-Table2[[#This Row],[M1KE]])</f>
        <v>0</v>
      </c>
      <c r="J196" s="83">
        <f>SUMIF(Table6[NB BM_C_QTY+F],Table2[[#This Row],[Column2]],Table6[C])</f>
        <v>0</v>
      </c>
      <c r="K196" s="83">
        <f>-1*SUMIF(Table5[CONCAT],Table2[[#This Row],[Column2]],Table5[3])</f>
        <v>0</v>
      </c>
      <c r="L196" s="19"/>
      <c r="M196" s="16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3"/>
        <v>ARTO MORO</v>
      </c>
      <c r="Y196" s="20">
        <f>IF(Table2[[#This Row],[NB BM_C_QTY+F]]="",#REF!,INDEX([1]!db[QTY X],Table2[[#This Row],[NB BM_C_QTY+F]]))</f>
        <v>100</v>
      </c>
      <c r="Z196" s="20" t="str">
        <f>IF(Table2[[#This Row],[NB BM_C_QTY+F]]="",#REF!,INDEX([1]!db[STN X],Table2[[#This Row],[NB BM_C_QTY+F]]))</f>
        <v>PCS</v>
      </c>
      <c r="AA196" s="20" t="str">
        <f>INDEX([1]!db[SUPPLIER],Table2[[#This Row],[NB BM_C_QTY+F]],0)</f>
        <v>ATALI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96" s="20" t="str">
        <f>Table2[[#This Row],[CONCAT]]&amp;LOWER(SUBSTITUTE(SUBSTITUTE(SUBSTITUTE(Table2[[#This Row],[KET]]&amp;"ARTO MORO"," ",""),")",""),"(",""))</f>
        <v>dispenserjktd2s100pcsartomoro</v>
      </c>
      <c r="AD196" s="20">
        <f>_xlfn.IFNA(MATCH(Table2[[#This Row],[Column2]],[1]!db[NB BM_C_QTY+F],0),"")</f>
        <v>2922</v>
      </c>
      <c r="AE196" s="20" t="s">
        <v>6077</v>
      </c>
      <c r="AF196" s="20">
        <v>100</v>
      </c>
      <c r="AG196" s="20" t="s">
        <v>5118</v>
      </c>
    </row>
    <row r="197" spans="1:33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5570</v>
      </c>
      <c r="D197" s="16">
        <v>0</v>
      </c>
      <c r="E197" s="16" t="s">
        <v>2029</v>
      </c>
      <c r="F197" s="16">
        <f>_xlfn.IFNA(Table2[[#This Row],[NB BM_C_QTY+F]],"")</f>
        <v>1795</v>
      </c>
      <c r="G197" s="24">
        <f>IF(Table2[[#This Row],[M5B]]="",Table2[[#This Row],[M5B_h]],SUM(Table2[[#This Row],[M5B_h]],Table2[[#This Row],[M5B]]))</f>
        <v>0</v>
      </c>
      <c r="H197" s="19"/>
      <c r="I197" s="83">
        <f>IF(Table2[[#This Row],[M1A]]="",0,Table2[[#This Row],[M1A]]-Table2[[#This Row],[AWAL]]-Table2[[#This Row],[M1MA]]-Table2[[#This Row],[M1KE]])</f>
        <v>0</v>
      </c>
      <c r="J197" s="83">
        <f>SUMIF(Table6[NB BM_C_QTY+F],Table2[[#This Row],[Column2]],Table6[C])</f>
        <v>0</v>
      </c>
      <c r="K197" s="83">
        <f>-1*SUMIF(Table5[CONCAT],Table2[[#This Row],[Column2]],Table5[3])</f>
        <v>0</v>
      </c>
      <c r="L197" s="19"/>
      <c r="M197" s="16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>
        <f>IF(Table2[[#This Row],[NB BM_C_QTY+F]]="",#REF!,INDEX([1]!db[QTY X],Table2[[#This Row],[NB BM_C_QTY+F]]))</f>
        <v>24</v>
      </c>
      <c r="Z197" s="20" t="str">
        <f>IF(Table2[[#This Row],[NB BM_C_QTY+F]]="",#REF!,INDEX([1]!db[STN X],Table2[[#This Row],[NB BM_C_QTY+F]]))</f>
        <v>PCS</v>
      </c>
      <c r="AA197" s="20" t="str">
        <f>INDEX([1]!db[SUPPLIER],Table2[[#This Row],[NB BM_C_QTY+F]],0)</f>
        <v>KENKO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197" s="20" t="str">
        <f>Table2[[#This Row],[CONCAT]]&amp;LOWER(SUBSTITUTE(SUBSTITUTE(SUBSTITUTE(Table2[[#This Row],[KET]]&amp;"ARTO MORO"," ",""),")",""),"(",""))</f>
        <v>dispenserkenkotd20124pcsartomoro</v>
      </c>
      <c r="AD197" s="20">
        <f>_xlfn.IFNA(MATCH(Table2[[#This Row],[Column2]],[1]!db[NB BM_C_QTY+F],0),"")</f>
        <v>1795</v>
      </c>
      <c r="AE197" s="20" t="s">
        <v>6076</v>
      </c>
      <c r="AF197" s="20">
        <v>24</v>
      </c>
      <c r="AG197" s="20" t="s">
        <v>5118</v>
      </c>
    </row>
    <row r="198" spans="1:33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5091</v>
      </c>
      <c r="D198" s="16">
        <v>0</v>
      </c>
      <c r="E198" s="16" t="s">
        <v>2029</v>
      </c>
      <c r="F198" s="16">
        <f>_xlfn.IFNA(Table2[[#This Row],[NB BM_C_QTY+F]],"")</f>
        <v>1794</v>
      </c>
      <c r="G198" s="24">
        <f>IF(Table2[[#This Row],[M5B]]="",Table2[[#This Row],[M5B_h]],SUM(Table2[[#This Row],[M5B_h]],Table2[[#This Row],[M5B]]))</f>
        <v>0</v>
      </c>
      <c r="H198" s="19"/>
      <c r="I198" s="83">
        <f>IF(Table2[[#This Row],[M1A]]="",0,Table2[[#This Row],[M1A]]-Table2[[#This Row],[AWAL]]-Table2[[#This Row],[M1MA]]-Table2[[#This Row],[M1KE]])</f>
        <v>0</v>
      </c>
      <c r="J198" s="83">
        <f>SUMIF(Table6[NB BM_C_QTY+F],Table2[[#This Row],[Column2]],Table6[C])</f>
        <v>0</v>
      </c>
      <c r="K198" s="83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P198" s="25"/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>
        <f>IF(Table2[[#This Row],[NB BM_C_QTY+F]]="",#REF!,INDEX([1]!db[QTY X],Table2[[#This Row],[NB BM_C_QTY+F]]))</f>
        <v>24</v>
      </c>
      <c r="Z198" s="20" t="str">
        <f>IF(Table2[[#This Row],[NB BM_C_QTY+F]]="",#REF!,INDEX([1]!db[STN X],Table2[[#This Row],[NB BM_C_QTY+F]]))</f>
        <v>PCS</v>
      </c>
      <c r="AA198" s="20" t="str">
        <f>INDEX([1]!db[SUPPLIER],Table2[[#This Row],[NB BM_C_QTY+F]],0)</f>
        <v>KENKO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98" s="20" t="str">
        <f>Table2[[#This Row],[CONCAT]]&amp;LOWER(SUBSTITUTE(SUBSTITUTE(SUBSTITUTE(Table2[[#This Row],[KET]]&amp;"ARTO MORO"," ",""),")",""),"(",""))</f>
        <v>dispenserkenkotd32124pcsartomoro</v>
      </c>
      <c r="AD198" s="20">
        <f>_xlfn.IFNA(MATCH(Table2[[#This Row],[Column2]],[1]!db[NB BM_C_QTY+F],0),"")</f>
        <v>1794</v>
      </c>
      <c r="AE198" s="20" t="s">
        <v>6076</v>
      </c>
      <c r="AF198" s="20">
        <v>24</v>
      </c>
      <c r="AG198" s="20" t="s">
        <v>5118</v>
      </c>
    </row>
    <row r="199" spans="1:33">
      <c r="A199" s="14" t="str">
        <f ca="1">IF(Table2[[#This Row],[TT]]&lt;1,"",(COUNT(INDIRECT("a"&amp;ROW(Table2[[#Headers],[//]])&amp;":a"&amp;ROW()-1))+1))</f>
        <v/>
      </c>
      <c r="B199" s="14">
        <v>1</v>
      </c>
      <c r="C199" s="9" t="s">
        <v>4922</v>
      </c>
      <c r="D199" s="16">
        <v>0</v>
      </c>
      <c r="E199" s="16" t="s">
        <v>2029</v>
      </c>
      <c r="F199" s="16">
        <f>_xlfn.IFNA(Table2[[#This Row],[NB BM_C_QTY+F]],"")</f>
        <v>1796</v>
      </c>
      <c r="G199" s="24">
        <f>IF(Table2[[#This Row],[M5B]]="",Table2[[#This Row],[M5B_h]],SUM(Table2[[#This Row],[M5B_h]],Table2[[#This Row],[M5B]]))</f>
        <v>0</v>
      </c>
      <c r="H199" s="19"/>
      <c r="I199" s="83">
        <f>IF(Table2[[#This Row],[M1A]]="",0,Table2[[#This Row],[M1A]]-Table2[[#This Row],[AWAL]]-Table2[[#This Row],[M1MA]]-Table2[[#This Row],[M1KE]])</f>
        <v>0</v>
      </c>
      <c r="J199" s="83">
        <f>SUMIF(Table6[NB BM_C_QTY+F],Table2[[#This Row],[Column2]],Table6[C])</f>
        <v>0</v>
      </c>
      <c r="K199" s="83">
        <f>-1*SUMIF(Table5[CONCAT],Table2[[#This Row],[Column2]],Table5[3])</f>
        <v>0</v>
      </c>
      <c r="L199" s="19"/>
      <c r="M199" s="16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>
        <f>IF(Table2[[#This Row],[NB BM_C_QTY+F]]="",#REF!,INDEX([1]!db[QTY X],Table2[[#This Row],[NB BM_C_QTY+F]]))</f>
        <v>24</v>
      </c>
      <c r="Z199" s="20" t="str">
        <f>IF(Table2[[#This Row],[NB BM_C_QTY+F]]="",#REF!,INDEX([1]!db[STN X],Table2[[#This Row],[NB BM_C_QTY+F]]))</f>
        <v>PCS</v>
      </c>
      <c r="AA199" s="20" t="str">
        <f>INDEX([1]!db[SUPPLIER],Table2[[#This Row],[NB BM_C_QTY+F]],0)</f>
        <v>KENKO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99" s="20" t="str">
        <f>Table2[[#This Row],[CONCAT]]&amp;LOWER(SUBSTITUTE(SUBSTITUTE(SUBSTITUTE(Table2[[#This Row],[KET]]&amp;"ARTO MORO"," ",""),")",""),"(",""))</f>
        <v>dispenserkenkotd32324pcsartomoro</v>
      </c>
      <c r="AD199" s="20">
        <f>_xlfn.IFNA(MATCH(Table2[[#This Row],[Column2]],[1]!db[NB BM_C_QTY+F],0),"")</f>
        <v>1796</v>
      </c>
      <c r="AE199" s="20" t="s">
        <v>6076</v>
      </c>
      <c r="AF199" s="20">
        <v>24</v>
      </c>
      <c r="AG199" s="20" t="s">
        <v>5118</v>
      </c>
    </row>
    <row r="200" spans="1:33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5092</v>
      </c>
      <c r="D200" s="16">
        <v>0</v>
      </c>
      <c r="E200" s="16" t="s">
        <v>2085</v>
      </c>
      <c r="F200" s="16">
        <f>_xlfn.IFNA(Table2[[#This Row],[NB BM_C_QTY+F]],"")</f>
        <v>1800</v>
      </c>
      <c r="G200" s="24">
        <f>IF(Table2[[#This Row],[M5B]]="",Table2[[#This Row],[M5B_h]],SUM(Table2[[#This Row],[M5B_h]],Table2[[#This Row],[M5B]]))</f>
        <v>0</v>
      </c>
      <c r="H200" s="19"/>
      <c r="I200" s="83">
        <f>IF(Table2[[#This Row],[M1A]]="",0,Table2[[#This Row],[M1A]]-Table2[[#This Row],[AWAL]]-Table2[[#This Row],[M1MA]]-Table2[[#This Row],[M1KE]])</f>
        <v>0</v>
      </c>
      <c r="J200" s="83">
        <f>SUMIF(Table6[NB BM_C_QTY+F],Table2[[#This Row],[Column2]],Table6[C])</f>
        <v>0</v>
      </c>
      <c r="K200" s="83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>
        <f>IF(Table2[[#This Row],[NB BM_C_QTY+F]]="",#REF!,INDEX([1]!db[QTY X],Table2[[#This Row],[NB BM_C_QTY+F]]))</f>
        <v>12</v>
      </c>
      <c r="Z200" s="20" t="str">
        <f>IF(Table2[[#This Row],[NB BM_C_QTY+F]]="",#REF!,INDEX([1]!db[STN X],Table2[[#This Row],[NB BM_C_QTY+F]]))</f>
        <v>PCS</v>
      </c>
      <c r="AA200" s="20" t="str">
        <f>INDEX([1]!db[SUPPLIER],Table2[[#This Row],[NB BM_C_QTY+F]],0)</f>
        <v>KENKO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200" s="20" t="str">
        <f>Table2[[#This Row],[CONCAT]]&amp;LOWER(SUBSTITUTE(SUBSTITUTE(SUBSTITUTE(Table2[[#This Row],[KET]]&amp;"ARTO MORO"," ",""),")",""),"(",""))</f>
        <v>dispenserkenkotd50512pcsartomoro</v>
      </c>
      <c r="AD200" s="20">
        <f>_xlfn.IFNA(MATCH(Table2[[#This Row],[Column2]],[1]!db[NB BM_C_QTY+F],0),"")</f>
        <v>1800</v>
      </c>
      <c r="AE200" s="20" t="s">
        <v>6076</v>
      </c>
      <c r="AF200" s="20">
        <v>12</v>
      </c>
      <c r="AG200" s="20" t="s">
        <v>5118</v>
      </c>
    </row>
    <row r="201" spans="1:33">
      <c r="A201" s="9" t="str">
        <f ca="1">IF(Table2[[#This Row],[TT]]&lt;1,"",(COUNT(INDIRECT("a"&amp;ROW(Table2[[#Headers],[//]])&amp;":a"&amp;ROW()-1))+1))</f>
        <v/>
      </c>
      <c r="B201" s="9">
        <v>1</v>
      </c>
      <c r="C201" s="9" t="s">
        <v>2047</v>
      </c>
      <c r="D201" s="16">
        <v>0</v>
      </c>
      <c r="E201" s="16" t="s">
        <v>2079</v>
      </c>
      <c r="F201" s="16">
        <f>_xlfn.IFNA(Table2[[#This Row],[NB BM_C_QTY+F]],"")</f>
        <v>1604</v>
      </c>
      <c r="G201" s="24">
        <f>IF(Table2[[#This Row],[M5B]]="",Table2[[#This Row],[M5B_h]],SUM(Table2[[#This Row],[M5B_h]],Table2[[#This Row],[M5B]]))</f>
        <v>0</v>
      </c>
      <c r="H201" s="18"/>
      <c r="I201" s="83">
        <f>IF(Table2[[#This Row],[M1A]]="",0,Table2[[#This Row],[M1A]]-Table2[[#This Row],[AWAL]]-Table2[[#This Row],[M1MA]]-Table2[[#This Row],[M1KE]])</f>
        <v>0</v>
      </c>
      <c r="J201" s="83">
        <f>SUMIF(Table6[NB BM_C_QTY+F],Table2[[#This Row],[Column2]],Table6[C])</f>
        <v>0</v>
      </c>
      <c r="K201" s="83">
        <f>-1*SUMIF(Table5[CONCAT],Table2[[#This Row],[Column2]],Table5[3])</f>
        <v>0</v>
      </c>
      <c r="L201" s="18"/>
      <c r="M201" s="16" t="str">
        <f>IF(Table2[[#This Row],[M2A]]="","",SUM(Table2[[#This Row],[M2A]]-Table2[[#This Row],[M2B_h]]))</f>
        <v/>
      </c>
      <c r="O201" s="16" t="str">
        <f>IF(Table2[[#This Row],[M3A]]="","",SUM(Table2[[#This Row],[M3A]]-Table2[[#This Row],[M3B_h]]))</f>
        <v/>
      </c>
      <c r="P201" s="9"/>
      <c r="Q201" s="16" t="str">
        <f>IF(Table2[[#This Row],[M4A]]="","",SUM(Table2[[#This Row],[M4A]]-Table2[[#This Row],[M4B_h]]))</f>
        <v/>
      </c>
      <c r="S201" s="16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 t="shared" si="3"/>
        <v>ARTO MORO</v>
      </c>
      <c r="Y201" s="20">
        <f>IF(Table2[[#This Row],[NB BM_C_QTY+F]]="",#REF!,INDEX([1]!db[QTY X],Table2[[#This Row],[NB BM_C_QTY+F]]))</f>
        <v>240</v>
      </c>
      <c r="Z201" s="20" t="str">
        <f>IF(Table2[[#This Row],[NB BM_C_QTY+F]]="",#REF!,INDEX([1]!db[STN X],Table2[[#This Row],[NB BM_C_QTY+F]]))</f>
        <v>ROL</v>
      </c>
      <c r="AA201" s="20" t="str">
        <f>INDEX([1]!db[SUPPLIER],Table2[[#This Row],[NB BM_C_QTY+F]],0)</f>
        <v>KENKO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201" s="20" t="str">
        <f>Table2[[#This Row],[CONCAT]]&amp;LOWER(SUBSTITUTE(SUBSTITUTE(SUBSTITUTE(Table2[[#This Row],[KET]]&amp;"ARTO MORO"," ",""),")",""),"(",""))</f>
        <v>doubletapekenko12mmhgplstbiru240rolartomoro</v>
      </c>
      <c r="AD201" s="20">
        <f>_xlfn.IFNA(MATCH(Table2[[#This Row],[Column2]],[1]!db[NB BM_C_QTY+F],0),"")</f>
        <v>1604</v>
      </c>
      <c r="AE201" s="20" t="s">
        <v>6076</v>
      </c>
      <c r="AF201" s="20">
        <v>240</v>
      </c>
      <c r="AG201" s="20" t="s">
        <v>5154</v>
      </c>
    </row>
    <row r="202" spans="1:33">
      <c r="A202" s="9" t="str">
        <f ca="1">IF(Table2[[#This Row],[TT]]&lt;1,"",(COUNT(INDIRECT("a"&amp;ROW(Table2[[#Headers],[//]])&amp;":a"&amp;ROW()-1))+1))</f>
        <v/>
      </c>
      <c r="B202" s="9">
        <v>1</v>
      </c>
      <c r="C202" s="9" t="s">
        <v>2048</v>
      </c>
      <c r="D202" s="16">
        <v>0</v>
      </c>
      <c r="E202" s="16" t="s">
        <v>2080</v>
      </c>
      <c r="F202" s="16">
        <f>_xlfn.IFNA(Table2[[#This Row],[NB BM_C_QTY+F]],"")</f>
        <v>1608</v>
      </c>
      <c r="G202" s="24">
        <f>IF(Table2[[#This Row],[M5B]]="",Table2[[#This Row],[M5B_h]],SUM(Table2[[#This Row],[M5B_h]],Table2[[#This Row],[M5B]]))</f>
        <v>0</v>
      </c>
      <c r="H202" s="18"/>
      <c r="I202" s="83">
        <f>IF(Table2[[#This Row],[M1A]]="",0,Table2[[#This Row],[M1A]]-Table2[[#This Row],[AWAL]]-Table2[[#This Row],[M1MA]]-Table2[[#This Row],[M1KE]])</f>
        <v>0</v>
      </c>
      <c r="J202" s="83">
        <f>SUMIF(Table6[NB BM_C_QTY+F],Table2[[#This Row],[Column2]],Table6[C])</f>
        <v>0</v>
      </c>
      <c r="K202" s="83">
        <f>-1*SUMIF(Table5[CONCAT],Table2[[#This Row],[Column2]],Table5[3])</f>
        <v>0</v>
      </c>
      <c r="L202" s="18"/>
      <c r="M202" s="16" t="str">
        <f>IF(Table2[[#This Row],[M2A]]="","",SUM(Table2[[#This Row],[M2A]]-Table2[[#This Row],[M2B_h]]))</f>
        <v/>
      </c>
      <c r="O202" s="16" t="str">
        <f>IF(Table2[[#This Row],[M3A]]="","",SUM(Table2[[#This Row],[M3A]]-Table2[[#This Row],[M3B_h]]))</f>
        <v/>
      </c>
      <c r="P202" s="9"/>
      <c r="Q202" s="16" t="str">
        <f>IF(Table2[[#This Row],[M4A]]="","",SUM(Table2[[#This Row],[M4A]]-Table2[[#This Row],[M4B_h]]))</f>
        <v/>
      </c>
      <c r="S202" s="16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>
        <f>IF(Table2[[#This Row],[NB BM_C_QTY+F]]="",#REF!,INDEX([1]!db[QTY X],Table2[[#This Row],[NB BM_C_QTY+F]]))</f>
        <v>480</v>
      </c>
      <c r="Z202" s="20" t="str">
        <f>IF(Table2[[#This Row],[NB BM_C_QTY+F]]="",#REF!,INDEX([1]!db[STN X],Table2[[#This Row],[NB BM_C_QTY+F]]))</f>
        <v>ROL</v>
      </c>
      <c r="AA202" s="20" t="str">
        <f>INDEX([1]!db[SUPPLIER],Table2[[#This Row],[NB BM_C_QTY+F]],0)</f>
        <v>KENKO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202" s="20" t="str">
        <f>Table2[[#This Row],[CONCAT]]&amp;LOWER(SUBSTITUTE(SUBSTITUTE(SUBSTITUTE(Table2[[#This Row],[KET]]&amp;"ARTO MORO"," ",""),")",""),"(",""))</f>
        <v>doubletapekenko6mmhgplstbiru480rolartomoro</v>
      </c>
      <c r="AD202" s="20">
        <f>_xlfn.IFNA(MATCH(Table2[[#This Row],[Column2]],[1]!db[NB BM_C_QTY+F],0),"")</f>
        <v>1608</v>
      </c>
      <c r="AE202" s="20" t="s">
        <v>6076</v>
      </c>
      <c r="AF202" s="20">
        <v>480</v>
      </c>
      <c r="AG202" s="20" t="s">
        <v>5154</v>
      </c>
    </row>
    <row r="203" spans="1:33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30</v>
      </c>
      <c r="D203" s="16">
        <v>0</v>
      </c>
      <c r="E203" s="16" t="s">
        <v>2007</v>
      </c>
      <c r="F203" s="16">
        <f>_xlfn.IFNA(Table2[[#This Row],[NB BM_C_QTY+F]],"")</f>
        <v>1771</v>
      </c>
      <c r="G203" s="24">
        <f>IF(Table2[[#This Row],[M5B]]="",Table2[[#This Row],[M5B_h]],SUM(Table2[[#This Row],[M5B_h]],Table2[[#This Row],[M5B]]))</f>
        <v>0</v>
      </c>
      <c r="H203" s="19"/>
      <c r="I203" s="83">
        <f>IF(Table2[[#This Row],[M1A]]="",0,Table2[[#This Row],[M1A]]-Table2[[#This Row],[AWAL]]-Table2[[#This Row],[M1MA]]-Table2[[#This Row],[M1KE]])</f>
        <v>0</v>
      </c>
      <c r="J203" s="83">
        <f>SUMIF(Table6[NB BM_C_QTY+F],Table2[[#This Row],[Column2]],Table6[C])</f>
        <v>0</v>
      </c>
      <c r="K203" s="83">
        <f>-1*SUMIF(Table5[CONCAT],Table2[[#This Row],[Column2]],Table5[3])</f>
        <v>0</v>
      </c>
      <c r="L203" s="19"/>
      <c r="M203" s="17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>
        <f>IF(Table2[[#This Row],[NB BM_C_QTY+F]]="",#REF!,INDEX([1]!db[QTY X],Table2[[#This Row],[NB BM_C_QTY+F]]))</f>
        <v>120</v>
      </c>
      <c r="Z203" s="20" t="str">
        <f>IF(Table2[[#This Row],[NB BM_C_QTY+F]]="",#REF!,INDEX([1]!db[STN X],Table2[[#This Row],[NB BM_C_QTY+F]]))</f>
        <v>PCS</v>
      </c>
      <c r="AA203" s="20" t="str">
        <f>INDEX([1]!db[SUPPLIER],Table2[[#This Row],[NB BM_C_QTY+F]],0)</f>
        <v>KENKO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203" s="20" t="str">
        <f>Table2[[#This Row],[CONCAT]]&amp;LOWER(SUBSTITUTE(SUBSTITUTE(SUBSTITUTE(Table2[[#This Row],[KET]]&amp;"ARTO MORO"," ",""),")",""),"(",""))</f>
        <v>garisanbesi60cmkenko10lsnartomoro</v>
      </c>
      <c r="AD203" s="20">
        <f>_xlfn.IFNA(MATCH(Table2[[#This Row],[Column2]],[1]!db[NB BM_C_QTY+F],0),"")</f>
        <v>1771</v>
      </c>
      <c r="AE203" s="20" t="s">
        <v>6076</v>
      </c>
      <c r="AF203" s="20">
        <v>10</v>
      </c>
      <c r="AG203" s="20" t="s">
        <v>5116</v>
      </c>
    </row>
    <row r="204" spans="1:33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4059</v>
      </c>
      <c r="D204" s="16">
        <v>0</v>
      </c>
      <c r="E204" s="16" t="s">
        <v>2023</v>
      </c>
      <c r="F204" s="16">
        <f>_xlfn.IFNA(Table2[[#This Row],[NB BM_C_QTY+F]],"")</f>
        <v>2746</v>
      </c>
      <c r="G204" s="24">
        <f>IF(Table2[[#This Row],[M5B]]="",Table2[[#This Row],[M5B_h]],SUM(Table2[[#This Row],[M5B_h]],Table2[[#This Row],[M5B]]))</f>
        <v>0</v>
      </c>
      <c r="H204" s="19"/>
      <c r="I204" s="83">
        <f>IF(Table2[[#This Row],[M1A]]="",0,Table2[[#This Row],[M1A]]-Table2[[#This Row],[AWAL]]-Table2[[#This Row],[M1MA]]-Table2[[#This Row],[M1KE]])</f>
        <v>0</v>
      </c>
      <c r="J204" s="83">
        <f>SUMIF(Table6[NB BM_C_QTY+F],Table2[[#This Row],[Column2]],Table6[C])</f>
        <v>0</v>
      </c>
      <c r="K204" s="83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>
        <f>IF(Table2[[#This Row],[NB BM_C_QTY+F]]="",#REF!,INDEX([1]!db[QTY X],Table2[[#This Row],[NB BM_C_QTY+F]]))</f>
        <v>144</v>
      </c>
      <c r="Z204" s="20" t="str">
        <f>IF(Table2[[#This Row],[NB BM_C_QTY+F]]="",#REF!,INDEX([1]!db[STN X],Table2[[#This Row],[NB BM_C_QTY+F]]))</f>
        <v>PCS</v>
      </c>
      <c r="AA204" s="20" t="str">
        <f>INDEX([1]!db[SUPPLIER],Table2[[#This Row],[NB BM_C_QTY+F]],0)</f>
        <v>ATALI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204" s="20" t="str">
        <f>Table2[[#This Row],[CONCAT]]&amp;LOWER(SUBSTITUTE(SUBSTITUTE(SUBSTITUTE(Table2[[#This Row],[KET]]&amp;"ARTO MORO"," ",""),")",""),"(",""))</f>
        <v>guntingjksc82812lsnartomoro</v>
      </c>
      <c r="AD204" s="20">
        <f>_xlfn.IFNA(MATCH(Table2[[#This Row],[Column2]],[1]!db[NB BM_C_QTY+F],0),"")</f>
        <v>2746</v>
      </c>
      <c r="AE204" s="20" t="s">
        <v>6077</v>
      </c>
      <c r="AF204" s="20">
        <v>12</v>
      </c>
      <c r="AG204" s="20" t="s">
        <v>5116</v>
      </c>
    </row>
    <row r="205" spans="1:33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3421</v>
      </c>
      <c r="D205" s="16">
        <v>0</v>
      </c>
      <c r="E205" s="16" t="s">
        <v>2023</v>
      </c>
      <c r="F205" s="16">
        <f>_xlfn.IFNA(Table2[[#This Row],[NB BM_C_QTY+F]],"")</f>
        <v>2747</v>
      </c>
      <c r="G205" s="24">
        <f>IF(Table2[[#This Row],[M5B]]="",Table2[[#This Row],[M5B_h]],SUM(Table2[[#This Row],[M5B_h]],Table2[[#This Row],[M5B]]))</f>
        <v>0</v>
      </c>
      <c r="H205" s="19"/>
      <c r="I205" s="83">
        <f>IF(Table2[[#This Row],[M1A]]="",0,Table2[[#This Row],[M1A]]-Table2[[#This Row],[AWAL]]-Table2[[#This Row],[M1MA]]-Table2[[#This Row],[M1KE]])</f>
        <v>0</v>
      </c>
      <c r="J205" s="83">
        <f>SUMIF(Table6[NB BM_C_QTY+F],Table2[[#This Row],[Column2]],Table6[C])</f>
        <v>0</v>
      </c>
      <c r="K205" s="83">
        <f>-1*SUMIF(Table5[CONCAT],Table2[[#This Row],[Column2]],Table5[3])</f>
        <v>0</v>
      </c>
      <c r="L205" s="19"/>
      <c r="M205" s="17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>
        <f>IF(Table2[[#This Row],[NB BM_C_QTY+F]]="",#REF!,INDEX([1]!db[QTY X],Table2[[#This Row],[NB BM_C_QTY+F]]))</f>
        <v>144</v>
      </c>
      <c r="Z205" s="20" t="str">
        <f>IF(Table2[[#This Row],[NB BM_C_QTY+F]]="",#REF!,INDEX([1]!db[STN X],Table2[[#This Row],[NB BM_C_QTY+F]]))</f>
        <v>PCS</v>
      </c>
      <c r="AA205" s="20" t="str">
        <f>INDEX([1]!db[SUPPLIER],Table2[[#This Row],[NB BM_C_QTY+F]],0)</f>
        <v>ATALI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205" s="20" t="str">
        <f>Table2[[#This Row],[CONCAT]]&amp;LOWER(SUBSTITUTE(SUBSTITUTE(SUBSTITUTE(Table2[[#This Row],[KET]]&amp;"ARTO MORO"," ",""),")",""),"(",""))</f>
        <v>guntingjksc83812lsnartomoro</v>
      </c>
      <c r="AD205" s="20">
        <f>_xlfn.IFNA(MATCH(Table2[[#This Row],[Column2]],[1]!db[NB BM_C_QTY+F],0),"")</f>
        <v>2747</v>
      </c>
      <c r="AE205" s="20" t="s">
        <v>6077</v>
      </c>
      <c r="AF205" s="20">
        <v>12</v>
      </c>
      <c r="AG205" s="20" t="s">
        <v>5116</v>
      </c>
    </row>
    <row r="206" spans="1:33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4884</v>
      </c>
      <c r="D206" s="16">
        <v>0</v>
      </c>
      <c r="E206" s="16" t="s">
        <v>2023</v>
      </c>
      <c r="F206" s="16">
        <f>_xlfn.IFNA(Table2[[#This Row],[NB BM_C_QTY+F]],"")</f>
        <v>2748</v>
      </c>
      <c r="G206" s="24">
        <f>IF(Table2[[#This Row],[M5B]]="",Table2[[#This Row],[M5B_h]],SUM(Table2[[#This Row],[M5B_h]],Table2[[#This Row],[M5B]]))</f>
        <v>0</v>
      </c>
      <c r="H206" s="19"/>
      <c r="I206" s="83">
        <f>IF(Table2[[#This Row],[M1A]]="",0,Table2[[#This Row],[M1A]]-Table2[[#This Row],[AWAL]]-Table2[[#This Row],[M1MA]]-Table2[[#This Row],[M1KE]])</f>
        <v>0</v>
      </c>
      <c r="J206" s="83">
        <f>SUMIF(Table6[NB BM_C_QTY+F],Table2[[#This Row],[Column2]],Table6[C])</f>
        <v>0</v>
      </c>
      <c r="K206" s="83">
        <f>-1*SUMIF(Table5[CONCAT],Table2[[#This Row],[Column2]],Table5[3])</f>
        <v>0</v>
      </c>
      <c r="L206" s="19"/>
      <c r="M206" s="17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>
        <f>IF(Table2[[#This Row],[NB BM_C_QTY+F]]="",#REF!,INDEX([1]!db[QTY X],Table2[[#This Row],[NB BM_C_QTY+F]]))</f>
        <v>144</v>
      </c>
      <c r="Z206" s="20" t="str">
        <f>IF(Table2[[#This Row],[NB BM_C_QTY+F]]="",#REF!,INDEX([1]!db[STN X],Table2[[#This Row],[NB BM_C_QTY+F]]))</f>
        <v>PCS</v>
      </c>
      <c r="AA206" s="20" t="str">
        <f>INDEX([1]!db[SUPPLIER],Table2[[#This Row],[NB BM_C_QTY+F]],0)</f>
        <v>ATALI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206" s="20" t="str">
        <f>Table2[[#This Row],[CONCAT]]&amp;LOWER(SUBSTITUTE(SUBSTITUTE(SUBSTITUTE(Table2[[#This Row],[KET]]&amp;"ARTO MORO"," ",""),")",""),"(",""))</f>
        <v>guntingjksc838sg12lsnartomoro</v>
      </c>
      <c r="AD206" s="20">
        <f>_xlfn.IFNA(MATCH(Table2[[#This Row],[Column2]],[1]!db[NB BM_C_QTY+F],0),"")</f>
        <v>2748</v>
      </c>
      <c r="AE206" s="20" t="s">
        <v>6077</v>
      </c>
      <c r="AF206" s="20">
        <v>12</v>
      </c>
      <c r="AG206" s="20" t="s">
        <v>5116</v>
      </c>
    </row>
    <row r="207" spans="1:33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3420</v>
      </c>
      <c r="D207" s="16">
        <v>0</v>
      </c>
      <c r="E207" s="16" t="s">
        <v>2023</v>
      </c>
      <c r="F207" s="16">
        <f>_xlfn.IFNA(Table2[[#This Row],[NB BM_C_QTY+F]],"")</f>
        <v>2749</v>
      </c>
      <c r="G207" s="24">
        <f>IF(Table2[[#This Row],[M5B]]="",Table2[[#This Row],[M5B_h]],SUM(Table2[[#This Row],[M5B_h]],Table2[[#This Row],[M5B]]))</f>
        <v>0</v>
      </c>
      <c r="H207" s="19"/>
      <c r="I207" s="83">
        <f>IF(Table2[[#This Row],[M1A]]="",0,Table2[[#This Row],[M1A]]-Table2[[#This Row],[AWAL]]-Table2[[#This Row],[M1MA]]-Table2[[#This Row],[M1KE]])</f>
        <v>0</v>
      </c>
      <c r="J207" s="83">
        <f>SUMIF(Table6[NB BM_C_QTY+F],Table2[[#This Row],[Column2]],Table6[C])</f>
        <v>0</v>
      </c>
      <c r="K207" s="83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>
        <f>IF(Table2[[#This Row],[NB BM_C_QTY+F]]="",#REF!,INDEX([1]!db[QTY X],Table2[[#This Row],[NB BM_C_QTY+F]]))</f>
        <v>144</v>
      </c>
      <c r="Z207" s="20" t="str">
        <f>IF(Table2[[#This Row],[NB BM_C_QTY+F]]="",#REF!,INDEX([1]!db[STN X],Table2[[#This Row],[NB BM_C_QTY+F]]))</f>
        <v>PCS</v>
      </c>
      <c r="AA207" s="20" t="str">
        <f>INDEX([1]!db[SUPPLIER],Table2[[#This Row],[NB BM_C_QTY+F]],0)</f>
        <v>ATALI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207" s="20" t="str">
        <f>Table2[[#This Row],[CONCAT]]&amp;LOWER(SUBSTITUTE(SUBSTITUTE(SUBSTITUTE(Table2[[#This Row],[KET]]&amp;"ARTO MORO"," ",""),")",""),"(",""))</f>
        <v>guntingjksc84812lsnartomoro</v>
      </c>
      <c r="AD207" s="20">
        <f>_xlfn.IFNA(MATCH(Table2[[#This Row],[Column2]],[1]!db[NB BM_C_QTY+F],0),"")</f>
        <v>2749</v>
      </c>
      <c r="AE207" s="20" t="s">
        <v>6077</v>
      </c>
      <c r="AF207" s="20">
        <v>12</v>
      </c>
      <c r="AG207" s="20" t="s">
        <v>5116</v>
      </c>
    </row>
    <row r="208" spans="1:33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5237</v>
      </c>
      <c r="D208" s="16">
        <v>0</v>
      </c>
      <c r="E208" s="16" t="s">
        <v>2013</v>
      </c>
      <c r="F208" s="16">
        <f>_xlfn.IFNA(Table2[[#This Row],[NB BM_C_QTY+F]],"")</f>
        <v>1755</v>
      </c>
      <c r="G208" s="24">
        <f>IF(Table2[[#This Row],[M5B]]="",Table2[[#This Row],[M5B_h]],SUM(Table2[[#This Row],[M5B_h]],Table2[[#This Row],[M5B]]))</f>
        <v>0</v>
      </c>
      <c r="H208" s="19"/>
      <c r="I208" s="83">
        <f>IF(Table2[[#This Row],[M1A]]="",0,Table2[[#This Row],[M1A]]-Table2[[#This Row],[AWAL]]-Table2[[#This Row],[M1MA]]-Table2[[#This Row],[M1KE]])</f>
        <v>0</v>
      </c>
      <c r="J208" s="83">
        <f>SUMIF(Table6[NB BM_C_QTY+F],Table2[[#This Row],[Column2]],Table6[C])</f>
        <v>0</v>
      </c>
      <c r="K208" s="83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>
        <f>IF(Table2[[#This Row],[NB BM_C_QTY+F]]="",#REF!,INDEX([1]!db[QTY X],Table2[[#This Row],[NB BM_C_QTY+F]]))</f>
        <v>300</v>
      </c>
      <c r="Z208" s="20" t="str">
        <f>IF(Table2[[#This Row],[NB BM_C_QTY+F]]="",#REF!,INDEX([1]!db[STN X],Table2[[#This Row],[NB BM_C_QTY+F]]))</f>
        <v>PCS</v>
      </c>
      <c r="AA208" s="20" t="str">
        <f>INDEX([1]!db[SUPPLIER],Table2[[#This Row],[NB BM_C_QTY+F]],0)</f>
        <v>KENKO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208" s="20" t="str">
        <f>Table2[[#This Row],[CONCAT]]&amp;LOWER(SUBSTITUTE(SUBSTITUTE(SUBSTITUTE(Table2[[#This Row],[KET]]&amp;"ARTO MORO"," ",""),")",""),"(",""))</f>
        <v>guntingkenkosc82825lsnartomoro</v>
      </c>
      <c r="AD208" s="20">
        <f>_xlfn.IFNA(MATCH(Table2[[#This Row],[Column2]],[1]!db[NB BM_C_QTY+F],0),"")</f>
        <v>1755</v>
      </c>
      <c r="AE208" s="20" t="s">
        <v>6076</v>
      </c>
      <c r="AF208" s="20">
        <v>25</v>
      </c>
      <c r="AG208" s="20" t="s">
        <v>5116</v>
      </c>
    </row>
    <row r="209" spans="1:33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2418</v>
      </c>
      <c r="D209" s="16">
        <v>0</v>
      </c>
      <c r="E209" s="16" t="s">
        <v>2013</v>
      </c>
      <c r="F209" s="16">
        <f>_xlfn.IFNA(Table2[[#This Row],[NB BM_C_QTY+F]],"")</f>
        <v>1756</v>
      </c>
      <c r="G209" s="24">
        <f>IF(Table2[[#This Row],[M5B]]="",Table2[[#This Row],[M5B_h]],SUM(Table2[[#This Row],[M5B_h]],Table2[[#This Row],[M5B]]))</f>
        <v>0</v>
      </c>
      <c r="H209" s="18"/>
      <c r="I209" s="83">
        <f>IF(Table2[[#This Row],[M1A]]="",0,Table2[[#This Row],[M1A]]-Table2[[#This Row],[AWAL]]-Table2[[#This Row],[M1MA]]-Table2[[#This Row],[M1KE]])</f>
        <v>0</v>
      </c>
      <c r="J209" s="83">
        <f>SUMIF(Table6[NB BM_C_QTY+F],Table2[[#This Row],[Column2]],Table6[C])</f>
        <v>0</v>
      </c>
      <c r="K209" s="83">
        <f>-1*SUMIF(Table5[CONCAT],Table2[[#This Row],[Column2]],Table5[3])</f>
        <v>0</v>
      </c>
      <c r="L209" s="18"/>
      <c r="M209" s="16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P209" s="9"/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 t="shared" si="3"/>
        <v>ARTO MORO</v>
      </c>
      <c r="Y209" s="20">
        <f>IF(Table2[[#This Row],[NB BM_C_QTY+F]]="",#REF!,INDEX([1]!db[QTY X],Table2[[#This Row],[NB BM_C_QTY+F]]))</f>
        <v>300</v>
      </c>
      <c r="Z209" s="20" t="str">
        <f>IF(Table2[[#This Row],[NB BM_C_QTY+F]]="",#REF!,INDEX([1]!db[STN X],Table2[[#This Row],[NB BM_C_QTY+F]]))</f>
        <v>PCS</v>
      </c>
      <c r="AA209" s="20" t="str">
        <f>INDEX([1]!db[SUPPLIER],Table2[[#This Row],[NB BM_C_QTY+F]],0)</f>
        <v>KENKO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209" s="20" t="str">
        <f>Table2[[#This Row],[CONCAT]]&amp;LOWER(SUBSTITUTE(SUBSTITUTE(SUBSTITUTE(Table2[[#This Row],[KET]]&amp;"ARTO MORO"," ",""),")",""),"(",""))</f>
        <v>guntingkenkosc838n25lsnartomoro</v>
      </c>
      <c r="AD209" s="20">
        <f>_xlfn.IFNA(MATCH(Table2[[#This Row],[Column2]],[1]!db[NB BM_C_QTY+F],0),"")</f>
        <v>1756</v>
      </c>
      <c r="AE209" s="20" t="s">
        <v>6076</v>
      </c>
      <c r="AF209" s="20">
        <v>25</v>
      </c>
      <c r="AG209" s="20" t="s">
        <v>5116</v>
      </c>
    </row>
    <row r="210" spans="1:33">
      <c r="A210" s="9" t="str">
        <f ca="1">IF(Table2[[#This Row],[TT]]&lt;1,"",(COUNT(INDIRECT("a"&amp;ROW(Table2[[#Headers],[//]])&amp;":a"&amp;ROW()-1))+1))</f>
        <v/>
      </c>
      <c r="B210" s="9">
        <v>1</v>
      </c>
      <c r="C210" s="9" t="s">
        <v>5103</v>
      </c>
      <c r="D210" s="16">
        <v>0</v>
      </c>
      <c r="E210" s="16" t="s">
        <v>2013</v>
      </c>
      <c r="F210" s="16">
        <f>_xlfn.IFNA(Table2[[#This Row],[NB BM_C_QTY+F]],"")</f>
        <v>1757</v>
      </c>
      <c r="G210" s="24">
        <f>IF(Table2[[#This Row],[M5B]]="",Table2[[#This Row],[M5B_h]],SUM(Table2[[#This Row],[M5B_h]],Table2[[#This Row],[M5B]]))</f>
        <v>0</v>
      </c>
      <c r="H210" s="18"/>
      <c r="I210" s="83">
        <f>IF(Table2[[#This Row],[M1A]]="",0,Table2[[#This Row],[M1A]]-Table2[[#This Row],[AWAL]]-Table2[[#This Row],[M1MA]]-Table2[[#This Row],[M1KE]])</f>
        <v>0</v>
      </c>
      <c r="J210" s="83">
        <f>SUMIF(Table6[NB BM_C_QTY+F],Table2[[#This Row],[Column2]],Table6[C])</f>
        <v>0</v>
      </c>
      <c r="K210" s="83">
        <f>-1*SUMIF(Table5[CONCAT],Table2[[#This Row],[Column2]],Table5[3])</f>
        <v>0</v>
      </c>
      <c r="L210" s="18"/>
      <c r="M210" s="16" t="str">
        <f>IF(Table2[[#This Row],[M2A]]="","",SUM(Table2[[#This Row],[M2A]]-Table2[[#This Row],[M2B_h]]))</f>
        <v/>
      </c>
      <c r="O210" s="16" t="str">
        <f>IF(Table2[[#This Row],[M3A]]="","",SUM(Table2[[#This Row],[M3A]]-Table2[[#This Row],[M3B_h]]))</f>
        <v/>
      </c>
      <c r="P210" s="9"/>
      <c r="Q210" s="16" t="str">
        <f>IF(Table2[[#This Row],[M4A]]="","",SUM(Table2[[#This Row],[M4A]]-Table2[[#This Row],[M4B_h]]))</f>
        <v/>
      </c>
      <c r="S210" s="16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>
        <f>IF(Table2[[#This Row],[NB BM_C_QTY+F]]="",#REF!,INDEX([1]!db[QTY X],Table2[[#This Row],[NB BM_C_QTY+F]]))</f>
        <v>300</v>
      </c>
      <c r="Z210" s="20" t="str">
        <f>IF(Table2[[#This Row],[NB BM_C_QTY+F]]="",#REF!,INDEX([1]!db[STN X],Table2[[#This Row],[NB BM_C_QTY+F]]))</f>
        <v>PCS</v>
      </c>
      <c r="AA210" s="20" t="str">
        <f>INDEX([1]!db[SUPPLIER],Table2[[#This Row],[NB BM_C_QTY+F]],0)</f>
        <v>KENKO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210" s="20" t="str">
        <f>Table2[[#This Row],[CONCAT]]&amp;LOWER(SUBSTITUTE(SUBSTITUTE(SUBSTITUTE(Table2[[#This Row],[KET]]&amp;"ARTO MORO"," ",""),")",""),"(",""))</f>
        <v>guntingkenkosc838sg25lsnartomoro</v>
      </c>
      <c r="AD210" s="20">
        <f>_xlfn.IFNA(MATCH(Table2[[#This Row],[Column2]],[1]!db[NB BM_C_QTY+F],0),"")</f>
        <v>1757</v>
      </c>
      <c r="AE210" s="20" t="s">
        <v>6076</v>
      </c>
      <c r="AF210" s="20">
        <v>25</v>
      </c>
      <c r="AG210" s="20" t="s">
        <v>5116</v>
      </c>
    </row>
    <row r="211" spans="1:33">
      <c r="A211" s="9" t="str">
        <f ca="1">IF(Table2[[#This Row],[TT]]&lt;1,"",(COUNT(INDIRECT("a"&amp;ROW(Table2[[#Headers],[//]])&amp;":a"&amp;ROW()-1))+1))</f>
        <v/>
      </c>
      <c r="B211" s="9">
        <v>1</v>
      </c>
      <c r="C211" s="9" t="s">
        <v>4250</v>
      </c>
      <c r="D211" s="16">
        <v>0</v>
      </c>
      <c r="E211" s="16" t="s">
        <v>2007</v>
      </c>
      <c r="F211" s="16">
        <f>_xlfn.IFNA(Table2[[#This Row],[NB BM_C_QTY+F]],"")</f>
        <v>1758</v>
      </c>
      <c r="G211" s="24">
        <f>IF(Table2[[#This Row],[M5B]]="",Table2[[#This Row],[M5B_h]],SUM(Table2[[#This Row],[M5B_h]],Table2[[#This Row],[M5B]]))</f>
        <v>0</v>
      </c>
      <c r="H211" s="18"/>
      <c r="I211" s="83">
        <f>IF(Table2[[#This Row],[M1A]]="",0,Table2[[#This Row],[M1A]]-Table2[[#This Row],[AWAL]]-Table2[[#This Row],[M1MA]]-Table2[[#This Row],[M1KE]])</f>
        <v>0</v>
      </c>
      <c r="J211" s="83">
        <f>SUMIF(Table6[NB BM_C_QTY+F],Table2[[#This Row],[Column2]],Table6[C])</f>
        <v>0</v>
      </c>
      <c r="K211" s="83">
        <f>-1*SUMIF(Table5[CONCAT],Table2[[#This Row],[Column2]],Table5[3])</f>
        <v>0</v>
      </c>
      <c r="L211" s="18"/>
      <c r="M211" s="16" t="str">
        <f>IF(Table2[[#This Row],[M2A]]="","",SUM(Table2[[#This Row],[M2A]]-Table2[[#This Row],[M2B_h]]))</f>
        <v/>
      </c>
      <c r="O211" s="16" t="str">
        <f>IF(Table2[[#This Row],[M3A]]="","",SUM(Table2[[#This Row],[M3A]]-Table2[[#This Row],[M3B_h]]))</f>
        <v/>
      </c>
      <c r="P211" s="9"/>
      <c r="Q211" s="16" t="str">
        <f>IF(Table2[[#This Row],[M4A]]="","",SUM(Table2[[#This Row],[M4A]]-Table2[[#This Row],[M4B_h]]))</f>
        <v/>
      </c>
      <c r="S211" s="16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BM_C_QTY+F]]="",#REF!,INDEX([1]!db[QTY X],Table2[[#This Row],[NB BM_C_QTY+F]]))</f>
        <v>120</v>
      </c>
      <c r="Z211" s="20" t="str">
        <f>IF(Table2[[#This Row],[NB BM_C_QTY+F]]="",#REF!,INDEX([1]!db[STN X],Table2[[#This Row],[NB BM_C_QTY+F]]))</f>
        <v>PCS</v>
      </c>
      <c r="AA211" s="20" t="str">
        <f>INDEX([1]!db[SUPPLIER],Table2[[#This Row],[NB BM_C_QTY+F]],0)</f>
        <v>KENKO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211" s="20" t="str">
        <f>Table2[[#This Row],[CONCAT]]&amp;LOWER(SUBSTITUTE(SUBSTITUTE(SUBSTITUTE(Table2[[#This Row],[KET]]&amp;"ARTO MORO"," ",""),")",""),"(",""))</f>
        <v>guntingkenkosc848n10lsnartomoro</v>
      </c>
      <c r="AD211" s="20">
        <f>_xlfn.IFNA(MATCH(Table2[[#This Row],[Column2]],[1]!db[NB BM_C_QTY+F],0),"")</f>
        <v>1758</v>
      </c>
      <c r="AE211" s="20" t="s">
        <v>6076</v>
      </c>
      <c r="AF211" s="20">
        <v>10</v>
      </c>
      <c r="AG211" s="20" t="s">
        <v>5116</v>
      </c>
    </row>
    <row r="212" spans="1:33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4886</v>
      </c>
      <c r="D212" s="16">
        <v>0</v>
      </c>
      <c r="E212" s="16" t="s">
        <v>2015</v>
      </c>
      <c r="F212" s="16">
        <f>_xlfn.IFNA(Table2[[#This Row],[NB BM_C_QTY+F]],"")</f>
        <v>775</v>
      </c>
      <c r="G212" s="24">
        <f>IF(Table2[[#This Row],[M5B]]="",Table2[[#This Row],[M5B_h]],SUM(Table2[[#This Row],[M5B_h]],Table2[[#This Row],[M5B]]))</f>
        <v>0</v>
      </c>
      <c r="H212" s="19"/>
      <c r="I212" s="83">
        <f>IF(Table2[[#This Row],[M1A]]="",0,Table2[[#This Row],[M1A]]-Table2[[#This Row],[AWAL]]-Table2[[#This Row],[M1MA]]-Table2[[#This Row],[M1KE]])</f>
        <v>0</v>
      </c>
      <c r="J212" s="83">
        <f>SUMIF(Table6[NB BM_C_QTY+F],Table2[[#This Row],[Column2]],Table6[C])</f>
        <v>0</v>
      </c>
      <c r="K212" s="83">
        <f>-1*SUMIF(Table5[CONCAT],Table2[[#This Row],[Column2]],Table5[3])</f>
        <v>0</v>
      </c>
      <c r="L212" s="19"/>
      <c r="M212" s="17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>
        <f>IF(Table2[[#This Row],[NB BM_C_QTY+F]]="",#REF!,INDEX([1]!db[QTY X],Table2[[#This Row],[NB BM_C_QTY+F]]))</f>
        <v>1440</v>
      </c>
      <c r="Z212" s="20" t="str">
        <f>IF(Table2[[#This Row],[NB BM_C_QTY+F]]="",#REF!,INDEX([1]!db[STN X],Table2[[#This Row],[NB BM_C_QTY+F]]))</f>
        <v>PCS</v>
      </c>
      <c r="AA212" s="20" t="str">
        <f>INDEX([1]!db[SUPPLIER],Table2[[#This Row],[NB BM_C_QTY+F]],0)</f>
        <v>ATALI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212" s="20" t="str">
        <f>Table2[[#This Row],[CONCAT]]&amp;LOWER(SUBSTITUTE(SUBSTITUTE(SUBSTITUTE(Table2[[#This Row],[KET]]&amp;"ARTO MORO"," ",""),")",""),"(",""))</f>
        <v>isicutterjka100amkecil120lsnartomoro</v>
      </c>
      <c r="AD212" s="20">
        <f>_xlfn.IFNA(MATCH(Table2[[#This Row],[Column2]],[1]!db[NB BM_C_QTY+F],0),"")</f>
        <v>775</v>
      </c>
      <c r="AE212" s="20" t="s">
        <v>6077</v>
      </c>
      <c r="AF212" s="20">
        <v>120</v>
      </c>
      <c r="AG212" s="20" t="s">
        <v>5116</v>
      </c>
    </row>
    <row r="213" spans="1:33">
      <c r="A213" s="14" t="str">
        <f ca="1">IF(Table2[[#This Row],[TT]]&lt;1,"",(COUNT(INDIRECT("a"&amp;ROW(Table2[[#Headers],[//]])&amp;":a"&amp;ROW()-1))+1))</f>
        <v/>
      </c>
      <c r="B213" s="14">
        <v>1</v>
      </c>
      <c r="C213" s="9" t="s">
        <v>4885</v>
      </c>
      <c r="D213" s="16">
        <v>0</v>
      </c>
      <c r="E213" s="16" t="s">
        <v>2149</v>
      </c>
      <c r="F213" s="16">
        <f>_xlfn.IFNA(Table2[[#This Row],[NB BM_C_QTY+F]],"")</f>
        <v>777</v>
      </c>
      <c r="G213" s="24">
        <f>IF(Table2[[#This Row],[M5B]]="",Table2[[#This Row],[M5B_h]],SUM(Table2[[#This Row],[M5B_h]],Table2[[#This Row],[M5B]]))</f>
        <v>0</v>
      </c>
      <c r="H213" s="19"/>
      <c r="I213" s="83">
        <f>IF(Table2[[#This Row],[M1A]]="",0,Table2[[#This Row],[M1A]]-Table2[[#This Row],[AWAL]]-Table2[[#This Row],[M1MA]]-Table2[[#This Row],[M1KE]])</f>
        <v>0</v>
      </c>
      <c r="J213" s="83">
        <f>SUMIF(Table6[NB BM_C_QTY+F],Table2[[#This Row],[Column2]],Table6[C])</f>
        <v>0</v>
      </c>
      <c r="K213" s="83">
        <f>-1*SUMIF(Table5[CONCAT],Table2[[#This Row],[Column2]],Table5[3])</f>
        <v>0</v>
      </c>
      <c r="L213" s="19"/>
      <c r="M213" s="17" t="str">
        <f>IF(Table2[[#This Row],[M2A]]="","",SUM(Table2[[#This Row],[M2A]]-Table2[[#This Row],[M2B_h]]))</f>
        <v/>
      </c>
      <c r="O213" s="17" t="str">
        <f>IF(Table2[[#This Row],[M3A]]="","",SUM(Table2[[#This Row],[M3A]]-Table2[[#This Row],[M3B_h]]))</f>
        <v/>
      </c>
      <c r="Q213" s="17" t="str">
        <f>IF(Table2[[#This Row],[M4A]]="","",SUM(Table2[[#This Row],[M4A]]-Table2[[#This Row],[M4B_h]]))</f>
        <v/>
      </c>
      <c r="R213" s="17"/>
      <c r="S213" s="17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 t="shared" si="3"/>
        <v>ARTO MORO</v>
      </c>
      <c r="Y213" s="20">
        <f>IF(Table2[[#This Row],[NB BM_C_QTY+F]]="",#REF!,INDEX([1]!db[QTY X],Table2[[#This Row],[NB BM_C_QTY+F]]))</f>
        <v>480</v>
      </c>
      <c r="Z213" s="20" t="str">
        <f>IF(Table2[[#This Row],[NB BM_C_QTY+F]]="",#REF!,INDEX([1]!db[STN X],Table2[[#This Row],[NB BM_C_QTY+F]]))</f>
        <v>PCS</v>
      </c>
      <c r="AA213" s="20" t="str">
        <f>INDEX([1]!db[SUPPLIER],Table2[[#This Row],[NB BM_C_QTY+F]],0)</f>
        <v>ATALI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213" s="20" t="str">
        <f>Table2[[#This Row],[CONCAT]]&amp;LOWER(SUBSTITUTE(SUBSTITUTE(SUBSTITUTE(Table2[[#This Row],[KET]]&amp;"ARTO MORO"," ",""),")",""),"(",""))</f>
        <v>isicutterjkl150ambesar40lsnartomoro</v>
      </c>
      <c r="AD213" s="20">
        <f>_xlfn.IFNA(MATCH(Table2[[#This Row],[Column2]],[1]!db[NB BM_C_QTY+F],0),"")</f>
        <v>777</v>
      </c>
      <c r="AE213" s="20" t="s">
        <v>6077</v>
      </c>
      <c r="AF213" s="20">
        <v>40</v>
      </c>
      <c r="AG213" s="20" t="s">
        <v>5116</v>
      </c>
    </row>
    <row r="214" spans="1:33">
      <c r="A214" s="14" t="str">
        <f ca="1">IF(Table2[[#This Row],[TT]]&lt;1,"",(COUNT(INDIRECT("a"&amp;ROW(Table2[[#Headers],[//]])&amp;":a"&amp;ROW()-1))+1))</f>
        <v/>
      </c>
      <c r="B214" s="14">
        <v>1</v>
      </c>
      <c r="C214" s="9" t="s">
        <v>4971</v>
      </c>
      <c r="D214" s="16">
        <v>0</v>
      </c>
      <c r="E214" s="16" t="s">
        <v>2149</v>
      </c>
      <c r="F214" s="16">
        <f>_xlfn.IFNA(Table2[[#This Row],[NB BM_C_QTY+F]],"")</f>
        <v>779</v>
      </c>
      <c r="G214" s="24">
        <f>IF(Table2[[#This Row],[M5B]]="",Table2[[#This Row],[M5B_h]],SUM(Table2[[#This Row],[M5B_h]],Table2[[#This Row],[M5B]]))</f>
        <v>0</v>
      </c>
      <c r="H214" s="19"/>
      <c r="I214" s="83">
        <f>IF(Table2[[#This Row],[M1A]]="",0,Table2[[#This Row],[M1A]]-Table2[[#This Row],[AWAL]]-Table2[[#This Row],[M1MA]]-Table2[[#This Row],[M1KE]])</f>
        <v>0</v>
      </c>
      <c r="J214" s="83">
        <f>SUMIF(Table6[NB BM_C_QTY+F],Table2[[#This Row],[Column2]],Table6[C])</f>
        <v>0</v>
      </c>
      <c r="K214" s="83">
        <f>-1*SUMIF(Table5[CONCAT],Table2[[#This Row],[Column2]],Table5[3])</f>
        <v>0</v>
      </c>
      <c r="L214" s="19"/>
      <c r="M214" s="17" t="str">
        <f>IF(Table2[[#This Row],[M2A]]="","",SUM(Table2[[#This Row],[M2A]]-Table2[[#This Row],[M2B_h]]))</f>
        <v/>
      </c>
      <c r="O214" s="17" t="str">
        <f>IF(Table2[[#This Row],[M3A]]="","",SUM(Table2[[#This Row],[M3A]]-Table2[[#This Row],[M3B_h]]))</f>
        <v/>
      </c>
      <c r="Q214" s="17" t="str">
        <f>IF(Table2[[#This Row],[M4A]]="","",SUM(Table2[[#This Row],[M4A]]-Table2[[#This Row],[M4B_h]]))</f>
        <v/>
      </c>
      <c r="R214" s="17"/>
      <c r="S214" s="17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>
        <f>IF(Table2[[#This Row],[NB BM_C_QTY+F]]="",#REF!,INDEX([1]!db[QTY X],Table2[[#This Row],[NB BM_C_QTY+F]]))</f>
        <v>480</v>
      </c>
      <c r="Z214" s="20" t="str">
        <f>IF(Table2[[#This Row],[NB BM_C_QTY+F]]="",#REF!,INDEX([1]!db[STN X],Table2[[#This Row],[NB BM_C_QTY+F]]))</f>
        <v>PCS</v>
      </c>
      <c r="AA214" s="20" t="str">
        <f>INDEX([1]!db[SUPPLIER],Table2[[#This Row],[NB BM_C_QTY+F]],0)</f>
        <v>ATALI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214" s="20" t="str">
        <f>Table2[[#This Row],[CONCAT]]&amp;LOWER(SUBSTITUTE(SUBSTITUTE(SUBSTITUTE(Table2[[#This Row],[KET]]&amp;"ARTO MORO"," ",""),")",""),"(",""))</f>
        <v>isicutterjkl150mhbesar40lsnartomoro</v>
      </c>
      <c r="AD214" s="20">
        <f>_xlfn.IFNA(MATCH(Table2[[#This Row],[Column2]],[1]!db[NB BM_C_QTY+F],0),"")</f>
        <v>779</v>
      </c>
      <c r="AE214" s="20" t="s">
        <v>6077</v>
      </c>
      <c r="AF214" s="20">
        <v>40</v>
      </c>
      <c r="AG214" s="20" t="s">
        <v>5116</v>
      </c>
    </row>
    <row r="215" spans="1:33">
      <c r="A215" s="14" t="str">
        <f ca="1">IF(Table2[[#This Row],[TT]]&lt;1,"",(COUNT(INDIRECT("a"&amp;ROW(Table2[[#Headers],[//]])&amp;":a"&amp;ROW()-1))+1))</f>
        <v/>
      </c>
      <c r="B215" s="14">
        <v>1</v>
      </c>
      <c r="C215" s="9" t="s">
        <v>3489</v>
      </c>
      <c r="D215" s="16">
        <v>0</v>
      </c>
      <c r="E215" s="16" t="s">
        <v>3490</v>
      </c>
      <c r="F215" s="16" t="str">
        <f>_xlfn.IFNA(Table2[[#This Row],[NB BM_C_QTY+F]],"")</f>
        <v/>
      </c>
      <c r="G215" s="24">
        <f>IF(Table2[[#This Row],[M5B]]="",Table2[[#This Row],[M5B_h]],SUM(Table2[[#This Row],[M5B_h]],Table2[[#This Row],[M5B]]))</f>
        <v>0</v>
      </c>
      <c r="H215" s="19"/>
      <c r="I215" s="83">
        <f>IF(Table2[[#This Row],[M1A]]="",0,Table2[[#This Row],[M1A]]-Table2[[#This Row],[AWAL]]-Table2[[#This Row],[M1MA]]-Table2[[#This Row],[M1KE]])</f>
        <v>0</v>
      </c>
      <c r="J215" s="83">
        <f>SUMIF(Table6[NB BM_C_QTY+F],Table2[[#This Row],[Column2]],Table6[C])</f>
        <v>0</v>
      </c>
      <c r="K215" s="83">
        <f>-1*SUMIF(Table5[CONCAT],Table2[[#This Row],[Column2]],Table5[3])</f>
        <v>0</v>
      </c>
      <c r="L215" s="19"/>
      <c r="M215" s="17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 t="shared" si="3"/>
        <v>ARTO MORO</v>
      </c>
      <c r="Y215" s="20" t="e">
        <f>IF(Table2[[#This Row],[NB BM_C_QTY+F]]="",#REF!,INDEX([1]!db[QTY X],Table2[[#This Row],[NB BM_C_QTY+F]]))</f>
        <v>#REF!</v>
      </c>
      <c r="Z215" s="20" t="e">
        <f>IF(Table2[[#This Row],[NB BM_C_QTY+F]]="",#REF!,INDEX([1]!db[STN X],Table2[[#This Row],[NB BM_C_QTY+F]]))</f>
        <v>#REF!</v>
      </c>
      <c r="AA215" s="20" t="e">
        <f>INDEX([1]!db[SUPPLIER],Table2[[#This Row],[NB BM_C_QTY+F]],0)</f>
        <v>#VALUE!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215" s="20" t="str">
        <f>Table2[[#This Row],[CONCAT]]&amp;LOWER(SUBSTITUTE(SUBSTITUTE(SUBSTITUTE(Table2[[#This Row],[KET]]&amp;"ARTO MORO"," ",""),")",""),"(",""))</f>
        <v>isigelk1kenko288lsnartomoro</v>
      </c>
      <c r="AD215" s="20" t="str">
        <f>_xlfn.IFNA(MATCH(Table2[[#This Row],[Column2]],[1]!db[NB BM_C_QTY+F],0),"")</f>
        <v/>
      </c>
      <c r="AE215" s="20" t="s">
        <v>6076</v>
      </c>
      <c r="AF215" s="20">
        <v>288</v>
      </c>
      <c r="AG215" s="20" t="s">
        <v>5116</v>
      </c>
    </row>
    <row r="216" spans="1:33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4122</v>
      </c>
      <c r="D216" s="16">
        <v>0</v>
      </c>
      <c r="E216" s="16" t="s">
        <v>2008</v>
      </c>
      <c r="F216" s="16">
        <f>_xlfn.IFNA(Table2[[#This Row],[NB BM_C_QTY+F]],"")</f>
        <v>2477</v>
      </c>
      <c r="G216" s="24">
        <f>IF(Table2[[#This Row],[M5B]]="",Table2[[#This Row],[M5B_h]],SUM(Table2[[#This Row],[M5B_h]],Table2[[#This Row],[M5B]]))</f>
        <v>0</v>
      </c>
      <c r="H216" s="18"/>
      <c r="I216" s="83">
        <f>IF(Table2[[#This Row],[M1A]]="",0,Table2[[#This Row],[M1A]]-Table2[[#This Row],[AWAL]]-Table2[[#This Row],[M1MA]]-Table2[[#This Row],[M1KE]])</f>
        <v>0</v>
      </c>
      <c r="J216" s="83">
        <f>SUMIF(Table6[NB BM_C_QTY+F],Table2[[#This Row],[Column2]],Table6[C])</f>
        <v>0</v>
      </c>
      <c r="K216" s="83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>
        <f>IF(Table2[[#This Row],[NB BM_C_QTY+F]]="",#REF!,INDEX([1]!db[QTY X],Table2[[#This Row],[NB BM_C_QTY+F]]))</f>
        <v>1728</v>
      </c>
      <c r="Z216" s="20" t="str">
        <f>IF(Table2[[#This Row],[NB BM_C_QTY+F]]="",#REF!,INDEX([1]!db[STN X],Table2[[#This Row],[NB BM_C_QTY+F]]))</f>
        <v>PCS</v>
      </c>
      <c r="AA216" s="20" t="str">
        <f>INDEX([1]!db[SUPPLIER],Table2[[#This Row],[NB BM_C_QTY+F]],0)</f>
        <v>ATALI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216" s="20" t="str">
        <f>Table2[[#This Row],[CONCAT]]&amp;LOWER(SUBSTITUTE(SUBSTITUTE(SUBSTITUTE(Table2[[#This Row],[KET]]&amp;"ARTO MORO"," ",""),")",""),"(",""))</f>
        <v>isipensiljkpl0512grsartomoro</v>
      </c>
      <c r="AD216" s="20">
        <f>_xlfn.IFNA(MATCH(Table2[[#This Row],[Column2]],[1]!db[NB BM_C_QTY+F],0),"")</f>
        <v>2477</v>
      </c>
      <c r="AE216" s="20" t="s">
        <v>6077</v>
      </c>
      <c r="AF216" s="20">
        <v>12</v>
      </c>
      <c r="AG216" s="20" t="s">
        <v>5153</v>
      </c>
    </row>
    <row r="217" spans="1:33">
      <c r="A217" s="9" t="str">
        <f ca="1">IF(Table2[[#This Row],[TT]]&lt;1,"",(COUNT(INDIRECT("a"&amp;ROW(Table2[[#Headers],[//]])&amp;":a"&amp;ROW()-1))+1))</f>
        <v/>
      </c>
      <c r="B217" s="9">
        <v>1</v>
      </c>
      <c r="C217" s="9" t="s">
        <v>4990</v>
      </c>
      <c r="D217" s="16">
        <v>0</v>
      </c>
      <c r="E217" s="16" t="s">
        <v>2008</v>
      </c>
      <c r="F217" s="16">
        <f>_xlfn.IFNA(Table2[[#This Row],[NB BM_C_QTY+F]],"")</f>
        <v>2479</v>
      </c>
      <c r="G217" s="24">
        <f>IF(Table2[[#This Row],[M5B]]="",Table2[[#This Row],[M5B_h]],SUM(Table2[[#This Row],[M5B_h]],Table2[[#This Row],[M5B]]))</f>
        <v>0</v>
      </c>
      <c r="H217" s="18"/>
      <c r="I217" s="83">
        <f>IF(Table2[[#This Row],[M1A]]="",0,Table2[[#This Row],[M1A]]-Table2[[#This Row],[AWAL]]-Table2[[#This Row],[M1MA]]-Table2[[#This Row],[M1KE]])</f>
        <v>0</v>
      </c>
      <c r="J217" s="83">
        <f>SUMIF(Table6[NB BM_C_QTY+F],Table2[[#This Row],[Column2]],Table6[C])</f>
        <v>0</v>
      </c>
      <c r="K217" s="83">
        <f>-1*SUMIF(Table5[CONCAT],Table2[[#This Row],[Column2]],Table5[3])</f>
        <v>0</v>
      </c>
      <c r="L217" s="18"/>
      <c r="M217" s="16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>
        <f>IF(Table2[[#This Row],[NB BM_C_QTY+F]]="",#REF!,INDEX([1]!db[QTY X],Table2[[#This Row],[NB BM_C_QTY+F]]))</f>
        <v>1728</v>
      </c>
      <c r="Z217" s="20" t="str">
        <f>IF(Table2[[#This Row],[NB BM_C_QTY+F]]="",#REF!,INDEX([1]!db[STN X],Table2[[#This Row],[NB BM_C_QTY+F]]))</f>
        <v>PCS</v>
      </c>
      <c r="AA217" s="20" t="str">
        <f>INDEX([1]!db[SUPPLIER],Table2[[#This Row],[NB BM_C_QTY+F]],0)</f>
        <v>ATALI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217" s="20" t="str">
        <f>Table2[[#This Row],[CONCAT]]&amp;LOWER(SUBSTITUTE(SUBSTITUTE(SUBSTITUTE(Table2[[#This Row],[KET]]&amp;"ARTO MORO"," ",""),")",""),"(",""))</f>
        <v>isipensiljkpl1012grsartomoro</v>
      </c>
      <c r="AD217" s="20">
        <f>_xlfn.IFNA(MATCH(Table2[[#This Row],[Column2]],[1]!db[NB BM_C_QTY+F],0),"")</f>
        <v>2479</v>
      </c>
      <c r="AE217" s="20" t="s">
        <v>6077</v>
      </c>
      <c r="AF217" s="20">
        <v>12</v>
      </c>
      <c r="AG217" s="20" t="s">
        <v>5153</v>
      </c>
    </row>
    <row r="218" spans="1:33">
      <c r="A218" s="14" t="str">
        <f ca="1">IF(Table2[[#This Row],[TT]]&lt;1,"",(COUNT(INDIRECT("a"&amp;ROW(Table2[[#Headers],[//]])&amp;":a"&amp;ROW()-1))+1))</f>
        <v/>
      </c>
      <c r="B218" s="9">
        <v>1</v>
      </c>
      <c r="C218" s="9" t="s">
        <v>4975</v>
      </c>
      <c r="D218" s="16">
        <v>0</v>
      </c>
      <c r="E218" s="16" t="s">
        <v>4977</v>
      </c>
      <c r="F218" s="17">
        <f>_xlfn.IFNA(Table2[[#This Row],[NB BM_C_QTY+F]],"")</f>
        <v>2480</v>
      </c>
      <c r="G218" s="24">
        <f>IF(Table2[[#This Row],[M5B]]="",Table2[[#This Row],[M5B_h]],SUM(Table2[[#This Row],[M5B_h]],Table2[[#This Row],[M5B]]))</f>
        <v>0</v>
      </c>
      <c r="H218" s="19"/>
      <c r="I218" s="83">
        <f>IF(Table2[[#This Row],[M1A]]="",0,Table2[[#This Row],[M1A]]-Table2[[#This Row],[AWAL]]-Table2[[#This Row],[M1MA]]-Table2[[#This Row],[M1KE]])</f>
        <v>0</v>
      </c>
      <c r="J218" s="83">
        <f>SUMIF(Table6[NB BM_C_QTY+F],Table2[[#This Row],[Column2]],Table6[C])</f>
        <v>0</v>
      </c>
      <c r="K218" s="83">
        <f>-1*SUMIF(Table5[CONCAT],Table2[[#This Row],[Column2]],Table5[3])</f>
        <v>0</v>
      </c>
      <c r="L218" s="19"/>
      <c r="M218" s="17" t="str">
        <f>IF(Table2[[#This Row],[M2A]]="","",SUM(Table2[[#This Row],[M2A]]-Table2[[#This Row],[M2B_h]]))</f>
        <v/>
      </c>
      <c r="O218" s="17" t="str">
        <f>IF(Table2[[#This Row],[M3A]]="","",SUM(Table2[[#This Row],[M3A]]-Table2[[#This Row],[M3B_h]]))</f>
        <v/>
      </c>
      <c r="P218" s="25"/>
      <c r="Q218" s="17" t="str">
        <f>IF(Table2[[#This Row],[M4A]]="","",SUM(Table2[[#This Row],[M4A]]-Table2[[#This Row],[M4B_h]]))</f>
        <v/>
      </c>
      <c r="R218" s="17"/>
      <c r="S218" s="17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 t="shared" si="3"/>
        <v>ARTO MORO</v>
      </c>
      <c r="Y218" s="20">
        <f>IF(Table2[[#This Row],[NB BM_C_QTY+F]]="",#REF!,INDEX([1]!db[QTY X],Table2[[#This Row],[NB BM_C_QTY+F]]))</f>
        <v>864</v>
      </c>
      <c r="Z218" s="20" t="str">
        <f>IF(Table2[[#This Row],[NB BM_C_QTY+F]]="",#REF!,INDEX([1]!db[STN X],Table2[[#This Row],[NB BM_C_QTY+F]]))</f>
        <v>PCS</v>
      </c>
      <c r="AA218" s="20" t="str">
        <f>INDEX([1]!db[SUPPLIER],Table2[[#This Row],[NB BM_C_QTY+F]],0)</f>
        <v>ATALI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218" s="20" t="str">
        <f>Table2[[#This Row],[CONCAT]]&amp;LOWER(SUBSTITUTE(SUBSTITUTE(SUBSTITUTE(Table2[[#This Row],[KET]]&amp;"ARTO MORO"," ",""),")",""),"(",""))</f>
        <v>isipensiljkpl1112box72pcsartomoro</v>
      </c>
      <c r="AD218" s="20">
        <f>_xlfn.IFNA(MATCH(Table2[[#This Row],[Column2]],[1]!db[NB BM_C_QTY+F],0),"")</f>
        <v>2480</v>
      </c>
      <c r="AE218" s="20" t="s">
        <v>6077</v>
      </c>
      <c r="AF218" s="20">
        <v>12</v>
      </c>
      <c r="AG218" s="20" t="s">
        <v>5149</v>
      </c>
    </row>
    <row r="219" spans="1:33">
      <c r="A219" s="14" t="str">
        <f ca="1">IF(Table2[[#This Row],[TT]]&lt;1,"",(COUNT(INDIRECT("a"&amp;ROW(Table2[[#Headers],[//]])&amp;":a"&amp;ROW()-1))+1))</f>
        <v/>
      </c>
      <c r="B219" s="9">
        <v>1</v>
      </c>
      <c r="C219" s="9" t="s">
        <v>4976</v>
      </c>
      <c r="D219" s="16">
        <v>0</v>
      </c>
      <c r="E219" s="16" t="s">
        <v>2008</v>
      </c>
      <c r="F219" s="17">
        <f>_xlfn.IFNA(Table2[[#This Row],[NB BM_C_QTY+F]],"")</f>
        <v>2481</v>
      </c>
      <c r="G219" s="24">
        <f>IF(Table2[[#This Row],[M5B]]="",Table2[[#This Row],[M5B_h]],SUM(Table2[[#This Row],[M5B_h]],Table2[[#This Row],[M5B]]))</f>
        <v>0</v>
      </c>
      <c r="H219" s="19"/>
      <c r="I219" s="83">
        <f>IF(Table2[[#This Row],[M1A]]="",0,Table2[[#This Row],[M1A]]-Table2[[#This Row],[AWAL]]-Table2[[#This Row],[M1MA]]-Table2[[#This Row],[M1KE]])</f>
        <v>0</v>
      </c>
      <c r="J219" s="83">
        <f>SUMIF(Table6[NB BM_C_QTY+F],Table2[[#This Row],[Column2]],Table6[C])</f>
        <v>0</v>
      </c>
      <c r="K219" s="83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P219" s="25"/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 t="shared" si="3"/>
        <v>ARTO MORO</v>
      </c>
      <c r="Y219" s="20">
        <f>IF(Table2[[#This Row],[NB BM_C_QTY+F]]="",#REF!,INDEX([1]!db[QTY X],Table2[[#This Row],[NB BM_C_QTY+F]]))</f>
        <v>1728</v>
      </c>
      <c r="Z219" s="20" t="str">
        <f>IF(Table2[[#This Row],[NB BM_C_QTY+F]]="",#REF!,INDEX([1]!db[STN X],Table2[[#This Row],[NB BM_C_QTY+F]]))</f>
        <v>PCS</v>
      </c>
      <c r="AA219" s="20" t="str">
        <f>INDEX([1]!db[SUPPLIER],Table2[[#This Row],[NB BM_C_QTY+F]],0)</f>
        <v>ATALI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219" s="20" t="str">
        <f>Table2[[#This Row],[CONCAT]]&amp;LOWER(SUBSTITUTE(SUBSTITUTE(SUBSTITUTE(Table2[[#This Row],[KET]]&amp;"ARTO MORO"," ",""),")",""),"(",""))</f>
        <v>isipensiljkpl1612grsartomoro</v>
      </c>
      <c r="AD219" s="20">
        <f>_xlfn.IFNA(MATCH(Table2[[#This Row],[Column2]],[1]!db[NB BM_C_QTY+F],0),"")</f>
        <v>2481</v>
      </c>
      <c r="AE219" s="20" t="s">
        <v>6077</v>
      </c>
      <c r="AF219" s="20">
        <v>12</v>
      </c>
      <c r="AG219" s="20" t="s">
        <v>5153</v>
      </c>
    </row>
    <row r="220" spans="1:33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4974</v>
      </c>
      <c r="D220" s="16">
        <v>0</v>
      </c>
      <c r="E220" s="16" t="s">
        <v>2746</v>
      </c>
      <c r="F220" s="16">
        <f>_xlfn.IFNA(Table2[[#This Row],[NB BM_C_QTY+F]],"")</f>
        <v>1733</v>
      </c>
      <c r="G220" s="24">
        <f>IF(Table2[[#This Row],[M5B]]="",Table2[[#This Row],[M5B_h]],SUM(Table2[[#This Row],[M5B_h]],Table2[[#This Row],[M5B]]))</f>
        <v>0</v>
      </c>
      <c r="H220" s="19"/>
      <c r="I220" s="83">
        <f>IF(Table2[[#This Row],[M1A]]="",0,Table2[[#This Row],[M1A]]-Table2[[#This Row],[AWAL]]-Table2[[#This Row],[M1MA]]-Table2[[#This Row],[M1KE]])</f>
        <v>0</v>
      </c>
      <c r="J220" s="83">
        <f>SUMIF(Table6[NB BM_C_QTY+F],Table2[[#This Row],[Column2]],Table6[C])</f>
        <v>0</v>
      </c>
      <c r="K220" s="83">
        <f>-1*SUMIF(Table5[CONCAT],Table2[[#This Row],[Column2]],Table5[3])</f>
        <v>0</v>
      </c>
      <c r="L220" s="19"/>
      <c r="M220" s="17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P220" s="25"/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>
        <f>IF(Table2[[#This Row],[NB BM_C_QTY+F]]="",#REF!,INDEX([1]!db[QTY X],Table2[[#This Row],[NB BM_C_QTY+F]]))</f>
        <v>2592</v>
      </c>
      <c r="Z220" s="20" t="str">
        <f>IF(Table2[[#This Row],[NB BM_C_QTY+F]]="",#REF!,INDEX([1]!db[STN X],Table2[[#This Row],[NB BM_C_QTY+F]]))</f>
        <v>PCS</v>
      </c>
      <c r="AA220" s="20" t="str">
        <f>INDEX([1]!db[SUPPLIER],Table2[[#This Row],[NB BM_C_QTY+F]],0)</f>
        <v>KENKO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220" s="20" t="str">
        <f>Table2[[#This Row],[CONCAT]]&amp;LOWER(SUBSTITUTE(SUBSTITUTE(SUBSTITUTE(Table2[[#This Row],[KET]]&amp;"ARTO MORO"," ",""),")",""),"(",""))</f>
        <v>isipensilkenkopl052bhipolymer18grsartomoro</v>
      </c>
      <c r="AD220" s="20">
        <f>_xlfn.IFNA(MATCH(Table2[[#This Row],[Column2]],[1]!db[NB BM_C_QTY+F],0),"")</f>
        <v>1733</v>
      </c>
      <c r="AE220" s="20" t="s">
        <v>6076</v>
      </c>
      <c r="AF220" s="20">
        <v>18</v>
      </c>
      <c r="AG220" s="20" t="s">
        <v>5153</v>
      </c>
    </row>
    <row r="221" spans="1:33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3628</v>
      </c>
      <c r="D221" s="16">
        <v>0</v>
      </c>
      <c r="E221" s="16" t="s">
        <v>5104</v>
      </c>
      <c r="F221" s="16">
        <f>_xlfn.IFNA(Table2[[#This Row],[NB BM_C_QTY+F]],"")</f>
        <v>1791</v>
      </c>
      <c r="G221" s="24">
        <f>IF(Table2[[#This Row],[M5B]]="",Table2[[#This Row],[M5B_h]],SUM(Table2[[#This Row],[M5B_h]],Table2[[#This Row],[M5B]]))</f>
        <v>0</v>
      </c>
      <c r="H221" s="18"/>
      <c r="I221" s="83">
        <f>IF(Table2[[#This Row],[M1A]]="",0,Table2[[#This Row],[M1A]]-Table2[[#This Row],[AWAL]]-Table2[[#This Row],[M1MA]]-Table2[[#This Row],[M1KE]])</f>
        <v>0</v>
      </c>
      <c r="J221" s="83">
        <f>SUMIF(Table6[NB BM_C_QTY+F],Table2[[#This Row],[Column2]],Table6[C])</f>
        <v>0</v>
      </c>
      <c r="K221" s="83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>
        <f>IF(Table2[[#This Row],[NB BM_C_QTY+F]]="",#REF!,INDEX([1]!db[QTY X],Table2[[#This Row],[NB BM_C_QTY+F]]))</f>
        <v>200</v>
      </c>
      <c r="Z221" s="20" t="str">
        <f>IF(Table2[[#This Row],[NB BM_C_QTY+F]]="",#REF!,INDEX([1]!db[STN X],Table2[[#This Row],[NB BM_C_QTY+F]]))</f>
        <v>BOX</v>
      </c>
      <c r="AA221" s="20" t="str">
        <f>INDEX([1]!db[SUPPLIER],Table2[[#This Row],[NB BM_C_QTY+F]],0)</f>
        <v>KENKO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221" s="20" t="str">
        <f>Table2[[#This Row],[CONCAT]]&amp;LOWER(SUBSTITUTE(SUBSTITUTE(SUBSTITUTE(Table2[[#This Row],[KET]]&amp;"ARTO MORO"," ",""),")",""),"(",""))</f>
        <v>isistaplerstapleskenko121020pak10boxartomoro</v>
      </c>
      <c r="AD221" s="20">
        <f>_xlfn.IFNA(MATCH(Table2[[#This Row],[Column2]],[1]!db[NB BM_C_QTY+F],0),"")</f>
        <v>1791</v>
      </c>
      <c r="AE221" s="20" t="s">
        <v>6076</v>
      </c>
      <c r="AF221" s="20">
        <v>20</v>
      </c>
      <c r="AG221" s="20" t="s">
        <v>5117</v>
      </c>
    </row>
    <row r="222" spans="1:33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2049</v>
      </c>
      <c r="D222" s="16">
        <v>0</v>
      </c>
      <c r="E222" s="16" t="s">
        <v>5105</v>
      </c>
      <c r="F222" s="16">
        <f>_xlfn.IFNA(Table2[[#This Row],[NB BM_C_QTY+F]],"")</f>
        <v>1792</v>
      </c>
      <c r="G222" s="24">
        <f>IF(Table2[[#This Row],[M5B]]="",Table2[[#This Row],[M5B_h]],SUM(Table2[[#This Row],[M5B_h]],Table2[[#This Row],[M5B]]))</f>
        <v>0</v>
      </c>
      <c r="H222" s="19"/>
      <c r="I222" s="83">
        <f>IF(Table2[[#This Row],[M1A]]="",0,Table2[[#This Row],[M1A]]-Table2[[#This Row],[AWAL]]-Table2[[#This Row],[M1MA]]-Table2[[#This Row],[M1KE]])</f>
        <v>0</v>
      </c>
      <c r="J222" s="83">
        <f>SUMIF(Table6[NB BM_C_QTY+F],Table2[[#This Row],[Column2]],Table6[C])</f>
        <v>0</v>
      </c>
      <c r="K222" s="83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>
        <f>IF(Table2[[#This Row],[NB BM_C_QTY+F]]="",#REF!,INDEX([1]!db[QTY X],Table2[[#This Row],[NB BM_C_QTY+F]]))</f>
        <v>300</v>
      </c>
      <c r="Z222" s="20" t="str">
        <f>IF(Table2[[#This Row],[NB BM_C_QTY+F]]="",#REF!,INDEX([1]!db[STN X],Table2[[#This Row],[NB BM_C_QTY+F]]))</f>
        <v>BOX</v>
      </c>
      <c r="AA222" s="20" t="str">
        <f>INDEX([1]!db[SUPPLIER],Table2[[#This Row],[NB BM_C_QTY+F]],0)</f>
        <v>KENKO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222" s="20" t="str">
        <f>Table2[[#This Row],[CONCAT]]&amp;LOWER(SUBSTITUTE(SUBSTITUTE(SUBSTITUTE(Table2[[#This Row],[KET]]&amp;"ARTO MORO"," ",""),")",""),"(",""))</f>
        <v>isistaplerstapleskenkono315pak20boxartomoro</v>
      </c>
      <c r="AD222" s="20">
        <f>_xlfn.IFNA(MATCH(Table2[[#This Row],[Column2]],[1]!db[NB BM_C_QTY+F],0),"")</f>
        <v>1792</v>
      </c>
      <c r="AE222" s="20" t="s">
        <v>6076</v>
      </c>
      <c r="AF222" s="20">
        <v>15</v>
      </c>
      <c r="AG222" s="20" t="s">
        <v>5117</v>
      </c>
    </row>
    <row r="223" spans="1:33">
      <c r="A223" s="14" t="str">
        <f ca="1">IF(Table2[[#This Row],[TT]]&lt;1,"",(COUNT(INDIRECT("a"&amp;ROW(Table2[[#Headers],[//]])&amp;":a"&amp;ROW()-1))+1))</f>
        <v/>
      </c>
      <c r="B223" s="14">
        <v>1</v>
      </c>
      <c r="C223" s="9" t="s">
        <v>3946</v>
      </c>
      <c r="D223" s="16">
        <v>0</v>
      </c>
      <c r="E223" s="16" t="s">
        <v>2009</v>
      </c>
      <c r="F223" s="16">
        <f>_xlfn.IFNA(Table2[[#This Row],[NB BM_C_QTY+F]],"")</f>
        <v>2053</v>
      </c>
      <c r="G223" s="24">
        <f>IF(Table2[[#This Row],[M5B]]="",Table2[[#This Row],[M5B_h]],SUM(Table2[[#This Row],[M5B_h]],Table2[[#This Row],[M5B]]))</f>
        <v>0</v>
      </c>
      <c r="H223" s="19"/>
      <c r="I223" s="83">
        <f>IF(Table2[[#This Row],[M1A]]="",0,Table2[[#This Row],[M1A]]-Table2[[#This Row],[AWAL]]-Table2[[#This Row],[M1MA]]-Table2[[#This Row],[M1KE]])</f>
        <v>0</v>
      </c>
      <c r="J223" s="83">
        <f>SUMIF(Table6[NB BM_C_QTY+F],Table2[[#This Row],[Column2]],Table6[C])</f>
        <v>0</v>
      </c>
      <c r="K223" s="83">
        <f>-1*SUMIF(Table5[CONCAT],Table2[[#This Row],[Column2]],Table5[3])</f>
        <v>0</v>
      </c>
      <c r="L223" s="19"/>
      <c r="M223" s="16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>
        <f>IF(Table2[[#This Row],[NB BM_C_QTY+F]]="",#REF!,INDEX([1]!db[QTY X],Table2[[#This Row],[NB BM_C_QTY+F]]))</f>
        <v>288</v>
      </c>
      <c r="Z223" s="20" t="str">
        <f>IF(Table2[[#This Row],[NB BM_C_QTY+F]]="",#REF!,INDEX([1]!db[STN X],Table2[[#This Row],[NB BM_C_QTY+F]]))</f>
        <v>PCS</v>
      </c>
      <c r="AA223" s="20" t="str">
        <f>INDEX([1]!db[SUPPLIER],Table2[[#This Row],[NB BM_C_QTY+F]],0)</f>
        <v>ATALI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223" s="20" t="str">
        <f>Table2[[#This Row],[CONCAT]]&amp;LOWER(SUBSTITUTE(SUBSTITUTE(SUBSTITUTE(Table2[[#This Row],[KET]]&amp;"ARTO MORO"," ",""),")",""),"(",""))</f>
        <v>jangkasetjkms2524lsnartomoro</v>
      </c>
      <c r="AD223" s="20">
        <f>_xlfn.IFNA(MATCH(Table2[[#This Row],[Column2]],[1]!db[NB BM_C_QTY+F],0),"")</f>
        <v>2053</v>
      </c>
      <c r="AE223" s="20" t="s">
        <v>6077</v>
      </c>
      <c r="AF223" s="20">
        <v>24</v>
      </c>
      <c r="AG223" s="20" t="s">
        <v>5116</v>
      </c>
    </row>
    <row r="224" spans="1:33">
      <c r="A224" s="14" t="str">
        <f ca="1">IF(Table2[[#This Row],[TT]]&lt;1,"",(COUNT(INDIRECT("a"&amp;ROW(Table2[[#Headers],[//]])&amp;":a"&amp;ROW()-1))+1))</f>
        <v/>
      </c>
      <c r="B224" s="14">
        <v>1</v>
      </c>
      <c r="C224" s="9" t="s">
        <v>3950</v>
      </c>
      <c r="D224" s="16">
        <v>0</v>
      </c>
      <c r="E224" s="16" t="s">
        <v>2009</v>
      </c>
      <c r="F224" s="16">
        <f>_xlfn.IFNA(Table2[[#This Row],[NB BM_C_QTY+F]],"")</f>
        <v>2054</v>
      </c>
      <c r="G224" s="24">
        <f>IF(Table2[[#This Row],[M5B]]="",Table2[[#This Row],[M5B_h]],SUM(Table2[[#This Row],[M5B_h]],Table2[[#This Row],[M5B]]))</f>
        <v>0</v>
      </c>
      <c r="H224" s="18"/>
      <c r="I224" s="83">
        <f>IF(Table2[[#This Row],[M1A]]="",0,Table2[[#This Row],[M1A]]-Table2[[#This Row],[AWAL]]-Table2[[#This Row],[M1MA]]-Table2[[#This Row],[M1KE]])</f>
        <v>0</v>
      </c>
      <c r="J224" s="83">
        <f>SUMIF(Table6[NB BM_C_QTY+F],Table2[[#This Row],[Column2]],Table6[C])</f>
        <v>0</v>
      </c>
      <c r="K224" s="83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7" t="str">
        <f>IF(Table2[[#This Row],[M3A]]="","",SUM(Table2[[#This Row],[M3A]]-Table2[[#This Row],[M3B_h]]))</f>
        <v/>
      </c>
      <c r="P224" s="9"/>
      <c r="Q224" s="17" t="str">
        <f>IF(Table2[[#This Row],[M4A]]="","",SUM(Table2[[#This Row],[M4A]]-Table2[[#This Row],[M4B_h]]))</f>
        <v/>
      </c>
      <c r="R224" s="17"/>
      <c r="S224" s="17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 t="shared" si="3"/>
        <v>ARTO MORO</v>
      </c>
      <c r="Y224" s="20">
        <f>IF(Table2[[#This Row],[NB BM_C_QTY+F]]="",#REF!,INDEX([1]!db[QTY X],Table2[[#This Row],[NB BM_C_QTY+F]]))</f>
        <v>288</v>
      </c>
      <c r="Z224" s="20" t="str">
        <f>IF(Table2[[#This Row],[NB BM_C_QTY+F]]="",#REF!,INDEX([1]!db[STN X],Table2[[#This Row],[NB BM_C_QTY+F]]))</f>
        <v>PCS</v>
      </c>
      <c r="AA224" s="20" t="str">
        <f>INDEX([1]!db[SUPPLIER],Table2[[#This Row],[NB BM_C_QTY+F]],0)</f>
        <v>ATALI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224" s="20" t="str">
        <f>Table2[[#This Row],[CONCAT]]&amp;LOWER(SUBSTITUTE(SUBSTITUTE(SUBSTITUTE(Table2[[#This Row],[KET]]&amp;"ARTO MORO"," ",""),")",""),"(",""))</f>
        <v>jangkasetjkms2824lsnartomoro</v>
      </c>
      <c r="AD224" s="20">
        <f>_xlfn.IFNA(MATCH(Table2[[#This Row],[Column2]],[1]!db[NB BM_C_QTY+F],0),"")</f>
        <v>2054</v>
      </c>
      <c r="AE224" s="20" t="s">
        <v>6077</v>
      </c>
      <c r="AF224" s="20">
        <v>24</v>
      </c>
      <c r="AG224" s="20" t="s">
        <v>5116</v>
      </c>
    </row>
    <row r="225" spans="1:33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3947</v>
      </c>
      <c r="D225" s="16">
        <v>0</v>
      </c>
      <c r="E225" s="16" t="s">
        <v>2009</v>
      </c>
      <c r="F225" s="16">
        <f>_xlfn.IFNA(Table2[[#This Row],[NB BM_C_QTY+F]],"")</f>
        <v>2058</v>
      </c>
      <c r="G225" s="24">
        <f>IF(Table2[[#This Row],[M5B]]="",Table2[[#This Row],[M5B_h]],SUM(Table2[[#This Row],[M5B_h]],Table2[[#This Row],[M5B]]))</f>
        <v>0</v>
      </c>
      <c r="H225" s="18"/>
      <c r="I225" s="83">
        <f>IF(Table2[[#This Row],[M1A]]="",0,Table2[[#This Row],[M1A]]-Table2[[#This Row],[AWAL]]-Table2[[#This Row],[M1MA]]-Table2[[#This Row],[M1KE]])</f>
        <v>0</v>
      </c>
      <c r="J225" s="83">
        <f>SUMIF(Table6[NB BM_C_QTY+F],Table2[[#This Row],[Column2]],Table6[C])</f>
        <v>0</v>
      </c>
      <c r="K225" s="83">
        <f>-1*SUMIF(Table5[CONCAT],Table2[[#This Row],[Column2]],Table5[3])</f>
        <v>0</v>
      </c>
      <c r="L225" s="18"/>
      <c r="M225" s="16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P225" s="9"/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 t="shared" si="3"/>
        <v>ARTO MORO</v>
      </c>
      <c r="Y225" s="20">
        <f>IF(Table2[[#This Row],[NB BM_C_QTY+F]]="",#REF!,INDEX([1]!db[QTY X],Table2[[#This Row],[NB BM_C_QTY+F]]))</f>
        <v>288</v>
      </c>
      <c r="Z225" s="20" t="str">
        <f>IF(Table2[[#This Row],[NB BM_C_QTY+F]]="",#REF!,INDEX([1]!db[STN X],Table2[[#This Row],[NB BM_C_QTY+F]]))</f>
        <v>PCS</v>
      </c>
      <c r="AA225" s="20" t="str">
        <f>INDEX([1]!db[SUPPLIER],Table2[[#This Row],[NB BM_C_QTY+F]],0)</f>
        <v>ATALI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225" s="20" t="str">
        <f>Table2[[#This Row],[CONCAT]]&amp;LOWER(SUBSTITUTE(SUBSTITUTE(SUBSTITUTE(Table2[[#This Row],[KET]]&amp;"ARTO MORO"," ",""),")",""),"(",""))</f>
        <v>jangkasetjkms7524lsnartomoro</v>
      </c>
      <c r="AD225" s="20">
        <f>_xlfn.IFNA(MATCH(Table2[[#This Row],[Column2]],[1]!db[NB BM_C_QTY+F],0),"")</f>
        <v>2058</v>
      </c>
      <c r="AE225" s="20" t="s">
        <v>6077</v>
      </c>
      <c r="AF225" s="20">
        <v>24</v>
      </c>
      <c r="AG225" s="20" t="s">
        <v>5116</v>
      </c>
    </row>
    <row r="226" spans="1:33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4887</v>
      </c>
      <c r="D226" s="16">
        <v>0</v>
      </c>
      <c r="E226" s="16" t="s">
        <v>2009</v>
      </c>
      <c r="F226" s="16">
        <f>_xlfn.IFNA(Table2[[#This Row],[NB BM_C_QTY+F]],"")</f>
        <v>2055</v>
      </c>
      <c r="G226" s="24">
        <f>IF(Table2[[#This Row],[M5B]]="",Table2[[#This Row],[M5B_h]],SUM(Table2[[#This Row],[M5B_h]],Table2[[#This Row],[M5B]]))</f>
        <v>0</v>
      </c>
      <c r="H226" s="19"/>
      <c r="I226" s="83">
        <f>IF(Table2[[#This Row],[M1A]]="",0,Table2[[#This Row],[M1A]]-Table2[[#This Row],[AWAL]]-Table2[[#This Row],[M1MA]]-Table2[[#This Row],[M1KE]])</f>
        <v>0</v>
      </c>
      <c r="J226" s="83">
        <f>SUMIF(Table6[NB BM_C_QTY+F],Table2[[#This Row],[Column2]],Table6[C])</f>
        <v>0</v>
      </c>
      <c r="K226" s="83">
        <f>-1*SUMIF(Table5[CONCAT],Table2[[#This Row],[Column2]],Table5[3])</f>
        <v>0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>
        <f>IF(Table2[[#This Row],[NB BM_C_QTY+F]]="",#REF!,INDEX([1]!db[QTY X],Table2[[#This Row],[NB BM_C_QTY+F]]))</f>
        <v>288</v>
      </c>
      <c r="Z226" s="20" t="str">
        <f>IF(Table2[[#This Row],[NB BM_C_QTY+F]]="",#REF!,INDEX([1]!db[STN X],Table2[[#This Row],[NB BM_C_QTY+F]]))</f>
        <v>PCS</v>
      </c>
      <c r="AA226" s="20" t="str">
        <f>INDEX([1]!db[SUPPLIER],Table2[[#This Row],[NB BM_C_QTY+F]],0)</f>
        <v>ATALI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226" s="20" t="str">
        <f>Table2[[#This Row],[CONCAT]]&amp;LOWER(SUBSTITUTE(SUBSTITUTE(SUBSTITUTE(Table2[[#This Row],[KET]]&amp;"ARTO MORO"," ",""),")",""),"(",""))</f>
        <v>jangkasetjkms40224lsnartomoro</v>
      </c>
      <c r="AD226" s="20">
        <f>_xlfn.IFNA(MATCH(Table2[[#This Row],[Column2]],[1]!db[NB BM_C_QTY+F],0),"")</f>
        <v>2055</v>
      </c>
      <c r="AE226" s="20" t="s">
        <v>6077</v>
      </c>
      <c r="AF226" s="20">
        <v>24</v>
      </c>
      <c r="AG226" s="20" t="s">
        <v>5116</v>
      </c>
    </row>
    <row r="227" spans="1:33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4888</v>
      </c>
      <c r="D227" s="16">
        <v>0</v>
      </c>
      <c r="E227" s="16" t="s">
        <v>2009</v>
      </c>
      <c r="F227" s="16">
        <f>_xlfn.IFNA(Table2[[#This Row],[NB BM_C_QTY+F]],"")</f>
        <v>2056</v>
      </c>
      <c r="G227" s="24">
        <f>IF(Table2[[#This Row],[M5B]]="",Table2[[#This Row],[M5B_h]],SUM(Table2[[#This Row],[M5B_h]],Table2[[#This Row],[M5B]]))</f>
        <v>0</v>
      </c>
      <c r="H227" s="19"/>
      <c r="I227" s="83">
        <f>IF(Table2[[#This Row],[M1A]]="",0,Table2[[#This Row],[M1A]]-Table2[[#This Row],[AWAL]]-Table2[[#This Row],[M1MA]]-Table2[[#This Row],[M1KE]])</f>
        <v>0</v>
      </c>
      <c r="J227" s="83">
        <f>SUMIF(Table6[NB BM_C_QTY+F],Table2[[#This Row],[Column2]],Table6[C])</f>
        <v>0</v>
      </c>
      <c r="K227" s="83">
        <f>-1*SUMIF(Table5[CONCAT],Table2[[#This Row],[Column2]],Table5[3])</f>
        <v>0</v>
      </c>
      <c r="L227" s="19"/>
      <c r="M227" s="16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>
        <f>IF(Table2[[#This Row],[NB BM_C_QTY+F]]="",#REF!,INDEX([1]!db[QTY X],Table2[[#This Row],[NB BM_C_QTY+F]]))</f>
        <v>288</v>
      </c>
      <c r="Z227" s="20" t="str">
        <f>IF(Table2[[#This Row],[NB BM_C_QTY+F]]="",#REF!,INDEX([1]!db[STN X],Table2[[#This Row],[NB BM_C_QTY+F]]))</f>
        <v>PCS</v>
      </c>
      <c r="AA227" s="20" t="str">
        <f>INDEX([1]!db[SUPPLIER],Table2[[#This Row],[NB BM_C_QTY+F]],0)</f>
        <v>ATALI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227" s="20" t="str">
        <f>Table2[[#This Row],[CONCAT]]&amp;LOWER(SUBSTITUTE(SUBSTITUTE(SUBSTITUTE(Table2[[#This Row],[KET]]&amp;"ARTO MORO"," ",""),")",""),"(",""))</f>
        <v>jangkasetjkms41024lsnartomoro</v>
      </c>
      <c r="AD227" s="20">
        <f>_xlfn.IFNA(MATCH(Table2[[#This Row],[Column2]],[1]!db[NB BM_C_QTY+F],0),"")</f>
        <v>2056</v>
      </c>
      <c r="AE227" s="20" t="s">
        <v>6077</v>
      </c>
      <c r="AF227" s="20">
        <v>24</v>
      </c>
      <c r="AG227" s="20" t="s">
        <v>5116</v>
      </c>
    </row>
    <row r="228" spans="1:33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5106</v>
      </c>
      <c r="D228" s="16">
        <v>0</v>
      </c>
      <c r="E228" s="16" t="s">
        <v>2023</v>
      </c>
      <c r="F228" s="16">
        <f>_xlfn.IFNA(Table2[[#This Row],[NB BM_C_QTY+F]],"")</f>
        <v>1551</v>
      </c>
      <c r="G228" s="24">
        <f>IF(Table2[[#This Row],[M5B]]="",Table2[[#This Row],[M5B_h]],SUM(Table2[[#This Row],[M5B_h]],Table2[[#This Row],[M5B]]))</f>
        <v>0</v>
      </c>
      <c r="H228" s="19"/>
      <c r="I228" s="83">
        <f>IF(Table2[[#This Row],[M1A]]="",0,Table2[[#This Row],[M1A]]-Table2[[#This Row],[AWAL]]-Table2[[#This Row],[M1MA]]-Table2[[#This Row],[M1KE]])</f>
        <v>0</v>
      </c>
      <c r="J228" s="83">
        <f>SUMIF(Table6[NB BM_C_QTY+F],Table2[[#This Row],[Column2]],Table6[C])</f>
        <v>0</v>
      </c>
      <c r="K228" s="83">
        <f>-1*SUMIF(Table5[CONCAT],Table2[[#This Row],[Column2]],Table5[3])</f>
        <v>0</v>
      </c>
      <c r="L228" s="19"/>
      <c r="M228" s="16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>
        <f>IF(Table2[[#This Row],[NB BM_C_QTY+F]]="",#REF!,INDEX([1]!db[QTY X],Table2[[#This Row],[NB BM_C_QTY+F]]))</f>
        <v>144</v>
      </c>
      <c r="Z228" s="20" t="str">
        <f>IF(Table2[[#This Row],[NB BM_C_QTY+F]]="",#REF!,INDEX([1]!db[STN X],Table2[[#This Row],[NB BM_C_QTY+F]]))</f>
        <v>PCS</v>
      </c>
      <c r="AA228" s="20" t="str">
        <f>INDEX([1]!db[SUPPLIER],Table2[[#This Row],[NB BM_C_QTY+F]],0)</f>
        <v>KENKO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228" s="20" t="str">
        <f>Table2[[#This Row],[CONCAT]]&amp;LOWER(SUBSTITUTE(SUBSTITUTE(SUBSTITUTE(Table2[[#This Row],[KET]]&amp;"ARTO MORO"," ",""),")",""),"(",""))</f>
        <v>jangkasetkenkoc201112lsnartomoro</v>
      </c>
      <c r="AD228" s="20">
        <f>_xlfn.IFNA(MATCH(Table2[[#This Row],[Column2]],[1]!db[NB BM_C_QTY+F],0),"")</f>
        <v>1551</v>
      </c>
      <c r="AE228" s="20" t="s">
        <v>6076</v>
      </c>
      <c r="AF228" s="20">
        <v>12</v>
      </c>
      <c r="AG228" s="20" t="s">
        <v>5116</v>
      </c>
    </row>
    <row r="229" spans="1:33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2050</v>
      </c>
      <c r="D229" s="16">
        <v>0</v>
      </c>
      <c r="E229" s="16" t="s">
        <v>2009</v>
      </c>
      <c r="F229" s="16">
        <f>_xlfn.IFNA(Table2[[#This Row],[NB BM_C_QTY+F]],"")</f>
        <v>1552</v>
      </c>
      <c r="G229" s="24">
        <f>IF(Table2[[#This Row],[M5B]]="",Table2[[#This Row],[M5B_h]],SUM(Table2[[#This Row],[M5B_h]],Table2[[#This Row],[M5B]]))</f>
        <v>0</v>
      </c>
      <c r="H229" s="18"/>
      <c r="I229" s="83">
        <f>IF(Table2[[#This Row],[M1A]]="",0,Table2[[#This Row],[M1A]]-Table2[[#This Row],[AWAL]]-Table2[[#This Row],[M1MA]]-Table2[[#This Row],[M1KE]])</f>
        <v>0</v>
      </c>
      <c r="J229" s="83">
        <f>SUMIF(Table6[NB BM_C_QTY+F],Table2[[#This Row],[Column2]],Table6[C])</f>
        <v>0</v>
      </c>
      <c r="K229" s="83">
        <f>-1*SUMIF(Table5[CONCAT],Table2[[#This Row],[Column2]],Table5[3])</f>
        <v>0</v>
      </c>
      <c r="L229" s="18"/>
      <c r="M229" s="16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P229" s="9"/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>
        <f>IF(Table2[[#This Row],[NB BM_C_QTY+F]]="",#REF!,INDEX([1]!db[QTY X],Table2[[#This Row],[NB BM_C_QTY+F]]))</f>
        <v>288</v>
      </c>
      <c r="Z229" s="20" t="str">
        <f>IF(Table2[[#This Row],[NB BM_C_QTY+F]]="",#REF!,INDEX([1]!db[STN X],Table2[[#This Row],[NB BM_C_QTY+F]]))</f>
        <v>PCS</v>
      </c>
      <c r="AA229" s="20" t="str">
        <f>INDEX([1]!db[SUPPLIER],Table2[[#This Row],[NB BM_C_QTY+F]],0)</f>
        <v>KENKO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229" s="20" t="str">
        <f>Table2[[#This Row],[CONCAT]]&amp;LOWER(SUBSTITUTE(SUBSTITUTE(SUBSTITUTE(Table2[[#This Row],[KET]]&amp;"ARTO MORO"," ",""),")",""),"(",""))</f>
        <v>jangkasetkenkoc28824lsnartomoro</v>
      </c>
      <c r="AD229" s="20">
        <f>_xlfn.IFNA(MATCH(Table2[[#This Row],[Column2]],[1]!db[NB BM_C_QTY+F],0),"")</f>
        <v>1552</v>
      </c>
      <c r="AE229" s="20" t="s">
        <v>6076</v>
      </c>
      <c r="AF229" s="20">
        <v>24</v>
      </c>
      <c r="AG229" s="20" t="s">
        <v>5116</v>
      </c>
    </row>
    <row r="230" spans="1:33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4123</v>
      </c>
      <c r="D230" s="16">
        <v>0</v>
      </c>
      <c r="E230" s="16" t="s">
        <v>2415</v>
      </c>
      <c r="F230" s="16">
        <f>_xlfn.IFNA(Table2[[#This Row],[NB BM_C_QTY+F]],"")</f>
        <v>1816</v>
      </c>
      <c r="G230" s="24">
        <f>IF(Table2[[#This Row],[M5B]]="",Table2[[#This Row],[M5B_h]],SUM(Table2[[#This Row],[M5B_h]],Table2[[#This Row],[M5B]]))</f>
        <v>0</v>
      </c>
      <c r="H230" s="18"/>
      <c r="I230" s="83">
        <f>IF(Table2[[#This Row],[M1A]]="",0,Table2[[#This Row],[M1A]]-Table2[[#This Row],[AWAL]]-Table2[[#This Row],[M1MA]]-Table2[[#This Row],[M1KE]])</f>
        <v>0</v>
      </c>
      <c r="J230" s="83">
        <f>SUMIF(Table6[NB BM_C_QTY+F],Table2[[#This Row],[Column2]],Table6[C])</f>
        <v>0</v>
      </c>
      <c r="K230" s="83">
        <f>-1*SUMIF(Table5[CONCAT],Table2[[#This Row],[Column2]],Table5[3])</f>
        <v>0</v>
      </c>
      <c r="L230" s="18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P230" s="9"/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>
        <f>IF(Table2[[#This Row],[NB BM_C_QTY+F]]="",#REF!,INDEX([1]!db[QTY X],Table2[[#This Row],[NB BM_C_QTY+F]]))</f>
        <v>200</v>
      </c>
      <c r="Z230" s="20" t="str">
        <f>IF(Table2[[#This Row],[NB BM_C_QTY+F]]="",#REF!,INDEX([1]!db[STN X],Table2[[#This Row],[NB BM_C_QTY+F]]))</f>
        <v>PCS</v>
      </c>
      <c r="AA230" s="20" t="str">
        <f>INDEX([1]!db[SUPPLIER],Table2[[#This Row],[NB BM_C_QTY+F]],0)</f>
        <v>ATALI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230" s="20" t="str">
        <f>Table2[[#This Row],[CONCAT]]&amp;LOWER(SUBSTITUTE(SUBSTITUTE(SUBSTITUTE(Table2[[#This Row],[KET]]&amp;"ARTO MORO"," ",""),")",""),"(",""))</f>
        <v>keyringjkkr6200pcsartomoro</v>
      </c>
      <c r="AD230" s="20">
        <f>_xlfn.IFNA(MATCH(Table2[[#This Row],[Column2]],[1]!db[NB BM_C_QTY+F],0),"")</f>
        <v>1816</v>
      </c>
      <c r="AE230" s="20" t="s">
        <v>6077</v>
      </c>
      <c r="AF230" s="20">
        <v>200</v>
      </c>
      <c r="AG230" s="20" t="s">
        <v>5118</v>
      </c>
    </row>
    <row r="231" spans="1:33">
      <c r="A231" s="9" t="str">
        <f ca="1">IF(Table2[[#This Row],[TT]]&lt;1,"",(COUNT(INDIRECT("a"&amp;ROW(Table2[[#Headers],[//]])&amp;":a"&amp;ROW()-1))+1))</f>
        <v/>
      </c>
      <c r="B231" s="9">
        <v>1</v>
      </c>
      <c r="C231" s="9" t="s">
        <v>4251</v>
      </c>
      <c r="D231" s="16">
        <v>0</v>
      </c>
      <c r="E231" s="16" t="s">
        <v>4889</v>
      </c>
      <c r="F231" s="16">
        <f>_xlfn.IFNA(Table2[[#This Row],[NB BM_C_QTY+F]],"")</f>
        <v>1817</v>
      </c>
      <c r="G231" s="24">
        <f>IF(Table2[[#This Row],[M5B]]="",Table2[[#This Row],[M5B_h]],SUM(Table2[[#This Row],[M5B_h]],Table2[[#This Row],[M5B]]))</f>
        <v>0</v>
      </c>
      <c r="H231" s="18"/>
      <c r="I231" s="83">
        <f>IF(Table2[[#This Row],[M1A]]="",0,Table2[[#This Row],[M1A]]-Table2[[#This Row],[AWAL]]-Table2[[#This Row],[M1MA]]-Table2[[#This Row],[M1KE]])</f>
        <v>0</v>
      </c>
      <c r="J231" s="83">
        <f>SUMIF(Table6[NB BM_C_QTY+F],Table2[[#This Row],[Column2]],Table6[C])</f>
        <v>0</v>
      </c>
      <c r="K231" s="83">
        <f>-1*SUMIF(Table5[CONCAT],Table2[[#This Row],[Column2]],Table5[3])</f>
        <v>0</v>
      </c>
      <c r="L231" s="18"/>
      <c r="M231" s="16" t="str">
        <f>IF(Table2[[#This Row],[M2A]]="","",SUM(Table2[[#This Row],[M2A]]-Table2[[#This Row],[M2B_h]]))</f>
        <v/>
      </c>
      <c r="O231" s="16" t="str">
        <f>IF(Table2[[#This Row],[M3A]]="","",SUM(Table2[[#This Row],[M3A]]-Table2[[#This Row],[M3B_h]]))</f>
        <v/>
      </c>
      <c r="P231" s="9"/>
      <c r="Q231" s="16" t="str">
        <f>IF(Table2[[#This Row],[M4A]]="","",SUM(Table2[[#This Row],[M4A]]-Table2[[#This Row],[M4B_h]]))</f>
        <v/>
      </c>
      <c r="S231" s="16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>
        <f>IF(Table2[[#This Row],[NB BM_C_QTY+F]]="",#REF!,INDEX([1]!db[QTY X],Table2[[#This Row],[NB BM_C_QTY+F]]))</f>
        <v>2000</v>
      </c>
      <c r="Z231" s="20" t="str">
        <f>IF(Table2[[#This Row],[NB BM_C_QTY+F]]="",#REF!,INDEX([1]!db[STN X],Table2[[#This Row],[NB BM_C_QTY+F]]))</f>
        <v>PCS</v>
      </c>
      <c r="AA231" s="20" t="str">
        <f>INDEX([1]!db[SUPPLIER],Table2[[#This Row],[NB BM_C_QTY+F]],0)</f>
        <v>ATALI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231" s="20" t="str">
        <f>Table2[[#This Row],[CONCAT]]&amp;LOWER(SUBSTITUTE(SUBSTITUTE(SUBSTITUTE(Table2[[#This Row],[KET]]&amp;"ARTO MORO"," ",""),")",""),"(",""))</f>
        <v>keyringjkkr840drm50pcsartomoro</v>
      </c>
      <c r="AD231" s="20">
        <f>_xlfn.IFNA(MATCH(Table2[[#This Row],[Column2]],[1]!db[NB BM_C_QTY+F],0),"")</f>
        <v>1817</v>
      </c>
      <c r="AE231" s="20" t="s">
        <v>6077</v>
      </c>
      <c r="AF231" s="20">
        <v>40</v>
      </c>
      <c r="AG231" s="20" t="s">
        <v>6088</v>
      </c>
    </row>
    <row r="232" spans="1:33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5447</v>
      </c>
      <c r="D232" s="16">
        <v>0</v>
      </c>
      <c r="E232" s="16">
        <v>240</v>
      </c>
      <c r="F232" s="16" t="str">
        <f>_xlfn.IFNA(Table2[[#This Row],[NB BM_C_QTY+F]],"")</f>
        <v/>
      </c>
      <c r="G232" s="24">
        <f>IF(Table2[[#This Row],[M5B]]="",Table2[[#This Row],[M5B_h]],SUM(Table2[[#This Row],[M5B_h]],Table2[[#This Row],[M5B]]))</f>
        <v>0</v>
      </c>
      <c r="H232" s="19"/>
      <c r="I232" s="83">
        <f>IF(Table2[[#This Row],[M1A]]="",0,Table2[[#This Row],[M1A]]-Table2[[#This Row],[AWAL]]-Table2[[#This Row],[M1MA]]-Table2[[#This Row],[M1KE]])</f>
        <v>0</v>
      </c>
      <c r="J232" s="83">
        <f>SUMIF(Table6[NB BM_C_QTY+F],Table2[[#This Row],[Column2]],Table6[C])</f>
        <v>0</v>
      </c>
      <c r="K232" s="83">
        <f>-1*SUMIF(Table5[CONCAT],Table2[[#This Row],[Column2]],Table5[3])</f>
        <v>0</v>
      </c>
      <c r="L232" s="19"/>
      <c r="M232" s="17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 t="shared" si="3"/>
        <v>ARTO MORO</v>
      </c>
      <c r="Y232" s="20" t="e">
        <f>IF(Table2[[#This Row],[NB BM_C_QTY+F]]="",#REF!,INDEX([1]!db[QTY X],Table2[[#This Row],[NB BM_C_QTY+F]]))</f>
        <v>#REF!</v>
      </c>
      <c r="Z232" s="20" t="e">
        <f>IF(Table2[[#This Row],[NB BM_C_QTY+F]]="",#REF!,INDEX([1]!db[STN X],Table2[[#This Row],[NB BM_C_QTY+F]]))</f>
        <v>#REF!</v>
      </c>
      <c r="AA232" s="20" t="e">
        <f>INDEX([1]!db[SUPPLIER],Table2[[#This Row],[NB BM_C_QTY+F]],0)</f>
        <v>#VALUE!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232" s="20" t="str">
        <f>Table2[[#This Row],[CONCAT]]&amp;LOWER(SUBSTITUTE(SUBSTITUTE(SUBSTITUTE(Table2[[#This Row],[KET]]&amp;"ARTO MORO"," ",""),")",""),"(",""))</f>
        <v>kuasjkbr1240artomoro</v>
      </c>
      <c r="AD232" s="20" t="str">
        <f>_xlfn.IFNA(MATCH(Table2[[#This Row],[Column2]],[1]!db[NB BM_C_QTY+F],0),"")</f>
        <v/>
      </c>
      <c r="AE232" s="20" t="s">
        <v>6077</v>
      </c>
      <c r="AF232" s="20">
        <v>240</v>
      </c>
      <c r="AG232" s="20" t="s">
        <v>5118</v>
      </c>
    </row>
    <row r="233" spans="1:33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2599</v>
      </c>
      <c r="D233" s="16">
        <v>0</v>
      </c>
      <c r="E233" s="16" t="s">
        <v>2023</v>
      </c>
      <c r="F233" s="16">
        <f>_xlfn.IFNA(Table2[[#This Row],[NB BM_C_QTY+F]],"")</f>
        <v>474</v>
      </c>
      <c r="G233" s="24">
        <f>IF(Table2[[#This Row],[M5B]]="",Table2[[#This Row],[M5B_h]],SUM(Table2[[#This Row],[M5B_h]],Table2[[#This Row],[M5B]]))</f>
        <v>0</v>
      </c>
      <c r="H233" s="19"/>
      <c r="I233" s="83">
        <f>IF(Table2[[#This Row],[M1A]]="",0,Table2[[#This Row],[M1A]]-Table2[[#This Row],[AWAL]]-Table2[[#This Row],[M1MA]]-Table2[[#This Row],[M1KE]])</f>
        <v>0</v>
      </c>
      <c r="J233" s="83">
        <f>SUMIF(Table6[NB BM_C_QTY+F],Table2[[#This Row],[Column2]],Table6[C])</f>
        <v>0</v>
      </c>
      <c r="K233" s="83">
        <f>-1*SUMIF(Table5[CONCAT],Table2[[#This Row],[Column2]],Table5[3])</f>
        <v>0</v>
      </c>
      <c r="L233" s="19"/>
      <c r="M233" s="17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>
        <f>IF(Table2[[#This Row],[NB BM_C_QTY+F]]="",#REF!,INDEX([1]!db[QTY X],Table2[[#This Row],[NB BM_C_QTY+F]]))</f>
        <v>144</v>
      </c>
      <c r="Z233" s="20" t="str">
        <f>IF(Table2[[#This Row],[NB BM_C_QTY+F]]="",#REF!,INDEX([1]!db[STN X],Table2[[#This Row],[NB BM_C_QTY+F]]))</f>
        <v>PCS</v>
      </c>
      <c r="AA233" s="20" t="str">
        <f>INDEX([1]!db[SUPPLIER],Table2[[#This Row],[NB BM_C_QTY+F]],0)</f>
        <v>ATALI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233" s="20" t="str">
        <f>Table2[[#This Row],[CONCAT]]&amp;LOWER(SUBSTITUTE(SUBSTITUTE(SUBSTITUTE(Table2[[#This Row],[KET]]&amp;"ARTO MORO"," ",""),")",""),"(",""))</f>
        <v>kuasjkbr412lsnartomoro</v>
      </c>
      <c r="AD233" s="20">
        <f>_xlfn.IFNA(MATCH(Table2[[#This Row],[Column2]],[1]!db[NB BM_C_QTY+F],0),"")</f>
        <v>474</v>
      </c>
      <c r="AE233" s="20" t="s">
        <v>6077</v>
      </c>
      <c r="AF233" s="20">
        <v>12</v>
      </c>
      <c r="AG233" s="20" t="s">
        <v>5116</v>
      </c>
    </row>
    <row r="234" spans="1:33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4124</v>
      </c>
      <c r="D234" s="16">
        <v>0</v>
      </c>
      <c r="E234" s="16" t="s">
        <v>4890</v>
      </c>
      <c r="F234" s="16">
        <f>_xlfn.IFNA(Table2[[#This Row],[NB BM_C_QTY+F]],"")</f>
        <v>475</v>
      </c>
      <c r="G234" s="24">
        <f>IF(Table2[[#This Row],[M5B]]="",Table2[[#This Row],[M5B_h]],SUM(Table2[[#This Row],[M5B_h]],Table2[[#This Row],[M5B]]))</f>
        <v>0</v>
      </c>
      <c r="H234" s="19"/>
      <c r="I234" s="83">
        <f>IF(Table2[[#This Row],[M1A]]="",0,Table2[[#This Row],[M1A]]-Table2[[#This Row],[AWAL]]-Table2[[#This Row],[M1MA]]-Table2[[#This Row],[M1KE]])</f>
        <v>0</v>
      </c>
      <c r="J234" s="83">
        <f>SUMIF(Table6[NB BM_C_QTY+F],Table2[[#This Row],[Column2]],Table6[C])</f>
        <v>0</v>
      </c>
      <c r="K234" s="83">
        <f>-1*SUMIF(Table5[CONCAT],Table2[[#This Row],[Column2]],Table5[3])</f>
        <v>0</v>
      </c>
      <c r="L234" s="19"/>
      <c r="M234" s="17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>
        <f>IF(Table2[[#This Row],[NB BM_C_QTY+F]]="",#REF!,INDEX([1]!db[QTY X],Table2[[#This Row],[NB BM_C_QTY+F]]))</f>
        <v>240</v>
      </c>
      <c r="Z234" s="20" t="str">
        <f>IF(Table2[[#This Row],[NB BM_C_QTY+F]]="",#REF!,INDEX([1]!db[STN X],Table2[[#This Row],[NB BM_C_QTY+F]]))</f>
        <v>SET</v>
      </c>
      <c r="AA234" s="20" t="str">
        <f>INDEX([1]!db[SUPPLIER],Table2[[#This Row],[NB BM_C_QTY+F]],0)</f>
        <v>ATALI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234" s="20" t="str">
        <f>Table2[[#This Row],[CONCAT]]&amp;LOWER(SUBSTITUTE(SUBSTITUTE(SUBSTITUTE(Table2[[#This Row],[KET]]&amp;"ARTO MORO"," ",""),")",""),"(",""))</f>
        <v>kuasjkbr510box24setartomoro</v>
      </c>
      <c r="AD234" s="20">
        <f>_xlfn.IFNA(MATCH(Table2[[#This Row],[Column2]],[1]!db[NB BM_C_QTY+F],0),"")</f>
        <v>475</v>
      </c>
      <c r="AE234" s="20" t="s">
        <v>6077</v>
      </c>
      <c r="AF234" s="20">
        <v>10</v>
      </c>
      <c r="AG234" s="20" t="s">
        <v>5149</v>
      </c>
    </row>
    <row r="235" spans="1:33">
      <c r="A235" s="9" t="str">
        <f ca="1">IF(Table2[[#This Row],[TT]]&lt;1,"",(COUNT(INDIRECT("a"&amp;ROW(Table2[[#Headers],[//]])&amp;":a"&amp;ROW()-1))+1))</f>
        <v/>
      </c>
      <c r="B235" s="9">
        <v>1</v>
      </c>
      <c r="C235" s="9" t="s">
        <v>2635</v>
      </c>
      <c r="D235" s="16">
        <v>0</v>
      </c>
      <c r="E235" s="16" t="s">
        <v>4891</v>
      </c>
      <c r="F235" s="16">
        <f>_xlfn.IFNA(Table2[[#This Row],[NB BM_C_QTY+F]],"")</f>
        <v>490</v>
      </c>
      <c r="G235" s="24">
        <f>IF(Table2[[#This Row],[M5B]]="",Table2[[#This Row],[M5B_h]],SUM(Table2[[#This Row],[M5B_h]],Table2[[#This Row],[M5B]]))</f>
        <v>0</v>
      </c>
      <c r="H235" s="18"/>
      <c r="I235" s="83">
        <f>IF(Table2[[#This Row],[M1A]]="",0,Table2[[#This Row],[M1A]]-Table2[[#This Row],[AWAL]]-Table2[[#This Row],[M1MA]]-Table2[[#This Row],[M1KE]])</f>
        <v>0</v>
      </c>
      <c r="J235" s="83">
        <f>SUMIF(Table6[NB BM_C_QTY+F],Table2[[#This Row],[Column2]],Table6[C])</f>
        <v>0</v>
      </c>
      <c r="K235" s="83">
        <f>-1*SUMIF(Table5[CONCAT],Table2[[#This Row],[Column2]],Table5[3])</f>
        <v>0</v>
      </c>
      <c r="L235" s="18"/>
      <c r="M235" s="16" t="str">
        <f>IF(Table2[[#This Row],[M2A]]="","",SUM(Table2[[#This Row],[M2A]]-Table2[[#This Row],[M2B_h]]))</f>
        <v/>
      </c>
      <c r="O235" s="16" t="str">
        <f>IF(Table2[[#This Row],[M3A]]="","",SUM(Table2[[#This Row],[M3A]]-Table2[[#This Row],[M3B_h]]))</f>
        <v/>
      </c>
      <c r="P235" s="9"/>
      <c r="Q235" s="16" t="str">
        <f>IF(Table2[[#This Row],[M4A]]="","",SUM(Table2[[#This Row],[M4A]]-Table2[[#This Row],[M4B_h]]))</f>
        <v/>
      </c>
      <c r="S235" s="16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>
        <f>IF(Table2[[#This Row],[NB BM_C_QTY+F]]="",#REF!,INDEX([1]!db[QTY X],Table2[[#This Row],[NB BM_C_QTY+F]]))</f>
        <v>144</v>
      </c>
      <c r="Z235" s="20" t="str">
        <f>IF(Table2[[#This Row],[NB BM_C_QTY+F]]="",#REF!,INDEX([1]!db[STN X],Table2[[#This Row],[NB BM_C_QTY+F]]))</f>
        <v>SET</v>
      </c>
      <c r="AA235" s="20" t="str">
        <f>INDEX([1]!db[SUPPLIER],Table2[[#This Row],[NB BM_C_QTY+F]],0)</f>
        <v>ATALI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235" s="20" t="str">
        <f>Table2[[#This Row],[CONCAT]]&amp;LOWER(SUBSTITUTE(SUBSTITUTE(SUBSTITUTE(Table2[[#This Row],[KET]]&amp;"ARTO MORO"," ",""),")",""),"(",""))</f>
        <v>kuasjkbr912box12setartomoro</v>
      </c>
      <c r="AD235" s="20">
        <f>_xlfn.IFNA(MATCH(Table2[[#This Row],[Column2]],[1]!db[NB BM_C_QTY+F],0),"")</f>
        <v>490</v>
      </c>
      <c r="AE235" s="20" t="s">
        <v>6077</v>
      </c>
      <c r="AF235" s="20">
        <v>12</v>
      </c>
      <c r="AG235" s="20" t="s">
        <v>5149</v>
      </c>
    </row>
    <row r="236" spans="1:33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36</v>
      </c>
      <c r="D236" s="16">
        <v>0</v>
      </c>
      <c r="E236" s="16">
        <v>192</v>
      </c>
      <c r="F236" s="16" t="str">
        <f>_xlfn.IFNA(Table2[[#This Row],[NB BM_C_QTY+F]],"")</f>
        <v/>
      </c>
      <c r="G236" s="24">
        <f>IF(Table2[[#This Row],[M5B]]="",Table2[[#This Row],[M5B_h]],SUM(Table2[[#This Row],[M5B_h]],Table2[[#This Row],[M5B]]))</f>
        <v>0</v>
      </c>
      <c r="H236" s="19"/>
      <c r="I236" s="83">
        <f>IF(Table2[[#This Row],[M1A]]="",0,Table2[[#This Row],[M1A]]-Table2[[#This Row],[AWAL]]-Table2[[#This Row],[M1MA]]-Table2[[#This Row],[M1KE]])</f>
        <v>0</v>
      </c>
      <c r="J236" s="83">
        <f>SUMIF(Table6[NB BM_C_QTY+F],Table2[[#This Row],[Column2]],Table6[C])</f>
        <v>0</v>
      </c>
      <c r="K236" s="83">
        <f>-1*SUMIF(Table5[CONCAT],Table2[[#This Row],[Column2]],Table5[3])</f>
        <v>0</v>
      </c>
      <c r="L236" s="19"/>
      <c r="M236" s="17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 t="e">
        <f>IF(Table2[[#This Row],[NB BM_C_QTY+F]]="",#REF!,INDEX([1]!db[QTY X],Table2[[#This Row],[NB BM_C_QTY+F]]))</f>
        <v>#REF!</v>
      </c>
      <c r="Z236" s="20" t="e">
        <f>IF(Table2[[#This Row],[NB BM_C_QTY+F]]="",#REF!,INDEX([1]!db[STN X],Table2[[#This Row],[NB BM_C_QTY+F]]))</f>
        <v>#REF!</v>
      </c>
      <c r="AA236" s="20" t="e">
        <f>INDEX([1]!db[SUPPLIER],Table2[[#This Row],[NB BM_C_QTY+F]],0)</f>
        <v>#VALUE!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236" s="20" t="str">
        <f>Table2[[#This Row],[CONCAT]]&amp;LOWER(SUBSTITUTE(SUBSTITUTE(SUBSTITUTE(Table2[[#This Row],[KET]]&amp;"ARTO MORO"," ",""),")",""),"(",""))</f>
        <v>lleafjaa550192artomoro</v>
      </c>
      <c r="AD236" s="20" t="str">
        <f>_xlfn.IFNA(MATCH(Table2[[#This Row],[Column2]],[1]!db[NB BM_C_QTY+F],0),"")</f>
        <v/>
      </c>
      <c r="AE236" s="20" t="s">
        <v>6077</v>
      </c>
      <c r="AF236" s="20">
        <v>192</v>
      </c>
      <c r="AG236" s="20" t="s">
        <v>5118</v>
      </c>
    </row>
    <row r="237" spans="1:33">
      <c r="A237" s="14" t="str">
        <f ca="1">IF(Table2[[#This Row],[TT]]&lt;1,"",(COUNT(INDIRECT("a"&amp;ROW(Table2[[#Headers],[//]])&amp;":a"&amp;ROW()-1))+1))</f>
        <v/>
      </c>
      <c r="B237" s="14">
        <v>1</v>
      </c>
      <c r="C237" s="9" t="s">
        <v>4893</v>
      </c>
      <c r="D237" s="16">
        <v>0</v>
      </c>
      <c r="E237" s="16" t="s">
        <v>4894</v>
      </c>
      <c r="F237" s="16">
        <f>_xlfn.IFNA(Table2[[#This Row],[NB BM_C_QTY+F]],"")</f>
        <v>1849</v>
      </c>
      <c r="G237" s="24">
        <f>IF(Table2[[#This Row],[M5B]]="",Table2[[#This Row],[M5B_h]],SUM(Table2[[#This Row],[M5B_h]],Table2[[#This Row],[M5B]]))</f>
        <v>0</v>
      </c>
      <c r="H237" s="19"/>
      <c r="I237" s="83">
        <f>IF(Table2[[#This Row],[M1A]]="",0,Table2[[#This Row],[M1A]]-Table2[[#This Row],[AWAL]]-Table2[[#This Row],[M1MA]]-Table2[[#This Row],[M1KE]])</f>
        <v>0</v>
      </c>
      <c r="J237" s="83">
        <f>SUMIF(Table6[NB BM_C_QTY+F],Table2[[#This Row],[Column2]],Table6[C])</f>
        <v>0</v>
      </c>
      <c r="K237" s="83">
        <f>-1*SUMIF(Table5[CONCAT],Table2[[#This Row],[Column2]],Table5[3])</f>
        <v>0</v>
      </c>
      <c r="L237" s="19"/>
      <c r="M237" s="17" t="str">
        <f>IF(Table2[[#This Row],[M2A]]="","",SUM(Table2[[#This Row],[M2A]]-Table2[[#This Row],[M2B_h]]))</f>
        <v/>
      </c>
      <c r="O237" s="17" t="str">
        <f>IF(Table2[[#This Row],[M3A]]="","",SUM(Table2[[#This Row],[M3A]]-Table2[[#This Row],[M3B_h]]))</f>
        <v/>
      </c>
      <c r="Q237" s="17" t="str">
        <f>IF(Table2[[#This Row],[M4A]]="","",SUM(Table2[[#This Row],[M4A]]-Table2[[#This Row],[M4B_h]]))</f>
        <v/>
      </c>
      <c r="R237" s="17"/>
      <c r="S237" s="17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>
        <f>IF(Table2[[#This Row],[NB BM_C_QTY+F]]="",#REF!,INDEX([1]!db[QTY X],Table2[[#This Row],[NB BM_C_QTY+F]]))</f>
        <v>96</v>
      </c>
      <c r="Z237" s="20" t="str">
        <f>IF(Table2[[#This Row],[NB BM_C_QTY+F]]="",#REF!,INDEX([1]!db[STN X],Table2[[#This Row],[NB BM_C_QTY+F]]))</f>
        <v>PAK</v>
      </c>
      <c r="AA237" s="20" t="str">
        <f>INDEX([1]!db[SUPPLIER],Table2[[#This Row],[NB BM_C_QTY+F]],0)</f>
        <v>ATALI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237" s="20" t="str">
        <f>Table2[[#This Row],[CONCAT]]&amp;LOWER(SUBSTITUTE(SUBSTITUTE(SUBSTITUTE(Table2[[#This Row],[KET]]&amp;"ARTO MORO"," ",""),")",""),"(",""))</f>
        <v>lleafjka57020100lbr96pakartomoro</v>
      </c>
      <c r="AD237" s="20">
        <f>_xlfn.IFNA(MATCH(Table2[[#This Row],[Column2]],[1]!db[NB BM_C_QTY+F],0),"")</f>
        <v>1849</v>
      </c>
      <c r="AE237" s="20" t="s">
        <v>6077</v>
      </c>
      <c r="AF237" s="20">
        <v>96</v>
      </c>
      <c r="AG237" s="20" t="s">
        <v>5117</v>
      </c>
    </row>
    <row r="238" spans="1:33">
      <c r="A238" s="9" t="str">
        <f ca="1">IF(Table2[[#This Row],[TT]]&lt;1,"",(COUNT(INDIRECT("a"&amp;ROW(Table2[[#Headers],[//]])&amp;":a"&amp;ROW()-1))+1))</f>
        <v/>
      </c>
      <c r="B238" s="9">
        <v>1</v>
      </c>
      <c r="C238" s="9" t="s">
        <v>4892</v>
      </c>
      <c r="D238" s="16">
        <v>0</v>
      </c>
      <c r="E238" s="16" t="s">
        <v>2137</v>
      </c>
      <c r="F238" s="16">
        <f>_xlfn.IFNA(Table2[[#This Row],[NB BM_C_QTY+F]],"")</f>
        <v>1851</v>
      </c>
      <c r="G238" s="24">
        <f>IF(Table2[[#This Row],[M5B]]="",Table2[[#This Row],[M5B_h]],SUM(Table2[[#This Row],[M5B_h]],Table2[[#This Row],[M5B]]))</f>
        <v>0</v>
      </c>
      <c r="H238" s="18"/>
      <c r="I238" s="83">
        <f>IF(Table2[[#This Row],[M1A]]="",0,Table2[[#This Row],[M1A]]-Table2[[#This Row],[AWAL]]-Table2[[#This Row],[M1MA]]-Table2[[#This Row],[M1KE]])</f>
        <v>0</v>
      </c>
      <c r="J238" s="83">
        <f>SUMIF(Table6[NB BM_C_QTY+F],Table2[[#This Row],[Column2]],Table6[C])</f>
        <v>0</v>
      </c>
      <c r="K238" s="83">
        <f>-1*SUMIF(Table5[CONCAT],Table2[[#This Row],[Column2]],Table5[3])</f>
        <v>0</v>
      </c>
      <c r="L238" s="18"/>
      <c r="M238" s="16" t="str">
        <f>IF(Table2[[#This Row],[M2A]]="","",SUM(Table2[[#This Row],[M2A]]-Table2[[#This Row],[M2B_h]]))</f>
        <v/>
      </c>
      <c r="O238" s="16" t="str">
        <f>IF(Table2[[#This Row],[M3A]]="","",SUM(Table2[[#This Row],[M3A]]-Table2[[#This Row],[M3B_h]]))</f>
        <v/>
      </c>
      <c r="P238" s="9"/>
      <c r="Q238" s="16" t="str">
        <f>IF(Table2[[#This Row],[M4A]]="","",SUM(Table2[[#This Row],[M4A]]-Table2[[#This Row],[M4B_h]]))</f>
        <v/>
      </c>
      <c r="S238" s="16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>
        <f>IF(Table2[[#This Row],[NB BM_C_QTY+F]]="",#REF!,INDEX([1]!db[QTY X],Table2[[#This Row],[NB BM_C_QTY+F]]))</f>
        <v>80</v>
      </c>
      <c r="Z238" s="20" t="str">
        <f>IF(Table2[[#This Row],[NB BM_C_QTY+F]]="",#REF!,INDEX([1]!db[STN X],Table2[[#This Row],[NB BM_C_QTY+F]]))</f>
        <v>PAK</v>
      </c>
      <c r="AA238" s="20" t="str">
        <f>INDEX([1]!db[SUPPLIER],Table2[[#This Row],[NB BM_C_QTY+F]],0)</f>
        <v>ATALI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238" s="20" t="str">
        <f>Table2[[#This Row],[CONCAT]]&amp;LOWER(SUBSTITUTE(SUBSTITUTE(SUBSTITUTE(Table2[[#This Row],[KET]]&amp;"ARTO MORO"," ",""),")",""),"(",""))</f>
        <v>lleafjkb57026100lbr80pakartomoro</v>
      </c>
      <c r="AD238" s="20">
        <f>_xlfn.IFNA(MATCH(Table2[[#This Row],[Column2]],[1]!db[NB BM_C_QTY+F],0),"")</f>
        <v>1851</v>
      </c>
      <c r="AE238" s="20" t="s">
        <v>6077</v>
      </c>
      <c r="AF238" s="20">
        <v>80</v>
      </c>
      <c r="AG238" s="20" t="s">
        <v>5117</v>
      </c>
    </row>
    <row r="239" spans="1:33">
      <c r="A239" s="14" t="str">
        <f ca="1">IF(Table2[[#This Row],[TT]]&lt;1,"",(COUNT(INDIRECT("a"&amp;ROW(Table2[[#Headers],[//]])&amp;":a"&amp;ROW()-1))+1))</f>
        <v/>
      </c>
      <c r="B239" s="9">
        <v>1</v>
      </c>
      <c r="C239" s="9" t="s">
        <v>5107</v>
      </c>
      <c r="D239" s="16">
        <v>0</v>
      </c>
      <c r="E239" s="16" t="s">
        <v>2016</v>
      </c>
      <c r="F239" s="16">
        <f>_xlfn.IFNA(Table2[[#This Row],[NB BM_C_QTY+F]],"")</f>
        <v>1690</v>
      </c>
      <c r="G239" s="24">
        <f>IF(Table2[[#This Row],[M5B]]="",Table2[[#This Row],[M5B_h]],SUM(Table2[[#This Row],[M5B_h]],Table2[[#This Row],[M5B]]))</f>
        <v>0</v>
      </c>
      <c r="H239" s="19"/>
      <c r="I239" s="83">
        <f>IF(Table2[[#This Row],[M1A]]="",0,Table2[[#This Row],[M1A]]-Table2[[#This Row],[AWAL]]-Table2[[#This Row],[M1MA]]-Table2[[#This Row],[M1KE]])</f>
        <v>0</v>
      </c>
      <c r="J239" s="83">
        <f>SUMIF(Table6[NB BM_C_QTY+F],Table2[[#This Row],[Column2]],Table6[C])</f>
        <v>0</v>
      </c>
      <c r="K239" s="83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>
        <f>IF(Table2[[#This Row],[NB BM_C_QTY+F]]="",#REF!,INDEX([1]!db[QTY X],Table2[[#This Row],[NB BM_C_QTY+F]]))</f>
        <v>96</v>
      </c>
      <c r="Z239" s="20" t="str">
        <f>IF(Table2[[#This Row],[NB BM_C_QTY+F]]="",#REF!,INDEX([1]!db[STN X],Table2[[#This Row],[NB BM_C_QTY+F]]))</f>
        <v>PCS</v>
      </c>
      <c r="AA239" s="20" t="str">
        <f>INDEX([1]!db[SUPPLIER],Table2[[#This Row],[NB BM_C_QTY+F]],0)</f>
        <v>KENKO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239" s="20" t="str">
        <f>Table2[[#This Row],[CONCAT]]&amp;LOWER(SUBSTITUTE(SUBSTITUTE(SUBSTITUTE(Table2[[#This Row],[KET]]&amp;"ARTO MORO"," ",""),")",""),"(",""))</f>
        <v>lleafkenkoa510096pcsartomoro</v>
      </c>
      <c r="AD239" s="20">
        <f>_xlfn.IFNA(MATCH(Table2[[#This Row],[Column2]],[1]!db[NB BM_C_QTY+F],0),"")</f>
        <v>1690</v>
      </c>
      <c r="AE239" s="20" t="s">
        <v>6076</v>
      </c>
      <c r="AF239" s="20">
        <v>96</v>
      </c>
      <c r="AG239" s="20" t="s">
        <v>5118</v>
      </c>
    </row>
    <row r="240" spans="1:33">
      <c r="A240" s="14" t="str">
        <f ca="1">IF(Table2[[#This Row],[TT]]&lt;1,"",(COUNT(INDIRECT("a"&amp;ROW(Table2[[#Headers],[//]])&amp;":a"&amp;ROW()-1))+1))</f>
        <v/>
      </c>
      <c r="B240" s="9">
        <v>1</v>
      </c>
      <c r="C240" s="9" t="s">
        <v>2530</v>
      </c>
      <c r="D240" s="16">
        <v>0</v>
      </c>
      <c r="E240" s="16" t="s">
        <v>2207</v>
      </c>
      <c r="F240" s="16">
        <f>_xlfn.IFNA(Table2[[#This Row],[NB BM_C_QTY+F]],"")</f>
        <v>1691</v>
      </c>
      <c r="G240" s="24">
        <f>IF(Table2[[#This Row],[M5B]]="",Table2[[#This Row],[M5B_h]],SUM(Table2[[#This Row],[M5B_h]],Table2[[#This Row],[M5B]]))</f>
        <v>0</v>
      </c>
      <c r="H240" s="19"/>
      <c r="I240" s="83">
        <f>IF(Table2[[#This Row],[M1A]]="",0,Table2[[#This Row],[M1A]]-Table2[[#This Row],[AWAL]]-Table2[[#This Row],[M1MA]]-Table2[[#This Row],[M1KE]])</f>
        <v>0</v>
      </c>
      <c r="J240" s="83">
        <f>SUMIF(Table6[NB BM_C_QTY+F],Table2[[#This Row],[Column2]],Table6[C])</f>
        <v>0</v>
      </c>
      <c r="K240" s="83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>
        <f>IF(Table2[[#This Row],[NB BM_C_QTY+F]]="",#REF!,INDEX([1]!db[QTY X],Table2[[#This Row],[NB BM_C_QTY+F]]))</f>
        <v>192</v>
      </c>
      <c r="Z240" s="20" t="str">
        <f>IF(Table2[[#This Row],[NB BM_C_QTY+F]]="",#REF!,INDEX([1]!db[STN X],Table2[[#This Row],[NB BM_C_QTY+F]]))</f>
        <v>PCS</v>
      </c>
      <c r="AA240" s="20" t="str">
        <f>INDEX([1]!db[SUPPLIER],Table2[[#This Row],[NB BM_C_QTY+F]],0)</f>
        <v>KENKO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240" s="20" t="str">
        <f>Table2[[#This Row],[CONCAT]]&amp;LOWER(SUBSTITUTE(SUBSTITUTE(SUBSTITUTE(Table2[[#This Row],[KET]]&amp;"ARTO MORO"," ",""),")",""),"(",""))</f>
        <v>lleafkenkoa550192pcsartomoro</v>
      </c>
      <c r="AD240" s="20">
        <f>_xlfn.IFNA(MATCH(Table2[[#This Row],[Column2]],[1]!db[NB BM_C_QTY+F],0),"")</f>
        <v>1691</v>
      </c>
      <c r="AE240" s="20" t="s">
        <v>6076</v>
      </c>
      <c r="AF240" s="20">
        <v>192</v>
      </c>
      <c r="AG240" s="20" t="s">
        <v>5118</v>
      </c>
    </row>
    <row r="241" spans="1:33">
      <c r="A241" s="14" t="str">
        <f ca="1">IF(Table2[[#This Row],[TT]]&lt;1,"",(COUNT(INDIRECT("a"&amp;ROW(Table2[[#Headers],[//]])&amp;":a"&amp;ROW()-1))+1))</f>
        <v/>
      </c>
      <c r="B241" s="9">
        <v>1</v>
      </c>
      <c r="C241" s="9" t="s">
        <v>5108</v>
      </c>
      <c r="D241" s="16">
        <v>0</v>
      </c>
      <c r="E241" s="16" t="s">
        <v>2017</v>
      </c>
      <c r="F241" s="16">
        <f>_xlfn.IFNA(Table2[[#This Row],[NB BM_C_QTY+F]],"")</f>
        <v>1692</v>
      </c>
      <c r="G241" s="24">
        <f>IF(Table2[[#This Row],[M5B]]="",Table2[[#This Row],[M5B_h]],SUM(Table2[[#This Row],[M5B_h]],Table2[[#This Row],[M5B]]))</f>
        <v>0</v>
      </c>
      <c r="H241" s="19"/>
      <c r="I241" s="83">
        <f>IF(Table2[[#This Row],[M1A]]="",0,Table2[[#This Row],[M1A]]-Table2[[#This Row],[AWAL]]-Table2[[#This Row],[M1MA]]-Table2[[#This Row],[M1KE]])</f>
        <v>0</v>
      </c>
      <c r="J241" s="83">
        <f>SUMIF(Table6[NB BM_C_QTY+F],Table2[[#This Row],[Column2]],Table6[C])</f>
        <v>0</v>
      </c>
      <c r="K241" s="83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BM_C_QTY+F]]="",#REF!,INDEX([1]!db[QTY X],Table2[[#This Row],[NB BM_C_QTY+F]]))</f>
        <v>80</v>
      </c>
      <c r="Z241" s="20" t="str">
        <f>IF(Table2[[#This Row],[NB BM_C_QTY+F]]="",#REF!,INDEX([1]!db[STN X],Table2[[#This Row],[NB BM_C_QTY+F]]))</f>
        <v>PCS</v>
      </c>
      <c r="AA241" s="20" t="str">
        <f>INDEX([1]!db[SUPPLIER],Table2[[#This Row],[NB BM_C_QTY+F]],0)</f>
        <v>KENKO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241" s="20" t="str">
        <f>Table2[[#This Row],[CONCAT]]&amp;LOWER(SUBSTITUTE(SUBSTITUTE(SUBSTITUTE(Table2[[#This Row],[KET]]&amp;"ARTO MORO"," ",""),")",""),"(",""))</f>
        <v>lleafkenkob510080pcsartomoro</v>
      </c>
      <c r="AD241" s="20">
        <f>_xlfn.IFNA(MATCH(Table2[[#This Row],[Column2]],[1]!db[NB BM_C_QTY+F],0),"")</f>
        <v>1692</v>
      </c>
      <c r="AE241" s="20" t="s">
        <v>6076</v>
      </c>
      <c r="AF241" s="20">
        <v>80</v>
      </c>
      <c r="AG241" s="20" t="s">
        <v>5118</v>
      </c>
    </row>
    <row r="242" spans="1:33">
      <c r="A242" s="14" t="str">
        <f ca="1">IF(Table2[[#This Row],[TT]]&lt;1,"",(COUNT(INDIRECT("a"&amp;ROW(Table2[[#Headers],[//]])&amp;":a"&amp;ROW()-1))+1))</f>
        <v/>
      </c>
      <c r="B242" s="9">
        <v>1</v>
      </c>
      <c r="C242" s="9" t="s">
        <v>5109</v>
      </c>
      <c r="D242" s="16">
        <v>0</v>
      </c>
      <c r="E242" s="16" t="s">
        <v>2349</v>
      </c>
      <c r="F242" s="16">
        <f>_xlfn.IFNA(Table2[[#This Row],[NB BM_C_QTY+F]],"")</f>
        <v>1693</v>
      </c>
      <c r="G242" s="24">
        <f>IF(Table2[[#This Row],[M5B]]="",Table2[[#This Row],[M5B_h]],SUM(Table2[[#This Row],[M5B_h]],Table2[[#This Row],[M5B]]))</f>
        <v>0</v>
      </c>
      <c r="H242" s="19"/>
      <c r="I242" s="83">
        <f>IF(Table2[[#This Row],[M1A]]="",0,Table2[[#This Row],[M1A]]-Table2[[#This Row],[AWAL]]-Table2[[#This Row],[M1MA]]-Table2[[#This Row],[M1KE]])</f>
        <v>0</v>
      </c>
      <c r="J242" s="83">
        <f>SUMIF(Table6[NB BM_C_QTY+F],Table2[[#This Row],[Column2]],Table6[C])</f>
        <v>0</v>
      </c>
      <c r="K242" s="83">
        <f>-1*SUMIF(Table5[CONCAT],Table2[[#This Row],[Column2]],Table5[3])</f>
        <v>0</v>
      </c>
      <c r="L242" s="19"/>
      <c r="M242" s="17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BM_C_QTY+F]]="",#REF!,INDEX([1]!db[QTY X],Table2[[#This Row],[NB BM_C_QTY+F]]))</f>
        <v>160</v>
      </c>
      <c r="Z242" s="20" t="str">
        <f>IF(Table2[[#This Row],[NB BM_C_QTY+F]]="",#REF!,INDEX([1]!db[STN X],Table2[[#This Row],[NB BM_C_QTY+F]]))</f>
        <v>PCS</v>
      </c>
      <c r="AA242" s="20" t="str">
        <f>INDEX([1]!db[SUPPLIER],Table2[[#This Row],[NB BM_C_QTY+F]],0)</f>
        <v>KENKO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242" s="20" t="str">
        <f>Table2[[#This Row],[CONCAT]]&amp;LOWER(SUBSTITUTE(SUBSTITUTE(SUBSTITUTE(Table2[[#This Row],[KET]]&amp;"ARTO MORO"," ",""),")",""),"(",""))</f>
        <v>lleafkenkob550160pcsartomoro</v>
      </c>
      <c r="AD242" s="20">
        <f>_xlfn.IFNA(MATCH(Table2[[#This Row],[Column2]],[1]!db[NB BM_C_QTY+F],0),"")</f>
        <v>1693</v>
      </c>
      <c r="AE242" s="20" t="s">
        <v>6076</v>
      </c>
      <c r="AF242" s="20">
        <v>160</v>
      </c>
      <c r="AG242" s="20" t="s">
        <v>5118</v>
      </c>
    </row>
    <row r="243" spans="1:33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4898</v>
      </c>
      <c r="D243" s="16">
        <v>0</v>
      </c>
      <c r="E243" s="16" t="s">
        <v>4973</v>
      </c>
      <c r="F243" s="16">
        <f>_xlfn.IFNA(Table2[[#This Row],[NB BM_C_QTY+F]],"")</f>
        <v>1853</v>
      </c>
      <c r="G243" s="24">
        <f>IF(Table2[[#This Row],[M5B]]="",Table2[[#This Row],[M5B_h]],SUM(Table2[[#This Row],[M5B_h]],Table2[[#This Row],[M5B]]))</f>
        <v>0</v>
      </c>
      <c r="H243" s="19"/>
      <c r="I243" s="83">
        <f>IF(Table2[[#This Row],[M1A]]="",0,Table2[[#This Row],[M1A]]-Table2[[#This Row],[AWAL]]-Table2[[#This Row],[M1MA]]-Table2[[#This Row],[M1KE]])</f>
        <v>0</v>
      </c>
      <c r="J243" s="83">
        <f>SUMIF(Table6[NB BM_C_QTY+F],Table2[[#This Row],[Column2]],Table6[C])</f>
        <v>0</v>
      </c>
      <c r="K243" s="83">
        <f>-1*SUMIF(Table5[CONCAT],Table2[[#This Row],[Column2]],Table5[3])</f>
        <v>0</v>
      </c>
      <c r="L243" s="19"/>
      <c r="M243" s="16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BM_C_QTY+F]]="",#REF!,INDEX([1]!db[QTY X],Table2[[#This Row],[NB BM_C_QTY+F]]))</f>
        <v>1000</v>
      </c>
      <c r="Z243" s="20" t="str">
        <f>IF(Table2[[#This Row],[NB BM_C_QTY+F]]="",#REF!,INDEX([1]!db[STN X],Table2[[#This Row],[NB BM_C_QTY+F]]))</f>
        <v>ROL</v>
      </c>
      <c r="AA243" s="20" t="str">
        <f>INDEX([1]!db[SUPPLIER],Table2[[#This Row],[NB BM_C_QTY+F]],0)</f>
        <v>ATALI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243" s="20" t="str">
        <f>Table2[[#This Row],[CONCAT]]&amp;LOWER(SUBSTITUTE(SUBSTITUTE(SUBSTITUTE(Table2[[#This Row],[KET]]&amp;"ARTO MORO"," ",""),")",""),"(",""))</f>
        <v>labeljklb1ly1linekuning100pak10rolartomoro</v>
      </c>
      <c r="AD243" s="20">
        <f>_xlfn.IFNA(MATCH(Table2[[#This Row],[Column2]],[1]!db[NB BM_C_QTY+F],0),"")</f>
        <v>1853</v>
      </c>
      <c r="AE243" s="20" t="s">
        <v>6077</v>
      </c>
      <c r="AF243" s="20">
        <v>100</v>
      </c>
      <c r="AG243" s="20" t="s">
        <v>5117</v>
      </c>
    </row>
    <row r="244" spans="1:33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4895</v>
      </c>
      <c r="D244" s="16">
        <v>0</v>
      </c>
      <c r="E244" s="16" t="s">
        <v>4973</v>
      </c>
      <c r="F244" s="16">
        <f>_xlfn.IFNA(Table2[[#This Row],[NB BM_C_QTY+F]],"")</f>
        <v>1854</v>
      </c>
      <c r="G244" s="24">
        <f>IF(Table2[[#This Row],[M5B]]="",Table2[[#This Row],[M5B_h]],SUM(Table2[[#This Row],[M5B_h]],Table2[[#This Row],[M5B]]))</f>
        <v>0</v>
      </c>
      <c r="H244" s="19"/>
      <c r="I244" s="83">
        <f>IF(Table2[[#This Row],[M1A]]="",0,Table2[[#This Row],[M1A]]-Table2[[#This Row],[AWAL]]-Table2[[#This Row],[M1MA]]-Table2[[#This Row],[M1KE]])</f>
        <v>0</v>
      </c>
      <c r="J244" s="83">
        <f>SUMIF(Table6[NB BM_C_QTY+F],Table2[[#This Row],[Column2]],Table6[C])</f>
        <v>0</v>
      </c>
      <c r="K244" s="83">
        <f>-1*SUMIF(Table5[CONCAT],Table2[[#This Row],[Column2]],Table5[3])</f>
        <v>0</v>
      </c>
      <c r="L244" s="19"/>
      <c r="M244" s="16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>
        <f>IF(Table2[[#This Row],[NB BM_C_QTY+F]]="",#REF!,INDEX([1]!db[QTY X],Table2[[#This Row],[NB BM_C_QTY+F]]))</f>
        <v>1000</v>
      </c>
      <c r="Z244" s="20" t="str">
        <f>IF(Table2[[#This Row],[NB BM_C_QTY+F]]="",#REF!,INDEX([1]!db[STN X],Table2[[#This Row],[NB BM_C_QTY+F]]))</f>
        <v>ROL</v>
      </c>
      <c r="AA244" s="20" t="str">
        <f>INDEX([1]!db[SUPPLIER],Table2[[#This Row],[NB BM_C_QTY+F]],0)</f>
        <v>ATALI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244" s="20" t="str">
        <f>Table2[[#This Row],[CONCAT]]&amp;LOWER(SUBSTITUTE(SUBSTITUTE(SUBSTITUTE(Table2[[#This Row],[KET]]&amp;"ARTO MORO"," ",""),")",""),"(",""))</f>
        <v>labeljklb2rl1lineputih100pak10rolartomoro</v>
      </c>
      <c r="AD244" s="20">
        <f>_xlfn.IFNA(MATCH(Table2[[#This Row],[Column2]],[1]!db[NB BM_C_QTY+F],0),"")</f>
        <v>1854</v>
      </c>
      <c r="AE244" s="20" t="s">
        <v>6077</v>
      </c>
      <c r="AF244" s="20">
        <v>100</v>
      </c>
      <c r="AG244" s="20" t="s">
        <v>5117</v>
      </c>
    </row>
    <row r="245" spans="1:33">
      <c r="A245" s="9" t="str">
        <f ca="1">IF(Table2[[#This Row],[TT]]&lt;1,"",(COUNT(INDIRECT("a"&amp;ROW(Table2[[#Headers],[//]])&amp;":a"&amp;ROW()-1))+1))</f>
        <v/>
      </c>
      <c r="B245" s="9">
        <v>1</v>
      </c>
      <c r="C245" s="9" t="s">
        <v>4896</v>
      </c>
      <c r="D245" s="16">
        <v>0</v>
      </c>
      <c r="E245" s="16" t="s">
        <v>4925</v>
      </c>
      <c r="F245" s="16">
        <f>_xlfn.IFNA(Table2[[#This Row],[NB BM_C_QTY+F]],"")</f>
        <v>1855</v>
      </c>
      <c r="G245" s="24">
        <f>IF(Table2[[#This Row],[M5B]]="",Table2[[#This Row],[M5B_h]],SUM(Table2[[#This Row],[M5B_h]],Table2[[#This Row],[M5B]]))</f>
        <v>0</v>
      </c>
      <c r="H245" s="18"/>
      <c r="I245" s="83">
        <f>IF(Table2[[#This Row],[M1A]]="",0,Table2[[#This Row],[M1A]]-Table2[[#This Row],[AWAL]]-Table2[[#This Row],[M1MA]]-Table2[[#This Row],[M1KE]])</f>
        <v>0</v>
      </c>
      <c r="J245" s="83">
        <f>SUMIF(Table6[NB BM_C_QTY+F],Table2[[#This Row],[Column2]],Table6[C])</f>
        <v>0</v>
      </c>
      <c r="K245" s="83">
        <f>-1*SUMIF(Table5[CONCAT],Table2[[#This Row],[Column2]],Table5[3])</f>
        <v>0</v>
      </c>
      <c r="L245" s="18"/>
      <c r="M245" s="16" t="str">
        <f>IF(Table2[[#This Row],[M2A]]="","",SUM(Table2[[#This Row],[M2A]]-Table2[[#This Row],[M2B_h]]))</f>
        <v/>
      </c>
      <c r="O245" s="16" t="str">
        <f>IF(Table2[[#This Row],[M3A]]="","",SUM(Table2[[#This Row],[M3A]]-Table2[[#This Row],[M3B_h]]))</f>
        <v/>
      </c>
      <c r="P245" s="9"/>
      <c r="Q245" s="16" t="str">
        <f>IF(Table2[[#This Row],[M4A]]="","",SUM(Table2[[#This Row],[M4A]]-Table2[[#This Row],[M4B_h]]))</f>
        <v/>
      </c>
      <c r="S245" s="16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BM_C_QTY+F]]="",#REF!,INDEX([1]!db[QTY X],Table2[[#This Row],[NB BM_C_QTY+F]]))</f>
        <v>500</v>
      </c>
      <c r="Z245" s="20" t="str">
        <f>IF(Table2[[#This Row],[NB BM_C_QTY+F]]="",#REF!,INDEX([1]!db[STN X],Table2[[#This Row],[NB BM_C_QTY+F]]))</f>
        <v>ROL</v>
      </c>
      <c r="AA245" s="20" t="str">
        <f>INDEX([1]!db[SUPPLIER],Table2[[#This Row],[NB BM_C_QTY+F]],0)</f>
        <v>ATALI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245" s="20" t="str">
        <f>Table2[[#This Row],[CONCAT]]&amp;LOWER(SUBSTITUTE(SUBSTITUTE(SUBSTITUTE(Table2[[#This Row],[KET]]&amp;"ARTO MORO"," ",""),")",""),"(",""))</f>
        <v>labeljklb32linekuning50pak10rolartomoro</v>
      </c>
      <c r="AD245" s="20">
        <f>_xlfn.IFNA(MATCH(Table2[[#This Row],[Column2]],[1]!db[NB BM_C_QTY+F],0),"")</f>
        <v>1855</v>
      </c>
      <c r="AE245" s="20" t="s">
        <v>6077</v>
      </c>
      <c r="AF245" s="20">
        <v>50</v>
      </c>
      <c r="AG245" s="20" t="s">
        <v>5117</v>
      </c>
    </row>
    <row r="246" spans="1:33">
      <c r="A246" s="9" t="str">
        <f ca="1">IF(Table2[[#This Row],[TT]]&lt;1,"",(COUNT(INDIRECT("a"&amp;ROW(Table2[[#Headers],[//]])&amp;":a"&amp;ROW()-1))+1))</f>
        <v/>
      </c>
      <c r="B246" s="9">
        <v>1</v>
      </c>
      <c r="C246" s="9" t="s">
        <v>5448</v>
      </c>
      <c r="D246" s="16">
        <v>0</v>
      </c>
      <c r="E246" s="16" t="s">
        <v>4972</v>
      </c>
      <c r="F246" s="16" t="str">
        <f>_xlfn.IFNA(Table2[[#This Row],[NB BM_C_QTY+F]],"")</f>
        <v/>
      </c>
      <c r="G246" s="24">
        <f>IF(Table2[[#This Row],[M5B]]="",Table2[[#This Row],[M5B_h]],SUM(Table2[[#This Row],[M5B_h]],Table2[[#This Row],[M5B]]))</f>
        <v>0</v>
      </c>
      <c r="H246" s="18"/>
      <c r="I246" s="83">
        <f>IF(Table2[[#This Row],[M1A]]="",0,Table2[[#This Row],[M1A]]-Table2[[#This Row],[AWAL]]-Table2[[#This Row],[M1MA]]-Table2[[#This Row],[M1KE]])</f>
        <v>0</v>
      </c>
      <c r="J246" s="83">
        <f>SUMIF(Table6[NB BM_C_QTY+F],Table2[[#This Row],[Column2]],Table6[C])</f>
        <v>0</v>
      </c>
      <c r="K246" s="83">
        <f>-1*SUMIF(Table5[CONCAT],Table2[[#This Row],[Column2]],Table5[3])</f>
        <v>0</v>
      </c>
      <c r="L246" s="18"/>
      <c r="M246" s="16" t="str">
        <f>IF(Table2[[#This Row],[M2A]]="","",SUM(Table2[[#This Row],[M2A]]-Table2[[#This Row],[M2B_h]]))</f>
        <v/>
      </c>
      <c r="O246" s="16" t="str">
        <f>IF(Table2[[#This Row],[M3A]]="","",SUM(Table2[[#This Row],[M3A]]-Table2[[#This Row],[M3B_h]]))</f>
        <v/>
      </c>
      <c r="P246" s="9"/>
      <c r="Q246" s="16" t="str">
        <f>IF(Table2[[#This Row],[M4A]]="","",SUM(Table2[[#This Row],[M4A]]-Table2[[#This Row],[M4B_h]]))</f>
        <v/>
      </c>
      <c r="S246" s="16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 t="e">
        <f>IF(Table2[[#This Row],[NB BM_C_QTY+F]]="",#REF!,INDEX([1]!db[QTY X],Table2[[#This Row],[NB BM_C_QTY+F]]))</f>
        <v>#REF!</v>
      </c>
      <c r="Z246" s="20" t="e">
        <f>IF(Table2[[#This Row],[NB BM_C_QTY+F]]="",#REF!,INDEX([1]!db[STN X],Table2[[#This Row],[NB BM_C_QTY+F]]))</f>
        <v>#REF!</v>
      </c>
      <c r="AA246" s="20" t="e">
        <f>INDEX([1]!db[SUPPLIER],Table2[[#This Row],[NB BM_C_QTY+F]],0)</f>
        <v>#VALUE!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246" s="20" t="str">
        <f>Table2[[#This Row],[CONCAT]]&amp;LOWER(SUBSTITUTE(SUBSTITUTE(SUBSTITUTE(Table2[[#This Row],[KET]]&amp;"ARTO MORO"," ",""),")",""),"(",""))</f>
        <v>labelkenko50022line50tubartomoro</v>
      </c>
      <c r="AD246" s="20" t="str">
        <f>_xlfn.IFNA(MATCH(Table2[[#This Row],[Column2]],[1]!db[NB BM_C_QTY+F],0),"")</f>
        <v/>
      </c>
      <c r="AE246" s="20" t="s">
        <v>6076</v>
      </c>
      <c r="AF246" s="20">
        <v>50</v>
      </c>
      <c r="AG246" s="20" t="s">
        <v>5156</v>
      </c>
    </row>
    <row r="247" spans="1:33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5110</v>
      </c>
      <c r="D247" s="16">
        <v>0</v>
      </c>
      <c r="E247" s="16" t="s">
        <v>2021</v>
      </c>
      <c r="F247" s="16">
        <f>_xlfn.IFNA(Table2[[#This Row],[NB BM_C_QTY+F]],"")</f>
        <v>1687</v>
      </c>
      <c r="G247" s="24">
        <f>IF(Table2[[#This Row],[M5B]]="",Table2[[#This Row],[M5B_h]],SUM(Table2[[#This Row],[M5B_h]],Table2[[#This Row],[M5B]]))</f>
        <v>0</v>
      </c>
      <c r="H247" s="18"/>
      <c r="I247" s="83">
        <f>IF(Table2[[#This Row],[M1A]]="",0,Table2[[#This Row],[M1A]]-Table2[[#This Row],[AWAL]]-Table2[[#This Row],[M1MA]]-Table2[[#This Row],[M1KE]])</f>
        <v>0</v>
      </c>
      <c r="J247" s="83">
        <f>SUMIF(Table6[NB BM_C_QTY+F],Table2[[#This Row],[Column2]],Table6[C])</f>
        <v>0</v>
      </c>
      <c r="K247" s="83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BM_C_QTY+F]]="",#REF!,INDEX([1]!db[QTY X],Table2[[#This Row],[NB BM_C_QTY+F]]))</f>
        <v>10</v>
      </c>
      <c r="Z247" s="20" t="str">
        <f>IF(Table2[[#This Row],[NB BM_C_QTY+F]]="",#REF!,INDEX([1]!db[STN X],Table2[[#This Row],[NB BM_C_QTY+F]]))</f>
        <v>BOX</v>
      </c>
      <c r="AA247" s="20" t="str">
        <f>INDEX([1]!db[SUPPLIER],Table2[[#This Row],[NB BM_C_QTY+F]],0)</f>
        <v>KENKO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247" s="20" t="str">
        <f>Table2[[#This Row],[CONCAT]]&amp;LOWER(SUBSTITUTE(SUBSTITUTE(SUBSTITUTE(Table2[[#This Row],[KET]]&amp;"ARTO MORO"," ",""),")",""),"(",""))</f>
        <v>laminatingkenkolf100223410boxartomoro</v>
      </c>
      <c r="AD247" s="20">
        <f>_xlfn.IFNA(MATCH(Table2[[#This Row],[Column2]],[1]!db[NB BM_C_QTY+F],0),"")</f>
        <v>1687</v>
      </c>
      <c r="AE247" s="20" t="s">
        <v>6076</v>
      </c>
      <c r="AF247" s="20">
        <v>10</v>
      </c>
      <c r="AG247" s="20" t="s">
        <v>5149</v>
      </c>
    </row>
    <row r="248" spans="1:33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2532</v>
      </c>
      <c r="D248" s="16">
        <v>0</v>
      </c>
      <c r="E248" s="16" t="s">
        <v>2009</v>
      </c>
      <c r="F248" s="16">
        <f>_xlfn.IFNA(Table2[[#This Row],[NB BM_C_QTY+F]],"")</f>
        <v>1317</v>
      </c>
      <c r="G248" s="24">
        <f>IF(Table2[[#This Row],[M5B]]="",Table2[[#This Row],[M5B_h]],SUM(Table2[[#This Row],[M5B_h]],Table2[[#This Row],[M5B]]))</f>
        <v>0</v>
      </c>
      <c r="H248" s="19"/>
      <c r="I248" s="83">
        <f>IF(Table2[[#This Row],[M1A]]="",0,Table2[[#This Row],[M1A]]-Table2[[#This Row],[AWAL]]-Table2[[#This Row],[M1MA]]-Table2[[#This Row],[M1KE]])</f>
        <v>0</v>
      </c>
      <c r="J248" s="83">
        <f>SUMIF(Table6[NB BM_C_QTY+F],Table2[[#This Row],[Column2]],Table6[C])</f>
        <v>0</v>
      </c>
      <c r="K248" s="83">
        <f>-1*SUMIF(Table5[CONCAT],Table2[[#This Row],[Column2]],Table5[3])</f>
        <v>0</v>
      </c>
      <c r="L248" s="19"/>
      <c r="M248" s="16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BM_C_QTY+F]]="",#REF!,INDEX([1]!db[QTY X],Table2[[#This Row],[NB BM_C_QTY+F]]))</f>
        <v>288</v>
      </c>
      <c r="Z248" s="20" t="str">
        <f>IF(Table2[[#This Row],[NB BM_C_QTY+F]]="",#REF!,INDEX([1]!db[STN X],Table2[[#This Row],[NB BM_C_QTY+F]]))</f>
        <v>PCS</v>
      </c>
      <c r="AA248" s="20" t="str">
        <f>INDEX([1]!db[SUPPLIER],Table2[[#This Row],[NB BM_C_QTY+F]],0)</f>
        <v>ATALI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248" s="20" t="str">
        <f>Table2[[#This Row],[CONCAT]]&amp;LOWER(SUBSTITUTE(SUBSTITUTE(SUBSTITUTE(Table2[[#This Row],[KET]]&amp;"ARTO MORO"," ",""),")",""),"(",""))</f>
        <v>lemjkgl5024lsnartomoro</v>
      </c>
      <c r="AD248" s="20">
        <f>_xlfn.IFNA(MATCH(Table2[[#This Row],[Column2]],[1]!db[NB BM_C_QTY+F],0),"")</f>
        <v>1317</v>
      </c>
      <c r="AE248" s="20" t="s">
        <v>6077</v>
      </c>
      <c r="AF248" s="20">
        <v>24</v>
      </c>
      <c r="AG248" s="20" t="s">
        <v>5116</v>
      </c>
    </row>
    <row r="249" spans="1:33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4899</v>
      </c>
      <c r="D249" s="16">
        <v>0</v>
      </c>
      <c r="E249" s="16" t="s">
        <v>2009</v>
      </c>
      <c r="F249" s="16">
        <f>_xlfn.IFNA(Table2[[#This Row],[NB BM_C_QTY+F]],"")</f>
        <v>1319</v>
      </c>
      <c r="G249" s="24">
        <f>IF(Table2[[#This Row],[M5B]]="",Table2[[#This Row],[M5B_h]],SUM(Table2[[#This Row],[M5B_h]],Table2[[#This Row],[M5B]]))</f>
        <v>0</v>
      </c>
      <c r="H249" s="19"/>
      <c r="I249" s="83">
        <f>IF(Table2[[#This Row],[M1A]]="",0,Table2[[#This Row],[M1A]]-Table2[[#This Row],[AWAL]]-Table2[[#This Row],[M1MA]]-Table2[[#This Row],[M1KE]])</f>
        <v>0</v>
      </c>
      <c r="J249" s="83">
        <f>SUMIF(Table6[NB BM_C_QTY+F],Table2[[#This Row],[Column2]],Table6[C])</f>
        <v>0</v>
      </c>
      <c r="K249" s="83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>
        <f>IF(Table2[[#This Row],[NB BM_C_QTY+F]]="",#REF!,INDEX([1]!db[QTY X],Table2[[#This Row],[NB BM_C_QTY+F]]))</f>
        <v>288</v>
      </c>
      <c r="Z249" s="20" t="str">
        <f>IF(Table2[[#This Row],[NB BM_C_QTY+F]]="",#REF!,INDEX([1]!db[STN X],Table2[[#This Row],[NB BM_C_QTY+F]]))</f>
        <v>PCS</v>
      </c>
      <c r="AA249" s="20" t="str">
        <f>INDEX([1]!db[SUPPLIER],Table2[[#This Row],[NB BM_C_QTY+F]],0)</f>
        <v>ATALI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249" s="20" t="str">
        <f>Table2[[#This Row],[CONCAT]]&amp;LOWER(SUBSTITUTE(SUBSTITUTE(SUBSTITUTE(Table2[[#This Row],[KET]]&amp;"ARTO MORO"," ",""),")",""),"(",""))</f>
        <v>lemjkglr5024lsnartomoro</v>
      </c>
      <c r="AD249" s="20">
        <f>_xlfn.IFNA(MATCH(Table2[[#This Row],[Column2]],[1]!db[NB BM_C_QTY+F],0),"")</f>
        <v>1319</v>
      </c>
      <c r="AE249" s="20" t="s">
        <v>6077</v>
      </c>
      <c r="AF249" s="20">
        <v>24</v>
      </c>
      <c r="AG249" s="20" t="s">
        <v>5116</v>
      </c>
    </row>
    <row r="250" spans="1:33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5113</v>
      </c>
      <c r="D250" s="16">
        <v>0</v>
      </c>
      <c r="E250" s="16" t="s">
        <v>1989</v>
      </c>
      <c r="F250" s="16">
        <f>_xlfn.IFNA(Table2[[#This Row],[NB BM_C_QTY+F]],"")</f>
        <v>1688</v>
      </c>
      <c r="G250" s="24">
        <f>IF(Table2[[#This Row],[M5B]]="",Table2[[#This Row],[M5B_h]],SUM(Table2[[#This Row],[M5B_h]],Table2[[#This Row],[M5B]]))</f>
        <v>0</v>
      </c>
      <c r="H250" s="19"/>
      <c r="I250" s="83">
        <f>IF(Table2[[#This Row],[M1A]]="",0,Table2[[#This Row],[M1A]]-Table2[[#This Row],[AWAL]]-Table2[[#This Row],[M1MA]]-Table2[[#This Row],[M1KE]])</f>
        <v>0</v>
      </c>
      <c r="J250" s="83">
        <f>SUMIF(Table6[NB BM_C_QTY+F],Table2[[#This Row],[Column2]],Table6[C])</f>
        <v>0</v>
      </c>
      <c r="K250" s="83">
        <f>-1*SUMIF(Table5[CONCAT],Table2[[#This Row],[Column2]],Table5[3])</f>
        <v>0</v>
      </c>
      <c r="L250" s="19"/>
      <c r="M250" s="15" t="str">
        <f>IF(Table2[[#This Row],[M2A]]="","",SUM(Table2[[#This Row],[M2A]]-Table2[[#This Row],[M2B_h]]))</f>
        <v/>
      </c>
      <c r="O250" s="17" t="str">
        <f>IF(Table2[[#This Row],[M3A]]="","",SUM(Table2[[#This Row],[M3A]]-Table2[[#This Row],[M3B_h]]))</f>
        <v/>
      </c>
      <c r="Q250" s="17" t="str">
        <f>IF(Table2[[#This Row],[M4A]]="","",SUM(Table2[[#This Row],[M4A]]-Table2[[#This Row],[M4B_h]]))</f>
        <v/>
      </c>
      <c r="R250" s="17"/>
      <c r="S250" s="17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>
        <f>IF(Table2[[#This Row],[NB BM_C_QTY+F]]="",#REF!,INDEX([1]!db[QTY X],Table2[[#This Row],[NB BM_C_QTY+F]]))</f>
        <v>240</v>
      </c>
      <c r="Z250" s="20" t="str">
        <f>IF(Table2[[#This Row],[NB BM_C_QTY+F]]="",#REF!,INDEX([1]!db[STN X],Table2[[#This Row],[NB BM_C_QTY+F]]))</f>
        <v>PCS</v>
      </c>
      <c r="AA250" s="20" t="str">
        <f>INDEX([1]!db[SUPPLIER],Table2[[#This Row],[NB BM_C_QTY+F]],0)</f>
        <v>KENKO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250" s="20" t="str">
        <f>Table2[[#This Row],[CONCAT]]&amp;LOWER(SUBSTITUTE(SUBSTITUTE(SUBSTITUTE(Table2[[#This Row],[KET]]&amp;"ARTO MORO"," ",""),")",""),"(",""))</f>
        <v>lemkenkolg3520lsnartomoro</v>
      </c>
      <c r="AD250" s="20">
        <f>_xlfn.IFNA(MATCH(Table2[[#This Row],[Column2]],[1]!db[NB BM_C_QTY+F],0),"")</f>
        <v>1688</v>
      </c>
      <c r="AE250" s="20" t="s">
        <v>6076</v>
      </c>
      <c r="AF250" s="20">
        <v>20</v>
      </c>
      <c r="AG250" s="20" t="s">
        <v>5116</v>
      </c>
    </row>
    <row r="251" spans="1:33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5114</v>
      </c>
      <c r="D251" s="16">
        <v>0</v>
      </c>
      <c r="E251" s="16" t="s">
        <v>1989</v>
      </c>
      <c r="F251" s="16">
        <f>_xlfn.IFNA(Table2[[#This Row],[NB BM_C_QTY+F]],"")</f>
        <v>1689</v>
      </c>
      <c r="G251" s="24">
        <f>IF(Table2[[#This Row],[M5B]]="",Table2[[#This Row],[M5B_h]],SUM(Table2[[#This Row],[M5B_h]],Table2[[#This Row],[M5B]]))</f>
        <v>0</v>
      </c>
      <c r="H251" s="19"/>
      <c r="I251" s="83">
        <f>IF(Table2[[#This Row],[M1A]]="",0,Table2[[#This Row],[M1A]]-Table2[[#This Row],[AWAL]]-Table2[[#This Row],[M1MA]]-Table2[[#This Row],[M1KE]])</f>
        <v>0</v>
      </c>
      <c r="J251" s="83">
        <f>SUMIF(Table6[NB BM_C_QTY+F],Table2[[#This Row],[Column2]],Table6[C])</f>
        <v>0</v>
      </c>
      <c r="K251" s="83">
        <f>-1*SUMIF(Table5[CONCAT],Table2[[#This Row],[Column2]],Table5[3])</f>
        <v>0</v>
      </c>
      <c r="L251" s="19"/>
      <c r="M251" s="15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BM_C_QTY+F]]="",#REF!,INDEX([1]!db[QTY X],Table2[[#This Row],[NB BM_C_QTY+F]]))</f>
        <v>240</v>
      </c>
      <c r="Z251" s="20" t="str">
        <f>IF(Table2[[#This Row],[NB BM_C_QTY+F]]="",#REF!,INDEX([1]!db[STN X],Table2[[#This Row],[NB BM_C_QTY+F]]))</f>
        <v>PCS</v>
      </c>
      <c r="AA251" s="20" t="str">
        <f>INDEX([1]!db[SUPPLIER],Table2[[#This Row],[NB BM_C_QTY+F]],0)</f>
        <v>KENKO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251" s="20" t="str">
        <f>Table2[[#This Row],[CONCAT]]&amp;LOWER(SUBSTITUTE(SUBSTITUTE(SUBSTITUTE(Table2[[#This Row],[KET]]&amp;"ARTO MORO"," ",""),")",""),"(",""))</f>
        <v>lemkenkolg5020lsnartomoro</v>
      </c>
      <c r="AD251" s="20">
        <f>_xlfn.IFNA(MATCH(Table2[[#This Row],[Column2]],[1]!db[NB BM_C_QTY+F],0),"")</f>
        <v>1689</v>
      </c>
      <c r="AE251" s="20" t="s">
        <v>6076</v>
      </c>
      <c r="AF251" s="20">
        <v>20</v>
      </c>
      <c r="AG251" s="20" t="s">
        <v>5116</v>
      </c>
    </row>
    <row r="252" spans="1:33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2419</v>
      </c>
      <c r="D252" s="16">
        <v>0</v>
      </c>
      <c r="E252" s="16" t="s">
        <v>4900</v>
      </c>
      <c r="F252" s="16">
        <f>_xlfn.IFNA(Table2[[#This Row],[NB BM_C_QTY+F]],"")</f>
        <v>1328</v>
      </c>
      <c r="G252" s="24">
        <f>IF(Table2[[#This Row],[M5B]]="",Table2[[#This Row],[M5B_h]],SUM(Table2[[#This Row],[M5B_h]],Table2[[#This Row],[M5B]]))</f>
        <v>0</v>
      </c>
      <c r="H252" s="19"/>
      <c r="I252" s="83">
        <f>IF(Table2[[#This Row],[M1A]]="",0,Table2[[#This Row],[M1A]]-Table2[[#This Row],[AWAL]]-Table2[[#This Row],[M1MA]]-Table2[[#This Row],[M1KE]])</f>
        <v>0</v>
      </c>
      <c r="J252" s="83">
        <f>SUMIF(Table6[NB BM_C_QTY+F],Table2[[#This Row],[Column2]],Table6[C])</f>
        <v>0</v>
      </c>
      <c r="K252" s="83">
        <f>-1*SUMIF(Table5[CONCAT],Table2[[#This Row],[Column2]],Table5[3])</f>
        <v>0</v>
      </c>
      <c r="L252" s="19"/>
      <c r="M252" s="16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>
        <f>IF(Table2[[#This Row],[NB BM_C_QTY+F]]="",#REF!,INDEX([1]!db[QTY X],Table2[[#This Row],[NB BM_C_QTY+F]]))</f>
        <v>768</v>
      </c>
      <c r="Z252" s="20" t="str">
        <f>IF(Table2[[#This Row],[NB BM_C_QTY+F]]="",#REF!,INDEX([1]!db[STN X],Table2[[#This Row],[NB BM_C_QTY+F]]))</f>
        <v>PCS</v>
      </c>
      <c r="AA252" s="20" t="str">
        <f>INDEX([1]!db[SUPPLIER],Table2[[#This Row],[NB BM_C_QTY+F]],0)</f>
        <v>ATALI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252" s="20" t="str">
        <f>Table2[[#This Row],[CONCAT]]&amp;LOWER(SUBSTITUTE(SUBSTITUTE(SUBSTITUTE(Table2[[#This Row],[KET]]&amp;"ARTO MORO"," ",""),")",""),"(",""))</f>
        <v>lemstickjkgs0964lsnartomoro</v>
      </c>
      <c r="AD252" s="20">
        <f>_xlfn.IFNA(MATCH(Table2[[#This Row],[Column2]],[1]!db[NB BM_C_QTY+F],0),"")</f>
        <v>1328</v>
      </c>
      <c r="AE252" s="20" t="s">
        <v>6077</v>
      </c>
      <c r="AF252" s="20">
        <v>64</v>
      </c>
      <c r="AG252" s="20" t="s">
        <v>5116</v>
      </c>
    </row>
    <row r="253" spans="1:33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2549</v>
      </c>
      <c r="D253" s="16">
        <v>0</v>
      </c>
      <c r="E253" s="16" t="s">
        <v>2550</v>
      </c>
      <c r="F253" s="16">
        <f>_xlfn.IFNA(Table2[[#This Row],[NB BM_C_QTY+F]],"")</f>
        <v>1334</v>
      </c>
      <c r="G253" s="24">
        <f>IF(Table2[[#This Row],[M5B]]="",Table2[[#This Row],[M5B_h]],SUM(Table2[[#This Row],[M5B_h]],Table2[[#This Row],[M5B]]))</f>
        <v>0</v>
      </c>
      <c r="H253" s="19"/>
      <c r="I253" s="83">
        <f>IF(Table2[[#This Row],[M1A]]="",0,Table2[[#This Row],[M1A]]-Table2[[#This Row],[AWAL]]-Table2[[#This Row],[M1MA]]-Table2[[#This Row],[M1KE]])</f>
        <v>0</v>
      </c>
      <c r="J253" s="83">
        <f>SUMIF(Table6[NB BM_C_QTY+F],Table2[[#This Row],[Column2]],Table6[C])</f>
        <v>0</v>
      </c>
      <c r="K253" s="83">
        <f>-1*SUMIF(Table5[CONCAT],Table2[[#This Row],[Column2]],Table5[3])</f>
        <v>0</v>
      </c>
      <c r="L253" s="19"/>
      <c r="M253" s="16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>
        <f>IF(Table2[[#This Row],[NB BM_C_QTY+F]]="",#REF!,INDEX([1]!db[QTY X],Table2[[#This Row],[NB BM_C_QTY+F]]))</f>
        <v>648</v>
      </c>
      <c r="Z253" s="20" t="str">
        <f>IF(Table2[[#This Row],[NB BM_C_QTY+F]]="",#REF!,INDEX([1]!db[STN X],Table2[[#This Row],[NB BM_C_QTY+F]]))</f>
        <v>PCS</v>
      </c>
      <c r="AA253" s="20" t="str">
        <f>INDEX([1]!db[SUPPLIER],Table2[[#This Row],[NB BM_C_QTY+F]],0)</f>
        <v>ATALI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53" s="20" t="str">
        <f>Table2[[#This Row],[CONCAT]]&amp;LOWER(SUBSTITUTE(SUBSTITUTE(SUBSTITUTE(Table2[[#This Row],[KET]]&amp;"ARTO MORO"," ",""),")",""),"(",""))</f>
        <v>lemstickjkgs1554lsnartomoro</v>
      </c>
      <c r="AD253" s="20">
        <f>_xlfn.IFNA(MATCH(Table2[[#This Row],[Column2]],[1]!db[NB BM_C_QTY+F],0),"")</f>
        <v>1334</v>
      </c>
      <c r="AE253" s="20" t="s">
        <v>6077</v>
      </c>
      <c r="AF253" s="20">
        <v>54</v>
      </c>
      <c r="AG253" s="20" t="s">
        <v>5116</v>
      </c>
    </row>
    <row r="254" spans="1:33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2420</v>
      </c>
      <c r="D254" s="16">
        <v>0</v>
      </c>
      <c r="E254" s="16" t="s">
        <v>1990</v>
      </c>
      <c r="F254" s="16">
        <f>_xlfn.IFNA(Table2[[#This Row],[NB BM_C_QTY+F]],"")</f>
        <v>1335</v>
      </c>
      <c r="G254" s="24">
        <f>IF(Table2[[#This Row],[M5B]]="",Table2[[#This Row],[M5B_h]],SUM(Table2[[#This Row],[M5B_h]],Table2[[#This Row],[M5B]]))</f>
        <v>0</v>
      </c>
      <c r="H254" s="19"/>
      <c r="I254" s="83">
        <f>IF(Table2[[#This Row],[M1A]]="",0,Table2[[#This Row],[M1A]]-Table2[[#This Row],[AWAL]]-Table2[[#This Row],[M1MA]]-Table2[[#This Row],[M1KE]])</f>
        <v>0</v>
      </c>
      <c r="J254" s="83">
        <f>SUMIF(Table6[NB BM_C_QTY+F],Table2[[#This Row],[Column2]],Table6[C])</f>
        <v>0</v>
      </c>
      <c r="K254" s="83">
        <f>-1*SUMIF(Table5[CONCAT],Table2[[#This Row],[Column2]],Table5[3])</f>
        <v>0</v>
      </c>
      <c r="L254" s="19"/>
      <c r="M254" s="16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>
        <f>IF(Table2[[#This Row],[NB BM_C_QTY+F]]="",#REF!,INDEX([1]!db[QTY X],Table2[[#This Row],[NB BM_C_QTY+F]]))</f>
        <v>432</v>
      </c>
      <c r="Z254" s="20" t="str">
        <f>IF(Table2[[#This Row],[NB BM_C_QTY+F]]="",#REF!,INDEX([1]!db[STN X],Table2[[#This Row],[NB BM_C_QTY+F]]))</f>
        <v>PCS</v>
      </c>
      <c r="AA254" s="20" t="str">
        <f>INDEX([1]!db[SUPPLIER],Table2[[#This Row],[NB BM_C_QTY+F]],0)</f>
        <v>ATALI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254" s="20" t="str">
        <f>Table2[[#This Row],[CONCAT]]&amp;LOWER(SUBSTITUTE(SUBSTITUTE(SUBSTITUTE(Table2[[#This Row],[KET]]&amp;"ARTO MORO"," ",""),")",""),"(",""))</f>
        <v>lemstickjkgs2536lsnartomoro</v>
      </c>
      <c r="AD254" s="20">
        <f>_xlfn.IFNA(MATCH(Table2[[#This Row],[Column2]],[1]!db[NB BM_C_QTY+F],0),"")</f>
        <v>1335</v>
      </c>
      <c r="AE254" s="20" t="s">
        <v>6077</v>
      </c>
      <c r="AF254" s="20">
        <v>36</v>
      </c>
      <c r="AG254" s="20" t="s">
        <v>5116</v>
      </c>
    </row>
    <row r="255" spans="1:33">
      <c r="A255" s="9" t="str">
        <f ca="1">IF(Table2[[#This Row],[TT]]&lt;1,"",(COUNT(INDIRECT("a"&amp;ROW(Table2[[#Headers],[//]])&amp;":a"&amp;ROW()-1))+1))</f>
        <v/>
      </c>
      <c r="B255" s="9">
        <v>1</v>
      </c>
      <c r="C255" s="9" t="s">
        <v>2051</v>
      </c>
      <c r="D255" s="16">
        <v>0</v>
      </c>
      <c r="E255" s="16" t="s">
        <v>4901</v>
      </c>
      <c r="F255" s="16">
        <f>_xlfn.IFNA(Table2[[#This Row],[NB BM_C_QTY+F]],"")</f>
        <v>1329</v>
      </c>
      <c r="G255" s="24">
        <f>IF(Table2[[#This Row],[M5B]]="",Table2[[#This Row],[M5B_h]],SUM(Table2[[#This Row],[M5B_h]],Table2[[#This Row],[M5B]]))</f>
        <v>0</v>
      </c>
      <c r="H255" s="18"/>
      <c r="I255" s="83">
        <f>IF(Table2[[#This Row],[M1A]]="",0,Table2[[#This Row],[M1A]]-Table2[[#This Row],[AWAL]]-Table2[[#This Row],[M1MA]]-Table2[[#This Row],[M1KE]])</f>
        <v>0</v>
      </c>
      <c r="J255" s="83">
        <f>SUMIF(Table6[NB BM_C_QTY+F],Table2[[#This Row],[Column2]],Table6[C])</f>
        <v>0</v>
      </c>
      <c r="K255" s="83">
        <f>-1*SUMIF(Table5[CONCAT],Table2[[#This Row],[Column2]],Table5[3])</f>
        <v>0</v>
      </c>
      <c r="L255" s="18"/>
      <c r="M255" s="16" t="str">
        <f>IF(Table2[[#This Row],[M2A]]="","",SUM(Table2[[#This Row],[M2A]]-Table2[[#This Row],[M2B_h]]))</f>
        <v/>
      </c>
      <c r="O255" s="16" t="str">
        <f>IF(Table2[[#This Row],[M3A]]="","",SUM(Table2[[#This Row],[M3A]]-Table2[[#This Row],[M3B_h]]))</f>
        <v/>
      </c>
      <c r="P255" s="9"/>
      <c r="Q255" s="16" t="str">
        <f>IF(Table2[[#This Row],[M4A]]="","",SUM(Table2[[#This Row],[M4A]]-Table2[[#This Row],[M4B_h]]))</f>
        <v/>
      </c>
      <c r="S255" s="16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 t="shared" si="3"/>
        <v>ARTO MORO</v>
      </c>
      <c r="Y255" s="20">
        <f>IF(Table2[[#This Row],[NB BM_C_QTY+F]]="",#REF!,INDEX([1]!db[QTY X],Table2[[#This Row],[NB BM_C_QTY+F]]))</f>
        <v>864</v>
      </c>
      <c r="Z255" s="20" t="str">
        <f>IF(Table2[[#This Row],[NB BM_C_QTY+F]]="",#REF!,INDEX([1]!db[STN X],Table2[[#This Row],[NB BM_C_QTY+F]]))</f>
        <v>PCS</v>
      </c>
      <c r="AA255" s="20" t="str">
        <f>INDEX([1]!db[SUPPLIER],Table2[[#This Row],[NB BM_C_QTY+F]],0)</f>
        <v>ATALI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255" s="20" t="str">
        <f>Table2[[#This Row],[CONCAT]]&amp;LOWER(SUBSTITUTE(SUBSTITUTE(SUBSTITUTE(Table2[[#This Row],[KET]]&amp;"ARTO MORO"," ",""),")",""),"(",""))</f>
        <v>lemstickjkgs10036box24pcsartomoro</v>
      </c>
      <c r="AD255" s="20">
        <f>_xlfn.IFNA(MATCH(Table2[[#This Row],[Column2]],[1]!db[NB BM_C_QTY+F],0),"")</f>
        <v>1329</v>
      </c>
      <c r="AE255" s="20" t="s">
        <v>6077</v>
      </c>
      <c r="AF255" s="20">
        <v>36</v>
      </c>
      <c r="AG255" s="20" t="s">
        <v>5149</v>
      </c>
    </row>
    <row r="256" spans="1:33">
      <c r="A256" s="9" t="str">
        <f ca="1">IF(Table2[[#This Row],[TT]]&lt;1,"",(COUNT(INDIRECT("a"&amp;ROW(Table2[[#Headers],[//]])&amp;":a"&amp;ROW()-1))+1))</f>
        <v/>
      </c>
      <c r="B256" s="9">
        <v>1</v>
      </c>
      <c r="C256" s="9" t="s">
        <v>3384</v>
      </c>
      <c r="D256" s="16">
        <v>0</v>
      </c>
      <c r="E256" s="16" t="s">
        <v>4902</v>
      </c>
      <c r="F256" s="16">
        <f>_xlfn.IFNA(Table2[[#This Row],[NB BM_C_QTY+F]],"")</f>
        <v>1330</v>
      </c>
      <c r="G256" s="24">
        <f>IF(Table2[[#This Row],[M5B]]="",Table2[[#This Row],[M5B_h]],SUM(Table2[[#This Row],[M5B_h]],Table2[[#This Row],[M5B]]))</f>
        <v>0</v>
      </c>
      <c r="H256" s="18"/>
      <c r="I256" s="83">
        <f>IF(Table2[[#This Row],[M1A]]="",0,Table2[[#This Row],[M1A]]-Table2[[#This Row],[AWAL]]-Table2[[#This Row],[M1MA]]-Table2[[#This Row],[M1KE]])</f>
        <v>0</v>
      </c>
      <c r="J256" s="83">
        <f>SUMIF(Table6[NB BM_C_QTY+F],Table2[[#This Row],[Column2]],Table6[C])</f>
        <v>0</v>
      </c>
      <c r="K256" s="83">
        <f>-1*SUMIF(Table5[CONCAT],Table2[[#This Row],[Column2]],Table5[3])</f>
        <v>0</v>
      </c>
      <c r="L256" s="18"/>
      <c r="M256" s="16" t="str">
        <f>IF(Table2[[#This Row],[M2A]]="","",SUM(Table2[[#This Row],[M2A]]-Table2[[#This Row],[M2B_h]]))</f>
        <v/>
      </c>
      <c r="O256" s="16" t="str">
        <f>IF(Table2[[#This Row],[M3A]]="","",SUM(Table2[[#This Row],[M3A]]-Table2[[#This Row],[M3B_h]]))</f>
        <v/>
      </c>
      <c r="P256" s="9"/>
      <c r="Q256" s="16" t="str">
        <f>IF(Table2[[#This Row],[M4A]]="","",SUM(Table2[[#This Row],[M4A]]-Table2[[#This Row],[M4B_h]]))</f>
        <v/>
      </c>
      <c r="S256" s="16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 t="shared" si="3"/>
        <v>ARTO MORO</v>
      </c>
      <c r="Y256" s="20">
        <f>IF(Table2[[#This Row],[NB BM_C_QTY+F]]="",#REF!,INDEX([1]!db[QTY X],Table2[[#This Row],[NB BM_C_QTY+F]]))</f>
        <v>576</v>
      </c>
      <c r="Z256" s="20" t="str">
        <f>IF(Table2[[#This Row],[NB BM_C_QTY+F]]="",#REF!,INDEX([1]!db[STN X],Table2[[#This Row],[NB BM_C_QTY+F]]))</f>
        <v>PCS</v>
      </c>
      <c r="AA256" s="20" t="str">
        <f>INDEX([1]!db[SUPPLIER],Table2[[#This Row],[NB BM_C_QTY+F]],0)</f>
        <v>ATALI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256" s="20" t="str">
        <f>Table2[[#This Row],[CONCAT]]&amp;LOWER(SUBSTITUTE(SUBSTITUTE(SUBSTITUTE(Table2[[#This Row],[KET]]&amp;"ARTO MORO"," ",""),")",""),"(",""))</f>
        <v>lemstickjkgs10224box24pcsartomoro</v>
      </c>
      <c r="AD256" s="20">
        <f>_xlfn.IFNA(MATCH(Table2[[#This Row],[Column2]],[1]!db[NB BM_C_QTY+F],0),"")</f>
        <v>1330</v>
      </c>
      <c r="AE256" s="20" t="s">
        <v>6077</v>
      </c>
      <c r="AF256" s="20">
        <v>24</v>
      </c>
      <c r="AG256" s="20" t="s">
        <v>5149</v>
      </c>
    </row>
    <row r="257" spans="1:33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4008</v>
      </c>
      <c r="D257" s="16">
        <v>0</v>
      </c>
      <c r="E257" s="16" t="s">
        <v>4901</v>
      </c>
      <c r="F257" s="16">
        <f>_xlfn.IFNA(Table2[[#This Row],[NB BM_C_QTY+F]],"")</f>
        <v>1331</v>
      </c>
      <c r="G257" s="24">
        <f>IF(Table2[[#This Row],[M5B]]="",Table2[[#This Row],[M5B_h]],SUM(Table2[[#This Row],[M5B_h]],Table2[[#This Row],[M5B]]))</f>
        <v>0</v>
      </c>
      <c r="H257" s="19"/>
      <c r="I257" s="83">
        <f>IF(Table2[[#This Row],[M1A]]="",0,Table2[[#This Row],[M1A]]-Table2[[#This Row],[AWAL]]-Table2[[#This Row],[M1MA]]-Table2[[#This Row],[M1KE]])</f>
        <v>0</v>
      </c>
      <c r="J257" s="83">
        <f>SUMIF(Table6[NB BM_C_QTY+F],Table2[[#This Row],[Column2]],Table6[C])</f>
        <v>0</v>
      </c>
      <c r="K257" s="83">
        <f>-1*SUMIF(Table5[CONCAT],Table2[[#This Row],[Column2]],Table5[3])</f>
        <v>0</v>
      </c>
      <c r="L257" s="19"/>
      <c r="M257" s="16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 t="shared" si="3"/>
        <v>ARTO MORO</v>
      </c>
      <c r="Y257" s="20">
        <f>IF(Table2[[#This Row],[NB BM_C_QTY+F]]="",#REF!,INDEX([1]!db[QTY X],Table2[[#This Row],[NB BM_C_QTY+F]]))</f>
        <v>864</v>
      </c>
      <c r="Z257" s="20" t="str">
        <f>IF(Table2[[#This Row],[NB BM_C_QTY+F]]="",#REF!,INDEX([1]!db[STN X],Table2[[#This Row],[NB BM_C_QTY+F]]))</f>
        <v>PCS</v>
      </c>
      <c r="AA257" s="20" t="str">
        <f>INDEX([1]!db[SUPPLIER],Table2[[#This Row],[NB BM_C_QTY+F]],0)</f>
        <v>ATALI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257" s="20" t="str">
        <f>Table2[[#This Row],[CONCAT]]&amp;LOWER(SUBSTITUTE(SUBSTITUTE(SUBSTITUTE(Table2[[#This Row],[KET]]&amp;"ARTO MORO"," ",""),")",""),"(",""))</f>
        <v>lemstickjkgs10336box24pcsartomoro</v>
      </c>
      <c r="AD257" s="20">
        <f>_xlfn.IFNA(MATCH(Table2[[#This Row],[Column2]],[1]!db[NB BM_C_QTY+F],0),"")</f>
        <v>1331</v>
      </c>
      <c r="AE257" s="20" t="s">
        <v>6077</v>
      </c>
      <c r="AF257" s="20">
        <v>36</v>
      </c>
      <c r="AG257" s="20" t="s">
        <v>5149</v>
      </c>
    </row>
    <row r="258" spans="1:33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4009</v>
      </c>
      <c r="D258" s="16">
        <v>0</v>
      </c>
      <c r="E258" s="16" t="s">
        <v>4901</v>
      </c>
      <c r="F258" s="16">
        <f>_xlfn.IFNA(Table2[[#This Row],[NB BM_C_QTY+F]],"")</f>
        <v>1332</v>
      </c>
      <c r="G258" s="24">
        <f>IF(Table2[[#This Row],[M5B]]="",Table2[[#This Row],[M5B_h]],SUM(Table2[[#This Row],[M5B_h]],Table2[[#This Row],[M5B]]))</f>
        <v>0</v>
      </c>
      <c r="H258" s="19"/>
      <c r="I258" s="83">
        <f>IF(Table2[[#This Row],[M1A]]="",0,Table2[[#This Row],[M1A]]-Table2[[#This Row],[AWAL]]-Table2[[#This Row],[M1MA]]-Table2[[#This Row],[M1KE]])</f>
        <v>0</v>
      </c>
      <c r="J258" s="83">
        <f>SUMIF(Table6[NB BM_C_QTY+F],Table2[[#This Row],[Column2]],Table6[C])</f>
        <v>0</v>
      </c>
      <c r="K258" s="83">
        <f>-1*SUMIF(Table5[CONCAT],Table2[[#This Row],[Column2]],Table5[3])</f>
        <v>0</v>
      </c>
      <c r="L258" s="19"/>
      <c r="M258" s="16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 t="shared" si="3"/>
        <v>ARTO MORO</v>
      </c>
      <c r="Y258" s="20">
        <f>IF(Table2[[#This Row],[NB BM_C_QTY+F]]="",#REF!,INDEX([1]!db[QTY X],Table2[[#This Row],[NB BM_C_QTY+F]]))</f>
        <v>864</v>
      </c>
      <c r="Z258" s="20" t="str">
        <f>IF(Table2[[#This Row],[NB BM_C_QTY+F]]="",#REF!,INDEX([1]!db[STN X],Table2[[#This Row],[NB BM_C_QTY+F]]))</f>
        <v>PCS</v>
      </c>
      <c r="AA258" s="20" t="str">
        <f>INDEX([1]!db[SUPPLIER],Table2[[#This Row],[NB BM_C_QTY+F]],0)</f>
        <v>ATALI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258" s="20" t="str">
        <f>Table2[[#This Row],[CONCAT]]&amp;LOWER(SUBSTITUTE(SUBSTITUTE(SUBSTITUTE(Table2[[#This Row],[KET]]&amp;"ARTO MORO"," ",""),")",""),"(",""))</f>
        <v>lemstickjkgs10436box24pcsartomoro</v>
      </c>
      <c r="AD258" s="20">
        <f>_xlfn.IFNA(MATCH(Table2[[#This Row],[Column2]],[1]!db[NB BM_C_QTY+F],0),"")</f>
        <v>1332</v>
      </c>
      <c r="AE258" s="20" t="s">
        <v>6077</v>
      </c>
      <c r="AF258" s="20">
        <v>36</v>
      </c>
      <c r="AG258" s="20" t="s">
        <v>5149</v>
      </c>
    </row>
    <row r="259" spans="1:33">
      <c r="A259" s="9" t="str">
        <f ca="1">IF(Table2[[#This Row],[TT]]&lt;1,"",(COUNT(INDIRECT("a"&amp;ROW(Table2[[#Headers],[//]])&amp;":a"&amp;ROW()-1))+1))</f>
        <v/>
      </c>
      <c r="B259" s="9">
        <v>1</v>
      </c>
      <c r="C259" s="9" t="s">
        <v>4903</v>
      </c>
      <c r="D259" s="16">
        <v>0</v>
      </c>
      <c r="E259" s="16" t="s">
        <v>2550</v>
      </c>
      <c r="F259" s="16">
        <f>_xlfn.IFNA(Table2[[#This Row],[NB BM_C_QTY+F]],"")</f>
        <v>1334</v>
      </c>
      <c r="G259" s="24">
        <f>IF(Table2[[#This Row],[M5B]]="",Table2[[#This Row],[M5B_h]],SUM(Table2[[#This Row],[M5B_h]],Table2[[#This Row],[M5B]]))</f>
        <v>0</v>
      </c>
      <c r="H259" s="18"/>
      <c r="I259" s="83">
        <f>IF(Table2[[#This Row],[M1A]]="",0,Table2[[#This Row],[M1A]]-Table2[[#This Row],[AWAL]]-Table2[[#This Row],[M1MA]]-Table2[[#This Row],[M1KE]])</f>
        <v>0</v>
      </c>
      <c r="J259" s="83">
        <f>SUMIF(Table6[NB BM_C_QTY+F],Table2[[#This Row],[Column2]],Table6[C])</f>
        <v>0</v>
      </c>
      <c r="K259" s="83">
        <f>-1*SUMIF(Table5[CONCAT],Table2[[#This Row],[Column2]],Table5[3])</f>
        <v>0</v>
      </c>
      <c r="L259" s="18"/>
      <c r="M259" s="16" t="str">
        <f>IF(Table2[[#This Row],[M2A]]="","",SUM(Table2[[#This Row],[M2A]]-Table2[[#This Row],[M2B_h]]))</f>
        <v/>
      </c>
      <c r="O259" s="16" t="str">
        <f>IF(Table2[[#This Row],[M3A]]="","",SUM(Table2[[#This Row],[M3A]]-Table2[[#This Row],[M3B_h]]))</f>
        <v/>
      </c>
      <c r="P259" s="25"/>
      <c r="Q259" s="16" t="str">
        <f>IF(Table2[[#This Row],[M4A]]="","",SUM(Table2[[#This Row],[M4A]]-Table2[[#This Row],[M4B_h]]))</f>
        <v/>
      </c>
      <c r="S259" s="16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 t="shared" ref="X259:X322" si="4">"ARTO MORO"</f>
        <v>ARTO MORO</v>
      </c>
      <c r="Y259" s="20">
        <f>IF(Table2[[#This Row],[NB BM_C_QTY+F]]="",#REF!,INDEX([1]!db[QTY X],Table2[[#This Row],[NB BM_C_QTY+F]]))</f>
        <v>648</v>
      </c>
      <c r="Z259" s="20" t="str">
        <f>IF(Table2[[#This Row],[NB BM_C_QTY+F]]="",#REF!,INDEX([1]!db[STN X],Table2[[#This Row],[NB BM_C_QTY+F]]))</f>
        <v>PCS</v>
      </c>
      <c r="AA259" s="20" t="str">
        <f>INDEX([1]!db[SUPPLIER],Table2[[#This Row],[NB BM_C_QTY+F]],0)</f>
        <v>ATALI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59" s="20" t="str">
        <f>Table2[[#This Row],[CONCAT]]&amp;LOWER(SUBSTITUTE(SUBSTITUTE(SUBSTITUTE(Table2[[#This Row],[KET]]&amp;"ARTO MORO"," ",""),")",""),"(",""))</f>
        <v>lemstickjkgs1554lsnartomoro</v>
      </c>
      <c r="AD259" s="20">
        <f>_xlfn.IFNA(MATCH(Table2[[#This Row],[Column2]],[1]!db[NB BM_C_QTY+F],0),"")</f>
        <v>1334</v>
      </c>
      <c r="AE259" s="20" t="s">
        <v>6077</v>
      </c>
      <c r="AF259" s="20">
        <v>54</v>
      </c>
      <c r="AG259" s="20" t="s">
        <v>5116</v>
      </c>
    </row>
    <row r="260" spans="1:33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2052</v>
      </c>
      <c r="D260" s="16">
        <v>1</v>
      </c>
      <c r="E260" s="16" t="s">
        <v>5111</v>
      </c>
      <c r="F260" s="16">
        <f>_xlfn.IFNA(Table2[[#This Row],[NB BM_C_QTY+F]],"")</f>
        <v>1660</v>
      </c>
      <c r="G260" s="24">
        <f>IF(Table2[[#This Row],[M5B]]="",Table2[[#This Row],[M5B_h]],SUM(Table2[[#This Row],[M5B_h]],Table2[[#This Row],[M5B]]))</f>
        <v>0</v>
      </c>
      <c r="H260" s="19">
        <v>0</v>
      </c>
      <c r="I260" s="83">
        <f>IF(Table2[[#This Row],[M1A]]="",0,Table2[[#This Row],[M1A]]-Table2[[#This Row],[AWAL]]-Table2[[#This Row],[M1MA]]-Table2[[#This Row],[M1KE]])</f>
        <v>-1</v>
      </c>
      <c r="J260" s="83">
        <f>SUMIF(Table6[NB BM_C_QTY+F],Table2[[#This Row],[Column2]],Table6[C])</f>
        <v>0</v>
      </c>
      <c r="K260" s="83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>
        <f>IF(Table2[[#This Row],[NB BM_C_QTY+F]]="",#REF!,INDEX([1]!db[QTY X],Table2[[#This Row],[NB BM_C_QTY+F]]))</f>
        <v>720</v>
      </c>
      <c r="Z260" s="20" t="str">
        <f>IF(Table2[[#This Row],[NB BM_C_QTY+F]]="",#REF!,INDEX([1]!db[STN X],Table2[[#This Row],[NB BM_C_QTY+F]]))</f>
        <v>PCS</v>
      </c>
      <c r="AA260" s="20" t="str">
        <f>INDEX([1]!db[SUPPLIER],Table2[[#This Row],[NB BM_C_QTY+F]],0)</f>
        <v>KENKO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60" s="20" t="str">
        <f>Table2[[#This Row],[CONCAT]]&amp;LOWER(SUBSTITUTE(SUBSTITUTE(SUBSTITUTE(Table2[[#This Row],[KET]]&amp;"ARTO MORO"," ",""),")",""),"(",""))</f>
        <v>lemstickkenko15grtanggung36box20pcsartomoro</v>
      </c>
      <c r="AD260" s="20">
        <f>_xlfn.IFNA(MATCH(Table2[[#This Row],[Column2]],[1]!db[NB BM_C_QTY+F],0),"")</f>
        <v>1660</v>
      </c>
      <c r="AE260" s="20" t="s">
        <v>6076</v>
      </c>
      <c r="AF260" s="20">
        <v>36</v>
      </c>
      <c r="AG260" s="20" t="s">
        <v>5149</v>
      </c>
    </row>
    <row r="261" spans="1:33">
      <c r="A261" s="9" t="str">
        <f ca="1">IF(Table2[[#This Row],[TT]]&lt;1,"",(COUNT(INDIRECT("a"&amp;ROW(Table2[[#Headers],[//]])&amp;":a"&amp;ROW()-1))+1))</f>
        <v/>
      </c>
      <c r="B261" s="9">
        <v>1</v>
      </c>
      <c r="C261" s="9" t="s">
        <v>2533</v>
      </c>
      <c r="D261" s="16">
        <v>0</v>
      </c>
      <c r="E261" s="16" t="s">
        <v>1990</v>
      </c>
      <c r="F261" s="16">
        <f>_xlfn.IFNA(Table2[[#This Row],[NB BM_C_QTY+F]],"")</f>
        <v>1661</v>
      </c>
      <c r="G261" s="24">
        <f>IF(Table2[[#This Row],[M5B]]="",Table2[[#This Row],[M5B_h]],SUM(Table2[[#This Row],[M5B_h]],Table2[[#This Row],[M5B]]))</f>
        <v>0</v>
      </c>
      <c r="H261" s="18"/>
      <c r="I261" s="83">
        <f>IF(Table2[[#This Row],[M1A]]="",0,Table2[[#This Row],[M1A]]-Table2[[#This Row],[AWAL]]-Table2[[#This Row],[M1MA]]-Table2[[#This Row],[M1KE]])</f>
        <v>0</v>
      </c>
      <c r="J261" s="83">
        <f>SUMIF(Table6[NB BM_C_QTY+F],Table2[[#This Row],[Column2]],Table6[C])</f>
        <v>0</v>
      </c>
      <c r="K261" s="83">
        <f>-1*SUMIF(Table5[CONCAT],Table2[[#This Row],[Column2]],Table5[3])</f>
        <v>0</v>
      </c>
      <c r="L261" s="18"/>
      <c r="M261" s="16" t="str">
        <f>IF(Table2[[#This Row],[M2A]]="","",SUM(Table2[[#This Row],[M2A]]-Table2[[#This Row],[M2B_h]]))</f>
        <v/>
      </c>
      <c r="O261" s="16" t="str">
        <f>IF(Table2[[#This Row],[M3A]]="","",SUM(Table2[[#This Row],[M3A]]-Table2[[#This Row],[M3B_h]]))</f>
        <v/>
      </c>
      <c r="P261" s="9"/>
      <c r="Q261" s="16" t="str">
        <f>IF(Table2[[#This Row],[M4A]]="","",SUM(Table2[[#This Row],[M4A]]-Table2[[#This Row],[M4B_h]]))</f>
        <v/>
      </c>
      <c r="S261" s="16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 t="shared" si="4"/>
        <v>ARTO MORO</v>
      </c>
      <c r="Y261" s="20">
        <f>IF(Table2[[#This Row],[NB BM_C_QTY+F]]="",#REF!,INDEX([1]!db[QTY X],Table2[[#This Row],[NB BM_C_QTY+F]]))</f>
        <v>432</v>
      </c>
      <c r="Z261" s="20" t="str">
        <f>IF(Table2[[#This Row],[NB BM_C_QTY+F]]="",#REF!,INDEX([1]!db[STN X],Table2[[#This Row],[NB BM_C_QTY+F]]))</f>
        <v>PCS</v>
      </c>
      <c r="AA261" s="20" t="str">
        <f>INDEX([1]!db[SUPPLIER],Table2[[#This Row],[NB BM_C_QTY+F]],0)</f>
        <v>KENKO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61" s="20" t="str">
        <f>Table2[[#This Row],[CONCAT]]&amp;LOWER(SUBSTITUTE(SUBSTITUTE(SUBSTITUTE(Table2[[#This Row],[KET]]&amp;"ARTO MORO"," ",""),")",""),"(",""))</f>
        <v>lemstickkenko25grbesar36lsnartomoro</v>
      </c>
      <c r="AD261" s="20">
        <f>_xlfn.IFNA(MATCH(Table2[[#This Row],[Column2]],[1]!db[NB BM_C_QTY+F],0),"")</f>
        <v>1661</v>
      </c>
      <c r="AE261" s="20" t="s">
        <v>6076</v>
      </c>
      <c r="AF261" s="20">
        <v>36</v>
      </c>
      <c r="AG261" s="20" t="s">
        <v>5116</v>
      </c>
    </row>
    <row r="262" spans="1:33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2019</v>
      </c>
      <c r="D262" s="16">
        <v>0</v>
      </c>
      <c r="E262" s="16" t="s">
        <v>5112</v>
      </c>
      <c r="F262" s="16">
        <f>_xlfn.IFNA(Table2[[#This Row],[NB BM_C_QTY+F]],"")</f>
        <v>1662</v>
      </c>
      <c r="G262" s="24">
        <f>IF(Table2[[#This Row],[M5B]]="",Table2[[#This Row],[M5B_h]],SUM(Table2[[#This Row],[M5B_h]],Table2[[#This Row],[M5B]]))</f>
        <v>0</v>
      </c>
      <c r="H262" s="19"/>
      <c r="I262" s="83">
        <f>IF(Table2[[#This Row],[M1A]]="",0,Table2[[#This Row],[M1A]]-Table2[[#This Row],[AWAL]]-Table2[[#This Row],[M1MA]]-Table2[[#This Row],[M1KE]])</f>
        <v>0</v>
      </c>
      <c r="J262" s="83">
        <f>SUMIF(Table6[NB BM_C_QTY+F],Table2[[#This Row],[Column2]],Table6[C])</f>
        <v>0</v>
      </c>
      <c r="K262" s="83">
        <f>-1*SUMIF(Table5[CONCAT],Table2[[#This Row],[Column2]],Table5[3])</f>
        <v>0</v>
      </c>
      <c r="L262" s="19"/>
      <c r="M262" s="79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 t="shared" si="4"/>
        <v>ARTO MORO</v>
      </c>
      <c r="Y262" s="20">
        <f>IF(Table2[[#This Row],[NB BM_C_QTY+F]]="",#REF!,INDEX([1]!db[QTY X],Table2[[#This Row],[NB BM_C_QTY+F]]))</f>
        <v>1080</v>
      </c>
      <c r="Z262" s="20" t="str">
        <f>IF(Table2[[#This Row],[NB BM_C_QTY+F]]="",#REF!,INDEX([1]!db[STN X],Table2[[#This Row],[NB BM_C_QTY+F]]))</f>
        <v>PCS</v>
      </c>
      <c r="AA262" s="20" t="str">
        <f>INDEX([1]!db[SUPPLIER],Table2[[#This Row],[NB BM_C_QTY+F]],0)</f>
        <v>KENKO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62" s="20" t="str">
        <f>Table2[[#This Row],[CONCAT]]&amp;LOWER(SUBSTITUTE(SUBSTITUTE(SUBSTITUTE(Table2[[#This Row],[KET]]&amp;"ARTO MORO"," ",""),")",""),"(",""))</f>
        <v>lemstickkenko8grkecil36box30pcsartomoro</v>
      </c>
      <c r="AD262" s="20">
        <f>_xlfn.IFNA(MATCH(Table2[[#This Row],[Column2]],[1]!db[NB BM_C_QTY+F],0),"")</f>
        <v>1662</v>
      </c>
      <c r="AE262" s="20" t="s">
        <v>6076</v>
      </c>
      <c r="AF262" s="20">
        <v>36</v>
      </c>
      <c r="AG262" s="20" t="s">
        <v>5149</v>
      </c>
    </row>
    <row r="263" spans="1:33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2003</v>
      </c>
      <c r="D263" s="16">
        <v>0</v>
      </c>
      <c r="E263" s="16" t="s">
        <v>1985</v>
      </c>
      <c r="F263" s="16">
        <f>_xlfn.IFNA(Table2[[#This Row],[NB BM_C_QTY+F]],"")</f>
        <v>1736</v>
      </c>
      <c r="G263" s="24">
        <f>IF(Table2[[#This Row],[M5B]]="",Table2[[#This Row],[M5B_h]],SUM(Table2[[#This Row],[M5B_h]],Table2[[#This Row],[M5B]]))</f>
        <v>0</v>
      </c>
      <c r="H263" s="19"/>
      <c r="I263" s="83">
        <f>IF(Table2[[#This Row],[M1A]]="",0,Table2[[#This Row],[M1A]]-Table2[[#This Row],[AWAL]]-Table2[[#This Row],[M1MA]]-Table2[[#This Row],[M1KE]])</f>
        <v>0</v>
      </c>
      <c r="J263" s="83">
        <f>SUMIF(Table6[NB BM_C_QTY+F],Table2[[#This Row],[Column2]],Table6[C])</f>
        <v>0</v>
      </c>
      <c r="K263" s="83">
        <f>-1*SUMIF(Table5[CONCAT],Table2[[#This Row],[Column2]],Table5[3])</f>
        <v>0</v>
      </c>
      <c r="L263" s="19"/>
      <c r="M263" s="16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>
        <f>IF(Table2[[#This Row],[NB BM_C_QTY+F]]="",#REF!,INDEX([1]!db[QTY X],Table2[[#This Row],[NB BM_C_QTY+F]]))</f>
        <v>720</v>
      </c>
      <c r="Z263" s="20" t="str">
        <f>IF(Table2[[#This Row],[NB BM_C_QTY+F]]="",#REF!,INDEX([1]!db[STN X],Table2[[#This Row],[NB BM_C_QTY+F]]))</f>
        <v>PCS</v>
      </c>
      <c r="AA263" s="20" t="str">
        <f>INDEX([1]!db[SUPPLIER],Table2[[#This Row],[NB BM_C_QTY+F]],0)</f>
        <v>KENKO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63" s="20" t="str">
        <f>Table2[[#This Row],[CONCAT]]&amp;LOWER(SUBSTITUTE(SUBSTITUTE(SUBSTITUTE(Table2[[#This Row],[KET]]&amp;"ARTO MORO"," ",""),")",""),"(",""))</f>
        <v>markerpermanenkenkopm100hitam60lsnartomoro</v>
      </c>
      <c r="AD263" s="20">
        <f>_xlfn.IFNA(MATCH(Table2[[#This Row],[Column2]],[1]!db[NB BM_C_QTY+F],0),"")</f>
        <v>1736</v>
      </c>
      <c r="AE263" s="20" t="s">
        <v>6076</v>
      </c>
      <c r="AF263" s="20">
        <v>60</v>
      </c>
      <c r="AG263" s="20" t="s">
        <v>5116</v>
      </c>
    </row>
    <row r="264" spans="1:33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2004</v>
      </c>
      <c r="D264" s="16">
        <v>0</v>
      </c>
      <c r="E264" s="16" t="s">
        <v>1985</v>
      </c>
      <c r="F264" s="16">
        <f>_xlfn.IFNA(Table2[[#This Row],[NB BM_C_QTY+F]],"")</f>
        <v>1803</v>
      </c>
      <c r="G264" s="24">
        <f>IF(Table2[[#This Row],[M5B]]="",Table2[[#This Row],[M5B_h]],SUM(Table2[[#This Row],[M5B_h]],Table2[[#This Row],[M5B]]))</f>
        <v>0</v>
      </c>
      <c r="H264" s="19"/>
      <c r="I264" s="83">
        <f>IF(Table2[[#This Row],[M1A]]="",0,Table2[[#This Row],[M1A]]-Table2[[#This Row],[AWAL]]-Table2[[#This Row],[M1MA]]-Table2[[#This Row],[M1KE]])</f>
        <v>0</v>
      </c>
      <c r="J264" s="83">
        <f>SUMIF(Table6[NB BM_C_QTY+F],Table2[[#This Row],[Column2]],Table6[C])</f>
        <v>0</v>
      </c>
      <c r="K264" s="83">
        <f>-1*SUMIF(Table5[CONCAT],Table2[[#This Row],[Column2]],Table5[3])</f>
        <v>0</v>
      </c>
      <c r="L264" s="19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>
        <f>IF(Table2[[#This Row],[NB BM_C_QTY+F]]="",#REF!,INDEX([1]!db[QTY X],Table2[[#This Row],[NB BM_C_QTY+F]]))</f>
        <v>720</v>
      </c>
      <c r="Z264" s="20" t="str">
        <f>IF(Table2[[#This Row],[NB BM_C_QTY+F]]="",#REF!,INDEX([1]!db[STN X],Table2[[#This Row],[NB BM_C_QTY+F]]))</f>
        <v>PCS</v>
      </c>
      <c r="AA264" s="20" t="str">
        <f>INDEX([1]!db[SUPPLIER],Table2[[#This Row],[NB BM_C_QTY+F]],0)</f>
        <v>KENKO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64" s="20" t="str">
        <f>Table2[[#This Row],[CONCAT]]&amp;LOWER(SUBSTITUTE(SUBSTITUTE(SUBSTITUTE(Table2[[#This Row],[KET]]&amp;"ARTO MORO"," ",""),")",""),"(",""))</f>
        <v>markerwbkenkowm100hitam60lsnartomoro</v>
      </c>
      <c r="AD264" s="20">
        <f>_xlfn.IFNA(MATCH(Table2[[#This Row],[Column2]],[1]!db[NB BM_C_QTY+F],0),"")</f>
        <v>1803</v>
      </c>
      <c r="AE264" s="20" t="s">
        <v>6076</v>
      </c>
      <c r="AF264" s="20">
        <v>60</v>
      </c>
      <c r="AG264" s="20" t="s">
        <v>5116</v>
      </c>
    </row>
    <row r="265" spans="1:33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4851</v>
      </c>
      <c r="D265" s="16">
        <v>0</v>
      </c>
      <c r="E265" s="16" t="s">
        <v>2081</v>
      </c>
      <c r="F265" s="16">
        <f>_xlfn.IFNA(Table2[[#This Row],[NB BM_C_QTY+F]],"")</f>
        <v>1694</v>
      </c>
      <c r="G265" s="24">
        <f>IF(Table2[[#This Row],[M5B]]="",Table2[[#This Row],[M5B_h]],SUM(Table2[[#This Row],[M5B_h]],Table2[[#This Row],[M5B]]))</f>
        <v>0</v>
      </c>
      <c r="H265" s="19"/>
      <c r="I265" s="83">
        <f>IF(Table2[[#This Row],[M1A]]="",0,Table2[[#This Row],[M1A]]-Table2[[#This Row],[AWAL]]-Table2[[#This Row],[M1MA]]-Table2[[#This Row],[M1KE]])</f>
        <v>0</v>
      </c>
      <c r="J265" s="83">
        <f>SUMIF(Table6[NB BM_C_QTY+F],Table2[[#This Row],[Column2]],Table6[C])</f>
        <v>0</v>
      </c>
      <c r="K265" s="83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 t="shared" si="4"/>
        <v>ARTO MORO</v>
      </c>
      <c r="Y265" s="20">
        <f>IF(Table2[[#This Row],[NB BM_C_QTY+F]]="",#REF!,INDEX([1]!db[QTY X],Table2[[#This Row],[NB BM_C_QTY+F]]))</f>
        <v>1728</v>
      </c>
      <c r="Z265" s="20" t="str">
        <f>IF(Table2[[#This Row],[NB BM_C_QTY+F]]="",#REF!,INDEX([1]!db[STN X],Table2[[#This Row],[NB BM_C_QTY+F]]))</f>
        <v>PCS</v>
      </c>
      <c r="AA265" s="20" t="str">
        <f>INDEX([1]!db[SUPPLIER],Table2[[#This Row],[NB BM_C_QTY+F]],0)</f>
        <v>KENKO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65" s="20" t="str">
        <f>Table2[[#This Row],[CONCAT]]&amp;LOWER(SUBSTITUTE(SUBSTITUTE(SUBSTITUTE(Table2[[#This Row],[KET]]&amp;"ARTO MORO"," ",""),")",""),"(",""))</f>
        <v>mechpenkenkomp01144lsnartomoro</v>
      </c>
      <c r="AD265" s="20">
        <f>_xlfn.IFNA(MATCH(Table2[[#This Row],[Column2]],[1]!db[NB BM_C_QTY+F],0),"")</f>
        <v>1694</v>
      </c>
      <c r="AE265" s="20" t="s">
        <v>6076</v>
      </c>
      <c r="AF265" s="20">
        <v>144</v>
      </c>
      <c r="AG265" s="20" t="s">
        <v>5116</v>
      </c>
    </row>
    <row r="266" spans="1:33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4300</v>
      </c>
      <c r="D266" s="16">
        <v>0</v>
      </c>
      <c r="E266" s="16" t="s">
        <v>2194</v>
      </c>
      <c r="F266" s="16">
        <f>_xlfn.IFNA(Table2[[#This Row],[NB BM_C_QTY+F]],"")</f>
        <v>1862</v>
      </c>
      <c r="G266" s="24">
        <f>IF(Table2[[#This Row],[M5B]]="",Table2[[#This Row],[M5B_h]],SUM(Table2[[#This Row],[M5B_h]],Table2[[#This Row],[M5B]]))</f>
        <v>0</v>
      </c>
      <c r="H266" s="19"/>
      <c r="I266" s="83">
        <f>IF(Table2[[#This Row],[M1A]]="",0,Table2[[#This Row],[M1A]]-Table2[[#This Row],[AWAL]]-Table2[[#This Row],[M1MA]]-Table2[[#This Row],[M1KE]])</f>
        <v>0</v>
      </c>
      <c r="J266" s="83">
        <f>SUMIF(Table6[NB BM_C_QTY+F],Table2[[#This Row],[Column2]],Table6[C])</f>
        <v>0</v>
      </c>
      <c r="K266" s="83">
        <f>-1*SUMIF(Table5[CONCAT],Table2[[#This Row],[Column2]],Table5[3])</f>
        <v>0</v>
      </c>
      <c r="L266" s="19"/>
      <c r="M266" s="16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>
        <f>IF(Table2[[#This Row],[NB BM_C_QTY+F]]="",#REF!,INDEX([1]!db[QTY X],Table2[[#This Row],[NB BM_C_QTY+F]]))</f>
        <v>20</v>
      </c>
      <c r="Z266" s="20" t="str">
        <f>IF(Table2[[#This Row],[NB BM_C_QTY+F]]="",#REF!,INDEX([1]!db[STN X],Table2[[#This Row],[NB BM_C_QTY+F]]))</f>
        <v>PCS</v>
      </c>
      <c r="AA266" s="20" t="str">
        <f>INDEX([1]!db[SUPPLIER],Table2[[#This Row],[NB BM_C_QTY+F]],0)</f>
        <v>ATALI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66" s="20" t="str">
        <f>Table2[[#This Row],[CONCAT]]&amp;LOWER(SUBSTITUTE(SUBSTITUTE(SUBSTITUTE(Table2[[#This Row],[KET]]&amp;"ARTO MORO"," ",""),")",""),"(",""))</f>
        <v>mesinlabelhargajkmx5500m20pcsartomoro</v>
      </c>
      <c r="AD266" s="20">
        <f>_xlfn.IFNA(MATCH(Table2[[#This Row],[Column2]],[1]!db[NB BM_C_QTY+F],0),"")</f>
        <v>1862</v>
      </c>
      <c r="AE266" s="20" t="s">
        <v>6077</v>
      </c>
      <c r="AF266" s="20">
        <v>20</v>
      </c>
      <c r="AG266" s="20" t="s">
        <v>5118</v>
      </c>
    </row>
    <row r="267" spans="1:33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4305</v>
      </c>
      <c r="D267" s="16">
        <v>0</v>
      </c>
      <c r="E267" s="16" t="s">
        <v>2082</v>
      </c>
      <c r="F267" s="16">
        <f>_xlfn.IFNA(Table2[[#This Row],[NB BM_C_QTY+F]],"")</f>
        <v>1744</v>
      </c>
      <c r="G267" s="24">
        <f>IF(Table2[[#This Row],[M5B]]="",Table2[[#This Row],[M5B_h]],SUM(Table2[[#This Row],[M5B_h]],Table2[[#This Row],[M5B]]))</f>
        <v>0</v>
      </c>
      <c r="H267" s="19"/>
      <c r="I267" s="83">
        <f>IF(Table2[[#This Row],[M1A]]="",0,Table2[[#This Row],[M1A]]-Table2[[#This Row],[AWAL]]-Table2[[#This Row],[M1MA]]-Table2[[#This Row],[M1KE]])</f>
        <v>0</v>
      </c>
      <c r="J267" s="83">
        <f>SUMIF(Table6[NB BM_C_QTY+F],Table2[[#This Row],[Column2]],Table6[C])</f>
        <v>0</v>
      </c>
      <c r="K267" s="83">
        <f>-1*SUMIF(Table5[CONCAT],Table2[[#This Row],[Column2]],Table5[3])</f>
        <v>0</v>
      </c>
      <c r="L267" s="19"/>
      <c r="M267" s="16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 t="shared" si="4"/>
        <v>ARTO MORO</v>
      </c>
      <c r="Y267" s="20">
        <f>IF(Table2[[#This Row],[NB BM_C_QTY+F]]="",#REF!,INDEX([1]!db[QTY X],Table2[[#This Row],[NB BM_C_QTY+F]]))</f>
        <v>50</v>
      </c>
      <c r="Z267" s="20" t="str">
        <f>IF(Table2[[#This Row],[NB BM_C_QTY+F]]="",#REF!,INDEX([1]!db[STN X],Table2[[#This Row],[NB BM_C_QTY+F]]))</f>
        <v>PCS</v>
      </c>
      <c r="AA267" s="20" t="str">
        <f>INDEX([1]!db[SUPPLIER],Table2[[#This Row],[NB BM_C_QTY+F]],0)</f>
        <v>KENKO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67" s="20" t="str">
        <f>Table2[[#This Row],[CONCAT]]&amp;LOWER(SUBSTITUTE(SUBSTITUTE(SUBSTITUTE(Table2[[#This Row],[KET]]&amp;"ARTO MORO"," ",""),")",""),"(",""))</f>
        <v>mesinlabelhargakenkomx6600a50pcsartomoro</v>
      </c>
      <c r="AD267" s="20">
        <f>_xlfn.IFNA(MATCH(Table2[[#This Row],[Column2]],[1]!db[NB BM_C_QTY+F],0),"")</f>
        <v>1744</v>
      </c>
      <c r="AE267" s="20" t="s">
        <v>6076</v>
      </c>
      <c r="AF267" s="20">
        <v>50</v>
      </c>
      <c r="AG267" s="20" t="s">
        <v>5118</v>
      </c>
    </row>
    <row r="268" spans="1:33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4905</v>
      </c>
      <c r="D268" s="16">
        <v>0</v>
      </c>
      <c r="E268" s="16" t="s">
        <v>2023</v>
      </c>
      <c r="F268" s="16">
        <f>_xlfn.IFNA(Table2[[#This Row],[NB BM_C_QTY+F]],"")</f>
        <v>2172</v>
      </c>
      <c r="G268" s="24">
        <f>IF(Table2[[#This Row],[M5B]]="",Table2[[#This Row],[M5B_h]],SUM(Table2[[#This Row],[M5B_h]],Table2[[#This Row],[M5B]]))</f>
        <v>0</v>
      </c>
      <c r="H268" s="19"/>
      <c r="I268" s="83">
        <f>IF(Table2[[#This Row],[M1A]]="",0,Table2[[#This Row],[M1A]]-Table2[[#This Row],[AWAL]]-Table2[[#This Row],[M1MA]]-Table2[[#This Row],[M1KE]])</f>
        <v>0</v>
      </c>
      <c r="J268" s="83">
        <f>SUMIF(Table6[NB BM_C_QTY+F],Table2[[#This Row],[Column2]],Table6[C])</f>
        <v>0</v>
      </c>
      <c r="K268" s="83">
        <f>-1*SUMIF(Table5[CONCAT],Table2[[#This Row],[Column2]],Table5[3])</f>
        <v>0</v>
      </c>
      <c r="L268" s="19"/>
      <c r="M268" s="16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 t="shared" si="4"/>
        <v>ARTO MORO</v>
      </c>
      <c r="Y268" s="20">
        <f>IF(Table2[[#This Row],[NB BM_C_QTY+F]]="",#REF!,INDEX([1]!db[QTY X],Table2[[#This Row],[NB BM_C_QTY+F]]))</f>
        <v>144</v>
      </c>
      <c r="Z268" s="20" t="str">
        <f>IF(Table2[[#This Row],[NB BM_C_QTY+F]]="",#REF!,INDEX([1]!db[STN X],Table2[[#This Row],[NB BM_C_QTY+F]]))</f>
        <v>PCS</v>
      </c>
      <c r="AA268" s="20" t="str">
        <f>INDEX([1]!db[SUPPLIER],Table2[[#This Row],[NB BM_C_QTY+F]],0)</f>
        <v>ATALI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68" s="20" t="str">
        <f>Table2[[#This Row],[CONCAT]]&amp;LOWER(SUBSTITUTE(SUBSTITUTE(SUBSTITUTE(Table2[[#This Row],[KET]]&amp;"ARTO MORO"," ",""),")",""),"(",""))</f>
        <v>opasteljk12wop12chccompact12lsnartomoro</v>
      </c>
      <c r="AD268" s="20">
        <f>_xlfn.IFNA(MATCH(Table2[[#This Row],[Column2]],[1]!db[NB BM_C_QTY+F],0),"")</f>
        <v>2172</v>
      </c>
      <c r="AE268" s="20" t="s">
        <v>6077</v>
      </c>
      <c r="AF268" s="20">
        <v>12</v>
      </c>
      <c r="AG268" s="20" t="s">
        <v>5116</v>
      </c>
    </row>
    <row r="269" spans="1:33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4906</v>
      </c>
      <c r="D269" s="16">
        <v>0</v>
      </c>
      <c r="E269" s="16" t="s">
        <v>4907</v>
      </c>
      <c r="F269" s="16">
        <f>_xlfn.IFNA(Table2[[#This Row],[NB BM_C_QTY+F]],"")</f>
        <v>2173</v>
      </c>
      <c r="G269" s="24">
        <f>IF(Table2[[#This Row],[M5B]]="",Table2[[#This Row],[M5B_h]],SUM(Table2[[#This Row],[M5B_h]],Table2[[#This Row],[M5B]]))</f>
        <v>0</v>
      </c>
      <c r="H269" s="19"/>
      <c r="I269" s="83">
        <f>IF(Table2[[#This Row],[M1A]]="",0,Table2[[#This Row],[M1A]]-Table2[[#This Row],[AWAL]]-Table2[[#This Row],[M1MA]]-Table2[[#This Row],[M1KE]])</f>
        <v>0</v>
      </c>
      <c r="J269" s="83">
        <f>SUMIF(Table6[NB BM_C_QTY+F],Table2[[#This Row],[Column2]],Table6[C])</f>
        <v>0</v>
      </c>
      <c r="K269" s="83">
        <f>-1*SUMIF(Table5[CONCAT],Table2[[#This Row],[Column2]],Table5[3])</f>
        <v>0</v>
      </c>
      <c r="L269" s="19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 t="shared" si="4"/>
        <v>ARTO MORO</v>
      </c>
      <c r="Y269" s="20">
        <f>IF(Table2[[#This Row],[NB BM_C_QTY+F]]="",#REF!,INDEX([1]!db[QTY X],Table2[[#This Row],[NB BM_C_QTY+F]]))</f>
        <v>144</v>
      </c>
      <c r="Z269" s="20" t="str">
        <f>IF(Table2[[#This Row],[NB BM_C_QTY+F]]="",#REF!,INDEX([1]!db[STN X],Table2[[#This Row],[NB BM_C_QTY+F]]))</f>
        <v>SET</v>
      </c>
      <c r="AA269" s="20" t="str">
        <f>INDEX([1]!db[SUPPLIER],Table2[[#This Row],[NB BM_C_QTY+F]],0)</f>
        <v>ATALI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69" s="20" t="str">
        <f>Table2[[#This Row],[CONCAT]]&amp;LOWER(SUBSTITUTE(SUBSTITUTE(SUBSTITUTE(Table2[[#This Row],[KET]]&amp;"ARTO MORO"," ",""),")",""),"(",""))</f>
        <v>opasteljk12wop12crround6box24setartomoro</v>
      </c>
      <c r="AD269" s="20">
        <f>_xlfn.IFNA(MATCH(Table2[[#This Row],[Column2]],[1]!db[NB BM_C_QTY+F],0),"")</f>
        <v>2173</v>
      </c>
      <c r="AE269" s="20" t="s">
        <v>6077</v>
      </c>
      <c r="AF269" s="20">
        <v>6</v>
      </c>
      <c r="AG269" s="20" t="s">
        <v>5149</v>
      </c>
    </row>
    <row r="270" spans="1:33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4904</v>
      </c>
      <c r="D270" s="16">
        <v>0</v>
      </c>
      <c r="E270" s="16" t="s">
        <v>2023</v>
      </c>
      <c r="F270" s="16">
        <f>_xlfn.IFNA(Table2[[#This Row],[NB BM_C_QTY+F]],"")</f>
        <v>2171</v>
      </c>
      <c r="G270" s="24">
        <f>IF(Table2[[#This Row],[M5B]]="",Table2[[#This Row],[M5B_h]],SUM(Table2[[#This Row],[M5B_h]],Table2[[#This Row],[M5B]]))</f>
        <v>0</v>
      </c>
      <c r="H270" s="19"/>
      <c r="I270" s="83">
        <f>IF(Table2[[#This Row],[M1A]]="",0,Table2[[#This Row],[M1A]]-Table2[[#This Row],[AWAL]]-Table2[[#This Row],[M1MA]]-Table2[[#This Row],[M1KE]])</f>
        <v>0</v>
      </c>
      <c r="J270" s="83">
        <f>SUMIF(Table6[NB BM_C_QTY+F],Table2[[#This Row],[Column2]],Table6[C])</f>
        <v>0</v>
      </c>
      <c r="K270" s="83">
        <f>-1*SUMIF(Table5[CONCAT],Table2[[#This Row],[Column2]],Table5[3])</f>
        <v>0</v>
      </c>
      <c r="L270" s="19"/>
      <c r="M270" s="16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>
        <f>IF(Table2[[#This Row],[NB BM_C_QTY+F]]="",#REF!,INDEX([1]!db[QTY X],Table2[[#This Row],[NB BM_C_QTY+F]]))</f>
        <v>144</v>
      </c>
      <c r="Z270" s="20" t="str">
        <f>IF(Table2[[#This Row],[NB BM_C_QTY+F]]="",#REF!,INDEX([1]!db[STN X],Table2[[#This Row],[NB BM_C_QTY+F]]))</f>
        <v>PCS</v>
      </c>
      <c r="AA270" s="20" t="str">
        <f>INDEX([1]!db[SUPPLIER],Table2[[#This Row],[NB BM_C_QTY+F]],0)</f>
        <v>ATALI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70" s="20" t="str">
        <f>Table2[[#This Row],[CONCAT]]&amp;LOWER(SUBSTITUTE(SUBSTITUTE(SUBSTITUTE(Table2[[#This Row],[KET]]&amp;"ARTO MORO"," ",""),")",""),"(",""))</f>
        <v>opasteljk12wop12chhexagonal12lsnartomoro</v>
      </c>
      <c r="AD270" s="20">
        <f>_xlfn.IFNA(MATCH(Table2[[#This Row],[Column2]],[1]!db[NB BM_C_QTY+F],0),"")</f>
        <v>2171</v>
      </c>
      <c r="AE270" s="20" t="s">
        <v>6077</v>
      </c>
      <c r="AF270" s="20">
        <v>12</v>
      </c>
      <c r="AG270" s="20" t="s">
        <v>5116</v>
      </c>
    </row>
    <row r="271" spans="1:33">
      <c r="A271" s="9" t="str">
        <f ca="1">IF(Table2[[#This Row],[TT]]&lt;1,"",(COUNT(INDIRECT("a"&amp;ROW(Table2[[#Headers],[//]])&amp;":a"&amp;ROW()-1))+1))</f>
        <v/>
      </c>
      <c r="B271" s="9">
        <v>1</v>
      </c>
      <c r="C271" s="9" t="s">
        <v>4168</v>
      </c>
      <c r="D271" s="16">
        <v>0</v>
      </c>
      <c r="E271" s="16" t="s">
        <v>4910</v>
      </c>
      <c r="F271" s="16">
        <f>_xlfn.IFNA(Table2[[#This Row],[NB BM_C_QTY+F]],"")</f>
        <v>2178</v>
      </c>
      <c r="G271" s="24">
        <f>IF(Table2[[#This Row],[M5B]]="",Table2[[#This Row],[M5B_h]],SUM(Table2[[#This Row],[M5B_h]],Table2[[#This Row],[M5B]]))</f>
        <v>0</v>
      </c>
      <c r="H271" s="18"/>
      <c r="I271" s="83">
        <f>IF(Table2[[#This Row],[M1A]]="",0,Table2[[#This Row],[M1A]]-Table2[[#This Row],[AWAL]]-Table2[[#This Row],[M1MA]]-Table2[[#This Row],[M1KE]])</f>
        <v>0</v>
      </c>
      <c r="J271" s="83">
        <f>SUMIF(Table6[NB BM_C_QTY+F],Table2[[#This Row],[Column2]],Table6[C])</f>
        <v>0</v>
      </c>
      <c r="K271" s="83">
        <f>-1*SUMIF(Table5[CONCAT],Table2[[#This Row],[Column2]],Table5[3])</f>
        <v>0</v>
      </c>
      <c r="L271" s="18"/>
      <c r="M271" s="16" t="str">
        <f>IF(Table2[[#This Row],[M2A]]="","",SUM(Table2[[#This Row],[M2A]]-Table2[[#This Row],[M2B_h]]))</f>
        <v/>
      </c>
      <c r="O271" s="16" t="str">
        <f>IF(Table2[[#This Row],[M3A]]="","",SUM(Table2[[#This Row],[M3A]]-Table2[[#This Row],[M3B_h]]))</f>
        <v/>
      </c>
      <c r="P271" s="9"/>
      <c r="Q271" s="16" t="str">
        <f>IF(Table2[[#This Row],[M4A]]="","",SUM(Table2[[#This Row],[M4A]]-Table2[[#This Row],[M4B_h]]))</f>
        <v/>
      </c>
      <c r="S271" s="16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 t="shared" si="4"/>
        <v>ARTO MORO</v>
      </c>
      <c r="Y271" s="20">
        <f>IF(Table2[[#This Row],[NB BM_C_QTY+F]]="",#REF!,INDEX([1]!db[QTY X],Table2[[#This Row],[NB BM_C_QTY+F]]))</f>
        <v>24</v>
      </c>
      <c r="Z271" s="20" t="str">
        <f>IF(Table2[[#This Row],[NB BM_C_QTY+F]]="",#REF!,INDEX([1]!db[STN X],Table2[[#This Row],[NB BM_C_QTY+F]]))</f>
        <v>SET</v>
      </c>
      <c r="AA271" s="20" t="str">
        <f>INDEX([1]!db[SUPPLIER],Table2[[#This Row],[NB BM_C_QTY+F]],0)</f>
        <v>ATALI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71" s="20" t="str">
        <f>Table2[[#This Row],[CONCAT]]&amp;LOWER(SUBSTITUTE(SUBSTITUTE(SUBSTITUTE(Table2[[#This Row],[KET]]&amp;"ARTO MORO"," ",""),")",""),"(",""))</f>
        <v>opasteljk48wop48s4box6setartomoro</v>
      </c>
      <c r="AD271" s="20">
        <f>_xlfn.IFNA(MATCH(Table2[[#This Row],[Column2]],[1]!db[NB BM_C_QTY+F],0),"")</f>
        <v>2178</v>
      </c>
      <c r="AE271" s="20" t="s">
        <v>6077</v>
      </c>
      <c r="AF271" s="20">
        <v>4</v>
      </c>
      <c r="AG271" s="20" t="s">
        <v>5149</v>
      </c>
    </row>
    <row r="272" spans="1:33">
      <c r="A272" s="9" t="str">
        <f ca="1">IF(Table2[[#This Row],[TT]]&lt;1,"",(COUNT(INDIRECT("a"&amp;ROW(Table2[[#Headers],[//]])&amp;":a"&amp;ROW()-1))+1))</f>
        <v/>
      </c>
      <c r="B272" s="9">
        <v>1</v>
      </c>
      <c r="C272" s="9" t="s">
        <v>3690</v>
      </c>
      <c r="D272" s="16">
        <v>0</v>
      </c>
      <c r="E272" s="16" t="s">
        <v>4910</v>
      </c>
      <c r="F272" s="16">
        <f>_xlfn.IFNA(Table2[[#This Row],[NB BM_C_QTY+F]],"")</f>
        <v>2179</v>
      </c>
      <c r="G272" s="24">
        <f>IF(Table2[[#This Row],[M5B]]="",Table2[[#This Row],[M5B_h]],SUM(Table2[[#This Row],[M5B_h]],Table2[[#This Row],[M5B]]))</f>
        <v>0</v>
      </c>
      <c r="H272" s="18"/>
      <c r="I272" s="83">
        <f>IF(Table2[[#This Row],[M1A]]="",0,Table2[[#This Row],[M1A]]-Table2[[#This Row],[AWAL]]-Table2[[#This Row],[M1MA]]-Table2[[#This Row],[M1KE]])</f>
        <v>0</v>
      </c>
      <c r="J272" s="83">
        <f>SUMIF(Table6[NB BM_C_QTY+F],Table2[[#This Row],[Column2]],Table6[C])</f>
        <v>0</v>
      </c>
      <c r="K272" s="83">
        <f>-1*SUMIF(Table5[CONCAT],Table2[[#This Row],[Column2]],Table5[3])</f>
        <v>0</v>
      </c>
      <c r="L272" s="18"/>
      <c r="M272" s="16" t="str">
        <f>IF(Table2[[#This Row],[M2A]]="","",SUM(Table2[[#This Row],[M2A]]-Table2[[#This Row],[M2B_h]]))</f>
        <v/>
      </c>
      <c r="O272" s="16" t="str">
        <f>IF(Table2[[#This Row],[M3A]]="","",SUM(Table2[[#This Row],[M3A]]-Table2[[#This Row],[M3B_h]]))</f>
        <v/>
      </c>
      <c r="P272" s="9"/>
      <c r="Q272" s="16" t="str">
        <f>IF(Table2[[#This Row],[M4A]]="","",SUM(Table2[[#This Row],[M4A]]-Table2[[#This Row],[M4B_h]]))</f>
        <v/>
      </c>
      <c r="S272" s="16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>
        <f>IF(Table2[[#This Row],[NB BM_C_QTY+F]]="",#REF!,INDEX([1]!db[QTY X],Table2[[#This Row],[NB BM_C_QTY+F]]))</f>
        <v>24</v>
      </c>
      <c r="Z272" s="20" t="str">
        <f>IF(Table2[[#This Row],[NB BM_C_QTY+F]]="",#REF!,INDEX([1]!db[STN X],Table2[[#This Row],[NB BM_C_QTY+F]]))</f>
        <v>SET</v>
      </c>
      <c r="AA272" s="20" t="str">
        <f>INDEX([1]!db[SUPPLIER],Table2[[#This Row],[NB BM_C_QTY+F]],0)</f>
        <v>ATALI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72" s="20" t="str">
        <f>Table2[[#This Row],[CONCAT]]&amp;LOWER(SUBSTITUTE(SUBSTITUTE(SUBSTITUTE(Table2[[#This Row],[KET]]&amp;"ARTO MORO"," ",""),")",""),"(",""))</f>
        <v>opasteljk55wop55s4box6setartomoro</v>
      </c>
      <c r="AD272" s="20">
        <f>_xlfn.IFNA(MATCH(Table2[[#This Row],[Column2]],[1]!db[NB BM_C_QTY+F],0),"")</f>
        <v>2179</v>
      </c>
      <c r="AE272" s="20" t="s">
        <v>6077</v>
      </c>
      <c r="AF272" s="20">
        <v>4</v>
      </c>
      <c r="AG272" s="20" t="s">
        <v>5149</v>
      </c>
    </row>
    <row r="273" spans="1:33">
      <c r="A273" s="9" t="str">
        <f ca="1">IF(Table2[[#This Row],[TT]]&lt;1,"",(COUNT(INDIRECT("a"&amp;ROW(Table2[[#Headers],[//]])&amp;":a"&amp;ROW()-1))+1))</f>
        <v/>
      </c>
      <c r="B273" s="9">
        <v>1</v>
      </c>
      <c r="C273" s="9" t="s">
        <v>3472</v>
      </c>
      <c r="D273" s="16">
        <v>0</v>
      </c>
      <c r="E273" s="16" t="s">
        <v>4910</v>
      </c>
      <c r="F273" s="16">
        <f>_xlfn.IFNA(Table2[[#This Row],[NB BM_C_QTY+F]],"")</f>
        <v>2180</v>
      </c>
      <c r="G273" s="24">
        <f>IF(Table2[[#This Row],[M5B]]="",Table2[[#This Row],[M5B_h]],SUM(Table2[[#This Row],[M5B_h]],Table2[[#This Row],[M5B]]))</f>
        <v>0</v>
      </c>
      <c r="H273" s="18"/>
      <c r="I273" s="83">
        <f>IF(Table2[[#This Row],[M1A]]="",0,Table2[[#This Row],[M1A]]-Table2[[#This Row],[AWAL]]-Table2[[#This Row],[M1MA]]-Table2[[#This Row],[M1KE]])</f>
        <v>0</v>
      </c>
      <c r="J273" s="83">
        <f>SUMIF(Table6[NB BM_C_QTY+F],Table2[[#This Row],[Column2]],Table6[C])</f>
        <v>0</v>
      </c>
      <c r="K273" s="83">
        <f>-1*SUMIF(Table5[CONCAT],Table2[[#This Row],[Column2]],Table5[3])</f>
        <v>0</v>
      </c>
      <c r="L273" s="18"/>
      <c r="M273" s="16" t="str">
        <f>IF(Table2[[#This Row],[M2A]]="","",SUM(Table2[[#This Row],[M2A]]-Table2[[#This Row],[M2B_h]]))</f>
        <v/>
      </c>
      <c r="O273" s="16" t="str">
        <f>IF(Table2[[#This Row],[M3A]]="","",SUM(Table2[[#This Row],[M3A]]-Table2[[#This Row],[M3B_h]]))</f>
        <v/>
      </c>
      <c r="P273" s="9"/>
      <c r="Q273" s="16" t="str">
        <f>IF(Table2[[#This Row],[M4A]]="","",SUM(Table2[[#This Row],[M4A]]-Table2[[#This Row],[M4B_h]]))</f>
        <v/>
      </c>
      <c r="S273" s="16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>
        <f>IF(Table2[[#This Row],[NB BM_C_QTY+F]]="",#REF!,INDEX([1]!db[QTY X],Table2[[#This Row],[NB BM_C_QTY+F]]))</f>
        <v>24</v>
      </c>
      <c r="Z273" s="20" t="str">
        <f>IF(Table2[[#This Row],[NB BM_C_QTY+F]]="",#REF!,INDEX([1]!db[STN X],Table2[[#This Row],[NB BM_C_QTY+F]]))</f>
        <v>SET</v>
      </c>
      <c r="AA273" s="20" t="str">
        <f>INDEX([1]!db[SUPPLIER],Table2[[#This Row],[NB BM_C_QTY+F]],0)</f>
        <v>ATALI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73" s="20" t="str">
        <f>Table2[[#This Row],[CONCAT]]&amp;LOWER(SUBSTITUTE(SUBSTITUTE(SUBSTITUTE(Table2[[#This Row],[KET]]&amp;"ARTO MORO"," ",""),")",""),"(",""))</f>
        <v>opasteljk72wop72s4box6setartomoro</v>
      </c>
      <c r="AD273" s="20">
        <f>_xlfn.IFNA(MATCH(Table2[[#This Row],[Column2]],[1]!db[NB BM_C_QTY+F],0),"")</f>
        <v>2180</v>
      </c>
      <c r="AE273" s="20" t="s">
        <v>6077</v>
      </c>
      <c r="AF273" s="20">
        <v>4</v>
      </c>
      <c r="AG273" s="20" t="s">
        <v>5149</v>
      </c>
    </row>
    <row r="274" spans="1:33">
      <c r="A274" s="14" t="str">
        <f ca="1">IF(Table2[[#This Row],[TT]]&lt;1,"",(COUNT(INDIRECT("a"&amp;ROW(Table2[[#Headers],[//]])&amp;":a"&amp;ROW()-1))+1))</f>
        <v/>
      </c>
      <c r="B274" s="14">
        <v>1</v>
      </c>
      <c r="C274" s="9" t="s">
        <v>4927</v>
      </c>
      <c r="D274" s="16">
        <v>0</v>
      </c>
      <c r="E274" s="16" t="s">
        <v>2083</v>
      </c>
      <c r="F274" s="16">
        <f>_xlfn.IFNA(Table2[[#This Row],[NB BM_C_QTY+F]],"")</f>
        <v>1486</v>
      </c>
      <c r="G274" s="24">
        <f>IF(Table2[[#This Row],[M5B]]="",Table2[[#This Row],[M5B_h]],SUM(Table2[[#This Row],[M5B_h]],Table2[[#This Row],[M5B]]))</f>
        <v>0</v>
      </c>
      <c r="H274" s="19"/>
      <c r="I274" s="83">
        <f>IF(Table2[[#This Row],[M1A]]="",0,Table2[[#This Row],[M1A]]-Table2[[#This Row],[AWAL]]-Table2[[#This Row],[M1MA]]-Table2[[#This Row],[M1KE]])</f>
        <v>0</v>
      </c>
      <c r="J274" s="83">
        <f>SUMIF(Table6[NB BM_C_QTY+F],Table2[[#This Row],[Column2]],Table6[C])</f>
        <v>0</v>
      </c>
      <c r="K274" s="83">
        <f>-1*SUMIF(Table5[CONCAT],Table2[[#This Row],[Column2]],Table5[3])</f>
        <v>0</v>
      </c>
      <c r="L274" s="19"/>
      <c r="M274" s="16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>
        <f>IF(Table2[[#This Row],[NB BM_C_QTY+F]]="",#REF!,INDEX([1]!db[QTY X],Table2[[#This Row],[NB BM_C_QTY+F]]))</f>
        <v>72</v>
      </c>
      <c r="Z274" s="20" t="str">
        <f>IF(Table2[[#This Row],[NB BM_C_QTY+F]]="",#REF!,INDEX([1]!db[STN X],Table2[[#This Row],[NB BM_C_QTY+F]]))</f>
        <v>PCS</v>
      </c>
      <c r="AA274" s="20" t="str">
        <f>INDEX([1]!db[SUPPLIER],Table2[[#This Row],[NB BM_C_QTY+F]],0)</f>
        <v>KENKO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74" s="20" t="str">
        <f>Table2[[#This Row],[CONCAT]]&amp;LOWER(SUBSTITUTE(SUBSTITUTE(SUBSTITUTE(Table2[[#This Row],[KET]]&amp;"ARTO MORO"," ",""),")",""),"(",""))</f>
        <v>opastelkenko18wgarden6lsnartomoro</v>
      </c>
      <c r="AD274" s="20">
        <f>_xlfn.IFNA(MATCH(Table2[[#This Row],[Column2]],[1]!db[NB BM_C_QTY+F],0),"")</f>
        <v>1486</v>
      </c>
      <c r="AE274" s="20" t="s">
        <v>6076</v>
      </c>
      <c r="AF274" s="20">
        <v>6</v>
      </c>
      <c r="AG274" s="20" t="s">
        <v>5116</v>
      </c>
    </row>
    <row r="275" spans="1:33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5016</v>
      </c>
      <c r="D275" s="16">
        <v>0</v>
      </c>
      <c r="E275" s="16" t="s">
        <v>2083</v>
      </c>
      <c r="F275" s="16">
        <f>_xlfn.IFNA(Table2[[#This Row],[NB BM_C_QTY+F]],"")</f>
        <v>2973</v>
      </c>
      <c r="G275" s="24">
        <f>IF(Table2[[#This Row],[M5B]]="",Table2[[#This Row],[M5B_h]],SUM(Table2[[#This Row],[M5B_h]],Table2[[#This Row],[M5B]]))</f>
        <v>0</v>
      </c>
      <c r="H275" s="19"/>
      <c r="I275" s="83">
        <f>IF(Table2[[#This Row],[M1A]]="",0,Table2[[#This Row],[M1A]]-Table2[[#This Row],[AWAL]]-Table2[[#This Row],[M1MA]]-Table2[[#This Row],[M1KE]])</f>
        <v>0</v>
      </c>
      <c r="J275" s="83">
        <f>SUMIF(Table6[NB BM_C_QTY+F],Table2[[#This Row],[Column2]],Table6[C])</f>
        <v>0</v>
      </c>
      <c r="K275" s="83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P275" s="25"/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 t="shared" si="4"/>
        <v>ARTO MORO</v>
      </c>
      <c r="Y275" s="20">
        <f>IF(Table2[[#This Row],[NB BM_C_QTY+F]]="",#REF!,INDEX([1]!db[QTY X],Table2[[#This Row],[NB BM_C_QTY+F]]))</f>
        <v>72</v>
      </c>
      <c r="Z275" s="20" t="str">
        <f>IF(Table2[[#This Row],[NB BM_C_QTY+F]]="",#REF!,INDEX([1]!db[STN X],Table2[[#This Row],[NB BM_C_QTY+F]]))</f>
        <v>PCS</v>
      </c>
      <c r="AA275" s="20" t="str">
        <f>INDEX([1]!db[SUPPLIER],Table2[[#This Row],[NB BM_C_QTY+F]],0)</f>
        <v>KENKO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75" s="20" t="str">
        <f>Table2[[#This Row],[CONCAT]]&amp;LOWER(SUBSTITUTE(SUBSTITUTE(SUBSTITUTE(Table2[[#This Row],[KET]]&amp;"ARTO MORO"," ",""),")",""),"(",""))</f>
        <v>opasteltiti18wtip18s6lsnartomoro</v>
      </c>
      <c r="AD275" s="20">
        <f>_xlfn.IFNA(MATCH(Table2[[#This Row],[Column2]],[1]!db[NB BM_C_QTY+F],0),"")</f>
        <v>2973</v>
      </c>
      <c r="AE275" s="20" t="s">
        <v>6076</v>
      </c>
      <c r="AF275" s="20">
        <v>6</v>
      </c>
      <c r="AG275" s="20" t="s">
        <v>5116</v>
      </c>
    </row>
    <row r="276" spans="1:33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5017</v>
      </c>
      <c r="D276" s="16">
        <v>0</v>
      </c>
      <c r="E276" s="16" t="s">
        <v>4908</v>
      </c>
      <c r="F276" s="16">
        <f>_xlfn.IFNA(Table2[[#This Row],[NB BM_C_QTY+F]],"")</f>
        <v>2974</v>
      </c>
      <c r="G276" s="24">
        <f>IF(Table2[[#This Row],[M5B]]="",Table2[[#This Row],[M5B_h]],SUM(Table2[[#This Row],[M5B_h]],Table2[[#This Row],[M5B]]))</f>
        <v>0</v>
      </c>
      <c r="H276" s="18"/>
      <c r="I276" s="83">
        <f>IF(Table2[[#This Row],[M1A]]="",0,Table2[[#This Row],[M1A]]-Table2[[#This Row],[AWAL]]-Table2[[#This Row],[M1MA]]-Table2[[#This Row],[M1KE]])</f>
        <v>0</v>
      </c>
      <c r="J276" s="83">
        <f>SUMIF(Table6[NB BM_C_QTY+F],Table2[[#This Row],[Column2]],Table6[C])</f>
        <v>0</v>
      </c>
      <c r="K276" s="83">
        <f>-1*SUMIF(Table5[CONCAT],Table2[[#This Row],[Column2]],Table5[3])</f>
        <v>0</v>
      </c>
      <c r="L276" s="18"/>
      <c r="M276" s="16" t="str">
        <f>IF(Table2[[#This Row],[M2A]]="","",SUM(Table2[[#This Row],[M2A]]-Table2[[#This Row],[M2B_h]]))</f>
        <v/>
      </c>
      <c r="O276" s="16" t="str">
        <f>IF(Table2[[#This Row],[M3A]]="","",SUM(Table2[[#This Row],[M3A]]-Table2[[#This Row],[M3B_h]]))</f>
        <v/>
      </c>
      <c r="P276" s="9"/>
      <c r="Q276" s="16" t="str">
        <f>IF(Table2[[#This Row],[M4A]]="","",SUM(Table2[[#This Row],[M4A]]-Table2[[#This Row],[M4B_h]]))</f>
        <v/>
      </c>
      <c r="S276" s="16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>
        <f>IF(Table2[[#This Row],[NB BM_C_QTY+F]]="",#REF!,INDEX([1]!db[QTY X],Table2[[#This Row],[NB BM_C_QTY+F]]))</f>
        <v>48</v>
      </c>
      <c r="Z276" s="20" t="str">
        <f>IF(Table2[[#This Row],[NB BM_C_QTY+F]]="",#REF!,INDEX([1]!db[STN X],Table2[[#This Row],[NB BM_C_QTY+F]]))</f>
        <v>SET</v>
      </c>
      <c r="AA276" s="20" t="str">
        <f>INDEX([1]!db[SUPPLIER],Table2[[#This Row],[NB BM_C_QTY+F]],0)</f>
        <v>KENKO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76" s="20" t="str">
        <f>Table2[[#This Row],[CONCAT]]&amp;LOWER(SUBSTITUTE(SUBSTITUTE(SUBSTITUTE(Table2[[#This Row],[KET]]&amp;"ARTO MORO"," ",""),")",""),"(",""))</f>
        <v>opasteltiti24wtip24s8box6setartomoro</v>
      </c>
      <c r="AD276" s="20">
        <f>_xlfn.IFNA(MATCH(Table2[[#This Row],[Column2]],[1]!db[NB BM_C_QTY+F],0),"")</f>
        <v>2974</v>
      </c>
      <c r="AE276" s="20" t="s">
        <v>6076</v>
      </c>
      <c r="AF276" s="20">
        <v>8</v>
      </c>
      <c r="AG276" s="20" t="s">
        <v>5149</v>
      </c>
    </row>
    <row r="277" spans="1:33">
      <c r="A277" s="9" t="str">
        <f ca="1">IF(Table2[[#This Row],[TT]]&lt;1,"",(COUNT(INDIRECT("a"&amp;ROW(Table2[[#Headers],[//]])&amp;":a"&amp;ROW()-1))+1))</f>
        <v/>
      </c>
      <c r="B277" s="9">
        <v>1</v>
      </c>
      <c r="C277" s="9" t="s">
        <v>5018</v>
      </c>
      <c r="D277" s="16">
        <v>0</v>
      </c>
      <c r="E277" s="16" t="s">
        <v>4909</v>
      </c>
      <c r="F277" s="16">
        <f>_xlfn.IFNA(Table2[[#This Row],[NB BM_C_QTY+F]],"")</f>
        <v>2976</v>
      </c>
      <c r="G277" s="24">
        <f>IF(Table2[[#This Row],[M5B]]="",Table2[[#This Row],[M5B_h]],SUM(Table2[[#This Row],[M5B_h]],Table2[[#This Row],[M5B]]))</f>
        <v>0</v>
      </c>
      <c r="H277" s="18"/>
      <c r="I277" s="83">
        <f>IF(Table2[[#This Row],[M1A]]="",0,Table2[[#This Row],[M1A]]-Table2[[#This Row],[AWAL]]-Table2[[#This Row],[M1MA]]-Table2[[#This Row],[M1KE]])</f>
        <v>0</v>
      </c>
      <c r="J277" s="83">
        <f>SUMIF(Table6[NB BM_C_QTY+F],Table2[[#This Row],[Column2]],Table6[C])</f>
        <v>0</v>
      </c>
      <c r="K277" s="83">
        <f>-1*SUMIF(Table5[CONCAT],Table2[[#This Row],[Column2]],Table5[3])</f>
        <v>0</v>
      </c>
      <c r="L277" s="18"/>
      <c r="M277" s="16" t="str">
        <f>IF(Table2[[#This Row],[M2A]]="","",SUM(Table2[[#This Row],[M2A]]-Table2[[#This Row],[M2B_h]]))</f>
        <v/>
      </c>
      <c r="O277" s="16" t="str">
        <f>IF(Table2[[#This Row],[M3A]]="","",SUM(Table2[[#This Row],[M3A]]-Table2[[#This Row],[M3B_h]]))</f>
        <v/>
      </c>
      <c r="P277" s="9"/>
      <c r="Q277" s="16" t="str">
        <f>IF(Table2[[#This Row],[M4A]]="","",SUM(Table2[[#This Row],[M4A]]-Table2[[#This Row],[M4B_h]]))</f>
        <v/>
      </c>
      <c r="S277" s="16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>
        <f>IF(Table2[[#This Row],[NB BM_C_QTY+F]]="",#REF!,INDEX([1]!db[QTY X],Table2[[#This Row],[NB BM_C_QTY+F]]))</f>
        <v>36</v>
      </c>
      <c r="Z277" s="20" t="str">
        <f>IF(Table2[[#This Row],[NB BM_C_QTY+F]]="",#REF!,INDEX([1]!db[STN X],Table2[[#This Row],[NB BM_C_QTY+F]]))</f>
        <v>SET</v>
      </c>
      <c r="AA277" s="20" t="str">
        <f>INDEX([1]!db[SUPPLIER],Table2[[#This Row],[NB BM_C_QTY+F]],0)</f>
        <v>KENKO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77" s="20" t="str">
        <f>Table2[[#This Row],[CONCAT]]&amp;LOWER(SUBSTITUTE(SUBSTITUTE(SUBSTITUTE(Table2[[#This Row],[KET]]&amp;"ARTO MORO"," ",""),")",""),"(",""))</f>
        <v>opasteltiti36wtip36s6box6setartomoro</v>
      </c>
      <c r="AD277" s="20">
        <f>_xlfn.IFNA(MATCH(Table2[[#This Row],[Column2]],[1]!db[NB BM_C_QTY+F],0),"")</f>
        <v>2976</v>
      </c>
      <c r="AE277" s="20" t="s">
        <v>6076</v>
      </c>
      <c r="AF277" s="20">
        <v>6</v>
      </c>
      <c r="AG277" s="20" t="s">
        <v>5149</v>
      </c>
    </row>
    <row r="278" spans="1:33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5019</v>
      </c>
      <c r="D278" s="16">
        <v>0</v>
      </c>
      <c r="E278" s="16" t="s">
        <v>4910</v>
      </c>
      <c r="F278" s="16">
        <f>_xlfn.IFNA(Table2[[#This Row],[NB BM_C_QTY+F]],"")</f>
        <v>2977</v>
      </c>
      <c r="G278" s="24">
        <f>IF(Table2[[#This Row],[M5B]]="",Table2[[#This Row],[M5B_h]],SUM(Table2[[#This Row],[M5B_h]],Table2[[#This Row],[M5B]]))</f>
        <v>0</v>
      </c>
      <c r="H278" s="19"/>
      <c r="I278" s="83">
        <f>IF(Table2[[#This Row],[M1A]]="",0,Table2[[#This Row],[M1A]]-Table2[[#This Row],[AWAL]]-Table2[[#This Row],[M1MA]]-Table2[[#This Row],[M1KE]])</f>
        <v>0</v>
      </c>
      <c r="J278" s="83">
        <f>SUMIF(Table6[NB BM_C_QTY+F],Table2[[#This Row],[Column2]],Table6[C])</f>
        <v>0</v>
      </c>
      <c r="K278" s="83">
        <f>-1*SUMIF(Table5[CONCAT],Table2[[#This Row],[Column2]],Table5[3])</f>
        <v>0</v>
      </c>
      <c r="L278" s="19"/>
      <c r="M278" s="17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BM_C_QTY+F]]="",#REF!,INDEX([1]!db[QTY X],Table2[[#This Row],[NB BM_C_QTY+F]]))</f>
        <v>24</v>
      </c>
      <c r="Z278" s="20" t="str">
        <f>IF(Table2[[#This Row],[NB BM_C_QTY+F]]="",#REF!,INDEX([1]!db[STN X],Table2[[#This Row],[NB BM_C_QTY+F]]))</f>
        <v>SET</v>
      </c>
      <c r="AA278" s="20" t="str">
        <f>INDEX([1]!db[SUPPLIER],Table2[[#This Row],[NB BM_C_QTY+F]],0)</f>
        <v>KENKO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78" s="20" t="str">
        <f>Table2[[#This Row],[CONCAT]]&amp;LOWER(SUBSTITUTE(SUBSTITUTE(SUBSTITUTE(Table2[[#This Row],[KET]]&amp;"ARTO MORO"," ",""),")",""),"(",""))</f>
        <v>opasteltiti48wtip48s4box6setartomoro</v>
      </c>
      <c r="AD278" s="20">
        <f>_xlfn.IFNA(MATCH(Table2[[#This Row],[Column2]],[1]!db[NB BM_C_QTY+F],0),"")</f>
        <v>2977</v>
      </c>
      <c r="AE278" s="20" t="s">
        <v>6076</v>
      </c>
      <c r="AF278" s="20">
        <v>4</v>
      </c>
      <c r="AG278" s="20" t="s">
        <v>5149</v>
      </c>
    </row>
    <row r="279" spans="1:33">
      <c r="A279" s="9" t="str">
        <f ca="1">IF(Table2[[#This Row],[TT]]&lt;1,"",(COUNT(INDIRECT("a"&amp;ROW(Table2[[#Headers],[//]])&amp;":a"&amp;ROW()-1))+1))</f>
        <v/>
      </c>
      <c r="B279" s="9">
        <v>1</v>
      </c>
      <c r="C279" s="9" t="s">
        <v>5020</v>
      </c>
      <c r="D279" s="16">
        <v>0</v>
      </c>
      <c r="E279" s="16" t="s">
        <v>4910</v>
      </c>
      <c r="F279" s="16">
        <f>_xlfn.IFNA(Table2[[#This Row],[NB BM_C_QTY+F]],"")</f>
        <v>2978</v>
      </c>
      <c r="G279" s="24">
        <f>IF(Table2[[#This Row],[M5B]]="",Table2[[#This Row],[M5B_h]],SUM(Table2[[#This Row],[M5B_h]],Table2[[#This Row],[M5B]]))</f>
        <v>0</v>
      </c>
      <c r="H279" s="18"/>
      <c r="I279" s="83">
        <f>IF(Table2[[#This Row],[M1A]]="",0,Table2[[#This Row],[M1A]]-Table2[[#This Row],[AWAL]]-Table2[[#This Row],[M1MA]]-Table2[[#This Row],[M1KE]])</f>
        <v>0</v>
      </c>
      <c r="J279" s="83">
        <f>SUMIF(Table6[NB BM_C_QTY+F],Table2[[#This Row],[Column2]],Table6[C])</f>
        <v>0</v>
      </c>
      <c r="K279" s="83">
        <f>-1*SUMIF(Table5[CONCAT],Table2[[#This Row],[Column2]],Table5[3])</f>
        <v>0</v>
      </c>
      <c r="L279" s="18"/>
      <c r="M279" s="16" t="str">
        <f>IF(Table2[[#This Row],[M2A]]="","",SUM(Table2[[#This Row],[M2A]]-Table2[[#This Row],[M2B_h]]))</f>
        <v/>
      </c>
      <c r="O279" s="16" t="str">
        <f>IF(Table2[[#This Row],[M3A]]="","",SUM(Table2[[#This Row],[M3A]]-Table2[[#This Row],[M3B_h]]))</f>
        <v/>
      </c>
      <c r="P279" s="25"/>
      <c r="Q279" s="16" t="str">
        <f>IF(Table2[[#This Row],[M4A]]="","",SUM(Table2[[#This Row],[M4A]]-Table2[[#This Row],[M4B_h]]))</f>
        <v/>
      </c>
      <c r="S279" s="16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>
        <f>IF(Table2[[#This Row],[NB BM_C_QTY+F]]="",#REF!,INDEX([1]!db[QTY X],Table2[[#This Row],[NB BM_C_QTY+F]]))</f>
        <v>24</v>
      </c>
      <c r="Z279" s="20" t="str">
        <f>IF(Table2[[#This Row],[NB BM_C_QTY+F]]="",#REF!,INDEX([1]!db[STN X],Table2[[#This Row],[NB BM_C_QTY+F]]))</f>
        <v>SET</v>
      </c>
      <c r="AA279" s="20" t="str">
        <f>INDEX([1]!db[SUPPLIER],Table2[[#This Row],[NB BM_C_QTY+F]],0)</f>
        <v>KENKO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79" s="20" t="str">
        <f>Table2[[#This Row],[CONCAT]]&amp;LOWER(SUBSTITUTE(SUBSTITUTE(SUBSTITUTE(Table2[[#This Row],[KET]]&amp;"ARTO MORO"," ",""),")",""),"(",""))</f>
        <v>opasteltiti55wtip55s4box6setartomoro</v>
      </c>
      <c r="AD279" s="20">
        <f>_xlfn.IFNA(MATCH(Table2[[#This Row],[Column2]],[1]!db[NB BM_C_QTY+F],0),"")</f>
        <v>2978</v>
      </c>
      <c r="AE279" s="20" t="s">
        <v>6076</v>
      </c>
      <c r="AF279" s="20">
        <v>4</v>
      </c>
      <c r="AG279" s="20" t="s">
        <v>5149</v>
      </c>
    </row>
    <row r="280" spans="1:33">
      <c r="A280" s="9" t="str">
        <f ca="1">IF(Table2[[#This Row],[TT]]&lt;1,"",(COUNT(INDIRECT("a"&amp;ROW(Table2[[#Headers],[//]])&amp;":a"&amp;ROW()-1))+1))</f>
        <v/>
      </c>
      <c r="B280" s="9">
        <v>1</v>
      </c>
      <c r="C280" s="9" t="s">
        <v>2551</v>
      </c>
      <c r="D280" s="16">
        <v>0</v>
      </c>
      <c r="E280" s="16">
        <v>24</v>
      </c>
      <c r="F280" s="16" t="str">
        <f>_xlfn.IFNA(Table2[[#This Row],[NB BM_C_QTY+F]],"")</f>
        <v/>
      </c>
      <c r="G280" s="24">
        <f>IF(Table2[[#This Row],[M5B]]="",Table2[[#This Row],[M5B_h]],SUM(Table2[[#This Row],[M5B_h]],Table2[[#This Row],[M5B]]))</f>
        <v>0</v>
      </c>
      <c r="H280" s="18"/>
      <c r="I280" s="83">
        <f>IF(Table2[[#This Row],[M1A]]="",0,Table2[[#This Row],[M1A]]-Table2[[#This Row],[AWAL]]-Table2[[#This Row],[M1MA]]-Table2[[#This Row],[M1KE]])</f>
        <v>0</v>
      </c>
      <c r="J280" s="83">
        <f>SUMIF(Table6[NB BM_C_QTY+F],Table2[[#This Row],[Column2]],Table6[C])</f>
        <v>0</v>
      </c>
      <c r="K280" s="83">
        <f>-1*SUMIF(Table5[CONCAT],Table2[[#This Row],[Column2]],Table5[3])</f>
        <v>0</v>
      </c>
      <c r="L280" s="18"/>
      <c r="M280" s="16" t="str">
        <f>IF(Table2[[#This Row],[M2A]]="","",SUM(Table2[[#This Row],[M2A]]-Table2[[#This Row],[M2B_h]]))</f>
        <v/>
      </c>
      <c r="O280" s="16" t="str">
        <f>IF(Table2[[#This Row],[M3A]]="","",SUM(Table2[[#This Row],[M3A]]-Table2[[#This Row],[M3B_h]]))</f>
        <v/>
      </c>
      <c r="P280" s="9"/>
      <c r="Q280" s="16" t="str">
        <f>IF(Table2[[#This Row],[M4A]]="","",SUM(Table2[[#This Row],[M4A]]-Table2[[#This Row],[M4B_h]]))</f>
        <v/>
      </c>
      <c r="S280" s="16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 t="e">
        <f>IF(Table2[[#This Row],[NB BM_C_QTY+F]]="",#REF!,INDEX([1]!db[QTY X],Table2[[#This Row],[NB BM_C_QTY+F]]))</f>
        <v>#REF!</v>
      </c>
      <c r="Z280" s="20" t="e">
        <f>IF(Table2[[#This Row],[NB BM_C_QTY+F]]="",#REF!,INDEX([1]!db[STN X],Table2[[#This Row],[NB BM_C_QTY+F]]))</f>
        <v>#REF!</v>
      </c>
      <c r="AA280" s="20" t="e">
        <f>INDEX([1]!db[SUPPLIER],Table2[[#This Row],[NB BM_C_QTY+F]],0)</f>
        <v>#VALUE!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80" s="20" t="str">
        <f>Table2[[#This Row],[CONCAT]]&amp;LOWER(SUBSTITUTE(SUBSTITUTE(SUBSTITUTE(Table2[[#This Row],[KET]]&amp;"ARTO MORO"," ",""),")",""),"(",""))</f>
        <v>opasteltiti72wjk24artomoro</v>
      </c>
      <c r="AD280" s="20" t="str">
        <f>_xlfn.IFNA(MATCH(Table2[[#This Row],[Column2]],[1]!db[NB BM_C_QTY+F],0),"")</f>
        <v/>
      </c>
      <c r="AE280" s="20" t="s">
        <v>6076</v>
      </c>
      <c r="AF280" s="20">
        <v>24</v>
      </c>
      <c r="AG280" s="20" t="s">
        <v>5118</v>
      </c>
    </row>
    <row r="281" spans="1:33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4125</v>
      </c>
      <c r="D281" s="16">
        <v>0</v>
      </c>
      <c r="E281" s="16" t="s">
        <v>4926</v>
      </c>
      <c r="F281" s="16">
        <f>_xlfn.IFNA(Table2[[#This Row],[NB BM_C_QTY+F]],"")</f>
        <v>2681</v>
      </c>
      <c r="G281" s="24">
        <f>IF(Table2[[#This Row],[M5B]]="",Table2[[#This Row],[M5B_h]],SUM(Table2[[#This Row],[M5B_h]],Table2[[#This Row],[M5B]]))</f>
        <v>0</v>
      </c>
      <c r="I281" s="83">
        <f>IF(Table2[[#This Row],[M1A]]="",0,Table2[[#This Row],[M1A]]-Table2[[#This Row],[AWAL]]-Table2[[#This Row],[M1MA]]-Table2[[#This Row],[M1KE]])</f>
        <v>0</v>
      </c>
      <c r="J281" s="83">
        <f>SUMIF(Table6[NB BM_C_QTY+F],Table2[[#This Row],[Column2]],Table6[C])</f>
        <v>0</v>
      </c>
      <c r="K281" s="83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>
        <f>IF(Table2[[#This Row],[NB BM_C_QTY+F]]="",#REF!,INDEX([1]!db[QTY X],Table2[[#This Row],[NB BM_C_QTY+F]]))</f>
        <v>18</v>
      </c>
      <c r="Z281" s="20" t="str">
        <f>IF(Table2[[#This Row],[NB BM_C_QTY+F]]="",#REF!,INDEX([1]!db[STN X],Table2[[#This Row],[NB BM_C_QTY+F]]))</f>
        <v>SET</v>
      </c>
      <c r="AA281" s="20" t="str">
        <f>INDEX([1]!db[SUPPLIER],Table2[[#This Row],[NB BM_C_QTY+F]],0)</f>
        <v>ATALI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81" s="20" t="str">
        <f>Table2[[#This Row],[CONCAT]]&amp;LOWER(SUBSTITUTE(SUBSTITUTE(SUBSTITUTE(Table2[[#This Row],[KET]]&amp;"ARTO MORO"," ",""),")",""),"(",""))</f>
        <v>oilcolorpensiljktc1261818setartomoro</v>
      </c>
      <c r="AD281" s="20">
        <f>_xlfn.IFNA(MATCH(Table2[[#This Row],[Column2]],[1]!db[NB BM_C_QTY+F],0),"")</f>
        <v>2681</v>
      </c>
      <c r="AE281" s="20" t="s">
        <v>6077</v>
      </c>
      <c r="AF281" s="20">
        <v>18</v>
      </c>
      <c r="AG281" s="20" t="s">
        <v>5115</v>
      </c>
    </row>
    <row r="282" spans="1:33">
      <c r="A282" s="9" t="str">
        <f ca="1">IF(Table2[[#This Row],[TT]]&lt;1,"",(COUNT(INDIRECT("a"&amp;ROW(Table2[[#Headers],[//]])&amp;":a"&amp;ROW()-1))+1))</f>
        <v/>
      </c>
      <c r="B282" s="9">
        <v>1</v>
      </c>
      <c r="C282" s="9" t="s">
        <v>4058</v>
      </c>
      <c r="D282" s="16">
        <v>0</v>
      </c>
      <c r="E282" s="16" t="s">
        <v>2023</v>
      </c>
      <c r="F282" s="16" t="str">
        <f>_xlfn.IFNA(Table2[[#This Row],[NB BM_C_QTY+F]],"")</f>
        <v/>
      </c>
      <c r="G282" s="24">
        <f>IF(Table2[[#This Row],[M5B]]="",Table2[[#This Row],[M5B_h]],SUM(Table2[[#This Row],[M5B_h]],Table2[[#This Row],[M5B]]))</f>
        <v>0</v>
      </c>
      <c r="H282" s="18"/>
      <c r="I282" s="83">
        <f>IF(Table2[[#This Row],[M1A]]="",0,Table2[[#This Row],[M1A]]-Table2[[#This Row],[AWAL]]-Table2[[#This Row],[M1MA]]-Table2[[#This Row],[M1KE]])</f>
        <v>0</v>
      </c>
      <c r="J282" s="83">
        <f>SUMIF(Table6[NB BM_C_QTY+F],Table2[[#This Row],[Column2]],Table6[C])</f>
        <v>0</v>
      </c>
      <c r="K282" s="83">
        <f>-1*SUMIF(Table5[CONCAT],Table2[[#This Row],[Column2]],Table5[3])</f>
        <v>0</v>
      </c>
      <c r="L282" s="18"/>
      <c r="M282" s="16" t="str">
        <f>IF(Table2[[#This Row],[M2A]]="","",SUM(Table2[[#This Row],[M2A]]-Table2[[#This Row],[M2B_h]]))</f>
        <v/>
      </c>
      <c r="O282" s="16" t="str">
        <f>IF(Table2[[#This Row],[M3A]]="","",SUM(Table2[[#This Row],[M3A]]-Table2[[#This Row],[M3B_h]]))</f>
        <v/>
      </c>
      <c r="P282" s="25"/>
      <c r="Q282" s="16" t="str">
        <f>IF(Table2[[#This Row],[M4A]]="","",SUM(Table2[[#This Row],[M4A]]-Table2[[#This Row],[M4B_h]]))</f>
        <v/>
      </c>
      <c r="S282" s="16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 t="e">
        <f>IF(Table2[[#This Row],[NB BM_C_QTY+F]]="",#REF!,INDEX([1]!db[QTY X],Table2[[#This Row],[NB BM_C_QTY+F]]))</f>
        <v>#REF!</v>
      </c>
      <c r="Z282" s="20" t="e">
        <f>IF(Table2[[#This Row],[NB BM_C_QTY+F]]="",#REF!,INDEX([1]!db[STN X],Table2[[#This Row],[NB BM_C_QTY+F]]))</f>
        <v>#REF!</v>
      </c>
      <c r="AA282" s="20" t="e">
        <f>INDEX([1]!db[SUPPLIER],Table2[[#This Row],[NB BM_C_QTY+F]],0)</f>
        <v>#VALUE!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82" s="20" t="str">
        <f>Table2[[#This Row],[CONCAT]]&amp;LOWER(SUBSTITUTE(SUBSTITUTE(SUBSTITUTE(Table2[[#This Row],[KET]]&amp;"ARTO MORO"," ",""),")",""),"(",""))</f>
        <v>optiti12wputarpanjang12lsnartomoro</v>
      </c>
      <c r="AD282" s="20" t="str">
        <f>_xlfn.IFNA(MATCH(Table2[[#This Row],[Column2]],[1]!db[NB BM_C_QTY+F],0),"")</f>
        <v/>
      </c>
      <c r="AE282" s="20" t="s">
        <v>6076</v>
      </c>
      <c r="AF282" s="20">
        <v>12</v>
      </c>
      <c r="AG282" s="20" t="s">
        <v>5116</v>
      </c>
    </row>
    <row r="283" spans="1:33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2192</v>
      </c>
      <c r="D283" s="16">
        <v>0</v>
      </c>
      <c r="E283" s="16" t="s">
        <v>2193</v>
      </c>
      <c r="F283" s="16" t="str">
        <f>_xlfn.IFNA(Table2[[#This Row],[NB BM_C_QTY+F]],"")</f>
        <v/>
      </c>
      <c r="G283" s="24">
        <f>IF(Table2[[#This Row],[M5B]]="",Table2[[#This Row],[M5B_h]],SUM(Table2[[#This Row],[M5B_h]],Table2[[#This Row],[M5B]]))</f>
        <v>0</v>
      </c>
      <c r="H283" s="19"/>
      <c r="I283" s="83">
        <f>IF(Table2[[#This Row],[M1A]]="",0,Table2[[#This Row],[M1A]]-Table2[[#This Row],[AWAL]]-Table2[[#This Row],[M1MA]]-Table2[[#This Row],[M1KE]])</f>
        <v>0</v>
      </c>
      <c r="J283" s="83">
        <f>SUMIF(Table6[NB BM_C_QTY+F],Table2[[#This Row],[Column2]],Table6[C])</f>
        <v>0</v>
      </c>
      <c r="K283" s="83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P283" s="25"/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 t="shared" si="4"/>
        <v>ARTO MORO</v>
      </c>
      <c r="Y283" s="20" t="e">
        <f>IF(Table2[[#This Row],[NB BM_C_QTY+F]]="",#REF!,INDEX([1]!db[QTY X],Table2[[#This Row],[NB BM_C_QTY+F]]))</f>
        <v>#REF!</v>
      </c>
      <c r="Z283" s="20" t="e">
        <f>IF(Table2[[#This Row],[NB BM_C_QTY+F]]="",#REF!,INDEX([1]!db[STN X],Table2[[#This Row],[NB BM_C_QTY+F]]))</f>
        <v>#REF!</v>
      </c>
      <c r="AA283" s="20" t="e">
        <f>INDEX([1]!db[SUPPLIER],Table2[[#This Row],[NB BM_C_QTY+F]],0)</f>
        <v>#VALUE!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83" s="20" t="str">
        <f>Table2[[#This Row],[CONCAT]]&amp;LOWER(SUBSTITUTE(SUBSTITUTE(SUBSTITUTE(Table2[[#This Row],[KET]]&amp;"ARTO MORO"," ",""),")",""),"(",""))</f>
        <v>optitii24w48pcsartomoro</v>
      </c>
      <c r="AD283" s="20" t="str">
        <f>_xlfn.IFNA(MATCH(Table2[[#This Row],[Column2]],[1]!db[NB BM_C_QTY+F],0),"")</f>
        <v/>
      </c>
      <c r="AE283" s="20" t="s">
        <v>6076</v>
      </c>
      <c r="AF283" s="20">
        <v>48</v>
      </c>
      <c r="AG283" s="20" t="s">
        <v>5118</v>
      </c>
    </row>
    <row r="284" spans="1:33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2056</v>
      </c>
      <c r="D284" s="16">
        <v>0</v>
      </c>
      <c r="E284" s="16" t="s">
        <v>2009</v>
      </c>
      <c r="F284" s="16" t="str">
        <f>_xlfn.IFNA(Table2[[#This Row],[NB BM_C_QTY+F]],"")</f>
        <v/>
      </c>
      <c r="G284" s="24">
        <f>IF(Table2[[#This Row],[M5B]]="",Table2[[#This Row],[M5B_h]],SUM(Table2[[#This Row],[M5B_h]],Table2[[#This Row],[M5B]]))</f>
        <v>0</v>
      </c>
      <c r="H284" s="19"/>
      <c r="I284" s="83">
        <f>IF(Table2[[#This Row],[M1A]]="",0,Table2[[#This Row],[M1A]]-Table2[[#This Row],[AWAL]]-Table2[[#This Row],[M1MA]]-Table2[[#This Row],[M1KE]])</f>
        <v>0</v>
      </c>
      <c r="J284" s="83">
        <f>SUMIF(Table6[NB BM_C_QTY+F],Table2[[#This Row],[Column2]],Table6[C])</f>
        <v>0</v>
      </c>
      <c r="K284" s="83">
        <f>-1*SUMIF(Table5[CONCAT],Table2[[#This Row],[Column2]],Table5[3])</f>
        <v>0</v>
      </c>
      <c r="L284" s="19"/>
      <c r="M284" s="16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 t="e">
        <f>IF(Table2[[#This Row],[NB BM_C_QTY+F]]="",#REF!,INDEX([1]!db[QTY X],Table2[[#This Row],[NB BM_C_QTY+F]]))</f>
        <v>#REF!</v>
      </c>
      <c r="Z284" s="20" t="e">
        <f>IF(Table2[[#This Row],[NB BM_C_QTY+F]]="",#REF!,INDEX([1]!db[STN X],Table2[[#This Row],[NB BM_C_QTY+F]]))</f>
        <v>#REF!</v>
      </c>
      <c r="AA284" s="20" t="e">
        <f>INDEX([1]!db[SUPPLIER],Table2[[#This Row],[NB BM_C_QTY+F]],0)</f>
        <v>#VALUE!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84" s="20" t="str">
        <f>Table2[[#This Row],[CONCAT]]&amp;LOWER(SUBSTITUTE(SUBSTITUTE(SUBSTITUTE(Table2[[#This Row],[KET]]&amp;"ARTO MORO"," ",""),")",""),"(",""))</f>
        <v>paperclipjkc310024lsnartomoro</v>
      </c>
      <c r="AD284" s="20" t="str">
        <f>_xlfn.IFNA(MATCH(Table2[[#This Row],[Column2]],[1]!db[NB BM_C_QTY+F],0),"")</f>
        <v/>
      </c>
      <c r="AE284" s="20" t="s">
        <v>6077</v>
      </c>
      <c r="AF284" s="20">
        <v>24</v>
      </c>
      <c r="AG284" s="20" t="s">
        <v>5116</v>
      </c>
    </row>
    <row r="285" spans="1:33">
      <c r="A285" s="9" t="str">
        <f ca="1">IF(Table2[[#This Row],[TT]]&lt;1,"",(COUNT(INDIRECT("a"&amp;ROW(Table2[[#Headers],[//]])&amp;":a"&amp;ROW()-1))+1))</f>
        <v/>
      </c>
      <c r="B285" s="9">
        <v>1</v>
      </c>
      <c r="C285" s="9" t="s">
        <v>4911</v>
      </c>
      <c r="D285" s="16">
        <v>0</v>
      </c>
      <c r="E285" s="16" t="s">
        <v>2194</v>
      </c>
      <c r="F285" s="16">
        <f>_xlfn.IFNA(Table2[[#This Row],[NB BM_C_QTY+F]],"")</f>
        <v>2289</v>
      </c>
      <c r="G285" s="24">
        <f>IF(Table2[[#This Row],[M5B]]="",Table2[[#This Row],[M5B_h]],SUM(Table2[[#This Row],[M5B_h]],Table2[[#This Row],[M5B]]))</f>
        <v>0</v>
      </c>
      <c r="H285" s="18"/>
      <c r="I285" s="83">
        <f>IF(Table2[[#This Row],[M1A]]="",0,Table2[[#This Row],[M1A]]-Table2[[#This Row],[AWAL]]-Table2[[#This Row],[M1MA]]-Table2[[#This Row],[M1KE]])</f>
        <v>0</v>
      </c>
      <c r="J285" s="83">
        <f>SUMIF(Table6[NB BM_C_QTY+F],Table2[[#This Row],[Column2]],Table6[C])</f>
        <v>0</v>
      </c>
      <c r="K285" s="83">
        <f>-1*SUMIF(Table5[CONCAT],Table2[[#This Row],[Column2]],Table5[3])</f>
        <v>0</v>
      </c>
      <c r="L285" s="18"/>
      <c r="M285" s="16" t="str">
        <f>IF(Table2[[#This Row],[M2A]]="","",SUM(Table2[[#This Row],[M2A]]-Table2[[#This Row],[M2B_h]]))</f>
        <v/>
      </c>
      <c r="O285" s="16" t="str">
        <f>IF(Table2[[#This Row],[M3A]]="","",SUM(Table2[[#This Row],[M3A]]-Table2[[#This Row],[M3B_h]]))</f>
        <v/>
      </c>
      <c r="P285" s="9"/>
      <c r="Q285" s="16" t="str">
        <f>IF(Table2[[#This Row],[M4A]]="","",SUM(Table2[[#This Row],[M4A]]-Table2[[#This Row],[M4B_h]]))</f>
        <v/>
      </c>
      <c r="S285" s="16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>
        <f>IF(Table2[[#This Row],[NB BM_C_QTY+F]]="",#REF!,INDEX([1]!db[QTY X],Table2[[#This Row],[NB BM_C_QTY+F]]))</f>
        <v>20</v>
      </c>
      <c r="Z285" s="20" t="str">
        <f>IF(Table2[[#This Row],[NB BM_C_QTY+F]]="",#REF!,INDEX([1]!db[STN X],Table2[[#This Row],[NB BM_C_QTY+F]]))</f>
        <v>PCS</v>
      </c>
      <c r="AA285" s="20" t="str">
        <f>INDEX([1]!db[SUPPLIER],Table2[[#This Row],[NB BM_C_QTY+F]],0)</f>
        <v>ATALI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85" s="20" t="str">
        <f>Table2[[#This Row],[CONCAT]]&amp;LOWER(SUBSTITUTE(SUBSTITUTE(SUBSTITUTE(Table2[[#This Row],[KET]]&amp;"ARTO MORO"," ",""),")",""),"(",""))</f>
        <v>papercutterjkpc1938a420pcsartomoro</v>
      </c>
      <c r="AD285" s="20">
        <f>_xlfn.IFNA(MATCH(Table2[[#This Row],[Column2]],[1]!db[NB BM_C_QTY+F],0),"")</f>
        <v>2289</v>
      </c>
      <c r="AE285" s="20" t="s">
        <v>6077</v>
      </c>
      <c r="AF285" s="20">
        <v>20</v>
      </c>
      <c r="AG285" s="20" t="s">
        <v>5118</v>
      </c>
    </row>
    <row r="286" spans="1:33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4912</v>
      </c>
      <c r="D286" s="16">
        <v>0</v>
      </c>
      <c r="E286" s="16" t="s">
        <v>2024</v>
      </c>
      <c r="F286" s="16">
        <f>_xlfn.IFNA(Table2[[#This Row],[NB BM_C_QTY+F]],"")</f>
        <v>2290</v>
      </c>
      <c r="G286" s="24">
        <f>IF(Table2[[#This Row],[M5B]]="",Table2[[#This Row],[M5B_h]],SUM(Table2[[#This Row],[M5B_h]],Table2[[#This Row],[M5B]]))</f>
        <v>0</v>
      </c>
      <c r="H286" s="19"/>
      <c r="I286" s="83">
        <f>IF(Table2[[#This Row],[M1A]]="",0,Table2[[#This Row],[M1A]]-Table2[[#This Row],[AWAL]]-Table2[[#This Row],[M1MA]]-Table2[[#This Row],[M1KE]])</f>
        <v>0</v>
      </c>
      <c r="J286" s="83">
        <f>SUMIF(Table6[NB BM_C_QTY+F],Table2[[#This Row],[Column2]],Table6[C])</f>
        <v>0</v>
      </c>
      <c r="K286" s="83">
        <f>-1*SUMIF(Table5[CONCAT],Table2[[#This Row],[Column2]],Table5[3])</f>
        <v>0</v>
      </c>
      <c r="L286" s="19"/>
      <c r="M286" s="17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>
        <f>IF(Table2[[#This Row],[NB BM_C_QTY+F]]="",#REF!,INDEX([1]!db[QTY X],Table2[[#This Row],[NB BM_C_QTY+F]]))</f>
        <v>5</v>
      </c>
      <c r="Z286" s="20" t="str">
        <f>IF(Table2[[#This Row],[NB BM_C_QTY+F]]="",#REF!,INDEX([1]!db[STN X],Table2[[#This Row],[NB BM_C_QTY+F]]))</f>
        <v>PCS</v>
      </c>
      <c r="AA286" s="20" t="str">
        <f>INDEX([1]!db[SUPPLIER],Table2[[#This Row],[NB BM_C_QTY+F]],0)</f>
        <v>ATALI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86" s="20" t="str">
        <f>Table2[[#This Row],[CONCAT]]&amp;LOWER(SUBSTITUTE(SUBSTITUTE(SUBSTITUTE(Table2[[#This Row],[KET]]&amp;"ARTO MORO"," ",""),")",""),"(",""))</f>
        <v>papercutterjkpc2638f45pcsartomoro</v>
      </c>
      <c r="AD286" s="20">
        <f>_xlfn.IFNA(MATCH(Table2[[#This Row],[Column2]],[1]!db[NB BM_C_QTY+F],0),"")</f>
        <v>2290</v>
      </c>
      <c r="AE286" s="20" t="s">
        <v>6077</v>
      </c>
      <c r="AF286" s="20">
        <v>5</v>
      </c>
      <c r="AG286" s="20" t="s">
        <v>5118</v>
      </c>
    </row>
    <row r="287" spans="1:33">
      <c r="A287" s="9" t="str">
        <f ca="1">IF(Table2[[#This Row],[TT]]&lt;1,"",(COUNT(INDIRECT("a"&amp;ROW(Table2[[#Headers],[//]])&amp;":a"&amp;ROW()-1))+1))</f>
        <v/>
      </c>
      <c r="B287" s="9">
        <v>1</v>
      </c>
      <c r="C287" s="9" t="s">
        <v>5134</v>
      </c>
      <c r="D287" s="16">
        <v>0</v>
      </c>
      <c r="E287" s="16" t="s">
        <v>4369</v>
      </c>
      <c r="F287" s="16">
        <f>_xlfn.IFNA(Table2[[#This Row],[NB BM_C_QTY+F]],"")</f>
        <v>2294</v>
      </c>
      <c r="G287" s="24">
        <f>IF(Table2[[#This Row],[M5B]]="",Table2[[#This Row],[M5B_h]],SUM(Table2[[#This Row],[M5B_h]],Table2[[#This Row],[M5B]]))</f>
        <v>0</v>
      </c>
      <c r="H287" s="18"/>
      <c r="I287" s="83">
        <f>IF(Table2[[#This Row],[M1A]]="",0,Table2[[#This Row],[M1A]]-Table2[[#This Row],[AWAL]]-Table2[[#This Row],[M1MA]]-Table2[[#This Row],[M1KE]])</f>
        <v>0</v>
      </c>
      <c r="J287" s="83">
        <f>SUMIF(Table6[NB BM_C_QTY+F],Table2[[#This Row],[Column2]],Table6[C])</f>
        <v>0</v>
      </c>
      <c r="K287" s="83">
        <f>-1*SUMIF(Table5[CONCAT],Table2[[#This Row],[Column2]],Table5[3])</f>
        <v>0</v>
      </c>
      <c r="L287" s="18"/>
      <c r="M287" s="16" t="str">
        <f>IF(Table2[[#This Row],[M2A]]="","",SUM(Table2[[#This Row],[M2A]]-Table2[[#This Row],[M2B_h]]))</f>
        <v/>
      </c>
      <c r="O287" s="16" t="str">
        <f>IF(Table2[[#This Row],[M3A]]="","",SUM(Table2[[#This Row],[M3A]]-Table2[[#This Row],[M3B_h]]))</f>
        <v/>
      </c>
      <c r="P287" s="9"/>
      <c r="Q287" s="16" t="str">
        <f>IF(Table2[[#This Row],[M4A]]="","",SUM(Table2[[#This Row],[M4A]]-Table2[[#This Row],[M4B_h]]))</f>
        <v/>
      </c>
      <c r="S287" s="16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>
        <f>IF(Table2[[#This Row],[NB BM_C_QTY+F]]="",#REF!,INDEX([1]!db[QTY X],Table2[[#This Row],[NB BM_C_QTY+F]]))</f>
        <v>100</v>
      </c>
      <c r="Z287" s="20" t="str">
        <f>IF(Table2[[#This Row],[NB BM_C_QTY+F]]="",#REF!,INDEX([1]!db[STN X],Table2[[#This Row],[NB BM_C_QTY+F]]))</f>
        <v>PAK</v>
      </c>
      <c r="AA287" s="20" t="str">
        <f>INDEX([1]!db[SUPPLIER],Table2[[#This Row],[NB BM_C_QTY+F]],0)</f>
        <v>ATALI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87" s="20" t="str">
        <f>Table2[[#This Row],[CONCAT]]&amp;LOWER(SUBSTITUTE(SUBSTITUTE(SUBSTITUTE(Table2[[#This Row],[KET]]&amp;"ARTO MORO"," ",""),")",""),"(",""))</f>
        <v>paperfastenerjkpf50putih100pakartomoro</v>
      </c>
      <c r="AD287" s="20">
        <f>_xlfn.IFNA(MATCH(Table2[[#This Row],[Column2]],[1]!db[NB BM_C_QTY+F],0),"")</f>
        <v>2294</v>
      </c>
      <c r="AE287" s="20" t="s">
        <v>6077</v>
      </c>
      <c r="AF287" s="20">
        <v>100</v>
      </c>
      <c r="AG287" s="20" t="s">
        <v>5117</v>
      </c>
    </row>
    <row r="288" spans="1:33">
      <c r="A288" s="9" t="str">
        <f ca="1">IF(Table2[[#This Row],[TT]]&lt;1,"",(COUNT(INDIRECT("a"&amp;ROW(Table2[[#Headers],[//]])&amp;":a"&amp;ROW()-1))+1))</f>
        <v/>
      </c>
      <c r="B288" s="9">
        <v>1</v>
      </c>
      <c r="C288" s="9" t="s">
        <v>4373</v>
      </c>
      <c r="D288" s="16">
        <v>0</v>
      </c>
      <c r="E288" s="16" t="s">
        <v>4389</v>
      </c>
      <c r="F288" s="16">
        <f>_xlfn.IFNA(Table2[[#This Row],[NB BM_C_QTY+F]],"")</f>
        <v>1700</v>
      </c>
      <c r="G288" s="24">
        <f>IF(Table2[[#This Row],[M5B]]="",Table2[[#This Row],[M5B_h]],SUM(Table2[[#This Row],[M5B_h]],Table2[[#This Row],[M5B]]))</f>
        <v>0</v>
      </c>
      <c r="H288" s="18"/>
      <c r="I288" s="83">
        <f>IF(Table2[[#This Row],[M1A]]="",0,Table2[[#This Row],[M1A]]-Table2[[#This Row],[AWAL]]-Table2[[#This Row],[M1MA]]-Table2[[#This Row],[M1KE]])</f>
        <v>0</v>
      </c>
      <c r="J288" s="83">
        <f>SUMIF(Table6[NB BM_C_QTY+F],Table2[[#This Row],[Column2]],Table6[C])</f>
        <v>0</v>
      </c>
      <c r="K288" s="83">
        <f>-1*SUMIF(Table5[CONCAT],Table2[[#This Row],[Column2]],Table5[3])</f>
        <v>0</v>
      </c>
      <c r="L288" s="18"/>
      <c r="M288" s="16" t="str">
        <f>IF(Table2[[#This Row],[M2A]]="","",SUM(Table2[[#This Row],[M2A]]-Table2[[#This Row],[M2B_h]]))</f>
        <v/>
      </c>
      <c r="O288" s="16" t="str">
        <f>IF(Table2[[#This Row],[M3A]]="","",SUM(Table2[[#This Row],[M3A]]-Table2[[#This Row],[M3B_h]]))</f>
        <v/>
      </c>
      <c r="P288" s="9"/>
      <c r="Q288" s="16" t="str">
        <f>IF(Table2[[#This Row],[M4A]]="","",SUM(Table2[[#This Row],[M4A]]-Table2[[#This Row],[M4B_h]]))</f>
        <v/>
      </c>
      <c r="S288" s="16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>
        <f>IF(Table2[[#This Row],[NB BM_C_QTY+F]]="",#REF!,INDEX([1]!db[QTY X],Table2[[#This Row],[NB BM_C_QTY+F]]))</f>
        <v>100</v>
      </c>
      <c r="Z288" s="20" t="str">
        <f>IF(Table2[[#This Row],[NB BM_C_QTY+F]]="",#REF!,INDEX([1]!db[STN X],Table2[[#This Row],[NB BM_C_QTY+F]]))</f>
        <v>BOX</v>
      </c>
      <c r="AA288" s="20" t="str">
        <f>INDEX([1]!db[SUPPLIER],Table2[[#This Row],[NB BM_C_QTY+F]],0)</f>
        <v>KENKO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88" s="20" t="str">
        <f>Table2[[#This Row],[CONCAT]]&amp;LOWER(SUBSTITUTE(SUBSTITUTE(SUBSTITUTE(Table2[[#This Row],[KET]]&amp;"ARTO MORO"," ",""),")",""),"(",""))</f>
        <v>paperfastenerkenkopf508warna100boxartomoro</v>
      </c>
      <c r="AD288" s="20">
        <f>_xlfn.IFNA(MATCH(Table2[[#This Row],[Column2]],[1]!db[NB BM_C_QTY+F],0),"")</f>
        <v>1700</v>
      </c>
      <c r="AE288" s="20" t="s">
        <v>6076</v>
      </c>
      <c r="AF288" s="20">
        <v>100</v>
      </c>
      <c r="AG288" s="20" t="s">
        <v>5149</v>
      </c>
    </row>
    <row r="289" spans="1:33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41</v>
      </c>
      <c r="D289" s="16">
        <v>0</v>
      </c>
      <c r="E289" s="16" t="s">
        <v>2029</v>
      </c>
      <c r="F289" s="16" t="str">
        <f>_xlfn.IFNA(Table2[[#This Row],[NB BM_C_QTY+F]],"")</f>
        <v/>
      </c>
      <c r="G289" s="24">
        <f>IF(Table2[[#This Row],[M5B]]="",Table2[[#This Row],[M5B_h]],SUM(Table2[[#This Row],[M5B_h]],Table2[[#This Row],[M5B]]))</f>
        <v>0</v>
      </c>
      <c r="H289" s="19"/>
      <c r="I289" s="83">
        <f>IF(Table2[[#This Row],[M1A]]="",0,Table2[[#This Row],[M1A]]-Table2[[#This Row],[AWAL]]-Table2[[#This Row],[M1MA]]-Table2[[#This Row],[M1KE]])</f>
        <v>0</v>
      </c>
      <c r="J289" s="83">
        <f>SUMIF(Table6[NB BM_C_QTY+F],Table2[[#This Row],[Column2]],Table6[C])</f>
        <v>0</v>
      </c>
      <c r="K289" s="83">
        <f>-1*SUMIF(Table5[CONCAT],Table2[[#This Row],[Column2]],Table5[3])</f>
        <v>0</v>
      </c>
      <c r="L289" s="19"/>
      <c r="M289" s="16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 t="e">
        <f>IF(Table2[[#This Row],[NB BM_C_QTY+F]]="",#REF!,INDEX([1]!db[QTY X],Table2[[#This Row],[NB BM_C_QTY+F]]))</f>
        <v>#REF!</v>
      </c>
      <c r="Z289" s="20" t="e">
        <f>IF(Table2[[#This Row],[NB BM_C_QTY+F]]="",#REF!,INDEX([1]!db[STN X],Table2[[#This Row],[NB BM_C_QTY+F]]))</f>
        <v>#REF!</v>
      </c>
      <c r="AA289" s="20" t="e">
        <f>INDEX([1]!db[SUPPLIER],Table2[[#This Row],[NB BM_C_QTY+F]],0)</f>
        <v>#VALUE!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89" s="20" t="str">
        <f>Table2[[#This Row],[CONCAT]]&amp;LOWER(SUBSTITUTE(SUBSTITUTE(SUBSTITUTE(Table2[[#This Row],[KET]]&amp;"ARTO MORO"," ",""),")",""),"(",""))</f>
        <v>pc0717530adkenko24pcsartomoro</v>
      </c>
      <c r="AD289" s="20" t="str">
        <f>_xlfn.IFNA(MATCH(Table2[[#This Row],[Column2]],[1]!db[NB BM_C_QTY+F],0),"")</f>
        <v/>
      </c>
      <c r="AE289" s="20" t="s">
        <v>6076</v>
      </c>
      <c r="AF289" s="20">
        <v>24</v>
      </c>
      <c r="AG289" s="20" t="s">
        <v>5118</v>
      </c>
    </row>
    <row r="290" spans="1:33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5053</v>
      </c>
      <c r="D290" s="16">
        <v>0</v>
      </c>
      <c r="E290" s="16" t="s">
        <v>2009</v>
      </c>
      <c r="F290" s="16" t="str">
        <f>_xlfn.IFNA(Table2[[#This Row],[NB BM_C_QTY+F]],"")</f>
        <v/>
      </c>
      <c r="G290" s="24">
        <f>IF(Table2[[#This Row],[M5B]]="",Table2[[#This Row],[M5B_h]],SUM(Table2[[#This Row],[M5B_h]],Table2[[#This Row],[M5B]]))</f>
        <v>0</v>
      </c>
      <c r="H290" s="19"/>
      <c r="I290" s="83">
        <f>IF(Table2[[#This Row],[M1A]]="",0,Table2[[#This Row],[M1A]]-Table2[[#This Row],[AWAL]]-Table2[[#This Row],[M1MA]]-Table2[[#This Row],[M1KE]])</f>
        <v>0</v>
      </c>
      <c r="J290" s="83">
        <f>SUMIF(Table6[NB BM_C_QTY+F],Table2[[#This Row],[Column2]],Table6[C])</f>
        <v>0</v>
      </c>
      <c r="K290" s="83">
        <f>-1*SUMIF(Table5[CONCAT],Table2[[#This Row],[Column2]],Table5[3])</f>
        <v>0</v>
      </c>
      <c r="L290" s="19"/>
      <c r="M290" s="16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 t="e">
        <f>IF(Table2[[#This Row],[NB BM_C_QTY+F]]="",#REF!,INDEX([1]!db[QTY X],Table2[[#This Row],[NB BM_C_QTY+F]]))</f>
        <v>#REF!</v>
      </c>
      <c r="Z290" s="20" t="e">
        <f>IF(Table2[[#This Row],[NB BM_C_QTY+F]]="",#REF!,INDEX([1]!db[STN X],Table2[[#This Row],[NB BM_C_QTY+F]]))</f>
        <v>#REF!</v>
      </c>
      <c r="AA290" s="20" t="e">
        <f>INDEX([1]!db[SUPPLIER],Table2[[#This Row],[NB BM_C_QTY+F]],0)</f>
        <v>#VALUE!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90" s="20" t="str">
        <f>Table2[[#This Row],[CONCAT]]&amp;LOWER(SUBSTITUTE(SUBSTITUTE(SUBSTITUTE(Table2[[#This Row],[KET]]&amp;"ARTO MORO"," ",""),")",""),"(",""))</f>
        <v>pcjkpc071924lsnartomoro</v>
      </c>
      <c r="AD290" s="20" t="str">
        <f>_xlfn.IFNA(MATCH(Table2[[#This Row],[Column2]],[1]!db[NB BM_C_QTY+F],0),"")</f>
        <v/>
      </c>
      <c r="AE290" s="20" t="s">
        <v>6077</v>
      </c>
      <c r="AF290" s="20">
        <v>24</v>
      </c>
      <c r="AG290" s="20" t="s">
        <v>5116</v>
      </c>
    </row>
    <row r="291" spans="1:33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5033</v>
      </c>
      <c r="D291" s="16">
        <v>0</v>
      </c>
      <c r="E291" s="16" t="s">
        <v>2009</v>
      </c>
      <c r="F291" s="16" t="str">
        <f>_xlfn.IFNA(Table2[[#This Row],[NB BM_C_QTY+F]],"")</f>
        <v/>
      </c>
      <c r="G291" s="24">
        <f>IF(Table2[[#This Row],[M5B]]="",Table2[[#This Row],[M5B_h]],SUM(Table2[[#This Row],[M5B_h]],Table2[[#This Row],[M5B]]))</f>
        <v>0</v>
      </c>
      <c r="H291" s="19"/>
      <c r="I291" s="83">
        <f>IF(Table2[[#This Row],[M1A]]="",0,Table2[[#This Row],[M1A]]-Table2[[#This Row],[AWAL]]-Table2[[#This Row],[M1MA]]-Table2[[#This Row],[M1KE]])</f>
        <v>0</v>
      </c>
      <c r="J291" s="83">
        <f>SUMIF(Table6[NB BM_C_QTY+F],Table2[[#This Row],[Column2]],Table6[C])</f>
        <v>0</v>
      </c>
      <c r="K291" s="83">
        <f>-1*SUMIF(Table5[CONCAT],Table2[[#This Row],[Column2]],Table5[3])</f>
        <v>0</v>
      </c>
      <c r="L291" s="19"/>
      <c r="M291" s="17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 t="e">
        <f>IF(Table2[[#This Row],[NB BM_C_QTY+F]]="",#REF!,INDEX([1]!db[QTY X],Table2[[#This Row],[NB BM_C_QTY+F]]))</f>
        <v>#REF!</v>
      </c>
      <c r="Z291" s="20" t="e">
        <f>IF(Table2[[#This Row],[NB BM_C_QTY+F]]="",#REF!,INDEX([1]!db[STN X],Table2[[#This Row],[NB BM_C_QTY+F]]))</f>
        <v>#REF!</v>
      </c>
      <c r="AA291" s="20" t="e">
        <f>INDEX([1]!db[SUPPLIER],Table2[[#This Row],[NB BM_C_QTY+F]],0)</f>
        <v>#VALUE!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91" s="20" t="str">
        <f>Table2[[#This Row],[CONCAT]]&amp;LOWER(SUBSTITUTE(SUBSTITUTE(SUBSTITUTE(Table2[[#This Row],[KET]]&amp;"ARTO MORO"," ",""),")",""),"(",""))</f>
        <v>pcjkpc0719fancy24lsnartomoro</v>
      </c>
      <c r="AD291" s="20" t="str">
        <f>_xlfn.IFNA(MATCH(Table2[[#This Row],[Column2]],[1]!db[NB BM_C_QTY+F],0),"")</f>
        <v/>
      </c>
      <c r="AE291" s="20" t="s">
        <v>6077</v>
      </c>
      <c r="AF291" s="20">
        <v>24</v>
      </c>
      <c r="AG291" s="20" t="s">
        <v>5116</v>
      </c>
    </row>
    <row r="292" spans="1:33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5034</v>
      </c>
      <c r="D292" s="16">
        <v>0</v>
      </c>
      <c r="E292" s="16" t="s">
        <v>2009</v>
      </c>
      <c r="F292" s="16" t="str">
        <f>_xlfn.IFNA(Table2[[#This Row],[NB BM_C_QTY+F]],"")</f>
        <v/>
      </c>
      <c r="G292" s="24">
        <f>IF(Table2[[#This Row],[M5B]]="",Table2[[#This Row],[M5B_h]],SUM(Table2[[#This Row],[M5B_h]],Table2[[#This Row],[M5B]]))</f>
        <v>0</v>
      </c>
      <c r="H292" s="19"/>
      <c r="I292" s="83">
        <f>IF(Table2[[#This Row],[M1A]]="",0,Table2[[#This Row],[M1A]]-Table2[[#This Row],[AWAL]]-Table2[[#This Row],[M1MA]]-Table2[[#This Row],[M1KE]])</f>
        <v>0</v>
      </c>
      <c r="J292" s="83">
        <f>SUMIF(Table6[NB BM_C_QTY+F],Table2[[#This Row],[Column2]],Table6[C])</f>
        <v>0</v>
      </c>
      <c r="K292" s="83">
        <f>-1*SUMIF(Table5[CONCAT],Table2[[#This Row],[Column2]],Table5[3])</f>
        <v>0</v>
      </c>
      <c r="L292" s="19"/>
      <c r="M292" s="17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 t="e">
        <f>IF(Table2[[#This Row],[NB BM_C_QTY+F]]="",#REF!,INDEX([1]!db[QTY X],Table2[[#This Row],[NB BM_C_QTY+F]]))</f>
        <v>#REF!</v>
      </c>
      <c r="Z292" s="20" t="e">
        <f>IF(Table2[[#This Row],[NB BM_C_QTY+F]]="",#REF!,INDEX([1]!db[STN X],Table2[[#This Row],[NB BM_C_QTY+F]]))</f>
        <v>#REF!</v>
      </c>
      <c r="AA292" s="20" t="e">
        <f>INDEX([1]!db[SUPPLIER],Table2[[#This Row],[NB BM_C_QTY+F]],0)</f>
        <v>#VALUE!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92" s="20" t="str">
        <f>Table2[[#This Row],[CONCAT]]&amp;LOWER(SUBSTITUTE(SUBSTITUTE(SUBSTITUTE(Table2[[#This Row],[KET]]&amp;"ARTO MORO"," ",""),")",""),"(",""))</f>
        <v>pcjkpc0719pl3224lsnartomoro</v>
      </c>
      <c r="AD292" s="20" t="str">
        <f>_xlfn.IFNA(MATCH(Table2[[#This Row],[Column2]],[1]!db[NB BM_C_QTY+F],0),"")</f>
        <v/>
      </c>
      <c r="AE292" s="20" t="s">
        <v>6077</v>
      </c>
      <c r="AF292" s="20">
        <v>24</v>
      </c>
      <c r="AG292" s="20" t="s">
        <v>5116</v>
      </c>
    </row>
    <row r="293" spans="1:33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5035</v>
      </c>
      <c r="D293" s="16">
        <v>0</v>
      </c>
      <c r="E293" s="16" t="s">
        <v>2009</v>
      </c>
      <c r="F293" s="16" t="str">
        <f>_xlfn.IFNA(Table2[[#This Row],[NB BM_C_QTY+F]],"")</f>
        <v/>
      </c>
      <c r="G293" s="24">
        <f>IF(Table2[[#This Row],[M5B]]="",Table2[[#This Row],[M5B_h]],SUM(Table2[[#This Row],[M5B_h]],Table2[[#This Row],[M5B]]))</f>
        <v>0</v>
      </c>
      <c r="H293" s="19"/>
      <c r="I293" s="83">
        <f>IF(Table2[[#This Row],[M1A]]="",0,Table2[[#This Row],[M1A]]-Table2[[#This Row],[AWAL]]-Table2[[#This Row],[M1MA]]-Table2[[#This Row],[M1KE]])</f>
        <v>0</v>
      </c>
      <c r="J293" s="83">
        <f>SUMIF(Table6[NB BM_C_QTY+F],Table2[[#This Row],[Column2]],Table6[C])</f>
        <v>0</v>
      </c>
      <c r="K293" s="83">
        <f>-1*SUMIF(Table5[CONCAT],Table2[[#This Row],[Column2]],Table5[3])</f>
        <v>0</v>
      </c>
      <c r="L293" s="19"/>
      <c r="M293" s="17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 t="e">
        <f>IF(Table2[[#This Row],[NB BM_C_QTY+F]]="",#REF!,INDEX([1]!db[QTY X],Table2[[#This Row],[NB BM_C_QTY+F]]))</f>
        <v>#REF!</v>
      </c>
      <c r="Z293" s="20" t="e">
        <f>IF(Table2[[#This Row],[NB BM_C_QTY+F]]="",#REF!,INDEX([1]!db[STN X],Table2[[#This Row],[NB BM_C_QTY+F]]))</f>
        <v>#REF!</v>
      </c>
      <c r="AA293" s="20" t="e">
        <f>INDEX([1]!db[SUPPLIER],Table2[[#This Row],[NB BM_C_QTY+F]],0)</f>
        <v>#VALUE!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93" s="20" t="str">
        <f>Table2[[#This Row],[CONCAT]]&amp;LOWER(SUBSTITUTE(SUBSTITUTE(SUBSTITUTE(Table2[[#This Row],[KET]]&amp;"ARTO MORO"," ",""),")",""),"(",""))</f>
        <v>pcjkpc071932polos24lsnartomoro</v>
      </c>
      <c r="AD293" s="20" t="str">
        <f>_xlfn.IFNA(MATCH(Table2[[#This Row],[Column2]],[1]!db[NB BM_C_QTY+F],0),"")</f>
        <v/>
      </c>
      <c r="AE293" s="20" t="s">
        <v>6077</v>
      </c>
      <c r="AF293" s="20">
        <v>24</v>
      </c>
      <c r="AG293" s="20" t="s">
        <v>5116</v>
      </c>
    </row>
    <row r="294" spans="1:33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5036</v>
      </c>
      <c r="D294" s="16">
        <v>0</v>
      </c>
      <c r="E294" s="16" t="s">
        <v>2009</v>
      </c>
      <c r="F294" s="16" t="str">
        <f>_xlfn.IFNA(Table2[[#This Row],[NB BM_C_QTY+F]],"")</f>
        <v/>
      </c>
      <c r="G294" s="24">
        <f>IF(Table2[[#This Row],[M5B]]="",Table2[[#This Row],[M5B_h]],SUM(Table2[[#This Row],[M5B_h]],Table2[[#This Row],[M5B]]))</f>
        <v>0</v>
      </c>
      <c r="H294" s="19"/>
      <c r="I294" s="83">
        <f>IF(Table2[[#This Row],[M1A]]="",0,Table2[[#This Row],[M1A]]-Table2[[#This Row],[AWAL]]-Table2[[#This Row],[M1MA]]-Table2[[#This Row],[M1KE]])</f>
        <v>0</v>
      </c>
      <c r="J294" s="83">
        <f>SUMIF(Table6[NB BM_C_QTY+F],Table2[[#This Row],[Column2]],Table6[C])</f>
        <v>0</v>
      </c>
      <c r="K294" s="83">
        <f>-1*SUMIF(Table5[CONCAT],Table2[[#This Row],[Column2]],Table5[3])</f>
        <v>0</v>
      </c>
      <c r="L294" s="19"/>
      <c r="M294" s="16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 t="e">
        <f>IF(Table2[[#This Row],[NB BM_C_QTY+F]]="",#REF!,INDEX([1]!db[QTY X],Table2[[#This Row],[NB BM_C_QTY+F]]))</f>
        <v>#REF!</v>
      </c>
      <c r="Z294" s="20" t="e">
        <f>IF(Table2[[#This Row],[NB BM_C_QTY+F]]="",#REF!,INDEX([1]!db[STN X],Table2[[#This Row],[NB BM_C_QTY+F]]))</f>
        <v>#REF!</v>
      </c>
      <c r="AA294" s="20" t="e">
        <f>INDEX([1]!db[SUPPLIER],Table2[[#This Row],[NB BM_C_QTY+F]],0)</f>
        <v>#VALUE!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94" s="20" t="str">
        <f>Table2[[#This Row],[CONCAT]]&amp;LOWER(SUBSTITUTE(SUBSTITUTE(SUBSTITUTE(Table2[[#This Row],[KET]]&amp;"ARTO MORO"," ",""),")",""),"(",""))</f>
        <v>pcjkpc071935mix24lsnartomoro</v>
      </c>
      <c r="AD294" s="20" t="str">
        <f>_xlfn.IFNA(MATCH(Table2[[#This Row],[Column2]],[1]!db[NB BM_C_QTY+F],0),"")</f>
        <v/>
      </c>
      <c r="AE294" s="20" t="s">
        <v>6077</v>
      </c>
      <c r="AF294" s="20">
        <v>24</v>
      </c>
      <c r="AG294" s="20" t="s">
        <v>5116</v>
      </c>
    </row>
    <row r="295" spans="1:33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5037</v>
      </c>
      <c r="D295" s="16">
        <v>0</v>
      </c>
      <c r="E295" s="16" t="s">
        <v>2009</v>
      </c>
      <c r="F295" s="16" t="str">
        <f>_xlfn.IFNA(Table2[[#This Row],[NB BM_C_QTY+F]],"")</f>
        <v/>
      </c>
      <c r="G295" s="24">
        <f>IF(Table2[[#This Row],[M5B]]="",Table2[[#This Row],[M5B_h]],SUM(Table2[[#This Row],[M5B_h]],Table2[[#This Row],[M5B]]))</f>
        <v>0</v>
      </c>
      <c r="H295" s="19"/>
      <c r="I295" s="83">
        <f>IF(Table2[[#This Row],[M1A]]="",0,Table2[[#This Row],[M1A]]-Table2[[#This Row],[AWAL]]-Table2[[#This Row],[M1MA]]-Table2[[#This Row],[M1KE]])</f>
        <v>0</v>
      </c>
      <c r="J295" s="83">
        <f>SUMIF(Table6[NB BM_C_QTY+F],Table2[[#This Row],[Column2]],Table6[C])</f>
        <v>0</v>
      </c>
      <c r="K295" s="83">
        <f>-1*SUMIF(Table5[CONCAT],Table2[[#This Row],[Column2]],Table5[3])</f>
        <v>0</v>
      </c>
      <c r="L295" s="19"/>
      <c r="M295" s="16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 t="shared" si="4"/>
        <v>ARTO MORO</v>
      </c>
      <c r="Y295" s="20" t="e">
        <f>IF(Table2[[#This Row],[NB BM_C_QTY+F]]="",#REF!,INDEX([1]!db[QTY X],Table2[[#This Row],[NB BM_C_QTY+F]]))</f>
        <v>#REF!</v>
      </c>
      <c r="Z295" s="20" t="e">
        <f>IF(Table2[[#This Row],[NB BM_C_QTY+F]]="",#REF!,INDEX([1]!db[STN X],Table2[[#This Row],[NB BM_C_QTY+F]]))</f>
        <v>#REF!</v>
      </c>
      <c r="AA295" s="20" t="e">
        <f>INDEX([1]!db[SUPPLIER],Table2[[#This Row],[NB BM_C_QTY+F]],0)</f>
        <v>#VALUE!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95" s="20" t="str">
        <f>Table2[[#This Row],[CONCAT]]&amp;LOWER(SUBSTITUTE(SUBSTITUTE(SUBSTITUTE(Table2[[#This Row],[KET]]&amp;"ARTO MORO"," ",""),")",""),"(",""))</f>
        <v>pcjkpc071935pastel24lsnartomoro</v>
      </c>
      <c r="AD295" s="20" t="str">
        <f>_xlfn.IFNA(MATCH(Table2[[#This Row],[Column2]],[1]!db[NB BM_C_QTY+F],0),"")</f>
        <v/>
      </c>
      <c r="AE295" s="20" t="s">
        <v>6077</v>
      </c>
      <c r="AF295" s="20">
        <v>24</v>
      </c>
      <c r="AG295" s="20" t="s">
        <v>5116</v>
      </c>
    </row>
    <row r="296" spans="1:33">
      <c r="A296" s="9" t="str">
        <f ca="1">IF(Table2[[#This Row],[TT]]&lt;1,"",(COUNT(INDIRECT("a"&amp;ROW(Table2[[#Headers],[//]])&amp;":a"&amp;ROW()-1))+1))</f>
        <v/>
      </c>
      <c r="B296" s="9">
        <v>1</v>
      </c>
      <c r="C296" s="9" t="s">
        <v>5038</v>
      </c>
      <c r="D296" s="16">
        <v>0</v>
      </c>
      <c r="E296" s="16" t="s">
        <v>2009</v>
      </c>
      <c r="F296" s="16" t="str">
        <f>_xlfn.IFNA(Table2[[#This Row],[NB BM_C_QTY+F]],"")</f>
        <v/>
      </c>
      <c r="G296" s="24">
        <f>IF(Table2[[#This Row],[M5B]]="",Table2[[#This Row],[M5B_h]],SUM(Table2[[#This Row],[M5B_h]],Table2[[#This Row],[M5B]]))</f>
        <v>0</v>
      </c>
      <c r="H296" s="18"/>
      <c r="I296" s="83">
        <f>IF(Table2[[#This Row],[M1A]]="",0,Table2[[#This Row],[M1A]]-Table2[[#This Row],[AWAL]]-Table2[[#This Row],[M1MA]]-Table2[[#This Row],[M1KE]])</f>
        <v>0</v>
      </c>
      <c r="J296" s="83">
        <f>SUMIF(Table6[NB BM_C_QTY+F],Table2[[#This Row],[Column2]],Table6[C])</f>
        <v>0</v>
      </c>
      <c r="K296" s="83">
        <f>-1*SUMIF(Table5[CONCAT],Table2[[#This Row],[Column2]],Table5[3])</f>
        <v>0</v>
      </c>
      <c r="L296" s="18"/>
      <c r="M296" s="16" t="str">
        <f>IF(Table2[[#This Row],[M2A]]="","",SUM(Table2[[#This Row],[M2A]]-Table2[[#This Row],[M2B_h]]))</f>
        <v/>
      </c>
      <c r="O296" s="16" t="str">
        <f>IF(Table2[[#This Row],[M3A]]="","",SUM(Table2[[#This Row],[M3A]]-Table2[[#This Row],[M3B_h]]))</f>
        <v/>
      </c>
      <c r="P296" s="9"/>
      <c r="Q296" s="16" t="str">
        <f>IF(Table2[[#This Row],[M4A]]="","",SUM(Table2[[#This Row],[M4A]]-Table2[[#This Row],[M4B_h]]))</f>
        <v/>
      </c>
      <c r="S296" s="16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 t="e">
        <f>IF(Table2[[#This Row],[NB BM_C_QTY+F]]="",#REF!,INDEX([1]!db[QTY X],Table2[[#This Row],[NB BM_C_QTY+F]]))</f>
        <v>#REF!</v>
      </c>
      <c r="Z296" s="20" t="e">
        <f>IF(Table2[[#This Row],[NB BM_C_QTY+F]]="",#REF!,INDEX([1]!db[STN X],Table2[[#This Row],[NB BM_C_QTY+F]]))</f>
        <v>#REF!</v>
      </c>
      <c r="AA296" s="20" t="e">
        <f>INDEX([1]!db[SUPPLIER],Table2[[#This Row],[NB BM_C_QTY+F]],0)</f>
        <v>#VALUE!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96" s="20" t="str">
        <f>Table2[[#This Row],[CONCAT]]&amp;LOWER(SUBSTITUTE(SUBSTITUTE(SUBSTITUTE(Table2[[#This Row],[KET]]&amp;"ARTO MORO"," ",""),")",""),"(",""))</f>
        <v>pcjkpc071935polos24lsnartomoro</v>
      </c>
      <c r="AD296" s="20" t="str">
        <f>_xlfn.IFNA(MATCH(Table2[[#This Row],[Column2]],[1]!db[NB BM_C_QTY+F],0),"")</f>
        <v/>
      </c>
      <c r="AE296" s="20" t="s">
        <v>6077</v>
      </c>
      <c r="AF296" s="20">
        <v>24</v>
      </c>
      <c r="AG296" s="20" t="s">
        <v>5116</v>
      </c>
    </row>
    <row r="297" spans="1:33">
      <c r="A297" s="9" t="str">
        <f ca="1">IF(Table2[[#This Row],[TT]]&lt;1,"",(COUNT(INDIRECT("a"&amp;ROW(Table2[[#Headers],[//]])&amp;":a"&amp;ROW()-1))+1))</f>
        <v/>
      </c>
      <c r="B297" s="9">
        <v>1</v>
      </c>
      <c r="C297" s="9" t="s">
        <v>5039</v>
      </c>
      <c r="D297" s="16">
        <v>0</v>
      </c>
      <c r="E297" s="16" t="s">
        <v>2009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8"/>
      <c r="I297" s="83">
        <f>IF(Table2[[#This Row],[M1A]]="",0,Table2[[#This Row],[M1A]]-Table2[[#This Row],[AWAL]]-Table2[[#This Row],[M1MA]]-Table2[[#This Row],[M1KE]])</f>
        <v>0</v>
      </c>
      <c r="J297" s="83">
        <f>SUMIF(Table6[NB BM_C_QTY+F],Table2[[#This Row],[Column2]],Table6[C])</f>
        <v>0</v>
      </c>
      <c r="K297" s="83">
        <f>-1*SUMIF(Table5[CONCAT],Table2[[#This Row],[Column2]],Table5[3])</f>
        <v>0</v>
      </c>
      <c r="L297" s="18"/>
      <c r="M297" s="16" t="str">
        <f>IF(Table2[[#This Row],[M2A]]="","",SUM(Table2[[#This Row],[M2A]]-Table2[[#This Row],[M2B_h]]))</f>
        <v/>
      </c>
      <c r="O297" s="16" t="str">
        <f>IF(Table2[[#This Row],[M3A]]="","",SUM(Table2[[#This Row],[M3A]]-Table2[[#This Row],[M3B_h]]))</f>
        <v/>
      </c>
      <c r="P297" s="9"/>
      <c r="Q297" s="16" t="str">
        <f>IF(Table2[[#This Row],[M4A]]="","",SUM(Table2[[#This Row],[M4A]]-Table2[[#This Row],[M4B_h]]))</f>
        <v/>
      </c>
      <c r="S297" s="16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 t="e">
        <f>IF(Table2[[#This Row],[NB BM_C_QTY+F]]="",#REF!,INDEX([1]!db[QTY X],Table2[[#This Row],[NB BM_C_QTY+F]]))</f>
        <v>#REF!</v>
      </c>
      <c r="Z297" s="20" t="e">
        <f>IF(Table2[[#This Row],[NB BM_C_QTY+F]]="",#REF!,INDEX([1]!db[STN X],Table2[[#This Row],[NB BM_C_QTY+F]]))</f>
        <v>#REF!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97" s="20" t="str">
        <f>Table2[[#This Row],[CONCAT]]&amp;LOWER(SUBSTITUTE(SUBSTITUTE(SUBSTITUTE(Table2[[#This Row],[KET]]&amp;"ARTO MORO"," ",""),")",""),"(",""))</f>
        <v>pcjkpc0719ac36afanimalcalender24lsnartomoro</v>
      </c>
      <c r="AD297" s="20" t="str">
        <f>_xlfn.IFNA(MATCH(Table2[[#This Row],[Column2]],[1]!db[NB BM_C_QTY+F],0),"")</f>
        <v/>
      </c>
      <c r="AE297" s="20" t="s">
        <v>6077</v>
      </c>
      <c r="AF297" s="20">
        <v>24</v>
      </c>
      <c r="AG297" s="20" t="s">
        <v>5116</v>
      </c>
    </row>
    <row r="298" spans="1:33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5040</v>
      </c>
      <c r="D298" s="16">
        <v>0</v>
      </c>
      <c r="E298" s="16" t="s">
        <v>2685</v>
      </c>
      <c r="F298" s="16">
        <f>_xlfn.IFNA(Table2[[#This Row],[NB BM_C_QTY+F]],"")</f>
        <v>2460</v>
      </c>
      <c r="G298" s="24">
        <f>IF(Table2[[#This Row],[M5B]]="",Table2[[#This Row],[M5B_h]],SUM(Table2[[#This Row],[M5B_h]],Table2[[#This Row],[M5B]]))</f>
        <v>0</v>
      </c>
      <c r="H298" s="19"/>
      <c r="I298" s="83">
        <f>IF(Table2[[#This Row],[M1A]]="",0,Table2[[#This Row],[M1A]]-Table2[[#This Row],[AWAL]]-Table2[[#This Row],[M1MA]]-Table2[[#This Row],[M1KE]])</f>
        <v>0</v>
      </c>
      <c r="J298" s="83">
        <f>SUMIF(Table6[NB BM_C_QTY+F],Table2[[#This Row],[Column2]],Table6[C])</f>
        <v>0</v>
      </c>
      <c r="K298" s="83">
        <f>-1*SUMIF(Table5[CONCAT],Table2[[#This Row],[Column2]],Table5[3])</f>
        <v>0</v>
      </c>
      <c r="L298" s="19"/>
      <c r="M298" s="17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>
        <f>IF(Table2[[#This Row],[NB BM_C_QTY+F]]="",#REF!,INDEX([1]!db[QTY X],Table2[[#This Row],[NB BM_C_QTY+F]]))</f>
        <v>288</v>
      </c>
      <c r="Z298" s="20" t="str">
        <f>IF(Table2[[#This Row],[NB BM_C_QTY+F]]="",#REF!,INDEX([1]!db[STN X],Table2[[#This Row],[NB BM_C_QTY+F]]))</f>
        <v>PCS</v>
      </c>
      <c r="AA298" s="20" t="str">
        <f>INDEX([1]!db[SUPPLIER],Table2[[#This Row],[NB BM_C_QTY+F]],0)</f>
        <v>ATALI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98" s="20" t="str">
        <f>Table2[[#This Row],[CONCAT]]&amp;LOWER(SUBSTITUTE(SUBSTITUTE(SUBSTITUTE(Table2[[#This Row],[KET]]&amp;"ARTO MORO"," ",""),")",""),"(",""))</f>
        <v>pcjkpc0719gz34afgozzy288pcsartomoro</v>
      </c>
      <c r="AD298" s="20">
        <f>_xlfn.IFNA(MATCH(Table2[[#This Row],[Column2]],[1]!db[NB BM_C_QTY+F],0),"")</f>
        <v>2460</v>
      </c>
      <c r="AE298" s="20" t="s">
        <v>6077</v>
      </c>
      <c r="AF298" s="20">
        <v>288</v>
      </c>
      <c r="AG298" s="20" t="s">
        <v>5118</v>
      </c>
    </row>
    <row r="299" spans="1:33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5042</v>
      </c>
      <c r="D299" s="16">
        <v>0</v>
      </c>
      <c r="E299" s="16" t="s">
        <v>2685</v>
      </c>
      <c r="F299" s="17">
        <f>_xlfn.IFNA(Table2[[#This Row],[NB BM_C_QTY+F]],"")</f>
        <v>2471</v>
      </c>
      <c r="G299" s="24">
        <f>IF(Table2[[#This Row],[M5B]]="",Table2[[#This Row],[M5B_h]],SUM(Table2[[#This Row],[M5B_h]],Table2[[#This Row],[M5B]]))</f>
        <v>0</v>
      </c>
      <c r="H299" s="19"/>
      <c r="I299" s="83">
        <f>IF(Table2[[#This Row],[M1A]]="",0,Table2[[#This Row],[M1A]]-Table2[[#This Row],[AWAL]]-Table2[[#This Row],[M1MA]]-Table2[[#This Row],[M1KE]])</f>
        <v>0</v>
      </c>
      <c r="J299" s="83">
        <f>SUMIF(Table6[NB BM_C_QTY+F],Table2[[#This Row],[Column2]],Table6[C])</f>
        <v>0</v>
      </c>
      <c r="K299" s="83">
        <f>-1*SUMIF(Table5[CONCAT],Table2[[#This Row],[Column2]],Table5[3])</f>
        <v>0</v>
      </c>
      <c r="L299" s="19"/>
      <c r="M299" s="17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P299" s="25"/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BM_C_QTY+F]]="",#REF!,INDEX([1]!db[QTY X],Table2[[#This Row],[NB BM_C_QTY+F]]))</f>
        <v>288</v>
      </c>
      <c r="Z299" s="20" t="str">
        <f>IF(Table2[[#This Row],[NB BM_C_QTY+F]]="",#REF!,INDEX([1]!db[STN X],Table2[[#This Row],[NB BM_C_QTY+F]]))</f>
        <v>PCS</v>
      </c>
      <c r="AA299" s="20" t="str">
        <f>INDEX([1]!db[SUPPLIER],Table2[[#This Row],[NB BM_C_QTY+F]],0)</f>
        <v>ATALI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99" s="20" t="str">
        <f>Table2[[#This Row],[CONCAT]]&amp;LOWER(SUBSTITUTE(SUBSTITUTE(SUBSTITUTE(Table2[[#This Row],[KET]]&amp;"ARTO MORO"," ",""),")",""),"(",""))</f>
        <v>pcjkpc0719tv33aftravel288pcsartomoro</v>
      </c>
      <c r="AD299" s="20">
        <f>_xlfn.IFNA(MATCH(Table2[[#This Row],[Column2]],[1]!db[NB BM_C_QTY+F],0),"")</f>
        <v>2471</v>
      </c>
      <c r="AE299" s="20" t="s">
        <v>6077</v>
      </c>
      <c r="AF299" s="20">
        <v>288</v>
      </c>
      <c r="AG299" s="20" t="s">
        <v>5118</v>
      </c>
    </row>
    <row r="300" spans="1:33">
      <c r="A300" s="9" t="str">
        <f ca="1">IF(Table2[[#This Row],[TT]]&lt;1,"",(COUNT(INDIRECT("a"&amp;ROW(Table2[[#Headers],[//]])&amp;":a"&amp;ROW()-1))+1))</f>
        <v/>
      </c>
      <c r="B300" s="9">
        <v>1</v>
      </c>
      <c r="C300" s="9" t="s">
        <v>5041</v>
      </c>
      <c r="D300" s="16">
        <v>0</v>
      </c>
      <c r="E300" s="16" t="s">
        <v>2009</v>
      </c>
      <c r="F300" s="16" t="str">
        <f>_xlfn.IFNA(Table2[[#This Row],[NB BM_C_QTY+F]],"")</f>
        <v/>
      </c>
      <c r="G300" s="24">
        <f>IF(Table2[[#This Row],[M5B]]="",Table2[[#This Row],[M5B_h]],SUM(Table2[[#This Row],[M5B_h]],Table2[[#This Row],[M5B]]))</f>
        <v>0</v>
      </c>
      <c r="H300" s="18"/>
      <c r="I300" s="83">
        <f>IF(Table2[[#This Row],[M1A]]="",0,Table2[[#This Row],[M1A]]-Table2[[#This Row],[AWAL]]-Table2[[#This Row],[M1MA]]-Table2[[#This Row],[M1KE]])</f>
        <v>0</v>
      </c>
      <c r="J300" s="83">
        <f>SUMIF(Table6[NB BM_C_QTY+F],Table2[[#This Row],[Column2]],Table6[C])</f>
        <v>0</v>
      </c>
      <c r="K300" s="83">
        <f>-1*SUMIF(Table5[CONCAT],Table2[[#This Row],[Column2]],Table5[3])</f>
        <v>0</v>
      </c>
      <c r="L300" s="18"/>
      <c r="M300" s="16" t="str">
        <f>IF(Table2[[#This Row],[M2A]]="","",SUM(Table2[[#This Row],[M2A]]-Table2[[#This Row],[M2B_h]]))</f>
        <v/>
      </c>
      <c r="O300" s="16" t="str">
        <f>IF(Table2[[#This Row],[M3A]]="","",SUM(Table2[[#This Row],[M3A]]-Table2[[#This Row],[M3B_h]]))</f>
        <v/>
      </c>
      <c r="P300" s="9"/>
      <c r="Q300" s="16" t="str">
        <f>IF(Table2[[#This Row],[M4A]]="","",SUM(Table2[[#This Row],[M4A]]-Table2[[#This Row],[M4B_h]]))</f>
        <v/>
      </c>
      <c r="S300" s="16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 t="e">
        <f>IF(Table2[[#This Row],[NB BM_C_QTY+F]]="",#REF!,INDEX([1]!db[QTY X],Table2[[#This Row],[NB BM_C_QTY+F]]))</f>
        <v>#REF!</v>
      </c>
      <c r="Z300" s="20" t="e">
        <f>IF(Table2[[#This Row],[NB BM_C_QTY+F]]="",#REF!,INDEX([1]!db[STN X],Table2[[#This Row],[NB BM_C_QTY+F]]))</f>
        <v>#REF!</v>
      </c>
      <c r="AA300" s="20" t="e">
        <f>INDEX([1]!db[SUPPLIER],Table2[[#This Row],[NB BM_C_QTY+F]],0)</f>
        <v>#VALUE!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300" s="20" t="str">
        <f>Table2[[#This Row],[CONCAT]]&amp;LOWER(SUBSTITUTE(SUBSTITUTE(SUBSTITUTE(Table2[[#This Row],[KET]]&amp;"ARTO MORO"," ",""),")",""),"(",""))</f>
        <v>pckenko0719fancy24lsnartomoro</v>
      </c>
      <c r="AD300" s="20" t="str">
        <f>_xlfn.IFNA(MATCH(Table2[[#This Row],[Column2]],[1]!db[NB BM_C_QTY+F],0),"")</f>
        <v/>
      </c>
      <c r="AE300" s="20" t="s">
        <v>6076</v>
      </c>
      <c r="AF300" s="20">
        <v>24</v>
      </c>
      <c r="AG300" s="20" t="s">
        <v>5116</v>
      </c>
    </row>
    <row r="301" spans="1:33">
      <c r="A301" s="9" t="str">
        <f ca="1">IF(Table2[[#This Row],[TT]]&lt;1,"",(COUNT(INDIRECT("a"&amp;ROW(Table2[[#Headers],[//]])&amp;":a"&amp;ROW()-1))+1))</f>
        <v/>
      </c>
      <c r="B301" s="9">
        <v>1</v>
      </c>
      <c r="C301" s="9" t="s">
        <v>3385</v>
      </c>
      <c r="D301" s="16">
        <v>0</v>
      </c>
      <c r="E301" s="16" t="s">
        <v>2009</v>
      </c>
      <c r="F301" s="16" t="str">
        <f>_xlfn.IFNA(Table2[[#This Row],[NB BM_C_QTY+F]],"")</f>
        <v/>
      </c>
      <c r="G301" s="24">
        <f>IF(Table2[[#This Row],[M5B]]="",Table2[[#This Row],[M5B_h]],SUM(Table2[[#This Row],[M5B_h]],Table2[[#This Row],[M5B]]))</f>
        <v>0</v>
      </c>
      <c r="H301" s="18"/>
      <c r="I301" s="83">
        <f>IF(Table2[[#This Row],[M1A]]="",0,Table2[[#This Row],[M1A]]-Table2[[#This Row],[AWAL]]-Table2[[#This Row],[M1MA]]-Table2[[#This Row],[M1KE]])</f>
        <v>0</v>
      </c>
      <c r="J301" s="83">
        <f>SUMIF(Table6[NB BM_C_QTY+F],Table2[[#This Row],[Column2]],Table6[C])</f>
        <v>0</v>
      </c>
      <c r="K301" s="83">
        <f>-1*SUMIF(Table5[CONCAT],Table2[[#This Row],[Column2]],Table5[3])</f>
        <v>0</v>
      </c>
      <c r="L301" s="18"/>
      <c r="M301" s="16" t="str">
        <f>IF(Table2[[#This Row],[M2A]]="","",SUM(Table2[[#This Row],[M2A]]-Table2[[#This Row],[M2B_h]]))</f>
        <v/>
      </c>
      <c r="O301" s="16" t="str">
        <f>IF(Table2[[#This Row],[M3A]]="","",SUM(Table2[[#This Row],[M3A]]-Table2[[#This Row],[M3B_h]]))</f>
        <v/>
      </c>
      <c r="P301" s="9"/>
      <c r="Q301" s="16" t="str">
        <f>IF(Table2[[#This Row],[M4A]]="","",SUM(Table2[[#This Row],[M4A]]-Table2[[#This Row],[M4B_h]]))</f>
        <v/>
      </c>
      <c r="S301" s="16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 t="e">
        <f>IF(Table2[[#This Row],[NB BM_C_QTY+F]]="",#REF!,INDEX([1]!db[QTY X],Table2[[#This Row],[NB BM_C_QTY+F]]))</f>
        <v>#REF!</v>
      </c>
      <c r="Z301" s="20" t="e">
        <f>IF(Table2[[#This Row],[NB BM_C_QTY+F]]="",#REF!,INDEX([1]!db[STN X],Table2[[#This Row],[NB BM_C_QTY+F]]))</f>
        <v>#REF!</v>
      </c>
      <c r="AA301" s="20" t="e">
        <f>INDEX([1]!db[SUPPLIER],Table2[[#This Row],[NB BM_C_QTY+F]],0)</f>
        <v>#VALUE!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301" s="20" t="str">
        <f>Table2[[#This Row],[CONCAT]]&amp;LOWER(SUBSTITUTE(SUBSTITUTE(SUBSTITUTE(Table2[[#This Row],[KET]]&amp;"ARTO MORO"," ",""),")",""),"(",""))</f>
        <v>pckenko0719pastel24lsnartomoro</v>
      </c>
      <c r="AD301" s="20" t="str">
        <f>_xlfn.IFNA(MATCH(Table2[[#This Row],[Column2]],[1]!db[NB BM_C_QTY+F],0),"")</f>
        <v/>
      </c>
      <c r="AE301" s="20" t="s">
        <v>6076</v>
      </c>
      <c r="AF301" s="20">
        <v>24</v>
      </c>
      <c r="AG301" s="20" t="s">
        <v>5116</v>
      </c>
    </row>
    <row r="302" spans="1:33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4988</v>
      </c>
      <c r="D302" s="16">
        <v>0</v>
      </c>
      <c r="E302" s="16" t="s">
        <v>2009</v>
      </c>
      <c r="F302" s="17">
        <f>_xlfn.IFNA(Table2[[#This Row],[NB BM_C_QTY+F]],"")</f>
        <v>1732</v>
      </c>
      <c r="G302" s="24">
        <f>IF(Table2[[#This Row],[M5B]]="",Table2[[#This Row],[M5B_h]],SUM(Table2[[#This Row],[M5B_h]],Table2[[#This Row],[M5B]]))</f>
        <v>0</v>
      </c>
      <c r="H302" s="19"/>
      <c r="I302" s="83">
        <f>IF(Table2[[#This Row],[M1A]]="",0,Table2[[#This Row],[M1A]]-Table2[[#This Row],[AWAL]]-Table2[[#This Row],[M1MA]]-Table2[[#This Row],[M1KE]])</f>
        <v>0</v>
      </c>
      <c r="J302" s="83">
        <f>SUMIF(Table6[NB BM_C_QTY+F],Table2[[#This Row],[Column2]],Table6[C])</f>
        <v>0</v>
      </c>
      <c r="K302" s="83">
        <f>-1*SUMIF(Table5[CONCAT],Table2[[#This Row],[Column2]],Table5[3])</f>
        <v>0</v>
      </c>
      <c r="L302" s="19"/>
      <c r="M302" s="17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P302" s="25"/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>
        <f>IF(Table2[[#This Row],[NB BM_C_QTY+F]]="",#REF!,INDEX([1]!db[QTY X],Table2[[#This Row],[NB BM_C_QTY+F]]))</f>
        <v>288</v>
      </c>
      <c r="Z302" s="20" t="str">
        <f>IF(Table2[[#This Row],[NB BM_C_QTY+F]]="",#REF!,INDEX([1]!db[STN X],Table2[[#This Row],[NB BM_C_QTY+F]]))</f>
        <v>PCS</v>
      </c>
      <c r="AA302" s="20" t="str">
        <f>INDEX([1]!db[SUPPLIER],Table2[[#This Row],[NB BM_C_QTY+F]],0)</f>
        <v>KENKO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302" s="20" t="str">
        <f>Table2[[#This Row],[CONCAT]]&amp;LOWER(SUBSTITUTE(SUBSTITUTE(SUBSTITUTE(Table2[[#This Row],[KET]]&amp;"ARTO MORO"," ",""),")",""),"(",""))</f>
        <v>pckenkopc0719ur24lsnartomoro</v>
      </c>
      <c r="AD302" s="20">
        <f>_xlfn.IFNA(MATCH(Table2[[#This Row],[Column2]],[1]!db[NB BM_C_QTY+F],0),"")</f>
        <v>1732</v>
      </c>
      <c r="AE302" s="20" t="s">
        <v>6076</v>
      </c>
      <c r="AF302" s="20">
        <v>24</v>
      </c>
      <c r="AG302" s="20" t="s">
        <v>5116</v>
      </c>
    </row>
    <row r="303" spans="1:33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4928</v>
      </c>
      <c r="D303" s="16">
        <v>0</v>
      </c>
      <c r="E303" s="16" t="s">
        <v>2008</v>
      </c>
      <c r="F303" s="16">
        <f>_xlfn.IFNA(Table2[[#This Row],[NB BM_C_QTY+F]],"")</f>
        <v>2475</v>
      </c>
      <c r="G303" s="24">
        <f>IF(Table2[[#This Row],[M5B]]="",Table2[[#This Row],[M5B_h]],SUM(Table2[[#This Row],[M5B_h]],Table2[[#This Row],[M5B]]))</f>
        <v>0</v>
      </c>
      <c r="H303" s="19"/>
      <c r="I303" s="83">
        <f>IF(Table2[[#This Row],[M1A]]="",0,Table2[[#This Row],[M1A]]-Table2[[#This Row],[AWAL]]-Table2[[#This Row],[M1MA]]-Table2[[#This Row],[M1KE]])</f>
        <v>0</v>
      </c>
      <c r="J303" s="83">
        <f>SUMIF(Table6[NB BM_C_QTY+F],Table2[[#This Row],[Column2]],Table6[C])</f>
        <v>0</v>
      </c>
      <c r="K303" s="83">
        <f>-1*SUMIF(Table5[CONCAT],Table2[[#This Row],[Column2]],Table5[3])</f>
        <v>0</v>
      </c>
      <c r="L303" s="19"/>
      <c r="M303" s="17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>
        <f>IF(Table2[[#This Row],[NB BM_C_QTY+F]]="",#REF!,INDEX([1]!db[QTY X],Table2[[#This Row],[NB BM_C_QTY+F]]))</f>
        <v>1728</v>
      </c>
      <c r="Z303" s="20" t="str">
        <f>IF(Table2[[#This Row],[NB BM_C_QTY+F]]="",#REF!,INDEX([1]!db[STN X],Table2[[#This Row],[NB BM_C_QTY+F]]))</f>
        <v>PCS</v>
      </c>
      <c r="AA303" s="20" t="str">
        <f>INDEX([1]!db[SUPPLIER],Table2[[#This Row],[NB BM_C_QTY+F]],0)</f>
        <v>ATALI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303" s="20" t="str">
        <f>Table2[[#This Row],[CONCAT]]&amp;LOWER(SUBSTITUTE(SUBSTITUTE(SUBSTITUTE(Table2[[#This Row],[KET]]&amp;"ARTO MORO"," ",""),")",""),"(",""))</f>
        <v>pensilglassjkpg10012grsartomoro</v>
      </c>
      <c r="AD303" s="20">
        <f>_xlfn.IFNA(MATCH(Table2[[#This Row],[Column2]],[1]!db[NB BM_C_QTY+F],0),"")</f>
        <v>2475</v>
      </c>
      <c r="AE303" s="20" t="s">
        <v>6077</v>
      </c>
      <c r="AF303" s="20">
        <v>12</v>
      </c>
      <c r="AG303" s="20" t="s">
        <v>5153</v>
      </c>
    </row>
    <row r="304" spans="1:33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5043</v>
      </c>
      <c r="D304" s="16">
        <v>0</v>
      </c>
      <c r="E304" s="16" t="s">
        <v>1986</v>
      </c>
      <c r="F304" s="17">
        <f>_xlfn.IFNA(Table2[[#This Row],[NB BM_C_QTY+F]],"")</f>
        <v>2482</v>
      </c>
      <c r="G304" s="24">
        <f>IF(Table2[[#This Row],[M5B]]="",Table2[[#This Row],[M5B_h]],SUM(Table2[[#This Row],[M5B_h]],Table2[[#This Row],[M5B]]))</f>
        <v>0</v>
      </c>
      <c r="H304" s="19"/>
      <c r="I304" s="83">
        <f>IF(Table2[[#This Row],[M1A]]="",0,Table2[[#This Row],[M1A]]-Table2[[#This Row],[AWAL]]-Table2[[#This Row],[M1MA]]-Table2[[#This Row],[M1KE]])</f>
        <v>0</v>
      </c>
      <c r="J304" s="83">
        <f>SUMIF(Table6[NB BM_C_QTY+F],Table2[[#This Row],[Column2]],Table6[C])</f>
        <v>0</v>
      </c>
      <c r="K304" s="83">
        <f>-1*SUMIF(Table5[CONCAT],Table2[[#This Row],[Column2]],Table5[3])</f>
        <v>0</v>
      </c>
      <c r="L304" s="19"/>
      <c r="M304" s="17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P304" s="25"/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>
        <f>IF(Table2[[#This Row],[NB BM_C_QTY+F]]="",#REF!,INDEX([1]!db[QTY X],Table2[[#This Row],[NB BM_C_QTY+F]]))</f>
        <v>4320</v>
      </c>
      <c r="Z304" s="20" t="str">
        <f>IF(Table2[[#This Row],[NB BM_C_QTY+F]]="",#REF!,INDEX([1]!db[STN X],Table2[[#This Row],[NB BM_C_QTY+F]]))</f>
        <v>PCS</v>
      </c>
      <c r="AA304" s="20" t="str">
        <f>INDEX([1]!db[SUPPLIER],Table2[[#This Row],[NB BM_C_QTY+F]],0)</f>
        <v>ATALI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304" s="20" t="str">
        <f>Table2[[#This Row],[CONCAT]]&amp;LOWER(SUBSTITUTE(SUBSTITUTE(SUBSTITUTE(Table2[[#This Row],[KET]]&amp;"ARTO MORO"," ",""),")",""),"(",""))</f>
        <v>pensiljkp1012banimalkingdom230grsartomoro</v>
      </c>
      <c r="AD304" s="20">
        <f>_xlfn.IFNA(MATCH(Table2[[#This Row],[Column2]],[1]!db[NB BM_C_QTY+F],0),"")</f>
        <v>2482</v>
      </c>
      <c r="AE304" s="20" t="s">
        <v>6077</v>
      </c>
      <c r="AF304" s="20">
        <v>30</v>
      </c>
      <c r="AG304" s="20" t="s">
        <v>5153</v>
      </c>
    </row>
    <row r="305" spans="1:33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2025</v>
      </c>
      <c r="D305" s="16">
        <v>0</v>
      </c>
      <c r="E305" s="16" t="s">
        <v>1986</v>
      </c>
      <c r="F305" s="16">
        <f>_xlfn.IFNA(Table2[[#This Row],[NB BM_C_QTY+F]],"")</f>
        <v>2483</v>
      </c>
      <c r="G305" s="24">
        <f>IF(Table2[[#This Row],[M5B]]="",Table2[[#This Row],[M5B_h]],SUM(Table2[[#This Row],[M5B_h]],Table2[[#This Row],[M5B]]))</f>
        <v>0</v>
      </c>
      <c r="H305" s="19"/>
      <c r="I305" s="83">
        <f>IF(Table2[[#This Row],[M1A]]="",0,Table2[[#This Row],[M1A]]-Table2[[#This Row],[AWAL]]-Table2[[#This Row],[M1MA]]-Table2[[#This Row],[M1KE]])</f>
        <v>0</v>
      </c>
      <c r="J305" s="83">
        <f>SUMIF(Table6[NB BM_C_QTY+F],Table2[[#This Row],[Column2]],Table6[C])</f>
        <v>0</v>
      </c>
      <c r="K305" s="83">
        <f>-1*SUMIF(Table5[CONCAT],Table2[[#This Row],[Column2]],Table5[3])</f>
        <v>0</v>
      </c>
      <c r="L305" s="19"/>
      <c r="M305" s="17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>
        <f>IF(Table2[[#This Row],[NB BM_C_QTY+F]]="",#REF!,INDEX([1]!db[QTY X],Table2[[#This Row],[NB BM_C_QTY+F]]))</f>
        <v>4320</v>
      </c>
      <c r="Z305" s="20" t="str">
        <f>IF(Table2[[#This Row],[NB BM_C_QTY+F]]="",#REF!,INDEX([1]!db[STN X],Table2[[#This Row],[NB BM_C_QTY+F]]))</f>
        <v>PCS</v>
      </c>
      <c r="AA305" s="20" t="str">
        <f>INDEX([1]!db[SUPPLIER],Table2[[#This Row],[NB BM_C_QTY+F]],0)</f>
        <v>ATALI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305" s="20" t="str">
        <f>Table2[[#This Row],[CONCAT]]&amp;LOWER(SUBSTITUTE(SUBSTITUTE(SUBSTITUTE(Table2[[#This Row],[KET]]&amp;"ARTO MORO"," ",""),")",""),"(",""))</f>
        <v>pensiljkp882b30grsartomoro</v>
      </c>
      <c r="AD305" s="20">
        <f>_xlfn.IFNA(MATCH(Table2[[#This Row],[Column2]],[1]!db[NB BM_C_QTY+F],0),"")</f>
        <v>2483</v>
      </c>
      <c r="AE305" s="20" t="s">
        <v>6077</v>
      </c>
      <c r="AF305" s="20">
        <v>30</v>
      </c>
      <c r="AG305" s="20" t="s">
        <v>5153</v>
      </c>
    </row>
    <row r="306" spans="1:33">
      <c r="A306" s="9" t="str">
        <f ca="1">IF(Table2[[#This Row],[TT]]&lt;1,"",(COUNT(INDIRECT("a"&amp;ROW(Table2[[#Headers],[//]])&amp;":a"&amp;ROW()-1))+1))</f>
        <v/>
      </c>
      <c r="B306" s="9">
        <v>1</v>
      </c>
      <c r="C306" s="9" t="s">
        <v>2057</v>
      </c>
      <c r="D306" s="16">
        <v>0</v>
      </c>
      <c r="E306" s="16" t="s">
        <v>1986</v>
      </c>
      <c r="F306" s="16">
        <f>_xlfn.IFNA(Table2[[#This Row],[NB BM_C_QTY+F]],"")</f>
        <v>2484</v>
      </c>
      <c r="G306" s="24">
        <f>IF(Table2[[#This Row],[M5B]]="",Table2[[#This Row],[M5B_h]],SUM(Table2[[#This Row],[M5B_h]],Table2[[#This Row],[M5B]]))</f>
        <v>0</v>
      </c>
      <c r="H306" s="18"/>
      <c r="I306" s="83">
        <f>IF(Table2[[#This Row],[M1A]]="",0,Table2[[#This Row],[M1A]]-Table2[[#This Row],[AWAL]]-Table2[[#This Row],[M1MA]]-Table2[[#This Row],[M1KE]])</f>
        <v>0</v>
      </c>
      <c r="J306" s="83">
        <f>SUMIF(Table6[NB BM_C_QTY+F],Table2[[#This Row],[Column2]],Table6[C])</f>
        <v>0</v>
      </c>
      <c r="K306" s="83">
        <f>-1*SUMIF(Table5[CONCAT],Table2[[#This Row],[Column2]],Table5[3])</f>
        <v>0</v>
      </c>
      <c r="L306" s="18"/>
      <c r="M306" s="16" t="str">
        <f>IF(Table2[[#This Row],[M2A]]="","",SUM(Table2[[#This Row],[M2A]]-Table2[[#This Row],[M2B_h]]))</f>
        <v/>
      </c>
      <c r="O306" s="16" t="str">
        <f>IF(Table2[[#This Row],[M3A]]="","",SUM(Table2[[#This Row],[M3A]]-Table2[[#This Row],[M3B_h]]))</f>
        <v/>
      </c>
      <c r="P306" s="9"/>
      <c r="Q306" s="16" t="str">
        <f>IF(Table2[[#This Row],[M4A]]="","",SUM(Table2[[#This Row],[M4A]]-Table2[[#This Row],[M4B_h]]))</f>
        <v/>
      </c>
      <c r="S306" s="16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 t="shared" si="4"/>
        <v>ARTO MORO</v>
      </c>
      <c r="Y306" s="20">
        <f>IF(Table2[[#This Row],[NB BM_C_QTY+F]]="",#REF!,INDEX([1]!db[QTY X],Table2[[#This Row],[NB BM_C_QTY+F]]))</f>
        <v>4320</v>
      </c>
      <c r="Z306" s="20" t="str">
        <f>IF(Table2[[#This Row],[NB BM_C_QTY+F]]="",#REF!,INDEX([1]!db[STN X],Table2[[#This Row],[NB BM_C_QTY+F]]))</f>
        <v>PCS</v>
      </c>
      <c r="AA306" s="20" t="str">
        <f>INDEX([1]!db[SUPPLIER],Table2[[#This Row],[NB BM_C_QTY+F]],0)</f>
        <v>ATALI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306" s="20" t="str">
        <f>Table2[[#This Row],[CONCAT]]&amp;LOWER(SUBSTITUTE(SUBSTITUTE(SUBSTITUTE(Table2[[#This Row],[KET]]&amp;"ARTO MORO"," ",""),")",""),"(",""))</f>
        <v>pensiljkp9030grsartomoro</v>
      </c>
      <c r="AD306" s="20">
        <f>_xlfn.IFNA(MATCH(Table2[[#This Row],[Column2]],[1]!db[NB BM_C_QTY+F],0),"")</f>
        <v>2484</v>
      </c>
      <c r="AE306" s="20" t="s">
        <v>6077</v>
      </c>
      <c r="AF306" s="20">
        <v>30</v>
      </c>
      <c r="AG306" s="20" t="s">
        <v>5153</v>
      </c>
    </row>
    <row r="307" spans="1:33">
      <c r="A307" s="9" t="str">
        <f ca="1">IF(Table2[[#This Row],[TT]]&lt;1,"",(COUNT(INDIRECT("a"&amp;ROW(Table2[[#Headers],[//]])&amp;":a"&amp;ROW()-1))+1))</f>
        <v/>
      </c>
      <c r="B307" s="9">
        <v>1</v>
      </c>
      <c r="C307" s="9" t="s">
        <v>4309</v>
      </c>
      <c r="D307" s="16">
        <v>0</v>
      </c>
      <c r="E307" s="16" t="s">
        <v>1986</v>
      </c>
      <c r="F307" s="16">
        <f>_xlfn.IFNA(Table2[[#This Row],[NB BM_C_QTY+F]],"")</f>
        <v>2485</v>
      </c>
      <c r="G307" s="24">
        <f>IF(Table2[[#This Row],[M5B]]="",Table2[[#This Row],[M5B_h]],SUM(Table2[[#This Row],[M5B_h]],Table2[[#This Row],[M5B]]))</f>
        <v>0</v>
      </c>
      <c r="H307" s="18"/>
      <c r="I307" s="83">
        <f>IF(Table2[[#This Row],[M1A]]="",0,Table2[[#This Row],[M1A]]-Table2[[#This Row],[AWAL]]-Table2[[#This Row],[M1MA]]-Table2[[#This Row],[M1KE]])</f>
        <v>0</v>
      </c>
      <c r="J307" s="83">
        <f>SUMIF(Table6[NB BM_C_QTY+F],Table2[[#This Row],[Column2]],Table6[C])</f>
        <v>0</v>
      </c>
      <c r="K307" s="83">
        <f>-1*SUMIF(Table5[CONCAT],Table2[[#This Row],[Column2]],Table5[3])</f>
        <v>0</v>
      </c>
      <c r="L307" s="18"/>
      <c r="M307" s="16" t="str">
        <f>IF(Table2[[#This Row],[M2A]]="","",SUM(Table2[[#This Row],[M2A]]-Table2[[#This Row],[M2B_h]]))</f>
        <v/>
      </c>
      <c r="O307" s="16" t="str">
        <f>IF(Table2[[#This Row],[M3A]]="","",SUM(Table2[[#This Row],[M3A]]-Table2[[#This Row],[M3B_h]]))</f>
        <v/>
      </c>
      <c r="P307" s="25"/>
      <c r="Q307" s="16" t="str">
        <f>IF(Table2[[#This Row],[M4A]]="","",SUM(Table2[[#This Row],[M4A]]-Table2[[#This Row],[M4B_h]]))</f>
        <v/>
      </c>
      <c r="S307" s="16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>
        <f>IF(Table2[[#This Row],[NB BM_C_QTY+F]]="",#REF!,INDEX([1]!db[QTY X],Table2[[#This Row],[NB BM_C_QTY+F]]))</f>
        <v>4320</v>
      </c>
      <c r="Z307" s="20" t="str">
        <f>IF(Table2[[#This Row],[NB BM_C_QTY+F]]="",#REF!,INDEX([1]!db[STN X],Table2[[#This Row],[NB BM_C_QTY+F]]))</f>
        <v>PCS</v>
      </c>
      <c r="AA307" s="20" t="str">
        <f>INDEX([1]!db[SUPPLIER],Table2[[#This Row],[NB BM_C_QTY+F]],0)</f>
        <v>ATALI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307" s="20" t="str">
        <f>Table2[[#This Row],[CONCAT]]&amp;LOWER(SUBSTITUTE(SUBSTITUTE(SUBSTITUTE(Table2[[#This Row],[KET]]&amp;"ARTO MORO"," ",""),")",""),"(",""))</f>
        <v>pensiljkp9130grsartomoro</v>
      </c>
      <c r="AD307" s="20">
        <f>_xlfn.IFNA(MATCH(Table2[[#This Row],[Column2]],[1]!db[NB BM_C_QTY+F],0),"")</f>
        <v>2485</v>
      </c>
      <c r="AE307" s="20" t="s">
        <v>6077</v>
      </c>
      <c r="AF307" s="20">
        <v>30</v>
      </c>
      <c r="AG307" s="20" t="s">
        <v>5153</v>
      </c>
    </row>
    <row r="308" spans="1:33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2026</v>
      </c>
      <c r="D308" s="16">
        <v>0</v>
      </c>
      <c r="E308" s="16" t="s">
        <v>1986</v>
      </c>
      <c r="F308" s="16">
        <f>_xlfn.IFNA(Table2[[#This Row],[NB BM_C_QTY+F]],"")</f>
        <v>2487</v>
      </c>
      <c r="G308" s="24">
        <f>IF(Table2[[#This Row],[M5B]]="",Table2[[#This Row],[M5B_h]],SUM(Table2[[#This Row],[M5B_h]],Table2[[#This Row],[M5B]]))</f>
        <v>0</v>
      </c>
      <c r="I308" s="83">
        <f>IF(Table2[[#This Row],[M1A]]="",0,Table2[[#This Row],[M1A]]-Table2[[#This Row],[AWAL]]-Table2[[#This Row],[M1MA]]-Table2[[#This Row],[M1KE]])</f>
        <v>0</v>
      </c>
      <c r="J308" s="83">
        <f>SUMIF(Table6[NB BM_C_QTY+F],Table2[[#This Row],[Column2]],Table6[C])</f>
        <v>0</v>
      </c>
      <c r="K308" s="83">
        <f>-1*SUMIF(Table5[CONCAT],Table2[[#This Row],[Column2]],Table5[3])</f>
        <v>0</v>
      </c>
      <c r="L308" s="19"/>
      <c r="M308" s="17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>
        <f>IF(Table2[[#This Row],[NB BM_C_QTY+F]]="",#REF!,INDEX([1]!db[QTY X],Table2[[#This Row],[NB BM_C_QTY+F]]))</f>
        <v>4320</v>
      </c>
      <c r="Z308" s="20" t="str">
        <f>IF(Table2[[#This Row],[NB BM_C_QTY+F]]="",#REF!,INDEX([1]!db[STN X],Table2[[#This Row],[NB BM_C_QTY+F]]))</f>
        <v>PCS</v>
      </c>
      <c r="AA308" s="20" t="str">
        <f>INDEX([1]!db[SUPPLIER],Table2[[#This Row],[NB BM_C_QTY+F]],0)</f>
        <v>ATALI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308" s="20" t="str">
        <f>Table2[[#This Row],[CONCAT]]&amp;LOWER(SUBSTITUTE(SUBSTITUTE(SUBSTITUTE(Table2[[#This Row],[KET]]&amp;"ARTO MORO"," ",""),")",""),"(",""))</f>
        <v>pensiljkp932b30grsartomoro</v>
      </c>
      <c r="AD308" s="20">
        <f>_xlfn.IFNA(MATCH(Table2[[#This Row],[Column2]],[1]!db[NB BM_C_QTY+F],0),"")</f>
        <v>2487</v>
      </c>
      <c r="AE308" s="20" t="s">
        <v>6077</v>
      </c>
      <c r="AF308" s="20">
        <v>30</v>
      </c>
      <c r="AG308" s="20" t="s">
        <v>5153</v>
      </c>
    </row>
    <row r="309" spans="1:33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3570</v>
      </c>
      <c r="D309" s="16">
        <v>0</v>
      </c>
      <c r="E309" s="16" t="s">
        <v>2073</v>
      </c>
      <c r="F309" s="16" t="str">
        <f>_xlfn.IFNA(Table2[[#This Row],[NB BM_C_QTY+F]],"")</f>
        <v/>
      </c>
      <c r="G309" s="24">
        <f>IF(Table2[[#This Row],[M5B]]="",Table2[[#This Row],[M5B_h]],SUM(Table2[[#This Row],[M5B_h]],Table2[[#This Row],[M5B]]))</f>
        <v>0</v>
      </c>
      <c r="H309" s="19"/>
      <c r="I309" s="83">
        <f>IF(Table2[[#This Row],[M1A]]="",0,Table2[[#This Row],[M1A]]-Table2[[#This Row],[AWAL]]-Table2[[#This Row],[M1MA]]-Table2[[#This Row],[M1KE]])</f>
        <v>0</v>
      </c>
      <c r="J309" s="83">
        <f>SUMIF(Table6[NB BM_C_QTY+F],Table2[[#This Row],[Column2]],Table6[C])</f>
        <v>0</v>
      </c>
      <c r="K309" s="83">
        <f>-1*SUMIF(Table5[CONCAT],Table2[[#This Row],[Column2]],Table5[3])</f>
        <v>0</v>
      </c>
      <c r="L309" s="19"/>
      <c r="M309" s="16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 t="e">
        <f>IF(Table2[[#This Row],[NB BM_C_QTY+F]]="",#REF!,INDEX([1]!db[QTY X],Table2[[#This Row],[NB BM_C_QTY+F]]))</f>
        <v>#REF!</v>
      </c>
      <c r="Z309" s="20" t="e">
        <f>IF(Table2[[#This Row],[NB BM_C_QTY+F]]="",#REF!,INDEX([1]!db[STN X],Table2[[#This Row],[NB BM_C_QTY+F]]))</f>
        <v>#REF!</v>
      </c>
      <c r="AA309" s="20" t="e">
        <f>INDEX([1]!db[SUPPLIER],Table2[[#This Row],[NB BM_C_QTY+F]],0)</f>
        <v>#VALUE!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309" s="20" t="str">
        <f>Table2[[#This Row],[CONCAT]]&amp;LOWER(SUBSTITUTE(SUBSTITUTE(SUBSTITUTE(Table2[[#This Row],[KET]]&amp;"ARTO MORO"," ",""),")",""),"(",""))</f>
        <v>pensilkenko2b601920grsartomoro</v>
      </c>
      <c r="AD309" s="20" t="str">
        <f>_xlfn.IFNA(MATCH(Table2[[#This Row],[Column2]],[1]!db[NB BM_C_QTY+F],0),"")</f>
        <v/>
      </c>
      <c r="AE309" s="20" t="s">
        <v>6076</v>
      </c>
      <c r="AF309" s="20">
        <v>20</v>
      </c>
      <c r="AG309" s="20" t="s">
        <v>5153</v>
      </c>
    </row>
    <row r="310" spans="1:33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3569</v>
      </c>
      <c r="D310" s="16">
        <v>0</v>
      </c>
      <c r="E310" s="16" t="s">
        <v>2073</v>
      </c>
      <c r="F310" s="16" t="str">
        <f>_xlfn.IFNA(Table2[[#This Row],[NB BM_C_QTY+F]],"")</f>
        <v/>
      </c>
      <c r="G310" s="24">
        <f>IF(Table2[[#This Row],[M5B]]="",Table2[[#This Row],[M5B_h]],SUM(Table2[[#This Row],[M5B_h]],Table2[[#This Row],[M5B]]))</f>
        <v>0</v>
      </c>
      <c r="H310" s="19"/>
      <c r="I310" s="83">
        <f>IF(Table2[[#This Row],[M1A]]="",0,Table2[[#This Row],[M1A]]-Table2[[#This Row],[AWAL]]-Table2[[#This Row],[M1MA]]-Table2[[#This Row],[M1KE]])</f>
        <v>0</v>
      </c>
      <c r="J310" s="83">
        <f>SUMIF(Table6[NB BM_C_QTY+F],Table2[[#This Row],[Column2]],Table6[C])</f>
        <v>0</v>
      </c>
      <c r="K310" s="83">
        <f>-1*SUMIF(Table5[CONCAT],Table2[[#This Row],[Column2]],Table5[3])</f>
        <v>0</v>
      </c>
      <c r="L310" s="19"/>
      <c r="M310" s="17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P310" s="25"/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 t="e">
        <f>IF(Table2[[#This Row],[NB BM_C_QTY+F]]="",#REF!,INDEX([1]!db[QTY X],Table2[[#This Row],[NB BM_C_QTY+F]]))</f>
        <v>#REF!</v>
      </c>
      <c r="Z310" s="20" t="e">
        <f>IF(Table2[[#This Row],[NB BM_C_QTY+F]]="",#REF!,INDEX([1]!db[STN X],Table2[[#This Row],[NB BM_C_QTY+F]]))</f>
        <v>#REF!</v>
      </c>
      <c r="AA310" s="20" t="e">
        <f>INDEX([1]!db[SUPPLIER],Table2[[#This Row],[NB BM_C_QTY+F]],0)</f>
        <v>#VALUE!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310" s="20" t="str">
        <f>Table2[[#This Row],[CONCAT]]&amp;LOWER(SUBSTITUTE(SUBSTITUTE(SUBSTITUTE(Table2[[#This Row],[KET]]&amp;"ARTO MORO"," ",""),")",""),"(",""))</f>
        <v>pensilkenko2b690620grsartomoro</v>
      </c>
      <c r="AD310" s="20" t="str">
        <f>_xlfn.IFNA(MATCH(Table2[[#This Row],[Column2]],[1]!db[NB BM_C_QTY+F],0),"")</f>
        <v/>
      </c>
      <c r="AE310" s="20" t="s">
        <v>6076</v>
      </c>
      <c r="AF310" s="20">
        <v>20</v>
      </c>
      <c r="AG310" s="20" t="s">
        <v>5153</v>
      </c>
    </row>
    <row r="311" spans="1:33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3546</v>
      </c>
      <c r="D311" s="16">
        <v>0</v>
      </c>
      <c r="E311" s="16" t="s">
        <v>3545</v>
      </c>
      <c r="F311" s="16" t="str">
        <f>_xlfn.IFNA(Table2[[#This Row],[NB BM_C_QTY+F]],"")</f>
        <v/>
      </c>
      <c r="G311" s="24">
        <f>IF(Table2[[#This Row],[M5B]]="",Table2[[#This Row],[M5B_h]],SUM(Table2[[#This Row],[M5B_h]],Table2[[#This Row],[M5B]]))</f>
        <v>0</v>
      </c>
      <c r="H311" s="18"/>
      <c r="I311" s="83">
        <f>IF(Table2[[#This Row],[M1A]]="",0,Table2[[#This Row],[M1A]]-Table2[[#This Row],[AWAL]]-Table2[[#This Row],[M1MA]]-Table2[[#This Row],[M1KE]])</f>
        <v>0</v>
      </c>
      <c r="J311" s="83">
        <f>SUMIF(Table6[NB BM_C_QTY+F],Table2[[#This Row],[Column2]],Table6[C])</f>
        <v>0</v>
      </c>
      <c r="K311" s="83">
        <f>-1*SUMIF(Table5[CONCAT],Table2[[#This Row],[Column2]],Table5[3])</f>
        <v>0</v>
      </c>
      <c r="L311" s="18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P311" s="9"/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 t="e">
        <f>IF(Table2[[#This Row],[NB BM_C_QTY+F]]="",#REF!,INDEX([1]!db[QTY X],Table2[[#This Row],[NB BM_C_QTY+F]]))</f>
        <v>#REF!</v>
      </c>
      <c r="Z311" s="20" t="e">
        <f>IF(Table2[[#This Row],[NB BM_C_QTY+F]]="",#REF!,INDEX([1]!db[STN X],Table2[[#This Row],[NB BM_C_QTY+F]]))</f>
        <v>#REF!</v>
      </c>
      <c r="AA311" s="20" t="e">
        <f>INDEX([1]!db[SUPPLIER],Table2[[#This Row],[NB BM_C_QTY+F]],0)</f>
        <v>#VALUE!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311" s="20" t="str">
        <f>Table2[[#This Row],[CONCAT]]&amp;LOWER(SUBSTITUTE(SUBSTITUTE(SUBSTITUTE(Table2[[#This Row],[KET]]&amp;"ARTO MORO"," ",""),")",""),"(",""))</f>
        <v>pensilkenko2b6909batik2grsartomoro</v>
      </c>
      <c r="AD311" s="20" t="str">
        <f>_xlfn.IFNA(MATCH(Table2[[#This Row],[Column2]],[1]!db[NB BM_C_QTY+F],0),"")</f>
        <v/>
      </c>
      <c r="AE311" s="20" t="s">
        <v>6076</v>
      </c>
      <c r="AF311" s="20">
        <v>2</v>
      </c>
      <c r="AG311" s="20" t="s">
        <v>5153</v>
      </c>
    </row>
    <row r="312" spans="1:33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5044</v>
      </c>
      <c r="D312" s="16">
        <v>0</v>
      </c>
      <c r="E312" s="16" t="s">
        <v>2073</v>
      </c>
      <c r="F312" s="17">
        <f>_xlfn.IFNA(Table2[[#This Row],[NB BM_C_QTY+F]],"")</f>
        <v>1711</v>
      </c>
      <c r="G312" s="24">
        <f>IF(Table2[[#This Row],[M5B]]="",Table2[[#This Row],[M5B_h]],SUM(Table2[[#This Row],[M5B_h]],Table2[[#This Row],[M5B]]))</f>
        <v>0</v>
      </c>
      <c r="H312" s="19"/>
      <c r="I312" s="83">
        <f>IF(Table2[[#This Row],[M1A]]="",0,Table2[[#This Row],[M1A]]-Table2[[#This Row],[AWAL]]-Table2[[#This Row],[M1MA]]-Table2[[#This Row],[M1KE]])</f>
        <v>0</v>
      </c>
      <c r="J312" s="83">
        <f>SUMIF(Table6[NB BM_C_QTY+F],Table2[[#This Row],[Column2]],Table6[C])</f>
        <v>0</v>
      </c>
      <c r="K312" s="83">
        <f>-1*SUMIF(Table5[CONCAT],Table2[[#This Row],[Column2]],Table5[3])</f>
        <v>0</v>
      </c>
      <c r="L312" s="19"/>
      <c r="M312" s="17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P312" s="25"/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>
        <f>IF(Table2[[#This Row],[NB BM_C_QTY+F]]="",#REF!,INDEX([1]!db[QTY X],Table2[[#This Row],[NB BM_C_QTY+F]]))</f>
        <v>2880</v>
      </c>
      <c r="Z312" s="20" t="str">
        <f>IF(Table2[[#This Row],[NB BM_C_QTY+F]]="",#REF!,INDEX([1]!db[STN X],Table2[[#This Row],[NB BM_C_QTY+F]]))</f>
        <v>PCS</v>
      </c>
      <c r="AA312" s="20" t="str">
        <f>INDEX([1]!db[SUPPLIER],Table2[[#This Row],[NB BM_C_QTY+F]],0)</f>
        <v>KENKO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312" s="20" t="str">
        <f>Table2[[#This Row],[CONCAT]]&amp;LOWER(SUBSTITUTE(SUBSTITUTE(SUBSTITUTE(Table2[[#This Row],[KET]]&amp;"ARTO MORO"," ",""),")",""),"(",""))</f>
        <v>pensilkenko2b0810fluorescent20grsartomoro</v>
      </c>
      <c r="AD312" s="20">
        <f>_xlfn.IFNA(MATCH(Table2[[#This Row],[Column2]],[1]!db[NB BM_C_QTY+F],0),"")</f>
        <v>1711</v>
      </c>
      <c r="AE312" s="20" t="s">
        <v>6076</v>
      </c>
      <c r="AF312" s="20">
        <v>20</v>
      </c>
      <c r="AG312" s="20" t="s">
        <v>5153</v>
      </c>
    </row>
    <row r="313" spans="1:33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4981</v>
      </c>
      <c r="D313" s="16">
        <v>0</v>
      </c>
      <c r="E313" s="16" t="s">
        <v>2073</v>
      </c>
      <c r="F313" s="16">
        <f>_xlfn.IFNA(Table2[[#This Row],[NB BM_C_QTY+F]],"")</f>
        <v>1714</v>
      </c>
      <c r="G313" s="24">
        <f>IF(Table2[[#This Row],[M5B]]="",Table2[[#This Row],[M5B_h]],SUM(Table2[[#This Row],[M5B_h]],Table2[[#This Row],[M5B]]))</f>
        <v>0</v>
      </c>
      <c r="H313" s="19"/>
      <c r="I313" s="83">
        <f>IF(Table2[[#This Row],[M1A]]="",0,Table2[[#This Row],[M1A]]-Table2[[#This Row],[AWAL]]-Table2[[#This Row],[M1MA]]-Table2[[#This Row],[M1KE]])</f>
        <v>0</v>
      </c>
      <c r="J313" s="83">
        <f>SUMIF(Table6[NB BM_C_QTY+F],Table2[[#This Row],[Column2]],Table6[C])</f>
        <v>0</v>
      </c>
      <c r="K313" s="83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P313" s="25"/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>
        <f>IF(Table2[[#This Row],[NB BM_C_QTY+F]]="",#REF!,INDEX([1]!db[QTY X],Table2[[#This Row],[NB BM_C_QTY+F]]))</f>
        <v>2880</v>
      </c>
      <c r="Z313" s="20" t="str">
        <f>IF(Table2[[#This Row],[NB BM_C_QTY+F]]="",#REF!,INDEX([1]!db[STN X],Table2[[#This Row],[NB BM_C_QTY+F]]))</f>
        <v>PCS</v>
      </c>
      <c r="AA313" s="20" t="str">
        <f>INDEX([1]!db[SUPPLIER],Table2[[#This Row],[NB BM_C_QTY+F]],0)</f>
        <v>KENKO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313" s="20" t="str">
        <f>Table2[[#This Row],[CONCAT]]&amp;LOWER(SUBSTITUTE(SUBSTITUTE(SUBSTITUTE(Table2[[#This Row],[KET]]&amp;"ARTO MORO"," ",""),")",""),"(",""))</f>
        <v>pensilkenko2b303020grsartomoro</v>
      </c>
      <c r="AD313" s="20">
        <f>_xlfn.IFNA(MATCH(Table2[[#This Row],[Column2]],[1]!db[NB BM_C_QTY+F],0),"")</f>
        <v>1714</v>
      </c>
      <c r="AE313" s="20" t="s">
        <v>6076</v>
      </c>
      <c r="AF313" s="20">
        <v>20</v>
      </c>
      <c r="AG313" s="20" t="s">
        <v>5153</v>
      </c>
    </row>
    <row r="314" spans="1:33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4978</v>
      </c>
      <c r="D314" s="16">
        <v>0</v>
      </c>
      <c r="E314" s="16" t="s">
        <v>2073</v>
      </c>
      <c r="F314" s="16">
        <f>_xlfn.IFNA(Table2[[#This Row],[NB BM_C_QTY+F]],"")</f>
        <v>1715</v>
      </c>
      <c r="G314" s="24">
        <f>IF(Table2[[#This Row],[M5B]]="",Table2[[#This Row],[M5B_h]],SUM(Table2[[#This Row],[M5B_h]],Table2[[#This Row],[M5B]]))</f>
        <v>0</v>
      </c>
      <c r="H314" s="19"/>
      <c r="I314" s="83">
        <f>IF(Table2[[#This Row],[M1A]]="",0,Table2[[#This Row],[M1A]]-Table2[[#This Row],[AWAL]]-Table2[[#This Row],[M1MA]]-Table2[[#This Row],[M1KE]])</f>
        <v>0</v>
      </c>
      <c r="J314" s="83">
        <f>SUMIF(Table6[NB BM_C_QTY+F],Table2[[#This Row],[Column2]],Table6[C])</f>
        <v>0</v>
      </c>
      <c r="K314" s="83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P314" s="25"/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 t="shared" si="4"/>
        <v>ARTO MORO</v>
      </c>
      <c r="Y314" s="20">
        <f>IF(Table2[[#This Row],[NB BM_C_QTY+F]]="",#REF!,INDEX([1]!db[QTY X],Table2[[#This Row],[NB BM_C_QTY+F]]))</f>
        <v>2880</v>
      </c>
      <c r="Z314" s="20" t="str">
        <f>IF(Table2[[#This Row],[NB BM_C_QTY+F]]="",#REF!,INDEX([1]!db[STN X],Table2[[#This Row],[NB BM_C_QTY+F]]))</f>
        <v>PCS</v>
      </c>
      <c r="AA314" s="20" t="str">
        <f>INDEX([1]!db[SUPPLIER],Table2[[#This Row],[NB BM_C_QTY+F]],0)</f>
        <v>KENKO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314" s="20" t="str">
        <f>Table2[[#This Row],[CONCAT]]&amp;LOWER(SUBSTITUTE(SUBSTITUTE(SUBSTITUTE(Table2[[#This Row],[KET]]&amp;"ARTO MORO"," ",""),")",""),"(",""))</f>
        <v>pensilkenko2b3181hitamcapmerah20grsartomoro</v>
      </c>
      <c r="AD314" s="20">
        <f>_xlfn.IFNA(MATCH(Table2[[#This Row],[Column2]],[1]!db[NB BM_C_QTY+F],0),"")</f>
        <v>1715</v>
      </c>
      <c r="AE314" s="20" t="s">
        <v>6076</v>
      </c>
      <c r="AF314" s="20">
        <v>20</v>
      </c>
      <c r="AG314" s="20" t="s">
        <v>5153</v>
      </c>
    </row>
    <row r="315" spans="1:33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5571</v>
      </c>
      <c r="D315" s="16">
        <v>0</v>
      </c>
      <c r="E315" s="16" t="s">
        <v>2073</v>
      </c>
      <c r="F315" s="16" t="str">
        <f>_xlfn.IFNA(Table2[[#This Row],[NB BM_C_QTY+F]],"")</f>
        <v/>
      </c>
      <c r="G315" s="24">
        <f>IF(Table2[[#This Row],[M5B]]="",Table2[[#This Row],[M5B_h]],SUM(Table2[[#This Row],[M5B_h]],Table2[[#This Row],[M5B]]))</f>
        <v>0</v>
      </c>
      <c r="H315" s="19"/>
      <c r="I315" s="83">
        <f>IF(Table2[[#This Row],[M1A]]="",0,Table2[[#This Row],[M1A]]-Table2[[#This Row],[AWAL]]-Table2[[#This Row],[M1MA]]-Table2[[#This Row],[M1KE]])</f>
        <v>0</v>
      </c>
      <c r="J315" s="83">
        <f>SUMIF(Table6[NB BM_C_QTY+F],Table2[[#This Row],[Column2]],Table6[C])</f>
        <v>0</v>
      </c>
      <c r="K315" s="83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P315" s="25"/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 t="e">
        <f>IF(Table2[[#This Row],[NB BM_C_QTY+F]]="",#REF!,INDEX([1]!db[QTY X],Table2[[#This Row],[NB BM_C_QTY+F]]))</f>
        <v>#REF!</v>
      </c>
      <c r="Z315" s="20" t="e">
        <f>IF(Table2[[#This Row],[NB BM_C_QTY+F]]="",#REF!,INDEX([1]!db[STN X],Table2[[#This Row],[NB BM_C_QTY+F]]))</f>
        <v>#REF!</v>
      </c>
      <c r="AA315" s="20" t="e">
        <f>INDEX([1]!db[SUPPLIER],Table2[[#This Row],[NB BM_C_QTY+F]],0)</f>
        <v>#VALUE!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315" s="20" t="str">
        <f>Table2[[#This Row],[CONCAT]]&amp;LOWER(SUBSTITUTE(SUBSTITUTE(SUBSTITUTE(Table2[[#This Row],[KET]]&amp;"ARTO MORO"," ",""),")",""),"(",""))</f>
        <v>pensilkenko2b328220grsartomoro</v>
      </c>
      <c r="AD315" s="20" t="str">
        <f>_xlfn.IFNA(MATCH(Table2[[#This Row],[Column2]],[1]!db[NB BM_C_QTY+F],0),"")</f>
        <v/>
      </c>
      <c r="AE315" s="20" t="s">
        <v>6076</v>
      </c>
      <c r="AF315" s="20">
        <v>20</v>
      </c>
      <c r="AG315" s="20" t="s">
        <v>5153</v>
      </c>
    </row>
    <row r="316" spans="1:33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5045</v>
      </c>
      <c r="D316" s="16">
        <v>0</v>
      </c>
      <c r="E316" s="16" t="s">
        <v>2073</v>
      </c>
      <c r="F316" s="17">
        <f>_xlfn.IFNA(Table2[[#This Row],[NB BM_C_QTY+F]],"")</f>
        <v>1718</v>
      </c>
      <c r="G316" s="24">
        <f>IF(Table2[[#This Row],[M5B]]="",Table2[[#This Row],[M5B_h]],SUM(Table2[[#This Row],[M5B_h]],Table2[[#This Row],[M5B]]))</f>
        <v>0</v>
      </c>
      <c r="H316" s="19"/>
      <c r="I316" s="83">
        <f>IF(Table2[[#This Row],[M1A]]="",0,Table2[[#This Row],[M1A]]-Table2[[#This Row],[AWAL]]-Table2[[#This Row],[M1MA]]-Table2[[#This Row],[M1KE]])</f>
        <v>0</v>
      </c>
      <c r="J316" s="83">
        <f>SUMIF(Table6[NB BM_C_QTY+F],Table2[[#This Row],[Column2]],Table6[C])</f>
        <v>0</v>
      </c>
      <c r="K316" s="83">
        <f>-1*SUMIF(Table5[CONCAT],Table2[[#This Row],[Column2]],Table5[3])</f>
        <v>0</v>
      </c>
      <c r="L316" s="19"/>
      <c r="M316" s="17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P316" s="25"/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>
        <f>IF(Table2[[#This Row],[NB BM_C_QTY+F]]="",#REF!,INDEX([1]!db[QTY X],Table2[[#This Row],[NB BM_C_QTY+F]]))</f>
        <v>2880</v>
      </c>
      <c r="Z316" s="20" t="str">
        <f>IF(Table2[[#This Row],[NB BM_C_QTY+F]]="",#REF!,INDEX([1]!db[STN X],Table2[[#This Row],[NB BM_C_QTY+F]]))</f>
        <v>PCS</v>
      </c>
      <c r="AA316" s="20" t="str">
        <f>INDEX([1]!db[SUPPLIER],Table2[[#This Row],[NB BM_C_QTY+F]],0)</f>
        <v>KENKO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316" s="20" t="str">
        <f>Table2[[#This Row],[CONCAT]]&amp;LOWER(SUBSTITUTE(SUBSTITUTE(SUBSTITUTE(Table2[[#This Row],[KET]]&amp;"ARTO MORO"," ",""),")",""),"(",""))</f>
        <v>pensilkenko2b6120doodle20grsartomoro</v>
      </c>
      <c r="AD316" s="20">
        <f>_xlfn.IFNA(MATCH(Table2[[#This Row],[Column2]],[1]!db[NB BM_C_QTY+F],0),"")</f>
        <v>1718</v>
      </c>
      <c r="AE316" s="20" t="s">
        <v>6076</v>
      </c>
      <c r="AF316" s="20">
        <v>20</v>
      </c>
      <c r="AG316" s="20" t="s">
        <v>5153</v>
      </c>
    </row>
    <row r="317" spans="1:33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4979</v>
      </c>
      <c r="D317" s="16">
        <v>0</v>
      </c>
      <c r="E317" s="16" t="s">
        <v>2073</v>
      </c>
      <c r="F317" s="16">
        <f>_xlfn.IFNA(Table2[[#This Row],[NB BM_C_QTY+F]],"")</f>
        <v>1719</v>
      </c>
      <c r="G317" s="24">
        <f>IF(Table2[[#This Row],[M5B]]="",Table2[[#This Row],[M5B_h]],SUM(Table2[[#This Row],[M5B_h]],Table2[[#This Row],[M5B]]))</f>
        <v>0</v>
      </c>
      <c r="H317" s="19"/>
      <c r="I317" s="83">
        <f>IF(Table2[[#This Row],[M1A]]="",0,Table2[[#This Row],[M1A]]-Table2[[#This Row],[AWAL]]-Table2[[#This Row],[M1MA]]-Table2[[#This Row],[M1KE]])</f>
        <v>0</v>
      </c>
      <c r="J317" s="83">
        <f>SUMIF(Table6[NB BM_C_QTY+F],Table2[[#This Row],[Column2]],Table6[C])</f>
        <v>0</v>
      </c>
      <c r="K317" s="83">
        <f>-1*SUMIF(Table5[CONCAT],Table2[[#This Row],[Column2]],Table5[3])</f>
        <v>0</v>
      </c>
      <c r="L317" s="19"/>
      <c r="M317" s="17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 t="shared" si="4"/>
        <v>ARTO MORO</v>
      </c>
      <c r="Y317" s="20">
        <f>IF(Table2[[#This Row],[NB BM_C_QTY+F]]="",#REF!,INDEX([1]!db[QTY X],Table2[[#This Row],[NB BM_C_QTY+F]]))</f>
        <v>2880</v>
      </c>
      <c r="Z317" s="20" t="str">
        <f>IF(Table2[[#This Row],[NB BM_C_QTY+F]]="",#REF!,INDEX([1]!db[STN X],Table2[[#This Row],[NB BM_C_QTY+F]]))</f>
        <v>PCS</v>
      </c>
      <c r="AA317" s="20" t="str">
        <f>INDEX([1]!db[SUPPLIER],Table2[[#This Row],[NB BM_C_QTY+F]],0)</f>
        <v>KENKO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317" s="20" t="str">
        <f>Table2[[#This Row],[CONCAT]]&amp;LOWER(SUBSTITUTE(SUBSTITUTE(SUBSTITUTE(Table2[[#This Row],[KET]]&amp;"ARTO MORO"," ",""),")",""),"(",""))</f>
        <v>pensilkenko2b6181birucaphitam20grsartomoro</v>
      </c>
      <c r="AD317" s="20">
        <f>_xlfn.IFNA(MATCH(Table2[[#This Row],[Column2]],[1]!db[NB BM_C_QTY+F],0),"")</f>
        <v>1719</v>
      </c>
      <c r="AE317" s="20" t="s">
        <v>6076</v>
      </c>
      <c r="AF317" s="20">
        <v>20</v>
      </c>
      <c r="AG317" s="20" t="s">
        <v>5153</v>
      </c>
    </row>
    <row r="318" spans="1:33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4980</v>
      </c>
      <c r="D318" s="16">
        <v>0</v>
      </c>
      <c r="E318" s="16" t="s">
        <v>2073</v>
      </c>
      <c r="F318" s="16">
        <f>_xlfn.IFNA(Table2[[#This Row],[NB BM_C_QTY+F]],"")</f>
        <v>1720</v>
      </c>
      <c r="G318" s="24">
        <f>IF(Table2[[#This Row],[M5B]]="",Table2[[#This Row],[M5B_h]],SUM(Table2[[#This Row],[M5B_h]],Table2[[#This Row],[M5B]]))</f>
        <v>0</v>
      </c>
      <c r="H318" s="19"/>
      <c r="I318" s="83">
        <f>IF(Table2[[#This Row],[M1A]]="",0,Table2[[#This Row],[M1A]]-Table2[[#This Row],[AWAL]]-Table2[[#This Row],[M1MA]]-Table2[[#This Row],[M1KE]])</f>
        <v>0</v>
      </c>
      <c r="J318" s="83">
        <f>SUMIF(Table6[NB BM_C_QTY+F],Table2[[#This Row],[Column2]],Table6[C])</f>
        <v>0</v>
      </c>
      <c r="K318" s="83">
        <f>-1*SUMIF(Table5[CONCAT],Table2[[#This Row],[Column2]],Table5[3])</f>
        <v>0</v>
      </c>
      <c r="L318" s="19"/>
      <c r="M318" s="16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 t="shared" si="4"/>
        <v>ARTO MORO</v>
      </c>
      <c r="Y318" s="20">
        <f>IF(Table2[[#This Row],[NB BM_C_QTY+F]]="",#REF!,INDEX([1]!db[QTY X],Table2[[#This Row],[NB BM_C_QTY+F]]))</f>
        <v>2880</v>
      </c>
      <c r="Z318" s="20" t="str">
        <f>IF(Table2[[#This Row],[NB BM_C_QTY+F]]="",#REF!,INDEX([1]!db[STN X],Table2[[#This Row],[NB BM_C_QTY+F]]))</f>
        <v>PCS</v>
      </c>
      <c r="AA318" s="20" t="str">
        <f>INDEX([1]!db[SUPPLIER],Table2[[#This Row],[NB BM_C_QTY+F]],0)</f>
        <v>KENKO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318" s="20" t="str">
        <f>Table2[[#This Row],[CONCAT]]&amp;LOWER(SUBSTITUTE(SUBSTITUTE(SUBSTITUTE(Table2[[#This Row],[KET]]&amp;"ARTO MORO"," ",""),")",""),"(",""))</f>
        <v>pensilkenko2b6191hijaucaphitam20grsartomoro</v>
      </c>
      <c r="AD318" s="20">
        <f>_xlfn.IFNA(MATCH(Table2[[#This Row],[Column2]],[1]!db[NB BM_C_QTY+F],0),"")</f>
        <v>1720</v>
      </c>
      <c r="AE318" s="20" t="s">
        <v>6076</v>
      </c>
      <c r="AF318" s="20">
        <v>20</v>
      </c>
      <c r="AG318" s="20" t="s">
        <v>5153</v>
      </c>
    </row>
    <row r="319" spans="1:33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5054</v>
      </c>
      <c r="D319" s="16">
        <v>0</v>
      </c>
      <c r="E319" s="16" t="s">
        <v>2073</v>
      </c>
      <c r="F319" s="17">
        <f>_xlfn.IFNA(Table2[[#This Row],[NB BM_C_QTY+F]],"")</f>
        <v>1722</v>
      </c>
      <c r="G319" s="24">
        <f>IF(Table2[[#This Row],[M5B]]="",Table2[[#This Row],[M5B_h]],SUM(Table2[[#This Row],[M5B_h]],Table2[[#This Row],[M5B]]))</f>
        <v>0</v>
      </c>
      <c r="H319" s="19"/>
      <c r="I319" s="83">
        <f>IF(Table2[[#This Row],[M1A]]="",0,Table2[[#This Row],[M1A]]-Table2[[#This Row],[AWAL]]-Table2[[#This Row],[M1MA]]-Table2[[#This Row],[M1KE]])</f>
        <v>0</v>
      </c>
      <c r="J319" s="83">
        <f>SUMIF(Table6[NB BM_C_QTY+F],Table2[[#This Row],[Column2]],Table6[C])</f>
        <v>0</v>
      </c>
      <c r="K319" s="83">
        <f>-1*SUMIF(Table5[CONCAT],Table2[[#This Row],[Column2]],Table5[3])</f>
        <v>0</v>
      </c>
      <c r="L319" s="19"/>
      <c r="M319" s="17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P319" s="25"/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>
        <f>IF(Table2[[#This Row],[NB BM_C_QTY+F]]="",#REF!,INDEX([1]!db[QTY X],Table2[[#This Row],[NB BM_C_QTY+F]]))</f>
        <v>2880</v>
      </c>
      <c r="Z319" s="20" t="str">
        <f>IF(Table2[[#This Row],[NB BM_C_QTY+F]]="",#REF!,INDEX([1]!db[STN X],Table2[[#This Row],[NB BM_C_QTY+F]]))</f>
        <v>PCS</v>
      </c>
      <c r="AA319" s="20" t="str">
        <f>INDEX([1]!db[SUPPLIER],Table2[[#This Row],[NB BM_C_QTY+F]],0)</f>
        <v>KENKO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319" s="20" t="str">
        <f>Table2[[#This Row],[CONCAT]]&amp;LOWER(SUBSTITUTE(SUBSTITUTE(SUBSTITUTE(Table2[[#This Row],[KET]]&amp;"ARTO MORO"," ",""),")",""),"(",""))</f>
        <v>pensilkenko2b6371silvercapbiru20grsartomoro</v>
      </c>
      <c r="AD319" s="20">
        <f>_xlfn.IFNA(MATCH(Table2[[#This Row],[Column2]],[1]!db[NB BM_C_QTY+F],0),"")</f>
        <v>1722</v>
      </c>
      <c r="AE319" s="20" t="s">
        <v>6076</v>
      </c>
      <c r="AF319" s="20">
        <v>20</v>
      </c>
      <c r="AG319" s="20" t="s">
        <v>5153</v>
      </c>
    </row>
    <row r="320" spans="1:33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4982</v>
      </c>
      <c r="D320" s="16">
        <v>0</v>
      </c>
      <c r="E320" s="16" t="s">
        <v>2073</v>
      </c>
      <c r="F320" s="16">
        <f>_xlfn.IFNA(Table2[[#This Row],[NB BM_C_QTY+F]],"")</f>
        <v>1723</v>
      </c>
      <c r="G320" s="24">
        <f>IF(Table2[[#This Row],[M5B]]="",Table2[[#This Row],[M5B_h]],SUM(Table2[[#This Row],[M5B_h]],Table2[[#This Row],[M5B]]))</f>
        <v>0</v>
      </c>
      <c r="H320" s="19"/>
      <c r="I320" s="83">
        <f>IF(Table2[[#This Row],[M1A]]="",0,Table2[[#This Row],[M1A]]-Table2[[#This Row],[AWAL]]-Table2[[#This Row],[M1MA]]-Table2[[#This Row],[M1KE]])</f>
        <v>0</v>
      </c>
      <c r="J320" s="83">
        <f>SUMIF(Table6[NB BM_C_QTY+F],Table2[[#This Row],[Column2]],Table6[C])</f>
        <v>0</v>
      </c>
      <c r="K320" s="83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P320" s="25"/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>
        <f>IF(Table2[[#This Row],[NB BM_C_QTY+F]]="",#REF!,INDEX([1]!db[QTY X],Table2[[#This Row],[NB BM_C_QTY+F]]))</f>
        <v>2880</v>
      </c>
      <c r="Z320" s="20" t="str">
        <f>IF(Table2[[#This Row],[NB BM_C_QTY+F]]="",#REF!,INDEX([1]!db[STN X],Table2[[#This Row],[NB BM_C_QTY+F]]))</f>
        <v>PCS</v>
      </c>
      <c r="AA320" s="20" t="str">
        <f>INDEX([1]!db[SUPPLIER],Table2[[#This Row],[NB BM_C_QTY+F]],0)</f>
        <v>KENKO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320" s="20" t="str">
        <f>Table2[[#This Row],[CONCAT]]&amp;LOWER(SUBSTITUTE(SUBSTITUTE(SUBSTITUTE(Table2[[#This Row],[KET]]&amp;"ARTO MORO"," ",""),")",""),"(",""))</f>
        <v>pensilkenko2b6373metalik20grsartomoro</v>
      </c>
      <c r="AD320" s="20">
        <f>_xlfn.IFNA(MATCH(Table2[[#This Row],[Column2]],[1]!db[NB BM_C_QTY+F],0),"")</f>
        <v>1723</v>
      </c>
      <c r="AE320" s="20" t="s">
        <v>6076</v>
      </c>
      <c r="AF320" s="20">
        <v>20</v>
      </c>
      <c r="AG320" s="20" t="s">
        <v>5153</v>
      </c>
    </row>
    <row r="321" spans="1:33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5046</v>
      </c>
      <c r="D321" s="16">
        <v>0</v>
      </c>
      <c r="E321" s="16" t="s">
        <v>2073</v>
      </c>
      <c r="F321" s="17">
        <f>_xlfn.IFNA(Table2[[#This Row],[NB BM_C_QTY+F]],"")</f>
        <v>1725</v>
      </c>
      <c r="G321" s="24">
        <f>IF(Table2[[#This Row],[M5B]]="",Table2[[#This Row],[M5B_h]],SUM(Table2[[#This Row],[M5B_h]],Table2[[#This Row],[M5B]]))</f>
        <v>0</v>
      </c>
      <c r="H321" s="19"/>
      <c r="I321" s="83">
        <f>IF(Table2[[#This Row],[M1A]]="",0,Table2[[#This Row],[M1A]]-Table2[[#This Row],[AWAL]]-Table2[[#This Row],[M1MA]]-Table2[[#This Row],[M1KE]])</f>
        <v>0</v>
      </c>
      <c r="J321" s="83">
        <f>SUMIF(Table6[NB BM_C_QTY+F],Table2[[#This Row],[Column2]],Table6[C])</f>
        <v>0</v>
      </c>
      <c r="K321" s="83">
        <f>-1*SUMIF(Table5[CONCAT],Table2[[#This Row],[Column2]],Table5[3])</f>
        <v>0</v>
      </c>
      <c r="L321" s="19"/>
      <c r="M321" s="17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P321" s="25"/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>
        <f>IF(Table2[[#This Row],[NB BM_C_QTY+F]]="",#REF!,INDEX([1]!db[QTY X],Table2[[#This Row],[NB BM_C_QTY+F]]))</f>
        <v>2880</v>
      </c>
      <c r="Z321" s="20" t="str">
        <f>IF(Table2[[#This Row],[NB BM_C_QTY+F]]="",#REF!,INDEX([1]!db[STN X],Table2[[#This Row],[NB BM_C_QTY+F]]))</f>
        <v>PCS</v>
      </c>
      <c r="AA321" s="20" t="str">
        <f>INDEX([1]!db[SUPPLIER],Table2[[#This Row],[NB BM_C_QTY+F]],0)</f>
        <v>KENKO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321" s="20" t="str">
        <f>Table2[[#This Row],[CONCAT]]&amp;LOWER(SUBSTITUTE(SUBSTITUTE(SUBSTITUTE(Table2[[#This Row],[KET]]&amp;"ARTO MORO"," ",""),")",""),"(",""))</f>
        <v>pensilkenko2b6393fluorescent20grsartomoro</v>
      </c>
      <c r="AD321" s="20">
        <f>_xlfn.IFNA(MATCH(Table2[[#This Row],[Column2]],[1]!db[NB BM_C_QTY+F],0),"")</f>
        <v>1725</v>
      </c>
      <c r="AE321" s="20" t="s">
        <v>6076</v>
      </c>
      <c r="AF321" s="20">
        <v>20</v>
      </c>
      <c r="AG321" s="20" t="s">
        <v>5153</v>
      </c>
    </row>
    <row r="322" spans="1:33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2709</v>
      </c>
      <c r="D322" s="16">
        <v>0</v>
      </c>
      <c r="E322" s="16" t="s">
        <v>2073</v>
      </c>
      <c r="F322" s="16" t="str">
        <f>_xlfn.IFNA(Table2[[#This Row],[NB BM_C_QTY+F]],"")</f>
        <v/>
      </c>
      <c r="G322" s="24">
        <f>IF(Table2[[#This Row],[M5B]]="",Table2[[#This Row],[M5B_h]],SUM(Table2[[#This Row],[M5B_h]],Table2[[#This Row],[M5B]]))</f>
        <v>0</v>
      </c>
      <c r="H322" s="19"/>
      <c r="I322" s="83">
        <f>IF(Table2[[#This Row],[M1A]]="",0,Table2[[#This Row],[M1A]]-Table2[[#This Row],[AWAL]]-Table2[[#This Row],[M1MA]]-Table2[[#This Row],[M1KE]])</f>
        <v>0</v>
      </c>
      <c r="J322" s="83">
        <f>SUMIF(Table6[NB BM_C_QTY+F],Table2[[#This Row],[Column2]],Table6[C])</f>
        <v>0</v>
      </c>
      <c r="K322" s="83">
        <f>-1*SUMIF(Table5[CONCAT],Table2[[#This Row],[Column2]],Table5[3])</f>
        <v>0</v>
      </c>
      <c r="L322" s="19"/>
      <c r="M322" s="17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P322" s="25"/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 t="e">
        <f>IF(Table2[[#This Row],[NB BM_C_QTY+F]]="",#REF!,INDEX([1]!db[QTY X],Table2[[#This Row],[NB BM_C_QTY+F]]))</f>
        <v>#REF!</v>
      </c>
      <c r="Z322" s="20" t="e">
        <f>IF(Table2[[#This Row],[NB BM_C_QTY+F]]="",#REF!,INDEX([1]!db[STN X],Table2[[#This Row],[NB BM_C_QTY+F]]))</f>
        <v>#REF!</v>
      </c>
      <c r="AA322" s="20" t="e">
        <f>INDEX([1]!db[SUPPLIER],Table2[[#This Row],[NB BM_C_QTY+F]],0)</f>
        <v>#VALUE!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322" s="20" t="str">
        <f>Table2[[#This Row],[CONCAT]]&amp;LOWER(SUBSTITUTE(SUBSTITUTE(SUBSTITUTE(Table2[[#This Row],[KET]]&amp;"ARTO MORO"," ",""),")",""),"(",""))</f>
        <v>pensilkenko638820grsartomoro</v>
      </c>
      <c r="AD322" s="20" t="str">
        <f>_xlfn.IFNA(MATCH(Table2[[#This Row],[Column2]],[1]!db[NB BM_C_QTY+F],0),"")</f>
        <v/>
      </c>
      <c r="AE322" s="20" t="s">
        <v>6076</v>
      </c>
      <c r="AF322" s="20">
        <v>20</v>
      </c>
      <c r="AG322" s="20" t="s">
        <v>5153</v>
      </c>
    </row>
    <row r="323" spans="1:33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2058</v>
      </c>
      <c r="D323" s="16">
        <v>0</v>
      </c>
      <c r="E323" s="16" t="s">
        <v>2084</v>
      </c>
      <c r="F323" s="16">
        <f>_xlfn.IFNA(Table2[[#This Row],[NB BM_C_QTY+F]],"")</f>
        <v>1539</v>
      </c>
      <c r="G323" s="24">
        <f>IF(Table2[[#This Row],[M5B]]="",Table2[[#This Row],[M5B_h]],SUM(Table2[[#This Row],[M5B_h]],Table2[[#This Row],[M5B]]))</f>
        <v>0</v>
      </c>
      <c r="H323" s="18"/>
      <c r="I323" s="83">
        <f>IF(Table2[[#This Row],[M1A]]="",0,Table2[[#This Row],[M1A]]-Table2[[#This Row],[AWAL]]-Table2[[#This Row],[M1MA]]-Table2[[#This Row],[M1KE]])</f>
        <v>0</v>
      </c>
      <c r="J323" s="83">
        <f>SUMIF(Table6[NB BM_C_QTY+F],Table2[[#This Row],[Column2]],Table6[C])</f>
        <v>0</v>
      </c>
      <c r="K323" s="83">
        <f>-1*SUMIF(Table5[CONCAT],Table2[[#This Row],[Column2]],Table5[3])</f>
        <v>0</v>
      </c>
      <c r="L323" s="18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P323" s="9"/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>
        <f>IF(Table2[[#This Row],[NB BM_C_QTY+F]]="",#REF!,INDEX([1]!db[QTY X],Table2[[#This Row],[NB BM_C_QTY+F]]))</f>
        <v>80</v>
      </c>
      <c r="Z323" s="20" t="str">
        <f>IF(Table2[[#This Row],[NB BM_C_QTY+F]]="",#REF!,INDEX([1]!db[STN X],Table2[[#This Row],[NB BM_C_QTY+F]]))</f>
        <v>ROL</v>
      </c>
      <c r="AA323" s="20" t="str">
        <f>INDEX([1]!db[SUPPLIER],Table2[[#This Row],[NB BM_C_QTY+F]],0)</f>
        <v>KENKO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323" s="20" t="str">
        <f>Table2[[#This Row],[CONCAT]]&amp;LOWER(SUBSTITUTE(SUBSTITUTE(SUBSTITUTE(Table2[[#This Row],[KET]]&amp;"ARTO MORO"," ",""),")",""),"(",""))</f>
        <v>plakbankainhitamkenko36mmplstmerah80rolartomoro</v>
      </c>
      <c r="AD323" s="20">
        <f>_xlfn.IFNA(MATCH(Table2[[#This Row],[Column2]],[1]!db[NB BM_C_QTY+F],0),"")</f>
        <v>1539</v>
      </c>
      <c r="AE323" s="20" t="s">
        <v>6076</v>
      </c>
      <c r="AF323" s="20">
        <v>80</v>
      </c>
      <c r="AG323" s="20" t="s">
        <v>5154</v>
      </c>
    </row>
    <row r="324" spans="1:33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2059</v>
      </c>
      <c r="D324" s="16">
        <v>0</v>
      </c>
      <c r="E324" s="16" t="s">
        <v>2028</v>
      </c>
      <c r="F324" s="16">
        <f>_xlfn.IFNA(Table2[[#This Row],[NB BM_C_QTY+F]],"")</f>
        <v>1544</v>
      </c>
      <c r="G324" s="24">
        <f>IF(Table2[[#This Row],[M5B]]="",Table2[[#This Row],[M5B_h]],SUM(Table2[[#This Row],[M5B_h]],Table2[[#This Row],[M5B]]))</f>
        <v>0</v>
      </c>
      <c r="H324" s="19"/>
      <c r="I324" s="83">
        <f>IF(Table2[[#This Row],[M1A]]="",0,Table2[[#This Row],[M1A]]-Table2[[#This Row],[AWAL]]-Table2[[#This Row],[M1MA]]-Table2[[#This Row],[M1KE]])</f>
        <v>0</v>
      </c>
      <c r="J324" s="83">
        <f>SUMIF(Table6[NB BM_C_QTY+F],Table2[[#This Row],[Column2]],Table6[C])</f>
        <v>0</v>
      </c>
      <c r="K324" s="83">
        <f>-1*SUMIF(Table5[CONCAT],Table2[[#This Row],[Column2]],Table5[3])</f>
        <v>0</v>
      </c>
      <c r="L324" s="19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>
        <f>IF(Table2[[#This Row],[NB BM_C_QTY+F]]="",#REF!,INDEX([1]!db[QTY X],Table2[[#This Row],[NB BM_C_QTY+F]]))</f>
        <v>60</v>
      </c>
      <c r="Z324" s="20" t="str">
        <f>IF(Table2[[#This Row],[NB BM_C_QTY+F]]="",#REF!,INDEX([1]!db[STN X],Table2[[#This Row],[NB BM_C_QTY+F]]))</f>
        <v>ROL</v>
      </c>
      <c r="AA324" s="20" t="str">
        <f>INDEX([1]!db[SUPPLIER],Table2[[#This Row],[NB BM_C_QTY+F]],0)</f>
        <v>KENKO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324" s="20" t="str">
        <f>Table2[[#This Row],[CONCAT]]&amp;LOWER(SUBSTITUTE(SUBSTITUTE(SUBSTITUTE(Table2[[#This Row],[KET]]&amp;"ARTO MORO"," ",""),")",""),"(",""))</f>
        <v>plakbankainhitamkenko48mmplstmerah60rolartomoro</v>
      </c>
      <c r="AD324" s="20">
        <f>_xlfn.IFNA(MATCH(Table2[[#This Row],[Column2]],[1]!db[NB BM_C_QTY+F],0),"")</f>
        <v>1544</v>
      </c>
      <c r="AE324" s="20" t="s">
        <v>6076</v>
      </c>
      <c r="AF324" s="20">
        <v>60</v>
      </c>
      <c r="AG324" s="20" t="s">
        <v>5154</v>
      </c>
    </row>
    <row r="325" spans="1:33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2027</v>
      </c>
      <c r="D325" s="16">
        <v>0</v>
      </c>
      <c r="E325" s="16" t="s">
        <v>2028</v>
      </c>
      <c r="F325" s="16">
        <f>_xlfn.IFNA(Table2[[#This Row],[NB BM_C_QTY+F]],"")</f>
        <v>1542</v>
      </c>
      <c r="G325" s="24">
        <f>IF(Table2[[#This Row],[M5B]]="",Table2[[#This Row],[M5B_h]],SUM(Table2[[#This Row],[M5B_h]],Table2[[#This Row],[M5B]]))</f>
        <v>0</v>
      </c>
      <c r="H325" s="19"/>
      <c r="I325" s="83">
        <f>IF(Table2[[#This Row],[M1A]]="",0,Table2[[#This Row],[M1A]]-Table2[[#This Row],[AWAL]]-Table2[[#This Row],[M1MA]]-Table2[[#This Row],[M1KE]])</f>
        <v>0</v>
      </c>
      <c r="J325" s="83">
        <f>SUMIF(Table6[NB BM_C_QTY+F],Table2[[#This Row],[Column2]],Table6[C])</f>
        <v>0</v>
      </c>
      <c r="K325" s="83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>
        <f>IF(Table2[[#This Row],[NB BM_C_QTY+F]]="",#REF!,INDEX([1]!db[QTY X],Table2[[#This Row],[NB BM_C_QTY+F]]))</f>
        <v>60</v>
      </c>
      <c r="Z325" s="20" t="str">
        <f>IF(Table2[[#This Row],[NB BM_C_QTY+F]]="",#REF!,INDEX([1]!db[STN X],Table2[[#This Row],[NB BM_C_QTY+F]]))</f>
        <v>ROL</v>
      </c>
      <c r="AA325" s="20" t="str">
        <f>INDEX([1]!db[SUPPLIER],Table2[[#This Row],[NB BM_C_QTY+F]],0)</f>
        <v>KENKO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325" s="20" t="str">
        <f>Table2[[#This Row],[CONCAT]]&amp;LOWER(SUBSTITUTE(SUBSTITUTE(SUBSTITUTE(Table2[[#This Row],[KET]]&amp;"ARTO MORO"," ",""),")",""),"(",""))</f>
        <v>plakbankainkenko48mmplstbiru60rolartomoro</v>
      </c>
      <c r="AD325" s="20">
        <f>_xlfn.IFNA(MATCH(Table2[[#This Row],[Column2]],[1]!db[NB BM_C_QTY+F],0),"")</f>
        <v>1542</v>
      </c>
      <c r="AE325" s="20" t="s">
        <v>6076</v>
      </c>
      <c r="AF325" s="20">
        <v>60</v>
      </c>
      <c r="AG325" s="20" t="s">
        <v>5154</v>
      </c>
    </row>
    <row r="326" spans="1:33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2548</v>
      </c>
      <c r="D326" s="16">
        <v>0</v>
      </c>
      <c r="E326" s="16">
        <v>80</v>
      </c>
      <c r="F326" s="16" t="str">
        <f>_xlfn.IFNA(Table2[[#This Row],[NB BM_C_QTY+F]],"")</f>
        <v/>
      </c>
      <c r="G326" s="24">
        <f>IF(Table2[[#This Row],[M5B]]="",Table2[[#This Row],[M5B_h]],SUM(Table2[[#This Row],[M5B_h]],Table2[[#This Row],[M5B]]))</f>
        <v>0</v>
      </c>
      <c r="H326" s="19"/>
      <c r="I326" s="83">
        <f>IF(Table2[[#This Row],[M1A]]="",0,Table2[[#This Row],[M1A]]-Table2[[#This Row],[AWAL]]-Table2[[#This Row],[M1MA]]-Table2[[#This Row],[M1KE]])</f>
        <v>0</v>
      </c>
      <c r="J326" s="83">
        <f>SUMIF(Table6[NB BM_C_QTY+F],Table2[[#This Row],[Column2]],Table6[C])</f>
        <v>0</v>
      </c>
      <c r="K326" s="83">
        <f>-1*SUMIF(Table5[CONCAT],Table2[[#This Row],[Column2]],Table5[3])</f>
        <v>0</v>
      </c>
      <c r="L326" s="19"/>
      <c r="M326" s="16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 t="e">
        <f>IF(Table2[[#This Row],[NB BM_C_QTY+F]]="",#REF!,INDEX([1]!db[QTY X],Table2[[#This Row],[NB BM_C_QTY+F]]))</f>
        <v>#REF!</v>
      </c>
      <c r="Z326" s="20" t="e">
        <f>IF(Table2[[#This Row],[NB BM_C_QTY+F]]="",#REF!,INDEX([1]!db[STN X],Table2[[#This Row],[NB BM_C_QTY+F]]))</f>
        <v>#REF!</v>
      </c>
      <c r="AA326" s="20" t="e">
        <f>INDEX([1]!db[SUPPLIER],Table2[[#This Row],[NB BM_C_QTY+F]],0)</f>
        <v>#VALUE!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326" s="20" t="str">
        <f>Table2[[#This Row],[CONCAT]]&amp;LOWER(SUBSTITUTE(SUBSTITUTE(SUBSTITUTE(Table2[[#This Row],[KET]]&amp;"ARTO MORO"," ",""),")",""),"(",""))</f>
        <v>plakbandkainkenko11280artomoro</v>
      </c>
      <c r="AD326" s="20" t="str">
        <f>_xlfn.IFNA(MATCH(Table2[[#This Row],[Column2]],[1]!db[NB BM_C_QTY+F],0),"")</f>
        <v/>
      </c>
      <c r="AE326" s="20" t="s">
        <v>6076</v>
      </c>
      <c r="AF326" s="20">
        <v>80</v>
      </c>
      <c r="AG326" s="20" t="s">
        <v>5154</v>
      </c>
    </row>
    <row r="327" spans="1:33">
      <c r="A327" s="9" t="str">
        <f ca="1">IF(Table2[[#This Row],[TT]]&lt;1,"",(COUNT(INDIRECT("a"&amp;ROW(Table2[[#Headers],[//]])&amp;":a"&amp;ROW()-1))+1))</f>
        <v/>
      </c>
      <c r="B327" s="9">
        <v>1</v>
      </c>
      <c r="C327" s="9" t="s">
        <v>3386</v>
      </c>
      <c r="D327" s="16">
        <v>0</v>
      </c>
      <c r="E327" s="16" t="s">
        <v>2023</v>
      </c>
      <c r="F327" s="16" t="str">
        <f>_xlfn.IFNA(Table2[[#This Row],[NB BM_C_QTY+F]],"")</f>
        <v/>
      </c>
      <c r="G327" s="24">
        <f>IF(Table2[[#This Row],[M5B]]="",Table2[[#This Row],[M5B_h]],SUM(Table2[[#This Row],[M5B_h]],Table2[[#This Row],[M5B]]))</f>
        <v>0</v>
      </c>
      <c r="H327" s="18"/>
      <c r="I327" s="83">
        <f>IF(Table2[[#This Row],[M1A]]="",0,Table2[[#This Row],[M1A]]-Table2[[#This Row],[AWAL]]-Table2[[#This Row],[M1MA]]-Table2[[#This Row],[M1KE]])</f>
        <v>0</v>
      </c>
      <c r="J327" s="83">
        <f>SUMIF(Table6[NB BM_C_QTY+F],Table2[[#This Row],[Column2]],Table6[C])</f>
        <v>0</v>
      </c>
      <c r="K327" s="83">
        <f>-1*SUMIF(Table5[CONCAT],Table2[[#This Row],[Column2]],Table5[3])</f>
        <v>0</v>
      </c>
      <c r="L327" s="18"/>
      <c r="M327" s="16" t="str">
        <f>IF(Table2[[#This Row],[M2A]]="","",SUM(Table2[[#This Row],[M2A]]-Table2[[#This Row],[M2B_h]]))</f>
        <v/>
      </c>
      <c r="O327" s="16" t="str">
        <f>IF(Table2[[#This Row],[M3A]]="","",SUM(Table2[[#This Row],[M3A]]-Table2[[#This Row],[M3B_h]]))</f>
        <v/>
      </c>
      <c r="P327" s="9"/>
      <c r="Q327" s="16" t="str">
        <f>IF(Table2[[#This Row],[M4A]]="","",SUM(Table2[[#This Row],[M4A]]-Table2[[#This Row],[M4B_h]]))</f>
        <v/>
      </c>
      <c r="S327" s="16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 t="e">
        <f>IF(Table2[[#This Row],[NB BM_C_QTY+F]]="",#REF!,INDEX([1]!db[QTY X],Table2[[#This Row],[NB BM_C_QTY+F]]))</f>
        <v>#REF!</v>
      </c>
      <c r="Z327" s="20" t="e">
        <f>IF(Table2[[#This Row],[NB BM_C_QTY+F]]="",#REF!,INDEX([1]!db[STN X],Table2[[#This Row],[NB BM_C_QTY+F]]))</f>
        <v>#REF!</v>
      </c>
      <c r="AA327" s="20" t="e">
        <f>INDEX([1]!db[SUPPLIER],Table2[[#This Row],[NB BM_C_QTY+F]],0)</f>
        <v>#VALUE!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327" s="20" t="str">
        <f>Table2[[#This Row],[CONCAT]]&amp;LOWER(SUBSTITUTE(SUBSTITUTE(SUBSTITUTE(Table2[[#This Row],[KET]]&amp;"ARTO MORO"," ",""),")",""),"(",""))</f>
        <v>pocketnotekenko40312lsnartomoro</v>
      </c>
      <c r="AD327" s="20" t="str">
        <f>_xlfn.IFNA(MATCH(Table2[[#This Row],[Column2]],[1]!db[NB BM_C_QTY+F],0),"")</f>
        <v/>
      </c>
      <c r="AE327" s="20" t="s">
        <v>6076</v>
      </c>
      <c r="AF327" s="20">
        <v>12</v>
      </c>
      <c r="AG327" s="20" t="s">
        <v>5116</v>
      </c>
    </row>
    <row r="328" spans="1:33">
      <c r="A328" s="9" t="str">
        <f ca="1">IF(Table2[[#This Row],[TT]]&lt;1,"",(COUNT(INDIRECT("a"&amp;ROW(Table2[[#Headers],[//]])&amp;":a"&amp;ROW()-1))+1))</f>
        <v/>
      </c>
      <c r="B328" s="9">
        <v>1</v>
      </c>
      <c r="C328" s="9" t="s">
        <v>42</v>
      </c>
      <c r="D328" s="16">
        <v>0</v>
      </c>
      <c r="E328" s="16" t="s">
        <v>1989</v>
      </c>
      <c r="F328" s="16" t="str">
        <f>_xlfn.IFNA(Table2[[#This Row],[NB BM_C_QTY+F]],"")</f>
        <v/>
      </c>
      <c r="G328" s="24">
        <f>IF(Table2[[#This Row],[M5B]]="",Table2[[#This Row],[M5B_h]],SUM(Table2[[#This Row],[M5B_h]],Table2[[#This Row],[M5B]]))</f>
        <v>0</v>
      </c>
      <c r="H328" s="18"/>
      <c r="I328" s="83">
        <f>IF(Table2[[#This Row],[M1A]]="",0,Table2[[#This Row],[M1A]]-Table2[[#This Row],[AWAL]]-Table2[[#This Row],[M1MA]]-Table2[[#This Row],[M1KE]])</f>
        <v>0</v>
      </c>
      <c r="J328" s="83">
        <f>SUMIF(Table6[NB BM_C_QTY+F],Table2[[#This Row],[Column2]],Table6[C])</f>
        <v>0</v>
      </c>
      <c r="K328" s="83">
        <f>-1*SUMIF(Table5[CONCAT],Table2[[#This Row],[Column2]],Table5[3])</f>
        <v>0</v>
      </c>
      <c r="L328" s="18"/>
      <c r="M328" s="16" t="str">
        <f>IF(Table2[[#This Row],[M2A]]="","",SUM(Table2[[#This Row],[M2A]]-Table2[[#This Row],[M2B_h]]))</f>
        <v/>
      </c>
      <c r="O328" s="16" t="str">
        <f>IF(Table2[[#This Row],[M3A]]="","",SUM(Table2[[#This Row],[M3A]]-Table2[[#This Row],[M3B_h]]))</f>
        <v/>
      </c>
      <c r="P328" s="9"/>
      <c r="Q328" s="16" t="str">
        <f>IF(Table2[[#This Row],[M4A]]="","",SUM(Table2[[#This Row],[M4A]]-Table2[[#This Row],[M4B_h]]))</f>
        <v/>
      </c>
      <c r="S328" s="16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 t="e">
        <f>IF(Table2[[#This Row],[NB BM_C_QTY+F]]="",#REF!,INDEX([1]!db[QTY X],Table2[[#This Row],[NB BM_C_QTY+F]]))</f>
        <v>#REF!</v>
      </c>
      <c r="Z328" s="20" t="e">
        <f>IF(Table2[[#This Row],[NB BM_C_QTY+F]]="",#REF!,INDEX([1]!db[STN X],Table2[[#This Row],[NB BM_C_QTY+F]]))</f>
        <v>#REF!</v>
      </c>
      <c r="AA328" s="20" t="e">
        <f>INDEX([1]!db[SUPPLIER],Table2[[#This Row],[NB BM_C_QTY+F]],0)</f>
        <v>#VALUE!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328" s="20" t="str">
        <f>Table2[[#This Row],[CONCAT]]&amp;LOWER(SUBSTITUTE(SUBSTITUTE(SUBSTITUTE(Table2[[#This Row],[KET]]&amp;"ARTO MORO"," ",""),")",""),"(",""))</f>
        <v>pocketnotekenko40420lsnartomoro</v>
      </c>
      <c r="AD328" s="20" t="str">
        <f>_xlfn.IFNA(MATCH(Table2[[#This Row],[Column2]],[1]!db[NB BM_C_QTY+F],0),"")</f>
        <v/>
      </c>
      <c r="AE328" s="20" t="s">
        <v>6076</v>
      </c>
      <c r="AF328" s="20">
        <v>20</v>
      </c>
      <c r="AG328" s="20" t="s">
        <v>5116</v>
      </c>
    </row>
    <row r="329" spans="1:33">
      <c r="A329" s="9" t="str">
        <f ca="1">IF(Table2[[#This Row],[TT]]&lt;1,"",(COUNT(INDIRECT("a"&amp;ROW(Table2[[#Headers],[//]])&amp;":a"&amp;ROW()-1))+1))</f>
        <v/>
      </c>
      <c r="B329" s="9">
        <v>1</v>
      </c>
      <c r="C329" s="9" t="s">
        <v>4929</v>
      </c>
      <c r="D329" s="16">
        <v>0</v>
      </c>
      <c r="E329" s="16" t="s">
        <v>2083</v>
      </c>
      <c r="F329" s="16">
        <f>_xlfn.IFNA(Table2[[#This Row],[NB BM_C_QTY+F]],"")</f>
        <v>1739</v>
      </c>
      <c r="G329" s="24">
        <f>IF(Table2[[#This Row],[M5B]]="",Table2[[#This Row],[M5B_h]],SUM(Table2[[#This Row],[M5B_h]],Table2[[#This Row],[M5B]]))</f>
        <v>0</v>
      </c>
      <c r="H329" s="18"/>
      <c r="I329" s="83">
        <f>IF(Table2[[#This Row],[M1A]]="",0,Table2[[#This Row],[M1A]]-Table2[[#This Row],[AWAL]]-Table2[[#This Row],[M1MA]]-Table2[[#This Row],[M1KE]])</f>
        <v>0</v>
      </c>
      <c r="J329" s="83">
        <f>SUMIF(Table6[NB BM_C_QTY+F],Table2[[#This Row],[Column2]],Table6[C])</f>
        <v>0</v>
      </c>
      <c r="K329" s="83">
        <f>-1*SUMIF(Table5[CONCAT],Table2[[#This Row],[Column2]],Table5[3])</f>
        <v>0</v>
      </c>
      <c r="L329" s="18"/>
      <c r="M329" s="16" t="str">
        <f>IF(Table2[[#This Row],[M2A]]="","",SUM(Table2[[#This Row],[M2A]]-Table2[[#This Row],[M2B_h]]))</f>
        <v/>
      </c>
      <c r="O329" s="16" t="str">
        <f>IF(Table2[[#This Row],[M3A]]="","",SUM(Table2[[#This Row],[M3A]]-Table2[[#This Row],[M3B_h]]))</f>
        <v/>
      </c>
      <c r="P329" s="9"/>
      <c r="Q329" s="16" t="str">
        <f>IF(Table2[[#This Row],[M4A]]="","",SUM(Table2[[#This Row],[M4A]]-Table2[[#This Row],[M4B_h]]))</f>
        <v/>
      </c>
      <c r="S329" s="16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BM_C_QTY+F]]="",#REF!,INDEX([1]!db[QTY X],Table2[[#This Row],[NB BM_C_QTY+F]]))</f>
        <v>72</v>
      </c>
      <c r="Z329" s="20" t="str">
        <f>IF(Table2[[#This Row],[NB BM_C_QTY+F]]="",#REF!,INDEX([1]!db[STN X],Table2[[#This Row],[NB BM_C_QTY+F]]))</f>
        <v>PCS</v>
      </c>
      <c r="AA329" s="20" t="str">
        <f>INDEX([1]!db[SUPPLIER],Table2[[#This Row],[NB BM_C_QTY+F]],0)</f>
        <v>KENKO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29" s="20" t="str">
        <f>Table2[[#This Row],[CONCAT]]&amp;LOWER(SUBSTITUTE(SUBSTITUTE(SUBSTITUTE(Table2[[#This Row],[KET]]&amp;"ARTO MORO"," ",""),")",""),"(",""))</f>
        <v>pocketnotekenkopn5016lsnartomoro</v>
      </c>
      <c r="AD329" s="20">
        <f>_xlfn.IFNA(MATCH(Table2[[#This Row],[Column2]],[1]!db[NB BM_C_QTY+F],0),"")</f>
        <v>1739</v>
      </c>
      <c r="AE329" s="20" t="s">
        <v>6076</v>
      </c>
      <c r="AF329" s="20">
        <v>6</v>
      </c>
      <c r="AG329" s="20" t="s">
        <v>5116</v>
      </c>
    </row>
    <row r="330" spans="1:33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5139</v>
      </c>
      <c r="D330" s="16">
        <v>0</v>
      </c>
      <c r="E330" s="16" t="s">
        <v>2007</v>
      </c>
      <c r="F330" s="16">
        <f>_xlfn.IFNA(Table2[[#This Row],[NB BM_C_QTY+F]],"")</f>
        <v>2687</v>
      </c>
      <c r="G330" s="24">
        <f>IF(Table2[[#This Row],[M5B]]="",Table2[[#This Row],[M5B_h]],SUM(Table2[[#This Row],[M5B_h]],Table2[[#This Row],[M5B]]))</f>
        <v>0</v>
      </c>
      <c r="H330" s="19"/>
      <c r="I330" s="83">
        <f>IF(Table2[[#This Row],[M1A]]="",0,Table2[[#This Row],[M1A]]-Table2[[#This Row],[AWAL]]-Table2[[#This Row],[M1MA]]-Table2[[#This Row],[M1KE]])</f>
        <v>0</v>
      </c>
      <c r="J330" s="83">
        <f>SUMIF(Table6[NB BM_C_QTY+F],Table2[[#This Row],[Column2]],Table6[C])</f>
        <v>0</v>
      </c>
      <c r="K330" s="83">
        <f>-1*SUMIF(Table5[CONCAT],Table2[[#This Row],[Column2]],Table5[3])</f>
        <v>0</v>
      </c>
      <c r="L330" s="19"/>
      <c r="M330" s="16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>
        <f>IF(Table2[[#This Row],[NB BM_C_QTY+F]]="",#REF!,INDEX([1]!db[QTY X],Table2[[#This Row],[NB BM_C_QTY+F]]))</f>
        <v>120</v>
      </c>
      <c r="Z330" s="20" t="str">
        <f>IF(Table2[[#This Row],[NB BM_C_QTY+F]]="",#REF!,INDEX([1]!db[STN X],Table2[[#This Row],[NB BM_C_QTY+F]]))</f>
        <v>PCS</v>
      </c>
      <c r="AA330" s="20" t="str">
        <f>INDEX([1]!db[SUPPLIER],Table2[[#This Row],[NB BM_C_QTY+F]],0)</f>
        <v>ATALI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30" s="20" t="str">
        <f>Table2[[#This Row],[CONCAT]]&amp;LOWER(SUBSTITUTE(SUBSTITUTE(SUBSTITUTE(Table2[[#This Row],[KET]]&amp;"ARTO MORO"," ",""),")",""),"(",""))</f>
        <v>punchjk3010lsnartomoro</v>
      </c>
      <c r="AD330" s="20">
        <f>_xlfn.IFNA(MATCH(Table2[[#This Row],[Column2]],[1]!db[NB BM_C_QTY+F],0),"")</f>
        <v>2687</v>
      </c>
      <c r="AE330" s="20" t="s">
        <v>6077</v>
      </c>
      <c r="AF330" s="20">
        <v>10</v>
      </c>
      <c r="AG330" s="20" t="s">
        <v>5116</v>
      </c>
    </row>
    <row r="331" spans="1:33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5194</v>
      </c>
      <c r="D331" s="16">
        <v>0</v>
      </c>
      <c r="E331" s="16" t="s">
        <v>2007</v>
      </c>
      <c r="F331" s="16">
        <f>_xlfn.IFNA(Table2[[#This Row],[NB BM_C_QTY+F]],"")</f>
        <v>2684</v>
      </c>
      <c r="G331" s="24">
        <f>IF(Table2[[#This Row],[M5B]]="",Table2[[#This Row],[M5B_h]],SUM(Table2[[#This Row],[M5B_h]],Table2[[#This Row],[M5B]]))</f>
        <v>0</v>
      </c>
      <c r="H331" s="19"/>
      <c r="I331" s="83">
        <f>IF(Table2[[#This Row],[M1A]]="",0,Table2[[#This Row],[M1A]]-Table2[[#This Row],[AWAL]]-Table2[[#This Row],[M1MA]]-Table2[[#This Row],[M1KE]])</f>
        <v>0</v>
      </c>
      <c r="J331" s="83">
        <f>SUMIF(Table6[NB BM_C_QTY+F],Table2[[#This Row],[Column2]],Table6[C])</f>
        <v>0</v>
      </c>
      <c r="K331" s="83">
        <f>-1*SUMIF(Table5[CONCAT],Table2[[#This Row],[Column2]],Table5[3])</f>
        <v>0</v>
      </c>
      <c r="L331" s="19"/>
      <c r="M331" s="16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>
        <f>IF(Table2[[#This Row],[NB BM_C_QTY+F]]="",#REF!,INDEX([1]!db[QTY X],Table2[[#This Row],[NB BM_C_QTY+F]]))</f>
        <v>120</v>
      </c>
      <c r="Z331" s="20" t="str">
        <f>IF(Table2[[#This Row],[NB BM_C_QTY+F]]="",#REF!,INDEX([1]!db[STN X],Table2[[#This Row],[NB BM_C_QTY+F]]))</f>
        <v>PCS</v>
      </c>
      <c r="AA331" s="20" t="str">
        <f>INDEX([1]!db[SUPPLIER],Table2[[#This Row],[NB BM_C_QTY+F]],0)</f>
        <v>ATALI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31" s="20" t="str">
        <f>Table2[[#This Row],[CONCAT]]&amp;LOWER(SUBSTITUTE(SUBSTITUTE(SUBSTITUTE(Table2[[#This Row],[KET]]&amp;"ARTO MORO"," ",""),")",""),"(",""))</f>
        <v>punchjk30xl10lsnartomoro</v>
      </c>
      <c r="AD331" s="20">
        <f>_xlfn.IFNA(MATCH(Table2[[#This Row],[Column2]],[1]!db[NB BM_C_QTY+F],0),"")</f>
        <v>2684</v>
      </c>
      <c r="AE331" s="20" t="s">
        <v>6077</v>
      </c>
      <c r="AF331" s="20">
        <v>10</v>
      </c>
      <c r="AG331" s="20" t="s">
        <v>5116</v>
      </c>
    </row>
    <row r="332" spans="1:33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5140</v>
      </c>
      <c r="D332" s="16">
        <v>0</v>
      </c>
      <c r="E332" s="16" t="s">
        <v>2134</v>
      </c>
      <c r="F332" s="16">
        <f>_xlfn.IFNA(Table2[[#This Row],[NB BM_C_QTY+F]],"")</f>
        <v>2685</v>
      </c>
      <c r="G332" s="24">
        <f>IF(Table2[[#This Row],[M5B]]="",Table2[[#This Row],[M5B_h]],SUM(Table2[[#This Row],[M5B_h]],Table2[[#This Row],[M5B]]))</f>
        <v>0</v>
      </c>
      <c r="H332" s="19"/>
      <c r="I332" s="83">
        <f>IF(Table2[[#This Row],[M1A]]="",0,Table2[[#This Row],[M1A]]-Table2[[#This Row],[AWAL]]-Table2[[#This Row],[M1MA]]-Table2[[#This Row],[M1KE]])</f>
        <v>0</v>
      </c>
      <c r="J332" s="83">
        <f>SUMIF(Table6[NB BM_C_QTY+F],Table2[[#This Row],[Column2]],Table6[C])</f>
        <v>0</v>
      </c>
      <c r="K332" s="83">
        <f>-1*SUMIF(Table5[CONCAT],Table2[[#This Row],[Column2]],Table5[3])</f>
        <v>0</v>
      </c>
      <c r="L332" s="19"/>
      <c r="M332" s="16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>
        <f>IF(Table2[[#This Row],[NB BM_C_QTY+F]]="",#REF!,INDEX([1]!db[QTY X],Table2[[#This Row],[NB BM_C_QTY+F]]))</f>
        <v>60</v>
      </c>
      <c r="Z332" s="20" t="str">
        <f>IF(Table2[[#This Row],[NB BM_C_QTY+F]]="",#REF!,INDEX([1]!db[STN X],Table2[[#This Row],[NB BM_C_QTY+F]]))</f>
        <v>PCS</v>
      </c>
      <c r="AA332" s="20" t="str">
        <f>INDEX([1]!db[SUPPLIER],Table2[[#This Row],[NB BM_C_QTY+F]],0)</f>
        <v>ATALI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32" s="20" t="str">
        <f>Table2[[#This Row],[CONCAT]]&amp;LOWER(SUBSTITUTE(SUBSTITUTE(SUBSTITUTE(Table2[[#This Row],[KET]]&amp;"ARTO MORO"," ",""),")",""),"(",""))</f>
        <v>punchjk40xl5lsnartomoro</v>
      </c>
      <c r="AD332" s="20">
        <f>_xlfn.IFNA(MATCH(Table2[[#This Row],[Column2]],[1]!db[NB BM_C_QTY+F],0),"")</f>
        <v>2685</v>
      </c>
      <c r="AE332" s="20" t="s">
        <v>6077</v>
      </c>
      <c r="AF332" s="20">
        <v>5</v>
      </c>
      <c r="AG332" s="20" t="s">
        <v>5116</v>
      </c>
    </row>
    <row r="333" spans="1:33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4930</v>
      </c>
      <c r="D333" s="16">
        <v>0</v>
      </c>
      <c r="E333" s="16" t="s">
        <v>2029</v>
      </c>
      <c r="F333" s="16">
        <f>_xlfn.IFNA(Table2[[#This Row],[NB BM_C_QTY+F]],"")</f>
        <v>2688</v>
      </c>
      <c r="G333" s="24">
        <f>IF(Table2[[#This Row],[M5B]]="",Table2[[#This Row],[M5B_h]],SUM(Table2[[#This Row],[M5B_h]],Table2[[#This Row],[M5B]]))</f>
        <v>0</v>
      </c>
      <c r="H333" s="19"/>
      <c r="I333" s="83">
        <f>IF(Table2[[#This Row],[M1A]]="",0,Table2[[#This Row],[M1A]]-Table2[[#This Row],[AWAL]]-Table2[[#This Row],[M1MA]]-Table2[[#This Row],[M1KE]])</f>
        <v>0</v>
      </c>
      <c r="J333" s="83">
        <f>SUMIF(Table6[NB BM_C_QTY+F],Table2[[#This Row],[Column2]],Table6[C])</f>
        <v>0</v>
      </c>
      <c r="K333" s="83">
        <f>-1*SUMIF(Table5[CONCAT],Table2[[#This Row],[Column2]],Table5[3])</f>
        <v>0</v>
      </c>
      <c r="L333" s="19"/>
      <c r="M333" s="79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BM_C_QTY+F]]="",#REF!,INDEX([1]!db[QTY X],Table2[[#This Row],[NB BM_C_QTY+F]]))</f>
        <v>24</v>
      </c>
      <c r="Z333" s="20" t="str">
        <f>IF(Table2[[#This Row],[NB BM_C_QTY+F]]="",#REF!,INDEX([1]!db[STN X],Table2[[#This Row],[NB BM_C_QTY+F]]))</f>
        <v>PCS</v>
      </c>
      <c r="AA333" s="20" t="str">
        <f>INDEX([1]!db[SUPPLIER],Table2[[#This Row],[NB BM_C_QTY+F]],0)</f>
        <v>ATALI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333" s="20" t="str">
        <f>Table2[[#This Row],[CONCAT]]&amp;LOWER(SUBSTITUTE(SUBSTITUTE(SUBSTITUTE(Table2[[#This Row],[KET]]&amp;"ARTO MORO"," ",""),")",""),"(",""))</f>
        <v>punchjk8524pcsartomoro</v>
      </c>
      <c r="AD333" s="20">
        <f>_xlfn.IFNA(MATCH(Table2[[#This Row],[Column2]],[1]!db[NB BM_C_QTY+F],0),"")</f>
        <v>2688</v>
      </c>
      <c r="AE333" s="20" t="s">
        <v>6077</v>
      </c>
      <c r="AF333" s="20">
        <v>24</v>
      </c>
      <c r="AG333" s="20" t="s">
        <v>5118</v>
      </c>
    </row>
    <row r="334" spans="1:33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5141</v>
      </c>
      <c r="D334" s="16">
        <v>0</v>
      </c>
      <c r="E334" s="16" t="s">
        <v>2029</v>
      </c>
      <c r="F334" s="16">
        <f>_xlfn.IFNA(Table2[[#This Row],[NB BM_C_QTY+F]],"")</f>
        <v>2686</v>
      </c>
      <c r="G334" s="24">
        <f>IF(Table2[[#This Row],[M5B]]="",Table2[[#This Row],[M5B_h]],SUM(Table2[[#This Row],[M5B_h]],Table2[[#This Row],[M5B]]))</f>
        <v>0</v>
      </c>
      <c r="H334" s="19"/>
      <c r="I334" s="83">
        <f>IF(Table2[[#This Row],[M1A]]="",0,Table2[[#This Row],[M1A]]-Table2[[#This Row],[AWAL]]-Table2[[#This Row],[M1MA]]-Table2[[#This Row],[M1KE]])</f>
        <v>0</v>
      </c>
      <c r="J334" s="83">
        <f>SUMIF(Table6[NB BM_C_QTY+F],Table2[[#This Row],[Column2]],Table6[C])</f>
        <v>0</v>
      </c>
      <c r="K334" s="83">
        <f>-1*SUMIF(Table5[CONCAT],Table2[[#This Row],[Column2]],Table5[3])</f>
        <v>0</v>
      </c>
      <c r="L334" s="19"/>
      <c r="M334" s="17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BM_C_QTY+F]]="",#REF!,INDEX([1]!db[QTY X],Table2[[#This Row],[NB BM_C_QTY+F]]))</f>
        <v>24</v>
      </c>
      <c r="Z334" s="20" t="str">
        <f>IF(Table2[[#This Row],[NB BM_C_QTY+F]]="",#REF!,INDEX([1]!db[STN X],Table2[[#This Row],[NB BM_C_QTY+F]]))</f>
        <v>PCS</v>
      </c>
      <c r="AA334" s="20" t="str">
        <f>INDEX([1]!db[SUPPLIER],Table2[[#This Row],[NB BM_C_QTY+F]],0)</f>
        <v>ATALI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334" s="20" t="str">
        <f>Table2[[#This Row],[CONCAT]]&amp;LOWER(SUBSTITUTE(SUBSTITUTE(SUBSTITUTE(Table2[[#This Row],[KET]]&amp;"ARTO MORO"," ",""),")",""),"(",""))</f>
        <v>punchjk85b24pcsartomoro</v>
      </c>
      <c r="AD334" s="20">
        <f>_xlfn.IFNA(MATCH(Table2[[#This Row],[Column2]],[1]!db[NB BM_C_QTY+F],0),"")</f>
        <v>2686</v>
      </c>
      <c r="AE334" s="20" t="s">
        <v>6077</v>
      </c>
      <c r="AF334" s="20">
        <v>24</v>
      </c>
      <c r="AG334" s="20" t="s">
        <v>5118</v>
      </c>
    </row>
    <row r="335" spans="1:33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5135</v>
      </c>
      <c r="D335" s="16">
        <v>0</v>
      </c>
      <c r="E335" s="16" t="s">
        <v>2007</v>
      </c>
      <c r="F335" s="16">
        <f>_xlfn.IFNA(Table2[[#This Row],[NB BM_C_QTY+F]],"")</f>
        <v>1746</v>
      </c>
      <c r="G335" s="24">
        <f>IF(Table2[[#This Row],[M5B]]="",Table2[[#This Row],[M5B_h]],SUM(Table2[[#This Row],[M5B_h]],Table2[[#This Row],[M5B]]))</f>
        <v>0</v>
      </c>
      <c r="H335" s="19"/>
      <c r="I335" s="83">
        <f>IF(Table2[[#This Row],[M1A]]="",0,Table2[[#This Row],[M1A]]-Table2[[#This Row],[AWAL]]-Table2[[#This Row],[M1MA]]-Table2[[#This Row],[M1KE]])</f>
        <v>0</v>
      </c>
      <c r="J335" s="83">
        <f>SUMIF(Table6[NB BM_C_QTY+F],Table2[[#This Row],[Column2]],Table6[C])</f>
        <v>0</v>
      </c>
      <c r="K335" s="83">
        <f>-1*SUMIF(Table5[CONCAT],Table2[[#This Row],[Column2]],Table5[3])</f>
        <v>0</v>
      </c>
      <c r="L335" s="19"/>
      <c r="M335" s="16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>
        <f>IF(Table2[[#This Row],[NB BM_C_QTY+F]]="",#REF!,INDEX([1]!db[QTY X],Table2[[#This Row],[NB BM_C_QTY+F]]))</f>
        <v>120</v>
      </c>
      <c r="Z335" s="20" t="str">
        <f>IF(Table2[[#This Row],[NB BM_C_QTY+F]]="",#REF!,INDEX([1]!db[STN X],Table2[[#This Row],[NB BM_C_QTY+F]]))</f>
        <v>PCS</v>
      </c>
      <c r="AA335" s="20" t="str">
        <f>INDEX([1]!db[SUPPLIER],Table2[[#This Row],[NB BM_C_QTY+F]],0)</f>
        <v>KENKO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35" s="20" t="str">
        <f>Table2[[#This Row],[CONCAT]]&amp;LOWER(SUBSTITUTE(SUBSTITUTE(SUBSTITUTE(Table2[[#This Row],[KET]]&amp;"ARTO MORO"," ",""),")",""),"(",""))</f>
        <v>punchkenko3010lsnartomoro</v>
      </c>
      <c r="AD335" s="20">
        <f>_xlfn.IFNA(MATCH(Table2[[#This Row],[Column2]],[1]!db[NB BM_C_QTY+F],0),"")</f>
        <v>1746</v>
      </c>
      <c r="AE335" s="20" t="s">
        <v>6076</v>
      </c>
      <c r="AF335" s="20">
        <v>10</v>
      </c>
      <c r="AG335" s="20" t="s">
        <v>5116</v>
      </c>
    </row>
    <row r="336" spans="1:33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2195</v>
      </c>
      <c r="D336" s="16">
        <v>0</v>
      </c>
      <c r="E336" s="16" t="s">
        <v>5137</v>
      </c>
      <c r="F336" s="16">
        <f>_xlfn.IFNA(Table2[[#This Row],[NB BM_C_QTY+F]],"")</f>
        <v>1747</v>
      </c>
      <c r="G336" s="24">
        <f>IF(Table2[[#This Row],[M5B]]="",Table2[[#This Row],[M5B_h]],SUM(Table2[[#This Row],[M5B_h]],Table2[[#This Row],[M5B]]))</f>
        <v>0</v>
      </c>
      <c r="H336" s="19"/>
      <c r="I336" s="83">
        <f>IF(Table2[[#This Row],[M1A]]="",0,Table2[[#This Row],[M1A]]-Table2[[#This Row],[AWAL]]-Table2[[#This Row],[M1MA]]-Table2[[#This Row],[M1KE]])</f>
        <v>0</v>
      </c>
      <c r="J336" s="83">
        <f>SUMIF(Table6[NB BM_C_QTY+F],Table2[[#This Row],[Column2]],Table6[C])</f>
        <v>0</v>
      </c>
      <c r="K336" s="83">
        <f>-1*SUMIF(Table5[CONCAT],Table2[[#This Row],[Column2]],Table5[3])</f>
        <v>0</v>
      </c>
      <c r="L336" s="19"/>
      <c r="M336" s="16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>
        <f>IF(Table2[[#This Row],[NB BM_C_QTY+F]]="",#REF!,INDEX([1]!db[QTY X],Table2[[#This Row],[NB BM_C_QTY+F]]))</f>
        <v>96</v>
      </c>
      <c r="Z336" s="20" t="str">
        <f>IF(Table2[[#This Row],[NB BM_C_QTY+F]]="",#REF!,INDEX([1]!db[STN X],Table2[[#This Row],[NB BM_C_QTY+F]]))</f>
        <v>PCS</v>
      </c>
      <c r="AA336" s="20" t="str">
        <f>INDEX([1]!db[SUPPLIER],Table2[[#This Row],[NB BM_C_QTY+F]],0)</f>
        <v>KENKO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36" s="20" t="str">
        <f>Table2[[#This Row],[CONCAT]]&amp;LOWER(SUBSTITUTE(SUBSTITUTE(SUBSTITUTE(Table2[[#This Row],[KET]]&amp;"ARTO MORO"," ",""),")",""),"(",""))</f>
        <v>punchkenko30xl4box24pcsartomoro</v>
      </c>
      <c r="AD336" s="20">
        <f>_xlfn.IFNA(MATCH(Table2[[#This Row],[Column2]],[1]!db[NB BM_C_QTY+F],0),"")</f>
        <v>1747</v>
      </c>
      <c r="AE336" s="20" t="s">
        <v>6076</v>
      </c>
      <c r="AF336" s="20">
        <v>4</v>
      </c>
      <c r="AG336" s="20" t="s">
        <v>5149</v>
      </c>
    </row>
    <row r="337" spans="1:33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5136</v>
      </c>
      <c r="D337" s="16">
        <v>0</v>
      </c>
      <c r="E337" s="16" t="s">
        <v>2134</v>
      </c>
      <c r="F337" s="16">
        <f>_xlfn.IFNA(Table2[[#This Row],[NB BM_C_QTY+F]],"")</f>
        <v>1748</v>
      </c>
      <c r="G337" s="24">
        <f>IF(Table2[[#This Row],[M5B]]="",Table2[[#This Row],[M5B_h]],SUM(Table2[[#This Row],[M5B_h]],Table2[[#This Row],[M5B]]))</f>
        <v>0</v>
      </c>
      <c r="H337" s="19"/>
      <c r="I337" s="83">
        <f>IF(Table2[[#This Row],[M1A]]="",0,Table2[[#This Row],[M1A]]-Table2[[#This Row],[AWAL]]-Table2[[#This Row],[M1MA]]-Table2[[#This Row],[M1KE]])</f>
        <v>0</v>
      </c>
      <c r="J337" s="83">
        <f>SUMIF(Table6[NB BM_C_QTY+F],Table2[[#This Row],[Column2]],Table6[C])</f>
        <v>0</v>
      </c>
      <c r="K337" s="83">
        <f>-1*SUMIF(Table5[CONCAT],Table2[[#This Row],[Column2]],Table5[3])</f>
        <v>0</v>
      </c>
      <c r="L337" s="19"/>
      <c r="M337" s="16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 t="shared" si="5"/>
        <v>ARTO MORO</v>
      </c>
      <c r="Y337" s="20">
        <f>IF(Table2[[#This Row],[NB BM_C_QTY+F]]="",#REF!,INDEX([1]!db[QTY X],Table2[[#This Row],[NB BM_C_QTY+F]]))</f>
        <v>60</v>
      </c>
      <c r="Z337" s="20" t="str">
        <f>IF(Table2[[#This Row],[NB BM_C_QTY+F]]="",#REF!,INDEX([1]!db[STN X],Table2[[#This Row],[NB BM_C_QTY+F]]))</f>
        <v>PCS</v>
      </c>
      <c r="AA337" s="20" t="str">
        <f>INDEX([1]!db[SUPPLIER],Table2[[#This Row],[NB BM_C_QTY+F]],0)</f>
        <v>KENKO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37" s="20" t="str">
        <f>Table2[[#This Row],[CONCAT]]&amp;LOWER(SUBSTITUTE(SUBSTITUTE(SUBSTITUTE(Table2[[#This Row],[KET]]&amp;"ARTO MORO"," ",""),")",""),"(",""))</f>
        <v>punchkenko405lsnartomoro</v>
      </c>
      <c r="AD337" s="20">
        <f>_xlfn.IFNA(MATCH(Table2[[#This Row],[Column2]],[1]!db[NB BM_C_QTY+F],0),"")</f>
        <v>1748</v>
      </c>
      <c r="AE337" s="20" t="s">
        <v>6076</v>
      </c>
      <c r="AF337" s="20">
        <v>5</v>
      </c>
      <c r="AG337" s="20" t="s">
        <v>5116</v>
      </c>
    </row>
    <row r="338" spans="1:33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2389</v>
      </c>
      <c r="D338" s="16">
        <v>0</v>
      </c>
      <c r="E338" s="16" t="s">
        <v>2029</v>
      </c>
      <c r="F338" s="16">
        <f>_xlfn.IFNA(Table2[[#This Row],[NB BM_C_QTY+F]],"")</f>
        <v>1750</v>
      </c>
      <c r="G338" s="24">
        <f>IF(Table2[[#This Row],[M5B]]="",Table2[[#This Row],[M5B_h]],SUM(Table2[[#This Row],[M5B_h]],Table2[[#This Row],[M5B]]))</f>
        <v>0</v>
      </c>
      <c r="H338" s="19"/>
      <c r="I338" s="83">
        <f>IF(Table2[[#This Row],[M1A]]="",0,Table2[[#This Row],[M1A]]-Table2[[#This Row],[AWAL]]-Table2[[#This Row],[M1MA]]-Table2[[#This Row],[M1KE]])</f>
        <v>0</v>
      </c>
      <c r="J338" s="83">
        <f>SUMIF(Table6[NB BM_C_QTY+F],Table2[[#This Row],[Column2]],Table6[C])</f>
        <v>0</v>
      </c>
      <c r="K338" s="83">
        <f>-1*SUMIF(Table5[CONCAT],Table2[[#This Row],[Column2]],Table5[3])</f>
        <v>0</v>
      </c>
      <c r="L338" s="19"/>
      <c r="M338" s="17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>
        <f>IF(Table2[[#This Row],[NB BM_C_QTY+F]]="",#REF!,INDEX([1]!db[QTY X],Table2[[#This Row],[NB BM_C_QTY+F]]))</f>
        <v>24</v>
      </c>
      <c r="Z338" s="20" t="str">
        <f>IF(Table2[[#This Row],[NB BM_C_QTY+F]]="",#REF!,INDEX([1]!db[STN X],Table2[[#This Row],[NB BM_C_QTY+F]]))</f>
        <v>PCS</v>
      </c>
      <c r="AA338" s="20" t="str">
        <f>INDEX([1]!db[SUPPLIER],Table2[[#This Row],[NB BM_C_QTY+F]],0)</f>
        <v>KENKO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38" s="20" t="str">
        <f>Table2[[#This Row],[CONCAT]]&amp;LOWER(SUBSTITUTE(SUBSTITUTE(SUBSTITUTE(Table2[[#This Row],[KET]]&amp;"ARTO MORO"," ",""),")",""),"(",""))</f>
        <v>punchkenko8524pcsartomoro</v>
      </c>
      <c r="AD338" s="20">
        <f>_xlfn.IFNA(MATCH(Table2[[#This Row],[Column2]],[1]!db[NB BM_C_QTY+F],0),"")</f>
        <v>1750</v>
      </c>
      <c r="AE338" s="20" t="s">
        <v>6076</v>
      </c>
      <c r="AF338" s="20">
        <v>24</v>
      </c>
      <c r="AG338" s="20" t="s">
        <v>5118</v>
      </c>
    </row>
    <row r="339" spans="1:33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2390</v>
      </c>
      <c r="D339" s="16">
        <v>0</v>
      </c>
      <c r="E339" s="16" t="s">
        <v>2029</v>
      </c>
      <c r="F339" s="16">
        <f>_xlfn.IFNA(Table2[[#This Row],[NB BM_C_QTY+F]],"")</f>
        <v>1751</v>
      </c>
      <c r="G339" s="24">
        <f>IF(Table2[[#This Row],[M5B]]="",Table2[[#This Row],[M5B_h]],SUM(Table2[[#This Row],[M5B_h]],Table2[[#This Row],[M5B]]))</f>
        <v>0</v>
      </c>
      <c r="H339" s="19"/>
      <c r="I339" s="83">
        <f>IF(Table2[[#This Row],[M1A]]="",0,Table2[[#This Row],[M1A]]-Table2[[#This Row],[AWAL]]-Table2[[#This Row],[M1MA]]-Table2[[#This Row],[M1KE]])</f>
        <v>0</v>
      </c>
      <c r="J339" s="83">
        <f>SUMIF(Table6[NB BM_C_QTY+F],Table2[[#This Row],[Column2]],Table6[C])</f>
        <v>0</v>
      </c>
      <c r="K339" s="83">
        <f>-1*SUMIF(Table5[CONCAT],Table2[[#This Row],[Column2]],Table5[3])</f>
        <v>0</v>
      </c>
      <c r="L339" s="19"/>
      <c r="M339" s="17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 t="shared" si="5"/>
        <v>ARTO MORO</v>
      </c>
      <c r="Y339" s="20">
        <f>IF(Table2[[#This Row],[NB BM_C_QTY+F]]="",#REF!,INDEX([1]!db[QTY X],Table2[[#This Row],[NB BM_C_QTY+F]]))</f>
        <v>24</v>
      </c>
      <c r="Z339" s="20" t="str">
        <f>IF(Table2[[#This Row],[NB BM_C_QTY+F]]="",#REF!,INDEX([1]!db[STN X],Table2[[#This Row],[NB BM_C_QTY+F]]))</f>
        <v>PCS</v>
      </c>
      <c r="AA339" s="20" t="str">
        <f>INDEX([1]!db[SUPPLIER],Table2[[#This Row],[NB BM_C_QTY+F]],0)</f>
        <v>KENKO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39" s="20" t="str">
        <f>Table2[[#This Row],[CONCAT]]&amp;LOWER(SUBSTITUTE(SUBSTITUTE(SUBSTITUTE(Table2[[#This Row],[KET]]&amp;"ARTO MORO"," ",""),")",""),"(",""))</f>
        <v>punchkenko85xl24pcsartomoro</v>
      </c>
      <c r="AD339" s="20">
        <f>_xlfn.IFNA(MATCH(Table2[[#This Row],[Column2]],[1]!db[NB BM_C_QTY+F],0),"")</f>
        <v>1751</v>
      </c>
      <c r="AE339" s="20" t="s">
        <v>6076</v>
      </c>
      <c r="AF339" s="20">
        <v>24</v>
      </c>
      <c r="AG339" s="20" t="s">
        <v>5118</v>
      </c>
    </row>
    <row r="340" spans="1:33">
      <c r="A340" s="9" t="str">
        <f ca="1">IF(Table2[[#This Row],[TT]]&lt;1,"",(COUNT(INDIRECT("a"&amp;ROW(Table2[[#Headers],[//]])&amp;":a"&amp;ROW()-1))+1))</f>
        <v/>
      </c>
      <c r="B340" s="9">
        <v>1</v>
      </c>
      <c r="C340" s="9" t="s">
        <v>44</v>
      </c>
      <c r="D340" s="16">
        <v>0</v>
      </c>
      <c r="E340" s="16" t="s">
        <v>2012</v>
      </c>
      <c r="F340" s="16">
        <f>_xlfn.IFNA(Table2[[#This Row],[NB BM_C_QTY+F]],"")</f>
        <v>1753</v>
      </c>
      <c r="G340" s="24">
        <f>IF(Table2[[#This Row],[M5B]]="",Table2[[#This Row],[M5B_h]],SUM(Table2[[#This Row],[M5B_h]],Table2[[#This Row],[M5B]]))</f>
        <v>0</v>
      </c>
      <c r="H340" s="18"/>
      <c r="I340" s="83">
        <f>IF(Table2[[#This Row],[M1A]]="",0,Table2[[#This Row],[M1A]]-Table2[[#This Row],[AWAL]]-Table2[[#This Row],[M1MA]]-Table2[[#This Row],[M1KE]])</f>
        <v>0</v>
      </c>
      <c r="J340" s="83">
        <f>SUMIF(Table6[NB BM_C_QTY+F],Table2[[#This Row],[Column2]],Table6[C])</f>
        <v>0</v>
      </c>
      <c r="K340" s="83">
        <f>-1*SUMIF(Table5[CONCAT],Table2[[#This Row],[Column2]],Table5[3])</f>
        <v>0</v>
      </c>
      <c r="L340" s="18"/>
      <c r="M340" s="16" t="str">
        <f>IF(Table2[[#This Row],[M2A]]="","",SUM(Table2[[#This Row],[M2A]]-Table2[[#This Row],[M2B_h]]))</f>
        <v/>
      </c>
      <c r="O340" s="16" t="str">
        <f>IF(Table2[[#This Row],[M3A]]="","",SUM(Table2[[#This Row],[M3A]]-Table2[[#This Row],[M3B_h]]))</f>
        <v/>
      </c>
      <c r="P340" s="9"/>
      <c r="Q340" s="16" t="str">
        <f>IF(Table2[[#This Row],[M4A]]="","",SUM(Table2[[#This Row],[M4A]]-Table2[[#This Row],[M4B_h]]))</f>
        <v/>
      </c>
      <c r="S340" s="16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 t="shared" si="5"/>
        <v>ARTO MORO</v>
      </c>
      <c r="Y340" s="20">
        <f>IF(Table2[[#This Row],[NB BM_C_QTY+F]]="",#REF!,INDEX([1]!db[QTY X],Table2[[#This Row],[NB BM_C_QTY+F]]))</f>
        <v>576</v>
      </c>
      <c r="Z340" s="20" t="str">
        <f>IF(Table2[[#This Row],[NB BM_C_QTY+F]]="",#REF!,INDEX([1]!db[STN X],Table2[[#This Row],[NB BM_C_QTY+F]]))</f>
        <v>PCS</v>
      </c>
      <c r="AA340" s="20" t="str">
        <f>INDEX([1]!db[SUPPLIER],Table2[[#This Row],[NB BM_C_QTY+F]],0)</f>
        <v>KENKO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40" s="20" t="str">
        <f>Table2[[#This Row],[CONCAT]]&amp;LOWER(SUBSTITUTE(SUBSTITUTE(SUBSTITUTE(Table2[[#This Row],[KET]]&amp;"ARTO MORO"," ",""),")",""),"(",""))</f>
        <v>pushpinkenkopn3048lsnartomoro</v>
      </c>
      <c r="AD340" s="20">
        <f>_xlfn.IFNA(MATCH(Table2[[#This Row],[Column2]],[1]!db[NB BM_C_QTY+F],0),"")</f>
        <v>1753</v>
      </c>
      <c r="AE340" s="20" t="s">
        <v>6076</v>
      </c>
      <c r="AF340" s="20">
        <v>48</v>
      </c>
      <c r="AG340" s="20" t="s">
        <v>5116</v>
      </c>
    </row>
    <row r="341" spans="1:33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2030</v>
      </c>
      <c r="D341" s="16">
        <v>0</v>
      </c>
      <c r="E341" s="16" t="s">
        <v>2009</v>
      </c>
      <c r="F341" s="16">
        <f>_xlfn.IFNA(Table2[[#This Row],[NB BM_C_QTY+F]],"")</f>
        <v>1477</v>
      </c>
      <c r="G341" s="24">
        <f>IF(Table2[[#This Row],[M5B]]="",Table2[[#This Row],[M5B_h]],SUM(Table2[[#This Row],[M5B_h]],Table2[[#This Row],[M5B]]))</f>
        <v>0</v>
      </c>
      <c r="H341" s="19"/>
      <c r="I341" s="83">
        <f>IF(Table2[[#This Row],[M1A]]="",0,Table2[[#This Row],[M1A]]-Table2[[#This Row],[AWAL]]-Table2[[#This Row],[M1MA]]-Table2[[#This Row],[M1KE]])</f>
        <v>0</v>
      </c>
      <c r="J341" s="83">
        <f>SUMIF(Table6[NB BM_C_QTY+F],Table2[[#This Row],[Column2]],Table6[C])</f>
        <v>0</v>
      </c>
      <c r="K341" s="83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 t="shared" si="5"/>
        <v>ARTO MORO</v>
      </c>
      <c r="Y341" s="20">
        <f>IF(Table2[[#This Row],[NB BM_C_QTY+F]]="",#REF!,INDEX([1]!db[QTY X],Table2[[#This Row],[NB BM_C_QTY+F]]))</f>
        <v>288</v>
      </c>
      <c r="Z341" s="20" t="str">
        <f>IF(Table2[[#This Row],[NB BM_C_QTY+F]]="",#REF!,INDEX([1]!db[STN X],Table2[[#This Row],[NB BM_C_QTY+F]]))</f>
        <v>PCS</v>
      </c>
      <c r="AA341" s="20" t="str">
        <f>INDEX([1]!db[SUPPLIER],Table2[[#This Row],[NB BM_C_QTY+F]],0)</f>
        <v>KENKO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41" s="20" t="str">
        <f>Table2[[#This Row],[CONCAT]]&amp;LOWER(SUBSTITUTE(SUBSTITUTE(SUBSTITUTE(Table2[[#This Row],[KET]]&amp;"ARTO MORO"," ",""),")",""),"(",""))</f>
        <v>pwbicolorkenko12wcp12fbcclassic24lsnartomoro</v>
      </c>
      <c r="AD341" s="20">
        <f>_xlfn.IFNA(MATCH(Table2[[#This Row],[Column2]],[1]!db[NB BM_C_QTY+F],0),"")</f>
        <v>1477</v>
      </c>
      <c r="AE341" s="20" t="s">
        <v>6076</v>
      </c>
      <c r="AF341" s="20">
        <v>24</v>
      </c>
      <c r="AG341" s="20" t="s">
        <v>5116</v>
      </c>
    </row>
    <row r="342" spans="1:33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2196</v>
      </c>
      <c r="D342" s="16">
        <v>0</v>
      </c>
      <c r="E342" s="16" t="s">
        <v>2009</v>
      </c>
      <c r="F342" s="16" t="str">
        <f>_xlfn.IFNA(Table2[[#This Row],[NB BM_C_QTY+F]],"")</f>
        <v/>
      </c>
      <c r="G342" s="24">
        <f>IF(Table2[[#This Row],[M5B]]="",Table2[[#This Row],[M5B_h]],SUM(Table2[[#This Row],[M5B_h]],Table2[[#This Row],[M5B]]))</f>
        <v>0</v>
      </c>
      <c r="H342" s="19"/>
      <c r="I342" s="83">
        <f>IF(Table2[[#This Row],[M1A]]="",0,Table2[[#This Row],[M1A]]-Table2[[#This Row],[AWAL]]-Table2[[#This Row],[M1MA]]-Table2[[#This Row],[M1KE]])</f>
        <v>0</v>
      </c>
      <c r="J342" s="83">
        <f>SUMIF(Table6[NB BM_C_QTY+F],Table2[[#This Row],[Column2]],Table6[C])</f>
        <v>0</v>
      </c>
      <c r="K342" s="83">
        <f>-1*SUMIF(Table5[CONCAT],Table2[[#This Row],[Column2]],Table5[3])</f>
        <v>0</v>
      </c>
      <c r="L342" s="19"/>
      <c r="M342" s="17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 t="e">
        <f>IF(Table2[[#This Row],[NB BM_C_QTY+F]]="",#REF!,INDEX([1]!db[QTY X],Table2[[#This Row],[NB BM_C_QTY+F]]))</f>
        <v>#REF!</v>
      </c>
      <c r="Z342" s="20" t="e">
        <f>IF(Table2[[#This Row],[NB BM_C_QTY+F]]="",#REF!,INDEX([1]!db[STN X],Table2[[#This Row],[NB BM_C_QTY+F]]))</f>
        <v>#REF!</v>
      </c>
      <c r="AA342" s="20" t="e">
        <f>INDEX([1]!db[SUPPLIER],Table2[[#This Row],[NB BM_C_QTY+F]],0)</f>
        <v>#VALUE!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42" s="20" t="str">
        <f>Table2[[#This Row],[CONCAT]]&amp;LOWER(SUBSTITUTE(SUBSTITUTE(SUBSTITUTE(Table2[[#This Row],[KET]]&amp;"ARTO MORO"," ",""),")",""),"(",""))</f>
        <v>pwjk12pendek24lsnartomoro</v>
      </c>
      <c r="AD342" s="20" t="str">
        <f>_xlfn.IFNA(MATCH(Table2[[#This Row],[Column2]],[1]!db[NB BM_C_QTY+F],0),"")</f>
        <v/>
      </c>
      <c r="AE342" s="20" t="s">
        <v>6077</v>
      </c>
      <c r="AF342" s="20">
        <v>24</v>
      </c>
      <c r="AG342" s="20" t="s">
        <v>5116</v>
      </c>
    </row>
    <row r="343" spans="1:33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2060</v>
      </c>
      <c r="D343" s="16">
        <v>0</v>
      </c>
      <c r="E343" s="16">
        <v>144</v>
      </c>
      <c r="F343" s="16" t="str">
        <f>_xlfn.IFNA(Table2[[#This Row],[NB BM_C_QTY+F]],"")</f>
        <v/>
      </c>
      <c r="G343" s="24">
        <f>IF(Table2[[#This Row],[M5B]]="",Table2[[#This Row],[M5B_h]],SUM(Table2[[#This Row],[M5B_h]],Table2[[#This Row],[M5B]]))</f>
        <v>0</v>
      </c>
      <c r="H343" s="19"/>
      <c r="I343" s="83">
        <f>IF(Table2[[#This Row],[M1A]]="",0,Table2[[#This Row],[M1A]]-Table2[[#This Row],[AWAL]]-Table2[[#This Row],[M1MA]]-Table2[[#This Row],[M1KE]])</f>
        <v>0</v>
      </c>
      <c r="J343" s="83">
        <f>SUMIF(Table6[NB BM_C_QTY+F],Table2[[#This Row],[Column2]],Table6[C])</f>
        <v>0</v>
      </c>
      <c r="K343" s="83">
        <f>-1*SUMIF(Table5[CONCAT],Table2[[#This Row],[Column2]],Table5[3])</f>
        <v>0</v>
      </c>
      <c r="L343" s="19"/>
      <c r="M343" s="17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 t="shared" si="5"/>
        <v>ARTO MORO</v>
      </c>
      <c r="Y343" s="20" t="e">
        <f>IF(Table2[[#This Row],[NB BM_C_QTY+F]]="",#REF!,INDEX([1]!db[QTY X],Table2[[#This Row],[NB BM_C_QTY+F]]))</f>
        <v>#REF!</v>
      </c>
      <c r="Z343" s="20" t="e">
        <f>IF(Table2[[#This Row],[NB BM_C_QTY+F]]="",#REF!,INDEX([1]!db[STN X],Table2[[#This Row],[NB BM_C_QTY+F]]))</f>
        <v>#REF!</v>
      </c>
      <c r="AA343" s="20" t="e">
        <f>INDEX([1]!db[SUPPLIER],Table2[[#This Row],[NB BM_C_QTY+F]],0)</f>
        <v>#VALUE!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43" s="20" t="str">
        <f>Table2[[#This Row],[CONCAT]]&amp;LOWER(SUBSTITUTE(SUBSTITUTE(SUBSTITUTE(Table2[[#This Row],[KET]]&amp;"ARTO MORO"," ",""),")",""),"(",""))</f>
        <v>pwjk12wcp100144artomoro</v>
      </c>
      <c r="AD343" s="20" t="str">
        <f>_xlfn.IFNA(MATCH(Table2[[#This Row],[Column2]],[1]!db[NB BM_C_QTY+F],0),"")</f>
        <v/>
      </c>
      <c r="AE343" s="20" t="s">
        <v>6077</v>
      </c>
      <c r="AF343" s="20">
        <v>144</v>
      </c>
      <c r="AG343" s="20" t="s">
        <v>5118</v>
      </c>
    </row>
    <row r="344" spans="1:33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2531</v>
      </c>
      <c r="D344" s="16">
        <v>0</v>
      </c>
      <c r="E344" s="16" t="s">
        <v>2146</v>
      </c>
      <c r="F344" s="16" t="str">
        <f>_xlfn.IFNA(Table2[[#This Row],[NB BM_C_QTY+F]],"")</f>
        <v/>
      </c>
      <c r="G344" s="24">
        <f>IF(Table2[[#This Row],[M5B]]="",Table2[[#This Row],[M5B_h]],SUM(Table2[[#This Row],[M5B_h]],Table2[[#This Row],[M5B]]))</f>
        <v>0</v>
      </c>
      <c r="H344" s="18"/>
      <c r="I344" s="83">
        <f>IF(Table2[[#This Row],[M1A]]="",0,Table2[[#This Row],[M1A]]-Table2[[#This Row],[AWAL]]-Table2[[#This Row],[M1MA]]-Table2[[#This Row],[M1KE]])</f>
        <v>0</v>
      </c>
      <c r="J344" s="83">
        <f>SUMIF(Table6[NB BM_C_QTY+F],Table2[[#This Row],[Column2]],Table6[C])</f>
        <v>0</v>
      </c>
      <c r="K344" s="83">
        <f>-1*SUMIF(Table5[CONCAT],Table2[[#This Row],[Column2]],Table5[3])</f>
        <v>0</v>
      </c>
      <c r="L344" s="18"/>
      <c r="M344" s="16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P344" s="9"/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 t="e">
        <f>IF(Table2[[#This Row],[NB BM_C_QTY+F]]="",#REF!,INDEX([1]!db[QTY X],Table2[[#This Row],[NB BM_C_QTY+F]]))</f>
        <v>#REF!</v>
      </c>
      <c r="Z344" s="20" t="e">
        <f>IF(Table2[[#This Row],[NB BM_C_QTY+F]]="",#REF!,INDEX([1]!db[STN X],Table2[[#This Row],[NB BM_C_QTY+F]]))</f>
        <v>#REF!</v>
      </c>
      <c r="AA344" s="20" t="e">
        <f>INDEX([1]!db[SUPPLIER],Table2[[#This Row],[NB BM_C_QTY+F]],0)</f>
        <v>#VALUE!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44" s="20" t="str">
        <f>Table2[[#This Row],[CONCAT]]&amp;LOWER(SUBSTITUTE(SUBSTITUTE(SUBSTITUTE(Table2[[#This Row],[KET]]&amp;"ARTO MORO"," ",""),")",""),"(",""))</f>
        <v>pwjk12wcp103144pcsartomoro</v>
      </c>
      <c r="AD344" s="20" t="str">
        <f>_xlfn.IFNA(MATCH(Table2[[#This Row],[Column2]],[1]!db[NB BM_C_QTY+F],0),"")</f>
        <v/>
      </c>
      <c r="AE344" s="20" t="s">
        <v>6077</v>
      </c>
      <c r="AF344" s="20">
        <v>144</v>
      </c>
      <c r="AG344" s="20" t="s">
        <v>5118</v>
      </c>
    </row>
    <row r="345" spans="1:33">
      <c r="A345" s="14" t="str">
        <f ca="1">IF(Table2[[#This Row],[TT]]&lt;1,"",(COUNT(INDIRECT("a"&amp;ROW(Table2[[#Headers],[//]])&amp;":a"&amp;ROW()-1))+1))</f>
        <v/>
      </c>
      <c r="B345" s="14">
        <v>1</v>
      </c>
      <c r="C345" s="9" t="s">
        <v>4010</v>
      </c>
      <c r="D345" s="16">
        <v>0</v>
      </c>
      <c r="E345" s="16" t="s">
        <v>2023</v>
      </c>
      <c r="F345" s="16">
        <f>_xlfn.IFNA(Table2[[#This Row],[NB BM_C_QTY+F]],"")</f>
        <v>684</v>
      </c>
      <c r="G345" s="24">
        <f>IF(Table2[[#This Row],[M5B]]="",Table2[[#This Row],[M5B_h]],SUM(Table2[[#This Row],[M5B_h]],Table2[[#This Row],[M5B]]))</f>
        <v>0</v>
      </c>
      <c r="H345" s="19"/>
      <c r="I345" s="83">
        <f>IF(Table2[[#This Row],[M1A]]="",0,Table2[[#This Row],[M1A]]-Table2[[#This Row],[AWAL]]-Table2[[#This Row],[M1MA]]-Table2[[#This Row],[M1KE]])</f>
        <v>0</v>
      </c>
      <c r="J345" s="83">
        <f>SUMIF(Table6[NB BM_C_QTY+F],Table2[[#This Row],[Column2]],Table6[C])</f>
        <v>0</v>
      </c>
      <c r="K345" s="83">
        <f>-1*SUMIF(Table5[CONCAT],Table2[[#This Row],[Column2]],Table5[3])</f>
        <v>0</v>
      </c>
      <c r="L345" s="19"/>
      <c r="M345" s="16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>
        <f>IF(Table2[[#This Row],[NB BM_C_QTY+F]]="",#REF!,INDEX([1]!db[QTY X],Table2[[#This Row],[NB BM_C_QTY+F]]))</f>
        <v>144</v>
      </c>
      <c r="Z345" s="20" t="str">
        <f>IF(Table2[[#This Row],[NB BM_C_QTY+F]]="",#REF!,INDEX([1]!db[STN X],Table2[[#This Row],[NB BM_C_QTY+F]]))</f>
        <v>PCS</v>
      </c>
      <c r="AA345" s="20" t="str">
        <f>INDEX([1]!db[SUPPLIER],Table2[[#This Row],[NB BM_C_QTY+F]],0)</f>
        <v>ATALI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345" s="20" t="str">
        <f>Table2[[#This Row],[CONCAT]]&amp;LOWER(SUBSTITUTE(SUBSTITUTE(SUBSTITUTE(Table2[[#This Row],[KET]]&amp;"ARTO MORO"," ",""),")",""),"(",""))</f>
        <v>pwjk12wcp12pbpanjang12lsnartomoro</v>
      </c>
      <c r="AD345" s="20">
        <f>_xlfn.IFNA(MATCH(Table2[[#This Row],[Column2]],[1]!db[NB BM_C_QTY+F],0),"")</f>
        <v>684</v>
      </c>
      <c r="AE345" s="20" t="s">
        <v>6077</v>
      </c>
      <c r="AF345" s="20">
        <v>12</v>
      </c>
      <c r="AG345" s="20" t="s">
        <v>5116</v>
      </c>
    </row>
    <row r="346" spans="1:33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2536</v>
      </c>
      <c r="D346" s="16">
        <v>0</v>
      </c>
      <c r="E346" s="16" t="s">
        <v>4931</v>
      </c>
      <c r="F346" s="16">
        <f>_xlfn.IFNA(Table2[[#This Row],[NB BM_C_QTY+F]],"")</f>
        <v>691</v>
      </c>
      <c r="G346" s="24">
        <f>IF(Table2[[#This Row],[M5B]]="",Table2[[#This Row],[M5B_h]],SUM(Table2[[#This Row],[M5B_h]],Table2[[#This Row],[M5B]]))</f>
        <v>0</v>
      </c>
      <c r="H346" s="19"/>
      <c r="I346" s="83">
        <f>IF(Table2[[#This Row],[M1A]]="",0,Table2[[#This Row],[M1A]]-Table2[[#This Row],[AWAL]]-Table2[[#This Row],[M1MA]]-Table2[[#This Row],[M1KE]])</f>
        <v>0</v>
      </c>
      <c r="J346" s="83">
        <f>SUMIF(Table6[NB BM_C_QTY+F],Table2[[#This Row],[Column2]],Table6[C])</f>
        <v>0</v>
      </c>
      <c r="K346" s="83">
        <f>-1*SUMIF(Table5[CONCAT],Table2[[#This Row],[Column2]],Table5[3])</f>
        <v>0</v>
      </c>
      <c r="L346" s="19"/>
      <c r="M346" s="16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BM_C_QTY+F]]="",#REF!,INDEX([1]!db[QTY X],Table2[[#This Row],[NB BM_C_QTY+F]]))</f>
        <v>288</v>
      </c>
      <c r="Z346" s="20" t="str">
        <f>IF(Table2[[#This Row],[NB BM_C_QTY+F]]="",#REF!,INDEX([1]!db[STN X],Table2[[#This Row],[NB BM_C_QTY+F]]))</f>
        <v>SET</v>
      </c>
      <c r="AA346" s="20" t="str">
        <f>INDEX([1]!db[SUPPLIER],Table2[[#This Row],[NB BM_C_QTY+F]],0)</f>
        <v>ATALI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46" s="20" t="str">
        <f>Table2[[#This Row],[CONCAT]]&amp;LOWER(SUBSTITUTE(SUBSTITUTE(SUBSTITUTE(Table2[[#This Row],[KET]]&amp;"ARTO MORO"," ",""),")",""),"(",""))</f>
        <v>pwjk12wcps12pendek12box24setartomoro</v>
      </c>
      <c r="AD346" s="20">
        <f>_xlfn.IFNA(MATCH(Table2[[#This Row],[Column2]],[1]!db[NB BM_C_QTY+F],0),"")</f>
        <v>691</v>
      </c>
      <c r="AE346" s="20" t="s">
        <v>6077</v>
      </c>
      <c r="AF346" s="20">
        <v>12</v>
      </c>
      <c r="AG346" s="20" t="s">
        <v>5149</v>
      </c>
    </row>
    <row r="347" spans="1:33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2031</v>
      </c>
      <c r="D347" s="16">
        <v>0</v>
      </c>
      <c r="E347" s="16">
        <v>72</v>
      </c>
      <c r="F347" s="16" t="str">
        <f>_xlfn.IFNA(Table2[[#This Row],[NB BM_C_QTY+F]],"")</f>
        <v/>
      </c>
      <c r="G347" s="24">
        <f>IF(Table2[[#This Row],[M5B]]="",Table2[[#This Row],[M5B_h]],SUM(Table2[[#This Row],[M5B_h]],Table2[[#This Row],[M5B]]))</f>
        <v>0</v>
      </c>
      <c r="H347" s="19"/>
      <c r="I347" s="83">
        <f>IF(Table2[[#This Row],[M1A]]="",0,Table2[[#This Row],[M1A]]-Table2[[#This Row],[AWAL]]-Table2[[#This Row],[M1MA]]-Table2[[#This Row],[M1KE]])</f>
        <v>0</v>
      </c>
      <c r="J347" s="83">
        <f>SUMIF(Table6[NB BM_C_QTY+F],Table2[[#This Row],[Column2]],Table6[C])</f>
        <v>0</v>
      </c>
      <c r="K347" s="83">
        <f>-1*SUMIF(Table5[CONCAT],Table2[[#This Row],[Column2]],Table5[3])</f>
        <v>0</v>
      </c>
      <c r="L347" s="19"/>
      <c r="M347" s="16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P347" s="25"/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 t="e">
        <f>IF(Table2[[#This Row],[NB BM_C_QTY+F]]="",#REF!,INDEX([1]!db[QTY X],Table2[[#This Row],[NB BM_C_QTY+F]]))</f>
        <v>#REF!</v>
      </c>
      <c r="Z347" s="20" t="e">
        <f>IF(Table2[[#This Row],[NB BM_C_QTY+F]]="",#REF!,INDEX([1]!db[STN X],Table2[[#This Row],[NB BM_C_QTY+F]]))</f>
        <v>#REF!</v>
      </c>
      <c r="AA347" s="20" t="e">
        <f>INDEX([1]!db[SUPPLIER],Table2[[#This Row],[NB BM_C_QTY+F]],0)</f>
        <v>#VALUE!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47" s="20" t="str">
        <f>Table2[[#This Row],[CONCAT]]&amp;LOWER(SUBSTITUTE(SUBSTITUTE(SUBSTITUTE(Table2[[#This Row],[KET]]&amp;"ARTO MORO"," ",""),")",""),"(",""))</f>
        <v>pwjk24wcp10172artomoro</v>
      </c>
      <c r="AD347" s="20" t="str">
        <f>_xlfn.IFNA(MATCH(Table2[[#This Row],[Column2]],[1]!db[NB BM_C_QTY+F],0),"")</f>
        <v/>
      </c>
      <c r="AE347" s="20" t="s">
        <v>6077</v>
      </c>
      <c r="AF347" s="20">
        <v>72</v>
      </c>
      <c r="AG347" s="20" t="s">
        <v>5118</v>
      </c>
    </row>
    <row r="348" spans="1:33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3439</v>
      </c>
      <c r="D348" s="16">
        <v>0</v>
      </c>
      <c r="E348" s="16" t="s">
        <v>4983</v>
      </c>
      <c r="F348" s="16">
        <f>_xlfn.IFNA(Table2[[#This Row],[NB BM_C_QTY+F]],"")</f>
        <v>686</v>
      </c>
      <c r="G348" s="24">
        <f>IF(Table2[[#This Row],[M5B]]="",Table2[[#This Row],[M5B_h]],SUM(Table2[[#This Row],[M5B_h]],Table2[[#This Row],[M5B]]))</f>
        <v>0</v>
      </c>
      <c r="H348" s="19"/>
      <c r="I348" s="83">
        <f>IF(Table2[[#This Row],[M1A]]="",0,Table2[[#This Row],[M1A]]-Table2[[#This Row],[AWAL]]-Table2[[#This Row],[M1MA]]-Table2[[#This Row],[M1KE]])</f>
        <v>0</v>
      </c>
      <c r="J348" s="83">
        <f>SUMIF(Table6[NB BM_C_QTY+F],Table2[[#This Row],[Column2]],Table6[C])</f>
        <v>0</v>
      </c>
      <c r="K348" s="83">
        <f>-1*SUMIF(Table5[CONCAT],Table2[[#This Row],[Column2]],Table5[3])</f>
        <v>0</v>
      </c>
      <c r="L348" s="19"/>
      <c r="M348" s="16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>
        <f>IF(Table2[[#This Row],[NB BM_C_QTY+F]]="",#REF!,INDEX([1]!db[QTY X],Table2[[#This Row],[NB BM_C_QTY+F]]))</f>
        <v>72</v>
      </c>
      <c r="Z348" s="20" t="str">
        <f>IF(Table2[[#This Row],[NB BM_C_QTY+F]]="",#REF!,INDEX([1]!db[STN X],Table2[[#This Row],[NB BM_C_QTY+F]]))</f>
        <v>SET</v>
      </c>
      <c r="AA348" s="20" t="str">
        <f>INDEX([1]!db[SUPPLIER],Table2[[#This Row],[NB BM_C_QTY+F]],0)</f>
        <v>ATALI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48" s="20" t="str">
        <f>Table2[[#This Row],[CONCAT]]&amp;LOWER(SUBSTITUTE(SUBSTITUTE(SUBSTITUTE(Table2[[#This Row],[KET]]&amp;"ARTO MORO"," ",""),")",""),"(",""))</f>
        <v>pwjk24wcp24pbpanjang12box6setartomoro</v>
      </c>
      <c r="AD348" s="20">
        <f>_xlfn.IFNA(MATCH(Table2[[#This Row],[Column2]],[1]!db[NB BM_C_QTY+F],0),"")</f>
        <v>686</v>
      </c>
      <c r="AE348" s="20" t="s">
        <v>6077</v>
      </c>
      <c r="AF348" s="20">
        <v>12</v>
      </c>
      <c r="AG348" s="20" t="s">
        <v>5149</v>
      </c>
    </row>
    <row r="349" spans="1:33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2534</v>
      </c>
      <c r="D349" s="16">
        <v>0</v>
      </c>
      <c r="E349" s="16" t="s">
        <v>2121</v>
      </c>
      <c r="F349" s="16" t="str">
        <f>_xlfn.IFNA(Table2[[#This Row],[NB BM_C_QTY+F]],"")</f>
        <v/>
      </c>
      <c r="G349" s="24">
        <f>IF(Table2[[#This Row],[M5B]]="",Table2[[#This Row],[M5B_h]],SUM(Table2[[#This Row],[M5B_h]],Table2[[#This Row],[M5B]]))</f>
        <v>0</v>
      </c>
      <c r="H349" s="19"/>
      <c r="I349" s="83">
        <f>IF(Table2[[#This Row],[M1A]]="",0,Table2[[#This Row],[M1A]]-Table2[[#This Row],[AWAL]]-Table2[[#This Row],[M1MA]]-Table2[[#This Row],[M1KE]])</f>
        <v>0</v>
      </c>
      <c r="J349" s="83">
        <f>SUMIF(Table6[NB BM_C_QTY+F],Table2[[#This Row],[Column2]],Table6[C])</f>
        <v>0</v>
      </c>
      <c r="K349" s="83">
        <f>-1*SUMIF(Table5[CONCAT],Table2[[#This Row],[Column2]],Table5[3])</f>
        <v>0</v>
      </c>
      <c r="L349" s="19"/>
      <c r="M349" s="16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 t="e">
        <f>IF(Table2[[#This Row],[NB BM_C_QTY+F]]="",#REF!,INDEX([1]!db[QTY X],Table2[[#This Row],[NB BM_C_QTY+F]]))</f>
        <v>#REF!</v>
      </c>
      <c r="Z349" s="20" t="e">
        <f>IF(Table2[[#This Row],[NB BM_C_QTY+F]]="",#REF!,INDEX([1]!db[STN X],Table2[[#This Row],[NB BM_C_QTY+F]]))</f>
        <v>#REF!</v>
      </c>
      <c r="AA349" s="20" t="e">
        <f>INDEX([1]!db[SUPPLIER],Table2[[#This Row],[NB BM_C_QTY+F]],0)</f>
        <v>#VALUE!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49" s="20" t="str">
        <f>Table2[[#This Row],[CONCAT]]&amp;LOWER(SUBSTITUTE(SUBSTITUTE(SUBSTITUTE(Table2[[#This Row],[KET]]&amp;"ARTO MORO"," ",""),")",""),"(",""))</f>
        <v>pwjk24wcp24tckaleng72pcsartomoro</v>
      </c>
      <c r="AD349" s="20" t="str">
        <f>_xlfn.IFNA(MATCH(Table2[[#This Row],[Column2]],[1]!db[NB BM_C_QTY+F],0),"")</f>
        <v/>
      </c>
      <c r="AE349" s="20" t="s">
        <v>6077</v>
      </c>
      <c r="AF349" s="20">
        <v>72</v>
      </c>
      <c r="AG349" s="20" t="s">
        <v>5118</v>
      </c>
    </row>
    <row r="350" spans="1:33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2535</v>
      </c>
      <c r="D350" s="16">
        <v>0</v>
      </c>
      <c r="E350" s="16" t="s">
        <v>2023</v>
      </c>
      <c r="F350" s="16">
        <f>_xlfn.IFNA(Table2[[#This Row],[NB BM_C_QTY+F]],"")</f>
        <v>692</v>
      </c>
      <c r="G350" s="24">
        <f>IF(Table2[[#This Row],[M5B]]="",Table2[[#This Row],[M5B_h]],SUM(Table2[[#This Row],[M5B_h]],Table2[[#This Row],[M5B]]))</f>
        <v>0</v>
      </c>
      <c r="H350" s="19"/>
      <c r="I350" s="83">
        <f>IF(Table2[[#This Row],[M1A]]="",0,Table2[[#This Row],[M1A]]-Table2[[#This Row],[AWAL]]-Table2[[#This Row],[M1MA]]-Table2[[#This Row],[M1KE]])</f>
        <v>0</v>
      </c>
      <c r="J350" s="83">
        <f>SUMIF(Table6[NB BM_C_QTY+F],Table2[[#This Row],[Column2]],Table6[C])</f>
        <v>0</v>
      </c>
      <c r="K350" s="83">
        <f>-1*SUMIF(Table5[CONCAT],Table2[[#This Row],[Column2]],Table5[3])</f>
        <v>0</v>
      </c>
      <c r="L350" s="19"/>
      <c r="M350" s="16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>
        <f>IF(Table2[[#This Row],[NB BM_C_QTY+F]]="",#REF!,INDEX([1]!db[QTY X],Table2[[#This Row],[NB BM_C_QTY+F]]))</f>
        <v>144</v>
      </c>
      <c r="Z350" s="20" t="str">
        <f>IF(Table2[[#This Row],[NB BM_C_QTY+F]]="",#REF!,INDEX([1]!db[STN X],Table2[[#This Row],[NB BM_C_QTY+F]]))</f>
        <v>PCS</v>
      </c>
      <c r="AA350" s="20" t="str">
        <f>INDEX([1]!db[SUPPLIER],Table2[[#This Row],[NB BM_C_QTY+F]],0)</f>
        <v>ATALI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50" s="20" t="str">
        <f>Table2[[#This Row],[CONCAT]]&amp;LOWER(SUBSTITUTE(SUBSTITUTE(SUBSTITUTE(Table2[[#This Row],[KET]]&amp;"ARTO MORO"," ",""),")",""),"(",""))</f>
        <v>pwjk24wcps24pendek12lsnartomoro</v>
      </c>
      <c r="AD350" s="20">
        <f>_xlfn.IFNA(MATCH(Table2[[#This Row],[Column2]],[1]!db[NB BM_C_QTY+F],0),"")</f>
        <v>692</v>
      </c>
      <c r="AE350" s="20" t="s">
        <v>6077</v>
      </c>
      <c r="AF350" s="20">
        <v>12</v>
      </c>
      <c r="AG350" s="20" t="s">
        <v>5116</v>
      </c>
    </row>
    <row r="351" spans="1:33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3524</v>
      </c>
      <c r="D351" s="16">
        <v>0</v>
      </c>
      <c r="E351" s="16">
        <v>72</v>
      </c>
      <c r="F351" s="16" t="str">
        <f>_xlfn.IFNA(Table2[[#This Row],[NB BM_C_QTY+F]],"")</f>
        <v/>
      </c>
      <c r="G351" s="24">
        <f>IF(Table2[[#This Row],[M5B]]="",Table2[[#This Row],[M5B_h]],SUM(Table2[[#This Row],[M5B_h]],Table2[[#This Row],[M5B]]))</f>
        <v>0</v>
      </c>
      <c r="H351" s="19"/>
      <c r="I351" s="83">
        <f>IF(Table2[[#This Row],[M1A]]="",0,Table2[[#This Row],[M1A]]-Table2[[#This Row],[AWAL]]-Table2[[#This Row],[M1MA]]-Table2[[#This Row],[M1KE]])</f>
        <v>0</v>
      </c>
      <c r="J351" s="83">
        <f>SUMIF(Table6[NB BM_C_QTY+F],Table2[[#This Row],[Column2]],Table6[C])</f>
        <v>0</v>
      </c>
      <c r="K351" s="83">
        <f>-1*SUMIF(Table5[CONCAT],Table2[[#This Row],[Column2]],Table5[3])</f>
        <v>0</v>
      </c>
      <c r="L351" s="19"/>
      <c r="M351" s="16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 t="e">
        <f>IF(Table2[[#This Row],[NB BM_C_QTY+F]]="",#REF!,INDEX([1]!db[QTY X],Table2[[#This Row],[NB BM_C_QTY+F]]))</f>
        <v>#REF!</v>
      </c>
      <c r="Z351" s="20" t="e">
        <f>IF(Table2[[#This Row],[NB BM_C_QTY+F]]="",#REF!,INDEX([1]!db[STN X],Table2[[#This Row],[NB BM_C_QTY+F]]))</f>
        <v>#REF!</v>
      </c>
      <c r="AA351" s="20" t="e">
        <f>INDEX([1]!db[SUPPLIER],Table2[[#This Row],[NB BM_C_QTY+F]],0)</f>
        <v>#VALUE!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51" s="20" t="str">
        <f>Table2[[#This Row],[CONCAT]]&amp;LOWER(SUBSTITUTE(SUBSTITUTE(SUBSTITUTE(Table2[[#This Row],[KET]]&amp;"ARTO MORO"," ",""),")",""),"(",""))</f>
        <v>pwjk24wpanjang72artomoro</v>
      </c>
      <c r="AD351" s="20" t="str">
        <f>_xlfn.IFNA(MATCH(Table2[[#This Row],[Column2]],[1]!db[NB BM_C_QTY+F],0),"")</f>
        <v/>
      </c>
      <c r="AE351" s="20" t="s">
        <v>6077</v>
      </c>
      <c r="AF351" s="20">
        <v>72</v>
      </c>
      <c r="AG351" s="20" t="s">
        <v>5118</v>
      </c>
    </row>
    <row r="352" spans="1:33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46</v>
      </c>
      <c r="D352" s="16">
        <v>0</v>
      </c>
      <c r="E352" s="16" t="s">
        <v>2009</v>
      </c>
      <c r="F352" s="16" t="str">
        <f>_xlfn.IFNA(Table2[[#This Row],[NB BM_C_QTY+F]],"")</f>
        <v/>
      </c>
      <c r="G352" s="24">
        <f>IF(Table2[[#This Row],[M5B]]="",Table2[[#This Row],[M5B_h]],SUM(Table2[[#This Row],[M5B_h]],Table2[[#This Row],[M5B]]))</f>
        <v>0</v>
      </c>
      <c r="H352" s="18"/>
      <c r="I352" s="83">
        <f>IF(Table2[[#This Row],[M1A]]="",0,Table2[[#This Row],[M1A]]-Table2[[#This Row],[AWAL]]-Table2[[#This Row],[M1MA]]-Table2[[#This Row],[M1KE]])</f>
        <v>0</v>
      </c>
      <c r="J352" s="83">
        <f>SUMIF(Table6[NB BM_C_QTY+F],Table2[[#This Row],[Column2]],Table6[C])</f>
        <v>0</v>
      </c>
      <c r="K352" s="83">
        <f>-1*SUMIF(Table5[CONCAT],Table2[[#This Row],[Column2]],Table5[3])</f>
        <v>0</v>
      </c>
      <c r="L352" s="18"/>
      <c r="M352" s="16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P352" s="9"/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 t="e">
        <f>IF(Table2[[#This Row],[NB BM_C_QTY+F]]="",#REF!,INDEX([1]!db[QTY X],Table2[[#This Row],[NB BM_C_QTY+F]]))</f>
        <v>#REF!</v>
      </c>
      <c r="Z352" s="20" t="e">
        <f>IF(Table2[[#This Row],[NB BM_C_QTY+F]]="",#REF!,INDEX([1]!db[STN X],Table2[[#This Row],[NB BM_C_QTY+F]]))</f>
        <v>#REF!</v>
      </c>
      <c r="AA352" s="20" t="e">
        <f>INDEX([1]!db[SUPPLIER],Table2[[#This Row],[NB BM_C_QTY+F]],0)</f>
        <v>#VALUE!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52" s="20" t="str">
        <f>Table2[[#This Row],[CONCAT]]&amp;LOWER(SUBSTITUTE(SUBSTITUTE(SUBSTITUTE(Table2[[#This Row],[KET]]&amp;"ARTO MORO"," ",""),")",""),"(",""))</f>
        <v>pwjkcp102pendek24lsnartomoro</v>
      </c>
      <c r="AD352" s="20" t="str">
        <f>_xlfn.IFNA(MATCH(Table2[[#This Row],[Column2]],[1]!db[NB BM_C_QTY+F],0),"")</f>
        <v/>
      </c>
      <c r="AE352" s="20" t="s">
        <v>6077</v>
      </c>
      <c r="AF352" s="20">
        <v>24</v>
      </c>
      <c r="AG352" s="20" t="s">
        <v>5116</v>
      </c>
    </row>
    <row r="353" spans="1:33">
      <c r="A353" s="9" t="str">
        <f ca="1">IF(Table2[[#This Row],[TT]]&lt;1,"",(COUNT(INDIRECT("a"&amp;ROW(Table2[[#Headers],[//]])&amp;":a"&amp;ROW()-1))+1))</f>
        <v/>
      </c>
      <c r="B353" s="9">
        <v>1</v>
      </c>
      <c r="C353" s="9" t="s">
        <v>3422</v>
      </c>
      <c r="D353" s="16">
        <v>0</v>
      </c>
      <c r="E353" s="16">
        <v>72</v>
      </c>
      <c r="F353" s="16" t="str">
        <f>_xlfn.IFNA(Table2[[#This Row],[NB BM_C_QTY+F]],"")</f>
        <v/>
      </c>
      <c r="G353" s="24">
        <f>IF(Table2[[#This Row],[M5B]]="",Table2[[#This Row],[M5B_h]],SUM(Table2[[#This Row],[M5B_h]],Table2[[#This Row],[M5B]]))</f>
        <v>0</v>
      </c>
      <c r="H353" s="18"/>
      <c r="I353" s="83">
        <f>IF(Table2[[#This Row],[M1A]]="",0,Table2[[#This Row],[M1A]]-Table2[[#This Row],[AWAL]]-Table2[[#This Row],[M1MA]]-Table2[[#This Row],[M1KE]])</f>
        <v>0</v>
      </c>
      <c r="J353" s="83">
        <f>SUMIF(Table6[NB BM_C_QTY+F],Table2[[#This Row],[Column2]],Table6[C])</f>
        <v>0</v>
      </c>
      <c r="K353" s="83">
        <f>-1*SUMIF(Table5[CONCAT],Table2[[#This Row],[Column2]],Table5[3])</f>
        <v>0</v>
      </c>
      <c r="L353" s="18"/>
      <c r="M353" s="16" t="str">
        <f>IF(Table2[[#This Row],[M2A]]="","",SUM(Table2[[#This Row],[M2A]]-Table2[[#This Row],[M2B_h]]))</f>
        <v/>
      </c>
      <c r="O353" s="16" t="str">
        <f>IF(Table2[[#This Row],[M3A]]="","",SUM(Table2[[#This Row],[M3A]]-Table2[[#This Row],[M3B_h]]))</f>
        <v/>
      </c>
      <c r="P353" s="25"/>
      <c r="Q353" s="16" t="str">
        <f>IF(Table2[[#This Row],[M4A]]="","",SUM(Table2[[#This Row],[M4A]]-Table2[[#This Row],[M4B_h]]))</f>
        <v/>
      </c>
      <c r="S353" s="16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 t="e">
        <f>IF(Table2[[#This Row],[NB BM_C_QTY+F]]="",#REF!,INDEX([1]!db[QTY X],Table2[[#This Row],[NB BM_C_QTY+F]]))</f>
        <v>#REF!</v>
      </c>
      <c r="Z353" s="20" t="e">
        <f>IF(Table2[[#This Row],[NB BM_C_QTY+F]]="",#REF!,INDEX([1]!db[STN X],Table2[[#This Row],[NB BM_C_QTY+F]]))</f>
        <v>#REF!</v>
      </c>
      <c r="AA353" s="20" t="e">
        <f>INDEX([1]!db[SUPPLIER],Table2[[#This Row],[NB BM_C_QTY+F]],0)</f>
        <v>#VALUE!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53" s="20" t="str">
        <f>Table2[[#This Row],[CONCAT]]&amp;LOWER(SUBSTITUTE(SUBSTITUTE(SUBSTITUTE(Table2[[#This Row],[KET]]&amp;"ARTO MORO"," ",""),")",""),"(",""))</f>
        <v>pwjkcp10472artomoro</v>
      </c>
      <c r="AD353" s="20" t="str">
        <f>_xlfn.IFNA(MATCH(Table2[[#This Row],[Column2]],[1]!db[NB BM_C_QTY+F],0),"")</f>
        <v/>
      </c>
      <c r="AE353" s="20" t="s">
        <v>6077</v>
      </c>
      <c r="AF353" s="20">
        <v>72</v>
      </c>
      <c r="AG353" s="20" t="s">
        <v>5118</v>
      </c>
    </row>
    <row r="354" spans="1:33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3423</v>
      </c>
      <c r="D354" s="16">
        <v>0</v>
      </c>
      <c r="E354" s="16" t="s">
        <v>4931</v>
      </c>
      <c r="F354" s="16">
        <f>_xlfn.IFNA(Table2[[#This Row],[NB BM_C_QTY+F]],"")</f>
        <v>683</v>
      </c>
      <c r="G354" s="24">
        <f>IF(Table2[[#This Row],[M5B]]="",Table2[[#This Row],[M5B_h]],SUM(Table2[[#This Row],[M5B_h]],Table2[[#This Row],[M5B]]))</f>
        <v>0</v>
      </c>
      <c r="H354" s="19"/>
      <c r="I354" s="83">
        <f>IF(Table2[[#This Row],[M1A]]="",0,Table2[[#This Row],[M1A]]-Table2[[#This Row],[AWAL]]-Table2[[#This Row],[M1MA]]-Table2[[#This Row],[M1KE]])</f>
        <v>0</v>
      </c>
      <c r="J354" s="83">
        <f>SUMIF(Table6[NB BM_C_QTY+F],Table2[[#This Row],[Column2]],Table6[C])</f>
        <v>0</v>
      </c>
      <c r="K354" s="83">
        <f>-1*SUMIF(Table5[CONCAT],Table2[[#This Row],[Column2]],Table5[3])</f>
        <v>0</v>
      </c>
      <c r="L354" s="19"/>
      <c r="M354" s="16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P354" s="25"/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BM_C_QTY+F]]="",#REF!,INDEX([1]!db[QTY X],Table2[[#This Row],[NB BM_C_QTY+F]]))</f>
        <v>288</v>
      </c>
      <c r="Z354" s="20" t="str">
        <f>IF(Table2[[#This Row],[NB BM_C_QTY+F]]="",#REF!,INDEX([1]!db[STN X],Table2[[#This Row],[NB BM_C_QTY+F]]))</f>
        <v>SET</v>
      </c>
      <c r="AA354" s="20" t="str">
        <f>INDEX([1]!db[SUPPLIER],Table2[[#This Row],[NB BM_C_QTY+F]],0)</f>
        <v>ATALI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54" s="20" t="str">
        <f>Table2[[#This Row],[CONCAT]]&amp;LOWER(SUBSTITUTE(SUBSTITUTE(SUBSTITUTE(Table2[[#This Row],[KET]]&amp;"ARTO MORO"," ",""),")",""),"(",""))</f>
        <v>pwjkcp10712box24setartomoro</v>
      </c>
      <c r="AD354" s="20">
        <f>_xlfn.IFNA(MATCH(Table2[[#This Row],[Column2]],[1]!db[NB BM_C_QTY+F],0),"")</f>
        <v>683</v>
      </c>
      <c r="AE354" s="20" t="s">
        <v>6077</v>
      </c>
      <c r="AF354" s="20">
        <v>12</v>
      </c>
      <c r="AG354" s="20" t="s">
        <v>5149</v>
      </c>
    </row>
    <row r="355" spans="1:33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5047</v>
      </c>
      <c r="D355" s="16">
        <v>0</v>
      </c>
      <c r="E355" s="16" t="s">
        <v>2009</v>
      </c>
      <c r="F355" s="17">
        <f>_xlfn.IFNA(Table2[[#This Row],[NB BM_C_QTY+F]],"")</f>
        <v>1482</v>
      </c>
      <c r="G355" s="24">
        <f>IF(Table2[[#This Row],[M5B]]="",Table2[[#This Row],[M5B_h]],SUM(Table2[[#This Row],[M5B_h]],Table2[[#This Row],[M5B]]))</f>
        <v>0</v>
      </c>
      <c r="H355" s="19"/>
      <c r="I355" s="83">
        <f>IF(Table2[[#This Row],[M1A]]="",0,Table2[[#This Row],[M1A]]-Table2[[#This Row],[AWAL]]-Table2[[#This Row],[M1MA]]-Table2[[#This Row],[M1KE]])</f>
        <v>0</v>
      </c>
      <c r="J355" s="83">
        <f>SUMIF(Table6[NB BM_C_QTY+F],Table2[[#This Row],[Column2]],Table6[C])</f>
        <v>0</v>
      </c>
      <c r="K355" s="83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25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BM_C_QTY+F]]="",#REF!,INDEX([1]!db[QTY X],Table2[[#This Row],[NB BM_C_QTY+F]]))</f>
        <v>288</v>
      </c>
      <c r="Z355" s="20" t="str">
        <f>IF(Table2[[#This Row],[NB BM_C_QTY+F]]="",#REF!,INDEX([1]!db[STN X],Table2[[#This Row],[NB BM_C_QTY+F]]))</f>
        <v>PCS</v>
      </c>
      <c r="AA355" s="20" t="str">
        <f>INDEX([1]!db[SUPPLIER],Table2[[#This Row],[NB BM_C_QTY+F]],0)</f>
        <v>KENKO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55" s="20" t="str">
        <f>Table2[[#This Row],[CONCAT]]&amp;LOWER(SUBSTITUTE(SUBSTITUTE(SUBSTITUTE(Table2[[#This Row],[KET]]&amp;"ARTO MORO"," ",""),")",""),"(",""))</f>
        <v>pwkenko12wcp12fnonwoodclassic24lsnartomoro</v>
      </c>
      <c r="AD355" s="20">
        <f>_xlfn.IFNA(MATCH(Table2[[#This Row],[Column2]],[1]!db[NB BM_C_QTY+F],0),"")</f>
        <v>1482</v>
      </c>
      <c r="AE355" s="20" t="s">
        <v>6076</v>
      </c>
      <c r="AF355" s="20">
        <v>24</v>
      </c>
      <c r="AG355" s="20" t="s">
        <v>5116</v>
      </c>
    </row>
    <row r="356" spans="1:33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2033</v>
      </c>
      <c r="D356" s="16">
        <v>0</v>
      </c>
      <c r="E356" s="16" t="s">
        <v>2007</v>
      </c>
      <c r="F356" s="16">
        <f>_xlfn.IFNA(Table2[[#This Row],[NB BM_C_QTY+F]],"")</f>
        <v>3168</v>
      </c>
      <c r="G356" s="24">
        <f>IF(Table2[[#This Row],[M5B]]="",Table2[[#This Row],[M5B_h]],SUM(Table2[[#This Row],[M5B_h]],Table2[[#This Row],[M5B]]))</f>
        <v>0</v>
      </c>
      <c r="H356" s="19"/>
      <c r="I356" s="83">
        <f>IF(Table2[[#This Row],[M1A]]="",0,Table2[[#This Row],[M1A]]-Table2[[#This Row],[AWAL]]-Table2[[#This Row],[M1MA]]-Table2[[#This Row],[M1KE]])</f>
        <v>0</v>
      </c>
      <c r="J356" s="83">
        <f>SUMIF(Table6[NB BM_C_QTY+F],Table2[[#This Row],[Column2]],Table6[C])</f>
        <v>0</v>
      </c>
      <c r="K356" s="83">
        <f>-1*SUMIF(Table5[CONCAT],Table2[[#This Row],[Column2]],Table5[3])</f>
        <v>0</v>
      </c>
      <c r="L356" s="19"/>
      <c r="M356" s="16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>
        <f>IF(Table2[[#This Row],[NB BM_C_QTY+F]]="",#REF!,INDEX([1]!db[QTY X],Table2[[#This Row],[NB BM_C_QTY+F]]))</f>
        <v>120</v>
      </c>
      <c r="Z356" s="20" t="str">
        <f>IF(Table2[[#This Row],[NB BM_C_QTY+F]]="",#REF!,INDEX([1]!db[STN X],Table2[[#This Row],[NB BM_C_QTY+F]]))</f>
        <v>PCS</v>
      </c>
      <c r="AA356" s="20" t="str">
        <f>INDEX([1]!db[SUPPLIER],Table2[[#This Row],[NB BM_C_QTY+F]],0)</f>
        <v>KENKO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56" s="20" t="str">
        <f>Table2[[#This Row],[CONCAT]]&amp;LOWER(SUBSTITUTE(SUBSTITUTE(SUBSTITUTE(Table2[[#This Row],[KET]]&amp;"ARTO MORO"," ",""),")",""),"(",""))</f>
        <v>pwkenko12wcp12ftincaseclassic10lsnartomoro</v>
      </c>
      <c r="AD356" s="20">
        <f>_xlfn.IFNA(MATCH(Table2[[#This Row],[Column2]],[1]!db[NB BM_C_QTY+F],0),"")</f>
        <v>3168</v>
      </c>
      <c r="AE356" s="20" t="s">
        <v>6076</v>
      </c>
      <c r="AF356" s="20">
        <v>10</v>
      </c>
      <c r="AG356" s="20" t="s">
        <v>5116</v>
      </c>
    </row>
    <row r="357" spans="1:33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4308</v>
      </c>
      <c r="D357" s="16">
        <v>0</v>
      </c>
      <c r="E357" s="16" t="s">
        <v>2009</v>
      </c>
      <c r="F357" s="16" t="str">
        <f>_xlfn.IFNA(Table2[[#This Row],[NB BM_C_QTY+F]],"")</f>
        <v/>
      </c>
      <c r="G357" s="24">
        <f>IF(Table2[[#This Row],[M5B]]="",Table2[[#This Row],[M5B_h]],SUM(Table2[[#This Row],[M5B_h]],Table2[[#This Row],[M5B]]))</f>
        <v>0</v>
      </c>
      <c r="H357" s="19"/>
      <c r="I357" s="83">
        <f>IF(Table2[[#This Row],[M1A]]="",0,Table2[[#This Row],[M1A]]-Table2[[#This Row],[AWAL]]-Table2[[#This Row],[M1MA]]-Table2[[#This Row],[M1KE]])</f>
        <v>0</v>
      </c>
      <c r="J357" s="83">
        <f>SUMIF(Table6[NB BM_C_QTY+F],Table2[[#This Row],[Column2]],Table6[C])</f>
        <v>0</v>
      </c>
      <c r="K357" s="83">
        <f>-1*SUMIF(Table5[CONCAT],Table2[[#This Row],[Column2]],Table5[3])</f>
        <v>0</v>
      </c>
      <c r="L357" s="19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 t="e">
        <f>IF(Table2[[#This Row],[NB BM_C_QTY+F]]="",#REF!,INDEX([1]!db[QTY X],Table2[[#This Row],[NB BM_C_QTY+F]]))</f>
        <v>#REF!</v>
      </c>
      <c r="Z357" s="20" t="e">
        <f>IF(Table2[[#This Row],[NB BM_C_QTY+F]]="",#REF!,INDEX([1]!db[STN X],Table2[[#This Row],[NB BM_C_QTY+F]]))</f>
        <v>#REF!</v>
      </c>
      <c r="AA357" s="20" t="e">
        <f>INDEX([1]!db[SUPPLIER],Table2[[#This Row],[NB BM_C_QTY+F]],0)</f>
        <v>#VALUE!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57" s="20" t="str">
        <f>Table2[[#This Row],[CONCAT]]&amp;LOWER(SUBSTITUTE(SUBSTITUTE(SUBSTITUTE(Table2[[#This Row],[KET]]&amp;"ARTO MORO"," ",""),")",""),"(",""))</f>
        <v>pwkenko12wfbc24lsnartomoro</v>
      </c>
      <c r="AD357" s="20" t="str">
        <f>_xlfn.IFNA(MATCH(Table2[[#This Row],[Column2]],[1]!db[NB BM_C_QTY+F],0),"")</f>
        <v/>
      </c>
      <c r="AE357" s="20" t="s">
        <v>6076</v>
      </c>
      <c r="AF357" s="20">
        <v>24</v>
      </c>
      <c r="AG357" s="20" t="s">
        <v>5116</v>
      </c>
    </row>
    <row r="358" spans="1:33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2034</v>
      </c>
      <c r="D358" s="16">
        <v>0</v>
      </c>
      <c r="E358" s="16" t="s">
        <v>4985</v>
      </c>
      <c r="F358" s="16">
        <f>_xlfn.IFNA(Table2[[#This Row],[NB BM_C_QTY+F]],"")</f>
        <v>1488</v>
      </c>
      <c r="G358" s="24">
        <f>IF(Table2[[#This Row],[M5B]]="",Table2[[#This Row],[M5B_h]],SUM(Table2[[#This Row],[M5B_h]],Table2[[#This Row],[M5B]]))</f>
        <v>0</v>
      </c>
      <c r="H358" s="18"/>
      <c r="I358" s="83">
        <f>IF(Table2[[#This Row],[M1A]]="",0,Table2[[#This Row],[M1A]]-Table2[[#This Row],[AWAL]]-Table2[[#This Row],[M1MA]]-Table2[[#This Row],[M1KE]])</f>
        <v>0</v>
      </c>
      <c r="J358" s="83">
        <f>SUMIF(Table6[NB BM_C_QTY+F],Table2[[#This Row],[Column2]],Table6[C])</f>
        <v>0</v>
      </c>
      <c r="K358" s="83">
        <f>-1*SUMIF(Table5[CONCAT],Table2[[#This Row],[Column2]],Table5[3])</f>
        <v>0</v>
      </c>
      <c r="L358" s="18"/>
      <c r="M358" s="16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9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BM_C_QTY+F]]="",#REF!,INDEX([1]!db[QTY X],Table2[[#This Row],[NB BM_C_QTY+F]]))</f>
        <v>144</v>
      </c>
      <c r="Z358" s="20" t="str">
        <f>IF(Table2[[#This Row],[NB BM_C_QTY+F]]="",#REF!,INDEX([1]!db[STN X],Table2[[#This Row],[NB BM_C_QTY+F]]))</f>
        <v>SET</v>
      </c>
      <c r="AA358" s="20" t="str">
        <f>INDEX([1]!db[SUPPLIER],Table2[[#This Row],[NB BM_C_QTY+F]],0)</f>
        <v>KENKO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58" s="20" t="str">
        <f>Table2[[#This Row],[CONCAT]]&amp;LOWER(SUBSTITUTE(SUBSTITUTE(SUBSTITUTE(Table2[[#This Row],[KET]]&amp;"ARTO MORO"," ",""),")",""),"(",""))</f>
        <v>pwkenko24wcp24fclassicpanjang24box6setartomoro</v>
      </c>
      <c r="AD358" s="20">
        <f>_xlfn.IFNA(MATCH(Table2[[#This Row],[Column2]],[1]!db[NB BM_C_QTY+F],0),"")</f>
        <v>1488</v>
      </c>
      <c r="AE358" s="20" t="s">
        <v>6076</v>
      </c>
      <c r="AF358" s="20">
        <v>24</v>
      </c>
      <c r="AG358" s="20" t="s">
        <v>5149</v>
      </c>
    </row>
    <row r="359" spans="1:33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2341</v>
      </c>
      <c r="D359" s="16">
        <v>0</v>
      </c>
      <c r="E359" s="16">
        <v>80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9"/>
      <c r="I359" s="83">
        <f>IF(Table2[[#This Row],[M1A]]="",0,Table2[[#This Row],[M1A]]-Table2[[#This Row],[AWAL]]-Table2[[#This Row],[M1MA]]-Table2[[#This Row],[M1KE]])</f>
        <v>0</v>
      </c>
      <c r="J359" s="83">
        <f>SUMIF(Table6[NB BM_C_QTY+F],Table2[[#This Row],[Column2]],Table6[C])</f>
        <v>0</v>
      </c>
      <c r="K359" s="83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 t="e">
        <f>IF(Table2[[#This Row],[NB BM_C_QTY+F]]="",#REF!,INDEX([1]!db[QTY X],Table2[[#This Row],[NB BM_C_QTY+F]]))</f>
        <v>#REF!</v>
      </c>
      <c r="Z359" s="20" t="e">
        <f>IF(Table2[[#This Row],[NB BM_C_QTY+F]]="",#REF!,INDEX([1]!db[STN X],Table2[[#This Row],[NB BM_C_QTY+F]]))</f>
        <v>#REF!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59" s="20" t="str">
        <f>Table2[[#This Row],[CONCAT]]&amp;LOWER(SUBSTITUTE(SUBSTITUTE(SUBSTITUTE(Table2[[#This Row],[KET]]&amp;"ARTO MORO"," ",""),")",""),"(",""))</f>
        <v>pwkenko36f80artomoro</v>
      </c>
      <c r="AD359" s="20" t="str">
        <f>_xlfn.IFNA(MATCH(Table2[[#This Row],[Column2]],[1]!db[NB BM_C_QTY+F],0),"")</f>
        <v/>
      </c>
      <c r="AE359" s="20" t="s">
        <v>6076</v>
      </c>
      <c r="AF359" s="20">
        <v>80</v>
      </c>
      <c r="AG359" s="20" t="s">
        <v>5118</v>
      </c>
    </row>
    <row r="360" spans="1:33">
      <c r="A360" s="9" t="str">
        <f ca="1">IF(Table2[[#This Row],[TT]]&lt;1,"",(COUNT(INDIRECT("a"&amp;ROW(Table2[[#Headers],[//]])&amp;":a"&amp;ROW()-1))+1))</f>
        <v/>
      </c>
      <c r="B360" s="9">
        <v>1</v>
      </c>
      <c r="C360" s="9" t="s">
        <v>2391</v>
      </c>
      <c r="D360" s="16">
        <v>0</v>
      </c>
      <c r="E360" s="16">
        <v>80</v>
      </c>
      <c r="F360" s="16" t="str">
        <f>_xlfn.IFNA(Table2[[#This Row],[NB BM_C_QTY+F]],"")</f>
        <v/>
      </c>
      <c r="G360" s="24">
        <f>IF(Table2[[#This Row],[M5B]]="",Table2[[#This Row],[M5B_h]],SUM(Table2[[#This Row],[M5B_h]],Table2[[#This Row],[M5B]]))</f>
        <v>0</v>
      </c>
      <c r="H360" s="18"/>
      <c r="I360" s="83">
        <f>IF(Table2[[#This Row],[M1A]]="",0,Table2[[#This Row],[M1A]]-Table2[[#This Row],[AWAL]]-Table2[[#This Row],[M1MA]]-Table2[[#This Row],[M1KE]])</f>
        <v>0</v>
      </c>
      <c r="J360" s="83">
        <f>SUMIF(Table6[NB BM_C_QTY+F],Table2[[#This Row],[Column2]],Table6[C])</f>
        <v>0</v>
      </c>
      <c r="K360" s="83">
        <f>-1*SUMIF(Table5[CONCAT],Table2[[#This Row],[Column2]],Table5[3])</f>
        <v>0</v>
      </c>
      <c r="L360" s="18"/>
      <c r="M360" s="16" t="str">
        <f>IF(Table2[[#This Row],[M2A]]="","",SUM(Table2[[#This Row],[M2A]]-Table2[[#This Row],[M2B_h]]))</f>
        <v/>
      </c>
      <c r="O360" s="16" t="str">
        <f>IF(Table2[[#This Row],[M3A]]="","",SUM(Table2[[#This Row],[M3A]]-Table2[[#This Row],[M3B_h]]))</f>
        <v/>
      </c>
      <c r="P360" s="25"/>
      <c r="Q360" s="16" t="str">
        <f>IF(Table2[[#This Row],[M4A]]="","",SUM(Table2[[#This Row],[M4A]]-Table2[[#This Row],[M4B_h]]))</f>
        <v/>
      </c>
      <c r="S360" s="16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 t="e">
        <f>IF(Table2[[#This Row],[NB BM_C_QTY+F]]="",#REF!,INDEX([1]!db[QTY X],Table2[[#This Row],[NB BM_C_QTY+F]]))</f>
        <v>#REF!</v>
      </c>
      <c r="Z360" s="20" t="e">
        <f>IF(Table2[[#This Row],[NB BM_C_QTY+F]]="",#REF!,INDEX([1]!db[STN X],Table2[[#This Row],[NB BM_C_QTY+F]]))</f>
        <v>#REF!</v>
      </c>
      <c r="AA360" s="20" t="e">
        <f>INDEX([1]!db[SUPPLIER],Table2[[#This Row],[NB BM_C_QTY+F]],0)</f>
        <v>#VALUE!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60" s="20" t="str">
        <f>Table2[[#This Row],[CONCAT]]&amp;LOWER(SUBSTITUTE(SUBSTITUTE(SUBSTITUTE(Table2[[#This Row],[KET]]&amp;"ARTO MORO"," ",""),")",""),"(",""))</f>
        <v>pwkenko36w80artomoro</v>
      </c>
      <c r="AD360" s="20" t="str">
        <f>_xlfn.IFNA(MATCH(Table2[[#This Row],[Column2]],[1]!db[NB BM_C_QTY+F],0),"")</f>
        <v/>
      </c>
      <c r="AE360" s="20" t="s">
        <v>6076</v>
      </c>
      <c r="AF360" s="20">
        <v>80</v>
      </c>
      <c r="AG360" s="20" t="s">
        <v>5118</v>
      </c>
    </row>
    <row r="361" spans="1:33">
      <c r="A361" s="9" t="str">
        <f ca="1">IF(Table2[[#This Row],[TT]]&lt;1,"",(COUNT(INDIRECT("a"&amp;ROW(Table2[[#Headers],[//]])&amp;":a"&amp;ROW()-1))+1))</f>
        <v/>
      </c>
      <c r="B361" s="9">
        <v>1</v>
      </c>
      <c r="C361" s="9" t="s">
        <v>4011</v>
      </c>
      <c r="D361" s="16">
        <v>0</v>
      </c>
      <c r="E361" s="16" t="s">
        <v>4907</v>
      </c>
      <c r="F361" s="16">
        <f>_xlfn.IFNA(Table2[[#This Row],[NB BM_C_QTY+F]],"")</f>
        <v>1609</v>
      </c>
      <c r="G361" s="24">
        <f>IF(Table2[[#This Row],[M5B]]="",Table2[[#This Row],[M5B_h]],SUM(Table2[[#This Row],[M5B_h]],Table2[[#This Row],[M5B]]))</f>
        <v>0</v>
      </c>
      <c r="H361" s="18"/>
      <c r="I361" s="83">
        <f>IF(Table2[[#This Row],[M1A]]="",0,Table2[[#This Row],[M1A]]-Table2[[#This Row],[AWAL]]-Table2[[#This Row],[M1MA]]-Table2[[#This Row],[M1KE]])</f>
        <v>0</v>
      </c>
      <c r="J361" s="83">
        <f>SUMIF(Table6[NB BM_C_QTY+F],Table2[[#This Row],[Column2]],Table6[C])</f>
        <v>0</v>
      </c>
      <c r="K361" s="83">
        <f>-1*SUMIF(Table5[CONCAT],Table2[[#This Row],[Column2]],Table5[3])</f>
        <v>0</v>
      </c>
      <c r="L361" s="18"/>
      <c r="M361" s="16" t="str">
        <f>IF(Table2[[#This Row],[M2A]]="","",SUM(Table2[[#This Row],[M2A]]-Table2[[#This Row],[M2B_h]]))</f>
        <v/>
      </c>
      <c r="O361" s="16" t="str">
        <f>IF(Table2[[#This Row],[M3A]]="","",SUM(Table2[[#This Row],[M3A]]-Table2[[#This Row],[M3B_h]]))</f>
        <v/>
      </c>
      <c r="P361" s="25"/>
      <c r="Q361" s="16" t="str">
        <f>IF(Table2[[#This Row],[M4A]]="","",SUM(Table2[[#This Row],[M4A]]-Table2[[#This Row],[M4B_h]]))</f>
        <v/>
      </c>
      <c r="S361" s="16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BM_C_QTY+F]]="",#REF!,INDEX([1]!db[QTY X],Table2[[#This Row],[NB BM_C_QTY+F]]))</f>
        <v>144</v>
      </c>
      <c r="Z361" s="20" t="str">
        <f>IF(Table2[[#This Row],[NB BM_C_QTY+F]]="",#REF!,INDEX([1]!db[STN X],Table2[[#This Row],[NB BM_C_QTY+F]]))</f>
        <v>SET</v>
      </c>
      <c r="AA361" s="20" t="str">
        <f>INDEX([1]!db[SUPPLIER],Table2[[#This Row],[NB BM_C_QTY+F]],0)</f>
        <v>KENKO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61" s="20" t="str">
        <f>Table2[[#This Row],[CONCAT]]&amp;LOWER(SUBSTITUTE(SUBSTITUTE(SUBSTITUTE(Table2[[#This Row],[KET]]&amp;"ARTO MORO"," ",""),")",""),"(",""))</f>
        <v>spidol12wbrushpendbp12wkenko6box24setartomoro</v>
      </c>
      <c r="AD361" s="20">
        <f>_xlfn.IFNA(MATCH(Table2[[#This Row],[Column2]],[1]!db[NB BM_C_QTY+F],0),"")</f>
        <v>1609</v>
      </c>
      <c r="AE361" s="20" t="s">
        <v>6076</v>
      </c>
      <c r="AF361" s="20">
        <v>6</v>
      </c>
      <c r="AG361" s="20" t="s">
        <v>5149</v>
      </c>
    </row>
    <row r="362" spans="1:33">
      <c r="A362" s="9" t="str">
        <f ca="1">IF(Table2[[#This Row],[TT]]&lt;1,"",(COUNT(INDIRECT("a"&amp;ROW(Table2[[#Headers],[//]])&amp;":a"&amp;ROW()-1))+1))</f>
        <v/>
      </c>
      <c r="B362" s="9">
        <v>1</v>
      </c>
      <c r="C362" s="9" t="s">
        <v>4012</v>
      </c>
      <c r="D362" s="16">
        <v>0</v>
      </c>
      <c r="E362" s="16" t="s">
        <v>4932</v>
      </c>
      <c r="F362" s="16">
        <f>_xlfn.IFNA(Table2[[#This Row],[NB BM_C_QTY+F]],"")</f>
        <v>1610</v>
      </c>
      <c r="G362" s="24">
        <f>IF(Table2[[#This Row],[M5B]]="",Table2[[#This Row],[M5B_h]],SUM(Table2[[#This Row],[M5B_h]],Table2[[#This Row],[M5B]]))</f>
        <v>0</v>
      </c>
      <c r="H362" s="18"/>
      <c r="I362" s="83">
        <f>IF(Table2[[#This Row],[M1A]]="",0,Table2[[#This Row],[M1A]]-Table2[[#This Row],[AWAL]]-Table2[[#This Row],[M1MA]]-Table2[[#This Row],[M1KE]])</f>
        <v>0</v>
      </c>
      <c r="J362" s="83">
        <f>SUMIF(Table6[NB BM_C_QTY+F],Table2[[#This Row],[Column2]],Table6[C])</f>
        <v>0</v>
      </c>
      <c r="K362" s="83">
        <f>-1*SUMIF(Table5[CONCAT],Table2[[#This Row],[Column2]],Table5[3])</f>
        <v>0</v>
      </c>
      <c r="L362" s="18"/>
      <c r="M362" s="16" t="str">
        <f>IF(Table2[[#This Row],[M2A]]="","",SUM(Table2[[#This Row],[M2A]]-Table2[[#This Row],[M2B_h]]))</f>
        <v/>
      </c>
      <c r="O362" s="16" t="str">
        <f>IF(Table2[[#This Row],[M3A]]="","",SUM(Table2[[#This Row],[M3A]]-Table2[[#This Row],[M3B_h]]))</f>
        <v/>
      </c>
      <c r="P362" s="25"/>
      <c r="Q362" s="16" t="str">
        <f>IF(Table2[[#This Row],[M4A]]="","",SUM(Table2[[#This Row],[M4A]]-Table2[[#This Row],[M4B_h]]))</f>
        <v/>
      </c>
      <c r="S362" s="16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BM_C_QTY+F]]="",#REF!,INDEX([1]!db[QTY X],Table2[[#This Row],[NB BM_C_QTY+F]]))</f>
        <v>72</v>
      </c>
      <c r="Z362" s="20" t="str">
        <f>IF(Table2[[#This Row],[NB BM_C_QTY+F]]="",#REF!,INDEX([1]!db[STN X],Table2[[#This Row],[NB BM_C_QTY+F]]))</f>
        <v>SET</v>
      </c>
      <c r="AA362" s="20" t="str">
        <f>INDEX([1]!db[SUPPLIER],Table2[[#This Row],[NB BM_C_QTY+F]],0)</f>
        <v>KENKO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62" s="20" t="str">
        <f>Table2[[#This Row],[CONCAT]]&amp;LOWER(SUBSTITUTE(SUBSTITUTE(SUBSTITUTE(Table2[[#This Row],[KET]]&amp;"ARTO MORO"," ",""),")",""),"(",""))</f>
        <v>spidol24wbrushpendbp24wkenko6box12setartomoro</v>
      </c>
      <c r="AD362" s="20">
        <f>_xlfn.IFNA(MATCH(Table2[[#This Row],[Column2]],[1]!db[NB BM_C_QTY+F],0),"")</f>
        <v>1610</v>
      </c>
      <c r="AE362" s="20" t="s">
        <v>6076</v>
      </c>
      <c r="AF362" s="20">
        <v>6</v>
      </c>
      <c r="AG362" s="20" t="s">
        <v>5149</v>
      </c>
    </row>
    <row r="363" spans="1:33">
      <c r="A363" s="9" t="str">
        <f ca="1">IF(Table2[[#This Row],[TT]]&lt;1,"",(COUNT(INDIRECT("a"&amp;ROW(Table2[[#Headers],[//]])&amp;":a"&amp;ROW()-1))+1))</f>
        <v/>
      </c>
      <c r="B363" s="9">
        <v>1</v>
      </c>
      <c r="C363" s="9" t="s">
        <v>4013</v>
      </c>
      <c r="D363" s="16">
        <v>0</v>
      </c>
      <c r="E363" s="16" t="s">
        <v>1985</v>
      </c>
      <c r="F363" s="16" t="str">
        <f>_xlfn.IFNA(Table2[[#This Row],[NB BM_C_QTY+F]],"")</f>
        <v/>
      </c>
      <c r="G363" s="24">
        <f>IF(Table2[[#This Row],[M5B]]="",Table2[[#This Row],[M5B_h]],SUM(Table2[[#This Row],[M5B_h]],Table2[[#This Row],[M5B]]))</f>
        <v>0</v>
      </c>
      <c r="H363" s="18"/>
      <c r="I363" s="83">
        <f>IF(Table2[[#This Row],[M1A]]="",0,Table2[[#This Row],[M1A]]-Table2[[#This Row],[AWAL]]-Table2[[#This Row],[M1MA]]-Table2[[#This Row],[M1KE]])</f>
        <v>0</v>
      </c>
      <c r="J363" s="83">
        <f>SUMIF(Table6[NB BM_C_QTY+F],Table2[[#This Row],[Column2]],Table6[C])</f>
        <v>0</v>
      </c>
      <c r="K363" s="83">
        <f>-1*SUMIF(Table5[CONCAT],Table2[[#This Row],[Column2]],Table5[3])</f>
        <v>0</v>
      </c>
      <c r="L363" s="18"/>
      <c r="M363" s="16" t="str">
        <f>IF(Table2[[#This Row],[M2A]]="","",SUM(Table2[[#This Row],[M2A]]-Table2[[#This Row],[M2B_h]]))</f>
        <v/>
      </c>
      <c r="O363" s="16" t="str">
        <f>IF(Table2[[#This Row],[M3A]]="","",SUM(Table2[[#This Row],[M3A]]-Table2[[#This Row],[M3B_h]]))</f>
        <v/>
      </c>
      <c r="P363" s="9"/>
      <c r="Q363" s="16" t="str">
        <f>IF(Table2[[#This Row],[M4A]]="","",SUM(Table2[[#This Row],[M4A]]-Table2[[#This Row],[M4B_h]]))</f>
        <v/>
      </c>
      <c r="S363" s="16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 t="e">
        <f>IF(Table2[[#This Row],[NB BM_C_QTY+F]]="",#REF!,INDEX([1]!db[QTY X],Table2[[#This Row],[NB BM_C_QTY+F]]))</f>
        <v>#REF!</v>
      </c>
      <c r="Z363" s="20" t="e">
        <f>IF(Table2[[#This Row],[NB BM_C_QTY+F]]="",#REF!,INDEX([1]!db[STN X],Table2[[#This Row],[NB BM_C_QTY+F]]))</f>
        <v>#REF!</v>
      </c>
      <c r="AA363" s="20" t="e">
        <f>INDEX([1]!db[SUPPLIER],Table2[[#This Row],[NB BM_C_QTY+F]],0)</f>
        <v>#VALUE!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63" s="20" t="str">
        <f>Table2[[#This Row],[CONCAT]]&amp;LOWER(SUBSTITUTE(SUBSTITUTE(SUBSTITUTE(Table2[[#This Row],[KET]]&amp;"ARTO MORO"," ",""),")",""),"(",""))</f>
        <v>spidolkenkopermanentpm100ht60lsnartomoro</v>
      </c>
      <c r="AD363" s="20" t="str">
        <f>_xlfn.IFNA(MATCH(Table2[[#This Row],[Column2]],[1]!db[NB BM_C_QTY+F],0),"")</f>
        <v/>
      </c>
      <c r="AE363" s="20" t="s">
        <v>6076</v>
      </c>
      <c r="AF363" s="20">
        <v>60</v>
      </c>
      <c r="AG363" s="20" t="s">
        <v>5116</v>
      </c>
    </row>
    <row r="364" spans="1:33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2061</v>
      </c>
      <c r="D364" s="16">
        <v>0</v>
      </c>
      <c r="F364" s="16" t="str">
        <f>_xlfn.IFNA(Table2[[#This Row],[NB BM_C_QTY+F]],"")</f>
        <v/>
      </c>
      <c r="G364" s="24">
        <f>IF(Table2[[#This Row],[M5B]]="",Table2[[#This Row],[M5B_h]],SUM(Table2[[#This Row],[M5B_h]],Table2[[#This Row],[M5B]]))</f>
        <v>0</v>
      </c>
      <c r="H364" s="19"/>
      <c r="I364" s="83">
        <f>IF(Table2[[#This Row],[M1A]]="",0,Table2[[#This Row],[M1A]]-Table2[[#This Row],[AWAL]]-Table2[[#This Row],[M1MA]]-Table2[[#This Row],[M1KE]])</f>
        <v>0</v>
      </c>
      <c r="J364" s="83">
        <f>SUMIF(Table6[NB BM_C_QTY+F],Table2[[#This Row],[Column2]],Table6[C])</f>
        <v>0</v>
      </c>
      <c r="K364" s="83">
        <f>-1*SUMIF(Table5[CONCAT],Table2[[#This Row],[Column2]],Table5[3])</f>
        <v>0</v>
      </c>
      <c r="L364" s="19"/>
      <c r="M364" s="16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 t="e">
        <f>IF(Table2[[#This Row],[NB BM_C_QTY+F]]="",#REF!,INDEX([1]!db[QTY X],Table2[[#This Row],[NB BM_C_QTY+F]]))</f>
        <v>#REF!</v>
      </c>
      <c r="Z364" s="20" t="e">
        <f>IF(Table2[[#This Row],[NB BM_C_QTY+F]]="",#REF!,INDEX([1]!db[STN X],Table2[[#This Row],[NB BM_C_QTY+F]]))</f>
        <v>#REF!</v>
      </c>
      <c r="AA364" s="20" t="e">
        <f>INDEX([1]!db[SUPPLIER],Table2[[#This Row],[NB BM_C_QTY+F]],0)</f>
        <v>#VALUE!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64" s="20" t="str">
        <f>Table2[[#This Row],[CONCAT]]&amp;LOWER(SUBSTITUTE(SUBSTITUTE(SUBSTITUTE(Table2[[#This Row],[KET]]&amp;"ARTO MORO"," ",""),")",""),"(",""))</f>
        <v>stabillohighlighterjkhl1kuningartomoro</v>
      </c>
      <c r="AD364" s="20" t="str">
        <f>_xlfn.IFNA(MATCH(Table2[[#This Row],[Column2]],[1]!db[NB BM_C_QTY+F],0),"")</f>
        <v/>
      </c>
      <c r="AE364" s="20" t="s">
        <v>6077</v>
      </c>
      <c r="AF364" s="20">
        <v>720</v>
      </c>
      <c r="AG364" s="20" t="s">
        <v>5118</v>
      </c>
    </row>
    <row r="365" spans="1:33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3563</v>
      </c>
      <c r="D365" s="16">
        <v>0</v>
      </c>
      <c r="E365" s="16" t="s">
        <v>2411</v>
      </c>
      <c r="F365" s="16" t="str">
        <f>_xlfn.IFNA(Table2[[#This Row],[NB BM_C_QTY+F]],"")</f>
        <v/>
      </c>
      <c r="G365" s="24">
        <f>IF(Table2[[#This Row],[M5B]]="",Table2[[#This Row],[M5B_h]],SUM(Table2[[#This Row],[M5B_h]],Table2[[#This Row],[M5B]]))</f>
        <v>0</v>
      </c>
      <c r="H365" s="19"/>
      <c r="I365" s="83">
        <f>IF(Table2[[#This Row],[M1A]]="",0,Table2[[#This Row],[M1A]]-Table2[[#This Row],[AWAL]]-Table2[[#This Row],[M1MA]]-Table2[[#This Row],[M1KE]])</f>
        <v>0</v>
      </c>
      <c r="J365" s="83">
        <f>SUMIF(Table6[NB BM_C_QTY+F],Table2[[#This Row],[Column2]],Table6[C])</f>
        <v>0</v>
      </c>
      <c r="K365" s="83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 t="e">
        <f>IF(Table2[[#This Row],[NB BM_C_QTY+F]]="",#REF!,INDEX([1]!db[QTY X],Table2[[#This Row],[NB BM_C_QTY+F]]))</f>
        <v>#REF!</v>
      </c>
      <c r="Z365" s="20" t="e">
        <f>IF(Table2[[#This Row],[NB BM_C_QTY+F]]="",#REF!,INDEX([1]!db[STN X],Table2[[#This Row],[NB BM_C_QTY+F]]))</f>
        <v>#REF!</v>
      </c>
      <c r="AA365" s="20" t="e">
        <f>INDEX([1]!db[SUPPLIER],Table2[[#This Row],[NB BM_C_QTY+F]],0)</f>
        <v>#VALUE!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65" s="20" t="str">
        <f>Table2[[#This Row],[CONCAT]]&amp;LOWER(SUBSTITUTE(SUBSTITUTE(SUBSTITUTE(Table2[[#This Row],[KET]]&amp;"ARTO MORO"," ",""),")",""),"(",""))</f>
        <v>stabillohl1k2hj1720pcsartomoro</v>
      </c>
      <c r="AD365" s="20" t="str">
        <f>_xlfn.IFNA(MATCH(Table2[[#This Row],[Column2]],[1]!db[NB BM_C_QTY+F],0),"")</f>
        <v/>
      </c>
      <c r="AE365" s="20" t="s">
        <v>6077</v>
      </c>
      <c r="AF365" s="20">
        <v>720</v>
      </c>
      <c r="AG365" s="20" t="s">
        <v>5118</v>
      </c>
    </row>
    <row r="366" spans="1:33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3564</v>
      </c>
      <c r="D366" s="16">
        <v>0</v>
      </c>
      <c r="E366" s="16">
        <v>720</v>
      </c>
      <c r="F366" s="16" t="str">
        <f>_xlfn.IFNA(Table2[[#This Row],[NB BM_C_QTY+F]],"")</f>
        <v/>
      </c>
      <c r="G366" s="24">
        <f>IF(Table2[[#This Row],[M5B]]="",Table2[[#This Row],[M5B_h]],SUM(Table2[[#This Row],[M5B_h]],Table2[[#This Row],[M5B]]))</f>
        <v>0</v>
      </c>
      <c r="H366" s="19"/>
      <c r="I366" s="83">
        <f>IF(Table2[[#This Row],[M1A]]="",0,Table2[[#This Row],[M1A]]-Table2[[#This Row],[AWAL]]-Table2[[#This Row],[M1MA]]-Table2[[#This Row],[M1KE]])</f>
        <v>0</v>
      </c>
      <c r="J366" s="83">
        <f>SUMIF(Table6[NB BM_C_QTY+F],Table2[[#This Row],[Column2]],Table6[C])</f>
        <v>0</v>
      </c>
      <c r="K366" s="83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 t="e">
        <f>IF(Table2[[#This Row],[NB BM_C_QTY+F]]="",#REF!,INDEX([1]!db[QTY X],Table2[[#This Row],[NB BM_C_QTY+F]]))</f>
        <v>#REF!</v>
      </c>
      <c r="Z366" s="20" t="e">
        <f>IF(Table2[[#This Row],[NB BM_C_QTY+F]]="",#REF!,INDEX([1]!db[STN X],Table2[[#This Row],[NB BM_C_QTY+F]]))</f>
        <v>#REF!</v>
      </c>
      <c r="AA366" s="20" t="e">
        <f>INDEX([1]!db[SUPPLIER],Table2[[#This Row],[NB BM_C_QTY+F]],0)</f>
        <v>#VALUE!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66" s="20" t="str">
        <f>Table2[[#This Row],[CONCAT]]&amp;LOWER(SUBSTITUTE(SUBSTITUTE(SUBSTITUTE(Table2[[#This Row],[KET]]&amp;"ARTO MORO"," ",""),")",""),"(",""))</f>
        <v>stabillohl3brhl5or720artomoro</v>
      </c>
      <c r="AD366" s="20" t="str">
        <f>_xlfn.IFNA(MATCH(Table2[[#This Row],[Column2]],[1]!db[NB BM_C_QTY+F],0),"")</f>
        <v/>
      </c>
      <c r="AE366" s="20" t="s">
        <v>6077</v>
      </c>
      <c r="AF366" s="20">
        <v>720</v>
      </c>
      <c r="AG366" s="20" t="s">
        <v>5118</v>
      </c>
    </row>
    <row r="367" spans="1:33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5142</v>
      </c>
      <c r="D367" s="16">
        <v>0</v>
      </c>
      <c r="E367" s="16" t="s">
        <v>2132</v>
      </c>
      <c r="F367" s="16">
        <f>_xlfn.IFNA(Table2[[#This Row],[NB BM_C_QTY+F]],"")</f>
        <v>1773</v>
      </c>
      <c r="G367" s="24">
        <f>IF(Table2[[#This Row],[M5B]]="",Table2[[#This Row],[M5B_h]],SUM(Table2[[#This Row],[M5B_h]],Table2[[#This Row],[M5B]]))</f>
        <v>0</v>
      </c>
      <c r="H367" s="19"/>
      <c r="I367" s="83">
        <f>IF(Table2[[#This Row],[M1A]]="",0,Table2[[#This Row],[M1A]]-Table2[[#This Row],[AWAL]]-Table2[[#This Row],[M1MA]]-Table2[[#This Row],[M1KE]])</f>
        <v>0</v>
      </c>
      <c r="J367" s="83">
        <f>SUMIF(Table6[NB BM_C_QTY+F],Table2[[#This Row],[Column2]],Table6[C])</f>
        <v>0</v>
      </c>
      <c r="K367" s="83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BM_C_QTY+F]]="",#REF!,INDEX([1]!db[QTY X],Table2[[#This Row],[NB BM_C_QTY+F]]))</f>
        <v>216</v>
      </c>
      <c r="Z367" s="20" t="str">
        <f>IF(Table2[[#This Row],[NB BM_C_QTY+F]]="",#REF!,INDEX([1]!db[STN X],Table2[[#This Row],[NB BM_C_QTY+F]]))</f>
        <v>PCS</v>
      </c>
      <c r="AA367" s="20" t="str">
        <f>INDEX([1]!db[SUPPLIER],Table2[[#This Row],[NB BM_C_QTY+F]],0)</f>
        <v>KENKO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67" s="20" t="str">
        <f>Table2[[#This Row],[CONCAT]]&amp;LOWER(SUBSTITUTE(SUBSTITUTE(SUBSTITUTE(Table2[[#This Row],[KET]]&amp;"ARTO MORO"," ",""),")",""),"(",""))</f>
        <v>stamppadkenkono118lsnartomoro</v>
      </c>
      <c r="AD367" s="20">
        <f>_xlfn.IFNA(MATCH(Table2[[#This Row],[Column2]],[1]!db[NB BM_C_QTY+F],0),"")</f>
        <v>1773</v>
      </c>
      <c r="AE367" s="20" t="s">
        <v>6076</v>
      </c>
      <c r="AF367" s="20">
        <v>18</v>
      </c>
      <c r="AG367" s="20" t="s">
        <v>5116</v>
      </c>
    </row>
    <row r="368" spans="1:33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2062</v>
      </c>
      <c r="D368" s="16">
        <v>0</v>
      </c>
      <c r="E368" s="16" t="s">
        <v>1989</v>
      </c>
      <c r="F368" s="16">
        <f>_xlfn.IFNA(Table2[[#This Row],[NB BM_C_QTY+F]],"")</f>
        <v>1775</v>
      </c>
      <c r="G368" s="24">
        <f>IF(Table2[[#This Row],[M5B]]="",Table2[[#This Row],[M5B_h]],SUM(Table2[[#This Row],[M5B_h]],Table2[[#This Row],[M5B]]))</f>
        <v>0</v>
      </c>
      <c r="H368" s="19"/>
      <c r="I368" s="83">
        <f>IF(Table2[[#This Row],[M1A]]="",0,Table2[[#This Row],[M1A]]-Table2[[#This Row],[AWAL]]-Table2[[#This Row],[M1MA]]-Table2[[#This Row],[M1KE]])</f>
        <v>0</v>
      </c>
      <c r="J368" s="83">
        <f>SUMIF(Table6[NB BM_C_QTY+F],Table2[[#This Row],[Column2]],Table6[C])</f>
        <v>0</v>
      </c>
      <c r="K368" s="83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BM_C_QTY+F]]="",#REF!,INDEX([1]!db[QTY X],Table2[[#This Row],[NB BM_C_QTY+F]]))</f>
        <v>240</v>
      </c>
      <c r="Z368" s="20" t="str">
        <f>IF(Table2[[#This Row],[NB BM_C_QTY+F]]="",#REF!,INDEX([1]!db[STN X],Table2[[#This Row],[NB BM_C_QTY+F]]))</f>
        <v>PCS</v>
      </c>
      <c r="AA368" s="20" t="str">
        <f>INDEX([1]!db[SUPPLIER],Table2[[#This Row],[NB BM_C_QTY+F]],0)</f>
        <v>KENKO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68" s="20" t="str">
        <f>Table2[[#This Row],[CONCAT]]&amp;LOWER(SUBSTITUTE(SUBSTITUTE(SUBSTITUTE(Table2[[#This Row],[KET]]&amp;"ARTO MORO"," ",""),")",""),"(",""))</f>
        <v>stampplatedaterkenkos68lunas20lsnartomoro</v>
      </c>
      <c r="AD368" s="20">
        <f>_xlfn.IFNA(MATCH(Table2[[#This Row],[Column2]],[1]!db[NB BM_C_QTY+F],0),"")</f>
        <v>1775</v>
      </c>
      <c r="AE368" s="20" t="s">
        <v>6076</v>
      </c>
      <c r="AF368" s="20">
        <v>20</v>
      </c>
      <c r="AG368" s="20" t="s">
        <v>5116</v>
      </c>
    </row>
    <row r="369" spans="1:33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5450</v>
      </c>
      <c r="D369" s="16">
        <v>0</v>
      </c>
      <c r="E369" s="16" t="s">
        <v>2373</v>
      </c>
      <c r="F369" s="16" t="str">
        <f>_xlfn.IFNA(Table2[[#This Row],[NB BM_C_QTY+F]],"")</f>
        <v/>
      </c>
      <c r="G369" s="24">
        <f>IF(Table2[[#This Row],[M5B]]="",Table2[[#This Row],[M5B_h]],SUM(Table2[[#This Row],[M5B_h]],Table2[[#This Row],[M5B]]))</f>
        <v>0</v>
      </c>
      <c r="H369" s="19"/>
      <c r="I369" s="83">
        <f>IF(Table2[[#This Row],[M1A]]="",0,Table2[[#This Row],[M1A]]-Table2[[#This Row],[AWAL]]-Table2[[#This Row],[M1MA]]-Table2[[#This Row],[M1KE]])</f>
        <v>0</v>
      </c>
      <c r="J369" s="83">
        <f>SUMIF(Table6[NB BM_C_QTY+F],Table2[[#This Row],[Column2]],Table6[C])</f>
        <v>0</v>
      </c>
      <c r="K369" s="83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 t="e">
        <f>IF(Table2[[#This Row],[NB BM_C_QTY+F]]="",#REF!,INDEX([1]!db[QTY X],Table2[[#This Row],[NB BM_C_QTY+F]]))</f>
        <v>#REF!</v>
      </c>
      <c r="Z369" s="20" t="e">
        <f>IF(Table2[[#This Row],[NB BM_C_QTY+F]]="",#REF!,INDEX([1]!db[STN X],Table2[[#This Row],[NB BM_C_QTY+F]]))</f>
        <v>#REF!</v>
      </c>
      <c r="AA369" s="20" t="e">
        <f>INDEX([1]!db[SUPPLIER],Table2[[#This Row],[NB BM_C_QTY+F]],0)</f>
        <v>#VALUE!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369" s="20" t="str">
        <f>Table2[[#This Row],[CONCAT]]&amp;LOWER(SUBSTITUTE(SUBSTITUTE(SUBSTITUTE(Table2[[#This Row],[KET]]&amp;"ARTO MORO"," ",""),")",""),"(",""))</f>
        <v>stampadjkno0216pcsartomoro</v>
      </c>
      <c r="AD369" s="20" t="str">
        <f>_xlfn.IFNA(MATCH(Table2[[#This Row],[Column2]],[1]!db[NB BM_C_QTY+F],0),"")</f>
        <v/>
      </c>
      <c r="AE369" s="20" t="s">
        <v>6077</v>
      </c>
      <c r="AF369" s="20">
        <v>216</v>
      </c>
      <c r="AG369" s="20" t="s">
        <v>5118</v>
      </c>
    </row>
    <row r="370" spans="1:33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3593</v>
      </c>
      <c r="D370" s="16">
        <v>0</v>
      </c>
      <c r="E370" s="16" t="s">
        <v>2373</v>
      </c>
      <c r="F370" s="16" t="str">
        <f>_xlfn.IFNA(Table2[[#This Row],[NB BM_C_QTY+F]],"")</f>
        <v/>
      </c>
      <c r="G370" s="24">
        <f>IF(Table2[[#This Row],[M5B]]="",Table2[[#This Row],[M5B_h]],SUM(Table2[[#This Row],[M5B_h]],Table2[[#This Row],[M5B]]))</f>
        <v>0</v>
      </c>
      <c r="H370" s="19"/>
      <c r="I370" s="83">
        <f>IF(Table2[[#This Row],[M1A]]="",0,Table2[[#This Row],[M1A]]-Table2[[#This Row],[AWAL]]-Table2[[#This Row],[M1MA]]-Table2[[#This Row],[M1KE]])</f>
        <v>0</v>
      </c>
      <c r="J370" s="83">
        <f>SUMIF(Table6[NB BM_C_QTY+F],Table2[[#This Row],[Column2]],Table6[C])</f>
        <v>0</v>
      </c>
      <c r="K370" s="83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 t="e">
        <f>IF(Table2[[#This Row],[NB BM_C_QTY+F]]="",#REF!,INDEX([1]!db[QTY X],Table2[[#This Row],[NB BM_C_QTY+F]]))</f>
        <v>#REF!</v>
      </c>
      <c r="Z370" s="20" t="e">
        <f>IF(Table2[[#This Row],[NB BM_C_QTY+F]]="",#REF!,INDEX([1]!db[STN X],Table2[[#This Row],[NB BM_C_QTY+F]]))</f>
        <v>#REF!</v>
      </c>
      <c r="AA370" s="20" t="e">
        <f>INDEX([1]!db[SUPPLIER],Table2[[#This Row],[NB BM_C_QTY+F]],0)</f>
        <v>#VALUE!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70" s="20" t="str">
        <f>Table2[[#This Row],[CONCAT]]&amp;LOWER(SUBSTITUTE(SUBSTITUTE(SUBSTITUTE(Table2[[#This Row],[KET]]&amp;"ARTO MORO"," ",""),")",""),"(",""))</f>
        <v>stampadjkno1216pcsartomoro</v>
      </c>
      <c r="AD370" s="20" t="str">
        <f>_xlfn.IFNA(MATCH(Table2[[#This Row],[Column2]],[1]!db[NB BM_C_QTY+F],0),"")</f>
        <v/>
      </c>
      <c r="AE370" s="20" t="s">
        <v>6077</v>
      </c>
      <c r="AF370" s="20">
        <v>216</v>
      </c>
      <c r="AG370" s="20" t="s">
        <v>5118</v>
      </c>
    </row>
    <row r="371" spans="1:33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55</v>
      </c>
      <c r="D371" s="16">
        <v>0</v>
      </c>
      <c r="E371" s="16" t="s">
        <v>2146</v>
      </c>
      <c r="F371" s="16" t="str">
        <f>_xlfn.IFNA(Table2[[#This Row],[NB BM_C_QTY+F]],"")</f>
        <v/>
      </c>
      <c r="G371" s="24">
        <f>IF(Table2[[#This Row],[M5B]]="",Table2[[#This Row],[M5B_h]],SUM(Table2[[#This Row],[M5B_h]],Table2[[#This Row],[M5B]]))</f>
        <v>0</v>
      </c>
      <c r="H371" s="19"/>
      <c r="I371" s="83">
        <f>IF(Table2[[#This Row],[M1A]]="",0,Table2[[#This Row],[M1A]]-Table2[[#This Row],[AWAL]]-Table2[[#This Row],[M1MA]]-Table2[[#This Row],[M1KE]])</f>
        <v>0</v>
      </c>
      <c r="J371" s="83">
        <f>SUMIF(Table6[NB BM_C_QTY+F],Table2[[#This Row],[Column2]],Table6[C])</f>
        <v>0</v>
      </c>
      <c r="K371" s="83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 t="e">
        <f>IF(Table2[[#This Row],[NB BM_C_QTY+F]]="",#REF!,INDEX([1]!db[QTY X],Table2[[#This Row],[NB BM_C_QTY+F]]))</f>
        <v>#REF!</v>
      </c>
      <c r="Z371" s="20" t="e">
        <f>IF(Table2[[#This Row],[NB BM_C_QTY+F]]="",#REF!,INDEX([1]!db[STN X],Table2[[#This Row],[NB BM_C_QTY+F]]))</f>
        <v>#REF!</v>
      </c>
      <c r="AA371" s="20" t="e">
        <f>INDEX([1]!db[SUPPLIER],Table2[[#This Row],[NB BM_C_QTY+F]],0)</f>
        <v>#VALUE!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71" s="20" t="str">
        <f>Table2[[#This Row],[CONCAT]]&amp;LOWER(SUBSTITUTE(SUBSTITUTE(SUBSTITUTE(Table2[[#This Row],[KET]]&amp;"ARTO MORO"," ",""),")",""),"(",""))</f>
        <v>stampadjkno2144pcsartomoro</v>
      </c>
      <c r="AD371" s="20" t="str">
        <f>_xlfn.IFNA(MATCH(Table2[[#This Row],[Column2]],[1]!db[NB BM_C_QTY+F],0),"")</f>
        <v/>
      </c>
      <c r="AE371" s="20" t="s">
        <v>6077</v>
      </c>
      <c r="AF371" s="20">
        <v>144</v>
      </c>
      <c r="AG371" s="20" t="s">
        <v>5118</v>
      </c>
    </row>
    <row r="372" spans="1:33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3525</v>
      </c>
      <c r="D372" s="16">
        <v>0</v>
      </c>
      <c r="E372" s="16" t="s">
        <v>1989</v>
      </c>
      <c r="F372" s="16" t="str">
        <f>_xlfn.IFNA(Table2[[#This Row],[NB BM_C_QTY+F]],"")</f>
        <v/>
      </c>
      <c r="G372" s="24">
        <f>IF(Table2[[#This Row],[M5B]]="",Table2[[#This Row],[M5B_h]],SUM(Table2[[#This Row],[M5B_h]],Table2[[#This Row],[M5B]]))</f>
        <v>0</v>
      </c>
      <c r="I372" s="83">
        <f>IF(Table2[[#This Row],[M1A]]="",0,Table2[[#This Row],[M1A]]-Table2[[#This Row],[AWAL]]-Table2[[#This Row],[M1MA]]-Table2[[#This Row],[M1KE]])</f>
        <v>0</v>
      </c>
      <c r="J372" s="83">
        <f>SUMIF(Table6[NB BM_C_QTY+F],Table2[[#This Row],[Column2]],Table6[C])</f>
        <v>0</v>
      </c>
      <c r="K372" s="83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 t="e">
        <f>IF(Table2[[#This Row],[NB BM_C_QTY+F]]="",#REF!,INDEX([1]!db[QTY X],Table2[[#This Row],[NB BM_C_QTY+F]]))</f>
        <v>#REF!</v>
      </c>
      <c r="Z372" s="20" t="e">
        <f>IF(Table2[[#This Row],[NB BM_C_QTY+F]]="",#REF!,INDEX([1]!db[STN X],Table2[[#This Row],[NB BM_C_QTY+F]]))</f>
        <v>#REF!</v>
      </c>
      <c r="AA372" s="20" t="e">
        <f>INDEX([1]!db[SUPPLIER],Table2[[#This Row],[NB BM_C_QTY+F]],0)</f>
        <v>#VALUE!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72" s="20" t="str">
        <f>Table2[[#This Row],[CONCAT]]&amp;LOWER(SUBSTITUTE(SUBSTITUTE(SUBSTITUTE(Table2[[#This Row],[KET]]&amp;"ARTO MORO"," ",""),")",""),"(",""))</f>
        <v>staplerhd10cljk20lsnartomoro</v>
      </c>
      <c r="AD372" s="20" t="str">
        <f>_xlfn.IFNA(MATCH(Table2[[#This Row],[Column2]],[1]!db[NB BM_C_QTY+F],0),"")</f>
        <v/>
      </c>
      <c r="AE372" s="20" t="s">
        <v>6077</v>
      </c>
      <c r="AF372" s="20">
        <v>20</v>
      </c>
      <c r="AG372" s="20" t="s">
        <v>5116</v>
      </c>
    </row>
    <row r="373" spans="1:33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3526</v>
      </c>
      <c r="D373" s="16">
        <v>0</v>
      </c>
      <c r="E373" s="16" t="s">
        <v>2007</v>
      </c>
      <c r="F373" s="16" t="str">
        <f>_xlfn.IFNA(Table2[[#This Row],[NB BM_C_QTY+F]],"")</f>
        <v/>
      </c>
      <c r="G373" s="24">
        <f>IF(Table2[[#This Row],[M5B]]="",Table2[[#This Row],[M5B_h]],SUM(Table2[[#This Row],[M5B_h]],Table2[[#This Row],[M5B]]))</f>
        <v>0</v>
      </c>
      <c r="H373" s="19"/>
      <c r="I373" s="83">
        <f>IF(Table2[[#This Row],[M1A]]="",0,Table2[[#This Row],[M1A]]-Table2[[#This Row],[AWAL]]-Table2[[#This Row],[M1MA]]-Table2[[#This Row],[M1KE]])</f>
        <v>0</v>
      </c>
      <c r="J373" s="83">
        <f>SUMIF(Table6[NB BM_C_QTY+F],Table2[[#This Row],[Column2]],Table6[C])</f>
        <v>0</v>
      </c>
      <c r="K373" s="83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 t="e">
        <f>IF(Table2[[#This Row],[NB BM_C_QTY+F]]="",#REF!,INDEX([1]!db[QTY X],Table2[[#This Row],[NB BM_C_QTY+F]]))</f>
        <v>#REF!</v>
      </c>
      <c r="Z373" s="20" t="e">
        <f>IF(Table2[[#This Row],[NB BM_C_QTY+F]]="",#REF!,INDEX([1]!db[STN X],Table2[[#This Row],[NB BM_C_QTY+F]]))</f>
        <v>#REF!</v>
      </c>
      <c r="AA373" s="20" t="e">
        <f>INDEX([1]!db[SUPPLIER],Table2[[#This Row],[NB BM_C_QTY+F]],0)</f>
        <v>#VALUE!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73" s="20" t="str">
        <f>Table2[[#This Row],[CONCAT]]&amp;LOWER(SUBSTITUTE(SUBSTITUTE(SUBSTITUTE(Table2[[#This Row],[KET]]&amp;"ARTO MORO"," ",""),")",""),"(",""))</f>
        <v>staplerjkhd5010lsnartomoro</v>
      </c>
      <c r="AD373" s="20" t="str">
        <f>_xlfn.IFNA(MATCH(Table2[[#This Row],[Column2]],[1]!db[NB BM_C_QTY+F],0),"")</f>
        <v/>
      </c>
      <c r="AE373" s="20" t="s">
        <v>6077</v>
      </c>
      <c r="AF373" s="20">
        <v>10</v>
      </c>
      <c r="AG373" s="20" t="s">
        <v>5116</v>
      </c>
    </row>
    <row r="374" spans="1:33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5334</v>
      </c>
      <c r="D374" s="16">
        <v>0</v>
      </c>
      <c r="E374" s="16" t="s">
        <v>2007</v>
      </c>
      <c r="F374" s="16" t="str">
        <f>_xlfn.IFNA(Table2[[#This Row],[NB BM_C_QTY+F]],"")</f>
        <v/>
      </c>
      <c r="G374" s="24">
        <f>IF(Table2[[#This Row],[M5B]]="",Table2[[#This Row],[M5B_h]],SUM(Table2[[#This Row],[M5B_h]],Table2[[#This Row],[M5B]]))</f>
        <v>0</v>
      </c>
      <c r="H374" s="19"/>
      <c r="I374" s="83">
        <f>IF(Table2[[#This Row],[M1A]]="",0,Table2[[#This Row],[M1A]]-Table2[[#This Row],[AWAL]]-Table2[[#This Row],[M1MA]]-Table2[[#This Row],[M1KE]])</f>
        <v>0</v>
      </c>
      <c r="J374" s="83">
        <f>SUMIF(Table6[NB BM_C_QTY+F],Table2[[#This Row],[Column2]],Table6[C])</f>
        <v>0</v>
      </c>
      <c r="K374" s="83">
        <f>-1*SUMIF(Table5[CONCAT],Table2[[#This Row],[Column2]],Table5[3])</f>
        <v>0</v>
      </c>
      <c r="L374" s="19"/>
      <c r="M374" s="15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 t="e">
        <f>IF(Table2[[#This Row],[NB BM_C_QTY+F]]="",#REF!,INDEX([1]!db[QTY X],Table2[[#This Row],[NB BM_C_QTY+F]]))</f>
        <v>#REF!</v>
      </c>
      <c r="Z374" s="20" t="e">
        <f>IF(Table2[[#This Row],[NB BM_C_QTY+F]]="",#REF!,INDEX([1]!db[STN X],Table2[[#This Row],[NB BM_C_QTY+F]]))</f>
        <v>#REF!</v>
      </c>
      <c r="AA374" s="20" t="e">
        <f>INDEX([1]!db[SUPPLIER],Table2[[#This Row],[NB BM_C_QTY+F]],0)</f>
        <v>#VALUE!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374" s="20" t="str">
        <f>Table2[[#This Row],[CONCAT]]&amp;LOWER(SUBSTITUTE(SUBSTITUTE(SUBSTITUTE(Table2[[#This Row],[KET]]&amp;"ARTO MORO"," ",""),")",""),"(",""))</f>
        <v>staplerjkhd50cl10lsnartomoro</v>
      </c>
      <c r="AD374" s="20" t="str">
        <f>_xlfn.IFNA(MATCH(Table2[[#This Row],[Column2]],[1]!db[NB BM_C_QTY+F],0),"")</f>
        <v/>
      </c>
      <c r="AE374" s="20" t="s">
        <v>6077</v>
      </c>
      <c r="AF374" s="20">
        <v>10</v>
      </c>
      <c r="AG374" s="20" t="s">
        <v>5116</v>
      </c>
    </row>
    <row r="375" spans="1:33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2063</v>
      </c>
      <c r="D375" s="16">
        <v>0</v>
      </c>
      <c r="E375" s="16" t="s">
        <v>1989</v>
      </c>
      <c r="F375" s="16">
        <f>_xlfn.IFNA(Table2[[#This Row],[NB BM_C_QTY+F]],"")</f>
        <v>2846</v>
      </c>
      <c r="G375" s="24">
        <f>IF(Table2[[#This Row],[M5B]]="",Table2[[#This Row],[M5B_h]],SUM(Table2[[#This Row],[M5B_h]],Table2[[#This Row],[M5B]]))</f>
        <v>0</v>
      </c>
      <c r="I375" s="83">
        <f>IF(Table2[[#This Row],[M1A]]="",0,Table2[[#This Row],[M1A]]-Table2[[#This Row],[AWAL]]-Table2[[#This Row],[M1MA]]-Table2[[#This Row],[M1KE]])</f>
        <v>0</v>
      </c>
      <c r="J375" s="83">
        <f>SUMIF(Table6[NB BM_C_QTY+F],Table2[[#This Row],[Column2]],Table6[C])</f>
        <v>0</v>
      </c>
      <c r="K375" s="83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BM_C_QTY+F]]="",#REF!,INDEX([1]!db[QTY X],Table2[[#This Row],[NB BM_C_QTY+F]]))</f>
        <v>240</v>
      </c>
      <c r="Z375" s="20" t="str">
        <f>IF(Table2[[#This Row],[NB BM_C_QTY+F]]="",#REF!,INDEX([1]!db[STN X],Table2[[#This Row],[NB BM_C_QTY+F]]))</f>
        <v>PCS</v>
      </c>
      <c r="AA375" s="20" t="str">
        <f>INDEX([1]!db[SUPPLIER],Table2[[#This Row],[NB BM_C_QTY+F]],0)</f>
        <v>ATALI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75" s="20" t="str">
        <f>Table2[[#This Row],[CONCAT]]&amp;LOWER(SUBSTITUTE(SUBSTITUTE(SUBSTITUTE(Table2[[#This Row],[KET]]&amp;"ARTO MORO"," ",""),")",""),"(",""))</f>
        <v>staplerjkhd1020lsnartomoro</v>
      </c>
      <c r="AD375" s="20">
        <f>_xlfn.IFNA(MATCH(Table2[[#This Row],[Column2]],[1]!db[NB BM_C_QTY+F],0),"")</f>
        <v>2846</v>
      </c>
      <c r="AE375" s="20" t="s">
        <v>6077</v>
      </c>
      <c r="AF375" s="20">
        <v>20</v>
      </c>
      <c r="AG375" s="20" t="s">
        <v>5116</v>
      </c>
    </row>
    <row r="376" spans="1:33">
      <c r="A376" s="14" t="str">
        <f ca="1">IF(Table2[[#This Row],[TT]]&lt;1,"",(COUNT(INDIRECT("a"&amp;ROW(Table2[[#Headers],[//]])&amp;":a"&amp;ROW()-1))+1))</f>
        <v/>
      </c>
      <c r="B376" s="14">
        <v>1</v>
      </c>
      <c r="C376" s="9" t="s">
        <v>2064</v>
      </c>
      <c r="D376" s="16">
        <v>0</v>
      </c>
      <c r="E376" s="16" t="s">
        <v>2013</v>
      </c>
      <c r="F376" s="16">
        <f>_xlfn.IFNA(Table2[[#This Row],[NB BM_C_QTY+F]],"")</f>
        <v>2843</v>
      </c>
      <c r="G376" s="24">
        <f>IF(Table2[[#This Row],[M5B]]="",Table2[[#This Row],[M5B_h]],SUM(Table2[[#This Row],[M5B_h]],Table2[[#This Row],[M5B]]))</f>
        <v>0</v>
      </c>
      <c r="H376" s="19"/>
      <c r="I376" s="83">
        <f>IF(Table2[[#This Row],[M1A]]="",0,Table2[[#This Row],[M1A]]-Table2[[#This Row],[AWAL]]-Table2[[#This Row],[M1MA]]-Table2[[#This Row],[M1KE]])</f>
        <v>0</v>
      </c>
      <c r="J376" s="83">
        <f>SUMIF(Table6[NB BM_C_QTY+F],Table2[[#This Row],[Column2]],Table6[C])</f>
        <v>0</v>
      </c>
      <c r="K376" s="83">
        <f>-1*SUMIF(Table5[CONCAT],Table2[[#This Row],[Column2]],Table5[3])</f>
        <v>0</v>
      </c>
      <c r="L376" s="19"/>
      <c r="M376" s="17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 t="shared" si="5"/>
        <v>ARTO MORO</v>
      </c>
      <c r="Y376" s="20">
        <f>IF(Table2[[#This Row],[NB BM_C_QTY+F]]="",#REF!,INDEX([1]!db[QTY X],Table2[[#This Row],[NB BM_C_QTY+F]]))</f>
        <v>300</v>
      </c>
      <c r="Z376" s="20" t="str">
        <f>IF(Table2[[#This Row],[NB BM_C_QTY+F]]="",#REF!,INDEX([1]!db[STN X],Table2[[#This Row],[NB BM_C_QTY+F]]))</f>
        <v>PCS</v>
      </c>
      <c r="AA376" s="20" t="str">
        <f>INDEX([1]!db[SUPPLIER],Table2[[#This Row],[NB BM_C_QTY+F]],0)</f>
        <v>ATALI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76" s="20" t="str">
        <f>Table2[[#This Row],[CONCAT]]&amp;LOWER(SUBSTITUTE(SUBSTITUTE(SUBSTITUTE(Table2[[#This Row],[KET]]&amp;"ARTO MORO"," ",""),")",""),"(",""))</f>
        <v>staplerjkhd10m25lsnartomoro</v>
      </c>
      <c r="AD376" s="20">
        <f>_xlfn.IFNA(MATCH(Table2[[#This Row],[Column2]],[1]!db[NB BM_C_QTY+F],0),"")</f>
        <v>2843</v>
      </c>
      <c r="AE376" s="20" t="s">
        <v>6077</v>
      </c>
      <c r="AF376" s="20">
        <v>25</v>
      </c>
      <c r="AG376" s="20" t="s">
        <v>5116</v>
      </c>
    </row>
    <row r="377" spans="1:33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3408</v>
      </c>
      <c r="D377" s="16">
        <v>0</v>
      </c>
      <c r="E377" s="16" t="s">
        <v>2085</v>
      </c>
      <c r="F377" s="16">
        <f>_xlfn.IFNA(Table2[[#This Row],[NB BM_C_QTY+F]],"")</f>
        <v>1389</v>
      </c>
      <c r="G377" s="24">
        <f>IF(Table2[[#This Row],[M5B]]="",Table2[[#This Row],[M5B_h]],SUM(Table2[[#This Row],[M5B_h]],Table2[[#This Row],[M5B]]))</f>
        <v>0</v>
      </c>
      <c r="H377" s="19"/>
      <c r="I377" s="83">
        <f>IF(Table2[[#This Row],[M1A]]="",0,Table2[[#This Row],[M1A]]-Table2[[#This Row],[AWAL]]-Table2[[#This Row],[M1MA]]-Table2[[#This Row],[M1KE]])</f>
        <v>0</v>
      </c>
      <c r="J377" s="83">
        <f>SUMIF(Table6[NB BM_C_QTY+F],Table2[[#This Row],[Column2]],Table6[C])</f>
        <v>0</v>
      </c>
      <c r="K377" s="83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>
        <f>IF(Table2[[#This Row],[NB BM_C_QTY+F]]="",#REF!,INDEX([1]!db[QTY X],Table2[[#This Row],[NB BM_C_QTY+F]]))</f>
        <v>12</v>
      </c>
      <c r="Z377" s="20" t="str">
        <f>IF(Table2[[#This Row],[NB BM_C_QTY+F]]="",#REF!,INDEX([1]!db[STN X],Table2[[#This Row],[NB BM_C_QTY+F]]))</f>
        <v>PCS</v>
      </c>
      <c r="AA377" s="20" t="str">
        <f>INDEX([1]!db[SUPPLIER],Table2[[#This Row],[NB BM_C_QTY+F]],0)</f>
        <v>ATALI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77" s="20" t="str">
        <f>Table2[[#This Row],[CONCAT]]&amp;LOWER(SUBSTITUTE(SUBSTITUTE(SUBSTITUTE(Table2[[#This Row],[KET]]&amp;"ARTO MORO"," ",""),")",""),"(",""))</f>
        <v>staplerjkhd12a1312pcsartomoro</v>
      </c>
      <c r="AD377" s="20">
        <f>_xlfn.IFNA(MATCH(Table2[[#This Row],[Column2]],[1]!db[NB BM_C_QTY+F],0),"")</f>
        <v>1389</v>
      </c>
      <c r="AE377" s="20" t="s">
        <v>6077</v>
      </c>
      <c r="AF377" s="20">
        <v>12</v>
      </c>
      <c r="AG377" s="20" t="s">
        <v>5118</v>
      </c>
    </row>
    <row r="378" spans="1:33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2065</v>
      </c>
      <c r="D378" s="16">
        <v>0</v>
      </c>
      <c r="E378" s="16" t="s">
        <v>2085</v>
      </c>
      <c r="F378" s="16">
        <f>_xlfn.IFNA(Table2[[#This Row],[NB BM_C_QTY+F]],"")</f>
        <v>1390</v>
      </c>
      <c r="G378" s="24">
        <f>IF(Table2[[#This Row],[M5B]]="",Table2[[#This Row],[M5B_h]],SUM(Table2[[#This Row],[M5B_h]],Table2[[#This Row],[M5B]]))</f>
        <v>0</v>
      </c>
      <c r="H378" s="18"/>
      <c r="I378" s="83">
        <f>IF(Table2[[#This Row],[M1A]]="",0,Table2[[#This Row],[M1A]]-Table2[[#This Row],[AWAL]]-Table2[[#This Row],[M1MA]]-Table2[[#This Row],[M1KE]])</f>
        <v>0</v>
      </c>
      <c r="J378" s="83">
        <f>SUMIF(Table6[NB BM_C_QTY+F],Table2[[#This Row],[Column2]],Table6[C])</f>
        <v>0</v>
      </c>
      <c r="K378" s="83">
        <f>-1*SUMIF(Table5[CONCAT],Table2[[#This Row],[Column2]],Table5[3])</f>
        <v>0</v>
      </c>
      <c r="L378" s="18"/>
      <c r="M378" s="16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P378" s="9"/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BM_C_QTY+F]]="",#REF!,INDEX([1]!db[QTY X],Table2[[#This Row],[NB BM_C_QTY+F]]))</f>
        <v>12</v>
      </c>
      <c r="Z378" s="20" t="str">
        <f>IF(Table2[[#This Row],[NB BM_C_QTY+F]]="",#REF!,INDEX([1]!db[STN X],Table2[[#This Row],[NB BM_C_QTY+F]]))</f>
        <v>PCS</v>
      </c>
      <c r="AA378" s="20" t="str">
        <f>INDEX([1]!db[SUPPLIER],Table2[[#This Row],[NB BM_C_QTY+F]],0)</f>
        <v>ATALI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78" s="20" t="str">
        <f>Table2[[#This Row],[CONCAT]]&amp;LOWER(SUBSTITUTE(SUBSTITUTE(SUBSTITUTE(Table2[[#This Row],[KET]]&amp;"ARTO MORO"," ",""),")",""),"(",""))</f>
        <v>staplerjkhd12n1312pcsartomoro</v>
      </c>
      <c r="AD378" s="20">
        <f>_xlfn.IFNA(MATCH(Table2[[#This Row],[Column2]],[1]!db[NB BM_C_QTY+F],0),"")</f>
        <v>1390</v>
      </c>
      <c r="AE378" s="20" t="s">
        <v>6077</v>
      </c>
      <c r="AF378" s="20">
        <v>12</v>
      </c>
      <c r="AG378" s="20" t="s">
        <v>5118</v>
      </c>
    </row>
    <row r="379" spans="1:33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5193</v>
      </c>
      <c r="D379" s="16">
        <v>0</v>
      </c>
      <c r="E379" s="16" t="s">
        <v>3409</v>
      </c>
      <c r="F379" s="16">
        <f>_xlfn.IFNA(Table2[[#This Row],[NB BM_C_QTY+F]],"")</f>
        <v>2849</v>
      </c>
      <c r="G379" s="24">
        <f>IF(Table2[[#This Row],[M5B]]="",Table2[[#This Row],[M5B_h]],SUM(Table2[[#This Row],[M5B_h]],Table2[[#This Row],[M5B]]))</f>
        <v>0</v>
      </c>
      <c r="H379" s="18"/>
      <c r="I379" s="83">
        <f>IF(Table2[[#This Row],[M1A]]="",0,Table2[[#This Row],[M1A]]-Table2[[#This Row],[AWAL]]-Table2[[#This Row],[M1MA]]-Table2[[#This Row],[M1KE]])</f>
        <v>0</v>
      </c>
      <c r="J379" s="83">
        <f>SUMIF(Table6[NB BM_C_QTY+F],Table2[[#This Row],[Column2]],Table6[C])</f>
        <v>0</v>
      </c>
      <c r="K379" s="83">
        <f>-1*SUMIF(Table5[CONCAT],Table2[[#This Row],[Column2]],Table5[3])</f>
        <v>0</v>
      </c>
      <c r="L379" s="18"/>
      <c r="M379" s="16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9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>
        <f>IF(Table2[[#This Row],[NB BM_C_QTY+F]]="",#REF!,INDEX([1]!db[QTY X],Table2[[#This Row],[NB BM_C_QTY+F]]))</f>
        <v>6</v>
      </c>
      <c r="Z379" s="20" t="str">
        <f>IF(Table2[[#This Row],[NB BM_C_QTY+F]]="",#REF!,INDEX([1]!db[STN X],Table2[[#This Row],[NB BM_C_QTY+F]]))</f>
        <v>PCS</v>
      </c>
      <c r="AA379" s="20" t="str">
        <f>INDEX([1]!db[SUPPLIER],Table2[[#This Row],[NB BM_C_QTY+F]],0)</f>
        <v>ATALI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79" s="20" t="str">
        <f>Table2[[#This Row],[CONCAT]]&amp;LOWER(SUBSTITUTE(SUBSTITUTE(SUBSTITUTE(Table2[[#This Row],[KET]]&amp;"ARTO MORO"," ",""),")",""),"(",""))</f>
        <v>staplerjkhd12n246pcsartomoro</v>
      </c>
      <c r="AD379" s="20">
        <f>_xlfn.IFNA(MATCH(Table2[[#This Row],[Column2]],[1]!db[NB BM_C_QTY+F],0),"")</f>
        <v>2849</v>
      </c>
      <c r="AE379" s="20" t="s">
        <v>6077</v>
      </c>
      <c r="AF379" s="20">
        <v>6</v>
      </c>
      <c r="AG379" s="20" t="s">
        <v>5118</v>
      </c>
    </row>
    <row r="380" spans="1:33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2066</v>
      </c>
      <c r="D380" s="16">
        <v>0</v>
      </c>
      <c r="E380" s="16" t="s">
        <v>2075</v>
      </c>
      <c r="F380" s="16" t="str">
        <f>_xlfn.IFNA(Table2[[#This Row],[NB BM_C_QTY+F]],"")</f>
        <v/>
      </c>
      <c r="G380" s="24">
        <f>IF(Table2[[#This Row],[M5B]]="",Table2[[#This Row],[M5B_h]],SUM(Table2[[#This Row],[M5B_h]],Table2[[#This Row],[M5B]]))</f>
        <v>0</v>
      </c>
      <c r="H380" s="19"/>
      <c r="I380" s="83">
        <f>IF(Table2[[#This Row],[M1A]]="",0,Table2[[#This Row],[M1A]]-Table2[[#This Row],[AWAL]]-Table2[[#This Row],[M1MA]]-Table2[[#This Row],[M1KE]])</f>
        <v>0</v>
      </c>
      <c r="J380" s="83">
        <f>SUMIF(Table6[NB BM_C_QTY+F],Table2[[#This Row],[Column2]],Table6[C])</f>
        <v>0</v>
      </c>
      <c r="K380" s="83">
        <f>-1*SUMIF(Table5[CONCAT],Table2[[#This Row],[Column2]],Table5[3])</f>
        <v>0</v>
      </c>
      <c r="L380" s="19"/>
      <c r="M380" s="16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 t="shared" si="5"/>
        <v>ARTO MORO</v>
      </c>
      <c r="Y380" s="20" t="e">
        <f>IF(Table2[[#This Row],[NB BM_C_QTY+F]]="",#REF!,INDEX([1]!db[QTY X],Table2[[#This Row],[NB BM_C_QTY+F]]))</f>
        <v>#REF!</v>
      </c>
      <c r="Z380" s="20" t="e">
        <f>IF(Table2[[#This Row],[NB BM_C_QTY+F]]="",#REF!,INDEX([1]!db[STN X],Table2[[#This Row],[NB BM_C_QTY+F]]))</f>
        <v>#REF!</v>
      </c>
      <c r="AA380" s="20" t="e">
        <f>INDEX([1]!db[SUPPLIER],Table2[[#This Row],[NB BM_C_QTY+F]],0)</f>
        <v>#VALUE!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80" s="20" t="str">
        <f>Table2[[#This Row],[CONCAT]]&amp;LOWER(SUBSTITUTE(SUBSTITUTE(SUBSTITUTE(Table2[[#This Row],[KET]]&amp;"ARTO MORO"," ",""),")",""),"(",""))</f>
        <v>staplerjkhd50120pcsartomoro</v>
      </c>
      <c r="AD380" s="20" t="str">
        <f>_xlfn.IFNA(MATCH(Table2[[#This Row],[Column2]],[1]!db[NB BM_C_QTY+F],0),"")</f>
        <v/>
      </c>
      <c r="AE380" s="20" t="s">
        <v>6077</v>
      </c>
      <c r="AF380" s="20">
        <v>120</v>
      </c>
      <c r="AG380" s="20" t="s">
        <v>5118</v>
      </c>
    </row>
    <row r="381" spans="1:33">
      <c r="A381" s="9" t="str">
        <f ca="1">IF(Table2[[#This Row],[TT]]&lt;1,"",(COUNT(INDIRECT("a"&amp;ROW(Table2[[#Headers],[//]])&amp;":a"&amp;ROW()-1))+1))</f>
        <v/>
      </c>
      <c r="B381" s="9">
        <v>1</v>
      </c>
      <c r="C381" s="9" t="s">
        <v>1991</v>
      </c>
      <c r="D381" s="16">
        <v>0</v>
      </c>
      <c r="E381" s="16" t="s">
        <v>2007</v>
      </c>
      <c r="F381" s="16">
        <f>_xlfn.IFNA(Table2[[#This Row],[NB BM_C_QTY+F]],"")</f>
        <v>1789</v>
      </c>
      <c r="G381" s="24">
        <f>IF(Table2[[#This Row],[M5B]]="",Table2[[#This Row],[M5B_h]],SUM(Table2[[#This Row],[M5B_h]],Table2[[#This Row],[M5B]]))</f>
        <v>0</v>
      </c>
      <c r="H381" s="18"/>
      <c r="I381" s="83">
        <f>IF(Table2[[#This Row],[M1A]]="",0,Table2[[#This Row],[M1A]]-Table2[[#This Row],[AWAL]]-Table2[[#This Row],[M1MA]]-Table2[[#This Row],[M1KE]])</f>
        <v>0</v>
      </c>
      <c r="J381" s="83">
        <f>SUMIF(Table6[NB BM_C_QTY+F],Table2[[#This Row],[Column2]],Table6[C])</f>
        <v>0</v>
      </c>
      <c r="K381" s="83">
        <f>-1*SUMIF(Table5[CONCAT],Table2[[#This Row],[Column2]],Table5[3])</f>
        <v>0</v>
      </c>
      <c r="L381" s="18"/>
      <c r="M381" s="16" t="str">
        <f>IF(Table2[[#This Row],[M2A]]="","",SUM(Table2[[#This Row],[M2A]]-Table2[[#This Row],[M2B_h]]))</f>
        <v/>
      </c>
      <c r="O381" s="16" t="str">
        <f>IF(Table2[[#This Row],[M3A]]="","",SUM(Table2[[#This Row],[M3A]]-Table2[[#This Row],[M3B_h]]))</f>
        <v/>
      </c>
      <c r="P381" s="9"/>
      <c r="Q381" s="16" t="str">
        <f>IF(Table2[[#This Row],[M4A]]="","",SUM(Table2[[#This Row],[M4A]]-Table2[[#This Row],[M4B_h]]))</f>
        <v/>
      </c>
      <c r="S381" s="16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 t="shared" si="5"/>
        <v>ARTO MORO</v>
      </c>
      <c r="Y381" s="20">
        <f>IF(Table2[[#This Row],[NB BM_C_QTY+F]]="",#REF!,INDEX([1]!db[QTY X],Table2[[#This Row],[NB BM_C_QTY+F]]))</f>
        <v>120</v>
      </c>
      <c r="Z381" s="20" t="str">
        <f>IF(Table2[[#This Row],[NB BM_C_QTY+F]]="",#REF!,INDEX([1]!db[STN X],Table2[[#This Row],[NB BM_C_QTY+F]]))</f>
        <v>PCS</v>
      </c>
      <c r="AA381" s="20" t="str">
        <f>INDEX([1]!db[SUPPLIER],Table2[[#This Row],[NB BM_C_QTY+F]],0)</f>
        <v>KENKO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81" s="20" t="str">
        <f>Table2[[#This Row],[CONCAT]]&amp;LOWER(SUBSTITUTE(SUBSTITUTE(SUBSTITUTE(Table2[[#This Row],[KET]]&amp;"ARTO MORO"," ",""),")",""),"(",""))</f>
        <v>staplerkenkohd50oj10lsnartomoro</v>
      </c>
      <c r="AD381" s="20">
        <f>_xlfn.IFNA(MATCH(Table2[[#This Row],[Column2]],[1]!db[NB BM_C_QTY+F],0),"")</f>
        <v>1789</v>
      </c>
      <c r="AE381" s="20" t="s">
        <v>6076</v>
      </c>
      <c r="AF381" s="20">
        <v>10</v>
      </c>
      <c r="AG381" s="20" t="s">
        <v>5116</v>
      </c>
    </row>
    <row r="382" spans="1:33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3571</v>
      </c>
      <c r="D382" s="16">
        <v>0</v>
      </c>
      <c r="E382" s="16" t="s">
        <v>1989</v>
      </c>
      <c r="F382" s="16">
        <f>_xlfn.IFNA(Table2[[#This Row],[NB BM_C_QTY+F]],"")</f>
        <v>1781</v>
      </c>
      <c r="G382" s="24">
        <f>IF(Table2[[#This Row],[M5B]]="",Table2[[#This Row],[M5B_h]],SUM(Table2[[#This Row],[M5B_h]],Table2[[#This Row],[M5B]]))</f>
        <v>0</v>
      </c>
      <c r="H382" s="19"/>
      <c r="I382" s="83">
        <f>IF(Table2[[#This Row],[M1A]]="",0,Table2[[#This Row],[M1A]]-Table2[[#This Row],[AWAL]]-Table2[[#This Row],[M1MA]]-Table2[[#This Row],[M1KE]])</f>
        <v>0</v>
      </c>
      <c r="J382" s="83">
        <f>SUMIF(Table6[NB BM_C_QTY+F],Table2[[#This Row],[Column2]],Table6[C])</f>
        <v>0</v>
      </c>
      <c r="K382" s="83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 t="shared" si="5"/>
        <v>ARTO MORO</v>
      </c>
      <c r="Y382" s="20">
        <f>IF(Table2[[#This Row],[NB BM_C_QTY+F]]="",#REF!,INDEX([1]!db[QTY X],Table2[[#This Row],[NB BM_C_QTY+F]]))</f>
        <v>240</v>
      </c>
      <c r="Z382" s="20" t="str">
        <f>IF(Table2[[#This Row],[NB BM_C_QTY+F]]="",#REF!,INDEX([1]!db[STN X],Table2[[#This Row],[NB BM_C_QTY+F]]))</f>
        <v>PCS</v>
      </c>
      <c r="AA382" s="20" t="str">
        <f>INDEX([1]!db[SUPPLIER],Table2[[#This Row],[NB BM_C_QTY+F]],0)</f>
        <v>KENKO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82" s="20" t="str">
        <f>Table2[[#This Row],[CONCAT]]&amp;LOWER(SUBSTITUTE(SUBSTITUTE(SUBSTITUTE(Table2[[#This Row],[KET]]&amp;"ARTO MORO"," ",""),")",""),"(",""))</f>
        <v>staplerkenkohd10d20lsnartomoro</v>
      </c>
      <c r="AD382" s="20">
        <f>_xlfn.IFNA(MATCH(Table2[[#This Row],[Column2]],[1]!db[NB BM_C_QTY+F],0),"")</f>
        <v>1781</v>
      </c>
      <c r="AE382" s="20" t="s">
        <v>6076</v>
      </c>
      <c r="AF382" s="20">
        <v>20</v>
      </c>
      <c r="AG382" s="20" t="s">
        <v>5116</v>
      </c>
    </row>
    <row r="383" spans="1:33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2636</v>
      </c>
      <c r="D383" s="16">
        <v>0</v>
      </c>
      <c r="E383" s="16" t="s">
        <v>2013</v>
      </c>
      <c r="F383" s="16">
        <f>_xlfn.IFNA(Table2[[#This Row],[NB BM_C_QTY+F]],"")</f>
        <v>1784</v>
      </c>
      <c r="G383" s="24">
        <f>IF(Table2[[#This Row],[M5B]]="",Table2[[#This Row],[M5B_h]],SUM(Table2[[#This Row],[M5B_h]],Table2[[#This Row],[M5B]]))</f>
        <v>0</v>
      </c>
      <c r="H383" s="19"/>
      <c r="I383" s="83">
        <f>IF(Table2[[#This Row],[M1A]]="",0,Table2[[#This Row],[M1A]]-Table2[[#This Row],[AWAL]]-Table2[[#This Row],[M1MA]]-Table2[[#This Row],[M1KE]])</f>
        <v>0</v>
      </c>
      <c r="J383" s="83">
        <f>SUMIF(Table6[NB BM_C_QTY+F],Table2[[#This Row],[Column2]],Table6[C])</f>
        <v>0</v>
      </c>
      <c r="K383" s="83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>
        <f>IF(Table2[[#This Row],[NB BM_C_QTY+F]]="",#REF!,INDEX([1]!db[QTY X],Table2[[#This Row],[NB BM_C_QTY+F]]))</f>
        <v>300</v>
      </c>
      <c r="Z383" s="20" t="str">
        <f>IF(Table2[[#This Row],[NB BM_C_QTY+F]]="",#REF!,INDEX([1]!db[STN X],Table2[[#This Row],[NB BM_C_QTY+F]]))</f>
        <v>PCS</v>
      </c>
      <c r="AA383" s="20" t="str">
        <f>INDEX([1]!db[SUPPLIER],Table2[[#This Row],[NB BM_C_QTY+F]],0)</f>
        <v>KENKO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83" s="20" t="str">
        <f>Table2[[#This Row],[CONCAT]]&amp;LOWER(SUBSTITUTE(SUBSTITUTE(SUBSTITUTE(Table2[[#This Row],[KET]]&amp;"ARTO MORO"," ",""),")",""),"(",""))</f>
        <v>staplerkenkohd10smini25lsnartomoro</v>
      </c>
      <c r="AD383" s="20">
        <f>_xlfn.IFNA(MATCH(Table2[[#This Row],[Column2]],[1]!db[NB BM_C_QTY+F],0),"")</f>
        <v>1784</v>
      </c>
      <c r="AE383" s="20" t="s">
        <v>6076</v>
      </c>
      <c r="AF383" s="20">
        <v>25</v>
      </c>
      <c r="AG383" s="20" t="s">
        <v>5116</v>
      </c>
    </row>
    <row r="384" spans="1:33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2197</v>
      </c>
      <c r="D384" s="16">
        <v>0</v>
      </c>
      <c r="E384" s="16" t="s">
        <v>1989</v>
      </c>
      <c r="F384" s="16">
        <f>_xlfn.IFNA(Table2[[#This Row],[NB BM_C_QTY+F]],"")</f>
        <v>1781</v>
      </c>
      <c r="G384" s="24">
        <f>IF(Table2[[#This Row],[M5B]]="",Table2[[#This Row],[M5B_h]],SUM(Table2[[#This Row],[M5B_h]],Table2[[#This Row],[M5B]]))</f>
        <v>0</v>
      </c>
      <c r="H384" s="19"/>
      <c r="I384" s="83">
        <f>IF(Table2[[#This Row],[M1A]]="",0,Table2[[#This Row],[M1A]]-Table2[[#This Row],[AWAL]]-Table2[[#This Row],[M1MA]]-Table2[[#This Row],[M1KE]])</f>
        <v>0</v>
      </c>
      <c r="J384" s="83">
        <f>SUMIF(Table6[NB BM_C_QTY+F],Table2[[#This Row],[Column2]],Table6[C])</f>
        <v>0</v>
      </c>
      <c r="K384" s="83">
        <f>-1*SUMIF(Table5[CONCAT],Table2[[#This Row],[Column2]],Table5[3])</f>
        <v>0</v>
      </c>
      <c r="L384" s="19"/>
      <c r="M384" s="17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>
        <f>IF(Table2[[#This Row],[NB BM_C_QTY+F]]="",#REF!,INDEX([1]!db[QTY X],Table2[[#This Row],[NB BM_C_QTY+F]]))</f>
        <v>240</v>
      </c>
      <c r="Z384" s="20" t="str">
        <f>IF(Table2[[#This Row],[NB BM_C_QTY+F]]="",#REF!,INDEX([1]!db[STN X],Table2[[#This Row],[NB BM_C_QTY+F]]))</f>
        <v>PCS</v>
      </c>
      <c r="AA384" s="20" t="str">
        <f>INDEX([1]!db[SUPPLIER],Table2[[#This Row],[NB BM_C_QTY+F]],0)</f>
        <v>KENKO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84" s="20" t="str">
        <f>Table2[[#This Row],[CONCAT]]&amp;LOWER(SUBSTITUTE(SUBSTITUTE(SUBSTITUTE(Table2[[#This Row],[KET]]&amp;"ARTO MORO"," ",""),")",""),"(",""))</f>
        <v>staplerkenkohd10d20lsnartomoro</v>
      </c>
      <c r="AD384" s="20">
        <f>_xlfn.IFNA(MATCH(Table2[[#This Row],[Column2]],[1]!db[NB BM_C_QTY+F],0),"")</f>
        <v>1781</v>
      </c>
      <c r="AE384" s="20" t="s">
        <v>6076</v>
      </c>
      <c r="AF384" s="20">
        <v>20</v>
      </c>
      <c r="AG384" s="20" t="s">
        <v>5116</v>
      </c>
    </row>
    <row r="385" spans="1:33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4986</v>
      </c>
      <c r="D385" s="16">
        <v>0</v>
      </c>
      <c r="E385" s="16" t="s">
        <v>3409</v>
      </c>
      <c r="F385" s="16">
        <f>_xlfn.IFNA(Table2[[#This Row],[NB BM_C_QTY+F]],"")</f>
        <v>1671</v>
      </c>
      <c r="G385" s="24">
        <f>IF(Table2[[#This Row],[M5B]]="",Table2[[#This Row],[M5B_h]],SUM(Table2[[#This Row],[M5B_h]],Table2[[#This Row],[M5B]]))</f>
        <v>0</v>
      </c>
      <c r="H385" s="19"/>
      <c r="I385" s="83">
        <f>IF(Table2[[#This Row],[M1A]]="",0,Table2[[#This Row],[M1A]]-Table2[[#This Row],[AWAL]]-Table2[[#This Row],[M1MA]]-Table2[[#This Row],[M1KE]])</f>
        <v>0</v>
      </c>
      <c r="J385" s="83">
        <f>SUMIF(Table6[NB BM_C_QTY+F],Table2[[#This Row],[Column2]],Table6[C])</f>
        <v>0</v>
      </c>
      <c r="K385" s="83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P385" s="25"/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>
        <f>IF(Table2[[#This Row],[NB BM_C_QTY+F]]="",#REF!,INDEX([1]!db[QTY X],Table2[[#This Row],[NB BM_C_QTY+F]]))</f>
        <v>6</v>
      </c>
      <c r="Z385" s="20" t="str">
        <f>IF(Table2[[#This Row],[NB BM_C_QTY+F]]="",#REF!,INDEX([1]!db[STN X],Table2[[#This Row],[NB BM_C_QTY+F]]))</f>
        <v>PCS</v>
      </c>
      <c r="AA385" s="20" t="str">
        <f>INDEX([1]!db[SUPPLIER],Table2[[#This Row],[NB BM_C_QTY+F]],0)</f>
        <v>KENKO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85" s="20" t="str">
        <f>Table2[[#This Row],[CONCAT]]&amp;LOWER(SUBSTITUTE(SUBSTITUTE(SUBSTITUTE(Table2[[#This Row],[KET]]&amp;"ARTO MORO"," ",""),")",""),"(",""))</f>
        <v>staplerkenkohd12n136pcsartomoro</v>
      </c>
      <c r="AD385" s="20">
        <f>_xlfn.IFNA(MATCH(Table2[[#This Row],[Column2]],[1]!db[NB BM_C_QTY+F],0),"")</f>
        <v>1671</v>
      </c>
      <c r="AE385" s="20" t="s">
        <v>6076</v>
      </c>
      <c r="AF385" s="20">
        <v>6</v>
      </c>
      <c r="AG385" s="20" t="s">
        <v>5118</v>
      </c>
    </row>
    <row r="386" spans="1:33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4987</v>
      </c>
      <c r="D386" s="16">
        <v>0</v>
      </c>
      <c r="E386" s="16" t="s">
        <v>3409</v>
      </c>
      <c r="F386" s="16">
        <f>_xlfn.IFNA(Table2[[#This Row],[NB BM_C_QTY+F]],"")</f>
        <v>1672</v>
      </c>
      <c r="G386" s="24">
        <f>IF(Table2[[#This Row],[M5B]]="",Table2[[#This Row],[M5B_h]],SUM(Table2[[#This Row],[M5B_h]],Table2[[#This Row],[M5B]]))</f>
        <v>0</v>
      </c>
      <c r="H386" s="19"/>
      <c r="I386" s="83">
        <f>IF(Table2[[#This Row],[M1A]]="",0,Table2[[#This Row],[M1A]]-Table2[[#This Row],[AWAL]]-Table2[[#This Row],[M1MA]]-Table2[[#This Row],[M1KE]])</f>
        <v>0</v>
      </c>
      <c r="J386" s="83">
        <f>SUMIF(Table6[NB BM_C_QTY+F],Table2[[#This Row],[Column2]],Table6[C])</f>
        <v>0</v>
      </c>
      <c r="K386" s="83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BM_C_QTY+F]]="",#REF!,INDEX([1]!db[QTY X],Table2[[#This Row],[NB BM_C_QTY+F]]))</f>
        <v>6</v>
      </c>
      <c r="Z386" s="20" t="str">
        <f>IF(Table2[[#This Row],[NB BM_C_QTY+F]]="",#REF!,INDEX([1]!db[STN X],Table2[[#This Row],[NB BM_C_QTY+F]]))</f>
        <v>PCS</v>
      </c>
      <c r="AA386" s="20" t="str">
        <f>INDEX([1]!db[SUPPLIER],Table2[[#This Row],[NB BM_C_QTY+F]],0)</f>
        <v>KENKO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86" s="20" t="str">
        <f>Table2[[#This Row],[CONCAT]]&amp;LOWER(SUBSTITUTE(SUBSTITUTE(SUBSTITUTE(Table2[[#This Row],[KET]]&amp;"ARTO MORO"," ",""),")",""),"(",""))</f>
        <v>staplerkenkohd12n246pcsartomoro</v>
      </c>
      <c r="AD386" s="20">
        <f>_xlfn.IFNA(MATCH(Table2[[#This Row],[Column2]],[1]!db[NB BM_C_QTY+F],0),"")</f>
        <v>1672</v>
      </c>
      <c r="AE386" s="20" t="s">
        <v>6076</v>
      </c>
      <c r="AF386" s="20">
        <v>6</v>
      </c>
      <c r="AG386" s="20" t="s">
        <v>5118</v>
      </c>
    </row>
    <row r="387" spans="1:33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4039</v>
      </c>
      <c r="D387" s="16">
        <v>0</v>
      </c>
      <c r="E387" s="16" t="s">
        <v>2037</v>
      </c>
      <c r="F387" s="16" t="str">
        <f>_xlfn.IFNA(Table2[[#This Row],[NB BM_C_QTY+F]],"")</f>
        <v/>
      </c>
      <c r="G387" s="24">
        <f>IF(Table2[[#This Row],[M5B]]="",Table2[[#This Row],[M5B_h]],SUM(Table2[[#This Row],[M5B_h]],Table2[[#This Row],[M5B]]))</f>
        <v>0</v>
      </c>
      <c r="H387" s="19"/>
      <c r="I387" s="83">
        <f>IF(Table2[[#This Row],[M1A]]="",0,Table2[[#This Row],[M1A]]-Table2[[#This Row],[AWAL]]-Table2[[#This Row],[M1MA]]-Table2[[#This Row],[M1KE]])</f>
        <v>0</v>
      </c>
      <c r="J387" s="83">
        <f>SUMIF(Table6[NB BM_C_QTY+F],Table2[[#This Row],[Column2]],Table6[C])</f>
        <v>0</v>
      </c>
      <c r="K387" s="83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 t="e">
        <f>IF(Table2[[#This Row],[NB BM_C_QTY+F]]="",#REF!,INDEX([1]!db[QTY X],Table2[[#This Row],[NB BM_C_QTY+F]]))</f>
        <v>#REF!</v>
      </c>
      <c r="Z387" s="20" t="e">
        <f>IF(Table2[[#This Row],[NB BM_C_QTY+F]]="",#REF!,INDEX([1]!db[STN X],Table2[[#This Row],[NB BM_C_QTY+F]]))</f>
        <v>#REF!</v>
      </c>
      <c r="AA387" s="20" t="e">
        <f>INDEX([1]!db[SUPPLIER],Table2[[#This Row],[NB BM_C_QTY+F]],0)</f>
        <v>#VALUE!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87" s="20" t="str">
        <f>Table2[[#This Row],[CONCAT]]&amp;LOWER(SUBSTITUTE(SUBSTITUTE(SUBSTITUTE(Table2[[#This Row],[KET]]&amp;"ARTO MORO"," ",""),")",""),"(",""))</f>
        <v>stipjk107animal50boxartomoro</v>
      </c>
      <c r="AD387" s="20" t="str">
        <f>_xlfn.IFNA(MATCH(Table2[[#This Row],[Column2]],[1]!db[NB BM_C_QTY+F],0),"")</f>
        <v/>
      </c>
      <c r="AE387" s="20" t="s">
        <v>6077</v>
      </c>
      <c r="AF387" s="20">
        <v>50</v>
      </c>
      <c r="AG387" s="20" t="s">
        <v>5149</v>
      </c>
    </row>
    <row r="388" spans="1:33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4014</v>
      </c>
      <c r="D388" s="16">
        <v>0</v>
      </c>
      <c r="E388" s="16" t="s">
        <v>4933</v>
      </c>
      <c r="F388" s="16">
        <f>_xlfn.IFNA(Table2[[#This Row],[NB BM_C_QTY+F]],"")</f>
        <v>962</v>
      </c>
      <c r="G388" s="24">
        <f>IF(Table2[[#This Row],[M5B]]="",Table2[[#This Row],[M5B_h]],SUM(Table2[[#This Row],[M5B_h]],Table2[[#This Row],[M5B]]))</f>
        <v>0</v>
      </c>
      <c r="H388" s="19"/>
      <c r="I388" s="83">
        <f>IF(Table2[[#This Row],[M1A]]="",0,Table2[[#This Row],[M1A]]-Table2[[#This Row],[AWAL]]-Table2[[#This Row],[M1MA]]-Table2[[#This Row],[M1KE]])</f>
        <v>0</v>
      </c>
      <c r="J388" s="83">
        <f>SUMIF(Table6[NB BM_C_QTY+F],Table2[[#This Row],[Column2]],Table6[C])</f>
        <v>0</v>
      </c>
      <c r="K388" s="83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>
        <f>IF(Table2[[#This Row],[NB BM_C_QTY+F]]="",#REF!,INDEX([1]!db[QTY X],Table2[[#This Row],[NB BM_C_QTY+F]]))</f>
        <v>1000</v>
      </c>
      <c r="Z388" s="20" t="str">
        <f>IF(Table2[[#This Row],[NB BM_C_QTY+F]]="",#REF!,INDEX([1]!db[STN X],Table2[[#This Row],[NB BM_C_QTY+F]]))</f>
        <v>PCS</v>
      </c>
      <c r="AA388" s="20" t="str">
        <f>INDEX([1]!db[SUPPLIER],Table2[[#This Row],[NB BM_C_QTY+F]],0)</f>
        <v>ATALI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88" s="20" t="str">
        <f>Table2[[#This Row],[CONCAT]]&amp;LOWER(SUBSTITUTE(SUBSTITUTE(SUBSTITUTE(Table2[[#This Row],[KET]]&amp;"ARTO MORO"," ",""),")",""),"(",""))</f>
        <v>stipjk20ht50box20pcsartomoro</v>
      </c>
      <c r="AD388" s="20">
        <f>_xlfn.IFNA(MATCH(Table2[[#This Row],[Column2]],[1]!db[NB BM_C_QTY+F],0),"")</f>
        <v>962</v>
      </c>
      <c r="AE388" s="20" t="s">
        <v>6077</v>
      </c>
      <c r="AF388" s="20">
        <v>50</v>
      </c>
      <c r="AG388" s="20" t="s">
        <v>5149</v>
      </c>
    </row>
    <row r="389" spans="1:33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2198</v>
      </c>
      <c r="D389" s="16">
        <v>0</v>
      </c>
      <c r="E389" s="16" t="s">
        <v>4933</v>
      </c>
      <c r="F389" s="16">
        <f>_xlfn.IFNA(Table2[[#This Row],[NB BM_C_QTY+F]],"")</f>
        <v>953</v>
      </c>
      <c r="G389" s="24">
        <f>IF(Table2[[#This Row],[M5B]]="",Table2[[#This Row],[M5B_h]],SUM(Table2[[#This Row],[M5B_h]],Table2[[#This Row],[M5B]]))</f>
        <v>0</v>
      </c>
      <c r="H389" s="19"/>
      <c r="I389" s="83">
        <f>IF(Table2[[#This Row],[M1A]]="",0,Table2[[#This Row],[M1A]]-Table2[[#This Row],[AWAL]]-Table2[[#This Row],[M1MA]]-Table2[[#This Row],[M1KE]])</f>
        <v>0</v>
      </c>
      <c r="J389" s="83">
        <f>SUMIF(Table6[NB BM_C_QTY+F],Table2[[#This Row],[Column2]],Table6[C])</f>
        <v>0</v>
      </c>
      <c r="K389" s="83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>
        <f>IF(Table2[[#This Row],[NB BM_C_QTY+F]]="",#REF!,INDEX([1]!db[QTY X],Table2[[#This Row],[NB BM_C_QTY+F]]))</f>
        <v>1000</v>
      </c>
      <c r="Z389" s="20" t="str">
        <f>IF(Table2[[#This Row],[NB BM_C_QTY+F]]="",#REF!,INDEX([1]!db[STN X],Table2[[#This Row],[NB BM_C_QTY+F]]))</f>
        <v>PCS</v>
      </c>
      <c r="AA389" s="20" t="str">
        <f>INDEX([1]!db[SUPPLIER],Table2[[#This Row],[NB BM_C_QTY+F]],0)</f>
        <v>ATALI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89" s="20" t="str">
        <f>Table2[[#This Row],[CONCAT]]&amp;LOWER(SUBSTITUTE(SUBSTITUTE(SUBSTITUTE(Table2[[#This Row],[KET]]&amp;"ARTO MORO"," ",""),")",""),"(",""))</f>
        <v>stipjk20p50box20pcsartomoro</v>
      </c>
      <c r="AD389" s="20">
        <f>_xlfn.IFNA(MATCH(Table2[[#This Row],[Column2]],[1]!db[NB BM_C_QTY+F],0),"")</f>
        <v>953</v>
      </c>
      <c r="AE389" s="20" t="s">
        <v>6077</v>
      </c>
      <c r="AF389" s="20">
        <v>50</v>
      </c>
      <c r="AG389" s="20" t="s">
        <v>5149</v>
      </c>
    </row>
    <row r="390" spans="1:33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4310</v>
      </c>
      <c r="D390" s="16">
        <v>0</v>
      </c>
      <c r="E390" s="16" t="s">
        <v>4934</v>
      </c>
      <c r="F390" s="16">
        <f>_xlfn.IFNA(Table2[[#This Row],[NB BM_C_QTY+F]],"")</f>
        <v>957</v>
      </c>
      <c r="G390" s="24">
        <f>IF(Table2[[#This Row],[M5B]]="",Table2[[#This Row],[M5B_h]],SUM(Table2[[#This Row],[M5B_h]],Table2[[#This Row],[M5B]]))</f>
        <v>0</v>
      </c>
      <c r="H390" s="19"/>
      <c r="I390" s="83">
        <f>IF(Table2[[#This Row],[M1A]]="",0,Table2[[#This Row],[M1A]]-Table2[[#This Row],[AWAL]]-Table2[[#This Row],[M1MA]]-Table2[[#This Row],[M1KE]])</f>
        <v>0</v>
      </c>
      <c r="J390" s="83">
        <f>SUMIF(Table6[NB BM_C_QTY+F],Table2[[#This Row],[Column2]],Table6[C])</f>
        <v>0</v>
      </c>
      <c r="K390" s="83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>
        <f>IF(Table2[[#This Row],[NB BM_C_QTY+F]]="",#REF!,INDEX([1]!db[QTY X],Table2[[#This Row],[NB BM_C_QTY+F]]))</f>
        <v>1500</v>
      </c>
      <c r="Z390" s="20" t="str">
        <f>IF(Table2[[#This Row],[NB BM_C_QTY+F]]="",#REF!,INDEX([1]!db[STN X],Table2[[#This Row],[NB BM_C_QTY+F]]))</f>
        <v>PCS</v>
      </c>
      <c r="AA390" s="20" t="str">
        <f>INDEX([1]!db[SUPPLIER],Table2[[#This Row],[NB BM_C_QTY+F]],0)</f>
        <v>ATALI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90" s="20" t="str">
        <f>Table2[[#This Row],[CONCAT]]&amp;LOWER(SUBSTITUTE(SUBSTITUTE(SUBSTITUTE(Table2[[#This Row],[KET]]&amp;"ARTO MORO"," ",""),")",""),"(",""))</f>
        <v>stipjk30ht50box30pcsartomoro</v>
      </c>
      <c r="AD390" s="20">
        <f>_xlfn.IFNA(MATCH(Table2[[#This Row],[Column2]],[1]!db[NB BM_C_QTY+F],0),"")</f>
        <v>957</v>
      </c>
      <c r="AE390" s="20" t="s">
        <v>6077</v>
      </c>
      <c r="AF390" s="20">
        <v>50</v>
      </c>
      <c r="AG390" s="20" t="s">
        <v>5149</v>
      </c>
    </row>
    <row r="391" spans="1:33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2199</v>
      </c>
      <c r="D391" s="16">
        <v>0</v>
      </c>
      <c r="E391" s="16" t="s">
        <v>4934</v>
      </c>
      <c r="F391" s="16">
        <f>_xlfn.IFNA(Table2[[#This Row],[NB BM_C_QTY+F]],"")</f>
        <v>963</v>
      </c>
      <c r="G391" s="24">
        <f>IF(Table2[[#This Row],[M5B]]="",Table2[[#This Row],[M5B_h]],SUM(Table2[[#This Row],[M5B_h]],Table2[[#This Row],[M5B]]))</f>
        <v>0</v>
      </c>
      <c r="H391" s="19"/>
      <c r="I391" s="83">
        <f>IF(Table2[[#This Row],[M1A]]="",0,Table2[[#This Row],[M1A]]-Table2[[#This Row],[AWAL]]-Table2[[#This Row],[M1MA]]-Table2[[#This Row],[M1KE]])</f>
        <v>0</v>
      </c>
      <c r="J391" s="83">
        <f>SUMIF(Table6[NB BM_C_QTY+F],Table2[[#This Row],[Column2]],Table6[C])</f>
        <v>0</v>
      </c>
      <c r="K391" s="83">
        <f>-1*SUMIF(Table5[CONCAT],Table2[[#This Row],[Column2]],Table5[3])</f>
        <v>0</v>
      </c>
      <c r="L391" s="19"/>
      <c r="M391" s="16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>
        <f>IF(Table2[[#This Row],[NB BM_C_QTY+F]]="",#REF!,INDEX([1]!db[QTY X],Table2[[#This Row],[NB BM_C_QTY+F]]))</f>
        <v>1500</v>
      </c>
      <c r="Z391" s="20" t="str">
        <f>IF(Table2[[#This Row],[NB BM_C_QTY+F]]="",#REF!,INDEX([1]!db[STN X],Table2[[#This Row],[NB BM_C_QTY+F]]))</f>
        <v>PCS</v>
      </c>
      <c r="AA391" s="20" t="str">
        <f>INDEX([1]!db[SUPPLIER],Table2[[#This Row],[NB BM_C_QTY+F]],0)</f>
        <v>ATALI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91" s="20" t="str">
        <f>Table2[[#This Row],[CONCAT]]&amp;LOWER(SUBSTITUTE(SUBSTITUTE(SUBSTITUTE(Table2[[#This Row],[KET]]&amp;"ARTO MORO"," ",""),")",""),"(",""))</f>
        <v>stipjk30p50box30pcsartomoro</v>
      </c>
      <c r="AD391" s="20">
        <f>_xlfn.IFNA(MATCH(Table2[[#This Row],[Column2]],[1]!db[NB BM_C_QTY+F],0),"")</f>
        <v>963</v>
      </c>
      <c r="AE391" s="20" t="s">
        <v>6077</v>
      </c>
      <c r="AF391" s="20">
        <v>50</v>
      </c>
      <c r="AG391" s="20" t="s">
        <v>5149</v>
      </c>
    </row>
    <row r="392" spans="1:33">
      <c r="A392" s="9" t="str">
        <f ca="1">IF(Table2[[#This Row],[TT]]&lt;1,"",(COUNT(INDIRECT("a"&amp;ROW(Table2[[#Headers],[//]])&amp;":a"&amp;ROW()-1))+1))</f>
        <v/>
      </c>
      <c r="B392" s="9">
        <v>1</v>
      </c>
      <c r="C392" s="9" t="s">
        <v>2538</v>
      </c>
      <c r="D392" s="16">
        <v>0</v>
      </c>
      <c r="E392" s="16" t="s">
        <v>4935</v>
      </c>
      <c r="F392" s="16">
        <f>_xlfn.IFNA(Table2[[#This Row],[NB BM_C_QTY+F]],"")</f>
        <v>954</v>
      </c>
      <c r="G392" s="24">
        <f>IF(Table2[[#This Row],[M5B]]="",Table2[[#This Row],[M5B_h]],SUM(Table2[[#This Row],[M5B_h]],Table2[[#This Row],[M5B]]))</f>
        <v>0</v>
      </c>
      <c r="H392" s="18"/>
      <c r="I392" s="83">
        <f>IF(Table2[[#This Row],[M1A]]="",0,Table2[[#This Row],[M1A]]-Table2[[#This Row],[AWAL]]-Table2[[#This Row],[M1MA]]-Table2[[#This Row],[M1KE]])</f>
        <v>0</v>
      </c>
      <c r="J392" s="83">
        <f>SUMIF(Table6[NB BM_C_QTY+F],Table2[[#This Row],[Column2]],Table6[C])</f>
        <v>0</v>
      </c>
      <c r="K392" s="83">
        <f>-1*SUMIF(Table5[CONCAT],Table2[[#This Row],[Column2]],Table5[3])</f>
        <v>0</v>
      </c>
      <c r="L392" s="18"/>
      <c r="M392" s="16" t="str">
        <f>IF(Table2[[#This Row],[M2A]]="","",SUM(Table2[[#This Row],[M2A]]-Table2[[#This Row],[M2B_h]]))</f>
        <v/>
      </c>
      <c r="O392" s="16" t="str">
        <f>IF(Table2[[#This Row],[M3A]]="","",SUM(Table2[[#This Row],[M3A]]-Table2[[#This Row],[M3B_h]]))</f>
        <v/>
      </c>
      <c r="P392" s="9"/>
      <c r="Q392" s="16" t="str">
        <f>IF(Table2[[#This Row],[M4A]]="","",SUM(Table2[[#This Row],[M4A]]-Table2[[#This Row],[M4B_h]]))</f>
        <v/>
      </c>
      <c r="S392" s="16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>
        <f>IF(Table2[[#This Row],[NB BM_C_QTY+F]]="",#REF!,INDEX([1]!db[QTY X],Table2[[#This Row],[NB BM_C_QTY+F]]))</f>
        <v>2000</v>
      </c>
      <c r="Z392" s="20" t="str">
        <f>IF(Table2[[#This Row],[NB BM_C_QTY+F]]="",#REF!,INDEX([1]!db[STN X],Table2[[#This Row],[NB BM_C_QTY+F]]))</f>
        <v>PCS</v>
      </c>
      <c r="AA392" s="20" t="str">
        <f>INDEX([1]!db[SUPPLIER],Table2[[#This Row],[NB BM_C_QTY+F]],0)</f>
        <v>ATALI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92" s="20" t="str">
        <f>Table2[[#This Row],[CONCAT]]&amp;LOWER(SUBSTITUTE(SUBSTITUTE(SUBSTITUTE(Table2[[#This Row],[KET]]&amp;"ARTO MORO"," ",""),")",""),"(",""))</f>
        <v>stipjk40ht50box40pcsartomoro</v>
      </c>
      <c r="AD392" s="20">
        <f>_xlfn.IFNA(MATCH(Table2[[#This Row],[Column2]],[1]!db[NB BM_C_QTY+F],0),"")</f>
        <v>954</v>
      </c>
      <c r="AE392" s="20" t="s">
        <v>6077</v>
      </c>
      <c r="AF392" s="20">
        <v>50</v>
      </c>
      <c r="AG392" s="20" t="s">
        <v>5149</v>
      </c>
    </row>
    <row r="393" spans="1:33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2200</v>
      </c>
      <c r="D393" s="16">
        <v>0</v>
      </c>
      <c r="E393" s="16" t="s">
        <v>4935</v>
      </c>
      <c r="F393" s="16">
        <f>_xlfn.IFNA(Table2[[#This Row],[NB BM_C_QTY+F]],"")</f>
        <v>956</v>
      </c>
      <c r="G393" s="24">
        <f>IF(Table2[[#This Row],[M5B]]="",Table2[[#This Row],[M5B_h]],SUM(Table2[[#This Row],[M5B_h]],Table2[[#This Row],[M5B]]))</f>
        <v>0</v>
      </c>
      <c r="H393" s="19"/>
      <c r="I393" s="83">
        <f>IF(Table2[[#This Row],[M1A]]="",0,Table2[[#This Row],[M1A]]-Table2[[#This Row],[AWAL]]-Table2[[#This Row],[M1MA]]-Table2[[#This Row],[M1KE]])</f>
        <v>0</v>
      </c>
      <c r="J393" s="83">
        <f>SUMIF(Table6[NB BM_C_QTY+F],Table2[[#This Row],[Column2]],Table6[C])</f>
        <v>0</v>
      </c>
      <c r="K393" s="83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>
        <f>IF(Table2[[#This Row],[NB BM_C_QTY+F]]="",#REF!,INDEX([1]!db[QTY X],Table2[[#This Row],[NB BM_C_QTY+F]]))</f>
        <v>2000</v>
      </c>
      <c r="Z393" s="20" t="str">
        <f>IF(Table2[[#This Row],[NB BM_C_QTY+F]]="",#REF!,INDEX([1]!db[STN X],Table2[[#This Row],[NB BM_C_QTY+F]]))</f>
        <v>PCS</v>
      </c>
      <c r="AA393" s="20" t="str">
        <f>INDEX([1]!db[SUPPLIER],Table2[[#This Row],[NB BM_C_QTY+F]],0)</f>
        <v>ATALI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93" s="20" t="str">
        <f>Table2[[#This Row],[CONCAT]]&amp;LOWER(SUBSTITUTE(SUBSTITUTE(SUBSTITUTE(Table2[[#This Row],[KET]]&amp;"ARTO MORO"," ",""),")",""),"(",""))</f>
        <v>stipjk40p50box40pcsartomoro</v>
      </c>
      <c r="AD393" s="20">
        <f>_xlfn.IFNA(MATCH(Table2[[#This Row],[Column2]],[1]!db[NB BM_C_QTY+F],0),"")</f>
        <v>956</v>
      </c>
      <c r="AE393" s="20" t="s">
        <v>6077</v>
      </c>
      <c r="AF393" s="20">
        <v>50</v>
      </c>
      <c r="AG393" s="20" t="s">
        <v>5149</v>
      </c>
    </row>
    <row r="394" spans="1:33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4040</v>
      </c>
      <c r="D394" s="16">
        <v>0</v>
      </c>
      <c r="E394" s="16" t="s">
        <v>4935</v>
      </c>
      <c r="F394" s="16">
        <f>_xlfn.IFNA(Table2[[#This Row],[NB BM_C_QTY+F]],"")</f>
        <v>955</v>
      </c>
      <c r="G394" s="24">
        <f>IF(Table2[[#This Row],[M5B]]="",Table2[[#This Row],[M5B_h]],SUM(Table2[[#This Row],[M5B_h]],Table2[[#This Row],[M5B]]))</f>
        <v>0</v>
      </c>
      <c r="H394" s="19"/>
      <c r="I394" s="83">
        <f>IF(Table2[[#This Row],[M1A]]="",0,Table2[[#This Row],[M1A]]-Table2[[#This Row],[AWAL]]-Table2[[#This Row],[M1MA]]-Table2[[#This Row],[M1KE]])</f>
        <v>0</v>
      </c>
      <c r="J394" s="83">
        <f>SUMIF(Table6[NB BM_C_QTY+F],Table2[[#This Row],[Column2]],Table6[C])</f>
        <v>0</v>
      </c>
      <c r="K394" s="83">
        <f>-1*SUMIF(Table5[CONCAT],Table2[[#This Row],[Column2]],Table5[3])</f>
        <v>0</v>
      </c>
      <c r="L394" s="19"/>
      <c r="M394" s="16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>
        <f>IF(Table2[[#This Row],[NB BM_C_QTY+F]]="",#REF!,INDEX([1]!db[QTY X],Table2[[#This Row],[NB BM_C_QTY+F]]))</f>
        <v>2000</v>
      </c>
      <c r="Z394" s="20" t="str">
        <f>IF(Table2[[#This Row],[NB BM_C_QTY+F]]="",#REF!,INDEX([1]!db[STN X],Table2[[#This Row],[NB BM_C_QTY+F]]))</f>
        <v>PCS</v>
      </c>
      <c r="AA394" s="20" t="str">
        <f>INDEX([1]!db[SUPPLIER],Table2[[#This Row],[NB BM_C_QTY+F]],0)</f>
        <v>ATALI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94" s="20" t="str">
        <f>Table2[[#This Row],[CONCAT]]&amp;LOWER(SUBSTITUTE(SUBSTITUTE(SUBSTITUTE(Table2[[#This Row],[KET]]&amp;"ARTO MORO"," ",""),")",""),"(",""))</f>
        <v>stipjk40warna50box40pcsartomoro</v>
      </c>
      <c r="AD394" s="20">
        <f>_xlfn.IFNA(MATCH(Table2[[#This Row],[Column2]],[1]!db[NB BM_C_QTY+F],0),"")</f>
        <v>955</v>
      </c>
      <c r="AE394" s="20" t="s">
        <v>6077</v>
      </c>
      <c r="AF394" s="20">
        <v>50</v>
      </c>
      <c r="AG394" s="20" t="s">
        <v>5149</v>
      </c>
    </row>
    <row r="395" spans="1:33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2036</v>
      </c>
      <c r="D395" s="16">
        <v>0</v>
      </c>
      <c r="E395" s="16" t="s">
        <v>2037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83">
        <f>IF(Table2[[#This Row],[M1A]]="",0,Table2[[#This Row],[M1A]]-Table2[[#This Row],[AWAL]]-Table2[[#This Row],[M1MA]]-Table2[[#This Row],[M1KE]])</f>
        <v>0</v>
      </c>
      <c r="J395" s="83">
        <f>SUMIF(Table6[NB BM_C_QTY+F],Table2[[#This Row],[Column2]],Table6[C])</f>
        <v>0</v>
      </c>
      <c r="K395" s="83">
        <f>-1*SUMIF(Table5[CONCAT],Table2[[#This Row],[Column2]],Table5[3])</f>
        <v>0</v>
      </c>
      <c r="L395" s="19"/>
      <c r="M395" s="16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 t="e">
        <f>IF(Table2[[#This Row],[NB BM_C_QTY+F]]="",#REF!,INDEX([1]!db[QTY X],Table2[[#This Row],[NB BM_C_QTY+F]]))</f>
        <v>#REF!</v>
      </c>
      <c r="Z395" s="20" t="e">
        <f>IF(Table2[[#This Row],[NB BM_C_QTY+F]]="",#REF!,INDEX([1]!db[STN X],Table2[[#This Row],[NB BM_C_QTY+F]]))</f>
        <v>#REF!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95" s="20" t="str">
        <f>Table2[[#This Row],[CONCAT]]&amp;LOWER(SUBSTITUTE(SUBSTITUTE(SUBSTITUTE(Table2[[#This Row],[KET]]&amp;"ARTO MORO"," ",""),")",""),"(",""))</f>
        <v>stipjk526b2050boxartomoro</v>
      </c>
      <c r="AD395" s="20" t="str">
        <f>_xlfn.IFNA(MATCH(Table2[[#This Row],[Column2]],[1]!db[NB BM_C_QTY+F],0),"")</f>
        <v/>
      </c>
      <c r="AE395" s="20" t="s">
        <v>6077</v>
      </c>
      <c r="AF395" s="20">
        <v>50</v>
      </c>
      <c r="AG395" s="20" t="s">
        <v>5149</v>
      </c>
    </row>
    <row r="396" spans="1:33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2038</v>
      </c>
      <c r="D396" s="16">
        <v>0</v>
      </c>
      <c r="E396" s="16" t="s">
        <v>2037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83">
        <f>IF(Table2[[#This Row],[M1A]]="",0,Table2[[#This Row],[M1A]]-Table2[[#This Row],[AWAL]]-Table2[[#This Row],[M1MA]]-Table2[[#This Row],[M1KE]])</f>
        <v>0</v>
      </c>
      <c r="J396" s="83">
        <f>SUMIF(Table6[NB BM_C_QTY+F],Table2[[#This Row],[Column2]],Table6[C])</f>
        <v>0</v>
      </c>
      <c r="K396" s="83">
        <f>-1*SUMIF(Table5[CONCAT],Table2[[#This Row],[Column2]],Table5[3])</f>
        <v>0</v>
      </c>
      <c r="L396" s="19"/>
      <c r="M396" s="16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 t="e">
        <f>IF(Table2[[#This Row],[NB BM_C_QTY+F]]="",#REF!,INDEX([1]!db[QTY X],Table2[[#This Row],[NB BM_C_QTY+F]]))</f>
        <v>#REF!</v>
      </c>
      <c r="Z396" s="20" t="e">
        <f>IF(Table2[[#This Row],[NB BM_C_QTY+F]]="",#REF!,INDEX([1]!db[STN X],Table2[[#This Row],[NB BM_C_QTY+F]]))</f>
        <v>#REF!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96" s="20" t="str">
        <f>Table2[[#This Row],[CONCAT]]&amp;LOWER(SUBSTITUTE(SUBSTITUTE(SUBSTITUTE(Table2[[#This Row],[KET]]&amp;"ARTO MORO"," ",""),")",""),"(",""))</f>
        <v>stipjk526b40p50boxartomoro</v>
      </c>
      <c r="AD396" s="20" t="str">
        <f>_xlfn.IFNA(MATCH(Table2[[#This Row],[Column2]],[1]!db[NB BM_C_QTY+F],0),"")</f>
        <v/>
      </c>
      <c r="AE396" s="20" t="s">
        <v>6077</v>
      </c>
      <c r="AF396" s="20">
        <v>50</v>
      </c>
      <c r="AG396" s="20" t="s">
        <v>5149</v>
      </c>
    </row>
    <row r="397" spans="1:33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2537</v>
      </c>
      <c r="D397" s="16">
        <v>0</v>
      </c>
      <c r="E397" s="16" t="s">
        <v>2037</v>
      </c>
      <c r="F397" s="16" t="str">
        <f>_xlfn.IFNA(Table2[[#This Row],[NB BM_C_QTY+F]],"")</f>
        <v/>
      </c>
      <c r="G397" s="24">
        <f>IF(Table2[[#This Row],[M5B]]="",Table2[[#This Row],[M5B_h]],SUM(Table2[[#This Row],[M5B_h]],Table2[[#This Row],[M5B]]))</f>
        <v>0</v>
      </c>
      <c r="H397" s="19"/>
      <c r="I397" s="83">
        <f>IF(Table2[[#This Row],[M1A]]="",0,Table2[[#This Row],[M1A]]-Table2[[#This Row],[AWAL]]-Table2[[#This Row],[M1MA]]-Table2[[#This Row],[M1KE]])</f>
        <v>0</v>
      </c>
      <c r="J397" s="83">
        <f>SUMIF(Table6[NB BM_C_QTY+F],Table2[[#This Row],[Column2]],Table6[C])</f>
        <v>0</v>
      </c>
      <c r="K397" s="83">
        <f>-1*SUMIF(Table5[CONCAT],Table2[[#This Row],[Column2]],Table5[3])</f>
        <v>0</v>
      </c>
      <c r="L397" s="19"/>
      <c r="M397" s="16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 t="e">
        <f>IF(Table2[[#This Row],[NB BM_C_QTY+F]]="",#REF!,INDEX([1]!db[QTY X],Table2[[#This Row],[NB BM_C_QTY+F]]))</f>
        <v>#REF!</v>
      </c>
      <c r="Z397" s="20" t="e">
        <f>IF(Table2[[#This Row],[NB BM_C_QTY+F]]="",#REF!,INDEX([1]!db[STN X],Table2[[#This Row],[NB BM_C_QTY+F]]))</f>
        <v>#REF!</v>
      </c>
      <c r="AA397" s="20" t="e">
        <f>INDEX([1]!db[SUPPLIER],Table2[[#This Row],[NB BM_C_QTY+F]],0)</f>
        <v>#VALUE!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97" s="20" t="str">
        <f>Table2[[#This Row],[CONCAT]]&amp;LOWER(SUBSTITUTE(SUBSTITUTE(SUBSTITUTE(Table2[[#This Row],[KET]]&amp;"ARTO MORO"," ",""),")",""),"(",""))</f>
        <v>stipjker11050boxartomoro</v>
      </c>
      <c r="AD397" s="20" t="str">
        <f>_xlfn.IFNA(MATCH(Table2[[#This Row],[Column2]],[1]!db[NB BM_C_QTY+F],0),"")</f>
        <v/>
      </c>
      <c r="AE397" s="20" t="s">
        <v>6077</v>
      </c>
      <c r="AF397" s="20">
        <v>50</v>
      </c>
      <c r="AG397" s="20" t="s">
        <v>5149</v>
      </c>
    </row>
    <row r="398" spans="1:33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57</v>
      </c>
      <c r="D398" s="16">
        <v>0</v>
      </c>
      <c r="E398" s="16" t="s">
        <v>2081</v>
      </c>
      <c r="F398" s="16" t="str">
        <f>_xlfn.IFNA(Table2[[#This Row],[NB BM_C_QTY+F]],"")</f>
        <v/>
      </c>
      <c r="G398" s="24">
        <f>IF(Table2[[#This Row],[M5B]]="",Table2[[#This Row],[M5B_h]],SUM(Table2[[#This Row],[M5B_h]],Table2[[#This Row],[M5B]]))</f>
        <v>0</v>
      </c>
      <c r="H398" s="19"/>
      <c r="I398" s="83">
        <f>IF(Table2[[#This Row],[M1A]]="",0,Table2[[#This Row],[M1A]]-Table2[[#This Row],[AWAL]]-Table2[[#This Row],[M1MA]]-Table2[[#This Row],[M1KE]])</f>
        <v>0</v>
      </c>
      <c r="J398" s="83">
        <f>SUMIF(Table6[NB BM_C_QTY+F],Table2[[#This Row],[Column2]],Table6[C])</f>
        <v>0</v>
      </c>
      <c r="K398" s="83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 t="e">
        <f>IF(Table2[[#This Row],[NB BM_C_QTY+F]]="",#REF!,INDEX([1]!db[QTY X],Table2[[#This Row],[NB BM_C_QTY+F]]))</f>
        <v>#REF!</v>
      </c>
      <c r="Z398" s="20" t="e">
        <f>IF(Table2[[#This Row],[NB BM_C_QTY+F]]="",#REF!,INDEX([1]!db[STN X],Table2[[#This Row],[NB BM_C_QTY+F]]))</f>
        <v>#REF!</v>
      </c>
      <c r="AA398" s="20" t="e">
        <f>INDEX([1]!db[SUPPLIER],Table2[[#This Row],[NB BM_C_QTY+F]],0)</f>
        <v>#VALUE!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98" s="20" t="str">
        <f>Table2[[#This Row],[CONCAT]]&amp;LOWER(SUBSTITUTE(SUBSTITUTE(SUBSTITUTE(Table2[[#This Row],[KET]]&amp;"ARTO MORO"," ",""),")",""),"(",""))</f>
        <v>stipjkpenmer01144lsnartomoro</v>
      </c>
      <c r="AD398" s="20" t="str">
        <f>_xlfn.IFNA(MATCH(Table2[[#This Row],[Column2]],[1]!db[NB BM_C_QTY+F],0),"")</f>
        <v/>
      </c>
      <c r="AE398" s="20" t="s">
        <v>6077</v>
      </c>
      <c r="AF398" s="20">
        <v>144</v>
      </c>
      <c r="AG398" s="20" t="s">
        <v>5116</v>
      </c>
    </row>
    <row r="399" spans="1:33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58</v>
      </c>
      <c r="D399" s="16">
        <v>0</v>
      </c>
      <c r="E399" s="16">
        <v>50</v>
      </c>
      <c r="F399" s="16" t="str">
        <f>_xlfn.IFNA(Table2[[#This Row],[NB BM_C_QTY+F]],"")</f>
        <v/>
      </c>
      <c r="G399" s="24">
        <f>IF(Table2[[#This Row],[M5B]]="",Table2[[#This Row],[M5B_h]],SUM(Table2[[#This Row],[M5B_h]],Table2[[#This Row],[M5B]]))</f>
        <v>0</v>
      </c>
      <c r="H399" s="19"/>
      <c r="I399" s="83">
        <f>IF(Table2[[#This Row],[M1A]]="",0,Table2[[#This Row],[M1A]]-Table2[[#This Row],[AWAL]]-Table2[[#This Row],[M1MA]]-Table2[[#This Row],[M1KE]])</f>
        <v>0</v>
      </c>
      <c r="J399" s="83">
        <f>SUMIF(Table6[NB BM_C_QTY+F],Table2[[#This Row],[Column2]],Table6[C])</f>
        <v>0</v>
      </c>
      <c r="K399" s="83">
        <f>-1*SUMIF(Table5[CONCAT],Table2[[#This Row],[Column2]],Table5[3])</f>
        <v>0</v>
      </c>
      <c r="L399" s="19"/>
      <c r="M399" s="16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 t="e">
        <f>IF(Table2[[#This Row],[NB BM_C_QTY+F]]="",#REF!,INDEX([1]!db[QTY X],Table2[[#This Row],[NB BM_C_QTY+F]]))</f>
        <v>#REF!</v>
      </c>
      <c r="Z399" s="20" t="e">
        <f>IF(Table2[[#This Row],[NB BM_C_QTY+F]]="",#REF!,INDEX([1]!db[STN X],Table2[[#This Row],[NB BM_C_QTY+F]]))</f>
        <v>#REF!</v>
      </c>
      <c r="AA399" s="20" t="e">
        <f>INDEX([1]!db[SUPPLIER],Table2[[#This Row],[NB BM_C_QTY+F]],0)</f>
        <v>#VALUE!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99" s="20" t="str">
        <f>Table2[[#This Row],[CONCAT]]&amp;LOWER(SUBSTITUTE(SUBSTITUTE(SUBSTITUTE(Table2[[#This Row],[KET]]&amp;"ARTO MORO"," ",""),")",""),"(",""))</f>
        <v>stipkenko20ht50artomoro</v>
      </c>
      <c r="AD399" s="20" t="str">
        <f>_xlfn.IFNA(MATCH(Table2[[#This Row],[Column2]],[1]!db[NB BM_C_QTY+F],0),"")</f>
        <v/>
      </c>
      <c r="AE399" s="20" t="s">
        <v>6076</v>
      </c>
      <c r="AF399" s="20">
        <v>50</v>
      </c>
      <c r="AG399" s="20" t="s">
        <v>5149</v>
      </c>
    </row>
    <row r="400" spans="1:33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2697</v>
      </c>
      <c r="D400" s="16">
        <v>0</v>
      </c>
      <c r="E400" s="16" t="s">
        <v>2037</v>
      </c>
      <c r="F400" s="16">
        <f>_xlfn.IFNA(Table2[[#This Row],[NB BM_C_QTY+F]],"")</f>
        <v>1804</v>
      </c>
      <c r="G400" s="24">
        <f>IF(Table2[[#This Row],[M5B]]="",Table2[[#This Row],[M5B_h]],SUM(Table2[[#This Row],[M5B_h]],Table2[[#This Row],[M5B]]))</f>
        <v>0</v>
      </c>
      <c r="H400" s="19"/>
      <c r="I400" s="83">
        <f>IF(Table2[[#This Row],[M1A]]="",0,Table2[[#This Row],[M1A]]-Table2[[#This Row],[AWAL]]-Table2[[#This Row],[M1MA]]-Table2[[#This Row],[M1KE]])</f>
        <v>0</v>
      </c>
      <c r="J400" s="83">
        <f>SUMIF(Table6[NB BM_C_QTY+F],Table2[[#This Row],[Column2]],Table6[C])</f>
        <v>0</v>
      </c>
      <c r="K400" s="83">
        <f>-1*SUMIF(Table5[CONCAT],Table2[[#This Row],[Column2]],Table5[3])</f>
        <v>0</v>
      </c>
      <c r="L400" s="19"/>
      <c r="M400" s="16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>
        <f>IF(Table2[[#This Row],[NB BM_C_QTY+F]]="",#REF!,INDEX([1]!db[QTY X],Table2[[#This Row],[NB BM_C_QTY+F]]))</f>
        <v>50</v>
      </c>
      <c r="Z400" s="20" t="str">
        <f>IF(Table2[[#This Row],[NB BM_C_QTY+F]]="",#REF!,INDEX([1]!db[STN X],Table2[[#This Row],[NB BM_C_QTY+F]]))</f>
        <v>BOX</v>
      </c>
      <c r="AA400" s="20" t="str">
        <f>INDEX([1]!db[SUPPLIER],Table2[[#This Row],[NB BM_C_QTY+F]],0)</f>
        <v>KENKO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400" s="20" t="str">
        <f>Table2[[#This Row],[CONCAT]]&amp;LOWER(SUBSTITUTE(SUBSTITUTE(SUBSTITUTE(Table2[[#This Row],[KET]]&amp;"ARTO MORO"," ",""),")",""),"(",""))</f>
        <v>stipkenko20putih50boxartomoro</v>
      </c>
      <c r="AD400" s="20">
        <f>_xlfn.IFNA(MATCH(Table2[[#This Row],[Column2]],[1]!db[NB BM_C_QTY+F],0),"")</f>
        <v>1804</v>
      </c>
      <c r="AE400" s="20" t="s">
        <v>6076</v>
      </c>
      <c r="AF400" s="20">
        <v>50</v>
      </c>
      <c r="AG400" s="20" t="s">
        <v>5149</v>
      </c>
    </row>
    <row r="401" spans="1:33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1987</v>
      </c>
      <c r="D401" s="16">
        <v>0</v>
      </c>
      <c r="E401" s="16">
        <v>50</v>
      </c>
      <c r="F401" s="16" t="str">
        <f>_xlfn.IFNA(Table2[[#This Row],[NB BM_C_QTY+F]],"")</f>
        <v/>
      </c>
      <c r="G401" s="24">
        <f>IF(Table2[[#This Row],[M5B]]="",Table2[[#This Row],[M5B_h]],SUM(Table2[[#This Row],[M5B_h]],Table2[[#This Row],[M5B]]))</f>
        <v>0</v>
      </c>
      <c r="H401" s="19"/>
      <c r="I401" s="83">
        <f>IF(Table2[[#This Row],[M1A]]="",0,Table2[[#This Row],[M1A]]-Table2[[#This Row],[AWAL]]-Table2[[#This Row],[M1MA]]-Table2[[#This Row],[M1KE]])</f>
        <v>0</v>
      </c>
      <c r="J401" s="83">
        <f>SUMIF(Table6[NB BM_C_QTY+F],Table2[[#This Row],[Column2]],Table6[C])</f>
        <v>0</v>
      </c>
      <c r="K401" s="83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 t="e">
        <f>IF(Table2[[#This Row],[NB BM_C_QTY+F]]="",#REF!,INDEX([1]!db[QTY X],Table2[[#This Row],[NB BM_C_QTY+F]]))</f>
        <v>#REF!</v>
      </c>
      <c r="Z401" s="20" t="e">
        <f>IF(Table2[[#This Row],[NB BM_C_QTY+F]]="",#REF!,INDEX([1]!db[STN X],Table2[[#This Row],[NB BM_C_QTY+F]]))</f>
        <v>#REF!</v>
      </c>
      <c r="AA401" s="20" t="e">
        <f>INDEX([1]!db[SUPPLIER],Table2[[#This Row],[NB BM_C_QTY+F]],0)</f>
        <v>#VALUE!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401" s="20" t="str">
        <f>Table2[[#This Row],[CONCAT]]&amp;LOWER(SUBSTITUTE(SUBSTITUTE(SUBSTITUTE(Table2[[#This Row],[KET]]&amp;"ARTO MORO"," ",""),")",""),"(",""))</f>
        <v>stipkenko40hitam50artomoro</v>
      </c>
      <c r="AD401" s="20" t="str">
        <f>_xlfn.IFNA(MATCH(Table2[[#This Row],[Column2]],[1]!db[NB BM_C_QTY+F],0),"")</f>
        <v/>
      </c>
      <c r="AE401" s="20" t="s">
        <v>6076</v>
      </c>
      <c r="AF401" s="20">
        <v>50</v>
      </c>
      <c r="AG401" s="20" t="s">
        <v>5149</v>
      </c>
    </row>
    <row r="402" spans="1:33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1988</v>
      </c>
      <c r="D402" s="16">
        <v>0</v>
      </c>
      <c r="E402" s="16">
        <v>50</v>
      </c>
      <c r="F402" s="16" t="str">
        <f>_xlfn.IFNA(Table2[[#This Row],[NB BM_C_QTY+F]],"")</f>
        <v/>
      </c>
      <c r="G402" s="24">
        <f>IF(Table2[[#This Row],[M5B]]="",Table2[[#This Row],[M5B_h]],SUM(Table2[[#This Row],[M5B_h]],Table2[[#This Row],[M5B]]))</f>
        <v>0</v>
      </c>
      <c r="H402" s="19"/>
      <c r="I402" s="83">
        <f>IF(Table2[[#This Row],[M1A]]="",0,Table2[[#This Row],[M1A]]-Table2[[#This Row],[AWAL]]-Table2[[#This Row],[M1MA]]-Table2[[#This Row],[M1KE]])</f>
        <v>0</v>
      </c>
      <c r="J402" s="83">
        <f>SUMIF(Table6[NB BM_C_QTY+F],Table2[[#This Row],[Column2]],Table6[C])</f>
        <v>0</v>
      </c>
      <c r="K402" s="83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 t="e">
        <f>IF(Table2[[#This Row],[NB BM_C_QTY+F]]="",#REF!,INDEX([1]!db[QTY X],Table2[[#This Row],[NB BM_C_QTY+F]]))</f>
        <v>#REF!</v>
      </c>
      <c r="Z402" s="20" t="e">
        <f>IF(Table2[[#This Row],[NB BM_C_QTY+F]]="",#REF!,INDEX([1]!db[STN X],Table2[[#This Row],[NB BM_C_QTY+F]]))</f>
        <v>#REF!</v>
      </c>
      <c r="AA402" s="20" t="e">
        <f>INDEX([1]!db[SUPPLIER],Table2[[#This Row],[NB BM_C_QTY+F]],0)</f>
        <v>#VALUE!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402" s="20" t="str">
        <f>Table2[[#This Row],[CONCAT]]&amp;LOWER(SUBSTITUTE(SUBSTITUTE(SUBSTITUTE(Table2[[#This Row],[KET]]&amp;"ARTO MORO"," ",""),")",""),"(",""))</f>
        <v>stipkenko40putih50artomoro</v>
      </c>
      <c r="AD402" s="20" t="str">
        <f>_xlfn.IFNA(MATCH(Table2[[#This Row],[Column2]],[1]!db[NB BM_C_QTY+F],0),"")</f>
        <v/>
      </c>
      <c r="AE402" s="20" t="s">
        <v>6076</v>
      </c>
      <c r="AF402" s="20">
        <v>50</v>
      </c>
      <c r="AG402" s="20" t="s">
        <v>5149</v>
      </c>
    </row>
    <row r="403" spans="1:33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60</v>
      </c>
      <c r="D403" s="16">
        <v>0</v>
      </c>
      <c r="E403" s="16" t="s">
        <v>2086</v>
      </c>
      <c r="F403" s="16" t="str">
        <f>_xlfn.IFNA(Table2[[#This Row],[NB BM_C_QTY+F]],"")</f>
        <v/>
      </c>
      <c r="G403" s="24">
        <f>IF(Table2[[#This Row],[M5B]]="",Table2[[#This Row],[M5B_h]],SUM(Table2[[#This Row],[M5B_h]],Table2[[#This Row],[M5B]]))</f>
        <v>0</v>
      </c>
      <c r="H403" s="19"/>
      <c r="I403" s="83">
        <f>IF(Table2[[#This Row],[M1A]]="",0,Table2[[#This Row],[M1A]]-Table2[[#This Row],[AWAL]]-Table2[[#This Row],[M1MA]]-Table2[[#This Row],[M1KE]])</f>
        <v>0</v>
      </c>
      <c r="J403" s="83">
        <f>SUMIF(Table6[NB BM_C_QTY+F],Table2[[#This Row],[Column2]],Table6[C])</f>
        <v>0</v>
      </c>
      <c r="K403" s="83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 t="e">
        <f>IF(Table2[[#This Row],[NB BM_C_QTY+F]]="",#REF!,INDEX([1]!db[QTY X],Table2[[#This Row],[NB BM_C_QTY+F]]))</f>
        <v>#REF!</v>
      </c>
      <c r="Z403" s="20" t="e">
        <f>IF(Table2[[#This Row],[NB BM_C_QTY+F]]="",#REF!,INDEX([1]!db[STN X],Table2[[#This Row],[NB BM_C_QTY+F]]))</f>
        <v>#REF!</v>
      </c>
      <c r="AA403" s="20" t="e">
        <f>INDEX([1]!db[SUPPLIER],Table2[[#This Row],[NB BM_C_QTY+F]],0)</f>
        <v>#VALUE!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403" s="20" t="str">
        <f>Table2[[#This Row],[CONCAT]]&amp;LOWER(SUBSTITUTE(SUBSTITUTE(SUBSTITUTE(Table2[[#This Row],[KET]]&amp;"ARTO MORO"," ",""),")",""),"(",""))</f>
        <v>stipkenkoer36batik100pcsartomoro</v>
      </c>
      <c r="AD403" s="20" t="str">
        <f>_xlfn.IFNA(MATCH(Table2[[#This Row],[Column2]],[1]!db[NB BM_C_QTY+F],0),"")</f>
        <v/>
      </c>
      <c r="AE403" s="20" t="s">
        <v>6076</v>
      </c>
      <c r="AF403" s="20">
        <v>100</v>
      </c>
      <c r="AG403" s="20" t="s">
        <v>5118</v>
      </c>
    </row>
    <row r="404" spans="1:33">
      <c r="A404" s="9" t="str">
        <f ca="1">IF(Table2[[#This Row],[TT]]&lt;1,"",(COUNT(INDIRECT("a"&amp;ROW(Table2[[#Headers],[//]])&amp;":a"&amp;ROW()-1))+1))</f>
        <v/>
      </c>
      <c r="B404" s="9">
        <v>1</v>
      </c>
      <c r="C404" s="9" t="s">
        <v>2068</v>
      </c>
      <c r="D404" s="16">
        <v>0</v>
      </c>
      <c r="E404" s="16" t="s">
        <v>2029</v>
      </c>
      <c r="F404" s="16" t="str">
        <f>_xlfn.IFNA(Table2[[#This Row],[NB BM_C_QTY+F]],"")</f>
        <v/>
      </c>
      <c r="G404" s="24">
        <f>IF(Table2[[#This Row],[M5B]]="",Table2[[#This Row],[M5B_h]],SUM(Table2[[#This Row],[M5B_h]],Table2[[#This Row],[M5B]]))</f>
        <v>0</v>
      </c>
      <c r="H404" s="18"/>
      <c r="I404" s="83">
        <f>IF(Table2[[#This Row],[M1A]]="",0,Table2[[#This Row],[M1A]]-Table2[[#This Row],[AWAL]]-Table2[[#This Row],[M1MA]]-Table2[[#This Row],[M1KE]])</f>
        <v>0</v>
      </c>
      <c r="J404" s="83">
        <f>SUMIF(Table6[NB BM_C_QTY+F],Table2[[#This Row],[Column2]],Table6[C])</f>
        <v>0</v>
      </c>
      <c r="K404" s="83">
        <f>-1*SUMIF(Table5[CONCAT],Table2[[#This Row],[Column2]],Table5[3])</f>
        <v>0</v>
      </c>
      <c r="L404" s="18"/>
      <c r="M404" s="16" t="str">
        <f>IF(Table2[[#This Row],[M2A]]="","",SUM(Table2[[#This Row],[M2A]]-Table2[[#This Row],[M2B_h]]))</f>
        <v/>
      </c>
      <c r="O404" s="16" t="str">
        <f>IF(Table2[[#This Row],[M3A]]="","",SUM(Table2[[#This Row],[M3A]]-Table2[[#This Row],[M3B_h]]))</f>
        <v/>
      </c>
      <c r="P404" s="9"/>
      <c r="Q404" s="16" t="str">
        <f>IF(Table2[[#This Row],[M4A]]="","",SUM(Table2[[#This Row],[M4A]]-Table2[[#This Row],[M4B_h]]))</f>
        <v/>
      </c>
      <c r="S404" s="16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 t="e">
        <f>IF(Table2[[#This Row],[NB BM_C_QTY+F]]="",#REF!,INDEX([1]!db[QTY X],Table2[[#This Row],[NB BM_C_QTY+F]]))</f>
        <v>#REF!</v>
      </c>
      <c r="Z404" s="20" t="e">
        <f>IF(Table2[[#This Row],[NB BM_C_QTY+F]]="",#REF!,INDEX([1]!db[STN X],Table2[[#This Row],[NB BM_C_QTY+F]]))</f>
        <v>#REF!</v>
      </c>
      <c r="AA404" s="20" t="e">
        <f>INDEX([1]!db[SUPPLIER],Table2[[#This Row],[NB BM_C_QTY+F]],0)</f>
        <v>#VALUE!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404" s="20" t="str">
        <f>Table2[[#This Row],[CONCAT]]&amp;LOWER(SUBSTITUTE(SUBSTITUTE(SUBSTITUTE(Table2[[#This Row],[KET]]&amp;"ARTO MORO"," ",""),")",""),"(",""))</f>
        <v>tapecutterjktd2h24pcsartomoro</v>
      </c>
      <c r="AD404" s="20" t="str">
        <f>_xlfn.IFNA(MATCH(Table2[[#This Row],[Column2]],[1]!db[NB BM_C_QTY+F],0),"")</f>
        <v/>
      </c>
      <c r="AE404" s="20" t="s">
        <v>6077</v>
      </c>
      <c r="AF404" s="20">
        <v>24</v>
      </c>
      <c r="AG404" s="20" t="s">
        <v>5118</v>
      </c>
    </row>
    <row r="405" spans="1:33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2695</v>
      </c>
      <c r="D405" s="16">
        <v>0</v>
      </c>
      <c r="E405" s="16" t="s">
        <v>2085</v>
      </c>
      <c r="F405" s="16" t="str">
        <f>_xlfn.IFNA(Table2[[#This Row],[NB BM_C_QTY+F]],"")</f>
        <v/>
      </c>
      <c r="G405" s="24">
        <f>IF(Table2[[#This Row],[M5B]]="",Table2[[#This Row],[M5B_h]],SUM(Table2[[#This Row],[M5B_h]],Table2[[#This Row],[M5B]]))</f>
        <v>0</v>
      </c>
      <c r="H405" s="19"/>
      <c r="I405" s="83">
        <f>IF(Table2[[#This Row],[M1A]]="",0,Table2[[#This Row],[M1A]]-Table2[[#This Row],[AWAL]]-Table2[[#This Row],[M1MA]]-Table2[[#This Row],[M1KE]])</f>
        <v>0</v>
      </c>
      <c r="J405" s="83">
        <f>SUMIF(Table6[NB BM_C_QTY+F],Table2[[#This Row],[Column2]],Table6[C])</f>
        <v>0</v>
      </c>
      <c r="K405" s="83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 t="e">
        <f>IF(Table2[[#This Row],[NB BM_C_QTY+F]]="",#REF!,INDEX([1]!db[QTY X],Table2[[#This Row],[NB BM_C_QTY+F]]))</f>
        <v>#REF!</v>
      </c>
      <c r="Z405" s="20" t="e">
        <f>IF(Table2[[#This Row],[NB BM_C_QTY+F]]="",#REF!,INDEX([1]!db[STN X],Table2[[#This Row],[NB BM_C_QTY+F]]))</f>
        <v>#REF!</v>
      </c>
      <c r="AA405" s="20" t="e">
        <f>INDEX([1]!db[SUPPLIER],Table2[[#This Row],[NB BM_C_QTY+F]],0)</f>
        <v>#VALUE!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405" s="20" t="str">
        <f>Table2[[#This Row],[CONCAT]]&amp;LOWER(SUBSTITUTE(SUBSTITUTE(SUBSTITUTE(Table2[[#This Row],[KET]]&amp;"ARTO MORO"," ",""),")",""),"(",""))</f>
        <v>tapecutterkenko50312pcsartomoro</v>
      </c>
      <c r="AD405" s="20" t="str">
        <f>_xlfn.IFNA(MATCH(Table2[[#This Row],[Column2]],[1]!db[NB BM_C_QTY+F],0),"")</f>
        <v/>
      </c>
      <c r="AE405" s="20" t="s">
        <v>6077</v>
      </c>
      <c r="AF405" s="20">
        <v>12</v>
      </c>
      <c r="AG405" s="20" t="s">
        <v>5118</v>
      </c>
    </row>
    <row r="406" spans="1:33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3953</v>
      </c>
      <c r="D406" s="16">
        <v>0</v>
      </c>
      <c r="E406" s="16" t="s">
        <v>2029</v>
      </c>
      <c r="F406" s="16" t="str">
        <f>_xlfn.IFNA(Table2[[#This Row],[NB BM_C_QTY+F]],"")</f>
        <v/>
      </c>
      <c r="G406" s="24">
        <f>IF(Table2[[#This Row],[M5B]]="",Table2[[#This Row],[M5B_h]],SUM(Table2[[#This Row],[M5B_h]],Table2[[#This Row],[M5B]]))</f>
        <v>0</v>
      </c>
      <c r="H406" s="19"/>
      <c r="I406" s="83">
        <f>IF(Table2[[#This Row],[M1A]]="",0,Table2[[#This Row],[M1A]]-Table2[[#This Row],[AWAL]]-Table2[[#This Row],[M1MA]]-Table2[[#This Row],[M1KE]])</f>
        <v>0</v>
      </c>
      <c r="J406" s="83">
        <f>SUMIF(Table6[NB BM_C_QTY+F],Table2[[#This Row],[Column2]],Table6[C])</f>
        <v>0</v>
      </c>
      <c r="K406" s="83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 t="e">
        <f>IF(Table2[[#This Row],[NB BM_C_QTY+F]]="",#REF!,INDEX([1]!db[QTY X],Table2[[#This Row],[NB BM_C_QTY+F]]))</f>
        <v>#REF!</v>
      </c>
      <c r="Z406" s="20" t="e">
        <f>IF(Table2[[#This Row],[NB BM_C_QTY+F]]="",#REF!,INDEX([1]!db[STN X],Table2[[#This Row],[NB BM_C_QTY+F]]))</f>
        <v>#REF!</v>
      </c>
      <c r="AA406" s="20" t="e">
        <f>INDEX([1]!db[SUPPLIER],Table2[[#This Row],[NB BM_C_QTY+F]],0)</f>
        <v>#VALUE!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406" s="20" t="str">
        <f>Table2[[#This Row],[CONCAT]]&amp;LOWER(SUBSTITUTE(SUBSTITUTE(SUBSTITUTE(Table2[[#This Row],[KET]]&amp;"ARTO MORO"," ",""),")",""),"(",""))</f>
        <v>tapecutterkenkotd32124pcsartomoro</v>
      </c>
      <c r="AD406" s="20" t="str">
        <f>_xlfn.IFNA(MATCH(Table2[[#This Row],[Column2]],[1]!db[NB BM_C_QTY+F],0),"")</f>
        <v/>
      </c>
      <c r="AE406" s="20" t="s">
        <v>6077</v>
      </c>
      <c r="AF406" s="20">
        <v>24</v>
      </c>
      <c r="AG406" s="20" t="s">
        <v>5118</v>
      </c>
    </row>
    <row r="407" spans="1:33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3438</v>
      </c>
      <c r="D407" s="16">
        <v>0</v>
      </c>
      <c r="E407" s="16" t="s">
        <v>2029</v>
      </c>
      <c r="F407" s="16" t="str">
        <f>_xlfn.IFNA(Table2[[#This Row],[NB BM_C_QTY+F]],"")</f>
        <v/>
      </c>
      <c r="G407" s="24">
        <f>IF(Table2[[#This Row],[M5B]]="",Table2[[#This Row],[M5B_h]],SUM(Table2[[#This Row],[M5B_h]],Table2[[#This Row],[M5B]]))</f>
        <v>0</v>
      </c>
      <c r="H407" s="19"/>
      <c r="I407" s="83">
        <f>IF(Table2[[#This Row],[M1A]]="",0,Table2[[#This Row],[M1A]]-Table2[[#This Row],[AWAL]]-Table2[[#This Row],[M1MA]]-Table2[[#This Row],[M1KE]])</f>
        <v>0</v>
      </c>
      <c r="J407" s="83">
        <f>SUMIF(Table6[NB BM_C_QTY+F],Table2[[#This Row],[Column2]],Table6[C])</f>
        <v>0</v>
      </c>
      <c r="K407" s="83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 t="e">
        <f>IF(Table2[[#This Row],[NB BM_C_QTY+F]]="",#REF!,INDEX([1]!db[QTY X],Table2[[#This Row],[NB BM_C_QTY+F]]))</f>
        <v>#REF!</v>
      </c>
      <c r="Z407" s="20" t="e">
        <f>IF(Table2[[#This Row],[NB BM_C_QTY+F]]="",#REF!,INDEX([1]!db[STN X],Table2[[#This Row],[NB BM_C_QTY+F]]))</f>
        <v>#REF!</v>
      </c>
      <c r="AA407" s="20" t="e">
        <f>INDEX([1]!db[SUPPLIER],Table2[[#This Row],[NB BM_C_QTY+F]],0)</f>
        <v>#VALUE!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407" s="20" t="str">
        <f>Table2[[#This Row],[CONCAT]]&amp;LOWER(SUBSTITUTE(SUBSTITUTE(SUBSTITUTE(Table2[[#This Row],[KET]]&amp;"ARTO MORO"," ",""),")",""),"(",""))</f>
        <v>tapecutterkenkotd32324pcsartomoro</v>
      </c>
      <c r="AD407" s="20" t="str">
        <f>_xlfn.IFNA(MATCH(Table2[[#This Row],[Column2]],[1]!db[NB BM_C_QTY+F],0),"")</f>
        <v/>
      </c>
      <c r="AE407" s="20" t="s">
        <v>6077</v>
      </c>
      <c r="AF407" s="20">
        <v>24</v>
      </c>
      <c r="AG407" s="20" t="s">
        <v>5118</v>
      </c>
    </row>
    <row r="408" spans="1:33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62</v>
      </c>
      <c r="D408" s="16">
        <v>0</v>
      </c>
      <c r="E408" s="16" t="s">
        <v>2086</v>
      </c>
      <c r="F408" s="16" t="str">
        <f>_xlfn.IFNA(Table2[[#This Row],[NB BM_C_QTY+F]],"")</f>
        <v/>
      </c>
      <c r="G408" s="24">
        <f>IF(Table2[[#This Row],[M5B]]="",Table2[[#This Row],[M5B_h]],SUM(Table2[[#This Row],[M5B_h]],Table2[[#This Row],[M5B]]))</f>
        <v>0</v>
      </c>
      <c r="H408" s="19"/>
      <c r="I408" s="83">
        <f>IF(Table2[[#This Row],[M1A]]="",0,Table2[[#This Row],[M1A]]-Table2[[#This Row],[AWAL]]-Table2[[#This Row],[M1MA]]-Table2[[#This Row],[M1KE]])</f>
        <v>0</v>
      </c>
      <c r="J408" s="83">
        <f>SUMIF(Table6[NB BM_C_QTY+F],Table2[[#This Row],[Column2]],Table6[C])</f>
        <v>0</v>
      </c>
      <c r="K408" s="83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 t="e">
        <f>IF(Table2[[#This Row],[NB BM_C_QTY+F]]="",#REF!,INDEX([1]!db[QTY X],Table2[[#This Row],[NB BM_C_QTY+F]]))</f>
        <v>#REF!</v>
      </c>
      <c r="Z408" s="20" t="e">
        <f>IF(Table2[[#This Row],[NB BM_C_QTY+F]]="",#REF!,INDEX([1]!db[STN X],Table2[[#This Row],[NB BM_C_QTY+F]]))</f>
        <v>#REF!</v>
      </c>
      <c r="AA408" s="20" t="e">
        <f>INDEX([1]!db[SUPPLIER],Table2[[#This Row],[NB BM_C_QTY+F]],0)</f>
        <v>#VALUE!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408" s="20" t="str">
        <f>Table2[[#This Row],[CONCAT]]&amp;LOWER(SUBSTITUTE(SUBSTITUTE(SUBSTITUTE(Table2[[#This Row],[KET]]&amp;"ARTO MORO"," ",""),")",""),"(",""))</f>
        <v>tas3234paradisejk100pcsartomoro</v>
      </c>
      <c r="AD408" s="20" t="str">
        <f>_xlfn.IFNA(MATCH(Table2[[#This Row],[Column2]],[1]!db[NB BM_C_QTY+F],0),"")</f>
        <v/>
      </c>
      <c r="AE408" s="20" t="s">
        <v>6077</v>
      </c>
      <c r="AF408" s="20">
        <v>100</v>
      </c>
      <c r="AG408" s="20" t="s">
        <v>5118</v>
      </c>
    </row>
    <row r="409" spans="1:33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2069</v>
      </c>
      <c r="D409" s="16">
        <v>0</v>
      </c>
      <c r="E409" s="16" t="s">
        <v>2086</v>
      </c>
      <c r="F409" s="16">
        <f>_xlfn.IFNA(Table2[[#This Row],[NB BM_C_QTY+F]],"")</f>
        <v>2728</v>
      </c>
      <c r="G409" s="24">
        <f>IF(Table2[[#This Row],[M5B]]="",Table2[[#This Row],[M5B_h]],SUM(Table2[[#This Row],[M5B_h]],Table2[[#This Row],[M5B]]))</f>
        <v>0</v>
      </c>
      <c r="H409" s="19"/>
      <c r="I409" s="83">
        <f>IF(Table2[[#This Row],[M1A]]="",0,Table2[[#This Row],[M1A]]-Table2[[#This Row],[AWAL]]-Table2[[#This Row],[M1MA]]-Table2[[#This Row],[M1KE]])</f>
        <v>0</v>
      </c>
      <c r="J409" s="83">
        <f>SUMIF(Table6[NB BM_C_QTY+F],Table2[[#This Row],[Column2]],Table6[C])</f>
        <v>0</v>
      </c>
      <c r="K409" s="83">
        <f>-1*SUMIF(Table5[CONCAT],Table2[[#This Row],[Column2]],Table5[3])</f>
        <v>0</v>
      </c>
      <c r="L409" s="19"/>
      <c r="M409" s="16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 t="shared" si="6"/>
        <v>ARTO MORO</v>
      </c>
      <c r="Y409" s="20">
        <f>IF(Table2[[#This Row],[NB BM_C_QTY+F]]="",#REF!,INDEX([1]!db[QTY X],Table2[[#This Row],[NB BM_C_QTY+F]]))</f>
        <v>100</v>
      </c>
      <c r="Z409" s="20" t="str">
        <f>IF(Table2[[#This Row],[NB BM_C_QTY+F]]="",#REF!,INDEX([1]!db[STN X],Table2[[#This Row],[NB BM_C_QTY+F]]))</f>
        <v>PCS</v>
      </c>
      <c r="AA409" s="20" t="str">
        <f>INDEX([1]!db[SUPPLIER],Table2[[#This Row],[NB BM_C_QTY+F]],0)</f>
        <v>ATALI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409" s="20" t="str">
        <f>Table2[[#This Row],[CONCAT]]&amp;LOWER(SUBSTITUTE(SUBSTITUTE(SUBSTITUTE(Table2[[#This Row],[KET]]&amp;"ARTO MORO"," ",""),")",""),"(",""))</f>
        <v>tassbagjkspb30ct29abculture100pcsartomoro</v>
      </c>
      <c r="AD409" s="20">
        <f>_xlfn.IFNA(MATCH(Table2[[#This Row],[Column2]],[1]!db[NB BM_C_QTY+F],0),"")</f>
        <v>2728</v>
      </c>
      <c r="AE409" s="20" t="s">
        <v>6077</v>
      </c>
      <c r="AF409" s="20">
        <v>100</v>
      </c>
      <c r="AG409" s="20" t="s">
        <v>5118</v>
      </c>
    </row>
    <row r="410" spans="1:33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3527</v>
      </c>
      <c r="D410" s="16">
        <v>0</v>
      </c>
      <c r="E410" s="16" t="s">
        <v>2012</v>
      </c>
      <c r="F410" s="16" t="str">
        <f>_xlfn.IFNA(Table2[[#This Row],[NB BM_C_QTY+F]],"")</f>
        <v/>
      </c>
      <c r="G410" s="24">
        <f>IF(Table2[[#This Row],[M5B]]="",Table2[[#This Row],[M5B_h]],SUM(Table2[[#This Row],[M5B_h]],Table2[[#This Row],[M5B]]))</f>
        <v>0</v>
      </c>
      <c r="H410" s="19"/>
      <c r="I410" s="83">
        <f>IF(Table2[[#This Row],[M1A]]="",0,Table2[[#This Row],[M1A]]-Table2[[#This Row],[AWAL]]-Table2[[#This Row],[M1MA]]-Table2[[#This Row],[M1KE]])</f>
        <v>0</v>
      </c>
      <c r="J410" s="83">
        <f>SUMIF(Table6[NB BM_C_QTY+F],Table2[[#This Row],[Column2]],Table6[C])</f>
        <v>0</v>
      </c>
      <c r="K410" s="83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 t="e">
        <f>IF(Table2[[#This Row],[NB BM_C_QTY+F]]="",#REF!,INDEX([1]!db[QTY X],Table2[[#This Row],[NB BM_C_QTY+F]]))</f>
        <v>#REF!</v>
      </c>
      <c r="Z410" s="20" t="e">
        <f>IF(Table2[[#This Row],[NB BM_C_QTY+F]]="",#REF!,INDEX([1]!db[STN X],Table2[[#This Row],[NB BM_C_QTY+F]]))</f>
        <v>#REF!</v>
      </c>
      <c r="AA410" s="20" t="e">
        <f>INDEX([1]!db[SUPPLIER],Table2[[#This Row],[NB BM_C_QTY+F]],0)</f>
        <v>#VALUE!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410" s="20" t="str">
        <f>Table2[[#This Row],[CONCAT]]&amp;LOWER(SUBSTITUTE(SUBSTITUTE(SUBSTITUTE(Table2[[#This Row],[KET]]&amp;"ARTO MORO"," ",""),")",""),"(",""))</f>
        <v>tipeexcfs203ajk48lsnartomoro</v>
      </c>
      <c r="AD410" s="20" t="str">
        <f>_xlfn.IFNA(MATCH(Table2[[#This Row],[Column2]],[1]!db[NB BM_C_QTY+F],0),"")</f>
        <v/>
      </c>
      <c r="AE410" s="20" t="s">
        <v>6077</v>
      </c>
      <c r="AF410" s="20">
        <v>48</v>
      </c>
      <c r="AG410" s="20" t="s">
        <v>5116</v>
      </c>
    </row>
    <row r="411" spans="1:33">
      <c r="A411" s="9" t="str">
        <f ca="1">IF(Table2[[#This Row],[TT]]&lt;1,"",(COUNT(INDIRECT("a"&amp;ROW(Table2[[#Headers],[//]])&amp;":a"&amp;ROW()-1))+1))</f>
        <v/>
      </c>
      <c r="B411" s="9">
        <v>1</v>
      </c>
      <c r="C411" s="9" t="s">
        <v>3528</v>
      </c>
      <c r="D411" s="16">
        <v>0</v>
      </c>
      <c r="E411" s="16" t="s">
        <v>1990</v>
      </c>
      <c r="F411" s="16" t="str">
        <f>_xlfn.IFNA(Table2[[#This Row],[NB BM_C_QTY+F]],"")</f>
        <v/>
      </c>
      <c r="G411" s="24">
        <f>IF(Table2[[#This Row],[M5B]]="",Table2[[#This Row],[M5B_h]],SUM(Table2[[#This Row],[M5B_h]],Table2[[#This Row],[M5B]]))</f>
        <v>0</v>
      </c>
      <c r="H411" s="19"/>
      <c r="I411" s="24">
        <f>IF(Table2[[#This Row],[M1A]]="",0,Table2[[#This Row],[M1A]]-Table2[[#This Row],[AWAL]]-Table2[[#This Row],[M1MA]]-Table2[[#This Row],[M1KE]])</f>
        <v>0</v>
      </c>
      <c r="J411" s="24">
        <f>SUMIF(Table6[NB BM_C_QTY+F],Table2[[#This Row],[Column2]],Table6[C])</f>
        <v>0</v>
      </c>
      <c r="K411" s="83">
        <f>-1*SUMIF(Table5[CONCAT],Table2[[#This Row],[Column2]],Table5[3])</f>
        <v>0</v>
      </c>
      <c r="L411" s="9"/>
      <c r="M411" s="16" t="str">
        <f>IF(Table2[[#This Row],[M2A]]="","",SUM(Table2[[#This Row],[M2A]]-Table2[[#This Row],[M2B_h]]))</f>
        <v/>
      </c>
      <c r="O411" s="16" t="str">
        <f>IF(Table2[[#This Row],[M3A]]="","",SUM(Table2[[#This Row],[M3A]]-Table2[[#This Row],[M3B_h]]))</f>
        <v/>
      </c>
      <c r="P411" s="9"/>
      <c r="Q411" s="16" t="str">
        <f>IF(Table2[[#This Row],[M4A]]="","",SUM(Table2[[#This Row],[M4A]]-Table2[[#This Row],[M4B_h]]))</f>
        <v/>
      </c>
      <c r="S411" s="16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 t="shared" si="6"/>
        <v>ARTO MORO</v>
      </c>
      <c r="Y411" s="20" t="e">
        <f>IF(Table2[[#This Row],[NB BM_C_QTY+F]]="",#REF!,INDEX([1]!db[QTY X],Table2[[#This Row],[NB BM_C_QTY+F]]))</f>
        <v>#REF!</v>
      </c>
      <c r="Z411" s="20" t="e">
        <f>IF(Table2[[#This Row],[NB BM_C_QTY+F]]="",#REF!,INDEX([1]!db[STN X],Table2[[#This Row],[NB BM_C_QTY+F]]))</f>
        <v>#REF!</v>
      </c>
      <c r="AA411" s="20" t="e">
        <f>INDEX([1]!db[SUPPLIER],Table2[[#This Row],[NB BM_C_QTY+F]],0)</f>
        <v>#VALUE!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411" s="20" t="str">
        <f>Table2[[#This Row],[CONCAT]]&amp;LOWER(SUBSTITUTE(SUBSTITUTE(SUBSTITUTE(Table2[[#This Row],[KET]]&amp;"ARTO MORO"," ",""),")",""),"(",""))</f>
        <v>tipeexcfs209ajk36lsnartomoro</v>
      </c>
      <c r="AD411" s="20" t="str">
        <f>_xlfn.IFNA(MATCH(Table2[[#This Row],[Column2]],[1]!db[NB BM_C_QTY+F],0),"")</f>
        <v/>
      </c>
      <c r="AE411" s="20" t="s">
        <v>6077</v>
      </c>
      <c r="AF411" s="20">
        <v>36</v>
      </c>
      <c r="AG411" s="20" t="s">
        <v>5116</v>
      </c>
    </row>
    <row r="412" spans="1:33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3529</v>
      </c>
      <c r="D412" s="16">
        <v>0</v>
      </c>
      <c r="E412" s="16" t="s">
        <v>1985</v>
      </c>
      <c r="F412" s="16" t="str">
        <f>_xlfn.IFNA(Table2[[#This Row],[NB BM_C_QTY+F]],"")</f>
        <v/>
      </c>
      <c r="G412" s="24">
        <f>IF(Table2[[#This Row],[M5B]]="",Table2[[#This Row],[M5B_h]],SUM(Table2[[#This Row],[M5B_h]],Table2[[#This Row],[M5B]]))</f>
        <v>0</v>
      </c>
      <c r="H412" s="19"/>
      <c r="I412" s="83">
        <f>IF(Table2[[#This Row],[M1A]]="",0,Table2[[#This Row],[M1A]]-Table2[[#This Row],[AWAL]]-Table2[[#This Row],[M1MA]]-Table2[[#This Row],[M1KE]])</f>
        <v>0</v>
      </c>
      <c r="J412" s="83">
        <f>SUMIF(Table6[NB BM_C_QTY+F],Table2[[#This Row],[Column2]],Table6[C])</f>
        <v>0</v>
      </c>
      <c r="K412" s="83">
        <f>-1*SUMIF(Table5[CONCAT],Table2[[#This Row],[Column2]],Table5[3])</f>
        <v>0</v>
      </c>
      <c r="L412" s="19"/>
      <c r="M412" s="17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 t="e">
        <f>IF(Table2[[#This Row],[NB BM_C_QTY+F]]="",#REF!,INDEX([1]!db[QTY X],Table2[[#This Row],[NB BM_C_QTY+F]]))</f>
        <v>#REF!</v>
      </c>
      <c r="Z412" s="20" t="e">
        <f>IF(Table2[[#This Row],[NB BM_C_QTY+F]]="",#REF!,INDEX([1]!db[STN X],Table2[[#This Row],[NB BM_C_QTY+F]]))</f>
        <v>#REF!</v>
      </c>
      <c r="AA412" s="20" t="e">
        <f>INDEX([1]!db[SUPPLIER],Table2[[#This Row],[NB BM_C_QTY+F]],0)</f>
        <v>#VALUE!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12" s="20" t="str">
        <f>Table2[[#This Row],[CONCAT]]&amp;LOWER(SUBSTITUTE(SUBSTITUTE(SUBSTITUTE(Table2[[#This Row],[KET]]&amp;"ARTO MORO"," ",""),")",""),"(",""))</f>
        <v>tipeexct522jk60lsnartomoro</v>
      </c>
      <c r="AD412" s="20" t="str">
        <f>_xlfn.IFNA(MATCH(Table2[[#This Row],[Column2]],[1]!db[NB BM_C_QTY+F],0),"")</f>
        <v/>
      </c>
      <c r="AE412" s="20" t="s">
        <v>6077</v>
      </c>
      <c r="AF412" s="20">
        <v>60</v>
      </c>
      <c r="AG412" s="20" t="s">
        <v>5116</v>
      </c>
    </row>
    <row r="413" spans="1:33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3530</v>
      </c>
      <c r="D413" s="16">
        <v>0</v>
      </c>
      <c r="E413" s="16" t="s">
        <v>2012</v>
      </c>
      <c r="F413" s="16" t="str">
        <f>_xlfn.IFNA(Table2[[#This Row],[NB BM_C_QTY+F]],"")</f>
        <v/>
      </c>
      <c r="G413" s="24">
        <f>IF(Table2[[#This Row],[M5B]]="",Table2[[#This Row],[M5B_h]],SUM(Table2[[#This Row],[M5B_h]],Table2[[#This Row],[M5B]]))</f>
        <v>0</v>
      </c>
      <c r="H413" s="19"/>
      <c r="I413" s="83">
        <f>IF(Table2[[#This Row],[M1A]]="",0,Table2[[#This Row],[M1A]]-Table2[[#This Row],[AWAL]]-Table2[[#This Row],[M1MA]]-Table2[[#This Row],[M1KE]])</f>
        <v>0</v>
      </c>
      <c r="J413" s="83">
        <f>SUMIF(Table6[NB BM_C_QTY+F],Table2[[#This Row],[Column2]],Table6[C])</f>
        <v>0</v>
      </c>
      <c r="K413" s="83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 t="e">
        <f>IF(Table2[[#This Row],[NB BM_C_QTY+F]]="",#REF!,INDEX([1]!db[QTY X],Table2[[#This Row],[NB BM_C_QTY+F]]))</f>
        <v>#REF!</v>
      </c>
      <c r="Z413" s="20" t="e">
        <f>IF(Table2[[#This Row],[NB BM_C_QTY+F]]="",#REF!,INDEX([1]!db[STN X],Table2[[#This Row],[NB BM_C_QTY+F]]))</f>
        <v>#REF!</v>
      </c>
      <c r="AA413" s="20" t="e">
        <f>INDEX([1]!db[SUPPLIER],Table2[[#This Row],[NB BM_C_QTY+F]],0)</f>
        <v>#VALUE!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13" s="20" t="str">
        <f>Table2[[#This Row],[CONCAT]]&amp;LOWER(SUBSTITUTE(SUBSTITUTE(SUBSTITUTE(Table2[[#This Row],[KET]]&amp;"ARTO MORO"," ",""),")",""),"(",""))</f>
        <v>tipeexctj205ptjk48lsnartomoro</v>
      </c>
      <c r="AD413" s="20" t="str">
        <f>_xlfn.IFNA(MATCH(Table2[[#This Row],[Column2]],[1]!db[NB BM_C_QTY+F],0),"")</f>
        <v/>
      </c>
      <c r="AE413" s="20" t="s">
        <v>6077</v>
      </c>
      <c r="AF413" s="20">
        <v>48</v>
      </c>
      <c r="AG413" s="20" t="s">
        <v>5116</v>
      </c>
    </row>
    <row r="414" spans="1:33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3531</v>
      </c>
      <c r="D414" s="16">
        <v>0</v>
      </c>
      <c r="E414" s="16" t="s">
        <v>2012</v>
      </c>
      <c r="F414" s="16" t="str">
        <f>_xlfn.IFNA(Table2[[#This Row],[NB BM_C_QTY+F]],"")</f>
        <v/>
      </c>
      <c r="G414" s="24">
        <f>IF(Table2[[#This Row],[M5B]]="",Table2[[#This Row],[M5B_h]],SUM(Table2[[#This Row],[M5B_h]],Table2[[#This Row],[M5B]]))</f>
        <v>0</v>
      </c>
      <c r="H414" s="19"/>
      <c r="I414" s="83">
        <f>IF(Table2[[#This Row],[M1A]]="",0,Table2[[#This Row],[M1A]]-Table2[[#This Row],[AWAL]]-Table2[[#This Row],[M1MA]]-Table2[[#This Row],[M1KE]])</f>
        <v>0</v>
      </c>
      <c r="J414" s="83">
        <f>SUMIF(Table6[NB BM_C_QTY+F],Table2[[#This Row],[Column2]],Table6[C])</f>
        <v>0</v>
      </c>
      <c r="K414" s="83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 t="e">
        <f>IF(Table2[[#This Row],[NB BM_C_QTY+F]]="",#REF!,INDEX([1]!db[QTY X],Table2[[#This Row],[NB BM_C_QTY+F]]))</f>
        <v>#REF!</v>
      </c>
      <c r="Z414" s="20" t="e">
        <f>IF(Table2[[#This Row],[NB BM_C_QTY+F]]="",#REF!,INDEX([1]!db[STN X],Table2[[#This Row],[NB BM_C_QTY+F]]))</f>
        <v>#REF!</v>
      </c>
      <c r="AA414" s="20" t="e">
        <f>INDEX([1]!db[SUPPLIER],Table2[[#This Row],[NB BM_C_QTY+F]],0)</f>
        <v>#VALUE!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14" s="20" t="str">
        <f>Table2[[#This Row],[CONCAT]]&amp;LOWER(SUBSTITUTE(SUBSTITUTE(SUBSTITUTE(Table2[[#This Row],[KET]]&amp;"ARTO MORO"," ",""),")",""),"(",""))</f>
        <v>tipeexcts201ptjk48lsnartomoro</v>
      </c>
      <c r="AD414" s="20" t="str">
        <f>_xlfn.IFNA(MATCH(Table2[[#This Row],[Column2]],[1]!db[NB BM_C_QTY+F],0),"")</f>
        <v/>
      </c>
      <c r="AE414" s="20" t="s">
        <v>6077</v>
      </c>
      <c r="AF414" s="20">
        <v>48</v>
      </c>
      <c r="AG414" s="20" t="s">
        <v>5116</v>
      </c>
    </row>
    <row r="415" spans="1:33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3532</v>
      </c>
      <c r="D415" s="16">
        <v>0</v>
      </c>
      <c r="E415" s="16" t="s">
        <v>2012</v>
      </c>
      <c r="F415" s="16">
        <f>_xlfn.IFNA(Table2[[#This Row],[NB BM_C_QTY+F]],"")</f>
        <v>717</v>
      </c>
      <c r="G415" s="24">
        <f>IF(Table2[[#This Row],[M5B]]="",Table2[[#This Row],[M5B_h]],SUM(Table2[[#This Row],[M5B_h]],Table2[[#This Row],[M5B]]))</f>
        <v>0</v>
      </c>
      <c r="H415" s="19"/>
      <c r="I415" s="83">
        <f>IF(Table2[[#This Row],[M1A]]="",0,Table2[[#This Row],[M1A]]-Table2[[#This Row],[AWAL]]-Table2[[#This Row],[M1MA]]-Table2[[#This Row],[M1KE]])</f>
        <v>0</v>
      </c>
      <c r="J415" s="83">
        <f>SUMIF(Table6[NB BM_C_QTY+F],Table2[[#This Row],[Column2]],Table6[C])</f>
        <v>0</v>
      </c>
      <c r="K415" s="83">
        <f>-1*SUMIF(Table5[CONCAT],Table2[[#This Row],[Column2]],Table5[3])</f>
        <v>0</v>
      </c>
      <c r="L415" s="19"/>
      <c r="M415" s="17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 t="shared" si="6"/>
        <v>ARTO MORO</v>
      </c>
      <c r="Y415" s="20">
        <f>IF(Table2[[#This Row],[NB BM_C_QTY+F]]="",#REF!,INDEX([1]!db[QTY X],Table2[[#This Row],[NB BM_C_QTY+F]]))</f>
        <v>576</v>
      </c>
      <c r="Z415" s="20" t="str">
        <f>IF(Table2[[#This Row],[NB BM_C_QTY+F]]="",#REF!,INDEX([1]!db[STN X],Table2[[#This Row],[NB BM_C_QTY+F]]))</f>
        <v>PCS</v>
      </c>
      <c r="AA415" s="20" t="str">
        <f>INDEX([1]!db[SUPPLIER],Table2[[#This Row],[NB BM_C_QTY+F]],0)</f>
        <v>ATALI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15" s="20" t="str">
        <f>Table2[[#This Row],[CONCAT]]&amp;LOWER(SUBSTITUTE(SUBSTITUTE(SUBSTITUTE(Table2[[#This Row],[KET]]&amp;"ARTO MORO"," ",""),")",""),"(",""))</f>
        <v>tipeexjk10148lsnartomoro</v>
      </c>
      <c r="AD415" s="20">
        <f>_xlfn.IFNA(MATCH(Table2[[#This Row],[Column2]],[1]!db[NB BM_C_QTY+F],0),"")</f>
        <v>717</v>
      </c>
      <c r="AE415" s="20" t="s">
        <v>6077</v>
      </c>
      <c r="AF415" s="20">
        <v>48</v>
      </c>
      <c r="AG415" s="20" t="s">
        <v>5116</v>
      </c>
    </row>
    <row r="416" spans="1:33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3533</v>
      </c>
      <c r="D416" s="16">
        <v>0</v>
      </c>
      <c r="E416" s="16" t="s">
        <v>2012</v>
      </c>
      <c r="F416" s="16" t="str">
        <f>_xlfn.IFNA(Table2[[#This Row],[NB BM_C_QTY+F]],"")</f>
        <v/>
      </c>
      <c r="G416" s="24">
        <f>IF(Table2[[#This Row],[M5B]]="",Table2[[#This Row],[M5B_h]],SUM(Table2[[#This Row],[M5B_h]],Table2[[#This Row],[M5B]]))</f>
        <v>0</v>
      </c>
      <c r="H416" s="19"/>
      <c r="I416" s="83">
        <f>IF(Table2[[#This Row],[M1A]]="",0,Table2[[#This Row],[M1A]]-Table2[[#This Row],[AWAL]]-Table2[[#This Row],[M1MA]]-Table2[[#This Row],[M1KE]])</f>
        <v>0</v>
      </c>
      <c r="J416" s="83">
        <f>SUMIF(Table6[NB BM_C_QTY+F],Table2[[#This Row],[Column2]],Table6[C])</f>
        <v>0</v>
      </c>
      <c r="K416" s="83">
        <f>-1*SUMIF(Table5[CONCAT],Table2[[#This Row],[Column2]],Table5[3])</f>
        <v>0</v>
      </c>
      <c r="L416" s="19"/>
      <c r="M416" s="17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 t="e">
        <f>IF(Table2[[#This Row],[NB BM_C_QTY+F]]="",#REF!,INDEX([1]!db[QTY X],Table2[[#This Row],[NB BM_C_QTY+F]]))</f>
        <v>#REF!</v>
      </c>
      <c r="Z416" s="20" t="e">
        <f>IF(Table2[[#This Row],[NB BM_C_QTY+F]]="",#REF!,INDEX([1]!db[STN X],Table2[[#This Row],[NB BM_C_QTY+F]]))</f>
        <v>#REF!</v>
      </c>
      <c r="AA416" s="20" t="e">
        <f>INDEX([1]!db[SUPPLIER],Table2[[#This Row],[NB BM_C_QTY+F]],0)</f>
        <v>#VALUE!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16" s="20" t="str">
        <f>Table2[[#This Row],[CONCAT]]&amp;LOWER(SUBSTITUTE(SUBSTITUTE(SUBSTITUTE(Table2[[#This Row],[KET]]&amp;"ARTO MORO"," ",""),")",""),"(",""))</f>
        <v>tipeexkenko310sl12m48lsnartomoro</v>
      </c>
      <c r="AD416" s="20" t="str">
        <f>_xlfn.IFNA(MATCH(Table2[[#This Row],[Column2]],[1]!db[NB BM_C_QTY+F],0),"")</f>
        <v/>
      </c>
      <c r="AE416" s="20" t="s">
        <v>6076</v>
      </c>
      <c r="AF416" s="20">
        <v>48</v>
      </c>
      <c r="AG416" s="20" t="s">
        <v>5116</v>
      </c>
    </row>
    <row r="417" spans="1:33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3534</v>
      </c>
      <c r="D417" s="16">
        <v>0</v>
      </c>
      <c r="E417" s="16" t="s">
        <v>2012</v>
      </c>
      <c r="F417" s="16" t="str">
        <f>_xlfn.IFNA(Table2[[#This Row],[NB BM_C_QTY+F]],"")</f>
        <v/>
      </c>
      <c r="G417" s="24">
        <f>IF(Table2[[#This Row],[M5B]]="",Table2[[#This Row],[M5B_h]],SUM(Table2[[#This Row],[M5B_h]],Table2[[#This Row],[M5B]]))</f>
        <v>0</v>
      </c>
      <c r="H417" s="19"/>
      <c r="I417" s="83">
        <f>IF(Table2[[#This Row],[M1A]]="",0,Table2[[#This Row],[M1A]]-Table2[[#This Row],[AWAL]]-Table2[[#This Row],[M1MA]]-Table2[[#This Row],[M1KE]])</f>
        <v>0</v>
      </c>
      <c r="J417" s="83">
        <f>SUMIF(Table6[NB BM_C_QTY+F],Table2[[#This Row],[Column2]],Table6[C])</f>
        <v>0</v>
      </c>
      <c r="K417" s="83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 t="e">
        <f>IF(Table2[[#This Row],[NB BM_C_QTY+F]]="",#REF!,INDEX([1]!db[QTY X],Table2[[#This Row],[NB BM_C_QTY+F]]))</f>
        <v>#REF!</v>
      </c>
      <c r="Z417" s="20" t="e">
        <f>IF(Table2[[#This Row],[NB BM_C_QTY+F]]="",#REF!,INDEX([1]!db[STN X],Table2[[#This Row],[NB BM_C_QTY+F]]))</f>
        <v>#REF!</v>
      </c>
      <c r="AA417" s="20" t="e">
        <f>INDEX([1]!db[SUPPLIER],Table2[[#This Row],[NB BM_C_QTY+F]],0)</f>
        <v>#VALUE!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17" s="20" t="str">
        <f>Table2[[#This Row],[CONCAT]]&amp;LOWER(SUBSTITUTE(SUBSTITUTE(SUBSTITUTE(Table2[[#This Row],[KET]]&amp;"ARTO MORO"," ",""),")",""),"(",""))</f>
        <v>tipeexkenkoct30912m48lsnartomoro</v>
      </c>
      <c r="AD417" s="20" t="str">
        <f>_xlfn.IFNA(MATCH(Table2[[#This Row],[Column2]],[1]!db[NB BM_C_QTY+F],0),"")</f>
        <v/>
      </c>
      <c r="AE417" s="20" t="s">
        <v>6076</v>
      </c>
      <c r="AF417" s="20">
        <v>48</v>
      </c>
      <c r="AG417" s="20" t="s">
        <v>5116</v>
      </c>
    </row>
    <row r="418" spans="1:33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2201</v>
      </c>
      <c r="D418" s="16">
        <v>0</v>
      </c>
      <c r="E418" s="16" t="s">
        <v>2012</v>
      </c>
      <c r="F418" s="16">
        <f>_xlfn.IFNA(Table2[[#This Row],[NB BM_C_QTY+F]],"")</f>
        <v>717</v>
      </c>
      <c r="G418" s="24">
        <f>IF(Table2[[#This Row],[M5B]]="",Table2[[#This Row],[M5B_h]],SUM(Table2[[#This Row],[M5B_h]],Table2[[#This Row],[M5B]]))</f>
        <v>0</v>
      </c>
      <c r="H418" s="19"/>
      <c r="I418" s="83">
        <f>IF(Table2[[#This Row],[M1A]]="",0,Table2[[#This Row],[M1A]]-Table2[[#This Row],[AWAL]]-Table2[[#This Row],[M1MA]]-Table2[[#This Row],[M1KE]])</f>
        <v>0</v>
      </c>
      <c r="J418" s="83">
        <f>SUMIF(Table6[NB BM_C_QTY+F],Table2[[#This Row],[Column2]],Table6[C])</f>
        <v>0</v>
      </c>
      <c r="K418" s="83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BM_C_QTY+F]]="",#REF!,INDEX([1]!db[QTY X],Table2[[#This Row],[NB BM_C_QTY+F]]))</f>
        <v>576</v>
      </c>
      <c r="Z418" s="20" t="str">
        <f>IF(Table2[[#This Row],[NB BM_C_QTY+F]]="",#REF!,INDEX([1]!db[STN X],Table2[[#This Row],[NB BM_C_QTY+F]]))</f>
        <v>PCS</v>
      </c>
      <c r="AA418" s="20" t="str">
        <f>INDEX([1]!db[SUPPLIER],Table2[[#This Row],[NB BM_C_QTY+F]],0)</f>
        <v>ATALI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18" s="20" t="str">
        <f>Table2[[#This Row],[CONCAT]]&amp;LOWER(SUBSTITUTE(SUBSTITUTE(SUBSTITUTE(Table2[[#This Row],[KET]]&amp;"ARTO MORO"," ",""),")",""),"(",""))</f>
        <v>tipeexjk10148lsnartomoro</v>
      </c>
      <c r="AD418" s="20">
        <f>_xlfn.IFNA(MATCH(Table2[[#This Row],[Column2]],[1]!db[NB BM_C_QTY+F],0),"")</f>
        <v>717</v>
      </c>
      <c r="AE418" s="20" t="s">
        <v>6077</v>
      </c>
      <c r="AF418" s="20">
        <v>48</v>
      </c>
      <c r="AG418" s="20" t="s">
        <v>5116</v>
      </c>
    </row>
    <row r="419" spans="1:33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2342</v>
      </c>
      <c r="D419" s="16">
        <v>0</v>
      </c>
      <c r="E419" s="16" t="s">
        <v>2012</v>
      </c>
      <c r="F419" s="16">
        <f>_xlfn.IFNA(Table2[[#This Row],[NB BM_C_QTY+F]],"")</f>
        <v>718</v>
      </c>
      <c r="G419" s="24">
        <f>IF(Table2[[#This Row],[M5B]]="",Table2[[#This Row],[M5B_h]],SUM(Table2[[#This Row],[M5B_h]],Table2[[#This Row],[M5B]]))</f>
        <v>0</v>
      </c>
      <c r="H419" s="97"/>
      <c r="I419" s="83">
        <f>IF(Table2[[#This Row],[M1A]]="",0,Table2[[#This Row],[M1A]]-Table2[[#This Row],[AWAL]]-Table2[[#This Row],[M1MA]]-Table2[[#This Row],[M1KE]])</f>
        <v>0</v>
      </c>
      <c r="J419" s="83">
        <f>SUMIF(Table6[NB BM_C_QTY+F],Table2[[#This Row],[Column2]],Table6[C])</f>
        <v>0</v>
      </c>
      <c r="K419" s="83">
        <f>-1*SUMIF(Table5[CONCAT],Table2[[#This Row],[Column2]],Table5[3])</f>
        <v>0</v>
      </c>
      <c r="L419" s="19"/>
      <c r="M419" s="17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>
        <f>IF(Table2[[#This Row],[NB BM_C_QTY+F]]="",#REF!,INDEX([1]!db[QTY X],Table2[[#This Row],[NB BM_C_QTY+F]]))</f>
        <v>576</v>
      </c>
      <c r="Z419" s="20" t="str">
        <f>IF(Table2[[#This Row],[NB BM_C_QTY+F]]="",#REF!,INDEX([1]!db[STN X],Table2[[#This Row],[NB BM_C_QTY+F]]))</f>
        <v>PCS</v>
      </c>
      <c r="AA419" s="20" t="str">
        <f>INDEX([1]!db[SUPPLIER],Table2[[#This Row],[NB BM_C_QTY+F]],0)</f>
        <v>ATALI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19" s="20" t="str">
        <f>Table2[[#This Row],[CONCAT]]&amp;LOWER(SUBSTITUTE(SUBSTITUTE(SUBSTITUTE(Table2[[#This Row],[KET]]&amp;"ARTO MORO"," ",""),")",""),"(",""))</f>
        <v>tipeexjk101a48lsnartomoro</v>
      </c>
      <c r="AD419" s="20">
        <f>_xlfn.IFNA(MATCH(Table2[[#This Row],[Column2]],[1]!db[NB BM_C_QTY+F],0),"")</f>
        <v>718</v>
      </c>
      <c r="AE419" s="20" t="s">
        <v>6077</v>
      </c>
      <c r="AF419" s="20">
        <v>48</v>
      </c>
      <c r="AG419" s="20" t="s">
        <v>5116</v>
      </c>
    </row>
    <row r="420" spans="1:33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3962</v>
      </c>
      <c r="D420" s="16">
        <v>0</v>
      </c>
      <c r="E420" s="16" t="s">
        <v>1985</v>
      </c>
      <c r="F420" s="16" t="str">
        <f>_xlfn.IFNA(Table2[[#This Row],[NB BM_C_QTY+F]],"")</f>
        <v/>
      </c>
      <c r="G420" s="24">
        <f>IF(Table2[[#This Row],[M5B]]="",Table2[[#This Row],[M5B_h]],SUM(Table2[[#This Row],[M5B_h]],Table2[[#This Row],[M5B]]))</f>
        <v>0</v>
      </c>
      <c r="H420" s="19"/>
      <c r="I420" s="83">
        <f>IF(Table2[[#This Row],[M1A]]="",0,Table2[[#This Row],[M1A]]-Table2[[#This Row],[AWAL]]-Table2[[#This Row],[M1MA]]-Table2[[#This Row],[M1KE]])</f>
        <v>0</v>
      </c>
      <c r="J420" s="83">
        <f>SUMIF(Table6[NB BM_C_QTY+F],Table2[[#This Row],[Column2]],Table6[C])</f>
        <v>0</v>
      </c>
      <c r="K420" s="83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 t="e">
        <f>IF(Table2[[#This Row],[NB BM_C_QTY+F]]="",#REF!,INDEX([1]!db[QTY X],Table2[[#This Row],[NB BM_C_QTY+F]]))</f>
        <v>#REF!</v>
      </c>
      <c r="Z420" s="20" t="e">
        <f>IF(Table2[[#This Row],[NB BM_C_QTY+F]]="",#REF!,INDEX([1]!db[STN X],Table2[[#This Row],[NB BM_C_QTY+F]]))</f>
        <v>#REF!</v>
      </c>
      <c r="AA420" s="20" t="e">
        <f>INDEX([1]!db[SUPPLIER],Table2[[#This Row],[NB BM_C_QTY+F]],0)</f>
        <v>#VALUE!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20" s="20" t="str">
        <f>Table2[[#This Row],[CONCAT]]&amp;LOWER(SUBSTITUTE(SUBSTITUTE(SUBSTITUTE(Table2[[#This Row],[KET]]&amp;"ARTO MORO"," ",""),")",""),"(",""))</f>
        <v>tipeexjk50860lsnartomoro</v>
      </c>
      <c r="AD420" s="20" t="str">
        <f>_xlfn.IFNA(MATCH(Table2[[#This Row],[Column2]],[1]!db[NB BM_C_QTY+F],0),"")</f>
        <v/>
      </c>
      <c r="AE420" s="20" t="s">
        <v>6077</v>
      </c>
      <c r="AF420" s="20">
        <v>60</v>
      </c>
      <c r="AG420" s="20" t="s">
        <v>5116</v>
      </c>
    </row>
    <row r="421" spans="1:33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4989</v>
      </c>
      <c r="D421" s="16">
        <v>0</v>
      </c>
      <c r="E421" s="16" t="s">
        <v>2012</v>
      </c>
      <c r="F421" s="17">
        <f>_xlfn.IFNA(Table2[[#This Row],[NB BM_C_QTY+F]],"")</f>
        <v>702</v>
      </c>
      <c r="G421" s="24">
        <f>IF(Table2[[#This Row],[M5B]]="",Table2[[#This Row],[M5B_h]],SUM(Table2[[#This Row],[M5B_h]],Table2[[#This Row],[M5B]]))</f>
        <v>0</v>
      </c>
      <c r="H421" s="19"/>
      <c r="I421" s="83">
        <f>IF(Table2[[#This Row],[M1A]]="",0,Table2[[#This Row],[M1A]]-Table2[[#This Row],[AWAL]]-Table2[[#This Row],[M1MA]]-Table2[[#This Row],[M1KE]])</f>
        <v>0</v>
      </c>
      <c r="J421" s="83">
        <f>SUMIF(Table6[NB BM_C_QTY+F],Table2[[#This Row],[Column2]],Table6[C])</f>
        <v>0</v>
      </c>
      <c r="K421" s="83">
        <f>-1*SUMIF(Table5[CONCAT],Table2[[#This Row],[Column2]],Table5[3])</f>
        <v>0</v>
      </c>
      <c r="L421" s="19"/>
      <c r="M421" s="79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>
        <f>IF(Table2[[#This Row],[NB BM_C_QTY+F]]="",#REF!,INDEX([1]!db[QTY X],Table2[[#This Row],[NB BM_C_QTY+F]]))</f>
        <v>576</v>
      </c>
      <c r="Z421" s="20" t="str">
        <f>IF(Table2[[#This Row],[NB BM_C_QTY+F]]="",#REF!,INDEX([1]!db[STN X],Table2[[#This Row],[NB BM_C_QTY+F]]))</f>
        <v>PCS</v>
      </c>
      <c r="AA421" s="20" t="str">
        <f>INDEX([1]!db[SUPPLIER],Table2[[#This Row],[NB BM_C_QTY+F]],0)</f>
        <v>ATALI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21" s="20" t="str">
        <f>Table2[[#This Row],[CONCAT]]&amp;LOWER(SUBSTITUTE(SUBSTITUTE(SUBSTITUTE(Table2[[#This Row],[KET]]&amp;"ARTO MORO"," ",""),")",""),"(",""))</f>
        <v>tipeexjkcfp23148lsnartomoro</v>
      </c>
      <c r="AD421" s="20">
        <f>_xlfn.IFNA(MATCH(Table2[[#This Row],[Column2]],[1]!db[NB BM_C_QTY+F],0),"")</f>
        <v>702</v>
      </c>
      <c r="AE421" s="20" t="s">
        <v>6077</v>
      </c>
      <c r="AF421" s="20">
        <v>48</v>
      </c>
      <c r="AG421" s="20" t="s">
        <v>5116</v>
      </c>
    </row>
    <row r="422" spans="1:33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3506</v>
      </c>
      <c r="D422" s="16">
        <v>0</v>
      </c>
      <c r="E422" s="16" t="s">
        <v>2006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0</v>
      </c>
      <c r="H422" s="19"/>
      <c r="I422" s="83">
        <f>IF(Table2[[#This Row],[M1A]]="",0,Table2[[#This Row],[M1A]]-Table2[[#This Row],[AWAL]]-Table2[[#This Row],[M1MA]]-Table2[[#This Row],[M1KE]])</f>
        <v>0</v>
      </c>
      <c r="J422" s="83">
        <f>SUMIF(Table6[NB BM_C_QTY+F],Table2[[#This Row],[Column2]],Table6[C])</f>
        <v>0</v>
      </c>
      <c r="K422" s="83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 t="e">
        <f>IF(Table2[[#This Row],[NB BM_C_QTY+F]]="",#REF!,INDEX([1]!db[QTY X],Table2[[#This Row],[NB BM_C_QTY+F]]))</f>
        <v>#REF!</v>
      </c>
      <c r="Z422" s="20" t="e">
        <f>IF(Table2[[#This Row],[NB BM_C_QTY+F]]="",#REF!,INDEX([1]!db[STN X],Table2[[#This Row],[NB BM_C_QTY+F]]))</f>
        <v>#REF!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22" s="20" t="str">
        <f>Table2[[#This Row],[CONCAT]]&amp;LOWER(SUBSTITUTE(SUBSTITUTE(SUBSTITUTE(Table2[[#This Row],[KET]]&amp;"ARTO MORO"," ",""),")",""),"(",""))</f>
        <v>tipeexjkcfs20930lsnartomoro</v>
      </c>
      <c r="AD422" s="20" t="str">
        <f>_xlfn.IFNA(MATCH(Table2[[#This Row],[Column2]],[1]!db[NB BM_C_QTY+F],0),"")</f>
        <v/>
      </c>
      <c r="AE422" s="20" t="s">
        <v>6077</v>
      </c>
      <c r="AF422" s="20">
        <v>30</v>
      </c>
      <c r="AG422" s="20" t="s">
        <v>5116</v>
      </c>
    </row>
    <row r="423" spans="1:33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3507</v>
      </c>
      <c r="D423" s="16">
        <v>0</v>
      </c>
      <c r="E423" s="16" t="s">
        <v>1990</v>
      </c>
      <c r="F423" s="16">
        <f>_xlfn.IFNA(Table2[[#This Row],[NB BM_C_QTY+F]],"")</f>
        <v>708</v>
      </c>
      <c r="G423" s="24">
        <f>IF(Table2[[#This Row],[M5B]]="",Table2[[#This Row],[M5B_h]],SUM(Table2[[#This Row],[M5B_h]],Table2[[#This Row],[M5B]]))</f>
        <v>0</v>
      </c>
      <c r="H423" s="19"/>
      <c r="I423" s="83">
        <f>IF(Table2[[#This Row],[M1A]]="",0,Table2[[#This Row],[M1A]]-Table2[[#This Row],[AWAL]]-Table2[[#This Row],[M1MA]]-Table2[[#This Row],[M1KE]])</f>
        <v>0</v>
      </c>
      <c r="J423" s="83">
        <f>SUMIF(Table6[NB BM_C_QTY+F],Table2[[#This Row],[Column2]],Table6[C])</f>
        <v>0</v>
      </c>
      <c r="K423" s="83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>
        <f>IF(Table2[[#This Row],[NB BM_C_QTY+F]]="",#REF!,INDEX([1]!db[QTY X],Table2[[#This Row],[NB BM_C_QTY+F]]))</f>
        <v>432</v>
      </c>
      <c r="Z423" s="20" t="str">
        <f>IF(Table2[[#This Row],[NB BM_C_QTY+F]]="",#REF!,INDEX([1]!db[STN X],Table2[[#This Row],[NB BM_C_QTY+F]]))</f>
        <v>PCS</v>
      </c>
      <c r="AA423" s="20" t="str">
        <f>INDEX([1]!db[SUPPLIER],Table2[[#This Row],[NB BM_C_QTY+F]],0)</f>
        <v>ATALI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23" s="20" t="str">
        <f>Table2[[#This Row],[CONCAT]]&amp;LOWER(SUBSTITUTE(SUBSTITUTE(SUBSTITUTE(Table2[[#This Row],[KET]]&amp;"ARTO MORO"," ",""),")",""),"(",""))</f>
        <v>tipeexjkcfs209a36lsnartomoro</v>
      </c>
      <c r="AD423" s="20">
        <f>_xlfn.IFNA(MATCH(Table2[[#This Row],[Column2]],[1]!db[NB BM_C_QTY+F],0),"")</f>
        <v>708</v>
      </c>
      <c r="AE423" s="20" t="s">
        <v>6077</v>
      </c>
      <c r="AF423" s="20">
        <v>36</v>
      </c>
      <c r="AG423" s="20" t="s">
        <v>5116</v>
      </c>
    </row>
    <row r="424" spans="1:33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3573</v>
      </c>
      <c r="D424" s="16">
        <v>0</v>
      </c>
      <c r="E424" s="16" t="s">
        <v>1985</v>
      </c>
      <c r="F424" s="16">
        <f>_xlfn.IFNA(Table2[[#This Row],[NB BM_C_QTY+F]],"")</f>
        <v>725</v>
      </c>
      <c r="G424" s="24">
        <f>IF(Table2[[#This Row],[M5B]]="",Table2[[#This Row],[M5B_h]],SUM(Table2[[#This Row],[M5B_h]],Table2[[#This Row],[M5B]]))</f>
        <v>0</v>
      </c>
      <c r="H424" s="19"/>
      <c r="I424" s="83">
        <f>IF(Table2[[#This Row],[M1A]]="",0,Table2[[#This Row],[M1A]]-Table2[[#This Row],[AWAL]]-Table2[[#This Row],[M1MA]]-Table2[[#This Row],[M1KE]])</f>
        <v>0</v>
      </c>
      <c r="J424" s="83">
        <f>SUMIF(Table6[NB BM_C_QTY+F],Table2[[#This Row],[Column2]],Table6[C])</f>
        <v>0</v>
      </c>
      <c r="K424" s="83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>
        <f>IF(Table2[[#This Row],[NB BM_C_QTY+F]]="",#REF!,INDEX([1]!db[QTY X],Table2[[#This Row],[NB BM_C_QTY+F]]))</f>
        <v>720</v>
      </c>
      <c r="Z424" s="20" t="str">
        <f>IF(Table2[[#This Row],[NB BM_C_QTY+F]]="",#REF!,INDEX([1]!db[STN X],Table2[[#This Row],[NB BM_C_QTY+F]]))</f>
        <v>PCS</v>
      </c>
      <c r="AA424" s="20" t="str">
        <f>INDEX([1]!db[SUPPLIER],Table2[[#This Row],[NB BM_C_QTY+F]],0)</f>
        <v>ATALI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24" s="20" t="str">
        <f>Table2[[#This Row],[CONCAT]]&amp;LOWER(SUBSTITUTE(SUBSTITUTE(SUBSTITUTE(Table2[[#This Row],[KET]]&amp;"ARTO MORO"," ",""),")",""),"(",""))</f>
        <v>tipeexjkct52260lsnartomoro</v>
      </c>
      <c r="AD424" s="20">
        <f>_xlfn.IFNA(MATCH(Table2[[#This Row],[Column2]],[1]!db[NB BM_C_QTY+F],0),"")</f>
        <v>725</v>
      </c>
      <c r="AE424" s="20" t="s">
        <v>6077</v>
      </c>
      <c r="AF424" s="20">
        <v>60</v>
      </c>
      <c r="AG424" s="20" t="s">
        <v>5116</v>
      </c>
    </row>
    <row r="425" spans="1:33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4015</v>
      </c>
      <c r="D425" s="16">
        <v>0</v>
      </c>
      <c r="E425" s="16" t="s">
        <v>1985</v>
      </c>
      <c r="F425" s="16">
        <f>_xlfn.IFNA(Table2[[#This Row],[NB BM_C_QTY+F]],"")</f>
        <v>726</v>
      </c>
      <c r="G425" s="24">
        <f>IF(Table2[[#This Row],[M5B]]="",Table2[[#This Row],[M5B_h]],SUM(Table2[[#This Row],[M5B_h]],Table2[[#This Row],[M5B]]))</f>
        <v>0</v>
      </c>
      <c r="H425" s="19"/>
      <c r="I425" s="83">
        <f>IF(Table2[[#This Row],[M1A]]="",0,Table2[[#This Row],[M1A]]-Table2[[#This Row],[AWAL]]-Table2[[#This Row],[M1MA]]-Table2[[#This Row],[M1KE]])</f>
        <v>0</v>
      </c>
      <c r="J425" s="83">
        <f>SUMIF(Table6[NB BM_C_QTY+F],Table2[[#This Row],[Column2]],Table6[C])</f>
        <v>0</v>
      </c>
      <c r="K425" s="83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>
        <f>IF(Table2[[#This Row],[NB BM_C_QTY+F]]="",#REF!,INDEX([1]!db[QTY X],Table2[[#This Row],[NB BM_C_QTY+F]]))</f>
        <v>720</v>
      </c>
      <c r="Z425" s="20" t="str">
        <f>IF(Table2[[#This Row],[NB BM_C_QTY+F]]="",#REF!,INDEX([1]!db[STN X],Table2[[#This Row],[NB BM_C_QTY+F]]))</f>
        <v>PCS</v>
      </c>
      <c r="AA425" s="20" t="str">
        <f>INDEX([1]!db[SUPPLIER],Table2[[#This Row],[NB BM_C_QTY+F]],0)</f>
        <v>ATALI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425" s="20" t="str">
        <f>Table2[[#This Row],[CONCAT]]&amp;LOWER(SUBSTITUTE(SUBSTITUTE(SUBSTITUTE(Table2[[#This Row],[KET]]&amp;"ARTO MORO"," ",""),")",""),"(",""))</f>
        <v>tipeexjkct522ptl60lsnartomoro</v>
      </c>
      <c r="AD425" s="20">
        <f>_xlfn.IFNA(MATCH(Table2[[#This Row],[Column2]],[1]!db[NB BM_C_QTY+F],0),"")</f>
        <v>726</v>
      </c>
      <c r="AE425" s="20" t="s">
        <v>6077</v>
      </c>
      <c r="AF425" s="20">
        <v>60</v>
      </c>
      <c r="AG425" s="20" t="s">
        <v>5116</v>
      </c>
    </row>
    <row r="426" spans="1:33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3948</v>
      </c>
      <c r="D426" s="16">
        <v>0</v>
      </c>
      <c r="E426" s="16" t="s">
        <v>2009</v>
      </c>
      <c r="F426" s="16" t="str">
        <f>_xlfn.IFNA(Table2[[#This Row],[NB BM_C_QTY+F]],"")</f>
        <v/>
      </c>
      <c r="G426" s="24">
        <f>IF(Table2[[#This Row],[M5B]]="",Table2[[#This Row],[M5B_h]],SUM(Table2[[#This Row],[M5B_h]],Table2[[#This Row],[M5B]]))</f>
        <v>0</v>
      </c>
      <c r="H426" s="19"/>
      <c r="I426" s="83">
        <f>IF(Table2[[#This Row],[M1A]]="",0,Table2[[#This Row],[M1A]]-Table2[[#This Row],[AWAL]]-Table2[[#This Row],[M1MA]]-Table2[[#This Row],[M1KE]])</f>
        <v>0</v>
      </c>
      <c r="J426" s="83">
        <f>SUMIF(Table6[NB BM_C_QTY+F],Table2[[#This Row],[Column2]],Table6[C])</f>
        <v>0</v>
      </c>
      <c r="K426" s="83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 t="e">
        <f>IF(Table2[[#This Row],[NB BM_C_QTY+F]]="",#REF!,INDEX([1]!db[QTY X],Table2[[#This Row],[NB BM_C_QTY+F]]))</f>
        <v>#REF!</v>
      </c>
      <c r="Z426" s="20" t="e">
        <f>IF(Table2[[#This Row],[NB BM_C_QTY+F]]="",#REF!,INDEX([1]!db[STN X],Table2[[#This Row],[NB BM_C_QTY+F]]))</f>
        <v>#REF!</v>
      </c>
      <c r="AA426" s="20" t="e">
        <f>INDEX([1]!db[SUPPLIER],Table2[[#This Row],[NB BM_C_QTY+F]],0)</f>
        <v>#VALUE!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26" s="20" t="str">
        <f>Table2[[#This Row],[CONCAT]]&amp;LOWER(SUBSTITUTE(SUBSTITUTE(SUBSTITUTE(Table2[[#This Row],[KET]]&amp;"ARTO MORO"," ",""),")",""),"(",""))</f>
        <v>tipeexjkct5220224lsnartomoro</v>
      </c>
      <c r="AD426" s="20" t="str">
        <f>_xlfn.IFNA(MATCH(Table2[[#This Row],[Column2]],[1]!db[NB BM_C_QTY+F],0),"")</f>
        <v/>
      </c>
      <c r="AE426" s="20" t="s">
        <v>6077</v>
      </c>
      <c r="AF426" s="20">
        <v>24</v>
      </c>
      <c r="AG426" s="20" t="s">
        <v>5116</v>
      </c>
    </row>
    <row r="427" spans="1:33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5311</v>
      </c>
      <c r="D427" s="16">
        <v>0</v>
      </c>
      <c r="E427" s="16" t="s">
        <v>2149</v>
      </c>
      <c r="F427" s="16">
        <f>_xlfn.IFNA(Table2[[#This Row],[NB BM_C_QTY+F]],"")</f>
        <v>728</v>
      </c>
      <c r="G427" s="24">
        <f>IF(Table2[[#This Row],[M5B]]="",Table2[[#This Row],[M5B_h]],SUM(Table2[[#This Row],[M5B_h]],Table2[[#This Row],[M5B]]))</f>
        <v>0</v>
      </c>
      <c r="H427" s="19"/>
      <c r="I427" s="83">
        <f>IF(Table2[[#This Row],[M1A]]="",0,Table2[[#This Row],[M1A]]-Table2[[#This Row],[AWAL]]-Table2[[#This Row],[M1MA]]-Table2[[#This Row],[M1KE]])</f>
        <v>0</v>
      </c>
      <c r="J427" s="83">
        <f>SUMIF(Table6[NB BM_C_QTY+F],Table2[[#This Row],[Column2]],Table6[C])</f>
        <v>0</v>
      </c>
      <c r="K427" s="83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 t="shared" si="6"/>
        <v>ARTO MORO</v>
      </c>
      <c r="Y427" s="20">
        <f>IF(Table2[[#This Row],[NB BM_C_QTY+F]]="",#REF!,INDEX([1]!db[QTY X],Table2[[#This Row],[NB BM_C_QTY+F]]))</f>
        <v>480</v>
      </c>
      <c r="Z427" s="20" t="str">
        <f>IF(Table2[[#This Row],[NB BM_C_QTY+F]]="",#REF!,INDEX([1]!db[STN X],Table2[[#This Row],[NB BM_C_QTY+F]]))</f>
        <v>PCS</v>
      </c>
      <c r="AA427" s="20" t="str">
        <f>INDEX([1]!db[SUPPLIER],Table2[[#This Row],[NB BM_C_QTY+F]],0)</f>
        <v>ATALI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427" s="20" t="str">
        <f>Table2[[#This Row],[CONCAT]]&amp;LOWER(SUBSTITUTE(SUBSTITUTE(SUBSTITUTE(Table2[[#This Row],[KET]]&amp;"ARTO MORO"," ",""),")",""),"(",""))</f>
        <v>tipeexjkct53340lsnartomoro</v>
      </c>
      <c r="AD427" s="20">
        <f>_xlfn.IFNA(MATCH(Table2[[#This Row],[Column2]],[1]!db[NB BM_C_QTY+F],0),"")</f>
        <v>728</v>
      </c>
      <c r="AE427" s="20" t="s">
        <v>6077</v>
      </c>
      <c r="AF427" s="20">
        <v>40</v>
      </c>
      <c r="AG427" s="20" t="s">
        <v>5116</v>
      </c>
    </row>
    <row r="428" spans="1:33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5009</v>
      </c>
      <c r="D428" s="16">
        <v>0</v>
      </c>
      <c r="E428" s="16" t="s">
        <v>2006</v>
      </c>
      <c r="F428" s="16">
        <f>_xlfn.IFNA(Table2[[#This Row],[NB BM_C_QTY+F]],"")</f>
        <v>732</v>
      </c>
      <c r="G428" s="24">
        <f>IF(Table2[[#This Row],[M5B]]="",Table2[[#This Row],[M5B_h]],SUM(Table2[[#This Row],[M5B_h]],Table2[[#This Row],[M5B]]))</f>
        <v>0</v>
      </c>
      <c r="H428" s="19"/>
      <c r="I428" s="83">
        <f>IF(Table2[[#This Row],[M1A]]="",0,Table2[[#This Row],[M1A]]-Table2[[#This Row],[AWAL]]-Table2[[#This Row],[M1MA]]-Table2[[#This Row],[M1KE]])</f>
        <v>0</v>
      </c>
      <c r="J428" s="83">
        <f>SUMIF(Table6[NB BM_C_QTY+F],Table2[[#This Row],[Column2]],Table6[C])</f>
        <v>0</v>
      </c>
      <c r="K428" s="83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 t="shared" si="6"/>
        <v>ARTO MORO</v>
      </c>
      <c r="Y428" s="20">
        <f>IF(Table2[[#This Row],[NB BM_C_QTY+F]]="",#REF!,INDEX([1]!db[QTY X],Table2[[#This Row],[NB BM_C_QTY+F]]))</f>
        <v>360</v>
      </c>
      <c r="Z428" s="20" t="str">
        <f>IF(Table2[[#This Row],[NB BM_C_QTY+F]]="",#REF!,INDEX([1]!db[STN X],Table2[[#This Row],[NB BM_C_QTY+F]]))</f>
        <v>PCS</v>
      </c>
      <c r="AA428" s="20" t="str">
        <f>INDEX([1]!db[SUPPLIER],Table2[[#This Row],[NB BM_C_QTY+F]],0)</f>
        <v>ATALI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28" s="20" t="str">
        <f>Table2[[#This Row],[CONCAT]]&amp;LOWER(SUBSTITUTE(SUBSTITUTE(SUBSTITUTE(Table2[[#This Row],[KET]]&amp;"ARTO MORO"," ",""),")",""),"(",""))</f>
        <v>tipeexjkct54630lsnartomoro</v>
      </c>
      <c r="AD428" s="20">
        <f>_xlfn.IFNA(MATCH(Table2[[#This Row],[Column2]],[1]!db[NB BM_C_QTY+F],0),"")</f>
        <v>732</v>
      </c>
      <c r="AE428" s="20" t="s">
        <v>6077</v>
      </c>
      <c r="AF428" s="20">
        <v>30</v>
      </c>
      <c r="AG428" s="20" t="s">
        <v>5116</v>
      </c>
    </row>
    <row r="429" spans="1:33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2214</v>
      </c>
      <c r="D429" s="16">
        <v>0</v>
      </c>
      <c r="E429" s="16" t="s">
        <v>2015</v>
      </c>
      <c r="F429" s="16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/>
      <c r="I429" s="83">
        <f>IF(Table2[[#This Row],[M1A]]="",0,Table2[[#This Row],[M1A]]-Table2[[#This Row],[AWAL]]-Table2[[#This Row],[M1MA]]-Table2[[#This Row],[M1KE]])</f>
        <v>0</v>
      </c>
      <c r="J429" s="83">
        <f>SUMIF(Table6[NB BM_C_QTY+F],Table2[[#This Row],[Column2]],Table6[C])</f>
        <v>0</v>
      </c>
      <c r="K429" s="83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 t="e">
        <f>IF(Table2[[#This Row],[NB BM_C_QTY+F]]="",#REF!,INDEX([1]!db[QTY X],Table2[[#This Row],[NB BM_C_QTY+F]]))</f>
        <v>#REF!</v>
      </c>
      <c r="Z429" s="20" t="e">
        <f>IF(Table2[[#This Row],[NB BM_C_QTY+F]]="",#REF!,INDEX([1]!db[STN X],Table2[[#This Row],[NB BM_C_QTY+F]]))</f>
        <v>#REF!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29" s="20" t="str">
        <f>Table2[[#This Row],[CONCAT]]&amp;LOWER(SUBSTITUTE(SUBSTITUTE(SUBSTITUTE(Table2[[#This Row],[KET]]&amp;"ARTO MORO"," ",""),")",""),"(",""))</f>
        <v>tipeexjkp235120lsnartomoro</v>
      </c>
      <c r="AD429" s="20" t="str">
        <f>_xlfn.IFNA(MATCH(Table2[[#This Row],[Column2]],[1]!db[NB BM_C_QTY+F],0),"")</f>
        <v/>
      </c>
      <c r="AE429" s="20" t="s">
        <v>6077</v>
      </c>
      <c r="AF429" s="20">
        <v>120</v>
      </c>
      <c r="AG429" s="20" t="s">
        <v>5116</v>
      </c>
    </row>
    <row r="430" spans="1:33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2215</v>
      </c>
      <c r="D430" s="16">
        <v>0</v>
      </c>
      <c r="E430" s="16" t="s">
        <v>1990</v>
      </c>
      <c r="F430" s="16" t="str">
        <f>_xlfn.IFNA(Table2[[#This Row],[NB BM_C_QTY+F]],"")</f>
        <v/>
      </c>
      <c r="G430" s="24">
        <f>IF(Table2[[#This Row],[M5B]]="",Table2[[#This Row],[M5B_h]],SUM(Table2[[#This Row],[M5B_h]],Table2[[#This Row],[M5B]]))</f>
        <v>0</v>
      </c>
      <c r="H430" s="19"/>
      <c r="I430" s="83">
        <f>IF(Table2[[#This Row],[M1A]]="",0,Table2[[#This Row],[M1A]]-Table2[[#This Row],[AWAL]]-Table2[[#This Row],[M1MA]]-Table2[[#This Row],[M1KE]])</f>
        <v>0</v>
      </c>
      <c r="J430" s="83">
        <f>SUMIF(Table6[NB BM_C_QTY+F],Table2[[#This Row],[Column2]],Table6[C])</f>
        <v>0</v>
      </c>
      <c r="K430" s="83">
        <f>-1*SUMIF(Table5[CONCAT],Table2[[#This Row],[Column2]],Table5[3])</f>
        <v>0</v>
      </c>
      <c r="L430" s="19"/>
      <c r="M430" s="17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 t="e">
        <f>IF(Table2[[#This Row],[NB BM_C_QTY+F]]="",#REF!,INDEX([1]!db[QTY X],Table2[[#This Row],[NB BM_C_QTY+F]]))</f>
        <v>#REF!</v>
      </c>
      <c r="Z430" s="20" t="e">
        <f>IF(Table2[[#This Row],[NB BM_C_QTY+F]]="",#REF!,INDEX([1]!db[STN X],Table2[[#This Row],[NB BM_C_QTY+F]]))</f>
        <v>#REF!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30" s="20" t="str">
        <f>Table2[[#This Row],[CONCAT]]&amp;LOWER(SUBSTITUTE(SUBSTITUTE(SUBSTITUTE(Table2[[#This Row],[KET]]&amp;"ARTO MORO"," ",""),")",""),"(",""))</f>
        <v>tipeexjks22536lsnartomoro</v>
      </c>
      <c r="AD430" s="20" t="str">
        <f>_xlfn.IFNA(MATCH(Table2[[#This Row],[Column2]],[1]!db[NB BM_C_QTY+F],0),"")</f>
        <v/>
      </c>
      <c r="AE430" s="20" t="s">
        <v>6077</v>
      </c>
      <c r="AF430" s="20">
        <v>36</v>
      </c>
      <c r="AG430" s="20" t="s">
        <v>5116</v>
      </c>
    </row>
    <row r="431" spans="1:33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2039</v>
      </c>
      <c r="D431" s="16">
        <v>0</v>
      </c>
      <c r="E431" s="16" t="s">
        <v>2012</v>
      </c>
      <c r="F431" s="16">
        <f>_xlfn.IFNA(Table2[[#This Row],[NB BM_C_QTY+F]],"")</f>
        <v>717</v>
      </c>
      <c r="G431" s="24">
        <f>IF(Table2[[#This Row],[M5B]]="",Table2[[#This Row],[M5B_h]],SUM(Table2[[#This Row],[M5B_h]],Table2[[#This Row],[M5B]]))</f>
        <v>0</v>
      </c>
      <c r="H431" s="19"/>
      <c r="I431" s="83">
        <f>IF(Table2[[#This Row],[M1A]]="",0,Table2[[#This Row],[M1A]]-Table2[[#This Row],[AWAL]]-Table2[[#This Row],[M1MA]]-Table2[[#This Row],[M1KE]])</f>
        <v>0</v>
      </c>
      <c r="J431" s="83">
        <f>SUMIF(Table6[NB BM_C_QTY+F],Table2[[#This Row],[Column2]],Table6[C])</f>
        <v>0</v>
      </c>
      <c r="K431" s="83">
        <f>-1*SUMIF(Table5[CONCAT],Table2[[#This Row],[Column2]],Table5[3])</f>
        <v>0</v>
      </c>
      <c r="L431" s="19"/>
      <c r="M431" s="17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>
        <f>IF(Table2[[#This Row],[NB BM_C_QTY+F]]="",#REF!,INDEX([1]!db[QTY X],Table2[[#This Row],[NB BM_C_QTY+F]]))</f>
        <v>576</v>
      </c>
      <c r="Z431" s="20" t="str">
        <f>IF(Table2[[#This Row],[NB BM_C_QTY+F]]="",#REF!,INDEX([1]!db[STN X],Table2[[#This Row],[NB BM_C_QTY+F]]))</f>
        <v>PCS</v>
      </c>
      <c r="AA431" s="20" t="str">
        <f>INDEX([1]!db[SUPPLIER],Table2[[#This Row],[NB BM_C_QTY+F]],0)</f>
        <v>ATALI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31" s="20" t="str">
        <f>Table2[[#This Row],[CONCAT]]&amp;LOWER(SUBSTITUTE(SUBSTITUTE(SUBSTITUTE(Table2[[#This Row],[KET]]&amp;"ARTO MORO"," ",""),")",""),"(",""))</f>
        <v>tipeexjk10148lsnartomoro</v>
      </c>
      <c r="AD431" s="20">
        <f>_xlfn.IFNA(MATCH(Table2[[#This Row],[Column2]],[1]!db[NB BM_C_QTY+F],0),"")</f>
        <v>717</v>
      </c>
      <c r="AE431" s="20" t="s">
        <v>6077</v>
      </c>
      <c r="AF431" s="20">
        <v>48</v>
      </c>
      <c r="AG431" s="20" t="s">
        <v>5116</v>
      </c>
    </row>
    <row r="432" spans="1:33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2070</v>
      </c>
      <c r="D432" s="16">
        <v>0</v>
      </c>
      <c r="E432" s="16" t="s">
        <v>2012</v>
      </c>
      <c r="F432" s="16">
        <f>_xlfn.IFNA(Table2[[#This Row],[NB BM_C_QTY+F]],"")</f>
        <v>718</v>
      </c>
      <c r="G432" s="24">
        <f>IF(Table2[[#This Row],[M5B]]="",Table2[[#This Row],[M5B_h]],SUM(Table2[[#This Row],[M5B_h]],Table2[[#This Row],[M5B]]))</f>
        <v>0</v>
      </c>
      <c r="H432" s="19"/>
      <c r="I432" s="83">
        <f>IF(Table2[[#This Row],[M1A]]="",0,Table2[[#This Row],[M1A]]-Table2[[#This Row],[AWAL]]-Table2[[#This Row],[M1MA]]-Table2[[#This Row],[M1KE]])</f>
        <v>0</v>
      </c>
      <c r="J432" s="83">
        <f>SUMIF(Table6[NB BM_C_QTY+F],Table2[[#This Row],[Column2]],Table6[C])</f>
        <v>0</v>
      </c>
      <c r="K432" s="83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 t="shared" si="6"/>
        <v>ARTO MORO</v>
      </c>
      <c r="Y432" s="20">
        <f>IF(Table2[[#This Row],[NB BM_C_QTY+F]]="",#REF!,INDEX([1]!db[QTY X],Table2[[#This Row],[NB BM_C_QTY+F]]))</f>
        <v>576</v>
      </c>
      <c r="Z432" s="20" t="str">
        <f>IF(Table2[[#This Row],[NB BM_C_QTY+F]]="",#REF!,INDEX([1]!db[STN X],Table2[[#This Row],[NB BM_C_QTY+F]]))</f>
        <v>PCS</v>
      </c>
      <c r="AA432" s="20" t="str">
        <f>INDEX([1]!db[SUPPLIER],Table2[[#This Row],[NB BM_C_QTY+F]],0)</f>
        <v>ATALI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32" s="20" t="str">
        <f>Table2[[#This Row],[CONCAT]]&amp;LOWER(SUBSTITUTE(SUBSTITUTE(SUBSTITUTE(Table2[[#This Row],[KET]]&amp;"ARTO MORO"," ",""),")",""),"(",""))</f>
        <v>tipeexjk101a48lsnartomoro</v>
      </c>
      <c r="AD432" s="20">
        <f>_xlfn.IFNA(MATCH(Table2[[#This Row],[Column2]],[1]!db[NB BM_C_QTY+F],0),"")</f>
        <v>718</v>
      </c>
      <c r="AE432" s="20" t="s">
        <v>6077</v>
      </c>
      <c r="AF432" s="20">
        <v>48</v>
      </c>
      <c r="AG432" s="20" t="s">
        <v>5116</v>
      </c>
    </row>
    <row r="433" spans="1:33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4391</v>
      </c>
      <c r="D433" s="16">
        <v>0</v>
      </c>
      <c r="E433" s="16" t="s">
        <v>1990</v>
      </c>
      <c r="F433" s="16" t="str">
        <f>_xlfn.IFNA(Table2[[#This Row],[NB BM_C_QTY+F]],"")</f>
        <v/>
      </c>
      <c r="G433" s="24">
        <f>IF(Table2[[#This Row],[M5B]]="",Table2[[#This Row],[M5B_h]],SUM(Table2[[#This Row],[M5B_h]],Table2[[#This Row],[M5B]]))</f>
        <v>0</v>
      </c>
      <c r="H433" s="19"/>
      <c r="I433" s="83">
        <f>IF(Table2[[#This Row],[M1A]]="",0,Table2[[#This Row],[M1A]]-Table2[[#This Row],[AWAL]]-Table2[[#This Row],[M1MA]]-Table2[[#This Row],[M1KE]])</f>
        <v>0</v>
      </c>
      <c r="J433" s="83">
        <f>SUMIF(Table6[NB BM_C_QTY+F],Table2[[#This Row],[Column2]],Table6[C])</f>
        <v>0</v>
      </c>
      <c r="K433" s="83">
        <f>-1*SUMIF(Table5[CONCAT],Table2[[#This Row],[Column2]],Table5[3])</f>
        <v>0</v>
      </c>
      <c r="L433" s="19"/>
      <c r="M433" s="17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 t="shared" si="6"/>
        <v>ARTO MORO</v>
      </c>
      <c r="Y433" s="20" t="e">
        <f>IF(Table2[[#This Row],[NB BM_C_QTY+F]]="",#REF!,INDEX([1]!db[QTY X],Table2[[#This Row],[NB BM_C_QTY+F]]))</f>
        <v>#REF!</v>
      </c>
      <c r="Z433" s="20" t="e">
        <f>IF(Table2[[#This Row],[NB BM_C_QTY+F]]="",#REF!,INDEX([1]!db[STN X],Table2[[#This Row],[NB BM_C_QTY+F]]))</f>
        <v>#REF!</v>
      </c>
      <c r="AA433" s="20" t="e">
        <f>INDEX([1]!db[SUPPLIER],Table2[[#This Row],[NB BM_C_QTY+F]],0)</f>
        <v>#VALUE!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33" s="20" t="str">
        <f>Table2[[#This Row],[CONCAT]]&amp;LOWER(SUBSTITUTE(SUBSTITUTE(SUBSTITUTE(Table2[[#This Row],[KET]]&amp;"ARTO MORO"," ",""),")",""),"(",""))</f>
        <v>tipeexkenko01fancymix36lsnartomoro</v>
      </c>
      <c r="AD433" s="20" t="str">
        <f>_xlfn.IFNA(MATCH(Table2[[#This Row],[Column2]],[1]!db[NB BM_C_QTY+F],0),"")</f>
        <v/>
      </c>
      <c r="AE433" s="20" t="s">
        <v>6076</v>
      </c>
      <c r="AF433" s="20">
        <v>36</v>
      </c>
      <c r="AG433" s="20" t="s">
        <v>5116</v>
      </c>
    </row>
    <row r="434" spans="1:33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2669</v>
      </c>
      <c r="D434" s="16">
        <v>0</v>
      </c>
      <c r="E434" s="16" t="s">
        <v>1990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0</v>
      </c>
      <c r="H434" s="19"/>
      <c r="I434" s="83">
        <f>IF(Table2[[#This Row],[M1A]]="",0,Table2[[#This Row],[M1A]]-Table2[[#This Row],[AWAL]]-Table2[[#This Row],[M1MA]]-Table2[[#This Row],[M1KE]])</f>
        <v>0</v>
      </c>
      <c r="J434" s="83">
        <f>SUMIF(Table6[NB BM_C_QTY+F],Table2[[#This Row],[Column2]],Table6[C])</f>
        <v>0</v>
      </c>
      <c r="K434" s="83">
        <f>-1*SUMIF(Table5[CONCAT],Table2[[#This Row],[Column2]],Table5[3])</f>
        <v>0</v>
      </c>
      <c r="L434" s="19"/>
      <c r="M434" s="17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 t="shared" si="6"/>
        <v>ARTO MORO</v>
      </c>
      <c r="Y434" s="20" t="e">
        <f>IF(Table2[[#This Row],[NB BM_C_QTY+F]]="",#REF!,INDEX([1]!db[QTY X],Table2[[#This Row],[NB BM_C_QTY+F]]))</f>
        <v>#REF!</v>
      </c>
      <c r="Z434" s="20" t="e">
        <f>IF(Table2[[#This Row],[NB BM_C_QTY+F]]="",#REF!,INDEX([1]!db[STN X],Table2[[#This Row],[NB BM_C_QTY+F]]))</f>
        <v>#REF!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34" s="20" t="str">
        <f>Table2[[#This Row],[CONCAT]]&amp;LOWER(SUBSTITUTE(SUBSTITUTE(SUBSTITUTE(Table2[[#This Row],[KET]]&amp;"ARTO MORO"," ",""),")",""),"(",""))</f>
        <v>tipeexkenko210sl36lsnartomoro</v>
      </c>
      <c r="AD434" s="20" t="str">
        <f>_xlfn.IFNA(MATCH(Table2[[#This Row],[Column2]],[1]!db[NB BM_C_QTY+F],0),"")</f>
        <v/>
      </c>
      <c r="AE434" s="20" t="s">
        <v>6076</v>
      </c>
      <c r="AF434" s="20">
        <v>36</v>
      </c>
      <c r="AG434" s="20" t="s">
        <v>5116</v>
      </c>
    </row>
    <row r="435" spans="1:33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64</v>
      </c>
      <c r="D435" s="16">
        <v>0</v>
      </c>
      <c r="E435" s="16" t="s">
        <v>2012</v>
      </c>
      <c r="F435" s="16" t="str">
        <f>_xlfn.IFNA(Table2[[#This Row],[NB BM_C_QTY+F]],"")</f>
        <v/>
      </c>
      <c r="G435" s="24">
        <f>IF(Table2[[#This Row],[M5B]]="",Table2[[#This Row],[M5B_h]],SUM(Table2[[#This Row],[M5B_h]],Table2[[#This Row],[M5B]]))</f>
        <v>0</v>
      </c>
      <c r="H435" s="19"/>
      <c r="I435" s="83">
        <f>IF(Table2[[#This Row],[M1A]]="",0,Table2[[#This Row],[M1A]]-Table2[[#This Row],[AWAL]]-Table2[[#This Row],[M1MA]]-Table2[[#This Row],[M1KE]])</f>
        <v>0</v>
      </c>
      <c r="J435" s="83">
        <f>SUMIF(Table6[NB BM_C_QTY+F],Table2[[#This Row],[Column2]],Table6[C])</f>
        <v>0</v>
      </c>
      <c r="K435" s="83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P435" s="25"/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 t="e">
        <f>IF(Table2[[#This Row],[NB BM_C_QTY+F]]="",#REF!,INDEX([1]!db[QTY X],Table2[[#This Row],[NB BM_C_QTY+F]]))</f>
        <v>#REF!</v>
      </c>
      <c r="Z435" s="20" t="e">
        <f>IF(Table2[[#This Row],[NB BM_C_QTY+F]]="",#REF!,INDEX([1]!db[STN X],Table2[[#This Row],[NB BM_C_QTY+F]]))</f>
        <v>#REF!</v>
      </c>
      <c r="AA435" s="20" t="e">
        <f>INDEX([1]!db[SUPPLIER],Table2[[#This Row],[NB BM_C_QTY+F]],0)</f>
        <v>#VALUE!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35" s="20" t="str">
        <f>Table2[[#This Row],[CONCAT]]&amp;LOWER(SUBSTITUTE(SUBSTITUTE(SUBSTITUTE(Table2[[#This Row],[KET]]&amp;"ARTO MORO"," ",""),")",""),"(",""))</f>
        <v>tipeexkenko30648lsnartomoro</v>
      </c>
      <c r="AD435" s="20" t="str">
        <f>_xlfn.IFNA(MATCH(Table2[[#This Row],[Column2]],[1]!db[NB BM_C_QTY+F],0),"")</f>
        <v/>
      </c>
      <c r="AE435" s="20" t="s">
        <v>6076</v>
      </c>
      <c r="AF435" s="20">
        <v>48</v>
      </c>
      <c r="AG435" s="20" t="s">
        <v>5116</v>
      </c>
    </row>
    <row r="436" spans="1:33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2723</v>
      </c>
      <c r="D436" s="16">
        <v>0</v>
      </c>
      <c r="E436" s="16" t="s">
        <v>2012</v>
      </c>
      <c r="F436" s="16" t="str">
        <f>_xlfn.IFNA(Table2[[#This Row],[NB BM_C_QTY+F]],"")</f>
        <v/>
      </c>
      <c r="G436" s="24">
        <f>IF(Table2[[#This Row],[M5B]]="",Table2[[#This Row],[M5B_h]],SUM(Table2[[#This Row],[M5B_h]],Table2[[#This Row],[M5B]]))</f>
        <v>0</v>
      </c>
      <c r="H436" s="19"/>
      <c r="I436" s="83">
        <f>IF(Table2[[#This Row],[M1A]]="",0,Table2[[#This Row],[M1A]]-Table2[[#This Row],[AWAL]]-Table2[[#This Row],[M1MA]]-Table2[[#This Row],[M1KE]])</f>
        <v>0</v>
      </c>
      <c r="J436" s="83">
        <f>SUMIF(Table6[NB BM_C_QTY+F],Table2[[#This Row],[Column2]],Table6[C])</f>
        <v>0</v>
      </c>
      <c r="K436" s="83">
        <f>-1*SUMIF(Table5[CONCAT],Table2[[#This Row],[Column2]],Table5[3])</f>
        <v>0</v>
      </c>
      <c r="L436" s="19"/>
      <c r="M436" s="17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P436" s="25"/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 t="shared" si="6"/>
        <v>ARTO MORO</v>
      </c>
      <c r="Y436" s="20" t="e">
        <f>IF(Table2[[#This Row],[NB BM_C_QTY+F]]="",#REF!,INDEX([1]!db[QTY X],Table2[[#This Row],[NB BM_C_QTY+F]]))</f>
        <v>#REF!</v>
      </c>
      <c r="Z436" s="20" t="e">
        <f>IF(Table2[[#This Row],[NB BM_C_QTY+F]]="",#REF!,INDEX([1]!db[STN X],Table2[[#This Row],[NB BM_C_QTY+F]]))</f>
        <v>#REF!</v>
      </c>
      <c r="AA436" s="20" t="e">
        <f>INDEX([1]!db[SUPPLIER],Table2[[#This Row],[NB BM_C_QTY+F]],0)</f>
        <v>#VALUE!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36" s="20" t="str">
        <f>Table2[[#This Row],[CONCAT]]&amp;LOWER(SUBSTITUTE(SUBSTITUTE(SUBSTITUTE(Table2[[#This Row],[KET]]&amp;"ARTO MORO"," ",""),")",""),"(",""))</f>
        <v>tipeexkenko310sl48lsnartomoro</v>
      </c>
      <c r="AD436" s="20" t="str">
        <f>_xlfn.IFNA(MATCH(Table2[[#This Row],[Column2]],[1]!db[NB BM_C_QTY+F],0),"")</f>
        <v/>
      </c>
      <c r="AE436" s="20" t="s">
        <v>6076</v>
      </c>
      <c r="AF436" s="20">
        <v>48</v>
      </c>
      <c r="AG436" s="20" t="s">
        <v>5116</v>
      </c>
    </row>
    <row r="437" spans="1:33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3491</v>
      </c>
      <c r="D437" s="16">
        <v>0</v>
      </c>
      <c r="E437" s="16" t="s">
        <v>2012</v>
      </c>
      <c r="F437" s="16" t="str">
        <f>_xlfn.IFNA(Table2[[#This Row],[NB BM_C_QTY+F]],"")</f>
        <v/>
      </c>
      <c r="G437" s="24">
        <f>IF(Table2[[#This Row],[M5B]]="",Table2[[#This Row],[M5B_h]],SUM(Table2[[#This Row],[M5B_h]],Table2[[#This Row],[M5B]]))</f>
        <v>0</v>
      </c>
      <c r="H437" s="19"/>
      <c r="I437" s="83">
        <f>IF(Table2[[#This Row],[M1A]]="",0,Table2[[#This Row],[M1A]]-Table2[[#This Row],[AWAL]]-Table2[[#This Row],[M1MA]]-Table2[[#This Row],[M1KE]])</f>
        <v>0</v>
      </c>
      <c r="J437" s="83">
        <f>SUMIF(Table6[NB BM_C_QTY+F],Table2[[#This Row],[Column2]],Table6[C])</f>
        <v>0</v>
      </c>
      <c r="K437" s="83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 t="shared" si="6"/>
        <v>ARTO MORO</v>
      </c>
      <c r="Y437" s="20" t="e">
        <f>IF(Table2[[#This Row],[NB BM_C_QTY+F]]="",#REF!,INDEX([1]!db[QTY X],Table2[[#This Row],[NB BM_C_QTY+F]]))</f>
        <v>#REF!</v>
      </c>
      <c r="Z437" s="20" t="e">
        <f>IF(Table2[[#This Row],[NB BM_C_QTY+F]]="",#REF!,INDEX([1]!db[STN X],Table2[[#This Row],[NB BM_C_QTY+F]]))</f>
        <v>#REF!</v>
      </c>
      <c r="AA437" s="20" t="e">
        <f>INDEX([1]!db[SUPPLIER],Table2[[#This Row],[NB BM_C_QTY+F]],0)</f>
        <v>#VALUE!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37" s="20" t="str">
        <f>Table2[[#This Row],[CONCAT]]&amp;LOWER(SUBSTITUTE(SUBSTITUTE(SUBSTITUTE(Table2[[#This Row],[KET]]&amp;"ARTO MORO"," ",""),")",""),"(",""))</f>
        <v>tipeexkenko63448lsnartomoro</v>
      </c>
      <c r="AD437" s="20" t="str">
        <f>_xlfn.IFNA(MATCH(Table2[[#This Row],[Column2]],[1]!db[NB BM_C_QTY+F],0),"")</f>
        <v/>
      </c>
      <c r="AE437" s="20" t="s">
        <v>6076</v>
      </c>
      <c r="AF437" s="20">
        <v>48</v>
      </c>
      <c r="AG437" s="20" t="s">
        <v>5116</v>
      </c>
    </row>
    <row r="438" spans="1:33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3572</v>
      </c>
      <c r="D438" s="16">
        <v>0</v>
      </c>
      <c r="E438" s="16" t="s">
        <v>2012</v>
      </c>
      <c r="F438" s="16" t="str">
        <f>_xlfn.IFNA(Table2[[#This Row],[NB BM_C_QTY+F]],"")</f>
        <v/>
      </c>
      <c r="G438" s="24">
        <f>IF(Table2[[#This Row],[M5B]]="",Table2[[#This Row],[M5B_h]],SUM(Table2[[#This Row],[M5B_h]],Table2[[#This Row],[M5B]]))</f>
        <v>0</v>
      </c>
      <c r="H438" s="19"/>
      <c r="I438" s="83">
        <f>IF(Table2[[#This Row],[M1A]]="",0,Table2[[#This Row],[M1A]]-Table2[[#This Row],[AWAL]]-Table2[[#This Row],[M1MA]]-Table2[[#This Row],[M1KE]])</f>
        <v>0</v>
      </c>
      <c r="J438" s="83">
        <f>SUMIF(Table6[NB BM_C_QTY+F],Table2[[#This Row],[Column2]],Table6[C])</f>
        <v>0</v>
      </c>
      <c r="K438" s="83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 t="shared" si="6"/>
        <v>ARTO MORO</v>
      </c>
      <c r="Y438" s="20" t="e">
        <f>IF(Table2[[#This Row],[NB BM_C_QTY+F]]="",#REF!,INDEX([1]!db[QTY X],Table2[[#This Row],[NB BM_C_QTY+F]]))</f>
        <v>#REF!</v>
      </c>
      <c r="Z438" s="20" t="e">
        <f>IF(Table2[[#This Row],[NB BM_C_QTY+F]]="",#REF!,INDEX([1]!db[STN X],Table2[[#This Row],[NB BM_C_QTY+F]]))</f>
        <v>#REF!</v>
      </c>
      <c r="AA438" s="20" t="e">
        <f>INDEX([1]!db[SUPPLIER],Table2[[#This Row],[NB BM_C_QTY+F]],0)</f>
        <v>#VALUE!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38" s="20" t="str">
        <f>Table2[[#This Row],[CONCAT]]&amp;LOWER(SUBSTITUTE(SUBSTITUTE(SUBSTITUTE(Table2[[#This Row],[KET]]&amp;"ARTO MORO"," ",""),")",""),"(",""))</f>
        <v>tipeexkenko80248lsnartomoro</v>
      </c>
      <c r="AD438" s="20" t="str">
        <f>_xlfn.IFNA(MATCH(Table2[[#This Row],[Column2]],[1]!db[NB BM_C_QTY+F],0),"")</f>
        <v/>
      </c>
      <c r="AE438" s="20" t="s">
        <v>6076</v>
      </c>
      <c r="AF438" s="20">
        <v>48</v>
      </c>
      <c r="AG438" s="20" t="s">
        <v>5116</v>
      </c>
    </row>
    <row r="439" spans="1:33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4127</v>
      </c>
      <c r="D439" s="16">
        <v>0</v>
      </c>
      <c r="E439" s="16" t="s">
        <v>1990</v>
      </c>
      <c r="F439" s="16" t="str">
        <f>_xlfn.IFNA(Table2[[#This Row],[NB BM_C_QTY+F]],"")</f>
        <v/>
      </c>
      <c r="G439" s="24">
        <f>IF(Table2[[#This Row],[M5B]]="",Table2[[#This Row],[M5B_h]],SUM(Table2[[#This Row],[M5B_h]],Table2[[#This Row],[M5B]]))</f>
        <v>0</v>
      </c>
      <c r="H439" s="19"/>
      <c r="I439" s="83">
        <f>IF(Table2[[#This Row],[M1A]]="",0,Table2[[#This Row],[M1A]]-Table2[[#This Row],[AWAL]]-Table2[[#This Row],[M1MA]]-Table2[[#This Row],[M1KE]])</f>
        <v>0</v>
      </c>
      <c r="J439" s="83">
        <f>SUMIF(Table6[NB BM_C_QTY+F],Table2[[#This Row],[Column2]],Table6[C])</f>
        <v>0</v>
      </c>
      <c r="K439" s="83">
        <f>-1*SUMIF(Table5[CONCAT],Table2[[#This Row],[Column2]],Table5[3])</f>
        <v>0</v>
      </c>
      <c r="L439" s="19"/>
      <c r="M439" s="17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 t="e">
        <f>IF(Table2[[#This Row],[NB BM_C_QTY+F]]="",#REF!,INDEX([1]!db[QTY X],Table2[[#This Row],[NB BM_C_QTY+F]]))</f>
        <v>#REF!</v>
      </c>
      <c r="Z439" s="20" t="e">
        <f>IF(Table2[[#This Row],[NB BM_C_QTY+F]]="",#REF!,INDEX([1]!db[STN X],Table2[[#This Row],[NB BM_C_QTY+F]]))</f>
        <v>#REF!</v>
      </c>
      <c r="AA439" s="20" t="e">
        <f>INDEX([1]!db[SUPPLIER],Table2[[#This Row],[NB BM_C_QTY+F]],0)</f>
        <v>#VALUE!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39" s="20" t="str">
        <f>Table2[[#This Row],[CONCAT]]&amp;LOWER(SUBSTITUTE(SUBSTITUTE(SUBSTITUTE(Table2[[#This Row],[KET]]&amp;"ARTO MORO"," ",""),")",""),"(",""))</f>
        <v>tipeexkenko82336lsnartomoro</v>
      </c>
      <c r="AD439" s="20" t="str">
        <f>_xlfn.IFNA(MATCH(Table2[[#This Row],[Column2]],[1]!db[NB BM_C_QTY+F],0),"")</f>
        <v/>
      </c>
      <c r="AE439" s="20" t="s">
        <v>6076</v>
      </c>
      <c r="AF439" s="20">
        <v>36</v>
      </c>
      <c r="AG439" s="20" t="s">
        <v>5116</v>
      </c>
    </row>
    <row r="440" spans="1:33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3629</v>
      </c>
      <c r="D440" s="16">
        <v>0</v>
      </c>
      <c r="E440" s="16" t="s">
        <v>2012</v>
      </c>
      <c r="F440" s="16" t="str">
        <f>_xlfn.IFNA(Table2[[#This Row],[NB BM_C_QTY+F]],"")</f>
        <v/>
      </c>
      <c r="G440" s="24">
        <f>IF(Table2[[#This Row],[M5B]]="",Table2[[#This Row],[M5B_h]],SUM(Table2[[#This Row],[M5B_h]],Table2[[#This Row],[M5B]]))</f>
        <v>0</v>
      </c>
      <c r="H440" s="19"/>
      <c r="I440" s="83">
        <f>IF(Table2[[#This Row],[M1A]]="",0,Table2[[#This Row],[M1A]]-Table2[[#This Row],[AWAL]]-Table2[[#This Row],[M1MA]]-Table2[[#This Row],[M1KE]])</f>
        <v>0</v>
      </c>
      <c r="J440" s="83">
        <f>SUMIF(Table6[NB BM_C_QTY+F],Table2[[#This Row],[Column2]],Table6[C])</f>
        <v>0</v>
      </c>
      <c r="K440" s="83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0</v>
      </c>
      <c r="U440" s="20">
        <f>SUM(Table2[[#This Row],[M2B]],Table2[[#This Row],[M2B_h]])</f>
        <v>0</v>
      </c>
      <c r="V440" s="20">
        <f>SUM(Table2[[#This Row],[M3B]],Table2[[#This Row],[M3B_h]])</f>
        <v>0</v>
      </c>
      <c r="W440" s="20">
        <f>SUM(Table2[[#This Row],[M4B]],Table2[[#This Row],[M4B_h]])</f>
        <v>0</v>
      </c>
      <c r="X440" s="20" t="str">
        <f t="shared" si="6"/>
        <v>ARTO MORO</v>
      </c>
      <c r="Y440" s="20" t="e">
        <f>IF(Table2[[#This Row],[NB BM_C_QTY+F]]="",#REF!,INDEX([1]!db[QTY X],Table2[[#This Row],[NB BM_C_QTY+F]]))</f>
        <v>#REF!</v>
      </c>
      <c r="Z440" s="20" t="e">
        <f>IF(Table2[[#This Row],[NB BM_C_QTY+F]]="",#REF!,INDEX([1]!db[STN X],Table2[[#This Row],[NB BM_C_QTY+F]]))</f>
        <v>#REF!</v>
      </c>
      <c r="AA440" s="20" t="e">
        <f>INDEX([1]!db[SUPPLIER],Table2[[#This Row],[NB BM_C_QTY+F]],0)</f>
        <v>#VALUE!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40" s="20" t="str">
        <f>Table2[[#This Row],[CONCAT]]&amp;LOWER(SUBSTITUTE(SUBSTITUTE(SUBSTITUTE(Table2[[#This Row],[KET]]&amp;"ARTO MORO"," ",""),")",""),"(",""))</f>
        <v>tipeexkenko83148lsnartomoro</v>
      </c>
      <c r="AD440" s="20" t="str">
        <f>_xlfn.IFNA(MATCH(Table2[[#This Row],[Column2]],[1]!db[NB BM_C_QTY+F],0),"")</f>
        <v/>
      </c>
      <c r="AE440" s="20" t="s">
        <v>6076</v>
      </c>
      <c r="AF440" s="20">
        <v>48</v>
      </c>
      <c r="AG440" s="20" t="s">
        <v>5116</v>
      </c>
    </row>
    <row r="441" spans="1:33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3987</v>
      </c>
      <c r="D441" s="16">
        <v>0</v>
      </c>
      <c r="E441" s="16" t="s">
        <v>1990</v>
      </c>
      <c r="F441" s="16">
        <f>_xlfn.IFNA(Table2[[#This Row],[NB BM_C_QTY+F]],"")</f>
        <v>1567</v>
      </c>
      <c r="G441" s="24">
        <f>IF(Table2[[#This Row],[M5B]]="",Table2[[#This Row],[M5B_h]],SUM(Table2[[#This Row],[M5B_h]],Table2[[#This Row],[M5B]]))</f>
        <v>0</v>
      </c>
      <c r="H441" s="19"/>
      <c r="I441" s="83">
        <f>IF(Table2[[#This Row],[M1A]]="",0,Table2[[#This Row],[M1A]]-Table2[[#This Row],[AWAL]]-Table2[[#This Row],[M1MA]]-Table2[[#This Row],[M1KE]])</f>
        <v>0</v>
      </c>
      <c r="J441" s="83">
        <f>SUMIF(Table6[NB BM_C_QTY+F],Table2[[#This Row],[Column2]],Table6[C])</f>
        <v>0</v>
      </c>
      <c r="K441" s="83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>
        <f>IF(Table2[[#This Row],[NB BM_C_QTY+F]]="",#REF!,INDEX([1]!db[QTY X],Table2[[#This Row],[NB BM_C_QTY+F]]))</f>
        <v>432</v>
      </c>
      <c r="Z441" s="20" t="str">
        <f>IF(Table2[[#This Row],[NB BM_C_QTY+F]]="",#REF!,INDEX([1]!db[STN X],Table2[[#This Row],[NB BM_C_QTY+F]]))</f>
        <v>PCS</v>
      </c>
      <c r="AA441" s="20" t="str">
        <f>INDEX([1]!db[SUPPLIER],Table2[[#This Row],[NB BM_C_QTY+F]],0)</f>
        <v>KENKO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41" s="20" t="str">
        <f>Table2[[#This Row],[CONCAT]]&amp;LOWER(SUBSTITUTE(SUBSTITUTE(SUBSTITUTE(Table2[[#This Row],[KET]]&amp;"ARTO MORO"," ",""),")",""),"(",""))</f>
        <v>tipeexkenkoct200136lsnartomoro</v>
      </c>
      <c r="AD441" s="20">
        <f>_xlfn.IFNA(MATCH(Table2[[#This Row],[Column2]],[1]!db[NB BM_C_QTY+F],0),"")</f>
        <v>1567</v>
      </c>
      <c r="AE441" s="20" t="s">
        <v>6076</v>
      </c>
      <c r="AF441" s="20">
        <v>36</v>
      </c>
      <c r="AG441" s="20" t="s">
        <v>5116</v>
      </c>
    </row>
    <row r="442" spans="1:33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2722</v>
      </c>
      <c r="D442" s="16">
        <v>0</v>
      </c>
      <c r="E442" s="16" t="s">
        <v>1990</v>
      </c>
      <c r="F442" s="16">
        <f>_xlfn.IFNA(Table2[[#This Row],[NB BM_C_QTY+F]],"")</f>
        <v>1568</v>
      </c>
      <c r="G442" s="24">
        <f>IF(Table2[[#This Row],[M5B]]="",Table2[[#This Row],[M5B_h]],SUM(Table2[[#This Row],[M5B_h]],Table2[[#This Row],[M5B]]))</f>
        <v>0</v>
      </c>
      <c r="H442" s="19"/>
      <c r="I442" s="83">
        <f>IF(Table2[[#This Row],[M1A]]="",0,Table2[[#This Row],[M1A]]-Table2[[#This Row],[AWAL]]-Table2[[#This Row],[M1MA]]-Table2[[#This Row],[M1KE]])</f>
        <v>0</v>
      </c>
      <c r="J442" s="83">
        <f>SUMIF(Table6[NB BM_C_QTY+F],Table2[[#This Row],[Column2]],Table6[C])</f>
        <v>0</v>
      </c>
      <c r="K442" s="83">
        <f>-1*SUMIF(Table5[CONCAT],Table2[[#This Row],[Column2]],Table5[3])</f>
        <v>0</v>
      </c>
      <c r="L442" s="19"/>
      <c r="M442" s="79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>
        <f>IF(Table2[[#This Row],[NB BM_C_QTY+F]]="",#REF!,INDEX([1]!db[QTY X],Table2[[#This Row],[NB BM_C_QTY+F]]))</f>
        <v>432</v>
      </c>
      <c r="Z442" s="20" t="str">
        <f>IF(Table2[[#This Row],[NB BM_C_QTY+F]]="",#REF!,INDEX([1]!db[STN X],Table2[[#This Row],[NB BM_C_QTY+F]]))</f>
        <v>PCS</v>
      </c>
      <c r="AA442" s="20" t="str">
        <f>INDEX([1]!db[SUPPLIER],Table2[[#This Row],[NB BM_C_QTY+F]],0)</f>
        <v>KENKO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42" s="20" t="str">
        <f>Table2[[#This Row],[CONCAT]]&amp;LOWER(SUBSTITUTE(SUBSTITUTE(SUBSTITUTE(Table2[[#This Row],[KET]]&amp;"ARTO MORO"," ",""),")",""),"(",""))</f>
        <v>tipeexkenkoct202n36lsnartomoro</v>
      </c>
      <c r="AD442" s="20">
        <f>_xlfn.IFNA(MATCH(Table2[[#This Row],[Column2]],[1]!db[NB BM_C_QTY+F],0),"")</f>
        <v>1568</v>
      </c>
      <c r="AE442" s="20" t="s">
        <v>6076</v>
      </c>
      <c r="AF442" s="20">
        <v>36</v>
      </c>
      <c r="AG442" s="20" t="s">
        <v>5116</v>
      </c>
    </row>
    <row r="443" spans="1:33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3471</v>
      </c>
      <c r="D443" s="16">
        <v>0</v>
      </c>
      <c r="E443" s="16" t="s">
        <v>1990</v>
      </c>
      <c r="F443" s="16">
        <f>_xlfn.IFNA(Table2[[#This Row],[NB BM_C_QTY+F]],"")</f>
        <v>1570</v>
      </c>
      <c r="G443" s="24">
        <f>IF(Table2[[#This Row],[M5B]]="",Table2[[#This Row],[M5B_h]],SUM(Table2[[#This Row],[M5B_h]],Table2[[#This Row],[M5B]]))</f>
        <v>0</v>
      </c>
      <c r="H443" s="19"/>
      <c r="I443" s="83">
        <f>IF(Table2[[#This Row],[M1A]]="",0,Table2[[#This Row],[M1A]]-Table2[[#This Row],[AWAL]]-Table2[[#This Row],[M1MA]]-Table2[[#This Row],[M1KE]])</f>
        <v>0</v>
      </c>
      <c r="J443" s="83">
        <f>SUMIF(Table6[NB BM_C_QTY+F],Table2[[#This Row],[Column2]],Table6[C])</f>
        <v>0</v>
      </c>
      <c r="K443" s="83">
        <f>-1*SUMIF(Table5[CONCAT],Table2[[#This Row],[Column2]],Table5[3])</f>
        <v>0</v>
      </c>
      <c r="L443" s="19"/>
      <c r="M443" s="79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25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 t="shared" si="6"/>
        <v>ARTO MORO</v>
      </c>
      <c r="Y443" s="20">
        <f>IF(Table2[[#This Row],[NB BM_C_QTY+F]]="",#REF!,INDEX([1]!db[QTY X],Table2[[#This Row],[NB BM_C_QTY+F]]))</f>
        <v>432</v>
      </c>
      <c r="Z443" s="20" t="str">
        <f>IF(Table2[[#This Row],[NB BM_C_QTY+F]]="",#REF!,INDEX([1]!db[STN X],Table2[[#This Row],[NB BM_C_QTY+F]]))</f>
        <v>PCS</v>
      </c>
      <c r="AA443" s="20" t="str">
        <f>INDEX([1]!db[SUPPLIER],Table2[[#This Row],[NB BM_C_QTY+F]],0)</f>
        <v>KENKO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43" s="20" t="str">
        <f>Table2[[#This Row],[CONCAT]]&amp;LOWER(SUBSTITUTE(SUBSTITUTE(SUBSTITUTE(Table2[[#This Row],[KET]]&amp;"ARTO MORO"," ",""),")",""),"(",""))</f>
        <v>tipeexkenkoct300136lsnartomoro</v>
      </c>
      <c r="AD443" s="20">
        <f>_xlfn.IFNA(MATCH(Table2[[#This Row],[Column2]],[1]!db[NB BM_C_QTY+F],0),"")</f>
        <v>1570</v>
      </c>
      <c r="AE443" s="20" t="s">
        <v>6076</v>
      </c>
      <c r="AF443" s="20">
        <v>36</v>
      </c>
      <c r="AG443" s="20" t="s">
        <v>5116</v>
      </c>
    </row>
    <row r="444" spans="1:33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5010</v>
      </c>
      <c r="D444" s="16">
        <v>0</v>
      </c>
      <c r="E444" s="16" t="s">
        <v>2012</v>
      </c>
      <c r="F444" s="16">
        <f>_xlfn.IFNA(Table2[[#This Row],[NB BM_C_QTY+F]],"")</f>
        <v>1572</v>
      </c>
      <c r="G444" s="24">
        <f>IF(Table2[[#This Row],[M5B]]="",Table2[[#This Row],[M5B_h]],SUM(Table2[[#This Row],[M5B_h]],Table2[[#This Row],[M5B]]))</f>
        <v>0</v>
      </c>
      <c r="H444" s="19"/>
      <c r="I444" s="83">
        <f>IF(Table2[[#This Row],[M1A]]="",0,Table2[[#This Row],[M1A]]-Table2[[#This Row],[AWAL]]-Table2[[#This Row],[M1MA]]-Table2[[#This Row],[M1KE]])</f>
        <v>0</v>
      </c>
      <c r="J444" s="83">
        <f>SUMIF(Table6[NB BM_C_QTY+F],Table2[[#This Row],[Column2]],Table6[C])</f>
        <v>0</v>
      </c>
      <c r="K444" s="83">
        <f>-1*SUMIF(Table5[CONCAT],Table2[[#This Row],[Column2]],Table5[3])</f>
        <v>0</v>
      </c>
      <c r="L444" s="19"/>
      <c r="M444" s="79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>
        <f>IF(Table2[[#This Row],[NB BM_C_QTY+F]]="",#REF!,INDEX([1]!db[QTY X],Table2[[#This Row],[NB BM_C_QTY+F]]))</f>
        <v>576</v>
      </c>
      <c r="Z444" s="20" t="str">
        <f>IF(Table2[[#This Row],[NB BM_C_QTY+F]]="",#REF!,INDEX([1]!db[STN X],Table2[[#This Row],[NB BM_C_QTY+F]]))</f>
        <v>PCS</v>
      </c>
      <c r="AA444" s="20" t="str">
        <f>INDEX([1]!db[SUPPLIER],Table2[[#This Row],[NB BM_C_QTY+F]],0)</f>
        <v>KENKO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44" s="20" t="str">
        <f>Table2[[#This Row],[CONCAT]]&amp;LOWER(SUBSTITUTE(SUBSTITUTE(SUBSTITUTE(Table2[[#This Row],[KET]]&amp;"ARTO MORO"," ",""),")",""),"(",""))</f>
        <v>tipeexkenkoct30948lsnartomoro</v>
      </c>
      <c r="AD444" s="20">
        <f>_xlfn.IFNA(MATCH(Table2[[#This Row],[Column2]],[1]!db[NB BM_C_QTY+F],0),"")</f>
        <v>1572</v>
      </c>
      <c r="AE444" s="20" t="s">
        <v>6076</v>
      </c>
      <c r="AF444" s="20">
        <v>48</v>
      </c>
      <c r="AG444" s="20" t="s">
        <v>5116</v>
      </c>
    </row>
    <row r="445" spans="1:33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3955</v>
      </c>
      <c r="D445" s="16">
        <v>0</v>
      </c>
      <c r="E445" s="16" t="s">
        <v>2012</v>
      </c>
      <c r="F445" s="16">
        <f>_xlfn.IFNA(Table2[[#This Row],[NB BM_C_QTY+F]],"")</f>
        <v>1575</v>
      </c>
      <c r="G445" s="24">
        <f>IF(Table2[[#This Row],[M5B]]="",Table2[[#This Row],[M5B_h]],SUM(Table2[[#This Row],[M5B_h]],Table2[[#This Row],[M5B]]))</f>
        <v>0</v>
      </c>
      <c r="H445" s="19"/>
      <c r="I445" s="83">
        <f>IF(Table2[[#This Row],[M1A]]="",0,Table2[[#This Row],[M1A]]-Table2[[#This Row],[AWAL]]-Table2[[#This Row],[M1MA]]-Table2[[#This Row],[M1KE]])</f>
        <v>0</v>
      </c>
      <c r="J445" s="83">
        <f>SUMIF(Table6[NB BM_C_QTY+F],Table2[[#This Row],[Column2]],Table6[C])</f>
        <v>0</v>
      </c>
      <c r="K445" s="83">
        <f>-1*SUMIF(Table5[CONCAT],Table2[[#This Row],[Column2]],Table5[3])</f>
        <v>0</v>
      </c>
      <c r="L445" s="19"/>
      <c r="M445" s="79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 t="shared" si="6"/>
        <v>ARTO MORO</v>
      </c>
      <c r="Y445" s="20">
        <f>IF(Table2[[#This Row],[NB BM_C_QTY+F]]="",#REF!,INDEX([1]!db[QTY X],Table2[[#This Row],[NB BM_C_QTY+F]]))</f>
        <v>576</v>
      </c>
      <c r="Z445" s="20" t="str">
        <f>IF(Table2[[#This Row],[NB BM_C_QTY+F]]="",#REF!,INDEX([1]!db[STN X],Table2[[#This Row],[NB BM_C_QTY+F]]))</f>
        <v>PCS</v>
      </c>
      <c r="AA445" s="20" t="str">
        <f>INDEX([1]!db[SUPPLIER],Table2[[#This Row],[NB BM_C_QTY+F]],0)</f>
        <v>KENKO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45" s="20" t="str">
        <f>Table2[[#This Row],[CONCAT]]&amp;LOWER(SUBSTITUTE(SUBSTITUTE(SUBSTITUTE(Table2[[#This Row],[KET]]&amp;"ARTO MORO"," ",""),")",""),"(",""))</f>
        <v>tipeexkenkoct60648lsnartomoro</v>
      </c>
      <c r="AD445" s="20">
        <f>_xlfn.IFNA(MATCH(Table2[[#This Row],[Column2]],[1]!db[NB BM_C_QTY+F],0),"")</f>
        <v>1575</v>
      </c>
      <c r="AE445" s="20" t="s">
        <v>6076</v>
      </c>
      <c r="AF445" s="20">
        <v>48</v>
      </c>
      <c r="AG445" s="20" t="s">
        <v>5116</v>
      </c>
    </row>
    <row r="446" spans="1:33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4937</v>
      </c>
      <c r="D446" s="16">
        <v>0</v>
      </c>
      <c r="E446" s="16" t="s">
        <v>2012</v>
      </c>
      <c r="F446" s="16">
        <f>_xlfn.IFNA(Table2[[#This Row],[NB BM_C_QTY+F]],"")</f>
        <v>1576</v>
      </c>
      <c r="G446" s="24">
        <f>IF(Table2[[#This Row],[M5B]]="",Table2[[#This Row],[M5B_h]],SUM(Table2[[#This Row],[M5B_h]],Table2[[#This Row],[M5B]]))</f>
        <v>0</v>
      </c>
      <c r="H446" s="19"/>
      <c r="I446" s="83">
        <f>IF(Table2[[#This Row],[M1A]]="",0,Table2[[#This Row],[M1A]]-Table2[[#This Row],[AWAL]]-Table2[[#This Row],[M1MA]]-Table2[[#This Row],[M1KE]])</f>
        <v>0</v>
      </c>
      <c r="J446" s="83">
        <f>SUMIF(Table6[NB BM_C_QTY+F],Table2[[#This Row],[Column2]],Table6[C])</f>
        <v>0</v>
      </c>
      <c r="K446" s="83">
        <f>-1*SUMIF(Table5[CONCAT],Table2[[#This Row],[Column2]],Table5[3])</f>
        <v>0</v>
      </c>
      <c r="L446" s="19"/>
      <c r="M446" s="79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0</v>
      </c>
      <c r="V446" s="20">
        <f>SUM(Table2[[#This Row],[M3B]],Table2[[#This Row],[M3B_h]])</f>
        <v>0</v>
      </c>
      <c r="W446" s="20">
        <f>SUM(Table2[[#This Row],[M4B]],Table2[[#This Row],[M4B_h]])</f>
        <v>0</v>
      </c>
      <c r="X446" s="20" t="str">
        <f t="shared" si="6"/>
        <v>ARTO MORO</v>
      </c>
      <c r="Y446" s="20">
        <f>IF(Table2[[#This Row],[NB BM_C_QTY+F]]="",#REF!,INDEX([1]!db[QTY X],Table2[[#This Row],[NB BM_C_QTY+F]]))</f>
        <v>576</v>
      </c>
      <c r="Z446" s="20" t="str">
        <f>IF(Table2[[#This Row],[NB BM_C_QTY+F]]="",#REF!,INDEX([1]!db[STN X],Table2[[#This Row],[NB BM_C_QTY+F]]))</f>
        <v>PCS</v>
      </c>
      <c r="AA446" s="20" t="str">
        <f>INDEX([1]!db[SUPPLIER],Table2[[#This Row],[NB BM_C_QTY+F]],0)</f>
        <v>KENKO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46" s="20" t="str">
        <f>Table2[[#This Row],[CONCAT]]&amp;LOWER(SUBSTITUTE(SUBSTITUTE(SUBSTITUTE(Table2[[#This Row],[KET]]&amp;"ARTO MORO"," ",""),")",""),"(",""))</f>
        <v>tipeexkenkoct608fc48lsnartomoro</v>
      </c>
      <c r="AD446" s="20">
        <f>_xlfn.IFNA(MATCH(Table2[[#This Row],[Column2]],[1]!db[NB BM_C_QTY+F],0),"")</f>
        <v>1576</v>
      </c>
      <c r="AE446" s="20" t="s">
        <v>6076</v>
      </c>
      <c r="AF446" s="20">
        <v>48</v>
      </c>
      <c r="AG446" s="20" t="s">
        <v>5116</v>
      </c>
    </row>
    <row r="447" spans="1:33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4061</v>
      </c>
      <c r="D447" s="16">
        <v>0</v>
      </c>
      <c r="E447" s="16" t="s">
        <v>2012</v>
      </c>
      <c r="F447" s="16">
        <f>_xlfn.IFNA(Table2[[#This Row],[NB BM_C_QTY+F]],"")</f>
        <v>1578</v>
      </c>
      <c r="G447" s="24">
        <f>IF(Table2[[#This Row],[M5B]]="",Table2[[#This Row],[M5B_h]],SUM(Table2[[#This Row],[M5B_h]],Table2[[#This Row],[M5B]]))</f>
        <v>0</v>
      </c>
      <c r="H447" s="19"/>
      <c r="I447" s="83">
        <f>IF(Table2[[#This Row],[M1A]]="",0,Table2[[#This Row],[M1A]]-Table2[[#This Row],[AWAL]]-Table2[[#This Row],[M1MA]]-Table2[[#This Row],[M1KE]])</f>
        <v>0</v>
      </c>
      <c r="J447" s="83">
        <f>SUMIF(Table6[NB BM_C_QTY+F],Table2[[#This Row],[Column2]],Table6[C])</f>
        <v>0</v>
      </c>
      <c r="K447" s="83">
        <f>-1*SUMIF(Table5[CONCAT],Table2[[#This Row],[Column2]],Table5[3])</f>
        <v>0</v>
      </c>
      <c r="L447" s="19"/>
      <c r="M447" s="79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 t="shared" si="6"/>
        <v>ARTO MORO</v>
      </c>
      <c r="Y447" s="20">
        <f>IF(Table2[[#This Row],[NB BM_C_QTY+F]]="",#REF!,INDEX([1]!db[QTY X],Table2[[#This Row],[NB BM_C_QTY+F]]))</f>
        <v>576</v>
      </c>
      <c r="Z447" s="20" t="str">
        <f>IF(Table2[[#This Row],[NB BM_C_QTY+F]]="",#REF!,INDEX([1]!db[STN X],Table2[[#This Row],[NB BM_C_QTY+F]]))</f>
        <v>PCS</v>
      </c>
      <c r="AA447" s="20" t="str">
        <f>INDEX([1]!db[SUPPLIER],Table2[[#This Row],[NB BM_C_QTY+F]],0)</f>
        <v>KENKO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47" s="20" t="str">
        <f>Table2[[#This Row],[CONCAT]]&amp;LOWER(SUBSTITUTE(SUBSTITUTE(SUBSTITUTE(Table2[[#This Row],[KET]]&amp;"ARTO MORO"," ",""),")",""),"(",""))</f>
        <v>tipeexkenkoct634dt48lsnartomoro</v>
      </c>
      <c r="AD447" s="20">
        <f>_xlfn.IFNA(MATCH(Table2[[#This Row],[Column2]],[1]!db[NB BM_C_QTY+F],0),"")</f>
        <v>1578</v>
      </c>
      <c r="AE447" s="20" t="s">
        <v>6076</v>
      </c>
      <c r="AF447" s="20">
        <v>48</v>
      </c>
      <c r="AG447" s="20" t="s">
        <v>5116</v>
      </c>
    </row>
    <row r="448" spans="1:33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5144</v>
      </c>
      <c r="D448" s="16">
        <v>0</v>
      </c>
      <c r="E448" s="16" t="s">
        <v>2012</v>
      </c>
      <c r="F448" s="16">
        <f>_xlfn.IFNA(Table2[[#This Row],[NB BM_C_QTY+F]],"")</f>
        <v>1579</v>
      </c>
      <c r="G448" s="24">
        <f>IF(Table2[[#This Row],[M5B]]="",Table2[[#This Row],[M5B_h]],SUM(Table2[[#This Row],[M5B_h]],Table2[[#This Row],[M5B]]))</f>
        <v>0</v>
      </c>
      <c r="H448" s="19"/>
      <c r="I448" s="83">
        <f>IF(Table2[[#This Row],[M1A]]="",0,Table2[[#This Row],[M1A]]-Table2[[#This Row],[AWAL]]-Table2[[#This Row],[M1MA]]-Table2[[#This Row],[M1KE]])</f>
        <v>0</v>
      </c>
      <c r="J448" s="83">
        <f>SUMIF(Table6[NB BM_C_QTY+F],Table2[[#This Row],[Column2]],Table6[C])</f>
        <v>0</v>
      </c>
      <c r="K448" s="83">
        <f>-1*SUMIF(Table5[CONCAT],Table2[[#This Row],[Column2]],Table5[3])</f>
        <v>0</v>
      </c>
      <c r="L448" s="19"/>
      <c r="M448" s="79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>
        <f>IF(Table2[[#This Row],[NB BM_C_QTY+F]]="",#REF!,INDEX([1]!db[QTY X],Table2[[#This Row],[NB BM_C_QTY+F]]))</f>
        <v>576</v>
      </c>
      <c r="Z448" s="20" t="str">
        <f>IF(Table2[[#This Row],[NB BM_C_QTY+F]]="",#REF!,INDEX([1]!db[STN X],Table2[[#This Row],[NB BM_C_QTY+F]]))</f>
        <v>PCS</v>
      </c>
      <c r="AA448" s="20" t="str">
        <f>INDEX([1]!db[SUPPLIER],Table2[[#This Row],[NB BM_C_QTY+F]],0)</f>
        <v>KENKO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48" s="20" t="str">
        <f>Table2[[#This Row],[CONCAT]]&amp;LOWER(SUBSTITUTE(SUBSTITUTE(SUBSTITUTE(Table2[[#This Row],[KET]]&amp;"ARTO MORO"," ",""),")",""),"(",""))</f>
        <v>tipeexkenkoct634n48lsnartomoro</v>
      </c>
      <c r="AD448" s="20">
        <f>_xlfn.IFNA(MATCH(Table2[[#This Row],[Column2]],[1]!db[NB BM_C_QTY+F],0),"")</f>
        <v>1579</v>
      </c>
      <c r="AE448" s="20" t="s">
        <v>6076</v>
      </c>
      <c r="AF448" s="20">
        <v>48</v>
      </c>
      <c r="AG448" s="20" t="s">
        <v>5116</v>
      </c>
    </row>
    <row r="449" spans="1:33">
      <c r="A449" s="14" t="str">
        <f ca="1">IF(Table2[[#This Row],[TT]]&lt;1,"",(COUNT(INDIRECT("a"&amp;ROW(Table2[[#Headers],[//]])&amp;":a"&amp;ROW()-1))+1))</f>
        <v/>
      </c>
      <c r="B449" s="14">
        <v>1</v>
      </c>
      <c r="C449" s="9" t="s">
        <v>5012</v>
      </c>
      <c r="D449" s="16">
        <v>0</v>
      </c>
      <c r="E449" s="16" t="s">
        <v>2012</v>
      </c>
      <c r="F449" s="16" t="str">
        <f>_xlfn.IFNA(Table2[[#This Row],[NB BM_C_QTY+F]],"")</f>
        <v/>
      </c>
      <c r="G449" s="24">
        <f>IF(Table2[[#This Row],[M5B]]="",Table2[[#This Row],[M5B_h]],SUM(Table2[[#This Row],[M5B_h]],Table2[[#This Row],[M5B]]))</f>
        <v>0</v>
      </c>
      <c r="H449" s="19"/>
      <c r="I449" s="83">
        <f>IF(Table2[[#This Row],[M1A]]="",0,Table2[[#This Row],[M1A]]-Table2[[#This Row],[AWAL]]-Table2[[#This Row],[M1MA]]-Table2[[#This Row],[M1KE]])</f>
        <v>0</v>
      </c>
      <c r="J449" s="83">
        <f>SUMIF(Table6[NB BM_C_QTY+F],Table2[[#This Row],[Column2]],Table6[C])</f>
        <v>0</v>
      </c>
      <c r="K449" s="83">
        <f>-1*SUMIF(Table5[CONCAT],Table2[[#This Row],[Column2]],Table5[3])</f>
        <v>0</v>
      </c>
      <c r="L449" s="19"/>
      <c r="M449" s="79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0</v>
      </c>
      <c r="U449" s="20">
        <f>SUM(Table2[[#This Row],[M2B]],Table2[[#This Row],[M2B_h]])</f>
        <v>0</v>
      </c>
      <c r="V449" s="20">
        <f>SUM(Table2[[#This Row],[M3B]],Table2[[#This Row],[M3B_h]])</f>
        <v>0</v>
      </c>
      <c r="W449" s="20">
        <f>SUM(Table2[[#This Row],[M4B]],Table2[[#This Row],[M4B_h]])</f>
        <v>0</v>
      </c>
      <c r="X449" s="20" t="str">
        <f t="shared" si="6"/>
        <v>ARTO MORO</v>
      </c>
      <c r="Y449" s="20" t="e">
        <f>IF(Table2[[#This Row],[NB BM_C_QTY+F]]="",#REF!,INDEX([1]!db[QTY X],Table2[[#This Row],[NB BM_C_QTY+F]]))</f>
        <v>#REF!</v>
      </c>
      <c r="Z449" s="20" t="e">
        <f>IF(Table2[[#This Row],[NB BM_C_QTY+F]]="",#REF!,INDEX([1]!db[STN X],Table2[[#This Row],[NB BM_C_QTY+F]]))</f>
        <v>#REF!</v>
      </c>
      <c r="AA449" s="20" t="e">
        <f>INDEX([1]!db[SUPPLIER],Table2[[#This Row],[NB BM_C_QTY+F]],0)</f>
        <v>#VALUE!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49" s="20" t="str">
        <f>Table2[[#This Row],[CONCAT]]&amp;LOWER(SUBSTITUTE(SUBSTITUTE(SUBSTITUTE(Table2[[#This Row],[KET]]&amp;"ARTO MORO"," ",""),")",""),"(",""))</f>
        <v>tipeexkenkoct90548lsnartomoro</v>
      </c>
      <c r="AD449" s="20" t="str">
        <f>_xlfn.IFNA(MATCH(Table2[[#This Row],[Column2]],[1]!db[NB BM_C_QTY+F],0),"")</f>
        <v/>
      </c>
      <c r="AE449" s="20" t="s">
        <v>6076</v>
      </c>
      <c r="AF449" s="20">
        <v>48</v>
      </c>
      <c r="AG449" s="20" t="s">
        <v>5116</v>
      </c>
    </row>
    <row r="450" spans="1:33">
      <c r="A450" s="14" t="str">
        <f ca="1">IF(Table2[[#This Row],[TT]]&lt;1,"",(COUNT(INDIRECT("a"&amp;ROW(Table2[[#Headers],[//]])&amp;":a"&amp;ROW()-1))+1))</f>
        <v/>
      </c>
      <c r="B450" s="14">
        <v>1</v>
      </c>
      <c r="C450" s="9" t="s">
        <v>4060</v>
      </c>
      <c r="D450" s="16">
        <v>0</v>
      </c>
      <c r="E450" s="16" t="s">
        <v>2012</v>
      </c>
      <c r="F450" s="16">
        <f>_xlfn.IFNA(Table2[[#This Row],[NB BM_C_QTY+F]],"")</f>
        <v>1592</v>
      </c>
      <c r="G450" s="24">
        <f>IF(Table2[[#This Row],[M5B]]="",Table2[[#This Row],[M5B_h]],SUM(Table2[[#This Row],[M5B_h]],Table2[[#This Row],[M5B]]))</f>
        <v>0</v>
      </c>
      <c r="H450" s="19"/>
      <c r="I450" s="83">
        <f>IF(Table2[[#This Row],[M1A]]="",0,Table2[[#This Row],[M1A]]-Table2[[#This Row],[AWAL]]-Table2[[#This Row],[M1MA]]-Table2[[#This Row],[M1KE]])</f>
        <v>0</v>
      </c>
      <c r="J450" s="83">
        <f>SUMIF(Table6[NB BM_C_QTY+F],Table2[[#This Row],[Column2]],Table6[C])</f>
        <v>0</v>
      </c>
      <c r="K450" s="83">
        <f>-1*SUMIF(Table5[CONCAT],Table2[[#This Row],[Column2]],Table5[3])</f>
        <v>0</v>
      </c>
      <c r="L450" s="19"/>
      <c r="M450" s="79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25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>
        <f>IF(Table2[[#This Row],[NB BM_C_QTY+F]]="",#REF!,INDEX([1]!db[QTY X],Table2[[#This Row],[NB BM_C_QTY+F]]))</f>
        <v>576</v>
      </c>
      <c r="Z450" s="20" t="str">
        <f>IF(Table2[[#This Row],[NB BM_C_QTY+F]]="",#REF!,INDEX([1]!db[STN X],Table2[[#This Row],[NB BM_C_QTY+F]]))</f>
        <v>PCS</v>
      </c>
      <c r="AA450" s="20" t="str">
        <f>INDEX([1]!db[SUPPLIER],Table2[[#This Row],[NB BM_C_QTY+F]],0)</f>
        <v>KENKO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50" s="20" t="str">
        <f>Table2[[#This Row],[CONCAT]]&amp;LOWER(SUBSTITUTE(SUBSTITUTE(SUBSTITUTE(Table2[[#This Row],[KET]]&amp;"ARTO MORO"," ",""),")",""),"(",""))</f>
        <v>tipeexkenkoct90648lsnartomoro</v>
      </c>
      <c r="AD450" s="20">
        <f>_xlfn.IFNA(MATCH(Table2[[#This Row],[Column2]],[1]!db[NB BM_C_QTY+F],0),"")</f>
        <v>1592</v>
      </c>
      <c r="AE450" s="20" t="s">
        <v>6076</v>
      </c>
      <c r="AF450" s="20">
        <v>48</v>
      </c>
      <c r="AG450" s="20" t="s">
        <v>5116</v>
      </c>
    </row>
    <row r="451" spans="1:33">
      <c r="A451" s="14" t="str">
        <f ca="1">IF(Table2[[#This Row],[TT]]&lt;1,"",(COUNT(INDIRECT("a"&amp;ROW(Table2[[#Headers],[//]])&amp;":a"&amp;ROW()-1))+1))</f>
        <v/>
      </c>
      <c r="B451" s="14">
        <v>1</v>
      </c>
      <c r="C451" s="9" t="s">
        <v>4936</v>
      </c>
      <c r="D451" s="16">
        <v>0</v>
      </c>
      <c r="E451" s="16" t="s">
        <v>2012</v>
      </c>
      <c r="F451" s="16">
        <f>_xlfn.IFNA(Table2[[#This Row],[NB BM_C_QTY+F]],"")</f>
        <v>1593</v>
      </c>
      <c r="G451" s="24">
        <f>IF(Table2[[#This Row],[M5B]]="",Table2[[#This Row],[M5B_h]],SUM(Table2[[#This Row],[M5B_h]],Table2[[#This Row],[M5B]]))</f>
        <v>0</v>
      </c>
      <c r="H451" s="19"/>
      <c r="I451" s="83">
        <f>IF(Table2[[#This Row],[M1A]]="",0,Table2[[#This Row],[M1A]]-Table2[[#This Row],[AWAL]]-Table2[[#This Row],[M1MA]]-Table2[[#This Row],[M1KE]])</f>
        <v>0</v>
      </c>
      <c r="J451" s="83">
        <f>SUMIF(Table6[NB BM_C_QTY+F],Table2[[#This Row],[Column2]],Table6[C])</f>
        <v>0</v>
      </c>
      <c r="K451" s="83">
        <f>-1*SUMIF(Table5[CONCAT],Table2[[#This Row],[Column2]],Table5[3])</f>
        <v>0</v>
      </c>
      <c r="L451" s="19"/>
      <c r="M451" s="79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P451" s="25"/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514" si="7">"ARTO MORO"</f>
        <v>ARTO MORO</v>
      </c>
      <c r="Y451" s="20">
        <f>IF(Table2[[#This Row],[NB BM_C_QTY+F]]="",#REF!,INDEX([1]!db[QTY X],Table2[[#This Row],[NB BM_C_QTY+F]]))</f>
        <v>576</v>
      </c>
      <c r="Z451" s="20" t="str">
        <f>IF(Table2[[#This Row],[NB BM_C_QTY+F]]="",#REF!,INDEX([1]!db[STN X],Table2[[#This Row],[NB BM_C_QTY+F]]))</f>
        <v>PCS</v>
      </c>
      <c r="AA451" s="20" t="str">
        <f>INDEX([1]!db[SUPPLIER],Table2[[#This Row],[NB BM_C_QTY+F]],0)</f>
        <v>KENKO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51" s="20" t="str">
        <f>Table2[[#This Row],[CONCAT]]&amp;LOWER(SUBSTITUTE(SUBSTITUTE(SUBSTITUTE(Table2[[#This Row],[KET]]&amp;"ARTO MORO"," ",""),")",""),"(",""))</f>
        <v>tipeexkenkoct90948lsnartomoro</v>
      </c>
      <c r="AD451" s="20">
        <f>_xlfn.IFNA(MATCH(Table2[[#This Row],[Column2]],[1]!db[NB BM_C_QTY+F],0),"")</f>
        <v>1593</v>
      </c>
      <c r="AE451" s="20" t="s">
        <v>6076</v>
      </c>
      <c r="AF451" s="20">
        <v>48</v>
      </c>
      <c r="AG451" s="20" t="s">
        <v>5116</v>
      </c>
    </row>
    <row r="452" spans="1:33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65</v>
      </c>
      <c r="D452" s="16">
        <v>0</v>
      </c>
      <c r="E452" s="16" t="s">
        <v>1990</v>
      </c>
      <c r="F452" s="16">
        <f>_xlfn.IFNA(Table2[[#This Row],[NB BM_C_QTY+F]],"")</f>
        <v>1558</v>
      </c>
      <c r="G452" s="24">
        <f>IF(Table2[[#This Row],[M5B]]="",Table2[[#This Row],[M5B_h]],SUM(Table2[[#This Row],[M5B_h]],Table2[[#This Row],[M5B]]))</f>
        <v>0</v>
      </c>
      <c r="H452" s="19"/>
      <c r="I452" s="83">
        <f>IF(Table2[[#This Row],[M1A]]="",0,Table2[[#This Row],[M1A]]-Table2[[#This Row],[AWAL]]-Table2[[#This Row],[M1MA]]-Table2[[#This Row],[M1KE]])</f>
        <v>0</v>
      </c>
      <c r="J452" s="83">
        <f>SUMIF(Table6[NB BM_C_QTY+F],Table2[[#This Row],[Column2]],Table6[C])</f>
        <v>0</v>
      </c>
      <c r="K452" s="83">
        <f>-1*SUMIF(Table5[CONCAT],Table2[[#This Row],[Column2]],Table5[3])</f>
        <v>0</v>
      </c>
      <c r="L452" s="19"/>
      <c r="M452" s="79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 t="shared" si="7"/>
        <v>ARTO MORO</v>
      </c>
      <c r="Y452" s="20">
        <f>IF(Table2[[#This Row],[NB BM_C_QTY+F]]="",#REF!,INDEX([1]!db[QTY X],Table2[[#This Row],[NB BM_C_QTY+F]]))</f>
        <v>432</v>
      </c>
      <c r="Z452" s="20" t="str">
        <f>IF(Table2[[#This Row],[NB BM_C_QTY+F]]="",#REF!,INDEX([1]!db[STN X],Table2[[#This Row],[NB BM_C_QTY+F]]))</f>
        <v>PCS</v>
      </c>
      <c r="AA452" s="20" t="str">
        <f>INDEX([1]!db[SUPPLIER],Table2[[#This Row],[NB BM_C_QTY+F]],0)</f>
        <v>KENKO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52" s="20" t="str">
        <f>Table2[[#This Row],[CONCAT]]&amp;LOWER(SUBSTITUTE(SUBSTITUTE(SUBSTITUTE(Table2[[#This Row],[KET]]&amp;"ARTO MORO"," ",""),")",""),"(",""))</f>
        <v>tipeexkenkoke0136lsnartomoro</v>
      </c>
      <c r="AD452" s="20">
        <f>_xlfn.IFNA(MATCH(Table2[[#This Row],[Column2]],[1]!db[NB BM_C_QTY+F],0),"")</f>
        <v>1558</v>
      </c>
      <c r="AE452" s="20" t="s">
        <v>6076</v>
      </c>
      <c r="AF452" s="20">
        <v>36</v>
      </c>
      <c r="AG452" s="20" t="s">
        <v>5116</v>
      </c>
    </row>
    <row r="453" spans="1:33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3424</v>
      </c>
      <c r="D453" s="16">
        <v>0</v>
      </c>
      <c r="E453" s="16" t="s">
        <v>1990</v>
      </c>
      <c r="F453" s="16">
        <f>_xlfn.IFNA(Table2[[#This Row],[NB BM_C_QTY+F]],"")</f>
        <v>1559</v>
      </c>
      <c r="G453" s="24">
        <f>IF(Table2[[#This Row],[M5B]]="",Table2[[#This Row],[M5B_h]],SUM(Table2[[#This Row],[M5B_h]],Table2[[#This Row],[M5B]]))</f>
        <v>0</v>
      </c>
      <c r="H453" s="19"/>
      <c r="I453" s="83">
        <f>IF(Table2[[#This Row],[M1A]]="",0,Table2[[#This Row],[M1A]]-Table2[[#This Row],[AWAL]]-Table2[[#This Row],[M1MA]]-Table2[[#This Row],[M1KE]])</f>
        <v>0</v>
      </c>
      <c r="J453" s="83">
        <f>SUMIF(Table6[NB BM_C_QTY+F],Table2[[#This Row],[Column2]],Table6[C])</f>
        <v>0</v>
      </c>
      <c r="K453" s="83">
        <f>-1*SUMIF(Table5[CONCAT],Table2[[#This Row],[Column2]],Table5[3])</f>
        <v>0</v>
      </c>
      <c r="L453" s="19"/>
      <c r="M453" s="79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7"/>
        <v>ARTO MORO</v>
      </c>
      <c r="Y453" s="20">
        <f>IF(Table2[[#This Row],[NB BM_C_QTY+F]]="",#REF!,INDEX([1]!db[QTY X],Table2[[#This Row],[NB BM_C_QTY+F]]))</f>
        <v>432</v>
      </c>
      <c r="Z453" s="20" t="str">
        <f>IF(Table2[[#This Row],[NB BM_C_QTY+F]]="",#REF!,INDEX([1]!db[STN X],Table2[[#This Row],[NB BM_C_QTY+F]]))</f>
        <v>PCS</v>
      </c>
      <c r="AA453" s="20" t="str">
        <f>INDEX([1]!db[SUPPLIER],Table2[[#This Row],[NB BM_C_QTY+F]],0)</f>
        <v>KENKO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53" s="20" t="str">
        <f>Table2[[#This Row],[CONCAT]]&amp;LOWER(SUBSTITUTE(SUBSTITUTE(SUBSTITUTE(Table2[[#This Row],[KET]]&amp;"ARTO MORO"," ",""),")",""),"(",""))</f>
        <v>tipeexkenkoke107m36lsnartomoro</v>
      </c>
      <c r="AD453" s="20">
        <f>_xlfn.IFNA(MATCH(Table2[[#This Row],[Column2]],[1]!db[NB BM_C_QTY+F],0),"")</f>
        <v>1559</v>
      </c>
      <c r="AE453" s="20" t="s">
        <v>6076</v>
      </c>
      <c r="AF453" s="20">
        <v>36</v>
      </c>
      <c r="AG453" s="20" t="s">
        <v>5116</v>
      </c>
    </row>
    <row r="454" spans="1:33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5011</v>
      </c>
      <c r="D454" s="16">
        <v>0</v>
      </c>
      <c r="E454" s="16" t="s">
        <v>1990</v>
      </c>
      <c r="F454" s="16">
        <f>_xlfn.IFNA(Table2[[#This Row],[NB BM_C_QTY+F]],"")</f>
        <v>1562</v>
      </c>
      <c r="G454" s="24">
        <f>IF(Table2[[#This Row],[M5B]]="",Table2[[#This Row],[M5B_h]],SUM(Table2[[#This Row],[M5B_h]],Table2[[#This Row],[M5B]]))</f>
        <v>0</v>
      </c>
      <c r="H454" s="19"/>
      <c r="I454" s="83">
        <f>IF(Table2[[#This Row],[M1A]]="",0,Table2[[#This Row],[M1A]]-Table2[[#This Row],[AWAL]]-Table2[[#This Row],[M1MA]]-Table2[[#This Row],[M1KE]])</f>
        <v>0</v>
      </c>
      <c r="J454" s="83">
        <f>SUMIF(Table6[NB BM_C_QTY+F],Table2[[#This Row],[Column2]],Table6[C])</f>
        <v>0</v>
      </c>
      <c r="K454" s="83">
        <f>-1*SUMIF(Table5[CONCAT],Table2[[#This Row],[Column2]],Table5[3])</f>
        <v>0</v>
      </c>
      <c r="L454" s="19"/>
      <c r="M454" s="79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>
        <f>IF(Table2[[#This Row],[NB BM_C_QTY+F]]="",#REF!,INDEX([1]!db[QTY X],Table2[[#This Row],[NB BM_C_QTY+F]]))</f>
        <v>432</v>
      </c>
      <c r="Z454" s="20" t="str">
        <f>IF(Table2[[#This Row],[NB BM_C_QTY+F]]="",#REF!,INDEX([1]!db[STN X],Table2[[#This Row],[NB BM_C_QTY+F]]))</f>
        <v>PCS</v>
      </c>
      <c r="AA454" s="20" t="str">
        <f>INDEX([1]!db[SUPPLIER],Table2[[#This Row],[NB BM_C_QTY+F]],0)</f>
        <v>KENKO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54" s="20" t="str">
        <f>Table2[[#This Row],[CONCAT]]&amp;LOWER(SUBSTITUTE(SUBSTITUTE(SUBSTITUTE(Table2[[#This Row],[KET]]&amp;"ARTO MORO"," ",""),")",""),"(",""))</f>
        <v>tipeexkenkoke823m36lsnartomoro</v>
      </c>
      <c r="AD454" s="20">
        <f>_xlfn.IFNA(MATCH(Table2[[#This Row],[Column2]],[1]!db[NB BM_C_QTY+F],0),"")</f>
        <v>1562</v>
      </c>
      <c r="AE454" s="20" t="s">
        <v>6076</v>
      </c>
      <c r="AF454" s="20">
        <v>36</v>
      </c>
      <c r="AG454" s="20" t="s">
        <v>5116</v>
      </c>
    </row>
    <row r="455" spans="1:33">
      <c r="A455" s="14" t="str">
        <f ca="1">IF(Table2[[#This Row],[TT]]&lt;1,"",(COUNT(INDIRECT("a"&amp;ROW(Table2[[#Headers],[//]])&amp;":a"&amp;ROW()-1))+1))</f>
        <v/>
      </c>
      <c r="B455" s="14">
        <v>1</v>
      </c>
      <c r="C455" s="9" t="s">
        <v>2040</v>
      </c>
      <c r="D455" s="16">
        <v>0</v>
      </c>
      <c r="E455" s="16" t="s">
        <v>1990</v>
      </c>
      <c r="F455" s="16">
        <f>_xlfn.IFNA(Table2[[#This Row],[NB BM_C_QTY+F]],"")</f>
        <v>1563</v>
      </c>
      <c r="G455" s="24">
        <f>IF(Table2[[#This Row],[M5B]]="",Table2[[#This Row],[M5B_h]],SUM(Table2[[#This Row],[M5B_h]],Table2[[#This Row],[M5B]]))</f>
        <v>0</v>
      </c>
      <c r="H455" s="19"/>
      <c r="I455" s="83">
        <f>IF(Table2[[#This Row],[M1A]]="",0,Table2[[#This Row],[M1A]]-Table2[[#This Row],[AWAL]]-Table2[[#This Row],[M1MA]]-Table2[[#This Row],[M1KE]])</f>
        <v>0</v>
      </c>
      <c r="J455" s="83">
        <f>SUMIF(Table6[NB BM_C_QTY+F],Table2[[#This Row],[Column2]],Table6[C])</f>
        <v>0</v>
      </c>
      <c r="K455" s="83">
        <f>-1*SUMIF(Table5[CONCAT],Table2[[#This Row],[Column2]],Table5[3])</f>
        <v>0</v>
      </c>
      <c r="L455" s="19"/>
      <c r="M455" s="79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7"/>
        <v>ARTO MORO</v>
      </c>
      <c r="Y455" s="20">
        <f>IF(Table2[[#This Row],[NB BM_C_QTY+F]]="",#REF!,INDEX([1]!db[QTY X],Table2[[#This Row],[NB BM_C_QTY+F]]))</f>
        <v>432</v>
      </c>
      <c r="Z455" s="20" t="str">
        <f>IF(Table2[[#This Row],[NB BM_C_QTY+F]]="",#REF!,INDEX([1]!db[STN X],Table2[[#This Row],[NB BM_C_QTY+F]]))</f>
        <v>PCS</v>
      </c>
      <c r="AA455" s="20" t="str">
        <f>INDEX([1]!db[SUPPLIER],Table2[[#This Row],[NB BM_C_QTY+F]],0)</f>
        <v>KENKO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55" s="20" t="str">
        <f>Table2[[#This Row],[CONCAT]]&amp;LOWER(SUBSTITUTE(SUBSTITUTE(SUBSTITUTE(Table2[[#This Row],[KET]]&amp;"ARTO MORO"," ",""),")",""),"(",""))</f>
        <v>tipeexkenkoke826m36lsnartomoro</v>
      </c>
      <c r="AD455" s="20">
        <f>_xlfn.IFNA(MATCH(Table2[[#This Row],[Column2]],[1]!db[NB BM_C_QTY+F],0),"")</f>
        <v>1563</v>
      </c>
      <c r="AE455" s="20" t="s">
        <v>6076</v>
      </c>
      <c r="AF455" s="20">
        <v>36</v>
      </c>
      <c r="AG455" s="20" t="s">
        <v>5116</v>
      </c>
    </row>
    <row r="456" spans="1:33">
      <c r="A456" s="14" t="str">
        <f ca="1">IF(Table2[[#This Row],[TT]]&lt;1,"",(COUNT(INDIRECT("a"&amp;ROW(Table2[[#Headers],[//]])&amp;":a"&amp;ROW()-1))+1))</f>
        <v/>
      </c>
      <c r="B456" s="14">
        <v>1</v>
      </c>
      <c r="C456" s="9" t="s">
        <v>4016</v>
      </c>
      <c r="D456" s="16">
        <v>0</v>
      </c>
      <c r="E456" s="16" t="s">
        <v>5005</v>
      </c>
      <c r="F456" s="16">
        <f>_xlfn.IFNA(Table2[[#This Row],[NB BM_C_QTY+F]],"")</f>
        <v>3060</v>
      </c>
      <c r="G456" s="24">
        <f>IF(Table2[[#This Row],[M5B]]="",Table2[[#This Row],[M5B_h]],SUM(Table2[[#This Row],[M5B_h]],Table2[[#This Row],[M5B]]))</f>
        <v>0</v>
      </c>
      <c r="H456" s="19"/>
      <c r="I456" s="83">
        <f>IF(Table2[[#This Row],[M1A]]="",0,Table2[[#This Row],[M1A]]-Table2[[#This Row],[AWAL]]-Table2[[#This Row],[M1MA]]-Table2[[#This Row],[M1KE]])</f>
        <v>0</v>
      </c>
      <c r="J456" s="83">
        <f>SUMIF(Table6[NB BM_C_QTY+F],Table2[[#This Row],[Column2]],Table6[C])</f>
        <v>0</v>
      </c>
      <c r="K456" s="83">
        <f>-1*SUMIF(Table5[CONCAT],Table2[[#This Row],[Column2]],Table5[3])</f>
        <v>0</v>
      </c>
      <c r="L456" s="19"/>
      <c r="M456" s="79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25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 t="shared" si="7"/>
        <v>ARTO MORO</v>
      </c>
      <c r="Y456" s="20">
        <f>IF(Table2[[#This Row],[NB BM_C_QTY+F]]="",#REF!,INDEX([1]!db[QTY X],Table2[[#This Row],[NB BM_C_QTY+F]]))</f>
        <v>108</v>
      </c>
      <c r="Z456" s="20" t="str">
        <f>IF(Table2[[#This Row],[NB BM_C_QTY+F]]="",#REF!,INDEX([1]!db[STN X],Table2[[#This Row],[NB BM_C_QTY+F]]))</f>
        <v>SET</v>
      </c>
      <c r="AA456" s="20" t="str">
        <f>INDEX([1]!db[SUPPLIER],Table2[[#This Row],[NB BM_C_QTY+F]],0)</f>
        <v>ATALI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56" s="20" t="str">
        <f>Table2[[#This Row],[CONCAT]]&amp;LOWER(SUBSTITUTE(SUBSTITUTE(SUBSTITUTE(Table2[[#This Row],[KET]]&amp;"ARTO MORO"," ",""),")",""),"(",""))</f>
        <v>watercolorjkwc412108setartomoro</v>
      </c>
      <c r="AD456" s="20">
        <f>_xlfn.IFNA(MATCH(Table2[[#This Row],[Column2]],[1]!db[NB BM_C_QTY+F],0),"")</f>
        <v>3060</v>
      </c>
      <c r="AE456" s="20" t="s">
        <v>6077</v>
      </c>
      <c r="AF456" s="20">
        <v>108</v>
      </c>
      <c r="AG456" s="20" t="s">
        <v>5115</v>
      </c>
    </row>
    <row r="457" spans="1:33">
      <c r="A457" s="14" t="str">
        <f ca="1">IF(Table2[[#This Row],[TT]]&lt;1,"",(COUNT(INDIRECT("a"&amp;ROW(Table2[[#Headers],[//]])&amp;":a"&amp;ROW()-1))+1))</f>
        <v/>
      </c>
      <c r="B457" s="14">
        <v>1</v>
      </c>
      <c r="C457" s="9" t="s">
        <v>4017</v>
      </c>
      <c r="D457" s="16">
        <v>0</v>
      </c>
      <c r="E457" s="16" t="s">
        <v>5006</v>
      </c>
      <c r="F457" s="16">
        <f>_xlfn.IFNA(Table2[[#This Row],[NB BM_C_QTY+F]],"")</f>
        <v>3061</v>
      </c>
      <c r="G457" s="24">
        <f>IF(Table2[[#This Row],[M5B]]="",Table2[[#This Row],[M5B_h]],SUM(Table2[[#This Row],[M5B_h]],Table2[[#This Row],[M5B]]))</f>
        <v>0</v>
      </c>
      <c r="H457" s="19"/>
      <c r="I457" s="83">
        <f>IF(Table2[[#This Row],[M1A]]="",0,Table2[[#This Row],[M1A]]-Table2[[#This Row],[AWAL]]-Table2[[#This Row],[M1MA]]-Table2[[#This Row],[M1KE]])</f>
        <v>0</v>
      </c>
      <c r="J457" s="83">
        <f>SUMIF(Table6[NB BM_C_QTY+F],Table2[[#This Row],[Column2]],Table6[C])</f>
        <v>0</v>
      </c>
      <c r="K457" s="83">
        <f>-1*SUMIF(Table5[CONCAT],Table2[[#This Row],[Column2]],Table5[3])</f>
        <v>0</v>
      </c>
      <c r="L457" s="19"/>
      <c r="M457" s="79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P457" s="25"/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 t="shared" si="7"/>
        <v>ARTO MORO</v>
      </c>
      <c r="Y457" s="20">
        <f>IF(Table2[[#This Row],[NB BM_C_QTY+F]]="",#REF!,INDEX([1]!db[QTY X],Table2[[#This Row],[NB BM_C_QTY+F]]))</f>
        <v>48</v>
      </c>
      <c r="Z457" s="20" t="str">
        <f>IF(Table2[[#This Row],[NB BM_C_QTY+F]]="",#REF!,INDEX([1]!db[STN X],Table2[[#This Row],[NB BM_C_QTY+F]]))</f>
        <v>SET</v>
      </c>
      <c r="AA457" s="20" t="str">
        <f>INDEX([1]!db[SUPPLIER],Table2[[#This Row],[NB BM_C_QTY+F]],0)</f>
        <v>ATALI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57" s="20" t="str">
        <f>Table2[[#This Row],[CONCAT]]&amp;LOWER(SUBSTITUTE(SUBSTITUTE(SUBSTITUTE(Table2[[#This Row],[KET]]&amp;"ARTO MORO"," ",""),")",""),"(",""))</f>
        <v>watercolorjkwc42448setartomoro</v>
      </c>
      <c r="AD457" s="20">
        <f>_xlfn.IFNA(MATCH(Table2[[#This Row],[Column2]],[1]!db[NB BM_C_QTY+F],0),"")</f>
        <v>3061</v>
      </c>
      <c r="AE457" s="20" t="s">
        <v>6077</v>
      </c>
      <c r="AF457" s="20">
        <v>48</v>
      </c>
      <c r="AG457" s="20" t="s">
        <v>5115</v>
      </c>
    </row>
    <row r="458" spans="1:33">
      <c r="A458" s="9">
        <f ca="1">IF(Table2[[#This Row],[TT]]&lt;1,"",(COUNT(INDIRECT("a"&amp;ROW(Table2[[#Headers],[//]])&amp;":a"&amp;ROW()-1))+1))</f>
        <v>87</v>
      </c>
      <c r="C458" s="9" t="s">
        <v>4366</v>
      </c>
      <c r="D458" s="16">
        <v>6</v>
      </c>
      <c r="E458" s="16" t="s">
        <v>61</v>
      </c>
      <c r="F458" s="16" t="str">
        <f>_xlfn.IFNA(Table2[[#This Row],[NB BM_C_QTY+F]],"")</f>
        <v/>
      </c>
      <c r="G458" s="24">
        <f>IF(Table2[[#This Row],[M5B]]="",Table2[[#This Row],[M5B_h]],SUM(Table2[[#This Row],[M5B_h]],Table2[[#This Row],[M5B]]))</f>
        <v>5</v>
      </c>
      <c r="H458" s="18">
        <v>5</v>
      </c>
      <c r="I458" s="83">
        <f>IF(Table2[[#This Row],[M1A]]="",0,Table2[[#This Row],[M1A]]-Table2[[#This Row],[AWAL]]-Table2[[#This Row],[M1MA]]-Table2[[#This Row],[M1KE]])</f>
        <v>-1</v>
      </c>
      <c r="J458" s="83">
        <f>SUMIF(Table6[NB BM_C_QTY+F],Table2[[#This Row],[Column2]],Table6[C])</f>
        <v>0</v>
      </c>
      <c r="K458" s="83">
        <f>-1*SUMIF(Table5[CONCAT],Table2[[#This Row],[Column2]],Table5[3])</f>
        <v>0</v>
      </c>
      <c r="L458" s="18"/>
      <c r="M458" s="16" t="str">
        <f>IF(Table2[[#This Row],[M2A]]="","",SUM(Table2[[#This Row],[M2A]]-Table2[[#This Row],[M2B_h]]))</f>
        <v/>
      </c>
      <c r="O458" s="16" t="str">
        <f>IF(Table2[[#This Row],[M3A]]="","",SUM(Table2[[#This Row],[M3A]]-Table2[[#This Row],[M3B_h]]))</f>
        <v/>
      </c>
      <c r="P458" s="9"/>
      <c r="Q458" s="16" t="str">
        <f>IF(Table2[[#This Row],[M4A]]="","",SUM(Table2[[#This Row],[M4A]]-Table2[[#This Row],[M4B_h]]))</f>
        <v/>
      </c>
      <c r="S458" s="16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5</v>
      </c>
      <c r="U458" s="20">
        <f>SUM(Table2[[#This Row],[M2B]],Table2[[#This Row],[M2B_h]])</f>
        <v>5</v>
      </c>
      <c r="V458" s="20">
        <f>SUM(Table2[[#This Row],[M3B]],Table2[[#This Row],[M3B_h]])</f>
        <v>5</v>
      </c>
      <c r="W458" s="20">
        <f>SUM(Table2[[#This Row],[M4B]],Table2[[#This Row],[M4B_h]])</f>
        <v>5</v>
      </c>
      <c r="X458" s="20" t="str">
        <f t="shared" si="7"/>
        <v>ARTO MORO</v>
      </c>
      <c r="Y458" s="20" t="e">
        <f>IF(Table2[[#This Row],[NB BM_C_QTY+F]]="",#REF!,INDEX([1]!db[QTY X],Table2[[#This Row],[NB BM_C_QTY+F]]))</f>
        <v>#REF!</v>
      </c>
      <c r="Z458" s="20" t="e">
        <f>IF(Table2[[#This Row],[NB BM_C_QTY+F]]="",#REF!,INDEX([1]!db[STN X],Table2[[#This Row],[NB BM_C_QTY+F]]))</f>
        <v>#REF!</v>
      </c>
      <c r="AA458" s="20" t="e">
        <f>INDEX([1]!db[SUPPLIER],Table2[[#This Row],[NB BM_C_QTY+F]],0)</f>
        <v>#VALUE!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58" s="20" t="str">
        <f>Table2[[#This Row],[CONCAT]]&amp;LOWER(SUBSTITUTE(SUBSTITUTE(SUBSTITUTE(Table2[[#This Row],[KET]]&amp;"ARTO MORO"," ",""),")",""),"(",""))</f>
        <v>bensiasf9925c40boxartomoro</v>
      </c>
      <c r="AD458" s="20" t="str">
        <f>_xlfn.IFNA(MATCH(Table2[[#This Row],[Column2]],[1]!db[NB BM_C_QTY+F],0),"")</f>
        <v/>
      </c>
      <c r="AE458" s="20" t="s">
        <v>6081</v>
      </c>
      <c r="AF458" s="20">
        <v>40</v>
      </c>
      <c r="AG458" s="20" t="s">
        <v>5149</v>
      </c>
    </row>
    <row r="459" spans="1:33">
      <c r="A459" s="9">
        <f ca="1">IF(Table2[[#This Row],[TT]]&lt;1,"",(COUNT(INDIRECT("a"&amp;ROW(Table2[[#Headers],[//]])&amp;":a"&amp;ROW()-1))+1))</f>
        <v>88</v>
      </c>
      <c r="C459" s="9" t="s">
        <v>4367</v>
      </c>
      <c r="D459" s="16">
        <v>8</v>
      </c>
      <c r="E459" s="16" t="s">
        <v>2637</v>
      </c>
      <c r="F459" s="16" t="str">
        <f>_xlfn.IFNA(Table2[[#This Row],[NB BM_C_QTY+F]],"")</f>
        <v/>
      </c>
      <c r="G459" s="24">
        <f>IF(Table2[[#This Row],[M5B]]="",Table2[[#This Row],[M5B_h]],SUM(Table2[[#This Row],[M5B_h]],Table2[[#This Row],[M5B]]))</f>
        <v>8</v>
      </c>
      <c r="H459" s="18"/>
      <c r="I459" s="83">
        <f>IF(Table2[[#This Row],[M1A]]="",0,Table2[[#This Row],[M1A]]-Table2[[#This Row],[AWAL]]-Table2[[#This Row],[M1MA]]-Table2[[#This Row],[M1KE]])</f>
        <v>0</v>
      </c>
      <c r="J459" s="83">
        <f>SUMIF(Table6[NB BM_C_QTY+F],Table2[[#This Row],[Column2]],Table6[C])</f>
        <v>0</v>
      </c>
      <c r="K459" s="83">
        <f>-1*SUMIF(Table5[CONCAT],Table2[[#This Row],[Column2]],Table5[3])</f>
        <v>0</v>
      </c>
      <c r="L459" s="18"/>
      <c r="M459" s="16" t="str">
        <f>IF(Table2[[#This Row],[M2A]]="","",SUM(Table2[[#This Row],[M2A]]-Table2[[#This Row],[M2B_h]]))</f>
        <v/>
      </c>
      <c r="O459" s="16" t="str">
        <f>IF(Table2[[#This Row],[M3A]]="","",SUM(Table2[[#This Row],[M3A]]-Table2[[#This Row],[M3B_h]]))</f>
        <v/>
      </c>
      <c r="P459" s="9"/>
      <c r="Q459" s="16" t="str">
        <f>IF(Table2[[#This Row],[M4A]]="","",SUM(Table2[[#This Row],[M4A]]-Table2[[#This Row],[M4B_h]]))</f>
        <v/>
      </c>
      <c r="S459" s="16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8</v>
      </c>
      <c r="U459" s="20">
        <f>SUM(Table2[[#This Row],[M2B]],Table2[[#This Row],[M2B_h]])</f>
        <v>8</v>
      </c>
      <c r="V459" s="20">
        <f>SUM(Table2[[#This Row],[M3B]],Table2[[#This Row],[M3B_h]])</f>
        <v>8</v>
      </c>
      <c r="W459" s="20">
        <f>SUM(Table2[[#This Row],[M4B]],Table2[[#This Row],[M4B_h]])</f>
        <v>8</v>
      </c>
      <c r="X459" s="20" t="str">
        <f t="shared" si="7"/>
        <v>ARTO MORO</v>
      </c>
      <c r="Y459" s="20" t="e">
        <f>IF(Table2[[#This Row],[NB BM_C_QTY+F]]="",#REF!,INDEX([1]!db[QTY X],Table2[[#This Row],[NB BM_C_QTY+F]]))</f>
        <v>#REF!</v>
      </c>
      <c r="Z459" s="20" t="e">
        <f>IF(Table2[[#This Row],[NB BM_C_QTY+F]]="",#REF!,INDEX([1]!db[STN X],Table2[[#This Row],[NB BM_C_QTY+F]]))</f>
        <v>#REF!</v>
      </c>
      <c r="AA459" s="20" t="e">
        <f>INDEX([1]!db[SUPPLIER],Table2[[#This Row],[NB BM_C_QTY+F]],0)</f>
        <v>#VALUE!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59" s="20" t="str">
        <f>Table2[[#This Row],[CONCAT]]&amp;LOWER(SUBSTITUTE(SUBSTITUTE(SUBSTITUTE(Table2[[#This Row],[KET]]&amp;"ARTO MORO"," ",""),")",""),"(",""))</f>
        <v>bensiasf9939adadu768pcsartomoro</v>
      </c>
      <c r="AD459" s="20" t="str">
        <f>_xlfn.IFNA(MATCH(Table2[[#This Row],[Column2]],[1]!db[NB BM_C_QTY+F],0),"")</f>
        <v/>
      </c>
      <c r="AE459" s="20" t="s">
        <v>6081</v>
      </c>
      <c r="AF459" s="20">
        <v>768</v>
      </c>
      <c r="AG459" s="20" t="s">
        <v>5118</v>
      </c>
    </row>
    <row r="460" spans="1:33">
      <c r="A460" s="14">
        <f ca="1">IF(Table2[[#This Row],[TT]]&lt;1,"",(COUNT(INDIRECT("a"&amp;ROW(Table2[[#Headers],[//]])&amp;":a"&amp;ROW()-1))+1))</f>
        <v>89</v>
      </c>
      <c r="B460" s="14"/>
      <c r="C460" s="9" t="s">
        <v>5348</v>
      </c>
      <c r="D460" s="16">
        <v>5</v>
      </c>
      <c r="E460" s="16" t="s">
        <v>2082</v>
      </c>
      <c r="F460" s="17">
        <f>_xlfn.IFNA(Table2[[#This Row],[NB BM_C_QTY+F]],"")</f>
        <v>381</v>
      </c>
      <c r="G460" s="24">
        <f>IF(Table2[[#This Row],[M5B]]="",Table2[[#This Row],[M5B_h]],SUM(Table2[[#This Row],[M5B_h]],Table2[[#This Row],[M5B]]))</f>
        <v>5</v>
      </c>
      <c r="H460" s="19"/>
      <c r="I460" s="83">
        <f>IF(Table2[[#This Row],[M1A]]="",0,Table2[[#This Row],[M1A]]-Table2[[#This Row],[AWAL]]-Table2[[#This Row],[M1MA]]-Table2[[#This Row],[M1KE]])</f>
        <v>0</v>
      </c>
      <c r="J460" s="83">
        <f>SUMIF(Table6[NB BM_C_QTY+F],Table2[[#This Row],[Column2]],Table6[C])</f>
        <v>0</v>
      </c>
      <c r="K460" s="83">
        <f>-1*SUMIF(Table5[CONCAT],Table2[[#This Row],[Column2]],Table5[3])</f>
        <v>0</v>
      </c>
      <c r="L460" s="19"/>
      <c r="M460" s="79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P460" s="25"/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5</v>
      </c>
      <c r="U460" s="20">
        <f>SUM(Table2[[#This Row],[M2B]],Table2[[#This Row],[M2B_h]])</f>
        <v>5</v>
      </c>
      <c r="V460" s="20">
        <f>SUM(Table2[[#This Row],[M3B]],Table2[[#This Row],[M3B_h]])</f>
        <v>5</v>
      </c>
      <c r="W460" s="20">
        <f>SUM(Table2[[#This Row],[M4B]],Table2[[#This Row],[M4B_h]])</f>
        <v>5</v>
      </c>
      <c r="X460" s="20" t="str">
        <f t="shared" si="7"/>
        <v>ARTO MORO</v>
      </c>
      <c r="Y460" s="20">
        <f>IF(Table2[[#This Row],[NB BM_C_QTY+F]]="",#REF!,INDEX([1]!db[QTY X],Table2[[#This Row],[NB BM_C_QTY+F]]))</f>
        <v>50</v>
      </c>
      <c r="Z460" s="20" t="str">
        <f>IF(Table2[[#This Row],[NB BM_C_QTY+F]]="",#REF!,INDEX([1]!db[STN X],Table2[[#This Row],[NB BM_C_QTY+F]]))</f>
        <v>PCS</v>
      </c>
      <c r="AA460" s="20" t="str">
        <f>INDEX([1]!db[SUPPLIER],Table2[[#This Row],[NB BM_C_QTY+F]],0)</f>
        <v>MATAHARI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460" s="20" t="str">
        <f>Table2[[#This Row],[CONCAT]]&amp;LOWER(SUBSTITUTE(SUBSTITUTE(SUBSTITUTE(Table2[[#This Row],[KET]]&amp;"ARTO MORO"," ",""),")",""),"(",""))</f>
        <v>bkkasfolio50pcsartomoro</v>
      </c>
      <c r="AD460" s="20">
        <f>_xlfn.IFNA(MATCH(Table2[[#This Row],[Column2]],[1]!db[NB BM_C_QTY+F],0),"")</f>
        <v>381</v>
      </c>
      <c r="AE460" s="20" t="s">
        <v>6079</v>
      </c>
      <c r="AF460" s="20">
        <v>50</v>
      </c>
      <c r="AG460" s="20" t="s">
        <v>5118</v>
      </c>
    </row>
    <row r="461" spans="1:33">
      <c r="A461" s="14">
        <f ca="1">IF(Table2[[#This Row],[TT]]&lt;1,"",(COUNT(INDIRECT("a"&amp;ROW(Table2[[#Headers],[//]])&amp;":a"&amp;ROW()-1))+1))</f>
        <v>90</v>
      </c>
      <c r="B461" s="14"/>
      <c r="C461" s="9" t="s">
        <v>3956</v>
      </c>
      <c r="D461" s="16">
        <v>6</v>
      </c>
      <c r="E461" s="16" t="s">
        <v>2086</v>
      </c>
      <c r="F461" s="17">
        <f>_xlfn.IFNA(Table2[[#This Row],[NB BM_C_QTY+F]],"")</f>
        <v>382</v>
      </c>
      <c r="G461" s="24">
        <f>IF(Table2[[#This Row],[M5B]]="",Table2[[#This Row],[M5B_h]],SUM(Table2[[#This Row],[M5B_h]],Table2[[#This Row],[M5B]]))</f>
        <v>6</v>
      </c>
      <c r="H461" s="19"/>
      <c r="I461" s="83">
        <f>IF(Table2[[#This Row],[M1A]]="",0,Table2[[#This Row],[M1A]]-Table2[[#This Row],[AWAL]]-Table2[[#This Row],[M1MA]]-Table2[[#This Row],[M1KE]])</f>
        <v>0</v>
      </c>
      <c r="J461" s="83">
        <f>SUMIF(Table6[NB BM_C_QTY+F],Table2[[#This Row],[Column2]],Table6[C])</f>
        <v>0</v>
      </c>
      <c r="K461" s="83">
        <f>-1*SUMIF(Table5[CONCAT],Table2[[#This Row],[Column2]],Table5[3])</f>
        <v>0</v>
      </c>
      <c r="L461" s="19"/>
      <c r="M461" s="79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P461" s="25"/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6</v>
      </c>
      <c r="U461" s="20">
        <f>SUM(Table2[[#This Row],[M2B]],Table2[[#This Row],[M2B_h]])</f>
        <v>6</v>
      </c>
      <c r="V461" s="20">
        <f>SUM(Table2[[#This Row],[M3B]],Table2[[#This Row],[M3B_h]])</f>
        <v>6</v>
      </c>
      <c r="W461" s="20">
        <f>SUM(Table2[[#This Row],[M4B]],Table2[[#This Row],[M4B_h]])</f>
        <v>6</v>
      </c>
      <c r="X461" s="20" t="str">
        <f t="shared" si="7"/>
        <v>ARTO MORO</v>
      </c>
      <c r="Y461" s="20">
        <f>IF(Table2[[#This Row],[NB BM_C_QTY+F]]="",#REF!,INDEX([1]!db[QTY X],Table2[[#This Row],[NB BM_C_QTY+F]]))</f>
        <v>100</v>
      </c>
      <c r="Z461" s="20" t="str">
        <f>IF(Table2[[#This Row],[NB BM_C_QTY+F]]="",#REF!,INDEX([1]!db[STN X],Table2[[#This Row],[NB BM_C_QTY+F]]))</f>
        <v>PCS</v>
      </c>
      <c r="AA461" s="20" t="str">
        <f>INDEX([1]!db[SUPPLIER],Table2[[#This Row],[NB BM_C_QTY+F]],0)</f>
        <v>MATAHARI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461" s="20" t="str">
        <f>Table2[[#This Row],[CONCAT]]&amp;LOWER(SUBSTITUTE(SUBSTITUTE(SUBSTITUTE(Table2[[#This Row],[KET]]&amp;"ARTO MORO"," ",""),")",""),"(",""))</f>
        <v>bkkaskwarto100pcsartomoro</v>
      </c>
      <c r="AD461" s="20">
        <f>_xlfn.IFNA(MATCH(Table2[[#This Row],[Column2]],[1]!db[NB BM_C_QTY+F],0),"")</f>
        <v>382</v>
      </c>
      <c r="AE461" s="20" t="s">
        <v>6079</v>
      </c>
      <c r="AF461" s="20">
        <v>100</v>
      </c>
      <c r="AG461" s="20" t="s">
        <v>5118</v>
      </c>
    </row>
    <row r="462" spans="1:33">
      <c r="A462" s="14">
        <f ca="1">IF(Table2[[#This Row],[TT]]&lt;1,"",(COUNT(INDIRECT("a"&amp;ROW(Table2[[#Headers],[//]])&amp;":a"&amp;ROW()-1))+1))</f>
        <v>91</v>
      </c>
      <c r="B462" s="14"/>
      <c r="C462" s="9" t="s">
        <v>5481</v>
      </c>
      <c r="D462" s="16">
        <v>3</v>
      </c>
      <c r="E462" s="16" t="s">
        <v>2081</v>
      </c>
      <c r="F462" s="16" t="str">
        <f>_xlfn.IFNA(Table2[[#This Row],[NB BM_C_QTY+F]],"")</f>
        <v/>
      </c>
      <c r="G462" s="24">
        <f>IF(Table2[[#This Row],[M5B]]="",Table2[[#This Row],[M5B_h]],SUM(Table2[[#This Row],[M5B_h]],Table2[[#This Row],[M5B]]))</f>
        <v>3</v>
      </c>
      <c r="H462" s="19"/>
      <c r="I462" s="83">
        <f>IF(Table2[[#This Row],[M1A]]="",0,Table2[[#This Row],[M1A]]-Table2[[#This Row],[AWAL]]-Table2[[#This Row],[M1MA]]-Table2[[#This Row],[M1KE]])</f>
        <v>0</v>
      </c>
      <c r="J462" s="83">
        <f>SUMIF(Table6[NB BM_C_QTY+F],Table2[[#This Row],[Column2]],Table6[C])</f>
        <v>0</v>
      </c>
      <c r="K462" s="83">
        <f>-1*SUMIF(Table5[CONCAT],Table2[[#This Row],[Column2]],Table5[3])</f>
        <v>0</v>
      </c>
      <c r="L462" s="19"/>
      <c r="M462" s="15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3</v>
      </c>
      <c r="U462" s="20">
        <f>SUM(Table2[[#This Row],[M2B]],Table2[[#This Row],[M2B_h]])</f>
        <v>3</v>
      </c>
      <c r="V462" s="20">
        <f>SUM(Table2[[#This Row],[M3B]],Table2[[#This Row],[M3B_h]])</f>
        <v>3</v>
      </c>
      <c r="W462" s="20">
        <f>SUM(Table2[[#This Row],[M4B]],Table2[[#This Row],[M4B_h]])</f>
        <v>3</v>
      </c>
      <c r="X462" s="20" t="str">
        <f t="shared" si="7"/>
        <v>ARTO MORO</v>
      </c>
      <c r="Y462" s="20" t="e">
        <f>IF(Table2[[#This Row],[NB BM_C_QTY+F]]="",#REF!,INDEX([1]!db[QTY X],Table2[[#This Row],[NB BM_C_QTY+F]]))</f>
        <v>#REF!</v>
      </c>
      <c r="Z462" s="20" t="e">
        <f>IF(Table2[[#This Row],[NB BM_C_QTY+F]]="",#REF!,INDEX([1]!db[STN X],Table2[[#This Row],[NB BM_C_QTY+F]]))</f>
        <v>#REF!</v>
      </c>
      <c r="AA462" s="20" t="e">
        <f>INDEX([1]!db[SUPPLIER],Table2[[#This Row],[NB BM_C_QTY+F]],0)</f>
        <v>#VALUE!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462" s="20" t="str">
        <f>Table2[[#This Row],[CONCAT]]&amp;LOWER(SUBSTITUTE(SUBSTITUTE(SUBSTITUTE(Table2[[#This Row],[KET]]&amp;"ARTO MORO"," ",""),")",""),"(",""))</f>
        <v>bp4wvc6201vanco144lsnartomoro</v>
      </c>
      <c r="AD462" s="20" t="str">
        <f>_xlfn.IFNA(MATCH(Table2[[#This Row],[Column2]],[1]!db[NB BM_C_QTY+F],0),"")</f>
        <v/>
      </c>
      <c r="AE462" s="20" t="s">
        <v>6080</v>
      </c>
      <c r="AF462" s="20">
        <v>144</v>
      </c>
      <c r="AG462" s="20" t="s">
        <v>5116</v>
      </c>
    </row>
    <row r="463" spans="1:33">
      <c r="A463" s="14">
        <f ca="1">IF(Table2[[#This Row],[TT]]&lt;1,"",(COUNT(INDIRECT("a"&amp;ROW(Table2[[#Headers],[//]])&amp;":a"&amp;ROW()-1))+1))</f>
        <v>92</v>
      </c>
      <c r="B463" s="14"/>
      <c r="C463" s="9" t="s">
        <v>3454</v>
      </c>
      <c r="D463" s="16">
        <v>12</v>
      </c>
      <c r="E463" s="16" t="s">
        <v>2122</v>
      </c>
      <c r="F463" s="16" t="str">
        <f>_xlfn.IFNA(Table2[[#This Row],[NB BM_C_QTY+F]],"")</f>
        <v/>
      </c>
      <c r="G463" s="24">
        <f>IF(Table2[[#This Row],[M5B]]="",Table2[[#This Row],[M5B_h]],SUM(Table2[[#This Row],[M5B_h]],Table2[[#This Row],[M5B]]))</f>
        <v>12</v>
      </c>
      <c r="H463" s="19"/>
      <c r="I463" s="83">
        <f>IF(Table2[[#This Row],[M1A]]="",0,Table2[[#This Row],[M1A]]-Table2[[#This Row],[AWAL]]-Table2[[#This Row],[M1MA]]-Table2[[#This Row],[M1KE]])</f>
        <v>0</v>
      </c>
      <c r="J463" s="83">
        <f>SUMIF(Table6[NB BM_C_QTY+F],Table2[[#This Row],[Column2]],Table6[C])</f>
        <v>0</v>
      </c>
      <c r="K463" s="83">
        <f>-1*SUMIF(Table5[CONCAT],Table2[[#This Row],[Column2]],Table5[3])</f>
        <v>0</v>
      </c>
      <c r="L463" s="19"/>
      <c r="M463" s="16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12</v>
      </c>
      <c r="U463" s="20">
        <f>SUM(Table2[[#This Row],[M2B]],Table2[[#This Row],[M2B_h]])</f>
        <v>12</v>
      </c>
      <c r="V463" s="20">
        <f>SUM(Table2[[#This Row],[M3B]],Table2[[#This Row],[M3B_h]])</f>
        <v>12</v>
      </c>
      <c r="W463" s="20">
        <f>SUM(Table2[[#This Row],[M4B]],Table2[[#This Row],[M4B_h]])</f>
        <v>12</v>
      </c>
      <c r="X463" s="20" t="str">
        <f t="shared" si="7"/>
        <v>ARTO MORO</v>
      </c>
      <c r="Y463" s="20" t="e">
        <f>IF(Table2[[#This Row],[NB BM_C_QTY+F]]="",#REF!,INDEX([1]!db[QTY X],Table2[[#This Row],[NB BM_C_QTY+F]]))</f>
        <v>#REF!</v>
      </c>
      <c r="Z463" s="20" t="e">
        <f>IF(Table2[[#This Row],[NB BM_C_QTY+F]]="",#REF!,INDEX([1]!db[STN X],Table2[[#This Row],[NB BM_C_QTY+F]]))</f>
        <v>#REF!</v>
      </c>
      <c r="AA463" s="20" t="e">
        <f>INDEX([1]!db[SUPPLIER],Table2[[#This Row],[NB BM_C_QTY+F]],0)</f>
        <v>#VALUE!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63" s="20" t="str">
        <f>Table2[[#This Row],[CONCAT]]&amp;LOWER(SUBSTITUTE(SUBSTITUTE(SUBSTITUTE(Table2[[#This Row],[KET]]&amp;"ARTO MORO"," ",""),")",""),"(",""))</f>
        <v>bpaodm01150107faktur240lsnartomoro</v>
      </c>
      <c r="AD463" s="20" t="str">
        <f>_xlfn.IFNA(MATCH(Table2[[#This Row],[Column2]],[1]!db[NB BM_C_QTY+F],0),"")</f>
        <v/>
      </c>
      <c r="AE463" s="20" t="s">
        <v>6081</v>
      </c>
      <c r="AF463" s="20">
        <v>240</v>
      </c>
      <c r="AG463" s="20" t="s">
        <v>5116</v>
      </c>
    </row>
    <row r="464" spans="1:33">
      <c r="A464" s="14">
        <f ca="1">IF(Table2[[#This Row],[TT]]&lt;1,"",(COUNT(INDIRECT("a"&amp;ROW(Table2[[#Headers],[//]])&amp;":a"&amp;ROW()-1))+1))</f>
        <v>93</v>
      </c>
      <c r="B464" s="14"/>
      <c r="C464" s="9" t="s">
        <v>493</v>
      </c>
      <c r="D464" s="16">
        <v>5</v>
      </c>
      <c r="E464" s="16" t="s">
        <v>2122</v>
      </c>
      <c r="F464" s="16" t="str">
        <f>_xlfn.IFNA(Table2[[#This Row],[NB BM_C_QTY+F]],"")</f>
        <v/>
      </c>
      <c r="G464" s="24">
        <f>IF(Table2[[#This Row],[M5B]]="",Table2[[#This Row],[M5B_h]],SUM(Table2[[#This Row],[M5B_h]],Table2[[#This Row],[M5B]]))</f>
        <v>5</v>
      </c>
      <c r="I464" s="83">
        <f>IF(Table2[[#This Row],[M1A]]="",0,Table2[[#This Row],[M1A]]-Table2[[#This Row],[AWAL]]-Table2[[#This Row],[M1MA]]-Table2[[#This Row],[M1KE]])</f>
        <v>0</v>
      </c>
      <c r="J464" s="83">
        <f>SUMIF(Table6[NB BM_C_QTY+F],Table2[[#This Row],[Column2]],Table6[C])</f>
        <v>0</v>
      </c>
      <c r="K464" s="83">
        <f>-1*SUMIF(Table5[CONCAT],Table2[[#This Row],[Column2]],Table5[3])</f>
        <v>0</v>
      </c>
      <c r="L464" s="19"/>
      <c r="M464" s="17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5</v>
      </c>
      <c r="U464" s="20">
        <f>SUM(Table2[[#This Row],[M2B]],Table2[[#This Row],[M2B_h]])</f>
        <v>5</v>
      </c>
      <c r="V464" s="20">
        <f>SUM(Table2[[#This Row],[M3B]],Table2[[#This Row],[M3B_h]])</f>
        <v>5</v>
      </c>
      <c r="W464" s="20">
        <f>SUM(Table2[[#This Row],[M4B]],Table2[[#This Row],[M4B_h]])</f>
        <v>5</v>
      </c>
      <c r="X464" s="20" t="str">
        <f t="shared" si="7"/>
        <v>ARTO MORO</v>
      </c>
      <c r="Y464" s="20" t="e">
        <f>IF(Table2[[#This Row],[NB BM_C_QTY+F]]="",#REF!,INDEX([1]!db[QTY X],Table2[[#This Row],[NB BM_C_QTY+F]]))</f>
        <v>#REF!</v>
      </c>
      <c r="Z464" s="20" t="e">
        <f>IF(Table2[[#This Row],[NB BM_C_QTY+F]]="",#REF!,INDEX([1]!db[STN X],Table2[[#This Row],[NB BM_C_QTY+F]]))</f>
        <v>#REF!</v>
      </c>
      <c r="AA464" s="20" t="e">
        <f>INDEX([1]!db[SUPPLIER],Table2[[#This Row],[NB BM_C_QTY+F]],0)</f>
        <v>#VALUE!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64" s="20" t="str">
        <f>Table2[[#This Row],[CONCAT]]&amp;LOWER(SUBSTITUTE(SUBSTITUTE(SUBSTITUTE(Table2[[#This Row],[KET]]&amp;"ARTO MORO"," ",""),")",""),"(",""))</f>
        <v>bpaodm021faktur240lsnartomoro</v>
      </c>
      <c r="AD464" s="20" t="str">
        <f>_xlfn.IFNA(MATCH(Table2[[#This Row],[Column2]],[1]!db[NB BM_C_QTY+F],0),"")</f>
        <v/>
      </c>
      <c r="AE464" s="20" t="s">
        <v>6081</v>
      </c>
      <c r="AF464" s="20">
        <v>240</v>
      </c>
      <c r="AG464" s="20" t="s">
        <v>5116</v>
      </c>
    </row>
    <row r="465" spans="1:33">
      <c r="A465" s="14">
        <f ca="1">IF(Table2[[#This Row],[TT]]&lt;1,"",(COUNT(INDIRECT("a"&amp;ROW(Table2[[#Headers],[//]])&amp;":a"&amp;ROW()-1))+1))</f>
        <v>94</v>
      </c>
      <c r="B465" s="14"/>
      <c r="C465" s="9" t="s">
        <v>6072</v>
      </c>
      <c r="D465" s="16">
        <v>1</v>
      </c>
      <c r="E465" s="16" t="s">
        <v>2081</v>
      </c>
      <c r="F465" s="16">
        <f>_xlfn.IFNA(Table2[[#This Row],[NB BM_C_QTY+F]],"")</f>
        <v>1064</v>
      </c>
      <c r="G465" s="24">
        <f>IF(Table2[[#This Row],[M5B]]="",Table2[[#This Row],[M5B_h]],SUM(Table2[[#This Row],[M5B_h]],Table2[[#This Row],[M5B]]))</f>
        <v>1</v>
      </c>
      <c r="H465" s="19"/>
      <c r="I465" s="83">
        <f>IF(Table2[[#This Row],[M1A]]="",0,Table2[[#This Row],[M1A]]-Table2[[#This Row],[AWAL]]-Table2[[#This Row],[M1MA]]-Table2[[#This Row],[M1KE]])</f>
        <v>0</v>
      </c>
      <c r="J465" s="83">
        <f>SUMIF(Table6[NB BM_C_QTY+F],Table2[[#This Row],[Column2]],Table6[C])</f>
        <v>0</v>
      </c>
      <c r="K465" s="83">
        <f>-1*SUMIF(Table5[CONCAT],Table2[[#This Row],[Column2]],Table5[3])</f>
        <v>0</v>
      </c>
      <c r="L465" s="19"/>
      <c r="M465" s="15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0">
        <f>SUM(Table2[[#This Row],[AWAL]],Table2[[#This Row],[M1KE]],Table2[[#This Row],[M1MA]],Table2[[#This Row],[M1B]])</f>
        <v>1</v>
      </c>
      <c r="U465" s="20">
        <f>SUM(Table2[[#This Row],[M2B]],Table2[[#This Row],[M2B_h]])</f>
        <v>1</v>
      </c>
      <c r="V465" s="20">
        <f>SUM(Table2[[#This Row],[M3B]],Table2[[#This Row],[M3B_h]])</f>
        <v>1</v>
      </c>
      <c r="W465" s="20">
        <f>SUM(Table2[[#This Row],[M4B]],Table2[[#This Row],[M4B_h]])</f>
        <v>1</v>
      </c>
      <c r="X465" s="20" t="str">
        <f t="shared" si="7"/>
        <v>ARTO MORO</v>
      </c>
      <c r="Y465" s="20">
        <f>IF(Table2[[#This Row],[NB BM_C_QTY+F]]="",#REF!,INDEX([1]!db[QTY X],Table2[[#This Row],[NB BM_C_QTY+F]]))</f>
        <v>1728</v>
      </c>
      <c r="Z465" s="20" t="str">
        <f>IF(Table2[[#This Row],[NB BM_C_QTY+F]]="",#REF!,INDEX([1]!db[STN X],Table2[[#This Row],[NB BM_C_QTY+F]]))</f>
        <v>PCS</v>
      </c>
      <c r="AA465" s="20" t="str">
        <f>INDEX([1]!db[SUPPLIER],Table2[[#This Row],[NB BM_C_QTY+F]],0)</f>
        <v>SAMUDERA ANGKASA JAYA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bpgelvancovc8100</v>
      </c>
      <c r="AC465" s="20" t="str">
        <f>Table2[[#This Row],[CONCAT]]&amp;LOWER(SUBSTITUTE(SUBSTITUTE(SUBSTITUTE(Table2[[#This Row],[KET]]&amp;"ARTO MORO"," ",""),")",""),"(",""))</f>
        <v>bpgelvancovc8100144lsnartomoro</v>
      </c>
      <c r="AD465" s="20">
        <f>_xlfn.IFNA(MATCH(Table2[[#This Row],[Column2]],[1]!db[NB BM_C_QTY+F],0),"")</f>
        <v>1064</v>
      </c>
      <c r="AE465" s="20" t="s">
        <v>6080</v>
      </c>
      <c r="AF465" s="20">
        <v>144</v>
      </c>
      <c r="AG465" s="20" t="s">
        <v>5116</v>
      </c>
    </row>
    <row r="466" spans="1:33">
      <c r="A466" s="9">
        <f ca="1">IF(Table2[[#This Row],[TT]]&lt;1,"",(COUNT(INDIRECT("a"&amp;ROW(Table2[[#Headers],[//]])&amp;":a"&amp;ROW()-1))+1))</f>
        <v>95</v>
      </c>
      <c r="C466" s="9" t="s">
        <v>4368</v>
      </c>
      <c r="D466" s="16">
        <v>7</v>
      </c>
      <c r="E466" s="16" t="s">
        <v>2157</v>
      </c>
      <c r="F466" s="16">
        <f>_xlfn.IFNA(Table2[[#This Row],[NB BM_C_QTY+F]],"")</f>
        <v>1089</v>
      </c>
      <c r="G466" s="24">
        <f>IF(Table2[[#This Row],[M5B]]="",Table2[[#This Row],[M5B_h]],SUM(Table2[[#This Row],[M5B_h]],Table2[[#This Row],[M5B]]))</f>
        <v>7</v>
      </c>
      <c r="H466" s="18"/>
      <c r="I466" s="83">
        <f>IF(Table2[[#This Row],[M1A]]="",0,Table2[[#This Row],[M1A]]-Table2[[#This Row],[AWAL]]-Table2[[#This Row],[M1MA]]-Table2[[#This Row],[M1KE]])</f>
        <v>0</v>
      </c>
      <c r="J466" s="83">
        <f>SUMIF(Table6[NB BM_C_QTY+F],Table2[[#This Row],[Column2]],Table6[C])</f>
        <v>0</v>
      </c>
      <c r="K466" s="83">
        <f>-1*SUMIF(Table5[CONCAT],Table2[[#This Row],[Column2]],Table5[3])</f>
        <v>0</v>
      </c>
      <c r="L466" s="18"/>
      <c r="M466" s="16" t="str">
        <f>IF(Table2[[#This Row],[M2A]]="","",SUM(Table2[[#This Row],[M2A]]-Table2[[#This Row],[M2B_h]]))</f>
        <v/>
      </c>
      <c r="O466" s="16" t="str">
        <f>IF(Table2[[#This Row],[M3A]]="","",SUM(Table2[[#This Row],[M3A]]-Table2[[#This Row],[M3B_h]]))</f>
        <v/>
      </c>
      <c r="P466" s="9"/>
      <c r="Q466" s="16" t="str">
        <f>IF(Table2[[#This Row],[M4A]]="","",SUM(Table2[[#This Row],[M4A]]-Table2[[#This Row],[M4B_h]]))</f>
        <v/>
      </c>
      <c r="S466" s="16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7</v>
      </c>
      <c r="U466" s="20">
        <f>SUM(Table2[[#This Row],[M2B]],Table2[[#This Row],[M2B_h]])</f>
        <v>7</v>
      </c>
      <c r="V466" s="20">
        <f>SUM(Table2[[#This Row],[M3B]],Table2[[#This Row],[M3B_h]])</f>
        <v>7</v>
      </c>
      <c r="W466" s="20">
        <f>SUM(Table2[[#This Row],[M4B]],Table2[[#This Row],[M4B_h]])</f>
        <v>7</v>
      </c>
      <c r="X466" s="20" t="str">
        <f t="shared" si="7"/>
        <v>ARTO MORO</v>
      </c>
      <c r="Y466" s="20">
        <f>IF(Table2[[#This Row],[NB BM_C_QTY+F]]="",#REF!,INDEX([1]!db[QTY X],Table2[[#This Row],[NB BM_C_QTY+F]]))</f>
        <v>2304</v>
      </c>
      <c r="Z466" s="20" t="str">
        <f>IF(Table2[[#This Row],[NB BM_C_QTY+F]]="",#REF!,INDEX([1]!db[STN X],Table2[[#This Row],[NB BM_C_QTY+F]]))</f>
        <v>PCS</v>
      </c>
      <c r="AA466" s="20" t="str">
        <f>INDEX([1]!db[SUPPLIER],Table2[[#This Row],[NB BM_C_QTY+F]],0)</f>
        <v>SAMUDERA ANGKASA JAYA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66" s="20" t="str">
        <f>Table2[[#This Row],[CONCAT]]&amp;LOWER(SUBSTITUTE(SUBSTITUTE(SUBSTITUTE(Table2[[#This Row],[KET]]&amp;"ARTO MORO"," ",""),")",""),"(",""))</f>
        <v>bpvc1609192lsnartomoro</v>
      </c>
      <c r="AD466" s="20">
        <f>_xlfn.IFNA(MATCH(Table2[[#This Row],[Column2]],[1]!db[NB BM_C_QTY+F],0),"")</f>
        <v>1089</v>
      </c>
      <c r="AE466" s="20" t="s">
        <v>6080</v>
      </c>
      <c r="AF466" s="20">
        <v>192</v>
      </c>
      <c r="AG466" s="20" t="s">
        <v>5116</v>
      </c>
    </row>
    <row r="467" spans="1:33">
      <c r="A467" s="9">
        <f ca="1">IF(Table2[[#This Row],[TT]]&lt;1,"",(COUNT(INDIRECT("a"&amp;ROW(Table2[[#Headers],[//]])&amp;":a"&amp;ROW()-1))+1))</f>
        <v>96</v>
      </c>
      <c r="C467" s="9" t="s">
        <v>4943</v>
      </c>
      <c r="D467" s="16">
        <v>2</v>
      </c>
      <c r="E467" s="16" t="s">
        <v>2015</v>
      </c>
      <c r="F467" s="16">
        <f>_xlfn.IFNA(Table2[[#This Row],[NB BM_C_QTY+F]],"")</f>
        <v>769</v>
      </c>
      <c r="G467" s="24">
        <f>IF(Table2[[#This Row],[M5B]]="",Table2[[#This Row],[M5B_h]],SUM(Table2[[#This Row],[M5B_h]],Table2[[#This Row],[M5B]]))</f>
        <v>2</v>
      </c>
      <c r="H467" s="18"/>
      <c r="I467" s="83">
        <f>IF(Table2[[#This Row],[M1A]]="",0,Table2[[#This Row],[M1A]]-Table2[[#This Row],[AWAL]]-Table2[[#This Row],[M1MA]]-Table2[[#This Row],[M1KE]])</f>
        <v>0</v>
      </c>
      <c r="J467" s="83">
        <f>SUMIF(Table6[NB BM_C_QTY+F],Table2[[#This Row],[Column2]],Table6[C])</f>
        <v>0</v>
      </c>
      <c r="K467" s="83">
        <f>-1*SUMIF(Table5[CONCAT],Table2[[#This Row],[Column2]],Table5[3])</f>
        <v>0</v>
      </c>
      <c r="L467" s="18"/>
      <c r="M467" s="16" t="str">
        <f>IF(Table2[[#This Row],[M2A]]="","",SUM(Table2[[#This Row],[M2A]]-Table2[[#This Row],[M2B_h]]))</f>
        <v/>
      </c>
      <c r="O467" s="16" t="str">
        <f>IF(Table2[[#This Row],[M3A]]="","",SUM(Table2[[#This Row],[M3A]]-Table2[[#This Row],[M3B_h]]))</f>
        <v/>
      </c>
      <c r="P467" s="9"/>
      <c r="Q467" s="16" t="str">
        <f>IF(Table2[[#This Row],[M4A]]="","",SUM(Table2[[#This Row],[M4A]]-Table2[[#This Row],[M4B_h]]))</f>
        <v/>
      </c>
      <c r="S467" s="16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2</v>
      </c>
      <c r="U467" s="20">
        <f>SUM(Table2[[#This Row],[M2B]],Table2[[#This Row],[M2B_h]])</f>
        <v>2</v>
      </c>
      <c r="V467" s="20">
        <f>SUM(Table2[[#This Row],[M3B]],Table2[[#This Row],[M3B_h]])</f>
        <v>2</v>
      </c>
      <c r="W467" s="20">
        <f>SUM(Table2[[#This Row],[M4B]],Table2[[#This Row],[M4B_h]])</f>
        <v>2</v>
      </c>
      <c r="X467" s="20" t="str">
        <f t="shared" si="7"/>
        <v>ARTO MORO</v>
      </c>
      <c r="Y467" s="20">
        <f>IF(Table2[[#This Row],[NB BM_C_QTY+F]]="",#REF!,INDEX([1]!db[QTY X],Table2[[#This Row],[NB BM_C_QTY+F]]))</f>
        <v>1440</v>
      </c>
      <c r="Z467" s="20" t="str">
        <f>IF(Table2[[#This Row],[NB BM_C_QTY+F]]="",#REF!,INDEX([1]!db[STN X],Table2[[#This Row],[NB BM_C_QTY+F]]))</f>
        <v>PCS</v>
      </c>
      <c r="AA467" s="20" t="str">
        <f>INDEX([1]!db[SUPPLIER],Table2[[#This Row],[NB BM_C_QTY+F]],0)</f>
        <v>SAMUDERA ANGKASA JAYA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67" s="20" t="str">
        <f>Table2[[#This Row],[CONCAT]]&amp;LOWER(SUBSTITUTE(SUBSTITUTE(SUBSTITUTE(Table2[[#This Row],[KET]]&amp;"ARTO MORO"," ",""),")",""),"(",""))</f>
        <v>cuttervancokecil128trans120lsnartomoro</v>
      </c>
      <c r="AD467" s="20">
        <f>_xlfn.IFNA(MATCH(Table2[[#This Row],[Column2]],[1]!db[NB BM_C_QTY+F],0),"")</f>
        <v>769</v>
      </c>
      <c r="AE467" s="20" t="s">
        <v>6080</v>
      </c>
      <c r="AF467" s="20">
        <v>120</v>
      </c>
      <c r="AG467" s="20" t="s">
        <v>5116</v>
      </c>
    </row>
    <row r="468" spans="1:33">
      <c r="A468" s="14">
        <f ca="1">IF(Table2[[#This Row],[TT]]&lt;1,"",(COUNT(INDIRECT("a"&amp;ROW(Table2[[#Headers],[//]])&amp;":a"&amp;ROW()-1))+1))</f>
        <v>97</v>
      </c>
      <c r="B468" s="14"/>
      <c r="C468" s="9" t="s">
        <v>4955</v>
      </c>
      <c r="D468" s="16">
        <v>8</v>
      </c>
      <c r="E468" s="16" t="s">
        <v>2012</v>
      </c>
      <c r="F468" s="16">
        <f>_xlfn.IFNA(Table2[[#This Row],[NB BM_C_QTY+F]],"")</f>
        <v>2679</v>
      </c>
      <c r="G468" s="24">
        <f>IF(Table2[[#This Row],[M5B]]="",Table2[[#This Row],[M5B_h]],SUM(Table2[[#This Row],[M5B_h]],Table2[[#This Row],[M5B]]))</f>
        <v>8</v>
      </c>
      <c r="H468" s="18"/>
      <c r="I468" s="83">
        <f>IF(Table2[[#This Row],[M1A]]="",0,Table2[[#This Row],[M1A]]-Table2[[#This Row],[AWAL]]-Table2[[#This Row],[M1MA]]-Table2[[#This Row],[M1KE]])</f>
        <v>0</v>
      </c>
      <c r="J468" s="83">
        <f>SUMIF(Table6[NB BM_C_QTY+F],Table2[[#This Row],[Column2]],Table6[C])</f>
        <v>0</v>
      </c>
      <c r="K468" s="83">
        <f>-1*SUMIF(Table5[CONCAT],Table2[[#This Row],[Column2]],Table5[3])</f>
        <v>0</v>
      </c>
      <c r="L468" s="18"/>
      <c r="M468" s="16" t="str">
        <f>IF(Table2[[#This Row],[M2A]]="","",SUM(Table2[[#This Row],[M2A]]-Table2[[#This Row],[M2B_h]]))</f>
        <v/>
      </c>
      <c r="O468" s="17" t="str">
        <f>IF(Table2[[#This Row],[M3A]]="","",SUM(Table2[[#This Row],[M3A]]-Table2[[#This Row],[M3B_h]]))</f>
        <v/>
      </c>
      <c r="P468" s="9"/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8</v>
      </c>
      <c r="U468" s="20">
        <f>SUM(Table2[[#This Row],[M2B]],Table2[[#This Row],[M2B_h]])</f>
        <v>8</v>
      </c>
      <c r="V468" s="20">
        <f>SUM(Table2[[#This Row],[M3B]],Table2[[#This Row],[M3B_h]])</f>
        <v>8</v>
      </c>
      <c r="W468" s="20">
        <f>SUM(Table2[[#This Row],[M4B]],Table2[[#This Row],[M4B_h]])</f>
        <v>8</v>
      </c>
      <c r="X468" s="20" t="str">
        <f t="shared" si="7"/>
        <v>ARTO MORO</v>
      </c>
      <c r="Y468" s="20">
        <f>IF(Table2[[#This Row],[NB BM_C_QTY+F]]="",#REF!,INDEX([1]!db[QTY X],Table2[[#This Row],[NB BM_C_QTY+F]]))</f>
        <v>576</v>
      </c>
      <c r="Z468" s="20" t="str">
        <f>IF(Table2[[#This Row],[NB BM_C_QTY+F]]="",#REF!,INDEX([1]!db[STN X],Table2[[#This Row],[NB BM_C_QTY+F]]))</f>
        <v>PCS</v>
      </c>
      <c r="AA468" s="20" t="str">
        <f>INDEX([1]!db[SUPPLIER],Table2[[#This Row],[NB BM_C_QTY+F]],0)</f>
        <v>LAUTAN MAS ASIA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68" s="20" t="str">
        <f>Table2[[#This Row],[CONCAT]]&amp;LOWER(SUBSTITUTE(SUBSTITUTE(SUBSTITUTE(Table2[[#This Row],[KET]]&amp;"ARTO MORO"," ",""),")",""),"(",""))</f>
        <v>dispenserpolarbearmn30548lsnartomoro</v>
      </c>
      <c r="AD468" s="20">
        <f>_xlfn.IFNA(MATCH(Table2[[#This Row],[Column2]],[1]!db[NB BM_C_QTY+F],0),"")</f>
        <v>2679</v>
      </c>
      <c r="AE468" s="20" t="s">
        <v>6081</v>
      </c>
      <c r="AF468" s="20">
        <v>48</v>
      </c>
      <c r="AG468" s="20" t="s">
        <v>5116</v>
      </c>
    </row>
    <row r="469" spans="1:33">
      <c r="A469" s="14">
        <f ca="1">IF(Table2[[#This Row],[TT]]&lt;1,"",(COUNT(INDIRECT("a"&amp;ROW(Table2[[#Headers],[//]])&amp;":a"&amp;ROW()-1))+1))</f>
        <v>98</v>
      </c>
      <c r="B469" s="14"/>
      <c r="C469" s="9" t="s">
        <v>6074</v>
      </c>
      <c r="D469" s="16">
        <v>1</v>
      </c>
      <c r="E469" s="16" t="s">
        <v>4944</v>
      </c>
      <c r="F469" s="17">
        <f>_xlfn.IFNA(Table2[[#This Row],[NB BM_C_QTY+F]],"")</f>
        <v>2524</v>
      </c>
      <c r="G469" s="24">
        <f>IF(Table2[[#This Row],[M5B]]="",Table2[[#This Row],[M5B_h]],SUM(Table2[[#This Row],[M5B_h]],Table2[[#This Row],[M5B]]))</f>
        <v>1</v>
      </c>
      <c r="H469" s="19"/>
      <c r="I469" s="83">
        <f>IF(Table2[[#This Row],[M1A]]="",0,Table2[[#This Row],[M1A]]-Table2[[#This Row],[AWAL]]-Table2[[#This Row],[M1MA]]-Table2[[#This Row],[M1KE]])</f>
        <v>0</v>
      </c>
      <c r="J469" s="83">
        <f>SUMIF(Table6[NB BM_C_QTY+F],Table2[[#This Row],[Column2]],Table6[C])</f>
        <v>0</v>
      </c>
      <c r="K469" s="83">
        <f>-1*SUMIF(Table5[CONCAT],Table2[[#This Row],[Column2]],Table5[3])</f>
        <v>0</v>
      </c>
      <c r="L469" s="19"/>
      <c r="M469" s="79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4">
        <f>SUM(Table2[[#This Row],[AWAL]],Table2[[#This Row],[M1KE]],Table2[[#This Row],[M1MA]],Table2[[#This Row],[M1B]])</f>
        <v>1</v>
      </c>
      <c r="U469" s="20">
        <f>SUM(Table2[[#This Row],[M2B]],Table2[[#This Row],[M2B_h]])</f>
        <v>1</v>
      </c>
      <c r="V469" s="20">
        <f>SUM(Table2[[#This Row],[M3B]],Table2[[#This Row],[M3B_h]])</f>
        <v>1</v>
      </c>
      <c r="W469" s="20">
        <f>SUM(Table2[[#This Row],[M4B]],Table2[[#This Row],[M4B_h]])</f>
        <v>1</v>
      </c>
      <c r="X469" s="20" t="str">
        <f t="shared" si="7"/>
        <v>ARTO MORO</v>
      </c>
      <c r="Y469" s="20">
        <f>IF(Table2[[#This Row],[NB BM_C_QTY+F]]="",#REF!,INDEX([1]!db[QTY X],Table2[[#This Row],[NB BM_C_QTY+F]]))</f>
        <v>640</v>
      </c>
      <c r="Z469" s="20" t="str">
        <f>IF(Table2[[#This Row],[NB BM_C_QTY+F]]="",#REF!,INDEX([1]!db[STN X],Table2[[#This Row],[NB BM_C_QTY+F]]))</f>
        <v>SET</v>
      </c>
      <c r="AA469" s="20" t="str">
        <f>INDEX([1]!db[SUPPLIER],Table2[[#This Row],[NB BM_C_QTY+F]],0)</f>
        <v>SAMUDERA ANGKASA JAYA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469" s="20" t="str">
        <f>Table2[[#This Row],[CONCAT]]&amp;LOWER(SUBSTITUTE(SUBSTITUTE(SUBSTITUTE(Table2[[#This Row],[KET]]&amp;"ARTO MORO"," ",""),")",""),"(",""))</f>
        <v>garisansethz5012640setartomoro</v>
      </c>
      <c r="AD469" s="20">
        <f>_xlfn.IFNA(MATCH(Table2[[#This Row],[Column2]],[1]!db[NB BM_C_QTY+F],0),"")</f>
        <v>2524</v>
      </c>
      <c r="AE469" s="20" t="s">
        <v>6080</v>
      </c>
      <c r="AF469" s="20">
        <v>640</v>
      </c>
      <c r="AG469" s="20" t="s">
        <v>5115</v>
      </c>
    </row>
    <row r="470" spans="1:33">
      <c r="A470" s="14">
        <f ca="1">IF(Table2[[#This Row],[TT]]&lt;1,"",(COUNT(INDIRECT("a"&amp;ROW(Table2[[#Headers],[//]])&amp;":a"&amp;ROW()-1))+1))</f>
        <v>99</v>
      </c>
      <c r="B470" s="14"/>
      <c r="C470" s="9" t="s">
        <v>6075</v>
      </c>
      <c r="D470" s="16">
        <v>1</v>
      </c>
      <c r="E470" s="16" t="s">
        <v>4944</v>
      </c>
      <c r="F470" s="17">
        <f>_xlfn.IFNA(Table2[[#This Row],[NB BM_C_QTY+F]],"")</f>
        <v>2525</v>
      </c>
      <c r="G470" s="24">
        <f>IF(Table2[[#This Row],[M5B]]="",Table2[[#This Row],[M5B_h]],SUM(Table2[[#This Row],[M5B_h]],Table2[[#This Row],[M5B]]))</f>
        <v>1</v>
      </c>
      <c r="H470" s="19"/>
      <c r="I470" s="83">
        <f>IF(Table2[[#This Row],[M1A]]="",0,Table2[[#This Row],[M1A]]-Table2[[#This Row],[AWAL]]-Table2[[#This Row],[M1MA]]-Table2[[#This Row],[M1KE]])</f>
        <v>0</v>
      </c>
      <c r="J470" s="83">
        <f>SUMIF(Table6[NB BM_C_QTY+F],Table2[[#This Row],[Column2]],Table6[C])</f>
        <v>0</v>
      </c>
      <c r="K470" s="83">
        <f>-1*SUMIF(Table5[CONCAT],Table2[[#This Row],[Column2]],Table5[3])</f>
        <v>0</v>
      </c>
      <c r="L470" s="19"/>
      <c r="M470" s="79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4">
        <f>SUM(Table2[[#This Row],[AWAL]],Table2[[#This Row],[M1KE]],Table2[[#This Row],[M1MA]],Table2[[#This Row],[M1B]])</f>
        <v>1</v>
      </c>
      <c r="U470" s="20">
        <f>SUM(Table2[[#This Row],[M2B]],Table2[[#This Row],[M2B_h]])</f>
        <v>1</v>
      </c>
      <c r="V470" s="20">
        <f>SUM(Table2[[#This Row],[M3B]],Table2[[#This Row],[M3B_h]])</f>
        <v>1</v>
      </c>
      <c r="W470" s="20">
        <f>SUM(Table2[[#This Row],[M4B]],Table2[[#This Row],[M4B_h]])</f>
        <v>1</v>
      </c>
      <c r="X470" s="20" t="str">
        <f t="shared" si="7"/>
        <v>ARTO MORO</v>
      </c>
      <c r="Y470" s="20">
        <f>IF(Table2[[#This Row],[NB BM_C_QTY+F]]="",#REF!,INDEX([1]!db[QTY X],Table2[[#This Row],[NB BM_C_QTY+F]]))</f>
        <v>640</v>
      </c>
      <c r="Z470" s="20" t="str">
        <f>IF(Table2[[#This Row],[NB BM_C_QTY+F]]="",#REF!,INDEX([1]!db[STN X],Table2[[#This Row],[NB BM_C_QTY+F]]))</f>
        <v>SET</v>
      </c>
      <c r="AA470" s="20" t="str">
        <f>INDEX([1]!db[SUPPLIER],Table2[[#This Row],[NB BM_C_QTY+F]],0)</f>
        <v>SAMUDERA ANGKASA JAYA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470" s="20" t="str">
        <f>Table2[[#This Row],[CONCAT]]&amp;LOWER(SUBSTITUTE(SUBSTITUTE(SUBSTITUTE(Table2[[#This Row],[KET]]&amp;"ARTO MORO"," ",""),")",""),"(",""))</f>
        <v>garisansethz5013640setartomoro</v>
      </c>
      <c r="AD470" s="20">
        <f>_xlfn.IFNA(MATCH(Table2[[#This Row],[Column2]],[1]!db[NB BM_C_QTY+F],0),"")</f>
        <v>2525</v>
      </c>
      <c r="AE470" s="20" t="s">
        <v>6080</v>
      </c>
      <c r="AF470" s="20">
        <v>640</v>
      </c>
      <c r="AG470" s="20" t="s">
        <v>5115</v>
      </c>
    </row>
    <row r="471" spans="1:33">
      <c r="A471" s="14">
        <f ca="1">IF(Table2[[#This Row],[TT]]&lt;1,"",(COUNT(INDIRECT("a"&amp;ROW(Table2[[#Headers],[//]])&amp;":a"&amp;ROW()-1))+1))</f>
        <v>100</v>
      </c>
      <c r="B471" s="14"/>
      <c r="C471" s="9" t="s">
        <v>5485</v>
      </c>
      <c r="D471" s="16">
        <v>1</v>
      </c>
      <c r="E471" s="16" t="s">
        <v>4944</v>
      </c>
      <c r="F471" s="17">
        <f>_xlfn.IFNA(Table2[[#This Row],[NB BM_C_QTY+F]],"")</f>
        <v>2532</v>
      </c>
      <c r="G471" s="24">
        <f>IF(Table2[[#This Row],[M5B]]="",Table2[[#This Row],[M5B_h]],SUM(Table2[[#This Row],[M5B_h]],Table2[[#This Row],[M5B]]))</f>
        <v>1</v>
      </c>
      <c r="H471" s="19"/>
      <c r="I471" s="83">
        <f>IF(Table2[[#This Row],[M1A]]="",0,Table2[[#This Row],[M1A]]-Table2[[#This Row],[AWAL]]-Table2[[#This Row],[M1MA]]-Table2[[#This Row],[M1KE]])</f>
        <v>0</v>
      </c>
      <c r="J471" s="83">
        <f>SUMIF(Table6[NB BM_C_QTY+F],Table2[[#This Row],[Column2]],Table6[C])</f>
        <v>0</v>
      </c>
      <c r="K471" s="83">
        <f>-1*SUMIF(Table5[CONCAT],Table2[[#This Row],[Column2]],Table5[3])</f>
        <v>0</v>
      </c>
      <c r="L471" s="19"/>
      <c r="M471" s="79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4">
        <f>SUM(Table2[[#This Row],[AWAL]],Table2[[#This Row],[M1KE]],Table2[[#This Row],[M1MA]],Table2[[#This Row],[M1B]])</f>
        <v>1</v>
      </c>
      <c r="U471" s="20">
        <f>SUM(Table2[[#This Row],[M2B]],Table2[[#This Row],[M2B_h]])</f>
        <v>1</v>
      </c>
      <c r="V471" s="20">
        <f>SUM(Table2[[#This Row],[M3B]],Table2[[#This Row],[M3B_h]])</f>
        <v>1</v>
      </c>
      <c r="W471" s="20">
        <f>SUM(Table2[[#This Row],[M4B]],Table2[[#This Row],[M4B_h]])</f>
        <v>1</v>
      </c>
      <c r="X471" s="20" t="str">
        <f t="shared" si="7"/>
        <v>ARTO MORO</v>
      </c>
      <c r="Y471" s="20">
        <f>IF(Table2[[#This Row],[NB BM_C_QTY+F]]="",#REF!,INDEX([1]!db[QTY X],Table2[[#This Row],[NB BM_C_QTY+F]]))</f>
        <v>640</v>
      </c>
      <c r="Z471" s="20" t="str">
        <f>IF(Table2[[#This Row],[NB BM_C_QTY+F]]="",#REF!,INDEX([1]!db[STN X],Table2[[#This Row],[NB BM_C_QTY+F]]))</f>
        <v>SET</v>
      </c>
      <c r="AA471" s="20" t="str">
        <f>INDEX([1]!db[SUPPLIER],Table2[[#This Row],[NB BM_C_QTY+F]],0)</f>
        <v>SAMUDERA ANGKASA JAYA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471" s="20" t="str">
        <f>Table2[[#This Row],[CONCAT]]&amp;LOWER(SUBSTITUTE(SUBSTITUTE(SUBSTITUTE(Table2[[#This Row],[KET]]&amp;"ARTO MORO"," ",""),")",""),"(",""))</f>
        <v>garisansetps9810640setartomoro</v>
      </c>
      <c r="AD471" s="20">
        <f>_xlfn.IFNA(MATCH(Table2[[#This Row],[Column2]],[1]!db[NB BM_C_QTY+F],0),"")</f>
        <v>2532</v>
      </c>
      <c r="AE471" s="20" t="s">
        <v>6080</v>
      </c>
      <c r="AF471" s="20">
        <v>640</v>
      </c>
      <c r="AG471" s="20" t="s">
        <v>5115</v>
      </c>
    </row>
    <row r="472" spans="1:33">
      <c r="A472" s="14">
        <f ca="1">IF(Table2[[#This Row],[TT]]&lt;1,"",(COUNT(INDIRECT("a"&amp;ROW(Table2[[#Headers],[//]])&amp;":a"&amp;ROW()-1))+1))</f>
        <v>101</v>
      </c>
      <c r="B472" s="14"/>
      <c r="C472" s="9" t="s">
        <v>5484</v>
      </c>
      <c r="D472" s="16">
        <v>1</v>
      </c>
      <c r="E472" s="16" t="s">
        <v>4944</v>
      </c>
      <c r="F472" s="17">
        <f>_xlfn.IFNA(Table2[[#This Row],[NB BM_C_QTY+F]],"")</f>
        <v>2538</v>
      </c>
      <c r="G472" s="24">
        <f>IF(Table2[[#This Row],[M5B]]="",Table2[[#This Row],[M5B_h]],SUM(Table2[[#This Row],[M5B_h]],Table2[[#This Row],[M5B]]))</f>
        <v>1</v>
      </c>
      <c r="H472" s="19"/>
      <c r="I472" s="83">
        <f>IF(Table2[[#This Row],[M1A]]="",0,Table2[[#This Row],[M1A]]-Table2[[#This Row],[AWAL]]-Table2[[#This Row],[M1MA]]-Table2[[#This Row],[M1KE]])</f>
        <v>0</v>
      </c>
      <c r="J472" s="83">
        <f>SUMIF(Table6[NB BM_C_QTY+F],Table2[[#This Row],[Column2]],Table6[C])</f>
        <v>0</v>
      </c>
      <c r="K472" s="83">
        <f>-1*SUMIF(Table5[CONCAT],Table2[[#This Row],[Column2]],Table5[3])</f>
        <v>0</v>
      </c>
      <c r="L472" s="19"/>
      <c r="M472" s="79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4">
        <f>SUM(Table2[[#This Row],[AWAL]],Table2[[#This Row],[M1KE]],Table2[[#This Row],[M1MA]],Table2[[#This Row],[M1B]])</f>
        <v>1</v>
      </c>
      <c r="U472" s="20">
        <f>SUM(Table2[[#This Row],[M2B]],Table2[[#This Row],[M2B_h]])</f>
        <v>1</v>
      </c>
      <c r="V472" s="20">
        <f>SUM(Table2[[#This Row],[M3B]],Table2[[#This Row],[M3B_h]])</f>
        <v>1</v>
      </c>
      <c r="W472" s="20">
        <f>SUM(Table2[[#This Row],[M4B]],Table2[[#This Row],[M4B_h]])</f>
        <v>1</v>
      </c>
      <c r="X472" s="20" t="str">
        <f t="shared" si="7"/>
        <v>ARTO MORO</v>
      </c>
      <c r="Y472" s="20">
        <f>IF(Table2[[#This Row],[NB BM_C_QTY+F]]="",#REF!,INDEX([1]!db[QTY X],Table2[[#This Row],[NB BM_C_QTY+F]]))</f>
        <v>640</v>
      </c>
      <c r="Z472" s="20" t="str">
        <f>IF(Table2[[#This Row],[NB BM_C_QTY+F]]="",#REF!,INDEX([1]!db[STN X],Table2[[#This Row],[NB BM_C_QTY+F]]))</f>
        <v>SET</v>
      </c>
      <c r="AA472" s="20" t="str">
        <f>INDEX([1]!db[SUPPLIER],Table2[[#This Row],[NB BM_C_QTY+F]],0)</f>
        <v>SAMUDERA ANGKASA JAYA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472" s="20" t="str">
        <f>Table2[[#This Row],[CONCAT]]&amp;LOWER(SUBSTITUTE(SUBSTITUTE(SUBSTITUTE(Table2[[#This Row],[KET]]&amp;"ARTO MORO"," ",""),")",""),"(",""))</f>
        <v>garisansetzo239640setartomoro</v>
      </c>
      <c r="AD472" s="20">
        <f>_xlfn.IFNA(MATCH(Table2[[#This Row],[Column2]],[1]!db[NB BM_C_QTY+F],0),"")</f>
        <v>2538</v>
      </c>
      <c r="AE472" s="20" t="s">
        <v>6080</v>
      </c>
      <c r="AF472" s="20">
        <v>640</v>
      </c>
      <c r="AG472" s="20" t="s">
        <v>5115</v>
      </c>
    </row>
    <row r="473" spans="1:33">
      <c r="A473" s="14">
        <f ca="1">IF(Table2[[#This Row],[TT]]&lt;1,"",(COUNT(INDIRECT("a"&amp;ROW(Table2[[#Headers],[//]])&amp;":a"&amp;ROW()-1))+1))</f>
        <v>102</v>
      </c>
      <c r="B473" s="14"/>
      <c r="C473" s="9" t="s">
        <v>5642</v>
      </c>
      <c r="D473" s="16">
        <v>12</v>
      </c>
      <c r="E473" s="16" t="s">
        <v>4945</v>
      </c>
      <c r="F473" s="16" t="str">
        <f>_xlfn.IFNA(Table2[[#This Row],[NB BM_C_QTY+F]],"")</f>
        <v/>
      </c>
      <c r="G473" s="24">
        <f>IF(Table2[[#This Row],[M5B]]="",Table2[[#This Row],[M5B_h]],SUM(Table2[[#This Row],[M5B_h]],Table2[[#This Row],[M5B]]))</f>
        <v>12</v>
      </c>
      <c r="H473" s="19"/>
      <c r="I473" s="83">
        <f>IF(Table2[[#This Row],[M1A]]="",0,Table2[[#This Row],[M1A]]-Table2[[#This Row],[AWAL]]-Table2[[#This Row],[M1MA]]-Table2[[#This Row],[M1KE]])</f>
        <v>0</v>
      </c>
      <c r="J473" s="83">
        <f>SUMIF(Table6[NB BM_C_QTY+F],Table2[[#This Row],[Column2]],Table6[C])</f>
        <v>0</v>
      </c>
      <c r="K473" s="83">
        <f>-1*SUMIF(Table5[CONCAT],Table2[[#This Row],[Column2]],Table5[3])</f>
        <v>0</v>
      </c>
      <c r="L473" s="19"/>
      <c r="M473" s="17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P473" s="25"/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12</v>
      </c>
      <c r="U473" s="20">
        <f>SUM(Table2[[#This Row],[M2B]],Table2[[#This Row],[M2B_h]])</f>
        <v>12</v>
      </c>
      <c r="V473" s="20">
        <f>SUM(Table2[[#This Row],[M3B]],Table2[[#This Row],[M3B_h]])</f>
        <v>12</v>
      </c>
      <c r="W473" s="20">
        <f>SUM(Table2[[#This Row],[M4B]],Table2[[#This Row],[M4B_h]])</f>
        <v>12</v>
      </c>
      <c r="X473" s="20" t="str">
        <f t="shared" si="7"/>
        <v>ARTO MORO</v>
      </c>
      <c r="Y473" s="20" t="e">
        <f>IF(Table2[[#This Row],[NB BM_C_QTY+F]]="",#REF!,INDEX([1]!db[QTY X],Table2[[#This Row],[NB BM_C_QTY+F]]))</f>
        <v>#REF!</v>
      </c>
      <c r="Z473" s="20" t="e">
        <f>IF(Table2[[#This Row],[NB BM_C_QTY+F]]="",#REF!,INDEX([1]!db[STN X],Table2[[#This Row],[NB BM_C_QTY+F]]))</f>
        <v>#REF!</v>
      </c>
      <c r="AA473" s="20" t="e">
        <f>INDEX([1]!db[SUPPLIER],Table2[[#This Row],[NB BM_C_QTY+F]],0)</f>
        <v>#VALUE!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isibensialt11329biasa3</v>
      </c>
      <c r="AC473" s="20" t="str">
        <f>Table2[[#This Row],[CONCAT]]&amp;LOWER(SUBSTITUTE(SUBSTITUTE(SUBSTITUTE(Table2[[#This Row],[KET]]&amp;"ARTO MORO"," ",""),")",""),"(",""))</f>
        <v>isibensialt11329biasa31600setartomoro</v>
      </c>
      <c r="AD473" s="20" t="str">
        <f>_xlfn.IFNA(MATCH(Table2[[#This Row],[Column2]],[1]!db[NB BM_C_QTY+F],0),"")</f>
        <v/>
      </c>
      <c r="AE473" s="20" t="s">
        <v>6081</v>
      </c>
      <c r="AF473" s="20">
        <v>1600</v>
      </c>
      <c r="AG473" s="20" t="s">
        <v>5115</v>
      </c>
    </row>
    <row r="474" spans="1:33">
      <c r="A474" s="14">
        <f ca="1">IF(Table2[[#This Row],[TT]]&lt;1,"",(COUNT(INDIRECT("a"&amp;ROW(Table2[[#Headers],[//]])&amp;":a"&amp;ROW()-1))+1))</f>
        <v>103</v>
      </c>
      <c r="B474" s="14"/>
      <c r="C474" s="9" t="s">
        <v>1019</v>
      </c>
      <c r="D474" s="16">
        <v>10</v>
      </c>
      <c r="E474" s="16" t="s">
        <v>4369</v>
      </c>
      <c r="F474" s="16" t="str">
        <f>_xlfn.IFNA(Table2[[#This Row],[NB BM_C_QTY+F]],"")</f>
        <v/>
      </c>
      <c r="G474" s="24">
        <f>IF(Table2[[#This Row],[M5B]]="",Table2[[#This Row],[M5B_h]],SUM(Table2[[#This Row],[M5B_h]],Table2[[#This Row],[M5B]]))</f>
        <v>10</v>
      </c>
      <c r="H474" s="19"/>
      <c r="I474" s="83">
        <f>IF(Table2[[#This Row],[M1A]]="",0,Table2[[#This Row],[M1A]]-Table2[[#This Row],[AWAL]]-Table2[[#This Row],[M1MA]]-Table2[[#This Row],[M1KE]])</f>
        <v>0</v>
      </c>
      <c r="J474" s="83">
        <f>SUMIF(Table6[NB BM_C_QTY+F],Table2[[#This Row],[Column2]],Table6[C])</f>
        <v>0</v>
      </c>
      <c r="K474" s="83">
        <f>-1*SUMIF(Table5[CONCAT],Table2[[#This Row],[Column2]],Table5[3])</f>
        <v>0</v>
      </c>
      <c r="L474" s="19"/>
      <c r="M474" s="17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P474" s="25"/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10</v>
      </c>
      <c r="U474" s="20">
        <f>SUM(Table2[[#This Row],[M2B]],Table2[[#This Row],[M2B_h]])</f>
        <v>10</v>
      </c>
      <c r="V474" s="20">
        <f>SUM(Table2[[#This Row],[M3B]],Table2[[#This Row],[M3B_h]])</f>
        <v>10</v>
      </c>
      <c r="W474" s="20">
        <f>SUM(Table2[[#This Row],[M4B]],Table2[[#This Row],[M4B_h]])</f>
        <v>10</v>
      </c>
      <c r="X474" s="20" t="str">
        <f t="shared" si="7"/>
        <v>ARTO MORO</v>
      </c>
      <c r="Y474" s="20" t="e">
        <f>IF(Table2[[#This Row],[NB BM_C_QTY+F]]="",#REF!,INDEX([1]!db[QTY X],Table2[[#This Row],[NB BM_C_QTY+F]]))</f>
        <v>#REF!</v>
      </c>
      <c r="Z474" s="20" t="e">
        <f>IF(Table2[[#This Row],[NB BM_C_QTY+F]]="",#REF!,INDEX([1]!db[STN X],Table2[[#This Row],[NB BM_C_QTY+F]]))</f>
        <v>#REF!</v>
      </c>
      <c r="AA474" s="20" t="e">
        <f>INDEX([1]!db[SUPPLIER],Table2[[#This Row],[NB BM_C_QTY+F]],0)</f>
        <v>#VALUE!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74" s="20" t="str">
        <f>Table2[[#This Row],[CONCAT]]&amp;LOWER(SUBSTITUTE(SUBSTITUTE(SUBSTITUTE(Table2[[#This Row],[KET]]&amp;"ARTO MORO"," ",""),")",""),"(",""))</f>
        <v>isigwnovusno10100pakartomoro</v>
      </c>
      <c r="AD474" s="20" t="str">
        <f>_xlfn.IFNA(MATCH(Table2[[#This Row],[Column2]],[1]!db[NB BM_C_QTY+F],0),"")</f>
        <v/>
      </c>
      <c r="AE474" s="20" t="s">
        <v>6082</v>
      </c>
      <c r="AF474" s="20">
        <v>100</v>
      </c>
      <c r="AG474" s="20" t="s">
        <v>5117</v>
      </c>
    </row>
    <row r="475" spans="1:33">
      <c r="A475" s="14">
        <f ca="1">IF(Table2[[#This Row],[TT]]&lt;1,"",(COUNT(INDIRECT("a"&amp;ROW(Table2[[#Headers],[//]])&amp;":a"&amp;ROW()-1))+1))</f>
        <v>104</v>
      </c>
      <c r="B475" s="14"/>
      <c r="C475" s="9" t="s">
        <v>4947</v>
      </c>
      <c r="D475" s="16">
        <v>4</v>
      </c>
      <c r="E475" s="16" t="s">
        <v>2078</v>
      </c>
      <c r="F475" s="16">
        <f>_xlfn.IFNA(Table2[[#This Row],[NB BM_C_QTY+F]],"")</f>
        <v>2758</v>
      </c>
      <c r="G475" s="24">
        <f>IF(Table2[[#This Row],[M5B]]="",Table2[[#This Row],[M5B_h]],SUM(Table2[[#This Row],[M5B_h]],Table2[[#This Row],[M5B]]))</f>
        <v>4</v>
      </c>
      <c r="H475" s="18"/>
      <c r="I475" s="83">
        <f>IF(Table2[[#This Row],[M1A]]="",0,Table2[[#This Row],[M1A]]-Table2[[#This Row],[AWAL]]-Table2[[#This Row],[M1MA]]-Table2[[#This Row],[M1KE]])</f>
        <v>0</v>
      </c>
      <c r="J475" s="83">
        <f>SUMIF(Table6[NB BM_C_QTY+F],Table2[[#This Row],[Column2]],Table6[C])</f>
        <v>0</v>
      </c>
      <c r="K475" s="83">
        <f>-1*SUMIF(Table5[CONCAT],Table2[[#This Row],[Column2]],Table5[3])</f>
        <v>0</v>
      </c>
      <c r="L475" s="18"/>
      <c r="M475" s="16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P475" s="9"/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4</v>
      </c>
      <c r="U475" s="20">
        <f>SUM(Table2[[#This Row],[M2B]],Table2[[#This Row],[M2B_h]])</f>
        <v>4</v>
      </c>
      <c r="V475" s="20">
        <f>SUM(Table2[[#This Row],[M3B]],Table2[[#This Row],[M3B_h]])</f>
        <v>4</v>
      </c>
      <c r="W475" s="20">
        <f>SUM(Table2[[#This Row],[M4B]],Table2[[#This Row],[M4B_h]])</f>
        <v>4</v>
      </c>
      <c r="X475" s="20" t="str">
        <f t="shared" si="7"/>
        <v>ARTO MORO</v>
      </c>
      <c r="Y475" s="20">
        <f>IF(Table2[[#This Row],[NB BM_C_QTY+F]]="",#REF!,INDEX([1]!db[QTY X],Table2[[#This Row],[NB BM_C_QTY+F]]))</f>
        <v>500</v>
      </c>
      <c r="Z475" s="20" t="str">
        <f>IF(Table2[[#This Row],[NB BM_C_QTY+F]]="",#REF!,INDEX([1]!db[STN X],Table2[[#This Row],[NB BM_C_QTY+F]]))</f>
        <v>BOX</v>
      </c>
      <c r="AA475" s="20" t="str">
        <f>INDEX([1]!db[SUPPLIER],Table2[[#This Row],[NB BM_C_QTY+F]],0)</f>
        <v>SDI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75" s="20" t="str">
        <f>Table2[[#This Row],[CONCAT]]&amp;LOWER(SUBSTITUTE(SUBSTITUTE(SUBSTITUTE(Table2[[#This Row],[KET]]&amp;"ARTO MORO"," ",""),")",""),"(",""))</f>
        <v>isistaplersdi1204no3500boxartomoro</v>
      </c>
      <c r="AD475" s="20">
        <f>_xlfn.IFNA(MATCH(Table2[[#This Row],[Column2]],[1]!db[NB BM_C_QTY+F],0),"")</f>
        <v>2758</v>
      </c>
      <c r="AE475" s="20" t="s">
        <v>6083</v>
      </c>
      <c r="AF475" s="20">
        <v>500</v>
      </c>
      <c r="AG475" s="20" t="s">
        <v>5149</v>
      </c>
    </row>
    <row r="476" spans="1:33">
      <c r="A476" s="9">
        <f ca="1">IF(Table2[[#This Row],[TT]]&lt;1,"",(COUNT(INDIRECT("a"&amp;ROW(Table2[[#Headers],[//]])&amp;":a"&amp;ROW()-1))+1))</f>
        <v>105</v>
      </c>
      <c r="C476" s="9" t="s">
        <v>4946</v>
      </c>
      <c r="D476" s="16">
        <v>2</v>
      </c>
      <c r="E476" s="16" t="s">
        <v>2077</v>
      </c>
      <c r="F476" s="16">
        <f>_xlfn.IFNA(Table2[[#This Row],[NB BM_C_QTY+F]],"")</f>
        <v>2759</v>
      </c>
      <c r="G476" s="24">
        <f>IF(Table2[[#This Row],[M5B]]="",Table2[[#This Row],[M5B_h]],SUM(Table2[[#This Row],[M5B_h]],Table2[[#This Row],[M5B]]))</f>
        <v>2</v>
      </c>
      <c r="H476" s="18"/>
      <c r="I476" s="83">
        <f>IF(Table2[[#This Row],[M1A]]="",0,Table2[[#This Row],[M1A]]-Table2[[#This Row],[AWAL]]-Table2[[#This Row],[M1MA]]-Table2[[#This Row],[M1KE]])</f>
        <v>0</v>
      </c>
      <c r="J476" s="83">
        <f>SUMIF(Table6[NB BM_C_QTY+F],Table2[[#This Row],[Column2]],Table6[C])</f>
        <v>0</v>
      </c>
      <c r="K476" s="83">
        <f>-1*SUMIF(Table5[CONCAT],Table2[[#This Row],[Column2]],Table5[3])</f>
        <v>0</v>
      </c>
      <c r="L476" s="18"/>
      <c r="M476" s="16" t="str">
        <f>IF(Table2[[#This Row],[M2A]]="","",SUM(Table2[[#This Row],[M2A]]-Table2[[#This Row],[M2B_h]]))</f>
        <v/>
      </c>
      <c r="O476" s="16" t="str">
        <f>IF(Table2[[#This Row],[M3A]]="","",SUM(Table2[[#This Row],[M3A]]-Table2[[#This Row],[M3B_h]]))</f>
        <v/>
      </c>
      <c r="P476" s="9"/>
      <c r="Q476" s="16" t="str">
        <f>IF(Table2[[#This Row],[M4A]]="","",SUM(Table2[[#This Row],[M4A]]-Table2[[#This Row],[M4B_h]]))</f>
        <v/>
      </c>
      <c r="S476" s="16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2</v>
      </c>
      <c r="U476" s="20">
        <f>SUM(Table2[[#This Row],[M2B]],Table2[[#This Row],[M2B_h]])</f>
        <v>2</v>
      </c>
      <c r="V476" s="20">
        <f>SUM(Table2[[#This Row],[M3B]],Table2[[#This Row],[M3B_h]])</f>
        <v>2</v>
      </c>
      <c r="W476" s="20">
        <f>SUM(Table2[[#This Row],[M4B]],Table2[[#This Row],[M4B_h]])</f>
        <v>2</v>
      </c>
      <c r="X476" s="20" t="str">
        <f t="shared" si="7"/>
        <v>ARTO MORO</v>
      </c>
      <c r="Y476" s="20">
        <f>IF(Table2[[#This Row],[NB BM_C_QTY+F]]="",#REF!,INDEX([1]!db[QTY X],Table2[[#This Row],[NB BM_C_QTY+F]]))</f>
        <v>200</v>
      </c>
      <c r="Z476" s="20" t="str">
        <f>IF(Table2[[#This Row],[NB BM_C_QTY+F]]="",#REF!,INDEX([1]!db[STN X],Table2[[#This Row],[NB BM_C_QTY+F]]))</f>
        <v>BOX</v>
      </c>
      <c r="AA476" s="20" t="str">
        <f>INDEX([1]!db[SUPPLIER],Table2[[#This Row],[NB BM_C_QTY+F]],0)</f>
        <v>SDI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476" s="20" t="str">
        <f>Table2[[#This Row],[CONCAT]]&amp;LOWER(SUBSTITUTE(SUBSTITUTE(SUBSTITUTE(Table2[[#This Row],[KET]]&amp;"ARTO MORO"," ",""),")",""),"(",""))</f>
        <v>isistaplersdi12102310200boxartomoro</v>
      </c>
      <c r="AD476" s="20">
        <f>_xlfn.IFNA(MATCH(Table2[[#This Row],[Column2]],[1]!db[NB BM_C_QTY+F],0),"")</f>
        <v>2759</v>
      </c>
      <c r="AE476" s="20" t="s">
        <v>6083</v>
      </c>
      <c r="AF476" s="20">
        <v>200</v>
      </c>
      <c r="AG476" s="20" t="s">
        <v>5149</v>
      </c>
    </row>
    <row r="477" spans="1:33">
      <c r="A477" s="14">
        <f ca="1">IF(Table2[[#This Row],[TT]]&lt;1,"",(COUNT(INDIRECT("a"&amp;ROW(Table2[[#Headers],[//]])&amp;":a"&amp;ROW()-1))+1))</f>
        <v>106</v>
      </c>
      <c r="B477" s="14"/>
      <c r="C477" s="9" t="s">
        <v>1945</v>
      </c>
      <c r="D477" s="16">
        <v>3</v>
      </c>
      <c r="E477" s="16" t="s">
        <v>2139</v>
      </c>
      <c r="F477" s="16" t="str">
        <f>_xlfn.IFNA(Table2[[#This Row],[NB BM_C_QTY+F]],"")</f>
        <v/>
      </c>
      <c r="G477" s="24">
        <f>IF(Table2[[#This Row],[M5B]]="",Table2[[#This Row],[M5B_h]],SUM(Table2[[#This Row],[M5B_h]],Table2[[#This Row],[M5B]]))</f>
        <v>3</v>
      </c>
      <c r="H477" s="18"/>
      <c r="I477" s="83">
        <f>IF(Table2[[#This Row],[M1A]]="",0,Table2[[#This Row],[M1A]]-Table2[[#This Row],[AWAL]]-Table2[[#This Row],[M1MA]]-Table2[[#This Row],[M1KE]])</f>
        <v>0</v>
      </c>
      <c r="J477" s="83">
        <f>SUMIF(Table6[NB BM_C_QTY+F],Table2[[#This Row],[Column2]],Table6[C])</f>
        <v>0</v>
      </c>
      <c r="K477" s="83">
        <f>-1*SUMIF(Table5[CONCAT],Table2[[#This Row],[Column2]],Table5[3])</f>
        <v>0</v>
      </c>
      <c r="L477" s="18"/>
      <c r="M477" s="16" t="str">
        <f>IF(Table2[[#This Row],[M2A]]="","",SUM(Table2[[#This Row],[M2A]]-Table2[[#This Row],[M2B_h]]))</f>
        <v/>
      </c>
      <c r="O477" s="17" t="str">
        <f>IF(Table2[[#This Row],[M3A]]="","",SUM(Table2[[#This Row],[M3A]]-Table2[[#This Row],[M3B_h]]))</f>
        <v/>
      </c>
      <c r="P477" s="9"/>
      <c r="Q477" s="17" t="str">
        <f>IF(Table2[[#This Row],[M4A]]="","",SUM(Table2[[#This Row],[M4A]]-Table2[[#This Row],[M4B_h]]))</f>
        <v/>
      </c>
      <c r="R477" s="17"/>
      <c r="S477" s="17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3</v>
      </c>
      <c r="U477" s="20">
        <f>SUM(Table2[[#This Row],[M2B]],Table2[[#This Row],[M2B_h]])</f>
        <v>3</v>
      </c>
      <c r="V477" s="20">
        <f>SUM(Table2[[#This Row],[M3B]],Table2[[#This Row],[M3B_h]])</f>
        <v>3</v>
      </c>
      <c r="W477" s="20">
        <f>SUM(Table2[[#This Row],[M4B]],Table2[[#This Row],[M4B_h]])</f>
        <v>3</v>
      </c>
      <c r="X477" s="20" t="str">
        <f t="shared" si="7"/>
        <v>ARTO MORO</v>
      </c>
      <c r="Y477" s="20" t="e">
        <f>IF(Table2[[#This Row],[NB BM_C_QTY+F]]="",#REF!,INDEX([1]!db[QTY X],Table2[[#This Row],[NB BM_C_QTY+F]]))</f>
        <v>#REF!</v>
      </c>
      <c r="Z477" s="20" t="e">
        <f>IF(Table2[[#This Row],[NB BM_C_QTY+F]]="",#REF!,INDEX([1]!db[STN X],Table2[[#This Row],[NB BM_C_QTY+F]]))</f>
        <v>#REF!</v>
      </c>
      <c r="AA477" s="20" t="e">
        <f>INDEX([1]!db[SUPPLIER],Table2[[#This Row],[NB BM_C_QTY+F]],0)</f>
        <v>#VALUE!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477" s="20" t="str">
        <f>Table2[[#This Row],[CONCAT]]&amp;LOWER(SUBSTITUTE(SUBSTITUTE(SUBSTITUTE(Table2[[#This Row],[KET]]&amp;"ARTO MORO"," ",""),")",""),"(",""))</f>
        <v>karbonsbdoubleb50pakartomoro</v>
      </c>
      <c r="AD477" s="20" t="str">
        <f>_xlfn.IFNA(MATCH(Table2[[#This Row],[Column2]],[1]!db[NB BM_C_QTY+F],0),"")</f>
        <v/>
      </c>
      <c r="AE477" s="20">
        <v>99</v>
      </c>
      <c r="AF477" s="20">
        <v>50</v>
      </c>
      <c r="AG477" s="20" t="s">
        <v>5117</v>
      </c>
    </row>
    <row r="478" spans="1:33">
      <c r="A478" s="14">
        <f ca="1">IF(Table2[[#This Row],[TT]]&lt;1,"",(COUNT(INDIRECT("a"&amp;ROW(Table2[[#Headers],[//]])&amp;":a"&amp;ROW()-1))+1))</f>
        <v>107</v>
      </c>
      <c r="B478" s="14"/>
      <c r="C478" s="9" t="s">
        <v>3541</v>
      </c>
      <c r="D478" s="16">
        <v>4</v>
      </c>
      <c r="E478" s="16" t="s">
        <v>3539</v>
      </c>
      <c r="F478" s="17" t="str">
        <f>_xlfn.IFNA(Table2[[#This Row],[NB BM_C_QTY+F]],"")</f>
        <v/>
      </c>
      <c r="G478" s="24">
        <f>IF(Table2[[#This Row],[M5B]]="",Table2[[#This Row],[M5B_h]],SUM(Table2[[#This Row],[M5B_h]],Table2[[#This Row],[M5B]]))</f>
        <v>4</v>
      </c>
      <c r="H478" s="19"/>
      <c r="I478" s="83">
        <f>IF(Table2[[#This Row],[M1A]]="",0,Table2[[#This Row],[M1A]]-Table2[[#This Row],[AWAL]]-Table2[[#This Row],[M1MA]]-Table2[[#This Row],[M1KE]])</f>
        <v>0</v>
      </c>
      <c r="J478" s="83">
        <f>SUMIF(Table6[NB BM_C_QTY+F],Table2[[#This Row],[Column2]],Table6[C])</f>
        <v>0</v>
      </c>
      <c r="K478" s="83">
        <f>-1*SUMIF(Table5[CONCAT],Table2[[#This Row],[Column2]],Table5[3])</f>
        <v>0</v>
      </c>
      <c r="L478" s="19"/>
      <c r="M478" s="79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P478" s="25"/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4</v>
      </c>
      <c r="U478" s="20">
        <f>SUM(Table2[[#This Row],[M2B]],Table2[[#This Row],[M2B_h]])</f>
        <v>4</v>
      </c>
      <c r="V478" s="20">
        <f>SUM(Table2[[#This Row],[M3B]],Table2[[#This Row],[M3B_h]])</f>
        <v>4</v>
      </c>
      <c r="W478" s="20">
        <f>SUM(Table2[[#This Row],[M4B]],Table2[[#This Row],[M4B_h]])</f>
        <v>4</v>
      </c>
      <c r="X478" s="20" t="str">
        <f t="shared" si="7"/>
        <v>ARTO MORO</v>
      </c>
      <c r="Y478" s="20" t="e">
        <f>IF(Table2[[#This Row],[NB BM_C_QTY+F]]="",#REF!,INDEX([1]!db[QTY X],Table2[[#This Row],[NB BM_C_QTY+F]]))</f>
        <v>#REF!</v>
      </c>
      <c r="Z478" s="20" t="e">
        <f>IF(Table2[[#This Row],[NB BM_C_QTY+F]]="",#REF!,INDEX([1]!db[STN X],Table2[[#This Row],[NB BM_C_QTY+F]]))</f>
        <v>#REF!</v>
      </c>
      <c r="AA478" s="20" t="e">
        <f>INDEX([1]!db[SUPPLIER],Table2[[#This Row],[NB BM_C_QTY+F]],0)</f>
        <v>#VALUE!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kartustockfoliob</v>
      </c>
      <c r="AC478" s="20" t="str">
        <f>Table2[[#This Row],[CONCAT]]&amp;LOWER(SUBSTITUTE(SUBSTITUTE(SUBSTITUTE(Table2[[#This Row],[KET]]&amp;"ARTO MORO"," ",""),")",""),"(",""))</f>
        <v>kartustockfoliob10pakartomoro</v>
      </c>
      <c r="AD478" s="20" t="str">
        <f>_xlfn.IFNA(MATCH(Table2[[#This Row],[Column2]],[1]!db[NB BM_C_QTY+F],0),"")</f>
        <v/>
      </c>
      <c r="AE478" s="20" t="s">
        <v>6079</v>
      </c>
      <c r="AF478" s="20">
        <v>10</v>
      </c>
      <c r="AG478" s="20" t="s">
        <v>5117</v>
      </c>
    </row>
    <row r="479" spans="1:33">
      <c r="A479" s="14">
        <f ca="1">IF(Table2[[#This Row],[TT]]&lt;1,"",(COUNT(INDIRECT("a"&amp;ROW(Table2[[#Headers],[//]])&amp;":a"&amp;ROW()-1))+1))</f>
        <v>108</v>
      </c>
      <c r="B479" s="14"/>
      <c r="C479" s="9" t="s">
        <v>2663</v>
      </c>
      <c r="D479" s="16">
        <v>11</v>
      </c>
      <c r="E479" s="16" t="s">
        <v>3539</v>
      </c>
      <c r="F479" s="17" t="str">
        <f>_xlfn.IFNA(Table2[[#This Row],[NB BM_C_QTY+F]],"")</f>
        <v/>
      </c>
      <c r="G479" s="24">
        <f>IF(Table2[[#This Row],[M5B]]="",Table2[[#This Row],[M5B_h]],SUM(Table2[[#This Row],[M5B_h]],Table2[[#This Row],[M5B]]))</f>
        <v>11</v>
      </c>
      <c r="H479" s="19"/>
      <c r="I479" s="83">
        <f>IF(Table2[[#This Row],[M1A]]="",0,Table2[[#This Row],[M1A]]-Table2[[#This Row],[AWAL]]-Table2[[#This Row],[M1MA]]-Table2[[#This Row],[M1KE]])</f>
        <v>0</v>
      </c>
      <c r="J479" s="83">
        <f>SUMIF(Table6[NB BM_C_QTY+F],Table2[[#This Row],[Column2]],Table6[C])</f>
        <v>0</v>
      </c>
      <c r="K479" s="83">
        <f>-1*SUMIF(Table5[CONCAT],Table2[[#This Row],[Column2]],Table5[3])</f>
        <v>0</v>
      </c>
      <c r="L479" s="19"/>
      <c r="M479" s="79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P479" s="25"/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11</v>
      </c>
      <c r="U479" s="20">
        <f>SUM(Table2[[#This Row],[M2B]],Table2[[#This Row],[M2B_h]])</f>
        <v>11</v>
      </c>
      <c r="V479" s="20">
        <f>SUM(Table2[[#This Row],[M3B]],Table2[[#This Row],[M3B_h]])</f>
        <v>11</v>
      </c>
      <c r="W479" s="20">
        <f>SUM(Table2[[#This Row],[M4B]],Table2[[#This Row],[M4B_h]])</f>
        <v>11</v>
      </c>
      <c r="X479" s="20" t="str">
        <f t="shared" si="7"/>
        <v>ARTO MORO</v>
      </c>
      <c r="Y479" s="20" t="e">
        <f>IF(Table2[[#This Row],[NB BM_C_QTY+F]]="",#REF!,INDEX([1]!db[QTY X],Table2[[#This Row],[NB BM_C_QTY+F]]))</f>
        <v>#REF!</v>
      </c>
      <c r="Z479" s="20" t="e">
        <f>IF(Table2[[#This Row],[NB BM_C_QTY+F]]="",#REF!,INDEX([1]!db[STN X],Table2[[#This Row],[NB BM_C_QTY+F]]))</f>
        <v>#REF!</v>
      </c>
      <c r="AA479" s="20" t="e">
        <f>INDEX([1]!db[SUPPLIER],Table2[[#This Row],[NB BM_C_QTY+F]],0)</f>
        <v>#VALUE!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479" s="20" t="str">
        <f>Table2[[#This Row],[CONCAT]]&amp;LOWER(SUBSTITUTE(SUBSTITUTE(SUBSTITUTE(Table2[[#This Row],[KET]]&amp;"ARTO MORO"," ",""),")",""),"(",""))</f>
        <v>kartustockfoliom10pakartomoro</v>
      </c>
      <c r="AD479" s="20" t="str">
        <f>_xlfn.IFNA(MATCH(Table2[[#This Row],[Column2]],[1]!db[NB BM_C_QTY+F],0),"")</f>
        <v/>
      </c>
      <c r="AE479" s="20" t="s">
        <v>6079</v>
      </c>
      <c r="AF479" s="20">
        <v>10</v>
      </c>
      <c r="AG479" s="20" t="s">
        <v>5117</v>
      </c>
    </row>
    <row r="480" spans="1:33">
      <c r="A480" s="14">
        <f ca="1">IF(Table2[[#This Row],[TT]]&lt;1,"",(COUNT(INDIRECT("a"&amp;ROW(Table2[[#Headers],[//]])&amp;":a"&amp;ROW()-1))+1))</f>
        <v>109</v>
      </c>
      <c r="B480" s="14"/>
      <c r="C480" s="9" t="s">
        <v>5643</v>
      </c>
      <c r="D480" s="16">
        <v>2</v>
      </c>
      <c r="E480" s="16" t="s">
        <v>2140</v>
      </c>
      <c r="F480" s="17" t="str">
        <f>_xlfn.IFNA(Table2[[#This Row],[NB BM_C_QTY+F]],"")</f>
        <v/>
      </c>
      <c r="G480" s="24">
        <f>IF(Table2[[#This Row],[M5B]]="",Table2[[#This Row],[M5B_h]],SUM(Table2[[#This Row],[M5B_h]],Table2[[#This Row],[M5B]]))</f>
        <v>2</v>
      </c>
      <c r="H480" s="19"/>
      <c r="I480" s="83">
        <f>IF(Table2[[#This Row],[M1A]]="",0,Table2[[#This Row],[M1A]]-Table2[[#This Row],[AWAL]]-Table2[[#This Row],[M1MA]]-Table2[[#This Row],[M1KE]])</f>
        <v>0</v>
      </c>
      <c r="J480" s="83">
        <f>SUMIF(Table6[NB BM_C_QTY+F],Table2[[#This Row],[Column2]],Table6[C])</f>
        <v>0</v>
      </c>
      <c r="K480" s="83">
        <f>-1*SUMIF(Table5[CONCAT],Table2[[#This Row],[Column2]],Table5[3])</f>
        <v>0</v>
      </c>
      <c r="L480" s="19"/>
      <c r="M480" s="79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P480" s="25"/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2</v>
      </c>
      <c r="U480" s="20">
        <f>SUM(Table2[[#This Row],[M2B]],Table2[[#This Row],[M2B_h]])</f>
        <v>2</v>
      </c>
      <c r="V480" s="20">
        <f>SUM(Table2[[#This Row],[M3B]],Table2[[#This Row],[M3B_h]])</f>
        <v>2</v>
      </c>
      <c r="W480" s="20">
        <f>SUM(Table2[[#This Row],[M4B]],Table2[[#This Row],[M4B_h]])</f>
        <v>2</v>
      </c>
      <c r="X480" s="20" t="str">
        <f t="shared" si="7"/>
        <v>ARTO MORO</v>
      </c>
      <c r="Y480" s="20" t="e">
        <f>IF(Table2[[#This Row],[NB BM_C_QTY+F]]="",#REF!,INDEX([1]!db[QTY X],Table2[[#This Row],[NB BM_C_QTY+F]]))</f>
        <v>#REF!</v>
      </c>
      <c r="Z480" s="20" t="e">
        <f>IF(Table2[[#This Row],[NB BM_C_QTY+F]]="",#REF!,INDEX([1]!db[STN X],Table2[[#This Row],[NB BM_C_QTY+F]]))</f>
        <v>#REF!</v>
      </c>
      <c r="AA480" s="20" t="e">
        <f>INDEX([1]!db[SUPPLIER],Table2[[#This Row],[NB BM_C_QTY+F]],0)</f>
        <v>#VALUE!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kartustockkwartokn</v>
      </c>
      <c r="AC480" s="20" t="str">
        <f>Table2[[#This Row],[CONCAT]]&amp;LOWER(SUBSTITUTE(SUBSTITUTE(SUBSTITUTE(Table2[[#This Row],[KET]]&amp;"ARTO MORO"," ",""),")",""),"(",""))</f>
        <v>kartustockkwartokn20pakartomoro</v>
      </c>
      <c r="AD480" s="20" t="str">
        <f>_xlfn.IFNA(MATCH(Table2[[#This Row],[Column2]],[1]!db[NB BM_C_QTY+F],0),"")</f>
        <v/>
      </c>
      <c r="AE480" s="20" t="s">
        <v>6079</v>
      </c>
      <c r="AF480" s="20">
        <v>20</v>
      </c>
      <c r="AG480" s="20" t="s">
        <v>5117</v>
      </c>
    </row>
    <row r="481" spans="1:33">
      <c r="A481" s="14">
        <f ca="1">IF(Table2[[#This Row],[TT]]&lt;1,"",(COUNT(INDIRECT("a"&amp;ROW(Table2[[#Headers],[//]])&amp;":a"&amp;ROW()-1))+1))</f>
        <v>110</v>
      </c>
      <c r="B481" s="14"/>
      <c r="C481" s="9" t="s">
        <v>4371</v>
      </c>
      <c r="D481" s="16">
        <v>6</v>
      </c>
      <c r="E481" s="16" t="s">
        <v>2410</v>
      </c>
      <c r="F481" s="16">
        <f>_xlfn.IFNA(Table2[[#This Row],[NB BM_C_QTY+F]],"")</f>
        <v>1877</v>
      </c>
      <c r="G481" s="24">
        <f>IF(Table2[[#This Row],[M5B]]="",Table2[[#This Row],[M5B_h]],SUM(Table2[[#This Row],[M5B_h]],Table2[[#This Row],[M5B]]))</f>
        <v>6</v>
      </c>
      <c r="H481" s="19"/>
      <c r="I481" s="83">
        <f>IF(Table2[[#This Row],[M1A]]="",0,Table2[[#This Row],[M1A]]-Table2[[#This Row],[AWAL]]-Table2[[#This Row],[M1MA]]-Table2[[#This Row],[M1KE]])</f>
        <v>0</v>
      </c>
      <c r="J481" s="83">
        <f>SUMIF(Table6[NB BM_C_QTY+F],Table2[[#This Row],[Column2]],Table6[C])</f>
        <v>0</v>
      </c>
      <c r="K481" s="83">
        <f>-1*SUMIF(Table5[CONCAT],Table2[[#This Row],[Column2]],Table5[3])</f>
        <v>0</v>
      </c>
      <c r="L481" s="19"/>
      <c r="M481" s="17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6</v>
      </c>
      <c r="U481" s="20">
        <f>SUM(Table2[[#This Row],[M2B]],Table2[[#This Row],[M2B_h]])</f>
        <v>6</v>
      </c>
      <c r="V481" s="20">
        <f>SUM(Table2[[#This Row],[M3B]],Table2[[#This Row],[M3B_h]])</f>
        <v>6</v>
      </c>
      <c r="W481" s="20">
        <f>SUM(Table2[[#This Row],[M4B]],Table2[[#This Row],[M4B_h]])</f>
        <v>6</v>
      </c>
      <c r="X481" s="20" t="str">
        <f t="shared" si="7"/>
        <v>ARTO MORO</v>
      </c>
      <c r="Y481" s="20">
        <f>IF(Table2[[#This Row],[NB BM_C_QTY+F]]="",#REF!,INDEX([1]!db[QTY X],Table2[[#This Row],[NB BM_C_QTY+F]]))</f>
        <v>432</v>
      </c>
      <c r="Z481" s="20" t="str">
        <f>IF(Table2[[#This Row],[NB BM_C_QTY+F]]="",#REF!,INDEX([1]!db[STN X],Table2[[#This Row],[NB BM_C_QTY+F]]))</f>
        <v>PCS</v>
      </c>
      <c r="AA481" s="20" t="str">
        <f>INDEX([1]!db[SUPPLIER],Table2[[#This Row],[NB BM_C_QTY+F]],0)</f>
        <v>SAMUDERA ANGKASA JAYA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481" s="20" t="str">
        <f>Table2[[#This Row],[CONCAT]]&amp;LOWER(SUBSTITUTE(SUBSTITUTE(SUBSTITUTE(Table2[[#This Row],[KET]]&amp;"ARTO MORO"," ",""),")",""),"(",""))</f>
        <v>lemcairf503650ml432pcsartomoro</v>
      </c>
      <c r="AD481" s="20">
        <f>_xlfn.IFNA(MATCH(Table2[[#This Row],[Column2]],[1]!db[NB BM_C_QTY+F],0),"")</f>
        <v>1877</v>
      </c>
      <c r="AE481" s="20" t="s">
        <v>6080</v>
      </c>
      <c r="AF481" s="20">
        <v>432</v>
      </c>
      <c r="AG481" s="20" t="s">
        <v>5118</v>
      </c>
    </row>
    <row r="482" spans="1:33">
      <c r="A482" s="14">
        <f ca="1">IF(Table2[[#This Row],[TT]]&lt;1,"",(COUNT(INDIRECT("a"&amp;ROW(Table2[[#Headers],[//]])&amp;":a"&amp;ROW()-1))+1))</f>
        <v>111</v>
      </c>
      <c r="B482" s="14"/>
      <c r="C482" s="9" t="s">
        <v>5486</v>
      </c>
      <c r="D482" s="16">
        <v>42</v>
      </c>
      <c r="E482" s="16" t="s">
        <v>2349</v>
      </c>
      <c r="F482" s="17">
        <f>_xlfn.IFNA(Table2[[#This Row],[NB BM_C_QTY+F]],"")</f>
        <v>2229</v>
      </c>
      <c r="G482" s="24">
        <f>IF(Table2[[#This Row],[M5B]]="",Table2[[#This Row],[M5B_h]],SUM(Table2[[#This Row],[M5B_h]],Table2[[#This Row],[M5B]]))</f>
        <v>42</v>
      </c>
      <c r="H482" s="19"/>
      <c r="I482" s="83">
        <f>IF(Table2[[#This Row],[M1A]]="",0,Table2[[#This Row],[M1A]]-Table2[[#This Row],[AWAL]]-Table2[[#This Row],[M1MA]]-Table2[[#This Row],[M1KE]])</f>
        <v>0</v>
      </c>
      <c r="J482" s="83">
        <f>SUMIF(Table6[NB BM_C_QTY+F],Table2[[#This Row],[Column2]],Table6[C])</f>
        <v>0</v>
      </c>
      <c r="K482" s="83">
        <f>-1*SUMIF(Table5[CONCAT],Table2[[#This Row],[Column2]],Table5[3])</f>
        <v>0</v>
      </c>
      <c r="L482" s="19"/>
      <c r="M482" s="79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4">
        <f>SUM(Table2[[#This Row],[AWAL]],Table2[[#This Row],[M1KE]],Table2[[#This Row],[M1MA]],Table2[[#This Row],[M1B]])</f>
        <v>42</v>
      </c>
      <c r="U482" s="20">
        <f>SUM(Table2[[#This Row],[M2B]],Table2[[#This Row],[M2B_h]])</f>
        <v>42</v>
      </c>
      <c r="V482" s="20">
        <f>SUM(Table2[[#This Row],[M3B]],Table2[[#This Row],[M3B_h]])</f>
        <v>42</v>
      </c>
      <c r="W482" s="20">
        <f>SUM(Table2[[#This Row],[M4B]],Table2[[#This Row],[M4B_h]])</f>
        <v>42</v>
      </c>
      <c r="X482" s="20" t="str">
        <f t="shared" si="7"/>
        <v>ARTO MORO</v>
      </c>
      <c r="Y482" s="20">
        <f>IF(Table2[[#This Row],[NB BM_C_QTY+F]]="",#REF!,INDEX([1]!db[QTY X],Table2[[#This Row],[NB BM_C_QTY+F]]))</f>
        <v>160</v>
      </c>
      <c r="Z482" s="20" t="str">
        <f>IF(Table2[[#This Row],[NB BM_C_QTY+F]]="",#REF!,INDEX([1]!db[STN X],Table2[[#This Row],[NB BM_C_QTY+F]]))</f>
        <v>PCS</v>
      </c>
      <c r="AA482" s="20" t="str">
        <f>INDEX([1]!db[SUPPLIER],Table2[[#This Row],[NB BM_C_QTY+F]],0)</f>
        <v>SAMUDERA ANGKASA JAYA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482" s="20" t="str">
        <f>Table2[[#This Row],[CONCAT]]&amp;LOWER(SUBSTITUTE(SUBSTITUTE(SUBSTITUTE(Table2[[#This Row],[KET]]&amp;"ARTO MORO"," ",""),")",""),"(",""))</f>
        <v>pcklgty552mobilanak21x65160pcsartomoro</v>
      </c>
      <c r="AD482" s="20">
        <f>_xlfn.IFNA(MATCH(Table2[[#This Row],[Column2]],[1]!db[NB BM_C_QTY+F],0),"")</f>
        <v>2229</v>
      </c>
      <c r="AE482" s="20" t="s">
        <v>6080</v>
      </c>
      <c r="AF482" s="20">
        <v>160</v>
      </c>
      <c r="AG482" s="20" t="s">
        <v>5118</v>
      </c>
    </row>
    <row r="483" spans="1:33">
      <c r="A483" s="9">
        <f ca="1">IF(Table2[[#This Row],[TT]]&lt;1,"",(COUNT(INDIRECT("a"&amp;ROW(Table2[[#Headers],[//]])&amp;":a"&amp;ROW()-1))+1))</f>
        <v>112</v>
      </c>
      <c r="C483" s="9" t="s">
        <v>5310</v>
      </c>
      <c r="D483" s="16">
        <v>22</v>
      </c>
      <c r="E483" s="16" t="s">
        <v>2146</v>
      </c>
      <c r="F483" s="16">
        <f>_xlfn.IFNA(Table2[[#This Row],[NB BM_C_QTY+F]],"")</f>
        <v>2236</v>
      </c>
      <c r="G483" s="24">
        <f>IF(Table2[[#This Row],[M5B]]="",Table2[[#This Row],[M5B_h]],SUM(Table2[[#This Row],[M5B_h]],Table2[[#This Row],[M5B]]))</f>
        <v>22</v>
      </c>
      <c r="H483" s="18"/>
      <c r="I483" s="83">
        <f>IF(Table2[[#This Row],[M1A]]="",0,Table2[[#This Row],[M1A]]-Table2[[#This Row],[AWAL]]-Table2[[#This Row],[M1MA]]-Table2[[#This Row],[M1KE]])</f>
        <v>0</v>
      </c>
      <c r="J483" s="83">
        <f>SUMIF(Table6[NB BM_C_QTY+F],Table2[[#This Row],[Column2]],Table6[C])</f>
        <v>0</v>
      </c>
      <c r="K483" s="83">
        <f>-1*SUMIF(Table5[CONCAT],Table2[[#This Row],[Column2]],Table5[3])</f>
        <v>0</v>
      </c>
      <c r="L483" s="18"/>
      <c r="M483" s="16" t="str">
        <f>IF(Table2[[#This Row],[M2A]]="","",SUM(Table2[[#This Row],[M2A]]-Table2[[#This Row],[M2B_h]]))</f>
        <v/>
      </c>
      <c r="O483" s="16" t="str">
        <f>IF(Table2[[#This Row],[M3A]]="","",SUM(Table2[[#This Row],[M3A]]-Table2[[#This Row],[M3B_h]]))</f>
        <v/>
      </c>
      <c r="P483" s="9"/>
      <c r="Q483" s="16" t="str">
        <f>IF(Table2[[#This Row],[M4A]]="","",SUM(Table2[[#This Row],[M4A]]-Table2[[#This Row],[M4B_h]]))</f>
        <v/>
      </c>
      <c r="S483" s="16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22</v>
      </c>
      <c r="U483" s="20">
        <f>SUM(Table2[[#This Row],[M2B]],Table2[[#This Row],[M2B_h]])</f>
        <v>22</v>
      </c>
      <c r="V483" s="20">
        <f>SUM(Table2[[#This Row],[M3B]],Table2[[#This Row],[M3B_h]])</f>
        <v>22</v>
      </c>
      <c r="W483" s="20">
        <f>SUM(Table2[[#This Row],[M4B]],Table2[[#This Row],[M4B_h]])</f>
        <v>22</v>
      </c>
      <c r="X483" s="20" t="str">
        <f t="shared" si="7"/>
        <v>ARTO MORO</v>
      </c>
      <c r="Y483" s="20">
        <f>IF(Table2[[#This Row],[NB BM_C_QTY+F]]="",#REF!,INDEX([1]!db[QTY X],Table2[[#This Row],[NB BM_C_QTY+F]]))</f>
        <v>144</v>
      </c>
      <c r="Z483" s="20" t="str">
        <f>IF(Table2[[#This Row],[NB BM_C_QTY+F]]="",#REF!,INDEX([1]!db[STN X],Table2[[#This Row],[NB BM_C_QTY+F]]))</f>
        <v>PCS</v>
      </c>
      <c r="AA483" s="20" t="str">
        <f>INDEX([1]!db[SUPPLIER],Table2[[#This Row],[NB BM_C_QTY+F]],0)</f>
        <v>SAMUDERA ANGKASA JAYA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483" s="20" t="str">
        <f>Table2[[#This Row],[CONCAT]]&amp;LOWER(SUBSTITUTE(SUBSTITUTE(SUBSTITUTE(Table2[[#This Row],[KET]]&amp;"ARTO MORO"," ",""),")",""),"(",""))</f>
        <v>pcmagnitac176222x75144pcsartomoro</v>
      </c>
      <c r="AD483" s="20">
        <f>_xlfn.IFNA(MATCH(Table2[[#This Row],[Column2]],[1]!db[NB BM_C_QTY+F],0),"")</f>
        <v>2236</v>
      </c>
      <c r="AE483" s="20" t="s">
        <v>6080</v>
      </c>
      <c r="AF483" s="20">
        <v>144</v>
      </c>
      <c r="AG483" s="20" t="s">
        <v>5118</v>
      </c>
    </row>
    <row r="484" spans="1:33">
      <c r="A484" s="14">
        <f ca="1">IF(Table2[[#This Row],[TT]]&lt;1,"",(COUNT(INDIRECT("a"&amp;ROW(Table2[[#Headers],[//]])&amp;":a"&amp;ROW()-1))+1))</f>
        <v>113</v>
      </c>
      <c r="B484" s="14"/>
      <c r="C484" s="9" t="s">
        <v>4950</v>
      </c>
      <c r="D484" s="16">
        <v>2</v>
      </c>
      <c r="E484" s="16" t="s">
        <v>2016</v>
      </c>
      <c r="F484" s="16">
        <f>_xlfn.IFNA(Table2[[#This Row],[NB BM_C_QTY+F]],"")</f>
        <v>2894</v>
      </c>
      <c r="G484" s="24">
        <f>IF(Table2[[#This Row],[M5B]]="",Table2[[#This Row],[M5B_h]],SUM(Table2[[#This Row],[M5B_h]],Table2[[#This Row],[M5B]]))</f>
        <v>2</v>
      </c>
      <c r="H484" s="19"/>
      <c r="I484" s="83">
        <f>IF(Table2[[#This Row],[M1A]]="",0,Table2[[#This Row],[M1A]]-Table2[[#This Row],[AWAL]]-Table2[[#This Row],[M1MA]]-Table2[[#This Row],[M1KE]])</f>
        <v>0</v>
      </c>
      <c r="J484" s="83">
        <f>SUMIF(Table6[NB BM_C_QTY+F],Table2[[#This Row],[Column2]],Table6[C])</f>
        <v>0</v>
      </c>
      <c r="K484" s="83">
        <f>-1*SUMIF(Table5[CONCAT],Table2[[#This Row],[Column2]],Table5[3])</f>
        <v>0</v>
      </c>
      <c r="L484" s="19"/>
      <c r="M484" s="16" t="str">
        <f>IF(Table2[[#This Row],[M2A]]="","",SUM(Table2[[#This Row],[M2A]]-Table2[[#This Row],[M2B_h]]))</f>
        <v/>
      </c>
      <c r="O484" s="17" t="str">
        <f>IF(Table2[[#This Row],[M3A]]="","",SUM(Table2[[#This Row],[M3A]]-Table2[[#This Row],[M3B_h]]))</f>
        <v/>
      </c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2</v>
      </c>
      <c r="U484" s="20">
        <f>SUM(Table2[[#This Row],[M2B]],Table2[[#This Row],[M2B_h]])</f>
        <v>2</v>
      </c>
      <c r="V484" s="20">
        <f>SUM(Table2[[#This Row],[M3B]],Table2[[#This Row],[M3B_h]])</f>
        <v>2</v>
      </c>
      <c r="W484" s="20">
        <f>SUM(Table2[[#This Row],[M4B]],Table2[[#This Row],[M4B_h]])</f>
        <v>2</v>
      </c>
      <c r="X484" s="20" t="str">
        <f t="shared" si="7"/>
        <v>ARTO MORO</v>
      </c>
      <c r="Y484" s="20">
        <f>IF(Table2[[#This Row],[NB BM_C_QTY+F]]="",#REF!,INDEX([1]!db[QTY X],Table2[[#This Row],[NB BM_C_QTY+F]]))</f>
        <v>96</v>
      </c>
      <c r="Z484" s="20" t="str">
        <f>IF(Table2[[#This Row],[NB BM_C_QTY+F]]="",#REF!,INDEX([1]!db[STN X],Table2[[#This Row],[NB BM_C_QTY+F]]))</f>
        <v>PCS</v>
      </c>
      <c r="AA484" s="20">
        <f>INDEX([1]!db[SUPPLIER],Table2[[#This Row],[NB BM_C_QTY+F]],0)</f>
        <v>99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484" s="20" t="str">
        <f>Table2[[#This Row],[CONCAT]]&amp;LOWER(SUBSTITUTE(SUBSTITUTE(SUBSTITUTE(Table2[[#This Row],[KET]]&amp;"ARTO MORO"," ",""),")",""),"(",""))</f>
        <v>pcmagnitb3514596pcsartomoro</v>
      </c>
      <c r="AD484" s="20">
        <f>_xlfn.IFNA(MATCH(Table2[[#This Row],[Column2]],[1]!db[NB BM_C_QTY+F],0),"")</f>
        <v>2894</v>
      </c>
      <c r="AE484" s="20">
        <v>99</v>
      </c>
      <c r="AF484" s="20">
        <v>96</v>
      </c>
      <c r="AG484" s="20" t="s">
        <v>5118</v>
      </c>
    </row>
    <row r="485" spans="1:33">
      <c r="A485" s="14">
        <f ca="1">IF(Table2[[#This Row],[TT]]&lt;1,"",(COUNT(INDIRECT("a"&amp;ROW(Table2[[#Headers],[//]])&amp;":a"&amp;ROW()-1))+1))</f>
        <v>114</v>
      </c>
      <c r="B485" s="14"/>
      <c r="C485" s="9" t="s">
        <v>4949</v>
      </c>
      <c r="D485" s="16">
        <v>5</v>
      </c>
      <c r="E485" s="16" t="s">
        <v>2016</v>
      </c>
      <c r="F485" s="16">
        <f>_xlfn.IFNA(Table2[[#This Row],[NB BM_C_QTY+F]],"")</f>
        <v>2896</v>
      </c>
      <c r="G485" s="24">
        <f>IF(Table2[[#This Row],[M5B]]="",Table2[[#This Row],[M5B_h]],SUM(Table2[[#This Row],[M5B_h]],Table2[[#This Row],[M5B]]))</f>
        <v>5</v>
      </c>
      <c r="H485" s="18"/>
      <c r="I485" s="83">
        <f>IF(Table2[[#This Row],[M1A]]="",0,Table2[[#This Row],[M1A]]-Table2[[#This Row],[AWAL]]-Table2[[#This Row],[M1MA]]-Table2[[#This Row],[M1KE]])</f>
        <v>0</v>
      </c>
      <c r="J485" s="83">
        <f>SUMIF(Table6[NB BM_C_QTY+F],Table2[[#This Row],[Column2]],Table6[C])</f>
        <v>0</v>
      </c>
      <c r="K485" s="83">
        <f>-1*SUMIF(Table5[CONCAT],Table2[[#This Row],[Column2]],Table5[3])</f>
        <v>0</v>
      </c>
      <c r="L485" s="18"/>
      <c r="M485" s="16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P485" s="9"/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5</v>
      </c>
      <c r="U485" s="20">
        <f>SUM(Table2[[#This Row],[M2B]],Table2[[#This Row],[M2B_h]])</f>
        <v>5</v>
      </c>
      <c r="V485" s="20">
        <f>SUM(Table2[[#This Row],[M3B]],Table2[[#This Row],[M3B_h]])</f>
        <v>5</v>
      </c>
      <c r="W485" s="20">
        <f>SUM(Table2[[#This Row],[M4B]],Table2[[#This Row],[M4B_h]])</f>
        <v>5</v>
      </c>
      <c r="X485" s="20" t="str">
        <f t="shared" si="7"/>
        <v>ARTO MORO</v>
      </c>
      <c r="Y485" s="20">
        <f>IF(Table2[[#This Row],[NB BM_C_QTY+F]]="",#REF!,INDEX([1]!db[QTY X],Table2[[#This Row],[NB BM_C_QTY+F]]))</f>
        <v>96</v>
      </c>
      <c r="Z485" s="20" t="str">
        <f>IF(Table2[[#This Row],[NB BM_C_QTY+F]]="",#REF!,INDEX([1]!db[STN X],Table2[[#This Row],[NB BM_C_QTY+F]]))</f>
        <v>PCS</v>
      </c>
      <c r="AA485" s="20">
        <f>INDEX([1]!db[SUPPLIER],Table2[[#This Row],[NB BM_C_QTY+F]],0)</f>
        <v>99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85" s="20" t="str">
        <f>Table2[[#This Row],[CONCAT]]&amp;LOWER(SUBSTITUTE(SUBSTITUTE(SUBSTITUTE(Table2[[#This Row],[KET]]&amp;"ARTO MORO"," ",""),")",""),"(",""))</f>
        <v>pcmagnitb3516596pcsartomoro</v>
      </c>
      <c r="AD485" s="20">
        <f>_xlfn.IFNA(MATCH(Table2[[#This Row],[Column2]],[1]!db[NB BM_C_QTY+F],0),"")</f>
        <v>2896</v>
      </c>
      <c r="AE485" s="20">
        <v>99</v>
      </c>
      <c r="AF485" s="20">
        <v>96</v>
      </c>
      <c r="AG485" s="20" t="s">
        <v>5118</v>
      </c>
    </row>
    <row r="486" spans="1:33">
      <c r="A486" s="14">
        <f ca="1">IF(Table2[[#This Row],[TT]]&lt;1,"",(COUNT(INDIRECT("a"&amp;ROW(Table2[[#Headers],[//]])&amp;":a"&amp;ROW()-1))+1))</f>
        <v>115</v>
      </c>
      <c r="B486" s="14"/>
      <c r="C486" s="9" t="s">
        <v>4374</v>
      </c>
      <c r="D486" s="16">
        <v>16</v>
      </c>
      <c r="E486" s="16" t="s">
        <v>2349</v>
      </c>
      <c r="F486" s="16">
        <f>_xlfn.IFNA(Table2[[#This Row],[NB BM_C_QTY+F]],"")</f>
        <v>2238</v>
      </c>
      <c r="G486" s="24">
        <f>IF(Table2[[#This Row],[M5B]]="",Table2[[#This Row],[M5B_h]],SUM(Table2[[#This Row],[M5B_h]],Table2[[#This Row],[M5B]]))</f>
        <v>16</v>
      </c>
      <c r="H486" s="19"/>
      <c r="I486" s="83">
        <f>IF(Table2[[#This Row],[M1A]]="",0,Table2[[#This Row],[M1A]]-Table2[[#This Row],[AWAL]]-Table2[[#This Row],[M1MA]]-Table2[[#This Row],[M1KE]])</f>
        <v>0</v>
      </c>
      <c r="J486" s="83">
        <f>SUMIF(Table6[NB BM_C_QTY+F],Table2[[#This Row],[Column2]],Table6[C])</f>
        <v>0</v>
      </c>
      <c r="K486" s="83">
        <f>-1*SUMIF(Table5[CONCAT],Table2[[#This Row],[Column2]],Table5[3])</f>
        <v>0</v>
      </c>
      <c r="L486" s="19"/>
      <c r="M486" s="17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16</v>
      </c>
      <c r="U486" s="20">
        <f>SUM(Table2[[#This Row],[M2B]],Table2[[#This Row],[M2B_h]])</f>
        <v>16</v>
      </c>
      <c r="V486" s="20">
        <f>SUM(Table2[[#This Row],[M3B]],Table2[[#This Row],[M3B_h]])</f>
        <v>16</v>
      </c>
      <c r="W486" s="20">
        <f>SUM(Table2[[#This Row],[M4B]],Table2[[#This Row],[M4B_h]])</f>
        <v>16</v>
      </c>
      <c r="X486" s="20" t="str">
        <f t="shared" si="7"/>
        <v>ARTO MORO</v>
      </c>
      <c r="Y486" s="20">
        <f>IF(Table2[[#This Row],[NB BM_C_QTY+F]]="",#REF!,INDEX([1]!db[QTY X],Table2[[#This Row],[NB BM_C_QTY+F]]))</f>
        <v>160</v>
      </c>
      <c r="Z486" s="20" t="str">
        <f>IF(Table2[[#This Row],[NB BM_C_QTY+F]]="",#REF!,INDEX([1]!db[STN X],Table2[[#This Row],[NB BM_C_QTY+F]]))</f>
        <v>PCS</v>
      </c>
      <c r="AA486" s="20" t="str">
        <f>INDEX([1]!db[SUPPLIER],Table2[[#This Row],[NB BM_C_QTY+F]],0)</f>
        <v>SAMUDERA ANGKASA JAYA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486" s="20" t="str">
        <f>Table2[[#This Row],[CONCAT]]&amp;LOWER(SUBSTITUTE(SUBSTITUTE(SUBSTITUTE(Table2[[#This Row],[KET]]&amp;"ARTO MORO"," ",""),")",""),"(",""))</f>
        <v>pcmagnitc1755122x75160pcsartomoro</v>
      </c>
      <c r="AD486" s="20">
        <f>_xlfn.IFNA(MATCH(Table2[[#This Row],[Column2]],[1]!db[NB BM_C_QTY+F],0),"")</f>
        <v>2238</v>
      </c>
      <c r="AE486" s="20" t="s">
        <v>6080</v>
      </c>
      <c r="AF486" s="20">
        <v>160</v>
      </c>
      <c r="AG486" s="20" t="s">
        <v>5118</v>
      </c>
    </row>
    <row r="487" spans="1:33">
      <c r="A487" s="14">
        <f ca="1">IF(Table2[[#This Row],[TT]]&lt;1,"",(COUNT(INDIRECT("a"&amp;ROW(Table2[[#Headers],[//]])&amp;":a"&amp;ROW()-1))+1))</f>
        <v>116</v>
      </c>
      <c r="B487" s="14"/>
      <c r="C487" s="9" t="s">
        <v>4375</v>
      </c>
      <c r="D487" s="16">
        <v>17</v>
      </c>
      <c r="E487" s="16" t="s">
        <v>2207</v>
      </c>
      <c r="F487" s="16">
        <f>_xlfn.IFNA(Table2[[#This Row],[NB BM_C_QTY+F]],"")</f>
        <v>2225</v>
      </c>
      <c r="G487" s="24">
        <f>IF(Table2[[#This Row],[M5B]]="",Table2[[#This Row],[M5B_h]],SUM(Table2[[#This Row],[M5B_h]],Table2[[#This Row],[M5B]]))</f>
        <v>17</v>
      </c>
      <c r="H487" s="19"/>
      <c r="I487" s="83">
        <f>IF(Table2[[#This Row],[M1A]]="",0,Table2[[#This Row],[M1A]]-Table2[[#This Row],[AWAL]]-Table2[[#This Row],[M1MA]]-Table2[[#This Row],[M1KE]])</f>
        <v>0</v>
      </c>
      <c r="J487" s="83">
        <f>SUMIF(Table6[NB BM_C_QTY+F],Table2[[#This Row],[Column2]],Table6[C])</f>
        <v>0</v>
      </c>
      <c r="K487" s="83">
        <f>-1*SUMIF(Table5[CONCAT],Table2[[#This Row],[Column2]],Table5[3])</f>
        <v>0</v>
      </c>
      <c r="L487" s="19"/>
      <c r="M487" s="17" t="str">
        <f>IF(Table2[[#This Row],[M2A]]="","",SUM(Table2[[#This Row],[M2A]]-Table2[[#This Row],[M2B_h]]))</f>
        <v/>
      </c>
      <c r="O487" s="17" t="str">
        <f>IF(Table2[[#This Row],[M3A]]="","",SUM(Table2[[#This Row],[M3A]]-Table2[[#This Row],[M3B_h]]))</f>
        <v/>
      </c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17</v>
      </c>
      <c r="U487" s="20">
        <f>SUM(Table2[[#This Row],[M2B]],Table2[[#This Row],[M2B_h]])</f>
        <v>17</v>
      </c>
      <c r="V487" s="20">
        <f>SUM(Table2[[#This Row],[M3B]],Table2[[#This Row],[M3B_h]])</f>
        <v>17</v>
      </c>
      <c r="W487" s="20">
        <f>SUM(Table2[[#This Row],[M4B]],Table2[[#This Row],[M4B_h]])</f>
        <v>17</v>
      </c>
      <c r="X487" s="20" t="str">
        <f t="shared" si="7"/>
        <v>ARTO MORO</v>
      </c>
      <c r="Y487" s="20">
        <f>IF(Table2[[#This Row],[NB BM_C_QTY+F]]="",#REF!,INDEX([1]!db[QTY X],Table2[[#This Row],[NB BM_C_QTY+F]]))</f>
        <v>192</v>
      </c>
      <c r="Z487" s="20" t="str">
        <f>IF(Table2[[#This Row],[NB BM_C_QTY+F]]="",#REF!,INDEX([1]!db[STN X],Table2[[#This Row],[NB BM_C_QTY+F]]))</f>
        <v>PCS</v>
      </c>
      <c r="AA487" s="20" t="str">
        <f>INDEX([1]!db[SUPPLIER],Table2[[#This Row],[NB BM_C_QTY+F]],0)</f>
        <v>SAMUDERA ANGKASA JAYA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487" s="20" t="str">
        <f>Table2[[#This Row],[CONCAT]]&amp;LOWER(SUBSTITUTE(SUBSTITUTE(SUBSTITUTE(Table2[[#This Row],[KET]]&amp;"ARTO MORO"," ",""),")",""),"(",""))</f>
        <v>pcmagnitc175822x75192pcsartomoro</v>
      </c>
      <c r="AD487" s="20">
        <f>_xlfn.IFNA(MATCH(Table2[[#This Row],[Column2]],[1]!db[NB BM_C_QTY+F],0),"")</f>
        <v>2225</v>
      </c>
      <c r="AE487" s="20" t="s">
        <v>6080</v>
      </c>
      <c r="AF487" s="20">
        <v>192</v>
      </c>
      <c r="AG487" s="20" t="s">
        <v>5118</v>
      </c>
    </row>
    <row r="488" spans="1:33">
      <c r="A488" s="14">
        <f ca="1">IF(Table2[[#This Row],[TT]]&lt;1,"",(COUNT(INDIRECT("a"&amp;ROW(Table2[[#Headers],[//]])&amp;":a"&amp;ROW()-1))+1))</f>
        <v>117</v>
      </c>
      <c r="B488" s="14"/>
      <c r="C488" s="9" t="s">
        <v>4376</v>
      </c>
      <c r="D488" s="16">
        <v>20</v>
      </c>
      <c r="E488" s="16" t="s">
        <v>2207</v>
      </c>
      <c r="F488" s="16">
        <f>_xlfn.IFNA(Table2[[#This Row],[NB BM_C_QTY+F]],"")</f>
        <v>2240</v>
      </c>
      <c r="G488" s="24">
        <f>IF(Table2[[#This Row],[M5B]]="",Table2[[#This Row],[M5B_h]],SUM(Table2[[#This Row],[M5B_h]],Table2[[#This Row],[M5B]]))</f>
        <v>20</v>
      </c>
      <c r="H488" s="19"/>
      <c r="I488" s="83">
        <f>IF(Table2[[#This Row],[M1A]]="",0,Table2[[#This Row],[M1A]]-Table2[[#This Row],[AWAL]]-Table2[[#This Row],[M1MA]]-Table2[[#This Row],[M1KE]])</f>
        <v>0</v>
      </c>
      <c r="J488" s="83">
        <f>SUMIF(Table6[NB BM_C_QTY+F],Table2[[#This Row],[Column2]],Table6[C])</f>
        <v>0</v>
      </c>
      <c r="K488" s="83">
        <f>-1*SUMIF(Table5[CONCAT],Table2[[#This Row],[Column2]],Table5[3])</f>
        <v>0</v>
      </c>
      <c r="L488" s="19"/>
      <c r="M488" s="17" t="str">
        <f>IF(Table2[[#This Row],[M2A]]="","",SUM(Table2[[#This Row],[M2A]]-Table2[[#This Row],[M2B_h]]))</f>
        <v/>
      </c>
      <c r="O488" s="17" t="str">
        <f>IF(Table2[[#This Row],[M3A]]="","",SUM(Table2[[#This Row],[M3A]]-Table2[[#This Row],[M3B_h]]))</f>
        <v/>
      </c>
      <c r="Q488" s="17" t="str">
        <f>IF(Table2[[#This Row],[M4A]]="","",SUM(Table2[[#This Row],[M4A]]-Table2[[#This Row],[M4B_h]]))</f>
        <v/>
      </c>
      <c r="R488" s="17"/>
      <c r="S488" s="17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20</v>
      </c>
      <c r="U488" s="20">
        <f>SUM(Table2[[#This Row],[M2B]],Table2[[#This Row],[M2B_h]])</f>
        <v>20</v>
      </c>
      <c r="V488" s="20">
        <f>SUM(Table2[[#This Row],[M3B]],Table2[[#This Row],[M3B_h]])</f>
        <v>20</v>
      </c>
      <c r="W488" s="20">
        <f>SUM(Table2[[#This Row],[M4B]],Table2[[#This Row],[M4B_h]])</f>
        <v>20</v>
      </c>
      <c r="X488" s="20" t="str">
        <f t="shared" si="7"/>
        <v>ARTO MORO</v>
      </c>
      <c r="Y488" s="20">
        <f>IF(Table2[[#This Row],[NB BM_C_QTY+F]]="",#REF!,INDEX([1]!db[QTY X],Table2[[#This Row],[NB BM_C_QTY+F]]))</f>
        <v>192</v>
      </c>
      <c r="Z488" s="20" t="str">
        <f>IF(Table2[[#This Row],[NB BM_C_QTY+F]]="",#REF!,INDEX([1]!db[STN X],Table2[[#This Row],[NB BM_C_QTY+F]]))</f>
        <v>PCS</v>
      </c>
      <c r="AA488" s="20" t="str">
        <f>INDEX([1]!db[SUPPLIER],Table2[[#This Row],[NB BM_C_QTY+F]],0)</f>
        <v>SAMUDERA ANGKASA JAYA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488" s="20" t="str">
        <f>Table2[[#This Row],[CONCAT]]&amp;LOWER(SUBSTITUTE(SUBSTITUTE(SUBSTITUTE(Table2[[#This Row],[KET]]&amp;"ARTO MORO"," ",""),")",""),"(",""))</f>
        <v>pcmagnitc2755122x75192pcsartomoro</v>
      </c>
      <c r="AD488" s="20">
        <f>_xlfn.IFNA(MATCH(Table2[[#This Row],[Column2]],[1]!db[NB BM_C_QTY+F],0),"")</f>
        <v>2240</v>
      </c>
      <c r="AE488" s="20" t="s">
        <v>6080</v>
      </c>
      <c r="AF488" s="20">
        <v>192</v>
      </c>
      <c r="AG488" s="20" t="s">
        <v>5118</v>
      </c>
    </row>
    <row r="489" spans="1:33">
      <c r="A489" s="14">
        <f ca="1">IF(Table2[[#This Row],[TT]]&lt;1,"",(COUNT(INDIRECT("a"&amp;ROW(Table2[[#Headers],[//]])&amp;":a"&amp;ROW()-1))+1))</f>
        <v>118</v>
      </c>
      <c r="B489" s="14"/>
      <c r="C489" s="9" t="s">
        <v>4377</v>
      </c>
      <c r="D489" s="16">
        <v>2</v>
      </c>
      <c r="E489" s="16" t="s">
        <v>2146</v>
      </c>
      <c r="F489" s="16">
        <f>_xlfn.IFNA(Table2[[#This Row],[NB BM_C_QTY+F]],"")</f>
        <v>2241</v>
      </c>
      <c r="G489" s="24">
        <f>IF(Table2[[#This Row],[M5B]]="",Table2[[#This Row],[M5B_h]],SUM(Table2[[#This Row],[M5B_h]],Table2[[#This Row],[M5B]]))</f>
        <v>2</v>
      </c>
      <c r="H489" s="19"/>
      <c r="I489" s="83">
        <f>IF(Table2[[#This Row],[M1A]]="",0,Table2[[#This Row],[M1A]]-Table2[[#This Row],[AWAL]]-Table2[[#This Row],[M1MA]]-Table2[[#This Row],[M1KE]])</f>
        <v>0</v>
      </c>
      <c r="J489" s="83">
        <f>SUMIF(Table6[NB BM_C_QTY+F],Table2[[#This Row],[Column2]],Table6[C])</f>
        <v>0</v>
      </c>
      <c r="K489" s="83">
        <f>-1*SUMIF(Table5[CONCAT],Table2[[#This Row],[Column2]],Table5[3])</f>
        <v>0</v>
      </c>
      <c r="L489" s="19"/>
      <c r="M489" s="17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2</v>
      </c>
      <c r="U489" s="20">
        <f>SUM(Table2[[#This Row],[M2B]],Table2[[#This Row],[M2B_h]])</f>
        <v>2</v>
      </c>
      <c r="V489" s="20">
        <f>SUM(Table2[[#This Row],[M3B]],Table2[[#This Row],[M3B_h]])</f>
        <v>2</v>
      </c>
      <c r="W489" s="20">
        <f>SUM(Table2[[#This Row],[M4B]],Table2[[#This Row],[M4B_h]])</f>
        <v>2</v>
      </c>
      <c r="X489" s="20" t="str">
        <f t="shared" si="7"/>
        <v>ARTO MORO</v>
      </c>
      <c r="Y489" s="20">
        <f>IF(Table2[[#This Row],[NB BM_C_QTY+F]]="",#REF!,INDEX([1]!db[QTY X],Table2[[#This Row],[NB BM_C_QTY+F]]))</f>
        <v>144</v>
      </c>
      <c r="Z489" s="20" t="str">
        <f>IF(Table2[[#This Row],[NB BM_C_QTY+F]]="",#REF!,INDEX([1]!db[STN X],Table2[[#This Row],[NB BM_C_QTY+F]]))</f>
        <v>PCS</v>
      </c>
      <c r="AA489" s="20" t="str">
        <f>INDEX([1]!db[SUPPLIER],Table2[[#This Row],[NB BM_C_QTY+F]],0)</f>
        <v>SAMUDERA ANGKASA JAYA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489" s="20" t="str">
        <f>Table2[[#This Row],[CONCAT]]&amp;LOWER(SUBSTITUTE(SUBSTITUTE(SUBSTITUTE(Table2[[#This Row],[KET]]&amp;"ARTO MORO"," ",""),")",""),"(",""))</f>
        <v>pcmagnitc52123d23x85144pcsartomoro</v>
      </c>
      <c r="AD489" s="20">
        <f>_xlfn.IFNA(MATCH(Table2[[#This Row],[Column2]],[1]!db[NB BM_C_QTY+F],0),"")</f>
        <v>2241</v>
      </c>
      <c r="AE489" s="20" t="s">
        <v>6080</v>
      </c>
      <c r="AF489" s="20">
        <v>144</v>
      </c>
      <c r="AG489" s="20" t="s">
        <v>5118</v>
      </c>
    </row>
    <row r="490" spans="1:33">
      <c r="A490" s="14">
        <f ca="1">IF(Table2[[#This Row],[TT]]&lt;1,"",(COUNT(INDIRECT("a"&amp;ROW(Table2[[#Headers],[//]])&amp;":a"&amp;ROW()-1))+1))</f>
        <v>119</v>
      </c>
      <c r="B490" s="14"/>
      <c r="C490" s="9" t="s">
        <v>4378</v>
      </c>
      <c r="D490" s="16">
        <v>26</v>
      </c>
      <c r="E490" s="16" t="s">
        <v>2146</v>
      </c>
      <c r="F490" s="16">
        <f>_xlfn.IFNA(Table2[[#This Row],[NB BM_C_QTY+F]],"")</f>
        <v>2242</v>
      </c>
      <c r="G490" s="24">
        <f>IF(Table2[[#This Row],[M5B]]="",Table2[[#This Row],[M5B_h]],SUM(Table2[[#This Row],[M5B_h]],Table2[[#This Row],[M5B]]))</f>
        <v>26</v>
      </c>
      <c r="H490" s="19"/>
      <c r="I490" s="83">
        <f>IF(Table2[[#This Row],[M1A]]="",0,Table2[[#This Row],[M1A]]-Table2[[#This Row],[AWAL]]-Table2[[#This Row],[M1MA]]-Table2[[#This Row],[M1KE]])</f>
        <v>0</v>
      </c>
      <c r="J490" s="83">
        <f>SUMIF(Table6[NB BM_C_QTY+F],Table2[[#This Row],[Column2]],Table6[C])</f>
        <v>0</v>
      </c>
      <c r="K490" s="83">
        <f>-1*SUMIF(Table5[CONCAT],Table2[[#This Row],[Column2]],Table5[3])</f>
        <v>0</v>
      </c>
      <c r="L490" s="19"/>
      <c r="M490" s="16" t="str">
        <f>IF(Table2[[#This Row],[M2A]]="","",SUM(Table2[[#This Row],[M2A]]-Table2[[#This Row],[M2B_h]]))</f>
        <v/>
      </c>
      <c r="O490" s="17" t="str">
        <f>IF(Table2[[#This Row],[M3A]]="","",SUM(Table2[[#This Row],[M3A]]-Table2[[#This Row],[M3B_h]]))</f>
        <v/>
      </c>
      <c r="Q490" s="17" t="str">
        <f>IF(Table2[[#This Row],[M4A]]="","",SUM(Table2[[#This Row],[M4A]]-Table2[[#This Row],[M4B_h]]))</f>
        <v/>
      </c>
      <c r="R490" s="17"/>
      <c r="S490" s="17" t="str">
        <f>IF(Table2[[#This Row],[M5A]]="","",SUM(Table2[[#This Row],[M5A]]-Table2[[#This Row],[M5B_h]]))</f>
        <v/>
      </c>
      <c r="T490" s="20">
        <f>SUM(Table2[[#This Row],[AWAL]],Table2[[#This Row],[M1KE]],Table2[[#This Row],[M1MA]],Table2[[#This Row],[M1B]])</f>
        <v>26</v>
      </c>
      <c r="U490" s="20">
        <f>SUM(Table2[[#This Row],[M2B]],Table2[[#This Row],[M2B_h]])</f>
        <v>26</v>
      </c>
      <c r="V490" s="20">
        <f>SUM(Table2[[#This Row],[M3B]],Table2[[#This Row],[M3B_h]])</f>
        <v>26</v>
      </c>
      <c r="W490" s="20">
        <f>SUM(Table2[[#This Row],[M4B]],Table2[[#This Row],[M4B_h]])</f>
        <v>26</v>
      </c>
      <c r="X490" s="20" t="str">
        <f t="shared" si="7"/>
        <v>ARTO MORO</v>
      </c>
      <c r="Y490" s="20">
        <f>IF(Table2[[#This Row],[NB BM_C_QTY+F]]="",#REF!,INDEX([1]!db[QTY X],Table2[[#This Row],[NB BM_C_QTY+F]]))</f>
        <v>144</v>
      </c>
      <c r="Z490" s="20" t="str">
        <f>IF(Table2[[#This Row],[NB BM_C_QTY+F]]="",#REF!,INDEX([1]!db[STN X],Table2[[#This Row],[NB BM_C_QTY+F]]))</f>
        <v>PCS</v>
      </c>
      <c r="AA490" s="20" t="str">
        <f>INDEX([1]!db[SUPPLIER],Table2[[#This Row],[NB BM_C_QTY+F]],0)</f>
        <v>SAMUDERA ANGKASA JAYA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490" s="20" t="str">
        <f>Table2[[#This Row],[CONCAT]]&amp;LOWER(SUBSTITUTE(SUBSTITUTE(SUBSTITUTE(Table2[[#This Row],[KET]]&amp;"ARTO MORO"," ",""),")",""),"(",""))</f>
        <v>pcmagnitfc175722x75144pcsartomoro</v>
      </c>
      <c r="AD490" s="20">
        <f>_xlfn.IFNA(MATCH(Table2[[#This Row],[Column2]],[1]!db[NB BM_C_QTY+F],0),"")</f>
        <v>2242</v>
      </c>
      <c r="AE490" s="20" t="s">
        <v>6080</v>
      </c>
      <c r="AF490" s="20">
        <v>144</v>
      </c>
      <c r="AG490" s="20" t="s">
        <v>5118</v>
      </c>
    </row>
    <row r="491" spans="1:33">
      <c r="A491" s="14">
        <f ca="1">IF(Table2[[#This Row],[TT]]&lt;1,"",(COUNT(INDIRECT("a"&amp;ROW(Table2[[#Headers],[//]])&amp;":a"&amp;ROW()-1))+1))</f>
        <v>120</v>
      </c>
      <c r="B491" s="14"/>
      <c r="C491" s="9" t="s">
        <v>4379</v>
      </c>
      <c r="D491" s="16">
        <v>20</v>
      </c>
      <c r="E491" s="16" t="s">
        <v>2146</v>
      </c>
      <c r="F491" s="16">
        <f>_xlfn.IFNA(Table2[[#This Row],[NB BM_C_QTY+F]],"")</f>
        <v>2243</v>
      </c>
      <c r="G491" s="24">
        <f>IF(Table2[[#This Row],[M5B]]="",Table2[[#This Row],[M5B_h]],SUM(Table2[[#This Row],[M5B_h]],Table2[[#This Row],[M5B]]))</f>
        <v>20</v>
      </c>
      <c r="H491" s="19"/>
      <c r="I491" s="83">
        <f>IF(Table2[[#This Row],[M1A]]="",0,Table2[[#This Row],[M1A]]-Table2[[#This Row],[AWAL]]-Table2[[#This Row],[M1MA]]-Table2[[#This Row],[M1KE]])</f>
        <v>0</v>
      </c>
      <c r="J491" s="83">
        <f>SUMIF(Table6[NB BM_C_QTY+F],Table2[[#This Row],[Column2]],Table6[C])</f>
        <v>0</v>
      </c>
      <c r="K491" s="83">
        <f>-1*SUMIF(Table5[CONCAT],Table2[[#This Row],[Column2]],Table5[3])</f>
        <v>0</v>
      </c>
      <c r="L491" s="19"/>
      <c r="M491" s="17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Q491" s="17" t="str">
        <f>IF(Table2[[#This Row],[M4A]]="","",SUM(Table2[[#This Row],[M4A]]-Table2[[#This Row],[M4B_h]]))</f>
        <v/>
      </c>
      <c r="R491" s="17"/>
      <c r="S491" s="17" t="str">
        <f>IF(Table2[[#This Row],[M5A]]="","",SUM(Table2[[#This Row],[M5A]]-Table2[[#This Row],[M5B_h]]))</f>
        <v/>
      </c>
      <c r="T491" s="20">
        <f>SUM(Table2[[#This Row],[AWAL]],Table2[[#This Row],[M1KE]],Table2[[#This Row],[M1MA]],Table2[[#This Row],[M1B]])</f>
        <v>20</v>
      </c>
      <c r="U491" s="20">
        <f>SUM(Table2[[#This Row],[M2B]],Table2[[#This Row],[M2B_h]])</f>
        <v>20</v>
      </c>
      <c r="V491" s="20">
        <f>SUM(Table2[[#This Row],[M3B]],Table2[[#This Row],[M3B_h]])</f>
        <v>20</v>
      </c>
      <c r="W491" s="20">
        <f>SUM(Table2[[#This Row],[M4B]],Table2[[#This Row],[M4B_h]])</f>
        <v>20</v>
      </c>
      <c r="X491" s="20" t="str">
        <f t="shared" si="7"/>
        <v>ARTO MORO</v>
      </c>
      <c r="Y491" s="20">
        <f>IF(Table2[[#This Row],[NB BM_C_QTY+F]]="",#REF!,INDEX([1]!db[QTY X],Table2[[#This Row],[NB BM_C_QTY+F]]))</f>
        <v>144</v>
      </c>
      <c r="Z491" s="20" t="str">
        <f>IF(Table2[[#This Row],[NB BM_C_QTY+F]]="",#REF!,INDEX([1]!db[STN X],Table2[[#This Row],[NB BM_C_QTY+F]]))</f>
        <v>PCS</v>
      </c>
      <c r="AA491" s="20" t="str">
        <f>INDEX([1]!db[SUPPLIER],Table2[[#This Row],[NB BM_C_QTY+F]],0)</f>
        <v>SAMUDERA ANGKASA JAYA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491" s="20" t="str">
        <f>Table2[[#This Row],[CONCAT]]&amp;LOWER(SUBSTITUTE(SUBSTITUTE(SUBSTITUTE(Table2[[#This Row],[KET]]&amp;"ARTO MORO"," ",""),")",""),"(",""))</f>
        <v>pcmagnitfc175822x75144pcsartomoro</v>
      </c>
      <c r="AD491" s="20">
        <f>_xlfn.IFNA(MATCH(Table2[[#This Row],[Column2]],[1]!db[NB BM_C_QTY+F],0),"")</f>
        <v>2243</v>
      </c>
      <c r="AE491" s="20" t="s">
        <v>6080</v>
      </c>
      <c r="AF491" s="20">
        <v>144</v>
      </c>
      <c r="AG491" s="20" t="s">
        <v>5118</v>
      </c>
    </row>
    <row r="492" spans="1:33">
      <c r="A492" s="14">
        <f ca="1">IF(Table2[[#This Row],[TT]]&lt;1,"",(COUNT(INDIRECT("a"&amp;ROW(Table2[[#Headers],[//]])&amp;":a"&amp;ROW()-1))+1))</f>
        <v>121</v>
      </c>
      <c r="B492" s="14"/>
      <c r="C492" s="9" t="s">
        <v>4380</v>
      </c>
      <c r="D492" s="16">
        <v>19</v>
      </c>
      <c r="E492" s="16" t="s">
        <v>2146</v>
      </c>
      <c r="F492" s="16">
        <f>_xlfn.IFNA(Table2[[#This Row],[NB BM_C_QTY+F]],"")</f>
        <v>2246</v>
      </c>
      <c r="G492" s="24">
        <f>IF(Table2[[#This Row],[M5B]]="",Table2[[#This Row],[M5B_h]],SUM(Table2[[#This Row],[M5B_h]],Table2[[#This Row],[M5B]]))</f>
        <v>19</v>
      </c>
      <c r="H492" s="19"/>
      <c r="I492" s="83">
        <f>IF(Table2[[#This Row],[M1A]]="",0,Table2[[#This Row],[M1A]]-Table2[[#This Row],[AWAL]]-Table2[[#This Row],[M1MA]]-Table2[[#This Row],[M1KE]])</f>
        <v>0</v>
      </c>
      <c r="J492" s="83">
        <f>SUMIF(Table6[NB BM_C_QTY+F],Table2[[#This Row],[Column2]],Table6[C])</f>
        <v>0</v>
      </c>
      <c r="K492" s="83">
        <f>-1*SUMIF(Table5[CONCAT],Table2[[#This Row],[Column2]],Table5[3])</f>
        <v>0</v>
      </c>
      <c r="L492" s="19"/>
      <c r="M492" s="16" t="str">
        <f>IF(Table2[[#This Row],[M2A]]="","",SUM(Table2[[#This Row],[M2A]]-Table2[[#This Row],[M2B_h]]))</f>
        <v/>
      </c>
      <c r="O492" s="17" t="str">
        <f>IF(Table2[[#This Row],[M3A]]="","",SUM(Table2[[#This Row],[M3A]]-Table2[[#This Row],[M3B_h]]))</f>
        <v/>
      </c>
      <c r="P492" s="25"/>
      <c r="Q492" s="17" t="str">
        <f>IF(Table2[[#This Row],[M4A]]="","",SUM(Table2[[#This Row],[M4A]]-Table2[[#This Row],[M4B_h]]))</f>
        <v/>
      </c>
      <c r="R492" s="17"/>
      <c r="S492" s="17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19</v>
      </c>
      <c r="U492" s="20">
        <f>SUM(Table2[[#This Row],[M2B]],Table2[[#This Row],[M2B_h]])</f>
        <v>19</v>
      </c>
      <c r="V492" s="20">
        <f>SUM(Table2[[#This Row],[M3B]],Table2[[#This Row],[M3B_h]])</f>
        <v>19</v>
      </c>
      <c r="W492" s="20">
        <f>SUM(Table2[[#This Row],[M4B]],Table2[[#This Row],[M4B_h]])</f>
        <v>19</v>
      </c>
      <c r="X492" s="20" t="str">
        <f t="shared" si="7"/>
        <v>ARTO MORO</v>
      </c>
      <c r="Y492" s="20">
        <f>IF(Table2[[#This Row],[NB BM_C_QTY+F]]="",#REF!,INDEX([1]!db[QTY X],Table2[[#This Row],[NB BM_C_QTY+F]]))</f>
        <v>144</v>
      </c>
      <c r="Z492" s="20" t="str">
        <f>IF(Table2[[#This Row],[NB BM_C_QTY+F]]="",#REF!,INDEX([1]!db[STN X],Table2[[#This Row],[NB BM_C_QTY+F]]))</f>
        <v>PCS</v>
      </c>
      <c r="AA492" s="20" t="str">
        <f>INDEX([1]!db[SUPPLIER],Table2[[#This Row],[NB BM_C_QTY+F]],0)</f>
        <v>SAMUDERA ANGKASA JAYA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492" s="20" t="str">
        <f>Table2[[#This Row],[CONCAT]]&amp;LOWER(SUBSTITUTE(SUBSTITUTE(SUBSTITUTE(Table2[[#This Row],[KET]]&amp;"ARTO MORO"," ",""),")",""),"(",""))</f>
        <v>pcmagnitfc52233d23x85144pcsartomoro</v>
      </c>
      <c r="AD492" s="20">
        <f>_xlfn.IFNA(MATCH(Table2[[#This Row],[Column2]],[1]!db[NB BM_C_QTY+F],0),"")</f>
        <v>2246</v>
      </c>
      <c r="AE492" s="20" t="s">
        <v>6080</v>
      </c>
      <c r="AF492" s="20">
        <v>144</v>
      </c>
      <c r="AG492" s="20" t="s">
        <v>5118</v>
      </c>
    </row>
    <row r="493" spans="1:33">
      <c r="A493" s="14">
        <f ca="1">IF(Table2[[#This Row],[TT]]&lt;1,"",(COUNT(INDIRECT("a"&amp;ROW(Table2[[#Headers],[//]])&amp;":a"&amp;ROW()-1))+1))</f>
        <v>122</v>
      </c>
      <c r="B493" s="14"/>
      <c r="C493" s="9" t="s">
        <v>4382</v>
      </c>
      <c r="D493" s="16">
        <v>7</v>
      </c>
      <c r="E493" s="16" t="s">
        <v>2075</v>
      </c>
      <c r="F493" s="16">
        <f>_xlfn.IFNA(Table2[[#This Row],[NB BM_C_QTY+F]],"")</f>
        <v>2248</v>
      </c>
      <c r="G493" s="24">
        <f>IF(Table2[[#This Row],[M5B]]="",Table2[[#This Row],[M5B_h]],SUM(Table2[[#This Row],[M5B_h]],Table2[[#This Row],[M5B]]))</f>
        <v>7</v>
      </c>
      <c r="H493" s="19"/>
      <c r="I493" s="83">
        <f>IF(Table2[[#This Row],[M1A]]="",0,Table2[[#This Row],[M1A]]-Table2[[#This Row],[AWAL]]-Table2[[#This Row],[M1MA]]-Table2[[#This Row],[M1KE]])</f>
        <v>0</v>
      </c>
      <c r="J493" s="83">
        <f>SUMIF(Table6[NB BM_C_QTY+F],Table2[[#This Row],[Column2]],Table6[C])</f>
        <v>0</v>
      </c>
      <c r="K493" s="83">
        <f>-1*SUMIF(Table5[CONCAT],Table2[[#This Row],[Column2]],Table5[3])</f>
        <v>0</v>
      </c>
      <c r="L493" s="19"/>
      <c r="M493" s="79" t="str">
        <f>IF(Table2[[#This Row],[M2A]]="","",SUM(Table2[[#This Row],[M2A]]-Table2[[#This Row],[M2B_h]]))</f>
        <v/>
      </c>
      <c r="O493" s="17" t="str">
        <f>IF(Table2[[#This Row],[M3A]]="","",SUM(Table2[[#This Row],[M3A]]-Table2[[#This Row],[M3B_h]]))</f>
        <v/>
      </c>
      <c r="P493" s="25"/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7</v>
      </c>
      <c r="U493" s="20">
        <f>SUM(Table2[[#This Row],[M2B]],Table2[[#This Row],[M2B_h]])</f>
        <v>7</v>
      </c>
      <c r="V493" s="20">
        <f>SUM(Table2[[#This Row],[M3B]],Table2[[#This Row],[M3B_h]])</f>
        <v>7</v>
      </c>
      <c r="W493" s="20">
        <f>SUM(Table2[[#This Row],[M4B]],Table2[[#This Row],[M4B_h]])</f>
        <v>7</v>
      </c>
      <c r="X493" s="20" t="str">
        <f t="shared" si="7"/>
        <v>ARTO MORO</v>
      </c>
      <c r="Y493" s="20">
        <f>IF(Table2[[#This Row],[NB BM_C_QTY+F]]="",#REF!,INDEX([1]!db[QTY X],Table2[[#This Row],[NB BM_C_QTY+F]]))</f>
        <v>120</v>
      </c>
      <c r="Z493" s="20" t="str">
        <f>IF(Table2[[#This Row],[NB BM_C_QTY+F]]="",#REF!,INDEX([1]!db[STN X],Table2[[#This Row],[NB BM_C_QTY+F]]))</f>
        <v>PCS</v>
      </c>
      <c r="AA493" s="20" t="str">
        <f>INDEX([1]!db[SUPPLIER],Table2[[#This Row],[NB BM_C_QTY+F]],0)</f>
        <v>SAMUDERA ANGKASA JAYA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493" s="20" t="str">
        <f>Table2[[#This Row],[CONCAT]]&amp;LOWER(SUBSTITUTE(SUBSTITUTE(SUBSTITUTE(Table2[[#This Row],[KET]]&amp;"ARTO MORO"," ",""),")",""),"(",""))</f>
        <v>pcmagnitfx2210metaliklebar22x10120pcsartomoro</v>
      </c>
      <c r="AD493" s="20">
        <f>_xlfn.IFNA(MATCH(Table2[[#This Row],[Column2]],[1]!db[NB BM_C_QTY+F],0),"")</f>
        <v>2248</v>
      </c>
      <c r="AE493" s="20" t="s">
        <v>6080</v>
      </c>
      <c r="AF493" s="20">
        <v>120</v>
      </c>
      <c r="AG493" s="20" t="s">
        <v>5118</v>
      </c>
    </row>
    <row r="494" spans="1:33">
      <c r="A494" s="14">
        <f ca="1">IF(Table2[[#This Row],[TT]]&lt;1,"",(COUNT(INDIRECT("a"&amp;ROW(Table2[[#Headers],[//]])&amp;":a"&amp;ROW()-1))+1))</f>
        <v>123</v>
      </c>
      <c r="B494" s="14"/>
      <c r="C494" s="9" t="s">
        <v>4383</v>
      </c>
      <c r="D494" s="16">
        <v>6</v>
      </c>
      <c r="E494" s="16" t="s">
        <v>2146</v>
      </c>
      <c r="F494" s="16">
        <f>_xlfn.IFNA(Table2[[#This Row],[NB BM_C_QTY+F]],"")</f>
        <v>2249</v>
      </c>
      <c r="G494" s="24">
        <f>IF(Table2[[#This Row],[M5B]]="",Table2[[#This Row],[M5B_h]],SUM(Table2[[#This Row],[M5B_h]],Table2[[#This Row],[M5B]]))</f>
        <v>6</v>
      </c>
      <c r="H494" s="19"/>
      <c r="I494" s="83">
        <f>IF(Table2[[#This Row],[M1A]]="",0,Table2[[#This Row],[M1A]]-Table2[[#This Row],[AWAL]]-Table2[[#This Row],[M1MA]]-Table2[[#This Row],[M1KE]])</f>
        <v>0</v>
      </c>
      <c r="J494" s="83">
        <f>SUMIF(Table6[NB BM_C_QTY+F],Table2[[#This Row],[Column2]],Table6[C])</f>
        <v>0</v>
      </c>
      <c r="K494" s="83">
        <f>-1*SUMIF(Table5[CONCAT],Table2[[#This Row],[Column2]],Table5[3])</f>
        <v>0</v>
      </c>
      <c r="L494" s="104"/>
      <c r="M494" s="15" t="str">
        <f>IF(Table2[[#This Row],[M2A]]="","",SUM(Table2[[#This Row],[M2A]]-Table2[[#This Row],[M2B_h]]))</f>
        <v/>
      </c>
      <c r="O494" s="17" t="str">
        <f>IF(Table2[[#This Row],[M3A]]="","",SUM(Table2[[#This Row],[M3A]]-Table2[[#This Row],[M3B_h]]))</f>
        <v/>
      </c>
      <c r="Q494" s="17" t="str">
        <f>IF(Table2[[#This Row],[M4A]]="","",SUM(Table2[[#This Row],[M4A]]-Table2[[#This Row],[M4B_h]]))</f>
        <v/>
      </c>
      <c r="R494" s="17"/>
      <c r="S494" s="17" t="str">
        <f>IF(Table2[[#This Row],[M5A]]="","",SUM(Table2[[#This Row],[M5A]]-Table2[[#This Row],[M5B_h]]))</f>
        <v/>
      </c>
      <c r="T494" s="20">
        <f>SUM(Table2[[#This Row],[AWAL]],Table2[[#This Row],[M1KE]],Table2[[#This Row],[M1MA]],Table2[[#This Row],[M1B]])</f>
        <v>6</v>
      </c>
      <c r="U494" s="20">
        <f>SUM(Table2[[#This Row],[M2B]],Table2[[#This Row],[M2B_h]])</f>
        <v>6</v>
      </c>
      <c r="V494" s="20">
        <f>SUM(Table2[[#This Row],[M3B]],Table2[[#This Row],[M3B_h]])</f>
        <v>6</v>
      </c>
      <c r="W494" s="20">
        <f>SUM(Table2[[#This Row],[M4B]],Table2[[#This Row],[M4B_h]])</f>
        <v>6</v>
      </c>
      <c r="X494" s="20" t="str">
        <f t="shared" si="7"/>
        <v>ARTO MORO</v>
      </c>
      <c r="Y494" s="20">
        <f>IF(Table2[[#This Row],[NB BM_C_QTY+F]]="",#REF!,INDEX([1]!db[QTY X],Table2[[#This Row],[NB BM_C_QTY+F]]))</f>
        <v>144</v>
      </c>
      <c r="Z494" s="20" t="str">
        <f>IF(Table2[[#This Row],[NB BM_C_QTY+F]]="",#REF!,INDEX([1]!db[STN X],Table2[[#This Row],[NB BM_C_QTY+F]]))</f>
        <v>PCS</v>
      </c>
      <c r="AA494" s="20" t="str">
        <f>INDEX([1]!db[SUPPLIER],Table2[[#This Row],[NB BM_C_QTY+F]],0)</f>
        <v>SAMUDERA ANGKASA JAYA</v>
      </c>
      <c r="AB494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494" s="20" t="str">
        <f>Table2[[#This Row],[CONCAT]]&amp;LOWER(SUBSTITUTE(SUBSTITUTE(SUBSTITUTE(Table2[[#This Row],[KET]]&amp;"ARTO MORO"," ",""),")",""),"(",""))</f>
        <v>pcmagnitfx227522x75metalik144pcsartomoro</v>
      </c>
      <c r="AD494" s="20">
        <f>_xlfn.IFNA(MATCH(Table2[[#This Row],[Column2]],[1]!db[NB BM_C_QTY+F],0),"")</f>
        <v>2249</v>
      </c>
      <c r="AE494" s="20" t="s">
        <v>6080</v>
      </c>
      <c r="AF494" s="20">
        <v>144</v>
      </c>
      <c r="AG494" s="20" t="s">
        <v>5118</v>
      </c>
    </row>
    <row r="495" spans="1:33">
      <c r="A495" s="14">
        <f ca="1">IF(Table2[[#This Row],[TT]]&lt;1,"",(COUNT(INDIRECT("a"&amp;ROW(Table2[[#Headers],[//]])&amp;":a"&amp;ROW()-1))+1))</f>
        <v>124</v>
      </c>
      <c r="B495" s="14"/>
      <c r="C495" s="9" t="s">
        <v>4384</v>
      </c>
      <c r="D495" s="16">
        <v>9</v>
      </c>
      <c r="E495" s="16" t="s">
        <v>2207</v>
      </c>
      <c r="F495" s="16">
        <f>_xlfn.IFNA(Table2[[#This Row],[NB BM_C_QTY+F]],"")</f>
        <v>2251</v>
      </c>
      <c r="G495" s="24">
        <f>IF(Table2[[#This Row],[M5B]]="",Table2[[#This Row],[M5B_h]],SUM(Table2[[#This Row],[M5B_h]],Table2[[#This Row],[M5B]]))</f>
        <v>9</v>
      </c>
      <c r="H495" s="19"/>
      <c r="I495" s="83">
        <f>IF(Table2[[#This Row],[M1A]]="",0,Table2[[#This Row],[M1A]]-Table2[[#This Row],[AWAL]]-Table2[[#This Row],[M1MA]]-Table2[[#This Row],[M1KE]])</f>
        <v>0</v>
      </c>
      <c r="J495" s="83">
        <f>SUMIF(Table6[NB BM_C_QTY+F],Table2[[#This Row],[Column2]],Table6[C])</f>
        <v>0</v>
      </c>
      <c r="K495" s="83">
        <f>-1*SUMIF(Table5[CONCAT],Table2[[#This Row],[Column2]],Table5[3])</f>
        <v>0</v>
      </c>
      <c r="L495" s="104"/>
      <c r="M495" s="79" t="str">
        <f>IF(Table2[[#This Row],[M2A]]="","",SUM(Table2[[#This Row],[M2A]]-Table2[[#This Row],[M2B_h]]))</f>
        <v/>
      </c>
      <c r="O495" s="17" t="str">
        <f>IF(Table2[[#This Row],[M3A]]="","",SUM(Table2[[#This Row],[M3A]]-Table2[[#This Row],[M3B_h]]))</f>
        <v/>
      </c>
      <c r="Q495" s="17" t="str">
        <f>IF(Table2[[#This Row],[M4A]]="","",SUM(Table2[[#This Row],[M4A]]-Table2[[#This Row],[M4B_h]]))</f>
        <v/>
      </c>
      <c r="R495" s="17"/>
      <c r="S495" s="17" t="str">
        <f>IF(Table2[[#This Row],[M5A]]="","",SUM(Table2[[#This Row],[M5A]]-Table2[[#This Row],[M5B_h]]))</f>
        <v/>
      </c>
      <c r="T495" s="20">
        <f>SUM(Table2[[#This Row],[AWAL]],Table2[[#This Row],[M1KE]],Table2[[#This Row],[M1MA]],Table2[[#This Row],[M1B]])</f>
        <v>9</v>
      </c>
      <c r="U495" s="20">
        <f>SUM(Table2[[#This Row],[M2B]],Table2[[#This Row],[M2B_h]])</f>
        <v>9</v>
      </c>
      <c r="V495" s="20">
        <f>SUM(Table2[[#This Row],[M3B]],Table2[[#This Row],[M3B_h]])</f>
        <v>9</v>
      </c>
      <c r="W495" s="20">
        <f>SUM(Table2[[#This Row],[M4B]],Table2[[#This Row],[M4B_h]])</f>
        <v>9</v>
      </c>
      <c r="X495" s="20" t="str">
        <f t="shared" si="7"/>
        <v>ARTO MORO</v>
      </c>
      <c r="Y495" s="20">
        <f>IF(Table2[[#This Row],[NB BM_C_QTY+F]]="",#REF!,INDEX([1]!db[QTY X],Table2[[#This Row],[NB BM_C_QTY+F]]))</f>
        <v>192</v>
      </c>
      <c r="Z495" s="20" t="str">
        <f>IF(Table2[[#This Row],[NB BM_C_QTY+F]]="",#REF!,INDEX([1]!db[STN X],Table2[[#This Row],[NB BM_C_QTY+F]]))</f>
        <v>PCS</v>
      </c>
      <c r="AA495" s="20" t="str">
        <f>INDEX([1]!db[SUPPLIER],Table2[[#This Row],[NB BM_C_QTY+F]],0)</f>
        <v>SAMUDERA ANGKASA JAYA</v>
      </c>
      <c r="AB495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495" s="20" t="str">
        <f>Table2[[#This Row],[CONCAT]]&amp;LOWER(SUBSTITUTE(SUBSTITUTE(SUBSTITUTE(Table2[[#This Row],[KET]]&amp;"ARTO MORO"," ",""),")",""),"(",""))</f>
        <v>pcmagnitfy682222x75192pcsartomoro</v>
      </c>
      <c r="AD495" s="20">
        <f>_xlfn.IFNA(MATCH(Table2[[#This Row],[Column2]],[1]!db[NB BM_C_QTY+F],0),"")</f>
        <v>2251</v>
      </c>
      <c r="AE495" s="20" t="s">
        <v>6080</v>
      </c>
      <c r="AF495" s="20">
        <v>192</v>
      </c>
      <c r="AG495" s="20" t="s">
        <v>5118</v>
      </c>
    </row>
    <row r="496" spans="1:33">
      <c r="A496" s="14">
        <f ca="1">IF(Table2[[#This Row],[TT]]&lt;1,"",(COUNT(INDIRECT("a"&amp;ROW(Table2[[#Headers],[//]])&amp;":a"&amp;ROW()-1))+1))</f>
        <v>125</v>
      </c>
      <c r="B496" s="14"/>
      <c r="C496" s="9" t="s">
        <v>4385</v>
      </c>
      <c r="D496" s="16">
        <v>24</v>
      </c>
      <c r="E496" s="16" t="s">
        <v>2207</v>
      </c>
      <c r="F496" s="16">
        <f>_xlfn.IFNA(Table2[[#This Row],[NB BM_C_QTY+F]],"")</f>
        <v>2253</v>
      </c>
      <c r="G496" s="24">
        <f>IF(Table2[[#This Row],[M5B]]="",Table2[[#This Row],[M5B_h]],SUM(Table2[[#This Row],[M5B_h]],Table2[[#This Row],[M5B]]))</f>
        <v>24</v>
      </c>
      <c r="H496" s="18"/>
      <c r="I496" s="83">
        <f>IF(Table2[[#This Row],[M1A]]="",0,Table2[[#This Row],[M1A]]-Table2[[#This Row],[AWAL]]-Table2[[#This Row],[M1MA]]-Table2[[#This Row],[M1KE]])</f>
        <v>0</v>
      </c>
      <c r="J496" s="83">
        <f>SUMIF(Table6[NB BM_C_QTY+F],Table2[[#This Row],[Column2]],Table6[C])</f>
        <v>0</v>
      </c>
      <c r="K496" s="83">
        <f>-1*SUMIF(Table5[CONCAT],Table2[[#This Row],[Column2]],Table5[3])</f>
        <v>0</v>
      </c>
      <c r="L496" s="105"/>
      <c r="M496" s="15" t="str">
        <f>IF(Table2[[#This Row],[M2A]]="","",SUM(Table2[[#This Row],[M2A]]-Table2[[#This Row],[M2B_h]]))</f>
        <v/>
      </c>
      <c r="O496" s="17" t="str">
        <f>IF(Table2[[#This Row],[M3A]]="","",SUM(Table2[[#This Row],[M3A]]-Table2[[#This Row],[M3B_h]]))</f>
        <v/>
      </c>
      <c r="P496" s="9"/>
      <c r="Q496" s="17" t="str">
        <f>IF(Table2[[#This Row],[M4A]]="","",SUM(Table2[[#This Row],[M4A]]-Table2[[#This Row],[M4B_h]]))</f>
        <v/>
      </c>
      <c r="R496" s="17"/>
      <c r="S496" s="17" t="str">
        <f>IF(Table2[[#This Row],[M5A]]="","",SUM(Table2[[#This Row],[M5A]]-Table2[[#This Row],[M5B_h]]))</f>
        <v/>
      </c>
      <c r="T496" s="20">
        <f>SUM(Table2[[#This Row],[AWAL]],Table2[[#This Row],[M1KE]],Table2[[#This Row],[M1MA]],Table2[[#This Row],[M1B]])</f>
        <v>24</v>
      </c>
      <c r="U496" s="20">
        <f>SUM(Table2[[#This Row],[M2B]],Table2[[#This Row],[M2B_h]])</f>
        <v>24</v>
      </c>
      <c r="V496" s="20">
        <f>SUM(Table2[[#This Row],[M3B]],Table2[[#This Row],[M3B_h]])</f>
        <v>24</v>
      </c>
      <c r="W496" s="20">
        <f>SUM(Table2[[#This Row],[M4B]],Table2[[#This Row],[M4B_h]])</f>
        <v>24</v>
      </c>
      <c r="X496" s="20" t="str">
        <f t="shared" si="7"/>
        <v>ARTO MORO</v>
      </c>
      <c r="Y496" s="20">
        <f>IF(Table2[[#This Row],[NB BM_C_QTY+F]]="",#REF!,INDEX([1]!db[QTY X],Table2[[#This Row],[NB BM_C_QTY+F]]))</f>
        <v>192</v>
      </c>
      <c r="Z496" s="20" t="str">
        <f>IF(Table2[[#This Row],[NB BM_C_QTY+F]]="",#REF!,INDEX([1]!db[STN X],Table2[[#This Row],[NB BM_C_QTY+F]]))</f>
        <v>PCS</v>
      </c>
      <c r="AA496" s="20" t="str">
        <f>INDEX([1]!db[SUPPLIER],Table2[[#This Row],[NB BM_C_QTY+F]],0)</f>
        <v>SAMUDERA ANGKASA JAYA</v>
      </c>
      <c r="AB496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496" s="20" t="str">
        <f>Table2[[#This Row],[CONCAT]]&amp;LOWER(SUBSTITUTE(SUBSTITUTE(SUBSTITUTE(Table2[[#This Row],[KET]]&amp;"ARTO MORO"," ",""),")",""),"(",""))</f>
        <v>pcmagnitjh220a22x85192pcsartomoro</v>
      </c>
      <c r="AD496" s="20">
        <f>_xlfn.IFNA(MATCH(Table2[[#This Row],[Column2]],[1]!db[NB BM_C_QTY+F],0),"")</f>
        <v>2253</v>
      </c>
      <c r="AE496" s="20" t="s">
        <v>6080</v>
      </c>
      <c r="AF496" s="20">
        <v>192</v>
      </c>
      <c r="AG496" s="20" t="s">
        <v>5118</v>
      </c>
    </row>
    <row r="497" spans="1:33">
      <c r="A497" s="9">
        <f ca="1">IF(Table2[[#This Row],[TT]]&lt;1,"",(COUNT(INDIRECT("a"&amp;ROW(Table2[[#Headers],[//]])&amp;":a"&amp;ROW()-1))+1))</f>
        <v>126</v>
      </c>
      <c r="C497" s="9" t="s">
        <v>4386</v>
      </c>
      <c r="D497" s="16">
        <v>26</v>
      </c>
      <c r="E497" s="16" t="s">
        <v>2146</v>
      </c>
      <c r="F497" s="16">
        <f>_xlfn.IFNA(Table2[[#This Row],[NB BM_C_QTY+F]],"")</f>
        <v>2255</v>
      </c>
      <c r="G497" s="24">
        <f>IF(Table2[[#This Row],[M5B]]="",Table2[[#This Row],[M5B_h]],SUM(Table2[[#This Row],[M5B_h]],Table2[[#This Row],[M5B]]))</f>
        <v>26</v>
      </c>
      <c r="H497" s="18"/>
      <c r="I497" s="83">
        <f>IF(Table2[[#This Row],[M1A]]="",0,Table2[[#This Row],[M1A]]-Table2[[#This Row],[AWAL]]-Table2[[#This Row],[M1MA]]-Table2[[#This Row],[M1KE]])</f>
        <v>0</v>
      </c>
      <c r="J497" s="83">
        <f>SUMIF(Table6[NB BM_C_QTY+F],Table2[[#This Row],[Column2]],Table6[C])</f>
        <v>0</v>
      </c>
      <c r="K497" s="83">
        <f>-1*SUMIF(Table5[CONCAT],Table2[[#This Row],[Column2]],Table5[3])</f>
        <v>0</v>
      </c>
      <c r="L497" s="105"/>
      <c r="M497" s="15" t="str">
        <f>IF(Table2[[#This Row],[M2A]]="","",SUM(Table2[[#This Row],[M2A]]-Table2[[#This Row],[M2B_h]]))</f>
        <v/>
      </c>
      <c r="O497" s="16" t="str">
        <f>IF(Table2[[#This Row],[M3A]]="","",SUM(Table2[[#This Row],[M3A]]-Table2[[#This Row],[M3B_h]]))</f>
        <v/>
      </c>
      <c r="P497" s="9"/>
      <c r="Q497" s="16" t="str">
        <f>IF(Table2[[#This Row],[M4A]]="","",SUM(Table2[[#This Row],[M4A]]-Table2[[#This Row],[M4B_h]]))</f>
        <v/>
      </c>
      <c r="S497" s="16" t="str">
        <f>IF(Table2[[#This Row],[M5A]]="","",SUM(Table2[[#This Row],[M5A]]-Table2[[#This Row],[M5B_h]]))</f>
        <v/>
      </c>
      <c r="T497" s="20">
        <f>SUM(Table2[[#This Row],[AWAL]],Table2[[#This Row],[M1KE]],Table2[[#This Row],[M1MA]],Table2[[#This Row],[M1B]])</f>
        <v>26</v>
      </c>
      <c r="U497" s="20">
        <f>SUM(Table2[[#This Row],[M2B]],Table2[[#This Row],[M2B_h]])</f>
        <v>26</v>
      </c>
      <c r="V497" s="20">
        <f>SUM(Table2[[#This Row],[M3B]],Table2[[#This Row],[M3B_h]])</f>
        <v>26</v>
      </c>
      <c r="W497" s="20">
        <f>SUM(Table2[[#This Row],[M4B]],Table2[[#This Row],[M4B_h]])</f>
        <v>26</v>
      </c>
      <c r="X497" s="20" t="str">
        <f t="shared" si="7"/>
        <v>ARTO MORO</v>
      </c>
      <c r="Y497" s="20">
        <f>IF(Table2[[#This Row],[NB BM_C_QTY+F]]="",#REF!,INDEX([1]!db[QTY X],Table2[[#This Row],[NB BM_C_QTY+F]]))</f>
        <v>144</v>
      </c>
      <c r="Z497" s="20" t="str">
        <f>IF(Table2[[#This Row],[NB BM_C_QTY+F]]="",#REF!,INDEX([1]!db[STN X],Table2[[#This Row],[NB BM_C_QTY+F]]))</f>
        <v>PCS</v>
      </c>
      <c r="AA497" s="20" t="str">
        <f>INDEX([1]!db[SUPPLIER],Table2[[#This Row],[NB BM_C_QTY+F]],0)</f>
        <v>SAMUDERA ANGKASA JAYA</v>
      </c>
      <c r="AB497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497" s="20" t="str">
        <f>Table2[[#This Row],[CONCAT]]&amp;LOWER(SUBSTITUTE(SUBSTITUTE(SUBSTITUTE(Table2[[#This Row],[KET]]&amp;"ARTO MORO"," ",""),")",""),"(",""))</f>
        <v>pcmagntlpy623x8144pcsartomoro</v>
      </c>
      <c r="AD497" s="20">
        <f>_xlfn.IFNA(MATCH(Table2[[#This Row],[Column2]],[1]!db[NB BM_C_QTY+F],0),"")</f>
        <v>2255</v>
      </c>
      <c r="AE497" s="20" t="s">
        <v>6080</v>
      </c>
      <c r="AF497" s="20">
        <v>144</v>
      </c>
      <c r="AG497" s="20" t="s">
        <v>5118</v>
      </c>
    </row>
    <row r="498" spans="1:33">
      <c r="A498" s="14">
        <f ca="1">IF(Table2[[#This Row],[TT]]&lt;1,"",(COUNT(INDIRECT("a"&amp;ROW(Table2[[#Headers],[//]])&amp;":a"&amp;ROW()-1))+1))</f>
        <v>127</v>
      </c>
      <c r="B498" s="14"/>
      <c r="C498" s="9" t="s">
        <v>4948</v>
      </c>
      <c r="D498" s="16">
        <v>2</v>
      </c>
      <c r="E498" s="16" t="s">
        <v>1986</v>
      </c>
      <c r="F498" s="16">
        <f>_xlfn.IFNA(Table2[[#This Row],[NB BM_C_QTY+F]],"")</f>
        <v>2609</v>
      </c>
      <c r="G498" s="24">
        <f>IF(Table2[[#This Row],[M5B]]="",Table2[[#This Row],[M5B_h]],SUM(Table2[[#This Row],[M5B_h]],Table2[[#This Row],[M5B]]))</f>
        <v>2</v>
      </c>
      <c r="H498" s="19"/>
      <c r="I498" s="83">
        <f>IF(Table2[[#This Row],[M1A]]="",0,Table2[[#This Row],[M1A]]-Table2[[#This Row],[AWAL]]-Table2[[#This Row],[M1MA]]-Table2[[#This Row],[M1KE]])</f>
        <v>0</v>
      </c>
      <c r="J498" s="83">
        <f>SUMIF(Table6[NB BM_C_QTY+F],Table2[[#This Row],[Column2]],Table6[C])</f>
        <v>0</v>
      </c>
      <c r="K498" s="83">
        <f>-1*SUMIF(Table5[CONCAT],Table2[[#This Row],[Column2]],Table5[3])</f>
        <v>0</v>
      </c>
      <c r="L498" s="104"/>
      <c r="M498" s="79" t="str">
        <f>IF(Table2[[#This Row],[M2A]]="","",SUM(Table2[[#This Row],[M2A]]-Table2[[#This Row],[M2B_h]]))</f>
        <v/>
      </c>
      <c r="O498" s="17" t="str">
        <f>IF(Table2[[#This Row],[M3A]]="","",SUM(Table2[[#This Row],[M3A]]-Table2[[#This Row],[M3B_h]]))</f>
        <v/>
      </c>
      <c r="P498" s="25"/>
      <c r="Q498" s="17" t="str">
        <f>IF(Table2[[#This Row],[M4A]]="","",SUM(Table2[[#This Row],[M4A]]-Table2[[#This Row],[M4B_h]]))</f>
        <v/>
      </c>
      <c r="R498" s="17"/>
      <c r="S498" s="17" t="str">
        <f>IF(Table2[[#This Row],[M5A]]="","",SUM(Table2[[#This Row],[M5A]]-Table2[[#This Row],[M5B_h]]))</f>
        <v/>
      </c>
      <c r="T498" s="20">
        <f>SUM(Table2[[#This Row],[AWAL]],Table2[[#This Row],[M1KE]],Table2[[#This Row],[M1MA]],Table2[[#This Row],[M1B]])</f>
        <v>2</v>
      </c>
      <c r="U498" s="20">
        <f>SUM(Table2[[#This Row],[M2B]],Table2[[#This Row],[M2B_h]])</f>
        <v>2</v>
      </c>
      <c r="V498" s="20">
        <f>SUM(Table2[[#This Row],[M3B]],Table2[[#This Row],[M3B_h]])</f>
        <v>2</v>
      </c>
      <c r="W498" s="20">
        <f>SUM(Table2[[#This Row],[M4B]],Table2[[#This Row],[M4B_h]])</f>
        <v>2</v>
      </c>
      <c r="X498" s="20" t="str">
        <f t="shared" si="7"/>
        <v>ARTO MORO</v>
      </c>
      <c r="Y498" s="20">
        <f>IF(Table2[[#This Row],[NB BM_C_QTY+F]]="",#REF!,INDEX([1]!db[QTY X],Table2[[#This Row],[NB BM_C_QTY+F]]))</f>
        <v>4320</v>
      </c>
      <c r="Z498" s="20" t="str">
        <f>IF(Table2[[#This Row],[NB BM_C_QTY+F]]="",#REF!,INDEX([1]!db[STN X],Table2[[#This Row],[NB BM_C_QTY+F]]))</f>
        <v>PCS</v>
      </c>
      <c r="AA498" s="20" t="str">
        <f>INDEX([1]!db[SUPPLIER],Table2[[#This Row],[NB BM_C_QTY+F]],0)</f>
        <v>LAUTAN MAS ASIA</v>
      </c>
      <c r="AB498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98" s="20" t="str">
        <f>Table2[[#This Row],[CONCAT]]&amp;LOWER(SUBSTITUTE(SUBSTITUTE(SUBSTITUTE(Table2[[#This Row],[KET]]&amp;"ARTO MORO"," ",""),")",""),"(",""))</f>
        <v>pensilzhonghuamb120kecil30grsartomoro</v>
      </c>
      <c r="AD498" s="20">
        <f>_xlfn.IFNA(MATCH(Table2[[#This Row],[Column2]],[1]!db[NB BM_C_QTY+F],0),"")</f>
        <v>2609</v>
      </c>
      <c r="AE498" s="20" t="s">
        <v>6081</v>
      </c>
      <c r="AF498" s="20">
        <v>30</v>
      </c>
      <c r="AG498" s="20" t="s">
        <v>5153</v>
      </c>
    </row>
    <row r="499" spans="1:33">
      <c r="A499" s="14">
        <f ca="1">IF(Table2[[#This Row],[TT]]&lt;1,"",(COUNT(INDIRECT("a"&amp;ROW(Table2[[#Headers],[//]])&amp;":a"&amp;ROW()-1))+1))</f>
        <v>128</v>
      </c>
      <c r="B499" s="14"/>
      <c r="C499" s="9" t="s">
        <v>4390</v>
      </c>
      <c r="D499" s="16">
        <v>10</v>
      </c>
      <c r="E499" s="16" t="s">
        <v>2213</v>
      </c>
      <c r="F499" s="16">
        <f>_xlfn.IFNA(Table2[[#This Row],[NB BM_C_QTY+F]],"")</f>
        <v>3108</v>
      </c>
      <c r="G499" s="24">
        <f>IF(Table2[[#This Row],[M5B]]="",Table2[[#This Row],[M5B_h]],SUM(Table2[[#This Row],[M5B_h]],Table2[[#This Row],[M5B]]))</f>
        <v>10</v>
      </c>
      <c r="H499" s="19"/>
      <c r="I499" s="83">
        <f>IF(Table2[[#This Row],[M1A]]="",0,Table2[[#This Row],[M1A]]-Table2[[#This Row],[AWAL]]-Table2[[#This Row],[M1MA]]-Table2[[#This Row],[M1KE]])</f>
        <v>0</v>
      </c>
      <c r="J499" s="83">
        <f>SUMIF(Table6[NB BM_C_QTY+F],Table2[[#This Row],[Column2]],Table6[C])</f>
        <v>0</v>
      </c>
      <c r="K499" s="83">
        <f>-1*SUMIF(Table5[CONCAT],Table2[[#This Row],[Column2]],Table5[3])</f>
        <v>0</v>
      </c>
      <c r="L499" s="104"/>
      <c r="M499" s="79" t="str">
        <f>IF(Table2[[#This Row],[M2A]]="","",SUM(Table2[[#This Row],[M2A]]-Table2[[#This Row],[M2B_h]]))</f>
        <v/>
      </c>
      <c r="O499" s="17" t="str">
        <f>IF(Table2[[#This Row],[M3A]]="","",SUM(Table2[[#This Row],[M3A]]-Table2[[#This Row],[M3B_h]]))</f>
        <v/>
      </c>
      <c r="Q499" s="17" t="str">
        <f>IF(Table2[[#This Row],[M4A]]="","",SUM(Table2[[#This Row],[M4A]]-Table2[[#This Row],[M4B_h]]))</f>
        <v/>
      </c>
      <c r="R499" s="17"/>
      <c r="S499" s="17" t="str">
        <f>IF(Table2[[#This Row],[M5A]]="","",SUM(Table2[[#This Row],[M5A]]-Table2[[#This Row],[M5B_h]]))</f>
        <v/>
      </c>
      <c r="T499" s="20">
        <f>SUM(Table2[[#This Row],[AWAL]],Table2[[#This Row],[M1KE]],Table2[[#This Row],[M1MA]],Table2[[#This Row],[M1B]])</f>
        <v>10</v>
      </c>
      <c r="U499" s="20">
        <f>SUM(Table2[[#This Row],[M2B]],Table2[[#This Row],[M2B_h]])</f>
        <v>10</v>
      </c>
      <c r="V499" s="20">
        <f>SUM(Table2[[#This Row],[M3B]],Table2[[#This Row],[M3B_h]])</f>
        <v>10</v>
      </c>
      <c r="W499" s="20">
        <f>SUM(Table2[[#This Row],[M4B]],Table2[[#This Row],[M4B_h]])</f>
        <v>10</v>
      </c>
      <c r="X499" s="20" t="str">
        <f t="shared" si="7"/>
        <v>ARTO MORO</v>
      </c>
      <c r="Y499" s="20">
        <f>IF(Table2[[#This Row],[NB BM_C_QTY+F]]="",#REF!,INDEX([1]!db[QTY X],Table2[[#This Row],[NB BM_C_QTY+F]]))</f>
        <v>600</v>
      </c>
      <c r="Z499" s="20" t="str">
        <f>IF(Table2[[#This Row],[NB BM_C_QTY+F]]="",#REF!,INDEX([1]!db[STN X],Table2[[#This Row],[NB BM_C_QTY+F]]))</f>
        <v>PCS</v>
      </c>
      <c r="AA499" s="20" t="str">
        <f>INDEX([1]!db[SUPPLIER],Table2[[#This Row],[NB BM_C_QTY+F]],0)</f>
        <v>SDI</v>
      </c>
      <c r="AB499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499" s="20" t="str">
        <f>Table2[[#This Row],[CONCAT]]&amp;LOWER(SUBSTITUTE(SUBSTITUTE(SUBSTITUTE(Table2[[#This Row],[KET]]&amp;"ARTO MORO"," ",""),")",""),"(",""))</f>
        <v>stabillohighlighterzrmzh103kuning600pcsartomoro</v>
      </c>
      <c r="AD499" s="20">
        <f>_xlfn.IFNA(MATCH(Table2[[#This Row],[Column2]],[1]!db[NB BM_C_QTY+F],0),"")</f>
        <v>3108</v>
      </c>
      <c r="AE499" s="20" t="s">
        <v>6083</v>
      </c>
      <c r="AF499" s="20">
        <v>600</v>
      </c>
      <c r="AG499" s="20" t="s">
        <v>5118</v>
      </c>
    </row>
    <row r="500" spans="1:33">
      <c r="A500" s="14">
        <f ca="1">IF(Table2[[#This Row],[TT]]&lt;1,"",(COUNT(INDIRECT("a"&amp;ROW(Table2[[#Headers],[//]])&amp;":a"&amp;ROW()-1))+1))</f>
        <v>129</v>
      </c>
      <c r="B500" s="14"/>
      <c r="C500" s="9" t="s">
        <v>6110</v>
      </c>
      <c r="D500" s="16">
        <v>2</v>
      </c>
      <c r="E500" s="16" t="s">
        <v>6105</v>
      </c>
      <c r="F500" s="16" t="str">
        <f>_xlfn.IFNA(Table2[[#This Row],[NB BM_C_QTY+F]],"")</f>
        <v/>
      </c>
      <c r="G500" s="24">
        <f>IF(Table2[[#This Row],[M5B]]="",Table2[[#This Row],[M5B_h]],SUM(Table2[[#This Row],[M5B_h]],Table2[[#This Row],[M5B]]))</f>
        <v>2</v>
      </c>
      <c r="H500" s="19"/>
      <c r="I500" s="83">
        <f>IF(Table2[[#This Row],[M1A]]="",0,Table2[[#This Row],[M1A]]-Table2[[#This Row],[AWAL]]-Table2[[#This Row],[M1MA]]-Table2[[#This Row],[M1KE]])</f>
        <v>0</v>
      </c>
      <c r="J500" s="83">
        <f>SUMIF(Table6[NB BM_C_QTY+F],Table2[[#This Row],[Column2]],Table6[C])</f>
        <v>0</v>
      </c>
      <c r="K500" s="83">
        <f>-1*SUMIF(Table5[CONCAT],Table2[[#This Row],[Column2]],Table5[3])</f>
        <v>0</v>
      </c>
      <c r="L500" s="104"/>
      <c r="M500" s="15" t="str">
        <f>IF(Table2[[#This Row],[M2A]]="","",SUM(Table2[[#This Row],[M2A]]-Table2[[#This Row],[M2B_h]]))</f>
        <v/>
      </c>
      <c r="O500" s="17" t="str">
        <f>IF(Table2[[#This Row],[M3A]]="","",SUM(Table2[[#This Row],[M3A]]-Table2[[#This Row],[M3B_h]]))</f>
        <v/>
      </c>
      <c r="Q500" s="17" t="str">
        <f>IF(Table2[[#This Row],[M4A]]="","",SUM(Table2[[#This Row],[M4A]]-Table2[[#This Row],[M4B_h]]))</f>
        <v/>
      </c>
      <c r="R500" s="17"/>
      <c r="S500" s="17" t="str">
        <f>IF(Table2[[#This Row],[M5A]]="","",SUM(Table2[[#This Row],[M5A]]-Table2[[#This Row],[M5B_h]]))</f>
        <v/>
      </c>
      <c r="T500" s="20">
        <f>SUM(Table2[[#This Row],[AWAL]],Table2[[#This Row],[M1KE]],Table2[[#This Row],[M1MA]],Table2[[#This Row],[M1B]])</f>
        <v>2</v>
      </c>
      <c r="U500" s="20">
        <f>SUM(Table2[[#This Row],[M2B]],Table2[[#This Row],[M2B_h]])</f>
        <v>2</v>
      </c>
      <c r="V500" s="20">
        <f>SUM(Table2[[#This Row],[M3B]],Table2[[#This Row],[M3B_h]])</f>
        <v>2</v>
      </c>
      <c r="W500" s="20">
        <f>SUM(Table2[[#This Row],[M4B]],Table2[[#This Row],[M4B_h]])</f>
        <v>2</v>
      </c>
      <c r="X500" s="20" t="str">
        <f t="shared" si="7"/>
        <v>ARTO MORO</v>
      </c>
      <c r="Y500" s="20" t="e">
        <f>IF(Table2[[#This Row],[NB BM_C_QTY+F]]="",#REF!,INDEX([1]!db[QTY X],Table2[[#This Row],[NB BM_C_QTY+F]]))</f>
        <v>#REF!</v>
      </c>
      <c r="Z500" s="20" t="e">
        <f>IF(Table2[[#This Row],[NB BM_C_QTY+F]]="",#REF!,INDEX([1]!db[STN X],Table2[[#This Row],[NB BM_C_QTY+F]]))</f>
        <v>#REF!</v>
      </c>
      <c r="AA500" s="20" t="e">
        <f>INDEX([1]!db[SUPPLIER],Table2[[#This Row],[NB BM_C_QTY+F]],0)</f>
        <v>#VALUE!</v>
      </c>
      <c r="AB500" s="20" t="str">
        <f>LOWER(SUBSTITUTE(SUBSTITUTE(SUBSTITUTE(SUBSTITUTE(SUBSTITUTE(SUBSTITUTE(SUBSTITUTE(SUBSTITUTE(SUBSTITUTE(Table2[[#This Row],[NAMA BARANG]]," ",),".",""),"-",""),"(",""),")",""),",",""),"/",""),"""",""),"+",""))</f>
        <v>stabillotysp252848</v>
      </c>
      <c r="AC500" s="20" t="str">
        <f>Table2[[#This Row],[CONCAT]]&amp;LOWER(SUBSTITUTE(SUBSTITUTE(SUBSTITUTE(Table2[[#This Row],[KET]]&amp;"ARTO MORO"," ",""),")",""),"(",""))</f>
        <v>stabillotysp25284812setartomoro</v>
      </c>
      <c r="AD500" s="20" t="str">
        <f>_xlfn.IFNA(MATCH(Table2[[#This Row],[Column2]],[1]!db[NB BM_C_QTY+F],0),"")</f>
        <v/>
      </c>
      <c r="AE500" s="20" t="s">
        <v>6081</v>
      </c>
      <c r="AF500" s="20">
        <v>12</v>
      </c>
      <c r="AG500" s="20" t="s">
        <v>5115</v>
      </c>
    </row>
    <row r="501" spans="1:33">
      <c r="A501" s="14">
        <f ca="1">IF(Table2[[#This Row],[TT]]&lt;1,"",(COUNT(INDIRECT("a"&amp;ROW(Table2[[#Headers],[//]])&amp;":a"&amp;ROW()-1))+1))</f>
        <v>130</v>
      </c>
      <c r="B501" s="14"/>
      <c r="C501" s="9" t="s">
        <v>5055</v>
      </c>
      <c r="D501" s="16">
        <v>3</v>
      </c>
      <c r="E501" s="16" t="s">
        <v>2204</v>
      </c>
      <c r="F501" s="16" t="str">
        <f>_xlfn.IFNA(Table2[[#This Row],[NB BM_C_QTY+F]],"")</f>
        <v/>
      </c>
      <c r="G501" s="24">
        <f>IF(Table2[[#This Row],[M5B]]="",Table2[[#This Row],[M5B_h]],SUM(Table2[[#This Row],[M5B_h]],Table2[[#This Row],[M5B]]))</f>
        <v>3</v>
      </c>
      <c r="H501" s="19"/>
      <c r="I501" s="83">
        <f>IF(Table2[[#This Row],[M1A]]="",0,Table2[[#This Row],[M1A]]-Table2[[#This Row],[AWAL]]-Table2[[#This Row],[M1MA]]-Table2[[#This Row],[M1KE]])</f>
        <v>0</v>
      </c>
      <c r="J501" s="83">
        <f>SUMIF(Table6[NB BM_C_QTY+F],Table2[[#This Row],[Column2]],Table6[C])</f>
        <v>0</v>
      </c>
      <c r="K501" s="83">
        <f>-1*SUMIF(Table5[CONCAT],Table2[[#This Row],[Column2]],Table5[3])</f>
        <v>0</v>
      </c>
      <c r="L501" s="104"/>
      <c r="M501" s="79" t="str">
        <f>IF(Table2[[#This Row],[M2A]]="","",SUM(Table2[[#This Row],[M2A]]-Table2[[#This Row],[M2B_h]]))</f>
        <v/>
      </c>
      <c r="O501" s="17" t="str">
        <f>IF(Table2[[#This Row],[M3A]]="","",SUM(Table2[[#This Row],[M3A]]-Table2[[#This Row],[M3B_h]]))</f>
        <v/>
      </c>
      <c r="Q501" s="17" t="str">
        <f>IF(Table2[[#This Row],[M4A]]="","",SUM(Table2[[#This Row],[M4A]]-Table2[[#This Row],[M4B_h]]))</f>
        <v/>
      </c>
      <c r="R501" s="17"/>
      <c r="S501" s="17" t="str">
        <f>IF(Table2[[#This Row],[M5A]]="","",SUM(Table2[[#This Row],[M5A]]-Table2[[#This Row],[M5B_h]]))</f>
        <v/>
      </c>
      <c r="T501" s="20">
        <f>SUM(Table2[[#This Row],[AWAL]],Table2[[#This Row],[M1KE]],Table2[[#This Row],[M1MA]],Table2[[#This Row],[M1B]])</f>
        <v>3</v>
      </c>
      <c r="U501" s="20">
        <f>SUM(Table2[[#This Row],[M2B]],Table2[[#This Row],[M2B_h]])</f>
        <v>3</v>
      </c>
      <c r="V501" s="20">
        <f>SUM(Table2[[#This Row],[M3B]],Table2[[#This Row],[M3B_h]])</f>
        <v>3</v>
      </c>
      <c r="W501" s="20">
        <f>SUM(Table2[[#This Row],[M4B]],Table2[[#This Row],[M4B_h]])</f>
        <v>3</v>
      </c>
      <c r="X501" s="20" t="str">
        <f t="shared" si="7"/>
        <v>ARTO MORO</v>
      </c>
      <c r="Y501" s="20" t="e">
        <f>IF(Table2[[#This Row],[NB BM_C_QTY+F]]="",#REF!,INDEX([1]!db[QTY X],Table2[[#This Row],[NB BM_C_QTY+F]]))</f>
        <v>#REF!</v>
      </c>
      <c r="Z501" s="20" t="e">
        <f>IF(Table2[[#This Row],[NB BM_C_QTY+F]]="",#REF!,INDEX([1]!db[STN X],Table2[[#This Row],[NB BM_C_QTY+F]]))</f>
        <v>#REF!</v>
      </c>
      <c r="AA501" s="20" t="e">
        <f>INDEX([1]!db[SUPPLIER],Table2[[#This Row],[NB BM_C_QTY+F]],0)</f>
        <v>#VALUE!</v>
      </c>
      <c r="AB501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501" s="20" t="str">
        <f>Table2[[#This Row],[CONCAT]]&amp;LOWER(SUBSTITUTE(SUBSTITUTE(SUBSTITUTE(Table2[[#This Row],[KET]]&amp;"ARTO MORO"," ",""),")",""),"(",""))</f>
        <v>stabillovancohl520100lsnartomoro</v>
      </c>
      <c r="AD501" s="20" t="str">
        <f>_xlfn.IFNA(MATCH(Table2[[#This Row],[Column2]],[1]!db[NB BM_C_QTY+F],0),"")</f>
        <v/>
      </c>
      <c r="AE501" s="20" t="s">
        <v>6080</v>
      </c>
      <c r="AF501" s="20">
        <v>100</v>
      </c>
      <c r="AG501" s="20" t="s">
        <v>5116</v>
      </c>
    </row>
    <row r="502" spans="1:33">
      <c r="A502" s="14">
        <f ca="1">IF(Table2[[#This Row],[TT]]&lt;1,"",(COUNT(INDIRECT("a"&amp;ROW(Table2[[#Headers],[//]])&amp;":a"&amp;ROW()-1))+1))</f>
        <v>131</v>
      </c>
      <c r="B502" s="14"/>
      <c r="C502" s="9" t="s">
        <v>4952</v>
      </c>
      <c r="D502" s="16">
        <v>3</v>
      </c>
      <c r="E502" s="16" t="s">
        <v>2134</v>
      </c>
      <c r="F502" s="16">
        <f>_xlfn.IFNA(Table2[[#This Row],[NB BM_C_QTY+F]],"")</f>
        <v>2855</v>
      </c>
      <c r="G502" s="24">
        <f>IF(Table2[[#This Row],[M5B]]="",Table2[[#This Row],[M5B_h]],SUM(Table2[[#This Row],[M5B_h]],Table2[[#This Row],[M5B]]))</f>
        <v>3</v>
      </c>
      <c r="H502" s="19"/>
      <c r="I502" s="83">
        <f>IF(Table2[[#This Row],[M1A]]="",0,Table2[[#This Row],[M1A]]-Table2[[#This Row],[AWAL]]-Table2[[#This Row],[M1MA]]-Table2[[#This Row],[M1KE]])</f>
        <v>0</v>
      </c>
      <c r="J502" s="83">
        <f>SUMIF(Table6[NB BM_C_QTY+F],Table2[[#This Row],[Column2]],Table6[C])</f>
        <v>0</v>
      </c>
      <c r="K502" s="83">
        <f>-1*SUMIF(Table5[CONCAT],Table2[[#This Row],[Column2]],Table5[3])</f>
        <v>0</v>
      </c>
      <c r="L502" s="104"/>
      <c r="M502" s="15" t="str">
        <f>IF(Table2[[#This Row],[M2A]]="","",SUM(Table2[[#This Row],[M2A]]-Table2[[#This Row],[M2B_h]]))</f>
        <v/>
      </c>
      <c r="O502" s="17" t="str">
        <f>IF(Table2[[#This Row],[M3A]]="","",SUM(Table2[[#This Row],[M3A]]-Table2[[#This Row],[M3B_h]]))</f>
        <v/>
      </c>
      <c r="Q502" s="17" t="str">
        <f>IF(Table2[[#This Row],[M4A]]="","",SUM(Table2[[#This Row],[M4A]]-Table2[[#This Row],[M4B_h]]))</f>
        <v/>
      </c>
      <c r="R502" s="17"/>
      <c r="S502" s="17" t="str">
        <f>IF(Table2[[#This Row],[M5A]]="","",SUM(Table2[[#This Row],[M5A]]-Table2[[#This Row],[M5B_h]]))</f>
        <v/>
      </c>
      <c r="T502" s="20">
        <f>SUM(Table2[[#This Row],[AWAL]],Table2[[#This Row],[M1KE]],Table2[[#This Row],[M1MA]],Table2[[#This Row],[M1B]])</f>
        <v>3</v>
      </c>
      <c r="U502" s="20">
        <f>SUM(Table2[[#This Row],[M2B]],Table2[[#This Row],[M2B_h]])</f>
        <v>3</v>
      </c>
      <c r="V502" s="20">
        <f>SUM(Table2[[#This Row],[M3B]],Table2[[#This Row],[M3B_h]])</f>
        <v>3</v>
      </c>
      <c r="W502" s="20">
        <f>SUM(Table2[[#This Row],[M4B]],Table2[[#This Row],[M4B_h]])</f>
        <v>3</v>
      </c>
      <c r="X502" s="20" t="str">
        <f t="shared" si="7"/>
        <v>ARTO MORO</v>
      </c>
      <c r="Y502" s="20">
        <f>IF(Table2[[#This Row],[NB BM_C_QTY+F]]="",#REF!,INDEX([1]!db[QTY X],Table2[[#This Row],[NB BM_C_QTY+F]]))</f>
        <v>60</v>
      </c>
      <c r="Z502" s="20" t="str">
        <f>IF(Table2[[#This Row],[NB BM_C_QTY+F]]="",#REF!,INDEX([1]!db[STN X],Table2[[#This Row],[NB BM_C_QTY+F]]))</f>
        <v>PCS</v>
      </c>
      <c r="AA502" s="20" t="str">
        <f>INDEX([1]!db[SUPPLIER],Table2[[#This Row],[NB BM_C_QTY+F]],0)</f>
        <v>LAUTAN MAS ASIA</v>
      </c>
      <c r="AB502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502" s="20" t="str">
        <f>Table2[[#This Row],[CONCAT]]&amp;LOWER(SUBSTITUTE(SUBSTITUTE(SUBSTITUTE(Table2[[#This Row],[KET]]&amp;"ARTO MORO"," ",""),")",""),"(",""))</f>
        <v>stapleryuanchang4145lsnartomoro</v>
      </c>
      <c r="AD502" s="20">
        <f>_xlfn.IFNA(MATCH(Table2[[#This Row],[Column2]],[1]!db[NB BM_C_QTY+F],0),"")</f>
        <v>2855</v>
      </c>
      <c r="AE502" s="20" t="s">
        <v>6081</v>
      </c>
      <c r="AF502" s="20">
        <v>5</v>
      </c>
      <c r="AG502" s="20" t="s">
        <v>5116</v>
      </c>
    </row>
    <row r="503" spans="1:33">
      <c r="A503" s="14">
        <f ca="1">IF(Table2[[#This Row],[TT]]&lt;1,"",(COUNT(INDIRECT("a"&amp;ROW(Table2[[#Headers],[//]])&amp;":a"&amp;ROW()-1))+1))</f>
        <v>132</v>
      </c>
      <c r="B503" s="14"/>
      <c r="C503" s="9" t="s">
        <v>6008</v>
      </c>
      <c r="D503" s="16">
        <v>2</v>
      </c>
      <c r="E503" s="16">
        <v>120</v>
      </c>
      <c r="F503" s="17" t="str">
        <f>_xlfn.IFNA(Table2[[#This Row],[NB BM_C_QTY+F]],"")</f>
        <v/>
      </c>
      <c r="G503" s="24">
        <f>IF(Table2[[#This Row],[M5B]]="",Table2[[#This Row],[M5B_h]],SUM(Table2[[#This Row],[M5B_h]],Table2[[#This Row],[M5B]]))</f>
        <v>2</v>
      </c>
      <c r="H503" s="19"/>
      <c r="I503" s="83">
        <f>IF(Table2[[#This Row],[M1A]]="",0,Table2[[#This Row],[M1A]]-Table2[[#This Row],[AWAL]]-Table2[[#This Row],[M1MA]]-Table2[[#This Row],[M1KE]])</f>
        <v>0</v>
      </c>
      <c r="J503" s="83">
        <f>SUMIF(Table6[NB BM_C_QTY+F],Table2[[#This Row],[Column2]],Table6[C])</f>
        <v>0</v>
      </c>
      <c r="K503" s="83">
        <f>-1*SUMIF(Table5[CONCAT],Table2[[#This Row],[Column2]],Table5[3])</f>
        <v>0</v>
      </c>
      <c r="L503" s="19"/>
      <c r="M503" s="79" t="str">
        <f>IF(Table2[[#This Row],[M2A]]="","",SUM(Table2[[#This Row],[M2A]]-Table2[[#This Row],[M2B_h]]))</f>
        <v/>
      </c>
      <c r="O503" s="17" t="str">
        <f>IF(Table2[[#This Row],[M3A]]="","",SUM(Table2[[#This Row],[M3A]]-Table2[[#This Row],[M3B_h]]))</f>
        <v/>
      </c>
      <c r="Q503" s="17" t="str">
        <f>IF(Table2[[#This Row],[M4A]]="","",SUM(Table2[[#This Row],[M4A]]-Table2[[#This Row],[M4B_h]]))</f>
        <v/>
      </c>
      <c r="R503" s="17"/>
      <c r="S503" s="17" t="str">
        <f>IF(Table2[[#This Row],[M5A]]="","",SUM(Table2[[#This Row],[M5A]]-Table2[[#This Row],[M5B_h]]))</f>
        <v/>
      </c>
      <c r="T503" s="24">
        <f>SUM(Table2[[#This Row],[AWAL]],Table2[[#This Row],[M1KE]],Table2[[#This Row],[M1MA]],Table2[[#This Row],[M1B]])</f>
        <v>2</v>
      </c>
      <c r="U503" s="20">
        <f>SUM(Table2[[#This Row],[M2B]],Table2[[#This Row],[M2B_h]])</f>
        <v>2</v>
      </c>
      <c r="V503" s="20">
        <f>SUM(Table2[[#This Row],[M3B]],Table2[[#This Row],[M3B_h]])</f>
        <v>2</v>
      </c>
      <c r="W503" s="20">
        <f>SUM(Table2[[#This Row],[M4B]],Table2[[#This Row],[M4B_h]])</f>
        <v>2</v>
      </c>
      <c r="X503" s="20" t="str">
        <f t="shared" si="7"/>
        <v>ARTO MORO</v>
      </c>
      <c r="Y503" s="20" t="e">
        <f>IF(Table2[[#This Row],[NB BM_C_QTY+F]]="",#REF!,INDEX([1]!db[QTY X],Table2[[#This Row],[NB BM_C_QTY+F]]))</f>
        <v>#REF!</v>
      </c>
      <c r="Z503" s="20" t="e">
        <f>IF(Table2[[#This Row],[NB BM_C_QTY+F]]="",#REF!,INDEX([1]!db[STN X],Table2[[#This Row],[NB BM_C_QTY+F]]))</f>
        <v>#REF!</v>
      </c>
      <c r="AA503" s="20" t="e">
        <f>INDEX([1]!db[SUPPLIER],Table2[[#This Row],[NB BM_C_QTY+F]],0)</f>
        <v>#VALUE!</v>
      </c>
      <c r="AB503" s="20" t="str">
        <f>LOWER(SUBSTITUTE(SUBSTITUTE(SUBSTITUTE(SUBSTITUTE(SUBSTITUTE(SUBSTITUTE(SUBSTITUTE(SUBSTITUTE(SUBSTITUTE(Table2[[#This Row],[NAMA BARANG]]," ",),".",""),"-",""),"(",""),")",""),",",""),"/",""),"""",""),"+",""))</f>
        <v>taskarungv35x40</v>
      </c>
      <c r="AC503" s="20" t="str">
        <f>Table2[[#This Row],[CONCAT]]&amp;LOWER(SUBSTITUTE(SUBSTITUTE(SUBSTITUTE(Table2[[#This Row],[KET]]&amp;"ARTO MORO"," ",""),")",""),"(",""))</f>
        <v>taskarungv35x40120artomoro</v>
      </c>
      <c r="AD503" s="20" t="str">
        <f>_xlfn.IFNA(MATCH(Table2[[#This Row],[Column2]],[1]!db[NB BM_C_QTY+F],0),"")</f>
        <v/>
      </c>
      <c r="AE503" s="20" t="s">
        <v>6080</v>
      </c>
      <c r="AF503" s="20">
        <v>120</v>
      </c>
      <c r="AG503" s="20" t="s">
        <v>5118</v>
      </c>
    </row>
    <row r="504" spans="1:33">
      <c r="A504" s="14">
        <f ca="1">IF(Table2[[#This Row],[TT]]&lt;1,"",(COUNT(INDIRECT("a"&amp;ROW(Table2[[#Headers],[//]])&amp;":a"&amp;ROW()-1))+1))</f>
        <v>133</v>
      </c>
      <c r="B504" s="14"/>
      <c r="C504" s="9" t="s">
        <v>6006</v>
      </c>
      <c r="D504" s="16">
        <v>1</v>
      </c>
      <c r="E504" s="16">
        <v>120</v>
      </c>
      <c r="F504" s="17" t="str">
        <f>_xlfn.IFNA(Table2[[#This Row],[NB BM_C_QTY+F]],"")</f>
        <v/>
      </c>
      <c r="G504" s="24">
        <f>IF(Table2[[#This Row],[M5B]]="",Table2[[#This Row],[M5B_h]],SUM(Table2[[#This Row],[M5B_h]],Table2[[#This Row],[M5B]]))</f>
        <v>1</v>
      </c>
      <c r="H504" s="19"/>
      <c r="I504" s="83">
        <f>IF(Table2[[#This Row],[M1A]]="",0,Table2[[#This Row],[M1A]]-Table2[[#This Row],[AWAL]]-Table2[[#This Row],[M1MA]]-Table2[[#This Row],[M1KE]])</f>
        <v>0</v>
      </c>
      <c r="J504" s="83">
        <f>SUMIF(Table6[NB BM_C_QTY+F],Table2[[#This Row],[Column2]],Table6[C])</f>
        <v>0</v>
      </c>
      <c r="K504" s="83">
        <f>-1*SUMIF(Table5[CONCAT],Table2[[#This Row],[Column2]],Table5[3])</f>
        <v>0</v>
      </c>
      <c r="L504" s="19"/>
      <c r="M504" s="79" t="str">
        <f>IF(Table2[[#This Row],[M2A]]="","",SUM(Table2[[#This Row],[M2A]]-Table2[[#This Row],[M2B_h]]))</f>
        <v/>
      </c>
      <c r="O504" s="17" t="str">
        <f>IF(Table2[[#This Row],[M3A]]="","",SUM(Table2[[#This Row],[M3A]]-Table2[[#This Row],[M3B_h]]))</f>
        <v/>
      </c>
      <c r="Q504" s="17" t="str">
        <f>IF(Table2[[#This Row],[M4A]]="","",SUM(Table2[[#This Row],[M4A]]-Table2[[#This Row],[M4B_h]]))</f>
        <v/>
      </c>
      <c r="R504" s="17"/>
      <c r="S504" s="17" t="str">
        <f>IF(Table2[[#This Row],[M5A]]="","",SUM(Table2[[#This Row],[M5A]]-Table2[[#This Row],[M5B_h]]))</f>
        <v/>
      </c>
      <c r="T504" s="24">
        <f>SUM(Table2[[#This Row],[AWAL]],Table2[[#This Row],[M1KE]],Table2[[#This Row],[M1MA]],Table2[[#This Row],[M1B]])</f>
        <v>1</v>
      </c>
      <c r="U504" s="20">
        <f>SUM(Table2[[#This Row],[M2B]],Table2[[#This Row],[M2B_h]])</f>
        <v>1</v>
      </c>
      <c r="V504" s="20">
        <f>SUM(Table2[[#This Row],[M3B]],Table2[[#This Row],[M3B_h]])</f>
        <v>1</v>
      </c>
      <c r="W504" s="20">
        <f>SUM(Table2[[#This Row],[M4B]],Table2[[#This Row],[M4B_h]])</f>
        <v>1</v>
      </c>
      <c r="X504" s="20" t="str">
        <f t="shared" si="7"/>
        <v>ARTO MORO</v>
      </c>
      <c r="Y504" s="20" t="e">
        <f>IF(Table2[[#This Row],[NB BM_C_QTY+F]]="",#REF!,INDEX([1]!db[QTY X],Table2[[#This Row],[NB BM_C_QTY+F]]))</f>
        <v>#REF!</v>
      </c>
      <c r="Z504" s="20" t="e">
        <f>IF(Table2[[#This Row],[NB BM_C_QTY+F]]="",#REF!,INDEX([1]!db[STN X],Table2[[#This Row],[NB BM_C_QTY+F]]))</f>
        <v>#REF!</v>
      </c>
      <c r="AA504" s="20" t="e">
        <f>INDEX([1]!db[SUPPLIER],Table2[[#This Row],[NB BM_C_QTY+F]],0)</f>
        <v>#VALUE!</v>
      </c>
      <c r="AB504" s="20" t="str">
        <f>LOWER(SUBSTITUTE(SUBSTITUTE(SUBSTITUTE(SUBSTITUTE(SUBSTITUTE(SUBSTITUTE(SUBSTITUTE(SUBSTITUTE(SUBSTITUTE(Table2[[#This Row],[NAMA BARANG]]," ",),".",""),"-",""),"(",""),")",""),",",""),"/",""),"""",""),"+",""))</f>
        <v>taskarungv55x6555x63</v>
      </c>
      <c r="AC504" s="20" t="str">
        <f>Table2[[#This Row],[CONCAT]]&amp;LOWER(SUBSTITUTE(SUBSTITUTE(SUBSTITUTE(Table2[[#This Row],[KET]]&amp;"ARTO MORO"," ",""),")",""),"(",""))</f>
        <v>taskarungv55x6555x63120artomoro</v>
      </c>
      <c r="AD504" s="20" t="str">
        <f>_xlfn.IFNA(MATCH(Table2[[#This Row],[Column2]],[1]!db[NB BM_C_QTY+F],0),"")</f>
        <v/>
      </c>
      <c r="AE504" s="20" t="s">
        <v>6080</v>
      </c>
      <c r="AF504" s="20">
        <v>120</v>
      </c>
      <c r="AG504" s="20" t="s">
        <v>5118</v>
      </c>
    </row>
    <row r="505" spans="1:33">
      <c r="A505" s="14" t="str">
        <f ca="1">IF(Table2[[#This Row],[TT]]&lt;1,"",(COUNT(INDIRECT("a"&amp;ROW(Table2[[#Headers],[//]])&amp;":a"&amp;ROW()-1))+1))</f>
        <v/>
      </c>
      <c r="B505" s="14"/>
      <c r="C505" s="9" t="s">
        <v>6108</v>
      </c>
      <c r="D505" s="16">
        <v>0</v>
      </c>
      <c r="E505" s="16" t="s">
        <v>2016</v>
      </c>
      <c r="F505" s="16" t="str">
        <f>_xlfn.IFNA(Table2[[#This Row],[NB BM_C_QTY+F]],"")</f>
        <v/>
      </c>
      <c r="G505" s="24">
        <f>IF(Table2[[#This Row],[M5B]]="",Table2[[#This Row],[M5B_h]],SUM(Table2[[#This Row],[M5B_h]],Table2[[#This Row],[M5B]]))</f>
        <v>0</v>
      </c>
      <c r="H505" s="19"/>
      <c r="I505" s="83">
        <f>IF(Table2[[#This Row],[M1A]]="",0,Table2[[#This Row],[M1A]]-Table2[[#This Row],[AWAL]]-Table2[[#This Row],[M1MA]]-Table2[[#This Row],[M1KE]])</f>
        <v>0</v>
      </c>
      <c r="J505" s="83">
        <f>SUMIF(Table6[NB BM_C_QTY+F],Table2[[#This Row],[Column2]],Table6[C])</f>
        <v>0</v>
      </c>
      <c r="K505" s="83">
        <f>-1*SUMIF(Table5[CONCAT],Table2[[#This Row],[Column2]],Table5[3])</f>
        <v>0</v>
      </c>
      <c r="L505" s="19"/>
      <c r="M505" s="15" t="str">
        <f>IF(Table2[[#This Row],[M2A]]="","",SUM(Table2[[#This Row],[M2A]]-Table2[[#This Row],[M2B_h]]))</f>
        <v/>
      </c>
      <c r="O505" s="17" t="str">
        <f>IF(Table2[[#This Row],[M3A]]="","",SUM(Table2[[#This Row],[M3A]]-Table2[[#This Row],[M3B_h]]))</f>
        <v/>
      </c>
      <c r="Q505" s="17" t="str">
        <f>IF(Table2[[#This Row],[M4A]]="","",SUM(Table2[[#This Row],[M4A]]-Table2[[#This Row],[M4B_h]]))</f>
        <v/>
      </c>
      <c r="R505" s="17"/>
      <c r="S505" s="17" t="str">
        <f>IF(Table2[[#This Row],[M5A]]="","",SUM(Table2[[#This Row],[M5A]]-Table2[[#This Row],[M5B_h]]))</f>
        <v/>
      </c>
      <c r="T505" s="20">
        <f>SUM(Table2[[#This Row],[AWAL]],Table2[[#This Row],[M1KE]],Table2[[#This Row],[M1MA]],Table2[[#This Row],[M1B]])</f>
        <v>0</v>
      </c>
      <c r="U505" s="20">
        <f>SUM(Table2[[#This Row],[M2B]],Table2[[#This Row],[M2B_h]])</f>
        <v>0</v>
      </c>
      <c r="V505" s="20">
        <f>SUM(Table2[[#This Row],[M3B]],Table2[[#This Row],[M3B_h]])</f>
        <v>0</v>
      </c>
      <c r="W505" s="20">
        <f>SUM(Table2[[#This Row],[M4B]],Table2[[#This Row],[M4B_h]])</f>
        <v>0</v>
      </c>
      <c r="X505" s="20" t="str">
        <f t="shared" si="7"/>
        <v>ARTO MORO</v>
      </c>
      <c r="Y505" s="20" t="e">
        <f>IF(Table2[[#This Row],[NB BM_C_QTY+F]]="",#REF!,INDEX([1]!db[QTY X],Table2[[#This Row],[NB BM_C_QTY+F]]))</f>
        <v>#REF!</v>
      </c>
      <c r="Z505" s="20" t="e">
        <f>IF(Table2[[#This Row],[NB BM_C_QTY+F]]="",#REF!,INDEX([1]!db[STN X],Table2[[#This Row],[NB BM_C_QTY+F]]))</f>
        <v>#REF!</v>
      </c>
      <c r="AA505" s="20" t="e">
        <f>INDEX([1]!db[SUPPLIER],Table2[[#This Row],[NB BM_C_QTY+F]],0)</f>
        <v>#VALUE!</v>
      </c>
      <c r="AB505" s="20" t="str">
        <f>LOWER(SUBSTITUTE(SUBSTITUTE(SUBSTITUTE(SUBSTITUTE(SUBSTITUTE(SUBSTITUTE(SUBSTITUTE(SUBSTITUTE(SUBSTITUTE(Table2[[#This Row],[NAMA BARANG]]," ",),".",""),"-",""),"(",""),")",""),",",""),"/",""),"""",""),"+",""))</f>
        <v>bkkcg32k1008a52122</v>
      </c>
      <c r="AC505" s="20" t="str">
        <f>Table2[[#This Row],[CONCAT]]&amp;LOWER(SUBSTITUTE(SUBSTITUTE(SUBSTITUTE(Table2[[#This Row],[KET]]&amp;"ARTO MORO"," ",""),")",""),"(",""))</f>
        <v>bkkcg32k1008a5212296pcsartomoro</v>
      </c>
      <c r="AD505" s="20" t="str">
        <f>_xlfn.IFNA(MATCH(Table2[[#This Row],[Column2]],[1]!db[NB BM_C_QTY+F],0),"")</f>
        <v/>
      </c>
      <c r="AE505" s="20" t="s">
        <v>6080</v>
      </c>
      <c r="AF505" s="20">
        <v>96</v>
      </c>
      <c r="AG505" s="20" t="s">
        <v>5118</v>
      </c>
    </row>
    <row r="506" spans="1:33">
      <c r="A506" s="14" t="str">
        <f ca="1">IF(Table2[[#This Row],[TT]]&lt;1,"",(COUNT(INDIRECT("a"&amp;ROW(Table2[[#Headers],[//]])&amp;":a"&amp;ROW()-1))+1))</f>
        <v/>
      </c>
      <c r="B506" s="14"/>
      <c r="C506" s="9" t="s">
        <v>6109</v>
      </c>
      <c r="D506" s="16">
        <v>0</v>
      </c>
      <c r="E506" s="16" t="s">
        <v>2016</v>
      </c>
      <c r="F506" s="16" t="str">
        <f>_xlfn.IFNA(Table2[[#This Row],[NB BM_C_QTY+F]],"")</f>
        <v/>
      </c>
      <c r="G506" s="24">
        <f>IF(Table2[[#This Row],[M5B]]="",Table2[[#This Row],[M5B_h]],SUM(Table2[[#This Row],[M5B_h]],Table2[[#This Row],[M5B]]))</f>
        <v>0</v>
      </c>
      <c r="H506" s="19"/>
      <c r="I506" s="83">
        <f>IF(Table2[[#This Row],[M1A]]="",0,Table2[[#This Row],[M1A]]-Table2[[#This Row],[AWAL]]-Table2[[#This Row],[M1MA]]-Table2[[#This Row],[M1KE]])</f>
        <v>0</v>
      </c>
      <c r="J506" s="83">
        <f>SUMIF(Table6[NB BM_C_QTY+F],Table2[[#This Row],[Column2]],Table6[C])</f>
        <v>0</v>
      </c>
      <c r="K506" s="83">
        <f>-1*SUMIF(Table5[CONCAT],Table2[[#This Row],[Column2]],Table5[3])</f>
        <v>0</v>
      </c>
      <c r="L506" s="19"/>
      <c r="M506" s="15" t="str">
        <f>IF(Table2[[#This Row],[M2A]]="","",SUM(Table2[[#This Row],[M2A]]-Table2[[#This Row],[M2B_h]]))</f>
        <v/>
      </c>
      <c r="O506" s="17" t="str">
        <f>IF(Table2[[#This Row],[M3A]]="","",SUM(Table2[[#This Row],[M3A]]-Table2[[#This Row],[M3B_h]]))</f>
        <v/>
      </c>
      <c r="Q506" s="17" t="str">
        <f>IF(Table2[[#This Row],[M4A]]="","",SUM(Table2[[#This Row],[M4A]]-Table2[[#This Row],[M4B_h]]))</f>
        <v/>
      </c>
      <c r="R506" s="17"/>
      <c r="S506" s="17" t="str">
        <f>IF(Table2[[#This Row],[M5A]]="","",SUM(Table2[[#This Row],[M5A]]-Table2[[#This Row],[M5B_h]]))</f>
        <v/>
      </c>
      <c r="T506" s="20">
        <f>SUM(Table2[[#This Row],[AWAL]],Table2[[#This Row],[M1KE]],Table2[[#This Row],[M1MA]],Table2[[#This Row],[M1B]])</f>
        <v>0</v>
      </c>
      <c r="U506" s="20">
        <f>SUM(Table2[[#This Row],[M2B]],Table2[[#This Row],[M2B_h]])</f>
        <v>0</v>
      </c>
      <c r="V506" s="20">
        <f>SUM(Table2[[#This Row],[M3B]],Table2[[#This Row],[M3B_h]])</f>
        <v>0</v>
      </c>
      <c r="W506" s="20">
        <f>SUM(Table2[[#This Row],[M4B]],Table2[[#This Row],[M4B_h]])</f>
        <v>0</v>
      </c>
      <c r="X506" s="20" t="str">
        <f t="shared" si="7"/>
        <v>ARTO MORO</v>
      </c>
      <c r="Y506" s="20" t="e">
        <f>IF(Table2[[#This Row],[NB BM_C_QTY+F]]="",#REF!,INDEX([1]!db[QTY X],Table2[[#This Row],[NB BM_C_QTY+F]]))</f>
        <v>#REF!</v>
      </c>
      <c r="Z506" s="20" t="e">
        <f>IF(Table2[[#This Row],[NB BM_C_QTY+F]]="",#REF!,INDEX([1]!db[STN X],Table2[[#This Row],[NB BM_C_QTY+F]]))</f>
        <v>#REF!</v>
      </c>
      <c r="AA506" s="20" t="e">
        <f>INDEX([1]!db[SUPPLIER],Table2[[#This Row],[NB BM_C_QTY+F]],0)</f>
        <v>#VALUE!</v>
      </c>
      <c r="AB506" s="20" t="str">
        <f>LOWER(SUBSTITUTE(SUBSTITUTE(SUBSTITUTE(SUBSTITUTE(SUBSTITUTE(SUBSTITUTE(SUBSTITUTE(SUBSTITUTE(SUBSTITUTE(Table2[[#This Row],[NAMA BARANG]]," ",),".",""),"-",""),"(",""),")",""),",",""),"/",""),"""",""),"+",""))</f>
        <v>bkkcg32k1008a52330</v>
      </c>
      <c r="AC506" s="20" t="str">
        <f>Table2[[#This Row],[CONCAT]]&amp;LOWER(SUBSTITUTE(SUBSTITUTE(SUBSTITUTE(Table2[[#This Row],[KET]]&amp;"ARTO MORO"," ",""),")",""),"(",""))</f>
        <v>bkkcg32k1008a5233096pcsartomoro</v>
      </c>
      <c r="AD506" s="20" t="str">
        <f>_xlfn.IFNA(MATCH(Table2[[#This Row],[Column2]],[1]!db[NB BM_C_QTY+F],0),"")</f>
        <v/>
      </c>
      <c r="AE506" s="20" t="s">
        <v>6080</v>
      </c>
      <c r="AF506" s="20">
        <v>96</v>
      </c>
      <c r="AG506" s="20" t="s">
        <v>5118</v>
      </c>
    </row>
    <row r="507" spans="1:33">
      <c r="A507" s="14" t="str">
        <f ca="1">IF(Table2[[#This Row],[TT]]&lt;1,"",(COUNT(INDIRECT("a"&amp;ROW(Table2[[#Headers],[//]])&amp;":a"&amp;ROW()-1))+1))</f>
        <v/>
      </c>
      <c r="B507" s="14"/>
      <c r="C507" s="9" t="s">
        <v>6099</v>
      </c>
      <c r="D507" s="16">
        <v>0</v>
      </c>
      <c r="E507" s="16" t="s">
        <v>2016</v>
      </c>
      <c r="F507" s="16">
        <f>_xlfn.IFNA(Table2[[#This Row],[NB BM_C_QTY+F]],"")</f>
        <v>377</v>
      </c>
      <c r="G507" s="24">
        <f>IF(Table2[[#This Row],[M5B]]="",Table2[[#This Row],[M5B_h]],SUM(Table2[[#This Row],[M5B_h]],Table2[[#This Row],[M5B]]))</f>
        <v>0</v>
      </c>
      <c r="H507" s="19"/>
      <c r="I507" s="83">
        <f>IF(Table2[[#This Row],[M1A]]="",0,Table2[[#This Row],[M1A]]-Table2[[#This Row],[AWAL]]-Table2[[#This Row],[M1MA]]-Table2[[#This Row],[M1KE]])</f>
        <v>0</v>
      </c>
      <c r="J507" s="83">
        <f>SUMIF(Table6[NB BM_C_QTY+F],Table2[[#This Row],[Column2]],Table6[C])</f>
        <v>0</v>
      </c>
      <c r="K507" s="83">
        <f>-1*SUMIF(Table5[CONCAT],Table2[[#This Row],[Column2]],Table5[3])</f>
        <v>0</v>
      </c>
      <c r="L507" s="19"/>
      <c r="M507" s="15" t="str">
        <f>IF(Table2[[#This Row],[M2A]]="","",SUM(Table2[[#This Row],[M2A]]-Table2[[#This Row],[M2B_h]]))</f>
        <v/>
      </c>
      <c r="O507" s="17" t="str">
        <f>IF(Table2[[#This Row],[M3A]]="","",SUM(Table2[[#This Row],[M3A]]-Table2[[#This Row],[M3B_h]]))</f>
        <v/>
      </c>
      <c r="Q507" s="17" t="str">
        <f>IF(Table2[[#This Row],[M4A]]="","",SUM(Table2[[#This Row],[M4A]]-Table2[[#This Row],[M4B_h]]))</f>
        <v/>
      </c>
      <c r="R507" s="17"/>
      <c r="S507" s="17" t="str">
        <f>IF(Table2[[#This Row],[M5A]]="","",SUM(Table2[[#This Row],[M5A]]-Table2[[#This Row],[M5B_h]]))</f>
        <v/>
      </c>
      <c r="T507" s="20">
        <f>SUM(Table2[[#This Row],[AWAL]],Table2[[#This Row],[M1KE]],Table2[[#This Row],[M1MA]],Table2[[#This Row],[M1B]])</f>
        <v>0</v>
      </c>
      <c r="U507" s="20">
        <f>SUM(Table2[[#This Row],[M2B]],Table2[[#This Row],[M2B_h]])</f>
        <v>0</v>
      </c>
      <c r="V507" s="20">
        <f>SUM(Table2[[#This Row],[M3B]],Table2[[#This Row],[M3B_h]])</f>
        <v>0</v>
      </c>
      <c r="W507" s="20">
        <f>SUM(Table2[[#This Row],[M4B]],Table2[[#This Row],[M4B_h]])</f>
        <v>0</v>
      </c>
      <c r="X507" s="20" t="str">
        <f t="shared" si="7"/>
        <v>ARTO MORO</v>
      </c>
      <c r="Y507" s="20">
        <f>IF(Table2[[#This Row],[NB BM_C_QTY+F]]="",#REF!,INDEX([1]!db[QTY X],Table2[[#This Row],[NB BM_C_QTY+F]]))</f>
        <v>96</v>
      </c>
      <c r="Z507" s="20" t="str">
        <f>IF(Table2[[#This Row],[NB BM_C_QTY+F]]="",#REF!,INDEX([1]!db[STN X],Table2[[#This Row],[NB BM_C_QTY+F]]))</f>
        <v>PCS</v>
      </c>
      <c r="AA507" s="20" t="str">
        <f>INDEX([1]!db[SUPPLIER],Table2[[#This Row],[NB BM_C_QTY+F]],0)</f>
        <v>SAMUDERA ANGKASA JAYA</v>
      </c>
      <c r="AB507" s="20" t="str">
        <f>LOWER(SUBSTITUTE(SUBSTITUTE(SUBSTITUTE(SUBSTITUTE(SUBSTITUTE(SUBSTITUTE(SUBSTITUTE(SUBSTITUTE(SUBSTITUTE(Table2[[#This Row],[NAMA BARANG]]," ",),".",""),"-",""),"(",""),")",""),",",""),"/",""),"""",""),"+",""))</f>
        <v>bkkcg32k100821a5</v>
      </c>
      <c r="AC507" s="20" t="str">
        <f>Table2[[#This Row],[CONCAT]]&amp;LOWER(SUBSTITUTE(SUBSTITUTE(SUBSTITUTE(Table2[[#This Row],[KET]]&amp;"ARTO MORO"," ",""),")",""),"(",""))</f>
        <v>bkkcg32k100821a596pcsartomoro</v>
      </c>
      <c r="AD507" s="20">
        <f>_xlfn.IFNA(MATCH(Table2[[#This Row],[Column2]],[1]!db[NB BM_C_QTY+F],0),"")</f>
        <v>377</v>
      </c>
      <c r="AE507" s="20" t="s">
        <v>6080</v>
      </c>
      <c r="AF507" s="20">
        <v>96</v>
      </c>
      <c r="AG507" s="20" t="s">
        <v>5118</v>
      </c>
    </row>
    <row r="508" spans="1:33">
      <c r="A508" s="14" t="str">
        <f ca="1">IF(Table2[[#This Row],[TT]]&lt;1,"",(COUNT(INDIRECT("a"&amp;ROW(Table2[[#Headers],[//]])&amp;":a"&amp;ROW()-1))+1))</f>
        <v/>
      </c>
      <c r="B508" s="14"/>
      <c r="C508" s="9" t="s">
        <v>6100</v>
      </c>
      <c r="D508" s="16">
        <v>0</v>
      </c>
      <c r="E508" s="16" t="s">
        <v>2016</v>
      </c>
      <c r="F508" s="16">
        <f>_xlfn.IFNA(Table2[[#This Row],[NB BM_C_QTY+F]],"")</f>
        <v>378</v>
      </c>
      <c r="G508" s="24">
        <f>IF(Table2[[#This Row],[M5B]]="",Table2[[#This Row],[M5B_h]],SUM(Table2[[#This Row],[M5B_h]],Table2[[#This Row],[M5B]]))</f>
        <v>0</v>
      </c>
      <c r="H508" s="19"/>
      <c r="I508" s="83">
        <f>IF(Table2[[#This Row],[M1A]]="",0,Table2[[#This Row],[M1A]]-Table2[[#This Row],[AWAL]]-Table2[[#This Row],[M1MA]]-Table2[[#This Row],[M1KE]])</f>
        <v>0</v>
      </c>
      <c r="J508" s="83">
        <f>SUMIF(Table6[NB BM_C_QTY+F],Table2[[#This Row],[Column2]],Table6[C])</f>
        <v>0</v>
      </c>
      <c r="K508" s="83">
        <f>-1*SUMIF(Table5[CONCAT],Table2[[#This Row],[Column2]],Table5[3])</f>
        <v>0</v>
      </c>
      <c r="L508" s="19"/>
      <c r="M508" s="15" t="str">
        <f>IF(Table2[[#This Row],[M2A]]="","",SUM(Table2[[#This Row],[M2A]]-Table2[[#This Row],[M2B_h]]))</f>
        <v/>
      </c>
      <c r="O508" s="17" t="str">
        <f>IF(Table2[[#This Row],[M3A]]="","",SUM(Table2[[#This Row],[M3A]]-Table2[[#This Row],[M3B_h]]))</f>
        <v/>
      </c>
      <c r="Q508" s="17" t="str">
        <f>IF(Table2[[#This Row],[M4A]]="","",SUM(Table2[[#This Row],[M4A]]-Table2[[#This Row],[M4B_h]]))</f>
        <v/>
      </c>
      <c r="R508" s="17"/>
      <c r="S508" s="17" t="str">
        <f>IF(Table2[[#This Row],[M5A]]="","",SUM(Table2[[#This Row],[M5A]]-Table2[[#This Row],[M5B_h]]))</f>
        <v/>
      </c>
      <c r="T508" s="20">
        <f>SUM(Table2[[#This Row],[AWAL]],Table2[[#This Row],[M1KE]],Table2[[#This Row],[M1MA]],Table2[[#This Row],[M1B]])</f>
        <v>0</v>
      </c>
      <c r="U508" s="20">
        <f>SUM(Table2[[#This Row],[M2B]],Table2[[#This Row],[M2B_h]])</f>
        <v>0</v>
      </c>
      <c r="V508" s="20">
        <f>SUM(Table2[[#This Row],[M3B]],Table2[[#This Row],[M3B_h]])</f>
        <v>0</v>
      </c>
      <c r="W508" s="20">
        <f>SUM(Table2[[#This Row],[M4B]],Table2[[#This Row],[M4B_h]])</f>
        <v>0</v>
      </c>
      <c r="X508" s="20" t="str">
        <f t="shared" si="7"/>
        <v>ARTO MORO</v>
      </c>
      <c r="Y508" s="20">
        <f>IF(Table2[[#This Row],[NB BM_C_QTY+F]]="",#REF!,INDEX([1]!db[QTY X],Table2[[#This Row],[NB BM_C_QTY+F]]))</f>
        <v>96</v>
      </c>
      <c r="Z508" s="20" t="str">
        <f>IF(Table2[[#This Row],[NB BM_C_QTY+F]]="",#REF!,INDEX([1]!db[STN X],Table2[[#This Row],[NB BM_C_QTY+F]]))</f>
        <v>PCS</v>
      </c>
      <c r="AA508" s="20" t="str">
        <f>INDEX([1]!db[SUPPLIER],Table2[[#This Row],[NB BM_C_QTY+F]],0)</f>
        <v>SAMUDERA ANGKASA JAYA</v>
      </c>
      <c r="AB508" s="20" t="str">
        <f>LOWER(SUBSTITUTE(SUBSTITUTE(SUBSTITUTE(SUBSTITUTE(SUBSTITUTE(SUBSTITUTE(SUBSTITUTE(SUBSTITUTE(SUBSTITUTE(Table2[[#This Row],[NAMA BARANG]]," ",),".",""),"-",""),"(",""),")",""),",",""),"/",""),"""",""),"+",""))</f>
        <v>bkkcg32k100822a5</v>
      </c>
      <c r="AC508" s="20" t="str">
        <f>Table2[[#This Row],[CONCAT]]&amp;LOWER(SUBSTITUTE(SUBSTITUTE(SUBSTITUTE(Table2[[#This Row],[KET]]&amp;"ARTO MORO"," ",""),")",""),"(",""))</f>
        <v>bkkcg32k100822a596pcsartomoro</v>
      </c>
      <c r="AD508" s="20">
        <f>_xlfn.IFNA(MATCH(Table2[[#This Row],[Column2]],[1]!db[NB BM_C_QTY+F],0),"")</f>
        <v>378</v>
      </c>
      <c r="AE508" s="20" t="s">
        <v>6080</v>
      </c>
      <c r="AF508" s="20">
        <v>96</v>
      </c>
      <c r="AG508" s="20" t="s">
        <v>5118</v>
      </c>
    </row>
    <row r="509" spans="1:33">
      <c r="A509" s="14" t="str">
        <f ca="1">IF(Table2[[#This Row],[TT]]&lt;1,"",(COUNT(INDIRECT("a"&amp;ROW(Table2[[#Headers],[//]])&amp;":a"&amp;ROW()-1))+1))</f>
        <v/>
      </c>
      <c r="B509" s="14"/>
      <c r="C509" s="9" t="s">
        <v>6102</v>
      </c>
      <c r="D509" s="16">
        <v>0</v>
      </c>
      <c r="E509" s="16" t="s">
        <v>2016</v>
      </c>
      <c r="F509" s="16">
        <f>_xlfn.IFNA(Table2[[#This Row],[NB BM_C_QTY+F]],"")</f>
        <v>379</v>
      </c>
      <c r="G509" s="24">
        <f>IF(Table2[[#This Row],[M5B]]="",Table2[[#This Row],[M5B_h]],SUM(Table2[[#This Row],[M5B_h]],Table2[[#This Row],[M5B]]))</f>
        <v>0</v>
      </c>
      <c r="H509" s="19"/>
      <c r="I509" s="83">
        <f>IF(Table2[[#This Row],[M1A]]="",0,Table2[[#This Row],[M1A]]-Table2[[#This Row],[AWAL]]-Table2[[#This Row],[M1MA]]-Table2[[#This Row],[M1KE]])</f>
        <v>0</v>
      </c>
      <c r="J509" s="83">
        <f>SUMIF(Table6[NB BM_C_QTY+F],Table2[[#This Row],[Column2]],Table6[C])</f>
        <v>0</v>
      </c>
      <c r="K509" s="83">
        <f>-1*SUMIF(Table5[CONCAT],Table2[[#This Row],[Column2]],Table5[3])</f>
        <v>0</v>
      </c>
      <c r="L509" s="19"/>
      <c r="M509" s="15" t="str">
        <f>IF(Table2[[#This Row],[M2A]]="","",SUM(Table2[[#This Row],[M2A]]-Table2[[#This Row],[M2B_h]]))</f>
        <v/>
      </c>
      <c r="O509" s="17" t="str">
        <f>IF(Table2[[#This Row],[M3A]]="","",SUM(Table2[[#This Row],[M3A]]-Table2[[#This Row],[M3B_h]]))</f>
        <v/>
      </c>
      <c r="Q509" s="17" t="str">
        <f>IF(Table2[[#This Row],[M4A]]="","",SUM(Table2[[#This Row],[M4A]]-Table2[[#This Row],[M4B_h]]))</f>
        <v/>
      </c>
      <c r="R509" s="17"/>
      <c r="S509" s="17" t="str">
        <f>IF(Table2[[#This Row],[M5A]]="","",SUM(Table2[[#This Row],[M5A]]-Table2[[#This Row],[M5B_h]]))</f>
        <v/>
      </c>
      <c r="T509" s="20">
        <f>SUM(Table2[[#This Row],[AWAL]],Table2[[#This Row],[M1KE]],Table2[[#This Row],[M1MA]],Table2[[#This Row],[M1B]])</f>
        <v>0</v>
      </c>
      <c r="U509" s="20">
        <f>SUM(Table2[[#This Row],[M2B]],Table2[[#This Row],[M2B_h]])</f>
        <v>0</v>
      </c>
      <c r="V509" s="20">
        <f>SUM(Table2[[#This Row],[M3B]],Table2[[#This Row],[M3B_h]])</f>
        <v>0</v>
      </c>
      <c r="W509" s="20">
        <f>SUM(Table2[[#This Row],[M4B]],Table2[[#This Row],[M4B_h]])</f>
        <v>0</v>
      </c>
      <c r="X509" s="20" t="str">
        <f t="shared" si="7"/>
        <v>ARTO MORO</v>
      </c>
      <c r="Y509" s="20">
        <f>IF(Table2[[#This Row],[NB BM_C_QTY+F]]="",#REF!,INDEX([1]!db[QTY X],Table2[[#This Row],[NB BM_C_QTY+F]]))</f>
        <v>96</v>
      </c>
      <c r="Z509" s="20" t="str">
        <f>IF(Table2[[#This Row],[NB BM_C_QTY+F]]="",#REF!,INDEX([1]!db[STN X],Table2[[#This Row],[NB BM_C_QTY+F]]))</f>
        <v>PCS</v>
      </c>
      <c r="AA509" s="20" t="str">
        <f>INDEX([1]!db[SUPPLIER],Table2[[#This Row],[NB BM_C_QTY+F]],0)</f>
        <v>SAMUDERA ANGKASA JAYA</v>
      </c>
      <c r="AB509" s="20" t="str">
        <f>LOWER(SUBSTITUTE(SUBSTITUTE(SUBSTITUTE(SUBSTITUTE(SUBSTITUTE(SUBSTITUTE(SUBSTITUTE(SUBSTITUTE(SUBSTITUTE(Table2[[#This Row],[NAMA BARANG]]," ",),".",""),"-",""),"(",""),")",""),",",""),"/",""),"""",""),"+",""))</f>
        <v>bkkcg32k100823a5</v>
      </c>
      <c r="AC509" s="20" t="str">
        <f>Table2[[#This Row],[CONCAT]]&amp;LOWER(SUBSTITUTE(SUBSTITUTE(SUBSTITUTE(Table2[[#This Row],[KET]]&amp;"ARTO MORO"," ",""),")",""),"(",""))</f>
        <v>bkkcg32k100823a596pcsartomoro</v>
      </c>
      <c r="AD509" s="20">
        <f>_xlfn.IFNA(MATCH(Table2[[#This Row],[Column2]],[1]!db[NB BM_C_QTY+F],0),"")</f>
        <v>379</v>
      </c>
      <c r="AE509" s="20" t="s">
        <v>6080</v>
      </c>
      <c r="AF509" s="20">
        <v>96</v>
      </c>
      <c r="AG509" s="20" t="s">
        <v>5118</v>
      </c>
    </row>
    <row r="510" spans="1:33">
      <c r="A510" s="14" t="str">
        <f ca="1">IF(Table2[[#This Row],[TT]]&lt;1,"",(COUNT(INDIRECT("a"&amp;ROW(Table2[[#Headers],[//]])&amp;":a"&amp;ROW()-1))+1))</f>
        <v/>
      </c>
      <c r="B510" s="14"/>
      <c r="C510" s="9" t="s">
        <v>6103</v>
      </c>
      <c r="D510" s="16">
        <v>0</v>
      </c>
      <c r="E510" s="16" t="s">
        <v>2016</v>
      </c>
      <c r="F510" s="16">
        <f>_xlfn.IFNA(Table2[[#This Row],[NB BM_C_QTY+F]],"")</f>
        <v>380</v>
      </c>
      <c r="G510" s="24">
        <f>IF(Table2[[#This Row],[M5B]]="",Table2[[#This Row],[M5B_h]],SUM(Table2[[#This Row],[M5B_h]],Table2[[#This Row],[M5B]]))</f>
        <v>0</v>
      </c>
      <c r="H510" s="19"/>
      <c r="I510" s="83">
        <f>IF(Table2[[#This Row],[M1A]]="",0,Table2[[#This Row],[M1A]]-Table2[[#This Row],[AWAL]]-Table2[[#This Row],[M1MA]]-Table2[[#This Row],[M1KE]])</f>
        <v>0</v>
      </c>
      <c r="J510" s="83">
        <f>SUMIF(Table6[NB BM_C_QTY+F],Table2[[#This Row],[Column2]],Table6[C])</f>
        <v>0</v>
      </c>
      <c r="K510" s="83">
        <f>-1*SUMIF(Table5[CONCAT],Table2[[#This Row],[Column2]],Table5[3])</f>
        <v>0</v>
      </c>
      <c r="L510" s="19"/>
      <c r="M510" s="15" t="str">
        <f>IF(Table2[[#This Row],[M2A]]="","",SUM(Table2[[#This Row],[M2A]]-Table2[[#This Row],[M2B_h]]))</f>
        <v/>
      </c>
      <c r="O510" s="17" t="str">
        <f>IF(Table2[[#This Row],[M3A]]="","",SUM(Table2[[#This Row],[M3A]]-Table2[[#This Row],[M3B_h]]))</f>
        <v/>
      </c>
      <c r="Q510" s="17" t="str">
        <f>IF(Table2[[#This Row],[M4A]]="","",SUM(Table2[[#This Row],[M4A]]-Table2[[#This Row],[M4B_h]]))</f>
        <v/>
      </c>
      <c r="R510" s="17"/>
      <c r="S510" s="17" t="str">
        <f>IF(Table2[[#This Row],[M5A]]="","",SUM(Table2[[#This Row],[M5A]]-Table2[[#This Row],[M5B_h]]))</f>
        <v/>
      </c>
      <c r="T510" s="20">
        <f>SUM(Table2[[#This Row],[AWAL]],Table2[[#This Row],[M1KE]],Table2[[#This Row],[M1MA]],Table2[[#This Row],[M1B]])</f>
        <v>0</v>
      </c>
      <c r="U510" s="20">
        <f>SUM(Table2[[#This Row],[M2B]],Table2[[#This Row],[M2B_h]])</f>
        <v>0</v>
      </c>
      <c r="V510" s="20">
        <f>SUM(Table2[[#This Row],[M3B]],Table2[[#This Row],[M3B_h]])</f>
        <v>0</v>
      </c>
      <c r="W510" s="20">
        <f>SUM(Table2[[#This Row],[M4B]],Table2[[#This Row],[M4B_h]])</f>
        <v>0</v>
      </c>
      <c r="X510" s="20" t="str">
        <f t="shared" si="7"/>
        <v>ARTO MORO</v>
      </c>
      <c r="Y510" s="20">
        <f>IF(Table2[[#This Row],[NB BM_C_QTY+F]]="",#REF!,INDEX([1]!db[QTY X],Table2[[#This Row],[NB BM_C_QTY+F]]))</f>
        <v>96</v>
      </c>
      <c r="Z510" s="20" t="str">
        <f>IF(Table2[[#This Row],[NB BM_C_QTY+F]]="",#REF!,INDEX([1]!db[STN X],Table2[[#This Row],[NB BM_C_QTY+F]]))</f>
        <v>PCS</v>
      </c>
      <c r="AA510" s="20" t="str">
        <f>INDEX([1]!db[SUPPLIER],Table2[[#This Row],[NB BM_C_QTY+F]],0)</f>
        <v>SAMUDERA ANGKASA JAYA</v>
      </c>
      <c r="AB510" s="20" t="str">
        <f>LOWER(SUBSTITUTE(SUBSTITUTE(SUBSTITUTE(SUBSTITUTE(SUBSTITUTE(SUBSTITUTE(SUBSTITUTE(SUBSTITUTE(SUBSTITUTE(Table2[[#This Row],[NAMA BARANG]]," ",),".",""),"-",""),"(",""),")",""),",",""),"/",""),"""",""),"+",""))</f>
        <v>bkkcg32k100830a5</v>
      </c>
      <c r="AC510" s="20" t="str">
        <f>Table2[[#This Row],[CONCAT]]&amp;LOWER(SUBSTITUTE(SUBSTITUTE(SUBSTITUTE(Table2[[#This Row],[KET]]&amp;"ARTO MORO"," ",""),")",""),"(",""))</f>
        <v>bkkcg32k100830a596pcsartomoro</v>
      </c>
      <c r="AD510" s="20">
        <f>_xlfn.IFNA(MATCH(Table2[[#This Row],[Column2]],[1]!db[NB BM_C_QTY+F],0),"")</f>
        <v>380</v>
      </c>
      <c r="AE510" s="20" t="s">
        <v>6080</v>
      </c>
      <c r="AF510" s="20">
        <v>96</v>
      </c>
      <c r="AG510" s="20" t="s">
        <v>5118</v>
      </c>
    </row>
    <row r="511" spans="1:33">
      <c r="A511" s="14" t="str">
        <f ca="1">IF(Table2[[#This Row],[TT]]&lt;1,"",(COUNT(INDIRECT("a"&amp;ROW(Table2[[#Headers],[//]])&amp;":a"&amp;ROW()-1))+1))</f>
        <v/>
      </c>
      <c r="B511" s="14"/>
      <c r="C511" s="9" t="s">
        <v>5478</v>
      </c>
      <c r="D511" s="16">
        <v>0</v>
      </c>
      <c r="E511" s="16" t="s">
        <v>2349</v>
      </c>
      <c r="F511" s="16">
        <f>_xlfn.IFNA(Table2[[#This Row],[NB BM_C_QTY+F]],"")</f>
        <v>546</v>
      </c>
      <c r="G511" s="24">
        <f>IF(Table2[[#This Row],[M5B]]="",Table2[[#This Row],[M5B_h]],SUM(Table2[[#This Row],[M5B_h]],Table2[[#This Row],[M5B]]))</f>
        <v>0</v>
      </c>
      <c r="H511" s="19"/>
      <c r="I511" s="83">
        <f>IF(Table2[[#This Row],[M1A]]="",0,Table2[[#This Row],[M1A]]-Table2[[#This Row],[AWAL]]-Table2[[#This Row],[M1MA]]-Table2[[#This Row],[M1KE]])</f>
        <v>0</v>
      </c>
      <c r="J511" s="83">
        <f>SUMIF(Table6[NB BM_C_QTY+F],Table2[[#This Row],[Column2]],Table6[C])</f>
        <v>0</v>
      </c>
      <c r="K511" s="83">
        <f>-1*SUMIF(Table5[CONCAT],Table2[[#This Row],[Column2]],Table5[3])</f>
        <v>0</v>
      </c>
      <c r="L511" s="19"/>
      <c r="M511" s="15" t="str">
        <f>IF(Table2[[#This Row],[M2A]]="","",SUM(Table2[[#This Row],[M2A]]-Table2[[#This Row],[M2B_h]]))</f>
        <v/>
      </c>
      <c r="O511" s="17" t="str">
        <f>IF(Table2[[#This Row],[M3A]]="","",SUM(Table2[[#This Row],[M3A]]-Table2[[#This Row],[M3B_h]]))</f>
        <v/>
      </c>
      <c r="Q511" s="17" t="str">
        <f>IF(Table2[[#This Row],[M4A]]="","",SUM(Table2[[#This Row],[M4A]]-Table2[[#This Row],[M4B_h]]))</f>
        <v/>
      </c>
      <c r="R511" s="17"/>
      <c r="S511" s="17" t="str">
        <f>IF(Table2[[#This Row],[M5A]]="","",SUM(Table2[[#This Row],[M5A]]-Table2[[#This Row],[M5B_h]]))</f>
        <v/>
      </c>
      <c r="T511" s="20">
        <f>SUM(Table2[[#This Row],[AWAL]],Table2[[#This Row],[M1KE]],Table2[[#This Row],[M1MA]],Table2[[#This Row],[M1B]])</f>
        <v>0</v>
      </c>
      <c r="U511" s="20">
        <f>SUM(Table2[[#This Row],[M2B]],Table2[[#This Row],[M2B_h]])</f>
        <v>0</v>
      </c>
      <c r="V511" s="20">
        <f>SUM(Table2[[#This Row],[M3B]],Table2[[#This Row],[M3B_h]])</f>
        <v>0</v>
      </c>
      <c r="W511" s="20">
        <f>SUM(Table2[[#This Row],[M4B]],Table2[[#This Row],[M4B_h]])</f>
        <v>0</v>
      </c>
      <c r="X511" s="20" t="str">
        <f t="shared" si="7"/>
        <v>ARTO MORO</v>
      </c>
      <c r="Y511" s="20">
        <f>IF(Table2[[#This Row],[NB BM_C_QTY+F]]="",#REF!,INDEX([1]!db[QTY X],Table2[[#This Row],[NB BM_C_QTY+F]]))</f>
        <v>160</v>
      </c>
      <c r="Z511" s="20" t="str">
        <f>IF(Table2[[#This Row],[NB BM_C_QTY+F]]="",#REF!,INDEX([1]!db[STN X],Table2[[#This Row],[NB BM_C_QTY+F]]))</f>
        <v>PCS</v>
      </c>
      <c r="AA511" s="20" t="str">
        <f>INDEX([1]!db[SUPPLIER],Table2[[#This Row],[NB BM_C_QTY+F]],0)</f>
        <v>SAMUDERA ANGKASA JAYA</v>
      </c>
      <c r="AB511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511" s="20" t="str">
        <f>Table2[[#This Row],[CONCAT]]&amp;LOWER(SUBSTITUTE(SUBSTITUTE(SUBSTITUTE(Table2[[#This Row],[KET]]&amp;"ARTO MORO"," ",""),")",""),"(",""))</f>
        <v>bkspiral01619a5160pcsartomoro</v>
      </c>
      <c r="AD511" s="20">
        <f>_xlfn.IFNA(MATCH(Table2[[#This Row],[Column2]],[1]!db[NB BM_C_QTY+F],0),"")</f>
        <v>546</v>
      </c>
      <c r="AE511" s="20" t="s">
        <v>6080</v>
      </c>
      <c r="AF511" s="20">
        <v>160</v>
      </c>
      <c r="AG511" s="20" t="s">
        <v>5118</v>
      </c>
    </row>
    <row r="512" spans="1:33">
      <c r="A512" s="14" t="str">
        <f ca="1">IF(Table2[[#This Row],[TT]]&lt;1,"",(COUNT(INDIRECT("a"&amp;ROW(Table2[[#Headers],[//]])&amp;":a"&amp;ROW()-1))+1))</f>
        <v/>
      </c>
      <c r="B512" s="14"/>
      <c r="C512" s="9" t="s">
        <v>5480</v>
      </c>
      <c r="D512" s="16">
        <v>0</v>
      </c>
      <c r="E512" s="16" t="s">
        <v>2349</v>
      </c>
      <c r="F512" s="16">
        <f>_xlfn.IFNA(Table2[[#This Row],[NB BM_C_QTY+F]],"")</f>
        <v>547</v>
      </c>
      <c r="G512" s="24">
        <f>IF(Table2[[#This Row],[M5B]]="",Table2[[#This Row],[M5B_h]],SUM(Table2[[#This Row],[M5B_h]],Table2[[#This Row],[M5B]]))</f>
        <v>0</v>
      </c>
      <c r="H512" s="19"/>
      <c r="I512" s="83">
        <f>IF(Table2[[#This Row],[M1A]]="",0,Table2[[#This Row],[M1A]]-Table2[[#This Row],[AWAL]]-Table2[[#This Row],[M1MA]]-Table2[[#This Row],[M1KE]])</f>
        <v>0</v>
      </c>
      <c r="J512" s="83">
        <f>SUMIF(Table6[NB BM_C_QTY+F],Table2[[#This Row],[Column2]],Table6[C])</f>
        <v>0</v>
      </c>
      <c r="K512" s="83">
        <f>-1*SUMIF(Table5[CONCAT],Table2[[#This Row],[Column2]],Table5[3])</f>
        <v>0</v>
      </c>
      <c r="L512" s="19"/>
      <c r="M512" s="15" t="str">
        <f>IF(Table2[[#This Row],[M2A]]="","",SUM(Table2[[#This Row],[M2A]]-Table2[[#This Row],[M2B_h]]))</f>
        <v/>
      </c>
      <c r="O512" s="17" t="str">
        <f>IF(Table2[[#This Row],[M3A]]="","",SUM(Table2[[#This Row],[M3A]]-Table2[[#This Row],[M3B_h]]))</f>
        <v/>
      </c>
      <c r="Q512" s="17" t="str">
        <f>IF(Table2[[#This Row],[M4A]]="","",SUM(Table2[[#This Row],[M4A]]-Table2[[#This Row],[M4B_h]]))</f>
        <v/>
      </c>
      <c r="R512" s="17"/>
      <c r="S512" s="17" t="str">
        <f>IF(Table2[[#This Row],[M5A]]="","",SUM(Table2[[#This Row],[M5A]]-Table2[[#This Row],[M5B_h]]))</f>
        <v/>
      </c>
      <c r="T512" s="20">
        <f>SUM(Table2[[#This Row],[AWAL]],Table2[[#This Row],[M1KE]],Table2[[#This Row],[M1MA]],Table2[[#This Row],[M1B]])</f>
        <v>0</v>
      </c>
      <c r="U512" s="20">
        <f>SUM(Table2[[#This Row],[M2B]],Table2[[#This Row],[M2B_h]])</f>
        <v>0</v>
      </c>
      <c r="V512" s="20">
        <f>SUM(Table2[[#This Row],[M3B]],Table2[[#This Row],[M3B_h]])</f>
        <v>0</v>
      </c>
      <c r="W512" s="20">
        <f>SUM(Table2[[#This Row],[M4B]],Table2[[#This Row],[M4B_h]])</f>
        <v>0</v>
      </c>
      <c r="X512" s="20" t="str">
        <f t="shared" si="7"/>
        <v>ARTO MORO</v>
      </c>
      <c r="Y512" s="20">
        <f>IF(Table2[[#This Row],[NB BM_C_QTY+F]]="",#REF!,INDEX([1]!db[QTY X],Table2[[#This Row],[NB BM_C_QTY+F]]))</f>
        <v>160</v>
      </c>
      <c r="Z512" s="20" t="str">
        <f>IF(Table2[[#This Row],[NB BM_C_QTY+F]]="",#REF!,INDEX([1]!db[STN X],Table2[[#This Row],[NB BM_C_QTY+F]]))</f>
        <v>PCS</v>
      </c>
      <c r="AA512" s="20" t="str">
        <f>INDEX([1]!db[SUPPLIER],Table2[[#This Row],[NB BM_C_QTY+F]],0)</f>
        <v>SAMUDERA ANGKASA JAYA</v>
      </c>
      <c r="AB512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512" s="20" t="str">
        <f>Table2[[#This Row],[CONCAT]]&amp;LOWER(SUBSTITUTE(SUBSTITUTE(SUBSTITUTE(Table2[[#This Row],[KET]]&amp;"ARTO MORO"," ",""),")",""),"(",""))</f>
        <v>bkspiral0162080la5160pcsartomoro</v>
      </c>
      <c r="AD512" s="20">
        <f>_xlfn.IFNA(MATCH(Table2[[#This Row],[Column2]],[1]!db[NB BM_C_QTY+F],0),"")</f>
        <v>547</v>
      </c>
      <c r="AE512" s="20" t="s">
        <v>6080</v>
      </c>
      <c r="AF512" s="20">
        <v>160</v>
      </c>
      <c r="AG512" s="20" t="s">
        <v>5118</v>
      </c>
    </row>
    <row r="513" spans="1:33">
      <c r="A513" s="14" t="str">
        <f ca="1">IF(Table2[[#This Row],[TT]]&lt;1,"",(COUNT(INDIRECT("a"&amp;ROW(Table2[[#Headers],[//]])&amp;":a"&amp;ROW()-1))+1))</f>
        <v/>
      </c>
      <c r="B513" s="14"/>
      <c r="C513" s="9" t="s">
        <v>5479</v>
      </c>
      <c r="D513" s="16">
        <v>0</v>
      </c>
      <c r="E513" s="16" t="s">
        <v>2349</v>
      </c>
      <c r="F513" s="16">
        <f>_xlfn.IFNA(Table2[[#This Row],[NB BM_C_QTY+F]],"")</f>
        <v>548</v>
      </c>
      <c r="G513" s="24">
        <f>IF(Table2[[#This Row],[M5B]]="",Table2[[#This Row],[M5B_h]],SUM(Table2[[#This Row],[M5B_h]],Table2[[#This Row],[M5B]]))</f>
        <v>0</v>
      </c>
      <c r="H513" s="19"/>
      <c r="I513" s="83">
        <f>IF(Table2[[#This Row],[M1A]]="",0,Table2[[#This Row],[M1A]]-Table2[[#This Row],[AWAL]]-Table2[[#This Row],[M1MA]]-Table2[[#This Row],[M1KE]])</f>
        <v>0</v>
      </c>
      <c r="J513" s="83">
        <f>SUMIF(Table6[NB BM_C_QTY+F],Table2[[#This Row],[Column2]],Table6[C])</f>
        <v>0</v>
      </c>
      <c r="K513" s="83">
        <f>-1*SUMIF(Table5[CONCAT],Table2[[#This Row],[Column2]],Table5[3])</f>
        <v>0</v>
      </c>
      <c r="L513" s="19"/>
      <c r="M513" s="15" t="str">
        <f>IF(Table2[[#This Row],[M2A]]="","",SUM(Table2[[#This Row],[M2A]]-Table2[[#This Row],[M2B_h]]))</f>
        <v/>
      </c>
      <c r="O513" s="17" t="str">
        <f>IF(Table2[[#This Row],[M3A]]="","",SUM(Table2[[#This Row],[M3A]]-Table2[[#This Row],[M3B_h]]))</f>
        <v/>
      </c>
      <c r="Q513" s="17" t="str">
        <f>IF(Table2[[#This Row],[M4A]]="","",SUM(Table2[[#This Row],[M4A]]-Table2[[#This Row],[M4B_h]]))</f>
        <v/>
      </c>
      <c r="R513" s="17"/>
      <c r="S513" s="17" t="str">
        <f>IF(Table2[[#This Row],[M5A]]="","",SUM(Table2[[#This Row],[M5A]]-Table2[[#This Row],[M5B_h]]))</f>
        <v/>
      </c>
      <c r="T513" s="20">
        <f>SUM(Table2[[#This Row],[AWAL]],Table2[[#This Row],[M1KE]],Table2[[#This Row],[M1MA]],Table2[[#This Row],[M1B]])</f>
        <v>0</v>
      </c>
      <c r="U513" s="20">
        <f>SUM(Table2[[#This Row],[M2B]],Table2[[#This Row],[M2B_h]])</f>
        <v>0</v>
      </c>
      <c r="V513" s="20">
        <f>SUM(Table2[[#This Row],[M3B]],Table2[[#This Row],[M3B_h]])</f>
        <v>0</v>
      </c>
      <c r="W513" s="20">
        <f>SUM(Table2[[#This Row],[M4B]],Table2[[#This Row],[M4B_h]])</f>
        <v>0</v>
      </c>
      <c r="X513" s="20" t="str">
        <f t="shared" si="7"/>
        <v>ARTO MORO</v>
      </c>
      <c r="Y513" s="20">
        <f>IF(Table2[[#This Row],[NB BM_C_QTY+F]]="",#REF!,INDEX([1]!db[QTY X],Table2[[#This Row],[NB BM_C_QTY+F]]))</f>
        <v>160</v>
      </c>
      <c r="Z513" s="20" t="str">
        <f>IF(Table2[[#This Row],[NB BM_C_QTY+F]]="",#REF!,INDEX([1]!db[STN X],Table2[[#This Row],[NB BM_C_QTY+F]]))</f>
        <v>PCS</v>
      </c>
      <c r="AA513" s="20" t="str">
        <f>INDEX([1]!db[SUPPLIER],Table2[[#This Row],[NB BM_C_QTY+F]],0)</f>
        <v>SAMUDERA ANGKASA JAYA</v>
      </c>
      <c r="AB513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513" s="20" t="str">
        <f>Table2[[#This Row],[CONCAT]]&amp;LOWER(SUBSTITUTE(SUBSTITUTE(SUBSTITUTE(Table2[[#This Row],[KET]]&amp;"ARTO MORO"," ",""),")",""),"(",""))</f>
        <v>bkspiral01621a5160pcsartomoro</v>
      </c>
      <c r="AD513" s="20">
        <f>_xlfn.IFNA(MATCH(Table2[[#This Row],[Column2]],[1]!db[NB BM_C_QTY+F],0),"")</f>
        <v>548</v>
      </c>
      <c r="AE513" s="20" t="s">
        <v>6080</v>
      </c>
      <c r="AF513" s="20">
        <v>160</v>
      </c>
      <c r="AG513" s="20" t="s">
        <v>5118</v>
      </c>
    </row>
    <row r="514" spans="1:33">
      <c r="A514" s="14" t="str">
        <f ca="1">IF(Table2[[#This Row],[TT]]&lt;1,"",(COUNT(INDIRECT("a"&amp;ROW(Table2[[#Headers],[//]])&amp;":a"&amp;ROW()-1))+1))</f>
        <v/>
      </c>
      <c r="B514" s="14"/>
      <c r="C514" s="9" t="s">
        <v>5081</v>
      </c>
      <c r="D514" s="16">
        <v>0</v>
      </c>
      <c r="E514" s="16" t="s">
        <v>2081</v>
      </c>
      <c r="F514" s="16" t="str">
        <f>_xlfn.IFNA(Table2[[#This Row],[NB BM_C_QTY+F]],"")</f>
        <v/>
      </c>
      <c r="G514" s="24">
        <f>IF(Table2[[#This Row],[M5B]]="",Table2[[#This Row],[M5B_h]],SUM(Table2[[#This Row],[M5B_h]],Table2[[#This Row],[M5B]]))</f>
        <v>0</v>
      </c>
      <c r="H514" s="19"/>
      <c r="I514" s="83">
        <f>IF(Table2[[#This Row],[M1A]]="",0,Table2[[#This Row],[M1A]]-Table2[[#This Row],[AWAL]]-Table2[[#This Row],[M1MA]]-Table2[[#This Row],[M1KE]])</f>
        <v>0</v>
      </c>
      <c r="J514" s="83">
        <f>SUMIF(Table6[NB BM_C_QTY+F],Table2[[#This Row],[Column2]],Table6[C])</f>
        <v>0</v>
      </c>
      <c r="K514" s="83">
        <f>-1*SUMIF(Table5[CONCAT],Table2[[#This Row],[Column2]],Table5[3])</f>
        <v>0</v>
      </c>
      <c r="L514" s="19"/>
      <c r="M514" s="109" t="str">
        <f>IF(Table2[[#This Row],[M2A]]="","",SUM(Table2[[#This Row],[M2A]]-Table2[[#This Row],[M2B_h]]))</f>
        <v/>
      </c>
      <c r="O514" s="17" t="str">
        <f>IF(Table2[[#This Row],[M3A]]="","",SUM(Table2[[#This Row],[M3A]]-Table2[[#This Row],[M3B_h]]))</f>
        <v/>
      </c>
      <c r="Q514" s="17" t="str">
        <f>IF(Table2[[#This Row],[M4A]]="","",SUM(Table2[[#This Row],[M4A]]-Table2[[#This Row],[M4B_h]]))</f>
        <v/>
      </c>
      <c r="R514" s="17"/>
      <c r="S514" s="17" t="str">
        <f>IF(Table2[[#This Row],[M5A]]="","",SUM(Table2[[#This Row],[M5A]]-Table2[[#This Row],[M5B_h]]))</f>
        <v/>
      </c>
      <c r="T514" s="20">
        <f>SUM(Table2[[#This Row],[AWAL]],Table2[[#This Row],[M1KE]],Table2[[#This Row],[M1MA]],Table2[[#This Row],[M1B]])</f>
        <v>0</v>
      </c>
      <c r="U514" s="20">
        <f>SUM(Table2[[#This Row],[M2B]],Table2[[#This Row],[M2B_h]])</f>
        <v>0</v>
      </c>
      <c r="V514" s="20">
        <f>SUM(Table2[[#This Row],[M3B]],Table2[[#This Row],[M3B_h]])</f>
        <v>0</v>
      </c>
      <c r="W514" s="20">
        <f>SUM(Table2[[#This Row],[M4B]],Table2[[#This Row],[M4B_h]])</f>
        <v>0</v>
      </c>
      <c r="X514" s="20" t="str">
        <f t="shared" si="7"/>
        <v>ARTO MORO</v>
      </c>
      <c r="Y514" s="20" t="e">
        <f>IF(Table2[[#This Row],[NB BM_C_QTY+F]]="",#REF!,INDEX([1]!db[QTY X],Table2[[#This Row],[NB BM_C_QTY+F]]))</f>
        <v>#REF!</v>
      </c>
      <c r="Z514" s="20" t="e">
        <f>IF(Table2[[#This Row],[NB BM_C_QTY+F]]="",#REF!,INDEX([1]!db[STN X],Table2[[#This Row],[NB BM_C_QTY+F]]))</f>
        <v>#REF!</v>
      </c>
      <c r="AA514" s="20" t="e">
        <f>INDEX([1]!db[SUPPLIER],Table2[[#This Row],[NB BM_C_QTY+F]],0)</f>
        <v>#VALUE!</v>
      </c>
      <c r="AB514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514" s="20" t="str">
        <f>Table2[[#This Row],[CONCAT]]&amp;LOWER(SUBSTITUTE(SUBSTITUTE(SUBSTITUTE(Table2[[#This Row],[KET]]&amp;"ARTO MORO"," ",""),")",""),"(",""))</f>
        <v>bptz501hitam144lsnartomoro</v>
      </c>
      <c r="AD514" s="20" t="str">
        <f>_xlfn.IFNA(MATCH(Table2[[#This Row],[Column2]],[1]!db[NB BM_C_QTY+F],0),"")</f>
        <v/>
      </c>
      <c r="AE514" s="20">
        <v>99</v>
      </c>
      <c r="AF514" s="20">
        <v>144</v>
      </c>
      <c r="AG514" s="20" t="s">
        <v>5116</v>
      </c>
    </row>
    <row r="515" spans="1:33">
      <c r="A515" s="14" t="str">
        <f ca="1">IF(Table2[[#This Row],[TT]]&lt;1,"",(COUNT(INDIRECT("a"&amp;ROW(Table2[[#Headers],[//]])&amp;":a"&amp;ROW()-1))+1))</f>
        <v/>
      </c>
      <c r="B515" s="14"/>
      <c r="C515" s="9" t="s">
        <v>6085</v>
      </c>
      <c r="D515" s="16">
        <v>0</v>
      </c>
      <c r="E515" s="16" t="s">
        <v>4944</v>
      </c>
      <c r="F515" s="16">
        <f>_xlfn.IFNA(Table2[[#This Row],[NB BM_C_QTY+F]],"")</f>
        <v>2532</v>
      </c>
      <c r="G515" s="24">
        <f>IF(Table2[[#This Row],[M5B]]="",Table2[[#This Row],[M5B_h]],SUM(Table2[[#This Row],[M5B_h]],Table2[[#This Row],[M5B]]))</f>
        <v>0</v>
      </c>
      <c r="H515" s="19"/>
      <c r="I515" s="83">
        <f>IF(Table2[[#This Row],[M1A]]="",0,Table2[[#This Row],[M1A]]-Table2[[#This Row],[AWAL]]-Table2[[#This Row],[M1MA]]-Table2[[#This Row],[M1KE]])</f>
        <v>0</v>
      </c>
      <c r="J515" s="83">
        <f>SUMIF(Table6[NB BM_C_QTY+F],Table2[[#This Row],[Column2]],Table6[C])</f>
        <v>0</v>
      </c>
      <c r="K515" s="83">
        <f>-1*SUMIF(Table5[CONCAT],Table2[[#This Row],[Column2]],Table5[3])</f>
        <v>0</v>
      </c>
      <c r="L515" s="19"/>
      <c r="M515" s="109" t="str">
        <f>IF(Table2[[#This Row],[M2A]]="","",SUM(Table2[[#This Row],[M2A]]-Table2[[#This Row],[M2B_h]]))</f>
        <v/>
      </c>
      <c r="O515" s="17" t="str">
        <f>IF(Table2[[#This Row],[M3A]]="","",SUM(Table2[[#This Row],[M3A]]-Table2[[#This Row],[M3B_h]]))</f>
        <v/>
      </c>
      <c r="Q515" s="17" t="str">
        <f>IF(Table2[[#This Row],[M4A]]="","",SUM(Table2[[#This Row],[M4A]]-Table2[[#This Row],[M4B_h]]))</f>
        <v/>
      </c>
      <c r="R515" s="17"/>
      <c r="S515" s="17" t="str">
        <f>IF(Table2[[#This Row],[M5A]]="","",SUM(Table2[[#This Row],[M5A]]-Table2[[#This Row],[M5B_h]]))</f>
        <v/>
      </c>
      <c r="T515" s="20">
        <f>SUM(Table2[[#This Row],[AWAL]],Table2[[#This Row],[M1KE]],Table2[[#This Row],[M1MA]],Table2[[#This Row],[M1B]])</f>
        <v>0</v>
      </c>
      <c r="U515" s="20">
        <f>SUM(Table2[[#This Row],[M2B]],Table2[[#This Row],[M2B_h]])</f>
        <v>0</v>
      </c>
      <c r="V515" s="20">
        <f>SUM(Table2[[#This Row],[M3B]],Table2[[#This Row],[M3B_h]])</f>
        <v>0</v>
      </c>
      <c r="W515" s="20">
        <f>SUM(Table2[[#This Row],[M4B]],Table2[[#This Row],[M4B_h]])</f>
        <v>0</v>
      </c>
      <c r="X515" s="20" t="str">
        <f t="shared" ref="X515:X528" si="8">"ARTO MORO"</f>
        <v>ARTO MORO</v>
      </c>
      <c r="Y515" s="20">
        <f>IF(Table2[[#This Row],[NB BM_C_QTY+F]]="",#REF!,INDEX([1]!db[QTY X],Table2[[#This Row],[NB BM_C_QTY+F]]))</f>
        <v>640</v>
      </c>
      <c r="Z515" s="20" t="str">
        <f>IF(Table2[[#This Row],[NB BM_C_QTY+F]]="",#REF!,INDEX([1]!db[STN X],Table2[[#This Row],[NB BM_C_QTY+F]]))</f>
        <v>SET</v>
      </c>
      <c r="AA515" s="20" t="str">
        <f>INDEX([1]!db[SUPPLIER],Table2[[#This Row],[NB BM_C_QTY+F]],0)</f>
        <v>SAMUDERA ANGKASA JAYA</v>
      </c>
      <c r="AB515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515" s="20" t="str">
        <f>Table2[[#This Row],[CONCAT]]&amp;LOWER(SUBSTITUTE(SUBSTITUTE(SUBSTITUTE(Table2[[#This Row],[KET]]&amp;"ARTO MORO"," ",""),")",""),"(",""))</f>
        <v>garisansetps9810640setartomoro</v>
      </c>
      <c r="AD515" s="20">
        <f>_xlfn.IFNA(MATCH(Table2[[#This Row],[Column2]],[1]!db[NB BM_C_QTY+F],0),"")</f>
        <v>2532</v>
      </c>
      <c r="AE515" s="20" t="s">
        <v>6080</v>
      </c>
      <c r="AF515" s="20">
        <v>640</v>
      </c>
      <c r="AG515" s="20" t="s">
        <v>5115</v>
      </c>
    </row>
    <row r="516" spans="1:33">
      <c r="A516" s="14" t="str">
        <f ca="1">IF(Table2[[#This Row],[TT]]&lt;1,"",(COUNT(INDIRECT("a"&amp;ROW(Table2[[#Headers],[//]])&amp;":a"&amp;ROW()-1))+1))</f>
        <v/>
      </c>
      <c r="B516" s="14"/>
      <c r="C516" s="9" t="s">
        <v>6086</v>
      </c>
      <c r="D516" s="16">
        <v>0</v>
      </c>
      <c r="E516" s="16" t="s">
        <v>4944</v>
      </c>
      <c r="F516" s="16">
        <f>_xlfn.IFNA(Table2[[#This Row],[NB BM_C_QTY+F]],"")</f>
        <v>2537</v>
      </c>
      <c r="G516" s="24">
        <f>IF(Table2[[#This Row],[M5B]]="",Table2[[#This Row],[M5B_h]],SUM(Table2[[#This Row],[M5B_h]],Table2[[#This Row],[M5B]]))</f>
        <v>0</v>
      </c>
      <c r="H516" s="18"/>
      <c r="I516" s="83">
        <f>IF(Table2[[#This Row],[M1A]]="",0,Table2[[#This Row],[M1A]]-Table2[[#This Row],[AWAL]]-Table2[[#This Row],[M1MA]]-Table2[[#This Row],[M1KE]])</f>
        <v>0</v>
      </c>
      <c r="J516" s="83">
        <f>SUMIF(Table6[NB BM_C_QTY+F],Table2[[#This Row],[Column2]],Table6[C])</f>
        <v>0</v>
      </c>
      <c r="K516" s="83">
        <f>-1*SUMIF(Table5[CONCAT],Table2[[#This Row],[Column2]],Table5[3])</f>
        <v>0</v>
      </c>
      <c r="L516" s="18"/>
      <c r="M516" s="122" t="str">
        <f>IF(Table2[[#This Row],[M2A]]="","",SUM(Table2[[#This Row],[M2A]]-Table2[[#This Row],[M2B_h]]))</f>
        <v/>
      </c>
      <c r="O516" s="17" t="str">
        <f>IF(Table2[[#This Row],[M3A]]="","",SUM(Table2[[#This Row],[M3A]]-Table2[[#This Row],[M3B_h]]))</f>
        <v/>
      </c>
      <c r="P516" s="9"/>
      <c r="Q516" s="17" t="str">
        <f>IF(Table2[[#This Row],[M4A]]="","",SUM(Table2[[#This Row],[M4A]]-Table2[[#This Row],[M4B_h]]))</f>
        <v/>
      </c>
      <c r="R516" s="17"/>
      <c r="S516" s="17" t="str">
        <f>IF(Table2[[#This Row],[M5A]]="","",SUM(Table2[[#This Row],[M5A]]-Table2[[#This Row],[M5B_h]]))</f>
        <v/>
      </c>
      <c r="T516" s="20">
        <f>SUM(Table2[[#This Row],[AWAL]],Table2[[#This Row],[M1KE]],Table2[[#This Row],[M1MA]],Table2[[#This Row],[M1B]])</f>
        <v>0</v>
      </c>
      <c r="U516" s="20">
        <f>SUM(Table2[[#This Row],[M2B]],Table2[[#This Row],[M2B_h]])</f>
        <v>0</v>
      </c>
      <c r="V516" s="20">
        <f>SUM(Table2[[#This Row],[M3B]],Table2[[#This Row],[M3B_h]])</f>
        <v>0</v>
      </c>
      <c r="W516" s="20">
        <f>SUM(Table2[[#This Row],[M4B]],Table2[[#This Row],[M4B_h]])</f>
        <v>0</v>
      </c>
      <c r="X516" s="20" t="str">
        <f t="shared" si="8"/>
        <v>ARTO MORO</v>
      </c>
      <c r="Y516" s="20">
        <f>IF(Table2[[#This Row],[NB BM_C_QTY+F]]="",#REF!,INDEX([1]!db[QTY X],Table2[[#This Row],[NB BM_C_QTY+F]]))</f>
        <v>640</v>
      </c>
      <c r="Z516" s="20" t="str">
        <f>IF(Table2[[#This Row],[NB BM_C_QTY+F]]="",#REF!,INDEX([1]!db[STN X],Table2[[#This Row],[NB BM_C_QTY+F]]))</f>
        <v>SET</v>
      </c>
      <c r="AA516" s="20" t="str">
        <f>INDEX([1]!db[SUPPLIER],Table2[[#This Row],[NB BM_C_QTY+F]],0)</f>
        <v>SAMUDERA ANGKASA JAYA</v>
      </c>
      <c r="AB516" s="20" t="str">
        <f>LOWER(SUBSTITUTE(SUBSTITUTE(SUBSTITUTE(SUBSTITUTE(SUBSTITUTE(SUBSTITUTE(SUBSTITUTE(SUBSTITUTE(SUBSTITUTE(Table2[[#This Row],[NAMA BARANG]]," ",),".",""),"-",""),"(",""),")",""),",",""),"/",""),"""",""),"+",""))</f>
        <v>garisansetzo235</v>
      </c>
      <c r="AC516" s="20" t="str">
        <f>Table2[[#This Row],[CONCAT]]&amp;LOWER(SUBSTITUTE(SUBSTITUTE(SUBSTITUTE(Table2[[#This Row],[KET]]&amp;"ARTO MORO"," ",""),")",""),"(",""))</f>
        <v>garisansetzo235640setartomoro</v>
      </c>
      <c r="AD516" s="20">
        <f>_xlfn.IFNA(MATCH(Table2[[#This Row],[Column2]],[1]!db[NB BM_C_QTY+F],0),"")</f>
        <v>2537</v>
      </c>
      <c r="AE516" s="20" t="s">
        <v>6080</v>
      </c>
      <c r="AF516" s="20">
        <v>640</v>
      </c>
      <c r="AG516" s="20" t="s">
        <v>5115</v>
      </c>
    </row>
    <row r="517" spans="1:33">
      <c r="A517" s="14" t="str">
        <f ca="1">IF(Table2[[#This Row],[TT]]&lt;1,"",(COUNT(INDIRECT("a"&amp;ROW(Table2[[#Headers],[//]])&amp;":a"&amp;ROW()-1))+1))</f>
        <v/>
      </c>
      <c r="B517" s="14"/>
      <c r="C517" s="9" t="s">
        <v>5483</v>
      </c>
      <c r="D517" s="16">
        <v>0</v>
      </c>
      <c r="E517" s="16" t="s">
        <v>4944</v>
      </c>
      <c r="F517" s="17">
        <f>_xlfn.IFNA(Table2[[#This Row],[NB BM_C_QTY+F]],"")</f>
        <v>2540</v>
      </c>
      <c r="G517" s="24">
        <f>IF(Table2[[#This Row],[M5B]]="",Table2[[#This Row],[M5B_h]],SUM(Table2[[#This Row],[M5B_h]],Table2[[#This Row],[M5B]]))</f>
        <v>0</v>
      </c>
      <c r="H517" s="19"/>
      <c r="I517" s="83">
        <f>IF(Table2[[#This Row],[M1A]]="",0,Table2[[#This Row],[M1A]]-Table2[[#This Row],[AWAL]]-Table2[[#This Row],[M1MA]]-Table2[[#This Row],[M1KE]])</f>
        <v>0</v>
      </c>
      <c r="J517" s="83">
        <f>SUMIF(Table6[NB BM_C_QTY+F],Table2[[#This Row],[Column2]],Table6[C])</f>
        <v>0</v>
      </c>
      <c r="K517" s="83">
        <f>-1*SUMIF(Table5[CONCAT],Table2[[#This Row],[Column2]],Table5[3])</f>
        <v>0</v>
      </c>
      <c r="L517" s="19"/>
      <c r="M517" s="109" t="str">
        <f>IF(Table2[[#This Row],[M2A]]="","",SUM(Table2[[#This Row],[M2A]]-Table2[[#This Row],[M2B_h]]))</f>
        <v/>
      </c>
      <c r="O517" s="17" t="str">
        <f>IF(Table2[[#This Row],[M3A]]="","",SUM(Table2[[#This Row],[M3A]]-Table2[[#This Row],[M3B_h]]))</f>
        <v/>
      </c>
      <c r="Q517" s="17" t="str">
        <f>IF(Table2[[#This Row],[M4A]]="","",SUM(Table2[[#This Row],[M4A]]-Table2[[#This Row],[M4B_h]]))</f>
        <v/>
      </c>
      <c r="R517" s="17"/>
      <c r="S517" s="17" t="str">
        <f>IF(Table2[[#This Row],[M5A]]="","",SUM(Table2[[#This Row],[M5A]]-Table2[[#This Row],[M5B_h]]))</f>
        <v/>
      </c>
      <c r="T517" s="24">
        <f>SUM(Table2[[#This Row],[AWAL]],Table2[[#This Row],[M1KE]],Table2[[#This Row],[M1MA]],Table2[[#This Row],[M1B]])</f>
        <v>0</v>
      </c>
      <c r="U517" s="20">
        <f>SUM(Table2[[#This Row],[M2B]],Table2[[#This Row],[M2B_h]])</f>
        <v>0</v>
      </c>
      <c r="V517" s="20">
        <f>SUM(Table2[[#This Row],[M3B]],Table2[[#This Row],[M3B_h]])</f>
        <v>0</v>
      </c>
      <c r="W517" s="20">
        <f>SUM(Table2[[#This Row],[M4B]],Table2[[#This Row],[M4B_h]])</f>
        <v>0</v>
      </c>
      <c r="X517" s="20" t="str">
        <f t="shared" si="8"/>
        <v>ARTO MORO</v>
      </c>
      <c r="Y517" s="20">
        <f>IF(Table2[[#This Row],[NB BM_C_QTY+F]]="",#REF!,INDEX([1]!db[QTY X],Table2[[#This Row],[NB BM_C_QTY+F]]))</f>
        <v>640</v>
      </c>
      <c r="Z517" s="20" t="str">
        <f>IF(Table2[[#This Row],[NB BM_C_QTY+F]]="",#REF!,INDEX([1]!db[STN X],Table2[[#This Row],[NB BM_C_QTY+F]]))</f>
        <v>SET</v>
      </c>
      <c r="AA517" s="20" t="str">
        <f>INDEX([1]!db[SUPPLIER],Table2[[#This Row],[NB BM_C_QTY+F]],0)</f>
        <v>SAMUDERA ANGKASA JAYA</v>
      </c>
      <c r="AB517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517" s="20" t="str">
        <f>Table2[[#This Row],[CONCAT]]&amp;LOWER(SUBSTITUTE(SUBSTITUTE(SUBSTITUTE(Table2[[#This Row],[KET]]&amp;"ARTO MORO"," ",""),")",""),"(",""))</f>
        <v>garisansetzx6116640setartomoro</v>
      </c>
      <c r="AD517" s="20">
        <f>_xlfn.IFNA(MATCH(Table2[[#This Row],[Column2]],[1]!db[NB BM_C_QTY+F],0),"")</f>
        <v>2540</v>
      </c>
      <c r="AE517" s="20" t="s">
        <v>6080</v>
      </c>
      <c r="AF517" s="20">
        <v>640</v>
      </c>
      <c r="AG517" s="20" t="s">
        <v>5115</v>
      </c>
    </row>
    <row r="518" spans="1:33">
      <c r="A518" s="9" t="str">
        <f ca="1">IF(Table2[[#This Row],[TT]]&lt;1,"",(COUNT(INDIRECT("a"&amp;ROW(Table2[[#Headers],[//]])&amp;":a"&amp;ROW()-1))+1))</f>
        <v/>
      </c>
      <c r="C518" s="9" t="s">
        <v>4370</v>
      </c>
      <c r="D518" s="16">
        <v>0</v>
      </c>
      <c r="E518" s="16" t="s">
        <v>2139</v>
      </c>
      <c r="F518" s="16">
        <f>_xlfn.IFNA(Table2[[#This Row],[NB BM_C_QTY+F]],"")</f>
        <v>1432</v>
      </c>
      <c r="G518" s="24">
        <f>IF(Table2[[#This Row],[M5B]]="",Table2[[#This Row],[M5B_h]],SUM(Table2[[#This Row],[M5B_h]],Table2[[#This Row],[M5B]]))</f>
        <v>0</v>
      </c>
      <c r="H518" s="18"/>
      <c r="I518" s="83">
        <f>IF(Table2[[#This Row],[M1A]]="",0,Table2[[#This Row],[M1A]]-Table2[[#This Row],[AWAL]]-Table2[[#This Row],[M1MA]]-Table2[[#This Row],[M1KE]])</f>
        <v>0</v>
      </c>
      <c r="J518" s="83">
        <f>SUMIF(Table6[NB BM_C_QTY+F],Table2[[#This Row],[Column2]],Table6[C])</f>
        <v>0</v>
      </c>
      <c r="K518" s="83">
        <f>-1*SUMIF(Table5[CONCAT],Table2[[#This Row],[Column2]],Table5[3])</f>
        <v>0</v>
      </c>
      <c r="L518" s="18"/>
      <c r="M518" s="122" t="str">
        <f>IF(Table2[[#This Row],[M2A]]="","",SUM(Table2[[#This Row],[M2A]]-Table2[[#This Row],[M2B_h]]))</f>
        <v/>
      </c>
      <c r="O518" s="16" t="str">
        <f>IF(Table2[[#This Row],[M3A]]="","",SUM(Table2[[#This Row],[M3A]]-Table2[[#This Row],[M3B_h]]))</f>
        <v/>
      </c>
      <c r="P518" s="9"/>
      <c r="Q518" s="16" t="str">
        <f>IF(Table2[[#This Row],[M4A]]="","",SUM(Table2[[#This Row],[M4A]]-Table2[[#This Row],[M4B_h]]))</f>
        <v/>
      </c>
      <c r="S518" s="16" t="str">
        <f>IF(Table2[[#This Row],[M5A]]="","",SUM(Table2[[#This Row],[M5A]]-Table2[[#This Row],[M5B_h]]))</f>
        <v/>
      </c>
      <c r="T518" s="20">
        <f>SUM(Table2[[#This Row],[AWAL]],Table2[[#This Row],[M1KE]],Table2[[#This Row],[M1MA]],Table2[[#This Row],[M1B]])</f>
        <v>0</v>
      </c>
      <c r="U518" s="20">
        <f>SUM(Table2[[#This Row],[M2B]],Table2[[#This Row],[M2B_h]])</f>
        <v>0</v>
      </c>
      <c r="V518" s="20">
        <f>SUM(Table2[[#This Row],[M3B]],Table2[[#This Row],[M3B_h]])</f>
        <v>0</v>
      </c>
      <c r="W518" s="20">
        <f>SUM(Table2[[#This Row],[M4B]],Table2[[#This Row],[M4B_h]])</f>
        <v>0</v>
      </c>
      <c r="X518" s="20" t="str">
        <f t="shared" si="8"/>
        <v>ARTO MORO</v>
      </c>
      <c r="Y518" s="20">
        <f>IF(Table2[[#This Row],[NB BM_C_QTY+F]]="",#REF!,INDEX([1]!db[QTY X],Table2[[#This Row],[NB BM_C_QTY+F]]))</f>
        <v>50</v>
      </c>
      <c r="Z518" s="20" t="str">
        <f>IF(Table2[[#This Row],[NB BM_C_QTY+F]]="",#REF!,INDEX([1]!db[STN X],Table2[[#This Row],[NB BM_C_QTY+F]]))</f>
        <v>PAK</v>
      </c>
      <c r="AA518" s="20" t="str">
        <f>INDEX([1]!db[SUPPLIER],Table2[[#This Row],[NB BM_C_QTY+F]],0)</f>
        <v>LAYS</v>
      </c>
      <c r="AB518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518" s="20" t="str">
        <f>Table2[[#This Row],[CONCAT]]&amp;LOWER(SUBSTITUTE(SUBSTITUTE(SUBSTITUTE(Table2[[#This Row],[KET]]&amp;"ARTO MORO"," ",""),")",""),"(",""))</f>
        <v>isigwno36950pakartomoro</v>
      </c>
      <c r="AD518" s="20">
        <f>_xlfn.IFNA(MATCH(Table2[[#This Row],[Column2]],[1]!db[NB BM_C_QTY+F],0),"")</f>
        <v>1432</v>
      </c>
      <c r="AE518" s="20" t="s">
        <v>6082</v>
      </c>
      <c r="AF518" s="20">
        <v>50</v>
      </c>
      <c r="AG518" s="20" t="s">
        <v>5117</v>
      </c>
    </row>
    <row r="519" spans="1:33">
      <c r="A519" s="14" t="str">
        <f ca="1">IF(Table2[[#This Row],[TT]]&lt;1,"",(COUNT(INDIRECT("a"&amp;ROW(Table2[[#Headers],[//]])&amp;":a"&amp;ROW()-1))+1))</f>
        <v/>
      </c>
      <c r="B519" s="14"/>
      <c r="C519" s="9" t="s">
        <v>5621</v>
      </c>
      <c r="D519" s="16">
        <v>0</v>
      </c>
      <c r="E519" s="16" t="s">
        <v>2120</v>
      </c>
      <c r="F519" s="17">
        <f>_xlfn.IFNA(Table2[[#This Row],[NB BM_C_QTY+F]],"")</f>
        <v>2193</v>
      </c>
      <c r="G519" s="24">
        <f>IF(Table2[[#This Row],[M5B]]="",Table2[[#This Row],[M5B_h]],SUM(Table2[[#This Row],[M5B_h]],Table2[[#This Row],[M5B]]))</f>
        <v>0</v>
      </c>
      <c r="H519" s="19"/>
      <c r="I519" s="83">
        <f>IF(Table2[[#This Row],[M1A]]="",0,Table2[[#This Row],[M1A]]-Table2[[#This Row],[AWAL]]-Table2[[#This Row],[M1MA]]-Table2[[#This Row],[M1KE]])</f>
        <v>0</v>
      </c>
      <c r="J519" s="83">
        <f>SUMIF(Table6[NB BM_C_QTY+F],Table2[[#This Row],[Column2]],Table6[C])</f>
        <v>0</v>
      </c>
      <c r="K519" s="83">
        <f>-1*SUMIF(Table5[CONCAT],Table2[[#This Row],[Column2]],Table5[3])</f>
        <v>0</v>
      </c>
      <c r="L519" s="19"/>
      <c r="M519" s="109" t="str">
        <f>IF(Table2[[#This Row],[M2A]]="","",SUM(Table2[[#This Row],[M2A]]-Table2[[#This Row],[M2B_h]]))</f>
        <v/>
      </c>
      <c r="O519" s="17" t="str">
        <f>IF(Table2[[#This Row],[M3A]]="","",SUM(Table2[[#This Row],[M3A]]-Table2[[#This Row],[M3B_h]]))</f>
        <v/>
      </c>
      <c r="Q519" s="17" t="str">
        <f>IF(Table2[[#This Row],[M4A]]="","",SUM(Table2[[#This Row],[M4A]]-Table2[[#This Row],[M4B_h]]))</f>
        <v/>
      </c>
      <c r="R519" s="17"/>
      <c r="S519" s="17" t="str">
        <f>IF(Table2[[#This Row],[M5A]]="","",SUM(Table2[[#This Row],[M5A]]-Table2[[#This Row],[M5B_h]]))</f>
        <v/>
      </c>
      <c r="T519" s="24">
        <f>SUM(Table2[[#This Row],[AWAL]],Table2[[#This Row],[M1KE]],Table2[[#This Row],[M1MA]],Table2[[#This Row],[M1B]])</f>
        <v>0</v>
      </c>
      <c r="U519" s="20">
        <f>SUM(Table2[[#This Row],[M2B]],Table2[[#This Row],[M2B_h]])</f>
        <v>0</v>
      </c>
      <c r="V519" s="20">
        <f>SUM(Table2[[#This Row],[M3B]],Table2[[#This Row],[M3B_h]])</f>
        <v>0</v>
      </c>
      <c r="W519" s="20">
        <f>SUM(Table2[[#This Row],[M4B]],Table2[[#This Row],[M4B_h]])</f>
        <v>0</v>
      </c>
      <c r="X519" s="20" t="str">
        <f t="shared" si="8"/>
        <v>ARTO MORO</v>
      </c>
      <c r="Y519" s="20">
        <f>IF(Table2[[#This Row],[NB BM_C_QTY+F]]="",#REF!,INDEX([1]!db[QTY X],Table2[[#This Row],[NB BM_C_QTY+F]]))</f>
        <v>900</v>
      </c>
      <c r="Z519" s="20" t="str">
        <f>IF(Table2[[#This Row],[NB BM_C_QTY+F]]="",#REF!,INDEX([1]!db[STN X],Table2[[#This Row],[NB BM_C_QTY+F]]))</f>
        <v>PCS</v>
      </c>
      <c r="AA519" s="20" t="s">
        <v>6084</v>
      </c>
      <c r="AB519" s="20" t="str">
        <f>LOWER(SUBSTITUTE(SUBSTITUTE(SUBSTITUTE(SUBSTITUTE(SUBSTITUTE(SUBSTITUTE(SUBSTITUTE(SUBSTITUTE(SUBSTITUTE(Table2[[#This Row],[NAMA BARANG]]," ",),".",""),"-",""),"(",""),")",""),",",""),"/",""),"""",""),"+",""))</f>
        <v>kartulipatorigami14x14alfa</v>
      </c>
      <c r="AC519" s="20" t="str">
        <f>Table2[[#This Row],[CONCAT]]&amp;LOWER(SUBSTITUTE(SUBSTITUTE(SUBSTITUTE(Table2[[#This Row],[KET]]&amp;"ARTO MORO"," ",""),")",""),"(",""))</f>
        <v>kartulipatorigami14x14alfa900pcsartomoro</v>
      </c>
      <c r="AD519" s="20">
        <f>_xlfn.IFNA(MATCH(Table2[[#This Row],[Column2]],[1]!db[NB BM_C_QTY+F],0),"")</f>
        <v>2193</v>
      </c>
      <c r="AE519" s="20" t="s">
        <v>6084</v>
      </c>
      <c r="AF519" s="20">
        <v>900</v>
      </c>
      <c r="AG519" s="20" t="s">
        <v>5118</v>
      </c>
    </row>
    <row r="520" spans="1:33">
      <c r="A520" s="14" t="str">
        <f ca="1">IF(Table2[[#This Row],[TT]]&lt;1,"",(COUNT(INDIRECT("a"&amp;ROW(Table2[[#Headers],[//]])&amp;":a"&amp;ROW()-1))+1))</f>
        <v/>
      </c>
      <c r="B520" s="14"/>
      <c r="C520" s="9" t="s">
        <v>5622</v>
      </c>
      <c r="D520" s="16">
        <v>0</v>
      </c>
      <c r="E520" s="16" t="s">
        <v>6087</v>
      </c>
      <c r="F520" s="17">
        <f>_xlfn.IFNA(Table2[[#This Row],[NB BM_C_QTY+F]],"")</f>
        <v>2194</v>
      </c>
      <c r="G520" s="24">
        <f>IF(Table2[[#This Row],[M5B]]="",Table2[[#This Row],[M5B_h]],SUM(Table2[[#This Row],[M5B_h]],Table2[[#This Row],[M5B]]))</f>
        <v>0</v>
      </c>
      <c r="H520" s="19"/>
      <c r="I520" s="83">
        <f>IF(Table2[[#This Row],[M1A]]="",0,Table2[[#This Row],[M1A]]-Table2[[#This Row],[AWAL]]-Table2[[#This Row],[M1MA]]-Table2[[#This Row],[M1KE]])</f>
        <v>0</v>
      </c>
      <c r="J520" s="83">
        <f>SUMIF(Table6[NB BM_C_QTY+F],Table2[[#This Row],[Column2]],Table6[C])</f>
        <v>0</v>
      </c>
      <c r="K520" s="83">
        <f>-1*SUMIF(Table5[CONCAT],Table2[[#This Row],[Column2]],Table5[3])</f>
        <v>0</v>
      </c>
      <c r="L520" s="19"/>
      <c r="M520" s="109" t="str">
        <f>IF(Table2[[#This Row],[M2A]]="","",SUM(Table2[[#This Row],[M2A]]-Table2[[#This Row],[M2B_h]]))</f>
        <v/>
      </c>
      <c r="O520" s="17" t="str">
        <f>IF(Table2[[#This Row],[M3A]]="","",SUM(Table2[[#This Row],[M3A]]-Table2[[#This Row],[M3B_h]]))</f>
        <v/>
      </c>
      <c r="Q520" s="17" t="str">
        <f>IF(Table2[[#This Row],[M4A]]="","",SUM(Table2[[#This Row],[M4A]]-Table2[[#This Row],[M4B_h]]))</f>
        <v/>
      </c>
      <c r="R520" s="17"/>
      <c r="S520" s="17" t="str">
        <f>IF(Table2[[#This Row],[M5A]]="","",SUM(Table2[[#This Row],[M5A]]-Table2[[#This Row],[M5B_h]]))</f>
        <v/>
      </c>
      <c r="T520" s="24">
        <f>SUM(Table2[[#This Row],[AWAL]],Table2[[#This Row],[M1KE]],Table2[[#This Row],[M1MA]],Table2[[#This Row],[M1B]])</f>
        <v>0</v>
      </c>
      <c r="U520" s="20">
        <f>SUM(Table2[[#This Row],[M2B]],Table2[[#This Row],[M2B_h]])</f>
        <v>0</v>
      </c>
      <c r="V520" s="20">
        <f>SUM(Table2[[#This Row],[M3B]],Table2[[#This Row],[M3B_h]])</f>
        <v>0</v>
      </c>
      <c r="W520" s="20">
        <f>SUM(Table2[[#This Row],[M4B]],Table2[[#This Row],[M4B_h]])</f>
        <v>0</v>
      </c>
      <c r="X520" s="20" t="str">
        <f t="shared" si="8"/>
        <v>ARTO MORO</v>
      </c>
      <c r="Y520" s="20">
        <f>IF(Table2[[#This Row],[NB BM_C_QTY+F]]="",#REF!,INDEX([1]!db[QTY X],Table2[[#This Row],[NB BM_C_QTY+F]]))</f>
        <v>750</v>
      </c>
      <c r="Z520" s="20" t="str">
        <f>IF(Table2[[#This Row],[NB BM_C_QTY+F]]="",#REF!,INDEX([1]!db[STN X],Table2[[#This Row],[NB BM_C_QTY+F]]))</f>
        <v>PCS</v>
      </c>
      <c r="AA520" s="20" t="s">
        <v>6084</v>
      </c>
      <c r="AB520" s="20" t="str">
        <f>LOWER(SUBSTITUTE(SUBSTITUTE(SUBSTITUTE(SUBSTITUTE(SUBSTITUTE(SUBSTITUTE(SUBSTITUTE(SUBSTITUTE(SUBSTITUTE(Table2[[#This Row],[NAMA BARANG]]," ",),".",""),"-",""),"(",""),")",""),",",""),"/",""),"""",""),"+",""))</f>
        <v>kartulipatorigami16x16alfa</v>
      </c>
      <c r="AC520" s="20" t="str">
        <f>Table2[[#This Row],[CONCAT]]&amp;LOWER(SUBSTITUTE(SUBSTITUTE(SUBSTITUTE(Table2[[#This Row],[KET]]&amp;"ARTO MORO"," ",""),")",""),"(",""))</f>
        <v>kartulipatorigami16x16alfa750pcsartomoro</v>
      </c>
      <c r="AD520" s="20">
        <f>_xlfn.IFNA(MATCH(Table2[[#This Row],[Column2]],[1]!db[NB BM_C_QTY+F],0),"")</f>
        <v>2194</v>
      </c>
      <c r="AE520" s="20" t="s">
        <v>6084</v>
      </c>
      <c r="AF520" s="20">
        <v>750</v>
      </c>
      <c r="AG520" s="20" t="s">
        <v>5118</v>
      </c>
    </row>
    <row r="521" spans="1:33">
      <c r="A521" s="14" t="str">
        <f ca="1">IF(Table2[[#This Row],[TT]]&lt;1,"",(COUNT(INDIRECT("a"&amp;ROW(Table2[[#Headers],[//]])&amp;":a"&amp;ROW()-1))+1))</f>
        <v/>
      </c>
      <c r="B521" s="14"/>
      <c r="C521" s="9" t="s">
        <v>4417</v>
      </c>
      <c r="D521" s="16">
        <v>0</v>
      </c>
      <c r="E521" s="16" t="s">
        <v>2143</v>
      </c>
      <c r="F521" s="16">
        <f>_xlfn.IFNA(Table2[[#This Row],[NB BM_C_QTY+F]],"")</f>
        <v>2733</v>
      </c>
      <c r="G521" s="24">
        <f>IF(Table2[[#This Row],[M5B]]="",Table2[[#This Row],[M5B_h]],SUM(Table2[[#This Row],[M5B_h]],Table2[[#This Row],[M5B]]))</f>
        <v>0</v>
      </c>
      <c r="H521" s="19"/>
      <c r="I521" s="83">
        <f>IF(Table2[[#This Row],[M1A]]="",0,Table2[[#This Row],[M1A]]-Table2[[#This Row],[AWAL]]-Table2[[#This Row],[M1MA]]-Table2[[#This Row],[M1KE]])</f>
        <v>0</v>
      </c>
      <c r="J521" s="83">
        <f>SUMIF(Table6[NB BM_C_QTY+F],Table2[[#This Row],[Column2]],Table6[C])</f>
        <v>0</v>
      </c>
      <c r="K521" s="83">
        <f>-1*SUMIF(Table5[CONCAT],Table2[[#This Row],[Column2]],Table5[3])</f>
        <v>0</v>
      </c>
      <c r="L521" s="104"/>
      <c r="M521" s="109" t="str">
        <f>IF(Table2[[#This Row],[M2A]]="","",SUM(Table2[[#This Row],[M2A]]-Table2[[#This Row],[M2B_h]]))</f>
        <v/>
      </c>
      <c r="O521" s="17" t="str">
        <f>IF(Table2[[#This Row],[M3A]]="","",SUM(Table2[[#This Row],[M3A]]-Table2[[#This Row],[M3B_h]]))</f>
        <v/>
      </c>
      <c r="P521" s="25"/>
      <c r="Q521" s="17" t="str">
        <f>IF(Table2[[#This Row],[M4A]]="","",SUM(Table2[[#This Row],[M4A]]-Table2[[#This Row],[M4B_h]]))</f>
        <v/>
      </c>
      <c r="R521" s="17"/>
      <c r="S521" s="17" t="str">
        <f>IF(Table2[[#This Row],[M5A]]="","",SUM(Table2[[#This Row],[M5A]]-Table2[[#This Row],[M5B_h]]))</f>
        <v/>
      </c>
      <c r="T521" s="20">
        <f>SUM(Table2[[#This Row],[AWAL]],Table2[[#This Row],[M1KE]],Table2[[#This Row],[M1MA]],Table2[[#This Row],[M1B]])</f>
        <v>0</v>
      </c>
      <c r="U521" s="20">
        <f>SUM(Table2[[#This Row],[M2B]],Table2[[#This Row],[M2B_h]])</f>
        <v>0</v>
      </c>
      <c r="V521" s="20">
        <f>SUM(Table2[[#This Row],[M3B]],Table2[[#This Row],[M3B_h]])</f>
        <v>0</v>
      </c>
      <c r="W521" s="20">
        <f>SUM(Table2[[#This Row],[M4B]],Table2[[#This Row],[M4B_h]])</f>
        <v>0</v>
      </c>
      <c r="X521" s="20" t="str">
        <f t="shared" si="8"/>
        <v>ARTO MORO</v>
      </c>
      <c r="Y521" s="20">
        <f>IF(Table2[[#This Row],[NB BM_C_QTY+F]]="",#REF!,INDEX([1]!db[QTY X],Table2[[#This Row],[NB BM_C_QTY+F]]))</f>
        <v>180</v>
      </c>
      <c r="Z521" s="20" t="str">
        <f>IF(Table2[[#This Row],[NB BM_C_QTY+F]]="",#REF!,INDEX([1]!db[STN X],Table2[[#This Row],[NB BM_C_QTY+F]]))</f>
        <v>PCS</v>
      </c>
      <c r="AA521" s="20" t="str">
        <f>INDEX([1]!db[SUPPLIER],Table2[[#This Row],[NB BM_C_QTY+F]],0)</f>
        <v>PARAMA</v>
      </c>
      <c r="AB521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521" s="20" t="str">
        <f>Table2[[#This Row],[CONCAT]]&amp;LOWER(SUBSTITUTE(SUBSTITUTE(SUBSTITUTE(Table2[[#This Row],[KET]]&amp;"ARTO MORO"," ",""),")",""),"(",""))</f>
        <v>sampulboxybatik180pcsartomoro</v>
      </c>
      <c r="AD521" s="20">
        <f>_xlfn.IFNA(MATCH(Table2[[#This Row],[Column2]],[1]!db[NB BM_C_QTY+F],0),"")</f>
        <v>2733</v>
      </c>
      <c r="AE521" s="20" t="s">
        <v>6084</v>
      </c>
      <c r="AF521" s="20">
        <v>180</v>
      </c>
      <c r="AG521" s="20" t="s">
        <v>5118</v>
      </c>
    </row>
    <row r="522" spans="1:33">
      <c r="A522" s="14" t="str">
        <f ca="1">IF(Table2[[#This Row],[TT]]&lt;1,"",(COUNT(INDIRECT("a"&amp;ROW(Table2[[#Headers],[//]])&amp;":a"&amp;ROW()-1))+1))</f>
        <v/>
      </c>
      <c r="B522" s="14"/>
      <c r="C522" s="9" t="s">
        <v>4418</v>
      </c>
      <c r="D522" s="16">
        <v>0</v>
      </c>
      <c r="E522" s="16" t="s">
        <v>2131</v>
      </c>
      <c r="F522" s="16">
        <f>_xlfn.IFNA(Table2[[#This Row],[NB BM_C_QTY+F]],"")</f>
        <v>2736</v>
      </c>
      <c r="G522" s="24">
        <f>IF(Table2[[#This Row],[M5B]]="",Table2[[#This Row],[M5B_h]],SUM(Table2[[#This Row],[M5B_h]],Table2[[#This Row],[M5B]]))</f>
        <v>0</v>
      </c>
      <c r="H522" s="19"/>
      <c r="I522" s="83">
        <f>IF(Table2[[#This Row],[M1A]]="",0,Table2[[#This Row],[M1A]]-Table2[[#This Row],[AWAL]]-Table2[[#This Row],[M1MA]]-Table2[[#This Row],[M1KE]])</f>
        <v>0</v>
      </c>
      <c r="J522" s="83">
        <f>SUMIF(Table6[NB BM_C_QTY+F],Table2[[#This Row],[Column2]],Table6[C])</f>
        <v>0</v>
      </c>
      <c r="K522" s="83">
        <f>-1*SUMIF(Table5[CONCAT],Table2[[#This Row],[Column2]],Table5[3])</f>
        <v>0</v>
      </c>
      <c r="L522" s="104"/>
      <c r="M522" s="109" t="str">
        <f>IF(Table2[[#This Row],[M2A]]="","",SUM(Table2[[#This Row],[M2A]]-Table2[[#This Row],[M2B_h]]))</f>
        <v/>
      </c>
      <c r="O522" s="17" t="str">
        <f>IF(Table2[[#This Row],[M3A]]="","",SUM(Table2[[#This Row],[M3A]]-Table2[[#This Row],[M3B_h]]))</f>
        <v/>
      </c>
      <c r="P522" s="25"/>
      <c r="Q522" s="17" t="str">
        <f>IF(Table2[[#This Row],[M4A]]="","",SUM(Table2[[#This Row],[M4A]]-Table2[[#This Row],[M4B_h]]))</f>
        <v/>
      </c>
      <c r="R522" s="17"/>
      <c r="S522" s="17" t="str">
        <f>IF(Table2[[#This Row],[M5A]]="","",SUM(Table2[[#This Row],[M5A]]-Table2[[#This Row],[M5B_h]]))</f>
        <v/>
      </c>
      <c r="T522" s="20">
        <f>SUM(Table2[[#This Row],[AWAL]],Table2[[#This Row],[M1KE]],Table2[[#This Row],[M1MA]],Table2[[#This Row],[M1B]])</f>
        <v>0</v>
      </c>
      <c r="U522" s="20">
        <f>SUM(Table2[[#This Row],[M2B]],Table2[[#This Row],[M2B_h]])</f>
        <v>0</v>
      </c>
      <c r="V522" s="20">
        <f>SUM(Table2[[#This Row],[M3B]],Table2[[#This Row],[M3B_h]])</f>
        <v>0</v>
      </c>
      <c r="W522" s="20">
        <f>SUM(Table2[[#This Row],[M4B]],Table2[[#This Row],[M4B_h]])</f>
        <v>0</v>
      </c>
      <c r="X522" s="20" t="str">
        <f t="shared" si="8"/>
        <v>ARTO MORO</v>
      </c>
      <c r="Y522" s="20">
        <f>IF(Table2[[#This Row],[NB BM_C_QTY+F]]="",#REF!,INDEX([1]!db[QTY X],Table2[[#This Row],[NB BM_C_QTY+F]]))</f>
        <v>240</v>
      </c>
      <c r="Z522" s="20" t="str">
        <f>IF(Table2[[#This Row],[NB BM_C_QTY+F]]="",#REF!,INDEX([1]!db[STN X],Table2[[#This Row],[NB BM_C_QTY+F]]))</f>
        <v>PCS</v>
      </c>
      <c r="AA522" s="20" t="str">
        <f>INDEX([1]!db[SUPPLIER],Table2[[#This Row],[NB BM_C_QTY+F]],0)</f>
        <v>PARAMA</v>
      </c>
      <c r="AB522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522" s="20" t="str">
        <f>Table2[[#This Row],[CONCAT]]&amp;LOWER(SUBSTITUTE(SUBSTITUTE(SUBSTITUTE(Table2[[#This Row],[KET]]&amp;"ARTO MORO"," ",""),")",""),"(",""))</f>
        <v>sampulkwartobatik240pcsartomoro</v>
      </c>
      <c r="AD522" s="20">
        <f>_xlfn.IFNA(MATCH(Table2[[#This Row],[Column2]],[1]!db[NB BM_C_QTY+F],0),"")</f>
        <v>2736</v>
      </c>
      <c r="AE522" s="20" t="s">
        <v>6084</v>
      </c>
      <c r="AF522" s="20">
        <v>240</v>
      </c>
      <c r="AG522" s="20" t="s">
        <v>5118</v>
      </c>
    </row>
    <row r="523" spans="1:33">
      <c r="A523" s="14" t="str">
        <f ca="1">IF(Table2[[#This Row],[TT]]&lt;1,"",(COUNT(INDIRECT("a"&amp;ROW(Table2[[#Headers],[//]])&amp;":a"&amp;ROW()-1))+1))</f>
        <v/>
      </c>
      <c r="B523" s="14"/>
      <c r="C523" s="9" t="s">
        <v>6104</v>
      </c>
      <c r="D523" s="16">
        <v>0</v>
      </c>
      <c r="E523" s="16" t="s">
        <v>6105</v>
      </c>
      <c r="F523" s="16" t="str">
        <f>_xlfn.IFNA(Table2[[#This Row],[NB BM_C_QTY+F]],"")</f>
        <v/>
      </c>
      <c r="G523" s="24">
        <f>IF(Table2[[#This Row],[M5B]]="",Table2[[#This Row],[M5B_h]],SUM(Table2[[#This Row],[M5B_h]],Table2[[#This Row],[M5B]]))</f>
        <v>0</v>
      </c>
      <c r="H523" s="19"/>
      <c r="I523" s="83">
        <f>IF(Table2[[#This Row],[M1A]]="",0,Table2[[#This Row],[M1A]]-Table2[[#This Row],[AWAL]]-Table2[[#This Row],[M1MA]]-Table2[[#This Row],[M1KE]])</f>
        <v>0</v>
      </c>
      <c r="J523" s="83">
        <f>SUMIF(Table6[NB BM_C_QTY+F],Table2[[#This Row],[Column2]],Table6[C])</f>
        <v>0</v>
      </c>
      <c r="K523" s="83">
        <f>-1*SUMIF(Table5[CONCAT],Table2[[#This Row],[Column2]],Table5[3])</f>
        <v>0</v>
      </c>
      <c r="L523" s="104"/>
      <c r="M523" s="122" t="str">
        <f>IF(Table2[[#This Row],[M2A]]="","",SUM(Table2[[#This Row],[M2A]]-Table2[[#This Row],[M2B_h]]))</f>
        <v/>
      </c>
      <c r="O523" s="17" t="str">
        <f>IF(Table2[[#This Row],[M3A]]="","",SUM(Table2[[#This Row],[M3A]]-Table2[[#This Row],[M3B_h]]))</f>
        <v/>
      </c>
      <c r="Q523" s="17" t="str">
        <f>IF(Table2[[#This Row],[M4A]]="","",SUM(Table2[[#This Row],[M4A]]-Table2[[#This Row],[M4B_h]]))</f>
        <v/>
      </c>
      <c r="R523" s="17"/>
      <c r="S523" s="17" t="str">
        <f>IF(Table2[[#This Row],[M5A]]="","",SUM(Table2[[#This Row],[M5A]]-Table2[[#This Row],[M5B_h]]))</f>
        <v/>
      </c>
      <c r="T523" s="20">
        <f>SUM(Table2[[#This Row],[AWAL]],Table2[[#This Row],[M1KE]],Table2[[#This Row],[M1MA]],Table2[[#This Row],[M1B]])</f>
        <v>0</v>
      </c>
      <c r="U523" s="20">
        <f>SUM(Table2[[#This Row],[M2B]],Table2[[#This Row],[M2B_h]])</f>
        <v>0</v>
      </c>
      <c r="V523" s="20">
        <f>SUM(Table2[[#This Row],[M3B]],Table2[[#This Row],[M3B_h]])</f>
        <v>0</v>
      </c>
      <c r="W523" s="20">
        <f>SUM(Table2[[#This Row],[M4B]],Table2[[#This Row],[M4B_h]])</f>
        <v>0</v>
      </c>
      <c r="X523" s="20" t="str">
        <f t="shared" si="8"/>
        <v>ARTO MORO</v>
      </c>
      <c r="Y523" s="20" t="e">
        <f>IF(Table2[[#This Row],[NB BM_C_QTY+F]]="",#REF!,INDEX([1]!db[QTY X],Table2[[#This Row],[NB BM_C_QTY+F]]))</f>
        <v>#REF!</v>
      </c>
      <c r="Z523" s="20" t="e">
        <f>IF(Table2[[#This Row],[NB BM_C_QTY+F]]="",#REF!,INDEX([1]!db[STN X],Table2[[#This Row],[NB BM_C_QTY+F]]))</f>
        <v>#REF!</v>
      </c>
      <c r="AA523" s="20" t="e">
        <f>INDEX([1]!db[SUPPLIER],Table2[[#This Row],[NB BM_C_QTY+F]],0)</f>
        <v>#VALUE!</v>
      </c>
      <c r="AB523" s="20" t="str">
        <f>LOWER(SUBSTITUTE(SUBSTITUTE(SUBSTITUTE(SUBSTITUTE(SUBSTITUTE(SUBSTITUTE(SUBSTITUTE(SUBSTITUTE(SUBSTITUTE(Table2[[#This Row],[NAMA BARANG]]," ",),".",""),"-",""),"(",""),")",""),",",""),"/",""),"""",""),"+",""))</f>
        <v>stabillotysp25</v>
      </c>
      <c r="AC523" s="20" t="str">
        <f>Table2[[#This Row],[CONCAT]]&amp;LOWER(SUBSTITUTE(SUBSTITUTE(SUBSTITUTE(Table2[[#This Row],[KET]]&amp;"ARTO MORO"," ",""),")",""),"(",""))</f>
        <v>stabillotysp2512setartomoro</v>
      </c>
      <c r="AD523" s="20" t="str">
        <f>_xlfn.IFNA(MATCH(Table2[[#This Row],[Column2]],[1]!db[NB BM_C_QTY+F],0),"")</f>
        <v/>
      </c>
      <c r="AE523" s="20" t="s">
        <v>6081</v>
      </c>
      <c r="AF523" s="20">
        <v>12</v>
      </c>
      <c r="AG523" s="20" t="s">
        <v>5115</v>
      </c>
    </row>
    <row r="524" spans="1:33">
      <c r="A524" s="14" t="str">
        <f ca="1">IF(Table2[[#This Row],[TT]]&lt;1,"",(COUNT(INDIRECT("a"&amp;ROW(Table2[[#Headers],[//]])&amp;":a"&amp;ROW()-1))+1))</f>
        <v/>
      </c>
      <c r="B524" s="14"/>
      <c r="C524" s="9" t="s">
        <v>6106</v>
      </c>
      <c r="D524" s="16">
        <v>0</v>
      </c>
      <c r="E524" s="16" t="s">
        <v>6105</v>
      </c>
      <c r="F524" s="16" t="str">
        <f>_xlfn.IFNA(Table2[[#This Row],[NB BM_C_QTY+F]],"")</f>
        <v/>
      </c>
      <c r="G524" s="24">
        <f>IF(Table2[[#This Row],[M5B]]="",Table2[[#This Row],[M5B_h]],SUM(Table2[[#This Row],[M5B_h]],Table2[[#This Row],[M5B]]))</f>
        <v>0</v>
      </c>
      <c r="H524" s="19"/>
      <c r="I524" s="83">
        <f>IF(Table2[[#This Row],[M1A]]="",0,Table2[[#This Row],[M1A]]-Table2[[#This Row],[AWAL]]-Table2[[#This Row],[M1MA]]-Table2[[#This Row],[M1KE]])</f>
        <v>0</v>
      </c>
      <c r="J524" s="83">
        <f>SUMIF(Table6[NB BM_C_QTY+F],Table2[[#This Row],[Column2]],Table6[C])</f>
        <v>0</v>
      </c>
      <c r="K524" s="83">
        <f>-1*SUMIF(Table5[CONCAT],Table2[[#This Row],[Column2]],Table5[3])</f>
        <v>0</v>
      </c>
      <c r="L524" s="104"/>
      <c r="M524" s="122" t="str">
        <f>IF(Table2[[#This Row],[M2A]]="","",SUM(Table2[[#This Row],[M2A]]-Table2[[#This Row],[M2B_h]]))</f>
        <v/>
      </c>
      <c r="O524" s="17" t="str">
        <f>IF(Table2[[#This Row],[M3A]]="","",SUM(Table2[[#This Row],[M3A]]-Table2[[#This Row],[M3B_h]]))</f>
        <v/>
      </c>
      <c r="Q524" s="17" t="str">
        <f>IF(Table2[[#This Row],[M4A]]="","",SUM(Table2[[#This Row],[M4A]]-Table2[[#This Row],[M4B_h]]))</f>
        <v/>
      </c>
      <c r="R524" s="17"/>
      <c r="S524" s="17" t="str">
        <f>IF(Table2[[#This Row],[M5A]]="","",SUM(Table2[[#This Row],[M5A]]-Table2[[#This Row],[M5B_h]]))</f>
        <v/>
      </c>
      <c r="T524" s="20">
        <f>SUM(Table2[[#This Row],[AWAL]],Table2[[#This Row],[M1KE]],Table2[[#This Row],[M1MA]],Table2[[#This Row],[M1B]])</f>
        <v>0</v>
      </c>
      <c r="U524" s="20">
        <f>SUM(Table2[[#This Row],[M2B]],Table2[[#This Row],[M2B_h]])</f>
        <v>0</v>
      </c>
      <c r="V524" s="20">
        <f>SUM(Table2[[#This Row],[M3B]],Table2[[#This Row],[M3B_h]])</f>
        <v>0</v>
      </c>
      <c r="W524" s="20">
        <f>SUM(Table2[[#This Row],[M4B]],Table2[[#This Row],[M4B_h]])</f>
        <v>0</v>
      </c>
      <c r="X524" s="20" t="str">
        <f t="shared" si="8"/>
        <v>ARTO MORO</v>
      </c>
      <c r="Y524" s="20" t="e">
        <f>IF(Table2[[#This Row],[NB BM_C_QTY+F]]="",#REF!,INDEX([1]!db[QTY X],Table2[[#This Row],[NB BM_C_QTY+F]]))</f>
        <v>#REF!</v>
      </c>
      <c r="Z524" s="20" t="e">
        <f>IF(Table2[[#This Row],[NB BM_C_QTY+F]]="",#REF!,INDEX([1]!db[STN X],Table2[[#This Row],[NB BM_C_QTY+F]]))</f>
        <v>#REF!</v>
      </c>
      <c r="AA524" s="20" t="e">
        <f>INDEX([1]!db[SUPPLIER],Table2[[#This Row],[NB BM_C_QTY+F]],0)</f>
        <v>#VALUE!</v>
      </c>
      <c r="AB524" s="20" t="str">
        <f>LOWER(SUBSTITUTE(SUBSTITUTE(SUBSTITUTE(SUBSTITUTE(SUBSTITUTE(SUBSTITUTE(SUBSTITUTE(SUBSTITUTE(SUBSTITUTE(Table2[[#This Row],[NAMA BARANG]]," ",),".",""),"-",""),"(",""),")",""),",",""),"/",""),"""",""),"+",""))</f>
        <v>stabillotysp28</v>
      </c>
      <c r="AC524" s="20" t="str">
        <f>Table2[[#This Row],[CONCAT]]&amp;LOWER(SUBSTITUTE(SUBSTITUTE(SUBSTITUTE(Table2[[#This Row],[KET]]&amp;"ARTO MORO"," ",""),")",""),"(",""))</f>
        <v>stabillotysp2812setartomoro</v>
      </c>
      <c r="AD524" s="20" t="str">
        <f>_xlfn.IFNA(MATCH(Table2[[#This Row],[Column2]],[1]!db[NB BM_C_QTY+F],0),"")</f>
        <v/>
      </c>
      <c r="AE524" s="20" t="s">
        <v>6081</v>
      </c>
      <c r="AF524" s="20">
        <v>12</v>
      </c>
      <c r="AG524" s="20" t="s">
        <v>5115</v>
      </c>
    </row>
    <row r="525" spans="1:33">
      <c r="A525" s="14" t="str">
        <f ca="1">IF(Table2[[#This Row],[TT]]&lt;1,"",(COUNT(INDIRECT("a"&amp;ROW(Table2[[#Headers],[//]])&amp;":a"&amp;ROW()-1))+1))</f>
        <v/>
      </c>
      <c r="B525" s="14"/>
      <c r="C525" s="9" t="s">
        <v>5498</v>
      </c>
      <c r="D525" s="16">
        <v>0</v>
      </c>
      <c r="E525" s="16" t="s">
        <v>2204</v>
      </c>
      <c r="F525" s="16">
        <f>_xlfn.IFNA(Table2[[#This Row],[NB BM_C_QTY+F]],"")</f>
        <v>1401</v>
      </c>
      <c r="G525" s="24">
        <f>IF(Table2[[#This Row],[M5B]]="",Table2[[#This Row],[M5B_h]],SUM(Table2[[#This Row],[M5B_h]],Table2[[#This Row],[M5B]]))</f>
        <v>0</v>
      </c>
      <c r="H525" s="19"/>
      <c r="I525" s="83">
        <f>IF(Table2[[#This Row],[M1A]]="",0,Table2[[#This Row],[M1A]]-Table2[[#This Row],[AWAL]]-Table2[[#This Row],[M1MA]]-Table2[[#This Row],[M1KE]])</f>
        <v>0</v>
      </c>
      <c r="J525" s="83">
        <f>SUMIF(Table6[NB BM_C_QTY+F],Table2[[#This Row],[Column2]],Table6[C])</f>
        <v>0</v>
      </c>
      <c r="K525" s="83">
        <f>-1*SUMIF(Table5[CONCAT],Table2[[#This Row],[Column2]],Table5[3])</f>
        <v>0</v>
      </c>
      <c r="L525" s="104"/>
      <c r="M525" s="109" t="str">
        <f>IF(Table2[[#This Row],[M2A]]="","",SUM(Table2[[#This Row],[M2A]]-Table2[[#This Row],[M2B_h]]))</f>
        <v/>
      </c>
      <c r="O525" s="17" t="str">
        <f>IF(Table2[[#This Row],[M3A]]="","",SUM(Table2[[#This Row],[M3A]]-Table2[[#This Row],[M3B_h]]))</f>
        <v/>
      </c>
      <c r="Q525" s="17" t="str">
        <f>IF(Table2[[#This Row],[M4A]]="","",SUM(Table2[[#This Row],[M4A]]-Table2[[#This Row],[M4B_h]]))</f>
        <v/>
      </c>
      <c r="R525" s="17"/>
      <c r="S525" s="17" t="str">
        <f>IF(Table2[[#This Row],[M5A]]="","",SUM(Table2[[#This Row],[M5A]]-Table2[[#This Row],[M5B_h]]))</f>
        <v/>
      </c>
      <c r="T525" s="20">
        <f>SUM(Table2[[#This Row],[AWAL]],Table2[[#This Row],[M1KE]],Table2[[#This Row],[M1MA]],Table2[[#This Row],[M1B]])</f>
        <v>0</v>
      </c>
      <c r="U525" s="20">
        <f>SUM(Table2[[#This Row],[M2B]],Table2[[#This Row],[M2B_h]])</f>
        <v>0</v>
      </c>
      <c r="V525" s="20">
        <f>SUM(Table2[[#This Row],[M3B]],Table2[[#This Row],[M3B_h]])</f>
        <v>0</v>
      </c>
      <c r="W525" s="20">
        <f>SUM(Table2[[#This Row],[M4B]],Table2[[#This Row],[M4B_h]])</f>
        <v>0</v>
      </c>
      <c r="X525" s="20" t="str">
        <f t="shared" si="8"/>
        <v>ARTO MORO</v>
      </c>
      <c r="Y525" s="20">
        <f>IF(Table2[[#This Row],[NB BM_C_QTY+F]]="",#REF!,INDEX([1]!db[QTY X],Table2[[#This Row],[NB BM_C_QTY+F]]))</f>
        <v>1200</v>
      </c>
      <c r="Z525" s="20" t="str">
        <f>IF(Table2[[#This Row],[NB BM_C_QTY+F]]="",#REF!,INDEX([1]!db[STN X],Table2[[#This Row],[NB BM_C_QTY+F]]))</f>
        <v>PCS</v>
      </c>
      <c r="AA525" s="20" t="str">
        <f>INDEX([1]!db[SUPPLIER],Table2[[#This Row],[NB BM_C_QTY+F]],0)</f>
        <v>SAMUDERA ANGKASA JAYA</v>
      </c>
      <c r="AB525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525" s="20" t="str">
        <f>Table2[[#This Row],[CONCAT]]&amp;LOWER(SUBSTITUTE(SUBSTITUTE(SUBSTITUTE(Table2[[#This Row],[KET]]&amp;"ARTO MORO"," ",""),")",""),"(",""))</f>
        <v>stabillovancohl521100lsnartomoro</v>
      </c>
      <c r="AD525" s="20">
        <f>_xlfn.IFNA(MATCH(Table2[[#This Row],[Column2]],[1]!db[NB BM_C_QTY+F],0),"")</f>
        <v>1401</v>
      </c>
      <c r="AE525" s="20" t="s">
        <v>6080</v>
      </c>
      <c r="AF525" s="20">
        <v>100</v>
      </c>
      <c r="AG525" s="20" t="s">
        <v>5116</v>
      </c>
    </row>
    <row r="526" spans="1:33">
      <c r="A526" s="14" t="str">
        <f ca="1">IF(Table2[[#This Row],[TT]]&lt;1,"",(COUNT(INDIRECT("a"&amp;ROW(Table2[[#Headers],[//]])&amp;":a"&amp;ROW()-1))+1))</f>
        <v/>
      </c>
      <c r="B526" s="14"/>
      <c r="C526" s="9" t="s">
        <v>4387</v>
      </c>
      <c r="D526" s="16">
        <v>0</v>
      </c>
      <c r="E526" s="16" t="s">
        <v>2006</v>
      </c>
      <c r="F526" s="16">
        <f>_xlfn.IFNA(Table2[[#This Row],[NB BM_C_QTY+F]],"")</f>
        <v>2755</v>
      </c>
      <c r="G526" s="24">
        <f>IF(Table2[[#This Row],[M5B]]="",Table2[[#This Row],[M5B_h]],SUM(Table2[[#This Row],[M5B_h]],Table2[[#This Row],[M5B]]))</f>
        <v>0</v>
      </c>
      <c r="H526" s="19"/>
      <c r="I526" s="83">
        <f>IF(Table2[[#This Row],[M1A]]="",0,Table2[[#This Row],[M1A]]-Table2[[#This Row],[AWAL]]-Table2[[#This Row],[M1MA]]-Table2[[#This Row],[M1KE]])</f>
        <v>0</v>
      </c>
      <c r="J526" s="83">
        <f>SUMIF(Table6[NB BM_C_QTY+F],Table2[[#This Row],[Column2]],Table6[C])</f>
        <v>0</v>
      </c>
      <c r="K526" s="83">
        <f>-1*SUMIF(Table5[CONCAT],Table2[[#This Row],[Column2]],Table5[3])</f>
        <v>0</v>
      </c>
      <c r="L526" s="104"/>
      <c r="M526" s="109" t="str">
        <f>IF(Table2[[#This Row],[M2A]]="","",SUM(Table2[[#This Row],[M2A]]-Table2[[#This Row],[M2B_h]]))</f>
        <v/>
      </c>
      <c r="O526" s="17" t="str">
        <f>IF(Table2[[#This Row],[M3A]]="","",SUM(Table2[[#This Row],[M3A]]-Table2[[#This Row],[M3B_h]]))</f>
        <v/>
      </c>
      <c r="Q526" s="17" t="str">
        <f>IF(Table2[[#This Row],[M4A]]="","",SUM(Table2[[#This Row],[M4A]]-Table2[[#This Row],[M4B_h]]))</f>
        <v/>
      </c>
      <c r="R526" s="17"/>
      <c r="S526" s="17" t="str">
        <f>IF(Table2[[#This Row],[M5A]]="","",SUM(Table2[[#This Row],[M5A]]-Table2[[#This Row],[M5B_h]]))</f>
        <v/>
      </c>
      <c r="T526" s="20">
        <f>SUM(Table2[[#This Row],[AWAL]],Table2[[#This Row],[M1KE]],Table2[[#This Row],[M1MA]],Table2[[#This Row],[M1B]])</f>
        <v>0</v>
      </c>
      <c r="U526" s="20">
        <f>SUM(Table2[[#This Row],[M2B]],Table2[[#This Row],[M2B_h]])</f>
        <v>0</v>
      </c>
      <c r="V526" s="20">
        <f>SUM(Table2[[#This Row],[M3B]],Table2[[#This Row],[M3B_h]])</f>
        <v>0</v>
      </c>
      <c r="W526" s="20">
        <f>SUM(Table2[[#This Row],[M4B]],Table2[[#This Row],[M4B_h]])</f>
        <v>0</v>
      </c>
      <c r="X526" s="20" t="str">
        <f t="shared" si="8"/>
        <v>ARTO MORO</v>
      </c>
      <c r="Y526" s="20">
        <f>IF(Table2[[#This Row],[NB BM_C_QTY+F]]="",#REF!,INDEX([1]!db[QTY X],Table2[[#This Row],[NB BM_C_QTY+F]]))</f>
        <v>360</v>
      </c>
      <c r="Z526" s="20" t="str">
        <f>IF(Table2[[#This Row],[NB BM_C_QTY+F]]="",#REF!,INDEX([1]!db[STN X],Table2[[#This Row],[NB BM_C_QTY+F]]))</f>
        <v>PCS</v>
      </c>
      <c r="AA526" s="20" t="str">
        <f>INDEX([1]!db[SUPPLIER],Table2[[#This Row],[NB BM_C_QTY+F]],0)</f>
        <v>SDI</v>
      </c>
      <c r="AB526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526" s="20" t="str">
        <f>Table2[[#This Row],[CONCAT]]&amp;LOWER(SUBSTITUTE(SUBSTITUTE(SUBSTITUTE(Table2[[#This Row],[KET]]&amp;"ARTO MORO"," ",""),")",""),"(",""))</f>
        <v>staplersdi110230lsnartomoro</v>
      </c>
      <c r="AD526" s="20">
        <f>_xlfn.IFNA(MATCH(Table2[[#This Row],[Column2]],[1]!db[NB BM_C_QTY+F],0),"")</f>
        <v>2755</v>
      </c>
      <c r="AE526" s="20" t="s">
        <v>6083</v>
      </c>
      <c r="AF526" s="20">
        <v>30</v>
      </c>
      <c r="AG526" s="20" t="s">
        <v>5116</v>
      </c>
    </row>
    <row r="527" spans="1:33">
      <c r="A527" s="14" t="str">
        <f ca="1">IF(Table2[[#This Row],[TT]]&lt;1,"",(COUNT(INDIRECT("a"&amp;ROW(Table2[[#Headers],[//]])&amp;":a"&amp;ROW()-1))+1))</f>
        <v/>
      </c>
      <c r="B527" s="14"/>
      <c r="C527" s="9" t="s">
        <v>4388</v>
      </c>
      <c r="D527" s="16">
        <v>0</v>
      </c>
      <c r="E527" s="16" t="s">
        <v>1989</v>
      </c>
      <c r="F527" s="16">
        <f>_xlfn.IFNA(Table2[[#This Row],[NB BM_C_QTY+F]],"")</f>
        <v>2757</v>
      </c>
      <c r="G527" s="24">
        <f>IF(Table2[[#This Row],[M5B]]="",Table2[[#This Row],[M5B_h]],SUM(Table2[[#This Row],[M5B_h]],Table2[[#This Row],[M5B]]))</f>
        <v>0</v>
      </c>
      <c r="H527" s="19"/>
      <c r="I527" s="83">
        <f>IF(Table2[[#This Row],[M1A]]="",0,Table2[[#This Row],[M1A]]-Table2[[#This Row],[AWAL]]-Table2[[#This Row],[M1MA]]-Table2[[#This Row],[M1KE]])</f>
        <v>0</v>
      </c>
      <c r="J527" s="83">
        <f>SUMIF(Table6[NB BM_C_QTY+F],Table2[[#This Row],[Column2]],Table6[C])</f>
        <v>0</v>
      </c>
      <c r="K527" s="83">
        <f>-1*SUMIF(Table5[CONCAT],Table2[[#This Row],[Column2]],Table5[3])</f>
        <v>0</v>
      </c>
      <c r="L527" s="104"/>
      <c r="M527" s="109" t="str">
        <f>IF(Table2[[#This Row],[M2A]]="","",SUM(Table2[[#This Row],[M2A]]-Table2[[#This Row],[M2B_h]]))</f>
        <v/>
      </c>
      <c r="O527" s="17" t="str">
        <f>IF(Table2[[#This Row],[M3A]]="","",SUM(Table2[[#This Row],[M3A]]-Table2[[#This Row],[M3B_h]]))</f>
        <v/>
      </c>
      <c r="Q527" s="17" t="str">
        <f>IF(Table2[[#This Row],[M4A]]="","",SUM(Table2[[#This Row],[M4A]]-Table2[[#This Row],[M4B_h]]))</f>
        <v/>
      </c>
      <c r="R527" s="17"/>
      <c r="S527" s="17" t="str">
        <f>IF(Table2[[#This Row],[M5A]]="","",SUM(Table2[[#This Row],[M5A]]-Table2[[#This Row],[M5B_h]]))</f>
        <v/>
      </c>
      <c r="T527" s="20">
        <f>SUM(Table2[[#This Row],[AWAL]],Table2[[#This Row],[M1KE]],Table2[[#This Row],[M1MA]],Table2[[#This Row],[M1B]])</f>
        <v>0</v>
      </c>
      <c r="U527" s="20">
        <f>SUM(Table2[[#This Row],[M2B]],Table2[[#This Row],[M2B_h]])</f>
        <v>0</v>
      </c>
      <c r="V527" s="20">
        <f>SUM(Table2[[#This Row],[M3B]],Table2[[#This Row],[M3B_h]])</f>
        <v>0</v>
      </c>
      <c r="W527" s="20">
        <f>SUM(Table2[[#This Row],[M4B]],Table2[[#This Row],[M4B_h]])</f>
        <v>0</v>
      </c>
      <c r="X527" s="20" t="str">
        <f t="shared" si="8"/>
        <v>ARTO MORO</v>
      </c>
      <c r="Y527" s="20">
        <f>IF(Table2[[#This Row],[NB BM_C_QTY+F]]="",#REF!,INDEX([1]!db[QTY X],Table2[[#This Row],[NB BM_C_QTY+F]]))</f>
        <v>240</v>
      </c>
      <c r="Z527" s="20" t="str">
        <f>IF(Table2[[#This Row],[NB BM_C_QTY+F]]="",#REF!,INDEX([1]!db[STN X],Table2[[#This Row],[NB BM_C_QTY+F]]))</f>
        <v>PCS</v>
      </c>
      <c r="AA527" s="20" t="str">
        <f>INDEX([1]!db[SUPPLIER],Table2[[#This Row],[NB BM_C_QTY+F]],0)</f>
        <v>SDI</v>
      </c>
      <c r="AB527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527" s="20" t="str">
        <f>Table2[[#This Row],[CONCAT]]&amp;LOWER(SUBSTITUTE(SUBSTITUTE(SUBSTITUTE(Table2[[#This Row],[KET]]&amp;"ARTO MORO"," ",""),")",""),"(",""))</f>
        <v>staplersdi112320lsnartomoro</v>
      </c>
      <c r="AD527" s="20">
        <f>_xlfn.IFNA(MATCH(Table2[[#This Row],[Column2]],[1]!db[NB BM_C_QTY+F],0),"")</f>
        <v>2757</v>
      </c>
      <c r="AE527" s="20" t="s">
        <v>6083</v>
      </c>
      <c r="AF527" s="20">
        <v>20</v>
      </c>
      <c r="AG527" s="20" t="s">
        <v>5116</v>
      </c>
    </row>
    <row r="528" spans="1:33">
      <c r="A528" s="14" t="str">
        <f ca="1">IF(Table2[[#This Row],[TT]]&lt;1,"",(COUNT(INDIRECT("a"&amp;ROW(Table2[[#Headers],[//]])&amp;":a"&amp;ROW()-1))+1))</f>
        <v/>
      </c>
      <c r="B528" s="14"/>
      <c r="C528" s="9" t="s">
        <v>6007</v>
      </c>
      <c r="D528" s="16">
        <v>0</v>
      </c>
      <c r="E528" s="16">
        <v>240</v>
      </c>
      <c r="F528" s="17" t="str">
        <f>_xlfn.IFNA(Table2[[#This Row],[NB BM_C_QTY+F]],"")</f>
        <v/>
      </c>
      <c r="G528" s="24">
        <f>IF(Table2[[#This Row],[M5B]]="",Table2[[#This Row],[M5B_h]],SUM(Table2[[#This Row],[M5B_h]],Table2[[#This Row],[M5B]]))</f>
        <v>0</v>
      </c>
      <c r="H528" s="19"/>
      <c r="I528" s="83">
        <f>IF(Table2[[#This Row],[M1A]]="",0,Table2[[#This Row],[M1A]]-Table2[[#This Row],[AWAL]]-Table2[[#This Row],[M1MA]]-Table2[[#This Row],[M1KE]])</f>
        <v>0</v>
      </c>
      <c r="J528" s="83">
        <f>SUMIF(Table6[NB BM_C_QTY+F],Table2[[#This Row],[Column2]],Table6[C])</f>
        <v>0</v>
      </c>
      <c r="K528" s="83">
        <f>-1*SUMIF(Table5[CONCAT],Table2[[#This Row],[Column2]],Table5[3])</f>
        <v>0</v>
      </c>
      <c r="L528" s="19"/>
      <c r="M528" s="109" t="str">
        <f>IF(Table2[[#This Row],[M2A]]="","",SUM(Table2[[#This Row],[M2A]]-Table2[[#This Row],[M2B_h]]))</f>
        <v/>
      </c>
      <c r="O528" s="17" t="str">
        <f>IF(Table2[[#This Row],[M3A]]="","",SUM(Table2[[#This Row],[M3A]]-Table2[[#This Row],[M3B_h]]))</f>
        <v/>
      </c>
      <c r="Q528" s="17" t="str">
        <f>IF(Table2[[#This Row],[M4A]]="","",SUM(Table2[[#This Row],[M4A]]-Table2[[#This Row],[M4B_h]]))</f>
        <v/>
      </c>
      <c r="R528" s="17"/>
      <c r="S528" s="17" t="str">
        <f>IF(Table2[[#This Row],[M5A]]="","",SUM(Table2[[#This Row],[M5A]]-Table2[[#This Row],[M5B_h]]))</f>
        <v/>
      </c>
      <c r="T528" s="24">
        <f>SUM(Table2[[#This Row],[AWAL]],Table2[[#This Row],[M1KE]],Table2[[#This Row],[M1MA]],Table2[[#This Row],[M1B]])</f>
        <v>0</v>
      </c>
      <c r="U528" s="20">
        <f>SUM(Table2[[#This Row],[M2B]],Table2[[#This Row],[M2B_h]])</f>
        <v>0</v>
      </c>
      <c r="V528" s="20">
        <f>SUM(Table2[[#This Row],[M3B]],Table2[[#This Row],[M3B_h]])</f>
        <v>0</v>
      </c>
      <c r="W528" s="20">
        <f>SUM(Table2[[#This Row],[M4B]],Table2[[#This Row],[M4B_h]])</f>
        <v>0</v>
      </c>
      <c r="X528" s="20" t="str">
        <f t="shared" si="8"/>
        <v>ARTO MORO</v>
      </c>
      <c r="Y528" s="20" t="e">
        <f>IF(Table2[[#This Row],[NB BM_C_QTY+F]]="",#REF!,INDEX([1]!db[QTY X],Table2[[#This Row],[NB BM_C_QTY+F]]))</f>
        <v>#REF!</v>
      </c>
      <c r="Z528" s="20" t="e">
        <f>IF(Table2[[#This Row],[NB BM_C_QTY+F]]="",#REF!,INDEX([1]!db[STN X],Table2[[#This Row],[NB BM_C_QTY+F]]))</f>
        <v>#REF!</v>
      </c>
      <c r="AA528" s="20" t="e">
        <f>INDEX([1]!db[SUPPLIER],Table2[[#This Row],[NB BM_C_QTY+F]],0)</f>
        <v>#VALUE!</v>
      </c>
      <c r="AB528" s="20" t="str">
        <f>LOWER(SUBSTITUTE(SUBSTITUTE(SUBSTITUTE(SUBSTITUTE(SUBSTITUTE(SUBSTITUTE(SUBSTITUTE(SUBSTITUTE(SUBSTITUTE(Table2[[#This Row],[NAMA BARANG]]," ",),".",""),"-",""),"(",""),")",""),",",""),"/",""),"""",""),"+",""))</f>
        <v>taskarungv45x50</v>
      </c>
      <c r="AC528" s="20" t="str">
        <f>Table2[[#This Row],[CONCAT]]&amp;LOWER(SUBSTITUTE(SUBSTITUTE(SUBSTITUTE(Table2[[#This Row],[KET]]&amp;"ARTO MORO"," ",""),")",""),"(",""))</f>
        <v>taskarungv45x50240artomoro</v>
      </c>
      <c r="AD528" s="20" t="str">
        <f>_xlfn.IFNA(MATCH(Table2[[#This Row],[Column2]],[1]!db[NB BM_C_QTY+F],0),"")</f>
        <v/>
      </c>
      <c r="AE528" s="20" t="s">
        <v>6080</v>
      </c>
      <c r="AF528" s="20">
        <v>240</v>
      </c>
      <c r="AG528" s="20" t="s">
        <v>5118</v>
      </c>
    </row>
  </sheetData>
  <dataConsolidate/>
  <mergeCells count="4">
    <mergeCell ref="O1:P1"/>
    <mergeCell ref="Q1:R1"/>
    <mergeCell ref="H1:I1"/>
    <mergeCell ref="M1:N1"/>
  </mergeCells>
  <conditionalFormatting sqref="C460:C479 C401:C405 C391:C393 C360:C388 C1:C2 C146 C271:C302 C228:C240 C245:C256 C242:C243 C304:C323 C258:C269 C352:C358 C339:C350 C204:C208 C395:C398 C157:C162 C164:C167 C148:C155 C325:C337 C493:C508 C169:C172 C210:C226 C514:C519 C407:C458 C510 C174:C202 C481:C490 C521:C1048576">
    <cfRule type="duplicateValues" dxfId="485" priority="1928"/>
    <cfRule type="duplicateValues" dxfId="484" priority="1929"/>
  </conditionalFormatting>
  <conditionalFormatting sqref="C360:C388 C391:C393 C3:C8 C271:C302 C228:C240 C401:C405 C129:C146 C245:C256 C242:C243 C304:C323 C258:C269 C352:C358 C115:C127 C43:C52 C73:C99 C10 C12:C20 C339:C350 C22:C31 C204:C208 C395:C398 C157:C162 C164:C167 C104:C111 C148:C155 C325:C337 C169:C172 C210:C226 C101:C102 C66:C70 C34:C41 C407:C413 C57:C64 C174:C202">
    <cfRule type="duplicateValues" dxfId="483" priority="1956"/>
  </conditionalFormatting>
  <conditionalFormatting sqref="C359">
    <cfRule type="duplicateValues" dxfId="482" priority="1976"/>
    <cfRule type="duplicateValues" dxfId="481" priority="1977"/>
  </conditionalFormatting>
  <conditionalFormatting sqref="C359">
    <cfRule type="duplicateValues" dxfId="480" priority="1978"/>
  </conditionalFormatting>
  <conditionalFormatting sqref="C389">
    <cfRule type="duplicateValues" dxfId="479" priority="1979"/>
    <cfRule type="duplicateValues" dxfId="478" priority="1980"/>
  </conditionalFormatting>
  <conditionalFormatting sqref="C389">
    <cfRule type="duplicateValues" dxfId="477" priority="1981"/>
  </conditionalFormatting>
  <conditionalFormatting sqref="C390">
    <cfRule type="duplicateValues" dxfId="476" priority="1982"/>
    <cfRule type="duplicateValues" dxfId="475" priority="1983"/>
  </conditionalFormatting>
  <conditionalFormatting sqref="C390">
    <cfRule type="duplicateValues" dxfId="474" priority="1984"/>
  </conditionalFormatting>
  <conditionalFormatting sqref="C270">
    <cfRule type="duplicateValues" dxfId="473" priority="1985"/>
    <cfRule type="duplicateValues" dxfId="472" priority="1986"/>
  </conditionalFormatting>
  <conditionalFormatting sqref="C270">
    <cfRule type="duplicateValues" dxfId="471" priority="1987"/>
  </conditionalFormatting>
  <conditionalFormatting sqref="C42">
    <cfRule type="duplicateValues" dxfId="470" priority="1988"/>
  </conditionalFormatting>
  <conditionalFormatting sqref="C21">
    <cfRule type="duplicateValues" dxfId="469" priority="1989"/>
  </conditionalFormatting>
  <conditionalFormatting sqref="C227">
    <cfRule type="duplicateValues" dxfId="468" priority="1990"/>
    <cfRule type="duplicateValues" dxfId="467" priority="1991"/>
  </conditionalFormatting>
  <conditionalFormatting sqref="C227">
    <cfRule type="duplicateValues" dxfId="466" priority="1992"/>
  </conditionalFormatting>
  <conditionalFormatting sqref="C399">
    <cfRule type="duplicateValues" dxfId="465" priority="1993"/>
    <cfRule type="duplicateValues" dxfId="464" priority="1994"/>
  </conditionalFormatting>
  <conditionalFormatting sqref="C399">
    <cfRule type="duplicateValues" dxfId="463" priority="1995"/>
  </conditionalFormatting>
  <conditionalFormatting sqref="C128">
    <cfRule type="duplicateValues" dxfId="462" priority="1996"/>
  </conditionalFormatting>
  <conditionalFormatting sqref="C156">
    <cfRule type="duplicateValues" dxfId="461" priority="1997"/>
    <cfRule type="duplicateValues" dxfId="460" priority="1998"/>
  </conditionalFormatting>
  <conditionalFormatting sqref="C156">
    <cfRule type="duplicateValues" dxfId="459" priority="1999"/>
  </conditionalFormatting>
  <conditionalFormatting sqref="C241">
    <cfRule type="duplicateValues" dxfId="458" priority="2000"/>
    <cfRule type="duplicateValues" dxfId="457" priority="2001"/>
  </conditionalFormatting>
  <conditionalFormatting sqref="C241">
    <cfRule type="duplicateValues" dxfId="456" priority="2002"/>
  </conditionalFormatting>
  <conditionalFormatting sqref="C303">
    <cfRule type="duplicateValues" dxfId="455" priority="2003"/>
    <cfRule type="duplicateValues" dxfId="454" priority="2004"/>
  </conditionalFormatting>
  <conditionalFormatting sqref="C303">
    <cfRule type="duplicateValues" dxfId="453" priority="2005"/>
  </conditionalFormatting>
  <conditionalFormatting sqref="C257">
    <cfRule type="duplicateValues" dxfId="452" priority="2006"/>
    <cfRule type="duplicateValues" dxfId="451" priority="2007"/>
  </conditionalFormatting>
  <conditionalFormatting sqref="C257">
    <cfRule type="duplicateValues" dxfId="450" priority="2008"/>
  </conditionalFormatting>
  <conditionalFormatting sqref="C351">
    <cfRule type="duplicateValues" dxfId="449" priority="2009"/>
    <cfRule type="duplicateValues" dxfId="448" priority="2010"/>
  </conditionalFormatting>
  <conditionalFormatting sqref="C351">
    <cfRule type="duplicateValues" dxfId="447" priority="2011"/>
  </conditionalFormatting>
  <conditionalFormatting sqref="C113">
    <cfRule type="duplicateValues" dxfId="446" priority="2012"/>
  </conditionalFormatting>
  <conditionalFormatting sqref="C114">
    <cfRule type="duplicateValues" dxfId="445" priority="2013"/>
  </conditionalFormatting>
  <conditionalFormatting sqref="C244">
    <cfRule type="duplicateValues" dxfId="444" priority="2014"/>
    <cfRule type="duplicateValues" dxfId="443" priority="2015"/>
  </conditionalFormatting>
  <conditionalFormatting sqref="C244">
    <cfRule type="duplicateValues" dxfId="442" priority="2016"/>
  </conditionalFormatting>
  <conditionalFormatting sqref="C460:C479 C401:C405 C1:C8 C10 C339:C393 C12:C31 C204:C208 C395:C399 C73:C99 C164:C167 C104:C111 C113:C146 C148:C162 C325:C337 C493:C508 C169:C172 C210:C323 C101:C102 C514:C519 C66:C70 C34:C52 C407:C458 C510 C57:C64 C174:C202 C481:C490 C521:C1048576">
    <cfRule type="duplicateValues" dxfId="441" priority="2017"/>
  </conditionalFormatting>
  <conditionalFormatting sqref="C401:C405 C3:C8 C10 C339:C393 C460:C479 C12:C31 C204:C208 C395:C399 C493:C499 C73:C99 C164:C167 C104:C111 C113:C146 C148:C162 C325:C337 C169:C172 C210:C323 C101:C102 C66:C70 C34:C52 C407:C458 C57:C64 C174:C202 C481:C490">
    <cfRule type="duplicateValues" dxfId="440" priority="2023"/>
  </conditionalFormatting>
  <conditionalFormatting sqref="C72">
    <cfRule type="duplicateValues" dxfId="439" priority="2029"/>
  </conditionalFormatting>
  <conditionalFormatting sqref="C9">
    <cfRule type="duplicateValues" dxfId="438" priority="2032"/>
  </conditionalFormatting>
  <conditionalFormatting sqref="C11">
    <cfRule type="duplicateValues" dxfId="437" priority="2035"/>
  </conditionalFormatting>
  <conditionalFormatting sqref="C400">
    <cfRule type="duplicateValues" dxfId="436" priority="2038"/>
    <cfRule type="duplicateValues" dxfId="435" priority="2039"/>
  </conditionalFormatting>
  <conditionalFormatting sqref="C400">
    <cfRule type="duplicateValues" dxfId="434" priority="2040"/>
  </conditionalFormatting>
  <conditionalFormatting sqref="C338">
    <cfRule type="duplicateValues" dxfId="433" priority="2043"/>
    <cfRule type="duplicateValues" dxfId="432" priority="2044"/>
  </conditionalFormatting>
  <conditionalFormatting sqref="C338">
    <cfRule type="duplicateValues" dxfId="431" priority="2045"/>
  </conditionalFormatting>
  <conditionalFormatting sqref="C459">
    <cfRule type="duplicateValues" dxfId="430" priority="104"/>
    <cfRule type="duplicateValues" dxfId="429" priority="105"/>
  </conditionalFormatting>
  <conditionalFormatting sqref="C459">
    <cfRule type="duplicateValues" dxfId="428" priority="106"/>
  </conditionalFormatting>
  <conditionalFormatting sqref="C459">
    <cfRule type="duplicateValues" dxfId="427" priority="107"/>
  </conditionalFormatting>
  <conditionalFormatting sqref="C203">
    <cfRule type="duplicateValues" dxfId="426" priority="99"/>
    <cfRule type="duplicateValues" dxfId="425" priority="100"/>
  </conditionalFormatting>
  <conditionalFormatting sqref="C203">
    <cfRule type="duplicateValues" dxfId="424" priority="101"/>
  </conditionalFormatting>
  <conditionalFormatting sqref="C203">
    <cfRule type="duplicateValues" dxfId="423" priority="102"/>
  </conditionalFormatting>
  <conditionalFormatting sqref="C203">
    <cfRule type="duplicateValues" dxfId="422" priority="103"/>
  </conditionalFormatting>
  <conditionalFormatting sqref="C394">
    <cfRule type="duplicateValues" dxfId="421" priority="94"/>
    <cfRule type="duplicateValues" dxfId="420" priority="95"/>
  </conditionalFormatting>
  <conditionalFormatting sqref="C394">
    <cfRule type="duplicateValues" dxfId="419" priority="96"/>
  </conditionalFormatting>
  <conditionalFormatting sqref="C394">
    <cfRule type="duplicateValues" dxfId="418" priority="97"/>
  </conditionalFormatting>
  <conditionalFormatting sqref="C394">
    <cfRule type="duplicateValues" dxfId="417" priority="98"/>
  </conditionalFormatting>
  <conditionalFormatting sqref="C492">
    <cfRule type="duplicateValues" dxfId="416" priority="90"/>
    <cfRule type="duplicateValues" dxfId="415" priority="91"/>
  </conditionalFormatting>
  <conditionalFormatting sqref="C492">
    <cfRule type="duplicateValues" dxfId="414" priority="92"/>
  </conditionalFormatting>
  <conditionalFormatting sqref="C492">
    <cfRule type="duplicateValues" dxfId="413" priority="93"/>
  </conditionalFormatting>
  <conditionalFormatting sqref="C491">
    <cfRule type="duplicateValues" dxfId="412" priority="86"/>
    <cfRule type="duplicateValues" dxfId="411" priority="87"/>
  </conditionalFormatting>
  <conditionalFormatting sqref="C491">
    <cfRule type="duplicateValues" dxfId="410" priority="88"/>
  </conditionalFormatting>
  <conditionalFormatting sqref="C491">
    <cfRule type="duplicateValues" dxfId="409" priority="89"/>
  </conditionalFormatting>
  <conditionalFormatting sqref="C163">
    <cfRule type="duplicateValues" dxfId="408" priority="81"/>
    <cfRule type="duplicateValues" dxfId="407" priority="82"/>
  </conditionalFormatting>
  <conditionalFormatting sqref="C163">
    <cfRule type="duplicateValues" dxfId="406" priority="83"/>
  </conditionalFormatting>
  <conditionalFormatting sqref="C163">
    <cfRule type="duplicateValues" dxfId="405" priority="84"/>
  </conditionalFormatting>
  <conditionalFormatting sqref="C163">
    <cfRule type="duplicateValues" dxfId="404" priority="85"/>
  </conditionalFormatting>
  <conditionalFormatting sqref="C103">
    <cfRule type="duplicateValues" dxfId="403" priority="78"/>
  </conditionalFormatting>
  <conditionalFormatting sqref="C103">
    <cfRule type="duplicateValues" dxfId="402" priority="79"/>
  </conditionalFormatting>
  <conditionalFormatting sqref="C103">
    <cfRule type="duplicateValues" dxfId="401" priority="80"/>
  </conditionalFormatting>
  <conditionalFormatting sqref="C112">
    <cfRule type="duplicateValues" dxfId="400" priority="75"/>
  </conditionalFormatting>
  <conditionalFormatting sqref="C112">
    <cfRule type="duplicateValues" dxfId="399" priority="76"/>
  </conditionalFormatting>
  <conditionalFormatting sqref="C112">
    <cfRule type="duplicateValues" dxfId="398" priority="77"/>
  </conditionalFormatting>
  <conditionalFormatting sqref="C100">
    <cfRule type="duplicateValues" dxfId="397" priority="72"/>
  </conditionalFormatting>
  <conditionalFormatting sqref="C100">
    <cfRule type="duplicateValues" dxfId="396" priority="73"/>
  </conditionalFormatting>
  <conditionalFormatting sqref="C100">
    <cfRule type="duplicateValues" dxfId="395" priority="74"/>
  </conditionalFormatting>
  <conditionalFormatting sqref="C71">
    <cfRule type="duplicateValues" dxfId="394" priority="71"/>
  </conditionalFormatting>
  <conditionalFormatting sqref="C147">
    <cfRule type="duplicateValues" dxfId="393" priority="66"/>
    <cfRule type="duplicateValues" dxfId="392" priority="67"/>
  </conditionalFormatting>
  <conditionalFormatting sqref="C147">
    <cfRule type="duplicateValues" dxfId="391" priority="68"/>
  </conditionalFormatting>
  <conditionalFormatting sqref="C147">
    <cfRule type="duplicateValues" dxfId="390" priority="69"/>
  </conditionalFormatting>
  <conditionalFormatting sqref="C147">
    <cfRule type="duplicateValues" dxfId="389" priority="70"/>
  </conditionalFormatting>
  <conditionalFormatting sqref="C324">
    <cfRule type="duplicateValues" dxfId="388" priority="61"/>
    <cfRule type="duplicateValues" dxfId="387" priority="62"/>
  </conditionalFormatting>
  <conditionalFormatting sqref="C324">
    <cfRule type="duplicateValues" dxfId="386" priority="63"/>
  </conditionalFormatting>
  <conditionalFormatting sqref="C324">
    <cfRule type="duplicateValues" dxfId="385" priority="64"/>
  </conditionalFormatting>
  <conditionalFormatting sqref="C324">
    <cfRule type="duplicateValues" dxfId="384" priority="65"/>
  </conditionalFormatting>
  <conditionalFormatting sqref="C168">
    <cfRule type="duplicateValues" dxfId="383" priority="56"/>
    <cfRule type="duplicateValues" dxfId="382" priority="57"/>
  </conditionalFormatting>
  <conditionalFormatting sqref="C168">
    <cfRule type="duplicateValues" dxfId="381" priority="58"/>
  </conditionalFormatting>
  <conditionalFormatting sqref="C168">
    <cfRule type="duplicateValues" dxfId="380" priority="59"/>
  </conditionalFormatting>
  <conditionalFormatting sqref="C168">
    <cfRule type="duplicateValues" dxfId="379" priority="60"/>
  </conditionalFormatting>
  <conditionalFormatting sqref="C520">
    <cfRule type="duplicateValues" dxfId="378" priority="53"/>
    <cfRule type="duplicateValues" dxfId="377" priority="54"/>
  </conditionalFormatting>
  <conditionalFormatting sqref="C520">
    <cfRule type="duplicateValues" dxfId="376" priority="55"/>
  </conditionalFormatting>
  <conditionalFormatting sqref="C209">
    <cfRule type="duplicateValues" dxfId="375" priority="48"/>
    <cfRule type="duplicateValues" dxfId="374" priority="49"/>
  </conditionalFormatting>
  <conditionalFormatting sqref="C209">
    <cfRule type="duplicateValues" dxfId="373" priority="50"/>
  </conditionalFormatting>
  <conditionalFormatting sqref="C209">
    <cfRule type="duplicateValues" dxfId="372" priority="51"/>
  </conditionalFormatting>
  <conditionalFormatting sqref="C209">
    <cfRule type="duplicateValues" dxfId="371" priority="52"/>
  </conditionalFormatting>
  <conditionalFormatting sqref="C511">
    <cfRule type="duplicateValues" dxfId="370" priority="45"/>
    <cfRule type="duplicateValues" dxfId="369" priority="46"/>
  </conditionalFormatting>
  <conditionalFormatting sqref="C511">
    <cfRule type="duplicateValues" dxfId="368" priority="47"/>
  </conditionalFormatting>
  <conditionalFormatting sqref="C512">
    <cfRule type="duplicateValues" dxfId="367" priority="42"/>
    <cfRule type="duplicateValues" dxfId="366" priority="43"/>
  </conditionalFormatting>
  <conditionalFormatting sqref="C512">
    <cfRule type="duplicateValues" dxfId="365" priority="44"/>
  </conditionalFormatting>
  <conditionalFormatting sqref="C65">
    <cfRule type="duplicateValues" dxfId="364" priority="39"/>
  </conditionalFormatting>
  <conditionalFormatting sqref="C65">
    <cfRule type="duplicateValues" dxfId="363" priority="40"/>
  </conditionalFormatting>
  <conditionalFormatting sqref="C65">
    <cfRule type="duplicateValues" dxfId="362" priority="41"/>
  </conditionalFormatting>
  <conditionalFormatting sqref="C32">
    <cfRule type="duplicateValues" dxfId="361" priority="36"/>
  </conditionalFormatting>
  <conditionalFormatting sqref="C32">
    <cfRule type="duplicateValues" dxfId="360" priority="37"/>
  </conditionalFormatting>
  <conditionalFormatting sqref="C32">
    <cfRule type="duplicateValues" dxfId="359" priority="38"/>
  </conditionalFormatting>
  <conditionalFormatting sqref="C33">
    <cfRule type="duplicateValues" dxfId="358" priority="33"/>
  </conditionalFormatting>
  <conditionalFormatting sqref="C33">
    <cfRule type="duplicateValues" dxfId="357" priority="34"/>
  </conditionalFormatting>
  <conditionalFormatting sqref="C33">
    <cfRule type="duplicateValues" dxfId="356" priority="35"/>
  </conditionalFormatting>
  <conditionalFormatting sqref="C406">
    <cfRule type="duplicateValues" dxfId="355" priority="28"/>
    <cfRule type="duplicateValues" dxfId="354" priority="29"/>
  </conditionalFormatting>
  <conditionalFormatting sqref="C406">
    <cfRule type="duplicateValues" dxfId="353" priority="30"/>
  </conditionalFormatting>
  <conditionalFormatting sqref="C406">
    <cfRule type="duplicateValues" dxfId="352" priority="31"/>
  </conditionalFormatting>
  <conditionalFormatting sqref="C406">
    <cfRule type="duplicateValues" dxfId="351" priority="32"/>
  </conditionalFormatting>
  <conditionalFormatting sqref="C509">
    <cfRule type="duplicateValues" dxfId="350" priority="25"/>
    <cfRule type="duplicateValues" dxfId="349" priority="26"/>
  </conditionalFormatting>
  <conditionalFormatting sqref="C509">
    <cfRule type="duplicateValues" dxfId="348" priority="27"/>
  </conditionalFormatting>
  <conditionalFormatting sqref="C53">
    <cfRule type="duplicateValues" dxfId="347" priority="22"/>
  </conditionalFormatting>
  <conditionalFormatting sqref="C53">
    <cfRule type="duplicateValues" dxfId="346" priority="23"/>
  </conditionalFormatting>
  <conditionalFormatting sqref="C53">
    <cfRule type="duplicateValues" dxfId="345" priority="24"/>
  </conditionalFormatting>
  <conditionalFormatting sqref="C54">
    <cfRule type="duplicateValues" dxfId="344" priority="19"/>
  </conditionalFormatting>
  <conditionalFormatting sqref="C54">
    <cfRule type="duplicateValues" dxfId="343" priority="20"/>
  </conditionalFormatting>
  <conditionalFormatting sqref="C54">
    <cfRule type="duplicateValues" dxfId="342" priority="21"/>
  </conditionalFormatting>
  <conditionalFormatting sqref="C55">
    <cfRule type="duplicateValues" dxfId="341" priority="16"/>
  </conditionalFormatting>
  <conditionalFormatting sqref="C55">
    <cfRule type="duplicateValues" dxfId="340" priority="17"/>
  </conditionalFormatting>
  <conditionalFormatting sqref="C55">
    <cfRule type="duplicateValues" dxfId="339" priority="18"/>
  </conditionalFormatting>
  <conditionalFormatting sqref="C56">
    <cfRule type="duplicateValues" dxfId="338" priority="13"/>
  </conditionalFormatting>
  <conditionalFormatting sqref="C56">
    <cfRule type="duplicateValues" dxfId="337" priority="14"/>
  </conditionalFormatting>
  <conditionalFormatting sqref="C56">
    <cfRule type="duplicateValues" dxfId="336" priority="15"/>
  </conditionalFormatting>
  <conditionalFormatting sqref="C173">
    <cfRule type="duplicateValues" dxfId="335" priority="8"/>
    <cfRule type="duplicateValues" dxfId="334" priority="9"/>
  </conditionalFormatting>
  <conditionalFormatting sqref="C173">
    <cfRule type="duplicateValues" dxfId="333" priority="10"/>
  </conditionalFormatting>
  <conditionalFormatting sqref="C173">
    <cfRule type="duplicateValues" dxfId="332" priority="11"/>
  </conditionalFormatting>
  <conditionalFormatting sqref="C173">
    <cfRule type="duplicateValues" dxfId="331" priority="12"/>
  </conditionalFormatting>
  <conditionalFormatting sqref="C513">
    <cfRule type="duplicateValues" dxfId="330" priority="5"/>
    <cfRule type="duplicateValues" dxfId="329" priority="6"/>
  </conditionalFormatting>
  <conditionalFormatting sqref="C513">
    <cfRule type="duplicateValues" dxfId="328" priority="7"/>
  </conditionalFormatting>
  <conditionalFormatting sqref="C480">
    <cfRule type="duplicateValues" dxfId="327" priority="1"/>
    <cfRule type="duplicateValues" dxfId="326" priority="2"/>
  </conditionalFormatting>
  <conditionalFormatting sqref="C480">
    <cfRule type="duplicateValues" dxfId="325" priority="3"/>
  </conditionalFormatting>
  <conditionalFormatting sqref="C480">
    <cfRule type="duplicateValues" dxfId="324" priority="4"/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657"/>
  <sheetViews>
    <sheetView tabSelected="1" topLeftCell="A3467" zoomScale="70" zoomScaleNormal="70" workbookViewId="0">
      <selection activeCell="B3519" sqref="B3519"/>
    </sheetView>
  </sheetViews>
  <sheetFormatPr defaultRowHeight="15" outlineLevelCol="2"/>
  <cols>
    <col min="1" max="1" width="15.140625" customWidth="1"/>
    <col min="2" max="2" width="41.28515625" customWidth="1"/>
    <col min="3" max="3" width="7.5703125" customWidth="1"/>
    <col min="4" max="4" width="10.7109375" customWidth="1"/>
    <col min="5" max="5" width="7.42578125" customWidth="1"/>
    <col min="6" max="6" width="9.140625" customWidth="1" outlineLevel="1"/>
    <col min="7" max="9" width="9.140625" hidden="1" customWidth="1" outlineLevel="2"/>
    <col min="10" max="10" width="13.85546875" hidden="1" customWidth="1" outlineLevel="2"/>
    <col min="11" max="12" width="6.28515625" hidden="1" customWidth="1" outlineLevel="2"/>
    <col min="13" max="13" width="5.140625" customWidth="1" outlineLevel="1" collapsed="1"/>
    <col min="14" max="14" width="5.42578125" customWidth="1" outlineLevel="2"/>
    <col min="15" max="15" width="8.42578125" customWidth="1" outlineLevel="2"/>
    <col min="16" max="16" width="8.42578125" customWidth="1" outlineLevel="1"/>
    <col min="17" max="17" width="5.42578125" style="59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4" width="12.7109375" customWidth="1"/>
    <col min="25" max="25" width="8.42578125" customWidth="1"/>
    <col min="26" max="26" width="5.42578125" bestFit="1" customWidth="1"/>
    <col min="27" max="27" width="24.7109375" customWidth="1"/>
    <col min="28" max="28" width="26.5703125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3856</v>
      </c>
      <c r="E1" s="29">
        <f ca="1">IF(X1&gt;0,V1,IF(U1&gt;0,S1,IF(NOT(R1=0),P1,IF(NOT(O1=0),M1,IF(NOT(K1=0),F1,0)))))</f>
        <v>3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-126</v>
      </c>
      <c r="L1" s="35"/>
      <c r="M1" s="35">
        <v>2</v>
      </c>
      <c r="N1" s="35"/>
      <c r="O1" s="35">
        <f ca="1">SUM(INDIRECT(GLOBAL_VAR[TABLENAME]&amp;"[C"&amp;P1-1&amp;"]"))</f>
        <v>-64</v>
      </c>
      <c r="P1" s="35">
        <v>3</v>
      </c>
      <c r="Q1" s="106"/>
      <c r="R1" s="35">
        <f ca="1">SUM(INDIRECT(GLOBAL_VAR[TABLENAME]&amp;"[C"&amp;S1-1&amp;"]"))</f>
        <v>29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3382</v>
      </c>
      <c r="B2" s="29" t="s">
        <v>1992</v>
      </c>
      <c r="C2" s="29" t="s">
        <v>2</v>
      </c>
      <c r="D2" s="29" t="s">
        <v>3</v>
      </c>
      <c r="E2" s="29" t="s">
        <v>4</v>
      </c>
      <c r="F2" s="29" t="s">
        <v>3841</v>
      </c>
      <c r="G2" s="29" t="s">
        <v>3842</v>
      </c>
      <c r="H2" s="29" t="s">
        <v>5241</v>
      </c>
      <c r="I2" s="29" t="s">
        <v>5146</v>
      </c>
      <c r="J2" s="29" t="s">
        <v>5145</v>
      </c>
      <c r="K2" s="29" t="s">
        <v>3843</v>
      </c>
      <c r="L2" s="29" t="s">
        <v>5147</v>
      </c>
      <c r="M2" s="29" t="s">
        <v>3844</v>
      </c>
      <c r="N2" s="29" t="s">
        <v>3845</v>
      </c>
      <c r="O2" s="29" t="s">
        <v>3846</v>
      </c>
      <c r="P2" s="29" t="s">
        <v>3847</v>
      </c>
      <c r="Q2" s="107" t="s">
        <v>3848</v>
      </c>
      <c r="R2" s="29" t="s">
        <v>3849</v>
      </c>
      <c r="S2" s="29" t="s">
        <v>3850</v>
      </c>
      <c r="T2" s="29" t="s">
        <v>3851</v>
      </c>
      <c r="U2" s="29" t="s">
        <v>3852</v>
      </c>
      <c r="V2" s="29" t="s">
        <v>3853</v>
      </c>
      <c r="W2" s="29" t="s">
        <v>3854</v>
      </c>
      <c r="X2" s="29" t="s">
        <v>3855</v>
      </c>
      <c r="Y2" s="29" t="s">
        <v>4063</v>
      </c>
      <c r="Z2" s="29" t="s">
        <v>4233</v>
      </c>
      <c r="AA2" s="29" t="s">
        <v>4325</v>
      </c>
      <c r="AB2" s="29" t="s">
        <v>5079</v>
      </c>
      <c r="AC2" s="29" t="s">
        <v>5078</v>
      </c>
      <c r="AD2" s="29" t="s">
        <v>4392</v>
      </c>
      <c r="AE2" s="29"/>
      <c r="AF2" s="29" t="s">
        <v>3879</v>
      </c>
      <c r="AG2" s="29" t="s">
        <v>3880</v>
      </c>
    </row>
    <row r="3" spans="1:33">
      <c r="A3" s="31" t="str">
        <f ca="1">IF(GLOBAL[[#This Row],[TT]]&lt;1,"",ROW()-2)</f>
        <v/>
      </c>
      <c r="B3" s="33" t="s">
        <v>1952</v>
      </c>
      <c r="C3" s="31">
        <v>0</v>
      </c>
      <c r="D3" s="31" t="s">
        <v>2113</v>
      </c>
      <c r="E3" s="31">
        <f ca="1">IF(GLOBAL[[#This Row],[b12]]="",GLOBAL[[#This Row],[a6]],GLOBAL[[#This Row],[b12]])</f>
        <v>0</v>
      </c>
      <c r="F3" s="32">
        <f>GLOBAL[[#This Row],[AWAL]]</f>
        <v>0</v>
      </c>
      <c r="G3" s="31"/>
      <c r="H3" s="31"/>
      <c r="I3" s="31">
        <f>IF(GLOBAL[[#This Row],[1]]="","",SUMIF(Table6[NB BM_C_QTY+F],GLOBAL[POINTER],Table6[C]))</f>
        <v>0</v>
      </c>
      <c r="J3" s="91">
        <f>IF(GLOBAL[[#This Row],[2]]="",0,-1*SUMIF(Table5[CONCAT],GLOBAL[POINTER],Table5[3]))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0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0</v>
      </c>
      <c r="Q3" s="58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0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0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0</v>
      </c>
      <c r="Z3" s="29"/>
      <c r="AA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3" s="31">
        <v>12</v>
      </c>
      <c r="AC3" s="29" t="s">
        <v>5116</v>
      </c>
      <c r="AF3" s="29" t="s">
        <v>3890</v>
      </c>
      <c r="AG3" s="29" t="str">
        <f>RIGHT(GLOBAL_VAR[FILENAME],LEN(GLOBAL_VAR[FILENAME])-SEARCH("]",GLOBAL_VAR[FILENAME]))</f>
        <v>GLOBAL</v>
      </c>
    </row>
    <row r="4" spans="1:33">
      <c r="A4" s="31">
        <f ca="1">IF(GLOBAL[[#This Row],[TT]]&lt;1,"",ROW()-2)</f>
        <v>2</v>
      </c>
      <c r="B4" s="33" t="s">
        <v>6067</v>
      </c>
      <c r="C4" s="31">
        <v>4</v>
      </c>
      <c r="D4" s="31" t="s">
        <v>23</v>
      </c>
      <c r="E4" s="31">
        <f ca="1">IF(GLOBAL[[#This Row],[b12]]="",GLOBAL[[#This Row],[a6]],GLOBAL[[#This Row],[b12]])</f>
        <v>4</v>
      </c>
      <c r="F4" s="32">
        <f>GLOBAL[[#This Row],[AWAL]]</f>
        <v>4</v>
      </c>
      <c r="G4" s="31"/>
      <c r="H4" s="31"/>
      <c r="I4" s="31">
        <f>IF(GLOBAL[[#This Row],[1]]="","",SUMIF(Table6[NB BM_C_QTY+F],GLOBAL[POINTER],Table6[C]))</f>
        <v>0</v>
      </c>
      <c r="J4" s="91">
        <f>IF(GLOBAL[[#This Row],[2]]="",0,-1*SUMIF(Table5[CONCAT],GLOBAL[POINTER],Table5[3]))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4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4</v>
      </c>
      <c r="Q4" s="58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4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4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4</v>
      </c>
      <c r="AA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4" s="31">
        <v>20</v>
      </c>
      <c r="AC4" t="s">
        <v>5116</v>
      </c>
    </row>
    <row r="5" spans="1:33">
      <c r="A5" s="31">
        <f ca="1">IF(GLOBAL[[#This Row],[TT]]&lt;1,"",ROW()-2)</f>
        <v>3</v>
      </c>
      <c r="B5" s="33" t="s">
        <v>67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>
        <f>IF(GLOBAL[[#This Row],[1]]="","",SUMIF(Table6[NB BM_C_QTY+F],GLOBAL[POINTER],Table6[C]))</f>
        <v>0</v>
      </c>
      <c r="J5" s="91">
        <f>IF(GLOBAL[[#This Row],[2]]="",0,-1*SUMIF(Table5[CONCAT],GLOBAL[POINTER],Table5[3]))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58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>
        <v>24</v>
      </c>
      <c r="AC5" t="s">
        <v>5116</v>
      </c>
      <c r="AE5" s="65"/>
    </row>
    <row r="6" spans="1:33">
      <c r="A6" s="31" t="str">
        <f ca="1">IF(GLOBAL[[#This Row],[TT]]&lt;1,"",ROW()-2)</f>
        <v/>
      </c>
      <c r="B6" s="33" t="s">
        <v>2357</v>
      </c>
      <c r="C6" s="31">
        <v>0</v>
      </c>
      <c r="D6" s="31" t="s">
        <v>2075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>
        <f>IF(GLOBAL[[#This Row],[1]]="","",SUMIF(Table6[NB BM_C_QTY+F],GLOBAL[POINTER],Table6[C]))</f>
        <v>0</v>
      </c>
      <c r="J6" s="91">
        <f>IF(GLOBAL[[#This Row],[2]]="",0,-1*SUMIF(Table5[CONCAT],GLOBAL[POINTER],Table5[3]))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 t="shared" si="0"/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58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>
        <v>120</v>
      </c>
      <c r="AC6" t="s">
        <v>5118</v>
      </c>
      <c r="AE6" s="65"/>
    </row>
    <row r="7" spans="1:33">
      <c r="A7" s="39">
        <f ca="1">IF(GLOBAL[[#This Row],[TT]]&lt;1,"",ROW()-2)</f>
        <v>5</v>
      </c>
      <c r="B7" s="33" t="s">
        <v>68</v>
      </c>
      <c r="C7" s="31">
        <v>2</v>
      </c>
      <c r="D7" s="31" t="s">
        <v>2076</v>
      </c>
      <c r="E7" s="39">
        <f ca="1">IF(GLOBAL[[#This Row],[b12]]="",GLOBAL[[#This Row],[a6]],GLOBAL[[#This Row],[b12]])</f>
        <v>2</v>
      </c>
      <c r="F7" s="40">
        <f>GLOBAL[[#This Row],[AWAL]]</f>
        <v>2</v>
      </c>
      <c r="G7" s="31"/>
      <c r="H7" s="31"/>
      <c r="I7" s="31">
        <f>IF(GLOBAL[[#This Row],[1]]="","",SUMIF(Table6[NB BM_C_QTY+F],GLOBAL[POINTER],Table6[C]))</f>
        <v>0</v>
      </c>
      <c r="J7" s="91">
        <f>IF(GLOBAL[[#This Row],[2]]="",0,-1*SUMIF(Table5[CONCAT],GLOBAL[POINTER],Table5[3]))</f>
        <v>0</v>
      </c>
      <c r="K7" s="39" t="str">
        <f>IF(GLOBAL[[#This Row],[b1]]="","",GLOBAL[[#This Row],[b1]]-GLOBAL[[#This Row],[a1]]-GLOBAL[[#This Row],[bkeluar1]])</f>
        <v/>
      </c>
      <c r="L7" s="39">
        <f>SUM(GLOBAL[[#This Row],[bmasuk1]:[c1]])</f>
        <v>0</v>
      </c>
      <c r="M7" s="40">
        <f t="shared" si="0"/>
        <v>2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2</v>
      </c>
      <c r="Q7" s="58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2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2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2</v>
      </c>
      <c r="Z7" s="29"/>
      <c r="AA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>
        <v>60</v>
      </c>
      <c r="AC7" s="65" t="s">
        <v>5118</v>
      </c>
      <c r="AD7" s="65"/>
    </row>
    <row r="8" spans="1:33">
      <c r="A8" s="31">
        <f ca="1">IF(GLOBAL[[#This Row],[TT]]&lt;1,"",ROW()-2)</f>
        <v>6</v>
      </c>
      <c r="B8" s="33" t="s">
        <v>3485</v>
      </c>
      <c r="C8" s="31">
        <v>1</v>
      </c>
      <c r="D8" s="31" t="s">
        <v>2133</v>
      </c>
      <c r="E8" s="31">
        <f ca="1">IF(GLOBAL[[#This Row],[b12]]="",GLOBAL[[#This Row],[a6]],GLOBAL[[#This Row],[b12]])</f>
        <v>1</v>
      </c>
      <c r="F8" s="32">
        <f>GLOBAL[[#This Row],[AWAL]]</f>
        <v>1</v>
      </c>
      <c r="G8" s="31"/>
      <c r="H8" s="31"/>
      <c r="I8" s="31">
        <f>IF(GLOBAL[[#This Row],[1]]="","",SUMIF(Table6[NB BM_C_QTY+F],GLOBAL[POINTER],Table6[C]))</f>
        <v>0</v>
      </c>
      <c r="J8" s="91">
        <f>IF(GLOBAL[[#This Row],[2]]="",0,-1*SUMIF(Table5[CONCAT],GLOBAL[POINTER],Table5[3]))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1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</v>
      </c>
      <c r="Q8" s="58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>
        <v>40</v>
      </c>
      <c r="AC8" t="s">
        <v>5118</v>
      </c>
    </row>
    <row r="9" spans="1:33">
      <c r="A9" s="39">
        <f ca="1">IF(GLOBAL[[#This Row],[TT]]&lt;1,"",ROW()-2)</f>
        <v>7</v>
      </c>
      <c r="B9" s="33" t="s">
        <v>5460</v>
      </c>
      <c r="C9" s="31">
        <v>1</v>
      </c>
      <c r="D9" s="31" t="s">
        <v>2133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>
        <f>IF(GLOBAL[[#This Row],[1]]="","",SUMIF(Table6[NB BM_C_QTY+F],GLOBAL[POINTER],Table6[C]))</f>
        <v>0</v>
      </c>
      <c r="J9" s="91">
        <f>IF(GLOBAL[[#This Row],[2]]="",0,-1*SUMIF(Table5[CONCAT],GLOBAL[POINTER],Table5[3]))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 t="shared" si="0"/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58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>
        <v>40</v>
      </c>
      <c r="AC9" s="65" t="s">
        <v>5118</v>
      </c>
      <c r="AD9" s="65"/>
    </row>
    <row r="10" spans="1:33">
      <c r="A10" s="31">
        <f ca="1">IF(GLOBAL[[#This Row],[TT]]&lt;1,"",ROW()-2)</f>
        <v>8</v>
      </c>
      <c r="B10" s="33" t="s">
        <v>69</v>
      </c>
      <c r="C10" s="31">
        <v>3</v>
      </c>
      <c r="D10" s="31">
        <v>720</v>
      </c>
      <c r="E10" s="31">
        <f ca="1">IF(GLOBAL[[#This Row],[b12]]="",GLOBAL[[#This Row],[a6]],GLOBAL[[#This Row],[b12]])</f>
        <v>3</v>
      </c>
      <c r="F10" s="32">
        <f>GLOBAL[[#This Row],[AWAL]]</f>
        <v>3</v>
      </c>
      <c r="G10" s="31"/>
      <c r="H10" s="31"/>
      <c r="I10" s="31">
        <f>IF(GLOBAL[[#This Row],[1]]="","",SUMIF(Table6[NB BM_C_QTY+F],GLOBAL[POINTER],Table6[C]))</f>
        <v>0</v>
      </c>
      <c r="J10" s="91">
        <f>IF(GLOBAL[[#This Row],[2]]="",0,-1*SUMIF(Table5[CONCAT],GLOBAL[POINTER],Table5[3]))</f>
        <v>0</v>
      </c>
      <c r="K10" s="31" t="str">
        <f>IF(GLOBAL[[#This Row],[b1]]="","",GLOBAL[[#This Row],[b1]]-GLOBAL[[#This Row],[a1]]-GLOBAL[[#This Row],[bkeluar1]])</f>
        <v/>
      </c>
      <c r="L10" s="31">
        <f>SUM(GLOBAL[[#This Row],[bmasuk1]:[c1]])</f>
        <v>0</v>
      </c>
      <c r="M10" s="32">
        <f t="shared" si="0"/>
        <v>3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3</v>
      </c>
      <c r="Q10" s="58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3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3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3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>
        <v>720</v>
      </c>
      <c r="AC10" t="s">
        <v>5118</v>
      </c>
    </row>
    <row r="11" spans="1:33">
      <c r="A11" s="31">
        <f ca="1">IF(GLOBAL[[#This Row],[TT]]&lt;1,"",ROW()-2)</f>
        <v>9</v>
      </c>
      <c r="B11" s="33" t="s">
        <v>71</v>
      </c>
      <c r="C11" s="31">
        <v>6</v>
      </c>
      <c r="D11" s="31" t="s">
        <v>56</v>
      </c>
      <c r="E11" s="31">
        <f ca="1">IF(GLOBAL[[#This Row],[b12]]="",GLOBAL[[#This Row],[a6]],GLOBAL[[#This Row],[b12]])</f>
        <v>6</v>
      </c>
      <c r="F11" s="32">
        <f>GLOBAL[[#This Row],[AWAL]]</f>
        <v>6</v>
      </c>
      <c r="G11" s="31"/>
      <c r="H11" s="31"/>
      <c r="I11" s="31">
        <f>IF(GLOBAL[[#This Row],[1]]="","",SUMIF(Table6[NB BM_C_QTY+F],GLOBAL[POINTER],Table6[C]))</f>
        <v>0</v>
      </c>
      <c r="J11" s="91">
        <f>IF(GLOBAL[[#This Row],[2]]="",0,-1*SUMIF(Table5[CONCAT],GLOBAL[POINTER],Table5[3]))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 t="shared" si="0"/>
        <v>6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6</v>
      </c>
      <c r="Q11" s="58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6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6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6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>
        <v>144</v>
      </c>
      <c r="AC11" t="s">
        <v>5118</v>
      </c>
    </row>
    <row r="12" spans="1:33">
      <c r="A12" s="31">
        <f ca="1">IF(GLOBAL[[#This Row],[TT]]&lt;1,"",ROW()-2)</f>
        <v>10</v>
      </c>
      <c r="B12" s="33" t="s">
        <v>72</v>
      </c>
      <c r="C12" s="31">
        <v>14</v>
      </c>
      <c r="D12" s="31" t="s">
        <v>56</v>
      </c>
      <c r="E12" s="31">
        <f ca="1">IF(GLOBAL[[#This Row],[b12]]="",GLOBAL[[#This Row],[a6]],GLOBAL[[#This Row],[b12]])</f>
        <v>14</v>
      </c>
      <c r="F12" s="32">
        <f>GLOBAL[[#This Row],[AWAL]]</f>
        <v>14</v>
      </c>
      <c r="G12" s="31"/>
      <c r="H12" s="31"/>
      <c r="I12" s="31">
        <f>IF(GLOBAL[[#This Row],[1]]="","",SUMIF(Table6[NB BM_C_QTY+F],GLOBAL[POINTER],Table6[C]))</f>
        <v>0</v>
      </c>
      <c r="J12" s="91">
        <f>IF(GLOBAL[[#This Row],[2]]="",0,-1*SUMIF(Table5[CONCAT],GLOBAL[POINTER],Table5[3]))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 t="shared" si="0"/>
        <v>14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14</v>
      </c>
      <c r="Q12" s="58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14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14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14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>
        <v>144</v>
      </c>
      <c r="AC12" t="s">
        <v>5118</v>
      </c>
    </row>
    <row r="13" spans="1:33">
      <c r="A13" s="31">
        <f ca="1">IF(GLOBAL[[#This Row],[TT]]&lt;1,"",ROW()-2)</f>
        <v>11</v>
      </c>
      <c r="B13" s="33" t="s">
        <v>73</v>
      </c>
      <c r="C13" s="31">
        <v>13</v>
      </c>
      <c r="D13" s="31" t="s">
        <v>56</v>
      </c>
      <c r="E13" s="31">
        <f ca="1">IF(GLOBAL[[#This Row],[b12]]="",GLOBAL[[#This Row],[a6]],GLOBAL[[#This Row],[b12]])</f>
        <v>13</v>
      </c>
      <c r="F13" s="32">
        <f>GLOBAL[[#This Row],[AWAL]]</f>
        <v>13</v>
      </c>
      <c r="G13" s="31"/>
      <c r="H13" s="31"/>
      <c r="I13" s="31">
        <f>IF(GLOBAL[[#This Row],[1]]="","",SUMIF(Table6[NB BM_C_QTY+F],GLOBAL[POINTER],Table6[C]))</f>
        <v>0</v>
      </c>
      <c r="J13" s="91">
        <f>IF(GLOBAL[[#This Row],[2]]="",0,-1*SUMIF(Table5[CONCAT],GLOBAL[POINTER],Table5[3]))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 t="shared" si="0"/>
        <v>13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13</v>
      </c>
      <c r="Q13" s="58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13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13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13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>
        <v>144</v>
      </c>
      <c r="AC13" t="s">
        <v>5118</v>
      </c>
    </row>
    <row r="14" spans="1:33">
      <c r="A14" s="31">
        <f ca="1">IF(GLOBAL[[#This Row],[TT]]&lt;1,"",ROW()-2)</f>
        <v>12</v>
      </c>
      <c r="B14" s="33" t="s">
        <v>3492</v>
      </c>
      <c r="C14" s="31">
        <v>11</v>
      </c>
      <c r="D14" s="31" t="s">
        <v>2075</v>
      </c>
      <c r="E14" s="31">
        <f ca="1">IF(GLOBAL[[#This Row],[b12]]="",GLOBAL[[#This Row],[a6]],GLOBAL[[#This Row],[b12]])</f>
        <v>11</v>
      </c>
      <c r="F14" s="32">
        <f>GLOBAL[[#This Row],[AWAL]]</f>
        <v>11</v>
      </c>
      <c r="G14" s="31"/>
      <c r="H14" s="31"/>
      <c r="I14" s="31">
        <f>IF(GLOBAL[[#This Row],[1]]="","",SUMIF(Table6[NB BM_C_QTY+F],GLOBAL[POINTER],Table6[C]))</f>
        <v>0</v>
      </c>
      <c r="J14" s="91">
        <f>IF(GLOBAL[[#This Row],[2]]="",0,-1*SUMIF(Table5[CONCAT],GLOBAL[POINTER],Table5[3]))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 t="shared" si="0"/>
        <v>11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11</v>
      </c>
      <c r="Q14" s="58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11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11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11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>
        <v>120</v>
      </c>
      <c r="AC14" t="s">
        <v>5118</v>
      </c>
    </row>
    <row r="15" spans="1:33">
      <c r="A15" s="31" t="str">
        <f ca="1">IF(GLOBAL[[#This Row],[TT]]&lt;1,"",ROW()-2)</f>
        <v/>
      </c>
      <c r="B15" s="33" t="s">
        <v>5490</v>
      </c>
      <c r="C15" s="31">
        <v>0</v>
      </c>
      <c r="D15" s="31" t="s">
        <v>2075</v>
      </c>
      <c r="E15" s="31">
        <f ca="1">IF(GLOBAL[[#This Row],[b12]]="",GLOBAL[[#This Row],[a6]],GLOBAL[[#This Row],[b12]])</f>
        <v>0</v>
      </c>
      <c r="F15" s="32">
        <f>GLOBAL[[#This Row],[AWAL]]</f>
        <v>0</v>
      </c>
      <c r="G15" s="31"/>
      <c r="H15" s="31"/>
      <c r="I15" s="31">
        <f>IF(GLOBAL[[#This Row],[1]]="","",SUMIF(Table6[NB BM_C_QTY+F],GLOBAL[POINTER],Table6[C]))</f>
        <v>0</v>
      </c>
      <c r="J15" s="91">
        <f>IF(GLOBAL[[#This Row],[2]]="",0,-1*SUMIF(Table5[CONCAT],GLOBAL[POINTER],Table5[3]))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 t="shared" si="0"/>
        <v>0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0</v>
      </c>
      <c r="Q15" s="58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>
        <v>120</v>
      </c>
      <c r="AC15" t="s">
        <v>5118</v>
      </c>
    </row>
    <row r="16" spans="1:33">
      <c r="A16" s="39" t="str">
        <f ca="1">IF(GLOBAL[[#This Row],[TT]]&lt;1,"",ROW()-2)</f>
        <v/>
      </c>
      <c r="B16" s="33" t="s">
        <v>6126</v>
      </c>
      <c r="C16" s="31">
        <v>1</v>
      </c>
      <c r="D16" s="31" t="s">
        <v>2086</v>
      </c>
      <c r="E16" s="39">
        <f ca="1">IF(GLOBAL[[#This Row],[b12]]="",GLOBAL[[#This Row],[a6]],GLOBAL[[#This Row],[b12]])</f>
        <v>0</v>
      </c>
      <c r="F16" s="40">
        <f>GLOBAL[[#This Row],[AWAL]]</f>
        <v>1</v>
      </c>
      <c r="G16" s="31"/>
      <c r="H16" s="31"/>
      <c r="I16" s="39">
        <f>IF(GLOBAL[[#This Row],[1]]="","",SUMIF(Table6[NB BM_C_QTY+F],GLOBAL[POINTER],Table6[C]))</f>
        <v>0</v>
      </c>
      <c r="J16" s="91">
        <f>IF(GLOBAL[[#This Row],[2]]="",0,-1*SUMIF(Table5[CONCAT],GLOBAL[POINTER],Table5[3]))</f>
        <v>0</v>
      </c>
      <c r="K16" s="39" t="str">
        <f>IF(GLOBAL[[#This Row],[b1]]="","",GLOBAL[[#This Row],[b1]]-GLOBAL[[#This Row],[a1]]-GLOBAL[[#This Row],[bkeluar1]])</f>
        <v/>
      </c>
      <c r="L16" s="39">
        <f>SUM(GLOBAL[[#This Row],[bmasuk1]:[c1]])</f>
        <v>0</v>
      </c>
      <c r="M16" s="40">
        <f t="shared" si="0"/>
        <v>1</v>
      </c>
      <c r="N16" s="31">
        <v>0</v>
      </c>
      <c r="O16" s="39">
        <f>IF(GLOBAL[[#This Row],[b2]]="","",GLOBAL[[#This Row],[b2]]-GLOBAL[[#This Row],[a2]])</f>
        <v>-1</v>
      </c>
      <c r="P16" s="40">
        <f ca="1">SUM(INDIRECT(GLOBAL_VAR[TABLENAME]&amp;"[@a"&amp;$1:$1-1&amp;"]"),INDIRECT(GLOBAL_VAR[TABLENAME]&amp;"[@c"&amp;$1:$1-1&amp;"]"))</f>
        <v>0</v>
      </c>
      <c r="Q16" s="33"/>
      <c r="R16" s="41" t="str">
        <f>IF(GLOBAL[[#This Row],[b3]]="","",GLOBAL[[#This Row],[b3]]-GLOBAL[[#This Row],[a3]])</f>
        <v/>
      </c>
      <c r="S16" s="40">
        <f ca="1">SUM(INDIRECT(GLOBAL_VAR[TABLENAME]&amp;"[@a"&amp;$1:$1-1&amp;"]"),INDIRECT(GLOBAL_VAR[TABLENAME]&amp;"[@c"&amp;$1:$1-1&amp;"]"))</f>
        <v>0</v>
      </c>
      <c r="T16" s="33"/>
      <c r="U16" s="41" t="str">
        <f>IF(GLOBAL[[#This Row],[b4]]="","",GLOBAL[[#This Row],[b4]]-GLOBAL[[#This Row],[a4]])</f>
        <v/>
      </c>
      <c r="V16" s="40">
        <f ca="1">SUM(INDIRECT(GLOBAL_VAR[TABLENAME]&amp;"[@a"&amp;$1:$1-1&amp;"]"),INDIRECT(GLOBAL_VAR[TABLENAME]&amp;"[@c"&amp;$1:$1-1&amp;"]"))</f>
        <v>0</v>
      </c>
      <c r="W16" s="31"/>
      <c r="X16" s="39" t="str">
        <f>IF(GLOBAL[[#This Row],[b5]]="","",GLOBAL[[#This Row],[b5]]-GLOBAL[[#This Row],[a5]])</f>
        <v/>
      </c>
      <c r="Y16" s="40">
        <f ca="1">SUM(INDIRECT(GLOBAL_VAR[TABLENAME]&amp;"[@a"&amp;$1:$1-1&amp;"]"),INDIRECT(GLOBAL_VAR[TABLENAME]&amp;"[@c"&amp;$1:$1-1&amp;"]"))</f>
        <v>0</v>
      </c>
      <c r="Z16" s="29"/>
      <c r="AA1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acryliccolourvtro100pcsuntana</v>
      </c>
      <c r="AB16" s="39" t="s">
        <v>6362</v>
      </c>
      <c r="AC16" s="65" t="s">
        <v>5118</v>
      </c>
      <c r="AD16" s="29"/>
    </row>
    <row r="17" spans="1:29">
      <c r="A17" s="31">
        <f ca="1">IF(GLOBAL[[#This Row],[TT]]&lt;1,"",ROW()-2)</f>
        <v>15</v>
      </c>
      <c r="B17" s="33" t="s">
        <v>3432</v>
      </c>
      <c r="C17" s="31">
        <v>4</v>
      </c>
      <c r="D17" s="31">
        <v>120</v>
      </c>
      <c r="E17" s="31">
        <f ca="1">IF(GLOBAL[[#This Row],[b12]]="",GLOBAL[[#This Row],[a6]],GLOBAL[[#This Row],[b12]])</f>
        <v>4</v>
      </c>
      <c r="F17" s="32">
        <f>GLOBAL[[#This Row],[AWAL]]</f>
        <v>4</v>
      </c>
      <c r="G17" s="31"/>
      <c r="H17" s="31"/>
      <c r="I17" s="31">
        <f>IF(GLOBAL[[#This Row],[1]]="","",SUMIF(Table6[NB BM_C_QTY+F],GLOBAL[POINTER],Table6[C]))</f>
        <v>0</v>
      </c>
      <c r="J17" s="91">
        <f>IF(GLOBAL[[#This Row],[2]]="",0,-1*SUMIF(Table5[CONCAT],GLOBAL[POINTER],Table5[3]))</f>
        <v>0</v>
      </c>
      <c r="K17" s="31" t="str">
        <f>IF(GLOBAL[[#This Row],[b1]]="","",GLOBAL[[#This Row],[b1]]-GLOBAL[[#This Row],[a1]]-GLOBAL[[#This Row],[bkeluar1]])</f>
        <v/>
      </c>
      <c r="L17" s="31">
        <f>SUM(GLOBAL[[#This Row],[bmasuk1]:[c1]])</f>
        <v>0</v>
      </c>
      <c r="M17" s="32">
        <f t="shared" si="0"/>
        <v>4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4</v>
      </c>
      <c r="Q17" s="58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4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4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4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7" s="31">
        <v>120</v>
      </c>
      <c r="AC17" t="s">
        <v>5118</v>
      </c>
    </row>
    <row r="18" spans="1:29">
      <c r="A18" s="31">
        <f ca="1">IF(GLOBAL[[#This Row],[TT]]&lt;1,"",ROW()-2)</f>
        <v>16</v>
      </c>
      <c r="B18" s="33" t="s">
        <v>2725</v>
      </c>
      <c r="C18" s="31">
        <v>97</v>
      </c>
      <c r="D18" s="31">
        <v>60</v>
      </c>
      <c r="E18" s="31">
        <f ca="1">IF(GLOBAL[[#This Row],[b12]]="",GLOBAL[[#This Row],[a6]],GLOBAL[[#This Row],[b12]])</f>
        <v>97</v>
      </c>
      <c r="F18" s="32">
        <f>GLOBAL[[#This Row],[AWAL]]</f>
        <v>97</v>
      </c>
      <c r="G18" s="58"/>
      <c r="H18" s="58"/>
      <c r="I18" s="31">
        <f>IF(GLOBAL[[#This Row],[1]]="","",SUMIF(Table6[NB BM_C_QTY+F],GLOBAL[POINTER],Table6[C]))</f>
        <v>0</v>
      </c>
      <c r="J18" s="91">
        <f>IF(GLOBAL[[#This Row],[2]]="",0,-1*SUMIF(Table5[CONCAT],GLOBAL[POINTER],Table5[3]))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 t="shared" si="0"/>
        <v>97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97</v>
      </c>
      <c r="Q18" s="58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97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97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97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8" s="31">
        <v>60</v>
      </c>
      <c r="AC18" t="s">
        <v>5118</v>
      </c>
    </row>
    <row r="19" spans="1:29">
      <c r="A19" s="31">
        <f ca="1">IF(GLOBAL[[#This Row],[TT]]&lt;1,"",ROW()-2)</f>
        <v>17</v>
      </c>
      <c r="B19" s="33" t="s">
        <v>74</v>
      </c>
      <c r="C19" s="31">
        <v>72</v>
      </c>
      <c r="D19" s="31" t="s">
        <v>75</v>
      </c>
      <c r="E19" s="31">
        <f ca="1">IF(GLOBAL[[#This Row],[b12]]="",GLOBAL[[#This Row],[a6]],GLOBAL[[#This Row],[b12]])</f>
        <v>72</v>
      </c>
      <c r="F19" s="32">
        <f>GLOBAL[[#This Row],[AWAL]]</f>
        <v>72</v>
      </c>
      <c r="G19" s="31"/>
      <c r="H19" s="31"/>
      <c r="I19" s="31">
        <f>IF(GLOBAL[[#This Row],[1]]="","",SUMIF(Table6[NB BM_C_QTY+F],GLOBAL[POINTER],Table6[C]))</f>
        <v>0</v>
      </c>
      <c r="J19" s="91">
        <f>IF(GLOBAL[[#This Row],[2]]="",0,-1*SUMIF(Table5[CONCAT],GLOBAL[POINTER],Table5[3]))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 t="shared" si="0"/>
        <v>72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72</v>
      </c>
      <c r="Q19" s="58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72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72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72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9" s="31">
        <v>3</v>
      </c>
      <c r="AC19" t="s">
        <v>5116</v>
      </c>
    </row>
    <row r="20" spans="1:29">
      <c r="A20" s="31" t="str">
        <f ca="1">IF(GLOBAL[[#This Row],[TT]]&lt;1,"",ROW()-2)</f>
        <v/>
      </c>
      <c r="B20" s="33" t="s">
        <v>76</v>
      </c>
      <c r="C20" s="31">
        <v>0</v>
      </c>
      <c r="D20" s="31" t="s">
        <v>27</v>
      </c>
      <c r="E20" s="31">
        <f ca="1">IF(GLOBAL[[#This Row],[b12]]="",GLOBAL[[#This Row],[a6]],GLOBAL[[#This Row],[b12]])</f>
        <v>0</v>
      </c>
      <c r="F20" s="32">
        <f>GLOBAL[[#This Row],[AWAL]]</f>
        <v>0</v>
      </c>
      <c r="G20" s="31"/>
      <c r="H20" s="31"/>
      <c r="I20" s="31">
        <f>IF(GLOBAL[[#This Row],[1]]="","",SUMIF(Table6[NB BM_C_QTY+F],GLOBAL[POINTER],Table6[C]))</f>
        <v>0</v>
      </c>
      <c r="J20" s="91">
        <f>IF(GLOBAL[[#This Row],[2]]="",0,-1*SUMIF(Table5[CONCAT],GLOBAL[POINTER],Table5[3]))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 t="shared" si="0"/>
        <v>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0</v>
      </c>
      <c r="Q20" s="58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20" s="31">
        <v>40</v>
      </c>
      <c r="AC20" t="s">
        <v>5118</v>
      </c>
    </row>
    <row r="21" spans="1:29">
      <c r="A21" s="31" t="str">
        <f ca="1">IF(GLOBAL[[#This Row],[TT]]&lt;1,"",ROW()-2)</f>
        <v/>
      </c>
      <c r="B21" s="33" t="s">
        <v>77</v>
      </c>
      <c r="C21" s="31">
        <v>0</v>
      </c>
      <c r="D21" s="31" t="s">
        <v>56</v>
      </c>
      <c r="E21" s="31">
        <f ca="1">IF(GLOBAL[[#This Row],[b12]]="",GLOBAL[[#This Row],[a6]],GLOBAL[[#This Row],[b12]])</f>
        <v>0</v>
      </c>
      <c r="F21" s="32">
        <f>GLOBAL[[#This Row],[AWAL]]</f>
        <v>0</v>
      </c>
      <c r="G21" s="31"/>
      <c r="H21" s="31"/>
      <c r="I21" s="31">
        <f>IF(GLOBAL[[#This Row],[1]]="","",SUMIF(Table6[NB BM_C_QTY+F],GLOBAL[POINTER],Table6[C]))</f>
        <v>0</v>
      </c>
      <c r="J21" s="91">
        <f>IF(GLOBAL[[#This Row],[2]]="",0,-1*SUMIF(Table5[CONCAT],GLOBAL[POINTER],Table5[3]))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 t="shared" si="0"/>
        <v>0</v>
      </c>
      <c r="N21" s="31"/>
      <c r="O21" s="31" t="str">
        <f>IF(GLOBAL[[#This Row],[b2]]="","",GLOBAL[[#This Row],[b2]]-GLOBAL[[#This Row],[a2]])</f>
        <v/>
      </c>
      <c r="P21" s="32">
        <f ca="1">SUM(INDIRECT(GLOBAL_VAR[TABLENAME]&amp;"[@a"&amp;$1:$1-1&amp;"]"),INDIRECT(GLOBAL_VAR[TABLENAME]&amp;"[@c"&amp;$1:$1-1&amp;"]"))</f>
        <v>0</v>
      </c>
      <c r="Q21" s="58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0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0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0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1" s="31">
        <v>144</v>
      </c>
      <c r="AC21" t="s">
        <v>5118</v>
      </c>
    </row>
    <row r="22" spans="1:29">
      <c r="A22" s="31">
        <f ca="1">IF(GLOBAL[[#This Row],[TT]]&lt;1,"",ROW()-2)</f>
        <v>20</v>
      </c>
      <c r="B22" s="33" t="s">
        <v>78</v>
      </c>
      <c r="C22" s="31">
        <v>9</v>
      </c>
      <c r="D22" s="31" t="s">
        <v>56</v>
      </c>
      <c r="E22" s="31">
        <f ca="1">IF(GLOBAL[[#This Row],[b12]]="",GLOBAL[[#This Row],[a6]],GLOBAL[[#This Row],[b12]])</f>
        <v>9</v>
      </c>
      <c r="F22" s="32">
        <f>GLOBAL[[#This Row],[AWAL]]</f>
        <v>9</v>
      </c>
      <c r="G22" s="31"/>
      <c r="H22" s="31"/>
      <c r="I22" s="31">
        <f>IF(GLOBAL[[#This Row],[1]]="","",SUMIF(Table6[NB BM_C_QTY+F],GLOBAL[POINTER],Table6[C]))</f>
        <v>0</v>
      </c>
      <c r="J22" s="91">
        <f>IF(GLOBAL[[#This Row],[2]]="",0,-1*SUMIF(Table5[CONCAT],GLOBAL[POINTER],Table5[3]))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9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9</v>
      </c>
      <c r="Q22" s="58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9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9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9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2" s="31">
        <v>144</v>
      </c>
      <c r="AC22" t="s">
        <v>5118</v>
      </c>
    </row>
    <row r="23" spans="1:29">
      <c r="A23" s="31">
        <f ca="1">IF(GLOBAL[[#This Row],[TT]]&lt;1,"",ROW()-2)</f>
        <v>21</v>
      </c>
      <c r="B23" s="33" t="s">
        <v>79</v>
      </c>
      <c r="C23" s="31">
        <v>11</v>
      </c>
      <c r="D23" s="31" t="s">
        <v>56</v>
      </c>
      <c r="E23" s="31">
        <f ca="1">IF(GLOBAL[[#This Row],[b12]]="",GLOBAL[[#This Row],[a6]],GLOBAL[[#This Row],[b12]])</f>
        <v>11</v>
      </c>
      <c r="F23" s="32">
        <f>GLOBAL[[#This Row],[AWAL]]</f>
        <v>11</v>
      </c>
      <c r="G23" s="31"/>
      <c r="H23" s="31"/>
      <c r="I23" s="31">
        <f>IF(GLOBAL[[#This Row],[1]]="","",SUMIF(Table6[NB BM_C_QTY+F],GLOBAL[POINTER],Table6[C]))</f>
        <v>0</v>
      </c>
      <c r="J23" s="91">
        <f>IF(GLOBAL[[#This Row],[2]]="",0,-1*SUMIF(Table5[CONCAT],GLOBAL[POINTER],Table5[3]))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11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11</v>
      </c>
      <c r="Q23" s="58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11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11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11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3" s="31">
        <v>144</v>
      </c>
      <c r="AC23" t="s">
        <v>5118</v>
      </c>
    </row>
    <row r="24" spans="1:29">
      <c r="A24" s="31" t="str">
        <f ca="1">IF(GLOBAL[[#This Row],[TT]]&lt;1,"",ROW()-2)</f>
        <v/>
      </c>
      <c r="B24" s="33" t="s">
        <v>4393</v>
      </c>
      <c r="C24" s="31">
        <v>0</v>
      </c>
      <c r="D24" s="31" t="s">
        <v>2133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>
        <f>IF(GLOBAL[[#This Row],[1]]="","",SUMIF(Table6[NB BM_C_QTY+F],GLOBAL[POINTER],Table6[C]))</f>
        <v>0</v>
      </c>
      <c r="J24" s="91">
        <f>IF(GLOBAL[[#This Row],[2]]="",0,-1*SUMIF(Table5[CONCAT],GLOBAL[POINTER],Table5[3]))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58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4" s="31">
        <v>40</v>
      </c>
      <c r="AC24" t="s">
        <v>5118</v>
      </c>
    </row>
    <row r="25" spans="1:29">
      <c r="A25" s="31" t="str">
        <f ca="1">IF(GLOBAL[[#This Row],[TT]]&lt;1,"",ROW()-2)</f>
        <v/>
      </c>
      <c r="B25" s="33" t="s">
        <v>4394</v>
      </c>
      <c r="C25" s="31">
        <v>0</v>
      </c>
      <c r="D25" s="31" t="s">
        <v>2076</v>
      </c>
      <c r="E25" s="31">
        <f ca="1">IF(GLOBAL[[#This Row],[b12]]="",GLOBAL[[#This Row],[a6]],GLOBAL[[#This Row],[b12]])</f>
        <v>0</v>
      </c>
      <c r="F25" s="32">
        <f>GLOBAL[[#This Row],[AWAL]]</f>
        <v>0</v>
      </c>
      <c r="G25" s="31"/>
      <c r="H25" s="31"/>
      <c r="I25" s="31">
        <f>IF(GLOBAL[[#This Row],[1]]="","",SUMIF(Table6[NB BM_C_QTY+F],GLOBAL[POINTER],Table6[C]))</f>
        <v>0</v>
      </c>
      <c r="J25" s="91">
        <f>IF(GLOBAL[[#This Row],[2]]="",0,-1*SUMIF(Table5[CONCAT],GLOBAL[POINTER],Table5[3]))</f>
        <v>0</v>
      </c>
      <c r="K25" s="31" t="str">
        <f>IF(GLOBAL[[#This Row],[b1]]="","",GLOBAL[[#This Row],[b1]]-GLOBAL[[#This Row],[a1]]-GLOBAL[[#This Row],[bkeluar1]])</f>
        <v/>
      </c>
      <c r="L25" s="31">
        <f>SUM(GLOBAL[[#This Row],[bmasuk1]:[c1]])</f>
        <v>0</v>
      </c>
      <c r="M25" s="32">
        <f t="shared" si="0"/>
        <v>0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0</v>
      </c>
      <c r="Q25" s="58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0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0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0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5" s="31">
        <v>60</v>
      </c>
      <c r="AC25" t="s">
        <v>5118</v>
      </c>
    </row>
    <row r="26" spans="1:29">
      <c r="A26" s="31">
        <f ca="1">IF(GLOBAL[[#This Row],[TT]]&lt;1,"",ROW()-2)</f>
        <v>24</v>
      </c>
      <c r="B26" s="33" t="s">
        <v>80</v>
      </c>
      <c r="C26" s="31">
        <v>71</v>
      </c>
      <c r="D26" s="31" t="s">
        <v>43</v>
      </c>
      <c r="E26" s="31">
        <f ca="1">IF(GLOBAL[[#This Row],[b12]]="",GLOBAL[[#This Row],[a6]],GLOBAL[[#This Row],[b12]])</f>
        <v>68</v>
      </c>
      <c r="F26" s="32">
        <f>GLOBAL[[#This Row],[AWAL]]</f>
        <v>71</v>
      </c>
      <c r="G26" s="31">
        <v>68</v>
      </c>
      <c r="H26" s="31"/>
      <c r="I26" s="31">
        <f>IF(GLOBAL[[#This Row],[1]]="","",SUMIF(Table6[NB BM_C_QTY+F],GLOBAL[POINTER],Table6[C]))</f>
        <v>0</v>
      </c>
      <c r="J26" s="91">
        <f>IF(GLOBAL[[#This Row],[2]]="",0,-1*SUMIF(Table5[CONCAT],GLOBAL[POINTER],Table5[3]))</f>
        <v>0</v>
      </c>
      <c r="K26" s="31">
        <f>IF(GLOBAL[[#This Row],[b1]]="","",GLOBAL[[#This Row],[b1]]-GLOBAL[[#This Row],[a1]]-GLOBAL[[#This Row],[bkeluar1]])</f>
        <v>-3</v>
      </c>
      <c r="L26" s="31">
        <f>SUM(GLOBAL[[#This Row],[bmasuk1]:[c1]])</f>
        <v>-3</v>
      </c>
      <c r="M26" s="32">
        <f t="shared" si="0"/>
        <v>68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68</v>
      </c>
      <c r="Q26" s="58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68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68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68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6" s="31">
        <v>6</v>
      </c>
      <c r="AC26" t="s">
        <v>5116</v>
      </c>
    </row>
    <row r="27" spans="1:29">
      <c r="A27" s="31">
        <f ca="1">IF(GLOBAL[[#This Row],[TT]]&lt;1,"",ROW()-2)</f>
        <v>25</v>
      </c>
      <c r="B27" s="33" t="s">
        <v>81</v>
      </c>
      <c r="C27" s="31">
        <v>11</v>
      </c>
      <c r="D27" s="31" t="s">
        <v>15</v>
      </c>
      <c r="E27" s="31">
        <f ca="1">IF(GLOBAL[[#This Row],[b12]]="",GLOBAL[[#This Row],[a6]],GLOBAL[[#This Row],[b12]])</f>
        <v>7</v>
      </c>
      <c r="F27" s="32">
        <f>GLOBAL[[#This Row],[AWAL]]</f>
        <v>11</v>
      </c>
      <c r="G27" s="31">
        <v>8</v>
      </c>
      <c r="H27" s="31"/>
      <c r="I27" s="31">
        <f>IF(GLOBAL[[#This Row],[1]]="","",SUMIF(Table6[NB BM_C_QTY+F],GLOBAL[POINTER],Table6[C]))</f>
        <v>0</v>
      </c>
      <c r="J27" s="91">
        <f>IF(GLOBAL[[#This Row],[2]]="",0,-1*SUMIF(Table5[CONCAT],GLOBAL[POINTER],Table5[3]))</f>
        <v>0</v>
      </c>
      <c r="K27" s="31">
        <f>IF(GLOBAL[[#This Row],[b1]]="","",GLOBAL[[#This Row],[b1]]-GLOBAL[[#This Row],[a1]]-GLOBAL[[#This Row],[bkeluar1]])</f>
        <v>-3</v>
      </c>
      <c r="L27" s="31">
        <f>SUM(GLOBAL[[#This Row],[bmasuk1]:[c1]])</f>
        <v>-3</v>
      </c>
      <c r="M27" s="32">
        <f t="shared" si="0"/>
        <v>8</v>
      </c>
      <c r="N27" s="31">
        <v>7</v>
      </c>
      <c r="O27" s="31">
        <f>IF(GLOBAL[[#This Row],[b2]]="","",GLOBAL[[#This Row],[b2]]-GLOBAL[[#This Row],[a2]])</f>
        <v>-1</v>
      </c>
      <c r="P27" s="32">
        <f ca="1">SUM(INDIRECT(GLOBAL_VAR[TABLENAME]&amp;"[@a"&amp;$1:$1-1&amp;"]"),INDIRECT(GLOBAL_VAR[TABLENAME]&amp;"[@c"&amp;$1:$1-1&amp;"]"))</f>
        <v>7</v>
      </c>
      <c r="Q27" s="58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7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7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7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7" s="31">
        <v>60</v>
      </c>
      <c r="AC27" t="s">
        <v>5118</v>
      </c>
    </row>
    <row r="28" spans="1:29">
      <c r="A28" s="31">
        <f ca="1">IF(GLOBAL[[#This Row],[TT]]&lt;1,"",ROW()-2)</f>
        <v>26</v>
      </c>
      <c r="B28" s="33" t="s">
        <v>5499</v>
      </c>
      <c r="C28" s="31">
        <v>19</v>
      </c>
      <c r="D28" s="31">
        <v>72</v>
      </c>
      <c r="E28" s="31">
        <f ca="1">IF(GLOBAL[[#This Row],[b12]]="",GLOBAL[[#This Row],[a6]],GLOBAL[[#This Row],[b12]])</f>
        <v>19</v>
      </c>
      <c r="F28" s="32">
        <f>GLOBAL[[#This Row],[AWAL]]</f>
        <v>19</v>
      </c>
      <c r="G28" s="31"/>
      <c r="H28" s="31"/>
      <c r="I28" s="31">
        <f>IF(GLOBAL[[#This Row],[1]]="","",SUMIF(Table6[NB BM_C_QTY+F],GLOBAL[POINTER],Table6[C]))</f>
        <v>0</v>
      </c>
      <c r="J28" s="91">
        <f>IF(GLOBAL[[#This Row],[2]]="",0,-1*SUMIF(Table5[CONCAT],GLOBAL[POINTER],Table5[3]))</f>
        <v>0</v>
      </c>
      <c r="K28" s="31" t="str">
        <f>IF(GLOBAL[[#This Row],[b1]]="","",GLOBAL[[#This Row],[b1]]-GLOBAL[[#This Row],[a1]]-GLOBAL[[#This Row],[bkeluar1]])</f>
        <v/>
      </c>
      <c r="L28" s="31">
        <f>SUM(GLOBAL[[#This Row],[bmasuk1]:[c1]])</f>
        <v>0</v>
      </c>
      <c r="M28" s="32">
        <f t="shared" si="0"/>
        <v>19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19</v>
      </c>
      <c r="Q28" s="58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19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19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19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28" s="31">
        <v>72</v>
      </c>
      <c r="AC28" t="s">
        <v>5118</v>
      </c>
    </row>
    <row r="29" spans="1:29">
      <c r="A29" s="31">
        <f ca="1">IF(GLOBAL[[#This Row],[TT]]&lt;1,"",ROW()-2)</f>
        <v>27</v>
      </c>
      <c r="B29" s="33" t="s">
        <v>3677</v>
      </c>
      <c r="C29" s="31">
        <v>3</v>
      </c>
      <c r="D29" s="31">
        <v>72</v>
      </c>
      <c r="E29" s="31">
        <f ca="1">IF(GLOBAL[[#This Row],[b12]]="",GLOBAL[[#This Row],[a6]],GLOBAL[[#This Row],[b12]])</f>
        <v>1</v>
      </c>
      <c r="F29" s="32">
        <f>GLOBAL[[#This Row],[AWAL]]</f>
        <v>3</v>
      </c>
      <c r="G29" s="31">
        <v>1</v>
      </c>
      <c r="H29" s="31"/>
      <c r="I29" s="31">
        <f>IF(GLOBAL[[#This Row],[1]]="","",SUMIF(Table6[NB BM_C_QTY+F],GLOBAL[POINTER],Table6[C]))</f>
        <v>0</v>
      </c>
      <c r="J29" s="91">
        <f>IF(GLOBAL[[#This Row],[2]]="",0,-1*SUMIF(Table5[CONCAT],GLOBAL[POINTER],Table5[3]))</f>
        <v>0</v>
      </c>
      <c r="K29" s="31">
        <f>IF(GLOBAL[[#This Row],[b1]]="","",GLOBAL[[#This Row],[b1]]-GLOBAL[[#This Row],[a1]]-GLOBAL[[#This Row],[bkeluar1]])</f>
        <v>-2</v>
      </c>
      <c r="L29" s="31">
        <f>SUM(GLOBAL[[#This Row],[bmasuk1]:[c1]])</f>
        <v>-2</v>
      </c>
      <c r="M29" s="32">
        <f t="shared" si="0"/>
        <v>1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1</v>
      </c>
      <c r="Q29" s="58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1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1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1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9" s="31">
        <v>72</v>
      </c>
      <c r="AC29" t="s">
        <v>5118</v>
      </c>
    </row>
    <row r="30" spans="1:29">
      <c r="A30" s="31" t="str">
        <f ca="1">IF(GLOBAL[[#This Row],[TT]]&lt;1,"",ROW()-2)</f>
        <v/>
      </c>
      <c r="B30" s="33" t="s">
        <v>3884</v>
      </c>
      <c r="C30" s="31">
        <v>3</v>
      </c>
      <c r="D30" s="31">
        <v>72</v>
      </c>
      <c r="E30" s="31">
        <f ca="1">IF(GLOBAL[[#This Row],[b12]]="",GLOBAL[[#This Row],[a6]],GLOBAL[[#This Row],[b12]])</f>
        <v>0</v>
      </c>
      <c r="F30" s="32">
        <f>GLOBAL[[#This Row],[AWAL]]</f>
        <v>3</v>
      </c>
      <c r="G30" s="31">
        <v>0</v>
      </c>
      <c r="H30" s="31"/>
      <c r="I30" s="31">
        <f>IF(GLOBAL[[#This Row],[1]]="","",SUMIF(Table6[NB BM_C_QTY+F],GLOBAL[POINTER],Table6[C]))</f>
        <v>0</v>
      </c>
      <c r="J30" s="91">
        <f>IF(GLOBAL[[#This Row],[2]]="",0,-1*SUMIF(Table5[CONCAT],GLOBAL[POINTER],Table5[3]))</f>
        <v>0</v>
      </c>
      <c r="K30" s="31">
        <f>IF(GLOBAL[[#This Row],[b1]]="","",GLOBAL[[#This Row],[b1]]-GLOBAL[[#This Row],[a1]]-GLOBAL[[#This Row],[bkeluar1]])</f>
        <v>-3</v>
      </c>
      <c r="L30" s="31">
        <f>SUM(GLOBAL[[#This Row],[bmasuk1]:[c1]])</f>
        <v>-3</v>
      </c>
      <c r="M30" s="32">
        <f t="shared" si="0"/>
        <v>0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0</v>
      </c>
      <c r="Q30" s="58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0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0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0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30" s="31">
        <v>72</v>
      </c>
      <c r="AC30" t="s">
        <v>5118</v>
      </c>
    </row>
    <row r="31" spans="1:29">
      <c r="A31" s="31" t="str">
        <f ca="1">IF(GLOBAL[[#This Row],[TT]]&lt;1,"",ROW()-2)</f>
        <v/>
      </c>
      <c r="B31" s="33" t="s">
        <v>3678</v>
      </c>
      <c r="C31" s="31">
        <v>3</v>
      </c>
      <c r="D31" s="31">
        <v>72</v>
      </c>
      <c r="E31" s="31">
        <f ca="1">IF(GLOBAL[[#This Row],[b12]]="",GLOBAL[[#This Row],[a6]],GLOBAL[[#This Row],[b12]])</f>
        <v>0</v>
      </c>
      <c r="F31" s="32">
        <f>GLOBAL[[#This Row],[AWAL]]</f>
        <v>3</v>
      </c>
      <c r="G31" s="31">
        <v>0</v>
      </c>
      <c r="H31" s="31"/>
      <c r="I31" s="31">
        <f>IF(GLOBAL[[#This Row],[1]]="","",SUMIF(Table6[NB BM_C_QTY+F],GLOBAL[POINTER],Table6[C]))</f>
        <v>0</v>
      </c>
      <c r="J31" s="91">
        <f>IF(GLOBAL[[#This Row],[2]]="",0,-1*SUMIF(Table5[CONCAT],GLOBAL[POINTER],Table5[3]))</f>
        <v>0</v>
      </c>
      <c r="K31" s="31">
        <f>IF(GLOBAL[[#This Row],[b1]]="","",GLOBAL[[#This Row],[b1]]-GLOBAL[[#This Row],[a1]]-GLOBAL[[#This Row],[bkeluar1]])</f>
        <v>-3</v>
      </c>
      <c r="L31" s="31">
        <f>SUM(GLOBAL[[#This Row],[bmasuk1]:[c1]])</f>
        <v>-3</v>
      </c>
      <c r="M31" s="32">
        <f t="shared" si="0"/>
        <v>0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0</v>
      </c>
      <c r="Q31" s="58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0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0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0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1" s="31">
        <v>72</v>
      </c>
      <c r="AC31" t="s">
        <v>5118</v>
      </c>
    </row>
    <row r="32" spans="1:29">
      <c r="A32" s="31">
        <f ca="1">IF(GLOBAL[[#This Row],[TT]]&lt;1,"",ROW()-2)</f>
        <v>30</v>
      </c>
      <c r="B32" s="33" t="s">
        <v>1942</v>
      </c>
      <c r="C32" s="31">
        <v>100</v>
      </c>
      <c r="D32" s="31" t="s">
        <v>2114</v>
      </c>
      <c r="E32" s="31">
        <f ca="1">IF(GLOBAL[[#This Row],[b12]]="",GLOBAL[[#This Row],[a6]],GLOBAL[[#This Row],[b12]])</f>
        <v>99</v>
      </c>
      <c r="F32" s="32">
        <f>GLOBAL[[#This Row],[AWAL]]</f>
        <v>100</v>
      </c>
      <c r="G32" s="31">
        <v>99</v>
      </c>
      <c r="H32" s="31"/>
      <c r="I32" s="31">
        <f>IF(GLOBAL[[#This Row],[1]]="","",SUMIF(Table6[NB BM_C_QTY+F],GLOBAL[POINTER],Table6[C]))</f>
        <v>0</v>
      </c>
      <c r="J32" s="91">
        <f>IF(GLOBAL[[#This Row],[2]]="",0,-1*SUMIF(Table5[CONCAT],GLOBAL[POINTER],Table5[3]))</f>
        <v>0</v>
      </c>
      <c r="K32" s="31">
        <f>IF(GLOBAL[[#This Row],[b1]]="","",GLOBAL[[#This Row],[b1]]-GLOBAL[[#This Row],[a1]]-GLOBAL[[#This Row],[bkeluar1]])</f>
        <v>-1</v>
      </c>
      <c r="L32" s="31">
        <f>SUM(GLOBAL[[#This Row],[bmasuk1]:[c1]])</f>
        <v>-1</v>
      </c>
      <c r="M32" s="32">
        <f t="shared" si="0"/>
        <v>99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99</v>
      </c>
      <c r="Q32" s="58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99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99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99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2" s="31">
        <v>6</v>
      </c>
      <c r="AC32" t="s">
        <v>5116</v>
      </c>
    </row>
    <row r="33" spans="1:29">
      <c r="A33" s="31">
        <f ca="1">IF(GLOBAL[[#This Row],[TT]]&lt;1,"",ROW()-2)</f>
        <v>31</v>
      </c>
      <c r="B33" s="33" t="s">
        <v>82</v>
      </c>
      <c r="C33" s="31">
        <v>142</v>
      </c>
      <c r="D33" s="31" t="s">
        <v>83</v>
      </c>
      <c r="E33" s="31">
        <f ca="1">IF(GLOBAL[[#This Row],[b12]]="",GLOBAL[[#This Row],[a6]],GLOBAL[[#This Row],[b12]])</f>
        <v>142</v>
      </c>
      <c r="F33" s="32">
        <f>GLOBAL[[#This Row],[AWAL]]</f>
        <v>142</v>
      </c>
      <c r="G33" s="31"/>
      <c r="H33" s="31"/>
      <c r="I33" s="31">
        <f>IF(GLOBAL[[#This Row],[1]]="","",SUMIF(Table6[NB BM_C_QTY+F],GLOBAL[POINTER],Table6[C]))</f>
        <v>0</v>
      </c>
      <c r="J33" s="91">
        <f>IF(GLOBAL[[#This Row],[2]]="",0,-1*SUMIF(Table5[CONCAT],GLOBAL[POINTER],Table5[3]))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142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142</v>
      </c>
      <c r="Q33" s="58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142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142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142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3" s="31">
        <v>100</v>
      </c>
      <c r="AC33" t="s">
        <v>5116</v>
      </c>
    </row>
    <row r="34" spans="1:29">
      <c r="A34" s="31">
        <f ca="1">IF(GLOBAL[[#This Row],[TT]]&lt;1,"",ROW()-2)</f>
        <v>32</v>
      </c>
      <c r="B34" s="33" t="s">
        <v>84</v>
      </c>
      <c r="C34" s="31">
        <v>1</v>
      </c>
      <c r="D34" s="31" t="s">
        <v>85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>
        <f>IF(GLOBAL[[#This Row],[1]]="","",SUMIF(Table6[NB BM_C_QTY+F],GLOBAL[POINTER],Table6[C]))</f>
        <v>0</v>
      </c>
      <c r="J34" s="91">
        <f>IF(GLOBAL[[#This Row],[2]]="",0,-1*SUMIF(Table5[CONCAT],GLOBAL[POINTER],Table5[3]))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58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4" s="31">
        <v>784</v>
      </c>
      <c r="AC34" t="s">
        <v>5116</v>
      </c>
    </row>
    <row r="35" spans="1:29">
      <c r="A35" s="31">
        <f ca="1">IF(GLOBAL[[#This Row],[TT]]&lt;1,"",ROW()-2)</f>
        <v>33</v>
      </c>
      <c r="B35" s="33" t="s">
        <v>86</v>
      </c>
      <c r="C35" s="31">
        <v>1</v>
      </c>
      <c r="D35" s="31" t="s">
        <v>2115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>
        <f>IF(GLOBAL[[#This Row],[1]]="","",SUMIF(Table6[NB BM_C_QTY+F],GLOBAL[POINTER],Table6[C]))</f>
        <v>0</v>
      </c>
      <c r="J35" s="91">
        <f>IF(GLOBAL[[#This Row],[2]]="",0,-1*SUMIF(Table5[CONCAT],GLOBAL[POINTER],Table5[3]))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58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5" s="31">
        <v>784</v>
      </c>
      <c r="AC35" t="s">
        <v>5116</v>
      </c>
    </row>
    <row r="36" spans="1:29">
      <c r="A36" s="31">
        <f ca="1">IF(GLOBAL[[#This Row],[TT]]&lt;1,"",ROW()-2)</f>
        <v>34</v>
      </c>
      <c r="B36" s="33" t="s">
        <v>86</v>
      </c>
      <c r="C36" s="31">
        <v>1</v>
      </c>
      <c r="D36" s="31" t="s">
        <v>87</v>
      </c>
      <c r="E36" s="31">
        <f ca="1">IF(GLOBAL[[#This Row],[b12]]="",GLOBAL[[#This Row],[a6]],GLOBAL[[#This Row],[b12]])</f>
        <v>1</v>
      </c>
      <c r="F36" s="32">
        <f>GLOBAL[[#This Row],[AWAL]]</f>
        <v>1</v>
      </c>
      <c r="G36" s="31"/>
      <c r="H36" s="31"/>
      <c r="I36" s="31">
        <f>IF(GLOBAL[[#This Row],[1]]="","",SUMIF(Table6[NB BM_C_QTY+F],GLOBAL[POINTER],Table6[C]))</f>
        <v>0</v>
      </c>
      <c r="J36" s="91">
        <f>IF(GLOBAL[[#This Row],[2]]="",0,-1*SUMIF(Table5[CONCAT],GLOBAL[POINTER],Table5[3]))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1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1</v>
      </c>
      <c r="Q36" s="58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1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1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1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6" s="31">
        <v>200</v>
      </c>
      <c r="AC36" t="s">
        <v>5116</v>
      </c>
    </row>
    <row r="37" spans="1:29">
      <c r="A37" s="31">
        <f ca="1">IF(GLOBAL[[#This Row],[TT]]&lt;1,"",ROW()-2)</f>
        <v>35</v>
      </c>
      <c r="B37" s="33" t="s">
        <v>88</v>
      </c>
      <c r="C37" s="31">
        <v>4</v>
      </c>
      <c r="D37" s="31" t="s">
        <v>89</v>
      </c>
      <c r="E37" s="31">
        <f ca="1">IF(GLOBAL[[#This Row],[b12]]="",GLOBAL[[#This Row],[a6]],GLOBAL[[#This Row],[b12]])</f>
        <v>4</v>
      </c>
      <c r="F37" s="32">
        <f>GLOBAL[[#This Row],[AWAL]]</f>
        <v>4</v>
      </c>
      <c r="G37" s="31"/>
      <c r="H37" s="31"/>
      <c r="I37" s="31">
        <f>IF(GLOBAL[[#This Row],[1]]="","",SUMIF(Table6[NB BM_C_QTY+F],GLOBAL[POINTER],Table6[C]))</f>
        <v>0</v>
      </c>
      <c r="J37" s="91">
        <f>IF(GLOBAL[[#This Row],[2]]="",0,-1*SUMIF(Table5[CONCAT],GLOBAL[POINTER],Table5[3]))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4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4</v>
      </c>
      <c r="Q37" s="58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4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4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4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7" s="31">
        <v>500</v>
      </c>
      <c r="AC37" t="s">
        <v>5116</v>
      </c>
    </row>
    <row r="38" spans="1:29">
      <c r="A38" s="31">
        <f ca="1">IF(GLOBAL[[#This Row],[TT]]&lt;1,"",ROW()-2)</f>
        <v>36</v>
      </c>
      <c r="B38" s="33" t="s">
        <v>90</v>
      </c>
      <c r="C38" s="31">
        <v>12</v>
      </c>
      <c r="D38" s="31" t="s">
        <v>91</v>
      </c>
      <c r="E38" s="31">
        <f ca="1">IF(GLOBAL[[#This Row],[b12]]="",GLOBAL[[#This Row],[a6]],GLOBAL[[#This Row],[b12]])</f>
        <v>12</v>
      </c>
      <c r="F38" s="32">
        <f>GLOBAL[[#This Row],[AWAL]]</f>
        <v>12</v>
      </c>
      <c r="G38" s="31"/>
      <c r="H38" s="31"/>
      <c r="I38" s="31">
        <f>IF(GLOBAL[[#This Row],[1]]="","",SUMIF(Table6[NB BM_C_QTY+F],GLOBAL[POINTER],Table6[C]))</f>
        <v>0</v>
      </c>
      <c r="J38" s="91">
        <f>IF(GLOBAL[[#This Row],[2]]="",0,-1*SUMIF(Table5[CONCAT],GLOBAL[POINTER],Table5[3]))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12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12</v>
      </c>
      <c r="Q38" s="58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12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12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12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8" s="31">
        <v>230</v>
      </c>
      <c r="AC38" t="s">
        <v>5116</v>
      </c>
    </row>
    <row r="39" spans="1:29">
      <c r="A39" s="31">
        <f ca="1">IF(GLOBAL[[#This Row],[TT]]&lt;1,"",ROW()-2)</f>
        <v>37</v>
      </c>
      <c r="B39" s="33" t="s">
        <v>92</v>
      </c>
      <c r="C39" s="31">
        <v>1</v>
      </c>
      <c r="D39" s="31" t="s">
        <v>93</v>
      </c>
      <c r="E39" s="31">
        <f ca="1">IF(GLOBAL[[#This Row],[b12]]="",GLOBAL[[#This Row],[a6]],GLOBAL[[#This Row],[b12]])</f>
        <v>1</v>
      </c>
      <c r="F39" s="32">
        <f>GLOBAL[[#This Row],[AWAL]]</f>
        <v>1</v>
      </c>
      <c r="G39" s="31"/>
      <c r="H39" s="31"/>
      <c r="I39" s="31">
        <f>IF(GLOBAL[[#This Row],[1]]="","",SUMIF(Table6[NB BM_C_QTY+F],GLOBAL[POINTER],Table6[C]))</f>
        <v>0</v>
      </c>
      <c r="J39" s="91">
        <f>IF(GLOBAL[[#This Row],[2]]="",0,-1*SUMIF(Table5[CONCAT],GLOBAL[POINTER],Table5[3]))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</v>
      </c>
      <c r="Q39" s="58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9" s="31">
        <v>42</v>
      </c>
      <c r="AC39" t="s">
        <v>5116</v>
      </c>
    </row>
    <row r="40" spans="1:29">
      <c r="A40" s="31">
        <f ca="1">IF(GLOBAL[[#This Row],[TT]]&lt;1,"",ROW()-2)</f>
        <v>38</v>
      </c>
      <c r="B40" s="33" t="s">
        <v>94</v>
      </c>
      <c r="C40" s="31">
        <v>14</v>
      </c>
      <c r="D40" s="31" t="s">
        <v>95</v>
      </c>
      <c r="E40" s="31">
        <f ca="1">IF(GLOBAL[[#This Row],[b12]]="",GLOBAL[[#This Row],[a6]],GLOBAL[[#This Row],[b12]])</f>
        <v>14</v>
      </c>
      <c r="F40" s="32">
        <f>GLOBAL[[#This Row],[AWAL]]</f>
        <v>14</v>
      </c>
      <c r="G40" s="31"/>
      <c r="H40" s="31"/>
      <c r="I40" s="31">
        <f>IF(GLOBAL[[#This Row],[1]]="","",SUMIF(Table6[NB BM_C_QTY+F],GLOBAL[POINTER],Table6[C]))</f>
        <v>0</v>
      </c>
      <c r="J40" s="91">
        <f>IF(GLOBAL[[#This Row],[2]]="",0,-1*SUMIF(Table5[CONCAT],GLOBAL[POINTER],Table5[3]))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14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14</v>
      </c>
      <c r="Q40" s="58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14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14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14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40" s="31">
        <v>125</v>
      </c>
      <c r="AC40" t="s">
        <v>5116</v>
      </c>
    </row>
    <row r="41" spans="1:29">
      <c r="A41" s="31">
        <f ca="1">IF(GLOBAL[[#This Row],[TT]]&lt;1,"",ROW()-2)</f>
        <v>39</v>
      </c>
      <c r="B41" s="33" t="s">
        <v>96</v>
      </c>
      <c r="C41" s="31">
        <v>7</v>
      </c>
      <c r="D41" s="31" t="s">
        <v>95</v>
      </c>
      <c r="E41" s="31">
        <f ca="1">IF(GLOBAL[[#This Row],[b12]]="",GLOBAL[[#This Row],[a6]],GLOBAL[[#This Row],[b12]])</f>
        <v>7</v>
      </c>
      <c r="F41" s="32">
        <f>GLOBAL[[#This Row],[AWAL]]</f>
        <v>7</v>
      </c>
      <c r="G41" s="31"/>
      <c r="H41" s="31"/>
      <c r="I41" s="31">
        <f>IF(GLOBAL[[#This Row],[1]]="","",SUMIF(Table6[NB BM_C_QTY+F],GLOBAL[POINTER],Table6[C]))</f>
        <v>0</v>
      </c>
      <c r="J41" s="91">
        <f>IF(GLOBAL[[#This Row],[2]]="",0,-1*SUMIF(Table5[CONCAT],GLOBAL[POINTER],Table5[3]))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7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7</v>
      </c>
      <c r="Q41" s="58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7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7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7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1" s="31">
        <v>125</v>
      </c>
      <c r="AC41" t="s">
        <v>5116</v>
      </c>
    </row>
    <row r="42" spans="1:29">
      <c r="A42" s="31">
        <f ca="1">IF(GLOBAL[[#This Row],[TT]]&lt;1,"",ROW()-2)</f>
        <v>40</v>
      </c>
      <c r="B42" s="33" t="s">
        <v>97</v>
      </c>
      <c r="C42" s="31">
        <v>1</v>
      </c>
      <c r="D42" s="31" t="s">
        <v>98</v>
      </c>
      <c r="E42" s="31">
        <f ca="1">IF(GLOBAL[[#This Row],[b12]]="",GLOBAL[[#This Row],[a6]],GLOBAL[[#This Row],[b12]])</f>
        <v>1</v>
      </c>
      <c r="F42" s="32">
        <f>GLOBAL[[#This Row],[AWAL]]</f>
        <v>1</v>
      </c>
      <c r="G42" s="31"/>
      <c r="H42" s="31"/>
      <c r="I42" s="31">
        <f>IF(GLOBAL[[#This Row],[1]]="","",SUMIF(Table6[NB BM_C_QTY+F],GLOBAL[POINTER],Table6[C]))</f>
        <v>0</v>
      </c>
      <c r="J42" s="91">
        <f>IF(GLOBAL[[#This Row],[2]]="",0,-1*SUMIF(Table5[CONCAT],GLOBAL[POINTER],Table5[3]))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1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1</v>
      </c>
      <c r="Q42" s="58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1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1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1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2" s="31">
        <v>50</v>
      </c>
      <c r="AC42" t="s">
        <v>5116</v>
      </c>
    </row>
    <row r="43" spans="1:29">
      <c r="A43" s="31">
        <f ca="1">IF(GLOBAL[[#This Row],[TT]]&lt;1,"",ROW()-2)</f>
        <v>41</v>
      </c>
      <c r="B43" s="33" t="s">
        <v>99</v>
      </c>
      <c r="C43" s="31">
        <v>2</v>
      </c>
      <c r="D43" s="31" t="s">
        <v>100</v>
      </c>
      <c r="E43" s="31">
        <f ca="1">IF(GLOBAL[[#This Row],[b12]]="",GLOBAL[[#This Row],[a6]],GLOBAL[[#This Row],[b12]])</f>
        <v>2</v>
      </c>
      <c r="F43" s="32">
        <f>GLOBAL[[#This Row],[AWAL]]</f>
        <v>2</v>
      </c>
      <c r="G43" s="31"/>
      <c r="H43" s="31"/>
      <c r="I43" s="31">
        <f>IF(GLOBAL[[#This Row],[1]]="","",SUMIF(Table6[NB BM_C_QTY+F],GLOBAL[POINTER],Table6[C]))</f>
        <v>0</v>
      </c>
      <c r="J43" s="91">
        <f>IF(GLOBAL[[#This Row],[2]]="",0,-1*SUMIF(Table5[CONCAT],GLOBAL[POINTER],Table5[3]))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 t="shared" si="0"/>
        <v>2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2</v>
      </c>
      <c r="Q43" s="58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2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2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2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3" s="31">
        <v>1200</v>
      </c>
      <c r="AC43" t="s">
        <v>5118</v>
      </c>
    </row>
    <row r="44" spans="1:29">
      <c r="A44" s="31">
        <f ca="1">IF(GLOBAL[[#This Row],[TT]]&lt;1,"",ROW()-2)</f>
        <v>42</v>
      </c>
      <c r="B44" s="33" t="s">
        <v>101</v>
      </c>
      <c r="C44" s="31">
        <v>6</v>
      </c>
      <c r="D44" s="31" t="s">
        <v>102</v>
      </c>
      <c r="E44" s="31">
        <f ca="1">IF(GLOBAL[[#This Row],[b12]]="",GLOBAL[[#This Row],[a6]],GLOBAL[[#This Row],[b12]])</f>
        <v>6</v>
      </c>
      <c r="F44" s="32">
        <f>GLOBAL[[#This Row],[AWAL]]</f>
        <v>6</v>
      </c>
      <c r="G44" s="31"/>
      <c r="H44" s="31"/>
      <c r="I44" s="31">
        <f>IF(GLOBAL[[#This Row],[1]]="","",SUMIF(Table6[NB BM_C_QTY+F],GLOBAL[POINTER],Table6[C]))</f>
        <v>0</v>
      </c>
      <c r="J44" s="91">
        <f>IF(GLOBAL[[#This Row],[2]]="",0,-1*SUMIF(Table5[CONCAT],GLOBAL[POINTER],Table5[3]))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6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6</v>
      </c>
      <c r="Q44" s="58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6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6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6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4" s="31">
        <v>500</v>
      </c>
      <c r="AC44" t="s">
        <v>5118</v>
      </c>
    </row>
    <row r="45" spans="1:29">
      <c r="A45" s="31">
        <f ca="1">IF(GLOBAL[[#This Row],[TT]]&lt;1,"",ROW()-2)</f>
        <v>43</v>
      </c>
      <c r="B45" s="33" t="s">
        <v>103</v>
      </c>
      <c r="C45" s="31">
        <v>2</v>
      </c>
      <c r="D45" s="31" t="s">
        <v>11</v>
      </c>
      <c r="E45" s="31">
        <f ca="1">IF(GLOBAL[[#This Row],[b12]]="",GLOBAL[[#This Row],[a6]],GLOBAL[[#This Row],[b12]])</f>
        <v>2</v>
      </c>
      <c r="F45" s="32">
        <f>GLOBAL[[#This Row],[AWAL]]</f>
        <v>2</v>
      </c>
      <c r="G45" s="31"/>
      <c r="H45" s="31"/>
      <c r="I45" s="31">
        <f>IF(GLOBAL[[#This Row],[1]]="","",SUMIF(Table6[NB BM_C_QTY+F],GLOBAL[POINTER],Table6[C]))</f>
        <v>0</v>
      </c>
      <c r="J45" s="91">
        <f>IF(GLOBAL[[#This Row],[2]]="",0,-1*SUMIF(Table5[CONCAT],GLOBAL[POINTER],Table5[3]))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2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2</v>
      </c>
      <c r="Q45" s="58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2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2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2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5" s="31">
        <v>120</v>
      </c>
      <c r="AC45" t="s">
        <v>5116</v>
      </c>
    </row>
    <row r="46" spans="1:29">
      <c r="A46" s="31">
        <f ca="1">IF(GLOBAL[[#This Row],[TT]]&lt;1,"",ROW()-2)</f>
        <v>44</v>
      </c>
      <c r="B46" s="33" t="s">
        <v>104</v>
      </c>
      <c r="C46" s="31">
        <v>10</v>
      </c>
      <c r="D46" s="31" t="s">
        <v>11</v>
      </c>
      <c r="E46" s="31">
        <f ca="1">IF(GLOBAL[[#This Row],[b12]]="",GLOBAL[[#This Row],[a6]],GLOBAL[[#This Row],[b12]])</f>
        <v>10</v>
      </c>
      <c r="F46" s="32">
        <f>GLOBAL[[#This Row],[AWAL]]</f>
        <v>10</v>
      </c>
      <c r="G46" s="31"/>
      <c r="H46" s="31"/>
      <c r="I46" s="31">
        <f>IF(GLOBAL[[#This Row],[1]]="","",SUMIF(Table6[NB BM_C_QTY+F],GLOBAL[POINTER],Table6[C]))</f>
        <v>0</v>
      </c>
      <c r="J46" s="91">
        <f>IF(GLOBAL[[#This Row],[2]]="",0,-1*SUMIF(Table5[CONCAT],GLOBAL[POINTER],Table5[3]))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10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10</v>
      </c>
      <c r="Q46" s="58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10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10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10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6" s="31">
        <v>120</v>
      </c>
      <c r="AC46" t="s">
        <v>5116</v>
      </c>
    </row>
    <row r="47" spans="1:29">
      <c r="A47" s="31">
        <f ca="1">IF(GLOBAL[[#This Row],[TT]]&lt;1,"",ROW()-2)</f>
        <v>45</v>
      </c>
      <c r="B47" s="33" t="s">
        <v>105</v>
      </c>
      <c r="C47" s="31">
        <v>9</v>
      </c>
      <c r="D47" s="31" t="s">
        <v>106</v>
      </c>
      <c r="E47" s="31">
        <f ca="1">IF(GLOBAL[[#This Row],[b12]]="",GLOBAL[[#This Row],[a6]],GLOBAL[[#This Row],[b12]])</f>
        <v>9</v>
      </c>
      <c r="F47" s="32">
        <f>GLOBAL[[#This Row],[AWAL]]</f>
        <v>9</v>
      </c>
      <c r="G47" s="31"/>
      <c r="H47" s="31"/>
      <c r="I47" s="31">
        <f>IF(GLOBAL[[#This Row],[1]]="","",SUMIF(Table6[NB BM_C_QTY+F],GLOBAL[POINTER],Table6[C]))</f>
        <v>0</v>
      </c>
      <c r="J47" s="91">
        <f>IF(GLOBAL[[#This Row],[2]]="",0,-1*SUMIF(Table5[CONCAT],GLOBAL[POINTER],Table5[3]))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9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9</v>
      </c>
      <c r="Q47" s="58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9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9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9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7" s="31">
        <v>96</v>
      </c>
      <c r="AC47" t="s">
        <v>5116</v>
      </c>
    </row>
    <row r="48" spans="1:29">
      <c r="A48" s="31">
        <f ca="1">IF(GLOBAL[[#This Row],[TT]]&lt;1,"",ROW()-2)</f>
        <v>46</v>
      </c>
      <c r="B48" s="33" t="s">
        <v>107</v>
      </c>
      <c r="C48" s="31">
        <v>1</v>
      </c>
      <c r="D48" s="31" t="s">
        <v>108</v>
      </c>
      <c r="E48" s="31">
        <f ca="1">IF(GLOBAL[[#This Row],[b12]]="",GLOBAL[[#This Row],[a6]],GLOBAL[[#This Row],[b12]])</f>
        <v>1</v>
      </c>
      <c r="F48" s="32">
        <f>GLOBAL[[#This Row],[AWAL]]</f>
        <v>1</v>
      </c>
      <c r="G48" s="31"/>
      <c r="H48" s="31"/>
      <c r="I48" s="31">
        <f>IF(GLOBAL[[#This Row],[1]]="","",SUMIF(Table6[NB BM_C_QTY+F],GLOBAL[POINTER],Table6[C]))</f>
        <v>0</v>
      </c>
      <c r="J48" s="91">
        <f>IF(GLOBAL[[#This Row],[2]]="",0,-1*SUMIF(Table5[CONCAT],GLOBAL[POINTER],Table5[3]))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1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1</v>
      </c>
      <c r="Q48" s="58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1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1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1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8" s="31">
        <v>1000</v>
      </c>
      <c r="AC48" t="s">
        <v>5118</v>
      </c>
    </row>
    <row r="49" spans="1:29">
      <c r="A49" s="31">
        <f ca="1">IF(GLOBAL[[#This Row],[TT]]&lt;1,"",ROW()-2)</f>
        <v>47</v>
      </c>
      <c r="B49" s="33" t="s">
        <v>109</v>
      </c>
      <c r="C49" s="31">
        <v>5</v>
      </c>
      <c r="D49" s="31" t="s">
        <v>51</v>
      </c>
      <c r="E49" s="31">
        <f ca="1">IF(GLOBAL[[#This Row],[b12]]="",GLOBAL[[#This Row],[a6]],GLOBAL[[#This Row],[b12]])</f>
        <v>5</v>
      </c>
      <c r="F49" s="32">
        <f>GLOBAL[[#This Row],[AWAL]]</f>
        <v>5</v>
      </c>
      <c r="G49" s="31"/>
      <c r="H49" s="31"/>
      <c r="I49" s="31">
        <f>IF(GLOBAL[[#This Row],[1]]="","",SUMIF(Table6[NB BM_C_QTY+F],GLOBAL[POINTER],Table6[C]))</f>
        <v>0</v>
      </c>
      <c r="J49" s="91">
        <f>IF(GLOBAL[[#This Row],[2]]="",0,-1*SUMIF(Table5[CONCAT],GLOBAL[POINTER],Table5[3]))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5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5</v>
      </c>
      <c r="Q49" s="58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5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5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5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9" s="31">
        <v>60</v>
      </c>
      <c r="AC49" t="s">
        <v>5116</v>
      </c>
    </row>
    <row r="50" spans="1:29">
      <c r="A50" s="31">
        <f ca="1">IF(GLOBAL[[#This Row],[TT]]&lt;1,"",ROW()-2)</f>
        <v>48</v>
      </c>
      <c r="B50" s="33" t="s">
        <v>110</v>
      </c>
      <c r="C50" s="31">
        <v>16</v>
      </c>
      <c r="D50" s="31" t="s">
        <v>51</v>
      </c>
      <c r="E50" s="31">
        <f ca="1">IF(GLOBAL[[#This Row],[b12]]="",GLOBAL[[#This Row],[a6]],GLOBAL[[#This Row],[b12]])</f>
        <v>16</v>
      </c>
      <c r="F50" s="32">
        <f>GLOBAL[[#This Row],[AWAL]]</f>
        <v>16</v>
      </c>
      <c r="G50" s="31"/>
      <c r="H50" s="31"/>
      <c r="I50" s="31">
        <f>IF(GLOBAL[[#This Row],[1]]="","",SUMIF(Table6[NB BM_C_QTY+F],GLOBAL[POINTER],Table6[C]))</f>
        <v>0</v>
      </c>
      <c r="J50" s="91">
        <f>IF(GLOBAL[[#This Row],[2]]="",0,-1*SUMIF(Table5[CONCAT],GLOBAL[POINTER],Table5[3]))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16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16</v>
      </c>
      <c r="Q50" s="58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16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16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16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50" s="31">
        <v>60</v>
      </c>
      <c r="AC50" t="s">
        <v>5116</v>
      </c>
    </row>
    <row r="51" spans="1:29">
      <c r="A51" s="31">
        <f ca="1">IF(GLOBAL[[#This Row],[TT]]&lt;1,"",ROW()-2)</f>
        <v>49</v>
      </c>
      <c r="B51" s="33" t="s">
        <v>111</v>
      </c>
      <c r="C51" s="31">
        <v>1</v>
      </c>
      <c r="D51" s="31" t="s">
        <v>11</v>
      </c>
      <c r="E51" s="31">
        <f ca="1">IF(GLOBAL[[#This Row],[b12]]="",GLOBAL[[#This Row],[a6]],GLOBAL[[#This Row],[b12]])</f>
        <v>1</v>
      </c>
      <c r="F51" s="32">
        <f>GLOBAL[[#This Row],[AWAL]]</f>
        <v>1</v>
      </c>
      <c r="G51" s="31"/>
      <c r="H51" s="31"/>
      <c r="I51" s="31">
        <f>IF(GLOBAL[[#This Row],[1]]="","",SUMIF(Table6[NB BM_C_QTY+F],GLOBAL[POINTER],Table6[C]))</f>
        <v>0</v>
      </c>
      <c r="J51" s="91">
        <f>IF(GLOBAL[[#This Row],[2]]="",0,-1*SUMIF(Table5[CONCAT],GLOBAL[POINTER],Table5[3]))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1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1</v>
      </c>
      <c r="Q51" s="58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1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1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1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1" s="31">
        <v>120</v>
      </c>
      <c r="AC51" t="s">
        <v>5116</v>
      </c>
    </row>
    <row r="52" spans="1:29">
      <c r="A52" s="31">
        <f ca="1">IF(GLOBAL[[#This Row],[TT]]&lt;1,"",ROW()-2)</f>
        <v>50</v>
      </c>
      <c r="B52" s="33" t="s">
        <v>112</v>
      </c>
      <c r="C52" s="31">
        <v>2</v>
      </c>
      <c r="D52" s="31" t="s">
        <v>113</v>
      </c>
      <c r="E52" s="31">
        <f ca="1">IF(GLOBAL[[#This Row],[b12]]="",GLOBAL[[#This Row],[a6]],GLOBAL[[#This Row],[b12]])</f>
        <v>2</v>
      </c>
      <c r="F52" s="32">
        <f>GLOBAL[[#This Row],[AWAL]]</f>
        <v>2</v>
      </c>
      <c r="G52" s="31"/>
      <c r="H52" s="31"/>
      <c r="I52" s="31">
        <f>IF(GLOBAL[[#This Row],[1]]="","",SUMIF(Table6[NB BM_C_QTY+F],GLOBAL[POINTER],Table6[C]))</f>
        <v>0</v>
      </c>
      <c r="J52" s="91">
        <f>IF(GLOBAL[[#This Row],[2]]="",0,-1*SUMIF(Table5[CONCAT],GLOBAL[POINTER],Table5[3]))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2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2</v>
      </c>
      <c r="Q52" s="58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2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2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2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2" s="31">
        <v>90</v>
      </c>
      <c r="AC52" t="s">
        <v>5116</v>
      </c>
    </row>
    <row r="53" spans="1:29">
      <c r="A53" s="31" t="str">
        <f ca="1">IF(GLOBAL[[#This Row],[TT]]&lt;1,"",ROW()-2)</f>
        <v/>
      </c>
      <c r="B53" s="33" t="s">
        <v>114</v>
      </c>
      <c r="C53" s="31">
        <v>0</v>
      </c>
      <c r="D53" s="31" t="s">
        <v>115</v>
      </c>
      <c r="E53" s="31">
        <f ca="1">IF(GLOBAL[[#This Row],[b12]]="",GLOBAL[[#This Row],[a6]],GLOBAL[[#This Row],[b12]])</f>
        <v>0</v>
      </c>
      <c r="F53" s="32">
        <f>GLOBAL[[#This Row],[AWAL]]</f>
        <v>0</v>
      </c>
      <c r="G53" s="31"/>
      <c r="H53" s="31"/>
      <c r="I53" s="31">
        <f>IF(GLOBAL[[#This Row],[1]]="","",SUMIF(Table6[NB BM_C_QTY+F],GLOBAL[POINTER],Table6[C]))</f>
        <v>0</v>
      </c>
      <c r="J53" s="91">
        <f>IF(GLOBAL[[#This Row],[2]]="",0,-1*SUMIF(Table5[CONCAT],GLOBAL[POINTER],Table5[3]))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0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0</v>
      </c>
      <c r="Q53" s="58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0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0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0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3" s="31">
        <v>380</v>
      </c>
      <c r="AC53" t="s">
        <v>5118</v>
      </c>
    </row>
    <row r="54" spans="1:29">
      <c r="A54" s="31">
        <f ca="1">IF(GLOBAL[[#This Row],[TT]]&lt;1,"",ROW()-2)</f>
        <v>52</v>
      </c>
      <c r="B54" s="33" t="s">
        <v>4406</v>
      </c>
      <c r="C54" s="31">
        <v>1</v>
      </c>
      <c r="D54" s="31" t="s">
        <v>2076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>
        <f>IF(GLOBAL[[#This Row],[1]]="","",SUMIF(Table6[NB BM_C_QTY+F],GLOBAL[POINTER],Table6[C]))</f>
        <v>0</v>
      </c>
      <c r="J54" s="91">
        <f>IF(GLOBAL[[#This Row],[2]]="",0,-1*SUMIF(Table5[CONCAT],GLOBAL[POINTER],Table5[3]))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58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4" s="31">
        <v>60</v>
      </c>
      <c r="AC54" t="s">
        <v>5118</v>
      </c>
    </row>
    <row r="55" spans="1:29">
      <c r="A55" s="31">
        <f ca="1">IF(GLOBAL[[#This Row],[TT]]&lt;1,"",ROW()-2)</f>
        <v>53</v>
      </c>
      <c r="B55" s="33" t="s">
        <v>117</v>
      </c>
      <c r="C55" s="31">
        <v>1</v>
      </c>
      <c r="D55" s="31" t="s">
        <v>17</v>
      </c>
      <c r="E55" s="31">
        <f ca="1">IF(GLOBAL[[#This Row],[b12]]="",GLOBAL[[#This Row],[a6]],GLOBAL[[#This Row],[b12]])</f>
        <v>1</v>
      </c>
      <c r="F55" s="32">
        <f>GLOBAL[[#This Row],[AWAL]]</f>
        <v>1</v>
      </c>
      <c r="G55" s="31"/>
      <c r="H55" s="31"/>
      <c r="I55" s="31">
        <f>IF(GLOBAL[[#This Row],[1]]="","",SUMIF(Table6[NB BM_C_QTY+F],GLOBAL[POINTER],Table6[C]))</f>
        <v>0</v>
      </c>
      <c r="J55" s="91">
        <f>IF(GLOBAL[[#This Row],[2]]="",0,-1*SUMIF(Table5[CONCAT],GLOBAL[POINTER],Table5[3]))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1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1</v>
      </c>
      <c r="Q55" s="58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1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1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1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5" s="31">
        <v>160</v>
      </c>
      <c r="AC55" t="s">
        <v>5118</v>
      </c>
    </row>
    <row r="56" spans="1:29">
      <c r="A56" s="31">
        <f ca="1">IF(GLOBAL[[#This Row],[TT]]&lt;1,"",ROW()-2)</f>
        <v>54</v>
      </c>
      <c r="B56" s="33" t="s">
        <v>5335</v>
      </c>
      <c r="C56" s="31">
        <v>2</v>
      </c>
      <c r="D56" s="31" t="s">
        <v>2075</v>
      </c>
      <c r="E56" s="31">
        <f ca="1">IF(GLOBAL[[#This Row],[b12]]="",GLOBAL[[#This Row],[a6]],GLOBAL[[#This Row],[b12]])</f>
        <v>2</v>
      </c>
      <c r="F56" s="32">
        <f>GLOBAL[[#This Row],[AWAL]]</f>
        <v>2</v>
      </c>
      <c r="G56" s="31"/>
      <c r="H56" s="31"/>
      <c r="I56" s="31">
        <f>IF(GLOBAL[[#This Row],[1]]="","",SUMIF(Table6[NB BM_C_QTY+F],GLOBAL[POINTER],Table6[C]))</f>
        <v>0</v>
      </c>
      <c r="J56" s="91">
        <f>IF(GLOBAL[[#This Row],[2]]="",0,-1*SUMIF(Table5[CONCAT],GLOBAL[POINTER],Table5[3]))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2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2</v>
      </c>
      <c r="Q56" s="58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2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2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2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6" s="31">
        <v>120</v>
      </c>
      <c r="AC56" t="s">
        <v>5118</v>
      </c>
    </row>
    <row r="57" spans="1:29">
      <c r="A57" s="31" t="str">
        <f ca="1">IF(GLOBAL[[#This Row],[TT]]&lt;1,"",ROW()-2)</f>
        <v/>
      </c>
      <c r="B57" s="33" t="s">
        <v>118</v>
      </c>
      <c r="C57" s="31">
        <v>0</v>
      </c>
      <c r="D57" s="31">
        <v>260</v>
      </c>
      <c r="E57" s="31">
        <f ca="1">IF(GLOBAL[[#This Row],[b12]]="",GLOBAL[[#This Row],[a6]],GLOBAL[[#This Row],[b12]])</f>
        <v>0</v>
      </c>
      <c r="F57" s="32">
        <f>GLOBAL[[#This Row],[AWAL]]</f>
        <v>0</v>
      </c>
      <c r="G57" s="31"/>
      <c r="H57" s="31"/>
      <c r="I57" s="31">
        <f>IF(GLOBAL[[#This Row],[1]]="","",SUMIF(Table6[NB BM_C_QTY+F],GLOBAL[POINTER],Table6[C]))</f>
        <v>0</v>
      </c>
      <c r="J57" s="91">
        <f>IF(GLOBAL[[#This Row],[2]]="",0,-1*SUMIF(Table5[CONCAT],GLOBAL[POINTER],Table5[3]))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0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0</v>
      </c>
      <c r="Q57" s="58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0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0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0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7" s="31">
        <v>260</v>
      </c>
      <c r="AC57" t="s">
        <v>5118</v>
      </c>
    </row>
    <row r="58" spans="1:29">
      <c r="A58" s="31">
        <f ca="1">IF(GLOBAL[[#This Row],[TT]]&lt;1,"",ROW()-2)</f>
        <v>56</v>
      </c>
      <c r="B58" s="33" t="s">
        <v>119</v>
      </c>
      <c r="C58" s="31">
        <v>2</v>
      </c>
      <c r="D58" s="31" t="s">
        <v>120</v>
      </c>
      <c r="E58" s="31">
        <f ca="1">IF(GLOBAL[[#This Row],[b12]]="",GLOBAL[[#This Row],[a6]],GLOBAL[[#This Row],[b12]])</f>
        <v>2</v>
      </c>
      <c r="F58" s="32">
        <f>GLOBAL[[#This Row],[AWAL]]</f>
        <v>2</v>
      </c>
      <c r="G58" s="31"/>
      <c r="H58" s="31"/>
      <c r="I58" s="31">
        <f>IF(GLOBAL[[#This Row],[1]]="","",SUMIF(Table6[NB BM_C_QTY+F],GLOBAL[POINTER],Table6[C]))</f>
        <v>0</v>
      </c>
      <c r="J58" s="91">
        <f>IF(GLOBAL[[#This Row],[2]]="",0,-1*SUMIF(Table5[CONCAT],GLOBAL[POINTER],Table5[3]))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2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2</v>
      </c>
      <c r="Q58" s="58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2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2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2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8" s="31">
        <v>300</v>
      </c>
      <c r="AC58" t="s">
        <v>5118</v>
      </c>
    </row>
    <row r="59" spans="1:29">
      <c r="A59" s="31">
        <f ca="1">IF(GLOBAL[[#This Row],[TT]]&lt;1,"",ROW()-2)</f>
        <v>57</v>
      </c>
      <c r="B59" s="33" t="s">
        <v>3929</v>
      </c>
      <c r="C59" s="31">
        <v>4</v>
      </c>
      <c r="D59" s="31" t="s">
        <v>2415</v>
      </c>
      <c r="E59" s="31">
        <f ca="1">IF(GLOBAL[[#This Row],[b12]]="",GLOBAL[[#This Row],[a6]],GLOBAL[[#This Row],[b12]])</f>
        <v>4</v>
      </c>
      <c r="F59" s="32">
        <f>GLOBAL[[#This Row],[AWAL]]</f>
        <v>4</v>
      </c>
      <c r="G59" s="31"/>
      <c r="H59" s="31"/>
      <c r="I59" s="31">
        <f>IF(GLOBAL[[#This Row],[1]]="","",SUMIF(Table6[NB BM_C_QTY+F],GLOBAL[POINTER],Table6[C]))</f>
        <v>0</v>
      </c>
      <c r="J59" s="91">
        <f>IF(GLOBAL[[#This Row],[2]]="",0,-1*SUMIF(Table5[CONCAT],GLOBAL[POINTER],Table5[3]))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4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4</v>
      </c>
      <c r="Q59" s="58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4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4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4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9" s="31">
        <v>200</v>
      </c>
      <c r="AC59" t="s">
        <v>5118</v>
      </c>
    </row>
    <row r="60" spans="1:29">
      <c r="A60" s="31">
        <f ca="1">IF(GLOBAL[[#This Row],[TT]]&lt;1,"",ROW()-2)</f>
        <v>58</v>
      </c>
      <c r="B60" s="33" t="s">
        <v>3930</v>
      </c>
      <c r="C60" s="31">
        <v>2</v>
      </c>
      <c r="D60" s="31" t="s">
        <v>2131</v>
      </c>
      <c r="E60" s="31">
        <f ca="1">IF(GLOBAL[[#This Row],[b12]]="",GLOBAL[[#This Row],[a6]],GLOBAL[[#This Row],[b12]])</f>
        <v>2</v>
      </c>
      <c r="F60" s="32">
        <f>GLOBAL[[#This Row],[AWAL]]</f>
        <v>2</v>
      </c>
      <c r="G60" s="31"/>
      <c r="H60" s="31"/>
      <c r="I60" s="31">
        <f>IF(GLOBAL[[#This Row],[1]]="","",SUMIF(Table6[NB BM_C_QTY+F],GLOBAL[POINTER],Table6[C]))</f>
        <v>0</v>
      </c>
      <c r="J60" s="91">
        <f>IF(GLOBAL[[#This Row],[2]]="",0,-1*SUMIF(Table5[CONCAT],GLOBAL[POINTER],Table5[3]))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2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2</v>
      </c>
      <c r="Q60" s="58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2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2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2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60" s="31">
        <v>240</v>
      </c>
      <c r="AC60" t="s">
        <v>5118</v>
      </c>
    </row>
    <row r="61" spans="1:29">
      <c r="A61" s="31" t="str">
        <f ca="1">IF(GLOBAL[[#This Row],[TT]]&lt;1,"",ROW()-2)</f>
        <v/>
      </c>
      <c r="B61" s="33" t="s">
        <v>2724</v>
      </c>
      <c r="C61" s="31">
        <v>0</v>
      </c>
      <c r="D61" s="31">
        <v>220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>
        <f>IF(GLOBAL[[#This Row],[1]]="","",SUMIF(Table6[NB BM_C_QTY+F],GLOBAL[POINTER],Table6[C]))</f>
        <v>0</v>
      </c>
      <c r="J61" s="91">
        <f>IF(GLOBAL[[#This Row],[2]]="",0,-1*SUMIF(Table5[CONCAT],GLOBAL[POINTER],Table5[3]))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58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1" s="31">
        <v>220</v>
      </c>
      <c r="AC61" t="s">
        <v>5118</v>
      </c>
    </row>
    <row r="62" spans="1:29">
      <c r="A62" s="31" t="str">
        <f ca="1">IF(GLOBAL[[#This Row],[TT]]&lt;1,"",ROW()-2)</f>
        <v/>
      </c>
      <c r="B62" s="33" t="s">
        <v>121</v>
      </c>
      <c r="C62" s="31">
        <v>0</v>
      </c>
      <c r="D62" s="31" t="s">
        <v>2143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>
        <f>IF(GLOBAL[[#This Row],[1]]="","",SUMIF(Table6[NB BM_C_QTY+F],GLOBAL[POINTER],Table6[C]))</f>
        <v>0</v>
      </c>
      <c r="J62" s="91">
        <f>IF(GLOBAL[[#This Row],[2]]="",0,-1*SUMIF(Table5[CONCAT],GLOBAL[POINTER],Table5[3]))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58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2" s="31">
        <v>180</v>
      </c>
      <c r="AC62" t="s">
        <v>5118</v>
      </c>
    </row>
    <row r="63" spans="1:29">
      <c r="A63" s="31" t="str">
        <f ca="1">IF(GLOBAL[[#This Row],[TT]]&lt;1,"",ROW()-2)</f>
        <v/>
      </c>
      <c r="B63" s="33" t="s">
        <v>2618</v>
      </c>
      <c r="C63" s="31">
        <v>0</v>
      </c>
      <c r="D63" s="31" t="s">
        <v>122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>
        <f>IF(GLOBAL[[#This Row],[1]]="","",SUMIF(Table6[NB BM_C_QTY+F],GLOBAL[POINTER],Table6[C]))</f>
        <v>0</v>
      </c>
      <c r="J63" s="91">
        <f>IF(GLOBAL[[#This Row],[2]]="",0,-1*SUMIF(Table5[CONCAT],GLOBAL[POINTER],Table5[3]))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58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3" s="31">
        <v>200</v>
      </c>
      <c r="AC63" t="s">
        <v>5118</v>
      </c>
    </row>
    <row r="64" spans="1:29">
      <c r="A64" s="31" t="str">
        <f ca="1">IF(GLOBAL[[#This Row],[TT]]&lt;1,"",ROW()-2)</f>
        <v/>
      </c>
      <c r="B64" s="33" t="s">
        <v>3931</v>
      </c>
      <c r="C64" s="31">
        <v>0</v>
      </c>
      <c r="D64" s="31" t="s">
        <v>3932</v>
      </c>
      <c r="E64" s="31">
        <f ca="1">IF(GLOBAL[[#This Row],[b12]]="",GLOBAL[[#This Row],[a6]],GLOBAL[[#This Row],[b12]])</f>
        <v>0</v>
      </c>
      <c r="F64" s="32">
        <f>GLOBAL[[#This Row],[AWAL]]</f>
        <v>0</v>
      </c>
      <c r="G64" s="31"/>
      <c r="H64" s="31"/>
      <c r="I64" s="31">
        <f>IF(GLOBAL[[#This Row],[1]]="","",SUMIF(Table6[NB BM_C_QTY+F],GLOBAL[POINTER],Table6[C]))</f>
        <v>0</v>
      </c>
      <c r="J64" s="91">
        <f>IF(GLOBAL[[#This Row],[2]]="",0,-1*SUMIF(Table5[CONCAT],GLOBAL[POINTER],Table5[3]))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0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0</v>
      </c>
      <c r="Q64" s="58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0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0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0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4" s="31">
        <v>135</v>
      </c>
      <c r="AC64" t="s">
        <v>5118</v>
      </c>
    </row>
    <row r="65" spans="1:29">
      <c r="A65" s="31">
        <f ca="1">IF(GLOBAL[[#This Row],[TT]]&lt;1,"",ROW()-2)</f>
        <v>63</v>
      </c>
      <c r="B65" s="33" t="s">
        <v>3963</v>
      </c>
      <c r="C65" s="31">
        <v>1</v>
      </c>
      <c r="D65" s="31" t="s">
        <v>2349</v>
      </c>
      <c r="E65" s="31">
        <f ca="1">IF(GLOBAL[[#This Row],[b12]]="",GLOBAL[[#This Row],[a6]],GLOBAL[[#This Row],[b12]])</f>
        <v>1</v>
      </c>
      <c r="F65" s="32">
        <f>GLOBAL[[#This Row],[AWAL]]</f>
        <v>1</v>
      </c>
      <c r="G65" s="31"/>
      <c r="H65" s="31"/>
      <c r="I65" s="31">
        <f>IF(GLOBAL[[#This Row],[1]]="","",SUMIF(Table6[NB BM_C_QTY+F],GLOBAL[POINTER],Table6[C]))</f>
        <v>0</v>
      </c>
      <c r="J65" s="91">
        <f>IF(GLOBAL[[#This Row],[2]]="",0,-1*SUMIF(Table5[CONCAT],GLOBAL[POINTER],Table5[3]))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1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1</v>
      </c>
      <c r="Q65" s="58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1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1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1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5" s="31">
        <v>160</v>
      </c>
      <c r="AC65" t="s">
        <v>5118</v>
      </c>
    </row>
    <row r="66" spans="1:29">
      <c r="A66" s="31" t="str">
        <f ca="1">IF(GLOBAL[[#This Row],[TT]]&lt;1,"",ROW()-2)</f>
        <v/>
      </c>
      <c r="B66" s="33" t="s">
        <v>3933</v>
      </c>
      <c r="C66" s="31">
        <v>0</v>
      </c>
      <c r="D66" s="31" t="s">
        <v>3934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>
        <f>IF(GLOBAL[[#This Row],[1]]="","",SUMIF(Table6[NB BM_C_QTY+F],GLOBAL[POINTER],Table6[C]))</f>
        <v>0</v>
      </c>
      <c r="J66" s="91">
        <f>IF(GLOBAL[[#This Row],[2]]="",0,-1*SUMIF(Table5[CONCAT],GLOBAL[POINTER],Table5[3]))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 t="shared" si="0"/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58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6" s="31">
        <v>190</v>
      </c>
      <c r="AC66" t="s">
        <v>5118</v>
      </c>
    </row>
    <row r="67" spans="1:29">
      <c r="A67" s="31" t="str">
        <f ca="1">IF(GLOBAL[[#This Row],[TT]]&lt;1,"",ROW()-2)</f>
        <v/>
      </c>
      <c r="B67" s="33" t="s">
        <v>123</v>
      </c>
      <c r="C67" s="31">
        <v>0</v>
      </c>
      <c r="D67" s="31" t="s">
        <v>26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>
        <f>IF(GLOBAL[[#This Row],[1]]="","",SUMIF(Table6[NB BM_C_QTY+F],GLOBAL[POINTER],Table6[C]))</f>
        <v>0</v>
      </c>
      <c r="J67" s="91">
        <f>IF(GLOBAL[[#This Row],[2]]="",0,-1*SUMIF(Table5[CONCAT],GLOBAL[POINTER],Table5[3]))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58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7" s="31">
        <v>100</v>
      </c>
      <c r="AC67" t="s">
        <v>5118</v>
      </c>
    </row>
    <row r="68" spans="1:29">
      <c r="A68" s="31" t="str">
        <f ca="1">IF(GLOBAL[[#This Row],[TT]]&lt;1,"",ROW()-2)</f>
        <v/>
      </c>
      <c r="B68" s="33" t="s">
        <v>124</v>
      </c>
      <c r="C68" s="31">
        <v>0</v>
      </c>
      <c r="D68" s="31" t="s">
        <v>34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>
        <f>IF(GLOBAL[[#This Row],[1]]="","",SUMIF(Table6[NB BM_C_QTY+F],GLOBAL[POINTER],Table6[C]))</f>
        <v>0</v>
      </c>
      <c r="J68" s="91">
        <f>IF(GLOBAL[[#This Row],[2]]="",0,-1*SUMIF(Table5[CONCAT],GLOBAL[POINTER],Table5[3]))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58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8" s="31">
        <v>120</v>
      </c>
      <c r="AC68" t="s">
        <v>5118</v>
      </c>
    </row>
    <row r="69" spans="1:29">
      <c r="A69" s="31" t="str">
        <f ca="1">IF(GLOBAL[[#This Row],[TT]]&lt;1,"",ROW()-2)</f>
        <v/>
      </c>
      <c r="B69" s="33" t="s">
        <v>125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>
        <f>IF(GLOBAL[[#This Row],[1]]="","",SUMIF(Table6[NB BM_C_QTY+F],GLOBAL[POINTER],Table6[C]))</f>
        <v>0</v>
      </c>
      <c r="J69" s="91">
        <f>IF(GLOBAL[[#This Row],[2]]="",0,-1*SUMIF(Table5[CONCAT],GLOBAL[POINTER],Table5[3]))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58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9" s="31">
        <v>160</v>
      </c>
      <c r="AC69" t="s">
        <v>5118</v>
      </c>
    </row>
    <row r="70" spans="1:29">
      <c r="A70" s="31" t="str">
        <f ca="1">IF(GLOBAL[[#This Row],[TT]]&lt;1,"",ROW()-2)</f>
        <v/>
      </c>
      <c r="B70" s="33" t="s">
        <v>126</v>
      </c>
      <c r="C70" s="31">
        <v>0</v>
      </c>
      <c r="D70" s="31" t="s">
        <v>17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>
        <f>IF(GLOBAL[[#This Row],[1]]="","",SUMIF(Table6[NB BM_C_QTY+F],GLOBAL[POINTER],Table6[C]))</f>
        <v>0</v>
      </c>
      <c r="J70" s="91">
        <f>IF(GLOBAL[[#This Row],[2]]="",0,-1*SUMIF(Table5[CONCAT],GLOBAL[POINTER],Table5[3]))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58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70" s="31">
        <v>160</v>
      </c>
      <c r="AC70" t="s">
        <v>5118</v>
      </c>
    </row>
    <row r="71" spans="1:29">
      <c r="A71" s="31" t="str">
        <f ca="1">IF(GLOBAL[[#This Row],[TT]]&lt;1,"",ROW()-2)</f>
        <v/>
      </c>
      <c r="B71" s="33" t="s">
        <v>127</v>
      </c>
      <c r="C71" s="31">
        <v>0</v>
      </c>
      <c r="D71" s="31">
        <v>254</v>
      </c>
      <c r="E71" s="31">
        <f ca="1">IF(GLOBAL[[#This Row],[b12]]="",GLOBAL[[#This Row],[a6]],GLOBAL[[#This Row],[b12]])</f>
        <v>0</v>
      </c>
      <c r="F71" s="32">
        <f>GLOBAL[[#This Row],[AWAL]]</f>
        <v>0</v>
      </c>
      <c r="G71" s="31"/>
      <c r="H71" s="31"/>
      <c r="I71" s="31">
        <f>IF(GLOBAL[[#This Row],[1]]="","",SUMIF(Table6[NB BM_C_QTY+F],GLOBAL[POINTER],Table6[C]))</f>
        <v>0</v>
      </c>
      <c r="J71" s="91">
        <f>IF(GLOBAL[[#This Row],[2]]="",0,-1*SUMIF(Table5[CONCAT],GLOBAL[POINTER],Table5[3]))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0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0</v>
      </c>
      <c r="Q71" s="58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0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0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0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1" s="31">
        <v>254</v>
      </c>
      <c r="AC71" t="s">
        <v>5118</v>
      </c>
    </row>
    <row r="72" spans="1:29">
      <c r="A72" s="31">
        <f ca="1">IF(GLOBAL[[#This Row],[TT]]&lt;1,"",ROW()-2)</f>
        <v>70</v>
      </c>
      <c r="B72" s="33" t="s">
        <v>1972</v>
      </c>
      <c r="C72" s="31">
        <v>1</v>
      </c>
      <c r="D72" s="31" t="s">
        <v>2116</v>
      </c>
      <c r="E72" s="31">
        <f ca="1">IF(GLOBAL[[#This Row],[b12]]="",GLOBAL[[#This Row],[a6]],GLOBAL[[#This Row],[b12]])</f>
        <v>1</v>
      </c>
      <c r="F72" s="32">
        <f>GLOBAL[[#This Row],[AWAL]]</f>
        <v>1</v>
      </c>
      <c r="G72" s="31"/>
      <c r="H72" s="31"/>
      <c r="I72" s="31">
        <f>IF(GLOBAL[[#This Row],[1]]="","",SUMIF(Table6[NB BM_C_QTY+F],GLOBAL[POINTER],Table6[C]))</f>
        <v>0</v>
      </c>
      <c r="J72" s="91">
        <f>IF(GLOBAL[[#This Row],[2]]="",0,-1*SUMIF(Table5[CONCAT],GLOBAL[POINTER],Table5[3]))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 t="shared" si="1"/>
        <v>1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1</v>
      </c>
      <c r="Q72" s="58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1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1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1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2" s="31">
        <v>270</v>
      </c>
      <c r="AC72" t="s">
        <v>5118</v>
      </c>
    </row>
    <row r="73" spans="1:29">
      <c r="A73" s="31" t="str">
        <f ca="1">IF(GLOBAL[[#This Row],[TT]]&lt;1,"",ROW()-2)</f>
        <v/>
      </c>
      <c r="B73" s="33" t="s">
        <v>4132</v>
      </c>
      <c r="C73" s="31">
        <v>0</v>
      </c>
      <c r="D73" s="31" t="s">
        <v>2146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>
        <f>IF(GLOBAL[[#This Row],[1]]="","",SUMIF(Table6[NB BM_C_QTY+F],GLOBAL[POINTER],Table6[C]))</f>
        <v>0</v>
      </c>
      <c r="J73" s="91">
        <f>IF(GLOBAL[[#This Row],[2]]="",0,-1*SUMIF(Table5[CONCAT],GLOBAL[POINTER],Table5[3]))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58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3" s="31">
        <v>144</v>
      </c>
      <c r="AC73" t="s">
        <v>5118</v>
      </c>
    </row>
    <row r="74" spans="1:29">
      <c r="A74" s="31" t="str">
        <f ca="1">IF(GLOBAL[[#This Row],[TT]]&lt;1,"",ROW()-2)</f>
        <v/>
      </c>
      <c r="B74" s="33" t="s">
        <v>4395</v>
      </c>
      <c r="C74" s="31">
        <v>0</v>
      </c>
      <c r="D74" s="31" t="s">
        <v>2076</v>
      </c>
      <c r="E74" s="31">
        <f ca="1">IF(GLOBAL[[#This Row],[b12]]="",GLOBAL[[#This Row],[a6]],GLOBAL[[#This Row],[b12]])</f>
        <v>0</v>
      </c>
      <c r="F74" s="32">
        <f>GLOBAL[[#This Row],[AWAL]]</f>
        <v>0</v>
      </c>
      <c r="G74" s="31"/>
      <c r="H74" s="31"/>
      <c r="I74" s="31">
        <f>IF(GLOBAL[[#This Row],[1]]="","",SUMIF(Table6[NB BM_C_QTY+F],GLOBAL[POINTER],Table6[C]))</f>
        <v>0</v>
      </c>
      <c r="J74" s="91">
        <f>IF(GLOBAL[[#This Row],[2]]="",0,-1*SUMIF(Table5[CONCAT],GLOBAL[POINTER],Table5[3]))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0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0</v>
      </c>
      <c r="Q74" s="58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0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0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0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4" s="31">
        <v>60</v>
      </c>
      <c r="AC74" t="s">
        <v>5118</v>
      </c>
    </row>
    <row r="75" spans="1:29">
      <c r="A75" s="31">
        <f ca="1">IF(GLOBAL[[#This Row],[TT]]&lt;1,"",ROW()-2)</f>
        <v>73</v>
      </c>
      <c r="B75" s="33" t="s">
        <v>4396</v>
      </c>
      <c r="C75" s="31">
        <v>1</v>
      </c>
      <c r="D75" s="31" t="s">
        <v>2076</v>
      </c>
      <c r="E75" s="31">
        <f ca="1">IF(GLOBAL[[#This Row],[b12]]="",GLOBAL[[#This Row],[a6]],GLOBAL[[#This Row],[b12]])</f>
        <v>1</v>
      </c>
      <c r="F75" s="32">
        <f>GLOBAL[[#This Row],[AWAL]]</f>
        <v>1</v>
      </c>
      <c r="G75" s="31"/>
      <c r="H75" s="31"/>
      <c r="I75" s="31">
        <f>IF(GLOBAL[[#This Row],[1]]="","",SUMIF(Table6[NB BM_C_QTY+F],GLOBAL[POINTER],Table6[C]))</f>
        <v>0</v>
      </c>
      <c r="J75" s="91">
        <f>IF(GLOBAL[[#This Row],[2]]="",0,-1*SUMIF(Table5[CONCAT],GLOBAL[POINTER],Table5[3]))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1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1</v>
      </c>
      <c r="Q75" s="58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1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1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1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5" s="31">
        <v>60</v>
      </c>
      <c r="AC75" t="s">
        <v>5118</v>
      </c>
    </row>
    <row r="76" spans="1:29">
      <c r="A76" s="31" t="str">
        <f ca="1">IF(GLOBAL[[#This Row],[TT]]&lt;1,"",ROW()-2)</f>
        <v/>
      </c>
      <c r="B76" s="33" t="s">
        <v>4397</v>
      </c>
      <c r="C76" s="31">
        <v>0</v>
      </c>
      <c r="D76" s="31" t="s">
        <v>2075</v>
      </c>
      <c r="E76" s="31">
        <f ca="1">IF(GLOBAL[[#This Row],[b12]]="",GLOBAL[[#This Row],[a6]],GLOBAL[[#This Row],[b12]])</f>
        <v>0</v>
      </c>
      <c r="F76" s="32">
        <f>GLOBAL[[#This Row],[AWAL]]</f>
        <v>0</v>
      </c>
      <c r="G76" s="31"/>
      <c r="H76" s="31"/>
      <c r="I76" s="31">
        <f>IF(GLOBAL[[#This Row],[1]]="","",SUMIF(Table6[NB BM_C_QTY+F],GLOBAL[POINTER],Table6[C]))</f>
        <v>0</v>
      </c>
      <c r="J76" s="91">
        <f>IF(GLOBAL[[#This Row],[2]]="",0,-1*SUMIF(Table5[CONCAT],GLOBAL[POINTER],Table5[3]))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0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0</v>
      </c>
      <c r="Q76" s="58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0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0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0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6" s="31">
        <v>120</v>
      </c>
      <c r="AC76" t="s">
        <v>5118</v>
      </c>
    </row>
    <row r="77" spans="1:29">
      <c r="A77" s="31" t="str">
        <f ca="1">IF(GLOBAL[[#This Row],[TT]]&lt;1,"",ROW()-2)</f>
        <v/>
      </c>
      <c r="B77" s="33" t="s">
        <v>128</v>
      </c>
      <c r="C77" s="31">
        <v>0</v>
      </c>
      <c r="D77" s="31" t="s">
        <v>129</v>
      </c>
      <c r="E77" s="31">
        <f ca="1">IF(GLOBAL[[#This Row],[b12]]="",GLOBAL[[#This Row],[a6]],GLOBAL[[#This Row],[b12]])</f>
        <v>0</v>
      </c>
      <c r="F77" s="32">
        <f>GLOBAL[[#This Row],[AWAL]]</f>
        <v>0</v>
      </c>
      <c r="G77" s="31"/>
      <c r="H77" s="31"/>
      <c r="I77" s="31">
        <f>IF(GLOBAL[[#This Row],[1]]="","",SUMIF(Table6[NB BM_C_QTY+F],GLOBAL[POINTER],Table6[C]))</f>
        <v>0</v>
      </c>
      <c r="J77" s="91">
        <f>IF(GLOBAL[[#This Row],[2]]="",0,-1*SUMIF(Table5[CONCAT],GLOBAL[POINTER],Table5[3]))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0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0</v>
      </c>
      <c r="Q77" s="58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0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0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0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7" s="31">
        <v>456</v>
      </c>
      <c r="AC77" t="s">
        <v>5118</v>
      </c>
    </row>
    <row r="78" spans="1:29">
      <c r="A78" s="31">
        <f ca="1">IF(GLOBAL[[#This Row],[TT]]&lt;1,"",ROW()-2)</f>
        <v>76</v>
      </c>
      <c r="B78" s="33" t="s">
        <v>130</v>
      </c>
      <c r="C78" s="31">
        <v>5</v>
      </c>
      <c r="D78" s="31" t="s">
        <v>129</v>
      </c>
      <c r="E78" s="31">
        <f ca="1">IF(GLOBAL[[#This Row],[b12]]="",GLOBAL[[#This Row],[a6]],GLOBAL[[#This Row],[b12]])</f>
        <v>5</v>
      </c>
      <c r="F78" s="32">
        <f>GLOBAL[[#This Row],[AWAL]]</f>
        <v>5</v>
      </c>
      <c r="G78" s="31"/>
      <c r="H78" s="31"/>
      <c r="I78" s="31">
        <f>IF(GLOBAL[[#This Row],[1]]="","",SUMIF(Table6[NB BM_C_QTY+F],GLOBAL[POINTER],Table6[C]))</f>
        <v>0</v>
      </c>
      <c r="J78" s="91">
        <f>IF(GLOBAL[[#This Row],[2]]="",0,-1*SUMIF(Table5[CONCAT],GLOBAL[POINTER],Table5[3]))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5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5</v>
      </c>
      <c r="Q78" s="58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5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5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5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8" s="31">
        <v>456</v>
      </c>
      <c r="AC78" t="s">
        <v>5118</v>
      </c>
    </row>
    <row r="79" spans="1:29">
      <c r="A79" s="31">
        <f ca="1">IF(GLOBAL[[#This Row],[TT]]&lt;1,"",ROW()-2)</f>
        <v>77</v>
      </c>
      <c r="B79" s="33" t="s">
        <v>131</v>
      </c>
      <c r="C79" s="31">
        <v>21</v>
      </c>
      <c r="D79" s="31" t="s">
        <v>132</v>
      </c>
      <c r="E79" s="31">
        <f ca="1">IF(GLOBAL[[#This Row],[b12]]="",GLOBAL[[#This Row],[a6]],GLOBAL[[#This Row],[b12]])</f>
        <v>21</v>
      </c>
      <c r="F79" s="32">
        <f>GLOBAL[[#This Row],[AWAL]]</f>
        <v>21</v>
      </c>
      <c r="G79" s="31"/>
      <c r="H79" s="31"/>
      <c r="I79" s="31">
        <f>IF(GLOBAL[[#This Row],[1]]="","",SUMIF(Table6[NB BM_C_QTY+F],GLOBAL[POINTER],Table6[C]))</f>
        <v>0</v>
      </c>
      <c r="J79" s="91">
        <f>IF(GLOBAL[[#This Row],[2]]="",0,-1*SUMIF(Table5[CONCAT],GLOBAL[POINTER],Table5[3]))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21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21</v>
      </c>
      <c r="Q79" s="58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21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21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21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9" s="31">
        <v>400</v>
      </c>
      <c r="AC79" t="s">
        <v>5118</v>
      </c>
    </row>
    <row r="80" spans="1:29">
      <c r="A80" s="31">
        <f ca="1">IF(GLOBAL[[#This Row],[TT]]&lt;1,"",ROW()-2)</f>
        <v>78</v>
      </c>
      <c r="B80" s="33" t="s">
        <v>133</v>
      </c>
      <c r="C80" s="31">
        <v>25</v>
      </c>
      <c r="D80" s="31" t="s">
        <v>132</v>
      </c>
      <c r="E80" s="31">
        <f ca="1">IF(GLOBAL[[#This Row],[b12]]="",GLOBAL[[#This Row],[a6]],GLOBAL[[#This Row],[b12]])</f>
        <v>25</v>
      </c>
      <c r="F80" s="32">
        <f>GLOBAL[[#This Row],[AWAL]]</f>
        <v>25</v>
      </c>
      <c r="G80" s="31"/>
      <c r="H80" s="31"/>
      <c r="I80" s="31">
        <f>IF(GLOBAL[[#This Row],[1]]="","",SUMIF(Table6[NB BM_C_QTY+F],GLOBAL[POINTER],Table6[C]))</f>
        <v>0</v>
      </c>
      <c r="J80" s="91">
        <f>IF(GLOBAL[[#This Row],[2]]="",0,-1*SUMIF(Table5[CONCAT],GLOBAL[POINTER],Table5[3]))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25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25</v>
      </c>
      <c r="Q80" s="58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25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25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25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80" s="31">
        <v>400</v>
      </c>
      <c r="AC80" t="s">
        <v>5118</v>
      </c>
    </row>
    <row r="81" spans="1:29">
      <c r="A81" s="31">
        <f ca="1">IF(GLOBAL[[#This Row],[TT]]&lt;1,"",ROW()-2)</f>
        <v>79</v>
      </c>
      <c r="B81" s="33" t="s">
        <v>134</v>
      </c>
      <c r="C81" s="31">
        <v>17</v>
      </c>
      <c r="D81" s="31" t="s">
        <v>132</v>
      </c>
      <c r="E81" s="31">
        <f ca="1">IF(GLOBAL[[#This Row],[b12]]="",GLOBAL[[#This Row],[a6]],GLOBAL[[#This Row],[b12]])</f>
        <v>17</v>
      </c>
      <c r="F81" s="32">
        <f>GLOBAL[[#This Row],[AWAL]]</f>
        <v>17</v>
      </c>
      <c r="G81" s="31"/>
      <c r="H81" s="31"/>
      <c r="I81" s="31">
        <f>IF(GLOBAL[[#This Row],[1]]="","",SUMIF(Table6[NB BM_C_QTY+F],GLOBAL[POINTER],Table6[C]))</f>
        <v>0</v>
      </c>
      <c r="J81" s="91">
        <f>IF(GLOBAL[[#This Row],[2]]="",0,-1*SUMIF(Table5[CONCAT],GLOBAL[POINTER],Table5[3]))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17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17</v>
      </c>
      <c r="Q81" s="58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17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17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17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1" s="31">
        <v>400</v>
      </c>
      <c r="AC81" t="s">
        <v>5118</v>
      </c>
    </row>
    <row r="82" spans="1:29">
      <c r="A82" s="31">
        <f ca="1">IF(GLOBAL[[#This Row],[TT]]&lt;1,"",ROW()-2)</f>
        <v>80</v>
      </c>
      <c r="B82" s="33" t="s">
        <v>135</v>
      </c>
      <c r="C82" s="31">
        <v>19</v>
      </c>
      <c r="D82" s="31" t="s">
        <v>132</v>
      </c>
      <c r="E82" s="31">
        <f ca="1">IF(GLOBAL[[#This Row],[b12]]="",GLOBAL[[#This Row],[a6]],GLOBAL[[#This Row],[b12]])</f>
        <v>19</v>
      </c>
      <c r="F82" s="32">
        <f>GLOBAL[[#This Row],[AWAL]]</f>
        <v>19</v>
      </c>
      <c r="G82" s="31"/>
      <c r="H82" s="31"/>
      <c r="I82" s="31">
        <f>IF(GLOBAL[[#This Row],[1]]="","",SUMIF(Table6[NB BM_C_QTY+F],GLOBAL[POINTER],Table6[C]))</f>
        <v>0</v>
      </c>
      <c r="J82" s="91">
        <f>IF(GLOBAL[[#This Row],[2]]="",0,-1*SUMIF(Table5[CONCAT],GLOBAL[POINTER],Table5[3]))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19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19</v>
      </c>
      <c r="Q82" s="58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19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19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19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2" s="31">
        <v>400</v>
      </c>
      <c r="AC82" t="s">
        <v>5118</v>
      </c>
    </row>
    <row r="83" spans="1:29">
      <c r="A83" s="31">
        <f ca="1">IF(GLOBAL[[#This Row],[TT]]&lt;1,"",ROW()-2)</f>
        <v>81</v>
      </c>
      <c r="B83" s="33" t="s">
        <v>136</v>
      </c>
      <c r="C83" s="31">
        <v>3</v>
      </c>
      <c r="D83" s="31" t="s">
        <v>16</v>
      </c>
      <c r="E83" s="31">
        <f ca="1">IF(GLOBAL[[#This Row],[b12]]="",GLOBAL[[#This Row],[a6]],GLOBAL[[#This Row],[b12]])</f>
        <v>3</v>
      </c>
      <c r="F83" s="32">
        <f>GLOBAL[[#This Row],[AWAL]]</f>
        <v>3</v>
      </c>
      <c r="G83" s="31"/>
      <c r="H83" s="31"/>
      <c r="I83" s="31">
        <f>IF(GLOBAL[[#This Row],[1]]="","",SUMIF(Table6[NB BM_C_QTY+F],GLOBAL[POINTER],Table6[C]))</f>
        <v>0</v>
      </c>
      <c r="J83" s="91">
        <f>IF(GLOBAL[[#This Row],[2]]="",0,-1*SUMIF(Table5[CONCAT],GLOBAL[POINTER],Table5[3]))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3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3</v>
      </c>
      <c r="Q83" s="58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3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3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3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3" s="31">
        <v>40</v>
      </c>
      <c r="AC83" t="s">
        <v>5116</v>
      </c>
    </row>
    <row r="84" spans="1:29">
      <c r="A84" s="31" t="str">
        <f ca="1">IF(GLOBAL[[#This Row],[TT]]&lt;1,"",ROW()-2)</f>
        <v/>
      </c>
      <c r="B84" s="33" t="s">
        <v>137</v>
      </c>
      <c r="C84" s="31">
        <v>0</v>
      </c>
      <c r="D84" s="31" t="s">
        <v>98</v>
      </c>
      <c r="E84" s="31">
        <f ca="1">IF(GLOBAL[[#This Row],[b12]]="",GLOBAL[[#This Row],[a6]],GLOBAL[[#This Row],[b12]])</f>
        <v>0</v>
      </c>
      <c r="F84" s="32">
        <f>GLOBAL[[#This Row],[AWAL]]</f>
        <v>0</v>
      </c>
      <c r="G84" s="31"/>
      <c r="H84" s="31"/>
      <c r="I84" s="31">
        <f>IF(GLOBAL[[#This Row],[1]]="","",SUMIF(Table6[NB BM_C_QTY+F],GLOBAL[POINTER],Table6[C]))</f>
        <v>0</v>
      </c>
      <c r="J84" s="91">
        <f>IF(GLOBAL[[#This Row],[2]]="",0,-1*SUMIF(Table5[CONCAT],GLOBAL[POINTER],Table5[3]))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0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0</v>
      </c>
      <c r="Q84" s="58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0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0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0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4" s="31">
        <v>50</v>
      </c>
      <c r="AC84" t="s">
        <v>5116</v>
      </c>
    </row>
    <row r="85" spans="1:29">
      <c r="A85" s="31" t="str">
        <f ca="1">IF(GLOBAL[[#This Row],[TT]]&lt;1,"",ROW()-2)</f>
        <v/>
      </c>
      <c r="B85" s="33" t="s">
        <v>138</v>
      </c>
      <c r="C85" s="31">
        <v>0</v>
      </c>
      <c r="D85" s="31">
        <v>240</v>
      </c>
      <c r="E85" s="31">
        <f ca="1">IF(GLOBAL[[#This Row],[b12]]="",GLOBAL[[#This Row],[a6]],GLOBAL[[#This Row],[b12]])</f>
        <v>0</v>
      </c>
      <c r="F85" s="32">
        <f>GLOBAL[[#This Row],[AWAL]]</f>
        <v>0</v>
      </c>
      <c r="G85" s="31"/>
      <c r="H85" s="31"/>
      <c r="I85" s="31">
        <f>IF(GLOBAL[[#This Row],[1]]="","",SUMIF(Table6[NB BM_C_QTY+F],GLOBAL[POINTER],Table6[C]))</f>
        <v>0</v>
      </c>
      <c r="J85" s="91">
        <f>IF(GLOBAL[[#This Row],[2]]="",0,-1*SUMIF(Table5[CONCAT],GLOBAL[POINTER],Table5[3]))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0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0</v>
      </c>
      <c r="Q85" s="58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0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0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0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5" s="31">
        <v>240</v>
      </c>
      <c r="AC85" t="s">
        <v>5118</v>
      </c>
    </row>
    <row r="86" spans="1:29">
      <c r="A86" s="31">
        <f ca="1">IF(GLOBAL[[#This Row],[TT]]&lt;1,"",ROW()-2)</f>
        <v>84</v>
      </c>
      <c r="B86" s="33" t="s">
        <v>139</v>
      </c>
      <c r="C86" s="31">
        <v>4</v>
      </c>
      <c r="D86" s="31" t="s">
        <v>140</v>
      </c>
      <c r="E86" s="31">
        <f ca="1">IF(GLOBAL[[#This Row],[b12]]="",GLOBAL[[#This Row],[a6]],GLOBAL[[#This Row],[b12]])</f>
        <v>4</v>
      </c>
      <c r="F86" s="32">
        <f>GLOBAL[[#This Row],[AWAL]]</f>
        <v>4</v>
      </c>
      <c r="G86" s="31"/>
      <c r="H86" s="31"/>
      <c r="I86" s="31">
        <f>IF(GLOBAL[[#This Row],[1]]="","",SUMIF(Table6[NB BM_C_QTY+F],GLOBAL[POINTER],Table6[C]))</f>
        <v>0</v>
      </c>
      <c r="J86" s="91">
        <f>IF(GLOBAL[[#This Row],[2]]="",0,-1*SUMIF(Table5[CONCAT],GLOBAL[POINTER],Table5[3]))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4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4</v>
      </c>
      <c r="Q86" s="58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4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4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4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6" s="31">
        <v>240</v>
      </c>
      <c r="AC86" t="s">
        <v>5118</v>
      </c>
    </row>
    <row r="87" spans="1:29">
      <c r="A87" s="31">
        <f ca="1">IF(GLOBAL[[#This Row],[TT]]&lt;1,"",ROW()-2)</f>
        <v>85</v>
      </c>
      <c r="B87" s="33" t="s">
        <v>141</v>
      </c>
      <c r="C87" s="31">
        <v>3</v>
      </c>
      <c r="D87" s="31" t="s">
        <v>98</v>
      </c>
      <c r="E87" s="31">
        <f ca="1">IF(GLOBAL[[#This Row],[b12]]="",GLOBAL[[#This Row],[a6]],GLOBAL[[#This Row],[b12]])</f>
        <v>3</v>
      </c>
      <c r="F87" s="32">
        <f>GLOBAL[[#This Row],[AWAL]]</f>
        <v>3</v>
      </c>
      <c r="G87" s="31"/>
      <c r="H87" s="31"/>
      <c r="I87" s="31">
        <f>IF(GLOBAL[[#This Row],[1]]="","",SUMIF(Table6[NB BM_C_QTY+F],GLOBAL[POINTER],Table6[C]))</f>
        <v>0</v>
      </c>
      <c r="J87" s="91">
        <f>IF(GLOBAL[[#This Row],[2]]="",0,-1*SUMIF(Table5[CONCAT],GLOBAL[POINTER],Table5[3]))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3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3</v>
      </c>
      <c r="Q87" s="58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3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3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3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7" s="31">
        <v>50</v>
      </c>
      <c r="AC87" t="s">
        <v>5116</v>
      </c>
    </row>
    <row r="88" spans="1:29">
      <c r="A88" s="31" t="str">
        <f ca="1">IF(GLOBAL[[#This Row],[TT]]&lt;1,"",ROW()-2)</f>
        <v/>
      </c>
      <c r="B88" s="33" t="s">
        <v>142</v>
      </c>
      <c r="C88" s="31">
        <v>0</v>
      </c>
      <c r="D88" s="31" t="s">
        <v>2006</v>
      </c>
      <c r="E88" s="31">
        <f ca="1">IF(GLOBAL[[#This Row],[b12]]="",GLOBAL[[#This Row],[a6]],GLOBAL[[#This Row],[b12]])</f>
        <v>0</v>
      </c>
      <c r="F88" s="32">
        <f>GLOBAL[[#This Row],[AWAL]]</f>
        <v>0</v>
      </c>
      <c r="G88" s="31"/>
      <c r="H88" s="31"/>
      <c r="I88" s="31">
        <f>IF(GLOBAL[[#This Row],[1]]="","",SUMIF(Table6[NB BM_C_QTY+F],GLOBAL[POINTER],Table6[C]))</f>
        <v>0</v>
      </c>
      <c r="J88" s="91">
        <f>IF(GLOBAL[[#This Row],[2]]="",0,-1*SUMIF(Table5[CONCAT],GLOBAL[POINTER],Table5[3]))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0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0</v>
      </c>
      <c r="Q88" s="58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0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0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0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8" s="31">
        <v>30</v>
      </c>
      <c r="AC88" t="s">
        <v>5116</v>
      </c>
    </row>
    <row r="89" spans="1:29">
      <c r="A89" s="31">
        <f ca="1">IF(GLOBAL[[#This Row],[TT]]&lt;1,"",ROW()-2)</f>
        <v>87</v>
      </c>
      <c r="B89" s="33" t="s">
        <v>143</v>
      </c>
      <c r="C89" s="31">
        <v>2</v>
      </c>
      <c r="D89" s="31" t="s">
        <v>144</v>
      </c>
      <c r="E89" s="31">
        <f ca="1">IF(GLOBAL[[#This Row],[b12]]="",GLOBAL[[#This Row],[a6]],GLOBAL[[#This Row],[b12]])</f>
        <v>2</v>
      </c>
      <c r="F89" s="32">
        <f>GLOBAL[[#This Row],[AWAL]]</f>
        <v>2</v>
      </c>
      <c r="G89" s="31"/>
      <c r="H89" s="31"/>
      <c r="I89" s="31">
        <f>IF(GLOBAL[[#This Row],[1]]="","",SUMIF(Table6[NB BM_C_QTY+F],GLOBAL[POINTER],Table6[C]))</f>
        <v>0</v>
      </c>
      <c r="J89" s="91">
        <f>IF(GLOBAL[[#This Row],[2]]="",0,-1*SUMIF(Table5[CONCAT],GLOBAL[POINTER],Table5[3]))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2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2</v>
      </c>
      <c r="Q89" s="58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2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2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2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9" s="31">
        <v>80</v>
      </c>
      <c r="AC89" t="s">
        <v>5116</v>
      </c>
    </row>
    <row r="90" spans="1:29">
      <c r="A90" s="31" t="str">
        <f ca="1">IF(GLOBAL[[#This Row],[TT]]&lt;1,"",ROW()-2)</f>
        <v/>
      </c>
      <c r="B90" s="33" t="s">
        <v>145</v>
      </c>
      <c r="C90" s="31">
        <v>0</v>
      </c>
      <c r="D90" s="31" t="s">
        <v>146</v>
      </c>
      <c r="E90" s="31">
        <f ca="1">IF(GLOBAL[[#This Row],[b12]]="",GLOBAL[[#This Row],[a6]],GLOBAL[[#This Row],[b12]])</f>
        <v>0</v>
      </c>
      <c r="F90" s="32">
        <f>GLOBAL[[#This Row],[AWAL]]</f>
        <v>0</v>
      </c>
      <c r="G90" s="31"/>
      <c r="H90" s="31"/>
      <c r="I90" s="31">
        <f>IF(GLOBAL[[#This Row],[1]]="","",SUMIF(Table6[NB BM_C_QTY+F],GLOBAL[POINTER],Table6[C]))</f>
        <v>0</v>
      </c>
      <c r="J90" s="91">
        <f>IF(GLOBAL[[#This Row],[2]]="",0,-1*SUMIF(Table5[CONCAT],GLOBAL[POINTER],Table5[3]))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0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0</v>
      </c>
      <c r="Q90" s="58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0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0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0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90" s="31">
        <v>360</v>
      </c>
      <c r="AC90" t="s">
        <v>5116</v>
      </c>
    </row>
    <row r="91" spans="1:29">
      <c r="A91" s="31">
        <f ca="1">IF(GLOBAL[[#This Row],[TT]]&lt;1,"",ROW()-2)</f>
        <v>89</v>
      </c>
      <c r="B91" s="33" t="s">
        <v>147</v>
      </c>
      <c r="C91" s="31">
        <v>3</v>
      </c>
      <c r="D91" s="31" t="s">
        <v>148</v>
      </c>
      <c r="E91" s="31">
        <f ca="1">IF(GLOBAL[[#This Row],[b12]]="",GLOBAL[[#This Row],[a6]],GLOBAL[[#This Row],[b12]])</f>
        <v>3</v>
      </c>
      <c r="F91" s="32">
        <f>GLOBAL[[#This Row],[AWAL]]</f>
        <v>3</v>
      </c>
      <c r="G91" s="31"/>
      <c r="H91" s="31"/>
      <c r="I91" s="31">
        <f>IF(GLOBAL[[#This Row],[1]]="","",SUMIF(Table6[NB BM_C_QTY+F],GLOBAL[POINTER],Table6[C]))</f>
        <v>0</v>
      </c>
      <c r="J91" s="91">
        <f>IF(GLOBAL[[#This Row],[2]]="",0,-1*SUMIF(Table5[CONCAT],GLOBAL[POINTER],Table5[3]))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3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3</v>
      </c>
      <c r="Q91" s="58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3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3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3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1" s="31">
        <v>30</v>
      </c>
      <c r="AC91" t="s">
        <v>5116</v>
      </c>
    </row>
    <row r="92" spans="1:29">
      <c r="A92" s="31" t="str">
        <f ca="1">IF(GLOBAL[[#This Row],[TT]]&lt;1,"",ROW()-2)</f>
        <v/>
      </c>
      <c r="B92" s="33" t="s">
        <v>149</v>
      </c>
      <c r="C92" s="31">
        <v>0</v>
      </c>
      <c r="D92" s="31">
        <v>360</v>
      </c>
      <c r="E92" s="31">
        <f ca="1">IF(GLOBAL[[#This Row],[b12]]="",GLOBAL[[#This Row],[a6]],GLOBAL[[#This Row],[b12]])</f>
        <v>0</v>
      </c>
      <c r="F92" s="32">
        <f>GLOBAL[[#This Row],[AWAL]]</f>
        <v>0</v>
      </c>
      <c r="G92" s="31"/>
      <c r="H92" s="31"/>
      <c r="I92" s="31">
        <f>IF(GLOBAL[[#This Row],[1]]="","",SUMIF(Table6[NB BM_C_QTY+F],GLOBAL[POINTER],Table6[C]))</f>
        <v>0</v>
      </c>
      <c r="J92" s="91">
        <f>IF(GLOBAL[[#This Row],[2]]="",0,-1*SUMIF(Table5[CONCAT],GLOBAL[POINTER],Table5[3]))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0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0</v>
      </c>
      <c r="Q92" s="58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0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0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0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2" s="31">
        <v>360</v>
      </c>
      <c r="AC92" t="s">
        <v>5118</v>
      </c>
    </row>
    <row r="93" spans="1:29">
      <c r="A93" s="31">
        <f ca="1">IF(GLOBAL[[#This Row],[TT]]&lt;1,"",ROW()-2)</f>
        <v>91</v>
      </c>
      <c r="B93" s="33" t="s">
        <v>150</v>
      </c>
      <c r="C93" s="31">
        <v>2</v>
      </c>
      <c r="D93" s="31">
        <v>500</v>
      </c>
      <c r="E93" s="31">
        <f ca="1">IF(GLOBAL[[#This Row],[b12]]="",GLOBAL[[#This Row],[a6]],GLOBAL[[#This Row],[b12]])</f>
        <v>2</v>
      </c>
      <c r="F93" s="32">
        <f>GLOBAL[[#This Row],[AWAL]]</f>
        <v>2</v>
      </c>
      <c r="G93" s="31"/>
      <c r="H93" s="31"/>
      <c r="I93" s="31">
        <f>IF(GLOBAL[[#This Row],[1]]="","",SUMIF(Table6[NB BM_C_QTY+F],GLOBAL[POINTER],Table6[C]))</f>
        <v>0</v>
      </c>
      <c r="J93" s="91">
        <f>IF(GLOBAL[[#This Row],[2]]="",0,-1*SUMIF(Table5[CONCAT],GLOBAL[POINTER],Table5[3]))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2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2</v>
      </c>
      <c r="Q93" s="58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2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2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2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3" s="31">
        <v>500</v>
      </c>
      <c r="AC93" t="s">
        <v>5118</v>
      </c>
    </row>
    <row r="94" spans="1:29">
      <c r="A94" s="31">
        <f ca="1">IF(GLOBAL[[#This Row],[TT]]&lt;1,"",ROW()-2)</f>
        <v>92</v>
      </c>
      <c r="B94" s="33" t="s">
        <v>151</v>
      </c>
      <c r="C94" s="31">
        <v>4</v>
      </c>
      <c r="D94" s="31" t="s">
        <v>16</v>
      </c>
      <c r="E94" s="31">
        <f ca="1">IF(GLOBAL[[#This Row],[b12]]="",GLOBAL[[#This Row],[a6]],GLOBAL[[#This Row],[b12]])</f>
        <v>4</v>
      </c>
      <c r="F94" s="32">
        <f>GLOBAL[[#This Row],[AWAL]]</f>
        <v>4</v>
      </c>
      <c r="G94" s="31"/>
      <c r="H94" s="31"/>
      <c r="I94" s="31">
        <f>IF(GLOBAL[[#This Row],[1]]="","",SUMIF(Table6[NB BM_C_QTY+F],GLOBAL[POINTER],Table6[C]))</f>
        <v>0</v>
      </c>
      <c r="J94" s="91">
        <f>IF(GLOBAL[[#This Row],[2]]="",0,-1*SUMIF(Table5[CONCAT],GLOBAL[POINTER],Table5[3]))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4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4</v>
      </c>
      <c r="Q94" s="58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4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4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4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4" s="31">
        <v>40</v>
      </c>
      <c r="AC94" t="s">
        <v>5116</v>
      </c>
    </row>
    <row r="95" spans="1:29">
      <c r="A95" s="31">
        <f ca="1">IF(GLOBAL[[#This Row],[TT]]&lt;1,"",ROW()-2)</f>
        <v>93</v>
      </c>
      <c r="B95" s="33" t="s">
        <v>3475</v>
      </c>
      <c r="C95" s="31">
        <v>1</v>
      </c>
      <c r="D95" s="31" t="s">
        <v>2204</v>
      </c>
      <c r="E95" s="31">
        <f ca="1">IF(GLOBAL[[#This Row],[b12]]="",GLOBAL[[#This Row],[a6]],GLOBAL[[#This Row],[b12]])</f>
        <v>1</v>
      </c>
      <c r="F95" s="32">
        <f>GLOBAL[[#This Row],[AWAL]]</f>
        <v>1</v>
      </c>
      <c r="G95" s="31"/>
      <c r="H95" s="31"/>
      <c r="I95" s="31">
        <f>IF(GLOBAL[[#This Row],[1]]="","",SUMIF(Table6[NB BM_C_QTY+F],GLOBAL[POINTER],Table6[C]))</f>
        <v>0</v>
      </c>
      <c r="J95" s="91">
        <f>IF(GLOBAL[[#This Row],[2]]="",0,-1*SUMIF(Table5[CONCAT],GLOBAL[POINTER],Table5[3]))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1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1</v>
      </c>
      <c r="Q95" s="58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1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1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1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5" s="31">
        <v>100</v>
      </c>
      <c r="AC95" t="s">
        <v>5116</v>
      </c>
    </row>
    <row r="96" spans="1:29">
      <c r="A96" s="31" t="str">
        <f ca="1">IF(GLOBAL[[#This Row],[TT]]&lt;1,"",ROW()-2)</f>
        <v/>
      </c>
      <c r="B96" s="33" t="s">
        <v>3474</v>
      </c>
      <c r="C96" s="31">
        <v>0</v>
      </c>
      <c r="D96" s="31" t="s">
        <v>1985</v>
      </c>
      <c r="E96" s="31">
        <f ca="1">IF(GLOBAL[[#This Row],[b12]]="",GLOBAL[[#This Row],[a6]],GLOBAL[[#This Row],[b12]])</f>
        <v>0</v>
      </c>
      <c r="F96" s="32">
        <f>GLOBAL[[#This Row],[AWAL]]</f>
        <v>0</v>
      </c>
      <c r="G96" s="31"/>
      <c r="H96" s="31"/>
      <c r="I96" s="31">
        <f>IF(GLOBAL[[#This Row],[1]]="","",SUMIF(Table6[NB BM_C_QTY+F],GLOBAL[POINTER],Table6[C]))</f>
        <v>0</v>
      </c>
      <c r="J96" s="91">
        <f>IF(GLOBAL[[#This Row],[2]]="",0,-1*SUMIF(Table5[CONCAT],GLOBAL[POINTER],Table5[3]))</f>
        <v>0</v>
      </c>
      <c r="K96" s="31" t="str">
        <f>IF(GLOBAL[[#This Row],[b1]]="","",GLOBAL[[#This Row],[b1]]-GLOBAL[[#This Row],[a1]]-GLOBAL[[#This Row],[bkeluar1]])</f>
        <v/>
      </c>
      <c r="L96" s="31">
        <f>SUM(GLOBAL[[#This Row],[bmasuk1]:[c1]])</f>
        <v>0</v>
      </c>
      <c r="M96" s="32">
        <f t="shared" si="1"/>
        <v>0</v>
      </c>
      <c r="N96" s="31"/>
      <c r="O96" s="31" t="str">
        <f>IF(GLOBAL[[#This Row],[b2]]="","",GLOBAL[[#This Row],[b2]]-GLOBAL[[#This Row],[a2]])</f>
        <v/>
      </c>
      <c r="P96" s="32">
        <f ca="1">SUM(INDIRECT(GLOBAL_VAR[TABLENAME]&amp;"[@a"&amp;$1:$1-1&amp;"]"),INDIRECT(GLOBAL_VAR[TABLENAME]&amp;"[@c"&amp;$1:$1-1&amp;"]"))</f>
        <v>0</v>
      </c>
      <c r="Q96" s="58"/>
      <c r="R96" s="33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33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1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6" s="31">
        <v>60</v>
      </c>
      <c r="AC96" t="s">
        <v>5116</v>
      </c>
    </row>
    <row r="97" spans="1:29">
      <c r="A97" s="39" t="str">
        <f ca="1">IF(GLOBAL[[#This Row],[TT]]&lt;1,"",ROW()-2)</f>
        <v/>
      </c>
      <c r="B97" s="33" t="s">
        <v>152</v>
      </c>
      <c r="C97" s="31">
        <v>0</v>
      </c>
      <c r="D97" s="31" t="s">
        <v>153</v>
      </c>
      <c r="E97" s="39">
        <f ca="1">IF(GLOBAL[[#This Row],[b12]]="",GLOBAL[[#This Row],[a6]],GLOBAL[[#This Row],[b12]])</f>
        <v>0</v>
      </c>
      <c r="F97" s="40">
        <f>GLOBAL[[#This Row],[AWAL]]</f>
        <v>0</v>
      </c>
      <c r="G97" s="31"/>
      <c r="H97" s="31"/>
      <c r="I97" s="31">
        <f>IF(GLOBAL[[#This Row],[1]]="","",SUMIF(Table6[NB BM_C_QTY+F],GLOBAL[POINTER],Table6[C]))</f>
        <v>0</v>
      </c>
      <c r="J97" s="91">
        <f>IF(GLOBAL[[#This Row],[2]]="",0,-1*SUMIF(Table5[CONCAT],GLOBAL[POINTER],Table5[3]))</f>
        <v>0</v>
      </c>
      <c r="K97" s="39" t="str">
        <f>IF(GLOBAL[[#This Row],[b1]]="","",GLOBAL[[#This Row],[b1]]-GLOBAL[[#This Row],[a1]]-GLOBAL[[#This Row],[bkeluar1]])</f>
        <v/>
      </c>
      <c r="L97" s="39">
        <f>SUM(GLOBAL[[#This Row],[bmasuk1]:[c1]])</f>
        <v>0</v>
      </c>
      <c r="M97" s="40">
        <f t="shared" si="1"/>
        <v>0</v>
      </c>
      <c r="N97" s="31"/>
      <c r="O97" s="39" t="str">
        <f>IF(GLOBAL[[#This Row],[b2]]="","",GLOBAL[[#This Row],[b2]]-GLOBAL[[#This Row],[a2]])</f>
        <v/>
      </c>
      <c r="P97" s="40">
        <f ca="1">SUM(INDIRECT(GLOBAL_VAR[TABLENAME]&amp;"[@a"&amp;$1:$1-1&amp;"]"),INDIRECT(GLOBAL_VAR[TABLENAME]&amp;"[@c"&amp;$1:$1-1&amp;"]"))</f>
        <v>0</v>
      </c>
      <c r="Q97" s="58"/>
      <c r="R97" s="41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0</v>
      </c>
      <c r="T97" s="33"/>
      <c r="U97" s="41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0</v>
      </c>
      <c r="W97" s="31"/>
      <c r="X97" s="39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0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7" s="39">
        <v>1200</v>
      </c>
      <c r="AC97" t="s">
        <v>5118</v>
      </c>
    </row>
    <row r="98" spans="1:29">
      <c r="A98" s="31">
        <f ca="1">IF(GLOBAL[[#This Row],[TT]]&lt;1,"",ROW()-2)</f>
        <v>96</v>
      </c>
      <c r="B98" s="33" t="s">
        <v>154</v>
      </c>
      <c r="C98" s="31">
        <v>4</v>
      </c>
      <c r="D98" s="31" t="s">
        <v>155</v>
      </c>
      <c r="E98" s="31">
        <f ca="1">IF(GLOBAL[[#This Row],[b12]]="",GLOBAL[[#This Row],[a6]],GLOBAL[[#This Row],[b12]])</f>
        <v>4</v>
      </c>
      <c r="F98" s="32">
        <f>GLOBAL[[#This Row],[AWAL]]</f>
        <v>4</v>
      </c>
      <c r="G98" s="31"/>
      <c r="H98" s="31"/>
      <c r="I98" s="31">
        <f>IF(GLOBAL[[#This Row],[1]]="","",SUMIF(Table6[NB BM_C_QTY+F],GLOBAL[POINTER],Table6[C]))</f>
        <v>0</v>
      </c>
      <c r="J98" s="91">
        <f>IF(GLOBAL[[#This Row],[2]]="",0,-1*SUMIF(Table5[CONCAT],GLOBAL[POINTER],Table5[3]))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4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4</v>
      </c>
      <c r="Q98" s="58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4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4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4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8" s="31">
        <v>576</v>
      </c>
      <c r="AC98" t="s">
        <v>5118</v>
      </c>
    </row>
    <row r="99" spans="1:29">
      <c r="A99" s="31">
        <f ca="1">IF(GLOBAL[[#This Row],[TT]]&lt;1,"",ROW()-2)</f>
        <v>97</v>
      </c>
      <c r="B99" s="33" t="s">
        <v>156</v>
      </c>
      <c r="C99" s="31">
        <v>3</v>
      </c>
      <c r="D99" s="31" t="s">
        <v>157</v>
      </c>
      <c r="E99" s="31">
        <f ca="1">IF(GLOBAL[[#This Row],[b12]]="",GLOBAL[[#This Row],[a6]],GLOBAL[[#This Row],[b12]])</f>
        <v>3</v>
      </c>
      <c r="F99" s="32">
        <f>GLOBAL[[#This Row],[AWAL]]</f>
        <v>3</v>
      </c>
      <c r="G99" s="31"/>
      <c r="H99" s="31"/>
      <c r="I99" s="31">
        <f>IF(GLOBAL[[#This Row],[1]]="","",SUMIF(Table6[NB BM_C_QTY+F],GLOBAL[POINTER],Table6[C]))</f>
        <v>0</v>
      </c>
      <c r="J99" s="91">
        <f>IF(GLOBAL[[#This Row],[2]]="",0,-1*SUMIF(Table5[CONCAT],GLOBAL[POINTER],Table5[3]))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3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3</v>
      </c>
      <c r="Q99" s="58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3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3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3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9" s="31">
        <v>600</v>
      </c>
      <c r="AC99" t="s">
        <v>5118</v>
      </c>
    </row>
    <row r="100" spans="1:29">
      <c r="A100" s="31">
        <f ca="1">IF(GLOBAL[[#This Row],[TT]]&lt;1,"",ROW()-2)</f>
        <v>98</v>
      </c>
      <c r="B100" s="33" t="s">
        <v>158</v>
      </c>
      <c r="C100" s="31">
        <v>8</v>
      </c>
      <c r="D100" s="31" t="s">
        <v>98</v>
      </c>
      <c r="E100" s="31">
        <f ca="1">IF(GLOBAL[[#This Row],[b12]]="",GLOBAL[[#This Row],[a6]],GLOBAL[[#This Row],[b12]])</f>
        <v>8</v>
      </c>
      <c r="F100" s="32">
        <f>GLOBAL[[#This Row],[AWAL]]</f>
        <v>8</v>
      </c>
      <c r="G100" s="31"/>
      <c r="H100" s="31"/>
      <c r="I100" s="31">
        <f>IF(GLOBAL[[#This Row],[1]]="","",SUMIF(Table6[NB BM_C_QTY+F],GLOBAL[POINTER],Table6[C]))</f>
        <v>0</v>
      </c>
      <c r="J100" s="91">
        <f>IF(GLOBAL[[#This Row],[2]]="",0,-1*SUMIF(Table5[CONCAT],GLOBAL[POINTER],Table5[3]))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8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8</v>
      </c>
      <c r="Q100" s="58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8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8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8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100" s="31">
        <v>50</v>
      </c>
      <c r="AC100" t="s">
        <v>5116</v>
      </c>
    </row>
    <row r="101" spans="1:29">
      <c r="A101" s="31">
        <f ca="1">IF(GLOBAL[[#This Row],[TT]]&lt;1,"",ROW()-2)</f>
        <v>99</v>
      </c>
      <c r="B101" s="33" t="s">
        <v>159</v>
      </c>
      <c r="C101" s="31">
        <v>7</v>
      </c>
      <c r="D101" s="31" t="s">
        <v>157</v>
      </c>
      <c r="E101" s="31">
        <f ca="1">IF(GLOBAL[[#This Row],[b12]]="",GLOBAL[[#This Row],[a6]],GLOBAL[[#This Row],[b12]])</f>
        <v>7</v>
      </c>
      <c r="F101" s="32">
        <f>GLOBAL[[#This Row],[AWAL]]</f>
        <v>7</v>
      </c>
      <c r="G101" s="31"/>
      <c r="H101" s="31"/>
      <c r="I101" s="31">
        <f>IF(GLOBAL[[#This Row],[1]]="","",SUMIF(Table6[NB BM_C_QTY+F],GLOBAL[POINTER],Table6[C]))</f>
        <v>0</v>
      </c>
      <c r="J101" s="91">
        <f>IF(GLOBAL[[#This Row],[2]]="",0,-1*SUMIF(Table5[CONCAT],GLOBAL[POINTER],Table5[3]))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7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7</v>
      </c>
      <c r="Q101" s="58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7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7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7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1" s="31">
        <v>600</v>
      </c>
      <c r="AC101" t="s">
        <v>5118</v>
      </c>
    </row>
    <row r="102" spans="1:29">
      <c r="A102" s="31">
        <f ca="1">IF(GLOBAL[[#This Row],[TT]]&lt;1,"",ROW()-2)</f>
        <v>100</v>
      </c>
      <c r="B102" s="33" t="s">
        <v>160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>
        <f>IF(GLOBAL[[#This Row],[1]]="","",SUMIF(Table6[NB BM_C_QTY+F],GLOBAL[POINTER],Table6[C]))</f>
        <v>0</v>
      </c>
      <c r="J102" s="91">
        <f>IF(GLOBAL[[#This Row],[2]]="",0,-1*SUMIF(Table5[CONCAT],GLOBAL[POINTER],Table5[3]))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58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2" s="31">
        <v>360</v>
      </c>
      <c r="AC102" t="s">
        <v>5118</v>
      </c>
    </row>
    <row r="103" spans="1:29">
      <c r="A103" s="31">
        <f ca="1">IF(GLOBAL[[#This Row],[TT]]&lt;1,"",ROW()-2)</f>
        <v>101</v>
      </c>
      <c r="B103" s="33" t="s">
        <v>161</v>
      </c>
      <c r="C103" s="31">
        <v>1</v>
      </c>
      <c r="D103" s="31" t="s">
        <v>33</v>
      </c>
      <c r="E103" s="31">
        <f ca="1">IF(GLOBAL[[#This Row],[b12]]="",GLOBAL[[#This Row],[a6]],GLOBAL[[#This Row],[b12]])</f>
        <v>1</v>
      </c>
      <c r="F103" s="32">
        <f>GLOBAL[[#This Row],[AWAL]]</f>
        <v>1</v>
      </c>
      <c r="G103" s="31"/>
      <c r="H103" s="31"/>
      <c r="I103" s="31">
        <f>IF(GLOBAL[[#This Row],[1]]="","",SUMIF(Table6[NB BM_C_QTY+F],GLOBAL[POINTER],Table6[C]))</f>
        <v>0</v>
      </c>
      <c r="J103" s="91">
        <f>IF(GLOBAL[[#This Row],[2]]="",0,-1*SUMIF(Table5[CONCAT],GLOBAL[POINTER],Table5[3]))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1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1</v>
      </c>
      <c r="Q103" s="58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1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1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1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3" s="31">
        <v>360</v>
      </c>
      <c r="AC103" t="s">
        <v>5118</v>
      </c>
    </row>
    <row r="104" spans="1:29">
      <c r="A104" s="31">
        <f ca="1">IF(GLOBAL[[#This Row],[TT]]&lt;1,"",ROW()-2)</f>
        <v>102</v>
      </c>
      <c r="B104" s="33" t="s">
        <v>162</v>
      </c>
      <c r="C104" s="31">
        <v>2</v>
      </c>
      <c r="D104" s="31" t="s">
        <v>163</v>
      </c>
      <c r="E104" s="31">
        <f ca="1">IF(GLOBAL[[#This Row],[b12]]="",GLOBAL[[#This Row],[a6]],GLOBAL[[#This Row],[b12]])</f>
        <v>1</v>
      </c>
      <c r="F104" s="32">
        <f>GLOBAL[[#This Row],[AWAL]]</f>
        <v>2</v>
      </c>
      <c r="G104" s="31">
        <v>1</v>
      </c>
      <c r="H104" s="31"/>
      <c r="I104" s="31">
        <f>IF(GLOBAL[[#This Row],[1]]="","",SUMIF(Table6[NB BM_C_QTY+F],GLOBAL[POINTER],Table6[C]))</f>
        <v>0</v>
      </c>
      <c r="J104" s="91">
        <f>IF(GLOBAL[[#This Row],[2]]="",0,-1*SUMIF(Table5[CONCAT],GLOBAL[POINTER],Table5[3]))</f>
        <v>0</v>
      </c>
      <c r="K104" s="31">
        <f>IF(GLOBAL[[#This Row],[b1]]="","",GLOBAL[[#This Row],[b1]]-GLOBAL[[#This Row],[a1]]-GLOBAL[[#This Row],[bkeluar1]])</f>
        <v>-1</v>
      </c>
      <c r="L104" s="31">
        <f>SUM(GLOBAL[[#This Row],[bmasuk1]:[c1]])</f>
        <v>-1</v>
      </c>
      <c r="M104" s="32">
        <f t="shared" si="1"/>
        <v>1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1</v>
      </c>
      <c r="Q104" s="58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1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1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1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4" s="31">
        <v>660</v>
      </c>
      <c r="AC104" t="s">
        <v>5118</v>
      </c>
    </row>
    <row r="105" spans="1:29">
      <c r="A105" s="31">
        <f ca="1">IF(GLOBAL[[#This Row],[TT]]&lt;1,"",ROW()-2)</f>
        <v>103</v>
      </c>
      <c r="B105" s="33" t="s">
        <v>164</v>
      </c>
      <c r="C105" s="31">
        <v>2</v>
      </c>
      <c r="D105" s="31" t="s">
        <v>165</v>
      </c>
      <c r="E105" s="31">
        <f ca="1">IF(GLOBAL[[#This Row],[b12]]="",GLOBAL[[#This Row],[a6]],GLOBAL[[#This Row],[b12]])</f>
        <v>2</v>
      </c>
      <c r="F105" s="32">
        <f>GLOBAL[[#This Row],[AWAL]]</f>
        <v>2</v>
      </c>
      <c r="G105" s="31"/>
      <c r="H105" s="31"/>
      <c r="I105" s="31">
        <f>IF(GLOBAL[[#This Row],[1]]="","",SUMIF(Table6[NB BM_C_QTY+F],GLOBAL[POINTER],Table6[C]))</f>
        <v>0</v>
      </c>
      <c r="J105" s="91">
        <f>IF(GLOBAL[[#This Row],[2]]="",0,-1*SUMIF(Table5[CONCAT],GLOBAL[POINTER],Table5[3]))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2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2</v>
      </c>
      <c r="Q105" s="58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2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2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2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5" s="31">
        <v>1440</v>
      </c>
      <c r="AC105" t="s">
        <v>5118</v>
      </c>
    </row>
    <row r="106" spans="1:29">
      <c r="A106" s="31">
        <f ca="1">IF(GLOBAL[[#This Row],[TT]]&lt;1,"",ROW()-2)</f>
        <v>104</v>
      </c>
      <c r="B106" s="33" t="s">
        <v>166</v>
      </c>
      <c r="C106" s="31">
        <v>8</v>
      </c>
      <c r="D106" s="31" t="s">
        <v>167</v>
      </c>
      <c r="E106" s="31">
        <f ca="1">IF(GLOBAL[[#This Row],[b12]]="",GLOBAL[[#This Row],[a6]],GLOBAL[[#This Row],[b12]])</f>
        <v>8</v>
      </c>
      <c r="F106" s="32">
        <f>GLOBAL[[#This Row],[AWAL]]</f>
        <v>8</v>
      </c>
      <c r="G106" s="31"/>
      <c r="H106" s="31"/>
      <c r="I106" s="31">
        <f>IF(GLOBAL[[#This Row],[1]]="","",SUMIF(Table6[NB BM_C_QTY+F],GLOBAL[POINTER],Table6[C]))</f>
        <v>0</v>
      </c>
      <c r="J106" s="91">
        <f>IF(GLOBAL[[#This Row],[2]]="",0,-1*SUMIF(Table5[CONCAT],GLOBAL[POINTER],Table5[3]))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8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8</v>
      </c>
      <c r="Q106" s="58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8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8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8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6" s="31">
        <v>48</v>
      </c>
      <c r="AC106" t="s">
        <v>5149</v>
      </c>
    </row>
    <row r="107" spans="1:29">
      <c r="A107" s="31" t="str">
        <f ca="1">IF(GLOBAL[[#This Row],[TT]]&lt;1,"",ROW()-2)</f>
        <v/>
      </c>
      <c r="B107" s="33" t="s">
        <v>2151</v>
      </c>
      <c r="C107" s="31">
        <v>0</v>
      </c>
      <c r="D107" s="31" t="s">
        <v>2016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>
        <f>IF(GLOBAL[[#This Row],[1]]="","",SUMIF(Table6[NB BM_C_QTY+F],GLOBAL[POINTER],Table6[C]))</f>
        <v>0</v>
      </c>
      <c r="J107" s="91">
        <f>IF(GLOBAL[[#This Row],[2]]="",0,-1*SUMIF(Table5[CONCAT],GLOBAL[POINTER],Table5[3]))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58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7" s="31">
        <v>96</v>
      </c>
      <c r="AC107" t="s">
        <v>5118</v>
      </c>
    </row>
    <row r="108" spans="1:29">
      <c r="A108" s="31" t="str">
        <f ca="1">IF(GLOBAL[[#This Row],[TT]]&lt;1,"",ROW()-2)</f>
        <v/>
      </c>
      <c r="B108" s="33" t="s">
        <v>168</v>
      </c>
      <c r="C108" s="31">
        <v>0</v>
      </c>
      <c r="D108" s="31" t="s">
        <v>20</v>
      </c>
      <c r="E108" s="31">
        <f ca="1">IF(GLOBAL[[#This Row],[b12]]="",GLOBAL[[#This Row],[a6]],GLOBAL[[#This Row],[b12]])</f>
        <v>0</v>
      </c>
      <c r="F108" s="32">
        <f>GLOBAL[[#This Row],[AWAL]]</f>
        <v>0</v>
      </c>
      <c r="G108" s="31"/>
      <c r="H108" s="31"/>
      <c r="I108" s="31">
        <f>IF(GLOBAL[[#This Row],[1]]="","",SUMIF(Table6[NB BM_C_QTY+F],GLOBAL[POINTER],Table6[C]))</f>
        <v>0</v>
      </c>
      <c r="J108" s="91">
        <f>IF(GLOBAL[[#This Row],[2]]="",0,-1*SUMIF(Table5[CONCAT],GLOBAL[POINTER],Table5[3]))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0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0</v>
      </c>
      <c r="Q108" s="58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0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0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0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8" s="31">
        <v>96</v>
      </c>
      <c r="AC108" t="s">
        <v>5118</v>
      </c>
    </row>
    <row r="109" spans="1:29">
      <c r="A109" s="31">
        <f ca="1">IF(GLOBAL[[#This Row],[TT]]&lt;1,"",ROW()-2)</f>
        <v>107</v>
      </c>
      <c r="B109" s="33" t="s">
        <v>169</v>
      </c>
      <c r="C109" s="31">
        <v>2</v>
      </c>
      <c r="D109" s="31" t="s">
        <v>40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>
        <f>IF(GLOBAL[[#This Row],[1]]="","",SUMIF(Table6[NB BM_C_QTY+F],GLOBAL[POINTER],Table6[C]))</f>
        <v>0</v>
      </c>
      <c r="J109" s="91">
        <f>IF(GLOBAL[[#This Row],[2]]="",0,-1*SUMIF(Table5[CONCAT],GLOBAL[POINTER],Table5[3]))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58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9" s="31">
        <v>36</v>
      </c>
      <c r="AC109" t="s">
        <v>5149</v>
      </c>
    </row>
    <row r="110" spans="1:29">
      <c r="A110" s="31">
        <f ca="1">IF(GLOBAL[[#This Row],[TT]]&lt;1,"",ROW()-2)</f>
        <v>108</v>
      </c>
      <c r="B110" s="33" t="s">
        <v>170</v>
      </c>
      <c r="C110" s="31">
        <v>2</v>
      </c>
      <c r="D110" s="31" t="s">
        <v>171</v>
      </c>
      <c r="E110" s="31">
        <f ca="1">IF(GLOBAL[[#This Row],[b12]]="",GLOBAL[[#This Row],[a6]],GLOBAL[[#This Row],[b12]])</f>
        <v>2</v>
      </c>
      <c r="F110" s="32">
        <f>GLOBAL[[#This Row],[AWAL]]</f>
        <v>2</v>
      </c>
      <c r="G110" s="31"/>
      <c r="H110" s="31"/>
      <c r="I110" s="31">
        <f>IF(GLOBAL[[#This Row],[1]]="","",SUMIF(Table6[NB BM_C_QTY+F],GLOBAL[POINTER],Table6[C]))</f>
        <v>0</v>
      </c>
      <c r="J110" s="91">
        <f>IF(GLOBAL[[#This Row],[2]]="",0,-1*SUMIF(Table5[CONCAT],GLOBAL[POINTER],Table5[3]))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2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2</v>
      </c>
      <c r="Q110" s="58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2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2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2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10" s="31">
        <v>48</v>
      </c>
      <c r="AC110" t="s">
        <v>6093</v>
      </c>
    </row>
    <row r="111" spans="1:29">
      <c r="A111" s="31">
        <f ca="1">IF(GLOBAL[[#This Row],[TT]]&lt;1,"",ROW()-2)</f>
        <v>109</v>
      </c>
      <c r="B111" s="33" t="s">
        <v>172</v>
      </c>
      <c r="C111" s="31">
        <v>16</v>
      </c>
      <c r="D111" s="31" t="s">
        <v>173</v>
      </c>
      <c r="E111" s="31">
        <f ca="1">IF(GLOBAL[[#This Row],[b12]]="",GLOBAL[[#This Row],[a6]],GLOBAL[[#This Row],[b12]])</f>
        <v>16</v>
      </c>
      <c r="F111" s="32">
        <f>GLOBAL[[#This Row],[AWAL]]</f>
        <v>16</v>
      </c>
      <c r="G111" s="31"/>
      <c r="H111" s="31"/>
      <c r="I111" s="31">
        <f>IF(GLOBAL[[#This Row],[1]]="","",SUMIF(Table6[NB BM_C_QTY+F],GLOBAL[POINTER],Table6[C]))</f>
        <v>0</v>
      </c>
      <c r="J111" s="91">
        <f>IF(GLOBAL[[#This Row],[2]]="",0,-1*SUMIF(Table5[CONCAT],GLOBAL[POINTER],Table5[3]))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16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16</v>
      </c>
      <c r="Q111" s="58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16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16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16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1" s="31">
        <v>90</v>
      </c>
      <c r="AC111" t="s">
        <v>5149</v>
      </c>
    </row>
    <row r="112" spans="1:29">
      <c r="A112" s="31">
        <f ca="1">IF(GLOBAL[[#This Row],[TT]]&lt;1,"",ROW()-2)</f>
        <v>110</v>
      </c>
      <c r="B112" s="33" t="s">
        <v>174</v>
      </c>
      <c r="C112" s="31">
        <v>3</v>
      </c>
      <c r="D112" s="31" t="s">
        <v>175</v>
      </c>
      <c r="E112" s="31">
        <f ca="1">IF(GLOBAL[[#This Row],[b12]]="",GLOBAL[[#This Row],[a6]],GLOBAL[[#This Row],[b12]])</f>
        <v>3</v>
      </c>
      <c r="F112" s="32">
        <f>GLOBAL[[#This Row],[AWAL]]</f>
        <v>3</v>
      </c>
      <c r="G112" s="31"/>
      <c r="H112" s="31"/>
      <c r="I112" s="31">
        <f>IF(GLOBAL[[#This Row],[1]]="","",SUMIF(Table6[NB BM_C_QTY+F],GLOBAL[POINTER],Table6[C]))</f>
        <v>0</v>
      </c>
      <c r="J112" s="91">
        <f>IF(GLOBAL[[#This Row],[2]]="",0,-1*SUMIF(Table5[CONCAT],GLOBAL[POINTER],Table5[3]))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3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3</v>
      </c>
      <c r="Q112" s="58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3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3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3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2" s="31">
        <v>64</v>
      </c>
      <c r="AC112" t="s">
        <v>5149</v>
      </c>
    </row>
    <row r="113" spans="1:29">
      <c r="A113" s="31">
        <f ca="1">IF(GLOBAL[[#This Row],[TT]]&lt;1,"",ROW()-2)</f>
        <v>111</v>
      </c>
      <c r="B113" s="33" t="s">
        <v>176</v>
      </c>
      <c r="C113" s="31">
        <v>7</v>
      </c>
      <c r="D113" s="31" t="s">
        <v>165</v>
      </c>
      <c r="E113" s="31">
        <f ca="1">IF(GLOBAL[[#This Row],[b12]]="",GLOBAL[[#This Row],[a6]],GLOBAL[[#This Row],[b12]])</f>
        <v>7</v>
      </c>
      <c r="F113" s="32">
        <f>GLOBAL[[#This Row],[AWAL]]</f>
        <v>7</v>
      </c>
      <c r="G113" s="31"/>
      <c r="H113" s="31"/>
      <c r="I113" s="31">
        <f>IF(GLOBAL[[#This Row],[1]]="","",SUMIF(Table6[NB BM_C_QTY+F],GLOBAL[POINTER],Table6[C]))</f>
        <v>0</v>
      </c>
      <c r="J113" s="91">
        <f>IF(GLOBAL[[#This Row],[2]]="",0,-1*SUMIF(Table5[CONCAT],GLOBAL[POINTER],Table5[3]))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 t="shared" si="1"/>
        <v>7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7</v>
      </c>
      <c r="Q113" s="58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7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7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7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3" s="31">
        <v>1440</v>
      </c>
      <c r="AC113" t="s">
        <v>5118</v>
      </c>
    </row>
    <row r="114" spans="1:29">
      <c r="A114" s="31">
        <f ca="1">IF(GLOBAL[[#This Row],[TT]]&lt;1,"",ROW()-2)</f>
        <v>112</v>
      </c>
      <c r="B114" s="33" t="s">
        <v>5461</v>
      </c>
      <c r="C114" s="31">
        <v>2</v>
      </c>
      <c r="D114" s="31" t="s">
        <v>5462</v>
      </c>
      <c r="E114" s="31">
        <f ca="1">IF(GLOBAL[[#This Row],[b12]]="",GLOBAL[[#This Row],[a6]],GLOBAL[[#This Row],[b12]])</f>
        <v>2</v>
      </c>
      <c r="F114" s="32">
        <f>GLOBAL[[#This Row],[AWAL]]</f>
        <v>2</v>
      </c>
      <c r="G114" s="31"/>
      <c r="H114" s="31"/>
      <c r="I114" s="31">
        <f>IF(GLOBAL[[#This Row],[1]]="","",SUMIF(Table6[NB BM_C_QTY+F],GLOBAL[POINTER],Table6[C]))</f>
        <v>0</v>
      </c>
      <c r="J114" s="91">
        <f>IF(GLOBAL[[#This Row],[2]]="",0,-1*SUMIF(Table5[CONCAT],GLOBAL[POINTER],Table5[3]))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 t="shared" si="1"/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58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4" s="31">
        <v>180</v>
      </c>
      <c r="AC114" t="s">
        <v>5149</v>
      </c>
    </row>
    <row r="115" spans="1:29">
      <c r="A115" s="31">
        <f ca="1">IF(GLOBAL[[#This Row],[TT]]&lt;1,"",ROW()-2)</f>
        <v>113</v>
      </c>
      <c r="B115" s="33" t="s">
        <v>5463</v>
      </c>
      <c r="C115" s="31">
        <v>2</v>
      </c>
      <c r="D115" s="31" t="s">
        <v>5462</v>
      </c>
      <c r="E115" s="31">
        <f ca="1">IF(GLOBAL[[#This Row],[b12]]="",GLOBAL[[#This Row],[a6]],GLOBAL[[#This Row],[b12]])</f>
        <v>2</v>
      </c>
      <c r="F115" s="32">
        <f>GLOBAL[[#This Row],[AWAL]]</f>
        <v>2</v>
      </c>
      <c r="G115" s="31"/>
      <c r="H115" s="31"/>
      <c r="I115" s="31">
        <f>IF(GLOBAL[[#This Row],[1]]="","",SUMIF(Table6[NB BM_C_QTY+F],GLOBAL[POINTER],Table6[C]))</f>
        <v>0</v>
      </c>
      <c r="J115" s="91">
        <f>IF(GLOBAL[[#This Row],[2]]="",0,-1*SUMIF(Table5[CONCAT],GLOBAL[POINTER],Table5[3]))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2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2</v>
      </c>
      <c r="Q115" s="58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2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2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2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5" s="31">
        <v>180</v>
      </c>
      <c r="AC115" t="s">
        <v>5149</v>
      </c>
    </row>
    <row r="116" spans="1:29">
      <c r="A116" s="31">
        <f ca="1">IF(GLOBAL[[#This Row],[TT]]&lt;1,"",ROW()-2)</f>
        <v>114</v>
      </c>
      <c r="B116" s="33" t="s">
        <v>177</v>
      </c>
      <c r="C116" s="31">
        <v>13</v>
      </c>
      <c r="D116" s="31" t="s">
        <v>7</v>
      </c>
      <c r="E116" s="31">
        <f ca="1">IF(GLOBAL[[#This Row],[b12]]="",GLOBAL[[#This Row],[a6]],GLOBAL[[#This Row],[b12]])</f>
        <v>13</v>
      </c>
      <c r="F116" s="32">
        <f>GLOBAL[[#This Row],[AWAL]]</f>
        <v>13</v>
      </c>
      <c r="G116" s="31"/>
      <c r="H116" s="31"/>
      <c r="I116" s="31">
        <f>IF(GLOBAL[[#This Row],[1]]="","",SUMIF(Table6[NB BM_C_QTY+F],GLOBAL[POINTER],Table6[C]))</f>
        <v>0</v>
      </c>
      <c r="J116" s="91">
        <f>IF(GLOBAL[[#This Row],[2]]="",0,-1*SUMIF(Table5[CONCAT],GLOBAL[POINTER],Table5[3]))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13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13</v>
      </c>
      <c r="Q116" s="58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13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13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13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6" s="31">
        <v>144</v>
      </c>
      <c r="AC116" t="s">
        <v>5116</v>
      </c>
    </row>
    <row r="117" spans="1:29">
      <c r="A117" s="31">
        <f ca="1">IF(GLOBAL[[#This Row],[TT]]&lt;1,"",ROW()-2)</f>
        <v>115</v>
      </c>
      <c r="B117" s="33" t="s">
        <v>178</v>
      </c>
      <c r="C117" s="31">
        <v>2</v>
      </c>
      <c r="D117" s="31" t="s">
        <v>2408</v>
      </c>
      <c r="E117" s="31">
        <f ca="1">IF(GLOBAL[[#This Row],[b12]]="",GLOBAL[[#This Row],[a6]],GLOBAL[[#This Row],[b12]])</f>
        <v>2</v>
      </c>
      <c r="F117" s="32">
        <f>GLOBAL[[#This Row],[AWAL]]</f>
        <v>2</v>
      </c>
      <c r="G117" s="31"/>
      <c r="H117" s="31"/>
      <c r="I117" s="31">
        <f>IF(GLOBAL[[#This Row],[1]]="","",SUMIF(Table6[NB BM_C_QTY+F],GLOBAL[POINTER],Table6[C]))</f>
        <v>0</v>
      </c>
      <c r="J117" s="91">
        <f>IF(GLOBAL[[#This Row],[2]]="",0,-1*SUMIF(Table5[CONCAT],GLOBAL[POINTER],Table5[3]))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2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2</v>
      </c>
      <c r="Q117" s="58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2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2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2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7" s="31">
        <v>480</v>
      </c>
      <c r="AC117" t="s">
        <v>5118</v>
      </c>
    </row>
    <row r="118" spans="1:29">
      <c r="A118" s="31" t="str">
        <f ca="1">IF(GLOBAL[[#This Row],[TT]]&lt;1,"",ROW()-2)</f>
        <v/>
      </c>
      <c r="B118" s="33" t="s">
        <v>180</v>
      </c>
      <c r="C118" s="31">
        <v>0</v>
      </c>
      <c r="D118" s="31">
        <v>96</v>
      </c>
      <c r="E118" s="31">
        <f ca="1">IF(GLOBAL[[#This Row],[b12]]="",GLOBAL[[#This Row],[a6]],GLOBAL[[#This Row],[b12]])</f>
        <v>0</v>
      </c>
      <c r="F118" s="32">
        <f>GLOBAL[[#This Row],[AWAL]]</f>
        <v>0</v>
      </c>
      <c r="G118" s="31"/>
      <c r="H118" s="31"/>
      <c r="I118" s="31">
        <f>IF(GLOBAL[[#This Row],[1]]="","",SUMIF(Table6[NB BM_C_QTY+F],GLOBAL[POINTER],Table6[C]))</f>
        <v>0</v>
      </c>
      <c r="J118" s="91">
        <f>IF(GLOBAL[[#This Row],[2]]="",0,-1*SUMIF(Table5[CONCAT],GLOBAL[POINTER],Table5[3]))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0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0</v>
      </c>
      <c r="Q118" s="58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0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0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0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8" s="31">
        <v>96</v>
      </c>
      <c r="AC118" t="s">
        <v>5118</v>
      </c>
    </row>
    <row r="119" spans="1:29">
      <c r="A119" s="31">
        <f ca="1">IF(GLOBAL[[#This Row],[TT]]&lt;1,"",ROW()-2)</f>
        <v>117</v>
      </c>
      <c r="B119" s="33" t="s">
        <v>181</v>
      </c>
      <c r="C119" s="31">
        <v>3</v>
      </c>
      <c r="D119" s="31" t="s">
        <v>182</v>
      </c>
      <c r="E119" s="31">
        <f ca="1">IF(GLOBAL[[#This Row],[b12]]="",GLOBAL[[#This Row],[a6]],GLOBAL[[#This Row],[b12]])</f>
        <v>3</v>
      </c>
      <c r="F119" s="32">
        <f>GLOBAL[[#This Row],[AWAL]]</f>
        <v>3</v>
      </c>
      <c r="G119" s="31"/>
      <c r="H119" s="31"/>
      <c r="I119" s="31">
        <f>IF(GLOBAL[[#This Row],[1]]="","",SUMIF(Table6[NB BM_C_QTY+F],GLOBAL[POINTER],Table6[C]))</f>
        <v>0</v>
      </c>
      <c r="J119" s="91">
        <f>IF(GLOBAL[[#This Row],[2]]="",0,-1*SUMIF(Table5[CONCAT],GLOBAL[POINTER],Table5[3]))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3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3</v>
      </c>
      <c r="Q119" s="58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3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3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3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9" s="31">
        <v>96</v>
      </c>
      <c r="AC119" t="s">
        <v>5149</v>
      </c>
    </row>
    <row r="120" spans="1:29">
      <c r="A120" s="31">
        <f ca="1">IF(GLOBAL[[#This Row],[TT]]&lt;1,"",ROW()-2)</f>
        <v>118</v>
      </c>
      <c r="B120" s="33" t="s">
        <v>183</v>
      </c>
      <c r="C120" s="31">
        <v>2</v>
      </c>
      <c r="D120" s="31" t="s">
        <v>184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>
        <f>IF(GLOBAL[[#This Row],[1]]="","",SUMIF(Table6[NB BM_C_QTY+F],GLOBAL[POINTER],Table6[C]))</f>
        <v>0</v>
      </c>
      <c r="J120" s="91">
        <f>IF(GLOBAL[[#This Row],[2]]="",0,-1*SUMIF(Table5[CONCAT],GLOBAL[POINTER],Table5[3]))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58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20" s="31">
        <v>1152</v>
      </c>
      <c r="AC120" t="s">
        <v>5118</v>
      </c>
    </row>
    <row r="121" spans="1:29">
      <c r="A121" s="31">
        <f ca="1">IF(GLOBAL[[#This Row],[TT]]&lt;1,"",ROW()-2)</f>
        <v>119</v>
      </c>
      <c r="B121" s="33" t="s">
        <v>185</v>
      </c>
      <c r="C121" s="31">
        <v>2</v>
      </c>
      <c r="D121" s="31" t="s">
        <v>179</v>
      </c>
      <c r="E121" s="31">
        <f ca="1">IF(GLOBAL[[#This Row],[b12]]="",GLOBAL[[#This Row],[a6]],GLOBAL[[#This Row],[b12]])</f>
        <v>2</v>
      </c>
      <c r="F121" s="32">
        <f>GLOBAL[[#This Row],[AWAL]]</f>
        <v>2</v>
      </c>
      <c r="G121" s="31"/>
      <c r="H121" s="31"/>
      <c r="I121" s="31">
        <f>IF(GLOBAL[[#This Row],[1]]="","",SUMIF(Table6[NB BM_C_QTY+F],GLOBAL[POINTER],Table6[C]))</f>
        <v>0</v>
      </c>
      <c r="J121" s="91">
        <f>IF(GLOBAL[[#This Row],[2]]="",0,-1*SUMIF(Table5[CONCAT],GLOBAL[POINTER],Table5[3]))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2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2</v>
      </c>
      <c r="Q121" s="58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2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2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2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1" s="31">
        <v>60</v>
      </c>
      <c r="AC121" t="s">
        <v>5149</v>
      </c>
    </row>
    <row r="122" spans="1:29">
      <c r="A122" s="31">
        <f ca="1">IF(GLOBAL[[#This Row],[TT]]&lt;1,"",ROW()-2)</f>
        <v>120</v>
      </c>
      <c r="B122" s="33" t="s">
        <v>186</v>
      </c>
      <c r="C122" s="31">
        <v>4</v>
      </c>
      <c r="D122" s="31" t="s">
        <v>187</v>
      </c>
      <c r="E122" s="31">
        <f ca="1">IF(GLOBAL[[#This Row],[b12]]="",GLOBAL[[#This Row],[a6]],GLOBAL[[#This Row],[b12]])</f>
        <v>4</v>
      </c>
      <c r="F122" s="32">
        <f>GLOBAL[[#This Row],[AWAL]]</f>
        <v>4</v>
      </c>
      <c r="G122" s="31"/>
      <c r="H122" s="31"/>
      <c r="I122" s="31">
        <f>IF(GLOBAL[[#This Row],[1]]="","",SUMIF(Table6[NB BM_C_QTY+F],GLOBAL[POINTER],Table6[C]))</f>
        <v>0</v>
      </c>
      <c r="J122" s="91">
        <f>IF(GLOBAL[[#This Row],[2]]="",0,-1*SUMIF(Table5[CONCAT],GLOBAL[POINTER],Table5[3]))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4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4</v>
      </c>
      <c r="Q122" s="58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4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4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4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2" s="31">
        <v>24</v>
      </c>
      <c r="AC122" t="s">
        <v>6098</v>
      </c>
    </row>
    <row r="123" spans="1:29">
      <c r="A123" s="31">
        <f ca="1">IF(GLOBAL[[#This Row],[TT]]&lt;1,"",ROW()-2)</f>
        <v>121</v>
      </c>
      <c r="B123" s="33" t="s">
        <v>188</v>
      </c>
      <c r="C123" s="31">
        <v>2</v>
      </c>
      <c r="D123" s="31" t="s">
        <v>189</v>
      </c>
      <c r="E123" s="31">
        <f ca="1">IF(GLOBAL[[#This Row],[b12]]="",GLOBAL[[#This Row],[a6]],GLOBAL[[#This Row],[b12]])</f>
        <v>2</v>
      </c>
      <c r="F123" s="32">
        <f>GLOBAL[[#This Row],[AWAL]]</f>
        <v>2</v>
      </c>
      <c r="G123" s="31"/>
      <c r="H123" s="31"/>
      <c r="I123" s="31">
        <f>IF(GLOBAL[[#This Row],[1]]="","",SUMIF(Table6[NB BM_C_QTY+F],GLOBAL[POINTER],Table6[C]))</f>
        <v>0</v>
      </c>
      <c r="J123" s="91">
        <f>IF(GLOBAL[[#This Row],[2]]="",0,-1*SUMIF(Table5[CONCAT],GLOBAL[POINTER],Table5[3]))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2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2</v>
      </c>
      <c r="Q123" s="58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2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2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2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3" s="31">
        <v>5</v>
      </c>
      <c r="AC123" t="s">
        <v>5153</v>
      </c>
    </row>
    <row r="124" spans="1:29">
      <c r="A124" s="31">
        <f ca="1">IF(GLOBAL[[#This Row],[TT]]&lt;1,"",ROW()-2)</f>
        <v>122</v>
      </c>
      <c r="B124" s="33" t="s">
        <v>190</v>
      </c>
      <c r="C124" s="31">
        <v>1</v>
      </c>
      <c r="D124" s="31" t="s">
        <v>179</v>
      </c>
      <c r="E124" s="31">
        <f ca="1">IF(GLOBAL[[#This Row],[b12]]="",GLOBAL[[#This Row],[a6]],GLOBAL[[#This Row],[b12]])</f>
        <v>1</v>
      </c>
      <c r="F124" s="32">
        <f>GLOBAL[[#This Row],[AWAL]]</f>
        <v>1</v>
      </c>
      <c r="G124" s="31"/>
      <c r="H124" s="31"/>
      <c r="I124" s="31">
        <f>IF(GLOBAL[[#This Row],[1]]="","",SUMIF(Table6[NB BM_C_QTY+F],GLOBAL[POINTER],Table6[C]))</f>
        <v>0</v>
      </c>
      <c r="J124" s="91">
        <f>IF(GLOBAL[[#This Row],[2]]="",0,-1*SUMIF(Table5[CONCAT],GLOBAL[POINTER],Table5[3]))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1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1</v>
      </c>
      <c r="Q124" s="58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1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1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1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4" s="31">
        <v>60</v>
      </c>
      <c r="AC124" t="s">
        <v>5149</v>
      </c>
    </row>
    <row r="125" spans="1:29">
      <c r="A125" s="31">
        <f ca="1">IF(GLOBAL[[#This Row],[TT]]&lt;1,"",ROW()-2)</f>
        <v>123</v>
      </c>
      <c r="B125" s="33" t="s">
        <v>191</v>
      </c>
      <c r="C125" s="31">
        <v>3</v>
      </c>
      <c r="D125" s="31" t="s">
        <v>179</v>
      </c>
      <c r="E125" s="31">
        <f ca="1">IF(GLOBAL[[#This Row],[b12]]="",GLOBAL[[#This Row],[a6]],GLOBAL[[#This Row],[b12]])</f>
        <v>3</v>
      </c>
      <c r="F125" s="32">
        <f>GLOBAL[[#This Row],[AWAL]]</f>
        <v>3</v>
      </c>
      <c r="G125" s="31"/>
      <c r="H125" s="31"/>
      <c r="I125" s="31">
        <f>IF(GLOBAL[[#This Row],[1]]="","",SUMIF(Table6[NB BM_C_QTY+F],GLOBAL[POINTER],Table6[C]))</f>
        <v>0</v>
      </c>
      <c r="J125" s="91">
        <f>IF(GLOBAL[[#This Row],[2]]="",0,-1*SUMIF(Table5[CONCAT],GLOBAL[POINTER],Table5[3]))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3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3</v>
      </c>
      <c r="Q125" s="58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3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3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3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5" s="31">
        <v>60</v>
      </c>
      <c r="AC125" t="s">
        <v>5149</v>
      </c>
    </row>
    <row r="126" spans="1:29">
      <c r="A126" s="31">
        <f ca="1">IF(GLOBAL[[#This Row],[TT]]&lt;1,"",ROW()-2)</f>
        <v>124</v>
      </c>
      <c r="B126" s="33" t="s">
        <v>192</v>
      </c>
      <c r="C126" s="31">
        <v>1</v>
      </c>
      <c r="D126" s="31" t="s">
        <v>179</v>
      </c>
      <c r="E126" s="31">
        <f ca="1">IF(GLOBAL[[#This Row],[b12]]="",GLOBAL[[#This Row],[a6]],GLOBAL[[#This Row],[b12]])</f>
        <v>1</v>
      </c>
      <c r="F126" s="32">
        <f>GLOBAL[[#This Row],[AWAL]]</f>
        <v>1</v>
      </c>
      <c r="G126" s="31"/>
      <c r="H126" s="31"/>
      <c r="I126" s="31">
        <f>IF(GLOBAL[[#This Row],[1]]="","",SUMIF(Table6[NB BM_C_QTY+F],GLOBAL[POINTER],Table6[C]))</f>
        <v>0</v>
      </c>
      <c r="J126" s="91">
        <f>IF(GLOBAL[[#This Row],[2]]="",0,-1*SUMIF(Table5[CONCAT],GLOBAL[POINTER],Table5[3]))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1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1</v>
      </c>
      <c r="Q126" s="58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1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1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1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6" s="31">
        <v>60</v>
      </c>
      <c r="AC126" t="s">
        <v>5149</v>
      </c>
    </row>
    <row r="127" spans="1:29">
      <c r="A127" s="31">
        <f ca="1">IF(GLOBAL[[#This Row],[TT]]&lt;1,"",ROW()-2)</f>
        <v>125</v>
      </c>
      <c r="B127" s="33" t="s">
        <v>2285</v>
      </c>
      <c r="C127" s="31">
        <v>2</v>
      </c>
      <c r="D127" s="31" t="s">
        <v>2146</v>
      </c>
      <c r="E127" s="31">
        <f ca="1">IF(GLOBAL[[#This Row],[b12]]="",GLOBAL[[#This Row],[a6]],GLOBAL[[#This Row],[b12]])</f>
        <v>2</v>
      </c>
      <c r="F127" s="32">
        <f>GLOBAL[[#This Row],[AWAL]]</f>
        <v>2</v>
      </c>
      <c r="G127" s="31"/>
      <c r="H127" s="31"/>
      <c r="I127" s="31">
        <f>IF(GLOBAL[[#This Row],[1]]="","",SUMIF(Table6[NB BM_C_QTY+F],GLOBAL[POINTER],Table6[C]))</f>
        <v>0</v>
      </c>
      <c r="J127" s="91">
        <f>IF(GLOBAL[[#This Row],[2]]="",0,-1*SUMIF(Table5[CONCAT],GLOBAL[POINTER],Table5[3]))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2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2</v>
      </c>
      <c r="Q127" s="58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2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2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2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7" s="31">
        <v>144</v>
      </c>
      <c r="AC127" t="s">
        <v>5118</v>
      </c>
    </row>
    <row r="128" spans="1:29">
      <c r="A128" s="31">
        <f ca="1">IF(GLOBAL[[#This Row],[TT]]&lt;1,"",ROW()-2)</f>
        <v>126</v>
      </c>
      <c r="B128" s="33" t="s">
        <v>2285</v>
      </c>
      <c r="C128" s="31">
        <v>1</v>
      </c>
      <c r="D128" s="31" t="s">
        <v>2286</v>
      </c>
      <c r="E128" s="31">
        <f ca="1">IF(GLOBAL[[#This Row],[b12]]="",GLOBAL[[#This Row],[a6]],GLOBAL[[#This Row],[b12]])</f>
        <v>1</v>
      </c>
      <c r="F128" s="32">
        <f>GLOBAL[[#This Row],[AWAL]]</f>
        <v>1</v>
      </c>
      <c r="G128" s="31"/>
      <c r="H128" s="31"/>
      <c r="I128" s="31">
        <f>IF(GLOBAL[[#This Row],[1]]="","",SUMIF(Table6[NB BM_C_QTY+F],GLOBAL[POINTER],Table6[C]))</f>
        <v>0</v>
      </c>
      <c r="J128" s="91">
        <f>IF(GLOBAL[[#This Row],[2]]="",0,-1*SUMIF(Table5[CONCAT],GLOBAL[POINTER],Table5[3]))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1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1</v>
      </c>
      <c r="Q128" s="58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1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1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1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8" s="31">
        <v>126</v>
      </c>
      <c r="AC128" t="s">
        <v>5118</v>
      </c>
    </row>
    <row r="129" spans="1:30">
      <c r="A129" s="31" t="str">
        <f ca="1">IF(GLOBAL[[#This Row],[TT]]&lt;1,"",ROW()-2)</f>
        <v/>
      </c>
      <c r="B129" s="33" t="s">
        <v>3957</v>
      </c>
      <c r="C129" s="31">
        <v>0</v>
      </c>
      <c r="D129" s="31" t="s">
        <v>3958</v>
      </c>
      <c r="E129" s="31">
        <f ca="1">IF(GLOBAL[[#This Row],[b12]]="",GLOBAL[[#This Row],[a6]],GLOBAL[[#This Row],[b12]])</f>
        <v>0</v>
      </c>
      <c r="F129" s="32">
        <f>GLOBAL[[#This Row],[AWAL]]</f>
        <v>0</v>
      </c>
      <c r="G129" s="31"/>
      <c r="H129" s="31"/>
      <c r="I129" s="31">
        <f>IF(GLOBAL[[#This Row],[1]]="","",SUMIF(Table6[NB BM_C_QTY+F],GLOBAL[POINTER],Table6[C]))</f>
        <v>0</v>
      </c>
      <c r="J129" s="91">
        <f>IF(GLOBAL[[#This Row],[2]]="",0,-1*SUMIF(Table5[CONCAT],GLOBAL[POINTER],Table5[3]))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0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0</v>
      </c>
      <c r="Q129" s="58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0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0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0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9" s="31">
        <v>1728</v>
      </c>
      <c r="AC129" t="s">
        <v>5118</v>
      </c>
    </row>
    <row r="130" spans="1:30">
      <c r="A130" s="31">
        <f ca="1">IF(GLOBAL[[#This Row],[TT]]&lt;1,"",ROW()-2)</f>
        <v>128</v>
      </c>
      <c r="B130" s="33" t="s">
        <v>193</v>
      </c>
      <c r="C130" s="31">
        <v>2</v>
      </c>
      <c r="D130" s="31" t="s">
        <v>167</v>
      </c>
      <c r="E130" s="31">
        <f ca="1">IF(GLOBAL[[#This Row],[b12]]="",GLOBAL[[#This Row],[a6]],GLOBAL[[#This Row],[b12]])</f>
        <v>2</v>
      </c>
      <c r="F130" s="32">
        <f>GLOBAL[[#This Row],[AWAL]]</f>
        <v>2</v>
      </c>
      <c r="G130" s="31"/>
      <c r="H130" s="31"/>
      <c r="I130" s="31">
        <f>IF(GLOBAL[[#This Row],[1]]="","",SUMIF(Table6[NB BM_C_QTY+F],GLOBAL[POINTER],Table6[C]))</f>
        <v>0</v>
      </c>
      <c r="J130" s="91">
        <f>IF(GLOBAL[[#This Row],[2]]="",0,-1*SUMIF(Table5[CONCAT],GLOBAL[POINTER],Table5[3]))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2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2</v>
      </c>
      <c r="Q130" s="58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2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2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2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30" s="31">
        <v>48</v>
      </c>
      <c r="AC130" t="s">
        <v>5149</v>
      </c>
    </row>
    <row r="131" spans="1:30">
      <c r="A131" s="31" t="str">
        <f ca="1">IF(GLOBAL[[#This Row],[TT]]&lt;1,"",ROW()-2)</f>
        <v/>
      </c>
      <c r="B131" s="33" t="s">
        <v>4128</v>
      </c>
      <c r="C131" s="31">
        <v>0</v>
      </c>
      <c r="D131" s="31" t="s">
        <v>2016</v>
      </c>
      <c r="E131" s="31">
        <f ca="1">IF(GLOBAL[[#This Row],[b12]]="",GLOBAL[[#This Row],[a6]],GLOBAL[[#This Row],[b12]])</f>
        <v>0</v>
      </c>
      <c r="F131" s="32">
        <f>GLOBAL[[#This Row],[AWAL]]</f>
        <v>0</v>
      </c>
      <c r="G131" s="31"/>
      <c r="H131" s="31"/>
      <c r="I131" s="31">
        <f>IF(GLOBAL[[#This Row],[1]]="","",SUMIF(Table6[NB BM_C_QTY+F],GLOBAL[POINTER],Table6[C]))</f>
        <v>0</v>
      </c>
      <c r="J131" s="91">
        <f>IF(GLOBAL[[#This Row],[2]]="",0,-1*SUMIF(Table5[CONCAT],GLOBAL[POINTER],Table5[3]))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0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0</v>
      </c>
      <c r="Q131" s="58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0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0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0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1" s="31">
        <v>96</v>
      </c>
      <c r="AC131" t="s">
        <v>5118</v>
      </c>
    </row>
    <row r="132" spans="1:30">
      <c r="A132" s="31" t="str">
        <f ca="1">IF(GLOBAL[[#This Row],[TT]]&lt;1,"",ROW()-2)</f>
        <v/>
      </c>
      <c r="B132" s="33" t="s">
        <v>195</v>
      </c>
      <c r="C132" s="31">
        <v>0</v>
      </c>
      <c r="D132" s="31" t="s">
        <v>2668</v>
      </c>
      <c r="E132" s="31">
        <f ca="1">IF(GLOBAL[[#This Row],[b12]]="",GLOBAL[[#This Row],[a6]],GLOBAL[[#This Row],[b12]])</f>
        <v>0</v>
      </c>
      <c r="F132" s="32">
        <f>GLOBAL[[#This Row],[AWAL]]</f>
        <v>0</v>
      </c>
      <c r="G132" s="31"/>
      <c r="H132" s="31"/>
      <c r="I132" s="31" t="str">
        <f>IF(GLOBAL[[#This Row],[1]]="","",SUMIF(Table6[NB BM_C_QTY+F],GLOBAL[POINTER],Table6[C]))</f>
        <v/>
      </c>
      <c r="J132" s="91">
        <f>IF(GLOBAL[[#This Row],[2]]="",0,-1*SUMIF(Table5[CONCAT],GLOBAL[POINTER],Table5[3]))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0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0</v>
      </c>
      <c r="Q132" s="58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0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0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0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2" s="31"/>
    </row>
    <row r="133" spans="1:30">
      <c r="A133" s="31">
        <f ca="1">IF(GLOBAL[[#This Row],[TT]]&lt;1,"",ROW()-2)</f>
        <v>131</v>
      </c>
      <c r="B133" s="33" t="s">
        <v>196</v>
      </c>
      <c r="C133" s="31">
        <v>6</v>
      </c>
      <c r="D133" s="31" t="s">
        <v>45</v>
      </c>
      <c r="E133" s="31">
        <f ca="1">IF(GLOBAL[[#This Row],[b12]]="",GLOBAL[[#This Row],[a6]],GLOBAL[[#This Row],[b12]])</f>
        <v>6</v>
      </c>
      <c r="F133" s="32">
        <f>GLOBAL[[#This Row],[AWAL]]</f>
        <v>6</v>
      </c>
      <c r="G133" s="31"/>
      <c r="H133" s="31"/>
      <c r="I133" s="31">
        <f>IF(GLOBAL[[#This Row],[1]]="","",SUMIF(Table6[NB BM_C_QTY+F],GLOBAL[POINTER],Table6[C]))</f>
        <v>0</v>
      </c>
      <c r="J133" s="91">
        <f>IF(GLOBAL[[#This Row],[2]]="",0,-1*SUMIF(Table5[CONCAT],GLOBAL[POINTER],Table5[3]))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6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6</v>
      </c>
      <c r="Q133" s="58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6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6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6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3" s="31">
        <v>48</v>
      </c>
      <c r="AC133" t="s">
        <v>5116</v>
      </c>
    </row>
    <row r="134" spans="1:30">
      <c r="A134" s="31">
        <f ca="1">IF(GLOBAL[[#This Row],[TT]]&lt;1,"",ROW()-2)</f>
        <v>132</v>
      </c>
      <c r="B134" s="33" t="s">
        <v>197</v>
      </c>
      <c r="C134" s="31">
        <v>4</v>
      </c>
      <c r="D134" s="31" t="s">
        <v>167</v>
      </c>
      <c r="E134" s="31">
        <f ca="1">IF(GLOBAL[[#This Row],[b12]]="",GLOBAL[[#This Row],[a6]],GLOBAL[[#This Row],[b12]])</f>
        <v>4</v>
      </c>
      <c r="F134" s="32">
        <f>GLOBAL[[#This Row],[AWAL]]</f>
        <v>4</v>
      </c>
      <c r="G134" s="31"/>
      <c r="H134" s="31"/>
      <c r="I134" s="31">
        <f>IF(GLOBAL[[#This Row],[1]]="","",SUMIF(Table6[NB BM_C_QTY+F],GLOBAL[POINTER],Table6[C]))</f>
        <v>0</v>
      </c>
      <c r="J134" s="91">
        <f>IF(GLOBAL[[#This Row],[2]]="",0,-1*SUMIF(Table5[CONCAT],GLOBAL[POINTER],Table5[3]))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4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4</v>
      </c>
      <c r="Q134" s="58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4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4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4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4" s="31">
        <v>48</v>
      </c>
      <c r="AC134" t="s">
        <v>5149</v>
      </c>
    </row>
    <row r="135" spans="1:30">
      <c r="A135" s="31">
        <f ca="1">IF(GLOBAL[[#This Row],[TT]]&lt;1,"",ROW()-2)</f>
        <v>133</v>
      </c>
      <c r="B135" s="33" t="s">
        <v>198</v>
      </c>
      <c r="C135" s="31">
        <v>2</v>
      </c>
      <c r="D135" s="31" t="s">
        <v>11</v>
      </c>
      <c r="E135" s="31">
        <f ca="1">IF(GLOBAL[[#This Row],[b12]]="",GLOBAL[[#This Row],[a6]],GLOBAL[[#This Row],[b12]])</f>
        <v>2</v>
      </c>
      <c r="F135" s="32">
        <f>GLOBAL[[#This Row],[AWAL]]</f>
        <v>2</v>
      </c>
      <c r="G135" s="31"/>
      <c r="H135" s="31"/>
      <c r="I135" s="31">
        <f>IF(GLOBAL[[#This Row],[1]]="","",SUMIF(Table6[NB BM_C_QTY+F],GLOBAL[POINTER],Table6[C]))</f>
        <v>0</v>
      </c>
      <c r="J135" s="91">
        <f>IF(GLOBAL[[#This Row],[2]]="",0,-1*SUMIF(Table5[CONCAT],GLOBAL[POINTER],Table5[3]))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2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2</v>
      </c>
      <c r="Q135" s="58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2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2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2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5" s="31">
        <v>120</v>
      </c>
      <c r="AC135" t="s">
        <v>5116</v>
      </c>
    </row>
    <row r="136" spans="1:30">
      <c r="A136" s="31">
        <f ca="1">IF(GLOBAL[[#This Row],[TT]]&lt;1,"",ROW()-2)</f>
        <v>134</v>
      </c>
      <c r="B136" s="33" t="s">
        <v>199</v>
      </c>
      <c r="C136" s="31">
        <v>1</v>
      </c>
      <c r="D136" s="31" t="s">
        <v>200</v>
      </c>
      <c r="E136" s="31">
        <f ca="1">IF(GLOBAL[[#This Row],[b12]]="",GLOBAL[[#This Row],[a6]],GLOBAL[[#This Row],[b12]])</f>
        <v>1</v>
      </c>
      <c r="F136" s="32">
        <f>GLOBAL[[#This Row],[AWAL]]</f>
        <v>1</v>
      </c>
      <c r="G136" s="31"/>
      <c r="H136" s="31"/>
      <c r="I136" s="31">
        <f>IF(GLOBAL[[#This Row],[1]]="","",SUMIF(Table6[NB BM_C_QTY+F],GLOBAL[POINTER],Table6[C]))</f>
        <v>0</v>
      </c>
      <c r="J136" s="91">
        <f>IF(GLOBAL[[#This Row],[2]]="",0,-1*SUMIF(Table5[CONCAT],GLOBAL[POINTER],Table5[3]))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1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1</v>
      </c>
      <c r="Q136" s="58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6" s="31">
        <v>144</v>
      </c>
      <c r="AC136" t="s">
        <v>5115</v>
      </c>
    </row>
    <row r="137" spans="1:30">
      <c r="A137" s="31" t="str">
        <f ca="1">IF(GLOBAL[[#This Row],[TT]]&lt;1,"",ROW()-2)</f>
        <v/>
      </c>
      <c r="B137" s="33" t="s">
        <v>201</v>
      </c>
      <c r="C137" s="31">
        <v>0</v>
      </c>
      <c r="D137" s="31" t="s">
        <v>165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>
        <f>IF(GLOBAL[[#This Row],[1]]="","",SUMIF(Table6[NB BM_C_QTY+F],GLOBAL[POINTER],Table6[C]))</f>
        <v>0</v>
      </c>
      <c r="J137" s="91">
        <f>IF(GLOBAL[[#This Row],[2]]="",0,-1*SUMIF(Table5[CONCAT],GLOBAL[POINTER],Table5[3]))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58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7" s="31">
        <v>1440</v>
      </c>
      <c r="AC137" t="s">
        <v>5118</v>
      </c>
    </row>
    <row r="138" spans="1:30">
      <c r="A138" s="31" t="str">
        <f ca="1">IF(GLOBAL[[#This Row],[TT]]&lt;1,"",ROW()-2)</f>
        <v/>
      </c>
      <c r="B138" s="33" t="s">
        <v>202</v>
      </c>
      <c r="C138" s="31">
        <v>0</v>
      </c>
      <c r="D138" s="31" t="s">
        <v>184</v>
      </c>
      <c r="E138" s="31">
        <f ca="1">IF(GLOBAL[[#This Row],[b12]]="",GLOBAL[[#This Row],[a6]],GLOBAL[[#This Row],[b12]])</f>
        <v>0</v>
      </c>
      <c r="F138" s="32">
        <f>GLOBAL[[#This Row],[AWAL]]</f>
        <v>0</v>
      </c>
      <c r="G138" s="31"/>
      <c r="H138" s="31"/>
      <c r="I138" s="31">
        <f>IF(GLOBAL[[#This Row],[1]]="","",SUMIF(Table6[NB BM_C_QTY+F],GLOBAL[POINTER],Table6[C]))</f>
        <v>0</v>
      </c>
      <c r="J138" s="91">
        <f>IF(GLOBAL[[#This Row],[2]]="",0,-1*SUMIF(Table5[CONCAT],GLOBAL[POINTER],Table5[3]))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0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0</v>
      </c>
      <c r="Q138" s="58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0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0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0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8" s="31">
        <v>1152</v>
      </c>
      <c r="AC138" t="s">
        <v>5118</v>
      </c>
    </row>
    <row r="139" spans="1:30">
      <c r="A139" s="31">
        <f ca="1">IF(GLOBAL[[#This Row],[TT]]&lt;1,"",ROW()-2)</f>
        <v>137</v>
      </c>
      <c r="B139" s="33" t="s">
        <v>203</v>
      </c>
      <c r="C139" s="31">
        <v>18</v>
      </c>
      <c r="D139" s="31" t="s">
        <v>40</v>
      </c>
      <c r="E139" s="31">
        <f ca="1">IF(GLOBAL[[#This Row],[b12]]="",GLOBAL[[#This Row],[a6]],GLOBAL[[#This Row],[b12]])</f>
        <v>18</v>
      </c>
      <c r="F139" s="32">
        <f>GLOBAL[[#This Row],[AWAL]]</f>
        <v>18</v>
      </c>
      <c r="G139" s="31"/>
      <c r="H139" s="31"/>
      <c r="I139" s="31">
        <f>IF(GLOBAL[[#This Row],[1]]="","",SUMIF(Table6[NB BM_C_QTY+F],GLOBAL[POINTER],Table6[C]))</f>
        <v>0</v>
      </c>
      <c r="J139" s="91">
        <f>IF(GLOBAL[[#This Row],[2]]="",0,-1*SUMIF(Table5[CONCAT],GLOBAL[POINTER],Table5[3]))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18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18</v>
      </c>
      <c r="Q139" s="58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18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18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18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9" s="31">
        <v>36</v>
      </c>
      <c r="AC139" t="s">
        <v>5149</v>
      </c>
    </row>
    <row r="140" spans="1:30">
      <c r="A140" s="31">
        <f ca="1">IF(GLOBAL[[#This Row],[TT]]&lt;1,"",ROW()-2)</f>
        <v>138</v>
      </c>
      <c r="B140" s="33" t="s">
        <v>204</v>
      </c>
      <c r="C140" s="31">
        <v>1</v>
      </c>
      <c r="D140" s="31" t="s">
        <v>205</v>
      </c>
      <c r="E140" s="31">
        <f ca="1">IF(GLOBAL[[#This Row],[b12]]="",GLOBAL[[#This Row],[a6]],GLOBAL[[#This Row],[b12]])</f>
        <v>1</v>
      </c>
      <c r="F140" s="32">
        <f>GLOBAL[[#This Row],[AWAL]]</f>
        <v>1</v>
      </c>
      <c r="G140" s="31"/>
      <c r="H140" s="31"/>
      <c r="I140" s="31">
        <f>IF(GLOBAL[[#This Row],[1]]="","",SUMIF(Table6[NB BM_C_QTY+F],GLOBAL[POINTER],Table6[C]))</f>
        <v>0</v>
      </c>
      <c r="J140" s="91">
        <f>IF(GLOBAL[[#This Row],[2]]="",0,-1*SUMIF(Table5[CONCAT],GLOBAL[POINTER],Table5[3]))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1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1</v>
      </c>
      <c r="Q140" s="58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1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1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1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40" s="31">
        <v>30</v>
      </c>
      <c r="AC140" t="s">
        <v>5149</v>
      </c>
    </row>
    <row r="141" spans="1:30">
      <c r="A141" s="31">
        <f ca="1">IF(GLOBAL[[#This Row],[TT]]&lt;1,"",ROW()-2)</f>
        <v>139</v>
      </c>
      <c r="B141" s="33" t="s">
        <v>206</v>
      </c>
      <c r="C141" s="31">
        <v>2</v>
      </c>
      <c r="D141" s="31" t="s">
        <v>179</v>
      </c>
      <c r="E141" s="31">
        <f ca="1">IF(GLOBAL[[#This Row],[b12]]="",GLOBAL[[#This Row],[a6]],GLOBAL[[#This Row],[b12]])</f>
        <v>2</v>
      </c>
      <c r="F141" s="32">
        <f>GLOBAL[[#This Row],[AWAL]]</f>
        <v>2</v>
      </c>
      <c r="G141" s="31"/>
      <c r="H141" s="31"/>
      <c r="I141" s="31">
        <f>IF(GLOBAL[[#This Row],[1]]="","",SUMIF(Table6[NB BM_C_QTY+F],GLOBAL[POINTER],Table6[C]))</f>
        <v>0</v>
      </c>
      <c r="J141" s="91">
        <f>IF(GLOBAL[[#This Row],[2]]="",0,-1*SUMIF(Table5[CONCAT],GLOBAL[POINTER],Table5[3]))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2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2</v>
      </c>
      <c r="Q141" s="58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2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2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2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1" s="31">
        <v>60</v>
      </c>
      <c r="AC141" t="s">
        <v>5149</v>
      </c>
    </row>
    <row r="142" spans="1:30">
      <c r="A142" s="31">
        <f ca="1">IF(GLOBAL[[#This Row],[TT]]&lt;1,"",ROW()-2)</f>
        <v>140</v>
      </c>
      <c r="B142" s="33" t="s">
        <v>207</v>
      </c>
      <c r="C142" s="31">
        <v>3</v>
      </c>
      <c r="D142" s="31" t="s">
        <v>208</v>
      </c>
      <c r="E142" s="31">
        <f ca="1">IF(GLOBAL[[#This Row],[b12]]="",GLOBAL[[#This Row],[a6]],GLOBAL[[#This Row],[b12]])</f>
        <v>3</v>
      </c>
      <c r="F142" s="32">
        <f>GLOBAL[[#This Row],[AWAL]]</f>
        <v>3</v>
      </c>
      <c r="G142" s="31"/>
      <c r="H142" s="31"/>
      <c r="I142" s="31">
        <f>IF(GLOBAL[[#This Row],[1]]="","",SUMIF(Table6[NB BM_C_QTY+F],GLOBAL[POINTER],Table6[C]))</f>
        <v>0</v>
      </c>
      <c r="J142" s="91">
        <f>IF(GLOBAL[[#This Row],[2]]="",0,-1*SUMIF(Table5[CONCAT],GLOBAL[POINTER],Table5[3]))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3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3</v>
      </c>
      <c r="Q142" s="58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3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3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3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2" s="31">
        <v>1728</v>
      </c>
      <c r="AC142" t="s">
        <v>5118</v>
      </c>
    </row>
    <row r="143" spans="1:30">
      <c r="A143" s="31" t="str">
        <f ca="1">IF(GLOBAL[[#This Row],[TT]]&lt;1,"",ROW()-2)</f>
        <v/>
      </c>
      <c r="B143" s="33" t="s">
        <v>209</v>
      </c>
      <c r="C143" s="31">
        <v>0</v>
      </c>
      <c r="D143" s="31" t="s">
        <v>184</v>
      </c>
      <c r="E143" s="31">
        <f ca="1">IF(GLOBAL[[#This Row],[b12]]="",GLOBAL[[#This Row],[a6]],GLOBAL[[#This Row],[b12]])</f>
        <v>0</v>
      </c>
      <c r="F143" s="32">
        <f>GLOBAL[[#This Row],[AWAL]]</f>
        <v>0</v>
      </c>
      <c r="G143" s="31"/>
      <c r="H143" s="31"/>
      <c r="I143" s="31">
        <f>IF(GLOBAL[[#This Row],[1]]="","",SUMIF(Table6[NB BM_C_QTY+F],GLOBAL[POINTER],Table6[C]))</f>
        <v>0</v>
      </c>
      <c r="J143" s="91">
        <f>IF(GLOBAL[[#This Row],[2]]="",0,-1*SUMIF(Table5[CONCAT],GLOBAL[POINTER],Table5[3]))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0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0</v>
      </c>
      <c r="Q143" s="58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0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0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0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3" s="31">
        <v>1152</v>
      </c>
      <c r="AC143" t="s">
        <v>5118</v>
      </c>
    </row>
    <row r="144" spans="1:30">
      <c r="A144" s="31">
        <f ca="1">IF(GLOBAL[[#This Row],[TT]]&lt;1,"",ROW()-2)</f>
        <v>142</v>
      </c>
      <c r="B144" s="33" t="s">
        <v>5351</v>
      </c>
      <c r="C144" s="31">
        <v>2</v>
      </c>
      <c r="D144" s="31" t="s">
        <v>5352</v>
      </c>
      <c r="E144" s="31">
        <f ca="1">IF(GLOBAL[[#This Row],[b12]]="",GLOBAL[[#This Row],[a6]],GLOBAL[[#This Row],[b12]])</f>
        <v>2</v>
      </c>
      <c r="F144" s="32">
        <f>GLOBAL[[#This Row],[AWAL]]</f>
        <v>2</v>
      </c>
      <c r="G144" s="31"/>
      <c r="H144" s="31"/>
      <c r="I144" s="31">
        <f>IF(GLOBAL[[#This Row],[1]]="","",SUMIF(Table6[NB BM_C_QTY+F],GLOBAL[POINTER],Table6[C]))</f>
        <v>0</v>
      </c>
      <c r="J144" s="91">
        <f>IF(GLOBAL[[#This Row],[2]]="",0,-1*SUMIF(Table5[CONCAT],GLOBAL[POINTER],Table5[3]))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2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2</v>
      </c>
      <c r="Q144" s="58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2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2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2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4" s="31">
        <v>48</v>
      </c>
      <c r="AC144" t="s">
        <v>5149</v>
      </c>
      <c r="AD144">
        <v>-36</v>
      </c>
    </row>
    <row r="145" spans="1:29">
      <c r="A145" s="31">
        <f ca="1">IF(GLOBAL[[#This Row],[TT]]&lt;1,"",ROW()-2)</f>
        <v>143</v>
      </c>
      <c r="B145" s="33" t="s">
        <v>210</v>
      </c>
      <c r="C145" s="31">
        <v>13</v>
      </c>
      <c r="D145" s="31" t="s">
        <v>184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>
        <f>IF(GLOBAL[[#This Row],[1]]="","",SUMIF(Table6[NB BM_C_QTY+F],GLOBAL[POINTER],Table6[C]))</f>
        <v>0</v>
      </c>
      <c r="J145" s="91">
        <f>IF(GLOBAL[[#This Row],[2]]="",0,-1*SUMIF(Table5[CONCAT],GLOBAL[POINTER],Table5[3]))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58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5" s="31">
        <v>1152</v>
      </c>
      <c r="AC145" t="s">
        <v>5118</v>
      </c>
    </row>
    <row r="146" spans="1:29">
      <c r="A146" s="31">
        <f ca="1">IF(GLOBAL[[#This Row],[TT]]&lt;1,"",ROW()-2)</f>
        <v>144</v>
      </c>
      <c r="B146" s="33" t="s">
        <v>211</v>
      </c>
      <c r="C146" s="31">
        <v>13</v>
      </c>
      <c r="D146" s="31" t="s">
        <v>212</v>
      </c>
      <c r="E146" s="31">
        <f ca="1">IF(GLOBAL[[#This Row],[b12]]="",GLOBAL[[#This Row],[a6]],GLOBAL[[#This Row],[b12]])</f>
        <v>13</v>
      </c>
      <c r="F146" s="32">
        <f>GLOBAL[[#This Row],[AWAL]]</f>
        <v>13</v>
      </c>
      <c r="G146" s="31"/>
      <c r="H146" s="31"/>
      <c r="I146" s="31">
        <f>IF(GLOBAL[[#This Row],[1]]="","",SUMIF(Table6[NB BM_C_QTY+F],GLOBAL[POINTER],Table6[C]))</f>
        <v>0</v>
      </c>
      <c r="J146" s="91">
        <f>IF(GLOBAL[[#This Row],[2]]="",0,-1*SUMIF(Table5[CONCAT],GLOBAL[POINTER],Table5[3]))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13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13</v>
      </c>
      <c r="Q146" s="58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13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13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13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6" s="31">
        <v>24</v>
      </c>
      <c r="AC146" t="s">
        <v>5149</v>
      </c>
    </row>
    <row r="147" spans="1:29">
      <c r="A147" s="31" t="str">
        <f ca="1">IF(GLOBAL[[#This Row],[TT]]&lt;1,"",ROW()-2)</f>
        <v/>
      </c>
      <c r="B147" s="33" t="s">
        <v>213</v>
      </c>
      <c r="C147" s="31">
        <v>0</v>
      </c>
      <c r="D147" s="31" t="s">
        <v>214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>
        <f>IF(GLOBAL[[#This Row],[1]]="","",SUMIF(Table6[NB BM_C_QTY+F],GLOBAL[POINTER],Table6[C]))</f>
        <v>0</v>
      </c>
      <c r="J147" s="91">
        <f>IF(GLOBAL[[#This Row],[2]]="",0,-1*SUMIF(Table5[CONCAT],GLOBAL[POINTER],Table5[3]))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58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7" s="31">
        <v>120</v>
      </c>
      <c r="AC147" t="s">
        <v>6096</v>
      </c>
    </row>
    <row r="148" spans="1:29">
      <c r="A148" s="31" t="str">
        <f ca="1">IF(GLOBAL[[#This Row],[TT]]&lt;1,"",ROW()-2)</f>
        <v/>
      </c>
      <c r="B148" s="33" t="s">
        <v>215</v>
      </c>
      <c r="C148" s="31">
        <v>0</v>
      </c>
      <c r="D148" s="31" t="s">
        <v>216</v>
      </c>
      <c r="E148" s="31">
        <f ca="1">IF(GLOBAL[[#This Row],[b12]]="",GLOBAL[[#This Row],[a6]],GLOBAL[[#This Row],[b12]])</f>
        <v>0</v>
      </c>
      <c r="F148" s="32">
        <f>GLOBAL[[#This Row],[AWAL]]</f>
        <v>0</v>
      </c>
      <c r="G148" s="31"/>
      <c r="H148" s="31"/>
      <c r="I148" s="31">
        <f>IF(GLOBAL[[#This Row],[1]]="","",SUMIF(Table6[NB BM_C_QTY+F],GLOBAL[POINTER],Table6[C]))</f>
        <v>0</v>
      </c>
      <c r="J148" s="91">
        <f>IF(GLOBAL[[#This Row],[2]]="",0,-1*SUMIF(Table5[CONCAT],GLOBAL[POINTER],Table5[3]))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0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0</v>
      </c>
      <c r="Q148" s="58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0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0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0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8" s="31">
        <v>72</v>
      </c>
      <c r="AC148" t="s">
        <v>6096</v>
      </c>
    </row>
    <row r="149" spans="1:29">
      <c r="A149" s="31" t="str">
        <f ca="1">IF(GLOBAL[[#This Row],[TT]]&lt;1,"",ROW()-2)</f>
        <v/>
      </c>
      <c r="B149" s="33" t="s">
        <v>217</v>
      </c>
      <c r="C149" s="31">
        <v>0</v>
      </c>
      <c r="D149" s="31" t="s">
        <v>106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>
        <f>IF(GLOBAL[[#This Row],[1]]="","",SUMIF(Table6[NB BM_C_QTY+F],GLOBAL[POINTER],Table6[C]))</f>
        <v>0</v>
      </c>
      <c r="J149" s="91">
        <f>IF(GLOBAL[[#This Row],[2]]="",0,-1*SUMIF(Table5[CONCAT],GLOBAL[POINTER],Table5[3]))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58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9" s="31">
        <v>96</v>
      </c>
      <c r="AC149" t="s">
        <v>5116</v>
      </c>
    </row>
    <row r="150" spans="1:29">
      <c r="A150" s="31" t="str">
        <f ca="1">IF(GLOBAL[[#This Row],[TT]]&lt;1,"",ROW()-2)</f>
        <v/>
      </c>
      <c r="B150" s="33" t="s">
        <v>218</v>
      </c>
      <c r="C150" s="31">
        <v>0</v>
      </c>
      <c r="D150" s="31" t="s">
        <v>219</v>
      </c>
      <c r="E150" s="31">
        <f ca="1">IF(GLOBAL[[#This Row],[b12]]="",GLOBAL[[#This Row],[a6]],GLOBAL[[#This Row],[b12]])</f>
        <v>0</v>
      </c>
      <c r="F150" s="32">
        <f>GLOBAL[[#This Row],[AWAL]]</f>
        <v>0</v>
      </c>
      <c r="G150" s="31"/>
      <c r="H150" s="31"/>
      <c r="I150" s="31">
        <f>IF(GLOBAL[[#This Row],[1]]="","",SUMIF(Table6[NB BM_C_QTY+F],GLOBAL[POINTER],Table6[C]))</f>
        <v>0</v>
      </c>
      <c r="J150" s="91">
        <f>IF(GLOBAL[[#This Row],[2]]="",0,-1*SUMIF(Table5[CONCAT],GLOBAL[POINTER],Table5[3]))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0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0</v>
      </c>
      <c r="Q150" s="58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0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0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0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50" s="31">
        <v>32</v>
      </c>
      <c r="AC150" t="s">
        <v>5117</v>
      </c>
    </row>
    <row r="151" spans="1:29">
      <c r="A151" s="31">
        <f ca="1">IF(GLOBAL[[#This Row],[TT]]&lt;1,"",ROW()-2)</f>
        <v>149</v>
      </c>
      <c r="B151" s="33" t="s">
        <v>220</v>
      </c>
      <c r="C151" s="31">
        <v>1</v>
      </c>
      <c r="D151" s="31" t="s">
        <v>61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>
        <f>IF(GLOBAL[[#This Row],[1]]="","",SUMIF(Table6[NB BM_C_QTY+F],GLOBAL[POINTER],Table6[C]))</f>
        <v>0</v>
      </c>
      <c r="J151" s="91">
        <f>IF(GLOBAL[[#This Row],[2]]="",0,-1*SUMIF(Table5[CONCAT],GLOBAL[POINTER],Table5[3]))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58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1" s="31">
        <v>40</v>
      </c>
      <c r="AC151" t="s">
        <v>5149</v>
      </c>
    </row>
    <row r="152" spans="1:29">
      <c r="A152" s="31">
        <f ca="1">IF(GLOBAL[[#This Row],[TT]]&lt;1,"",ROW()-2)</f>
        <v>150</v>
      </c>
      <c r="B152" s="33" t="s">
        <v>221</v>
      </c>
      <c r="C152" s="31">
        <v>1</v>
      </c>
      <c r="D152" s="31" t="s">
        <v>222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>
        <f>IF(GLOBAL[[#This Row],[1]]="","",SUMIF(Table6[NB BM_C_QTY+F],GLOBAL[POINTER],Table6[C]))</f>
        <v>0</v>
      </c>
      <c r="J152" s="91">
        <f>IF(GLOBAL[[#This Row],[2]]="",0,-1*SUMIF(Table5[CONCAT],GLOBAL[POINTER],Table5[3]))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58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2" s="31">
        <v>48</v>
      </c>
      <c r="AC152" t="s">
        <v>5118</v>
      </c>
    </row>
    <row r="153" spans="1:29">
      <c r="A153" s="31">
        <f ca="1">IF(GLOBAL[[#This Row],[TT]]&lt;1,"",ROW()-2)</f>
        <v>151</v>
      </c>
      <c r="B153" s="33" t="s">
        <v>223</v>
      </c>
      <c r="C153" s="31">
        <v>1</v>
      </c>
      <c r="D153" s="31" t="s">
        <v>167</v>
      </c>
      <c r="E153" s="31">
        <f ca="1">IF(GLOBAL[[#This Row],[b12]]="",GLOBAL[[#This Row],[a6]],GLOBAL[[#This Row],[b12]])</f>
        <v>1</v>
      </c>
      <c r="F153" s="32">
        <f>GLOBAL[[#This Row],[AWAL]]</f>
        <v>1</v>
      </c>
      <c r="G153" s="31"/>
      <c r="H153" s="31"/>
      <c r="I153" s="31">
        <f>IF(GLOBAL[[#This Row],[1]]="","",SUMIF(Table6[NB BM_C_QTY+F],GLOBAL[POINTER],Table6[C]))</f>
        <v>0</v>
      </c>
      <c r="J153" s="91">
        <f>IF(GLOBAL[[#This Row],[2]]="",0,-1*SUMIF(Table5[CONCAT],GLOBAL[POINTER],Table5[3]))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1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1</v>
      </c>
      <c r="Q153" s="58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1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1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1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3" s="31">
        <v>48</v>
      </c>
      <c r="AC153" t="s">
        <v>5149</v>
      </c>
    </row>
    <row r="154" spans="1:29">
      <c r="A154" s="31">
        <f ca="1">IF(GLOBAL[[#This Row],[TT]]&lt;1,"",ROW()-2)</f>
        <v>152</v>
      </c>
      <c r="B154" s="33" t="s">
        <v>224</v>
      </c>
      <c r="C154" s="31">
        <v>2</v>
      </c>
      <c r="D154" s="31" t="s">
        <v>40</v>
      </c>
      <c r="E154" s="31">
        <f ca="1">IF(GLOBAL[[#This Row],[b12]]="",GLOBAL[[#This Row],[a6]],GLOBAL[[#This Row],[b12]])</f>
        <v>2</v>
      </c>
      <c r="F154" s="32">
        <f>GLOBAL[[#This Row],[AWAL]]</f>
        <v>2</v>
      </c>
      <c r="G154" s="31"/>
      <c r="H154" s="31"/>
      <c r="I154" s="31">
        <f>IF(GLOBAL[[#This Row],[1]]="","",SUMIF(Table6[NB BM_C_QTY+F],GLOBAL[POINTER],Table6[C]))</f>
        <v>0</v>
      </c>
      <c r="J154" s="91">
        <f>IF(GLOBAL[[#This Row],[2]]="",0,-1*SUMIF(Table5[CONCAT],GLOBAL[POINTER],Table5[3]))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2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2</v>
      </c>
      <c r="Q154" s="58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2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2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2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4" s="31">
        <v>36</v>
      </c>
      <c r="AC154" t="s">
        <v>5149</v>
      </c>
    </row>
    <row r="155" spans="1:29">
      <c r="A155" s="31">
        <f ca="1">IF(GLOBAL[[#This Row],[TT]]&lt;1,"",ROW()-2)</f>
        <v>153</v>
      </c>
      <c r="B155" s="33" t="s">
        <v>225</v>
      </c>
      <c r="C155" s="31">
        <v>1</v>
      </c>
      <c r="D155" s="31" t="s">
        <v>146</v>
      </c>
      <c r="E155" s="31">
        <f ca="1">IF(GLOBAL[[#This Row],[b12]]="",GLOBAL[[#This Row],[a6]],GLOBAL[[#This Row],[b12]])</f>
        <v>1</v>
      </c>
      <c r="F155" s="32">
        <f>GLOBAL[[#This Row],[AWAL]]</f>
        <v>1</v>
      </c>
      <c r="G155" s="31"/>
      <c r="H155" s="31"/>
      <c r="I155" s="31">
        <f>IF(GLOBAL[[#This Row],[1]]="","",SUMIF(Table6[NB BM_C_QTY+F],GLOBAL[POINTER],Table6[C]))</f>
        <v>0</v>
      </c>
      <c r="J155" s="91">
        <f>IF(GLOBAL[[#This Row],[2]]="",0,-1*SUMIF(Table5[CONCAT],GLOBAL[POINTER],Table5[3]))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</v>
      </c>
      <c r="Q155" s="58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5" s="31">
        <v>360</v>
      </c>
      <c r="AC155" t="s">
        <v>5116</v>
      </c>
    </row>
    <row r="156" spans="1:29">
      <c r="A156" s="31">
        <f ca="1">IF(GLOBAL[[#This Row],[TT]]&lt;1,"",ROW()-2)</f>
        <v>154</v>
      </c>
      <c r="B156" s="33" t="s">
        <v>226</v>
      </c>
      <c r="C156" s="31">
        <v>17</v>
      </c>
      <c r="D156" s="31" t="s">
        <v>227</v>
      </c>
      <c r="E156" s="31">
        <f ca="1">IF(GLOBAL[[#This Row],[b12]]="",GLOBAL[[#This Row],[a6]],GLOBAL[[#This Row],[b12]])</f>
        <v>17</v>
      </c>
      <c r="F156" s="32">
        <f>GLOBAL[[#This Row],[AWAL]]</f>
        <v>17</v>
      </c>
      <c r="G156" s="31"/>
      <c r="H156" s="31"/>
      <c r="I156" s="31">
        <f>IF(GLOBAL[[#This Row],[1]]="","",SUMIF(Table6[NB BM_C_QTY+F],GLOBAL[POINTER],Table6[C]))</f>
        <v>0</v>
      </c>
      <c r="J156" s="91">
        <f>IF(GLOBAL[[#This Row],[2]]="",0,-1*SUMIF(Table5[CONCAT],GLOBAL[POINTER],Table5[3]))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17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17</v>
      </c>
      <c r="Q156" s="58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17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17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17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6" s="31">
        <v>135</v>
      </c>
      <c r="AC156" t="s">
        <v>5116</v>
      </c>
    </row>
    <row r="157" spans="1:29">
      <c r="A157" s="31">
        <f ca="1">IF(GLOBAL[[#This Row],[TT]]&lt;1,"",ROW()-2)</f>
        <v>155</v>
      </c>
      <c r="B157" s="33" t="s">
        <v>228</v>
      </c>
      <c r="C157" s="31">
        <v>3</v>
      </c>
      <c r="D157" s="31" t="s">
        <v>31</v>
      </c>
      <c r="E157" s="31">
        <f ca="1">IF(GLOBAL[[#This Row],[b12]]="",GLOBAL[[#This Row],[a6]],GLOBAL[[#This Row],[b12]])</f>
        <v>3</v>
      </c>
      <c r="F157" s="32">
        <f>GLOBAL[[#This Row],[AWAL]]</f>
        <v>3</v>
      </c>
      <c r="G157" s="31"/>
      <c r="H157" s="31"/>
      <c r="I157" s="31">
        <f>IF(GLOBAL[[#This Row],[1]]="","",SUMIF(Table6[NB BM_C_QTY+F],GLOBAL[POINTER],Table6[C]))</f>
        <v>0</v>
      </c>
      <c r="J157" s="91">
        <f>IF(GLOBAL[[#This Row],[2]]="",0,-1*SUMIF(Table5[CONCAT],GLOBAL[POINTER],Table5[3]))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3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3</v>
      </c>
      <c r="Q157" s="58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3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3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3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7" s="31">
        <v>10</v>
      </c>
      <c r="AC157" t="s">
        <v>5116</v>
      </c>
    </row>
    <row r="158" spans="1:29">
      <c r="A158" s="31">
        <f ca="1">IF(GLOBAL[[#This Row],[TT]]&lt;1,"",ROW()-2)</f>
        <v>156</v>
      </c>
      <c r="B158" s="33" t="s">
        <v>229</v>
      </c>
      <c r="C158" s="31">
        <v>2</v>
      </c>
      <c r="D158" s="31" t="s">
        <v>230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>
        <f>IF(GLOBAL[[#This Row],[1]]="","",SUMIF(Table6[NB BM_C_QTY+F],GLOBAL[POINTER],Table6[C]))</f>
        <v>0</v>
      </c>
      <c r="J158" s="91">
        <f>IF(GLOBAL[[#This Row],[2]]="",0,-1*SUMIF(Table5[CONCAT],GLOBAL[POINTER],Table5[3]))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58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8" s="31">
        <v>320</v>
      </c>
      <c r="AC158" t="s">
        <v>5116</v>
      </c>
    </row>
    <row r="159" spans="1:29">
      <c r="A159" s="31">
        <f ca="1">IF(GLOBAL[[#This Row],[TT]]&lt;1,"",ROW()-2)</f>
        <v>157</v>
      </c>
      <c r="B159" s="33" t="s">
        <v>231</v>
      </c>
      <c r="C159" s="31">
        <v>2</v>
      </c>
      <c r="D159" s="31" t="s">
        <v>205</v>
      </c>
      <c r="E159" s="31">
        <f ca="1">IF(GLOBAL[[#This Row],[b12]]="",GLOBAL[[#This Row],[a6]],GLOBAL[[#This Row],[b12]])</f>
        <v>2</v>
      </c>
      <c r="F159" s="32">
        <f>GLOBAL[[#This Row],[AWAL]]</f>
        <v>2</v>
      </c>
      <c r="G159" s="31"/>
      <c r="H159" s="31"/>
      <c r="I159" s="31">
        <f>IF(GLOBAL[[#This Row],[1]]="","",SUMIF(Table6[NB BM_C_QTY+F],GLOBAL[POINTER],Table6[C]))</f>
        <v>0</v>
      </c>
      <c r="J159" s="91">
        <f>IF(GLOBAL[[#This Row],[2]]="",0,-1*SUMIF(Table5[CONCAT],GLOBAL[POINTER],Table5[3]))</f>
        <v>0</v>
      </c>
      <c r="K159" s="31" t="str">
        <f>IF(GLOBAL[[#This Row],[b1]]="","",GLOBAL[[#This Row],[b1]]-GLOBAL[[#This Row],[a1]]-GLOBAL[[#This Row],[bkeluar1]])</f>
        <v/>
      </c>
      <c r="L159" s="31">
        <f>SUM(GLOBAL[[#This Row],[bmasuk1]:[c1]])</f>
        <v>0</v>
      </c>
      <c r="M159" s="32">
        <f t="shared" si="2"/>
        <v>2</v>
      </c>
      <c r="N159" s="31"/>
      <c r="O159" s="31" t="str">
        <f>IF(GLOBAL[[#This Row],[b2]]="","",GLOBAL[[#This Row],[b2]]-GLOBAL[[#This Row],[a2]])</f>
        <v/>
      </c>
      <c r="P159" s="32">
        <f ca="1">SUM(INDIRECT(GLOBAL_VAR[TABLENAME]&amp;"[@a"&amp;$1:$1-1&amp;"]"),INDIRECT(GLOBAL_VAR[TABLENAME]&amp;"[@c"&amp;$1:$1-1&amp;"]"))</f>
        <v>2</v>
      </c>
      <c r="Q159" s="58"/>
      <c r="R159" s="33" t="str">
        <f>IF(GLOBAL[[#This Row],[b3]]="","",GLOBAL[[#This Row],[b3]]-GLOBAL[[#This Row],[a3]])</f>
        <v/>
      </c>
      <c r="S159" s="32">
        <f ca="1">SUM(INDIRECT(GLOBAL_VAR[TABLENAME]&amp;"[@a"&amp;$1:$1-1&amp;"]"),INDIRECT(GLOBAL_VAR[TABLENAME]&amp;"[@c"&amp;$1:$1-1&amp;"]"))</f>
        <v>2</v>
      </c>
      <c r="T159" s="33"/>
      <c r="U159" s="33" t="str">
        <f>IF(GLOBAL[[#This Row],[b4]]="","",GLOBAL[[#This Row],[b4]]-GLOBAL[[#This Row],[a4]])</f>
        <v/>
      </c>
      <c r="V159" s="32">
        <f ca="1">SUM(INDIRECT(GLOBAL_VAR[TABLENAME]&amp;"[@a"&amp;$1:$1-1&amp;"]"),INDIRECT(GLOBAL_VAR[TABLENAME]&amp;"[@c"&amp;$1:$1-1&amp;"]"))</f>
        <v>2</v>
      </c>
      <c r="W159" s="31"/>
      <c r="X159" s="31" t="str">
        <f>IF(GLOBAL[[#This Row],[b5]]="","",GLOBAL[[#This Row],[b5]]-GLOBAL[[#This Row],[a5]])</f>
        <v/>
      </c>
      <c r="Y159" s="32">
        <f ca="1">SUM(INDIRECT(GLOBAL_VAR[TABLENAME]&amp;"[@a"&amp;$1:$1-1&amp;"]"),INDIRECT(GLOBAL_VAR[TABLENAME]&amp;"[@c"&amp;$1:$1-1&amp;"]"))</f>
        <v>2</v>
      </c>
      <c r="AA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9" s="31">
        <v>30</v>
      </c>
      <c r="AC159" t="s">
        <v>5149</v>
      </c>
    </row>
    <row r="160" spans="1:29">
      <c r="A160" s="39" t="str">
        <f ca="1">IF(GLOBAL[[#This Row],[TT]]&lt;1,"",ROW()-2)</f>
        <v/>
      </c>
      <c r="B160" s="72" t="s">
        <v>5207</v>
      </c>
      <c r="C160" s="31">
        <v>0</v>
      </c>
      <c r="D160" s="31" t="s">
        <v>4027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>
        <f>IF(GLOBAL[[#This Row],[1]]="","",SUMIF(Table6[NB BM_C_QTY+F],GLOBAL[POINTER],Table6[C]))</f>
        <v>0</v>
      </c>
      <c r="J160" s="91">
        <f>IF(GLOBAL[[#This Row],[2]]="",0,-1*SUMIF(Table5[CONCAT],GLOBAL[POINTER],Table5[3]))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 t="shared" si="2"/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58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60" s="39">
        <v>108</v>
      </c>
      <c r="AC160" s="64" t="s">
        <v>5116</v>
      </c>
    </row>
    <row r="161" spans="1:29">
      <c r="A161" s="39" t="str">
        <f ca="1">IF(GLOBAL[[#This Row],[TT]]&lt;1,"",ROW()-2)</f>
        <v/>
      </c>
      <c r="B161" s="72" t="s">
        <v>5208</v>
      </c>
      <c r="C161" s="31">
        <v>0</v>
      </c>
      <c r="D161" s="31" t="s">
        <v>4027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>
        <f>IF(GLOBAL[[#This Row],[1]]="","",SUMIF(Table6[NB BM_C_QTY+F],GLOBAL[POINTER],Table6[C]))</f>
        <v>0</v>
      </c>
      <c r="J161" s="91">
        <f>IF(GLOBAL[[#This Row],[2]]="",0,-1*SUMIF(Table5[CONCAT],GLOBAL[POINTER],Table5[3]))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 t="shared" si="2"/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58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1" s="39">
        <v>108</v>
      </c>
      <c r="AC161" s="64" t="s">
        <v>5116</v>
      </c>
    </row>
    <row r="162" spans="1:29">
      <c r="A162" s="39" t="str">
        <f ca="1">IF(GLOBAL[[#This Row],[TT]]&lt;1,"",ROW()-2)</f>
        <v/>
      </c>
      <c r="B162" s="72" t="s">
        <v>5209</v>
      </c>
      <c r="C162" s="31">
        <v>0</v>
      </c>
      <c r="D162" s="31" t="s">
        <v>4027</v>
      </c>
      <c r="E162" s="39">
        <f ca="1">IF(GLOBAL[[#This Row],[b12]]="",GLOBAL[[#This Row],[a6]],GLOBAL[[#This Row],[b12]])</f>
        <v>0</v>
      </c>
      <c r="F162" s="40">
        <f>GLOBAL[[#This Row],[AWAL]]</f>
        <v>0</v>
      </c>
      <c r="G162" s="31"/>
      <c r="H162" s="31"/>
      <c r="I162" s="39">
        <f>IF(GLOBAL[[#This Row],[1]]="","",SUMIF(Table6[NB BM_C_QTY+F],GLOBAL[POINTER],Table6[C]))</f>
        <v>0</v>
      </c>
      <c r="J162" s="91">
        <f>IF(GLOBAL[[#This Row],[2]]="",0,-1*SUMIF(Table5[CONCAT],GLOBAL[POINTER],Table5[3]))</f>
        <v>0</v>
      </c>
      <c r="K162" s="39" t="str">
        <f>IF(GLOBAL[[#This Row],[b1]]="","",GLOBAL[[#This Row],[b1]]-GLOBAL[[#This Row],[a1]]-GLOBAL[[#This Row],[bkeluar1]])</f>
        <v/>
      </c>
      <c r="L162" s="39">
        <f>SUM(GLOBAL[[#This Row],[bmasuk1]:[c1]])</f>
        <v>0</v>
      </c>
      <c r="M162" s="40">
        <f t="shared" si="2"/>
        <v>0</v>
      </c>
      <c r="N162" s="31"/>
      <c r="O162" s="39" t="str">
        <f>IF(GLOBAL[[#This Row],[b2]]="","",GLOBAL[[#This Row],[b2]]-GLOBAL[[#This Row],[a2]])</f>
        <v/>
      </c>
      <c r="P162" s="40">
        <f ca="1">SUM(INDIRECT(GLOBAL_VAR[TABLENAME]&amp;"[@a"&amp;$1:$1-1&amp;"]"),INDIRECT(GLOBAL_VAR[TABLENAME]&amp;"[@c"&amp;$1:$1-1&amp;"]"))</f>
        <v>0</v>
      </c>
      <c r="Q162" s="58"/>
      <c r="R162" s="41" t="str">
        <f>IF(GLOBAL[[#This Row],[b3]]="","",GLOBAL[[#This Row],[b3]]-GLOBAL[[#This Row],[a3]])</f>
        <v/>
      </c>
      <c r="S162" s="40">
        <f ca="1">SUM(INDIRECT(GLOBAL_VAR[TABLENAME]&amp;"[@a"&amp;$1:$1-1&amp;"]"),INDIRECT(GLOBAL_VAR[TABLENAME]&amp;"[@c"&amp;$1:$1-1&amp;"]"))</f>
        <v>0</v>
      </c>
      <c r="T162" s="33"/>
      <c r="U162" s="41" t="str">
        <f>IF(GLOBAL[[#This Row],[b4]]="","",GLOBAL[[#This Row],[b4]]-GLOBAL[[#This Row],[a4]])</f>
        <v/>
      </c>
      <c r="V162" s="40">
        <f ca="1">SUM(INDIRECT(GLOBAL_VAR[TABLENAME]&amp;"[@a"&amp;$1:$1-1&amp;"]"),INDIRECT(GLOBAL_VAR[TABLENAME]&amp;"[@c"&amp;$1:$1-1&amp;"]"))</f>
        <v>0</v>
      </c>
      <c r="W162" s="31"/>
      <c r="X162" s="39" t="str">
        <f>IF(GLOBAL[[#This Row],[b5]]="","",GLOBAL[[#This Row],[b5]]-GLOBAL[[#This Row],[a5]])</f>
        <v/>
      </c>
      <c r="Y162" s="40">
        <f ca="1">SUM(INDIRECT(GLOBAL_VAR[TABLENAME]&amp;"[@a"&amp;$1:$1-1&amp;"]"),INDIRECT(GLOBAL_VAR[TABLENAME]&amp;"[@c"&amp;$1:$1-1&amp;"]"))</f>
        <v>0</v>
      </c>
      <c r="AA16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2" s="39">
        <v>108</v>
      </c>
      <c r="AC162" s="64" t="s">
        <v>5116</v>
      </c>
    </row>
    <row r="163" spans="1:29">
      <c r="A163" s="31">
        <f ca="1">IF(GLOBAL[[#This Row],[TT]]&lt;1,"",ROW()-2)</f>
        <v>161</v>
      </c>
      <c r="B163" s="33" t="s">
        <v>232</v>
      </c>
      <c r="C163" s="31">
        <v>1</v>
      </c>
      <c r="D163" s="31" t="s">
        <v>113</v>
      </c>
      <c r="E163" s="31">
        <f ca="1">IF(GLOBAL[[#This Row],[b12]]="",GLOBAL[[#This Row],[a6]],GLOBAL[[#This Row],[b12]])</f>
        <v>1</v>
      </c>
      <c r="F163" s="32">
        <f>GLOBAL[[#This Row],[AWAL]]</f>
        <v>1</v>
      </c>
      <c r="G163" s="31"/>
      <c r="H163" s="31"/>
      <c r="I163" s="31">
        <f>IF(GLOBAL[[#This Row],[1]]="","",SUMIF(Table6[NB BM_C_QTY+F],GLOBAL[POINTER],Table6[C]))</f>
        <v>0</v>
      </c>
      <c r="J163" s="91">
        <f>IF(GLOBAL[[#This Row],[2]]="",0,-1*SUMIF(Table5[CONCAT],GLOBAL[POINTER],Table5[3]))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1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1</v>
      </c>
      <c r="Q163" s="58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1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1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1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3" s="31">
        <v>90</v>
      </c>
      <c r="AC163" t="s">
        <v>5116</v>
      </c>
    </row>
    <row r="164" spans="1:29">
      <c r="A164" s="31" t="str">
        <f ca="1">IF(GLOBAL[[#This Row],[TT]]&lt;1,"",ROW()-2)</f>
        <v/>
      </c>
      <c r="B164" s="33" t="s">
        <v>233</v>
      </c>
      <c r="C164" s="31">
        <v>0</v>
      </c>
      <c r="D164" s="31" t="s">
        <v>51</v>
      </c>
      <c r="E164" s="31">
        <f ca="1">IF(GLOBAL[[#This Row],[b12]]="",GLOBAL[[#This Row],[a6]],GLOBAL[[#This Row],[b12]])</f>
        <v>0</v>
      </c>
      <c r="F164" s="32">
        <f>GLOBAL[[#This Row],[AWAL]]</f>
        <v>0</v>
      </c>
      <c r="G164" s="31"/>
      <c r="H164" s="31"/>
      <c r="I164" s="31">
        <f>IF(GLOBAL[[#This Row],[1]]="","",SUMIF(Table6[NB BM_C_QTY+F],GLOBAL[POINTER],Table6[C]))</f>
        <v>0</v>
      </c>
      <c r="J164" s="91">
        <f>IF(GLOBAL[[#This Row],[2]]="",0,-1*SUMIF(Table5[CONCAT],GLOBAL[POINTER],Table5[3]))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0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0</v>
      </c>
      <c r="Q164" s="58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0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0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0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4" s="31">
        <v>60</v>
      </c>
      <c r="AC164" t="s">
        <v>5116</v>
      </c>
    </row>
    <row r="165" spans="1:29">
      <c r="A165" s="31" t="str">
        <f ca="1">IF(GLOBAL[[#This Row],[TT]]&lt;1,"",ROW()-2)</f>
        <v/>
      </c>
      <c r="B165" s="33" t="s">
        <v>234</v>
      </c>
      <c r="C165" s="31">
        <v>0</v>
      </c>
      <c r="D165" s="31" t="s">
        <v>235</v>
      </c>
      <c r="E165" s="31">
        <f ca="1">IF(GLOBAL[[#This Row],[b12]]="",GLOBAL[[#This Row],[a6]],GLOBAL[[#This Row],[b12]])</f>
        <v>0</v>
      </c>
      <c r="F165" s="32">
        <f>GLOBAL[[#This Row],[AWAL]]</f>
        <v>0</v>
      </c>
      <c r="G165" s="31"/>
      <c r="H165" s="31"/>
      <c r="I165" s="31">
        <f>IF(GLOBAL[[#This Row],[1]]="","",SUMIF(Table6[NB BM_C_QTY+F],GLOBAL[POINTER],Table6[C]))</f>
        <v>0</v>
      </c>
      <c r="J165" s="91">
        <f>IF(GLOBAL[[#This Row],[2]]="",0,-1*SUMIF(Table5[CONCAT],GLOBAL[POINTER],Table5[3]))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0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0</v>
      </c>
      <c r="Q165" s="58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0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0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0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5" s="31">
        <v>80</v>
      </c>
      <c r="AC165" t="s">
        <v>5149</v>
      </c>
    </row>
    <row r="166" spans="1:29">
      <c r="A166" s="31">
        <f ca="1">IF(GLOBAL[[#This Row],[TT]]&lt;1,"",ROW()-2)</f>
        <v>164</v>
      </c>
      <c r="B166" s="33" t="s">
        <v>236</v>
      </c>
      <c r="C166" s="31">
        <v>8</v>
      </c>
      <c r="D166" s="31" t="s">
        <v>167</v>
      </c>
      <c r="E166" s="31">
        <f ca="1">IF(GLOBAL[[#This Row],[b12]]="",GLOBAL[[#This Row],[a6]],GLOBAL[[#This Row],[b12]])</f>
        <v>8</v>
      </c>
      <c r="F166" s="32">
        <f>GLOBAL[[#This Row],[AWAL]]</f>
        <v>8</v>
      </c>
      <c r="G166" s="31"/>
      <c r="H166" s="31"/>
      <c r="I166" s="31">
        <f>IF(GLOBAL[[#This Row],[1]]="","",SUMIF(Table6[NB BM_C_QTY+F],GLOBAL[POINTER],Table6[C]))</f>
        <v>0</v>
      </c>
      <c r="J166" s="91">
        <f>IF(GLOBAL[[#This Row],[2]]="",0,-1*SUMIF(Table5[CONCAT],GLOBAL[POINTER],Table5[3]))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8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8</v>
      </c>
      <c r="Q166" s="58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8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8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8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6" s="31">
        <v>48</v>
      </c>
      <c r="AC166" t="s">
        <v>5149</v>
      </c>
    </row>
    <row r="167" spans="1:29">
      <c r="A167" s="31">
        <f ca="1">IF(GLOBAL[[#This Row],[TT]]&lt;1,"",ROW()-2)</f>
        <v>165</v>
      </c>
      <c r="B167" s="33" t="s">
        <v>237</v>
      </c>
      <c r="C167" s="31">
        <v>1</v>
      </c>
      <c r="D167" s="31" t="s">
        <v>238</v>
      </c>
      <c r="E167" s="31">
        <f ca="1">IF(GLOBAL[[#This Row],[b12]]="",GLOBAL[[#This Row],[a6]],GLOBAL[[#This Row],[b12]])</f>
        <v>1</v>
      </c>
      <c r="F167" s="32">
        <f>GLOBAL[[#This Row],[AWAL]]</f>
        <v>1</v>
      </c>
      <c r="G167" s="31"/>
      <c r="H167" s="31"/>
      <c r="I167" s="31">
        <f>IF(GLOBAL[[#This Row],[1]]="","",SUMIF(Table6[NB BM_C_QTY+F],GLOBAL[POINTER],Table6[C]))</f>
        <v>0</v>
      </c>
      <c r="J167" s="91">
        <f>IF(GLOBAL[[#This Row],[2]]="",0,-1*SUMIF(Table5[CONCAT],GLOBAL[POINTER],Table5[3]))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1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1</v>
      </c>
      <c r="Q167" s="58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1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1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1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7" s="31">
        <v>960</v>
      </c>
      <c r="AC167" t="s">
        <v>5118</v>
      </c>
    </row>
    <row r="168" spans="1:29">
      <c r="A168" s="31" t="str">
        <f ca="1">IF(GLOBAL[[#This Row],[TT]]&lt;1,"",ROW()-2)</f>
        <v/>
      </c>
      <c r="B168" s="33" t="s">
        <v>239</v>
      </c>
      <c r="C168" s="31">
        <v>0</v>
      </c>
      <c r="D168" s="31" t="s">
        <v>182</v>
      </c>
      <c r="E168" s="31">
        <f ca="1">IF(GLOBAL[[#This Row],[b12]]="",GLOBAL[[#This Row],[a6]],GLOBAL[[#This Row],[b12]])</f>
        <v>0</v>
      </c>
      <c r="F168" s="32">
        <f>GLOBAL[[#This Row],[AWAL]]</f>
        <v>0</v>
      </c>
      <c r="G168" s="31"/>
      <c r="H168" s="31"/>
      <c r="I168" s="31">
        <f>IF(GLOBAL[[#This Row],[1]]="","",SUMIF(Table6[NB BM_C_QTY+F],GLOBAL[POINTER],Table6[C]))</f>
        <v>0</v>
      </c>
      <c r="J168" s="91">
        <f>IF(GLOBAL[[#This Row],[2]]="",0,-1*SUMIF(Table5[CONCAT],GLOBAL[POINTER],Table5[3]))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0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0</v>
      </c>
      <c r="Q168" s="58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0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0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0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8" s="31">
        <v>96</v>
      </c>
      <c r="AC168" t="s">
        <v>5149</v>
      </c>
    </row>
    <row r="169" spans="1:29">
      <c r="A169" s="31">
        <f ca="1">IF(GLOBAL[[#This Row],[TT]]&lt;1,"",ROW()-2)</f>
        <v>167</v>
      </c>
      <c r="B169" s="33" t="s">
        <v>240</v>
      </c>
      <c r="C169" s="31">
        <v>3</v>
      </c>
      <c r="D169" s="31" t="s">
        <v>51</v>
      </c>
      <c r="E169" s="31">
        <f ca="1">IF(GLOBAL[[#This Row],[b12]]="",GLOBAL[[#This Row],[a6]],GLOBAL[[#This Row],[b12]])</f>
        <v>3</v>
      </c>
      <c r="F169" s="32">
        <f>GLOBAL[[#This Row],[AWAL]]</f>
        <v>3</v>
      </c>
      <c r="G169" s="31"/>
      <c r="H169" s="31"/>
      <c r="I169" s="31">
        <f>IF(GLOBAL[[#This Row],[1]]="","",SUMIF(Table6[NB BM_C_QTY+F],GLOBAL[POINTER],Table6[C]))</f>
        <v>0</v>
      </c>
      <c r="J169" s="91">
        <f>IF(GLOBAL[[#This Row],[2]]="",0,-1*SUMIF(Table5[CONCAT],GLOBAL[POINTER],Table5[3]))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3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3</v>
      </c>
      <c r="Q169" s="58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3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3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3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9" s="31">
        <v>60</v>
      </c>
      <c r="AC169" t="s">
        <v>5116</v>
      </c>
    </row>
    <row r="170" spans="1:29">
      <c r="A170" s="31">
        <f ca="1">IF(GLOBAL[[#This Row],[TT]]&lt;1,"",ROW()-2)</f>
        <v>168</v>
      </c>
      <c r="B170" s="33" t="s">
        <v>241</v>
      </c>
      <c r="C170" s="31">
        <v>4</v>
      </c>
      <c r="D170" s="31" t="s">
        <v>20</v>
      </c>
      <c r="E170" s="31">
        <f ca="1">IF(GLOBAL[[#This Row],[b12]]="",GLOBAL[[#This Row],[a6]],GLOBAL[[#This Row],[b12]])</f>
        <v>4</v>
      </c>
      <c r="F170" s="32">
        <f>GLOBAL[[#This Row],[AWAL]]</f>
        <v>4</v>
      </c>
      <c r="G170" s="31"/>
      <c r="H170" s="31"/>
      <c r="I170" s="31">
        <f>IF(GLOBAL[[#This Row],[1]]="","",SUMIF(Table6[NB BM_C_QTY+F],GLOBAL[POINTER],Table6[C]))</f>
        <v>0</v>
      </c>
      <c r="J170" s="91">
        <f>IF(GLOBAL[[#This Row],[2]]="",0,-1*SUMIF(Table5[CONCAT],GLOBAL[POINTER],Table5[3]))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4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4</v>
      </c>
      <c r="Q170" s="58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4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4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4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70" s="31">
        <v>96</v>
      </c>
      <c r="AC170" t="s">
        <v>5118</v>
      </c>
    </row>
    <row r="171" spans="1:29">
      <c r="A171" s="31">
        <f ca="1">IF(GLOBAL[[#This Row],[TT]]&lt;1,"",ROW()-2)</f>
        <v>169</v>
      </c>
      <c r="B171" s="33" t="s">
        <v>242</v>
      </c>
      <c r="C171" s="31">
        <v>8</v>
      </c>
      <c r="D171" s="31" t="s">
        <v>6</v>
      </c>
      <c r="E171" s="31">
        <f ca="1">IF(GLOBAL[[#This Row],[b12]]="",GLOBAL[[#This Row],[a6]],GLOBAL[[#This Row],[b12]])</f>
        <v>8</v>
      </c>
      <c r="F171" s="32">
        <f>GLOBAL[[#This Row],[AWAL]]</f>
        <v>8</v>
      </c>
      <c r="G171" s="31"/>
      <c r="H171" s="31"/>
      <c r="I171" s="31">
        <f>IF(GLOBAL[[#This Row],[1]]="","",SUMIF(Table6[NB BM_C_QTY+F],GLOBAL[POINTER],Table6[C]))</f>
        <v>0</v>
      </c>
      <c r="J171" s="91">
        <f>IF(GLOBAL[[#This Row],[2]]="",0,-1*SUMIF(Table5[CONCAT],GLOBAL[POINTER],Table5[3]))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8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8</v>
      </c>
      <c r="Q171" s="58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8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8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8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1" s="31">
        <v>72</v>
      </c>
      <c r="AC171" t="s">
        <v>5118</v>
      </c>
    </row>
    <row r="172" spans="1:29">
      <c r="A172" s="31" t="str">
        <f ca="1">IF(GLOBAL[[#This Row],[TT]]&lt;1,"",ROW()-2)</f>
        <v/>
      </c>
      <c r="B172" s="33" t="s">
        <v>243</v>
      </c>
      <c r="C172" s="31">
        <v>0</v>
      </c>
      <c r="D172" s="31" t="s">
        <v>20</v>
      </c>
      <c r="E172" s="31">
        <f ca="1">IF(GLOBAL[[#This Row],[b12]]="",GLOBAL[[#This Row],[a6]],GLOBAL[[#This Row],[b12]])</f>
        <v>0</v>
      </c>
      <c r="F172" s="32">
        <f>GLOBAL[[#This Row],[AWAL]]</f>
        <v>0</v>
      </c>
      <c r="G172" s="31"/>
      <c r="H172" s="31"/>
      <c r="I172" s="31">
        <f>IF(GLOBAL[[#This Row],[1]]="","",SUMIF(Table6[NB BM_C_QTY+F],GLOBAL[POINTER],Table6[C]))</f>
        <v>0</v>
      </c>
      <c r="J172" s="91">
        <f>IF(GLOBAL[[#This Row],[2]]="",0,-1*SUMIF(Table5[CONCAT],GLOBAL[POINTER],Table5[3]))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 t="shared" si="2"/>
        <v>0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0</v>
      </c>
      <c r="Q172" s="58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2" s="31">
        <v>96</v>
      </c>
      <c r="AC172" t="s">
        <v>5118</v>
      </c>
    </row>
    <row r="173" spans="1:29">
      <c r="A173" s="31" t="str">
        <f ca="1">IF(GLOBAL[[#This Row],[TT]]&lt;1,"",ROW()-2)</f>
        <v/>
      </c>
      <c r="B173" s="33" t="s">
        <v>244</v>
      </c>
      <c r="C173" s="31">
        <v>0</v>
      </c>
      <c r="D173" s="31" t="s">
        <v>20</v>
      </c>
      <c r="E173" s="31">
        <f ca="1">IF(GLOBAL[[#This Row],[b12]]="",GLOBAL[[#This Row],[a6]],GLOBAL[[#This Row],[b12]])</f>
        <v>0</v>
      </c>
      <c r="F173" s="32">
        <f>GLOBAL[[#This Row],[AWAL]]</f>
        <v>0</v>
      </c>
      <c r="G173" s="31"/>
      <c r="H173" s="31"/>
      <c r="I173" s="31">
        <f>IF(GLOBAL[[#This Row],[1]]="","",SUMIF(Table6[NB BM_C_QTY+F],GLOBAL[POINTER],Table6[C]))</f>
        <v>0</v>
      </c>
      <c r="J173" s="91">
        <f>IF(GLOBAL[[#This Row],[2]]="",0,-1*SUMIF(Table5[CONCAT],GLOBAL[POINTER],Table5[3]))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0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0</v>
      </c>
      <c r="Q173" s="58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3" s="31">
        <v>96</v>
      </c>
      <c r="AC173" t="s">
        <v>5118</v>
      </c>
    </row>
    <row r="174" spans="1:29">
      <c r="A174" s="31" t="str">
        <f ca="1">IF(GLOBAL[[#This Row],[TT]]&lt;1,"",ROW()-2)</f>
        <v/>
      </c>
      <c r="B174" s="33" t="s">
        <v>245</v>
      </c>
      <c r="C174" s="31">
        <v>0</v>
      </c>
      <c r="D174" s="31" t="s">
        <v>34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>
        <f>IF(GLOBAL[[#This Row],[1]]="","",SUMIF(Table6[NB BM_C_QTY+F],GLOBAL[POINTER],Table6[C]))</f>
        <v>0</v>
      </c>
      <c r="J174" s="91">
        <f>IF(GLOBAL[[#This Row],[2]]="",0,-1*SUMIF(Table5[CONCAT],GLOBAL[POINTER],Table5[3]))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58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4" s="31">
        <v>120</v>
      </c>
      <c r="AC174" t="s">
        <v>5118</v>
      </c>
    </row>
    <row r="175" spans="1:29">
      <c r="A175" s="31" t="str">
        <f ca="1">IF(GLOBAL[[#This Row],[TT]]&lt;1,"",ROW()-2)</f>
        <v/>
      </c>
      <c r="B175" s="33" t="s">
        <v>2647</v>
      </c>
      <c r="C175" s="31">
        <v>0</v>
      </c>
      <c r="D175" s="31" t="s">
        <v>20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>
        <f>IF(GLOBAL[[#This Row],[1]]="","",SUMIF(Table6[NB BM_C_QTY+F],GLOBAL[POINTER],Table6[C]))</f>
        <v>0</v>
      </c>
      <c r="J175" s="91">
        <f>IF(GLOBAL[[#This Row],[2]]="",0,-1*SUMIF(Table5[CONCAT],GLOBAL[POINTER],Table5[3]))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58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5" s="31">
        <v>96</v>
      </c>
      <c r="AC175" t="s">
        <v>5118</v>
      </c>
    </row>
    <row r="176" spans="1:29">
      <c r="A176" s="31" t="str">
        <f ca="1">IF(GLOBAL[[#This Row],[TT]]&lt;1,"",ROW()-2)</f>
        <v/>
      </c>
      <c r="B176" s="33" t="s">
        <v>2392</v>
      </c>
      <c r="C176" s="31">
        <v>0</v>
      </c>
      <c r="D176" s="31" t="s">
        <v>2016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>
        <f>IF(GLOBAL[[#This Row],[1]]="","",SUMIF(Table6[NB BM_C_QTY+F],GLOBAL[POINTER],Table6[C]))</f>
        <v>0</v>
      </c>
      <c r="J176" s="91">
        <f>IF(GLOBAL[[#This Row],[2]]="",0,-1*SUMIF(Table5[CONCAT],GLOBAL[POINTER],Table5[3]))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58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6" s="31">
        <v>96</v>
      </c>
      <c r="AC176" t="s">
        <v>5118</v>
      </c>
    </row>
    <row r="177" spans="1:29">
      <c r="A177" s="31" t="str">
        <f ca="1">IF(GLOBAL[[#This Row],[TT]]&lt;1,"",ROW()-2)</f>
        <v/>
      </c>
      <c r="B177" s="33" t="s">
        <v>2393</v>
      </c>
      <c r="C177" s="31">
        <v>0</v>
      </c>
      <c r="D177" s="31">
        <v>192</v>
      </c>
      <c r="E177" s="31">
        <f ca="1">IF(GLOBAL[[#This Row],[b12]]="",GLOBAL[[#This Row],[a6]],GLOBAL[[#This Row],[b12]])</f>
        <v>0</v>
      </c>
      <c r="F177" s="32">
        <f>GLOBAL[[#This Row],[AWAL]]</f>
        <v>0</v>
      </c>
      <c r="G177" s="31"/>
      <c r="H177" s="31"/>
      <c r="I177" s="31">
        <f>IF(GLOBAL[[#This Row],[1]]="","",SUMIF(Table6[NB BM_C_QTY+F],GLOBAL[POINTER],Table6[C]))</f>
        <v>0</v>
      </c>
      <c r="J177" s="91">
        <f>IF(GLOBAL[[#This Row],[2]]="",0,-1*SUMIF(Table5[CONCAT],GLOBAL[POINTER],Table5[3]))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0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0</v>
      </c>
      <c r="Q177" s="58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0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0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0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7" s="31">
        <v>192</v>
      </c>
      <c r="AC177" t="s">
        <v>5118</v>
      </c>
    </row>
    <row r="178" spans="1:29">
      <c r="A178" s="31">
        <f ca="1">IF(GLOBAL[[#This Row],[TT]]&lt;1,"",ROW()-2)</f>
        <v>176</v>
      </c>
      <c r="B178" s="33" t="s">
        <v>2394</v>
      </c>
      <c r="C178" s="31">
        <v>1</v>
      </c>
      <c r="D178" s="31">
        <v>192</v>
      </c>
      <c r="E178" s="31">
        <f ca="1">IF(GLOBAL[[#This Row],[b12]]="",GLOBAL[[#This Row],[a6]],GLOBAL[[#This Row],[b12]])</f>
        <v>1</v>
      </c>
      <c r="F178" s="32">
        <f>GLOBAL[[#This Row],[AWAL]]</f>
        <v>1</v>
      </c>
      <c r="G178" s="31"/>
      <c r="H178" s="31"/>
      <c r="I178" s="31">
        <f>IF(GLOBAL[[#This Row],[1]]="","",SUMIF(Table6[NB BM_C_QTY+F],GLOBAL[POINTER],Table6[C]))</f>
        <v>0</v>
      </c>
      <c r="J178" s="91">
        <f>IF(GLOBAL[[#This Row],[2]]="",0,-1*SUMIF(Table5[CONCAT],GLOBAL[POINTER],Table5[3]))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1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1</v>
      </c>
      <c r="Q178" s="58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1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1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1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8" s="31">
        <v>192</v>
      </c>
      <c r="AC178" t="s">
        <v>5118</v>
      </c>
    </row>
    <row r="179" spans="1:29">
      <c r="A179" s="31">
        <f ca="1">IF(GLOBAL[[#This Row],[TT]]&lt;1,"",ROW()-2)</f>
        <v>177</v>
      </c>
      <c r="B179" s="33" t="s">
        <v>246</v>
      </c>
      <c r="C179" s="31">
        <v>5</v>
      </c>
      <c r="D179" s="31" t="s">
        <v>6</v>
      </c>
      <c r="E179" s="31">
        <f ca="1">IF(GLOBAL[[#This Row],[b12]]="",GLOBAL[[#This Row],[a6]],GLOBAL[[#This Row],[b12]])</f>
        <v>5</v>
      </c>
      <c r="F179" s="32">
        <f>GLOBAL[[#This Row],[AWAL]]</f>
        <v>5</v>
      </c>
      <c r="G179" s="31"/>
      <c r="H179" s="31"/>
      <c r="I179" s="31">
        <f>IF(GLOBAL[[#This Row],[1]]="","",SUMIF(Table6[NB BM_C_QTY+F],GLOBAL[POINTER],Table6[C]))</f>
        <v>0</v>
      </c>
      <c r="J179" s="91">
        <f>IF(GLOBAL[[#This Row],[2]]="",0,-1*SUMIF(Table5[CONCAT],GLOBAL[POINTER],Table5[3]))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5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5</v>
      </c>
      <c r="Q179" s="58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5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5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5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9" s="31">
        <v>72</v>
      </c>
      <c r="AC179" t="s">
        <v>5118</v>
      </c>
    </row>
    <row r="180" spans="1:29">
      <c r="A180" s="31" t="str">
        <f ca="1">IF(GLOBAL[[#This Row],[TT]]&lt;1,"",ROW()-2)</f>
        <v/>
      </c>
      <c r="B180" s="33" t="s">
        <v>247</v>
      </c>
      <c r="C180" s="31">
        <v>0</v>
      </c>
      <c r="D180" s="31" t="s">
        <v>248</v>
      </c>
      <c r="E180" s="31">
        <f ca="1">IF(GLOBAL[[#This Row],[b12]]="",GLOBAL[[#This Row],[a6]],GLOBAL[[#This Row],[b12]])</f>
        <v>0</v>
      </c>
      <c r="F180" s="32">
        <f>GLOBAL[[#This Row],[AWAL]]</f>
        <v>0</v>
      </c>
      <c r="G180" s="31"/>
      <c r="H180" s="31"/>
      <c r="I180" s="31">
        <f>IF(GLOBAL[[#This Row],[1]]="","",SUMIF(Table6[NB BM_C_QTY+F],GLOBAL[POINTER],Table6[C]))</f>
        <v>0</v>
      </c>
      <c r="J180" s="91">
        <f>IF(GLOBAL[[#This Row],[2]]="",0,-1*SUMIF(Table5[CONCAT],GLOBAL[POINTER],Table5[3]))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0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0</v>
      </c>
      <c r="Q180" s="58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0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0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0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80" s="31">
        <v>180</v>
      </c>
      <c r="AC180" t="s">
        <v>5118</v>
      </c>
    </row>
    <row r="181" spans="1:29">
      <c r="A181" s="31">
        <f ca="1">IF(GLOBAL[[#This Row],[TT]]&lt;1,"",ROW()-2)</f>
        <v>179</v>
      </c>
      <c r="B181" s="33" t="s">
        <v>249</v>
      </c>
      <c r="C181" s="31">
        <v>8</v>
      </c>
      <c r="D181" s="31" t="s">
        <v>20</v>
      </c>
      <c r="E181" s="31">
        <f ca="1">IF(GLOBAL[[#This Row],[b12]]="",GLOBAL[[#This Row],[a6]],GLOBAL[[#This Row],[b12]])</f>
        <v>8</v>
      </c>
      <c r="F181" s="32">
        <f>GLOBAL[[#This Row],[AWAL]]</f>
        <v>8</v>
      </c>
      <c r="G181" s="31"/>
      <c r="H181" s="31"/>
      <c r="I181" s="31">
        <f>IF(GLOBAL[[#This Row],[1]]="","",SUMIF(Table6[NB BM_C_QTY+F],GLOBAL[POINTER],Table6[C]))</f>
        <v>0</v>
      </c>
      <c r="J181" s="91">
        <f>IF(GLOBAL[[#This Row],[2]]="",0,-1*SUMIF(Table5[CONCAT],GLOBAL[POINTER],Table5[3]))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8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8</v>
      </c>
      <c r="Q181" s="58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8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8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8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1" s="31">
        <v>96</v>
      </c>
      <c r="AC181" t="s">
        <v>5118</v>
      </c>
    </row>
    <row r="182" spans="1:29">
      <c r="A182" s="31" t="str">
        <f ca="1">IF(GLOBAL[[#This Row],[TT]]&lt;1,"",ROW()-2)</f>
        <v/>
      </c>
      <c r="B182" s="33" t="s">
        <v>250</v>
      </c>
      <c r="C182" s="31">
        <v>0</v>
      </c>
      <c r="D182" s="31" t="s">
        <v>20</v>
      </c>
      <c r="E182" s="31">
        <f ca="1">IF(GLOBAL[[#This Row],[b12]]="",GLOBAL[[#This Row],[a6]],GLOBAL[[#This Row],[b12]])</f>
        <v>0</v>
      </c>
      <c r="F182" s="32">
        <f>GLOBAL[[#This Row],[AWAL]]</f>
        <v>0</v>
      </c>
      <c r="G182" s="31"/>
      <c r="H182" s="31"/>
      <c r="I182" s="31">
        <f>IF(GLOBAL[[#This Row],[1]]="","",SUMIF(Table6[NB BM_C_QTY+F],GLOBAL[POINTER],Table6[C]))</f>
        <v>0</v>
      </c>
      <c r="J182" s="91">
        <f>IF(GLOBAL[[#This Row],[2]]="",0,-1*SUMIF(Table5[CONCAT],GLOBAL[POINTER],Table5[3]))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0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0</v>
      </c>
      <c r="Q182" s="58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0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0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0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2" s="31">
        <v>96</v>
      </c>
      <c r="AC182" t="s">
        <v>5118</v>
      </c>
    </row>
    <row r="183" spans="1:29">
      <c r="A183" s="31">
        <f ca="1">IF(GLOBAL[[#This Row],[TT]]&lt;1,"",ROW()-2)</f>
        <v>181</v>
      </c>
      <c r="B183" s="33" t="s">
        <v>251</v>
      </c>
      <c r="C183" s="31">
        <v>17</v>
      </c>
      <c r="D183" s="31" t="s">
        <v>252</v>
      </c>
      <c r="E183" s="31">
        <f ca="1">IF(GLOBAL[[#This Row],[b12]]="",GLOBAL[[#This Row],[a6]],GLOBAL[[#This Row],[b12]])</f>
        <v>17</v>
      </c>
      <c r="F183" s="32">
        <f>GLOBAL[[#This Row],[AWAL]]</f>
        <v>17</v>
      </c>
      <c r="G183" s="31"/>
      <c r="H183" s="31"/>
      <c r="I183" s="31">
        <f>IF(GLOBAL[[#This Row],[1]]="","",SUMIF(Table6[NB BM_C_QTY+F],GLOBAL[POINTER],Table6[C]))</f>
        <v>0</v>
      </c>
      <c r="J183" s="91">
        <f>IF(GLOBAL[[#This Row],[2]]="",0,-1*SUMIF(Table5[CONCAT],GLOBAL[POINTER],Table5[3]))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17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17</v>
      </c>
      <c r="Q183" s="58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17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17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17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3" s="31">
        <v>36</v>
      </c>
      <c r="AC183" t="s">
        <v>5118</v>
      </c>
    </row>
    <row r="184" spans="1:29">
      <c r="A184" s="31" t="str">
        <f ca="1">IF(GLOBAL[[#This Row],[TT]]&lt;1,"",ROW()-2)</f>
        <v/>
      </c>
      <c r="B184" s="33" t="s">
        <v>253</v>
      </c>
      <c r="C184" s="31">
        <v>0</v>
      </c>
      <c r="D184" s="31">
        <v>96</v>
      </c>
      <c r="E184" s="31">
        <f ca="1">IF(GLOBAL[[#This Row],[b12]]="",GLOBAL[[#This Row],[a6]],GLOBAL[[#This Row],[b12]])</f>
        <v>0</v>
      </c>
      <c r="F184" s="32">
        <f>GLOBAL[[#This Row],[AWAL]]</f>
        <v>0</v>
      </c>
      <c r="G184" s="31"/>
      <c r="H184" s="31"/>
      <c r="I184" s="31">
        <f>IF(GLOBAL[[#This Row],[1]]="","",SUMIF(Table6[NB BM_C_QTY+F],GLOBAL[POINTER],Table6[C]))</f>
        <v>0</v>
      </c>
      <c r="J184" s="91">
        <f>IF(GLOBAL[[#This Row],[2]]="",0,-1*SUMIF(Table5[CONCAT],GLOBAL[POINTER],Table5[3]))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0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0</v>
      </c>
      <c r="Q184" s="58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0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0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0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4" s="31">
        <v>96</v>
      </c>
      <c r="AC184" t="s">
        <v>5118</v>
      </c>
    </row>
    <row r="185" spans="1:29">
      <c r="A185" s="31">
        <f ca="1">IF(GLOBAL[[#This Row],[TT]]&lt;1,"",ROW()-2)</f>
        <v>183</v>
      </c>
      <c r="B185" s="33" t="s">
        <v>254</v>
      </c>
      <c r="C185" s="31">
        <v>3</v>
      </c>
      <c r="D185" s="31" t="s">
        <v>20</v>
      </c>
      <c r="E185" s="31">
        <f ca="1">IF(GLOBAL[[#This Row],[b12]]="",GLOBAL[[#This Row],[a6]],GLOBAL[[#This Row],[b12]])</f>
        <v>3</v>
      </c>
      <c r="F185" s="32">
        <f>GLOBAL[[#This Row],[AWAL]]</f>
        <v>3</v>
      </c>
      <c r="G185" s="31"/>
      <c r="H185" s="31"/>
      <c r="I185" s="31">
        <f>IF(GLOBAL[[#This Row],[1]]="","",SUMIF(Table6[NB BM_C_QTY+F],GLOBAL[POINTER],Table6[C]))</f>
        <v>0</v>
      </c>
      <c r="J185" s="91">
        <f>IF(GLOBAL[[#This Row],[2]]="",0,-1*SUMIF(Table5[CONCAT],GLOBAL[POINTER],Table5[3]))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3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3</v>
      </c>
      <c r="Q185" s="58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3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3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3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5" s="31">
        <v>96</v>
      </c>
      <c r="AC185" t="s">
        <v>5118</v>
      </c>
    </row>
    <row r="186" spans="1:29">
      <c r="A186" s="31" t="str">
        <f ca="1">IF(GLOBAL[[#This Row],[TT]]&lt;1,"",ROW()-2)</f>
        <v/>
      </c>
      <c r="B186" s="33" t="s">
        <v>255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>
        <f>IF(GLOBAL[[#This Row],[1]]="","",SUMIF(Table6[NB BM_C_QTY+F],GLOBAL[POINTER],Table6[C]))</f>
        <v>0</v>
      </c>
      <c r="J186" s="91">
        <f>IF(GLOBAL[[#This Row],[2]]="",0,-1*SUMIF(Table5[CONCAT],GLOBAL[POINTER],Table5[3]))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58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6" s="31">
        <v>144</v>
      </c>
      <c r="AC186" t="s">
        <v>5118</v>
      </c>
    </row>
    <row r="187" spans="1:29">
      <c r="A187" s="31" t="str">
        <f ca="1">IF(GLOBAL[[#This Row],[TT]]&lt;1,"",ROW()-2)</f>
        <v/>
      </c>
      <c r="B187" s="33" t="s">
        <v>256</v>
      </c>
      <c r="C187" s="31">
        <v>0</v>
      </c>
      <c r="D187" s="31" t="s">
        <v>56</v>
      </c>
      <c r="E187" s="31">
        <f ca="1">IF(GLOBAL[[#This Row],[b12]]="",GLOBAL[[#This Row],[a6]],GLOBAL[[#This Row],[b12]])</f>
        <v>0</v>
      </c>
      <c r="F187" s="32">
        <f>GLOBAL[[#This Row],[AWAL]]</f>
        <v>0</v>
      </c>
      <c r="G187" s="31"/>
      <c r="H187" s="31"/>
      <c r="I187" s="31">
        <f>IF(GLOBAL[[#This Row],[1]]="","",SUMIF(Table6[NB BM_C_QTY+F],GLOBAL[POINTER],Table6[C]))</f>
        <v>0</v>
      </c>
      <c r="J187" s="91">
        <f>IF(GLOBAL[[#This Row],[2]]="",0,-1*SUMIF(Table5[CONCAT],GLOBAL[POINTER],Table5[3]))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0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0</v>
      </c>
      <c r="Q187" s="58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0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0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0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7" s="31">
        <v>144</v>
      </c>
      <c r="AC187" t="s">
        <v>5118</v>
      </c>
    </row>
    <row r="188" spans="1:29">
      <c r="A188" s="31">
        <f ca="1">IF(GLOBAL[[#This Row],[TT]]&lt;1,"",ROW()-2)</f>
        <v>186</v>
      </c>
      <c r="B188" s="33" t="s">
        <v>257</v>
      </c>
      <c r="C188" s="31">
        <v>12</v>
      </c>
      <c r="D188" s="31" t="s">
        <v>56</v>
      </c>
      <c r="E188" s="31">
        <f ca="1">IF(GLOBAL[[#This Row],[b12]]="",GLOBAL[[#This Row],[a6]],GLOBAL[[#This Row],[b12]])</f>
        <v>12</v>
      </c>
      <c r="F188" s="32">
        <f>GLOBAL[[#This Row],[AWAL]]</f>
        <v>12</v>
      </c>
      <c r="G188" s="31"/>
      <c r="H188" s="31"/>
      <c r="I188" s="31">
        <f>IF(GLOBAL[[#This Row],[1]]="","",SUMIF(Table6[NB BM_C_QTY+F],GLOBAL[POINTER],Table6[C]))</f>
        <v>0</v>
      </c>
      <c r="J188" s="91">
        <f>IF(GLOBAL[[#This Row],[2]]="",0,-1*SUMIF(Table5[CONCAT],GLOBAL[POINTER],Table5[3]))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12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12</v>
      </c>
      <c r="Q188" s="58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12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12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12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8" s="31">
        <v>144</v>
      </c>
      <c r="AC188" t="s">
        <v>5118</v>
      </c>
    </row>
    <row r="189" spans="1:29">
      <c r="A189" s="31" t="str">
        <f ca="1">IF(GLOBAL[[#This Row],[TT]]&lt;1,"",ROW()-2)</f>
        <v/>
      </c>
      <c r="B189" s="33" t="s">
        <v>258</v>
      </c>
      <c r="C189" s="31">
        <v>0</v>
      </c>
      <c r="D189" s="31" t="s">
        <v>34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>
        <f>IF(GLOBAL[[#This Row],[1]]="","",SUMIF(Table6[NB BM_C_QTY+F],GLOBAL[POINTER],Table6[C]))</f>
        <v>0</v>
      </c>
      <c r="J189" s="91">
        <f>IF(GLOBAL[[#This Row],[2]]="",0,-1*SUMIF(Table5[CONCAT],GLOBAL[POINTER],Table5[3]))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58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9" s="31">
        <v>120</v>
      </c>
      <c r="AC189" t="s">
        <v>5118</v>
      </c>
    </row>
    <row r="190" spans="1:29">
      <c r="A190" s="31" t="str">
        <f ca="1">IF(GLOBAL[[#This Row],[TT]]&lt;1,"",ROW()-2)</f>
        <v/>
      </c>
      <c r="B190" s="33" t="s">
        <v>259</v>
      </c>
      <c r="C190" s="31">
        <v>0</v>
      </c>
      <c r="D190" s="31" t="s">
        <v>11</v>
      </c>
      <c r="E190" s="31">
        <f ca="1">IF(GLOBAL[[#This Row],[b12]]="",GLOBAL[[#This Row],[a6]],GLOBAL[[#This Row],[b12]])</f>
        <v>0</v>
      </c>
      <c r="F190" s="32">
        <f>GLOBAL[[#This Row],[AWAL]]</f>
        <v>0</v>
      </c>
      <c r="G190" s="31"/>
      <c r="H190" s="31"/>
      <c r="I190" s="31">
        <f>IF(GLOBAL[[#This Row],[1]]="","",SUMIF(Table6[NB BM_C_QTY+F],GLOBAL[POINTER],Table6[C]))</f>
        <v>0</v>
      </c>
      <c r="J190" s="91">
        <f>IF(GLOBAL[[#This Row],[2]]="",0,-1*SUMIF(Table5[CONCAT],GLOBAL[POINTER],Table5[3]))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0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0</v>
      </c>
      <c r="Q190" s="58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0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0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0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90" s="31">
        <v>120</v>
      </c>
      <c r="AC190" t="s">
        <v>5116</v>
      </c>
    </row>
    <row r="191" spans="1:29">
      <c r="A191" s="31">
        <f ca="1">IF(GLOBAL[[#This Row],[TT]]&lt;1,"",ROW()-2)</f>
        <v>189</v>
      </c>
      <c r="B191" s="33" t="s">
        <v>260</v>
      </c>
      <c r="C191" s="31">
        <v>22</v>
      </c>
      <c r="D191" s="31" t="s">
        <v>248</v>
      </c>
      <c r="E191" s="31">
        <f ca="1">IF(GLOBAL[[#This Row],[b12]]="",GLOBAL[[#This Row],[a6]],GLOBAL[[#This Row],[b12]])</f>
        <v>22</v>
      </c>
      <c r="F191" s="32">
        <f>GLOBAL[[#This Row],[AWAL]]</f>
        <v>22</v>
      </c>
      <c r="G191" s="31"/>
      <c r="H191" s="31"/>
      <c r="I191" s="31">
        <f>IF(GLOBAL[[#This Row],[1]]="","",SUMIF(Table6[NB BM_C_QTY+F],GLOBAL[POINTER],Table6[C]))</f>
        <v>0</v>
      </c>
      <c r="J191" s="91">
        <f>IF(GLOBAL[[#This Row],[2]]="",0,-1*SUMIF(Table5[CONCAT],GLOBAL[POINTER],Table5[3]))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22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22</v>
      </c>
      <c r="Q191" s="58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22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22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22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1" s="31">
        <v>180</v>
      </c>
      <c r="AC191" t="s">
        <v>5118</v>
      </c>
    </row>
    <row r="192" spans="1:29">
      <c r="A192" s="31" t="str">
        <f ca="1">IF(GLOBAL[[#This Row],[TT]]&lt;1,"",ROW()-2)</f>
        <v/>
      </c>
      <c r="B192" s="33" t="s">
        <v>261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>
        <f>IF(GLOBAL[[#This Row],[1]]="","",SUMIF(Table6[NB BM_C_QTY+F],GLOBAL[POINTER],Table6[C]))</f>
        <v>0</v>
      </c>
      <c r="J192" s="91">
        <f>IF(GLOBAL[[#This Row],[2]]="",0,-1*SUMIF(Table5[CONCAT],GLOBAL[POINTER],Table5[3]))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58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2" s="31">
        <v>96</v>
      </c>
      <c r="AC192" t="s">
        <v>5118</v>
      </c>
    </row>
    <row r="193" spans="1:29">
      <c r="A193" s="31" t="str">
        <f ca="1">IF(GLOBAL[[#This Row],[TT]]&lt;1,"",ROW()-2)</f>
        <v/>
      </c>
      <c r="B193" s="33" t="s">
        <v>262</v>
      </c>
      <c r="C193" s="31">
        <v>0</v>
      </c>
      <c r="D193" s="31" t="s">
        <v>20</v>
      </c>
      <c r="E193" s="31">
        <f ca="1">IF(GLOBAL[[#This Row],[b12]]="",GLOBAL[[#This Row],[a6]],GLOBAL[[#This Row],[b12]])</f>
        <v>0</v>
      </c>
      <c r="F193" s="32">
        <f>GLOBAL[[#This Row],[AWAL]]</f>
        <v>0</v>
      </c>
      <c r="G193" s="31"/>
      <c r="H193" s="31"/>
      <c r="I193" s="31">
        <f>IF(GLOBAL[[#This Row],[1]]="","",SUMIF(Table6[NB BM_C_QTY+F],GLOBAL[POINTER],Table6[C]))</f>
        <v>0</v>
      </c>
      <c r="J193" s="91">
        <f>IF(GLOBAL[[#This Row],[2]]="",0,-1*SUMIF(Table5[CONCAT],GLOBAL[POINTER],Table5[3]))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0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0</v>
      </c>
      <c r="Q193" s="58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0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0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0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3" s="31">
        <v>96</v>
      </c>
      <c r="AC193" t="s">
        <v>5118</v>
      </c>
    </row>
    <row r="194" spans="1:29">
      <c r="A194" s="31" t="str">
        <f ca="1">IF(GLOBAL[[#This Row],[TT]]&lt;1,"",ROW()-2)</f>
        <v/>
      </c>
      <c r="B194" s="33" t="s">
        <v>263</v>
      </c>
      <c r="C194" s="31">
        <v>0</v>
      </c>
      <c r="D194" s="31" t="s">
        <v>34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>
        <f>IF(GLOBAL[[#This Row],[1]]="","",SUMIF(Table6[NB BM_C_QTY+F],GLOBAL[POINTER],Table6[C]))</f>
        <v>0</v>
      </c>
      <c r="J194" s="91">
        <f>IF(GLOBAL[[#This Row],[2]]="",0,-1*SUMIF(Table5[CONCAT],GLOBAL[POINTER],Table5[3]))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58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4" s="31">
        <v>120</v>
      </c>
      <c r="AC194" t="s">
        <v>5118</v>
      </c>
    </row>
    <row r="195" spans="1:29">
      <c r="A195" s="31" t="str">
        <f ca="1">IF(GLOBAL[[#This Row],[TT]]&lt;1,"",ROW()-2)</f>
        <v/>
      </c>
      <c r="B195" s="33" t="s">
        <v>2670</v>
      </c>
      <c r="C195" s="31">
        <v>0</v>
      </c>
      <c r="D195" s="31" t="s">
        <v>2671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>
        <f>IF(GLOBAL[[#This Row],[1]]="","",SUMIF(Table6[NB BM_C_QTY+F],GLOBAL[POINTER],Table6[C]))</f>
        <v>0</v>
      </c>
      <c r="J195" s="91">
        <f>IF(GLOBAL[[#This Row],[2]]="",0,-1*SUMIF(Table5[CONCAT],GLOBAL[POINTER],Table5[3]))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58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5" s="31">
        <v>90</v>
      </c>
      <c r="AC195" t="s">
        <v>5118</v>
      </c>
    </row>
    <row r="196" spans="1:29">
      <c r="A196" s="31" t="str">
        <f ca="1">IF(GLOBAL[[#This Row],[TT]]&lt;1,"",ROW()-2)</f>
        <v/>
      </c>
      <c r="B196" s="33" t="s">
        <v>2670</v>
      </c>
      <c r="C196" s="31">
        <v>0</v>
      </c>
      <c r="D196" s="31" t="s">
        <v>2016</v>
      </c>
      <c r="E196" s="31">
        <f ca="1">IF(GLOBAL[[#This Row],[b12]]="",GLOBAL[[#This Row],[a6]],GLOBAL[[#This Row],[b12]])</f>
        <v>0</v>
      </c>
      <c r="F196" s="32">
        <f>GLOBAL[[#This Row],[AWAL]]</f>
        <v>0</v>
      </c>
      <c r="G196" s="31"/>
      <c r="H196" s="31"/>
      <c r="I196" s="31">
        <f>IF(GLOBAL[[#This Row],[1]]="","",SUMIF(Table6[NB BM_C_QTY+F],GLOBAL[POINTER],Table6[C]))</f>
        <v>0</v>
      </c>
      <c r="J196" s="91">
        <f>IF(GLOBAL[[#This Row],[2]]="",0,-1*SUMIF(Table5[CONCAT],GLOBAL[POINTER],Table5[3]))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0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0</v>
      </c>
      <c r="Q196" s="58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0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0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0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6" s="31">
        <v>96</v>
      </c>
      <c r="AC196" t="s">
        <v>5118</v>
      </c>
    </row>
    <row r="197" spans="1:29">
      <c r="A197" s="31">
        <f ca="1">IF(GLOBAL[[#This Row],[TT]]&lt;1,"",ROW()-2)</f>
        <v>195</v>
      </c>
      <c r="B197" s="33" t="s">
        <v>264</v>
      </c>
      <c r="C197" s="31">
        <v>7</v>
      </c>
      <c r="D197" s="31" t="s">
        <v>56</v>
      </c>
      <c r="E197" s="31">
        <f ca="1">IF(GLOBAL[[#This Row],[b12]]="",GLOBAL[[#This Row],[a6]],GLOBAL[[#This Row],[b12]])</f>
        <v>7</v>
      </c>
      <c r="F197" s="32">
        <f>GLOBAL[[#This Row],[AWAL]]</f>
        <v>7</v>
      </c>
      <c r="G197" s="31"/>
      <c r="H197" s="31"/>
      <c r="I197" s="31">
        <f>IF(GLOBAL[[#This Row],[1]]="","",SUMIF(Table6[NB BM_C_QTY+F],GLOBAL[POINTER],Table6[C]))</f>
        <v>0</v>
      </c>
      <c r="J197" s="91">
        <f>IF(GLOBAL[[#This Row],[2]]="",0,-1*SUMIF(Table5[CONCAT],GLOBAL[POINTER],Table5[3]))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7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7</v>
      </c>
      <c r="Q197" s="58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7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7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7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7" s="31">
        <v>144</v>
      </c>
      <c r="AC197" t="s">
        <v>5118</v>
      </c>
    </row>
    <row r="198" spans="1:29">
      <c r="A198" s="31">
        <f ca="1">IF(GLOBAL[[#This Row],[TT]]&lt;1,"",ROW()-2)</f>
        <v>196</v>
      </c>
      <c r="B198" s="33" t="s">
        <v>1966</v>
      </c>
      <c r="C198" s="31">
        <v>16</v>
      </c>
      <c r="D198" s="31" t="s">
        <v>2117</v>
      </c>
      <c r="E198" s="31">
        <f ca="1">IF(GLOBAL[[#This Row],[b12]]="",GLOBAL[[#This Row],[a6]],GLOBAL[[#This Row],[b12]])</f>
        <v>16</v>
      </c>
      <c r="F198" s="32">
        <f>GLOBAL[[#This Row],[AWAL]]</f>
        <v>16</v>
      </c>
      <c r="G198" s="31"/>
      <c r="H198" s="31"/>
      <c r="I198" s="31">
        <f>IF(GLOBAL[[#This Row],[1]]="","",SUMIF(Table6[NB BM_C_QTY+F],GLOBAL[POINTER],Table6[C]))</f>
        <v>0</v>
      </c>
      <c r="J198" s="91">
        <f>IF(GLOBAL[[#This Row],[2]]="",0,-1*SUMIF(Table5[CONCAT],GLOBAL[POINTER],Table5[3]))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16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16</v>
      </c>
      <c r="Q198" s="58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16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16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16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8" s="31">
        <v>144</v>
      </c>
      <c r="AC198" t="s">
        <v>5118</v>
      </c>
    </row>
    <row r="199" spans="1:29">
      <c r="A199" s="31">
        <f ca="1">IF(GLOBAL[[#This Row],[TT]]&lt;1,"",ROW()-2)</f>
        <v>197</v>
      </c>
      <c r="B199" s="33" t="s">
        <v>2185</v>
      </c>
      <c r="C199" s="31">
        <v>15</v>
      </c>
      <c r="D199" s="31" t="s">
        <v>2016</v>
      </c>
      <c r="E199" s="31">
        <f ca="1">IF(GLOBAL[[#This Row],[b12]]="",GLOBAL[[#This Row],[a6]],GLOBAL[[#This Row],[b12]])</f>
        <v>15</v>
      </c>
      <c r="F199" s="32">
        <f>GLOBAL[[#This Row],[AWAL]]</f>
        <v>15</v>
      </c>
      <c r="G199" s="31"/>
      <c r="H199" s="31"/>
      <c r="I199" s="31">
        <f>IF(GLOBAL[[#This Row],[1]]="","",SUMIF(Table6[NB BM_C_QTY+F],GLOBAL[POINTER],Table6[C]))</f>
        <v>0</v>
      </c>
      <c r="J199" s="91">
        <f>IF(GLOBAL[[#This Row],[2]]="",0,-1*SUMIF(Table5[CONCAT],GLOBAL[POINTER],Table5[3]))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15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15</v>
      </c>
      <c r="Q199" s="58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15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15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15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9" s="31">
        <v>96</v>
      </c>
      <c r="AC199" t="s">
        <v>5118</v>
      </c>
    </row>
    <row r="200" spans="1:29">
      <c r="A200" s="31">
        <f ca="1">IF(GLOBAL[[#This Row],[TT]]&lt;1,"",ROW()-2)</f>
        <v>198</v>
      </c>
      <c r="B200" s="33" t="s">
        <v>265</v>
      </c>
      <c r="C200" s="31">
        <v>2</v>
      </c>
      <c r="D200" s="31" t="s">
        <v>20</v>
      </c>
      <c r="E200" s="31">
        <f ca="1">IF(GLOBAL[[#This Row],[b12]]="",GLOBAL[[#This Row],[a6]],GLOBAL[[#This Row],[b12]])</f>
        <v>2</v>
      </c>
      <c r="F200" s="32">
        <f>GLOBAL[[#This Row],[AWAL]]</f>
        <v>2</v>
      </c>
      <c r="G200" s="31"/>
      <c r="H200" s="31"/>
      <c r="I200" s="31">
        <f>IF(GLOBAL[[#This Row],[1]]="","",SUMIF(Table6[NB BM_C_QTY+F],GLOBAL[POINTER],Table6[C]))</f>
        <v>0</v>
      </c>
      <c r="J200" s="91">
        <f>IF(GLOBAL[[#This Row],[2]]="",0,-1*SUMIF(Table5[CONCAT],GLOBAL[POINTER],Table5[3]))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2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2</v>
      </c>
      <c r="Q200" s="58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2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2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2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200" s="31">
        <v>96</v>
      </c>
      <c r="AC200" t="s">
        <v>5118</v>
      </c>
    </row>
    <row r="201" spans="1:29">
      <c r="A201" s="31" t="str">
        <f ca="1">IF(GLOBAL[[#This Row],[TT]]&lt;1,"",ROW()-2)</f>
        <v/>
      </c>
      <c r="B201" s="33" t="s">
        <v>266</v>
      </c>
      <c r="C201" s="31">
        <v>0</v>
      </c>
      <c r="D201" s="31" t="s">
        <v>34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>
        <f>IF(GLOBAL[[#This Row],[1]]="","",SUMIF(Table6[NB BM_C_QTY+F],GLOBAL[POINTER],Table6[C]))</f>
        <v>0</v>
      </c>
      <c r="J201" s="91">
        <f>IF(GLOBAL[[#This Row],[2]]="",0,-1*SUMIF(Table5[CONCAT],GLOBAL[POINTER],Table5[3]))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58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1" s="31">
        <v>120</v>
      </c>
      <c r="AC201" t="s">
        <v>5118</v>
      </c>
    </row>
    <row r="202" spans="1:29">
      <c r="A202" s="31" t="str">
        <f ca="1">IF(GLOBAL[[#This Row],[TT]]&lt;1,"",ROW()-2)</f>
        <v/>
      </c>
      <c r="B202" s="33" t="s">
        <v>267</v>
      </c>
      <c r="C202" s="31">
        <v>0</v>
      </c>
      <c r="D202" s="31" t="s">
        <v>6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>
        <f>IF(GLOBAL[[#This Row],[1]]="","",SUMIF(Table6[NB BM_C_QTY+F],GLOBAL[POINTER],Table6[C]))</f>
        <v>0</v>
      </c>
      <c r="J202" s="91">
        <f>IF(GLOBAL[[#This Row],[2]]="",0,-1*SUMIF(Table5[CONCAT],GLOBAL[POINTER],Table5[3]))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58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2" s="31">
        <v>72</v>
      </c>
      <c r="AC202" t="s">
        <v>5118</v>
      </c>
    </row>
    <row r="203" spans="1:29">
      <c r="A203" s="31" t="str">
        <f ca="1">IF(GLOBAL[[#This Row],[TT]]&lt;1,"",ROW()-2)</f>
        <v/>
      </c>
      <c r="B203" s="33" t="s">
        <v>268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>
        <f>IF(GLOBAL[[#This Row],[1]]="","",SUMIF(Table6[NB BM_C_QTY+F],GLOBAL[POINTER],Table6[C]))</f>
        <v>0</v>
      </c>
      <c r="J203" s="91">
        <f>IF(GLOBAL[[#This Row],[2]]="",0,-1*SUMIF(Table5[CONCAT],GLOBAL[POINTER],Table5[3]))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58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3" s="31">
        <v>120</v>
      </c>
      <c r="AC203" t="s">
        <v>5118</v>
      </c>
    </row>
    <row r="204" spans="1:29">
      <c r="A204" s="31" t="str">
        <f ca="1">IF(GLOBAL[[#This Row],[TT]]&lt;1,"",ROW()-2)</f>
        <v/>
      </c>
      <c r="B204" s="33" t="s">
        <v>269</v>
      </c>
      <c r="C204" s="31">
        <v>0</v>
      </c>
      <c r="D204" s="31" t="s">
        <v>34</v>
      </c>
      <c r="E204" s="31">
        <f ca="1">IF(GLOBAL[[#This Row],[b12]]="",GLOBAL[[#This Row],[a6]],GLOBAL[[#This Row],[b12]])</f>
        <v>0</v>
      </c>
      <c r="F204" s="32">
        <f>GLOBAL[[#This Row],[AWAL]]</f>
        <v>0</v>
      </c>
      <c r="G204" s="31"/>
      <c r="H204" s="31"/>
      <c r="I204" s="31">
        <f>IF(GLOBAL[[#This Row],[1]]="","",SUMIF(Table6[NB BM_C_QTY+F],GLOBAL[POINTER],Table6[C]))</f>
        <v>0</v>
      </c>
      <c r="J204" s="91">
        <f>IF(GLOBAL[[#This Row],[2]]="",0,-1*SUMIF(Table5[CONCAT],GLOBAL[POINTER],Table5[3]))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0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0</v>
      </c>
      <c r="Q204" s="58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0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0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0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4" s="31">
        <v>120</v>
      </c>
      <c r="AC204" t="s">
        <v>5118</v>
      </c>
    </row>
    <row r="205" spans="1:29">
      <c r="A205" s="31">
        <f ca="1">IF(GLOBAL[[#This Row],[TT]]&lt;1,"",ROW()-2)</f>
        <v>203</v>
      </c>
      <c r="B205" s="33" t="s">
        <v>270</v>
      </c>
      <c r="C205" s="31">
        <v>4</v>
      </c>
      <c r="D205" s="31" t="s">
        <v>34</v>
      </c>
      <c r="E205" s="31">
        <f ca="1">IF(GLOBAL[[#This Row],[b12]]="",GLOBAL[[#This Row],[a6]],GLOBAL[[#This Row],[b12]])</f>
        <v>4</v>
      </c>
      <c r="F205" s="32">
        <f>GLOBAL[[#This Row],[AWAL]]</f>
        <v>4</v>
      </c>
      <c r="G205" s="31"/>
      <c r="H205" s="31"/>
      <c r="I205" s="31">
        <f>IF(GLOBAL[[#This Row],[1]]="","",SUMIF(Table6[NB BM_C_QTY+F],GLOBAL[POINTER],Table6[C]))</f>
        <v>0</v>
      </c>
      <c r="J205" s="91">
        <f>IF(GLOBAL[[#This Row],[2]]="",0,-1*SUMIF(Table5[CONCAT],GLOBAL[POINTER],Table5[3]))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4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4</v>
      </c>
      <c r="Q205" s="58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4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4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4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5" s="31">
        <v>120</v>
      </c>
      <c r="AC205" t="s">
        <v>5118</v>
      </c>
    </row>
    <row r="206" spans="1:29">
      <c r="A206" s="31" t="str">
        <f ca="1">IF(GLOBAL[[#This Row],[TT]]&lt;1,"",ROW()-2)</f>
        <v/>
      </c>
      <c r="B206" s="33" t="s">
        <v>271</v>
      </c>
      <c r="C206" s="31">
        <v>0</v>
      </c>
      <c r="D206" s="31" t="s">
        <v>248</v>
      </c>
      <c r="E206" s="31">
        <f ca="1">IF(GLOBAL[[#This Row],[b12]]="",GLOBAL[[#This Row],[a6]],GLOBAL[[#This Row],[b12]])</f>
        <v>0</v>
      </c>
      <c r="F206" s="32">
        <f>GLOBAL[[#This Row],[AWAL]]</f>
        <v>0</v>
      </c>
      <c r="G206" s="31"/>
      <c r="H206" s="31"/>
      <c r="I206" s="31">
        <f>IF(GLOBAL[[#This Row],[1]]="","",SUMIF(Table6[NB BM_C_QTY+F],GLOBAL[POINTER],Table6[C]))</f>
        <v>0</v>
      </c>
      <c r="J206" s="91">
        <f>IF(GLOBAL[[#This Row],[2]]="",0,-1*SUMIF(Table5[CONCAT],GLOBAL[POINTER],Table5[3]))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0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0</v>
      </c>
      <c r="Q206" s="58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0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0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0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6" s="31">
        <v>180</v>
      </c>
      <c r="AC206" t="s">
        <v>5118</v>
      </c>
    </row>
    <row r="207" spans="1:29">
      <c r="A207" s="31">
        <f ca="1">IF(GLOBAL[[#This Row],[TT]]&lt;1,"",ROW()-2)</f>
        <v>205</v>
      </c>
      <c r="B207" s="33" t="s">
        <v>272</v>
      </c>
      <c r="C207" s="31">
        <v>1</v>
      </c>
      <c r="D207" s="31" t="s">
        <v>248</v>
      </c>
      <c r="E207" s="31">
        <f ca="1">IF(GLOBAL[[#This Row],[b12]]="",GLOBAL[[#This Row],[a6]],GLOBAL[[#This Row],[b12]])</f>
        <v>1</v>
      </c>
      <c r="F207" s="32">
        <f>GLOBAL[[#This Row],[AWAL]]</f>
        <v>1</v>
      </c>
      <c r="G207" s="31"/>
      <c r="H207" s="31"/>
      <c r="I207" s="31">
        <f>IF(GLOBAL[[#This Row],[1]]="","",SUMIF(Table6[NB BM_C_QTY+F],GLOBAL[POINTER],Table6[C]))</f>
        <v>0</v>
      </c>
      <c r="J207" s="91">
        <f>IF(GLOBAL[[#This Row],[2]]="",0,-1*SUMIF(Table5[CONCAT],GLOBAL[POINTER],Table5[3]))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1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1</v>
      </c>
      <c r="Q207" s="58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1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1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1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7" s="31">
        <v>180</v>
      </c>
      <c r="AC207" t="s">
        <v>5118</v>
      </c>
    </row>
    <row r="208" spans="1:29">
      <c r="A208" s="31">
        <f ca="1">IF(GLOBAL[[#This Row],[TT]]&lt;1,"",ROW()-2)</f>
        <v>206</v>
      </c>
      <c r="B208" s="33" t="s">
        <v>273</v>
      </c>
      <c r="C208" s="31">
        <v>9</v>
      </c>
      <c r="D208" s="31" t="s">
        <v>20</v>
      </c>
      <c r="E208" s="31">
        <f ca="1">IF(GLOBAL[[#This Row],[b12]]="",GLOBAL[[#This Row],[a6]],GLOBAL[[#This Row],[b12]])</f>
        <v>9</v>
      </c>
      <c r="F208" s="32">
        <f>GLOBAL[[#This Row],[AWAL]]</f>
        <v>9</v>
      </c>
      <c r="G208" s="31"/>
      <c r="H208" s="31"/>
      <c r="I208" s="31">
        <f>IF(GLOBAL[[#This Row],[1]]="","",SUMIF(Table6[NB BM_C_QTY+F],GLOBAL[POINTER],Table6[C]))</f>
        <v>0</v>
      </c>
      <c r="J208" s="91">
        <f>IF(GLOBAL[[#This Row],[2]]="",0,-1*SUMIF(Table5[CONCAT],GLOBAL[POINTER],Table5[3]))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9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9</v>
      </c>
      <c r="Q208" s="58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9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9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9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8" s="31">
        <v>96</v>
      </c>
      <c r="AC208" t="s">
        <v>5118</v>
      </c>
    </row>
    <row r="209" spans="1:30">
      <c r="A209" s="31">
        <f ca="1">IF(GLOBAL[[#This Row],[TT]]&lt;1,"",ROW()-2)</f>
        <v>207</v>
      </c>
      <c r="B209" s="33" t="s">
        <v>274</v>
      </c>
      <c r="C209" s="31">
        <v>10</v>
      </c>
      <c r="D209" s="31" t="s">
        <v>6</v>
      </c>
      <c r="E209" s="31">
        <f ca="1">IF(GLOBAL[[#This Row],[b12]]="",GLOBAL[[#This Row],[a6]],GLOBAL[[#This Row],[b12]])</f>
        <v>10</v>
      </c>
      <c r="F209" s="32">
        <f>GLOBAL[[#This Row],[AWAL]]</f>
        <v>10</v>
      </c>
      <c r="G209" s="31"/>
      <c r="H209" s="31"/>
      <c r="I209" s="31">
        <f>IF(GLOBAL[[#This Row],[1]]="","",SUMIF(Table6[NB BM_C_QTY+F],GLOBAL[POINTER],Table6[C]))</f>
        <v>0</v>
      </c>
      <c r="J209" s="91">
        <f>IF(GLOBAL[[#This Row],[2]]="",0,-1*SUMIF(Table5[CONCAT],GLOBAL[POINTER],Table5[3]))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10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10</v>
      </c>
      <c r="Q209" s="58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10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10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10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9" s="31">
        <v>72</v>
      </c>
      <c r="AC209" t="s">
        <v>5118</v>
      </c>
    </row>
    <row r="210" spans="1:30">
      <c r="A210" s="31" t="str">
        <f ca="1">IF(GLOBAL[[#This Row],[TT]]&lt;1,"",ROW()-2)</f>
        <v/>
      </c>
      <c r="B210" s="33" t="s">
        <v>275</v>
      </c>
      <c r="C210" s="31">
        <v>0</v>
      </c>
      <c r="D210" s="31" t="s">
        <v>20</v>
      </c>
      <c r="E210" s="31">
        <f ca="1">IF(GLOBAL[[#This Row],[b12]]="",GLOBAL[[#This Row],[a6]],GLOBAL[[#This Row],[b12]])</f>
        <v>0</v>
      </c>
      <c r="F210" s="32">
        <f>GLOBAL[[#This Row],[AWAL]]</f>
        <v>0</v>
      </c>
      <c r="G210" s="31"/>
      <c r="H210" s="31"/>
      <c r="I210" s="31">
        <f>IF(GLOBAL[[#This Row],[1]]="","",SUMIF(Table6[NB BM_C_QTY+F],GLOBAL[POINTER],Table6[C]))</f>
        <v>0</v>
      </c>
      <c r="J210" s="91">
        <f>IF(GLOBAL[[#This Row],[2]]="",0,-1*SUMIF(Table5[CONCAT],GLOBAL[POINTER],Table5[3]))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0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0</v>
      </c>
      <c r="Q210" s="58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0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0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0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10" s="31">
        <v>96</v>
      </c>
      <c r="AC210" t="s">
        <v>5118</v>
      </c>
    </row>
    <row r="211" spans="1:30">
      <c r="A211" s="31">
        <f ca="1">IF(GLOBAL[[#This Row],[TT]]&lt;1,"",ROW()-2)</f>
        <v>209</v>
      </c>
      <c r="B211" s="33" t="s">
        <v>276</v>
      </c>
      <c r="C211" s="31">
        <v>1</v>
      </c>
      <c r="D211" s="31" t="s">
        <v>34</v>
      </c>
      <c r="E211" s="31">
        <f ca="1">IF(GLOBAL[[#This Row],[b12]]="",GLOBAL[[#This Row],[a6]],GLOBAL[[#This Row],[b12]])</f>
        <v>1</v>
      </c>
      <c r="F211" s="32">
        <f>GLOBAL[[#This Row],[AWAL]]</f>
        <v>1</v>
      </c>
      <c r="G211" s="31"/>
      <c r="H211" s="31"/>
      <c r="I211" s="31">
        <f>IF(GLOBAL[[#This Row],[1]]="","",SUMIF(Table6[NB BM_C_QTY+F],GLOBAL[POINTER],Table6[C]))</f>
        <v>0</v>
      </c>
      <c r="J211" s="91">
        <f>IF(GLOBAL[[#This Row],[2]]="",0,-1*SUMIF(Table5[CONCAT],GLOBAL[POINTER],Table5[3]))</f>
        <v>0</v>
      </c>
      <c r="K211" s="31" t="str">
        <f>IF(GLOBAL[[#This Row],[b1]]="","",GLOBAL[[#This Row],[b1]]-GLOBAL[[#This Row],[a1]]-GLOBAL[[#This Row],[bkeluar1]])</f>
        <v/>
      </c>
      <c r="L211" s="31">
        <f>SUM(GLOBAL[[#This Row],[bmasuk1]:[c1]])</f>
        <v>0</v>
      </c>
      <c r="M211" s="32">
        <f t="shared" si="3"/>
        <v>1</v>
      </c>
      <c r="N211" s="31"/>
      <c r="O211" s="31" t="str">
        <f>IF(GLOBAL[[#This Row],[b2]]="","",GLOBAL[[#This Row],[b2]]-GLOBAL[[#This Row],[a2]])</f>
        <v/>
      </c>
      <c r="P211" s="32">
        <f ca="1">SUM(INDIRECT(GLOBAL_VAR[TABLENAME]&amp;"[@a"&amp;$1:$1-1&amp;"]"),INDIRECT(GLOBAL_VAR[TABLENAME]&amp;"[@c"&amp;$1:$1-1&amp;"]"))</f>
        <v>1</v>
      </c>
      <c r="Q211" s="58"/>
      <c r="R211" s="33" t="str">
        <f>IF(GLOBAL[[#This Row],[b3]]="","",GLOBAL[[#This Row],[b3]]-GLOBAL[[#This Row],[a3]])</f>
        <v/>
      </c>
      <c r="S211" s="32">
        <f ca="1">SUM(INDIRECT(GLOBAL_VAR[TABLENAME]&amp;"[@a"&amp;$1:$1-1&amp;"]"),INDIRECT(GLOBAL_VAR[TABLENAME]&amp;"[@c"&amp;$1:$1-1&amp;"]"))</f>
        <v>1</v>
      </c>
      <c r="T211" s="33"/>
      <c r="U211" s="33" t="str">
        <f>IF(GLOBAL[[#This Row],[b4]]="","",GLOBAL[[#This Row],[b4]]-GLOBAL[[#This Row],[a4]])</f>
        <v/>
      </c>
      <c r="V211" s="32">
        <f ca="1">SUM(INDIRECT(GLOBAL_VAR[TABLENAME]&amp;"[@a"&amp;$1:$1-1&amp;"]"),INDIRECT(GLOBAL_VAR[TABLENAME]&amp;"[@c"&amp;$1:$1-1&amp;"]"))</f>
        <v>1</v>
      </c>
      <c r="W211" s="31"/>
      <c r="X211" s="31" t="str">
        <f>IF(GLOBAL[[#This Row],[b5]]="","",GLOBAL[[#This Row],[b5]]-GLOBAL[[#This Row],[a5]])</f>
        <v/>
      </c>
      <c r="Y211" s="32">
        <f ca="1">SUM(INDIRECT(GLOBAL_VAR[TABLENAME]&amp;"[@a"&amp;$1:$1-1&amp;"]"),INDIRECT(GLOBAL_VAR[TABLENAME]&amp;"[@c"&amp;$1:$1-1&amp;"]"))</f>
        <v>1</v>
      </c>
      <c r="AA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1" s="31">
        <v>120</v>
      </c>
      <c r="AC211" t="s">
        <v>5118</v>
      </c>
    </row>
    <row r="212" spans="1:30">
      <c r="A212" s="39" t="str">
        <f ca="1">IF(GLOBAL[[#This Row],[TT]]&lt;1,"",ROW()-2)</f>
        <v/>
      </c>
      <c r="B212" s="72" t="s">
        <v>5205</v>
      </c>
      <c r="C212" s="31">
        <v>0</v>
      </c>
      <c r="D212" s="31" t="s">
        <v>5162</v>
      </c>
      <c r="E212" s="39">
        <f ca="1">IF(GLOBAL[[#This Row],[b12]]="",GLOBAL[[#This Row],[a6]],GLOBAL[[#This Row],[b12]])</f>
        <v>0</v>
      </c>
      <c r="F212" s="40">
        <f>GLOBAL[[#This Row],[AWAL]]</f>
        <v>0</v>
      </c>
      <c r="G212" s="31"/>
      <c r="H212" s="31"/>
      <c r="I212" s="39">
        <f>IF(GLOBAL[[#This Row],[1]]="","",SUMIF(Table6[NB BM_C_QTY+F],GLOBAL[POINTER],Table6[C]))</f>
        <v>0</v>
      </c>
      <c r="J212" s="91">
        <f>IF(GLOBAL[[#This Row],[2]]="",0,-1*SUMIF(Table5[CONCAT],GLOBAL[POINTER],Table5[3]))</f>
        <v>0</v>
      </c>
      <c r="K212" s="39" t="str">
        <f>IF(GLOBAL[[#This Row],[b1]]="","",GLOBAL[[#This Row],[b1]]-GLOBAL[[#This Row],[a1]]-GLOBAL[[#This Row],[bkeluar1]])</f>
        <v/>
      </c>
      <c r="L212" s="39">
        <f>SUM(GLOBAL[[#This Row],[bmasuk1]:[c1]])</f>
        <v>0</v>
      </c>
      <c r="M212" s="40">
        <f t="shared" si="3"/>
        <v>0</v>
      </c>
      <c r="N212" s="31"/>
      <c r="O212" s="39" t="str">
        <f>IF(GLOBAL[[#This Row],[b2]]="","",GLOBAL[[#This Row],[b2]]-GLOBAL[[#This Row],[a2]])</f>
        <v/>
      </c>
      <c r="P212" s="40">
        <f ca="1">SUM(INDIRECT(GLOBAL_VAR[TABLENAME]&amp;"[@a"&amp;$1:$1-1&amp;"]"),INDIRECT(GLOBAL_VAR[TABLENAME]&amp;"[@c"&amp;$1:$1-1&amp;"]"))</f>
        <v>0</v>
      </c>
      <c r="Q212" s="58"/>
      <c r="R212" s="41" t="str">
        <f>IF(GLOBAL[[#This Row],[b3]]="","",GLOBAL[[#This Row],[b3]]-GLOBAL[[#This Row],[a3]])</f>
        <v/>
      </c>
      <c r="S212" s="40">
        <f ca="1">SUM(INDIRECT(GLOBAL_VAR[TABLENAME]&amp;"[@a"&amp;$1:$1-1&amp;"]"),INDIRECT(GLOBAL_VAR[TABLENAME]&amp;"[@c"&amp;$1:$1-1&amp;"]"))</f>
        <v>0</v>
      </c>
      <c r="T212" s="33"/>
      <c r="U212" s="41" t="str">
        <f>IF(GLOBAL[[#This Row],[b4]]="","",GLOBAL[[#This Row],[b4]]-GLOBAL[[#This Row],[a4]])</f>
        <v/>
      </c>
      <c r="V212" s="40">
        <f ca="1">SUM(INDIRECT(GLOBAL_VAR[TABLENAME]&amp;"[@a"&amp;$1:$1-1&amp;"]"),INDIRECT(GLOBAL_VAR[TABLENAME]&amp;"[@c"&amp;$1:$1-1&amp;"]"))</f>
        <v>0</v>
      </c>
      <c r="W212" s="31"/>
      <c r="X212" s="39" t="str">
        <f>IF(GLOBAL[[#This Row],[b5]]="","",GLOBAL[[#This Row],[b5]]-GLOBAL[[#This Row],[a5]])</f>
        <v/>
      </c>
      <c r="Y212" s="40">
        <f ca="1">SUM(INDIRECT(GLOBAL_VAR[TABLENAME]&amp;"[@a"&amp;$1:$1-1&amp;"]"),INDIRECT(GLOBAL_VAR[TABLENAME]&amp;"[@c"&amp;$1:$1-1&amp;"]"))</f>
        <v>0</v>
      </c>
      <c r="Z212" s="29"/>
      <c r="AA21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2" s="39">
        <v>8</v>
      </c>
      <c r="AC212" s="65" t="s">
        <v>5118</v>
      </c>
      <c r="AD212" s="29"/>
    </row>
    <row r="213" spans="1:30">
      <c r="A213" s="31">
        <f ca="1">IF(GLOBAL[[#This Row],[TT]]&lt;1,"",ROW()-2)</f>
        <v>211</v>
      </c>
      <c r="B213" s="33" t="s">
        <v>277</v>
      </c>
      <c r="C213" s="31">
        <v>68</v>
      </c>
      <c r="D213" s="31" t="s">
        <v>34</v>
      </c>
      <c r="E213" s="31">
        <f ca="1">IF(GLOBAL[[#This Row],[b12]]="",GLOBAL[[#This Row],[a6]],GLOBAL[[#This Row],[b12]])</f>
        <v>68</v>
      </c>
      <c r="F213" s="32">
        <f>GLOBAL[[#This Row],[AWAL]]</f>
        <v>68</v>
      </c>
      <c r="G213" s="31"/>
      <c r="H213" s="31"/>
      <c r="I213" s="31">
        <f>IF(GLOBAL[[#This Row],[1]]="","",SUMIF(Table6[NB BM_C_QTY+F],GLOBAL[POINTER],Table6[C]))</f>
        <v>0</v>
      </c>
      <c r="J213" s="91">
        <f>IF(GLOBAL[[#This Row],[2]]="",0,-1*SUMIF(Table5[CONCAT],GLOBAL[POINTER],Table5[3]))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68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68</v>
      </c>
      <c r="Q213" s="58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68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68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68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3" s="31">
        <v>120</v>
      </c>
      <c r="AC213" t="s">
        <v>5118</v>
      </c>
    </row>
    <row r="214" spans="1:30">
      <c r="A214" s="31" t="str">
        <f ca="1">IF(GLOBAL[[#This Row],[TT]]&lt;1,"",ROW()-2)</f>
        <v/>
      </c>
      <c r="B214" s="33" t="s">
        <v>278</v>
      </c>
      <c r="C214" s="31">
        <v>0</v>
      </c>
      <c r="D214" s="31" t="s">
        <v>20</v>
      </c>
      <c r="E214" s="31">
        <f ca="1">IF(GLOBAL[[#This Row],[b12]]="",GLOBAL[[#This Row],[a6]],GLOBAL[[#This Row],[b12]])</f>
        <v>0</v>
      </c>
      <c r="F214" s="32">
        <f>GLOBAL[[#This Row],[AWAL]]</f>
        <v>0</v>
      </c>
      <c r="G214" s="31"/>
      <c r="H214" s="31"/>
      <c r="I214" s="31">
        <f>IF(GLOBAL[[#This Row],[1]]="","",SUMIF(Table6[NB BM_C_QTY+F],GLOBAL[POINTER],Table6[C]))</f>
        <v>0</v>
      </c>
      <c r="J214" s="91">
        <f>IF(GLOBAL[[#This Row],[2]]="",0,-1*SUMIF(Table5[CONCAT],GLOBAL[POINTER],Table5[3]))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0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0</v>
      </c>
      <c r="Q214" s="58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0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0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0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4" s="31">
        <v>96</v>
      </c>
      <c r="AC214" t="s">
        <v>5118</v>
      </c>
    </row>
    <row r="215" spans="1:30">
      <c r="A215" s="31">
        <f ca="1">IF(GLOBAL[[#This Row],[TT]]&lt;1,"",ROW()-2)</f>
        <v>213</v>
      </c>
      <c r="B215" s="33" t="s">
        <v>279</v>
      </c>
      <c r="C215" s="31">
        <v>1</v>
      </c>
      <c r="D215" s="31" t="s">
        <v>61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>
        <f>IF(GLOBAL[[#This Row],[1]]="","",SUMIF(Table6[NB BM_C_QTY+F],GLOBAL[POINTER],Table6[C]))</f>
        <v>0</v>
      </c>
      <c r="J215" s="91">
        <f>IF(GLOBAL[[#This Row],[2]]="",0,-1*SUMIF(Table5[CONCAT],GLOBAL[POINTER],Table5[3]))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58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5" s="31">
        <v>40</v>
      </c>
      <c r="AC215" t="s">
        <v>5149</v>
      </c>
    </row>
    <row r="216" spans="1:30">
      <c r="A216" s="31">
        <f ca="1">IF(GLOBAL[[#This Row],[TT]]&lt;1,"",ROW()-2)</f>
        <v>214</v>
      </c>
      <c r="B216" s="33" t="s">
        <v>280</v>
      </c>
      <c r="C216" s="31">
        <v>1</v>
      </c>
      <c r="D216" s="31" t="s">
        <v>40</v>
      </c>
      <c r="E216" s="31">
        <f ca="1">IF(GLOBAL[[#This Row],[b12]]="",GLOBAL[[#This Row],[a6]],GLOBAL[[#This Row],[b12]])</f>
        <v>1</v>
      </c>
      <c r="F216" s="32">
        <f>GLOBAL[[#This Row],[AWAL]]</f>
        <v>1</v>
      </c>
      <c r="G216" s="31"/>
      <c r="H216" s="31"/>
      <c r="I216" s="31">
        <f>IF(GLOBAL[[#This Row],[1]]="","",SUMIF(Table6[NB BM_C_QTY+F],GLOBAL[POINTER],Table6[C]))</f>
        <v>0</v>
      </c>
      <c r="J216" s="91">
        <f>IF(GLOBAL[[#This Row],[2]]="",0,-1*SUMIF(Table5[CONCAT],GLOBAL[POINTER],Table5[3]))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1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1</v>
      </c>
      <c r="Q216" s="58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1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1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1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6" s="31">
        <v>36</v>
      </c>
      <c r="AC216" t="s">
        <v>5149</v>
      </c>
    </row>
    <row r="217" spans="1:30">
      <c r="A217" s="31">
        <f ca="1">IF(GLOBAL[[#This Row],[TT]]&lt;1,"",ROW()-2)</f>
        <v>215</v>
      </c>
      <c r="B217" s="33" t="s">
        <v>7276</v>
      </c>
      <c r="C217" s="31">
        <v>4</v>
      </c>
      <c r="D217" s="31" t="s">
        <v>3425</v>
      </c>
      <c r="E217" s="31">
        <f ca="1">IF(GLOBAL[[#This Row],[b12]]="",GLOBAL[[#This Row],[a6]],GLOBAL[[#This Row],[b12]])</f>
        <v>4</v>
      </c>
      <c r="F217" s="32">
        <f>GLOBAL[[#This Row],[AWAL]]</f>
        <v>4</v>
      </c>
      <c r="G217" s="31"/>
      <c r="H217" s="31"/>
      <c r="I217" s="31">
        <f>IF(GLOBAL[[#This Row],[1]]="","",SUMIF(Table6[NB BM_C_QTY+F],GLOBAL[POINTER],Table6[C]))</f>
        <v>0</v>
      </c>
      <c r="J217" s="91">
        <f>IF(GLOBAL[[#This Row],[2]]="",0,-1*SUMIF(Table5[CONCAT],GLOBAL[POINTER],Table5[3]))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4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4</v>
      </c>
      <c r="Q217" s="58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4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4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4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asahanpayu823ayam120boxuntana</v>
      </c>
      <c r="AB217" s="31">
        <v>120</v>
      </c>
      <c r="AC217" t="s">
        <v>5149</v>
      </c>
    </row>
    <row r="218" spans="1:30">
      <c r="A218" s="31" t="str">
        <f ca="1">IF(GLOBAL[[#This Row],[TT]]&lt;1,"",ROW()-2)</f>
        <v/>
      </c>
      <c r="B218" s="33" t="s">
        <v>3426</v>
      </c>
      <c r="C218" s="31">
        <v>0</v>
      </c>
      <c r="D218" s="31" t="s">
        <v>3425</v>
      </c>
      <c r="E218" s="31">
        <f ca="1">IF(GLOBAL[[#This Row],[b12]]="",GLOBAL[[#This Row],[a6]],GLOBAL[[#This Row],[b12]])</f>
        <v>0</v>
      </c>
      <c r="F218" s="32">
        <f>GLOBAL[[#This Row],[AWAL]]</f>
        <v>0</v>
      </c>
      <c r="G218" s="31"/>
      <c r="H218" s="31"/>
      <c r="I218" s="31">
        <f>IF(GLOBAL[[#This Row],[1]]="","",SUMIF(Table6[NB BM_C_QTY+F],GLOBAL[POINTER],Table6[C]))</f>
        <v>0</v>
      </c>
      <c r="J218" s="91">
        <f>IF(GLOBAL[[#This Row],[2]]="",0,-1*SUMIF(Table5[CONCAT],GLOBAL[POINTER],Table5[3]))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 t="shared" si="3"/>
        <v>0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0</v>
      </c>
      <c r="Q218" s="58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0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0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0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8" s="31">
        <v>120</v>
      </c>
      <c r="AC218" t="s">
        <v>5149</v>
      </c>
    </row>
    <row r="219" spans="1:30">
      <c r="A219" s="31">
        <f ca="1">IF(GLOBAL[[#This Row],[TT]]&lt;1,"",ROW()-2)</f>
        <v>217</v>
      </c>
      <c r="B219" s="33" t="s">
        <v>7277</v>
      </c>
      <c r="C219" s="31">
        <v>2</v>
      </c>
      <c r="D219" s="31" t="s">
        <v>3425</v>
      </c>
      <c r="E219" s="31">
        <f ca="1">IF(GLOBAL[[#This Row],[b12]]="",GLOBAL[[#This Row],[a6]],GLOBAL[[#This Row],[b12]])</f>
        <v>2</v>
      </c>
      <c r="F219" s="32">
        <f>GLOBAL[[#This Row],[AWAL]]</f>
        <v>2</v>
      </c>
      <c r="G219" s="31"/>
      <c r="H219" s="31"/>
      <c r="I219" s="31">
        <f>IF(GLOBAL[[#This Row],[1]]="","",SUMIF(Table6[NB BM_C_QTY+F],GLOBAL[POINTER],Table6[C]))</f>
        <v>0</v>
      </c>
      <c r="J219" s="91">
        <f>IF(GLOBAL[[#This Row],[2]]="",0,-1*SUMIF(Table5[CONCAT],GLOBAL[POINTER],Table5[3]))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2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2</v>
      </c>
      <c r="Q219" s="58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2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2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2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asahanpayu825kuda120boxuntana</v>
      </c>
      <c r="AB219" s="31">
        <v>120</v>
      </c>
      <c r="AC219" t="s">
        <v>5149</v>
      </c>
    </row>
    <row r="220" spans="1:30">
      <c r="A220" s="31" t="str">
        <f ca="1">IF(GLOBAL[[#This Row],[TT]]&lt;1,"",ROW()-2)</f>
        <v/>
      </c>
      <c r="B220" s="33" t="s">
        <v>6013</v>
      </c>
      <c r="C220" s="31">
        <v>0</v>
      </c>
      <c r="D220" s="31" t="s">
        <v>3425</v>
      </c>
      <c r="E220" s="31">
        <f ca="1">IF(GLOBAL[[#This Row],[b12]]="",GLOBAL[[#This Row],[a6]],GLOBAL[[#This Row],[b12]])</f>
        <v>0</v>
      </c>
      <c r="F220" s="32">
        <f>GLOBAL[[#This Row],[AWAL]]</f>
        <v>0</v>
      </c>
      <c r="G220" s="31"/>
      <c r="H220" s="31"/>
      <c r="I220" s="31">
        <f>IF(GLOBAL[[#This Row],[1]]="","",SUMIF(Table6[NB BM_C_QTY+F],GLOBAL[POINTER],Table6[C]))</f>
        <v>0</v>
      </c>
      <c r="J220" s="91">
        <f>IF(GLOBAL[[#This Row],[2]]="",0,-1*SUMIF(Table5[CONCAT],GLOBAL[POINTER],Table5[3]))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 t="shared" si="3"/>
        <v>0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0</v>
      </c>
      <c r="Q220" s="58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0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0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0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asahanpayu826120boxuntana</v>
      </c>
      <c r="AB220" s="31">
        <v>120</v>
      </c>
      <c r="AC220" t="s">
        <v>5149</v>
      </c>
    </row>
    <row r="221" spans="1:30">
      <c r="A221" s="31">
        <f ca="1">IF(GLOBAL[[#This Row],[TT]]&lt;1,"",ROW()-2)</f>
        <v>219</v>
      </c>
      <c r="B221" s="33" t="s">
        <v>7278</v>
      </c>
      <c r="C221" s="31">
        <v>4</v>
      </c>
      <c r="D221" s="31" t="s">
        <v>3425</v>
      </c>
      <c r="E221" s="31">
        <f ca="1">IF(GLOBAL[[#This Row],[b12]]="",GLOBAL[[#This Row],[a6]],GLOBAL[[#This Row],[b12]])</f>
        <v>4</v>
      </c>
      <c r="F221" s="32">
        <f>GLOBAL[[#This Row],[AWAL]]</f>
        <v>4</v>
      </c>
      <c r="G221" s="31"/>
      <c r="H221" s="31"/>
      <c r="I221" s="31">
        <f>IF(GLOBAL[[#This Row],[1]]="","",SUMIF(Table6[NB BM_C_QTY+F],GLOBAL[POINTER],Table6[C]))</f>
        <v>0</v>
      </c>
      <c r="J221" s="91">
        <f>IF(GLOBAL[[#This Row],[2]]="",0,-1*SUMIF(Table5[CONCAT],GLOBAL[POINTER],Table5[3]))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 t="shared" si="3"/>
        <v>4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4</v>
      </c>
      <c r="Q221" s="58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4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4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4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asahanpayu827angsa120boxuntana</v>
      </c>
      <c r="AB221" s="31">
        <v>120</v>
      </c>
      <c r="AC221" t="s">
        <v>5149</v>
      </c>
    </row>
    <row r="222" spans="1:30">
      <c r="A222" s="31" t="str">
        <f ca="1">IF(GLOBAL[[#This Row],[TT]]&lt;1,"",ROW()-2)</f>
        <v/>
      </c>
      <c r="B222" s="33" t="s">
        <v>6014</v>
      </c>
      <c r="C222" s="31">
        <v>0</v>
      </c>
      <c r="D222" s="31" t="s">
        <v>3425</v>
      </c>
      <c r="E222" s="31">
        <f ca="1">IF(GLOBAL[[#This Row],[b12]]="",GLOBAL[[#This Row],[a6]],GLOBAL[[#This Row],[b12]])</f>
        <v>0</v>
      </c>
      <c r="F222" s="32">
        <f>GLOBAL[[#This Row],[AWAL]]</f>
        <v>0</v>
      </c>
      <c r="G222" s="31"/>
      <c r="H222" s="31"/>
      <c r="I222" s="31">
        <f>IF(GLOBAL[[#This Row],[1]]="","",SUMIF(Table6[NB BM_C_QTY+F],GLOBAL[POINTER],Table6[C]))</f>
        <v>0</v>
      </c>
      <c r="J222" s="91">
        <f>IF(GLOBAL[[#This Row],[2]]="",0,-1*SUMIF(Table5[CONCAT],GLOBAL[POINTER],Table5[3]))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 t="shared" si="3"/>
        <v>0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0</v>
      </c>
      <c r="Q222" s="58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0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0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0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asahanpayu828120boxuntana</v>
      </c>
      <c r="AB222" s="31">
        <v>120</v>
      </c>
      <c r="AC222" t="s">
        <v>5149</v>
      </c>
    </row>
    <row r="223" spans="1:30">
      <c r="A223" s="31" t="str">
        <f ca="1">IF(GLOBAL[[#This Row],[TT]]&lt;1,"",ROW()-2)</f>
        <v/>
      </c>
      <c r="B223" s="33" t="s">
        <v>3427</v>
      </c>
      <c r="C223" s="31">
        <v>0</v>
      </c>
      <c r="D223" s="31" t="s">
        <v>3425</v>
      </c>
      <c r="E223" s="31">
        <f ca="1">IF(GLOBAL[[#This Row],[b12]]="",GLOBAL[[#This Row],[a6]],GLOBAL[[#This Row],[b12]])</f>
        <v>0</v>
      </c>
      <c r="F223" s="32">
        <f>GLOBAL[[#This Row],[AWAL]]</f>
        <v>0</v>
      </c>
      <c r="G223" s="31"/>
      <c r="H223" s="31"/>
      <c r="I223" s="31">
        <f>IF(GLOBAL[[#This Row],[1]]="","",SUMIF(Table6[NB BM_C_QTY+F],GLOBAL[POINTER],Table6[C]))</f>
        <v>0</v>
      </c>
      <c r="J223" s="91">
        <f>IF(GLOBAL[[#This Row],[2]]="",0,-1*SUMIF(Table5[CONCAT],GLOBAL[POINTER],Table5[3]))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 t="shared" si="3"/>
        <v>0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0</v>
      </c>
      <c r="Q223" s="58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0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0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0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23" s="31">
        <v>120</v>
      </c>
      <c r="AC223" t="s">
        <v>5149</v>
      </c>
    </row>
    <row r="224" spans="1:30">
      <c r="A224" s="31">
        <f ca="1">IF(GLOBAL[[#This Row],[TT]]&lt;1,"",ROW()-2)</f>
        <v>222</v>
      </c>
      <c r="B224" s="33" t="s">
        <v>7279</v>
      </c>
      <c r="C224" s="31">
        <v>4</v>
      </c>
      <c r="D224" s="31" t="s">
        <v>3425</v>
      </c>
      <c r="E224" s="31">
        <f ca="1">IF(GLOBAL[[#This Row],[b12]]="",GLOBAL[[#This Row],[a6]],GLOBAL[[#This Row],[b12]])</f>
        <v>4</v>
      </c>
      <c r="F224" s="32">
        <f>GLOBAL[[#This Row],[AWAL]]</f>
        <v>4</v>
      </c>
      <c r="G224" s="31"/>
      <c r="H224" s="31"/>
      <c r="I224" s="31">
        <f>IF(GLOBAL[[#This Row],[1]]="","",SUMIF(Table6[NB BM_C_QTY+F],GLOBAL[POINTER],Table6[C]))</f>
        <v>0</v>
      </c>
      <c r="J224" s="91">
        <f>IF(GLOBAL[[#This Row],[2]]="",0,-1*SUMIF(Table5[CONCAT],GLOBAL[POINTER],Table5[3]))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4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4</v>
      </c>
      <c r="Q224" s="58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4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4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4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asahanpayu830kupukupu120boxuntana</v>
      </c>
      <c r="AB224" s="31">
        <v>120</v>
      </c>
      <c r="AC224" t="s">
        <v>5149</v>
      </c>
    </row>
    <row r="225" spans="1:29">
      <c r="A225" s="31">
        <f ca="1">IF(GLOBAL[[#This Row],[TT]]&lt;1,"",ROW()-2)</f>
        <v>223</v>
      </c>
      <c r="B225" s="33" t="s">
        <v>7280</v>
      </c>
      <c r="C225" s="31">
        <v>4</v>
      </c>
      <c r="D225" s="31" t="s">
        <v>3425</v>
      </c>
      <c r="E225" s="31">
        <f ca="1">IF(GLOBAL[[#This Row],[b12]]="",GLOBAL[[#This Row],[a6]],GLOBAL[[#This Row],[b12]])</f>
        <v>4</v>
      </c>
      <c r="F225" s="32">
        <f>GLOBAL[[#This Row],[AWAL]]</f>
        <v>4</v>
      </c>
      <c r="G225" s="31"/>
      <c r="H225" s="31"/>
      <c r="I225" s="31">
        <f>IF(GLOBAL[[#This Row],[1]]="","",SUMIF(Table6[NB BM_C_QTY+F],GLOBAL[POINTER],Table6[C]))</f>
        <v>0</v>
      </c>
      <c r="J225" s="91">
        <f>IF(GLOBAL[[#This Row],[2]]="",0,-1*SUMIF(Table5[CONCAT],GLOBAL[POINTER],Table5[3]))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4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4</v>
      </c>
      <c r="Q225" s="58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4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4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4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asahanpayu831ikan120boxuntana</v>
      </c>
      <c r="AB225" s="31">
        <v>120</v>
      </c>
      <c r="AC225" t="s">
        <v>5149</v>
      </c>
    </row>
    <row r="226" spans="1:29">
      <c r="A226" s="31" t="str">
        <f ca="1">IF(GLOBAL[[#This Row],[TT]]&lt;1,"",ROW()-2)</f>
        <v/>
      </c>
      <c r="B226" s="33" t="s">
        <v>6015</v>
      </c>
      <c r="C226" s="31">
        <v>0</v>
      </c>
      <c r="D226" s="31" t="s">
        <v>3425</v>
      </c>
      <c r="E226" s="31">
        <f ca="1">IF(GLOBAL[[#This Row],[b12]]="",GLOBAL[[#This Row],[a6]],GLOBAL[[#This Row],[b12]])</f>
        <v>0</v>
      </c>
      <c r="F226" s="32">
        <f>GLOBAL[[#This Row],[AWAL]]</f>
        <v>0</v>
      </c>
      <c r="G226" s="31"/>
      <c r="H226" s="31"/>
      <c r="I226" s="31">
        <f>IF(GLOBAL[[#This Row],[1]]="","",SUMIF(Table6[NB BM_C_QTY+F],GLOBAL[POINTER],Table6[C]))</f>
        <v>0</v>
      </c>
      <c r="J226" s="91">
        <f>IF(GLOBAL[[#This Row],[2]]="",0,-1*SUMIF(Table5[CONCAT],GLOBAL[POINTER],Table5[3]))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0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0</v>
      </c>
      <c r="Q226" s="58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0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0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0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asahanpayu832120boxuntana</v>
      </c>
      <c r="AB226" s="31">
        <v>120</v>
      </c>
      <c r="AC226" t="s">
        <v>5149</v>
      </c>
    </row>
    <row r="227" spans="1:29">
      <c r="A227" s="31" t="str">
        <f ca="1">IF(GLOBAL[[#This Row],[TT]]&lt;1,"",ROW()-2)</f>
        <v/>
      </c>
      <c r="B227" s="33" t="s">
        <v>6016</v>
      </c>
      <c r="C227" s="31">
        <v>0</v>
      </c>
      <c r="D227" s="31" t="s">
        <v>3425</v>
      </c>
      <c r="E227" s="31">
        <f ca="1">IF(GLOBAL[[#This Row],[b12]]="",GLOBAL[[#This Row],[a6]],GLOBAL[[#This Row],[b12]])</f>
        <v>0</v>
      </c>
      <c r="F227" s="32">
        <f>GLOBAL[[#This Row],[AWAL]]</f>
        <v>0</v>
      </c>
      <c r="G227" s="31"/>
      <c r="H227" s="31"/>
      <c r="I227" s="31">
        <f>IF(GLOBAL[[#This Row],[1]]="","",SUMIF(Table6[NB BM_C_QTY+F],GLOBAL[POINTER],Table6[C]))</f>
        <v>0</v>
      </c>
      <c r="J227" s="91">
        <f>IF(GLOBAL[[#This Row],[2]]="",0,-1*SUMIF(Table5[CONCAT],GLOBAL[POINTER],Table5[3]))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0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0</v>
      </c>
      <c r="Q227" s="58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0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0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0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asahanpayu833120boxuntana</v>
      </c>
      <c r="AB227" s="31">
        <v>120</v>
      </c>
      <c r="AC227" t="s">
        <v>5149</v>
      </c>
    </row>
    <row r="228" spans="1:29">
      <c r="A228" s="31" t="str">
        <f ca="1">IF(GLOBAL[[#This Row],[TT]]&lt;1,"",ROW()-2)</f>
        <v/>
      </c>
      <c r="B228" s="33" t="s">
        <v>6017</v>
      </c>
      <c r="C228" s="31">
        <v>0</v>
      </c>
      <c r="D228" s="31" t="s">
        <v>3425</v>
      </c>
      <c r="E228" s="31">
        <f ca="1">IF(GLOBAL[[#This Row],[b12]]="",GLOBAL[[#This Row],[a6]],GLOBAL[[#This Row],[b12]])</f>
        <v>0</v>
      </c>
      <c r="F228" s="32">
        <f>GLOBAL[[#This Row],[AWAL]]</f>
        <v>0</v>
      </c>
      <c r="G228" s="31"/>
      <c r="H228" s="31"/>
      <c r="I228" s="31">
        <f>IF(GLOBAL[[#This Row],[1]]="","",SUMIF(Table6[NB BM_C_QTY+F],GLOBAL[POINTER],Table6[C]))</f>
        <v>0</v>
      </c>
      <c r="J228" s="91">
        <f>IF(GLOBAL[[#This Row],[2]]="",0,-1*SUMIF(Table5[CONCAT],GLOBAL[POINTER],Table5[3]))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 t="shared" si="3"/>
        <v>0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0</v>
      </c>
      <c r="Q228" s="58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0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0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0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asahanpayu834120boxuntana</v>
      </c>
      <c r="AB228" s="31">
        <v>120</v>
      </c>
      <c r="AC228" t="s">
        <v>5149</v>
      </c>
    </row>
    <row r="229" spans="1:29">
      <c r="A229" s="31" t="str">
        <f ca="1">IF(GLOBAL[[#This Row],[TT]]&lt;1,"",ROW()-2)</f>
        <v/>
      </c>
      <c r="B229" s="33" t="s">
        <v>3428</v>
      </c>
      <c r="C229" s="31">
        <v>0</v>
      </c>
      <c r="D229" s="31" t="s">
        <v>3425</v>
      </c>
      <c r="E229" s="31">
        <f ca="1">IF(GLOBAL[[#This Row],[b12]]="",GLOBAL[[#This Row],[a6]],GLOBAL[[#This Row],[b12]])</f>
        <v>0</v>
      </c>
      <c r="F229" s="32">
        <f>GLOBAL[[#This Row],[AWAL]]</f>
        <v>0</v>
      </c>
      <c r="G229" s="31"/>
      <c r="H229" s="31"/>
      <c r="I229" s="31">
        <f>IF(GLOBAL[[#This Row],[1]]="","",SUMIF(Table6[NB BM_C_QTY+F],GLOBAL[POINTER],Table6[C]))</f>
        <v>0</v>
      </c>
      <c r="J229" s="91">
        <f>IF(GLOBAL[[#This Row],[2]]="",0,-1*SUMIF(Table5[CONCAT],GLOBAL[POINTER],Table5[3]))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 t="shared" si="3"/>
        <v>0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0</v>
      </c>
      <c r="Q229" s="58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0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0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0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9" s="31">
        <v>120</v>
      </c>
      <c r="AC229" t="s">
        <v>5149</v>
      </c>
    </row>
    <row r="230" spans="1:29">
      <c r="A230" s="31" t="str">
        <f ca="1">IF(GLOBAL[[#This Row],[TT]]&lt;1,"",ROW()-2)</f>
        <v/>
      </c>
      <c r="B230" s="33" t="s">
        <v>6018</v>
      </c>
      <c r="C230" s="31">
        <v>0</v>
      </c>
      <c r="D230" s="31" t="s">
        <v>3425</v>
      </c>
      <c r="E230" s="31">
        <f ca="1">IF(GLOBAL[[#This Row],[b12]]="",GLOBAL[[#This Row],[a6]],GLOBAL[[#This Row],[b12]])</f>
        <v>0</v>
      </c>
      <c r="F230" s="32">
        <f>GLOBAL[[#This Row],[AWAL]]</f>
        <v>0</v>
      </c>
      <c r="G230" s="31"/>
      <c r="H230" s="31"/>
      <c r="I230" s="31">
        <f>IF(GLOBAL[[#This Row],[1]]="","",SUMIF(Table6[NB BM_C_QTY+F],GLOBAL[POINTER],Table6[C]))</f>
        <v>0</v>
      </c>
      <c r="J230" s="91">
        <f>IF(GLOBAL[[#This Row],[2]]="",0,-1*SUMIF(Table5[CONCAT],GLOBAL[POINTER],Table5[3]))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 t="shared" si="3"/>
        <v>0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0</v>
      </c>
      <c r="Q230" s="58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0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0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0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asahanpayu836120boxuntana</v>
      </c>
      <c r="AB230" s="31">
        <v>120</v>
      </c>
      <c r="AC230" t="s">
        <v>5149</v>
      </c>
    </row>
    <row r="231" spans="1:29">
      <c r="A231" s="31" t="str">
        <f ca="1">IF(GLOBAL[[#This Row],[TT]]&lt;1,"",ROW()-2)</f>
        <v/>
      </c>
      <c r="B231" s="33" t="s">
        <v>6019</v>
      </c>
      <c r="C231" s="31">
        <v>0</v>
      </c>
      <c r="D231" s="31" t="s">
        <v>3425</v>
      </c>
      <c r="E231" s="31">
        <f ca="1">IF(GLOBAL[[#This Row],[b12]]="",GLOBAL[[#This Row],[a6]],GLOBAL[[#This Row],[b12]])</f>
        <v>0</v>
      </c>
      <c r="F231" s="32">
        <f>GLOBAL[[#This Row],[AWAL]]</f>
        <v>0</v>
      </c>
      <c r="G231" s="31"/>
      <c r="H231" s="31"/>
      <c r="I231" s="31">
        <f>IF(GLOBAL[[#This Row],[1]]="","",SUMIF(Table6[NB BM_C_QTY+F],GLOBAL[POINTER],Table6[C]))</f>
        <v>0</v>
      </c>
      <c r="J231" s="91">
        <f>IF(GLOBAL[[#This Row],[2]]="",0,-1*SUMIF(Table5[CONCAT],GLOBAL[POINTER],Table5[3]))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 t="shared" si="3"/>
        <v>0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0</v>
      </c>
      <c r="Q231" s="58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0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0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0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asahanpayu837120boxuntana</v>
      </c>
      <c r="AB231" s="31">
        <v>120</v>
      </c>
      <c r="AC231" t="s">
        <v>5149</v>
      </c>
    </row>
    <row r="232" spans="1:29">
      <c r="A232" s="31" t="str">
        <f ca="1">IF(GLOBAL[[#This Row],[TT]]&lt;1,"",ROW()-2)</f>
        <v/>
      </c>
      <c r="B232" s="33" t="s">
        <v>6020</v>
      </c>
      <c r="C232" s="31">
        <v>0</v>
      </c>
      <c r="D232" s="31" t="s">
        <v>3425</v>
      </c>
      <c r="E232" s="31">
        <f ca="1">IF(GLOBAL[[#This Row],[b12]]="",GLOBAL[[#This Row],[a6]],GLOBAL[[#This Row],[b12]])</f>
        <v>0</v>
      </c>
      <c r="F232" s="32">
        <f>GLOBAL[[#This Row],[AWAL]]</f>
        <v>0</v>
      </c>
      <c r="G232" s="31"/>
      <c r="H232" s="31"/>
      <c r="I232" s="31">
        <f>IF(GLOBAL[[#This Row],[1]]="","",SUMIF(Table6[NB BM_C_QTY+F],GLOBAL[POINTER],Table6[C]))</f>
        <v>0</v>
      </c>
      <c r="J232" s="91">
        <f>IF(GLOBAL[[#This Row],[2]]="",0,-1*SUMIF(Table5[CONCAT],GLOBAL[POINTER],Table5[3]))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 t="shared" si="3"/>
        <v>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0</v>
      </c>
      <c r="Q232" s="58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asahanpayu838120boxuntana</v>
      </c>
      <c r="AB232" s="31">
        <v>120</v>
      </c>
      <c r="AC232" t="s">
        <v>5149</v>
      </c>
    </row>
    <row r="233" spans="1:29">
      <c r="A233" s="31" t="str">
        <f ca="1">IF(GLOBAL[[#This Row],[TT]]&lt;1,"",ROW()-2)</f>
        <v/>
      </c>
      <c r="B233" s="33" t="s">
        <v>6021</v>
      </c>
      <c r="C233" s="31">
        <v>0</v>
      </c>
      <c r="D233" s="31" t="s">
        <v>3425</v>
      </c>
      <c r="E233" s="31">
        <f ca="1">IF(GLOBAL[[#This Row],[b12]]="",GLOBAL[[#This Row],[a6]],GLOBAL[[#This Row],[b12]])</f>
        <v>0</v>
      </c>
      <c r="F233" s="32">
        <f>GLOBAL[[#This Row],[AWAL]]</f>
        <v>0</v>
      </c>
      <c r="G233" s="31"/>
      <c r="H233" s="31"/>
      <c r="I233" s="31">
        <f>IF(GLOBAL[[#This Row],[1]]="","",SUMIF(Table6[NB BM_C_QTY+F],GLOBAL[POINTER],Table6[C]))</f>
        <v>0</v>
      </c>
      <c r="J233" s="91">
        <f>IF(GLOBAL[[#This Row],[2]]="",0,-1*SUMIF(Table5[CONCAT],GLOBAL[POINTER],Table5[3]))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 t="shared" si="3"/>
        <v>0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0</v>
      </c>
      <c r="Q233" s="58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0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0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0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asahanpayu839120boxuntana</v>
      </c>
      <c r="AB233" s="31">
        <v>120</v>
      </c>
      <c r="AC233" t="s">
        <v>5149</v>
      </c>
    </row>
    <row r="234" spans="1:29">
      <c r="A234" s="31" t="str">
        <f ca="1">IF(GLOBAL[[#This Row],[TT]]&lt;1,"",ROW()-2)</f>
        <v/>
      </c>
      <c r="B234" s="33" t="s">
        <v>6022</v>
      </c>
      <c r="C234" s="31">
        <v>0</v>
      </c>
      <c r="D234" s="31" t="s">
        <v>3425</v>
      </c>
      <c r="E234" s="31">
        <f ca="1">IF(GLOBAL[[#This Row],[b12]]="",GLOBAL[[#This Row],[a6]],GLOBAL[[#This Row],[b12]])</f>
        <v>0</v>
      </c>
      <c r="F234" s="32">
        <f>GLOBAL[[#This Row],[AWAL]]</f>
        <v>0</v>
      </c>
      <c r="G234" s="31"/>
      <c r="H234" s="31"/>
      <c r="I234" s="31">
        <f>IF(GLOBAL[[#This Row],[1]]="","",SUMIF(Table6[NB BM_C_QTY+F],GLOBAL[POINTER],Table6[C]))</f>
        <v>0</v>
      </c>
      <c r="J234" s="91">
        <f>IF(GLOBAL[[#This Row],[2]]="",0,-1*SUMIF(Table5[CONCAT],GLOBAL[POINTER],Table5[3]))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 t="shared" si="3"/>
        <v>0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0</v>
      </c>
      <c r="Q234" s="58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0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0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0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asahanpayu840120boxuntana</v>
      </c>
      <c r="AB234" s="31">
        <v>120</v>
      </c>
      <c r="AC234" t="s">
        <v>5149</v>
      </c>
    </row>
    <row r="235" spans="1:29">
      <c r="A235" s="31" t="str">
        <f ca="1">IF(GLOBAL[[#This Row],[TT]]&lt;1,"",ROW()-2)</f>
        <v/>
      </c>
      <c r="B235" s="33" t="s">
        <v>6023</v>
      </c>
      <c r="C235" s="31">
        <v>0</v>
      </c>
      <c r="D235" s="31" t="s">
        <v>3425</v>
      </c>
      <c r="E235" s="31">
        <f ca="1">IF(GLOBAL[[#This Row],[b12]]="",GLOBAL[[#This Row],[a6]],GLOBAL[[#This Row],[b12]])</f>
        <v>0</v>
      </c>
      <c r="F235" s="32">
        <f>GLOBAL[[#This Row],[AWAL]]</f>
        <v>0</v>
      </c>
      <c r="G235" s="31"/>
      <c r="H235" s="31"/>
      <c r="I235" s="31">
        <f>IF(GLOBAL[[#This Row],[1]]="","",SUMIF(Table6[NB BM_C_QTY+F],GLOBAL[POINTER],Table6[C]))</f>
        <v>0</v>
      </c>
      <c r="J235" s="91">
        <f>IF(GLOBAL[[#This Row],[2]]="",0,-1*SUMIF(Table5[CONCAT],GLOBAL[POINTER],Table5[3]))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 t="shared" si="3"/>
        <v>0</v>
      </c>
      <c r="N235" s="31"/>
      <c r="O235" s="31" t="str">
        <f>IF(GLOBAL[[#This Row],[b2]]="","",GLOBAL[[#This Row],[b2]]-GLOBAL[[#This Row],[a2]])</f>
        <v/>
      </c>
      <c r="P235" s="32">
        <f ca="1">SUM(INDIRECT(GLOBAL_VAR[TABLENAME]&amp;"[@a"&amp;$1:$1-1&amp;"]"),INDIRECT(GLOBAL_VAR[TABLENAME]&amp;"[@c"&amp;$1:$1-1&amp;"]"))</f>
        <v>0</v>
      </c>
      <c r="Q235" s="58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asahanpayu841120boxuntana</v>
      </c>
      <c r="AB235" s="31">
        <v>120</v>
      </c>
      <c r="AC235" t="s">
        <v>5149</v>
      </c>
    </row>
    <row r="236" spans="1:29">
      <c r="A236" s="31" t="str">
        <f ca="1">IF(GLOBAL[[#This Row],[TT]]&lt;1,"",ROW()-2)</f>
        <v/>
      </c>
      <c r="B236" s="33" t="s">
        <v>6024</v>
      </c>
      <c r="C236" s="31">
        <v>0</v>
      </c>
      <c r="D236" s="31" t="s">
        <v>3425</v>
      </c>
      <c r="E236" s="31">
        <f ca="1">IF(GLOBAL[[#This Row],[b12]]="",GLOBAL[[#This Row],[a6]],GLOBAL[[#This Row],[b12]])</f>
        <v>0</v>
      </c>
      <c r="F236" s="32">
        <f>GLOBAL[[#This Row],[AWAL]]</f>
        <v>0</v>
      </c>
      <c r="G236" s="31"/>
      <c r="H236" s="31"/>
      <c r="I236" s="31">
        <f>IF(GLOBAL[[#This Row],[1]]="","",SUMIF(Table6[NB BM_C_QTY+F],GLOBAL[POINTER],Table6[C]))</f>
        <v>0</v>
      </c>
      <c r="J236" s="91">
        <f>IF(GLOBAL[[#This Row],[2]]="",0,-1*SUMIF(Table5[CONCAT],GLOBAL[POINTER],Table5[3]))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 t="shared" si="3"/>
        <v>0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0</v>
      </c>
      <c r="Q236" s="58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0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0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0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asahanpayu842120boxuntana</v>
      </c>
      <c r="AB236" s="31">
        <v>120</v>
      </c>
      <c r="AC236" t="s">
        <v>5149</v>
      </c>
    </row>
    <row r="237" spans="1:29">
      <c r="A237" s="31" t="str">
        <f ca="1">IF(GLOBAL[[#This Row],[TT]]&lt;1,"",ROW()-2)</f>
        <v/>
      </c>
      <c r="B237" s="33" t="s">
        <v>6025</v>
      </c>
      <c r="C237" s="31">
        <v>0</v>
      </c>
      <c r="D237" s="31" t="s">
        <v>3425</v>
      </c>
      <c r="E237" s="31">
        <f ca="1">IF(GLOBAL[[#This Row],[b12]]="",GLOBAL[[#This Row],[a6]],GLOBAL[[#This Row],[b12]])</f>
        <v>0</v>
      </c>
      <c r="F237" s="32">
        <f>GLOBAL[[#This Row],[AWAL]]</f>
        <v>0</v>
      </c>
      <c r="G237" s="31"/>
      <c r="H237" s="31"/>
      <c r="I237" s="31">
        <f>IF(GLOBAL[[#This Row],[1]]="","",SUMIF(Table6[NB BM_C_QTY+F],GLOBAL[POINTER],Table6[C]))</f>
        <v>0</v>
      </c>
      <c r="J237" s="91">
        <f>IF(GLOBAL[[#This Row],[2]]="",0,-1*SUMIF(Table5[CONCAT],GLOBAL[POINTER],Table5[3]))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 t="shared" si="3"/>
        <v>0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0</v>
      </c>
      <c r="Q237" s="58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0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0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0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asahanpayu843120boxuntana</v>
      </c>
      <c r="AB237" s="31">
        <v>120</v>
      </c>
      <c r="AC237" t="s">
        <v>5149</v>
      </c>
    </row>
    <row r="238" spans="1:29">
      <c r="A238" s="31" t="str">
        <f ca="1">IF(GLOBAL[[#This Row],[TT]]&lt;1,"",ROW()-2)</f>
        <v/>
      </c>
      <c r="B238" s="33" t="s">
        <v>3429</v>
      </c>
      <c r="C238" s="31">
        <v>0</v>
      </c>
      <c r="D238" s="31" t="s">
        <v>3425</v>
      </c>
      <c r="E238" s="31">
        <f ca="1">IF(GLOBAL[[#This Row],[b12]]="",GLOBAL[[#This Row],[a6]],GLOBAL[[#This Row],[b12]])</f>
        <v>0</v>
      </c>
      <c r="F238" s="32">
        <f>GLOBAL[[#This Row],[AWAL]]</f>
        <v>0</v>
      </c>
      <c r="G238" s="31"/>
      <c r="H238" s="31"/>
      <c r="I238" s="31">
        <f>IF(GLOBAL[[#This Row],[1]]="","",SUMIF(Table6[NB BM_C_QTY+F],GLOBAL[POINTER],Table6[C]))</f>
        <v>0</v>
      </c>
      <c r="J238" s="91">
        <f>IF(GLOBAL[[#This Row],[2]]="",0,-1*SUMIF(Table5[CONCAT],GLOBAL[POINTER],Table5[3]))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 t="shared" si="3"/>
        <v>0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0</v>
      </c>
      <c r="Q238" s="58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0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0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0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38" s="31">
        <v>120</v>
      </c>
      <c r="AC238" t="s">
        <v>5149</v>
      </c>
    </row>
    <row r="239" spans="1:29">
      <c r="A239" s="31">
        <f ca="1">IF(GLOBAL[[#This Row],[TT]]&lt;1,"",ROW()-2)</f>
        <v>237</v>
      </c>
      <c r="B239" s="33" t="s">
        <v>7281</v>
      </c>
      <c r="C239" s="31">
        <v>4</v>
      </c>
      <c r="D239" s="31" t="s">
        <v>3425</v>
      </c>
      <c r="E239" s="31">
        <f ca="1">IF(GLOBAL[[#This Row],[b12]]="",GLOBAL[[#This Row],[a6]],GLOBAL[[#This Row],[b12]])</f>
        <v>4</v>
      </c>
      <c r="F239" s="32">
        <f>GLOBAL[[#This Row],[AWAL]]</f>
        <v>4</v>
      </c>
      <c r="G239" s="31"/>
      <c r="H239" s="31"/>
      <c r="I239" s="31">
        <f>IF(GLOBAL[[#This Row],[1]]="","",SUMIF(Table6[NB BM_C_QTY+F],GLOBAL[POINTER],Table6[C]))</f>
        <v>0</v>
      </c>
      <c r="J239" s="91">
        <f>IF(GLOBAL[[#This Row],[2]]="",0,-1*SUMIF(Table5[CONCAT],GLOBAL[POINTER],Table5[3]))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 t="shared" si="3"/>
        <v>4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4</v>
      </c>
      <c r="Q239" s="58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4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4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4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asahanpayu845kepiting120boxuntana</v>
      </c>
      <c r="AB239" s="31">
        <v>120</v>
      </c>
      <c r="AC239" t="s">
        <v>5149</v>
      </c>
    </row>
    <row r="240" spans="1:29">
      <c r="A240" s="31">
        <f ca="1">IF(GLOBAL[[#This Row],[TT]]&lt;1,"",ROW()-2)</f>
        <v>238</v>
      </c>
      <c r="B240" s="33" t="s">
        <v>7282</v>
      </c>
      <c r="C240" s="31">
        <v>6</v>
      </c>
      <c r="D240" s="31" t="s">
        <v>3425</v>
      </c>
      <c r="E240" s="31">
        <f ca="1">IF(GLOBAL[[#This Row],[b12]]="",GLOBAL[[#This Row],[a6]],GLOBAL[[#This Row],[b12]])</f>
        <v>6</v>
      </c>
      <c r="F240" s="32">
        <f>GLOBAL[[#This Row],[AWAL]]</f>
        <v>6</v>
      </c>
      <c r="G240" s="31"/>
      <c r="H240" s="31"/>
      <c r="I240" s="31">
        <f>IF(GLOBAL[[#This Row],[1]]="","",SUMIF(Table6[NB BM_C_QTY+F],GLOBAL[POINTER],Table6[C]))</f>
        <v>0</v>
      </c>
      <c r="J240" s="91">
        <f>IF(GLOBAL[[#This Row],[2]]="",0,-1*SUMIF(Table5[CONCAT],GLOBAL[POINTER],Table5[3]))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 t="shared" si="3"/>
        <v>6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6</v>
      </c>
      <c r="Q240" s="58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6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6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6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asahanpayu846kudagoyang120boxuntana</v>
      </c>
      <c r="AB240" s="31">
        <v>120</v>
      </c>
      <c r="AC240" t="s">
        <v>5149</v>
      </c>
    </row>
    <row r="241" spans="1:29">
      <c r="A241" s="31">
        <f ca="1">IF(GLOBAL[[#This Row],[TT]]&lt;1,"",ROW()-2)</f>
        <v>239</v>
      </c>
      <c r="B241" s="33" t="s">
        <v>7283</v>
      </c>
      <c r="C241" s="31">
        <v>4</v>
      </c>
      <c r="D241" s="31" t="s">
        <v>3425</v>
      </c>
      <c r="E241" s="31">
        <f ca="1">IF(GLOBAL[[#This Row],[b12]]="",GLOBAL[[#This Row],[a6]],GLOBAL[[#This Row],[b12]])</f>
        <v>4</v>
      </c>
      <c r="F241" s="32">
        <f>GLOBAL[[#This Row],[AWAL]]</f>
        <v>4</v>
      </c>
      <c r="G241" s="31"/>
      <c r="H241" s="31"/>
      <c r="I241" s="31">
        <f>IF(GLOBAL[[#This Row],[1]]="","",SUMIF(Table6[NB BM_C_QTY+F],GLOBAL[POINTER],Table6[C]))</f>
        <v>0</v>
      </c>
      <c r="J241" s="91">
        <f>IF(GLOBAL[[#This Row],[2]]="",0,-1*SUMIF(Table5[CONCAT],GLOBAL[POINTER],Table5[3]))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 t="shared" si="3"/>
        <v>4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4</v>
      </c>
      <c r="Q241" s="58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4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4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4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asahanpayu847kurakura120boxuntana</v>
      </c>
      <c r="AB241" s="31">
        <v>120</v>
      </c>
      <c r="AC241" t="s">
        <v>5149</v>
      </c>
    </row>
    <row r="242" spans="1:29">
      <c r="A242" s="31" t="str">
        <f ca="1">IF(GLOBAL[[#This Row],[TT]]&lt;1,"",ROW()-2)</f>
        <v/>
      </c>
      <c r="B242" s="33" t="s">
        <v>6026</v>
      </c>
      <c r="C242" s="31">
        <v>0</v>
      </c>
      <c r="D242" s="31" t="s">
        <v>3425</v>
      </c>
      <c r="E242" s="31">
        <f ca="1">IF(GLOBAL[[#This Row],[b12]]="",GLOBAL[[#This Row],[a6]],GLOBAL[[#This Row],[b12]])</f>
        <v>0</v>
      </c>
      <c r="F242" s="32">
        <f>GLOBAL[[#This Row],[AWAL]]</f>
        <v>0</v>
      </c>
      <c r="G242" s="31"/>
      <c r="H242" s="31"/>
      <c r="I242" s="31">
        <f>IF(GLOBAL[[#This Row],[1]]="","",SUMIF(Table6[NB BM_C_QTY+F],GLOBAL[POINTER],Table6[C]))</f>
        <v>0</v>
      </c>
      <c r="J242" s="91">
        <f>IF(GLOBAL[[#This Row],[2]]="",0,-1*SUMIF(Table5[CONCAT],GLOBAL[POINTER],Table5[3]))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 t="shared" si="3"/>
        <v>0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0</v>
      </c>
      <c r="Q242" s="58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0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0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0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asahanpayu848120boxuntana</v>
      </c>
      <c r="AB242" s="31">
        <v>120</v>
      </c>
      <c r="AC242" t="s">
        <v>5149</v>
      </c>
    </row>
    <row r="243" spans="1:29">
      <c r="A243" s="31">
        <f ca="1">IF(GLOBAL[[#This Row],[TT]]&lt;1,"",ROW()-2)</f>
        <v>241</v>
      </c>
      <c r="B243" s="33" t="s">
        <v>7284</v>
      </c>
      <c r="C243" s="31">
        <v>4</v>
      </c>
      <c r="D243" s="31" t="s">
        <v>3425</v>
      </c>
      <c r="E243" s="31">
        <f ca="1">IF(GLOBAL[[#This Row],[b12]]="",GLOBAL[[#This Row],[a6]],GLOBAL[[#This Row],[b12]])</f>
        <v>4</v>
      </c>
      <c r="F243" s="32">
        <f>GLOBAL[[#This Row],[AWAL]]</f>
        <v>4</v>
      </c>
      <c r="G243" s="31"/>
      <c r="H243" s="31"/>
      <c r="I243" s="31">
        <f>IF(GLOBAL[[#This Row],[1]]="","",SUMIF(Table6[NB BM_C_QTY+F],GLOBAL[POINTER],Table6[C]))</f>
        <v>0</v>
      </c>
      <c r="J243" s="91">
        <f>IF(GLOBAL[[#This Row],[2]]="",0,-1*SUMIF(Table5[CONCAT],GLOBAL[POINTER],Table5[3]))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 t="shared" si="3"/>
        <v>4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4</v>
      </c>
      <c r="Q243" s="58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4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4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4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asahanpayu849stroberi120boxuntana</v>
      </c>
      <c r="AB243" s="31">
        <v>120</v>
      </c>
      <c r="AC243" t="s">
        <v>5149</v>
      </c>
    </row>
    <row r="244" spans="1:29">
      <c r="A244" s="31" t="str">
        <f ca="1">IF(GLOBAL[[#This Row],[TT]]&lt;1,"",ROW()-2)</f>
        <v/>
      </c>
      <c r="B244" s="33" t="s">
        <v>6027</v>
      </c>
      <c r="C244" s="31">
        <v>0</v>
      </c>
      <c r="D244" s="31" t="s">
        <v>3425</v>
      </c>
      <c r="E244" s="31">
        <f ca="1">IF(GLOBAL[[#This Row],[b12]]="",GLOBAL[[#This Row],[a6]],GLOBAL[[#This Row],[b12]])</f>
        <v>0</v>
      </c>
      <c r="F244" s="32">
        <f>GLOBAL[[#This Row],[AWAL]]</f>
        <v>0</v>
      </c>
      <c r="G244" s="31"/>
      <c r="H244" s="31"/>
      <c r="I244" s="31">
        <f>IF(GLOBAL[[#This Row],[1]]="","",SUMIF(Table6[NB BM_C_QTY+F],GLOBAL[POINTER],Table6[C]))</f>
        <v>0</v>
      </c>
      <c r="J244" s="91">
        <f>IF(GLOBAL[[#This Row],[2]]="",0,-1*SUMIF(Table5[CONCAT],GLOBAL[POINTER],Table5[3]))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 t="shared" si="3"/>
        <v>0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0</v>
      </c>
      <c r="Q244" s="58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0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0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0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asahanpayu850120boxuntana</v>
      </c>
      <c r="AB244" s="31">
        <v>120</v>
      </c>
      <c r="AC244" t="s">
        <v>5149</v>
      </c>
    </row>
    <row r="245" spans="1:29">
      <c r="A245" s="31">
        <f ca="1">IF(GLOBAL[[#This Row],[TT]]&lt;1,"",ROW()-2)</f>
        <v>243</v>
      </c>
      <c r="B245" s="33" t="s">
        <v>7285</v>
      </c>
      <c r="C245" s="31">
        <v>1</v>
      </c>
      <c r="D245" s="31" t="s">
        <v>3425</v>
      </c>
      <c r="E245" s="31">
        <f ca="1">IF(GLOBAL[[#This Row],[b12]]="",GLOBAL[[#This Row],[a6]],GLOBAL[[#This Row],[b12]])</f>
        <v>1</v>
      </c>
      <c r="F245" s="32">
        <f>GLOBAL[[#This Row],[AWAL]]</f>
        <v>1</v>
      </c>
      <c r="G245" s="31"/>
      <c r="H245" s="31"/>
      <c r="I245" s="31">
        <f>IF(GLOBAL[[#This Row],[1]]="","",SUMIF(Table6[NB BM_C_QTY+F],GLOBAL[POINTER],Table6[C]))</f>
        <v>0</v>
      </c>
      <c r="J245" s="91">
        <f>IF(GLOBAL[[#This Row],[2]]="",0,-1*SUMIF(Table5[CONCAT],GLOBAL[POINTER],Table5[3]))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1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1</v>
      </c>
      <c r="Q245" s="58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1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1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1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asahanpayu851permen120boxuntana</v>
      </c>
      <c r="AB245" s="31">
        <v>120</v>
      </c>
      <c r="AC245" t="s">
        <v>5149</v>
      </c>
    </row>
    <row r="246" spans="1:29">
      <c r="A246" s="31" t="str">
        <f ca="1">IF(GLOBAL[[#This Row],[TT]]&lt;1,"",ROW()-2)</f>
        <v/>
      </c>
      <c r="B246" s="33" t="s">
        <v>6028</v>
      </c>
      <c r="C246" s="31">
        <v>0</v>
      </c>
      <c r="D246" s="31" t="s">
        <v>3425</v>
      </c>
      <c r="E246" s="31">
        <f ca="1">IF(GLOBAL[[#This Row],[b12]]="",GLOBAL[[#This Row],[a6]],GLOBAL[[#This Row],[b12]])</f>
        <v>0</v>
      </c>
      <c r="F246" s="32">
        <f>GLOBAL[[#This Row],[AWAL]]</f>
        <v>0</v>
      </c>
      <c r="G246" s="31"/>
      <c r="H246" s="31"/>
      <c r="I246" s="31">
        <f>IF(GLOBAL[[#This Row],[1]]="","",SUMIF(Table6[NB BM_C_QTY+F],GLOBAL[POINTER],Table6[C]))</f>
        <v>0</v>
      </c>
      <c r="J246" s="91">
        <f>IF(GLOBAL[[#This Row],[2]]="",0,-1*SUMIF(Table5[CONCAT],GLOBAL[POINTER],Table5[3]))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0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0</v>
      </c>
      <c r="Q246" s="58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0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0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0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asahanpayu852120boxuntana</v>
      </c>
      <c r="AB246" s="31">
        <v>120</v>
      </c>
      <c r="AC246" t="s">
        <v>5149</v>
      </c>
    </row>
    <row r="247" spans="1:29">
      <c r="A247" s="31" t="str">
        <f ca="1">IF(GLOBAL[[#This Row],[TT]]&lt;1,"",ROW()-2)</f>
        <v/>
      </c>
      <c r="B247" s="33" t="s">
        <v>6029</v>
      </c>
      <c r="C247" s="31">
        <v>0</v>
      </c>
      <c r="D247" s="31" t="s">
        <v>3425</v>
      </c>
      <c r="E247" s="31">
        <f ca="1">IF(GLOBAL[[#This Row],[b12]]="",GLOBAL[[#This Row],[a6]],GLOBAL[[#This Row],[b12]])</f>
        <v>0</v>
      </c>
      <c r="F247" s="32">
        <f>GLOBAL[[#This Row],[AWAL]]</f>
        <v>0</v>
      </c>
      <c r="G247" s="31"/>
      <c r="H247" s="31"/>
      <c r="I247" s="31">
        <f>IF(GLOBAL[[#This Row],[1]]="","",SUMIF(Table6[NB BM_C_QTY+F],GLOBAL[POINTER],Table6[C]))</f>
        <v>0</v>
      </c>
      <c r="J247" s="91">
        <f>IF(GLOBAL[[#This Row],[2]]="",0,-1*SUMIF(Table5[CONCAT],GLOBAL[POINTER],Table5[3]))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0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0</v>
      </c>
      <c r="Q247" s="58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0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0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0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asahanpayu853120boxuntana</v>
      </c>
      <c r="AB247" s="31">
        <v>120</v>
      </c>
      <c r="AC247" t="s">
        <v>5149</v>
      </c>
    </row>
    <row r="248" spans="1:29">
      <c r="A248" s="31" t="str">
        <f ca="1">IF(GLOBAL[[#This Row],[TT]]&lt;1,"",ROW()-2)</f>
        <v/>
      </c>
      <c r="B248" s="33" t="s">
        <v>6030</v>
      </c>
      <c r="C248" s="31">
        <v>0</v>
      </c>
      <c r="D248" s="31" t="s">
        <v>3425</v>
      </c>
      <c r="E248" s="31">
        <f ca="1">IF(GLOBAL[[#This Row],[b12]]="",GLOBAL[[#This Row],[a6]],GLOBAL[[#This Row],[b12]])</f>
        <v>0</v>
      </c>
      <c r="F248" s="32">
        <f>GLOBAL[[#This Row],[AWAL]]</f>
        <v>0</v>
      </c>
      <c r="G248" s="31"/>
      <c r="H248" s="31"/>
      <c r="I248" s="31">
        <f>IF(GLOBAL[[#This Row],[1]]="","",SUMIF(Table6[NB BM_C_QTY+F],GLOBAL[POINTER],Table6[C]))</f>
        <v>0</v>
      </c>
      <c r="J248" s="91">
        <f>IF(GLOBAL[[#This Row],[2]]="",0,-1*SUMIF(Table5[CONCAT],GLOBAL[POINTER],Table5[3]))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0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0</v>
      </c>
      <c r="Q248" s="58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0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0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0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asahanpayu854120boxuntana</v>
      </c>
      <c r="AB248" s="31">
        <v>120</v>
      </c>
      <c r="AC248" t="s">
        <v>5149</v>
      </c>
    </row>
    <row r="249" spans="1:29">
      <c r="A249" s="31" t="str">
        <f ca="1">IF(GLOBAL[[#This Row],[TT]]&lt;1,"",ROW()-2)</f>
        <v/>
      </c>
      <c r="B249" s="33" t="s">
        <v>6031</v>
      </c>
      <c r="C249" s="31">
        <v>0</v>
      </c>
      <c r="D249" s="31" t="s">
        <v>3425</v>
      </c>
      <c r="E249" s="31">
        <f ca="1">IF(GLOBAL[[#This Row],[b12]]="",GLOBAL[[#This Row],[a6]],GLOBAL[[#This Row],[b12]])</f>
        <v>0</v>
      </c>
      <c r="F249" s="32">
        <f>GLOBAL[[#This Row],[AWAL]]</f>
        <v>0</v>
      </c>
      <c r="G249" s="31"/>
      <c r="H249" s="31"/>
      <c r="I249" s="31">
        <f>IF(GLOBAL[[#This Row],[1]]="","",SUMIF(Table6[NB BM_C_QTY+F],GLOBAL[POINTER],Table6[C]))</f>
        <v>0</v>
      </c>
      <c r="J249" s="91">
        <f>IF(GLOBAL[[#This Row],[2]]="",0,-1*SUMIF(Table5[CONCAT],GLOBAL[POINTER],Table5[3]))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0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0</v>
      </c>
      <c r="Q249" s="58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0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0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0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asahanpayu855120boxuntana</v>
      </c>
      <c r="AB249" s="31">
        <v>120</v>
      </c>
      <c r="AC249" t="s">
        <v>5149</v>
      </c>
    </row>
    <row r="250" spans="1:29">
      <c r="A250" s="31">
        <f ca="1">IF(GLOBAL[[#This Row],[TT]]&lt;1,"",ROW()-2)</f>
        <v>248</v>
      </c>
      <c r="B250" s="33" t="s">
        <v>7286</v>
      </c>
      <c r="C250" s="31">
        <v>4</v>
      </c>
      <c r="D250" s="31" t="s">
        <v>3425</v>
      </c>
      <c r="E250" s="31">
        <f ca="1">IF(GLOBAL[[#This Row],[b12]]="",GLOBAL[[#This Row],[a6]],GLOBAL[[#This Row],[b12]])</f>
        <v>4</v>
      </c>
      <c r="F250" s="32">
        <f>GLOBAL[[#This Row],[AWAL]]</f>
        <v>4</v>
      </c>
      <c r="G250" s="31"/>
      <c r="H250" s="31"/>
      <c r="I250" s="31">
        <f>IF(GLOBAL[[#This Row],[1]]="","",SUMIF(Table6[NB BM_C_QTY+F],GLOBAL[POINTER],Table6[C]))</f>
        <v>0</v>
      </c>
      <c r="J250" s="91">
        <f>IF(GLOBAL[[#This Row],[2]]="",0,-1*SUMIF(Table5[CONCAT],GLOBAL[POINTER],Table5[3]))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4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4</v>
      </c>
      <c r="Q250" s="58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4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4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4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asahanpayu856anjing120boxuntana</v>
      </c>
      <c r="AB250" s="31">
        <v>120</v>
      </c>
      <c r="AC250" t="s">
        <v>5149</v>
      </c>
    </row>
    <row r="251" spans="1:29">
      <c r="A251" s="31" t="str">
        <f ca="1">IF(GLOBAL[[#This Row],[TT]]&lt;1,"",ROW()-2)</f>
        <v/>
      </c>
      <c r="B251" s="33" t="s">
        <v>6032</v>
      </c>
      <c r="C251" s="31">
        <v>0</v>
      </c>
      <c r="D251" s="31" t="s">
        <v>3425</v>
      </c>
      <c r="E251" s="31">
        <f ca="1">IF(GLOBAL[[#This Row],[b12]]="",GLOBAL[[#This Row],[a6]],GLOBAL[[#This Row],[b12]])</f>
        <v>0</v>
      </c>
      <c r="F251" s="32">
        <f>GLOBAL[[#This Row],[AWAL]]</f>
        <v>0</v>
      </c>
      <c r="G251" s="31"/>
      <c r="H251" s="31"/>
      <c r="I251" s="31">
        <f>IF(GLOBAL[[#This Row],[1]]="","",SUMIF(Table6[NB BM_C_QTY+F],GLOBAL[POINTER],Table6[C]))</f>
        <v>0</v>
      </c>
      <c r="J251" s="91">
        <f>IF(GLOBAL[[#This Row],[2]]="",0,-1*SUMIF(Table5[CONCAT],GLOBAL[POINTER],Table5[3]))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0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0</v>
      </c>
      <c r="Q251" s="58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asahanpayu857120boxuntana</v>
      </c>
      <c r="AB251" s="31">
        <v>120</v>
      </c>
      <c r="AC251" t="s">
        <v>5149</v>
      </c>
    </row>
    <row r="252" spans="1:29">
      <c r="A252" s="31" t="str">
        <f ca="1">IF(GLOBAL[[#This Row],[TT]]&lt;1,"",ROW()-2)</f>
        <v/>
      </c>
      <c r="B252" s="33" t="s">
        <v>6033</v>
      </c>
      <c r="C252" s="31">
        <v>0</v>
      </c>
      <c r="D252" s="31" t="s">
        <v>3425</v>
      </c>
      <c r="E252" s="31">
        <f ca="1">IF(GLOBAL[[#This Row],[b12]]="",GLOBAL[[#This Row],[a6]],GLOBAL[[#This Row],[b12]])</f>
        <v>0</v>
      </c>
      <c r="F252" s="32">
        <f>GLOBAL[[#This Row],[AWAL]]</f>
        <v>0</v>
      </c>
      <c r="G252" s="31"/>
      <c r="H252" s="31"/>
      <c r="I252" s="31">
        <f>IF(GLOBAL[[#This Row],[1]]="","",SUMIF(Table6[NB BM_C_QTY+F],GLOBAL[POINTER],Table6[C]))</f>
        <v>0</v>
      </c>
      <c r="J252" s="91">
        <f>IF(GLOBAL[[#This Row],[2]]="",0,-1*SUMIF(Table5[CONCAT],GLOBAL[POINTER],Table5[3]))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0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0</v>
      </c>
      <c r="Q252" s="58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0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0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0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asahanpayu858120boxuntana</v>
      </c>
      <c r="AB252" s="31">
        <v>120</v>
      </c>
      <c r="AC252" t="s">
        <v>5149</v>
      </c>
    </row>
    <row r="253" spans="1:29">
      <c r="A253" s="31" t="str">
        <f ca="1">IF(GLOBAL[[#This Row],[TT]]&lt;1,"",ROW()-2)</f>
        <v/>
      </c>
      <c r="B253" s="33" t="s">
        <v>6034</v>
      </c>
      <c r="C253" s="31">
        <v>0</v>
      </c>
      <c r="D253" s="31" t="s">
        <v>3425</v>
      </c>
      <c r="E253" s="31">
        <f ca="1">IF(GLOBAL[[#This Row],[b12]]="",GLOBAL[[#This Row],[a6]],GLOBAL[[#This Row],[b12]])</f>
        <v>0</v>
      </c>
      <c r="F253" s="32">
        <f>GLOBAL[[#This Row],[AWAL]]</f>
        <v>0</v>
      </c>
      <c r="G253" s="31"/>
      <c r="H253" s="31"/>
      <c r="I253" s="31">
        <f>IF(GLOBAL[[#This Row],[1]]="","",SUMIF(Table6[NB BM_C_QTY+F],GLOBAL[POINTER],Table6[C]))</f>
        <v>0</v>
      </c>
      <c r="J253" s="91">
        <f>IF(GLOBAL[[#This Row],[2]]="",0,-1*SUMIF(Table5[CONCAT],GLOBAL[POINTER],Table5[3]))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0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0</v>
      </c>
      <c r="Q253" s="58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0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0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0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asahanpayu859120boxuntana</v>
      </c>
      <c r="AB253" s="31">
        <v>120</v>
      </c>
      <c r="AC253" t="s">
        <v>5149</v>
      </c>
    </row>
    <row r="254" spans="1:29">
      <c r="A254" s="31" t="str">
        <f ca="1">IF(GLOBAL[[#This Row],[TT]]&lt;1,"",ROW()-2)</f>
        <v/>
      </c>
      <c r="B254" s="33" t="s">
        <v>6035</v>
      </c>
      <c r="C254" s="31">
        <v>0</v>
      </c>
      <c r="D254" s="31" t="s">
        <v>3425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>
        <f>IF(GLOBAL[[#This Row],[1]]="","",SUMIF(Table6[NB BM_C_QTY+F],GLOBAL[POINTER],Table6[C]))</f>
        <v>0</v>
      </c>
      <c r="J254" s="91">
        <f>IF(GLOBAL[[#This Row],[2]]="",0,-1*SUMIF(Table5[CONCAT],GLOBAL[POINTER],Table5[3]))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58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asahanpayu860120boxuntana</v>
      </c>
      <c r="AB254" s="31">
        <v>120</v>
      </c>
      <c r="AC254" t="s">
        <v>5149</v>
      </c>
    </row>
    <row r="255" spans="1:29">
      <c r="A255" s="31" t="str">
        <f ca="1">IF(GLOBAL[[#This Row],[TT]]&lt;1,"",ROW()-2)</f>
        <v/>
      </c>
      <c r="B255" s="33" t="s">
        <v>6036</v>
      </c>
      <c r="C255" s="31">
        <v>0</v>
      </c>
      <c r="D255" s="31" t="s">
        <v>3425</v>
      </c>
      <c r="E255" s="31">
        <f ca="1">IF(GLOBAL[[#This Row],[b12]]="",GLOBAL[[#This Row],[a6]],GLOBAL[[#This Row],[b12]])</f>
        <v>0</v>
      </c>
      <c r="F255" s="32">
        <f>GLOBAL[[#This Row],[AWAL]]</f>
        <v>0</v>
      </c>
      <c r="G255" s="31"/>
      <c r="H255" s="31"/>
      <c r="I255" s="31">
        <f>IF(GLOBAL[[#This Row],[1]]="","",SUMIF(Table6[NB BM_C_QTY+F],GLOBAL[POINTER],Table6[C]))</f>
        <v>0</v>
      </c>
      <c r="J255" s="91">
        <f>IF(GLOBAL[[#This Row],[2]]="",0,-1*SUMIF(Table5[CONCAT],GLOBAL[POINTER],Table5[3]))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0</v>
      </c>
      <c r="Q255" s="58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asahanpayu861120boxuntana</v>
      </c>
      <c r="AB255" s="31">
        <v>120</v>
      </c>
      <c r="AC255" t="s">
        <v>5149</v>
      </c>
    </row>
    <row r="256" spans="1:29">
      <c r="A256" s="31" t="str">
        <f ca="1">IF(GLOBAL[[#This Row],[TT]]&lt;1,"",ROW()-2)</f>
        <v/>
      </c>
      <c r="B256" s="33" t="s">
        <v>6037</v>
      </c>
      <c r="C256" s="31">
        <v>0</v>
      </c>
      <c r="D256" s="31" t="s">
        <v>3425</v>
      </c>
      <c r="E256" s="31">
        <f ca="1">IF(GLOBAL[[#This Row],[b12]]="",GLOBAL[[#This Row],[a6]],GLOBAL[[#This Row],[b12]])</f>
        <v>0</v>
      </c>
      <c r="F256" s="32">
        <f>GLOBAL[[#This Row],[AWAL]]</f>
        <v>0</v>
      </c>
      <c r="G256" s="31"/>
      <c r="H256" s="31"/>
      <c r="I256" s="31">
        <f>IF(GLOBAL[[#This Row],[1]]="","",SUMIF(Table6[NB BM_C_QTY+F],GLOBAL[POINTER],Table6[C]))</f>
        <v>0</v>
      </c>
      <c r="J256" s="91">
        <f>IF(GLOBAL[[#This Row],[2]]="",0,-1*SUMIF(Table5[CONCAT],GLOBAL[POINTER],Table5[3]))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0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0</v>
      </c>
      <c r="Q256" s="58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0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0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0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asahanpayu862120boxuntana</v>
      </c>
      <c r="AB256" s="31">
        <v>120</v>
      </c>
      <c r="AC256" t="s">
        <v>5149</v>
      </c>
    </row>
    <row r="257" spans="1:31">
      <c r="A257" s="31" t="str">
        <f ca="1">IF(GLOBAL[[#This Row],[TT]]&lt;1,"",ROW()-2)</f>
        <v/>
      </c>
      <c r="B257" s="33" t="s">
        <v>6038</v>
      </c>
      <c r="C257" s="31">
        <v>0</v>
      </c>
      <c r="D257" s="31" t="s">
        <v>3425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>
        <f>IF(GLOBAL[[#This Row],[1]]="","",SUMIF(Table6[NB BM_C_QTY+F],GLOBAL[POINTER],Table6[C]))</f>
        <v>0</v>
      </c>
      <c r="J257" s="91">
        <f>IF(GLOBAL[[#This Row],[2]]="",0,-1*SUMIF(Table5[CONCAT],GLOBAL[POINTER],Table5[3]))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58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asahanpayu863120boxuntana</v>
      </c>
      <c r="AB257" s="31">
        <v>120</v>
      </c>
      <c r="AC257" t="s">
        <v>5149</v>
      </c>
    </row>
    <row r="258" spans="1:31">
      <c r="A258" s="31" t="str">
        <f ca="1">IF(GLOBAL[[#This Row],[TT]]&lt;1,"",ROW()-2)</f>
        <v/>
      </c>
      <c r="B258" s="33" t="s">
        <v>6039</v>
      </c>
      <c r="C258" s="31">
        <v>0</v>
      </c>
      <c r="D258" s="31" t="s">
        <v>3425</v>
      </c>
      <c r="E258" s="31">
        <f ca="1">IF(GLOBAL[[#This Row],[b12]]="",GLOBAL[[#This Row],[a6]],GLOBAL[[#This Row],[b12]])</f>
        <v>0</v>
      </c>
      <c r="F258" s="32">
        <f>GLOBAL[[#This Row],[AWAL]]</f>
        <v>0</v>
      </c>
      <c r="G258" s="31"/>
      <c r="H258" s="31"/>
      <c r="I258" s="31">
        <f>IF(GLOBAL[[#This Row],[1]]="","",SUMIF(Table6[NB BM_C_QTY+F],GLOBAL[POINTER],Table6[C]))</f>
        <v>0</v>
      </c>
      <c r="J258" s="91">
        <f>IF(GLOBAL[[#This Row],[2]]="",0,-1*SUMIF(Table5[CONCAT],GLOBAL[POINTER],Table5[3]))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0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0</v>
      </c>
      <c r="Q258" s="58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0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0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0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asahanpayu864120boxuntana</v>
      </c>
      <c r="AB258" s="31">
        <v>120</v>
      </c>
      <c r="AC258" t="s">
        <v>5149</v>
      </c>
    </row>
    <row r="259" spans="1:31">
      <c r="A259" s="31" t="str">
        <f ca="1">IF(GLOBAL[[#This Row],[TT]]&lt;1,"",ROW()-2)</f>
        <v/>
      </c>
      <c r="B259" s="33" t="s">
        <v>6040</v>
      </c>
      <c r="C259" s="31">
        <v>0</v>
      </c>
      <c r="D259" s="31" t="s">
        <v>3425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>
        <f>IF(GLOBAL[[#This Row],[1]]="","",SUMIF(Table6[NB BM_C_QTY+F],GLOBAL[POINTER],Table6[C]))</f>
        <v>0</v>
      </c>
      <c r="J259" s="91">
        <f>IF(GLOBAL[[#This Row],[2]]="",0,-1*SUMIF(Table5[CONCAT],GLOBAL[POINTER],Table5[3]))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58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asahanpayu865120boxuntana</v>
      </c>
      <c r="AB259" s="31">
        <v>120</v>
      </c>
      <c r="AC259" t="s">
        <v>5149</v>
      </c>
    </row>
    <row r="260" spans="1:31">
      <c r="A260" s="31" t="str">
        <f ca="1">IF(GLOBAL[[#This Row],[TT]]&lt;1,"",ROW()-2)</f>
        <v/>
      </c>
      <c r="B260" s="33" t="s">
        <v>6041</v>
      </c>
      <c r="C260" s="31">
        <v>0</v>
      </c>
      <c r="D260" s="31" t="s">
        <v>3425</v>
      </c>
      <c r="E260" s="31">
        <f ca="1">IF(GLOBAL[[#This Row],[b12]]="",GLOBAL[[#This Row],[a6]],GLOBAL[[#This Row],[b12]])</f>
        <v>0</v>
      </c>
      <c r="F260" s="32">
        <f>GLOBAL[[#This Row],[AWAL]]</f>
        <v>0</v>
      </c>
      <c r="G260" s="31"/>
      <c r="H260" s="31"/>
      <c r="I260" s="31">
        <f>IF(GLOBAL[[#This Row],[1]]="","",SUMIF(Table6[NB BM_C_QTY+F],GLOBAL[POINTER],Table6[C]))</f>
        <v>0</v>
      </c>
      <c r="J260" s="91">
        <f>IF(GLOBAL[[#This Row],[2]]="",0,-1*SUMIF(Table5[CONCAT],GLOBAL[POINTER],Table5[3]))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 t="shared" si="4"/>
        <v>0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0</v>
      </c>
      <c r="Q260" s="58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0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0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0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asahanpayu866120boxuntana</v>
      </c>
      <c r="AB260" s="31">
        <v>120</v>
      </c>
      <c r="AC260" t="s">
        <v>5149</v>
      </c>
    </row>
    <row r="261" spans="1:31">
      <c r="A261" s="31" t="str">
        <f ca="1">IF(GLOBAL[[#This Row],[TT]]&lt;1,"",ROW()-2)</f>
        <v/>
      </c>
      <c r="B261" s="33" t="s">
        <v>6042</v>
      </c>
      <c r="C261" s="31">
        <v>0</v>
      </c>
      <c r="D261" s="31" t="s">
        <v>3425</v>
      </c>
      <c r="E261" s="31">
        <f ca="1">IF(GLOBAL[[#This Row],[b12]]="",GLOBAL[[#This Row],[a6]],GLOBAL[[#This Row],[b12]])</f>
        <v>0</v>
      </c>
      <c r="F261" s="32">
        <f>GLOBAL[[#This Row],[AWAL]]</f>
        <v>0</v>
      </c>
      <c r="G261" s="31"/>
      <c r="H261" s="31"/>
      <c r="I261" s="31">
        <f>IF(GLOBAL[[#This Row],[1]]="","",SUMIF(Table6[NB BM_C_QTY+F],GLOBAL[POINTER],Table6[C]))</f>
        <v>0</v>
      </c>
      <c r="J261" s="91">
        <f>IF(GLOBAL[[#This Row],[2]]="",0,-1*SUMIF(Table5[CONCAT],GLOBAL[POINTER],Table5[3]))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0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0</v>
      </c>
      <c r="Q261" s="58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0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0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0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asahanpayu867120boxuntana</v>
      </c>
      <c r="AB261" s="31">
        <v>120</v>
      </c>
      <c r="AC261" t="s">
        <v>5149</v>
      </c>
    </row>
    <row r="262" spans="1:31">
      <c r="A262" s="31">
        <f ca="1">IF(GLOBAL[[#This Row],[TT]]&lt;1,"",ROW()-2)</f>
        <v>260</v>
      </c>
      <c r="B262" s="33" t="s">
        <v>281</v>
      </c>
      <c r="C262" s="31">
        <v>136</v>
      </c>
      <c r="D262" s="31" t="s">
        <v>51</v>
      </c>
      <c r="E262" s="31">
        <f ca="1">IF(GLOBAL[[#This Row],[b12]]="",GLOBAL[[#This Row],[a6]],GLOBAL[[#This Row],[b12]])</f>
        <v>136</v>
      </c>
      <c r="F262" s="32">
        <f>GLOBAL[[#This Row],[AWAL]]</f>
        <v>136</v>
      </c>
      <c r="G262" s="31"/>
      <c r="H262" s="31"/>
      <c r="I262" s="31">
        <f>IF(GLOBAL[[#This Row],[1]]="","",SUMIF(Table6[NB BM_C_QTY+F],GLOBAL[POINTER],Table6[C]))</f>
        <v>0</v>
      </c>
      <c r="J262" s="91">
        <f>IF(GLOBAL[[#This Row],[2]]="",0,-1*SUMIF(Table5[CONCAT],GLOBAL[POINTER],Table5[3]))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136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136</v>
      </c>
      <c r="Q262" s="58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136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136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136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62" s="31">
        <v>60</v>
      </c>
      <c r="AC262" t="s">
        <v>5116</v>
      </c>
      <c r="AE262" s="65"/>
    </row>
    <row r="263" spans="1:31">
      <c r="A263" s="31">
        <f ca="1">IF(GLOBAL[[#This Row],[TT]]&lt;1,"",ROW()-2)</f>
        <v>261</v>
      </c>
      <c r="B263" s="33" t="s">
        <v>282</v>
      </c>
      <c r="C263" s="31">
        <v>33</v>
      </c>
      <c r="D263" s="31" t="s">
        <v>63</v>
      </c>
      <c r="E263" s="31">
        <f ca="1">IF(GLOBAL[[#This Row],[b12]]="",GLOBAL[[#This Row],[a6]],GLOBAL[[#This Row],[b12]])</f>
        <v>33</v>
      </c>
      <c r="F263" s="32">
        <f>GLOBAL[[#This Row],[AWAL]]</f>
        <v>33</v>
      </c>
      <c r="G263" s="31"/>
      <c r="H263" s="31"/>
      <c r="I263" s="31">
        <f>IF(GLOBAL[[#This Row],[1]]="","",SUMIF(Table6[NB BM_C_QTY+F],GLOBAL[POINTER],Table6[C]))</f>
        <v>0</v>
      </c>
      <c r="J263" s="91">
        <f>IF(GLOBAL[[#This Row],[2]]="",0,-1*SUMIF(Table5[CONCAT],GLOBAL[POINTER],Table5[3]))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33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33</v>
      </c>
      <c r="Q263" s="58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33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33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33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63" s="31">
        <v>36</v>
      </c>
      <c r="AC263" t="s">
        <v>5116</v>
      </c>
    </row>
    <row r="264" spans="1:31">
      <c r="A264" s="31">
        <f ca="1">IF(GLOBAL[[#This Row],[TT]]&lt;1,"",ROW()-2)</f>
        <v>262</v>
      </c>
      <c r="B264" s="33" t="s">
        <v>283</v>
      </c>
      <c r="C264" s="31">
        <v>1</v>
      </c>
      <c r="D264" s="31" t="s">
        <v>167</v>
      </c>
      <c r="E264" s="31">
        <f ca="1">IF(GLOBAL[[#This Row],[b12]]="",GLOBAL[[#This Row],[a6]],GLOBAL[[#This Row],[b12]])</f>
        <v>1</v>
      </c>
      <c r="F264" s="32">
        <f>GLOBAL[[#This Row],[AWAL]]</f>
        <v>1</v>
      </c>
      <c r="G264" s="31"/>
      <c r="H264" s="31"/>
      <c r="I264" s="31">
        <f>IF(GLOBAL[[#This Row],[1]]="","",SUMIF(Table6[NB BM_C_QTY+F],GLOBAL[POINTER],Table6[C]))</f>
        <v>0</v>
      </c>
      <c r="J264" s="91">
        <f>IF(GLOBAL[[#This Row],[2]]="",0,-1*SUMIF(Table5[CONCAT],GLOBAL[POINTER],Table5[3]))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 t="shared" si="4"/>
        <v>1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1</v>
      </c>
      <c r="Q264" s="58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1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1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1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64" s="31">
        <v>48</v>
      </c>
      <c r="AC264" t="s">
        <v>5149</v>
      </c>
    </row>
    <row r="265" spans="1:31">
      <c r="A265" s="31">
        <f ca="1">IF(GLOBAL[[#This Row],[TT]]&lt;1,"",ROW()-2)</f>
        <v>263</v>
      </c>
      <c r="B265" s="33" t="s">
        <v>284</v>
      </c>
      <c r="C265" s="31">
        <v>2</v>
      </c>
      <c r="D265" s="31" t="s">
        <v>285</v>
      </c>
      <c r="E265" s="31">
        <f ca="1">IF(GLOBAL[[#This Row],[b12]]="",GLOBAL[[#This Row],[a6]],GLOBAL[[#This Row],[b12]])</f>
        <v>2</v>
      </c>
      <c r="F265" s="32">
        <f>GLOBAL[[#This Row],[AWAL]]</f>
        <v>2</v>
      </c>
      <c r="G265" s="31"/>
      <c r="H265" s="31"/>
      <c r="I265" s="31">
        <f>IF(GLOBAL[[#This Row],[1]]="","",SUMIF(Table6[NB BM_C_QTY+F],GLOBAL[POINTER],Table6[C]))</f>
        <v>0</v>
      </c>
      <c r="J265" s="91">
        <f>IF(GLOBAL[[#This Row],[2]]="",0,-1*SUMIF(Table5[CONCAT],GLOBAL[POINTER],Table5[3]))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 t="shared" si="4"/>
        <v>2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2</v>
      </c>
      <c r="Q265" s="58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2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2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2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65" s="31">
        <v>40</v>
      </c>
      <c r="AC265" t="s">
        <v>6093</v>
      </c>
    </row>
    <row r="266" spans="1:31">
      <c r="A266" s="31">
        <f ca="1">IF(GLOBAL[[#This Row],[TT]]&lt;1,"",ROW()-2)</f>
        <v>264</v>
      </c>
      <c r="B266" s="33" t="s">
        <v>287</v>
      </c>
      <c r="C266" s="31">
        <v>1</v>
      </c>
      <c r="D266" s="31" t="s">
        <v>61</v>
      </c>
      <c r="E266" s="31">
        <f ca="1">IF(GLOBAL[[#This Row],[b12]]="",GLOBAL[[#This Row],[a6]],GLOBAL[[#This Row],[b12]])</f>
        <v>1</v>
      </c>
      <c r="F266" s="32">
        <f>GLOBAL[[#This Row],[AWAL]]</f>
        <v>1</v>
      </c>
      <c r="G266" s="31"/>
      <c r="H266" s="31"/>
      <c r="I266" s="31">
        <f>IF(GLOBAL[[#This Row],[1]]="","",SUMIF(Table6[NB BM_C_QTY+F],GLOBAL[POINTER],Table6[C]))</f>
        <v>0</v>
      </c>
      <c r="J266" s="91">
        <f>IF(GLOBAL[[#This Row],[2]]="",0,-1*SUMIF(Table5[CONCAT],GLOBAL[POINTER],Table5[3]))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 t="shared" si="4"/>
        <v>1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1</v>
      </c>
      <c r="Q266" s="58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1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1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1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66" s="31">
        <v>40</v>
      </c>
      <c r="AC266" t="s">
        <v>5149</v>
      </c>
    </row>
    <row r="267" spans="1:31">
      <c r="A267" s="31">
        <f ca="1">IF(GLOBAL[[#This Row],[TT]]&lt;1,"",ROW()-2)</f>
        <v>265</v>
      </c>
      <c r="B267" s="33" t="s">
        <v>288</v>
      </c>
      <c r="C267" s="31">
        <v>23</v>
      </c>
      <c r="D267" s="31" t="s">
        <v>289</v>
      </c>
      <c r="E267" s="31">
        <f ca="1">IF(GLOBAL[[#This Row],[b12]]="",GLOBAL[[#This Row],[a6]],GLOBAL[[#This Row],[b12]])</f>
        <v>23</v>
      </c>
      <c r="F267" s="32">
        <f>GLOBAL[[#This Row],[AWAL]]</f>
        <v>23</v>
      </c>
      <c r="G267" s="31"/>
      <c r="H267" s="31"/>
      <c r="I267" s="31">
        <f>IF(GLOBAL[[#This Row],[1]]="","",SUMIF(Table6[NB BM_C_QTY+F],GLOBAL[POINTER],Table6[C]))</f>
        <v>0</v>
      </c>
      <c r="J267" s="91">
        <f>IF(GLOBAL[[#This Row],[2]]="",0,-1*SUMIF(Table5[CONCAT],GLOBAL[POINTER],Table5[3]))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23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23</v>
      </c>
      <c r="Q267" s="58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23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23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23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67" s="31">
        <v>128</v>
      </c>
      <c r="AC267" t="s">
        <v>5116</v>
      </c>
    </row>
    <row r="268" spans="1:31">
      <c r="A268" s="31">
        <f ca="1">IF(GLOBAL[[#This Row],[TT]]&lt;1,"",ROW()-2)</f>
        <v>266</v>
      </c>
      <c r="B268" s="33" t="s">
        <v>5453</v>
      </c>
      <c r="C268" s="31">
        <v>117</v>
      </c>
      <c r="D268" s="31" t="s">
        <v>47</v>
      </c>
      <c r="E268" s="31">
        <f ca="1">IF(GLOBAL[[#This Row],[b12]]="",GLOBAL[[#This Row],[a6]],GLOBAL[[#This Row],[b12]])</f>
        <v>146</v>
      </c>
      <c r="F268" s="32">
        <f>GLOBAL[[#This Row],[AWAL]]</f>
        <v>117</v>
      </c>
      <c r="G268" s="31"/>
      <c r="H268" s="31"/>
      <c r="I268" s="31">
        <f>IF(GLOBAL[[#This Row],[1]]="","",SUMIF(Table6[NB BM_C_QTY+F],GLOBAL[POINTER],Table6[C]))</f>
        <v>0</v>
      </c>
      <c r="J268" s="91">
        <f>IF(GLOBAL[[#This Row],[2]]="",0,-1*SUMIF(Table5[CONCAT],GLOBAL[POINTER],Table5[3]))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117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117</v>
      </c>
      <c r="Q268" s="58"/>
      <c r="R268" s="33">
        <v>29</v>
      </c>
      <c r="S268" s="32">
        <f ca="1">SUM(INDIRECT(GLOBAL_VAR[TABLENAME]&amp;"[@a"&amp;$1:$1-1&amp;"]"),INDIRECT(GLOBAL_VAR[TABLENAME]&amp;"[@c"&amp;$1:$1-1&amp;"]"))</f>
        <v>146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146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146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68" s="31">
        <v>72</v>
      </c>
      <c r="AC268" t="s">
        <v>5116</v>
      </c>
    </row>
    <row r="269" spans="1:31">
      <c r="A269" s="31">
        <f ca="1">IF(GLOBAL[[#This Row],[TT]]&lt;1,"",ROW()-2)</f>
        <v>267</v>
      </c>
      <c r="B269" s="33" t="s">
        <v>5454</v>
      </c>
      <c r="C269" s="31">
        <v>1</v>
      </c>
      <c r="D269" s="31" t="s">
        <v>16</v>
      </c>
      <c r="E269" s="31">
        <f ca="1">IF(GLOBAL[[#This Row],[b12]]="",GLOBAL[[#This Row],[a6]],GLOBAL[[#This Row],[b12]])</f>
        <v>1</v>
      </c>
      <c r="F269" s="32">
        <f>GLOBAL[[#This Row],[AWAL]]</f>
        <v>1</v>
      </c>
      <c r="G269" s="31"/>
      <c r="H269" s="31"/>
      <c r="I269" s="31">
        <f>IF(GLOBAL[[#This Row],[1]]="","",SUMIF(Table6[NB BM_C_QTY+F],GLOBAL[POINTER],Table6[C]))</f>
        <v>0</v>
      </c>
      <c r="J269" s="91">
        <f>IF(GLOBAL[[#This Row],[2]]="",0,-1*SUMIF(Table5[CONCAT],GLOBAL[POINTER],Table5[3]))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 t="shared" si="4"/>
        <v>1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1</v>
      </c>
      <c r="Q269" s="58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1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1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1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69" s="31">
        <v>40</v>
      </c>
      <c r="AC269" t="s">
        <v>5116</v>
      </c>
    </row>
    <row r="270" spans="1:31">
      <c r="A270" s="31">
        <f ca="1">IF(GLOBAL[[#This Row],[TT]]&lt;1,"",ROW()-2)</f>
        <v>268</v>
      </c>
      <c r="B270" s="33" t="s">
        <v>5455</v>
      </c>
      <c r="C270" s="31">
        <v>1</v>
      </c>
      <c r="D270" s="31" t="s">
        <v>212</v>
      </c>
      <c r="E270" s="31">
        <f ca="1">IF(GLOBAL[[#This Row],[b12]]="",GLOBAL[[#This Row],[a6]],GLOBAL[[#This Row],[b12]])</f>
        <v>1</v>
      </c>
      <c r="F270" s="32">
        <f>GLOBAL[[#This Row],[AWAL]]</f>
        <v>1</v>
      </c>
      <c r="G270" s="31"/>
      <c r="H270" s="31"/>
      <c r="I270" s="31">
        <f>IF(GLOBAL[[#This Row],[1]]="","",SUMIF(Table6[NB BM_C_QTY+F],GLOBAL[POINTER],Table6[C]))</f>
        <v>0</v>
      </c>
      <c r="J270" s="91">
        <f>IF(GLOBAL[[#This Row],[2]]="",0,-1*SUMIF(Table5[CONCAT],GLOBAL[POINTER],Table5[3]))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1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1</v>
      </c>
      <c r="Q270" s="58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1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1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1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70" s="31">
        <v>24</v>
      </c>
      <c r="AC270" t="s">
        <v>5149</v>
      </c>
    </row>
    <row r="271" spans="1:31">
      <c r="A271" s="31" t="str">
        <f ca="1">IF(GLOBAL[[#This Row],[TT]]&lt;1,"",ROW()-2)</f>
        <v/>
      </c>
      <c r="B271" s="33" t="s">
        <v>5456</v>
      </c>
      <c r="C271" s="31">
        <v>0</v>
      </c>
      <c r="D271" s="31" t="s">
        <v>212</v>
      </c>
      <c r="E271" s="31">
        <f ca="1">IF(GLOBAL[[#This Row],[b12]]="",GLOBAL[[#This Row],[a6]],GLOBAL[[#This Row],[b12]])</f>
        <v>0</v>
      </c>
      <c r="F271" s="32">
        <f>GLOBAL[[#This Row],[AWAL]]</f>
        <v>0</v>
      </c>
      <c r="G271" s="31"/>
      <c r="H271" s="31"/>
      <c r="I271" s="31">
        <f>IF(GLOBAL[[#This Row],[1]]="","",SUMIF(Table6[NB BM_C_QTY+F],GLOBAL[POINTER],Table6[C]))</f>
        <v>0</v>
      </c>
      <c r="J271" s="91">
        <f>IF(GLOBAL[[#This Row],[2]]="",0,-1*SUMIF(Table5[CONCAT],GLOBAL[POINTER],Table5[3]))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 t="shared" si="4"/>
        <v>0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0</v>
      </c>
      <c r="Q271" s="58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0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0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0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71" s="31">
        <v>24</v>
      </c>
      <c r="AC271" t="s">
        <v>5149</v>
      </c>
    </row>
    <row r="272" spans="1:31">
      <c r="A272" s="31">
        <f ca="1">IF(GLOBAL[[#This Row],[TT]]&lt;1,"",ROW()-2)</f>
        <v>270</v>
      </c>
      <c r="B272" s="33" t="s">
        <v>290</v>
      </c>
      <c r="C272" s="31">
        <v>2</v>
      </c>
      <c r="D272" s="31" t="s">
        <v>212</v>
      </c>
      <c r="E272" s="31">
        <f ca="1">IF(GLOBAL[[#This Row],[b12]]="",GLOBAL[[#This Row],[a6]],GLOBAL[[#This Row],[b12]])</f>
        <v>2</v>
      </c>
      <c r="F272" s="32">
        <f>GLOBAL[[#This Row],[AWAL]]</f>
        <v>2</v>
      </c>
      <c r="G272" s="31"/>
      <c r="H272" s="31"/>
      <c r="I272" s="31">
        <f>IF(GLOBAL[[#This Row],[1]]="","",SUMIF(Table6[NB BM_C_QTY+F],GLOBAL[POINTER],Table6[C]))</f>
        <v>0</v>
      </c>
      <c r="J272" s="91">
        <f>IF(GLOBAL[[#This Row],[2]]="",0,-1*SUMIF(Table5[CONCAT],GLOBAL[POINTER],Table5[3]))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 t="shared" si="4"/>
        <v>2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2</v>
      </c>
      <c r="Q272" s="58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2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2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2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72" s="31">
        <v>24</v>
      </c>
      <c r="AC272" t="s">
        <v>5149</v>
      </c>
    </row>
    <row r="273" spans="1:32">
      <c r="A273" s="31">
        <f ca="1">IF(GLOBAL[[#This Row],[TT]]&lt;1,"",ROW()-2)</f>
        <v>271</v>
      </c>
      <c r="B273" s="33" t="s">
        <v>291</v>
      </c>
      <c r="C273" s="31">
        <v>1</v>
      </c>
      <c r="D273" s="31" t="s">
        <v>167</v>
      </c>
      <c r="E273" s="31">
        <f ca="1">IF(GLOBAL[[#This Row],[b12]]="",GLOBAL[[#This Row],[a6]],GLOBAL[[#This Row],[b12]])</f>
        <v>1</v>
      </c>
      <c r="F273" s="32">
        <f>GLOBAL[[#This Row],[AWAL]]</f>
        <v>1</v>
      </c>
      <c r="G273" s="31"/>
      <c r="H273" s="31"/>
      <c r="I273" s="31">
        <f>IF(GLOBAL[[#This Row],[1]]="","",SUMIF(Table6[NB BM_C_QTY+F],GLOBAL[POINTER],Table6[C]))</f>
        <v>0</v>
      </c>
      <c r="J273" s="91">
        <f>IF(GLOBAL[[#This Row],[2]]="",0,-1*SUMIF(Table5[CONCAT],GLOBAL[POINTER],Table5[3]))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1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1</v>
      </c>
      <c r="Q273" s="58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1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1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1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73" s="31">
        <v>48</v>
      </c>
      <c r="AC273" t="s">
        <v>5149</v>
      </c>
    </row>
    <row r="274" spans="1:32">
      <c r="A274" s="31">
        <f ca="1">IF(GLOBAL[[#This Row],[TT]]&lt;1,"",ROW()-2)</f>
        <v>272</v>
      </c>
      <c r="B274" s="33" t="s">
        <v>292</v>
      </c>
      <c r="C274" s="31">
        <v>2</v>
      </c>
      <c r="D274" s="31" t="s">
        <v>167</v>
      </c>
      <c r="E274" s="31">
        <f ca="1">IF(GLOBAL[[#This Row],[b12]]="",GLOBAL[[#This Row],[a6]],GLOBAL[[#This Row],[b12]])</f>
        <v>2</v>
      </c>
      <c r="F274" s="32">
        <f>GLOBAL[[#This Row],[AWAL]]</f>
        <v>2</v>
      </c>
      <c r="G274" s="31"/>
      <c r="H274" s="31"/>
      <c r="I274" s="31">
        <f>IF(GLOBAL[[#This Row],[1]]="","",SUMIF(Table6[NB BM_C_QTY+F],GLOBAL[POINTER],Table6[C]))</f>
        <v>0</v>
      </c>
      <c r="J274" s="91">
        <f>IF(GLOBAL[[#This Row],[2]]="",0,-1*SUMIF(Table5[CONCAT],GLOBAL[POINTER],Table5[3]))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 t="shared" si="4"/>
        <v>2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2</v>
      </c>
      <c r="Q274" s="58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2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2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2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74" s="31">
        <v>48</v>
      </c>
      <c r="AC274" t="s">
        <v>5149</v>
      </c>
      <c r="AE274" s="29"/>
    </row>
    <row r="275" spans="1:32">
      <c r="A275" s="31">
        <f ca="1">IF(GLOBAL[[#This Row],[TT]]&lt;1,"",ROW()-2)</f>
        <v>273</v>
      </c>
      <c r="B275" s="33" t="s">
        <v>293</v>
      </c>
      <c r="C275" s="31">
        <v>2</v>
      </c>
      <c r="D275" s="31" t="s">
        <v>106</v>
      </c>
      <c r="E275" s="31">
        <f ca="1">IF(GLOBAL[[#This Row],[b12]]="",GLOBAL[[#This Row],[a6]],GLOBAL[[#This Row],[b12]])</f>
        <v>2</v>
      </c>
      <c r="F275" s="32">
        <f>GLOBAL[[#This Row],[AWAL]]</f>
        <v>2</v>
      </c>
      <c r="G275" s="31"/>
      <c r="H275" s="31"/>
      <c r="I275" s="31">
        <f>IF(GLOBAL[[#This Row],[1]]="","",SUMIF(Table6[NB BM_C_QTY+F],GLOBAL[POINTER],Table6[C]))</f>
        <v>0</v>
      </c>
      <c r="J275" s="91">
        <f>IF(GLOBAL[[#This Row],[2]]="",0,-1*SUMIF(Table5[CONCAT],GLOBAL[POINTER],Table5[3]))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2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2</v>
      </c>
      <c r="Q275" s="58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2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2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2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75" s="31">
        <v>96</v>
      </c>
      <c r="AC275" t="s">
        <v>5116</v>
      </c>
      <c r="AE275" s="29"/>
    </row>
    <row r="276" spans="1:32">
      <c r="A276" s="31">
        <f ca="1">IF(GLOBAL[[#This Row],[TT]]&lt;1,"",ROW()-2)</f>
        <v>274</v>
      </c>
      <c r="B276" s="33" t="s">
        <v>294</v>
      </c>
      <c r="C276" s="31">
        <v>5</v>
      </c>
      <c r="D276" s="31" t="s">
        <v>106</v>
      </c>
      <c r="E276" s="31">
        <f ca="1">IF(GLOBAL[[#This Row],[b12]]="",GLOBAL[[#This Row],[a6]],GLOBAL[[#This Row],[b12]])</f>
        <v>5</v>
      </c>
      <c r="F276" s="32">
        <f>GLOBAL[[#This Row],[AWAL]]</f>
        <v>5</v>
      </c>
      <c r="G276" s="31"/>
      <c r="H276" s="31"/>
      <c r="I276" s="31">
        <f>IF(GLOBAL[[#This Row],[1]]="","",SUMIF(Table6[NB BM_C_QTY+F],GLOBAL[POINTER],Table6[C]))</f>
        <v>0</v>
      </c>
      <c r="J276" s="91">
        <f>IF(GLOBAL[[#This Row],[2]]="",0,-1*SUMIF(Table5[CONCAT],GLOBAL[POINTER],Table5[3]))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 t="shared" si="4"/>
        <v>5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5</v>
      </c>
      <c r="Q276" s="58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5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5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5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76" s="31">
        <v>96</v>
      </c>
      <c r="AC276" t="s">
        <v>5116</v>
      </c>
      <c r="AE276" s="29"/>
    </row>
    <row r="277" spans="1:32">
      <c r="A277" s="31">
        <f ca="1">IF(GLOBAL[[#This Row],[TT]]&lt;1,"",ROW()-2)</f>
        <v>275</v>
      </c>
      <c r="B277" s="33" t="s">
        <v>295</v>
      </c>
      <c r="C277" s="31">
        <v>4</v>
      </c>
      <c r="D277" s="31" t="s">
        <v>289</v>
      </c>
      <c r="E277" s="31">
        <f ca="1">IF(GLOBAL[[#This Row],[b12]]="",GLOBAL[[#This Row],[a6]],GLOBAL[[#This Row],[b12]])</f>
        <v>4</v>
      </c>
      <c r="F277" s="32">
        <f>GLOBAL[[#This Row],[AWAL]]</f>
        <v>4</v>
      </c>
      <c r="G277" s="31"/>
      <c r="H277" s="31"/>
      <c r="I277" s="31">
        <f>IF(GLOBAL[[#This Row],[1]]="","",SUMIF(Table6[NB BM_C_QTY+F],GLOBAL[POINTER],Table6[C]))</f>
        <v>0</v>
      </c>
      <c r="J277" s="91">
        <f>IF(GLOBAL[[#This Row],[2]]="",0,-1*SUMIF(Table5[CONCAT],GLOBAL[POINTER],Table5[3]))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 t="shared" si="4"/>
        <v>4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4</v>
      </c>
      <c r="Q277" s="58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4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4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4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77" s="31">
        <v>128</v>
      </c>
      <c r="AC277" t="s">
        <v>5116</v>
      </c>
      <c r="AE277" s="29"/>
    </row>
    <row r="278" spans="1:32">
      <c r="A278" s="31" t="str">
        <f ca="1">IF(GLOBAL[[#This Row],[TT]]&lt;1,"",ROW()-2)</f>
        <v/>
      </c>
      <c r="B278" s="33" t="s">
        <v>296</v>
      </c>
      <c r="C278" s="31">
        <v>0</v>
      </c>
      <c r="D278" s="31" t="s">
        <v>51</v>
      </c>
      <c r="E278" s="31">
        <f ca="1">IF(GLOBAL[[#This Row],[b12]]="",GLOBAL[[#This Row],[a6]],GLOBAL[[#This Row],[b12]])</f>
        <v>0</v>
      </c>
      <c r="F278" s="32">
        <f>GLOBAL[[#This Row],[AWAL]]</f>
        <v>0</v>
      </c>
      <c r="G278" s="31"/>
      <c r="H278" s="31"/>
      <c r="I278" s="31">
        <f>IF(GLOBAL[[#This Row],[1]]="","",SUMIF(Table6[NB BM_C_QTY+F],GLOBAL[POINTER],Table6[C]))</f>
        <v>0</v>
      </c>
      <c r="J278" s="91">
        <f>IF(GLOBAL[[#This Row],[2]]="",0,-1*SUMIF(Table5[CONCAT],GLOBAL[POINTER],Table5[3]))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 t="shared" si="4"/>
        <v>0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0</v>
      </c>
      <c r="Q278" s="58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0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0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0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78" s="31">
        <v>60</v>
      </c>
      <c r="AC278" t="s">
        <v>5116</v>
      </c>
      <c r="AE278" s="29"/>
    </row>
    <row r="279" spans="1:32">
      <c r="A279" s="31">
        <f ca="1">IF(GLOBAL[[#This Row],[TT]]&lt;1,"",ROW()-2)</f>
        <v>277</v>
      </c>
      <c r="B279" s="33" t="s">
        <v>297</v>
      </c>
      <c r="C279" s="31">
        <v>19</v>
      </c>
      <c r="D279" s="31" t="s">
        <v>298</v>
      </c>
      <c r="E279" s="31">
        <f ca="1">IF(GLOBAL[[#This Row],[b12]]="",GLOBAL[[#This Row],[a6]],GLOBAL[[#This Row],[b12]])</f>
        <v>19</v>
      </c>
      <c r="F279" s="32">
        <f>GLOBAL[[#This Row],[AWAL]]</f>
        <v>19</v>
      </c>
      <c r="G279" s="31"/>
      <c r="H279" s="31"/>
      <c r="I279" s="31">
        <f>IF(GLOBAL[[#This Row],[1]]="","",SUMIF(Table6[NB BM_C_QTY+F],GLOBAL[POINTER],Table6[C]))</f>
        <v>0</v>
      </c>
      <c r="J279" s="91">
        <f>IF(GLOBAL[[#This Row],[2]]="",0,-1*SUMIF(Table5[CONCAT],GLOBAL[POINTER],Table5[3]))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19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19</v>
      </c>
      <c r="Q279" s="58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19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19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19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79" s="31">
        <v>120</v>
      </c>
      <c r="AC279" t="s">
        <v>6093</v>
      </c>
      <c r="AE279" s="29"/>
    </row>
    <row r="280" spans="1:32">
      <c r="A280" s="31">
        <f ca="1">IF(GLOBAL[[#This Row],[TT]]&lt;1,"",ROW()-2)</f>
        <v>278</v>
      </c>
      <c r="B280" s="33" t="s">
        <v>299</v>
      </c>
      <c r="C280" s="31">
        <v>4</v>
      </c>
      <c r="D280" s="31" t="s">
        <v>300</v>
      </c>
      <c r="E280" s="31">
        <f ca="1">IF(GLOBAL[[#This Row],[b12]]="",GLOBAL[[#This Row],[a6]],GLOBAL[[#This Row],[b12]])</f>
        <v>4</v>
      </c>
      <c r="F280" s="32">
        <f>GLOBAL[[#This Row],[AWAL]]</f>
        <v>4</v>
      </c>
      <c r="G280" s="31"/>
      <c r="H280" s="31"/>
      <c r="I280" s="31">
        <f>IF(GLOBAL[[#This Row],[1]]="","",SUMIF(Table6[NB BM_C_QTY+F],GLOBAL[POINTER],Table6[C]))</f>
        <v>0</v>
      </c>
      <c r="J280" s="91">
        <f>IF(GLOBAL[[#This Row],[2]]="",0,-1*SUMIF(Table5[CONCAT],GLOBAL[POINTER],Table5[3]))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 t="shared" si="4"/>
        <v>4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4</v>
      </c>
      <c r="Q280" s="58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4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4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4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80" s="31">
        <v>90</v>
      </c>
      <c r="AC280" t="s">
        <v>6093</v>
      </c>
      <c r="AE280" s="29"/>
    </row>
    <row r="281" spans="1:32">
      <c r="A281" s="31">
        <f ca="1">IF(GLOBAL[[#This Row],[TT]]&lt;1,"",ROW()-2)</f>
        <v>279</v>
      </c>
      <c r="B281" s="33" t="s">
        <v>301</v>
      </c>
      <c r="C281" s="31">
        <v>1</v>
      </c>
      <c r="D281" s="31" t="s">
        <v>302</v>
      </c>
      <c r="E281" s="31">
        <f ca="1">IF(GLOBAL[[#This Row],[b12]]="",GLOBAL[[#This Row],[a6]],GLOBAL[[#This Row],[b12]])</f>
        <v>1</v>
      </c>
      <c r="F281" s="32">
        <f>GLOBAL[[#This Row],[AWAL]]</f>
        <v>1</v>
      </c>
      <c r="G281" s="31"/>
      <c r="H281" s="31"/>
      <c r="I281" s="31">
        <f>IF(GLOBAL[[#This Row],[1]]="","",SUMIF(Table6[NB BM_C_QTY+F],GLOBAL[POINTER],Table6[C]))</f>
        <v>0</v>
      </c>
      <c r="J281" s="91">
        <f>IF(GLOBAL[[#This Row],[2]]="",0,-1*SUMIF(Table5[CONCAT],GLOBAL[POINTER],Table5[3]))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1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1</v>
      </c>
      <c r="Q281" s="58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1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1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1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81" s="31">
        <v>480</v>
      </c>
      <c r="AC281" t="s">
        <v>5118</v>
      </c>
      <c r="AE281" s="29"/>
    </row>
    <row r="282" spans="1:32">
      <c r="A282" s="31">
        <f ca="1">IF(GLOBAL[[#This Row],[TT]]&lt;1,"",ROW()-2)</f>
        <v>280</v>
      </c>
      <c r="B282" s="33" t="s">
        <v>303</v>
      </c>
      <c r="C282" s="31">
        <v>4</v>
      </c>
      <c r="D282" s="31" t="s">
        <v>51</v>
      </c>
      <c r="E282" s="31">
        <f ca="1">IF(GLOBAL[[#This Row],[b12]]="",GLOBAL[[#This Row],[a6]],GLOBAL[[#This Row],[b12]])</f>
        <v>4</v>
      </c>
      <c r="F282" s="32">
        <f>GLOBAL[[#This Row],[AWAL]]</f>
        <v>4</v>
      </c>
      <c r="G282" s="31"/>
      <c r="H282" s="31"/>
      <c r="I282" s="31">
        <f>IF(GLOBAL[[#This Row],[1]]="","",SUMIF(Table6[NB BM_C_QTY+F],GLOBAL[POINTER],Table6[C]))</f>
        <v>0</v>
      </c>
      <c r="J282" s="91">
        <f>IF(GLOBAL[[#This Row],[2]]="",0,-1*SUMIF(Table5[CONCAT],GLOBAL[POINTER],Table5[3]))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4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4</v>
      </c>
      <c r="Q282" s="58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4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4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4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82" s="31">
        <v>60</v>
      </c>
      <c r="AC282" t="s">
        <v>5116</v>
      </c>
      <c r="AE282" s="29"/>
    </row>
    <row r="283" spans="1:32">
      <c r="A283" s="31">
        <f ca="1">IF(GLOBAL[[#This Row],[TT]]&lt;1,"",ROW()-2)</f>
        <v>281</v>
      </c>
      <c r="B283" s="33" t="s">
        <v>304</v>
      </c>
      <c r="C283" s="31">
        <v>4</v>
      </c>
      <c r="D283" s="31" t="s">
        <v>305</v>
      </c>
      <c r="E283" s="31">
        <f ca="1">IF(GLOBAL[[#This Row],[b12]]="",GLOBAL[[#This Row],[a6]],GLOBAL[[#This Row],[b12]])</f>
        <v>4</v>
      </c>
      <c r="F283" s="32">
        <f>GLOBAL[[#This Row],[AWAL]]</f>
        <v>4</v>
      </c>
      <c r="G283" s="31"/>
      <c r="H283" s="31"/>
      <c r="I283" s="31">
        <f>IF(GLOBAL[[#This Row],[1]]="","",SUMIF(Table6[NB BM_C_QTY+F],GLOBAL[POINTER],Table6[C]))</f>
        <v>0</v>
      </c>
      <c r="J283" s="91">
        <f>IF(GLOBAL[[#This Row],[2]]="",0,-1*SUMIF(Table5[CONCAT],GLOBAL[POINTER],Table5[3]))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4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4</v>
      </c>
      <c r="Q283" s="58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4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4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4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83" s="31">
        <v>72</v>
      </c>
      <c r="AC283" t="s">
        <v>5149</v>
      </c>
      <c r="AE283" s="29"/>
    </row>
    <row r="284" spans="1:32">
      <c r="A284" s="31">
        <f ca="1">IF(GLOBAL[[#This Row],[TT]]&lt;1,"",ROW()-2)</f>
        <v>282</v>
      </c>
      <c r="B284" s="33" t="s">
        <v>306</v>
      </c>
      <c r="C284" s="31">
        <v>2</v>
      </c>
      <c r="D284" s="31" t="s">
        <v>307</v>
      </c>
      <c r="E284" s="31">
        <f ca="1">IF(GLOBAL[[#This Row],[b12]]="",GLOBAL[[#This Row],[a6]],GLOBAL[[#This Row],[b12]])</f>
        <v>2</v>
      </c>
      <c r="F284" s="32">
        <f>GLOBAL[[#This Row],[AWAL]]</f>
        <v>2</v>
      </c>
      <c r="G284" s="31"/>
      <c r="H284" s="31"/>
      <c r="I284" s="31">
        <f>IF(GLOBAL[[#This Row],[1]]="","",SUMIF(Table6[NB BM_C_QTY+F],GLOBAL[POINTER],Table6[C]))</f>
        <v>0</v>
      </c>
      <c r="J284" s="91">
        <f>IF(GLOBAL[[#This Row],[2]]="",0,-1*SUMIF(Table5[CONCAT],GLOBAL[POINTER],Table5[3]))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2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2</v>
      </c>
      <c r="Q284" s="58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2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2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2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84" s="31">
        <v>36</v>
      </c>
      <c r="AC284" t="s">
        <v>6093</v>
      </c>
      <c r="AE284" s="29"/>
    </row>
    <row r="285" spans="1:32">
      <c r="A285" s="31">
        <f ca="1">IF(GLOBAL[[#This Row],[TT]]&lt;1,"",ROW()-2)</f>
        <v>283</v>
      </c>
      <c r="B285" s="33" t="s">
        <v>3588</v>
      </c>
      <c r="C285" s="31">
        <v>51</v>
      </c>
      <c r="D285" s="31" t="s">
        <v>3425</v>
      </c>
      <c r="E285" s="31">
        <f ca="1">IF(GLOBAL[[#This Row],[b12]]="",GLOBAL[[#This Row],[a6]],GLOBAL[[#This Row],[b12]])</f>
        <v>51</v>
      </c>
      <c r="F285" s="32">
        <f>GLOBAL[[#This Row],[AWAL]]</f>
        <v>51</v>
      </c>
      <c r="G285" s="31"/>
      <c r="H285" s="31"/>
      <c r="I285" s="31">
        <f>IF(GLOBAL[[#This Row],[1]]="","",SUMIF(Table6[NB BM_C_QTY+F],GLOBAL[POINTER],Table6[C]))</f>
        <v>0</v>
      </c>
      <c r="J285" s="91">
        <f>IF(GLOBAL[[#This Row],[2]]="",0,-1*SUMIF(Table5[CONCAT],GLOBAL[POINTER],Table5[3]))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 t="shared" si="4"/>
        <v>51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51</v>
      </c>
      <c r="Q285" s="58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51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51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51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85" s="31">
        <v>120</v>
      </c>
      <c r="AC285" t="s">
        <v>5149</v>
      </c>
      <c r="AE285" s="29">
        <v>48</v>
      </c>
      <c r="AF285" t="s">
        <v>5789</v>
      </c>
    </row>
    <row r="286" spans="1:32">
      <c r="A286" s="31">
        <f ca="1">IF(GLOBAL[[#This Row],[TT]]&lt;1,"",ROW()-2)</f>
        <v>284</v>
      </c>
      <c r="B286" s="33" t="s">
        <v>308</v>
      </c>
      <c r="C286" s="31">
        <v>2</v>
      </c>
      <c r="D286" s="31" t="s">
        <v>309</v>
      </c>
      <c r="E286" s="31">
        <f ca="1">IF(GLOBAL[[#This Row],[b12]]="",GLOBAL[[#This Row],[a6]],GLOBAL[[#This Row],[b12]])</f>
        <v>2</v>
      </c>
      <c r="F286" s="32">
        <f>GLOBAL[[#This Row],[AWAL]]</f>
        <v>2</v>
      </c>
      <c r="G286" s="31"/>
      <c r="H286" s="31"/>
      <c r="I286" s="31">
        <f>IF(GLOBAL[[#This Row],[1]]="","",SUMIF(Table6[NB BM_C_QTY+F],GLOBAL[POINTER],Table6[C]))</f>
        <v>0</v>
      </c>
      <c r="J286" s="91">
        <f>IF(GLOBAL[[#This Row],[2]]="",0,-1*SUMIF(Table5[CONCAT],GLOBAL[POINTER],Table5[3]))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 t="shared" si="4"/>
        <v>2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2</v>
      </c>
      <c r="Q286" s="58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2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2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2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86" s="31">
        <v>45</v>
      </c>
      <c r="AC286" t="s">
        <v>5149</v>
      </c>
      <c r="AD286" t="s">
        <v>5835</v>
      </c>
      <c r="AE286" s="29"/>
    </row>
    <row r="287" spans="1:32">
      <c r="A287" s="31">
        <f ca="1">IF(GLOBAL[[#This Row],[TT]]&lt;1,"",ROW()-2)</f>
        <v>285</v>
      </c>
      <c r="B287" s="33" t="s">
        <v>310</v>
      </c>
      <c r="C287" s="31">
        <v>1</v>
      </c>
      <c r="D287" s="31" t="s">
        <v>311</v>
      </c>
      <c r="E287" s="31">
        <f ca="1">IF(GLOBAL[[#This Row],[b12]]="",GLOBAL[[#This Row],[a6]],GLOBAL[[#This Row],[b12]])</f>
        <v>1</v>
      </c>
      <c r="F287" s="32">
        <f>GLOBAL[[#This Row],[AWAL]]</f>
        <v>1</v>
      </c>
      <c r="G287" s="31"/>
      <c r="H287" s="31"/>
      <c r="I287" s="31">
        <f>IF(GLOBAL[[#This Row],[1]]="","",SUMIF(Table6[NB BM_C_QTY+F],GLOBAL[POINTER],Table6[C]))</f>
        <v>0</v>
      </c>
      <c r="J287" s="91">
        <f>IF(GLOBAL[[#This Row],[2]]="",0,-1*SUMIF(Table5[CONCAT],GLOBAL[POINTER],Table5[3]))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1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1</v>
      </c>
      <c r="Q287" s="58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1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1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1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87" s="31">
        <v>58</v>
      </c>
      <c r="AC287" t="s">
        <v>5149</v>
      </c>
      <c r="AE287" s="29"/>
    </row>
    <row r="288" spans="1:32">
      <c r="A288" s="31">
        <f ca="1">IF(GLOBAL[[#This Row],[TT]]&lt;1,"",ROW()-2)</f>
        <v>286</v>
      </c>
      <c r="B288" s="33" t="s">
        <v>312</v>
      </c>
      <c r="C288" s="31">
        <v>2</v>
      </c>
      <c r="D288" s="31" t="s">
        <v>313</v>
      </c>
      <c r="E288" s="31">
        <f ca="1">IF(GLOBAL[[#This Row],[b12]]="",GLOBAL[[#This Row],[a6]],GLOBAL[[#This Row],[b12]])</f>
        <v>2</v>
      </c>
      <c r="F288" s="32">
        <f>GLOBAL[[#This Row],[AWAL]]</f>
        <v>2</v>
      </c>
      <c r="G288" s="31"/>
      <c r="H288" s="31"/>
      <c r="I288" s="31">
        <f>IF(GLOBAL[[#This Row],[1]]="","",SUMIF(Table6[NB BM_C_QTY+F],GLOBAL[POINTER],Table6[C]))</f>
        <v>0</v>
      </c>
      <c r="J288" s="91">
        <f>IF(GLOBAL[[#This Row],[2]]="",0,-1*SUMIF(Table5[CONCAT],GLOBAL[POINTER],Table5[3]))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 t="shared" si="4"/>
        <v>2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2</v>
      </c>
      <c r="Q288" s="58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2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2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2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88" s="31">
        <v>150</v>
      </c>
      <c r="AC288" t="s">
        <v>5149</v>
      </c>
    </row>
    <row r="289" spans="1:30">
      <c r="A289" s="31">
        <f ca="1">IF(GLOBAL[[#This Row],[TT]]&lt;1,"",ROW()-2)</f>
        <v>287</v>
      </c>
      <c r="B289" s="33" t="s">
        <v>2747</v>
      </c>
      <c r="C289" s="31">
        <v>3</v>
      </c>
      <c r="D289" s="31" t="s">
        <v>2411</v>
      </c>
      <c r="E289" s="31">
        <f ca="1">IF(GLOBAL[[#This Row],[b12]]="",GLOBAL[[#This Row],[a6]],GLOBAL[[#This Row],[b12]])</f>
        <v>3</v>
      </c>
      <c r="F289" s="32">
        <f>GLOBAL[[#This Row],[AWAL]]</f>
        <v>3</v>
      </c>
      <c r="G289" s="31"/>
      <c r="H289" s="31"/>
      <c r="I289" s="31">
        <f>IF(GLOBAL[[#This Row],[1]]="","",SUMIF(Table6[NB BM_C_QTY+F],GLOBAL[POINTER],Table6[C]))</f>
        <v>0</v>
      </c>
      <c r="J289" s="91">
        <f>IF(GLOBAL[[#This Row],[2]]="",0,-1*SUMIF(Table5[CONCAT],GLOBAL[POINTER],Table5[3]))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3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3</v>
      </c>
      <c r="Q289" s="58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3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3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3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89" s="31">
        <v>720</v>
      </c>
      <c r="AC289" t="s">
        <v>5118</v>
      </c>
    </row>
    <row r="290" spans="1:30">
      <c r="A290" s="31" t="str">
        <f ca="1">IF(GLOBAL[[#This Row],[TT]]&lt;1,"",ROW()-2)</f>
        <v/>
      </c>
      <c r="B290" s="33" t="s">
        <v>314</v>
      </c>
      <c r="C290" s="31">
        <v>0</v>
      </c>
      <c r="D290" s="31" t="s">
        <v>205</v>
      </c>
      <c r="E290" s="31">
        <f ca="1">IF(GLOBAL[[#This Row],[b12]]="",GLOBAL[[#This Row],[a6]],GLOBAL[[#This Row],[b12]])</f>
        <v>0</v>
      </c>
      <c r="F290" s="32">
        <f>GLOBAL[[#This Row],[AWAL]]</f>
        <v>0</v>
      </c>
      <c r="G290" s="31"/>
      <c r="H290" s="31"/>
      <c r="I290" s="31">
        <f>IF(GLOBAL[[#This Row],[1]]="","",SUMIF(Table6[NB BM_C_QTY+F],GLOBAL[POINTER],Table6[C]))</f>
        <v>0</v>
      </c>
      <c r="J290" s="91">
        <f>IF(GLOBAL[[#This Row],[2]]="",0,-1*SUMIF(Table5[CONCAT],GLOBAL[POINTER],Table5[3]))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0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0</v>
      </c>
      <c r="Q290" s="58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0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0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0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90" s="31">
        <v>30</v>
      </c>
      <c r="AC290" t="s">
        <v>5149</v>
      </c>
    </row>
    <row r="291" spans="1:30">
      <c r="A291" s="31">
        <f ca="1">IF(GLOBAL[[#This Row],[TT]]&lt;1,"",ROW()-2)</f>
        <v>289</v>
      </c>
      <c r="B291" s="33" t="s">
        <v>315</v>
      </c>
      <c r="C291" s="31">
        <v>1</v>
      </c>
      <c r="D291" s="31" t="s">
        <v>29</v>
      </c>
      <c r="E291" s="31">
        <f ca="1">IF(GLOBAL[[#This Row],[b12]]="",GLOBAL[[#This Row],[a6]],GLOBAL[[#This Row],[b12]])</f>
        <v>1</v>
      </c>
      <c r="F291" s="32">
        <f>GLOBAL[[#This Row],[AWAL]]</f>
        <v>1</v>
      </c>
      <c r="G291" s="31"/>
      <c r="H291" s="31"/>
      <c r="I291" s="31">
        <f>IF(GLOBAL[[#This Row],[1]]="","",SUMIF(Table6[NB BM_C_QTY+F],GLOBAL[POINTER],Table6[C]))</f>
        <v>0</v>
      </c>
      <c r="J291" s="91">
        <f>IF(GLOBAL[[#This Row],[2]]="",0,-1*SUMIF(Table5[CONCAT],GLOBAL[POINTER],Table5[3]))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 t="shared" si="4"/>
        <v>1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1</v>
      </c>
      <c r="Q291" s="58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1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1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1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91" s="31">
        <v>20</v>
      </c>
      <c r="AC291" t="s">
        <v>5149</v>
      </c>
    </row>
    <row r="292" spans="1:30">
      <c r="A292" s="31">
        <f ca="1">IF(GLOBAL[[#This Row],[TT]]&lt;1,"",ROW()-2)</f>
        <v>290</v>
      </c>
      <c r="B292" s="33" t="s">
        <v>316</v>
      </c>
      <c r="C292" s="31">
        <v>8</v>
      </c>
      <c r="D292" s="31" t="s">
        <v>45</v>
      </c>
      <c r="E292" s="31">
        <f ca="1">IF(GLOBAL[[#This Row],[b12]]="",GLOBAL[[#This Row],[a6]],GLOBAL[[#This Row],[b12]])</f>
        <v>8</v>
      </c>
      <c r="F292" s="32">
        <f>GLOBAL[[#This Row],[AWAL]]</f>
        <v>8</v>
      </c>
      <c r="G292" s="31"/>
      <c r="H292" s="31"/>
      <c r="I292" s="31">
        <f>IF(GLOBAL[[#This Row],[1]]="","",SUMIF(Table6[NB BM_C_QTY+F],GLOBAL[POINTER],Table6[C]))</f>
        <v>0</v>
      </c>
      <c r="J292" s="91">
        <f>IF(GLOBAL[[#This Row],[2]]="",0,-1*SUMIF(Table5[CONCAT],GLOBAL[POINTER],Table5[3]))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 t="shared" si="4"/>
        <v>8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8</v>
      </c>
      <c r="Q292" s="58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8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8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8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92" s="31">
        <v>48</v>
      </c>
      <c r="AC292" t="s">
        <v>5116</v>
      </c>
    </row>
    <row r="293" spans="1:30">
      <c r="A293" s="31" t="str">
        <f ca="1">IF(GLOBAL[[#This Row],[TT]]&lt;1,"",ROW()-2)</f>
        <v/>
      </c>
      <c r="B293" s="33" t="s">
        <v>4065</v>
      </c>
      <c r="C293" s="31">
        <v>0</v>
      </c>
      <c r="D293" s="31" t="s">
        <v>2118</v>
      </c>
      <c r="E293" s="31">
        <f ca="1">IF(GLOBAL[[#This Row],[b12]]="",GLOBAL[[#This Row],[a6]],GLOBAL[[#This Row],[b12]])</f>
        <v>0</v>
      </c>
      <c r="F293" s="32">
        <f>GLOBAL[[#This Row],[AWAL]]</f>
        <v>0</v>
      </c>
      <c r="G293" s="31"/>
      <c r="H293" s="31"/>
      <c r="I293" s="31">
        <f>IF(GLOBAL[[#This Row],[1]]="","",SUMIF(Table6[NB BM_C_QTY+F],GLOBAL[POINTER],Table6[C]))</f>
        <v>0</v>
      </c>
      <c r="J293" s="91">
        <f>IF(GLOBAL[[#This Row],[2]]="",0,-1*SUMIF(Table5[CONCAT],GLOBAL[POINTER],Table5[3]))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 t="shared" si="4"/>
        <v>0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0</v>
      </c>
      <c r="Q293" s="58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0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0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0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93" s="31">
        <v>144</v>
      </c>
      <c r="AC293" t="s">
        <v>5149</v>
      </c>
      <c r="AD293" s="29"/>
    </row>
    <row r="294" spans="1:30">
      <c r="A294" s="31">
        <f ca="1">IF(GLOBAL[[#This Row],[TT]]&lt;1,"",ROW()-2)</f>
        <v>292</v>
      </c>
      <c r="B294" s="33" t="s">
        <v>317</v>
      </c>
      <c r="C294" s="31">
        <v>3</v>
      </c>
      <c r="D294" s="31" t="s">
        <v>318</v>
      </c>
      <c r="E294" s="31">
        <f ca="1">IF(GLOBAL[[#This Row],[b12]]="",GLOBAL[[#This Row],[a6]],GLOBAL[[#This Row],[b12]])</f>
        <v>3</v>
      </c>
      <c r="F294" s="32">
        <f>GLOBAL[[#This Row],[AWAL]]</f>
        <v>3</v>
      </c>
      <c r="G294" s="31"/>
      <c r="H294" s="31"/>
      <c r="I294" s="31">
        <f>IF(GLOBAL[[#This Row],[1]]="","",SUMIF(Table6[NB BM_C_QTY+F],GLOBAL[POINTER],Table6[C]))</f>
        <v>0</v>
      </c>
      <c r="J294" s="91">
        <f>IF(GLOBAL[[#This Row],[2]]="",0,-1*SUMIF(Table5[CONCAT],GLOBAL[POINTER],Table5[3]))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 t="shared" si="4"/>
        <v>3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3</v>
      </c>
      <c r="Q294" s="58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3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3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3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94" s="31">
        <v>2400</v>
      </c>
      <c r="AC294" t="s">
        <v>5118</v>
      </c>
    </row>
    <row r="295" spans="1:30">
      <c r="A295" s="31" t="str">
        <f ca="1">IF(GLOBAL[[#This Row],[TT]]&lt;1,"",ROW()-2)</f>
        <v/>
      </c>
      <c r="B295" s="33" t="s">
        <v>3493</v>
      </c>
      <c r="C295" s="31">
        <v>0</v>
      </c>
      <c r="D295" s="31" t="s">
        <v>2118</v>
      </c>
      <c r="E295" s="31">
        <f ca="1">IF(GLOBAL[[#This Row],[b12]]="",GLOBAL[[#This Row],[a6]],GLOBAL[[#This Row],[b12]])</f>
        <v>0</v>
      </c>
      <c r="F295" s="32">
        <f>GLOBAL[[#This Row],[AWAL]]</f>
        <v>0</v>
      </c>
      <c r="G295" s="31"/>
      <c r="H295" s="31"/>
      <c r="I295" s="31">
        <f>IF(GLOBAL[[#This Row],[1]]="","",SUMIF(Table6[NB BM_C_QTY+F],GLOBAL[POINTER],Table6[C]))</f>
        <v>0</v>
      </c>
      <c r="J295" s="91">
        <f>IF(GLOBAL[[#This Row],[2]]="",0,-1*SUMIF(Table5[CONCAT],GLOBAL[POINTER],Table5[3]))</f>
        <v>0</v>
      </c>
      <c r="K295" s="31" t="str">
        <f>IF(GLOBAL[[#This Row],[b1]]="","",GLOBAL[[#This Row],[b1]]-GLOBAL[[#This Row],[a1]]-GLOBAL[[#This Row],[bkeluar1]])</f>
        <v/>
      </c>
      <c r="L295" s="31">
        <f>SUM(GLOBAL[[#This Row],[bmasuk1]:[c1]])</f>
        <v>0</v>
      </c>
      <c r="M295" s="32">
        <f t="shared" si="4"/>
        <v>0</v>
      </c>
      <c r="N295" s="31"/>
      <c r="O295" s="31" t="str">
        <f>IF(GLOBAL[[#This Row],[b2]]="","",GLOBAL[[#This Row],[b2]]-GLOBAL[[#This Row],[a2]])</f>
        <v/>
      </c>
      <c r="P295" s="32">
        <f ca="1">SUM(INDIRECT(GLOBAL_VAR[TABLENAME]&amp;"[@a"&amp;$1:$1-1&amp;"]"),INDIRECT(GLOBAL_VAR[TABLENAME]&amp;"[@c"&amp;$1:$1-1&amp;"]"))</f>
        <v>0</v>
      </c>
      <c r="Q295" s="58"/>
      <c r="R295" s="33" t="str">
        <f>IF(GLOBAL[[#This Row],[b3]]="","",GLOBAL[[#This Row],[b3]]-GLOBAL[[#This Row],[a3]])</f>
        <v/>
      </c>
      <c r="S295" s="32">
        <f ca="1">SUM(INDIRECT(GLOBAL_VAR[TABLENAME]&amp;"[@a"&amp;$1:$1-1&amp;"]"),INDIRECT(GLOBAL_VAR[TABLENAME]&amp;"[@c"&amp;$1:$1-1&amp;"]"))</f>
        <v>0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0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0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95" s="31">
        <v>144</v>
      </c>
      <c r="AC295" t="s">
        <v>5149</v>
      </c>
    </row>
    <row r="296" spans="1:30">
      <c r="A296" s="39" t="str">
        <f ca="1">IF(GLOBAL[[#This Row],[TT]]&lt;1,"",ROW()-2)</f>
        <v/>
      </c>
      <c r="B296" s="72" t="s">
        <v>5204</v>
      </c>
      <c r="C296" s="31">
        <v>0</v>
      </c>
      <c r="D296" s="31" t="s">
        <v>5161</v>
      </c>
      <c r="E296" s="39">
        <f ca="1">IF(GLOBAL[[#This Row],[b12]]="",GLOBAL[[#This Row],[a6]],GLOBAL[[#This Row],[b12]])</f>
        <v>0</v>
      </c>
      <c r="F296" s="40">
        <f>GLOBAL[[#This Row],[AWAL]]</f>
        <v>0</v>
      </c>
      <c r="G296" s="31"/>
      <c r="H296" s="31"/>
      <c r="I296" s="39">
        <f>IF(GLOBAL[[#This Row],[1]]="","",SUMIF(Table6[NB BM_C_QTY+F],GLOBAL[POINTER],Table6[C]))</f>
        <v>0</v>
      </c>
      <c r="J296" s="91">
        <f>IF(GLOBAL[[#This Row],[2]]="",0,-1*SUMIF(Table5[CONCAT],GLOBAL[POINTER],Table5[3]))</f>
        <v>0</v>
      </c>
      <c r="K296" s="39" t="str">
        <f>IF(GLOBAL[[#This Row],[b1]]="","",GLOBAL[[#This Row],[b1]]-GLOBAL[[#This Row],[a1]]-GLOBAL[[#This Row],[bkeluar1]])</f>
        <v/>
      </c>
      <c r="L296" s="39">
        <f>SUM(GLOBAL[[#This Row],[bmasuk1]:[c1]])</f>
        <v>0</v>
      </c>
      <c r="M296" s="40">
        <f t="shared" si="4"/>
        <v>0</v>
      </c>
      <c r="N296" s="31"/>
      <c r="O296" s="39" t="str">
        <f>IF(GLOBAL[[#This Row],[b2]]="","",GLOBAL[[#This Row],[b2]]-GLOBAL[[#This Row],[a2]])</f>
        <v/>
      </c>
      <c r="P296" s="40">
        <f ca="1">SUM(INDIRECT(GLOBAL_VAR[TABLENAME]&amp;"[@a"&amp;$1:$1-1&amp;"]"),INDIRECT(GLOBAL_VAR[TABLENAME]&amp;"[@c"&amp;$1:$1-1&amp;"]"))</f>
        <v>0</v>
      </c>
      <c r="Q296" s="58"/>
      <c r="R296" s="41" t="str">
        <f>IF(GLOBAL[[#This Row],[b3]]="","",GLOBAL[[#This Row],[b3]]-GLOBAL[[#This Row],[a3]])</f>
        <v/>
      </c>
      <c r="S296" s="40">
        <f ca="1">SUM(INDIRECT(GLOBAL_VAR[TABLENAME]&amp;"[@a"&amp;$1:$1-1&amp;"]"),INDIRECT(GLOBAL_VAR[TABLENAME]&amp;"[@c"&amp;$1:$1-1&amp;"]"))</f>
        <v>0</v>
      </c>
      <c r="T296" s="33"/>
      <c r="U296" s="41" t="str">
        <f>IF(GLOBAL[[#This Row],[b4]]="","",GLOBAL[[#This Row],[b4]]-GLOBAL[[#This Row],[a4]])</f>
        <v/>
      </c>
      <c r="V296" s="40">
        <f ca="1">SUM(INDIRECT(GLOBAL_VAR[TABLENAME]&amp;"[@a"&amp;$1:$1-1&amp;"]"),INDIRECT(GLOBAL_VAR[TABLENAME]&amp;"[@c"&amp;$1:$1-1&amp;"]"))</f>
        <v>0</v>
      </c>
      <c r="W296" s="31"/>
      <c r="X296" s="39" t="str">
        <f>IF(GLOBAL[[#This Row],[b5]]="","",GLOBAL[[#This Row],[b5]]-GLOBAL[[#This Row],[a5]])</f>
        <v/>
      </c>
      <c r="Y296" s="40">
        <f ca="1">SUM(INDIRECT(GLOBAL_VAR[TABLENAME]&amp;"[@a"&amp;$1:$1-1&amp;"]"),INDIRECT(GLOBAL_VAR[TABLENAME]&amp;"[@c"&amp;$1:$1-1&amp;"]"))</f>
        <v>0</v>
      </c>
      <c r="AA296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96" s="39">
        <v>24</v>
      </c>
      <c r="AC296" s="64" t="s">
        <v>5970</v>
      </c>
    </row>
    <row r="297" spans="1:30">
      <c r="A297" s="31">
        <f ca="1">IF(GLOBAL[[#This Row],[TT]]&lt;1,"",ROW()-2)</f>
        <v>295</v>
      </c>
      <c r="B297" s="33" t="s">
        <v>319</v>
      </c>
      <c r="C297" s="31">
        <v>22</v>
      </c>
      <c r="D297" s="31" t="s">
        <v>235</v>
      </c>
      <c r="E297" s="31">
        <f ca="1">IF(GLOBAL[[#This Row],[b12]]="",GLOBAL[[#This Row],[a6]],GLOBAL[[#This Row],[b12]])</f>
        <v>22</v>
      </c>
      <c r="F297" s="32">
        <f>GLOBAL[[#This Row],[AWAL]]</f>
        <v>22</v>
      </c>
      <c r="G297" s="31"/>
      <c r="H297" s="31"/>
      <c r="I297" s="31">
        <f>IF(GLOBAL[[#This Row],[1]]="","",SUMIF(Table6[NB BM_C_QTY+F],GLOBAL[POINTER],Table6[C]))</f>
        <v>0</v>
      </c>
      <c r="J297" s="91">
        <f>IF(GLOBAL[[#This Row],[2]]="",0,-1*SUMIF(Table5[CONCAT],GLOBAL[POINTER],Table5[3]))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22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22</v>
      </c>
      <c r="Q297" s="58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22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22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22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97" s="31">
        <v>80</v>
      </c>
      <c r="AC297" t="s">
        <v>5149</v>
      </c>
    </row>
    <row r="298" spans="1:30">
      <c r="A298" s="31">
        <f ca="1">IF(GLOBAL[[#This Row],[TT]]&lt;1,"",ROW()-2)</f>
        <v>296</v>
      </c>
      <c r="B298" s="33" t="s">
        <v>320</v>
      </c>
      <c r="C298" s="31">
        <v>10</v>
      </c>
      <c r="D298" s="31" t="s">
        <v>179</v>
      </c>
      <c r="E298" s="31">
        <f ca="1">IF(GLOBAL[[#This Row],[b12]]="",GLOBAL[[#This Row],[a6]],GLOBAL[[#This Row],[b12]])</f>
        <v>10</v>
      </c>
      <c r="F298" s="32">
        <f>GLOBAL[[#This Row],[AWAL]]</f>
        <v>10</v>
      </c>
      <c r="G298" s="31"/>
      <c r="H298" s="31"/>
      <c r="I298" s="31">
        <f>IF(GLOBAL[[#This Row],[1]]="","",SUMIF(Table6[NB BM_C_QTY+F],GLOBAL[POINTER],Table6[C]))</f>
        <v>0</v>
      </c>
      <c r="J298" s="91">
        <f>IF(GLOBAL[[#This Row],[2]]="",0,-1*SUMIF(Table5[CONCAT],GLOBAL[POINTER],Table5[3]))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 t="shared" si="4"/>
        <v>10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10</v>
      </c>
      <c r="Q298" s="58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10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10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10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98" s="31">
        <v>60</v>
      </c>
      <c r="AC298" t="s">
        <v>5149</v>
      </c>
    </row>
    <row r="299" spans="1:30">
      <c r="A299" s="31">
        <f ca="1">IF(GLOBAL[[#This Row],[TT]]&lt;1,"",ROW()-2)</f>
        <v>297</v>
      </c>
      <c r="B299" s="33" t="s">
        <v>321</v>
      </c>
      <c r="C299" s="31">
        <v>1</v>
      </c>
      <c r="D299" s="31" t="s">
        <v>322</v>
      </c>
      <c r="E299" s="31">
        <f ca="1">IF(GLOBAL[[#This Row],[b12]]="",GLOBAL[[#This Row],[a6]],GLOBAL[[#This Row],[b12]])</f>
        <v>1</v>
      </c>
      <c r="F299" s="32">
        <f>GLOBAL[[#This Row],[AWAL]]</f>
        <v>1</v>
      </c>
      <c r="G299" s="31"/>
      <c r="H299" s="31"/>
      <c r="I299" s="31">
        <f>IF(GLOBAL[[#This Row],[1]]="","",SUMIF(Table6[NB BM_C_QTY+F],GLOBAL[POINTER],Table6[C]))</f>
        <v>0</v>
      </c>
      <c r="J299" s="91">
        <f>IF(GLOBAL[[#This Row],[2]]="",0,-1*SUMIF(Table5[CONCAT],GLOBAL[POINTER],Table5[3]))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 t="shared" si="4"/>
        <v>1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1</v>
      </c>
      <c r="Q299" s="58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99" s="31">
        <v>17</v>
      </c>
      <c r="AC299" t="s">
        <v>5149</v>
      </c>
    </row>
    <row r="300" spans="1:30">
      <c r="A300" s="31">
        <f ca="1">IF(GLOBAL[[#This Row],[TT]]&lt;1,"",ROW()-2)</f>
        <v>298</v>
      </c>
      <c r="B300" s="33" t="s">
        <v>2648</v>
      </c>
      <c r="C300" s="31">
        <v>15</v>
      </c>
      <c r="D300" s="31" t="s">
        <v>2649</v>
      </c>
      <c r="E300" s="31">
        <f ca="1">IF(GLOBAL[[#This Row],[b12]]="",GLOBAL[[#This Row],[a6]],GLOBAL[[#This Row],[b12]])</f>
        <v>15</v>
      </c>
      <c r="F300" s="32">
        <f>GLOBAL[[#This Row],[AWAL]]</f>
        <v>15</v>
      </c>
      <c r="G300" s="31"/>
      <c r="H300" s="31"/>
      <c r="I300" s="31">
        <f>IF(GLOBAL[[#This Row],[1]]="","",SUMIF(Table6[NB BM_C_QTY+F],GLOBAL[POINTER],Table6[C]))</f>
        <v>0</v>
      </c>
      <c r="J300" s="91">
        <f>IF(GLOBAL[[#This Row],[2]]="",0,-1*SUMIF(Table5[CONCAT],GLOBAL[POINTER],Table5[3]))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 t="shared" si="4"/>
        <v>15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15</v>
      </c>
      <c r="Q300" s="58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15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15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15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300" s="31">
        <v>60</v>
      </c>
      <c r="AC300" t="s">
        <v>5149</v>
      </c>
    </row>
    <row r="301" spans="1:30">
      <c r="A301" s="31">
        <f ca="1">IF(GLOBAL[[#This Row],[TT]]&lt;1,"",ROW()-2)</f>
        <v>299</v>
      </c>
      <c r="B301" s="33" t="s">
        <v>323</v>
      </c>
      <c r="C301" s="31">
        <v>4</v>
      </c>
      <c r="D301" s="31" t="s">
        <v>167</v>
      </c>
      <c r="E301" s="31">
        <f ca="1">IF(GLOBAL[[#This Row],[b12]]="",GLOBAL[[#This Row],[a6]],GLOBAL[[#This Row],[b12]])</f>
        <v>4</v>
      </c>
      <c r="F301" s="32">
        <f>GLOBAL[[#This Row],[AWAL]]</f>
        <v>4</v>
      </c>
      <c r="G301" s="31"/>
      <c r="H301" s="31"/>
      <c r="I301" s="31">
        <f>IF(GLOBAL[[#This Row],[1]]="","",SUMIF(Table6[NB BM_C_QTY+F],GLOBAL[POINTER],Table6[C]))</f>
        <v>0</v>
      </c>
      <c r="J301" s="91">
        <f>IF(GLOBAL[[#This Row],[2]]="",0,-1*SUMIF(Table5[CONCAT],GLOBAL[POINTER],Table5[3]))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4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4</v>
      </c>
      <c r="Q301" s="58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4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4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4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301" s="31">
        <v>48</v>
      </c>
      <c r="AC301" t="s">
        <v>5149</v>
      </c>
    </row>
    <row r="302" spans="1:30">
      <c r="A302" s="31">
        <f ca="1">IF(GLOBAL[[#This Row],[TT]]&lt;1,"",ROW()-2)</f>
        <v>300</v>
      </c>
      <c r="B302" s="33" t="s">
        <v>324</v>
      </c>
      <c r="C302" s="31">
        <v>5</v>
      </c>
      <c r="D302" s="31" t="s">
        <v>167</v>
      </c>
      <c r="E302" s="31">
        <f ca="1">IF(GLOBAL[[#This Row],[b12]]="",GLOBAL[[#This Row],[a6]],GLOBAL[[#This Row],[b12]])</f>
        <v>5</v>
      </c>
      <c r="F302" s="32">
        <f>GLOBAL[[#This Row],[AWAL]]</f>
        <v>5</v>
      </c>
      <c r="G302" s="31"/>
      <c r="H302" s="31"/>
      <c r="I302" s="31">
        <f>IF(GLOBAL[[#This Row],[1]]="","",SUMIF(Table6[NB BM_C_QTY+F],GLOBAL[POINTER],Table6[C]))</f>
        <v>0</v>
      </c>
      <c r="J302" s="91">
        <f>IF(GLOBAL[[#This Row],[2]]="",0,-1*SUMIF(Table5[CONCAT],GLOBAL[POINTER],Table5[3]))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 t="shared" si="4"/>
        <v>5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5</v>
      </c>
      <c r="Q302" s="58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5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5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5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302" s="31">
        <v>48</v>
      </c>
      <c r="AC302" t="s">
        <v>5149</v>
      </c>
    </row>
    <row r="303" spans="1:30">
      <c r="A303" s="31">
        <f ca="1">IF(GLOBAL[[#This Row],[TT]]&lt;1,"",ROW()-2)</f>
        <v>301</v>
      </c>
      <c r="B303" s="33" t="s">
        <v>325</v>
      </c>
      <c r="C303" s="31">
        <v>3</v>
      </c>
      <c r="D303" s="31" t="s">
        <v>47</v>
      </c>
      <c r="E303" s="31">
        <f ca="1">IF(GLOBAL[[#This Row],[b12]]="",GLOBAL[[#This Row],[a6]],GLOBAL[[#This Row],[b12]])</f>
        <v>3</v>
      </c>
      <c r="F303" s="32">
        <f>GLOBAL[[#This Row],[AWAL]]</f>
        <v>3</v>
      </c>
      <c r="G303" s="31"/>
      <c r="H303" s="31"/>
      <c r="I303" s="31">
        <f>IF(GLOBAL[[#This Row],[1]]="","",SUMIF(Table6[NB BM_C_QTY+F],GLOBAL[POINTER],Table6[C]))</f>
        <v>0</v>
      </c>
      <c r="J303" s="91">
        <f>IF(GLOBAL[[#This Row],[2]]="",0,-1*SUMIF(Table5[CONCAT],GLOBAL[POINTER],Table5[3]))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 t="shared" si="4"/>
        <v>3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3</v>
      </c>
      <c r="Q303" s="58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3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3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3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303" s="31">
        <v>72</v>
      </c>
      <c r="AC303" t="s">
        <v>5116</v>
      </c>
    </row>
    <row r="304" spans="1:30">
      <c r="A304" s="31">
        <f ca="1">IF(GLOBAL[[#This Row],[TT]]&lt;1,"",ROW()-2)</f>
        <v>302</v>
      </c>
      <c r="B304" s="33" t="s">
        <v>326</v>
      </c>
      <c r="C304" s="31">
        <v>2</v>
      </c>
      <c r="D304" s="31" t="s">
        <v>106</v>
      </c>
      <c r="E304" s="31">
        <f ca="1">IF(GLOBAL[[#This Row],[b12]]="",GLOBAL[[#This Row],[a6]],GLOBAL[[#This Row],[b12]])</f>
        <v>2</v>
      </c>
      <c r="F304" s="32">
        <f>GLOBAL[[#This Row],[AWAL]]</f>
        <v>2</v>
      </c>
      <c r="G304" s="31"/>
      <c r="H304" s="31"/>
      <c r="I304" s="31">
        <f>IF(GLOBAL[[#This Row],[1]]="","",SUMIF(Table6[NB BM_C_QTY+F],GLOBAL[POINTER],Table6[C]))</f>
        <v>0</v>
      </c>
      <c r="J304" s="91">
        <f>IF(GLOBAL[[#This Row],[2]]="",0,-1*SUMIF(Table5[CONCAT],GLOBAL[POINTER],Table5[3]))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2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2</v>
      </c>
      <c r="Q304" s="58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2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2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2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304" s="31">
        <v>96</v>
      </c>
      <c r="AC304" t="s">
        <v>5116</v>
      </c>
    </row>
    <row r="305" spans="1:31">
      <c r="A305" s="31">
        <f ca="1">IF(GLOBAL[[#This Row],[TT]]&lt;1,"",ROW()-2)</f>
        <v>303</v>
      </c>
      <c r="B305" s="33" t="s">
        <v>327</v>
      </c>
      <c r="C305" s="31">
        <v>2</v>
      </c>
      <c r="D305" s="31" t="s">
        <v>305</v>
      </c>
      <c r="E305" s="31">
        <f ca="1">IF(GLOBAL[[#This Row],[b12]]="",GLOBAL[[#This Row],[a6]],GLOBAL[[#This Row],[b12]])</f>
        <v>2</v>
      </c>
      <c r="F305" s="32">
        <f>GLOBAL[[#This Row],[AWAL]]</f>
        <v>2</v>
      </c>
      <c r="G305" s="31"/>
      <c r="H305" s="31"/>
      <c r="I305" s="31">
        <f>IF(GLOBAL[[#This Row],[1]]="","",SUMIF(Table6[NB BM_C_QTY+F],GLOBAL[POINTER],Table6[C]))</f>
        <v>0</v>
      </c>
      <c r="J305" s="91">
        <f>IF(GLOBAL[[#This Row],[2]]="",0,-1*SUMIF(Table5[CONCAT],GLOBAL[POINTER],Table5[3]))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 t="shared" si="4"/>
        <v>2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2</v>
      </c>
      <c r="Q305" s="58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2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2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2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305" s="31">
        <v>72</v>
      </c>
      <c r="AC305" t="s">
        <v>5149</v>
      </c>
    </row>
    <row r="306" spans="1:31">
      <c r="A306" s="31">
        <f ca="1">IF(GLOBAL[[#This Row],[TT]]&lt;1,"",ROW()-2)</f>
        <v>304</v>
      </c>
      <c r="B306" s="33" t="s">
        <v>328</v>
      </c>
      <c r="C306" s="31">
        <v>1</v>
      </c>
      <c r="D306" s="31" t="s">
        <v>40</v>
      </c>
      <c r="E306" s="31">
        <f ca="1">IF(GLOBAL[[#This Row],[b12]]="",GLOBAL[[#This Row],[a6]],GLOBAL[[#This Row],[b12]])</f>
        <v>1</v>
      </c>
      <c r="F306" s="32">
        <f>GLOBAL[[#This Row],[AWAL]]</f>
        <v>1</v>
      </c>
      <c r="G306" s="31"/>
      <c r="H306" s="31"/>
      <c r="I306" s="31">
        <f>IF(GLOBAL[[#This Row],[1]]="","",SUMIF(Table6[NB BM_C_QTY+F],GLOBAL[POINTER],Table6[C]))</f>
        <v>0</v>
      </c>
      <c r="J306" s="91">
        <f>IF(GLOBAL[[#This Row],[2]]="",0,-1*SUMIF(Table5[CONCAT],GLOBAL[POINTER],Table5[3]))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1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1</v>
      </c>
      <c r="Q306" s="58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1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1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1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306" s="31">
        <v>36</v>
      </c>
      <c r="AC306" t="s">
        <v>5149</v>
      </c>
    </row>
    <row r="307" spans="1:31">
      <c r="A307" s="31" t="str">
        <f ca="1">IF(GLOBAL[[#This Row],[TT]]&lt;1,"",ROW()-2)</f>
        <v/>
      </c>
      <c r="B307" s="33" t="s">
        <v>330</v>
      </c>
      <c r="C307" s="31">
        <v>0</v>
      </c>
      <c r="D307" s="31" t="s">
        <v>59</v>
      </c>
      <c r="E307" s="31">
        <f ca="1">IF(GLOBAL[[#This Row],[b12]]="",GLOBAL[[#This Row],[a6]],GLOBAL[[#This Row],[b12]])</f>
        <v>0</v>
      </c>
      <c r="F307" s="32">
        <f>GLOBAL[[#This Row],[AWAL]]</f>
        <v>0</v>
      </c>
      <c r="G307" s="31"/>
      <c r="H307" s="31"/>
      <c r="I307" s="31">
        <f>IF(GLOBAL[[#This Row],[1]]="","",SUMIF(Table6[NB BM_C_QTY+F],GLOBAL[POINTER],Table6[C]))</f>
        <v>0</v>
      </c>
      <c r="J307" s="91">
        <f>IF(GLOBAL[[#This Row],[2]]="",0,-1*SUMIF(Table5[CONCAT],GLOBAL[POINTER],Table5[3]))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 t="shared" si="4"/>
        <v>0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0</v>
      </c>
      <c r="Q307" s="58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0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0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0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307" s="31">
        <v>50</v>
      </c>
      <c r="AC307" t="s">
        <v>5117</v>
      </c>
    </row>
    <row r="308" spans="1:31">
      <c r="A308" s="31">
        <f ca="1">IF(GLOBAL[[#This Row],[TT]]&lt;1,"",ROW()-2)</f>
        <v>306</v>
      </c>
      <c r="B308" s="33" t="s">
        <v>331</v>
      </c>
      <c r="C308" s="31">
        <v>8</v>
      </c>
      <c r="D308" s="31">
        <v>100</v>
      </c>
      <c r="E308" s="31">
        <f ca="1">IF(GLOBAL[[#This Row],[b12]]="",GLOBAL[[#This Row],[a6]],GLOBAL[[#This Row],[b12]])</f>
        <v>8</v>
      </c>
      <c r="F308" s="32">
        <f>GLOBAL[[#This Row],[AWAL]]</f>
        <v>8</v>
      </c>
      <c r="G308" s="31"/>
      <c r="H308" s="31"/>
      <c r="I308" s="31">
        <f>IF(GLOBAL[[#This Row],[1]]="","",SUMIF(Table6[NB BM_C_QTY+F],GLOBAL[POINTER],Table6[C]))</f>
        <v>0</v>
      </c>
      <c r="J308" s="91">
        <f>IF(GLOBAL[[#This Row],[2]]="",0,-1*SUMIF(Table5[CONCAT],GLOBAL[POINTER],Table5[3]))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8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8</v>
      </c>
      <c r="Q308" s="58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8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8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8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308" s="31">
        <v>100</v>
      </c>
      <c r="AC308" t="s">
        <v>5118</v>
      </c>
    </row>
    <row r="309" spans="1:31">
      <c r="A309" s="31" t="str">
        <f ca="1">IF(GLOBAL[[#This Row],[TT]]&lt;1,"",ROW()-2)</f>
        <v/>
      </c>
      <c r="B309" s="33" t="s">
        <v>332</v>
      </c>
      <c r="C309" s="31">
        <v>0</v>
      </c>
      <c r="D309" s="31" t="s">
        <v>4369</v>
      </c>
      <c r="E309" s="31">
        <f ca="1">IF(GLOBAL[[#This Row],[b12]]="",GLOBAL[[#This Row],[a6]],GLOBAL[[#This Row],[b12]])</f>
        <v>0</v>
      </c>
      <c r="F309" s="32">
        <f>GLOBAL[[#This Row],[AWAL]]</f>
        <v>0</v>
      </c>
      <c r="G309" s="31"/>
      <c r="H309" s="31"/>
      <c r="I309" s="31">
        <f>IF(GLOBAL[[#This Row],[1]]="","",SUMIF(Table6[NB BM_C_QTY+F],GLOBAL[POINTER],Table6[C]))</f>
        <v>0</v>
      </c>
      <c r="J309" s="91">
        <f>IF(GLOBAL[[#This Row],[2]]="",0,-1*SUMIF(Table5[CONCAT],GLOBAL[POINTER],Table5[3]))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0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0</v>
      </c>
      <c r="Q309" s="58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0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0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0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309" s="31">
        <v>100</v>
      </c>
      <c r="AC309" t="s">
        <v>5117</v>
      </c>
    </row>
    <row r="310" spans="1:31">
      <c r="A310" s="31">
        <f ca="1">IF(GLOBAL[[#This Row],[TT]]&lt;1,"",ROW()-2)</f>
        <v>308</v>
      </c>
      <c r="B310" s="33" t="s">
        <v>333</v>
      </c>
      <c r="C310" s="31">
        <v>1</v>
      </c>
      <c r="D310" s="31">
        <v>100</v>
      </c>
      <c r="E310" s="31">
        <f ca="1">IF(GLOBAL[[#This Row],[b12]]="",GLOBAL[[#This Row],[a6]],GLOBAL[[#This Row],[b12]])</f>
        <v>1</v>
      </c>
      <c r="F310" s="32">
        <f>GLOBAL[[#This Row],[AWAL]]</f>
        <v>1</v>
      </c>
      <c r="G310" s="31"/>
      <c r="H310" s="31"/>
      <c r="I310" s="31">
        <f>IF(GLOBAL[[#This Row],[1]]="","",SUMIF(Table6[NB BM_C_QTY+F],GLOBAL[POINTER],Table6[C]))</f>
        <v>0</v>
      </c>
      <c r="J310" s="91">
        <f>IF(GLOBAL[[#This Row],[2]]="",0,-1*SUMIF(Table5[CONCAT],GLOBAL[POINTER],Table5[3]))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 t="shared" si="4"/>
        <v>1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1</v>
      </c>
      <c r="Q310" s="58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1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1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1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310" s="31">
        <v>100</v>
      </c>
      <c r="AC310" t="s">
        <v>5118</v>
      </c>
    </row>
    <row r="311" spans="1:31">
      <c r="A311" s="31">
        <f ca="1">IF(GLOBAL[[#This Row],[TT]]&lt;1,"",ROW()-2)</f>
        <v>309</v>
      </c>
      <c r="B311" s="33" t="s">
        <v>334</v>
      </c>
      <c r="C311" s="31">
        <v>12</v>
      </c>
      <c r="D311" s="31">
        <v>100</v>
      </c>
      <c r="E311" s="31">
        <f ca="1">IF(GLOBAL[[#This Row],[b12]]="",GLOBAL[[#This Row],[a6]],GLOBAL[[#This Row],[b12]])</f>
        <v>12</v>
      </c>
      <c r="F311" s="32">
        <f>GLOBAL[[#This Row],[AWAL]]</f>
        <v>12</v>
      </c>
      <c r="G311" s="31"/>
      <c r="H311" s="31"/>
      <c r="I311" s="31">
        <f>IF(GLOBAL[[#This Row],[1]]="","",SUMIF(Table6[NB BM_C_QTY+F],GLOBAL[POINTER],Table6[C]))</f>
        <v>0</v>
      </c>
      <c r="J311" s="91">
        <f>IF(GLOBAL[[#This Row],[2]]="",0,-1*SUMIF(Table5[CONCAT],GLOBAL[POINTER],Table5[3]))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 t="shared" si="4"/>
        <v>12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12</v>
      </c>
      <c r="Q311" s="58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12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12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12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311" s="31">
        <v>100</v>
      </c>
      <c r="AC311" t="s">
        <v>5118</v>
      </c>
    </row>
    <row r="312" spans="1:31">
      <c r="A312" s="31" t="str">
        <f ca="1">IF(GLOBAL[[#This Row],[TT]]&lt;1,"",ROW()-2)</f>
        <v/>
      </c>
      <c r="B312" s="33" t="s">
        <v>335</v>
      </c>
      <c r="C312" s="31">
        <v>0</v>
      </c>
      <c r="D312" s="31">
        <v>100</v>
      </c>
      <c r="E312" s="31">
        <f ca="1">IF(GLOBAL[[#This Row],[b12]]="",GLOBAL[[#This Row],[a6]],GLOBAL[[#This Row],[b12]])</f>
        <v>0</v>
      </c>
      <c r="F312" s="32">
        <f>GLOBAL[[#This Row],[AWAL]]</f>
        <v>0</v>
      </c>
      <c r="G312" s="31"/>
      <c r="H312" s="31"/>
      <c r="I312" s="31">
        <f>IF(GLOBAL[[#This Row],[1]]="","",SUMIF(Table6[NB BM_C_QTY+F],GLOBAL[POINTER],Table6[C]))</f>
        <v>0</v>
      </c>
      <c r="J312" s="91">
        <f>IF(GLOBAL[[#This Row],[2]]="",0,-1*SUMIF(Table5[CONCAT],GLOBAL[POINTER],Table5[3]))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 t="shared" si="4"/>
        <v>0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0</v>
      </c>
      <c r="Q312" s="58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0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0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0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312" s="31">
        <v>100</v>
      </c>
      <c r="AC312" t="s">
        <v>5118</v>
      </c>
      <c r="AE312" s="29"/>
    </row>
    <row r="313" spans="1:31">
      <c r="A313" s="31">
        <f ca="1">IF(GLOBAL[[#This Row],[TT]]&lt;1,"",ROW()-2)</f>
        <v>311</v>
      </c>
      <c r="B313" s="33" t="s">
        <v>336</v>
      </c>
      <c r="C313" s="31">
        <v>17</v>
      </c>
      <c r="D313" s="31">
        <v>100</v>
      </c>
      <c r="E313" s="31">
        <f ca="1">IF(GLOBAL[[#This Row],[b12]]="",GLOBAL[[#This Row],[a6]],GLOBAL[[#This Row],[b12]])</f>
        <v>17</v>
      </c>
      <c r="F313" s="32">
        <f>GLOBAL[[#This Row],[AWAL]]</f>
        <v>17</v>
      </c>
      <c r="G313" s="31"/>
      <c r="H313" s="31"/>
      <c r="I313" s="31">
        <f>IF(GLOBAL[[#This Row],[1]]="","",SUMIF(Table6[NB BM_C_QTY+F],GLOBAL[POINTER],Table6[C]))</f>
        <v>0</v>
      </c>
      <c r="J313" s="91">
        <f>IF(GLOBAL[[#This Row],[2]]="",0,-1*SUMIF(Table5[CONCAT],GLOBAL[POINTER],Table5[3]))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 t="shared" si="4"/>
        <v>17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17</v>
      </c>
      <c r="Q313" s="58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17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17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17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313" s="31">
        <v>100</v>
      </c>
      <c r="AC313" t="s">
        <v>5118</v>
      </c>
    </row>
    <row r="314" spans="1:31">
      <c r="A314" s="31">
        <f ca="1">IF(GLOBAL[[#This Row],[TT]]&lt;1,"",ROW()-2)</f>
        <v>312</v>
      </c>
      <c r="B314" s="33" t="s">
        <v>337</v>
      </c>
      <c r="C314" s="31">
        <v>9</v>
      </c>
      <c r="D314" s="31">
        <v>100</v>
      </c>
      <c r="E314" s="31">
        <f ca="1">IF(GLOBAL[[#This Row],[b12]]="",GLOBAL[[#This Row],[a6]],GLOBAL[[#This Row],[b12]])</f>
        <v>9</v>
      </c>
      <c r="F314" s="32">
        <f>GLOBAL[[#This Row],[AWAL]]</f>
        <v>9</v>
      </c>
      <c r="G314" s="31"/>
      <c r="H314" s="31"/>
      <c r="I314" s="31">
        <f>IF(GLOBAL[[#This Row],[1]]="","",SUMIF(Table6[NB BM_C_QTY+F],GLOBAL[POINTER],Table6[C]))</f>
        <v>0</v>
      </c>
      <c r="J314" s="91">
        <f>IF(GLOBAL[[#This Row],[2]]="",0,-1*SUMIF(Table5[CONCAT],GLOBAL[POINTER],Table5[3]))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 t="shared" si="4"/>
        <v>9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9</v>
      </c>
      <c r="Q314" s="58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9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9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9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314" s="31">
        <v>100</v>
      </c>
      <c r="AC314" t="s">
        <v>5118</v>
      </c>
    </row>
    <row r="315" spans="1:31">
      <c r="A315" s="31">
        <f ca="1">IF(GLOBAL[[#This Row],[TT]]&lt;1,"",ROW()-2)</f>
        <v>313</v>
      </c>
      <c r="B315" s="33" t="s">
        <v>338</v>
      </c>
      <c r="C315" s="31">
        <v>11</v>
      </c>
      <c r="D315" s="31">
        <v>100</v>
      </c>
      <c r="E315" s="31">
        <f ca="1">IF(GLOBAL[[#This Row],[b12]]="",GLOBAL[[#This Row],[a6]],GLOBAL[[#This Row],[b12]])</f>
        <v>11</v>
      </c>
      <c r="F315" s="32">
        <f>GLOBAL[[#This Row],[AWAL]]</f>
        <v>11</v>
      </c>
      <c r="G315" s="31"/>
      <c r="H315" s="31"/>
      <c r="I315" s="31">
        <f>IF(GLOBAL[[#This Row],[1]]="","",SUMIF(Table6[NB BM_C_QTY+F],GLOBAL[POINTER],Table6[C]))</f>
        <v>0</v>
      </c>
      <c r="J315" s="91">
        <f>IF(GLOBAL[[#This Row],[2]]="",0,-1*SUMIF(Table5[CONCAT],GLOBAL[POINTER],Table5[3]))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 t="shared" si="4"/>
        <v>11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11</v>
      </c>
      <c r="Q315" s="58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11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11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11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315" s="31">
        <v>100</v>
      </c>
      <c r="AC315" t="s">
        <v>5118</v>
      </c>
    </row>
    <row r="316" spans="1:31">
      <c r="A316" s="31">
        <f ca="1">IF(GLOBAL[[#This Row],[TT]]&lt;1,"",ROW()-2)</f>
        <v>314</v>
      </c>
      <c r="B316" s="33" t="s">
        <v>339</v>
      </c>
      <c r="C316" s="31">
        <v>9</v>
      </c>
      <c r="D316" s="31">
        <v>100</v>
      </c>
      <c r="E316" s="31">
        <f ca="1">IF(GLOBAL[[#This Row],[b12]]="",GLOBAL[[#This Row],[a6]],GLOBAL[[#This Row],[b12]])</f>
        <v>9</v>
      </c>
      <c r="F316" s="32">
        <f>GLOBAL[[#This Row],[AWAL]]</f>
        <v>9</v>
      </c>
      <c r="G316" s="31"/>
      <c r="H316" s="31"/>
      <c r="I316" s="31">
        <f>IF(GLOBAL[[#This Row],[1]]="","",SUMIF(Table6[NB BM_C_QTY+F],GLOBAL[POINTER],Table6[C]))</f>
        <v>0</v>
      </c>
      <c r="J316" s="91">
        <f>IF(GLOBAL[[#This Row],[2]]="",0,-1*SUMIF(Table5[CONCAT],GLOBAL[POINTER],Table5[3]))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 t="shared" si="4"/>
        <v>9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9</v>
      </c>
      <c r="Q316" s="58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9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9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9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316" s="31">
        <v>100</v>
      </c>
      <c r="AC316" t="s">
        <v>5118</v>
      </c>
      <c r="AE316" s="65"/>
    </row>
    <row r="317" spans="1:31">
      <c r="A317" s="31">
        <f ca="1">IF(GLOBAL[[#This Row],[TT]]&lt;1,"",ROW()-2)</f>
        <v>315</v>
      </c>
      <c r="B317" s="33" t="s">
        <v>340</v>
      </c>
      <c r="C317" s="31">
        <v>9</v>
      </c>
      <c r="D317" s="31">
        <v>100</v>
      </c>
      <c r="E317" s="31">
        <f ca="1">IF(GLOBAL[[#This Row],[b12]]="",GLOBAL[[#This Row],[a6]],GLOBAL[[#This Row],[b12]])</f>
        <v>9</v>
      </c>
      <c r="F317" s="32">
        <f>GLOBAL[[#This Row],[AWAL]]</f>
        <v>9</v>
      </c>
      <c r="G317" s="31"/>
      <c r="H317" s="31"/>
      <c r="I317" s="31">
        <f>IF(GLOBAL[[#This Row],[1]]="","",SUMIF(Table6[NB BM_C_QTY+F],GLOBAL[POINTER],Table6[C]))</f>
        <v>0</v>
      </c>
      <c r="J317" s="91">
        <f>IF(GLOBAL[[#This Row],[2]]="",0,-1*SUMIF(Table5[CONCAT],GLOBAL[POINTER],Table5[3]))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 t="shared" si="4"/>
        <v>9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9</v>
      </c>
      <c r="Q317" s="58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9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9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9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317" s="31">
        <v>100</v>
      </c>
      <c r="AC317" t="s">
        <v>5118</v>
      </c>
    </row>
    <row r="318" spans="1:31">
      <c r="A318" s="31">
        <f ca="1">IF(GLOBAL[[#This Row],[TT]]&lt;1,"",ROW()-2)</f>
        <v>316</v>
      </c>
      <c r="B318" s="33" t="s">
        <v>341</v>
      </c>
      <c r="C318" s="31">
        <v>8</v>
      </c>
      <c r="D318" s="31">
        <v>100</v>
      </c>
      <c r="E318" s="31">
        <f ca="1">IF(GLOBAL[[#This Row],[b12]]="",GLOBAL[[#This Row],[a6]],GLOBAL[[#This Row],[b12]])</f>
        <v>8</v>
      </c>
      <c r="F318" s="32">
        <f>GLOBAL[[#This Row],[AWAL]]</f>
        <v>8</v>
      </c>
      <c r="G318" s="31"/>
      <c r="H318" s="31"/>
      <c r="I318" s="31">
        <f>IF(GLOBAL[[#This Row],[1]]="","",SUMIF(Table6[NB BM_C_QTY+F],GLOBAL[POINTER],Table6[C]))</f>
        <v>0</v>
      </c>
      <c r="J318" s="91">
        <f>IF(GLOBAL[[#This Row],[2]]="",0,-1*SUMIF(Table5[CONCAT],GLOBAL[POINTER],Table5[3]))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 t="shared" si="4"/>
        <v>8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8</v>
      </c>
      <c r="Q318" s="58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8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8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8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318" s="31">
        <v>100</v>
      </c>
      <c r="AC318" t="s">
        <v>5118</v>
      </c>
    </row>
    <row r="319" spans="1:31">
      <c r="A319" s="31">
        <f ca="1">IF(GLOBAL[[#This Row],[TT]]&lt;1,"",ROW()-2)</f>
        <v>317</v>
      </c>
      <c r="B319" s="33" t="s">
        <v>342</v>
      </c>
      <c r="C319" s="31">
        <v>7</v>
      </c>
      <c r="D319" s="31">
        <v>100</v>
      </c>
      <c r="E319" s="31">
        <f ca="1">IF(GLOBAL[[#This Row],[b12]]="",GLOBAL[[#This Row],[a6]],GLOBAL[[#This Row],[b12]])</f>
        <v>7</v>
      </c>
      <c r="F319" s="32">
        <f>GLOBAL[[#This Row],[AWAL]]</f>
        <v>7</v>
      </c>
      <c r="G319" s="31"/>
      <c r="H319" s="31"/>
      <c r="I319" s="31">
        <f>IF(GLOBAL[[#This Row],[1]]="","",SUMIF(Table6[NB BM_C_QTY+F],GLOBAL[POINTER],Table6[C]))</f>
        <v>0</v>
      </c>
      <c r="J319" s="91">
        <f>IF(GLOBAL[[#This Row],[2]]="",0,-1*SUMIF(Table5[CONCAT],GLOBAL[POINTER],Table5[3]))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 t="shared" si="4"/>
        <v>7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7</v>
      </c>
      <c r="Q319" s="58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7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7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7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319" s="31">
        <v>100</v>
      </c>
      <c r="AC319" t="s">
        <v>5118</v>
      </c>
    </row>
    <row r="320" spans="1:31">
      <c r="A320" s="31">
        <f ca="1">IF(GLOBAL[[#This Row],[TT]]&lt;1,"",ROW()-2)</f>
        <v>318</v>
      </c>
      <c r="B320" s="33" t="s">
        <v>343</v>
      </c>
      <c r="C320" s="31">
        <v>10</v>
      </c>
      <c r="D320" s="31">
        <v>100</v>
      </c>
      <c r="E320" s="31">
        <f ca="1">IF(GLOBAL[[#This Row],[b12]]="",GLOBAL[[#This Row],[a6]],GLOBAL[[#This Row],[b12]])</f>
        <v>10</v>
      </c>
      <c r="F320" s="32">
        <f>GLOBAL[[#This Row],[AWAL]]</f>
        <v>10</v>
      </c>
      <c r="G320" s="31"/>
      <c r="H320" s="31"/>
      <c r="I320" s="31">
        <f>IF(GLOBAL[[#This Row],[1]]="","",SUMIF(Table6[NB BM_C_QTY+F],GLOBAL[POINTER],Table6[C]))</f>
        <v>0</v>
      </c>
      <c r="J320" s="91">
        <f>IF(GLOBAL[[#This Row],[2]]="",0,-1*SUMIF(Table5[CONCAT],GLOBAL[POINTER],Table5[3]))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 t="shared" si="4"/>
        <v>10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10</v>
      </c>
      <c r="Q320" s="58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10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10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10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320" s="31">
        <v>100</v>
      </c>
      <c r="AC320" t="s">
        <v>5118</v>
      </c>
    </row>
    <row r="321" spans="1:31">
      <c r="A321" s="31">
        <f ca="1">IF(GLOBAL[[#This Row],[TT]]&lt;1,"",ROW()-2)</f>
        <v>319</v>
      </c>
      <c r="B321" s="33" t="s">
        <v>344</v>
      </c>
      <c r="C321" s="31">
        <v>6</v>
      </c>
      <c r="D321" s="31">
        <v>100</v>
      </c>
      <c r="E321" s="31">
        <f ca="1">IF(GLOBAL[[#This Row],[b12]]="",GLOBAL[[#This Row],[a6]],GLOBAL[[#This Row],[b12]])</f>
        <v>6</v>
      </c>
      <c r="F321" s="32">
        <f>GLOBAL[[#This Row],[AWAL]]</f>
        <v>6</v>
      </c>
      <c r="G321" s="31"/>
      <c r="H321" s="31"/>
      <c r="I321" s="31">
        <f>IF(GLOBAL[[#This Row],[1]]="","",SUMIF(Table6[NB BM_C_QTY+F],GLOBAL[POINTER],Table6[C]))</f>
        <v>0</v>
      </c>
      <c r="J321" s="91">
        <f>IF(GLOBAL[[#This Row],[2]]="",0,-1*SUMIF(Table5[CONCAT],GLOBAL[POINTER],Table5[3]))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 t="shared" si="4"/>
        <v>6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6</v>
      </c>
      <c r="Q321" s="58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6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6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6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321" s="31">
        <v>100</v>
      </c>
      <c r="AC321" t="s">
        <v>5118</v>
      </c>
    </row>
    <row r="322" spans="1:31">
      <c r="A322" s="31">
        <f ca="1">IF(GLOBAL[[#This Row],[TT]]&lt;1,"",ROW()-2)</f>
        <v>320</v>
      </c>
      <c r="B322" s="33" t="s">
        <v>345</v>
      </c>
      <c r="C322" s="31">
        <v>7</v>
      </c>
      <c r="D322" s="31">
        <v>100</v>
      </c>
      <c r="E322" s="31">
        <f ca="1">IF(GLOBAL[[#This Row],[b12]]="",GLOBAL[[#This Row],[a6]],GLOBAL[[#This Row],[b12]])</f>
        <v>7</v>
      </c>
      <c r="F322" s="32">
        <f>GLOBAL[[#This Row],[AWAL]]</f>
        <v>7</v>
      </c>
      <c r="G322" s="31"/>
      <c r="H322" s="31"/>
      <c r="I322" s="31">
        <f>IF(GLOBAL[[#This Row],[1]]="","",SUMIF(Table6[NB BM_C_QTY+F],GLOBAL[POINTER],Table6[C]))</f>
        <v>0</v>
      </c>
      <c r="J322" s="91">
        <f>IF(GLOBAL[[#This Row],[2]]="",0,-1*SUMIF(Table5[CONCAT],GLOBAL[POINTER],Table5[3]))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 t="shared" si="4"/>
        <v>7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7</v>
      </c>
      <c r="Q322" s="58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7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7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7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322" s="31">
        <v>100</v>
      </c>
      <c r="AC322" t="s">
        <v>5118</v>
      </c>
    </row>
    <row r="323" spans="1:31">
      <c r="A323" s="31">
        <f ca="1">IF(GLOBAL[[#This Row],[TT]]&lt;1,"",ROW()-2)</f>
        <v>321</v>
      </c>
      <c r="B323" s="33" t="s">
        <v>346</v>
      </c>
      <c r="C323" s="31">
        <v>1</v>
      </c>
      <c r="D323" s="31">
        <v>100</v>
      </c>
      <c r="E323" s="31">
        <f ca="1">IF(GLOBAL[[#This Row],[b12]]="",GLOBAL[[#This Row],[a6]],GLOBAL[[#This Row],[b12]])</f>
        <v>1</v>
      </c>
      <c r="F323" s="32">
        <f>GLOBAL[[#This Row],[AWAL]]</f>
        <v>1</v>
      </c>
      <c r="G323" s="31"/>
      <c r="H323" s="31"/>
      <c r="I323" s="31">
        <f>IF(GLOBAL[[#This Row],[1]]="","",SUMIF(Table6[NB BM_C_QTY+F],GLOBAL[POINTER],Table6[C]))</f>
        <v>0</v>
      </c>
      <c r="J323" s="91">
        <f>IF(GLOBAL[[#This Row],[2]]="",0,-1*SUMIF(Table5[CONCAT],GLOBAL[POINTER],Table5[3]))</f>
        <v>0</v>
      </c>
      <c r="K323" s="31" t="str">
        <f>IF(GLOBAL[[#This Row],[b1]]="","",GLOBAL[[#This Row],[b1]]-GLOBAL[[#This Row],[a1]]-GLOBAL[[#This Row],[bkeluar1]])</f>
        <v/>
      </c>
      <c r="L323" s="31">
        <f>SUM(GLOBAL[[#This Row],[bmasuk1]:[c1]])</f>
        <v>0</v>
      </c>
      <c r="M323" s="32">
        <f t="shared" ref="M323:M386" si="5">SUM(F323,L323)</f>
        <v>1</v>
      </c>
      <c r="N323" s="31"/>
      <c r="O323" s="31" t="str">
        <f>IF(GLOBAL[[#This Row],[b2]]="","",GLOBAL[[#This Row],[b2]]-GLOBAL[[#This Row],[a2]])</f>
        <v/>
      </c>
      <c r="P323" s="32">
        <f ca="1">SUM(INDIRECT(GLOBAL_VAR[TABLENAME]&amp;"[@a"&amp;$1:$1-1&amp;"]"),INDIRECT(GLOBAL_VAR[TABLENAME]&amp;"[@c"&amp;$1:$1-1&amp;"]"))</f>
        <v>1</v>
      </c>
      <c r="Q323" s="58"/>
      <c r="R323" s="33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1</v>
      </c>
      <c r="T323" s="33"/>
      <c r="U323" s="33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1</v>
      </c>
      <c r="W323" s="31"/>
      <c r="X323" s="31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1</v>
      </c>
      <c r="AA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323" s="31">
        <v>100</v>
      </c>
      <c r="AC323" t="s">
        <v>5118</v>
      </c>
    </row>
    <row r="324" spans="1:31">
      <c r="A324" s="39" t="str">
        <f ca="1">IF(GLOBAL[[#This Row],[TT]]&lt;1,"",ROW()-2)</f>
        <v/>
      </c>
      <c r="B324" s="33" t="s">
        <v>4410</v>
      </c>
      <c r="C324" s="31">
        <v>0</v>
      </c>
      <c r="D324" s="31">
        <v>180</v>
      </c>
      <c r="E324" s="39">
        <f ca="1">IF(GLOBAL[[#This Row],[b12]]="",GLOBAL[[#This Row],[a6]],GLOBAL[[#This Row],[b12]])</f>
        <v>0</v>
      </c>
      <c r="F324" s="40">
        <f>GLOBAL[[#This Row],[AWAL]]</f>
        <v>0</v>
      </c>
      <c r="G324" s="31"/>
      <c r="H324" s="31"/>
      <c r="I324" s="31">
        <f>IF(GLOBAL[[#This Row],[1]]="","",SUMIF(Table6[NB BM_C_QTY+F],GLOBAL[POINTER],Table6[C]))</f>
        <v>0</v>
      </c>
      <c r="J324" s="91">
        <f>IF(GLOBAL[[#This Row],[2]]="",0,-1*SUMIF(Table5[CONCAT],GLOBAL[POINTER],Table5[3]))</f>
        <v>0</v>
      </c>
      <c r="K324" s="39" t="str">
        <f>IF(GLOBAL[[#This Row],[b1]]="","",GLOBAL[[#This Row],[b1]]-GLOBAL[[#This Row],[a1]]-GLOBAL[[#This Row],[bkeluar1]])</f>
        <v/>
      </c>
      <c r="L324" s="39">
        <f>SUM(GLOBAL[[#This Row],[bmasuk1]:[c1]])</f>
        <v>0</v>
      </c>
      <c r="M324" s="40">
        <f t="shared" si="5"/>
        <v>0</v>
      </c>
      <c r="N324" s="31"/>
      <c r="O324" s="39" t="str">
        <f>IF(GLOBAL[[#This Row],[b2]]="","",GLOBAL[[#This Row],[b2]]-GLOBAL[[#This Row],[a2]])</f>
        <v/>
      </c>
      <c r="P324" s="40">
        <f ca="1">SUM(INDIRECT(GLOBAL_VAR[TABLENAME]&amp;"[@a"&amp;$1:$1-1&amp;"]"),INDIRECT(GLOBAL_VAR[TABLENAME]&amp;"[@c"&amp;$1:$1-1&amp;"]"))</f>
        <v>0</v>
      </c>
      <c r="Q324" s="58"/>
      <c r="R324" s="41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0</v>
      </c>
      <c r="T324" s="33"/>
      <c r="U324" s="41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0</v>
      </c>
      <c r="W324" s="31"/>
      <c r="X324" s="39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0</v>
      </c>
      <c r="Z324" s="29"/>
      <c r="AA32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324" s="39">
        <v>180</v>
      </c>
      <c r="AC324" t="s">
        <v>5118</v>
      </c>
      <c r="AD324" s="65"/>
    </row>
    <row r="325" spans="1:31">
      <c r="A325" s="31" t="str">
        <f ca="1">IF(GLOBAL[[#This Row],[TT]]&lt;1,"",ROW()-2)</f>
        <v/>
      </c>
      <c r="B325" s="33" t="s">
        <v>347</v>
      </c>
      <c r="C325" s="31">
        <v>0</v>
      </c>
      <c r="D325" s="31">
        <v>100</v>
      </c>
      <c r="E325" s="31">
        <f ca="1">IF(GLOBAL[[#This Row],[b12]]="",GLOBAL[[#This Row],[a6]],GLOBAL[[#This Row],[b12]])</f>
        <v>0</v>
      </c>
      <c r="F325" s="32">
        <f>GLOBAL[[#This Row],[AWAL]]</f>
        <v>0</v>
      </c>
      <c r="G325" s="31"/>
      <c r="H325" s="31"/>
      <c r="I325" s="31">
        <f>IF(GLOBAL[[#This Row],[1]]="","",SUMIF(Table6[NB BM_C_QTY+F],GLOBAL[POINTER],Table6[C]))</f>
        <v>0</v>
      </c>
      <c r="J325" s="91">
        <f>IF(GLOBAL[[#This Row],[2]]="",0,-1*SUMIF(Table5[CONCAT],GLOBAL[POINTER],Table5[3]))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 t="shared" si="5"/>
        <v>0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0</v>
      </c>
      <c r="Q325" s="58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0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0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0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325" s="31">
        <v>100</v>
      </c>
      <c r="AC325" t="s">
        <v>5118</v>
      </c>
      <c r="AE325" s="29"/>
    </row>
    <row r="326" spans="1:31">
      <c r="A326" s="31" t="str">
        <f ca="1">IF(GLOBAL[[#This Row],[TT]]&lt;1,"",ROW()-2)</f>
        <v/>
      </c>
      <c r="B326" s="33" t="s">
        <v>348</v>
      </c>
      <c r="C326" s="31">
        <v>0</v>
      </c>
      <c r="D326" s="31" t="s">
        <v>349</v>
      </c>
      <c r="E326" s="31">
        <f ca="1">IF(GLOBAL[[#This Row],[b12]]="",GLOBAL[[#This Row],[a6]],GLOBAL[[#This Row],[b12]])</f>
        <v>0</v>
      </c>
      <c r="F326" s="32">
        <f>GLOBAL[[#This Row],[AWAL]]</f>
        <v>0</v>
      </c>
      <c r="G326" s="31"/>
      <c r="H326" s="31"/>
      <c r="I326" s="31">
        <f>IF(GLOBAL[[#This Row],[1]]="","",SUMIF(Table6[NB BM_C_QTY+F],GLOBAL[POINTER],Table6[C]))</f>
        <v>0</v>
      </c>
      <c r="J326" s="91">
        <f>IF(GLOBAL[[#This Row],[2]]="",0,-1*SUMIF(Table5[CONCAT],GLOBAL[POINTER],Table5[3]))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 t="shared" si="5"/>
        <v>0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0</v>
      </c>
      <c r="Q326" s="58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0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0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0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326" s="31">
        <v>2000</v>
      </c>
      <c r="AC326" t="s">
        <v>5118</v>
      </c>
    </row>
    <row r="327" spans="1:31">
      <c r="A327" s="31" t="str">
        <f ca="1">IF(GLOBAL[[#This Row],[TT]]&lt;1,"",ROW()-2)</f>
        <v/>
      </c>
      <c r="B327" s="33" t="s">
        <v>2727</v>
      </c>
      <c r="C327" s="31">
        <v>0</v>
      </c>
      <c r="D327" s="31" t="s">
        <v>2139</v>
      </c>
      <c r="E327" s="31">
        <f ca="1">IF(GLOBAL[[#This Row],[b12]]="",GLOBAL[[#This Row],[a6]],GLOBAL[[#This Row],[b12]])</f>
        <v>0</v>
      </c>
      <c r="F327" s="32">
        <f>GLOBAL[[#This Row],[AWAL]]</f>
        <v>0</v>
      </c>
      <c r="G327" s="31"/>
      <c r="H327" s="31"/>
      <c r="I327" s="31">
        <f>IF(GLOBAL[[#This Row],[1]]="","",SUMIF(Table6[NB BM_C_QTY+F],GLOBAL[POINTER],Table6[C]))</f>
        <v>0</v>
      </c>
      <c r="J327" s="91">
        <f>IF(GLOBAL[[#This Row],[2]]="",0,-1*SUMIF(Table5[CONCAT],GLOBAL[POINTER],Table5[3]))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0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0</v>
      </c>
      <c r="Q327" s="58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0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0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0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327" s="31">
        <v>50</v>
      </c>
      <c r="AC327" t="s">
        <v>5117</v>
      </c>
    </row>
    <row r="328" spans="1:31">
      <c r="A328" s="31" t="str">
        <f ca="1">IF(GLOBAL[[#This Row],[TT]]&lt;1,"",ROW()-2)</f>
        <v/>
      </c>
      <c r="B328" s="33" t="s">
        <v>3387</v>
      </c>
      <c r="C328" s="31">
        <v>0</v>
      </c>
      <c r="D328" s="31">
        <v>50</v>
      </c>
      <c r="E328" s="31">
        <f ca="1">IF(GLOBAL[[#This Row],[b12]]="",GLOBAL[[#This Row],[a6]],GLOBAL[[#This Row],[b12]])</f>
        <v>0</v>
      </c>
      <c r="F328" s="32">
        <f>GLOBAL[[#This Row],[AWAL]]</f>
        <v>0</v>
      </c>
      <c r="G328" s="31"/>
      <c r="H328" s="31"/>
      <c r="I328" s="31">
        <f>IF(GLOBAL[[#This Row],[1]]="","",SUMIF(Table6[NB BM_C_QTY+F],GLOBAL[POINTER],Table6[C]))</f>
        <v>0</v>
      </c>
      <c r="J328" s="91">
        <f>IF(GLOBAL[[#This Row],[2]]="",0,-1*SUMIF(Table5[CONCAT],GLOBAL[POINTER],Table5[3]))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0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0</v>
      </c>
      <c r="Q328" s="58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0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0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0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328" s="31">
        <v>50</v>
      </c>
      <c r="AC328" t="s">
        <v>5118</v>
      </c>
    </row>
    <row r="329" spans="1:31">
      <c r="A329" s="31">
        <f ca="1">IF(GLOBAL[[#This Row],[TT]]&lt;1,"",ROW()-2)</f>
        <v>327</v>
      </c>
      <c r="B329" s="33" t="s">
        <v>4348</v>
      </c>
      <c r="C329" s="31">
        <v>1</v>
      </c>
      <c r="D329" s="31" t="s">
        <v>4349</v>
      </c>
      <c r="E329" s="31">
        <f ca="1">IF(GLOBAL[[#This Row],[b12]]="",GLOBAL[[#This Row],[a6]],GLOBAL[[#This Row],[b12]])</f>
        <v>1</v>
      </c>
      <c r="F329" s="32">
        <f>GLOBAL[[#This Row],[AWAL]]</f>
        <v>1</v>
      </c>
      <c r="G329" s="31"/>
      <c r="H329" s="31"/>
      <c r="I329" s="31">
        <f>IF(GLOBAL[[#This Row],[1]]="","",SUMIF(Table6[NB BM_C_QTY+F],GLOBAL[POINTER],Table6[C]))</f>
        <v>0</v>
      </c>
      <c r="J329" s="91">
        <f>IF(GLOBAL[[#This Row],[2]]="",0,-1*SUMIF(Table5[CONCAT],GLOBAL[POINTER],Table5[3]))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1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1</v>
      </c>
      <c r="Q329" s="58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1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1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1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329" s="31">
        <v>40</v>
      </c>
      <c r="AC329" t="s">
        <v>5840</v>
      </c>
    </row>
    <row r="330" spans="1:31">
      <c r="A330" s="31">
        <f ca="1">IF(GLOBAL[[#This Row],[TT]]&lt;1,"",ROW()-2)</f>
        <v>328</v>
      </c>
      <c r="B330" s="33" t="s">
        <v>6043</v>
      </c>
      <c r="C330" s="31">
        <v>1</v>
      </c>
      <c r="D330" s="31" t="s">
        <v>4349</v>
      </c>
      <c r="E330" s="31">
        <f ca="1">IF(GLOBAL[[#This Row],[b12]]="",GLOBAL[[#This Row],[a6]],GLOBAL[[#This Row],[b12]])</f>
        <v>1</v>
      </c>
      <c r="F330" s="32">
        <f>GLOBAL[[#This Row],[AWAL]]</f>
        <v>1</v>
      </c>
      <c r="G330" s="31"/>
      <c r="H330" s="31"/>
      <c r="I330" s="31">
        <f>IF(GLOBAL[[#This Row],[1]]="","",SUMIF(Table6[NB BM_C_QTY+F],GLOBAL[POINTER],Table6[C]))</f>
        <v>0</v>
      </c>
      <c r="J330" s="91">
        <f>IF(GLOBAL[[#This Row],[2]]="",0,-1*SUMIF(Table5[CONCAT],GLOBAL[POINTER],Table5[3]))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1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1</v>
      </c>
      <c r="Q330" s="58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1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1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1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balonfslkf3200hb40lpguntana</v>
      </c>
      <c r="AB330" s="31">
        <v>40</v>
      </c>
      <c r="AC330" t="s">
        <v>5840</v>
      </c>
    </row>
    <row r="331" spans="1:31">
      <c r="A331" s="31" t="str">
        <f ca="1">IF(GLOBAL[[#This Row],[TT]]&lt;1,"",ROW()-2)</f>
        <v/>
      </c>
      <c r="B331" s="33" t="s">
        <v>350</v>
      </c>
      <c r="C331" s="31">
        <v>0</v>
      </c>
      <c r="D331" s="31" t="s">
        <v>59</v>
      </c>
      <c r="E331" s="31">
        <f ca="1">IF(GLOBAL[[#This Row],[b12]]="",GLOBAL[[#This Row],[a6]],GLOBAL[[#This Row],[b12]])</f>
        <v>0</v>
      </c>
      <c r="F331" s="32">
        <f>GLOBAL[[#This Row],[AWAL]]</f>
        <v>0</v>
      </c>
      <c r="G331" s="31"/>
      <c r="H331" s="31"/>
      <c r="I331" s="31">
        <f>IF(GLOBAL[[#This Row],[1]]="","",SUMIF(Table6[NB BM_C_QTY+F],GLOBAL[POINTER],Table6[C]))</f>
        <v>0</v>
      </c>
      <c r="J331" s="91">
        <f>IF(GLOBAL[[#This Row],[2]]="",0,-1*SUMIF(Table5[CONCAT],GLOBAL[POINTER],Table5[3]))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0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0</v>
      </c>
      <c r="Q331" s="58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0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0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0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331" s="31">
        <v>50</v>
      </c>
      <c r="AC331" t="s">
        <v>5117</v>
      </c>
    </row>
    <row r="332" spans="1:31">
      <c r="A332" s="31" t="str">
        <f ca="1">IF(GLOBAL[[#This Row],[TT]]&lt;1,"",ROW()-2)</f>
        <v/>
      </c>
      <c r="B332" s="33" t="s">
        <v>351</v>
      </c>
      <c r="C332" s="31">
        <v>0</v>
      </c>
      <c r="D332" s="31" t="s">
        <v>59</v>
      </c>
      <c r="E332" s="31">
        <f ca="1">IF(GLOBAL[[#This Row],[b12]]="",GLOBAL[[#This Row],[a6]],GLOBAL[[#This Row],[b12]])</f>
        <v>0</v>
      </c>
      <c r="F332" s="32">
        <f>GLOBAL[[#This Row],[AWAL]]</f>
        <v>0</v>
      </c>
      <c r="G332" s="31"/>
      <c r="H332" s="31"/>
      <c r="I332" s="31">
        <f>IF(GLOBAL[[#This Row],[1]]="","",SUMIF(Table6[NB BM_C_QTY+F],GLOBAL[POINTER],Table6[C]))</f>
        <v>0</v>
      </c>
      <c r="J332" s="91">
        <f>IF(GLOBAL[[#This Row],[2]]="",0,-1*SUMIF(Table5[CONCAT],GLOBAL[POINTER],Table5[3]))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0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0</v>
      </c>
      <c r="Q332" s="58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0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0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0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332" s="31">
        <v>50</v>
      </c>
      <c r="AC332" t="s">
        <v>5117</v>
      </c>
    </row>
    <row r="333" spans="1:31">
      <c r="A333" s="31">
        <f ca="1">IF(GLOBAL[[#This Row],[TT]]&lt;1,"",ROW()-2)</f>
        <v>331</v>
      </c>
      <c r="B333" s="33" t="s">
        <v>3648</v>
      </c>
      <c r="C333" s="31">
        <v>1</v>
      </c>
      <c r="D333" s="31" t="s">
        <v>2139</v>
      </c>
      <c r="E333" s="31">
        <f ca="1">IF(GLOBAL[[#This Row],[b12]]="",GLOBAL[[#This Row],[a6]],GLOBAL[[#This Row],[b12]])</f>
        <v>1</v>
      </c>
      <c r="F333" s="32">
        <f>GLOBAL[[#This Row],[AWAL]]</f>
        <v>1</v>
      </c>
      <c r="G333" s="31"/>
      <c r="H333" s="31"/>
      <c r="I333" s="31">
        <f>IF(GLOBAL[[#This Row],[1]]="","",SUMIF(Table6[NB BM_C_QTY+F],GLOBAL[POINTER],Table6[C]))</f>
        <v>0</v>
      </c>
      <c r="J333" s="91">
        <f>IF(GLOBAL[[#This Row],[2]]="",0,-1*SUMIF(Table5[CONCAT],GLOBAL[POINTER],Table5[3]))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1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1</v>
      </c>
      <c r="Q333" s="58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1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1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1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333" s="31">
        <v>50</v>
      </c>
      <c r="AC333" t="s">
        <v>5117</v>
      </c>
    </row>
    <row r="334" spans="1:31">
      <c r="A334" s="31">
        <f ca="1">IF(GLOBAL[[#This Row],[TT]]&lt;1,"",ROW()-2)</f>
        <v>332</v>
      </c>
      <c r="B334" s="33" t="s">
        <v>3649</v>
      </c>
      <c r="C334" s="31">
        <v>2</v>
      </c>
      <c r="D334" s="31" t="s">
        <v>59</v>
      </c>
      <c r="E334" s="31">
        <f ca="1">IF(GLOBAL[[#This Row],[b12]]="",GLOBAL[[#This Row],[a6]],GLOBAL[[#This Row],[b12]])</f>
        <v>2</v>
      </c>
      <c r="F334" s="32">
        <f>GLOBAL[[#This Row],[AWAL]]</f>
        <v>2</v>
      </c>
      <c r="G334" s="31"/>
      <c r="H334" s="31"/>
      <c r="I334" s="31">
        <f>IF(GLOBAL[[#This Row],[1]]="","",SUMIF(Table6[NB BM_C_QTY+F],GLOBAL[POINTER],Table6[C]))</f>
        <v>0</v>
      </c>
      <c r="J334" s="91">
        <f>IF(GLOBAL[[#This Row],[2]]="",0,-1*SUMIF(Table5[CONCAT],GLOBAL[POINTER],Table5[3]))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 t="shared" si="5"/>
        <v>2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2</v>
      </c>
      <c r="Q334" s="58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2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2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2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334" s="31">
        <v>50</v>
      </c>
      <c r="AC334" t="s">
        <v>5117</v>
      </c>
    </row>
    <row r="335" spans="1:31">
      <c r="A335" s="31">
        <f ca="1">IF(GLOBAL[[#This Row],[TT]]&lt;1,"",ROW()-2)</f>
        <v>333</v>
      </c>
      <c r="B335" s="33" t="s">
        <v>5493</v>
      </c>
      <c r="C335" s="31">
        <v>3</v>
      </c>
      <c r="D335" s="31" t="s">
        <v>4349</v>
      </c>
      <c r="E335" s="31">
        <f ca="1">IF(GLOBAL[[#This Row],[b12]]="",GLOBAL[[#This Row],[a6]],GLOBAL[[#This Row],[b12]])</f>
        <v>3</v>
      </c>
      <c r="F335" s="32">
        <f>GLOBAL[[#This Row],[AWAL]]</f>
        <v>3</v>
      </c>
      <c r="G335" s="31"/>
      <c r="H335" s="31"/>
      <c r="I335" s="31">
        <f>IF(GLOBAL[[#This Row],[1]]="","",SUMIF(Table6[NB BM_C_QTY+F],GLOBAL[POINTER],Table6[C]))</f>
        <v>0</v>
      </c>
      <c r="J335" s="91">
        <f>IF(GLOBAL[[#This Row],[2]]="",0,-1*SUMIF(Table5[CONCAT],GLOBAL[POINTER],Table5[3]))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 t="shared" si="5"/>
        <v>3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3</v>
      </c>
      <c r="Q335" s="58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3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3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3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335" s="31">
        <v>40</v>
      </c>
      <c r="AC335" t="s">
        <v>5840</v>
      </c>
    </row>
    <row r="336" spans="1:31">
      <c r="A336" s="31">
        <f ca="1">IF(GLOBAL[[#This Row],[TT]]&lt;1,"",ROW()-2)</f>
        <v>334</v>
      </c>
      <c r="B336" s="33" t="s">
        <v>3650</v>
      </c>
      <c r="C336" s="31">
        <v>3</v>
      </c>
      <c r="D336" s="31">
        <v>40</v>
      </c>
      <c r="E336" s="31">
        <f ca="1">IF(GLOBAL[[#This Row],[b12]]="",GLOBAL[[#This Row],[a6]],GLOBAL[[#This Row],[b12]])</f>
        <v>2</v>
      </c>
      <c r="F336" s="32">
        <f>GLOBAL[[#This Row],[AWAL]]</f>
        <v>3</v>
      </c>
      <c r="G336" s="31">
        <v>2</v>
      </c>
      <c r="H336" s="31"/>
      <c r="I336" s="31">
        <f>IF(GLOBAL[[#This Row],[1]]="","",SUMIF(Table6[NB BM_C_QTY+F],GLOBAL[POINTER],Table6[C]))</f>
        <v>0</v>
      </c>
      <c r="J336" s="91">
        <f>IF(GLOBAL[[#This Row],[2]]="",0,-1*SUMIF(Table5[CONCAT],GLOBAL[POINTER],Table5[3]))</f>
        <v>0</v>
      </c>
      <c r="K336" s="31">
        <f>IF(GLOBAL[[#This Row],[b1]]="","",GLOBAL[[#This Row],[b1]]-GLOBAL[[#This Row],[a1]]-GLOBAL[[#This Row],[bkeluar1]])</f>
        <v>-1</v>
      </c>
      <c r="L336" s="31">
        <f>SUM(GLOBAL[[#This Row],[bmasuk1]:[c1]])</f>
        <v>-1</v>
      </c>
      <c r="M336" s="32">
        <f t="shared" si="5"/>
        <v>2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2</v>
      </c>
      <c r="Q336" s="58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2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2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2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336" s="31">
        <v>40</v>
      </c>
      <c r="AC336" t="s">
        <v>5118</v>
      </c>
    </row>
    <row r="337" spans="1:31">
      <c r="A337" s="31" t="str">
        <f ca="1">IF(GLOBAL[[#This Row],[TT]]&lt;1,"",ROW()-2)</f>
        <v/>
      </c>
      <c r="B337" s="33" t="s">
        <v>5464</v>
      </c>
      <c r="C337" s="31">
        <v>0</v>
      </c>
      <c r="D337" s="31" t="s">
        <v>4349</v>
      </c>
      <c r="E337" s="31">
        <f ca="1">IF(GLOBAL[[#This Row],[b12]]="",GLOBAL[[#This Row],[a6]],GLOBAL[[#This Row],[b12]])</f>
        <v>0</v>
      </c>
      <c r="F337" s="32">
        <f>GLOBAL[[#This Row],[AWAL]]</f>
        <v>0</v>
      </c>
      <c r="G337" s="31"/>
      <c r="H337" s="31"/>
      <c r="I337" s="31">
        <f>IF(GLOBAL[[#This Row],[1]]="","",SUMIF(Table6[NB BM_C_QTY+F],GLOBAL[POINTER],Table6[C]))</f>
        <v>0</v>
      </c>
      <c r="J337" s="91">
        <f>IF(GLOBAL[[#This Row],[2]]="",0,-1*SUMIF(Table5[CONCAT],GLOBAL[POINTER],Table5[3]))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 t="shared" si="5"/>
        <v>0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0</v>
      </c>
      <c r="Q337" s="58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0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0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0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37" s="31">
        <v>40</v>
      </c>
      <c r="AC337" t="s">
        <v>5840</v>
      </c>
    </row>
    <row r="338" spans="1:31">
      <c r="A338" s="31" t="str">
        <f ca="1">IF(GLOBAL[[#This Row],[TT]]&lt;1,"",ROW()-2)</f>
        <v/>
      </c>
      <c r="B338" s="33" t="s">
        <v>4133</v>
      </c>
      <c r="C338" s="31">
        <v>0</v>
      </c>
      <c r="D338" s="31" t="s">
        <v>4134</v>
      </c>
      <c r="E338" s="31">
        <f ca="1">IF(GLOBAL[[#This Row],[b12]]="",GLOBAL[[#This Row],[a6]],GLOBAL[[#This Row],[b12]])</f>
        <v>0</v>
      </c>
      <c r="F338" s="32">
        <f>GLOBAL[[#This Row],[AWAL]]</f>
        <v>0</v>
      </c>
      <c r="G338" s="31"/>
      <c r="H338" s="31"/>
      <c r="I338" s="31">
        <f>IF(GLOBAL[[#This Row],[1]]="","",SUMIF(Table6[NB BM_C_QTY+F],GLOBAL[POINTER],Table6[C]))</f>
        <v>0</v>
      </c>
      <c r="J338" s="91">
        <f>IF(GLOBAL[[#This Row],[2]]="",0,-1*SUMIF(Table5[CONCAT],GLOBAL[POINTER],Table5[3]))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0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0</v>
      </c>
      <c r="Q338" s="58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0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0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0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38" s="31">
        <v>40</v>
      </c>
      <c r="AC338" t="s">
        <v>5117</v>
      </c>
    </row>
    <row r="339" spans="1:31">
      <c r="A339" s="31" t="str">
        <f ca="1">IF(GLOBAL[[#This Row],[TT]]&lt;1,"",ROW()-2)</f>
        <v/>
      </c>
      <c r="B339" s="33" t="s">
        <v>4135</v>
      </c>
      <c r="C339" s="31">
        <v>1</v>
      </c>
      <c r="D339" s="31" t="s">
        <v>4134</v>
      </c>
      <c r="E339" s="31">
        <f ca="1">IF(GLOBAL[[#This Row],[b12]]="",GLOBAL[[#This Row],[a6]],GLOBAL[[#This Row],[b12]])</f>
        <v>0</v>
      </c>
      <c r="F339" s="32">
        <f>GLOBAL[[#This Row],[AWAL]]</f>
        <v>1</v>
      </c>
      <c r="G339" s="31">
        <v>0</v>
      </c>
      <c r="H339" s="31"/>
      <c r="I339" s="31">
        <f>IF(GLOBAL[[#This Row],[1]]="","",SUMIF(Table6[NB BM_C_QTY+F],GLOBAL[POINTER],Table6[C]))</f>
        <v>0</v>
      </c>
      <c r="J339" s="91">
        <f>IF(GLOBAL[[#This Row],[2]]="",0,-1*SUMIF(Table5[CONCAT],GLOBAL[POINTER],Table5[3]))</f>
        <v>0</v>
      </c>
      <c r="K339" s="31">
        <f>IF(GLOBAL[[#This Row],[b1]]="","",GLOBAL[[#This Row],[b1]]-GLOBAL[[#This Row],[a1]]-GLOBAL[[#This Row],[bkeluar1]])</f>
        <v>-1</v>
      </c>
      <c r="L339" s="31">
        <f>SUM(GLOBAL[[#This Row],[bmasuk1]:[c1]])</f>
        <v>-1</v>
      </c>
      <c r="M339" s="32">
        <f t="shared" si="5"/>
        <v>0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0</v>
      </c>
      <c r="Q339" s="58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0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0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0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39" s="31">
        <v>40</v>
      </c>
      <c r="AC339" t="s">
        <v>5117</v>
      </c>
    </row>
    <row r="340" spans="1:31">
      <c r="A340" s="31">
        <f ca="1">IF(GLOBAL[[#This Row],[TT]]&lt;1,"",ROW()-2)</f>
        <v>338</v>
      </c>
      <c r="B340" s="33" t="s">
        <v>5652</v>
      </c>
      <c r="C340" s="31">
        <v>2</v>
      </c>
      <c r="D340" s="31" t="s">
        <v>4351</v>
      </c>
      <c r="E340" s="31">
        <f ca="1">IF(GLOBAL[[#This Row],[b12]]="",GLOBAL[[#This Row],[a6]],GLOBAL[[#This Row],[b12]])</f>
        <v>2</v>
      </c>
      <c r="F340" s="32">
        <f>GLOBAL[[#This Row],[AWAL]]</f>
        <v>2</v>
      </c>
      <c r="G340" s="31"/>
      <c r="H340" s="31"/>
      <c r="I340" s="31">
        <f>IF(GLOBAL[[#This Row],[1]]="","",SUMIF(Table6[NB BM_C_QTY+F],GLOBAL[POINTER],Table6[C]))</f>
        <v>0</v>
      </c>
      <c r="J340" s="91">
        <f>IF(GLOBAL[[#This Row],[2]]="",0,-1*SUMIF(Table5[CONCAT],GLOBAL[POINTER],Table5[3]))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2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2</v>
      </c>
      <c r="Q340" s="58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2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2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2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balonlkm220060lpguntana</v>
      </c>
      <c r="AB340" s="31">
        <v>60</v>
      </c>
      <c r="AC340" t="s">
        <v>5840</v>
      </c>
    </row>
    <row r="341" spans="1:31">
      <c r="A341" s="31">
        <f ca="1">IF(GLOBAL[[#This Row],[TT]]&lt;1,"",ROW()-2)</f>
        <v>339</v>
      </c>
      <c r="B341" s="33" t="s">
        <v>5653</v>
      </c>
      <c r="C341" s="31">
        <v>1</v>
      </c>
      <c r="D341" s="31" t="s">
        <v>4350</v>
      </c>
      <c r="E341" s="31">
        <f ca="1">IF(GLOBAL[[#This Row],[b12]]="",GLOBAL[[#This Row],[a6]],GLOBAL[[#This Row],[b12]])</f>
        <v>1</v>
      </c>
      <c r="F341" s="32">
        <f>GLOBAL[[#This Row],[AWAL]]</f>
        <v>1</v>
      </c>
      <c r="G341" s="31"/>
      <c r="H341" s="31"/>
      <c r="I341" s="31">
        <f>IF(GLOBAL[[#This Row],[1]]="","",SUMIF(Table6[NB BM_C_QTY+F],GLOBAL[POINTER],Table6[C]))</f>
        <v>0</v>
      </c>
      <c r="J341" s="91">
        <f>IF(GLOBAL[[#This Row],[2]]="",0,-1*SUMIF(Table5[CONCAT],GLOBAL[POINTER],Table5[3]))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 t="shared" si="5"/>
        <v>1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1</v>
      </c>
      <c r="Q341" s="58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1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1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1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balonlkm280050lpguntana</v>
      </c>
      <c r="AB341" s="31">
        <v>50</v>
      </c>
      <c r="AC341" t="s">
        <v>5840</v>
      </c>
    </row>
    <row r="342" spans="1:31">
      <c r="A342" s="39" t="str">
        <f ca="1">IF(GLOBAL[[#This Row],[TT]]&lt;1,"",ROW()-2)</f>
        <v/>
      </c>
      <c r="B342" s="33" t="s">
        <v>6044</v>
      </c>
      <c r="C342" s="31">
        <v>0</v>
      </c>
      <c r="D342" s="31" t="s">
        <v>4351</v>
      </c>
      <c r="E342" s="39">
        <f ca="1">IF(GLOBAL[[#This Row],[b12]]="",GLOBAL[[#This Row],[a6]],GLOBAL[[#This Row],[b12]])</f>
        <v>0</v>
      </c>
      <c r="F342" s="40">
        <f>GLOBAL[[#This Row],[AWAL]]</f>
        <v>0</v>
      </c>
      <c r="G342" s="31"/>
      <c r="H342" s="31"/>
      <c r="I342" s="31">
        <f>IF(GLOBAL[[#This Row],[1]]="","",SUMIF(Table6[NB BM_C_QTY+F],GLOBAL[POINTER],Table6[C]))</f>
        <v>0</v>
      </c>
      <c r="J342" s="91">
        <f>IF(GLOBAL[[#This Row],[2]]="",0,-1*SUMIF(Table5[CONCAT],GLOBAL[POINTER],Table5[3]))</f>
        <v>0</v>
      </c>
      <c r="K342" s="39" t="str">
        <f>IF(GLOBAL[[#This Row],[b1]]="","",GLOBAL[[#This Row],[b1]]-GLOBAL[[#This Row],[a1]]-GLOBAL[[#This Row],[bkeluar1]])</f>
        <v/>
      </c>
      <c r="L342" s="39">
        <f>SUM(GLOBAL[[#This Row],[bmasuk1]:[c1]])</f>
        <v>0</v>
      </c>
      <c r="M342" s="40">
        <f t="shared" si="5"/>
        <v>0</v>
      </c>
      <c r="N342" s="31"/>
      <c r="O342" s="39" t="str">
        <f>IF(GLOBAL[[#This Row],[b2]]="","",GLOBAL[[#This Row],[b2]]-GLOBAL[[#This Row],[a2]])</f>
        <v/>
      </c>
      <c r="P342" s="40">
        <f ca="1">SUM(INDIRECT(GLOBAL_VAR[TABLENAME]&amp;"[@a"&amp;$1:$1-1&amp;"]"),INDIRECT(GLOBAL_VAR[TABLENAME]&amp;"[@c"&amp;$1:$1-1&amp;"]"))</f>
        <v>0</v>
      </c>
      <c r="Q342" s="58"/>
      <c r="R342" s="41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0</v>
      </c>
      <c r="T342" s="33"/>
      <c r="U342" s="41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0</v>
      </c>
      <c r="W342" s="31"/>
      <c r="X342" s="39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0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balonlkp220060lpguntana</v>
      </c>
      <c r="AB342" s="39">
        <v>60</v>
      </c>
      <c r="AC342" t="s">
        <v>5840</v>
      </c>
      <c r="AE342" s="65"/>
    </row>
    <row r="343" spans="1:31">
      <c r="A343" s="31" t="str">
        <f ca="1">IF(GLOBAL[[#This Row],[TT]]&lt;1,"",ROW()-2)</f>
        <v/>
      </c>
      <c r="B343" s="33" t="s">
        <v>5575</v>
      </c>
      <c r="C343" s="31">
        <v>0</v>
      </c>
      <c r="D343" s="31" t="s">
        <v>4350</v>
      </c>
      <c r="E343" s="31">
        <f ca="1">IF(GLOBAL[[#This Row],[b12]]="",GLOBAL[[#This Row],[a6]],GLOBAL[[#This Row],[b12]])</f>
        <v>0</v>
      </c>
      <c r="F343" s="32">
        <f>GLOBAL[[#This Row],[AWAL]]</f>
        <v>0</v>
      </c>
      <c r="G343" s="31"/>
      <c r="H343" s="31"/>
      <c r="I343" s="31">
        <f>IF(GLOBAL[[#This Row],[1]]="","",SUMIF(Table6[NB BM_C_QTY+F],GLOBAL[POINTER],Table6[C]))</f>
        <v>0</v>
      </c>
      <c r="J343" s="91">
        <f>IF(GLOBAL[[#This Row],[2]]="",0,-1*SUMIF(Table5[CONCAT],GLOBAL[POINTER],Table5[3]))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0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0</v>
      </c>
      <c r="Q343" s="58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0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0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0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343" s="31">
        <v>50</v>
      </c>
      <c r="AC343" t="s">
        <v>5840</v>
      </c>
    </row>
    <row r="344" spans="1:31">
      <c r="A344" s="31">
        <f ca="1">IF(GLOBAL[[#This Row],[TT]]&lt;1,"",ROW()-2)</f>
        <v>342</v>
      </c>
      <c r="B344" s="33" t="s">
        <v>352</v>
      </c>
      <c r="C344" s="31">
        <v>5</v>
      </c>
      <c r="D344" s="31" t="s">
        <v>15</v>
      </c>
      <c r="E344" s="31">
        <f ca="1">IF(GLOBAL[[#This Row],[b12]]="",GLOBAL[[#This Row],[a6]],GLOBAL[[#This Row],[b12]])</f>
        <v>5</v>
      </c>
      <c r="F344" s="32">
        <f>GLOBAL[[#This Row],[AWAL]]</f>
        <v>5</v>
      </c>
      <c r="G344" s="31"/>
      <c r="H344" s="31"/>
      <c r="I344" s="31">
        <f>IF(GLOBAL[[#This Row],[1]]="","",SUMIF(Table6[NB BM_C_QTY+F],GLOBAL[POINTER],Table6[C]))</f>
        <v>0</v>
      </c>
      <c r="J344" s="91">
        <f>IF(GLOBAL[[#This Row],[2]]="",0,-1*SUMIF(Table5[CONCAT],GLOBAL[POINTER],Table5[3]))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5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5</v>
      </c>
      <c r="Q344" s="58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5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5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5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44" s="31">
        <v>60</v>
      </c>
      <c r="AC344" t="s">
        <v>5118</v>
      </c>
    </row>
    <row r="345" spans="1:31">
      <c r="A345" s="31">
        <f ca="1">IF(GLOBAL[[#This Row],[TT]]&lt;1,"",ROW()-2)</f>
        <v>343</v>
      </c>
      <c r="B345" s="33" t="s">
        <v>4352</v>
      </c>
      <c r="C345" s="31">
        <v>1</v>
      </c>
      <c r="D345" s="31" t="s">
        <v>4353</v>
      </c>
      <c r="E345" s="31">
        <f ca="1">IF(GLOBAL[[#This Row],[b12]]="",GLOBAL[[#This Row],[a6]],GLOBAL[[#This Row],[b12]])</f>
        <v>1</v>
      </c>
      <c r="F345" s="32">
        <f>GLOBAL[[#This Row],[AWAL]]</f>
        <v>1</v>
      </c>
      <c r="G345" s="31"/>
      <c r="H345" s="31"/>
      <c r="I345" s="31">
        <f>IF(GLOBAL[[#This Row],[1]]="","",SUMIF(Table6[NB BM_C_QTY+F],GLOBAL[POINTER],Table6[C]))</f>
        <v>0</v>
      </c>
      <c r="J345" s="91">
        <f>IF(GLOBAL[[#This Row],[2]]="",0,-1*SUMIF(Table5[CONCAT],GLOBAL[POINTER],Table5[3]))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1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1</v>
      </c>
      <c r="Q345" s="58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1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1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1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45" s="31">
        <v>75</v>
      </c>
      <c r="AC345" t="s">
        <v>5840</v>
      </c>
    </row>
    <row r="346" spans="1:31">
      <c r="A346" s="31" t="str">
        <f ca="1">IF(GLOBAL[[#This Row],[TT]]&lt;1,"",ROW()-2)</f>
        <v/>
      </c>
      <c r="B346" s="33" t="s">
        <v>353</v>
      </c>
      <c r="C346" s="31">
        <v>0</v>
      </c>
      <c r="D346" s="31">
        <v>50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>
        <f>IF(GLOBAL[[#This Row],[1]]="","",SUMIF(Table6[NB BM_C_QTY+F],GLOBAL[POINTER],Table6[C]))</f>
        <v>0</v>
      </c>
      <c r="J346" s="91">
        <f>IF(GLOBAL[[#This Row],[2]]="",0,-1*SUMIF(Table5[CONCAT],GLOBAL[POINTER],Table5[3]))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58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46" s="31">
        <v>50</v>
      </c>
      <c r="AC346" t="s">
        <v>5118</v>
      </c>
      <c r="AD346" s="29"/>
    </row>
    <row r="347" spans="1:31">
      <c r="A347" s="31" t="str">
        <f ca="1">IF(GLOBAL[[#This Row],[TT]]&lt;1,"",ROW()-2)</f>
        <v/>
      </c>
      <c r="B347" s="33" t="s">
        <v>354</v>
      </c>
      <c r="C347" s="31">
        <v>0</v>
      </c>
      <c r="D347" s="31" t="s">
        <v>59</v>
      </c>
      <c r="E347" s="31">
        <f ca="1">IF(GLOBAL[[#This Row],[b12]]="",GLOBAL[[#This Row],[a6]],GLOBAL[[#This Row],[b12]])</f>
        <v>0</v>
      </c>
      <c r="F347" s="32">
        <f>GLOBAL[[#This Row],[AWAL]]</f>
        <v>0</v>
      </c>
      <c r="G347" s="31"/>
      <c r="H347" s="31"/>
      <c r="I347" s="31">
        <f>IF(GLOBAL[[#This Row],[1]]="","",SUMIF(Table6[NB BM_C_QTY+F],GLOBAL[POINTER],Table6[C]))</f>
        <v>0</v>
      </c>
      <c r="J347" s="91">
        <f>IF(GLOBAL[[#This Row],[2]]="",0,-1*SUMIF(Table5[CONCAT],GLOBAL[POINTER],Table5[3]))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0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0</v>
      </c>
      <c r="Q347" s="58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0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0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0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47" s="31">
        <v>50</v>
      </c>
      <c r="AC347" t="s">
        <v>5117</v>
      </c>
    </row>
    <row r="348" spans="1:31">
      <c r="A348" s="31" t="str">
        <f ca="1">IF(GLOBAL[[#This Row],[TT]]&lt;1,"",ROW()-2)</f>
        <v/>
      </c>
      <c r="B348" s="33" t="s">
        <v>2726</v>
      </c>
      <c r="C348" s="31">
        <v>0</v>
      </c>
      <c r="D348" s="31" t="s">
        <v>2139</v>
      </c>
      <c r="E348" s="31">
        <f ca="1">IF(GLOBAL[[#This Row],[b12]]="",GLOBAL[[#This Row],[a6]],GLOBAL[[#This Row],[b12]])</f>
        <v>0</v>
      </c>
      <c r="F348" s="32">
        <f>GLOBAL[[#This Row],[AWAL]]</f>
        <v>0</v>
      </c>
      <c r="G348" s="31"/>
      <c r="H348" s="31"/>
      <c r="I348" s="31">
        <f>IF(GLOBAL[[#This Row],[1]]="","",SUMIF(Table6[NB BM_C_QTY+F],GLOBAL[POINTER],Table6[C]))</f>
        <v>0</v>
      </c>
      <c r="J348" s="91">
        <f>IF(GLOBAL[[#This Row],[2]]="",0,-1*SUMIF(Table5[CONCAT],GLOBAL[POINTER],Table5[3]))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 t="shared" si="5"/>
        <v>0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0</v>
      </c>
      <c r="Q348" s="58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0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0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0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48" s="31">
        <v>50</v>
      </c>
      <c r="AC348" t="s">
        <v>5117</v>
      </c>
    </row>
    <row r="349" spans="1:31">
      <c r="A349" s="39">
        <f ca="1">IF(GLOBAL[[#This Row],[TT]]&lt;1,"",ROW()-2)</f>
        <v>347</v>
      </c>
      <c r="B349" s="33" t="s">
        <v>355</v>
      </c>
      <c r="C349" s="31">
        <v>37</v>
      </c>
      <c r="D349" s="31" t="s">
        <v>356</v>
      </c>
      <c r="E349" s="39">
        <f ca="1">IF(GLOBAL[[#This Row],[b12]]="",GLOBAL[[#This Row],[a6]],GLOBAL[[#This Row],[b12]])</f>
        <v>37</v>
      </c>
      <c r="F349" s="40">
        <f>GLOBAL[[#This Row],[AWAL]]</f>
        <v>37</v>
      </c>
      <c r="G349" s="31"/>
      <c r="H349" s="31"/>
      <c r="I349" s="31">
        <f>IF(GLOBAL[[#This Row],[1]]="","",SUMIF(Table6[NB BM_C_QTY+F],GLOBAL[POINTER],Table6[C]))</f>
        <v>0</v>
      </c>
      <c r="J349" s="91">
        <f>IF(GLOBAL[[#This Row],[2]]="",0,-1*SUMIF(Table5[CONCAT],GLOBAL[POINTER],Table5[3]))</f>
        <v>0</v>
      </c>
      <c r="K349" s="39" t="str">
        <f>IF(GLOBAL[[#This Row],[b1]]="","",GLOBAL[[#This Row],[b1]]-GLOBAL[[#This Row],[a1]]-GLOBAL[[#This Row],[bkeluar1]])</f>
        <v/>
      </c>
      <c r="L349" s="39">
        <f>SUM(GLOBAL[[#This Row],[bmasuk1]:[c1]])</f>
        <v>0</v>
      </c>
      <c r="M349" s="40">
        <f t="shared" si="5"/>
        <v>37</v>
      </c>
      <c r="N349" s="31"/>
      <c r="O349" s="39" t="str">
        <f>IF(GLOBAL[[#This Row],[b2]]="","",GLOBAL[[#This Row],[b2]]-GLOBAL[[#This Row],[a2]])</f>
        <v/>
      </c>
      <c r="P349" s="40">
        <f ca="1">SUM(INDIRECT(GLOBAL_VAR[TABLENAME]&amp;"[@a"&amp;$1:$1-1&amp;"]"),INDIRECT(GLOBAL_VAR[TABLENAME]&amp;"[@c"&amp;$1:$1-1&amp;"]"))</f>
        <v>37</v>
      </c>
      <c r="Q349" s="58"/>
      <c r="R349" s="41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37</v>
      </c>
      <c r="T349" s="33"/>
      <c r="U349" s="41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37</v>
      </c>
      <c r="W349" s="31"/>
      <c r="X349" s="39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37</v>
      </c>
      <c r="Z349" s="29"/>
      <c r="AA3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49" s="39">
        <v>100</v>
      </c>
      <c r="AC349" s="29" t="s">
        <v>6090</v>
      </c>
      <c r="AD349" s="29"/>
    </row>
    <row r="350" spans="1:31">
      <c r="A350" s="39">
        <f ca="1">IF(GLOBAL[[#This Row],[TT]]&lt;1,"",ROW()-2)</f>
        <v>348</v>
      </c>
      <c r="B350" s="33" t="s">
        <v>357</v>
      </c>
      <c r="C350" s="31">
        <v>4</v>
      </c>
      <c r="D350" s="31" t="s">
        <v>358</v>
      </c>
      <c r="E350" s="39">
        <f ca="1">IF(GLOBAL[[#This Row],[b12]]="",GLOBAL[[#This Row],[a6]],GLOBAL[[#This Row],[b12]])</f>
        <v>4</v>
      </c>
      <c r="F350" s="40">
        <f>GLOBAL[[#This Row],[AWAL]]</f>
        <v>4</v>
      </c>
      <c r="G350" s="31"/>
      <c r="H350" s="31"/>
      <c r="I350" s="31">
        <f>IF(GLOBAL[[#This Row],[1]]="","",SUMIF(Table6[NB BM_C_QTY+F],GLOBAL[POINTER],Table6[C]))</f>
        <v>0</v>
      </c>
      <c r="J350" s="91">
        <f>IF(GLOBAL[[#This Row],[2]]="",0,-1*SUMIF(Table5[CONCAT],GLOBAL[POINTER],Table5[3]))</f>
        <v>0</v>
      </c>
      <c r="K350" s="39" t="str">
        <f>IF(GLOBAL[[#This Row],[b1]]="","",GLOBAL[[#This Row],[b1]]-GLOBAL[[#This Row],[a1]]-GLOBAL[[#This Row],[bkeluar1]])</f>
        <v/>
      </c>
      <c r="L350" s="39">
        <f>SUM(GLOBAL[[#This Row],[bmasuk1]:[c1]])</f>
        <v>0</v>
      </c>
      <c r="M350" s="40">
        <f t="shared" si="5"/>
        <v>4</v>
      </c>
      <c r="N350" s="31"/>
      <c r="O350" s="39" t="str">
        <f>IF(GLOBAL[[#This Row],[b2]]="","",GLOBAL[[#This Row],[b2]]-GLOBAL[[#This Row],[a2]])</f>
        <v/>
      </c>
      <c r="P350" s="40">
        <f ca="1">SUM(INDIRECT(GLOBAL_VAR[TABLENAME]&amp;"[@a"&amp;$1:$1-1&amp;"]"),INDIRECT(GLOBAL_VAR[TABLENAME]&amp;"[@c"&amp;$1:$1-1&amp;"]"))</f>
        <v>4</v>
      </c>
      <c r="Q350" s="58"/>
      <c r="R350" s="41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4</v>
      </c>
      <c r="T350" s="33"/>
      <c r="U350" s="41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4</v>
      </c>
      <c r="W350" s="31"/>
      <c r="X350" s="39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4</v>
      </c>
      <c r="Z350" s="29"/>
      <c r="AA3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50" s="39">
        <v>150</v>
      </c>
      <c r="AC350" s="29" t="s">
        <v>6090</v>
      </c>
      <c r="AD350" s="29"/>
    </row>
    <row r="351" spans="1:31">
      <c r="A351" s="39" t="str">
        <f ca="1">IF(GLOBAL[[#This Row],[TT]]&lt;1,"",ROW()-2)</f>
        <v/>
      </c>
      <c r="B351" s="33" t="s">
        <v>4346</v>
      </c>
      <c r="C351" s="31">
        <v>1</v>
      </c>
      <c r="D351" s="31" t="s">
        <v>4347</v>
      </c>
      <c r="E351" s="39">
        <f ca="1">IF(GLOBAL[[#This Row],[b12]]="",GLOBAL[[#This Row],[a6]],GLOBAL[[#This Row],[b12]])</f>
        <v>0</v>
      </c>
      <c r="F351" s="40">
        <f>GLOBAL[[#This Row],[AWAL]]</f>
        <v>1</v>
      </c>
      <c r="G351" s="31">
        <v>0</v>
      </c>
      <c r="H351" s="31"/>
      <c r="I351" s="31">
        <f>IF(GLOBAL[[#This Row],[1]]="","",SUMIF(Table6[NB BM_C_QTY+F],GLOBAL[POINTER],Table6[C]))</f>
        <v>0</v>
      </c>
      <c r="J351" s="91">
        <f>IF(GLOBAL[[#This Row],[2]]="",0,-1*SUMIF(Table5[CONCAT],GLOBAL[POINTER],Table5[3]))</f>
        <v>0</v>
      </c>
      <c r="K351" s="39">
        <f>IF(GLOBAL[[#This Row],[b1]]="","",GLOBAL[[#This Row],[b1]]-GLOBAL[[#This Row],[a1]]-GLOBAL[[#This Row],[bkeluar1]])</f>
        <v>-1</v>
      </c>
      <c r="L351" s="39">
        <f>SUM(GLOBAL[[#This Row],[bmasuk1]:[c1]])</f>
        <v>-1</v>
      </c>
      <c r="M351" s="40">
        <f t="shared" si="5"/>
        <v>0</v>
      </c>
      <c r="N351" s="31"/>
      <c r="O351" s="39" t="str">
        <f>IF(GLOBAL[[#This Row],[b2]]="","",GLOBAL[[#This Row],[b2]]-GLOBAL[[#This Row],[a2]])</f>
        <v/>
      </c>
      <c r="P351" s="40">
        <f ca="1">SUM(INDIRECT(GLOBAL_VAR[TABLENAME]&amp;"[@a"&amp;$1:$1-1&amp;"]"),INDIRECT(GLOBAL_VAR[TABLENAME]&amp;"[@c"&amp;$1:$1-1&amp;"]"))</f>
        <v>0</v>
      </c>
      <c r="Q351" s="58"/>
      <c r="R351" s="41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0</v>
      </c>
      <c r="T351" s="33"/>
      <c r="U351" s="41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0</v>
      </c>
      <c r="W351" s="31"/>
      <c r="X351" s="39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0</v>
      </c>
      <c r="Z351" s="29"/>
      <c r="AA3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51" s="39">
        <v>72</v>
      </c>
      <c r="AC351" s="29" t="s">
        <v>5840</v>
      </c>
      <c r="AD351" s="29"/>
    </row>
    <row r="352" spans="1:31">
      <c r="A352" s="39" t="str">
        <f ca="1">IF(GLOBAL[[#This Row],[TT]]&lt;1,"",ROW()-2)</f>
        <v/>
      </c>
      <c r="B352" s="33" t="s">
        <v>3589</v>
      </c>
      <c r="C352" s="31">
        <v>0</v>
      </c>
      <c r="D352" s="31">
        <v>50</v>
      </c>
      <c r="E352" s="39">
        <f ca="1">IF(GLOBAL[[#This Row],[b12]]="",GLOBAL[[#This Row],[a6]],GLOBAL[[#This Row],[b12]])</f>
        <v>0</v>
      </c>
      <c r="F352" s="40">
        <f>GLOBAL[[#This Row],[AWAL]]</f>
        <v>0</v>
      </c>
      <c r="G352" s="31"/>
      <c r="H352" s="31"/>
      <c r="I352" s="31">
        <f>IF(GLOBAL[[#This Row],[1]]="","",SUMIF(Table6[NB BM_C_QTY+F],GLOBAL[POINTER],Table6[C]))</f>
        <v>0</v>
      </c>
      <c r="J352" s="91">
        <f>IF(GLOBAL[[#This Row],[2]]="",0,-1*SUMIF(Table5[CONCAT],GLOBAL[POINTER],Table5[3]))</f>
        <v>0</v>
      </c>
      <c r="K352" s="39" t="str">
        <f>IF(GLOBAL[[#This Row],[b1]]="","",GLOBAL[[#This Row],[b1]]-GLOBAL[[#This Row],[a1]]-GLOBAL[[#This Row],[bkeluar1]])</f>
        <v/>
      </c>
      <c r="L352" s="39">
        <f>SUM(GLOBAL[[#This Row],[bmasuk1]:[c1]])</f>
        <v>0</v>
      </c>
      <c r="M352" s="40">
        <f t="shared" si="5"/>
        <v>0</v>
      </c>
      <c r="N352" s="31"/>
      <c r="O352" s="39" t="str">
        <f>IF(GLOBAL[[#This Row],[b2]]="","",GLOBAL[[#This Row],[b2]]-GLOBAL[[#This Row],[a2]])</f>
        <v/>
      </c>
      <c r="P352" s="40">
        <f ca="1">SUM(INDIRECT(GLOBAL_VAR[TABLENAME]&amp;"[@a"&amp;$1:$1-1&amp;"]"),INDIRECT(GLOBAL_VAR[TABLENAME]&amp;"[@c"&amp;$1:$1-1&amp;"]"))</f>
        <v>0</v>
      </c>
      <c r="Q352" s="58"/>
      <c r="R352" s="41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0</v>
      </c>
      <c r="T352" s="33"/>
      <c r="U352" s="41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0</v>
      </c>
      <c r="W352" s="31"/>
      <c r="X352" s="39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0</v>
      </c>
      <c r="Z352" s="29"/>
      <c r="AA35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52" s="39">
        <v>50</v>
      </c>
      <c r="AC352" t="s">
        <v>5118</v>
      </c>
    </row>
    <row r="353" spans="1:30">
      <c r="A353" s="39">
        <f ca="1">IF(GLOBAL[[#This Row],[TT]]&lt;1,"",ROW()-2)</f>
        <v>351</v>
      </c>
      <c r="B353" s="33" t="s">
        <v>359</v>
      </c>
      <c r="C353" s="31">
        <v>8</v>
      </c>
      <c r="D353" s="31" t="s">
        <v>360</v>
      </c>
      <c r="E353" s="39">
        <f ca="1">IF(GLOBAL[[#This Row],[b12]]="",GLOBAL[[#This Row],[a6]],GLOBAL[[#This Row],[b12]])</f>
        <v>8</v>
      </c>
      <c r="F353" s="40">
        <f>GLOBAL[[#This Row],[AWAL]]</f>
        <v>8</v>
      </c>
      <c r="G353" s="31"/>
      <c r="H353" s="31"/>
      <c r="I353" s="31">
        <f>IF(GLOBAL[[#This Row],[1]]="","",SUMIF(Table6[NB BM_C_QTY+F],GLOBAL[POINTER],Table6[C]))</f>
        <v>0</v>
      </c>
      <c r="J353" s="91">
        <f>IF(GLOBAL[[#This Row],[2]]="",0,-1*SUMIF(Table5[CONCAT],GLOBAL[POINTER],Table5[3]))</f>
        <v>0</v>
      </c>
      <c r="K353" s="39" t="str">
        <f>IF(GLOBAL[[#This Row],[b1]]="","",GLOBAL[[#This Row],[b1]]-GLOBAL[[#This Row],[a1]]-GLOBAL[[#This Row],[bkeluar1]])</f>
        <v/>
      </c>
      <c r="L353" s="39">
        <f>SUM(GLOBAL[[#This Row],[bmasuk1]:[c1]])</f>
        <v>0</v>
      </c>
      <c r="M353" s="40">
        <f t="shared" si="5"/>
        <v>8</v>
      </c>
      <c r="N353" s="31"/>
      <c r="O353" s="39" t="str">
        <f>IF(GLOBAL[[#This Row],[b2]]="","",GLOBAL[[#This Row],[b2]]-GLOBAL[[#This Row],[a2]])</f>
        <v/>
      </c>
      <c r="P353" s="40">
        <f ca="1">SUM(INDIRECT(GLOBAL_VAR[TABLENAME]&amp;"[@a"&amp;$1:$1-1&amp;"]"),INDIRECT(GLOBAL_VAR[TABLENAME]&amp;"[@c"&amp;$1:$1-1&amp;"]"))</f>
        <v>8</v>
      </c>
      <c r="Q353" s="58"/>
      <c r="R353" s="41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8</v>
      </c>
      <c r="T353" s="33"/>
      <c r="U353" s="41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8</v>
      </c>
      <c r="W353" s="31"/>
      <c r="X353" s="39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8</v>
      </c>
      <c r="Z353" s="29"/>
      <c r="AA3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53" s="39">
        <v>80</v>
      </c>
      <c r="AC353" s="29" t="s">
        <v>5117</v>
      </c>
      <c r="AD353" s="29"/>
    </row>
    <row r="354" spans="1:30">
      <c r="A354" s="39" t="str">
        <f ca="1">IF(GLOBAL[[#This Row],[TT]]&lt;1,"",ROW()-2)</f>
        <v/>
      </c>
      <c r="B354" s="33" t="s">
        <v>362</v>
      </c>
      <c r="C354" s="31">
        <v>0</v>
      </c>
      <c r="D354" s="31" t="s">
        <v>360</v>
      </c>
      <c r="E354" s="39">
        <f ca="1">IF(GLOBAL[[#This Row],[b12]]="",GLOBAL[[#This Row],[a6]],GLOBAL[[#This Row],[b12]])</f>
        <v>0</v>
      </c>
      <c r="F354" s="40">
        <f>GLOBAL[[#This Row],[AWAL]]</f>
        <v>0</v>
      </c>
      <c r="G354" s="31"/>
      <c r="H354" s="31"/>
      <c r="I354" s="31">
        <f>IF(GLOBAL[[#This Row],[1]]="","",SUMIF(Table6[NB BM_C_QTY+F],GLOBAL[POINTER],Table6[C]))</f>
        <v>0</v>
      </c>
      <c r="J354" s="91">
        <f>IF(GLOBAL[[#This Row],[2]]="",0,-1*SUMIF(Table5[CONCAT],GLOBAL[POINTER],Table5[3]))</f>
        <v>0</v>
      </c>
      <c r="K354" s="39" t="str">
        <f>IF(GLOBAL[[#This Row],[b1]]="","",GLOBAL[[#This Row],[b1]]-GLOBAL[[#This Row],[a1]]-GLOBAL[[#This Row],[bkeluar1]])</f>
        <v/>
      </c>
      <c r="L354" s="39">
        <f>SUM(GLOBAL[[#This Row],[bmasuk1]:[c1]])</f>
        <v>0</v>
      </c>
      <c r="M354" s="40">
        <f t="shared" si="5"/>
        <v>0</v>
      </c>
      <c r="N354" s="31"/>
      <c r="O354" s="39" t="str">
        <f>IF(GLOBAL[[#This Row],[b2]]="","",GLOBAL[[#This Row],[b2]]-GLOBAL[[#This Row],[a2]])</f>
        <v/>
      </c>
      <c r="P354" s="40">
        <f ca="1">SUM(INDIRECT(GLOBAL_VAR[TABLENAME]&amp;"[@a"&amp;$1:$1-1&amp;"]"),INDIRECT(GLOBAL_VAR[TABLENAME]&amp;"[@c"&amp;$1:$1-1&amp;"]"))</f>
        <v>0</v>
      </c>
      <c r="Q354" s="58"/>
      <c r="R354" s="41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0</v>
      </c>
      <c r="T354" s="33"/>
      <c r="U354" s="41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0</v>
      </c>
      <c r="W354" s="31"/>
      <c r="X354" s="39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0</v>
      </c>
      <c r="Z354" s="29"/>
      <c r="AA3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54" s="39">
        <v>80</v>
      </c>
      <c r="AC354" s="29" t="s">
        <v>5117</v>
      </c>
      <c r="AD354" s="29"/>
    </row>
    <row r="355" spans="1:30">
      <c r="A355" s="39">
        <f ca="1">IF(GLOBAL[[#This Row],[TT]]&lt;1,"",ROW()-2)</f>
        <v>353</v>
      </c>
      <c r="B355" s="33" t="s">
        <v>363</v>
      </c>
      <c r="C355" s="31">
        <v>2</v>
      </c>
      <c r="D355" s="31" t="s">
        <v>108</v>
      </c>
      <c r="E355" s="39">
        <f ca="1">IF(GLOBAL[[#This Row],[b12]]="",GLOBAL[[#This Row],[a6]],GLOBAL[[#This Row],[b12]])</f>
        <v>2</v>
      </c>
      <c r="F355" s="40">
        <f>GLOBAL[[#This Row],[AWAL]]</f>
        <v>2</v>
      </c>
      <c r="G355" s="31"/>
      <c r="H355" s="31"/>
      <c r="I355" s="31">
        <f>IF(GLOBAL[[#This Row],[1]]="","",SUMIF(Table6[NB BM_C_QTY+F],GLOBAL[POINTER],Table6[C]))</f>
        <v>0</v>
      </c>
      <c r="J355" s="91">
        <f>IF(GLOBAL[[#This Row],[2]]="",0,-1*SUMIF(Table5[CONCAT],GLOBAL[POINTER],Table5[3]))</f>
        <v>0</v>
      </c>
      <c r="K355" s="39" t="str">
        <f>IF(GLOBAL[[#This Row],[b1]]="","",GLOBAL[[#This Row],[b1]]-GLOBAL[[#This Row],[a1]]-GLOBAL[[#This Row],[bkeluar1]])</f>
        <v/>
      </c>
      <c r="L355" s="39">
        <f>SUM(GLOBAL[[#This Row],[bmasuk1]:[c1]])</f>
        <v>0</v>
      </c>
      <c r="M355" s="40">
        <f t="shared" si="5"/>
        <v>2</v>
      </c>
      <c r="N355" s="31"/>
      <c r="O355" s="39" t="str">
        <f>IF(GLOBAL[[#This Row],[b2]]="","",GLOBAL[[#This Row],[b2]]-GLOBAL[[#This Row],[a2]])</f>
        <v/>
      </c>
      <c r="P355" s="40">
        <f ca="1">SUM(INDIRECT(GLOBAL_VAR[TABLENAME]&amp;"[@a"&amp;$1:$1-1&amp;"]"),INDIRECT(GLOBAL_VAR[TABLENAME]&amp;"[@c"&amp;$1:$1-1&amp;"]"))</f>
        <v>2</v>
      </c>
      <c r="Q355" s="58"/>
      <c r="R355" s="41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2</v>
      </c>
      <c r="T355" s="33"/>
      <c r="U355" s="41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2</v>
      </c>
      <c r="W355" s="31"/>
      <c r="X355" s="39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2</v>
      </c>
      <c r="Z355" s="29"/>
      <c r="AA3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55" s="39">
        <v>1000</v>
      </c>
      <c r="AC355" s="29" t="s">
        <v>5118</v>
      </c>
      <c r="AD355" s="29"/>
    </row>
    <row r="356" spans="1:30">
      <c r="A356" s="39">
        <f ca="1">IF(GLOBAL[[#This Row],[TT]]&lt;1,"",ROW()-2)</f>
        <v>354</v>
      </c>
      <c r="B356" s="33" t="s">
        <v>364</v>
      </c>
      <c r="C356" s="31">
        <v>2</v>
      </c>
      <c r="D356" s="31" t="s">
        <v>157</v>
      </c>
      <c r="E356" s="39">
        <f ca="1">IF(GLOBAL[[#This Row],[b12]]="",GLOBAL[[#This Row],[a6]],GLOBAL[[#This Row],[b12]])</f>
        <v>2</v>
      </c>
      <c r="F356" s="40">
        <f>GLOBAL[[#This Row],[AWAL]]</f>
        <v>2</v>
      </c>
      <c r="G356" s="31"/>
      <c r="H356" s="31"/>
      <c r="I356" s="31">
        <f>IF(GLOBAL[[#This Row],[1]]="","",SUMIF(Table6[NB BM_C_QTY+F],GLOBAL[POINTER],Table6[C]))</f>
        <v>0</v>
      </c>
      <c r="J356" s="91">
        <f>IF(GLOBAL[[#This Row],[2]]="",0,-1*SUMIF(Table5[CONCAT],GLOBAL[POINTER],Table5[3]))</f>
        <v>0</v>
      </c>
      <c r="K356" s="39" t="str">
        <f>IF(GLOBAL[[#This Row],[b1]]="","",GLOBAL[[#This Row],[b1]]-GLOBAL[[#This Row],[a1]]-GLOBAL[[#This Row],[bkeluar1]])</f>
        <v/>
      </c>
      <c r="L356" s="39">
        <f>SUM(GLOBAL[[#This Row],[bmasuk1]:[c1]])</f>
        <v>0</v>
      </c>
      <c r="M356" s="40">
        <f t="shared" si="5"/>
        <v>2</v>
      </c>
      <c r="N356" s="31"/>
      <c r="O356" s="39" t="str">
        <f>IF(GLOBAL[[#This Row],[b2]]="","",GLOBAL[[#This Row],[b2]]-GLOBAL[[#This Row],[a2]])</f>
        <v/>
      </c>
      <c r="P356" s="40">
        <f ca="1">SUM(INDIRECT(GLOBAL_VAR[TABLENAME]&amp;"[@a"&amp;$1:$1-1&amp;"]"),INDIRECT(GLOBAL_VAR[TABLENAME]&amp;"[@c"&amp;$1:$1-1&amp;"]"))</f>
        <v>2</v>
      </c>
      <c r="Q356" s="58"/>
      <c r="R356" s="41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2</v>
      </c>
      <c r="T356" s="33"/>
      <c r="U356" s="41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2</v>
      </c>
      <c r="W356" s="31"/>
      <c r="X356" s="39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2</v>
      </c>
      <c r="Z356" s="29"/>
      <c r="AA35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56" s="39">
        <v>600</v>
      </c>
      <c r="AC356" s="29" t="s">
        <v>5118</v>
      </c>
      <c r="AD356" s="29"/>
    </row>
    <row r="357" spans="1:30">
      <c r="A357" s="39">
        <f ca="1">IF(GLOBAL[[#This Row],[TT]]&lt;1,"",ROW()-2)</f>
        <v>355</v>
      </c>
      <c r="B357" s="33" t="s">
        <v>365</v>
      </c>
      <c r="C357" s="31">
        <v>1</v>
      </c>
      <c r="D357" s="31" t="s">
        <v>132</v>
      </c>
      <c r="E357" s="39">
        <f ca="1">IF(GLOBAL[[#This Row],[b12]]="",GLOBAL[[#This Row],[a6]],GLOBAL[[#This Row],[b12]])</f>
        <v>1</v>
      </c>
      <c r="F357" s="40">
        <f>GLOBAL[[#This Row],[AWAL]]</f>
        <v>1</v>
      </c>
      <c r="G357" s="31"/>
      <c r="H357" s="31"/>
      <c r="I357" s="31">
        <f>IF(GLOBAL[[#This Row],[1]]="","",SUMIF(Table6[NB BM_C_QTY+F],GLOBAL[POINTER],Table6[C]))</f>
        <v>0</v>
      </c>
      <c r="J357" s="91">
        <f>IF(GLOBAL[[#This Row],[2]]="",0,-1*SUMIF(Table5[CONCAT],GLOBAL[POINTER],Table5[3]))</f>
        <v>0</v>
      </c>
      <c r="K357" s="39" t="str">
        <f>IF(GLOBAL[[#This Row],[b1]]="","",GLOBAL[[#This Row],[b1]]-GLOBAL[[#This Row],[a1]]-GLOBAL[[#This Row],[bkeluar1]])</f>
        <v/>
      </c>
      <c r="L357" s="39">
        <f>SUM(GLOBAL[[#This Row],[bmasuk1]:[c1]])</f>
        <v>0</v>
      </c>
      <c r="M357" s="40">
        <f t="shared" si="5"/>
        <v>1</v>
      </c>
      <c r="N357" s="31"/>
      <c r="O357" s="39" t="str">
        <f>IF(GLOBAL[[#This Row],[b2]]="","",GLOBAL[[#This Row],[b2]]-GLOBAL[[#This Row],[a2]])</f>
        <v/>
      </c>
      <c r="P357" s="40">
        <f ca="1">SUM(INDIRECT(GLOBAL_VAR[TABLENAME]&amp;"[@a"&amp;$1:$1-1&amp;"]"),INDIRECT(GLOBAL_VAR[TABLENAME]&amp;"[@c"&amp;$1:$1-1&amp;"]"))</f>
        <v>1</v>
      </c>
      <c r="Q357" s="58"/>
      <c r="R357" s="41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1</v>
      </c>
      <c r="T357" s="33"/>
      <c r="U357" s="41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1</v>
      </c>
      <c r="W357" s="31"/>
      <c r="X357" s="39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1</v>
      </c>
      <c r="Z357" s="29"/>
      <c r="AA3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57" s="39">
        <v>400</v>
      </c>
      <c r="AC357" s="29" t="s">
        <v>5118</v>
      </c>
      <c r="AD357" s="29"/>
    </row>
    <row r="358" spans="1:30">
      <c r="A358" s="39">
        <f ca="1">IF(GLOBAL[[#This Row],[TT]]&lt;1,"",ROW()-2)</f>
        <v>356</v>
      </c>
      <c r="B358" s="33" t="s">
        <v>2289</v>
      </c>
      <c r="C358" s="31">
        <v>35</v>
      </c>
      <c r="D358" s="31" t="s">
        <v>2290</v>
      </c>
      <c r="E358" s="39">
        <f ca="1">IF(GLOBAL[[#This Row],[b12]]="",GLOBAL[[#This Row],[a6]],GLOBAL[[#This Row],[b12]])</f>
        <v>35</v>
      </c>
      <c r="F358" s="40">
        <f>GLOBAL[[#This Row],[AWAL]]</f>
        <v>35</v>
      </c>
      <c r="G358" s="31"/>
      <c r="H358" s="31"/>
      <c r="I358" s="31">
        <f>IF(GLOBAL[[#This Row],[1]]="","",SUMIF(Table6[NB BM_C_QTY+F],GLOBAL[POINTER],Table6[C]))</f>
        <v>0</v>
      </c>
      <c r="J358" s="91">
        <f>IF(GLOBAL[[#This Row],[2]]="",0,-1*SUMIF(Table5[CONCAT],GLOBAL[POINTER],Table5[3]))</f>
        <v>0</v>
      </c>
      <c r="K358" s="39" t="str">
        <f>IF(GLOBAL[[#This Row],[b1]]="","",GLOBAL[[#This Row],[b1]]-GLOBAL[[#This Row],[a1]]-GLOBAL[[#This Row],[bkeluar1]])</f>
        <v/>
      </c>
      <c r="L358" s="39">
        <f>SUM(GLOBAL[[#This Row],[bmasuk1]:[c1]])</f>
        <v>0</v>
      </c>
      <c r="M358" s="40">
        <f t="shared" si="5"/>
        <v>35</v>
      </c>
      <c r="N358" s="31"/>
      <c r="O358" s="39" t="str">
        <f>IF(GLOBAL[[#This Row],[b2]]="","",GLOBAL[[#This Row],[b2]]-GLOBAL[[#This Row],[a2]])</f>
        <v/>
      </c>
      <c r="P358" s="40">
        <f ca="1">SUM(INDIRECT(GLOBAL_VAR[TABLENAME]&amp;"[@a"&amp;$1:$1-1&amp;"]"),INDIRECT(GLOBAL_VAR[TABLENAME]&amp;"[@c"&amp;$1:$1-1&amp;"]"))</f>
        <v>35</v>
      </c>
      <c r="Q358" s="58"/>
      <c r="R358" s="41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35</v>
      </c>
      <c r="T358" s="33"/>
      <c r="U358" s="41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35</v>
      </c>
      <c r="W358" s="31"/>
      <c r="X358" s="39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35</v>
      </c>
      <c r="Z358" s="29"/>
      <c r="AA3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58" s="39">
        <v>48</v>
      </c>
      <c r="AC358" s="29" t="s">
        <v>5149</v>
      </c>
      <c r="AD358" s="29">
        <v>-42</v>
      </c>
    </row>
    <row r="359" spans="1:30">
      <c r="A359" s="39">
        <f ca="1">IF(GLOBAL[[#This Row],[TT]]&lt;1,"",ROW()-2)</f>
        <v>357</v>
      </c>
      <c r="B359" s="33" t="s">
        <v>2291</v>
      </c>
      <c r="C359" s="31">
        <v>29</v>
      </c>
      <c r="D359" s="31" t="s">
        <v>2288</v>
      </c>
      <c r="E359" s="39">
        <f ca="1">IF(GLOBAL[[#This Row],[b12]]="",GLOBAL[[#This Row],[a6]],GLOBAL[[#This Row],[b12]])</f>
        <v>29</v>
      </c>
      <c r="F359" s="40">
        <f>GLOBAL[[#This Row],[AWAL]]</f>
        <v>29</v>
      </c>
      <c r="G359" s="31"/>
      <c r="H359" s="31"/>
      <c r="I359" s="31">
        <f>IF(GLOBAL[[#This Row],[1]]="","",SUMIF(Table6[NB BM_C_QTY+F],GLOBAL[POINTER],Table6[C]))</f>
        <v>0</v>
      </c>
      <c r="J359" s="91">
        <f>IF(GLOBAL[[#This Row],[2]]="",0,-1*SUMIF(Table5[CONCAT],GLOBAL[POINTER],Table5[3]))</f>
        <v>0</v>
      </c>
      <c r="K359" s="39" t="str">
        <f>IF(GLOBAL[[#This Row],[b1]]="","",GLOBAL[[#This Row],[b1]]-GLOBAL[[#This Row],[a1]]-GLOBAL[[#This Row],[bkeluar1]])</f>
        <v/>
      </c>
      <c r="L359" s="39">
        <f>SUM(GLOBAL[[#This Row],[bmasuk1]:[c1]])</f>
        <v>0</v>
      </c>
      <c r="M359" s="40">
        <f t="shared" si="5"/>
        <v>29</v>
      </c>
      <c r="N359" s="31"/>
      <c r="O359" s="39" t="str">
        <f>IF(GLOBAL[[#This Row],[b2]]="","",GLOBAL[[#This Row],[b2]]-GLOBAL[[#This Row],[a2]])</f>
        <v/>
      </c>
      <c r="P359" s="40">
        <f ca="1">SUM(INDIRECT(GLOBAL_VAR[TABLENAME]&amp;"[@a"&amp;$1:$1-1&amp;"]"),INDIRECT(GLOBAL_VAR[TABLENAME]&amp;"[@c"&amp;$1:$1-1&amp;"]"))</f>
        <v>29</v>
      </c>
      <c r="Q359" s="58"/>
      <c r="R359" s="41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29</v>
      </c>
      <c r="T359" s="33"/>
      <c r="U359" s="41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29</v>
      </c>
      <c r="W359" s="31"/>
      <c r="X359" s="39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29</v>
      </c>
      <c r="Z359" s="29"/>
      <c r="AA35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59" s="39">
        <v>48</v>
      </c>
      <c r="AC359" s="29" t="s">
        <v>5149</v>
      </c>
      <c r="AD359" s="29">
        <v>-50</v>
      </c>
    </row>
    <row r="360" spans="1:30">
      <c r="A360" s="39">
        <f ca="1">IF(GLOBAL[[#This Row],[TT]]&lt;1,"",ROW()-2)</f>
        <v>358</v>
      </c>
      <c r="B360" s="33" t="s">
        <v>2292</v>
      </c>
      <c r="C360" s="31">
        <v>27</v>
      </c>
      <c r="D360" s="31" t="s">
        <v>2290</v>
      </c>
      <c r="E360" s="39">
        <f ca="1">IF(GLOBAL[[#This Row],[b12]]="",GLOBAL[[#This Row],[a6]],GLOBAL[[#This Row],[b12]])</f>
        <v>27</v>
      </c>
      <c r="F360" s="40">
        <f>GLOBAL[[#This Row],[AWAL]]</f>
        <v>27</v>
      </c>
      <c r="G360" s="31"/>
      <c r="H360" s="31"/>
      <c r="I360" s="31">
        <f>IF(GLOBAL[[#This Row],[1]]="","",SUMIF(Table6[NB BM_C_QTY+F],GLOBAL[POINTER],Table6[C]))</f>
        <v>0</v>
      </c>
      <c r="J360" s="91">
        <f>IF(GLOBAL[[#This Row],[2]]="",0,-1*SUMIF(Table5[CONCAT],GLOBAL[POINTER],Table5[3]))</f>
        <v>0</v>
      </c>
      <c r="K360" s="39" t="str">
        <f>IF(GLOBAL[[#This Row],[b1]]="","",GLOBAL[[#This Row],[b1]]-GLOBAL[[#This Row],[a1]]-GLOBAL[[#This Row],[bkeluar1]])</f>
        <v/>
      </c>
      <c r="L360" s="39">
        <f>SUM(GLOBAL[[#This Row],[bmasuk1]:[c1]])</f>
        <v>0</v>
      </c>
      <c r="M360" s="40">
        <f t="shared" si="5"/>
        <v>27</v>
      </c>
      <c r="N360" s="31"/>
      <c r="O360" s="39" t="str">
        <f>IF(GLOBAL[[#This Row],[b2]]="","",GLOBAL[[#This Row],[b2]]-GLOBAL[[#This Row],[a2]])</f>
        <v/>
      </c>
      <c r="P360" s="40">
        <f ca="1">SUM(INDIRECT(GLOBAL_VAR[TABLENAME]&amp;"[@a"&amp;$1:$1-1&amp;"]"),INDIRECT(GLOBAL_VAR[TABLENAME]&amp;"[@c"&amp;$1:$1-1&amp;"]"))</f>
        <v>27</v>
      </c>
      <c r="Q360" s="58"/>
      <c r="R360" s="41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27</v>
      </c>
      <c r="T360" s="33"/>
      <c r="U360" s="41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27</v>
      </c>
      <c r="W360" s="31"/>
      <c r="X360" s="39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27</v>
      </c>
      <c r="Z360" s="29"/>
      <c r="AA3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60" s="39">
        <v>48</v>
      </c>
      <c r="AC360" s="29" t="s">
        <v>5149</v>
      </c>
      <c r="AD360" s="29">
        <v>-42</v>
      </c>
    </row>
    <row r="361" spans="1:30">
      <c r="A361" s="39">
        <f ca="1">IF(GLOBAL[[#This Row],[TT]]&lt;1,"",ROW()-2)</f>
        <v>359</v>
      </c>
      <c r="B361" s="33" t="s">
        <v>366</v>
      </c>
      <c r="C361" s="31">
        <v>8</v>
      </c>
      <c r="D361" s="31" t="s">
        <v>184</v>
      </c>
      <c r="E361" s="39">
        <f ca="1">IF(GLOBAL[[#This Row],[b12]]="",GLOBAL[[#This Row],[a6]],GLOBAL[[#This Row],[b12]])</f>
        <v>8</v>
      </c>
      <c r="F361" s="40">
        <f>GLOBAL[[#This Row],[AWAL]]</f>
        <v>8</v>
      </c>
      <c r="G361" s="31"/>
      <c r="H361" s="31"/>
      <c r="I361" s="31">
        <f>IF(GLOBAL[[#This Row],[1]]="","",SUMIF(Table6[NB BM_C_QTY+F],GLOBAL[POINTER],Table6[C]))</f>
        <v>0</v>
      </c>
      <c r="J361" s="91">
        <f>IF(GLOBAL[[#This Row],[2]]="",0,-1*SUMIF(Table5[CONCAT],GLOBAL[POINTER],Table5[3]))</f>
        <v>0</v>
      </c>
      <c r="K361" s="39" t="str">
        <f>IF(GLOBAL[[#This Row],[b1]]="","",GLOBAL[[#This Row],[b1]]-GLOBAL[[#This Row],[a1]]-GLOBAL[[#This Row],[bkeluar1]])</f>
        <v/>
      </c>
      <c r="L361" s="39">
        <f>SUM(GLOBAL[[#This Row],[bmasuk1]:[c1]])</f>
        <v>0</v>
      </c>
      <c r="M361" s="40">
        <f t="shared" si="5"/>
        <v>8</v>
      </c>
      <c r="N361" s="31"/>
      <c r="O361" s="39" t="str">
        <f>IF(GLOBAL[[#This Row],[b2]]="","",GLOBAL[[#This Row],[b2]]-GLOBAL[[#This Row],[a2]])</f>
        <v/>
      </c>
      <c r="P361" s="40">
        <f ca="1">SUM(INDIRECT(GLOBAL_VAR[TABLENAME]&amp;"[@a"&amp;$1:$1-1&amp;"]"),INDIRECT(GLOBAL_VAR[TABLENAME]&amp;"[@c"&amp;$1:$1-1&amp;"]"))</f>
        <v>8</v>
      </c>
      <c r="Q361" s="58"/>
      <c r="R361" s="41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8</v>
      </c>
      <c r="T361" s="33"/>
      <c r="U361" s="41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8</v>
      </c>
      <c r="W361" s="31"/>
      <c r="X361" s="39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8</v>
      </c>
      <c r="Z361" s="29"/>
      <c r="AA3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61" s="39">
        <v>1152</v>
      </c>
      <c r="AC361" s="29" t="s">
        <v>5118</v>
      </c>
      <c r="AD361" s="29"/>
    </row>
    <row r="362" spans="1:30">
      <c r="A362" s="39">
        <f ca="1">IF(GLOBAL[[#This Row],[TT]]&lt;1,"",ROW()-2)</f>
        <v>360</v>
      </c>
      <c r="B362" s="33" t="s">
        <v>2293</v>
      </c>
      <c r="C362" s="31">
        <v>17</v>
      </c>
      <c r="D362" s="31" t="s">
        <v>2298</v>
      </c>
      <c r="E362" s="39">
        <f ca="1">IF(GLOBAL[[#This Row],[b12]]="",GLOBAL[[#This Row],[a6]],GLOBAL[[#This Row],[b12]])</f>
        <v>17</v>
      </c>
      <c r="F362" s="40">
        <f>GLOBAL[[#This Row],[AWAL]]</f>
        <v>17</v>
      </c>
      <c r="G362" s="31"/>
      <c r="H362" s="31"/>
      <c r="I362" s="31">
        <f>IF(GLOBAL[[#This Row],[1]]="","",SUMIF(Table6[NB BM_C_QTY+F],GLOBAL[POINTER],Table6[C]))</f>
        <v>0</v>
      </c>
      <c r="J362" s="91">
        <f>IF(GLOBAL[[#This Row],[2]]="",0,-1*SUMIF(Table5[CONCAT],GLOBAL[POINTER],Table5[3]))</f>
        <v>0</v>
      </c>
      <c r="K362" s="39" t="str">
        <f>IF(GLOBAL[[#This Row],[b1]]="","",GLOBAL[[#This Row],[b1]]-GLOBAL[[#This Row],[a1]]-GLOBAL[[#This Row],[bkeluar1]])</f>
        <v/>
      </c>
      <c r="L362" s="39">
        <f>SUM(GLOBAL[[#This Row],[bmasuk1]:[c1]])</f>
        <v>0</v>
      </c>
      <c r="M362" s="40">
        <f t="shared" si="5"/>
        <v>17</v>
      </c>
      <c r="N362" s="31"/>
      <c r="O362" s="39" t="str">
        <f>IF(GLOBAL[[#This Row],[b2]]="","",GLOBAL[[#This Row],[b2]]-GLOBAL[[#This Row],[a2]])</f>
        <v/>
      </c>
      <c r="P362" s="40">
        <f ca="1">SUM(INDIRECT(GLOBAL_VAR[TABLENAME]&amp;"[@a"&amp;$1:$1-1&amp;"]"),INDIRECT(GLOBAL_VAR[TABLENAME]&amp;"[@c"&amp;$1:$1-1&amp;"]"))</f>
        <v>17</v>
      </c>
      <c r="Q362" s="58"/>
      <c r="R362" s="41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17</v>
      </c>
      <c r="T362" s="33"/>
      <c r="U362" s="41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17</v>
      </c>
      <c r="W362" s="31"/>
      <c r="X362" s="39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17</v>
      </c>
      <c r="Z362" s="29"/>
      <c r="AA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62" s="39">
        <v>48</v>
      </c>
      <c r="AC362" s="29" t="s">
        <v>5149</v>
      </c>
      <c r="AD362" s="29">
        <v>-36</v>
      </c>
    </row>
    <row r="363" spans="1:30">
      <c r="A363" s="39">
        <f ca="1">IF(GLOBAL[[#This Row],[TT]]&lt;1,"",ROW()-2)</f>
        <v>361</v>
      </c>
      <c r="B363" s="33" t="s">
        <v>2294</v>
      </c>
      <c r="C363" s="31">
        <v>20</v>
      </c>
      <c r="D363" s="31" t="s">
        <v>2298</v>
      </c>
      <c r="E363" s="39">
        <f ca="1">IF(GLOBAL[[#This Row],[b12]]="",GLOBAL[[#This Row],[a6]],GLOBAL[[#This Row],[b12]])</f>
        <v>20</v>
      </c>
      <c r="F363" s="40">
        <f>GLOBAL[[#This Row],[AWAL]]</f>
        <v>20</v>
      </c>
      <c r="G363" s="31"/>
      <c r="H363" s="31"/>
      <c r="I363" s="31">
        <f>IF(GLOBAL[[#This Row],[1]]="","",SUMIF(Table6[NB BM_C_QTY+F],GLOBAL[POINTER],Table6[C]))</f>
        <v>0</v>
      </c>
      <c r="J363" s="91">
        <f>IF(GLOBAL[[#This Row],[2]]="",0,-1*SUMIF(Table5[CONCAT],GLOBAL[POINTER],Table5[3]))</f>
        <v>0</v>
      </c>
      <c r="K363" s="39" t="str">
        <f>IF(GLOBAL[[#This Row],[b1]]="","",GLOBAL[[#This Row],[b1]]-GLOBAL[[#This Row],[a1]]-GLOBAL[[#This Row],[bkeluar1]])</f>
        <v/>
      </c>
      <c r="L363" s="39">
        <f>SUM(GLOBAL[[#This Row],[bmasuk1]:[c1]])</f>
        <v>0</v>
      </c>
      <c r="M363" s="40">
        <f t="shared" si="5"/>
        <v>20</v>
      </c>
      <c r="N363" s="31"/>
      <c r="O363" s="39" t="str">
        <f>IF(GLOBAL[[#This Row],[b2]]="","",GLOBAL[[#This Row],[b2]]-GLOBAL[[#This Row],[a2]])</f>
        <v/>
      </c>
      <c r="P363" s="40">
        <f ca="1">SUM(INDIRECT(GLOBAL_VAR[TABLENAME]&amp;"[@a"&amp;$1:$1-1&amp;"]"),INDIRECT(GLOBAL_VAR[TABLENAME]&amp;"[@c"&amp;$1:$1-1&amp;"]"))</f>
        <v>20</v>
      </c>
      <c r="Q363" s="58"/>
      <c r="R363" s="41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20</v>
      </c>
      <c r="T363" s="33"/>
      <c r="U363" s="41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20</v>
      </c>
      <c r="W363" s="31"/>
      <c r="X363" s="39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20</v>
      </c>
      <c r="Z363" s="29"/>
      <c r="AA3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63" s="39">
        <v>48</v>
      </c>
      <c r="AC363" s="29" t="s">
        <v>5149</v>
      </c>
      <c r="AD363" s="29">
        <v>-36</v>
      </c>
    </row>
    <row r="364" spans="1:30">
      <c r="A364" s="31">
        <f ca="1">IF(GLOBAL[[#This Row],[TT]]&lt;1,"",ROW()-2)</f>
        <v>362</v>
      </c>
      <c r="B364" s="33" t="s">
        <v>2295</v>
      </c>
      <c r="C364" s="31">
        <v>24</v>
      </c>
      <c r="D364" s="31" t="s">
        <v>2290</v>
      </c>
      <c r="E364" s="31">
        <f ca="1">IF(GLOBAL[[#This Row],[b12]]="",GLOBAL[[#This Row],[a6]],GLOBAL[[#This Row],[b12]])</f>
        <v>24</v>
      </c>
      <c r="F364" s="32">
        <f>GLOBAL[[#This Row],[AWAL]]</f>
        <v>24</v>
      </c>
      <c r="G364" s="31"/>
      <c r="H364" s="31"/>
      <c r="I364" s="31">
        <f>IF(GLOBAL[[#This Row],[1]]="","",SUMIF(Table6[NB BM_C_QTY+F],GLOBAL[POINTER],Table6[C]))</f>
        <v>0</v>
      </c>
      <c r="J364" s="91">
        <f>IF(GLOBAL[[#This Row],[2]]="",0,-1*SUMIF(Table5[CONCAT],GLOBAL[POINTER],Table5[3]))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 t="shared" si="5"/>
        <v>24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24</v>
      </c>
      <c r="Q364" s="58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24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24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24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64" s="31">
        <v>48</v>
      </c>
      <c r="AC364" t="s">
        <v>5149</v>
      </c>
      <c r="AD364">
        <v>-42</v>
      </c>
    </row>
    <row r="365" spans="1:30">
      <c r="A365" s="31">
        <f ca="1">IF(GLOBAL[[#This Row],[TT]]&lt;1,"",ROW()-2)</f>
        <v>363</v>
      </c>
      <c r="B365" s="33" t="s">
        <v>2296</v>
      </c>
      <c r="C365" s="31">
        <v>13</v>
      </c>
      <c r="D365" s="31" t="s">
        <v>2288</v>
      </c>
      <c r="E365" s="31">
        <f ca="1">IF(GLOBAL[[#This Row],[b12]]="",GLOBAL[[#This Row],[a6]],GLOBAL[[#This Row],[b12]])</f>
        <v>13</v>
      </c>
      <c r="F365" s="32">
        <f>GLOBAL[[#This Row],[AWAL]]</f>
        <v>13</v>
      </c>
      <c r="G365" s="31"/>
      <c r="H365" s="31"/>
      <c r="I365" s="31">
        <f>IF(GLOBAL[[#This Row],[1]]="","",SUMIF(Table6[NB BM_C_QTY+F],GLOBAL[POINTER],Table6[C]))</f>
        <v>0</v>
      </c>
      <c r="J365" s="91">
        <f>IF(GLOBAL[[#This Row],[2]]="",0,-1*SUMIF(Table5[CONCAT],GLOBAL[POINTER],Table5[3]))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 t="shared" si="5"/>
        <v>13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13</v>
      </c>
      <c r="Q365" s="58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13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13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13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65" s="31">
        <v>48</v>
      </c>
      <c r="AC365" t="s">
        <v>5149</v>
      </c>
      <c r="AD365">
        <v>-50</v>
      </c>
    </row>
    <row r="366" spans="1:30">
      <c r="A366" s="31">
        <f ca="1">IF(GLOBAL[[#This Row],[TT]]&lt;1,"",ROW()-2)</f>
        <v>364</v>
      </c>
      <c r="B366" s="33" t="s">
        <v>2297</v>
      </c>
      <c r="C366" s="31">
        <v>22</v>
      </c>
      <c r="D366" s="31" t="s">
        <v>2288</v>
      </c>
      <c r="E366" s="31">
        <f ca="1">IF(GLOBAL[[#This Row],[b12]]="",GLOBAL[[#This Row],[a6]],GLOBAL[[#This Row],[b12]])</f>
        <v>22</v>
      </c>
      <c r="F366" s="32">
        <f>GLOBAL[[#This Row],[AWAL]]</f>
        <v>22</v>
      </c>
      <c r="G366" s="31"/>
      <c r="H366" s="31"/>
      <c r="I366" s="31">
        <f>IF(GLOBAL[[#This Row],[1]]="","",SUMIF(Table6[NB BM_C_QTY+F],GLOBAL[POINTER],Table6[C]))</f>
        <v>0</v>
      </c>
      <c r="J366" s="91">
        <f>IF(GLOBAL[[#This Row],[2]]="",0,-1*SUMIF(Table5[CONCAT],GLOBAL[POINTER],Table5[3]))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 t="shared" si="5"/>
        <v>22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22</v>
      </c>
      <c r="Q366" s="58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22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22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22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66" s="31">
        <v>48</v>
      </c>
      <c r="AC366" t="s">
        <v>5149</v>
      </c>
      <c r="AD366">
        <v>-50</v>
      </c>
    </row>
    <row r="367" spans="1:30">
      <c r="A367" s="31" t="str">
        <f ca="1">IF(GLOBAL[[#This Row],[TT]]&lt;1,"",ROW()-2)</f>
        <v/>
      </c>
      <c r="B367" s="33" t="s">
        <v>367</v>
      </c>
      <c r="C367" s="31">
        <v>0</v>
      </c>
      <c r="D367" s="31" t="s">
        <v>40</v>
      </c>
      <c r="E367" s="31">
        <f ca="1">IF(GLOBAL[[#This Row],[b12]]="",GLOBAL[[#This Row],[a6]],GLOBAL[[#This Row],[b12]])</f>
        <v>0</v>
      </c>
      <c r="F367" s="32">
        <f>GLOBAL[[#This Row],[AWAL]]</f>
        <v>0</v>
      </c>
      <c r="G367" s="31"/>
      <c r="H367" s="31"/>
      <c r="I367" s="31">
        <f>IF(GLOBAL[[#This Row],[1]]="","",SUMIF(Table6[NB BM_C_QTY+F],GLOBAL[POINTER],Table6[C]))</f>
        <v>0</v>
      </c>
      <c r="J367" s="91">
        <f>IF(GLOBAL[[#This Row],[2]]="",0,-1*SUMIF(Table5[CONCAT],GLOBAL[POINTER],Table5[3]))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 t="shared" si="5"/>
        <v>0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0</v>
      </c>
      <c r="Q367" s="58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0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0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0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67" s="31">
        <v>36</v>
      </c>
      <c r="AC367" t="s">
        <v>5149</v>
      </c>
    </row>
    <row r="368" spans="1:30">
      <c r="A368" s="31">
        <f ca="1">IF(GLOBAL[[#This Row],[TT]]&lt;1,"",ROW()-2)</f>
        <v>366</v>
      </c>
      <c r="B368" s="33" t="s">
        <v>368</v>
      </c>
      <c r="C368" s="31">
        <v>4</v>
      </c>
      <c r="D368" s="31" t="s">
        <v>184</v>
      </c>
      <c r="E368" s="31">
        <f ca="1">IF(GLOBAL[[#This Row],[b12]]="",GLOBAL[[#This Row],[a6]],GLOBAL[[#This Row],[b12]])</f>
        <v>3</v>
      </c>
      <c r="F368" s="32">
        <f>GLOBAL[[#This Row],[AWAL]]</f>
        <v>4</v>
      </c>
      <c r="G368" s="31">
        <v>3</v>
      </c>
      <c r="H368" s="31"/>
      <c r="I368" s="31">
        <f>IF(GLOBAL[[#This Row],[1]]="","",SUMIF(Table6[NB BM_C_QTY+F],GLOBAL[POINTER],Table6[C]))</f>
        <v>0</v>
      </c>
      <c r="J368" s="91">
        <f>IF(GLOBAL[[#This Row],[2]]="",0,-1*SUMIF(Table5[CONCAT],GLOBAL[POINTER],Table5[3]))</f>
        <v>0</v>
      </c>
      <c r="K368" s="31">
        <f>IF(GLOBAL[[#This Row],[b1]]="","",GLOBAL[[#This Row],[b1]]-GLOBAL[[#This Row],[a1]]-GLOBAL[[#This Row],[bkeluar1]])</f>
        <v>-1</v>
      </c>
      <c r="L368" s="31">
        <f>SUM(GLOBAL[[#This Row],[bmasuk1]:[c1]])</f>
        <v>-1</v>
      </c>
      <c r="M368" s="32">
        <f t="shared" si="5"/>
        <v>3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3</v>
      </c>
      <c r="Q368" s="58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3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3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3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68" s="31">
        <v>1152</v>
      </c>
      <c r="AC368" t="s">
        <v>5118</v>
      </c>
    </row>
    <row r="369" spans="1:30">
      <c r="A369" s="31">
        <f ca="1">IF(GLOBAL[[#This Row],[TT]]&lt;1,"",ROW()-2)</f>
        <v>367</v>
      </c>
      <c r="B369" s="33" t="s">
        <v>2210</v>
      </c>
      <c r="C369" s="31">
        <v>1</v>
      </c>
      <c r="D369" s="31" t="s">
        <v>2119</v>
      </c>
      <c r="E369" s="31">
        <f ca="1">IF(GLOBAL[[#This Row],[b12]]="",GLOBAL[[#This Row],[a6]],GLOBAL[[#This Row],[b12]])</f>
        <v>1</v>
      </c>
      <c r="F369" s="32">
        <f>GLOBAL[[#This Row],[AWAL]]</f>
        <v>1</v>
      </c>
      <c r="G369" s="31"/>
      <c r="H369" s="31"/>
      <c r="I369" s="31">
        <f>IF(GLOBAL[[#This Row],[1]]="","",SUMIF(Table6[NB BM_C_QTY+F],GLOBAL[POINTER],Table6[C]))</f>
        <v>0</v>
      </c>
      <c r="J369" s="91">
        <f>IF(GLOBAL[[#This Row],[2]]="",0,-1*SUMIF(Table5[CONCAT],GLOBAL[POINTER],Table5[3]))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 t="shared" si="5"/>
        <v>1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1</v>
      </c>
      <c r="Q369" s="58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1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1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1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69" s="31">
        <v>1152</v>
      </c>
      <c r="AC369" t="s">
        <v>5118</v>
      </c>
    </row>
    <row r="370" spans="1:30">
      <c r="A370" s="31">
        <f ca="1">IF(GLOBAL[[#This Row],[TT]]&lt;1,"",ROW()-2)</f>
        <v>368</v>
      </c>
      <c r="B370" s="33" t="s">
        <v>369</v>
      </c>
      <c r="C370" s="31">
        <v>1</v>
      </c>
      <c r="D370" s="31" t="s">
        <v>167</v>
      </c>
      <c r="E370" s="31">
        <f ca="1">IF(GLOBAL[[#This Row],[b12]]="",GLOBAL[[#This Row],[a6]],GLOBAL[[#This Row],[b12]])</f>
        <v>1</v>
      </c>
      <c r="F370" s="32">
        <f>GLOBAL[[#This Row],[AWAL]]</f>
        <v>1</v>
      </c>
      <c r="G370" s="31"/>
      <c r="H370" s="31"/>
      <c r="I370" s="31">
        <f>IF(GLOBAL[[#This Row],[1]]="","",SUMIF(Table6[NB BM_C_QTY+F],GLOBAL[POINTER],Table6[C]))</f>
        <v>0</v>
      </c>
      <c r="J370" s="91">
        <f>IF(GLOBAL[[#This Row],[2]]="",0,-1*SUMIF(Table5[CONCAT],GLOBAL[POINTER],Table5[3]))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 t="shared" si="5"/>
        <v>1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1</v>
      </c>
      <c r="Q370" s="58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1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1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1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70" s="31">
        <v>48</v>
      </c>
      <c r="AC370" t="s">
        <v>5149</v>
      </c>
    </row>
    <row r="371" spans="1:30">
      <c r="A371" s="31">
        <f ca="1">IF(GLOBAL[[#This Row],[TT]]&lt;1,"",ROW()-2)</f>
        <v>369</v>
      </c>
      <c r="B371" s="33" t="s">
        <v>370</v>
      </c>
      <c r="C371" s="31">
        <v>3</v>
      </c>
      <c r="D371" s="31" t="s">
        <v>167</v>
      </c>
      <c r="E371" s="31">
        <f ca="1">IF(GLOBAL[[#This Row],[b12]]="",GLOBAL[[#This Row],[a6]],GLOBAL[[#This Row],[b12]])</f>
        <v>3</v>
      </c>
      <c r="F371" s="32">
        <f>GLOBAL[[#This Row],[AWAL]]</f>
        <v>3</v>
      </c>
      <c r="G371" s="31"/>
      <c r="H371" s="31"/>
      <c r="I371" s="31">
        <f>IF(GLOBAL[[#This Row],[1]]="","",SUMIF(Table6[NB BM_C_QTY+F],GLOBAL[POINTER],Table6[C]))</f>
        <v>0</v>
      </c>
      <c r="J371" s="91">
        <f>IF(GLOBAL[[#This Row],[2]]="",0,-1*SUMIF(Table5[CONCAT],GLOBAL[POINTER],Table5[3]))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 t="shared" si="5"/>
        <v>3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3</v>
      </c>
      <c r="Q371" s="58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3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3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3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71" s="31">
        <v>48</v>
      </c>
      <c r="AC371" t="s">
        <v>5149</v>
      </c>
    </row>
    <row r="372" spans="1:30">
      <c r="A372" s="31" t="str">
        <f ca="1">IF(GLOBAL[[#This Row],[TT]]&lt;1,"",ROW()-2)</f>
        <v/>
      </c>
      <c r="B372" s="33" t="s">
        <v>371</v>
      </c>
      <c r="C372" s="31">
        <v>0</v>
      </c>
      <c r="D372" s="31" t="s">
        <v>212</v>
      </c>
      <c r="E372" s="31">
        <f ca="1">IF(GLOBAL[[#This Row],[b12]]="",GLOBAL[[#This Row],[a6]],GLOBAL[[#This Row],[b12]])</f>
        <v>0</v>
      </c>
      <c r="F372" s="32">
        <f>GLOBAL[[#This Row],[AWAL]]</f>
        <v>0</v>
      </c>
      <c r="G372" s="31"/>
      <c r="H372" s="31"/>
      <c r="I372" s="31">
        <f>IF(GLOBAL[[#This Row],[1]]="","",SUMIF(Table6[NB BM_C_QTY+F],GLOBAL[POINTER],Table6[C]))</f>
        <v>0</v>
      </c>
      <c r="J372" s="91">
        <f>IF(GLOBAL[[#This Row],[2]]="",0,-1*SUMIF(Table5[CONCAT],GLOBAL[POINTER],Table5[3]))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0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0</v>
      </c>
      <c r="Q372" s="58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0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0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0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72" s="31">
        <v>24</v>
      </c>
      <c r="AC372" t="s">
        <v>5149</v>
      </c>
    </row>
    <row r="373" spans="1:30">
      <c r="A373" s="31" t="str">
        <f ca="1">IF(GLOBAL[[#This Row],[TT]]&lt;1,"",ROW()-2)</f>
        <v/>
      </c>
      <c r="B373" s="33" t="s">
        <v>372</v>
      </c>
      <c r="C373" s="31">
        <v>0</v>
      </c>
      <c r="D373" s="31" t="s">
        <v>167</v>
      </c>
      <c r="E373" s="31">
        <f ca="1">IF(GLOBAL[[#This Row],[b12]]="",GLOBAL[[#This Row],[a6]],GLOBAL[[#This Row],[b12]])</f>
        <v>0</v>
      </c>
      <c r="F373" s="32">
        <f>GLOBAL[[#This Row],[AWAL]]</f>
        <v>0</v>
      </c>
      <c r="G373" s="31"/>
      <c r="H373" s="31"/>
      <c r="I373" s="31">
        <f>IF(GLOBAL[[#This Row],[1]]="","",SUMIF(Table6[NB BM_C_QTY+F],GLOBAL[POINTER],Table6[C]))</f>
        <v>0</v>
      </c>
      <c r="J373" s="91">
        <f>IF(GLOBAL[[#This Row],[2]]="",0,-1*SUMIF(Table5[CONCAT],GLOBAL[POINTER],Table5[3]))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 t="shared" si="5"/>
        <v>0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0</v>
      </c>
      <c r="Q373" s="58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0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0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0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73" s="31">
        <v>48</v>
      </c>
      <c r="AC373" t="s">
        <v>5149</v>
      </c>
    </row>
    <row r="374" spans="1:30">
      <c r="A374" s="31">
        <f ca="1">IF(GLOBAL[[#This Row],[TT]]&lt;1,"",ROW()-2)</f>
        <v>372</v>
      </c>
      <c r="B374" s="33" t="s">
        <v>373</v>
      </c>
      <c r="C374" s="31">
        <v>4</v>
      </c>
      <c r="D374" s="31" t="s">
        <v>167</v>
      </c>
      <c r="E374" s="31">
        <f ca="1">IF(GLOBAL[[#This Row],[b12]]="",GLOBAL[[#This Row],[a6]],GLOBAL[[#This Row],[b12]])</f>
        <v>4</v>
      </c>
      <c r="F374" s="32">
        <f>GLOBAL[[#This Row],[AWAL]]</f>
        <v>4</v>
      </c>
      <c r="G374" s="31"/>
      <c r="H374" s="31"/>
      <c r="I374" s="31">
        <f>IF(GLOBAL[[#This Row],[1]]="","",SUMIF(Table6[NB BM_C_QTY+F],GLOBAL[POINTER],Table6[C]))</f>
        <v>0</v>
      </c>
      <c r="J374" s="91">
        <f>IF(GLOBAL[[#This Row],[2]]="",0,-1*SUMIF(Table5[CONCAT],GLOBAL[POINTER],Table5[3]))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 t="shared" si="5"/>
        <v>4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4</v>
      </c>
      <c r="Q374" s="58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4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4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4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74" s="31">
        <v>48</v>
      </c>
      <c r="AC374" t="s">
        <v>5149</v>
      </c>
    </row>
    <row r="375" spans="1:30">
      <c r="A375" s="31">
        <f ca="1">IF(GLOBAL[[#This Row],[TT]]&lt;1,"",ROW()-2)</f>
        <v>373</v>
      </c>
      <c r="B375" s="33" t="s">
        <v>374</v>
      </c>
      <c r="C375" s="31">
        <v>6</v>
      </c>
      <c r="D375" s="31" t="s">
        <v>375</v>
      </c>
      <c r="E375" s="31">
        <f ca="1">IF(GLOBAL[[#This Row],[b12]]="",GLOBAL[[#This Row],[a6]],GLOBAL[[#This Row],[b12]])</f>
        <v>6</v>
      </c>
      <c r="F375" s="32">
        <f>GLOBAL[[#This Row],[AWAL]]</f>
        <v>6</v>
      </c>
      <c r="G375" s="31"/>
      <c r="H375" s="31"/>
      <c r="I375" s="31">
        <f>IF(GLOBAL[[#This Row],[1]]="","",SUMIF(Table6[NB BM_C_QTY+F],GLOBAL[POINTER],Table6[C]))</f>
        <v>0</v>
      </c>
      <c r="J375" s="91">
        <f>IF(GLOBAL[[#This Row],[2]]="",0,-1*SUMIF(Table5[CONCAT],GLOBAL[POINTER],Table5[3]))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6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6</v>
      </c>
      <c r="Q375" s="58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6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6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6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75" s="31">
        <v>1200</v>
      </c>
      <c r="AC375" t="s">
        <v>5115</v>
      </c>
    </row>
    <row r="376" spans="1:30">
      <c r="A376" s="31">
        <f ca="1">IF(GLOBAL[[#This Row],[TT]]&lt;1,"",ROW()-2)</f>
        <v>374</v>
      </c>
      <c r="B376" s="33" t="s">
        <v>376</v>
      </c>
      <c r="C376" s="31">
        <v>8</v>
      </c>
      <c r="D376" s="31" t="s">
        <v>375</v>
      </c>
      <c r="E376" s="31">
        <f ca="1">IF(GLOBAL[[#This Row],[b12]]="",GLOBAL[[#This Row],[a6]],GLOBAL[[#This Row],[b12]])</f>
        <v>8</v>
      </c>
      <c r="F376" s="32">
        <f>GLOBAL[[#This Row],[AWAL]]</f>
        <v>8</v>
      </c>
      <c r="G376" s="31"/>
      <c r="H376" s="31"/>
      <c r="I376" s="31">
        <f>IF(GLOBAL[[#This Row],[1]]="","",SUMIF(Table6[NB BM_C_QTY+F],GLOBAL[POINTER],Table6[C]))</f>
        <v>0</v>
      </c>
      <c r="J376" s="91">
        <f>IF(GLOBAL[[#This Row],[2]]="",0,-1*SUMIF(Table5[CONCAT],GLOBAL[POINTER],Table5[3]))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 t="shared" si="5"/>
        <v>8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8</v>
      </c>
      <c r="Q376" s="58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8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8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8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76" s="31">
        <v>1200</v>
      </c>
      <c r="AC376" t="s">
        <v>5115</v>
      </c>
    </row>
    <row r="377" spans="1:30">
      <c r="A377" s="31">
        <f ca="1">IF(GLOBAL[[#This Row],[TT]]&lt;1,"",ROW()-2)</f>
        <v>375</v>
      </c>
      <c r="B377" s="33" t="s">
        <v>2287</v>
      </c>
      <c r="C377" s="31">
        <v>30</v>
      </c>
      <c r="D377" s="31" t="s">
        <v>2288</v>
      </c>
      <c r="E377" s="31">
        <f ca="1">IF(GLOBAL[[#This Row],[b12]]="",GLOBAL[[#This Row],[a6]],GLOBAL[[#This Row],[b12]])</f>
        <v>30</v>
      </c>
      <c r="F377" s="32">
        <f>GLOBAL[[#This Row],[AWAL]]</f>
        <v>30</v>
      </c>
      <c r="G377" s="31"/>
      <c r="H377" s="31"/>
      <c r="I377" s="31">
        <f>IF(GLOBAL[[#This Row],[1]]="","",SUMIF(Table6[NB BM_C_QTY+F],GLOBAL[POINTER],Table6[C]))</f>
        <v>0</v>
      </c>
      <c r="J377" s="91">
        <f>IF(GLOBAL[[#This Row],[2]]="",0,-1*SUMIF(Table5[CONCAT],GLOBAL[POINTER],Table5[3]))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30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30</v>
      </c>
      <c r="Q377" s="58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30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30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30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77" s="31">
        <v>48</v>
      </c>
      <c r="AC377" t="s">
        <v>5149</v>
      </c>
      <c r="AD377">
        <v>-50</v>
      </c>
    </row>
    <row r="378" spans="1:30">
      <c r="A378" s="31" t="str">
        <f ca="1">IF(GLOBAL[[#This Row],[TT]]&lt;1,"",ROW()-2)</f>
        <v/>
      </c>
      <c r="B378" s="33" t="s">
        <v>377</v>
      </c>
      <c r="C378" s="31">
        <v>0</v>
      </c>
      <c r="D378" s="31" t="s">
        <v>212</v>
      </c>
      <c r="E378" s="31">
        <f ca="1">IF(GLOBAL[[#This Row],[b12]]="",GLOBAL[[#This Row],[a6]],GLOBAL[[#This Row],[b12]])</f>
        <v>0</v>
      </c>
      <c r="F378" s="32">
        <f>GLOBAL[[#This Row],[AWAL]]</f>
        <v>0</v>
      </c>
      <c r="G378" s="31"/>
      <c r="H378" s="31"/>
      <c r="I378" s="31">
        <f>IF(GLOBAL[[#This Row],[1]]="","",SUMIF(Table6[NB BM_C_QTY+F],GLOBAL[POINTER],Table6[C]))</f>
        <v>0</v>
      </c>
      <c r="J378" s="91">
        <f>IF(GLOBAL[[#This Row],[2]]="",0,-1*SUMIF(Table5[CONCAT],GLOBAL[POINTER],Table5[3]))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 t="shared" si="5"/>
        <v>0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0</v>
      </c>
      <c r="Q378" s="58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0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0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0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78" s="31">
        <v>24</v>
      </c>
      <c r="AC378" t="s">
        <v>5149</v>
      </c>
    </row>
    <row r="379" spans="1:30">
      <c r="A379" s="31">
        <f ca="1">IF(GLOBAL[[#This Row],[TT]]&lt;1,"",ROW()-2)</f>
        <v>377</v>
      </c>
      <c r="B379" s="33" t="s">
        <v>378</v>
      </c>
      <c r="C379" s="31">
        <v>1</v>
      </c>
      <c r="D379" s="31" t="s">
        <v>379</v>
      </c>
      <c r="E379" s="31">
        <f ca="1">IF(GLOBAL[[#This Row],[b12]]="",GLOBAL[[#This Row],[a6]],GLOBAL[[#This Row],[b12]])</f>
        <v>1</v>
      </c>
      <c r="F379" s="32">
        <f>GLOBAL[[#This Row],[AWAL]]</f>
        <v>1</v>
      </c>
      <c r="G379" s="31"/>
      <c r="H379" s="31"/>
      <c r="I379" s="31">
        <f>IF(GLOBAL[[#This Row],[1]]="","",SUMIF(Table6[NB BM_C_QTY+F],GLOBAL[POINTER],Table6[C]))</f>
        <v>0</v>
      </c>
      <c r="J379" s="91">
        <f>IF(GLOBAL[[#This Row],[2]]="",0,-1*SUMIF(Table5[CONCAT],GLOBAL[POINTER],Table5[3]))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1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1</v>
      </c>
      <c r="Q379" s="58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1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1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1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79" s="31">
        <v>12</v>
      </c>
      <c r="AC379" t="s">
        <v>5153</v>
      </c>
    </row>
    <row r="380" spans="1:30">
      <c r="A380" s="31">
        <f ca="1">IF(GLOBAL[[#This Row],[TT]]&lt;1,"",ROW()-2)</f>
        <v>378</v>
      </c>
      <c r="B380" s="33" t="s">
        <v>2703</v>
      </c>
      <c r="C380" s="31">
        <v>4</v>
      </c>
      <c r="D380" s="31" t="s">
        <v>205</v>
      </c>
      <c r="E380" s="31">
        <f ca="1">IF(GLOBAL[[#This Row],[b12]]="",GLOBAL[[#This Row],[a6]],GLOBAL[[#This Row],[b12]])</f>
        <v>4</v>
      </c>
      <c r="F380" s="32">
        <f>GLOBAL[[#This Row],[AWAL]]</f>
        <v>4</v>
      </c>
      <c r="G380" s="31"/>
      <c r="H380" s="31"/>
      <c r="I380" s="31">
        <f>IF(GLOBAL[[#This Row],[1]]="","",SUMIF(Table6[NB BM_C_QTY+F],GLOBAL[POINTER],Table6[C]))</f>
        <v>0</v>
      </c>
      <c r="J380" s="91">
        <f>IF(GLOBAL[[#This Row],[2]]="",0,-1*SUMIF(Table5[CONCAT],GLOBAL[POINTER],Table5[3]))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4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4</v>
      </c>
      <c r="Q380" s="58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4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4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4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80" s="31">
        <v>30</v>
      </c>
      <c r="AC380" t="s">
        <v>5149</v>
      </c>
    </row>
    <row r="381" spans="1:30">
      <c r="A381" s="31" t="str">
        <f ca="1">IF(GLOBAL[[#This Row],[TT]]&lt;1,"",ROW()-2)</f>
        <v/>
      </c>
      <c r="B381" s="33" t="s">
        <v>380</v>
      </c>
      <c r="C381" s="31">
        <v>0</v>
      </c>
      <c r="D381" s="31" t="s">
        <v>61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>
        <f>IF(GLOBAL[[#This Row],[1]]="","",SUMIF(Table6[NB BM_C_QTY+F],GLOBAL[POINTER],Table6[C]))</f>
        <v>0</v>
      </c>
      <c r="J381" s="91">
        <f>IF(GLOBAL[[#This Row],[2]]="",0,-1*SUMIF(Table5[CONCAT],GLOBAL[POINTER],Table5[3]))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58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81" s="31">
        <v>40</v>
      </c>
      <c r="AC381" t="s">
        <v>5149</v>
      </c>
    </row>
    <row r="382" spans="1:30">
      <c r="A382" s="31" t="str">
        <f ca="1">IF(GLOBAL[[#This Row],[TT]]&lt;1,"",ROW()-2)</f>
        <v/>
      </c>
      <c r="B382" s="33" t="s">
        <v>381</v>
      </c>
      <c r="C382" s="31">
        <v>0</v>
      </c>
      <c r="D382" s="31" t="s">
        <v>61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>
        <f>IF(GLOBAL[[#This Row],[1]]="","",SUMIF(Table6[NB BM_C_QTY+F],GLOBAL[POINTER],Table6[C]))</f>
        <v>0</v>
      </c>
      <c r="J382" s="91">
        <f>IF(GLOBAL[[#This Row],[2]]="",0,-1*SUMIF(Table5[CONCAT],GLOBAL[POINTER],Table5[3]))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58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82" s="31">
        <v>40</v>
      </c>
      <c r="AC382" t="s">
        <v>5149</v>
      </c>
    </row>
    <row r="383" spans="1:30">
      <c r="A383" s="31" t="str">
        <f ca="1">IF(GLOBAL[[#This Row],[TT]]&lt;1,"",ROW()-2)</f>
        <v/>
      </c>
      <c r="B383" s="33" t="s">
        <v>382</v>
      </c>
      <c r="C383" s="31">
        <v>0</v>
      </c>
      <c r="D383" s="31" t="s">
        <v>61</v>
      </c>
      <c r="E383" s="31">
        <f ca="1">IF(GLOBAL[[#This Row],[b12]]="",GLOBAL[[#This Row],[a6]],GLOBAL[[#This Row],[b12]])</f>
        <v>0</v>
      </c>
      <c r="F383" s="32">
        <f>GLOBAL[[#This Row],[AWAL]]</f>
        <v>0</v>
      </c>
      <c r="G383" s="31"/>
      <c r="H383" s="31"/>
      <c r="I383" s="31">
        <f>IF(GLOBAL[[#This Row],[1]]="","",SUMIF(Table6[NB BM_C_QTY+F],GLOBAL[POINTER],Table6[C]))</f>
        <v>0</v>
      </c>
      <c r="J383" s="91">
        <f>IF(GLOBAL[[#This Row],[2]]="",0,-1*SUMIF(Table5[CONCAT],GLOBAL[POINTER],Table5[3]))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0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0</v>
      </c>
      <c r="Q383" s="58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0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0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0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83" s="31">
        <v>40</v>
      </c>
      <c r="AC383" t="s">
        <v>5149</v>
      </c>
    </row>
    <row r="384" spans="1:30">
      <c r="A384" s="31">
        <f ca="1">IF(GLOBAL[[#This Row],[TT]]&lt;1,"",ROW()-2)</f>
        <v>382</v>
      </c>
      <c r="B384" s="33" t="s">
        <v>383</v>
      </c>
      <c r="C384" s="31">
        <v>1</v>
      </c>
      <c r="D384" s="31" t="s">
        <v>384</v>
      </c>
      <c r="E384" s="31">
        <f ca="1">IF(GLOBAL[[#This Row],[b12]]="",GLOBAL[[#This Row],[a6]],GLOBAL[[#This Row],[b12]])</f>
        <v>1</v>
      </c>
      <c r="F384" s="32">
        <f>GLOBAL[[#This Row],[AWAL]]</f>
        <v>1</v>
      </c>
      <c r="G384" s="31"/>
      <c r="H384" s="31"/>
      <c r="I384" s="31">
        <f>IF(GLOBAL[[#This Row],[1]]="","",SUMIF(Table6[NB BM_C_QTY+F],GLOBAL[POINTER],Table6[C]))</f>
        <v>0</v>
      </c>
      <c r="J384" s="91">
        <f>IF(GLOBAL[[#This Row],[2]]="",0,-1*SUMIF(Table5[CONCAT],GLOBAL[POINTER],Table5[3]))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 t="shared" si="5"/>
        <v>1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</v>
      </c>
      <c r="Q384" s="58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84" s="31">
        <v>38</v>
      </c>
      <c r="AC384" t="s">
        <v>5149</v>
      </c>
    </row>
    <row r="385" spans="1:30">
      <c r="A385" s="31">
        <f ca="1">IF(GLOBAL[[#This Row],[TT]]&lt;1,"",ROW()-2)</f>
        <v>383</v>
      </c>
      <c r="B385" s="33" t="s">
        <v>385</v>
      </c>
      <c r="C385" s="31">
        <v>19</v>
      </c>
      <c r="D385" s="31" t="s">
        <v>61</v>
      </c>
      <c r="E385" s="31">
        <f ca="1">IF(GLOBAL[[#This Row],[b12]]="",GLOBAL[[#This Row],[a6]],GLOBAL[[#This Row],[b12]])</f>
        <v>19</v>
      </c>
      <c r="F385" s="32">
        <f>GLOBAL[[#This Row],[AWAL]]</f>
        <v>19</v>
      </c>
      <c r="G385" s="31"/>
      <c r="H385" s="31"/>
      <c r="I385" s="31">
        <f>IF(GLOBAL[[#This Row],[1]]="","",SUMIF(Table6[NB BM_C_QTY+F],GLOBAL[POINTER],Table6[C]))</f>
        <v>0</v>
      </c>
      <c r="J385" s="91">
        <f>IF(GLOBAL[[#This Row],[2]]="",0,-1*SUMIF(Table5[CONCAT],GLOBAL[POINTER],Table5[3]))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 t="shared" si="5"/>
        <v>19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19</v>
      </c>
      <c r="Q385" s="58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19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19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19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85" s="31">
        <v>40</v>
      </c>
      <c r="AC385" t="s">
        <v>5149</v>
      </c>
    </row>
    <row r="386" spans="1:30">
      <c r="A386" s="31">
        <f ca="1">IF(GLOBAL[[#This Row],[TT]]&lt;1,"",ROW()-2)</f>
        <v>384</v>
      </c>
      <c r="B386" s="33" t="s">
        <v>386</v>
      </c>
      <c r="C386" s="31">
        <v>3</v>
      </c>
      <c r="D386" s="31" t="s">
        <v>4252</v>
      </c>
      <c r="E386" s="31">
        <f ca="1">IF(GLOBAL[[#This Row],[b12]]="",GLOBAL[[#This Row],[a6]],GLOBAL[[#This Row],[b12]])</f>
        <v>3</v>
      </c>
      <c r="F386" s="32">
        <f>GLOBAL[[#This Row],[AWAL]]</f>
        <v>3</v>
      </c>
      <c r="G386" s="31"/>
      <c r="H386" s="31"/>
      <c r="I386" s="31">
        <f>IF(GLOBAL[[#This Row],[1]]="","",SUMIF(Table6[NB BM_C_QTY+F],GLOBAL[POINTER],Table6[C]))</f>
        <v>0</v>
      </c>
      <c r="J386" s="91">
        <f>IF(GLOBAL[[#This Row],[2]]="",0,-1*SUMIF(Table5[CONCAT],GLOBAL[POINTER],Table5[3]))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3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3</v>
      </c>
      <c r="Q386" s="58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3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3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3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86" s="31">
        <v>36</v>
      </c>
      <c r="AC386" t="s">
        <v>5149</v>
      </c>
      <c r="AD386">
        <v>-48</v>
      </c>
    </row>
    <row r="387" spans="1:30">
      <c r="A387" s="31">
        <f ca="1">IF(GLOBAL[[#This Row],[TT]]&lt;1,"",ROW()-2)</f>
        <v>385</v>
      </c>
      <c r="B387" s="33" t="s">
        <v>387</v>
      </c>
      <c r="C387" s="31">
        <v>24</v>
      </c>
      <c r="D387" s="31" t="s">
        <v>208</v>
      </c>
      <c r="E387" s="31">
        <f ca="1">IF(GLOBAL[[#This Row],[b12]]="",GLOBAL[[#This Row],[a6]],GLOBAL[[#This Row],[b12]])</f>
        <v>24</v>
      </c>
      <c r="F387" s="32">
        <f>GLOBAL[[#This Row],[AWAL]]</f>
        <v>24</v>
      </c>
      <c r="G387" s="31"/>
      <c r="H387" s="31"/>
      <c r="I387" s="31">
        <f>IF(GLOBAL[[#This Row],[1]]="","",SUMIF(Table6[NB BM_C_QTY+F],GLOBAL[POINTER],Table6[C]))</f>
        <v>0</v>
      </c>
      <c r="J387" s="91">
        <f>IF(GLOBAL[[#This Row],[2]]="",0,-1*SUMIF(Table5[CONCAT],GLOBAL[POINTER],Table5[3]))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 t="shared" ref="M387:M450" si="6">SUM(F387,L387)</f>
        <v>24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24</v>
      </c>
      <c r="Q387" s="58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24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24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24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87" s="31">
        <v>1728</v>
      </c>
      <c r="AC387" t="s">
        <v>5118</v>
      </c>
    </row>
    <row r="388" spans="1:30">
      <c r="A388" s="31">
        <f ca="1">IF(GLOBAL[[#This Row],[TT]]&lt;1,"",ROW()-2)</f>
        <v>386</v>
      </c>
      <c r="B388" s="33" t="s">
        <v>388</v>
      </c>
      <c r="C388" s="31">
        <v>23</v>
      </c>
      <c r="D388" s="31" t="s">
        <v>305</v>
      </c>
      <c r="E388" s="31">
        <f ca="1">IF(GLOBAL[[#This Row],[b12]]="",GLOBAL[[#This Row],[a6]],GLOBAL[[#This Row],[b12]])</f>
        <v>23</v>
      </c>
      <c r="F388" s="32">
        <f>GLOBAL[[#This Row],[AWAL]]</f>
        <v>23</v>
      </c>
      <c r="G388" s="31"/>
      <c r="H388" s="31"/>
      <c r="I388" s="31">
        <f>IF(GLOBAL[[#This Row],[1]]="","",SUMIF(Table6[NB BM_C_QTY+F],GLOBAL[POINTER],Table6[C]))</f>
        <v>0</v>
      </c>
      <c r="J388" s="91">
        <f>IF(GLOBAL[[#This Row],[2]]="",0,-1*SUMIF(Table5[CONCAT],GLOBAL[POINTER],Table5[3]))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23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23</v>
      </c>
      <c r="Q388" s="58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23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23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23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88" s="31">
        <v>72</v>
      </c>
      <c r="AC388" t="s">
        <v>5149</v>
      </c>
    </row>
    <row r="389" spans="1:30">
      <c r="A389" s="31">
        <f ca="1">IF(GLOBAL[[#This Row],[TT]]&lt;1,"",ROW()-2)</f>
        <v>387</v>
      </c>
      <c r="B389" s="33" t="s">
        <v>2564</v>
      </c>
      <c r="C389" s="31">
        <v>1</v>
      </c>
      <c r="D389" s="31" t="s">
        <v>329</v>
      </c>
      <c r="E389" s="31">
        <f ca="1">IF(GLOBAL[[#This Row],[b12]]="",GLOBAL[[#This Row],[a6]],GLOBAL[[#This Row],[b12]])</f>
        <v>1</v>
      </c>
      <c r="F389" s="32">
        <f>GLOBAL[[#This Row],[AWAL]]</f>
        <v>1</v>
      </c>
      <c r="G389" s="31"/>
      <c r="H389" s="31"/>
      <c r="I389" s="31">
        <f>IF(GLOBAL[[#This Row],[1]]="","",SUMIF(Table6[NB BM_C_QTY+F],GLOBAL[POINTER],Table6[C]))</f>
        <v>0</v>
      </c>
      <c r="J389" s="91">
        <f>IF(GLOBAL[[#This Row],[2]]="",0,-1*SUMIF(Table5[CONCAT],GLOBAL[POINTER],Table5[3]))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 t="shared" si="6"/>
        <v>1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1</v>
      </c>
      <c r="Q389" s="58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1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1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1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89" s="31">
        <v>96</v>
      </c>
      <c r="AC389" t="s">
        <v>6096</v>
      </c>
    </row>
    <row r="390" spans="1:30">
      <c r="A390" s="31">
        <f ca="1">IF(GLOBAL[[#This Row],[TT]]&lt;1,"",ROW()-2)</f>
        <v>388</v>
      </c>
      <c r="B390" s="33" t="s">
        <v>2565</v>
      </c>
      <c r="C390" s="31">
        <v>2</v>
      </c>
      <c r="D390" s="31" t="s">
        <v>329</v>
      </c>
      <c r="E390" s="31">
        <f ca="1">IF(GLOBAL[[#This Row],[b12]]="",GLOBAL[[#This Row],[a6]],GLOBAL[[#This Row],[b12]])</f>
        <v>2</v>
      </c>
      <c r="F390" s="32">
        <f>GLOBAL[[#This Row],[AWAL]]</f>
        <v>2</v>
      </c>
      <c r="G390" s="31"/>
      <c r="H390" s="31"/>
      <c r="I390" s="31">
        <f>IF(GLOBAL[[#This Row],[1]]="","",SUMIF(Table6[NB BM_C_QTY+F],GLOBAL[POINTER],Table6[C]))</f>
        <v>0</v>
      </c>
      <c r="J390" s="91">
        <f>IF(GLOBAL[[#This Row],[2]]="",0,-1*SUMIF(Table5[CONCAT],GLOBAL[POINTER],Table5[3]))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2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2</v>
      </c>
      <c r="Q390" s="58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2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2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2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90" s="31">
        <v>96</v>
      </c>
      <c r="AC390" t="s">
        <v>6096</v>
      </c>
    </row>
    <row r="391" spans="1:30">
      <c r="A391" s="31">
        <f ca="1">IF(GLOBAL[[#This Row],[TT]]&lt;1,"",ROW()-2)</f>
        <v>389</v>
      </c>
      <c r="B391" s="33" t="s">
        <v>2566</v>
      </c>
      <c r="C391" s="31">
        <v>3</v>
      </c>
      <c r="D391" s="31" t="s">
        <v>34</v>
      </c>
      <c r="E391" s="31">
        <f ca="1">IF(GLOBAL[[#This Row],[b12]]="",GLOBAL[[#This Row],[a6]],GLOBAL[[#This Row],[b12]])</f>
        <v>3</v>
      </c>
      <c r="F391" s="32">
        <f>GLOBAL[[#This Row],[AWAL]]</f>
        <v>3</v>
      </c>
      <c r="G391" s="31"/>
      <c r="H391" s="31"/>
      <c r="I391" s="31">
        <f>IF(GLOBAL[[#This Row],[1]]="","",SUMIF(Table6[NB BM_C_QTY+F],GLOBAL[POINTER],Table6[C]))</f>
        <v>0</v>
      </c>
      <c r="J391" s="91">
        <f>IF(GLOBAL[[#This Row],[2]]="",0,-1*SUMIF(Table5[CONCAT],GLOBAL[POINTER],Table5[3]))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3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3</v>
      </c>
      <c r="Q391" s="58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3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3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3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91" s="31">
        <v>120</v>
      </c>
      <c r="AC391" t="s">
        <v>5118</v>
      </c>
    </row>
    <row r="392" spans="1:30">
      <c r="A392" s="31">
        <f ca="1">IF(GLOBAL[[#This Row],[TT]]&lt;1,"",ROW()-2)</f>
        <v>390</v>
      </c>
      <c r="B392" s="33" t="s">
        <v>2567</v>
      </c>
      <c r="C392" s="31">
        <v>4</v>
      </c>
      <c r="D392" s="31" t="s">
        <v>20</v>
      </c>
      <c r="E392" s="31">
        <f ca="1">IF(GLOBAL[[#This Row],[b12]]="",GLOBAL[[#This Row],[a6]],GLOBAL[[#This Row],[b12]])</f>
        <v>4</v>
      </c>
      <c r="F392" s="32">
        <f>GLOBAL[[#This Row],[AWAL]]</f>
        <v>4</v>
      </c>
      <c r="G392" s="31"/>
      <c r="H392" s="31"/>
      <c r="I392" s="31">
        <f>IF(GLOBAL[[#This Row],[1]]="","",SUMIF(Table6[NB BM_C_QTY+F],GLOBAL[POINTER],Table6[C]))</f>
        <v>0</v>
      </c>
      <c r="J392" s="91">
        <f>IF(GLOBAL[[#This Row],[2]]="",0,-1*SUMIF(Table5[CONCAT],GLOBAL[POINTER],Table5[3]))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 t="shared" si="6"/>
        <v>4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4</v>
      </c>
      <c r="Q392" s="58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4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4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4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92" s="31">
        <v>96</v>
      </c>
      <c r="AC392" t="s">
        <v>5118</v>
      </c>
    </row>
    <row r="393" spans="1:30">
      <c r="A393" s="31">
        <f ca="1">IF(GLOBAL[[#This Row],[TT]]&lt;1,"",ROW()-2)</f>
        <v>391</v>
      </c>
      <c r="B393" s="33" t="s">
        <v>2568</v>
      </c>
      <c r="C393" s="31">
        <v>7</v>
      </c>
      <c r="D393" s="31" t="s">
        <v>20</v>
      </c>
      <c r="E393" s="31">
        <f ca="1">IF(GLOBAL[[#This Row],[b12]]="",GLOBAL[[#This Row],[a6]],GLOBAL[[#This Row],[b12]])</f>
        <v>7</v>
      </c>
      <c r="F393" s="32">
        <f>GLOBAL[[#This Row],[AWAL]]</f>
        <v>7</v>
      </c>
      <c r="G393" s="31"/>
      <c r="H393" s="31"/>
      <c r="I393" s="31">
        <f>IF(GLOBAL[[#This Row],[1]]="","",SUMIF(Table6[NB BM_C_QTY+F],GLOBAL[POINTER],Table6[C]))</f>
        <v>0</v>
      </c>
      <c r="J393" s="91">
        <f>IF(GLOBAL[[#This Row],[2]]="",0,-1*SUMIF(Table5[CONCAT],GLOBAL[POINTER],Table5[3]))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7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7</v>
      </c>
      <c r="Q393" s="58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7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7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7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93" s="31">
        <v>96</v>
      </c>
      <c r="AC393" t="s">
        <v>5118</v>
      </c>
    </row>
    <row r="394" spans="1:30">
      <c r="A394" s="31" t="str">
        <f ca="1">IF(GLOBAL[[#This Row],[TT]]&lt;1,"",ROW()-2)</f>
        <v/>
      </c>
      <c r="B394" s="33" t="s">
        <v>1978</v>
      </c>
      <c r="C394" s="31">
        <v>0</v>
      </c>
      <c r="D394" s="31">
        <v>50</v>
      </c>
      <c r="E394" s="31">
        <f ca="1">IF(GLOBAL[[#This Row],[b12]]="",GLOBAL[[#This Row],[a6]],GLOBAL[[#This Row],[b12]])</f>
        <v>0</v>
      </c>
      <c r="F394" s="32">
        <f>GLOBAL[[#This Row],[AWAL]]</f>
        <v>0</v>
      </c>
      <c r="G394" s="31"/>
      <c r="H394" s="31"/>
      <c r="I394" s="31">
        <f>IF(GLOBAL[[#This Row],[1]]="","",SUMIF(Table6[NB BM_C_QTY+F],GLOBAL[POINTER],Table6[C]))</f>
        <v>0</v>
      </c>
      <c r="J394" s="91">
        <f>IF(GLOBAL[[#This Row],[2]]="",0,-1*SUMIF(Table5[CONCAT],GLOBAL[POINTER],Table5[3]))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 t="shared" si="6"/>
        <v>0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0</v>
      </c>
      <c r="Q394" s="58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0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0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0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94" s="31">
        <v>50</v>
      </c>
      <c r="AC394" t="s">
        <v>5118</v>
      </c>
      <c r="AD394" s="65"/>
    </row>
    <row r="395" spans="1:30">
      <c r="A395" s="31" t="str">
        <f ca="1">IF(GLOBAL[[#This Row],[TT]]&lt;1,"",ROW()-2)</f>
        <v/>
      </c>
      <c r="B395" s="33" t="s">
        <v>390</v>
      </c>
      <c r="C395" s="31">
        <v>0</v>
      </c>
      <c r="D395" s="31">
        <v>100</v>
      </c>
      <c r="E395" s="31">
        <f ca="1">IF(GLOBAL[[#This Row],[b12]]="",GLOBAL[[#This Row],[a6]],GLOBAL[[#This Row],[b12]])</f>
        <v>0</v>
      </c>
      <c r="F395" s="32">
        <f>GLOBAL[[#This Row],[AWAL]]</f>
        <v>0</v>
      </c>
      <c r="G395" s="31"/>
      <c r="H395" s="31"/>
      <c r="I395" s="31">
        <f>IF(GLOBAL[[#This Row],[1]]="","",SUMIF(Table6[NB BM_C_QTY+F],GLOBAL[POINTER],Table6[C]))</f>
        <v>0</v>
      </c>
      <c r="J395" s="91">
        <f>IF(GLOBAL[[#This Row],[2]]="",0,-1*SUMIF(Table5[CONCAT],GLOBAL[POINTER],Table5[3]))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0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0</v>
      </c>
      <c r="Q395" s="58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0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0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0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95" s="31">
        <v>100</v>
      </c>
      <c r="AC395" t="s">
        <v>5118</v>
      </c>
    </row>
    <row r="396" spans="1:30">
      <c r="A396" s="31" t="str">
        <f ca="1">IF(GLOBAL[[#This Row],[TT]]&lt;1,"",ROW()-2)</f>
        <v/>
      </c>
      <c r="B396" s="33" t="s">
        <v>2087</v>
      </c>
      <c r="C396" s="31">
        <v>0</v>
      </c>
      <c r="D396" s="31">
        <v>50</v>
      </c>
      <c r="E396" s="31">
        <f ca="1">IF(GLOBAL[[#This Row],[b12]]="",GLOBAL[[#This Row],[a6]],GLOBAL[[#This Row],[b12]])</f>
        <v>0</v>
      </c>
      <c r="F396" s="32">
        <f>GLOBAL[[#This Row],[AWAL]]</f>
        <v>0</v>
      </c>
      <c r="G396" s="31"/>
      <c r="H396" s="31"/>
      <c r="I396" s="31">
        <f>IF(GLOBAL[[#This Row],[1]]="","",SUMIF(Table6[NB BM_C_QTY+F],GLOBAL[POINTER],Table6[C]))</f>
        <v>0</v>
      </c>
      <c r="J396" s="91">
        <f>IF(GLOBAL[[#This Row],[2]]="",0,-1*SUMIF(Table5[CONCAT],GLOBAL[POINTER],Table5[3]))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0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0</v>
      </c>
      <c r="Q396" s="58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0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0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0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96" s="31">
        <v>50</v>
      </c>
      <c r="AC396" t="s">
        <v>5118</v>
      </c>
    </row>
    <row r="397" spans="1:30">
      <c r="A397" s="31" t="str">
        <f ca="1">IF(GLOBAL[[#This Row],[TT]]&lt;1,"",ROW()-2)</f>
        <v/>
      </c>
      <c r="B397" s="33" t="s">
        <v>2088</v>
      </c>
      <c r="C397" s="31">
        <v>0</v>
      </c>
      <c r="D397" s="31">
        <v>100</v>
      </c>
      <c r="E397" s="31">
        <f ca="1">IF(GLOBAL[[#This Row],[b12]]="",GLOBAL[[#This Row],[a6]],GLOBAL[[#This Row],[b12]])</f>
        <v>0</v>
      </c>
      <c r="F397" s="32">
        <f>GLOBAL[[#This Row],[AWAL]]</f>
        <v>0</v>
      </c>
      <c r="G397" s="31"/>
      <c r="H397" s="31"/>
      <c r="I397" s="31">
        <f>IF(GLOBAL[[#This Row],[1]]="","",SUMIF(Table6[NB BM_C_QTY+F],GLOBAL[POINTER],Table6[C]))</f>
        <v>0</v>
      </c>
      <c r="J397" s="91">
        <f>IF(GLOBAL[[#This Row],[2]]="",0,-1*SUMIF(Table5[CONCAT],GLOBAL[POINTER],Table5[3]))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0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0</v>
      </c>
      <c r="Q397" s="58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0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0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0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97" s="31">
        <v>100</v>
      </c>
      <c r="AC397" t="s">
        <v>5118</v>
      </c>
    </row>
    <row r="398" spans="1:30">
      <c r="A398" s="31" t="str">
        <f ca="1">IF(GLOBAL[[#This Row],[TT]]&lt;1,"",ROW()-2)</f>
        <v/>
      </c>
      <c r="B398" s="33" t="s">
        <v>2089</v>
      </c>
      <c r="C398" s="31">
        <v>0</v>
      </c>
      <c r="D398" s="31">
        <v>50</v>
      </c>
      <c r="E398" s="31">
        <f ca="1">IF(GLOBAL[[#This Row],[b12]]="",GLOBAL[[#This Row],[a6]],GLOBAL[[#This Row],[b12]])</f>
        <v>0</v>
      </c>
      <c r="F398" s="32">
        <f>GLOBAL[[#This Row],[AWAL]]</f>
        <v>0</v>
      </c>
      <c r="G398" s="31"/>
      <c r="H398" s="31"/>
      <c r="I398" s="31">
        <f>IF(GLOBAL[[#This Row],[1]]="","",SUMIF(Table6[NB BM_C_QTY+F],GLOBAL[POINTER],Table6[C]))</f>
        <v>0</v>
      </c>
      <c r="J398" s="91">
        <f>IF(GLOBAL[[#This Row],[2]]="",0,-1*SUMIF(Table5[CONCAT],GLOBAL[POINTER],Table5[3]))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0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0</v>
      </c>
      <c r="Q398" s="58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0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0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0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98" s="31">
        <v>50</v>
      </c>
      <c r="AC398" t="s">
        <v>5118</v>
      </c>
    </row>
    <row r="399" spans="1:30">
      <c r="A399" s="31" t="str">
        <f ca="1">IF(GLOBAL[[#This Row],[TT]]&lt;1,"",ROW()-2)</f>
        <v/>
      </c>
      <c r="B399" s="33" t="s">
        <v>2090</v>
      </c>
      <c r="C399" s="31">
        <v>0</v>
      </c>
      <c r="D399" s="31">
        <v>100</v>
      </c>
      <c r="E399" s="31">
        <f ca="1">IF(GLOBAL[[#This Row],[b12]]="",GLOBAL[[#This Row],[a6]],GLOBAL[[#This Row],[b12]])</f>
        <v>0</v>
      </c>
      <c r="F399" s="32">
        <f>GLOBAL[[#This Row],[AWAL]]</f>
        <v>0</v>
      </c>
      <c r="G399" s="31"/>
      <c r="H399" s="31"/>
      <c r="I399" s="31">
        <f>IF(GLOBAL[[#This Row],[1]]="","",SUMIF(Table6[NB BM_C_QTY+F],GLOBAL[POINTER],Table6[C]))</f>
        <v>0</v>
      </c>
      <c r="J399" s="91">
        <f>IF(GLOBAL[[#This Row],[2]]="",0,-1*SUMIF(Table5[CONCAT],GLOBAL[POINTER],Table5[3]))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 t="shared" si="6"/>
        <v>0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0</v>
      </c>
      <c r="Q399" s="58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0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0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0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99" s="31">
        <v>100</v>
      </c>
      <c r="AC399" t="s">
        <v>5118</v>
      </c>
    </row>
    <row r="400" spans="1:30">
      <c r="A400" s="39" t="str">
        <f ca="1">IF(GLOBAL[[#This Row],[TT]]&lt;1,"",ROW()-2)</f>
        <v/>
      </c>
      <c r="B400" s="72" t="s">
        <v>5213</v>
      </c>
      <c r="C400" s="31">
        <v>0</v>
      </c>
      <c r="D400" s="31" t="s">
        <v>2146</v>
      </c>
      <c r="E400" s="39">
        <f ca="1">IF(GLOBAL[[#This Row],[b12]]="",GLOBAL[[#This Row],[a6]],GLOBAL[[#This Row],[b12]])</f>
        <v>0</v>
      </c>
      <c r="F400" s="40">
        <f>GLOBAL[[#This Row],[AWAL]]</f>
        <v>0</v>
      </c>
      <c r="G400" s="31"/>
      <c r="H400" s="31"/>
      <c r="I400" s="39">
        <f>IF(GLOBAL[[#This Row],[1]]="","",SUMIF(Table6[NB BM_C_QTY+F],GLOBAL[POINTER],Table6[C]))</f>
        <v>0</v>
      </c>
      <c r="J400" s="91">
        <f>IF(GLOBAL[[#This Row],[2]]="",0,-1*SUMIF(Table5[CONCAT],GLOBAL[POINTER],Table5[3]))</f>
        <v>0</v>
      </c>
      <c r="K400" s="39" t="str">
        <f>IF(GLOBAL[[#This Row],[b1]]="","",GLOBAL[[#This Row],[b1]]-GLOBAL[[#This Row],[a1]]-GLOBAL[[#This Row],[bkeluar1]])</f>
        <v/>
      </c>
      <c r="L400" s="39">
        <f>SUM(GLOBAL[[#This Row],[bmasuk1]:[c1]])</f>
        <v>0</v>
      </c>
      <c r="M400" s="40">
        <f t="shared" si="6"/>
        <v>0</v>
      </c>
      <c r="N400" s="31"/>
      <c r="O400" s="39" t="str">
        <f>IF(GLOBAL[[#This Row],[b2]]="","",GLOBAL[[#This Row],[b2]]-GLOBAL[[#This Row],[a2]])</f>
        <v/>
      </c>
      <c r="P400" s="40">
        <f ca="1">SUM(INDIRECT(GLOBAL_VAR[TABLENAME]&amp;"[@a"&amp;$1:$1-1&amp;"]"),INDIRECT(GLOBAL_VAR[TABLENAME]&amp;"[@c"&amp;$1:$1-1&amp;"]"))</f>
        <v>0</v>
      </c>
      <c r="Q400" s="58"/>
      <c r="R400" s="41" t="str">
        <f>IF(GLOBAL[[#This Row],[b3]]="","",GLOBAL[[#This Row],[b3]]-GLOBAL[[#This Row],[a3]])</f>
        <v/>
      </c>
      <c r="S400" s="40">
        <f ca="1">SUM(INDIRECT(GLOBAL_VAR[TABLENAME]&amp;"[@a"&amp;$1:$1-1&amp;"]"),INDIRECT(GLOBAL_VAR[TABLENAME]&amp;"[@c"&amp;$1:$1-1&amp;"]"))</f>
        <v>0</v>
      </c>
      <c r="T400" s="33"/>
      <c r="U400" s="41" t="str">
        <f>IF(GLOBAL[[#This Row],[b4]]="","",GLOBAL[[#This Row],[b4]]-GLOBAL[[#This Row],[a4]])</f>
        <v/>
      </c>
      <c r="V400" s="40">
        <f ca="1">SUM(INDIRECT(GLOBAL_VAR[TABLENAME]&amp;"[@a"&amp;$1:$1-1&amp;"]"),INDIRECT(GLOBAL_VAR[TABLENAME]&amp;"[@c"&amp;$1:$1-1&amp;"]"))</f>
        <v>0</v>
      </c>
      <c r="W400" s="31"/>
      <c r="X400" s="39" t="str">
        <f>IF(GLOBAL[[#This Row],[b5]]="","",GLOBAL[[#This Row],[b5]]-GLOBAL[[#This Row],[a5]])</f>
        <v/>
      </c>
      <c r="Y400" s="40">
        <f ca="1">SUM(INDIRECT(GLOBAL_VAR[TABLENAME]&amp;"[@a"&amp;$1:$1-1&amp;"]"),INDIRECT(GLOBAL_VAR[TABLENAME]&amp;"[@c"&amp;$1:$1-1&amp;"]"))</f>
        <v>0</v>
      </c>
      <c r="AA400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400" s="39">
        <v>144</v>
      </c>
      <c r="AC400" s="64" t="s">
        <v>5118</v>
      </c>
    </row>
    <row r="401" spans="1:30">
      <c r="A401" s="39" t="str">
        <f ca="1">IF(GLOBAL[[#This Row],[TT]]&lt;1,"",ROW()-2)</f>
        <v/>
      </c>
      <c r="B401" s="72" t="s">
        <v>5214</v>
      </c>
      <c r="C401" s="31">
        <v>0</v>
      </c>
      <c r="D401" s="31" t="s">
        <v>2016</v>
      </c>
      <c r="E401" s="39">
        <f ca="1">IF(GLOBAL[[#This Row],[b12]]="",GLOBAL[[#This Row],[a6]],GLOBAL[[#This Row],[b12]])</f>
        <v>0</v>
      </c>
      <c r="F401" s="40">
        <f>GLOBAL[[#This Row],[AWAL]]</f>
        <v>0</v>
      </c>
      <c r="G401" s="31"/>
      <c r="H401" s="31"/>
      <c r="I401" s="39">
        <f>IF(GLOBAL[[#This Row],[1]]="","",SUMIF(Table6[NB BM_C_QTY+F],GLOBAL[POINTER],Table6[C]))</f>
        <v>0</v>
      </c>
      <c r="J401" s="91">
        <f>IF(GLOBAL[[#This Row],[2]]="",0,-1*SUMIF(Table5[CONCAT],GLOBAL[POINTER],Table5[3]))</f>
        <v>0</v>
      </c>
      <c r="K401" s="39" t="str">
        <f>IF(GLOBAL[[#This Row],[b1]]="","",GLOBAL[[#This Row],[b1]]-GLOBAL[[#This Row],[a1]]-GLOBAL[[#This Row],[bkeluar1]])</f>
        <v/>
      </c>
      <c r="L401" s="39">
        <f>SUM(GLOBAL[[#This Row],[bmasuk1]:[c1]])</f>
        <v>0</v>
      </c>
      <c r="M401" s="40">
        <f t="shared" si="6"/>
        <v>0</v>
      </c>
      <c r="N401" s="31"/>
      <c r="O401" s="39" t="str">
        <f>IF(GLOBAL[[#This Row],[b2]]="","",GLOBAL[[#This Row],[b2]]-GLOBAL[[#This Row],[a2]])</f>
        <v/>
      </c>
      <c r="P401" s="40">
        <f ca="1">SUM(INDIRECT(GLOBAL_VAR[TABLENAME]&amp;"[@a"&amp;$1:$1-1&amp;"]"),INDIRECT(GLOBAL_VAR[TABLENAME]&amp;"[@c"&amp;$1:$1-1&amp;"]"))</f>
        <v>0</v>
      </c>
      <c r="Q401" s="58"/>
      <c r="R401" s="41" t="str">
        <f>IF(GLOBAL[[#This Row],[b3]]="","",GLOBAL[[#This Row],[b3]]-GLOBAL[[#This Row],[a3]])</f>
        <v/>
      </c>
      <c r="S401" s="40">
        <f ca="1">SUM(INDIRECT(GLOBAL_VAR[TABLENAME]&amp;"[@a"&amp;$1:$1-1&amp;"]"),INDIRECT(GLOBAL_VAR[TABLENAME]&amp;"[@c"&amp;$1:$1-1&amp;"]"))</f>
        <v>0</v>
      </c>
      <c r="T401" s="33"/>
      <c r="U401" s="41" t="str">
        <f>IF(GLOBAL[[#This Row],[b4]]="","",GLOBAL[[#This Row],[b4]]-GLOBAL[[#This Row],[a4]])</f>
        <v/>
      </c>
      <c r="V401" s="40">
        <f ca="1">SUM(INDIRECT(GLOBAL_VAR[TABLENAME]&amp;"[@a"&amp;$1:$1-1&amp;"]"),INDIRECT(GLOBAL_VAR[TABLENAME]&amp;"[@c"&amp;$1:$1-1&amp;"]"))</f>
        <v>0</v>
      </c>
      <c r="W401" s="31"/>
      <c r="X401" s="39" t="str">
        <f>IF(GLOBAL[[#This Row],[b5]]="","",GLOBAL[[#This Row],[b5]]-GLOBAL[[#This Row],[a5]])</f>
        <v/>
      </c>
      <c r="Y401" s="40">
        <f ca="1">SUM(INDIRECT(GLOBAL_VAR[TABLENAME]&amp;"[@a"&amp;$1:$1-1&amp;"]"),INDIRECT(GLOBAL_VAR[TABLENAME]&amp;"[@c"&amp;$1:$1-1&amp;"]"))</f>
        <v>0</v>
      </c>
      <c r="AA40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401" s="39">
        <v>96</v>
      </c>
      <c r="AC401" s="64" t="s">
        <v>5118</v>
      </c>
    </row>
    <row r="402" spans="1:30">
      <c r="A402" s="39" t="str">
        <f ca="1">IF(GLOBAL[[#This Row],[TT]]&lt;1,"",ROW()-2)</f>
        <v/>
      </c>
      <c r="B402" s="72" t="s">
        <v>5215</v>
      </c>
      <c r="C402" s="31">
        <v>0</v>
      </c>
      <c r="D402" s="31" t="s">
        <v>2016</v>
      </c>
      <c r="E402" s="39">
        <f ca="1">IF(GLOBAL[[#This Row],[b12]]="",GLOBAL[[#This Row],[a6]],GLOBAL[[#This Row],[b12]])</f>
        <v>0</v>
      </c>
      <c r="F402" s="40">
        <f>GLOBAL[[#This Row],[AWAL]]</f>
        <v>0</v>
      </c>
      <c r="G402" s="31"/>
      <c r="H402" s="31"/>
      <c r="I402" s="39">
        <f>IF(GLOBAL[[#This Row],[1]]="","",SUMIF(Table6[NB BM_C_QTY+F],GLOBAL[POINTER],Table6[C]))</f>
        <v>0</v>
      </c>
      <c r="J402" s="91">
        <f>IF(GLOBAL[[#This Row],[2]]="",0,-1*SUMIF(Table5[CONCAT],GLOBAL[POINTER],Table5[3]))</f>
        <v>0</v>
      </c>
      <c r="K402" s="39" t="str">
        <f>IF(GLOBAL[[#This Row],[b1]]="","",GLOBAL[[#This Row],[b1]]-GLOBAL[[#This Row],[a1]]-GLOBAL[[#This Row],[bkeluar1]])</f>
        <v/>
      </c>
      <c r="L402" s="39">
        <f>SUM(GLOBAL[[#This Row],[bmasuk1]:[c1]])</f>
        <v>0</v>
      </c>
      <c r="M402" s="40">
        <f t="shared" si="6"/>
        <v>0</v>
      </c>
      <c r="N402" s="31"/>
      <c r="O402" s="39" t="str">
        <f>IF(GLOBAL[[#This Row],[b2]]="","",GLOBAL[[#This Row],[b2]]-GLOBAL[[#This Row],[a2]])</f>
        <v/>
      </c>
      <c r="P402" s="40">
        <f ca="1">SUM(INDIRECT(GLOBAL_VAR[TABLENAME]&amp;"[@a"&amp;$1:$1-1&amp;"]"),INDIRECT(GLOBAL_VAR[TABLENAME]&amp;"[@c"&amp;$1:$1-1&amp;"]"))</f>
        <v>0</v>
      </c>
      <c r="Q402" s="58"/>
      <c r="R402" s="41" t="str">
        <f>IF(GLOBAL[[#This Row],[b3]]="","",GLOBAL[[#This Row],[b3]]-GLOBAL[[#This Row],[a3]])</f>
        <v/>
      </c>
      <c r="S402" s="40">
        <f ca="1">SUM(INDIRECT(GLOBAL_VAR[TABLENAME]&amp;"[@a"&amp;$1:$1-1&amp;"]"),INDIRECT(GLOBAL_VAR[TABLENAME]&amp;"[@c"&amp;$1:$1-1&amp;"]"))</f>
        <v>0</v>
      </c>
      <c r="T402" s="33"/>
      <c r="U402" s="41" t="str">
        <f>IF(GLOBAL[[#This Row],[b4]]="","",GLOBAL[[#This Row],[b4]]-GLOBAL[[#This Row],[a4]])</f>
        <v/>
      </c>
      <c r="V402" s="40">
        <f ca="1">SUM(INDIRECT(GLOBAL_VAR[TABLENAME]&amp;"[@a"&amp;$1:$1-1&amp;"]"),INDIRECT(GLOBAL_VAR[TABLENAME]&amp;"[@c"&amp;$1:$1-1&amp;"]"))</f>
        <v>0</v>
      </c>
      <c r="W402" s="31"/>
      <c r="X402" s="39" t="str">
        <f>IF(GLOBAL[[#This Row],[b5]]="","",GLOBAL[[#This Row],[b5]]-GLOBAL[[#This Row],[a5]])</f>
        <v/>
      </c>
      <c r="Y402" s="40">
        <f ca="1">SUM(INDIRECT(GLOBAL_VAR[TABLENAME]&amp;"[@a"&amp;$1:$1-1&amp;"]"),INDIRECT(GLOBAL_VAR[TABLENAME]&amp;"[@c"&amp;$1:$1-1&amp;"]"))</f>
        <v>0</v>
      </c>
      <c r="AA40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402" s="39">
        <v>96</v>
      </c>
      <c r="AC402" s="64" t="s">
        <v>5118</v>
      </c>
    </row>
    <row r="403" spans="1:30">
      <c r="A403" s="39" t="str">
        <f ca="1">IF(GLOBAL[[#This Row],[TT]]&lt;1,"",ROW()-2)</f>
        <v/>
      </c>
      <c r="B403" s="72" t="s">
        <v>5216</v>
      </c>
      <c r="C403" s="31">
        <v>0</v>
      </c>
      <c r="D403" s="31" t="s">
        <v>2016</v>
      </c>
      <c r="E403" s="39">
        <f ca="1">IF(GLOBAL[[#This Row],[b12]]="",GLOBAL[[#This Row],[a6]],GLOBAL[[#This Row],[b12]])</f>
        <v>0</v>
      </c>
      <c r="F403" s="40">
        <f>GLOBAL[[#This Row],[AWAL]]</f>
        <v>0</v>
      </c>
      <c r="G403" s="31"/>
      <c r="H403" s="31"/>
      <c r="I403" s="39">
        <f>IF(GLOBAL[[#This Row],[1]]="","",SUMIF(Table6[NB BM_C_QTY+F],GLOBAL[POINTER],Table6[C]))</f>
        <v>0</v>
      </c>
      <c r="J403" s="91">
        <f>IF(GLOBAL[[#This Row],[2]]="",0,-1*SUMIF(Table5[CONCAT],GLOBAL[POINTER],Table5[3]))</f>
        <v>0</v>
      </c>
      <c r="K403" s="39" t="str">
        <f>IF(GLOBAL[[#This Row],[b1]]="","",GLOBAL[[#This Row],[b1]]-GLOBAL[[#This Row],[a1]]-GLOBAL[[#This Row],[bkeluar1]])</f>
        <v/>
      </c>
      <c r="L403" s="39">
        <f>SUM(GLOBAL[[#This Row],[bmasuk1]:[c1]])</f>
        <v>0</v>
      </c>
      <c r="M403" s="40">
        <f t="shared" si="6"/>
        <v>0</v>
      </c>
      <c r="N403" s="31"/>
      <c r="O403" s="39" t="str">
        <f>IF(GLOBAL[[#This Row],[b2]]="","",GLOBAL[[#This Row],[b2]]-GLOBAL[[#This Row],[a2]])</f>
        <v/>
      </c>
      <c r="P403" s="40">
        <f ca="1">SUM(INDIRECT(GLOBAL_VAR[TABLENAME]&amp;"[@a"&amp;$1:$1-1&amp;"]"),INDIRECT(GLOBAL_VAR[TABLENAME]&amp;"[@c"&amp;$1:$1-1&amp;"]"))</f>
        <v>0</v>
      </c>
      <c r="Q403" s="58"/>
      <c r="R403" s="41" t="str">
        <f>IF(GLOBAL[[#This Row],[b3]]="","",GLOBAL[[#This Row],[b3]]-GLOBAL[[#This Row],[a3]])</f>
        <v/>
      </c>
      <c r="S403" s="40">
        <f ca="1">SUM(INDIRECT(GLOBAL_VAR[TABLENAME]&amp;"[@a"&amp;$1:$1-1&amp;"]"),INDIRECT(GLOBAL_VAR[TABLENAME]&amp;"[@c"&amp;$1:$1-1&amp;"]"))</f>
        <v>0</v>
      </c>
      <c r="T403" s="33"/>
      <c r="U403" s="41" t="str">
        <f>IF(GLOBAL[[#This Row],[b4]]="","",GLOBAL[[#This Row],[b4]]-GLOBAL[[#This Row],[a4]])</f>
        <v/>
      </c>
      <c r="V403" s="40">
        <f ca="1">SUM(INDIRECT(GLOBAL_VAR[TABLENAME]&amp;"[@a"&amp;$1:$1-1&amp;"]"),INDIRECT(GLOBAL_VAR[TABLENAME]&amp;"[@c"&amp;$1:$1-1&amp;"]"))</f>
        <v>0</v>
      </c>
      <c r="W403" s="31"/>
      <c r="X403" s="39" t="str">
        <f>IF(GLOBAL[[#This Row],[b5]]="","",GLOBAL[[#This Row],[b5]]-GLOBAL[[#This Row],[a5]])</f>
        <v/>
      </c>
      <c r="Y403" s="40">
        <f ca="1">SUM(INDIRECT(GLOBAL_VAR[TABLENAME]&amp;"[@a"&amp;$1:$1-1&amp;"]"),INDIRECT(GLOBAL_VAR[TABLENAME]&amp;"[@c"&amp;$1:$1-1&amp;"]"))</f>
        <v>0</v>
      </c>
      <c r="AA40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403" s="39">
        <v>96</v>
      </c>
      <c r="AC403" s="64" t="s">
        <v>5118</v>
      </c>
    </row>
    <row r="404" spans="1:30">
      <c r="A404" s="39" t="str">
        <f ca="1">IF(GLOBAL[[#This Row],[TT]]&lt;1,"",ROW()-2)</f>
        <v/>
      </c>
      <c r="B404" s="72" t="s">
        <v>5217</v>
      </c>
      <c r="C404" s="31">
        <v>0</v>
      </c>
      <c r="D404" s="31" t="s">
        <v>2016</v>
      </c>
      <c r="E404" s="39">
        <f ca="1">IF(GLOBAL[[#This Row],[b12]]="",GLOBAL[[#This Row],[a6]],GLOBAL[[#This Row],[b12]])</f>
        <v>0</v>
      </c>
      <c r="F404" s="40">
        <f>GLOBAL[[#This Row],[AWAL]]</f>
        <v>0</v>
      </c>
      <c r="G404" s="31"/>
      <c r="H404" s="31"/>
      <c r="I404" s="39">
        <f>IF(GLOBAL[[#This Row],[1]]="","",SUMIF(Table6[NB BM_C_QTY+F],GLOBAL[POINTER],Table6[C]))</f>
        <v>0</v>
      </c>
      <c r="J404" s="91">
        <f>IF(GLOBAL[[#This Row],[2]]="",0,-1*SUMIF(Table5[CONCAT],GLOBAL[POINTER],Table5[3]))</f>
        <v>0</v>
      </c>
      <c r="K404" s="39" t="str">
        <f>IF(GLOBAL[[#This Row],[b1]]="","",GLOBAL[[#This Row],[b1]]-GLOBAL[[#This Row],[a1]]-GLOBAL[[#This Row],[bkeluar1]])</f>
        <v/>
      </c>
      <c r="L404" s="39">
        <f>SUM(GLOBAL[[#This Row],[bmasuk1]:[c1]])</f>
        <v>0</v>
      </c>
      <c r="M404" s="40">
        <f t="shared" si="6"/>
        <v>0</v>
      </c>
      <c r="N404" s="31"/>
      <c r="O404" s="39" t="str">
        <f>IF(GLOBAL[[#This Row],[b2]]="","",GLOBAL[[#This Row],[b2]]-GLOBAL[[#This Row],[a2]])</f>
        <v/>
      </c>
      <c r="P404" s="40">
        <f ca="1">SUM(INDIRECT(GLOBAL_VAR[TABLENAME]&amp;"[@a"&amp;$1:$1-1&amp;"]"),INDIRECT(GLOBAL_VAR[TABLENAME]&amp;"[@c"&amp;$1:$1-1&amp;"]"))</f>
        <v>0</v>
      </c>
      <c r="Q404" s="58"/>
      <c r="R404" s="41" t="str">
        <f>IF(GLOBAL[[#This Row],[b3]]="","",GLOBAL[[#This Row],[b3]]-GLOBAL[[#This Row],[a3]])</f>
        <v/>
      </c>
      <c r="S404" s="40">
        <f ca="1">SUM(INDIRECT(GLOBAL_VAR[TABLENAME]&amp;"[@a"&amp;$1:$1-1&amp;"]"),INDIRECT(GLOBAL_VAR[TABLENAME]&amp;"[@c"&amp;$1:$1-1&amp;"]"))</f>
        <v>0</v>
      </c>
      <c r="T404" s="33"/>
      <c r="U404" s="41" t="str">
        <f>IF(GLOBAL[[#This Row],[b4]]="","",GLOBAL[[#This Row],[b4]]-GLOBAL[[#This Row],[a4]])</f>
        <v/>
      </c>
      <c r="V404" s="40">
        <f ca="1">SUM(INDIRECT(GLOBAL_VAR[TABLENAME]&amp;"[@a"&amp;$1:$1-1&amp;"]"),INDIRECT(GLOBAL_VAR[TABLENAME]&amp;"[@c"&amp;$1:$1-1&amp;"]"))</f>
        <v>0</v>
      </c>
      <c r="W404" s="31"/>
      <c r="X404" s="39" t="str">
        <f>IF(GLOBAL[[#This Row],[b5]]="","",GLOBAL[[#This Row],[b5]]-GLOBAL[[#This Row],[a5]])</f>
        <v/>
      </c>
      <c r="Y404" s="40">
        <f ca="1">SUM(INDIRECT(GLOBAL_VAR[TABLENAME]&amp;"[@a"&amp;$1:$1-1&amp;"]"),INDIRECT(GLOBAL_VAR[TABLENAME]&amp;"[@c"&amp;$1:$1-1&amp;"]"))</f>
        <v>0</v>
      </c>
      <c r="AA40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404" s="39">
        <v>96</v>
      </c>
      <c r="AC404" s="64" t="s">
        <v>5118</v>
      </c>
    </row>
    <row r="405" spans="1:30">
      <c r="A405" s="39" t="str">
        <f ca="1">IF(GLOBAL[[#This Row],[TT]]&lt;1,"",ROW()-2)</f>
        <v/>
      </c>
      <c r="B405" s="72" t="s">
        <v>5218</v>
      </c>
      <c r="C405" s="31">
        <v>0</v>
      </c>
      <c r="D405" s="31" t="s">
        <v>2016</v>
      </c>
      <c r="E405" s="39">
        <f ca="1">IF(GLOBAL[[#This Row],[b12]]="",GLOBAL[[#This Row],[a6]],GLOBAL[[#This Row],[b12]])</f>
        <v>0</v>
      </c>
      <c r="F405" s="40">
        <f>GLOBAL[[#This Row],[AWAL]]</f>
        <v>0</v>
      </c>
      <c r="G405" s="31"/>
      <c r="H405" s="31"/>
      <c r="I405" s="39">
        <f>IF(GLOBAL[[#This Row],[1]]="","",SUMIF(Table6[NB BM_C_QTY+F],GLOBAL[POINTER],Table6[C]))</f>
        <v>0</v>
      </c>
      <c r="J405" s="91">
        <f>IF(GLOBAL[[#This Row],[2]]="",0,-1*SUMIF(Table5[CONCAT],GLOBAL[POINTER],Table5[3]))</f>
        <v>0</v>
      </c>
      <c r="K405" s="39" t="str">
        <f>IF(GLOBAL[[#This Row],[b1]]="","",GLOBAL[[#This Row],[b1]]-GLOBAL[[#This Row],[a1]]-GLOBAL[[#This Row],[bkeluar1]])</f>
        <v/>
      </c>
      <c r="L405" s="39">
        <f>SUM(GLOBAL[[#This Row],[bmasuk1]:[c1]])</f>
        <v>0</v>
      </c>
      <c r="M405" s="40">
        <f t="shared" si="6"/>
        <v>0</v>
      </c>
      <c r="N405" s="31"/>
      <c r="O405" s="39" t="str">
        <f>IF(GLOBAL[[#This Row],[b2]]="","",GLOBAL[[#This Row],[b2]]-GLOBAL[[#This Row],[a2]])</f>
        <v/>
      </c>
      <c r="P405" s="40">
        <f ca="1">SUM(INDIRECT(GLOBAL_VAR[TABLENAME]&amp;"[@a"&amp;$1:$1-1&amp;"]"),INDIRECT(GLOBAL_VAR[TABLENAME]&amp;"[@c"&amp;$1:$1-1&amp;"]"))</f>
        <v>0</v>
      </c>
      <c r="Q405" s="58"/>
      <c r="R405" s="41" t="str">
        <f>IF(GLOBAL[[#This Row],[b3]]="","",GLOBAL[[#This Row],[b3]]-GLOBAL[[#This Row],[a3]])</f>
        <v/>
      </c>
      <c r="S405" s="40">
        <f ca="1">SUM(INDIRECT(GLOBAL_VAR[TABLENAME]&amp;"[@a"&amp;$1:$1-1&amp;"]"),INDIRECT(GLOBAL_VAR[TABLENAME]&amp;"[@c"&amp;$1:$1-1&amp;"]"))</f>
        <v>0</v>
      </c>
      <c r="T405" s="33"/>
      <c r="U405" s="41" t="str">
        <f>IF(GLOBAL[[#This Row],[b4]]="","",GLOBAL[[#This Row],[b4]]-GLOBAL[[#This Row],[a4]])</f>
        <v/>
      </c>
      <c r="V405" s="40">
        <f ca="1">SUM(INDIRECT(GLOBAL_VAR[TABLENAME]&amp;"[@a"&amp;$1:$1-1&amp;"]"),INDIRECT(GLOBAL_VAR[TABLENAME]&amp;"[@c"&amp;$1:$1-1&amp;"]"))</f>
        <v>0</v>
      </c>
      <c r="W405" s="31"/>
      <c r="X405" s="39" t="str">
        <f>IF(GLOBAL[[#This Row],[b5]]="","",GLOBAL[[#This Row],[b5]]-GLOBAL[[#This Row],[a5]])</f>
        <v/>
      </c>
      <c r="Y405" s="40">
        <f ca="1">SUM(INDIRECT(GLOBAL_VAR[TABLENAME]&amp;"[@a"&amp;$1:$1-1&amp;"]"),INDIRECT(GLOBAL_VAR[TABLENAME]&amp;"[@c"&amp;$1:$1-1&amp;"]"))</f>
        <v>0</v>
      </c>
      <c r="AA405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405" s="39">
        <v>96</v>
      </c>
      <c r="AC405" s="64" t="s">
        <v>5118</v>
      </c>
    </row>
    <row r="406" spans="1:30">
      <c r="A406" s="39" t="str">
        <f ca="1">IF(GLOBAL[[#This Row],[TT]]&lt;1,"",ROW()-2)</f>
        <v/>
      </c>
      <c r="B406" s="72" t="s">
        <v>5219</v>
      </c>
      <c r="C406" s="31">
        <v>0</v>
      </c>
      <c r="D406" s="31" t="s">
        <v>2016</v>
      </c>
      <c r="E406" s="39">
        <f ca="1">IF(GLOBAL[[#This Row],[b12]]="",GLOBAL[[#This Row],[a6]],GLOBAL[[#This Row],[b12]])</f>
        <v>0</v>
      </c>
      <c r="F406" s="40">
        <f>GLOBAL[[#This Row],[AWAL]]</f>
        <v>0</v>
      </c>
      <c r="G406" s="31"/>
      <c r="H406" s="31"/>
      <c r="I406" s="39">
        <f>IF(GLOBAL[[#This Row],[1]]="","",SUMIF(Table6[NB BM_C_QTY+F],GLOBAL[POINTER],Table6[C]))</f>
        <v>0</v>
      </c>
      <c r="J406" s="91">
        <f>IF(GLOBAL[[#This Row],[2]]="",0,-1*SUMIF(Table5[CONCAT],GLOBAL[POINTER],Table5[3]))</f>
        <v>0</v>
      </c>
      <c r="K406" s="39" t="str">
        <f>IF(GLOBAL[[#This Row],[b1]]="","",GLOBAL[[#This Row],[b1]]-GLOBAL[[#This Row],[a1]]-GLOBAL[[#This Row],[bkeluar1]])</f>
        <v/>
      </c>
      <c r="L406" s="39">
        <f>SUM(GLOBAL[[#This Row],[bmasuk1]:[c1]])</f>
        <v>0</v>
      </c>
      <c r="M406" s="40">
        <f t="shared" si="6"/>
        <v>0</v>
      </c>
      <c r="N406" s="31"/>
      <c r="O406" s="39" t="str">
        <f>IF(GLOBAL[[#This Row],[b2]]="","",GLOBAL[[#This Row],[b2]]-GLOBAL[[#This Row],[a2]])</f>
        <v/>
      </c>
      <c r="P406" s="40">
        <f ca="1">SUM(INDIRECT(GLOBAL_VAR[TABLENAME]&amp;"[@a"&amp;$1:$1-1&amp;"]"),INDIRECT(GLOBAL_VAR[TABLENAME]&amp;"[@c"&amp;$1:$1-1&amp;"]"))</f>
        <v>0</v>
      </c>
      <c r="Q406" s="58"/>
      <c r="R406" s="41" t="str">
        <f>IF(GLOBAL[[#This Row],[b3]]="","",GLOBAL[[#This Row],[b3]]-GLOBAL[[#This Row],[a3]])</f>
        <v/>
      </c>
      <c r="S406" s="40">
        <f ca="1">SUM(INDIRECT(GLOBAL_VAR[TABLENAME]&amp;"[@a"&amp;$1:$1-1&amp;"]"),INDIRECT(GLOBAL_VAR[TABLENAME]&amp;"[@c"&amp;$1:$1-1&amp;"]"))</f>
        <v>0</v>
      </c>
      <c r="T406" s="33"/>
      <c r="U406" s="41" t="str">
        <f>IF(GLOBAL[[#This Row],[b4]]="","",GLOBAL[[#This Row],[b4]]-GLOBAL[[#This Row],[a4]])</f>
        <v/>
      </c>
      <c r="V406" s="40">
        <f ca="1">SUM(INDIRECT(GLOBAL_VAR[TABLENAME]&amp;"[@a"&amp;$1:$1-1&amp;"]"),INDIRECT(GLOBAL_VAR[TABLENAME]&amp;"[@c"&amp;$1:$1-1&amp;"]"))</f>
        <v>0</v>
      </c>
      <c r="W406" s="31"/>
      <c r="X406" s="39" t="str">
        <f>IF(GLOBAL[[#This Row],[b5]]="","",GLOBAL[[#This Row],[b5]]-GLOBAL[[#This Row],[a5]])</f>
        <v/>
      </c>
      <c r="Y406" s="40">
        <f ca="1">SUM(INDIRECT(GLOBAL_VAR[TABLENAME]&amp;"[@a"&amp;$1:$1-1&amp;"]"),INDIRECT(GLOBAL_VAR[TABLENAME]&amp;"[@c"&amp;$1:$1-1&amp;"]"))</f>
        <v>0</v>
      </c>
      <c r="AA406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406" s="39">
        <v>96</v>
      </c>
      <c r="AC406" s="64" t="s">
        <v>5118</v>
      </c>
    </row>
    <row r="407" spans="1:30">
      <c r="A407" s="39" t="str">
        <f ca="1">IF(GLOBAL[[#This Row],[TT]]&lt;1,"",ROW()-2)</f>
        <v/>
      </c>
      <c r="B407" s="72" t="s">
        <v>5220</v>
      </c>
      <c r="C407" s="31">
        <v>0</v>
      </c>
      <c r="D407" s="31" t="s">
        <v>2016</v>
      </c>
      <c r="E407" s="39">
        <f ca="1">IF(GLOBAL[[#This Row],[b12]]="",GLOBAL[[#This Row],[a6]],GLOBAL[[#This Row],[b12]])</f>
        <v>0</v>
      </c>
      <c r="F407" s="40">
        <f>GLOBAL[[#This Row],[AWAL]]</f>
        <v>0</v>
      </c>
      <c r="G407" s="31"/>
      <c r="H407" s="31"/>
      <c r="I407" s="39">
        <f>IF(GLOBAL[[#This Row],[1]]="","",SUMIF(Table6[NB BM_C_QTY+F],GLOBAL[POINTER],Table6[C]))</f>
        <v>0</v>
      </c>
      <c r="J407" s="91">
        <f>IF(GLOBAL[[#This Row],[2]]="",0,-1*SUMIF(Table5[CONCAT],GLOBAL[POINTER],Table5[3]))</f>
        <v>0</v>
      </c>
      <c r="K407" s="39" t="str">
        <f>IF(GLOBAL[[#This Row],[b1]]="","",GLOBAL[[#This Row],[b1]]-GLOBAL[[#This Row],[a1]]-GLOBAL[[#This Row],[bkeluar1]])</f>
        <v/>
      </c>
      <c r="L407" s="39">
        <f>SUM(GLOBAL[[#This Row],[bmasuk1]:[c1]])</f>
        <v>0</v>
      </c>
      <c r="M407" s="40">
        <f t="shared" si="6"/>
        <v>0</v>
      </c>
      <c r="N407" s="31"/>
      <c r="O407" s="39" t="str">
        <f>IF(GLOBAL[[#This Row],[b2]]="","",GLOBAL[[#This Row],[b2]]-GLOBAL[[#This Row],[a2]])</f>
        <v/>
      </c>
      <c r="P407" s="40">
        <f ca="1">SUM(INDIRECT(GLOBAL_VAR[TABLENAME]&amp;"[@a"&amp;$1:$1-1&amp;"]"),INDIRECT(GLOBAL_VAR[TABLENAME]&amp;"[@c"&amp;$1:$1-1&amp;"]"))</f>
        <v>0</v>
      </c>
      <c r="Q407" s="58"/>
      <c r="R407" s="41" t="str">
        <f>IF(GLOBAL[[#This Row],[b3]]="","",GLOBAL[[#This Row],[b3]]-GLOBAL[[#This Row],[a3]])</f>
        <v/>
      </c>
      <c r="S407" s="40">
        <f ca="1">SUM(INDIRECT(GLOBAL_VAR[TABLENAME]&amp;"[@a"&amp;$1:$1-1&amp;"]"),INDIRECT(GLOBAL_VAR[TABLENAME]&amp;"[@c"&amp;$1:$1-1&amp;"]"))</f>
        <v>0</v>
      </c>
      <c r="T407" s="33"/>
      <c r="U407" s="41" t="str">
        <f>IF(GLOBAL[[#This Row],[b4]]="","",GLOBAL[[#This Row],[b4]]-GLOBAL[[#This Row],[a4]])</f>
        <v/>
      </c>
      <c r="V407" s="40">
        <f ca="1">SUM(INDIRECT(GLOBAL_VAR[TABLENAME]&amp;"[@a"&amp;$1:$1-1&amp;"]"),INDIRECT(GLOBAL_VAR[TABLENAME]&amp;"[@c"&amp;$1:$1-1&amp;"]"))</f>
        <v>0</v>
      </c>
      <c r="W407" s="31"/>
      <c r="X407" s="39" t="str">
        <f>IF(GLOBAL[[#This Row],[b5]]="","",GLOBAL[[#This Row],[b5]]-GLOBAL[[#This Row],[a5]])</f>
        <v/>
      </c>
      <c r="Y407" s="40">
        <f ca="1">SUM(INDIRECT(GLOBAL_VAR[TABLENAME]&amp;"[@a"&amp;$1:$1-1&amp;"]"),INDIRECT(GLOBAL_VAR[TABLENAME]&amp;"[@c"&amp;$1:$1-1&amp;"]"))</f>
        <v>0</v>
      </c>
      <c r="AA407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407" s="39">
        <v>96</v>
      </c>
      <c r="AC407" s="64" t="s">
        <v>5118</v>
      </c>
    </row>
    <row r="408" spans="1:30">
      <c r="A408" s="39" t="str">
        <f ca="1">IF(GLOBAL[[#This Row],[TT]]&lt;1,"",ROW()-2)</f>
        <v/>
      </c>
      <c r="B408" s="72" t="s">
        <v>5221</v>
      </c>
      <c r="C408" s="31">
        <v>0</v>
      </c>
      <c r="D408" s="31" t="s">
        <v>2016</v>
      </c>
      <c r="E408" s="39">
        <f ca="1">IF(GLOBAL[[#This Row],[b12]]="",GLOBAL[[#This Row],[a6]],GLOBAL[[#This Row],[b12]])</f>
        <v>0</v>
      </c>
      <c r="F408" s="40">
        <f>GLOBAL[[#This Row],[AWAL]]</f>
        <v>0</v>
      </c>
      <c r="G408" s="31"/>
      <c r="H408" s="31"/>
      <c r="I408" s="39">
        <f>IF(GLOBAL[[#This Row],[1]]="","",SUMIF(Table6[NB BM_C_QTY+F],GLOBAL[POINTER],Table6[C]))</f>
        <v>0</v>
      </c>
      <c r="J408" s="91">
        <f>IF(GLOBAL[[#This Row],[2]]="",0,-1*SUMIF(Table5[CONCAT],GLOBAL[POINTER],Table5[3]))</f>
        <v>0</v>
      </c>
      <c r="K408" s="39" t="str">
        <f>IF(GLOBAL[[#This Row],[b1]]="","",GLOBAL[[#This Row],[b1]]-GLOBAL[[#This Row],[a1]]-GLOBAL[[#This Row],[bkeluar1]])</f>
        <v/>
      </c>
      <c r="L408" s="39">
        <f>SUM(GLOBAL[[#This Row],[bmasuk1]:[c1]])</f>
        <v>0</v>
      </c>
      <c r="M408" s="40">
        <f t="shared" si="6"/>
        <v>0</v>
      </c>
      <c r="N408" s="31"/>
      <c r="O408" s="39" t="str">
        <f>IF(GLOBAL[[#This Row],[b2]]="","",GLOBAL[[#This Row],[b2]]-GLOBAL[[#This Row],[a2]])</f>
        <v/>
      </c>
      <c r="P408" s="40">
        <f ca="1">SUM(INDIRECT(GLOBAL_VAR[TABLENAME]&amp;"[@a"&amp;$1:$1-1&amp;"]"),INDIRECT(GLOBAL_VAR[TABLENAME]&amp;"[@c"&amp;$1:$1-1&amp;"]"))</f>
        <v>0</v>
      </c>
      <c r="Q408" s="58"/>
      <c r="R408" s="41" t="str">
        <f>IF(GLOBAL[[#This Row],[b3]]="","",GLOBAL[[#This Row],[b3]]-GLOBAL[[#This Row],[a3]])</f>
        <v/>
      </c>
      <c r="S408" s="40">
        <f ca="1">SUM(INDIRECT(GLOBAL_VAR[TABLENAME]&amp;"[@a"&amp;$1:$1-1&amp;"]"),INDIRECT(GLOBAL_VAR[TABLENAME]&amp;"[@c"&amp;$1:$1-1&amp;"]"))</f>
        <v>0</v>
      </c>
      <c r="T408" s="33"/>
      <c r="U408" s="41" t="str">
        <f>IF(GLOBAL[[#This Row],[b4]]="","",GLOBAL[[#This Row],[b4]]-GLOBAL[[#This Row],[a4]])</f>
        <v/>
      </c>
      <c r="V408" s="40">
        <f ca="1">SUM(INDIRECT(GLOBAL_VAR[TABLENAME]&amp;"[@a"&amp;$1:$1-1&amp;"]"),INDIRECT(GLOBAL_VAR[TABLENAME]&amp;"[@c"&amp;$1:$1-1&amp;"]"))</f>
        <v>0</v>
      </c>
      <c r="W408" s="31"/>
      <c r="X408" s="39" t="str">
        <f>IF(GLOBAL[[#This Row],[b5]]="","",GLOBAL[[#This Row],[b5]]-GLOBAL[[#This Row],[a5]])</f>
        <v/>
      </c>
      <c r="Y408" s="40">
        <f ca="1">SUM(INDIRECT(GLOBAL_VAR[TABLENAME]&amp;"[@a"&amp;$1:$1-1&amp;"]"),INDIRECT(GLOBAL_VAR[TABLENAME]&amp;"[@c"&amp;$1:$1-1&amp;"]"))</f>
        <v>0</v>
      </c>
      <c r="Z408" s="29"/>
      <c r="AA40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408" s="39">
        <v>96</v>
      </c>
      <c r="AC408" s="65" t="s">
        <v>5118</v>
      </c>
      <c r="AD408" s="29"/>
    </row>
    <row r="409" spans="1:30">
      <c r="A409" s="31">
        <f ca="1">IF(GLOBAL[[#This Row],[TT]]&lt;1,"",ROW()-2)</f>
        <v>407</v>
      </c>
      <c r="B409" s="33" t="s">
        <v>391</v>
      </c>
      <c r="C409" s="31">
        <v>1</v>
      </c>
      <c r="D409" s="31" t="s">
        <v>120</v>
      </c>
      <c r="E409" s="31">
        <f ca="1">IF(GLOBAL[[#This Row],[b12]]="",GLOBAL[[#This Row],[a6]],GLOBAL[[#This Row],[b12]])</f>
        <v>1</v>
      </c>
      <c r="F409" s="32">
        <f>GLOBAL[[#This Row],[AWAL]]</f>
        <v>1</v>
      </c>
      <c r="G409" s="31"/>
      <c r="H409" s="31"/>
      <c r="I409" s="31">
        <f>IF(GLOBAL[[#This Row],[1]]="","",SUMIF(Table6[NB BM_C_QTY+F],GLOBAL[POINTER],Table6[C]))</f>
        <v>0</v>
      </c>
      <c r="J409" s="91">
        <f>IF(GLOBAL[[#This Row],[2]]="",0,-1*SUMIF(Table5[CONCAT],GLOBAL[POINTER],Table5[3]))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 t="shared" si="6"/>
        <v>1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1</v>
      </c>
      <c r="Q409" s="58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1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1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1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409" s="31">
        <v>300</v>
      </c>
      <c r="AC409" t="s">
        <v>5118</v>
      </c>
    </row>
    <row r="410" spans="1:30">
      <c r="A410" s="39">
        <f ca="1">IF(GLOBAL[[#This Row],[TT]]&lt;1,"",ROW()-2)</f>
        <v>408</v>
      </c>
      <c r="B410" s="33" t="s">
        <v>392</v>
      </c>
      <c r="C410" s="31">
        <v>2</v>
      </c>
      <c r="D410" s="31" t="s">
        <v>120</v>
      </c>
      <c r="E410" s="39">
        <f ca="1">IF(GLOBAL[[#This Row],[b12]]="",GLOBAL[[#This Row],[a6]],GLOBAL[[#This Row],[b12]])</f>
        <v>2</v>
      </c>
      <c r="F410" s="40">
        <f>GLOBAL[[#This Row],[AWAL]]</f>
        <v>2</v>
      </c>
      <c r="G410" s="31"/>
      <c r="H410" s="31"/>
      <c r="I410" s="31">
        <f>IF(GLOBAL[[#This Row],[1]]="","",SUMIF(Table6[NB BM_C_QTY+F],GLOBAL[POINTER],Table6[C]))</f>
        <v>0</v>
      </c>
      <c r="J410" s="91">
        <f>IF(GLOBAL[[#This Row],[2]]="",0,-1*SUMIF(Table5[CONCAT],GLOBAL[POINTER],Table5[3]))</f>
        <v>0</v>
      </c>
      <c r="K410" s="39" t="str">
        <f>IF(GLOBAL[[#This Row],[b1]]="","",GLOBAL[[#This Row],[b1]]-GLOBAL[[#This Row],[a1]]-GLOBAL[[#This Row],[bkeluar1]])</f>
        <v/>
      </c>
      <c r="L410" s="39">
        <f>SUM(GLOBAL[[#This Row],[bmasuk1]:[c1]])</f>
        <v>0</v>
      </c>
      <c r="M410" s="40">
        <f t="shared" si="6"/>
        <v>2</v>
      </c>
      <c r="N410" s="31"/>
      <c r="O410" s="39" t="str">
        <f>IF(GLOBAL[[#This Row],[b2]]="","",GLOBAL[[#This Row],[b2]]-GLOBAL[[#This Row],[a2]])</f>
        <v/>
      </c>
      <c r="P410" s="40">
        <f ca="1">SUM(INDIRECT(GLOBAL_VAR[TABLENAME]&amp;"[@a"&amp;$1:$1-1&amp;"]"),INDIRECT(GLOBAL_VAR[TABLENAME]&amp;"[@c"&amp;$1:$1-1&amp;"]"))</f>
        <v>2</v>
      </c>
      <c r="Q410" s="58"/>
      <c r="R410" s="41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2</v>
      </c>
      <c r="T410" s="33"/>
      <c r="U410" s="41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2</v>
      </c>
      <c r="W410" s="31"/>
      <c r="X410" s="39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2</v>
      </c>
      <c r="Z410" s="29"/>
      <c r="AA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410" s="39">
        <v>300</v>
      </c>
      <c r="AC410" s="29" t="s">
        <v>5118</v>
      </c>
      <c r="AD410" s="29"/>
    </row>
    <row r="411" spans="1:30">
      <c r="A411" s="39" t="str">
        <f ca="1">IF(GLOBAL[[#This Row],[TT]]&lt;1,"",ROW()-2)</f>
        <v/>
      </c>
      <c r="B411" s="33" t="s">
        <v>2672</v>
      </c>
      <c r="C411" s="31">
        <v>0</v>
      </c>
      <c r="D411" s="31">
        <v>50</v>
      </c>
      <c r="E411" s="39">
        <f ca="1">IF(GLOBAL[[#This Row],[b12]]="",GLOBAL[[#This Row],[a6]],GLOBAL[[#This Row],[b12]])</f>
        <v>0</v>
      </c>
      <c r="F411" s="40">
        <f>GLOBAL[[#This Row],[AWAL]]</f>
        <v>0</v>
      </c>
      <c r="G411" s="31"/>
      <c r="H411" s="31"/>
      <c r="I411" s="31">
        <f>IF(GLOBAL[[#This Row],[1]]="","",SUMIF(Table6[NB BM_C_QTY+F],GLOBAL[POINTER],Table6[C]))</f>
        <v>0</v>
      </c>
      <c r="J411" s="91">
        <f>IF(GLOBAL[[#This Row],[2]]="",0,-1*SUMIF(Table5[CONCAT],GLOBAL[POINTER],Table5[3]))</f>
        <v>0</v>
      </c>
      <c r="K411" s="39" t="str">
        <f>IF(GLOBAL[[#This Row],[b1]]="","",GLOBAL[[#This Row],[b1]]-GLOBAL[[#This Row],[a1]]-GLOBAL[[#This Row],[bkeluar1]])</f>
        <v/>
      </c>
      <c r="L411" s="39">
        <f>SUM(GLOBAL[[#This Row],[bmasuk1]:[c1]])</f>
        <v>0</v>
      </c>
      <c r="M411" s="40">
        <f t="shared" si="6"/>
        <v>0</v>
      </c>
      <c r="N411" s="31"/>
      <c r="O411" s="39" t="str">
        <f>IF(GLOBAL[[#This Row],[b2]]="","",GLOBAL[[#This Row],[b2]]-GLOBAL[[#This Row],[a2]])</f>
        <v/>
      </c>
      <c r="P411" s="40">
        <f ca="1">SUM(INDIRECT(GLOBAL_VAR[TABLENAME]&amp;"[@a"&amp;$1:$1-1&amp;"]"),INDIRECT(GLOBAL_VAR[TABLENAME]&amp;"[@c"&amp;$1:$1-1&amp;"]"))</f>
        <v>0</v>
      </c>
      <c r="Q411" s="58"/>
      <c r="R411" s="41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41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9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Z411" s="29"/>
      <c r="AA4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411" s="39">
        <v>50</v>
      </c>
      <c r="AC411" t="s">
        <v>5118</v>
      </c>
    </row>
    <row r="412" spans="1:30">
      <c r="A412" s="31" t="str">
        <f ca="1">IF(GLOBAL[[#This Row],[TT]]&lt;1,"",ROW()-2)</f>
        <v/>
      </c>
      <c r="B412" s="33" t="s">
        <v>3956</v>
      </c>
      <c r="C412" s="31">
        <v>0</v>
      </c>
      <c r="D412" s="31">
        <v>100</v>
      </c>
      <c r="E412" s="31">
        <f ca="1">IF(GLOBAL[[#This Row],[b12]]="",GLOBAL[[#This Row],[a6]],GLOBAL[[#This Row],[b12]])</f>
        <v>0</v>
      </c>
      <c r="F412" s="32">
        <f>GLOBAL[[#This Row],[AWAL]]</f>
        <v>0</v>
      </c>
      <c r="G412" s="31"/>
      <c r="H412" s="31"/>
      <c r="I412" s="31">
        <f>IF(GLOBAL[[#This Row],[1]]="","",SUMIF(Table6[NB BM_C_QTY+F],GLOBAL[POINTER],Table6[C]))</f>
        <v>0</v>
      </c>
      <c r="J412" s="91">
        <f>IF(GLOBAL[[#This Row],[2]]="",0,-1*SUMIF(Table5[CONCAT],GLOBAL[POINTER],Table5[3]))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0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0</v>
      </c>
      <c r="Q412" s="58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0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0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0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412" s="31">
        <v>100</v>
      </c>
      <c r="AC412" t="s">
        <v>5118</v>
      </c>
    </row>
    <row r="413" spans="1:30">
      <c r="A413" s="31">
        <f ca="1">IF(GLOBAL[[#This Row],[TT]]&lt;1,"",ROW()-2)</f>
        <v>411</v>
      </c>
      <c r="B413" s="33" t="s">
        <v>393</v>
      </c>
      <c r="C413" s="31">
        <v>26</v>
      </c>
      <c r="D413" s="31" t="s">
        <v>289</v>
      </c>
      <c r="E413" s="31">
        <f ca="1">IF(GLOBAL[[#This Row],[b12]]="",GLOBAL[[#This Row],[a6]],GLOBAL[[#This Row],[b12]])</f>
        <v>26</v>
      </c>
      <c r="F413" s="32">
        <f>GLOBAL[[#This Row],[AWAL]]</f>
        <v>26</v>
      </c>
      <c r="G413" s="31"/>
      <c r="H413" s="31"/>
      <c r="I413" s="31">
        <f>IF(GLOBAL[[#This Row],[1]]="","",SUMIF(Table6[NB BM_C_QTY+F],GLOBAL[POINTER],Table6[C]))</f>
        <v>0</v>
      </c>
      <c r="J413" s="91">
        <f>IF(GLOBAL[[#This Row],[2]]="",0,-1*SUMIF(Table5[CONCAT],GLOBAL[POINTER],Table5[3]))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26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26</v>
      </c>
      <c r="Q413" s="58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26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26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26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413" s="31">
        <v>128</v>
      </c>
      <c r="AC413" t="s">
        <v>5116</v>
      </c>
    </row>
    <row r="414" spans="1:30">
      <c r="A414" s="31">
        <f ca="1">IF(GLOBAL[[#This Row],[TT]]&lt;1,"",ROW()-2)</f>
        <v>412</v>
      </c>
      <c r="B414" s="33" t="s">
        <v>394</v>
      </c>
      <c r="C414" s="31">
        <v>4</v>
      </c>
      <c r="D414" s="31" t="s">
        <v>157</v>
      </c>
      <c r="E414" s="31">
        <f ca="1">IF(GLOBAL[[#This Row],[b12]]="",GLOBAL[[#This Row],[a6]],GLOBAL[[#This Row],[b12]])</f>
        <v>4</v>
      </c>
      <c r="F414" s="32">
        <f>GLOBAL[[#This Row],[AWAL]]</f>
        <v>4</v>
      </c>
      <c r="G414" s="31"/>
      <c r="H414" s="31"/>
      <c r="I414" s="31">
        <f>IF(GLOBAL[[#This Row],[1]]="","",SUMIF(Table6[NB BM_C_QTY+F],GLOBAL[POINTER],Table6[C]))</f>
        <v>0</v>
      </c>
      <c r="J414" s="91">
        <f>IF(GLOBAL[[#This Row],[2]]="",0,-1*SUMIF(Table5[CONCAT],GLOBAL[POINTER],Table5[3]))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 t="shared" si="6"/>
        <v>4</v>
      </c>
      <c r="N414" s="31"/>
      <c r="O414" s="31" t="str">
        <f>IF(GLOBAL[[#This Row],[b2]]="","",GLOBAL[[#This Row],[b2]]-GLOBAL[[#This Row],[a2]])</f>
        <v/>
      </c>
      <c r="P414" s="32">
        <f ca="1">SUM(INDIRECT(GLOBAL_VAR[TABLENAME]&amp;"[@a"&amp;$1:$1-1&amp;"]"),INDIRECT(GLOBAL_VAR[TABLENAME]&amp;"[@c"&amp;$1:$1-1&amp;"]"))</f>
        <v>4</v>
      </c>
      <c r="Q414" s="58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4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4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4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414" s="31">
        <v>600</v>
      </c>
      <c r="AC414" t="s">
        <v>5118</v>
      </c>
    </row>
    <row r="415" spans="1:30">
      <c r="A415" s="39">
        <f ca="1">IF(GLOBAL[[#This Row],[TT]]&lt;1,"",ROW()-2)</f>
        <v>413</v>
      </c>
      <c r="B415" s="33" t="s">
        <v>5633</v>
      </c>
      <c r="C415" s="31">
        <v>3</v>
      </c>
      <c r="D415" s="31">
        <v>600</v>
      </c>
      <c r="E415" s="39">
        <f ca="1">IF(GLOBAL[[#This Row],[b12]]="",GLOBAL[[#This Row],[a6]],GLOBAL[[#This Row],[b12]])</f>
        <v>3</v>
      </c>
      <c r="F415" s="40">
        <f>GLOBAL[[#This Row],[AWAL]]</f>
        <v>3</v>
      </c>
      <c r="G415" s="31"/>
      <c r="H415" s="31"/>
      <c r="I415" s="39">
        <f>IF(GLOBAL[[#This Row],[1]]="","",SUMIF(Table6[NB BM_C_QTY+F],GLOBAL[POINTER],Table6[C]))</f>
        <v>0</v>
      </c>
      <c r="J415" s="91">
        <f>IF(GLOBAL[[#This Row],[2]]="",0,-1*SUMIF(Table5[CONCAT],GLOBAL[POINTER],Table5[3]))</f>
        <v>0</v>
      </c>
      <c r="K415" s="39" t="str">
        <f>IF(GLOBAL[[#This Row],[b1]]="","",GLOBAL[[#This Row],[b1]]-GLOBAL[[#This Row],[a1]]-GLOBAL[[#This Row],[bkeluar1]])</f>
        <v/>
      </c>
      <c r="L415" s="39">
        <f>SUM(GLOBAL[[#This Row],[bmasuk1]:[c1]])</f>
        <v>0</v>
      </c>
      <c r="M415" s="40">
        <f t="shared" si="6"/>
        <v>3</v>
      </c>
      <c r="N415" s="31"/>
      <c r="O415" s="39" t="str">
        <f>IF(GLOBAL[[#This Row],[b2]]="","",GLOBAL[[#This Row],[b2]]-GLOBAL[[#This Row],[a2]])</f>
        <v/>
      </c>
      <c r="P415" s="40">
        <f ca="1">SUM(INDIRECT(GLOBAL_VAR[TABLENAME]&amp;"[@a"&amp;$1:$1-1&amp;"]"),INDIRECT(GLOBAL_VAR[TABLENAME]&amp;"[@c"&amp;$1:$1-1&amp;"]"))</f>
        <v>3</v>
      </c>
      <c r="Q415" s="58"/>
      <c r="R415" s="41" t="str">
        <f>IF(GLOBAL[[#This Row],[b3]]="","",GLOBAL[[#This Row],[b3]]-GLOBAL[[#This Row],[a3]])</f>
        <v/>
      </c>
      <c r="S415" s="40">
        <f ca="1">SUM(INDIRECT(GLOBAL_VAR[TABLENAME]&amp;"[@a"&amp;$1:$1-1&amp;"]"),INDIRECT(GLOBAL_VAR[TABLENAME]&amp;"[@c"&amp;$1:$1-1&amp;"]"))</f>
        <v>3</v>
      </c>
      <c r="T415" s="33"/>
      <c r="U415" s="41" t="str">
        <f>IF(GLOBAL[[#This Row],[b4]]="","",GLOBAL[[#This Row],[b4]]-GLOBAL[[#This Row],[a4]])</f>
        <v/>
      </c>
      <c r="V415" s="40">
        <f ca="1">SUM(INDIRECT(GLOBAL_VAR[TABLENAME]&amp;"[@a"&amp;$1:$1-1&amp;"]"),INDIRECT(GLOBAL_VAR[TABLENAME]&amp;"[@c"&amp;$1:$1-1&amp;"]"))</f>
        <v>3</v>
      </c>
      <c r="W415" s="31"/>
      <c r="X415" s="39" t="str">
        <f>IF(GLOBAL[[#This Row],[b5]]="","",GLOBAL[[#This Row],[b5]]-GLOBAL[[#This Row],[a5]])</f>
        <v/>
      </c>
      <c r="Y415" s="40">
        <f ca="1">SUM(INDIRECT(GLOBAL_VAR[TABLENAME]&amp;"[@a"&amp;$1:$1-1&amp;"]"),INDIRECT(GLOBAL_VAR[TABLENAME]&amp;"[@c"&amp;$1:$1-1&amp;"]"))</f>
        <v>3</v>
      </c>
      <c r="Z415" s="29"/>
      <c r="AA41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bkmewarnai4seriejumboifbg45pond600untana</v>
      </c>
      <c r="AB415" s="39">
        <v>600</v>
      </c>
      <c r="AC415" t="s">
        <v>5118</v>
      </c>
      <c r="AD415" s="29"/>
    </row>
    <row r="416" spans="1:30">
      <c r="A416" s="31" t="str">
        <f ca="1">IF(GLOBAL[[#This Row],[TT]]&lt;1,"",ROW()-2)</f>
        <v/>
      </c>
      <c r="B416" s="33" t="s">
        <v>395</v>
      </c>
      <c r="C416" s="31">
        <v>0</v>
      </c>
      <c r="D416" s="31" t="s">
        <v>302</v>
      </c>
      <c r="E416" s="31">
        <f ca="1">IF(GLOBAL[[#This Row],[b12]]="",GLOBAL[[#This Row],[a6]],GLOBAL[[#This Row],[b12]])</f>
        <v>0</v>
      </c>
      <c r="F416" s="32">
        <f>GLOBAL[[#This Row],[AWAL]]</f>
        <v>0</v>
      </c>
      <c r="G416" s="31"/>
      <c r="H416" s="31"/>
      <c r="I416" s="31">
        <f>IF(GLOBAL[[#This Row],[1]]="","",SUMIF(Table6[NB BM_C_QTY+F],GLOBAL[POINTER],Table6[C]))</f>
        <v>0</v>
      </c>
      <c r="J416" s="91">
        <f>IF(GLOBAL[[#This Row],[2]]="",0,-1*SUMIF(Table5[CONCAT],GLOBAL[POINTER],Table5[3]))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 t="shared" si="6"/>
        <v>0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0</v>
      </c>
      <c r="Q416" s="58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0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0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0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416" s="31">
        <v>480</v>
      </c>
      <c r="AC416" t="s">
        <v>5118</v>
      </c>
    </row>
    <row r="417" spans="1:30">
      <c r="A417" s="31">
        <f ca="1">IF(GLOBAL[[#This Row],[TT]]&lt;1,"",ROW()-2)</f>
        <v>415</v>
      </c>
      <c r="B417" s="33" t="s">
        <v>396</v>
      </c>
      <c r="C417" s="31">
        <v>6</v>
      </c>
      <c r="D417" s="31" t="s">
        <v>397</v>
      </c>
      <c r="E417" s="31">
        <f ca="1">IF(GLOBAL[[#This Row],[b12]]="",GLOBAL[[#This Row],[a6]],GLOBAL[[#This Row],[b12]])</f>
        <v>6</v>
      </c>
      <c r="F417" s="32">
        <f>GLOBAL[[#This Row],[AWAL]]</f>
        <v>6</v>
      </c>
      <c r="G417" s="31"/>
      <c r="H417" s="31"/>
      <c r="I417" s="31">
        <f>IF(GLOBAL[[#This Row],[1]]="","",SUMIF(Table6[NB BM_C_QTY+F],GLOBAL[POINTER],Table6[C]))</f>
        <v>0</v>
      </c>
      <c r="J417" s="91">
        <f>IF(GLOBAL[[#This Row],[2]]="",0,-1*SUMIF(Table5[CONCAT],GLOBAL[POINTER],Table5[3]))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6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6</v>
      </c>
      <c r="Q417" s="58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6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6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6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417" s="31">
        <v>1600</v>
      </c>
      <c r="AC417" t="s">
        <v>5118</v>
      </c>
    </row>
    <row r="418" spans="1:30">
      <c r="A418" s="31" t="str">
        <f ca="1">IF(GLOBAL[[#This Row],[TT]]&lt;1,"",ROW()-2)</f>
        <v/>
      </c>
      <c r="B418" s="33" t="s">
        <v>398</v>
      </c>
      <c r="C418" s="31">
        <v>0</v>
      </c>
      <c r="D418" s="31">
        <v>600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>
        <f>IF(GLOBAL[[#This Row],[1]]="","",SUMIF(Table6[NB BM_C_QTY+F],GLOBAL[POINTER],Table6[C]))</f>
        <v>0</v>
      </c>
      <c r="J418" s="91">
        <f>IF(GLOBAL[[#This Row],[2]]="",0,-1*SUMIF(Table5[CONCAT],GLOBAL[POINTER],Table5[3]))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0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0</v>
      </c>
      <c r="Q418" s="58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418" s="31">
        <v>600</v>
      </c>
      <c r="AC418" t="s">
        <v>5118</v>
      </c>
    </row>
    <row r="419" spans="1:30">
      <c r="A419" s="31" t="str">
        <f ca="1">IF(GLOBAL[[#This Row],[TT]]&lt;1,"",ROW()-2)</f>
        <v/>
      </c>
      <c r="B419" s="33" t="s">
        <v>2240</v>
      </c>
      <c r="C419" s="31">
        <v>0</v>
      </c>
      <c r="D419" s="31" t="s">
        <v>2120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>
        <f>IF(GLOBAL[[#This Row],[1]]="","",SUMIF(Table6[NB BM_C_QTY+F],GLOBAL[POINTER],Table6[C]))</f>
        <v>0</v>
      </c>
      <c r="J419" s="91">
        <f>IF(GLOBAL[[#This Row],[2]]="",0,-1*SUMIF(Table5[CONCAT],GLOBAL[POINTER],Table5[3]))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 t="shared" si="6"/>
        <v>0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0</v>
      </c>
      <c r="Q419" s="58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419" s="31">
        <v>900</v>
      </c>
      <c r="AC419" t="s">
        <v>5118</v>
      </c>
    </row>
    <row r="420" spans="1:30">
      <c r="A420" s="31" t="str">
        <f ca="1">IF(GLOBAL[[#This Row],[TT]]&lt;1,"",ROW()-2)</f>
        <v/>
      </c>
      <c r="B420" s="33" t="s">
        <v>400</v>
      </c>
      <c r="C420" s="31">
        <v>0</v>
      </c>
      <c r="D420" s="31">
        <v>600</v>
      </c>
      <c r="E420" s="31">
        <f ca="1">IF(GLOBAL[[#This Row],[b12]]="",GLOBAL[[#This Row],[a6]],GLOBAL[[#This Row],[b12]])</f>
        <v>0</v>
      </c>
      <c r="F420" s="32">
        <f>GLOBAL[[#This Row],[AWAL]]</f>
        <v>0</v>
      </c>
      <c r="G420" s="31"/>
      <c r="H420" s="31"/>
      <c r="I420" s="31">
        <f>IF(GLOBAL[[#This Row],[1]]="","",SUMIF(Table6[NB BM_C_QTY+F],GLOBAL[POINTER],Table6[C]))</f>
        <v>0</v>
      </c>
      <c r="J420" s="91">
        <f>IF(GLOBAL[[#This Row],[2]]="",0,-1*SUMIF(Table5[CONCAT],GLOBAL[POINTER],Table5[3]))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 t="shared" si="6"/>
        <v>0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0</v>
      </c>
      <c r="Q420" s="58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420" s="31">
        <v>600</v>
      </c>
      <c r="AC420" t="s">
        <v>5118</v>
      </c>
    </row>
    <row r="421" spans="1:30">
      <c r="A421" s="39" t="str">
        <f ca="1">IF(GLOBAL[[#This Row],[TT]]&lt;1,"",ROW()-2)</f>
        <v/>
      </c>
      <c r="B421" s="33" t="s">
        <v>4407</v>
      </c>
      <c r="C421" s="31">
        <v>0</v>
      </c>
      <c r="D421" s="31" t="s">
        <v>4408</v>
      </c>
      <c r="E421" s="39">
        <f ca="1">IF(GLOBAL[[#This Row],[b12]]="",GLOBAL[[#This Row],[a6]],GLOBAL[[#This Row],[b12]])</f>
        <v>0</v>
      </c>
      <c r="F421" s="40">
        <f>GLOBAL[[#This Row],[AWAL]]</f>
        <v>0</v>
      </c>
      <c r="G421" s="31"/>
      <c r="H421" s="31"/>
      <c r="I421" s="31">
        <f>IF(GLOBAL[[#This Row],[1]]="","",SUMIF(Table6[NB BM_C_QTY+F],GLOBAL[POINTER],Table6[C]))</f>
        <v>0</v>
      </c>
      <c r="J421" s="91">
        <f>IF(GLOBAL[[#This Row],[2]]="",0,-1*SUMIF(Table5[CONCAT],GLOBAL[POINTER],Table5[3]))</f>
        <v>0</v>
      </c>
      <c r="K421" s="39" t="str">
        <f>IF(GLOBAL[[#This Row],[b1]]="","",GLOBAL[[#This Row],[b1]]-GLOBAL[[#This Row],[a1]]-GLOBAL[[#This Row],[bkeluar1]])</f>
        <v/>
      </c>
      <c r="L421" s="39">
        <f>SUM(GLOBAL[[#This Row],[bmasuk1]:[c1]])</f>
        <v>0</v>
      </c>
      <c r="M421" s="40">
        <f t="shared" si="6"/>
        <v>0</v>
      </c>
      <c r="N421" s="31"/>
      <c r="O421" s="39" t="str">
        <f>IF(GLOBAL[[#This Row],[b2]]="","",GLOBAL[[#This Row],[b2]]-GLOBAL[[#This Row],[a2]])</f>
        <v/>
      </c>
      <c r="P421" s="40">
        <f ca="1">SUM(INDIRECT(GLOBAL_VAR[TABLENAME]&amp;"[@a"&amp;$1:$1-1&amp;"]"),INDIRECT(GLOBAL_VAR[TABLENAME]&amp;"[@c"&amp;$1:$1-1&amp;"]"))</f>
        <v>0</v>
      </c>
      <c r="Q421" s="58"/>
      <c r="R421" s="41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0</v>
      </c>
      <c r="T421" s="33"/>
      <c r="U421" s="41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0</v>
      </c>
      <c r="W421" s="31"/>
      <c r="X421" s="39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0</v>
      </c>
      <c r="Z421" s="29"/>
      <c r="AA42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421" s="39">
        <v>800</v>
      </c>
      <c r="AC421" s="65" t="s">
        <v>5118</v>
      </c>
      <c r="AD421" s="65"/>
    </row>
    <row r="422" spans="1:30">
      <c r="A422" s="39">
        <f ca="1">IF(GLOBAL[[#This Row],[TT]]&lt;1,"",ROW()-2)</f>
        <v>420</v>
      </c>
      <c r="B422" s="33" t="s">
        <v>5466</v>
      </c>
      <c r="C422" s="31">
        <v>2</v>
      </c>
      <c r="D422" s="31">
        <v>800</v>
      </c>
      <c r="E422" s="39">
        <f ca="1">IF(GLOBAL[[#This Row],[b12]]="",GLOBAL[[#This Row],[a6]],GLOBAL[[#This Row],[b12]])</f>
        <v>2</v>
      </c>
      <c r="F422" s="40">
        <f>GLOBAL[[#This Row],[AWAL]]</f>
        <v>2</v>
      </c>
      <c r="G422" s="31"/>
      <c r="H422" s="31"/>
      <c r="I422" s="39">
        <f>IF(GLOBAL[[#This Row],[1]]="","",SUMIF(Table6[NB BM_C_QTY+F],GLOBAL[POINTER],Table6[C]))</f>
        <v>0</v>
      </c>
      <c r="J422" s="91">
        <f>IF(GLOBAL[[#This Row],[2]]="",0,-1*SUMIF(Table5[CONCAT],GLOBAL[POINTER],Table5[3]))</f>
        <v>0</v>
      </c>
      <c r="K422" s="39" t="str">
        <f>IF(GLOBAL[[#This Row],[b1]]="","",GLOBAL[[#This Row],[b1]]-GLOBAL[[#This Row],[a1]]-GLOBAL[[#This Row],[bkeluar1]])</f>
        <v/>
      </c>
      <c r="L422" s="39">
        <f>SUM(GLOBAL[[#This Row],[bmasuk1]:[c1]])</f>
        <v>0</v>
      </c>
      <c r="M422" s="40">
        <f t="shared" si="6"/>
        <v>2</v>
      </c>
      <c r="N422" s="31"/>
      <c r="O422" s="39" t="str">
        <f>IF(GLOBAL[[#This Row],[b2]]="","",GLOBAL[[#This Row],[b2]]-GLOBAL[[#This Row],[a2]])</f>
        <v/>
      </c>
      <c r="P422" s="40">
        <f ca="1">SUM(INDIRECT(GLOBAL_VAR[TABLENAME]&amp;"[@a"&amp;$1:$1-1&amp;"]"),INDIRECT(GLOBAL_VAR[TABLENAME]&amp;"[@c"&amp;$1:$1-1&amp;"]"))</f>
        <v>2</v>
      </c>
      <c r="Q422" s="58"/>
      <c r="R422" s="41" t="str">
        <f>IF(GLOBAL[[#This Row],[b3]]="","",GLOBAL[[#This Row],[b3]]-GLOBAL[[#This Row],[a3]])</f>
        <v/>
      </c>
      <c r="S422" s="40">
        <f ca="1">SUM(INDIRECT(GLOBAL_VAR[TABLENAME]&amp;"[@a"&amp;$1:$1-1&amp;"]"),INDIRECT(GLOBAL_VAR[TABLENAME]&amp;"[@c"&amp;$1:$1-1&amp;"]"))</f>
        <v>2</v>
      </c>
      <c r="T422" s="33"/>
      <c r="U422" s="41" t="str">
        <f>IF(GLOBAL[[#This Row],[b4]]="","",GLOBAL[[#This Row],[b4]]-GLOBAL[[#This Row],[a4]])</f>
        <v/>
      </c>
      <c r="V422" s="40">
        <f ca="1">SUM(INDIRECT(GLOBAL_VAR[TABLENAME]&amp;"[@a"&amp;$1:$1-1&amp;"]"),INDIRECT(GLOBAL_VAR[TABLENAME]&amp;"[@c"&amp;$1:$1-1&amp;"]"))</f>
        <v>2</v>
      </c>
      <c r="W422" s="31"/>
      <c r="X422" s="39" t="str">
        <f>IF(GLOBAL[[#This Row],[b5]]="","",GLOBAL[[#This Row],[b5]]-GLOBAL[[#This Row],[a5]])</f>
        <v/>
      </c>
      <c r="Y422" s="40">
        <f ca="1">SUM(INDIRECT(GLOBAL_VAR[TABLENAME]&amp;"[@a"&amp;$1:$1-1&amp;"]"),INDIRECT(GLOBAL_VAR[TABLENAME]&amp;"[@c"&amp;$1:$1-1&amp;"]"))</f>
        <v>2</v>
      </c>
      <c r="Z422" s="29"/>
      <c r="AA42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422" s="39">
        <v>800</v>
      </c>
      <c r="AC422" t="s">
        <v>5118</v>
      </c>
      <c r="AD422" s="29"/>
    </row>
    <row r="423" spans="1:30">
      <c r="A423" s="31">
        <f ca="1">IF(GLOBAL[[#This Row],[TT]]&lt;1,"",ROW()-2)</f>
        <v>421</v>
      </c>
      <c r="B423" s="33" t="s">
        <v>401</v>
      </c>
      <c r="C423" s="31">
        <v>1</v>
      </c>
      <c r="D423" s="31" t="s">
        <v>402</v>
      </c>
      <c r="E423" s="31">
        <f ca="1">IF(GLOBAL[[#This Row],[b12]]="",GLOBAL[[#This Row],[a6]],GLOBAL[[#This Row],[b12]])</f>
        <v>1</v>
      </c>
      <c r="F423" s="32">
        <f>GLOBAL[[#This Row],[AWAL]]</f>
        <v>1</v>
      </c>
      <c r="G423" s="31"/>
      <c r="H423" s="31"/>
      <c r="I423" s="31">
        <f>IF(GLOBAL[[#This Row],[1]]="","",SUMIF(Table6[NB BM_C_QTY+F],GLOBAL[POINTER],Table6[C]))</f>
        <v>0</v>
      </c>
      <c r="J423" s="91">
        <f>IF(GLOBAL[[#This Row],[2]]="",0,-1*SUMIF(Table5[CONCAT],GLOBAL[POINTER],Table5[3]))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1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1</v>
      </c>
      <c r="Q423" s="58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1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1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1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423" s="31">
        <v>160</v>
      </c>
      <c r="AC423" t="s">
        <v>5116</v>
      </c>
    </row>
    <row r="424" spans="1:30">
      <c r="A424" s="31" t="str">
        <f ca="1">IF(GLOBAL[[#This Row],[TT]]&lt;1,"",ROW()-2)</f>
        <v/>
      </c>
      <c r="B424" s="33" t="s">
        <v>4234</v>
      </c>
      <c r="C424" s="31">
        <v>0</v>
      </c>
      <c r="D424" s="31" t="s">
        <v>2213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>
        <f>IF(GLOBAL[[#This Row],[1]]="","",SUMIF(Table6[NB BM_C_QTY+F],GLOBAL[POINTER],Table6[C]))</f>
        <v>0</v>
      </c>
      <c r="J424" s="91">
        <f>IF(GLOBAL[[#This Row],[2]]="",0,-1*SUMIF(Table5[CONCAT],GLOBAL[POINTER],Table5[3]))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58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424" s="31">
        <v>600</v>
      </c>
      <c r="AC424" t="s">
        <v>5118</v>
      </c>
    </row>
    <row r="425" spans="1:30">
      <c r="A425" s="31" t="str">
        <f ca="1">IF(GLOBAL[[#This Row],[TT]]&lt;1,"",ROW()-2)</f>
        <v/>
      </c>
      <c r="B425" s="33" t="s">
        <v>3680</v>
      </c>
      <c r="C425" s="31">
        <v>0</v>
      </c>
      <c r="D425" s="31">
        <v>600</v>
      </c>
      <c r="E425" s="31">
        <f ca="1">IF(GLOBAL[[#This Row],[b12]]="",GLOBAL[[#This Row],[a6]],GLOBAL[[#This Row],[b12]])</f>
        <v>0</v>
      </c>
      <c r="F425" s="32">
        <f>GLOBAL[[#This Row],[AWAL]]</f>
        <v>0</v>
      </c>
      <c r="G425" s="31"/>
      <c r="H425" s="31"/>
      <c r="I425" s="31">
        <f>IF(GLOBAL[[#This Row],[1]]="","",SUMIF(Table6[NB BM_C_QTY+F],GLOBAL[POINTER],Table6[C]))</f>
        <v>0</v>
      </c>
      <c r="J425" s="91">
        <f>IF(GLOBAL[[#This Row],[2]]="",0,-1*SUMIF(Table5[CONCAT],GLOBAL[POINTER],Table5[3]))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 t="shared" si="6"/>
        <v>0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0</v>
      </c>
      <c r="Q425" s="58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0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0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0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425" s="31">
        <v>600</v>
      </c>
      <c r="AC425" t="s">
        <v>5118</v>
      </c>
    </row>
    <row r="426" spans="1:30">
      <c r="A426" s="39">
        <f ca="1">IF(GLOBAL[[#This Row],[TT]]&lt;1,"",ROW()-2)</f>
        <v>424</v>
      </c>
      <c r="B426" s="33" t="s">
        <v>5467</v>
      </c>
      <c r="C426" s="31">
        <v>2</v>
      </c>
      <c r="D426" s="31">
        <v>600</v>
      </c>
      <c r="E426" s="39">
        <f ca="1">IF(GLOBAL[[#This Row],[b12]]="",GLOBAL[[#This Row],[a6]],GLOBAL[[#This Row],[b12]])</f>
        <v>2</v>
      </c>
      <c r="F426" s="40">
        <f>GLOBAL[[#This Row],[AWAL]]</f>
        <v>2</v>
      </c>
      <c r="G426" s="31"/>
      <c r="H426" s="31"/>
      <c r="I426" s="39">
        <f>IF(GLOBAL[[#This Row],[1]]="","",SUMIF(Table6[NB BM_C_QTY+F],GLOBAL[POINTER],Table6[C]))</f>
        <v>0</v>
      </c>
      <c r="J426" s="91">
        <f>IF(GLOBAL[[#This Row],[2]]="",0,-1*SUMIF(Table5[CONCAT],GLOBAL[POINTER],Table5[3]))</f>
        <v>0</v>
      </c>
      <c r="K426" s="39" t="str">
        <f>IF(GLOBAL[[#This Row],[b1]]="","",GLOBAL[[#This Row],[b1]]-GLOBAL[[#This Row],[a1]]-GLOBAL[[#This Row],[bkeluar1]])</f>
        <v/>
      </c>
      <c r="L426" s="39">
        <f>SUM(GLOBAL[[#This Row],[bmasuk1]:[c1]])</f>
        <v>0</v>
      </c>
      <c r="M426" s="40">
        <f t="shared" si="6"/>
        <v>2</v>
      </c>
      <c r="N426" s="31"/>
      <c r="O426" s="39" t="str">
        <f>IF(GLOBAL[[#This Row],[b2]]="","",GLOBAL[[#This Row],[b2]]-GLOBAL[[#This Row],[a2]])</f>
        <v/>
      </c>
      <c r="P426" s="40">
        <f ca="1">SUM(INDIRECT(GLOBAL_VAR[TABLENAME]&amp;"[@a"&amp;$1:$1-1&amp;"]"),INDIRECT(GLOBAL_VAR[TABLENAME]&amp;"[@c"&amp;$1:$1-1&amp;"]"))</f>
        <v>2</v>
      </c>
      <c r="Q426" s="58"/>
      <c r="R426" s="41" t="str">
        <f>IF(GLOBAL[[#This Row],[b3]]="","",GLOBAL[[#This Row],[b3]]-GLOBAL[[#This Row],[a3]])</f>
        <v/>
      </c>
      <c r="S426" s="40">
        <f ca="1">SUM(INDIRECT(GLOBAL_VAR[TABLENAME]&amp;"[@a"&amp;$1:$1-1&amp;"]"),INDIRECT(GLOBAL_VAR[TABLENAME]&amp;"[@c"&amp;$1:$1-1&amp;"]"))</f>
        <v>2</v>
      </c>
      <c r="T426" s="33"/>
      <c r="U426" s="41" t="str">
        <f>IF(GLOBAL[[#This Row],[b4]]="","",GLOBAL[[#This Row],[b4]]-GLOBAL[[#This Row],[a4]])</f>
        <v/>
      </c>
      <c r="V426" s="40">
        <f ca="1">SUM(INDIRECT(GLOBAL_VAR[TABLENAME]&amp;"[@a"&amp;$1:$1-1&amp;"]"),INDIRECT(GLOBAL_VAR[TABLENAME]&amp;"[@c"&amp;$1:$1-1&amp;"]"))</f>
        <v>2</v>
      </c>
      <c r="W426" s="31"/>
      <c r="X426" s="39" t="str">
        <f>IF(GLOBAL[[#This Row],[b5]]="","",GLOBAL[[#This Row],[b5]]-GLOBAL[[#This Row],[a5]])</f>
        <v/>
      </c>
      <c r="Y426" s="40">
        <f ca="1">SUM(INDIRECT(GLOBAL_VAR[TABLENAME]&amp;"[@a"&amp;$1:$1-1&amp;"]"),INDIRECT(GLOBAL_VAR[TABLENAME]&amp;"[@c"&amp;$1:$1-1&amp;"]"))</f>
        <v>2</v>
      </c>
      <c r="Z426" s="29"/>
      <c r="AA42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6" s="39">
        <v>600</v>
      </c>
      <c r="AC426" t="s">
        <v>5118</v>
      </c>
      <c r="AD426" s="29"/>
    </row>
    <row r="427" spans="1:30">
      <c r="A427" s="31" t="str">
        <f ca="1">IF(GLOBAL[[#This Row],[TT]]&lt;1,"",ROW()-2)</f>
        <v/>
      </c>
      <c r="B427" s="33" t="s">
        <v>3679</v>
      </c>
      <c r="C427" s="31">
        <v>0</v>
      </c>
      <c r="D427" s="31">
        <v>600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>
        <f>IF(GLOBAL[[#This Row],[1]]="","",SUMIF(Table6[NB BM_C_QTY+F],GLOBAL[POINTER],Table6[C]))</f>
        <v>0</v>
      </c>
      <c r="J427" s="91">
        <f>IF(GLOBAL[[#This Row],[2]]="",0,-1*SUMIF(Table5[CONCAT],GLOBAL[POINTER],Table5[3]))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 t="shared" si="6"/>
        <v>0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0</v>
      </c>
      <c r="Q427" s="58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7" s="31">
        <v>600</v>
      </c>
      <c r="AC427" t="s">
        <v>5118</v>
      </c>
    </row>
    <row r="428" spans="1:30">
      <c r="A428" s="31" t="str">
        <f ca="1">IF(GLOBAL[[#This Row],[TT]]&lt;1,"",ROW()-2)</f>
        <v/>
      </c>
      <c r="B428" s="33" t="s">
        <v>4147</v>
      </c>
      <c r="C428" s="31">
        <v>0</v>
      </c>
      <c r="D428" s="31">
        <v>600</v>
      </c>
      <c r="E428" s="31">
        <f ca="1">IF(GLOBAL[[#This Row],[b12]]="",GLOBAL[[#This Row],[a6]],GLOBAL[[#This Row],[b12]])</f>
        <v>0</v>
      </c>
      <c r="F428" s="32">
        <f>GLOBAL[[#This Row],[AWAL]]</f>
        <v>0</v>
      </c>
      <c r="G428" s="31"/>
      <c r="H428" s="31"/>
      <c r="I428" s="31">
        <f>IF(GLOBAL[[#This Row],[1]]="","",SUMIF(Table6[NB BM_C_QTY+F],GLOBAL[POINTER],Table6[C]))</f>
        <v>0</v>
      </c>
      <c r="J428" s="91">
        <f>IF(GLOBAL[[#This Row],[2]]="",0,-1*SUMIF(Table5[CONCAT],GLOBAL[POINTER],Table5[3]))</f>
        <v>0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0</v>
      </c>
      <c r="M428" s="32">
        <f t="shared" si="6"/>
        <v>0</v>
      </c>
      <c r="N428" s="31"/>
      <c r="O428" s="31" t="str">
        <f>IF(GLOBAL[[#This Row],[b2]]="","",GLOBAL[[#This Row],[b2]]-GLOBAL[[#This Row],[a2]])</f>
        <v/>
      </c>
      <c r="P428" s="32">
        <f ca="1">SUM(INDIRECT(GLOBAL_VAR[TABLENAME]&amp;"[@a"&amp;$1:$1-1&amp;"]"),INDIRECT(GLOBAL_VAR[TABLENAME]&amp;"[@c"&amp;$1:$1-1&amp;"]"))</f>
        <v>0</v>
      </c>
      <c r="Q428" s="58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0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0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0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428" s="31">
        <v>600</v>
      </c>
      <c r="AC428" t="s">
        <v>5118</v>
      </c>
    </row>
    <row r="429" spans="1:30">
      <c r="A429" s="39">
        <f ca="1">IF(GLOBAL[[#This Row],[TT]]&lt;1,"",ROW()-2)</f>
        <v>427</v>
      </c>
      <c r="B429" s="33" t="s">
        <v>5353</v>
      </c>
      <c r="C429" s="31">
        <v>7</v>
      </c>
      <c r="D429" s="31">
        <v>1200</v>
      </c>
      <c r="E429" s="39">
        <f ca="1">IF(GLOBAL[[#This Row],[b12]]="",GLOBAL[[#This Row],[a6]],GLOBAL[[#This Row],[b12]])</f>
        <v>7</v>
      </c>
      <c r="F429" s="40">
        <f>GLOBAL[[#This Row],[AWAL]]</f>
        <v>7</v>
      </c>
      <c r="G429" s="31"/>
      <c r="H429" s="31"/>
      <c r="I429" s="39">
        <f>IF(GLOBAL[[#This Row],[1]]="","",SUMIF(Table6[NB BM_C_QTY+F],GLOBAL[POINTER],Table6[C]))</f>
        <v>0</v>
      </c>
      <c r="J429" s="91">
        <f>IF(GLOBAL[[#This Row],[2]]="",0,-1*SUMIF(Table5[CONCAT],GLOBAL[POINTER],Table5[3]))</f>
        <v>0</v>
      </c>
      <c r="K429" s="39" t="str">
        <f>IF(GLOBAL[[#This Row],[b1]]="","",GLOBAL[[#This Row],[b1]]-GLOBAL[[#This Row],[a1]]-GLOBAL[[#This Row],[bkeluar1]])</f>
        <v/>
      </c>
      <c r="L429" s="39">
        <f>SUM(GLOBAL[[#This Row],[bmasuk1]:[c1]])</f>
        <v>0</v>
      </c>
      <c r="M429" s="40">
        <f t="shared" si="6"/>
        <v>7</v>
      </c>
      <c r="N429" s="31"/>
      <c r="O429" s="39" t="str">
        <f>IF(GLOBAL[[#This Row],[b2]]="","",GLOBAL[[#This Row],[b2]]-GLOBAL[[#This Row],[a2]])</f>
        <v/>
      </c>
      <c r="P429" s="40">
        <f ca="1">SUM(INDIRECT(GLOBAL_VAR[TABLENAME]&amp;"[@a"&amp;$1:$1-1&amp;"]"),INDIRECT(GLOBAL_VAR[TABLENAME]&amp;"[@c"&amp;$1:$1-1&amp;"]"))</f>
        <v>7</v>
      </c>
      <c r="Q429" s="58"/>
      <c r="R429" s="41" t="str">
        <f>IF(GLOBAL[[#This Row],[b3]]="","",GLOBAL[[#This Row],[b3]]-GLOBAL[[#This Row],[a3]])</f>
        <v/>
      </c>
      <c r="S429" s="40">
        <f ca="1">SUM(INDIRECT(GLOBAL_VAR[TABLENAME]&amp;"[@a"&amp;$1:$1-1&amp;"]"),INDIRECT(GLOBAL_VAR[TABLENAME]&amp;"[@c"&amp;$1:$1-1&amp;"]"))</f>
        <v>7</v>
      </c>
      <c r="T429" s="33"/>
      <c r="U429" s="41" t="str">
        <f>IF(GLOBAL[[#This Row],[b4]]="","",GLOBAL[[#This Row],[b4]]-GLOBAL[[#This Row],[a4]])</f>
        <v/>
      </c>
      <c r="V429" s="40">
        <f ca="1">SUM(INDIRECT(GLOBAL_VAR[TABLENAME]&amp;"[@a"&amp;$1:$1-1&amp;"]"),INDIRECT(GLOBAL_VAR[TABLENAME]&amp;"[@c"&amp;$1:$1-1&amp;"]"))</f>
        <v>7</v>
      </c>
      <c r="W429" s="31"/>
      <c r="X429" s="39" t="str">
        <f>IF(GLOBAL[[#This Row],[b5]]="","",GLOBAL[[#This Row],[b5]]-GLOBAL[[#This Row],[a5]])</f>
        <v/>
      </c>
      <c r="Y429" s="40">
        <f ca="1">SUM(INDIRECT(GLOBAL_VAR[TABLENAME]&amp;"[@a"&amp;$1:$1-1&amp;"]"),INDIRECT(GLOBAL_VAR[TABLENAME]&amp;"[@c"&amp;$1:$1-1&amp;"]"))</f>
        <v>7</v>
      </c>
      <c r="Z429" s="29"/>
      <c r="AA42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429" s="39">
        <v>1200</v>
      </c>
      <c r="AC429" t="s">
        <v>5118</v>
      </c>
      <c r="AD429" s="29"/>
    </row>
    <row r="430" spans="1:30">
      <c r="A430" s="31" t="str">
        <f ca="1">IF(GLOBAL[[#This Row],[TT]]&lt;1,"",ROW()-2)</f>
        <v/>
      </c>
      <c r="B430" s="33" t="s">
        <v>403</v>
      </c>
      <c r="C430" s="31">
        <v>0</v>
      </c>
      <c r="D430" s="31" t="s">
        <v>100</v>
      </c>
      <c r="E430" s="31">
        <f ca="1">IF(GLOBAL[[#This Row],[b12]]="",GLOBAL[[#This Row],[a6]],GLOBAL[[#This Row],[b12]])</f>
        <v>0</v>
      </c>
      <c r="F430" s="32">
        <f>GLOBAL[[#This Row],[AWAL]]</f>
        <v>0</v>
      </c>
      <c r="G430" s="31"/>
      <c r="H430" s="31"/>
      <c r="I430" s="31">
        <f>IF(GLOBAL[[#This Row],[1]]="","",SUMIF(Table6[NB BM_C_QTY+F],GLOBAL[POINTER],Table6[C]))</f>
        <v>0</v>
      </c>
      <c r="J430" s="91">
        <f>IF(GLOBAL[[#This Row],[2]]="",0,-1*SUMIF(Table5[CONCAT],GLOBAL[POINTER],Table5[3]))</f>
        <v>0</v>
      </c>
      <c r="K430" s="31" t="str">
        <f>IF(GLOBAL[[#This Row],[b1]]="","",GLOBAL[[#This Row],[b1]]-GLOBAL[[#This Row],[a1]]-GLOBAL[[#This Row],[bkeluar1]])</f>
        <v/>
      </c>
      <c r="L430" s="31">
        <f>SUM(GLOBAL[[#This Row],[bmasuk1]:[c1]])</f>
        <v>0</v>
      </c>
      <c r="M430" s="32">
        <f t="shared" si="6"/>
        <v>0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0</v>
      </c>
      <c r="Q430" s="58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0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0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0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430" s="31">
        <v>1200</v>
      </c>
      <c r="AC430" t="s">
        <v>5118</v>
      </c>
    </row>
    <row r="431" spans="1:30">
      <c r="A431" s="39" t="str">
        <f ca="1">IF(GLOBAL[[#This Row],[TT]]&lt;1,"",ROW()-2)</f>
        <v/>
      </c>
      <c r="B431" s="33" t="s">
        <v>5468</v>
      </c>
      <c r="C431" s="31">
        <v>0</v>
      </c>
      <c r="D431" s="31">
        <v>600</v>
      </c>
      <c r="E431" s="39">
        <f ca="1">IF(GLOBAL[[#This Row],[b12]]="",GLOBAL[[#This Row],[a6]],GLOBAL[[#This Row],[b12]])</f>
        <v>0</v>
      </c>
      <c r="F431" s="40">
        <f>GLOBAL[[#This Row],[AWAL]]</f>
        <v>0</v>
      </c>
      <c r="G431" s="31"/>
      <c r="H431" s="31"/>
      <c r="I431" s="39">
        <f>IF(GLOBAL[[#This Row],[1]]="","",SUMIF(Table6[NB BM_C_QTY+F],GLOBAL[POINTER],Table6[C]))</f>
        <v>0</v>
      </c>
      <c r="J431" s="91">
        <f>IF(GLOBAL[[#This Row],[2]]="",0,-1*SUMIF(Table5[CONCAT],GLOBAL[POINTER],Table5[3]))</f>
        <v>0</v>
      </c>
      <c r="K431" s="39" t="str">
        <f>IF(GLOBAL[[#This Row],[b1]]="","",GLOBAL[[#This Row],[b1]]-GLOBAL[[#This Row],[a1]]-GLOBAL[[#This Row],[bkeluar1]])</f>
        <v/>
      </c>
      <c r="L431" s="39">
        <f>SUM(GLOBAL[[#This Row],[bmasuk1]:[c1]])</f>
        <v>0</v>
      </c>
      <c r="M431" s="40">
        <f t="shared" si="6"/>
        <v>0</v>
      </c>
      <c r="N431" s="31"/>
      <c r="O431" s="39" t="str">
        <f>IF(GLOBAL[[#This Row],[b2]]="","",GLOBAL[[#This Row],[b2]]-GLOBAL[[#This Row],[a2]])</f>
        <v/>
      </c>
      <c r="P431" s="40">
        <f ca="1">SUM(INDIRECT(GLOBAL_VAR[TABLENAME]&amp;"[@a"&amp;$1:$1-1&amp;"]"),INDIRECT(GLOBAL_VAR[TABLENAME]&amp;"[@c"&amp;$1:$1-1&amp;"]"))</f>
        <v>0</v>
      </c>
      <c r="Q431" s="58"/>
      <c r="R431" s="41" t="str">
        <f>IF(GLOBAL[[#This Row],[b3]]="","",GLOBAL[[#This Row],[b3]]-GLOBAL[[#This Row],[a3]])</f>
        <v/>
      </c>
      <c r="S431" s="40">
        <f ca="1">SUM(INDIRECT(GLOBAL_VAR[TABLENAME]&amp;"[@a"&amp;$1:$1-1&amp;"]"),INDIRECT(GLOBAL_VAR[TABLENAME]&amp;"[@c"&amp;$1:$1-1&amp;"]"))</f>
        <v>0</v>
      </c>
      <c r="T431" s="33"/>
      <c r="U431" s="41" t="str">
        <f>IF(GLOBAL[[#This Row],[b4]]="","",GLOBAL[[#This Row],[b4]]-GLOBAL[[#This Row],[a4]])</f>
        <v/>
      </c>
      <c r="V431" s="40">
        <f ca="1">SUM(INDIRECT(GLOBAL_VAR[TABLENAME]&amp;"[@a"&amp;$1:$1-1&amp;"]"),INDIRECT(GLOBAL_VAR[TABLENAME]&amp;"[@c"&amp;$1:$1-1&amp;"]"))</f>
        <v>0</v>
      </c>
      <c r="W431" s="31"/>
      <c r="X431" s="39" t="str">
        <f>IF(GLOBAL[[#This Row],[b5]]="","",GLOBAL[[#This Row],[b5]]-GLOBAL[[#This Row],[a5]])</f>
        <v/>
      </c>
      <c r="Y431" s="40">
        <f ca="1">SUM(INDIRECT(GLOBAL_VAR[TABLENAME]&amp;"[@a"&amp;$1:$1-1&amp;"]"),INDIRECT(GLOBAL_VAR[TABLENAME]&amp;"[@c"&amp;$1:$1-1&amp;"]"))</f>
        <v>0</v>
      </c>
      <c r="Z431" s="29"/>
      <c r="AA43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431" s="39">
        <v>600</v>
      </c>
      <c r="AC431" t="s">
        <v>5118</v>
      </c>
      <c r="AD431" s="29"/>
    </row>
    <row r="432" spans="1:30">
      <c r="A432" s="31">
        <f ca="1">IF(GLOBAL[[#This Row],[TT]]&lt;1,"",ROW()-2)</f>
        <v>430</v>
      </c>
      <c r="B432" s="33" t="s">
        <v>2363</v>
      </c>
      <c r="C432" s="31">
        <v>1</v>
      </c>
      <c r="D432" s="31" t="s">
        <v>2213</v>
      </c>
      <c r="E432" s="31">
        <f ca="1">IF(GLOBAL[[#This Row],[b12]]="",GLOBAL[[#This Row],[a6]],GLOBAL[[#This Row],[b12]])</f>
        <v>1</v>
      </c>
      <c r="F432" s="32">
        <f>GLOBAL[[#This Row],[AWAL]]</f>
        <v>1</v>
      </c>
      <c r="G432" s="31"/>
      <c r="H432" s="31"/>
      <c r="I432" s="31">
        <f>IF(GLOBAL[[#This Row],[1]]="","",SUMIF(Table6[NB BM_C_QTY+F],GLOBAL[POINTER],Table6[C]))</f>
        <v>0</v>
      </c>
      <c r="J432" s="91">
        <f>IF(GLOBAL[[#This Row],[2]]="",0,-1*SUMIF(Table5[CONCAT],GLOBAL[POINTER],Table5[3]))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 t="shared" si="6"/>
        <v>1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1</v>
      </c>
      <c r="Q432" s="58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1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1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1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432" s="31">
        <v>600</v>
      </c>
      <c r="AC432" t="s">
        <v>5118</v>
      </c>
    </row>
    <row r="433" spans="1:30">
      <c r="A433" s="39">
        <f ca="1">IF(GLOBAL[[#This Row],[TT]]&lt;1,"",ROW()-2)</f>
        <v>431</v>
      </c>
      <c r="B433" s="33" t="s">
        <v>5516</v>
      </c>
      <c r="C433" s="31">
        <v>2</v>
      </c>
      <c r="D433" s="31" t="s">
        <v>2136</v>
      </c>
      <c r="E433" s="39">
        <f ca="1">IF(GLOBAL[[#This Row],[b12]]="",GLOBAL[[#This Row],[a6]],GLOBAL[[#This Row],[b12]])</f>
        <v>2</v>
      </c>
      <c r="F433" s="40">
        <f>GLOBAL[[#This Row],[AWAL]]</f>
        <v>2</v>
      </c>
      <c r="G433" s="31"/>
      <c r="H433" s="31"/>
      <c r="I433" s="39">
        <f>IF(GLOBAL[[#This Row],[1]]="","",SUMIF(Table6[NB BM_C_QTY+F],GLOBAL[POINTER],Table6[C]))</f>
        <v>0</v>
      </c>
      <c r="J433" s="91">
        <f>IF(GLOBAL[[#This Row],[2]]="",0,-1*SUMIF(Table5[CONCAT],GLOBAL[POINTER],Table5[3]))</f>
        <v>0</v>
      </c>
      <c r="K433" s="39" t="str">
        <f>IF(GLOBAL[[#This Row],[b1]]="","",GLOBAL[[#This Row],[b1]]-GLOBAL[[#This Row],[a1]]-GLOBAL[[#This Row],[bkeluar1]])</f>
        <v/>
      </c>
      <c r="L433" s="39">
        <f>SUM(GLOBAL[[#This Row],[bmasuk1]:[c1]])</f>
        <v>0</v>
      </c>
      <c r="M433" s="40">
        <f t="shared" si="6"/>
        <v>2</v>
      </c>
      <c r="N433" s="31"/>
      <c r="O433" s="39" t="str">
        <f>IF(GLOBAL[[#This Row],[b2]]="","",GLOBAL[[#This Row],[b2]]-GLOBAL[[#This Row],[a2]])</f>
        <v/>
      </c>
      <c r="P433" s="40">
        <f ca="1">SUM(INDIRECT(GLOBAL_VAR[TABLENAME]&amp;"[@a"&amp;$1:$1-1&amp;"]"),INDIRECT(GLOBAL_VAR[TABLENAME]&amp;"[@c"&amp;$1:$1-1&amp;"]"))</f>
        <v>2</v>
      </c>
      <c r="Q433" s="58"/>
      <c r="R433" s="41" t="str">
        <f>IF(GLOBAL[[#This Row],[b3]]="","",GLOBAL[[#This Row],[b3]]-GLOBAL[[#This Row],[a3]])</f>
        <v/>
      </c>
      <c r="S433" s="40">
        <f ca="1">SUM(INDIRECT(GLOBAL_VAR[TABLENAME]&amp;"[@a"&amp;$1:$1-1&amp;"]"),INDIRECT(GLOBAL_VAR[TABLENAME]&amp;"[@c"&amp;$1:$1-1&amp;"]"))</f>
        <v>2</v>
      </c>
      <c r="T433" s="33"/>
      <c r="U433" s="41" t="str">
        <f>IF(GLOBAL[[#This Row],[b4]]="","",GLOBAL[[#This Row],[b4]]-GLOBAL[[#This Row],[a4]])</f>
        <v/>
      </c>
      <c r="V433" s="40">
        <f ca="1">SUM(INDIRECT(GLOBAL_VAR[TABLENAME]&amp;"[@a"&amp;$1:$1-1&amp;"]"),INDIRECT(GLOBAL_VAR[TABLENAME]&amp;"[@c"&amp;$1:$1-1&amp;"]"))</f>
        <v>2</v>
      </c>
      <c r="W433" s="31"/>
      <c r="X433" s="39" t="str">
        <f>IF(GLOBAL[[#This Row],[b5]]="","",GLOBAL[[#This Row],[b5]]-GLOBAL[[#This Row],[a5]])</f>
        <v/>
      </c>
      <c r="Y433" s="40">
        <f ca="1">SUM(INDIRECT(GLOBAL_VAR[TABLENAME]&amp;"[@a"&amp;$1:$1-1&amp;"]"),INDIRECT(GLOBAL_VAR[TABLENAME]&amp;"[@c"&amp;$1:$1-1&amp;"]"))</f>
        <v>2</v>
      </c>
      <c r="Z433" s="29"/>
      <c r="AA43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433" s="39">
        <v>16</v>
      </c>
      <c r="AC433" s="65" t="s">
        <v>5116</v>
      </c>
      <c r="AD433" s="29"/>
    </row>
    <row r="434" spans="1:30">
      <c r="A434" s="31">
        <f ca="1">IF(GLOBAL[[#This Row],[TT]]&lt;1,"",ROW()-2)</f>
        <v>432</v>
      </c>
      <c r="B434" s="33" t="s">
        <v>404</v>
      </c>
      <c r="C434" s="31">
        <v>6</v>
      </c>
      <c r="D434" s="31" t="s">
        <v>148</v>
      </c>
      <c r="E434" s="31">
        <f ca="1">IF(GLOBAL[[#This Row],[b12]]="",GLOBAL[[#This Row],[a6]],GLOBAL[[#This Row],[b12]])</f>
        <v>6</v>
      </c>
      <c r="F434" s="32">
        <f>GLOBAL[[#This Row],[AWAL]]</f>
        <v>6</v>
      </c>
      <c r="G434" s="31"/>
      <c r="H434" s="31"/>
      <c r="I434" s="31">
        <f>IF(GLOBAL[[#This Row],[1]]="","",SUMIF(Table6[NB BM_C_QTY+F],GLOBAL[POINTER],Table6[C]))</f>
        <v>0</v>
      </c>
      <c r="J434" s="91">
        <f>IF(GLOBAL[[#This Row],[2]]="",0,-1*SUMIF(Table5[CONCAT],GLOBAL[POINTER],Table5[3]))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 t="shared" si="6"/>
        <v>6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6</v>
      </c>
      <c r="Q434" s="58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6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6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6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434" s="31">
        <v>30</v>
      </c>
      <c r="AC434" t="s">
        <v>5116</v>
      </c>
    </row>
    <row r="435" spans="1:30">
      <c r="A435" s="31">
        <f ca="1">IF(GLOBAL[[#This Row],[TT]]&lt;1,"",ROW()-2)</f>
        <v>433</v>
      </c>
      <c r="B435" s="33" t="s">
        <v>405</v>
      </c>
      <c r="C435" s="31">
        <v>8</v>
      </c>
      <c r="D435" s="31" t="s">
        <v>132</v>
      </c>
      <c r="E435" s="31">
        <f ca="1">IF(GLOBAL[[#This Row],[b12]]="",GLOBAL[[#This Row],[a6]],GLOBAL[[#This Row],[b12]])</f>
        <v>8</v>
      </c>
      <c r="F435" s="32">
        <f>GLOBAL[[#This Row],[AWAL]]</f>
        <v>8</v>
      </c>
      <c r="G435" s="31"/>
      <c r="H435" s="31"/>
      <c r="I435" s="31">
        <f>IF(GLOBAL[[#This Row],[1]]="","",SUMIF(Table6[NB BM_C_QTY+F],GLOBAL[POINTER],Table6[C]))</f>
        <v>0</v>
      </c>
      <c r="J435" s="91">
        <f>IF(GLOBAL[[#This Row],[2]]="",0,-1*SUMIF(Table5[CONCAT],GLOBAL[POINTER],Table5[3]))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 t="shared" si="6"/>
        <v>8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8</v>
      </c>
      <c r="Q435" s="58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8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8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8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435" s="31">
        <v>400</v>
      </c>
      <c r="AC435" t="s">
        <v>5118</v>
      </c>
    </row>
    <row r="436" spans="1:30">
      <c r="A436" s="31">
        <f ca="1">IF(GLOBAL[[#This Row],[TT]]&lt;1,"",ROW()-2)</f>
        <v>434</v>
      </c>
      <c r="B436" s="33" t="s">
        <v>406</v>
      </c>
      <c r="C436" s="31">
        <v>2</v>
      </c>
      <c r="D436" s="31" t="s">
        <v>132</v>
      </c>
      <c r="E436" s="31">
        <f ca="1">IF(GLOBAL[[#This Row],[b12]]="",GLOBAL[[#This Row],[a6]],GLOBAL[[#This Row],[b12]])</f>
        <v>2</v>
      </c>
      <c r="F436" s="32">
        <f>GLOBAL[[#This Row],[AWAL]]</f>
        <v>2</v>
      </c>
      <c r="G436" s="31"/>
      <c r="H436" s="31"/>
      <c r="I436" s="31">
        <f>IF(GLOBAL[[#This Row],[1]]="","",SUMIF(Table6[NB BM_C_QTY+F],GLOBAL[POINTER],Table6[C]))</f>
        <v>0</v>
      </c>
      <c r="J436" s="91">
        <f>IF(GLOBAL[[#This Row],[2]]="",0,-1*SUMIF(Table5[CONCAT],GLOBAL[POINTER],Table5[3]))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2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2</v>
      </c>
      <c r="Q436" s="58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2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2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2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436" s="31">
        <v>400</v>
      </c>
      <c r="AC436" t="s">
        <v>5118</v>
      </c>
    </row>
    <row r="437" spans="1:30">
      <c r="A437" s="31" t="str">
        <f ca="1">IF(GLOBAL[[#This Row],[TT]]&lt;1,"",ROW()-2)</f>
        <v/>
      </c>
      <c r="B437" s="33" t="s">
        <v>3560</v>
      </c>
      <c r="C437" s="31">
        <v>0</v>
      </c>
      <c r="D437" s="31" t="s">
        <v>3561</v>
      </c>
      <c r="E437" s="31">
        <f ca="1">IF(GLOBAL[[#This Row],[b12]]="",GLOBAL[[#This Row],[a6]],GLOBAL[[#This Row],[b12]])</f>
        <v>0</v>
      </c>
      <c r="F437" s="32">
        <f>GLOBAL[[#This Row],[AWAL]]</f>
        <v>0</v>
      </c>
      <c r="G437" s="31"/>
      <c r="H437" s="31"/>
      <c r="I437" s="31">
        <f>IF(GLOBAL[[#This Row],[1]]="","",SUMIF(Table6[NB BM_C_QTY+F],GLOBAL[POINTER],Table6[C]))</f>
        <v>0</v>
      </c>
      <c r="J437" s="91">
        <f>IF(GLOBAL[[#This Row],[2]]="",0,-1*SUMIF(Table5[CONCAT],GLOBAL[POINTER],Table5[3]))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0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0</v>
      </c>
      <c r="Q437" s="58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0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0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0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437" s="31">
        <v>3600</v>
      </c>
      <c r="AC437" t="s">
        <v>5118</v>
      </c>
    </row>
    <row r="438" spans="1:30">
      <c r="A438" s="31">
        <f ca="1">IF(GLOBAL[[#This Row],[TT]]&lt;1,"",ROW()-2)</f>
        <v>436</v>
      </c>
      <c r="B438" s="33" t="s">
        <v>407</v>
      </c>
      <c r="C438" s="31">
        <v>1</v>
      </c>
      <c r="D438" s="31" t="s">
        <v>2668</v>
      </c>
      <c r="E438" s="31">
        <f ca="1">IF(GLOBAL[[#This Row],[b12]]="",GLOBAL[[#This Row],[a6]],GLOBAL[[#This Row],[b12]])</f>
        <v>1</v>
      </c>
      <c r="F438" s="32">
        <f>GLOBAL[[#This Row],[AWAL]]</f>
        <v>1</v>
      </c>
      <c r="G438" s="31"/>
      <c r="H438" s="31"/>
      <c r="I438" s="31" t="str">
        <f>IF(GLOBAL[[#This Row],[1]]="","",SUMIF(Table6[NB BM_C_QTY+F],GLOBAL[POINTER],Table6[C]))</f>
        <v/>
      </c>
      <c r="J438" s="91">
        <f>IF(GLOBAL[[#This Row],[2]]="",0,-1*SUMIF(Table5[CONCAT],GLOBAL[POINTER],Table5[3]))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 t="shared" si="6"/>
        <v>1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1</v>
      </c>
      <c r="Q438" s="58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1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1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1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38" s="31"/>
    </row>
    <row r="439" spans="1:30">
      <c r="A439" s="31" t="str">
        <f ca="1">IF(GLOBAL[[#This Row],[TT]]&lt;1,"",ROW()-2)</f>
        <v/>
      </c>
      <c r="B439" s="33" t="s">
        <v>408</v>
      </c>
      <c r="C439" s="31">
        <v>0</v>
      </c>
      <c r="D439" s="31" t="s">
        <v>34</v>
      </c>
      <c r="E439" s="31">
        <f ca="1">IF(GLOBAL[[#This Row],[b12]]="",GLOBAL[[#This Row],[a6]],GLOBAL[[#This Row],[b12]])</f>
        <v>0</v>
      </c>
      <c r="F439" s="32">
        <f>GLOBAL[[#This Row],[AWAL]]</f>
        <v>0</v>
      </c>
      <c r="G439" s="31"/>
      <c r="H439" s="31"/>
      <c r="I439" s="31">
        <f>IF(GLOBAL[[#This Row],[1]]="","",SUMIF(Table6[NB BM_C_QTY+F],GLOBAL[POINTER],Table6[C]))</f>
        <v>0</v>
      </c>
      <c r="J439" s="91">
        <f>IF(GLOBAL[[#This Row],[2]]="",0,-1*SUMIF(Table5[CONCAT],GLOBAL[POINTER],Table5[3]))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 t="shared" si="6"/>
        <v>0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0</v>
      </c>
      <c r="Q439" s="58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0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0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0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39" s="31">
        <v>120</v>
      </c>
      <c r="AC439" t="s">
        <v>5118</v>
      </c>
    </row>
    <row r="440" spans="1:30">
      <c r="A440" s="31">
        <f ca="1">IF(GLOBAL[[#This Row],[TT]]&lt;1,"",ROW()-2)</f>
        <v>438</v>
      </c>
      <c r="B440" s="33" t="s">
        <v>4018</v>
      </c>
      <c r="C440" s="31">
        <v>5</v>
      </c>
      <c r="D440" s="31" t="s">
        <v>248</v>
      </c>
      <c r="E440" s="31">
        <f ca="1">IF(GLOBAL[[#This Row],[b12]]="",GLOBAL[[#This Row],[a6]],GLOBAL[[#This Row],[b12]])</f>
        <v>5</v>
      </c>
      <c r="F440" s="32">
        <f>GLOBAL[[#This Row],[AWAL]]</f>
        <v>5</v>
      </c>
      <c r="G440" s="31"/>
      <c r="H440" s="31"/>
      <c r="I440" s="31">
        <f>IF(GLOBAL[[#This Row],[1]]="","",SUMIF(Table6[NB BM_C_QTY+F],GLOBAL[POINTER],Table6[C]))</f>
        <v>0</v>
      </c>
      <c r="J440" s="91">
        <f>IF(GLOBAL[[#This Row],[2]]="",0,-1*SUMIF(Table5[CONCAT],GLOBAL[POINTER],Table5[3]))</f>
        <v>0</v>
      </c>
      <c r="K440" s="31" t="str">
        <f>IF(GLOBAL[[#This Row],[b1]]="","",GLOBAL[[#This Row],[b1]]-GLOBAL[[#This Row],[a1]]-GLOBAL[[#This Row],[bkeluar1]])</f>
        <v/>
      </c>
      <c r="L440" s="31">
        <f>SUM(GLOBAL[[#This Row],[bmasuk1]:[c1]])</f>
        <v>0</v>
      </c>
      <c r="M440" s="32">
        <f t="shared" si="6"/>
        <v>5</v>
      </c>
      <c r="N440" s="31"/>
      <c r="O440" s="31" t="str">
        <f>IF(GLOBAL[[#This Row],[b2]]="","",GLOBAL[[#This Row],[b2]]-GLOBAL[[#This Row],[a2]])</f>
        <v/>
      </c>
      <c r="P440" s="32">
        <f ca="1">SUM(INDIRECT(GLOBAL_VAR[TABLENAME]&amp;"[@a"&amp;$1:$1-1&amp;"]"),INDIRECT(GLOBAL_VAR[TABLENAME]&amp;"[@c"&amp;$1:$1-1&amp;"]"))</f>
        <v>5</v>
      </c>
      <c r="Q440" s="58"/>
      <c r="R440" s="33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5</v>
      </c>
      <c r="T440" s="33"/>
      <c r="U440" s="33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5</v>
      </c>
      <c r="W440" s="31"/>
      <c r="X440" s="31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5</v>
      </c>
      <c r="AA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40" s="31">
        <v>180</v>
      </c>
      <c r="AC440" t="s">
        <v>5118</v>
      </c>
    </row>
    <row r="441" spans="1:30">
      <c r="A441" s="39">
        <f ca="1">IF(GLOBAL[[#This Row],[TT]]&lt;1,"",ROW()-2)</f>
        <v>439</v>
      </c>
      <c r="B441" s="33" t="s">
        <v>409</v>
      </c>
      <c r="C441" s="31">
        <v>2</v>
      </c>
      <c r="D441" s="31" t="s">
        <v>34</v>
      </c>
      <c r="E441" s="39">
        <f ca="1">IF(GLOBAL[[#This Row],[b12]]="",GLOBAL[[#This Row],[a6]],GLOBAL[[#This Row],[b12]])</f>
        <v>2</v>
      </c>
      <c r="F441" s="40">
        <f>GLOBAL[[#This Row],[AWAL]]</f>
        <v>2</v>
      </c>
      <c r="G441" s="31"/>
      <c r="H441" s="31"/>
      <c r="I441" s="31">
        <f>IF(GLOBAL[[#This Row],[1]]="","",SUMIF(Table6[NB BM_C_QTY+F],GLOBAL[POINTER],Table6[C]))</f>
        <v>0</v>
      </c>
      <c r="J441" s="91">
        <f>IF(GLOBAL[[#This Row],[2]]="",0,-1*SUMIF(Table5[CONCAT],GLOBAL[POINTER],Table5[3]))</f>
        <v>0</v>
      </c>
      <c r="K441" s="39" t="str">
        <f>IF(GLOBAL[[#This Row],[b1]]="","",GLOBAL[[#This Row],[b1]]-GLOBAL[[#This Row],[a1]]-GLOBAL[[#This Row],[bkeluar1]])</f>
        <v/>
      </c>
      <c r="L441" s="39">
        <f>SUM(GLOBAL[[#This Row],[bmasuk1]:[c1]])</f>
        <v>0</v>
      </c>
      <c r="M441" s="40">
        <f t="shared" si="6"/>
        <v>2</v>
      </c>
      <c r="N441" s="31"/>
      <c r="O441" s="39" t="str">
        <f>IF(GLOBAL[[#This Row],[b2]]="","",GLOBAL[[#This Row],[b2]]-GLOBAL[[#This Row],[a2]])</f>
        <v/>
      </c>
      <c r="P441" s="40">
        <f ca="1">SUM(INDIRECT(GLOBAL_VAR[TABLENAME]&amp;"[@a"&amp;$1:$1-1&amp;"]"),INDIRECT(GLOBAL_VAR[TABLENAME]&amp;"[@c"&amp;$1:$1-1&amp;"]"))</f>
        <v>2</v>
      </c>
      <c r="Q441" s="58"/>
      <c r="R441" s="41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2</v>
      </c>
      <c r="T441" s="33"/>
      <c r="U441" s="41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2</v>
      </c>
      <c r="W441" s="31"/>
      <c r="X441" s="39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2</v>
      </c>
      <c r="Z441" s="29"/>
      <c r="AA4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41" s="39">
        <v>120</v>
      </c>
      <c r="AC441" s="29" t="s">
        <v>5118</v>
      </c>
      <c r="AD441" s="29"/>
    </row>
    <row r="442" spans="1:30">
      <c r="A442" s="31">
        <f ca="1">IF(GLOBAL[[#This Row],[TT]]&lt;1,"",ROW()-2)</f>
        <v>440</v>
      </c>
      <c r="B442" s="33" t="s">
        <v>410</v>
      </c>
      <c r="C442" s="31">
        <v>9</v>
      </c>
      <c r="D442" s="31" t="s">
        <v>248</v>
      </c>
      <c r="E442" s="31">
        <f ca="1">IF(GLOBAL[[#This Row],[b12]]="",GLOBAL[[#This Row],[a6]],GLOBAL[[#This Row],[b12]])</f>
        <v>9</v>
      </c>
      <c r="F442" s="32">
        <f>GLOBAL[[#This Row],[AWAL]]</f>
        <v>9</v>
      </c>
      <c r="G442" s="31"/>
      <c r="H442" s="31"/>
      <c r="I442" s="31">
        <f>IF(GLOBAL[[#This Row],[1]]="","",SUMIF(Table6[NB BM_C_QTY+F],GLOBAL[POINTER],Table6[C]))</f>
        <v>0</v>
      </c>
      <c r="J442" s="91">
        <f>IF(GLOBAL[[#This Row],[2]]="",0,-1*SUMIF(Table5[CONCAT],GLOBAL[POINTER],Table5[3]))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 t="shared" si="6"/>
        <v>9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9</v>
      </c>
      <c r="Q442" s="58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9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9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9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42" s="31">
        <v>180</v>
      </c>
      <c r="AC442" t="s">
        <v>5118</v>
      </c>
    </row>
    <row r="443" spans="1:30">
      <c r="A443" s="31">
        <f ca="1">IF(GLOBAL[[#This Row],[TT]]&lt;1,"",ROW()-2)</f>
        <v>441</v>
      </c>
      <c r="B443" s="33" t="s">
        <v>411</v>
      </c>
      <c r="C443" s="31">
        <v>2</v>
      </c>
      <c r="D443" s="31" t="s">
        <v>412</v>
      </c>
      <c r="E443" s="31">
        <f ca="1">IF(GLOBAL[[#This Row],[b12]]="",GLOBAL[[#This Row],[a6]],GLOBAL[[#This Row],[b12]])</f>
        <v>2</v>
      </c>
      <c r="F443" s="32">
        <f>GLOBAL[[#This Row],[AWAL]]</f>
        <v>2</v>
      </c>
      <c r="G443" s="31"/>
      <c r="H443" s="31"/>
      <c r="I443" s="31">
        <f>IF(GLOBAL[[#This Row],[1]]="","",SUMIF(Table6[NB BM_C_QTY+F],GLOBAL[POINTER],Table6[C]))</f>
        <v>0</v>
      </c>
      <c r="J443" s="91">
        <f>IF(GLOBAL[[#This Row],[2]]="",0,-1*SUMIF(Table5[CONCAT],GLOBAL[POINTER],Table5[3]))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 t="shared" si="6"/>
        <v>2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2</v>
      </c>
      <c r="Q443" s="58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2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2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2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43" s="31">
        <v>210</v>
      </c>
      <c r="AC443" t="s">
        <v>5118</v>
      </c>
    </row>
    <row r="444" spans="1:30">
      <c r="A444" s="31">
        <f ca="1">IF(GLOBAL[[#This Row],[TT]]&lt;1,"",ROW()-2)</f>
        <v>442</v>
      </c>
      <c r="B444" s="33" t="s">
        <v>413</v>
      </c>
      <c r="C444" s="31">
        <v>3</v>
      </c>
      <c r="D444" s="31" t="s">
        <v>140</v>
      </c>
      <c r="E444" s="31">
        <f ca="1">IF(GLOBAL[[#This Row],[b12]]="",GLOBAL[[#This Row],[a6]],GLOBAL[[#This Row],[b12]])</f>
        <v>3</v>
      </c>
      <c r="F444" s="32">
        <f>GLOBAL[[#This Row],[AWAL]]</f>
        <v>3</v>
      </c>
      <c r="G444" s="31"/>
      <c r="H444" s="31"/>
      <c r="I444" s="31">
        <f>IF(GLOBAL[[#This Row],[1]]="","",SUMIF(Table6[NB BM_C_QTY+F],GLOBAL[POINTER],Table6[C]))</f>
        <v>0</v>
      </c>
      <c r="J444" s="91">
        <f>IF(GLOBAL[[#This Row],[2]]="",0,-1*SUMIF(Table5[CONCAT],GLOBAL[POINTER],Table5[3]))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3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3</v>
      </c>
      <c r="Q444" s="58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3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3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3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44" s="31">
        <v>240</v>
      </c>
      <c r="AC444" t="s">
        <v>5118</v>
      </c>
    </row>
    <row r="445" spans="1:30">
      <c r="A445" s="31" t="str">
        <f ca="1">IF(GLOBAL[[#This Row],[TT]]&lt;1,"",ROW()-2)</f>
        <v/>
      </c>
      <c r="B445" s="33" t="s">
        <v>414</v>
      </c>
      <c r="C445" s="31">
        <v>0</v>
      </c>
      <c r="D445" s="31" t="s">
        <v>17</v>
      </c>
      <c r="E445" s="31">
        <f ca="1">IF(GLOBAL[[#This Row],[b12]]="",GLOBAL[[#This Row],[a6]],GLOBAL[[#This Row],[b12]])</f>
        <v>0</v>
      </c>
      <c r="F445" s="32">
        <f>GLOBAL[[#This Row],[AWAL]]</f>
        <v>0</v>
      </c>
      <c r="G445" s="31"/>
      <c r="H445" s="31"/>
      <c r="I445" s="31">
        <f>IF(GLOBAL[[#This Row],[1]]="","",SUMIF(Table6[NB BM_C_QTY+F],GLOBAL[POINTER],Table6[C]))</f>
        <v>0</v>
      </c>
      <c r="J445" s="91">
        <f>IF(GLOBAL[[#This Row],[2]]="",0,-1*SUMIF(Table5[CONCAT],GLOBAL[POINTER],Table5[3]))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 t="shared" si="6"/>
        <v>0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0</v>
      </c>
      <c r="Q445" s="58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0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0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0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45" s="31">
        <v>160</v>
      </c>
      <c r="AC445" t="s">
        <v>5118</v>
      </c>
    </row>
    <row r="446" spans="1:30">
      <c r="A446" s="31">
        <f ca="1">IF(GLOBAL[[#This Row],[TT]]&lt;1,"",ROW()-2)</f>
        <v>444</v>
      </c>
      <c r="B446" s="33" t="s">
        <v>2242</v>
      </c>
      <c r="C446" s="31">
        <v>2</v>
      </c>
      <c r="D446" s="31" t="s">
        <v>643</v>
      </c>
      <c r="E446" s="31">
        <f ca="1">IF(GLOBAL[[#This Row],[b12]]="",GLOBAL[[#This Row],[a6]],GLOBAL[[#This Row],[b12]])</f>
        <v>2</v>
      </c>
      <c r="F446" s="32">
        <f>GLOBAL[[#This Row],[AWAL]]</f>
        <v>2</v>
      </c>
      <c r="G446" s="31"/>
      <c r="H446" s="31"/>
      <c r="I446" s="31">
        <f>IF(GLOBAL[[#This Row],[1]]="","",SUMIF(Table6[NB BM_C_QTY+F],GLOBAL[POINTER],Table6[C]))</f>
        <v>0</v>
      </c>
      <c r="J446" s="91">
        <f>IF(GLOBAL[[#This Row],[2]]="",0,-1*SUMIF(Table5[CONCAT],GLOBAL[POINTER],Table5[3]))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 t="shared" si="6"/>
        <v>2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2</v>
      </c>
      <c r="Q446" s="58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2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2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2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46" s="31">
        <v>7</v>
      </c>
      <c r="AC446" t="s">
        <v>5116</v>
      </c>
    </row>
    <row r="447" spans="1:30">
      <c r="A447" s="31">
        <f ca="1">IF(GLOBAL[[#This Row],[TT]]&lt;1,"",ROW()-2)</f>
        <v>445</v>
      </c>
      <c r="B447" s="33" t="s">
        <v>2620</v>
      </c>
      <c r="C447" s="31">
        <v>4</v>
      </c>
      <c r="D447" s="31" t="s">
        <v>1989</v>
      </c>
      <c r="E447" s="31">
        <f ca="1">IF(GLOBAL[[#This Row],[b12]]="",GLOBAL[[#This Row],[a6]],GLOBAL[[#This Row],[b12]])</f>
        <v>4</v>
      </c>
      <c r="F447" s="32">
        <f>GLOBAL[[#This Row],[AWAL]]</f>
        <v>4</v>
      </c>
      <c r="G447" s="31"/>
      <c r="H447" s="31"/>
      <c r="I447" s="31">
        <f>IF(GLOBAL[[#This Row],[1]]="","",SUMIF(Table6[NB BM_C_QTY+F],GLOBAL[POINTER],Table6[C]))</f>
        <v>0</v>
      </c>
      <c r="J447" s="91">
        <f>IF(GLOBAL[[#This Row],[2]]="",0,-1*SUMIF(Table5[CONCAT],GLOBAL[POINTER],Table5[3]))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4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4</v>
      </c>
      <c r="Q447" s="58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4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4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4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47" s="31">
        <v>20</v>
      </c>
      <c r="AC447" t="s">
        <v>5116</v>
      </c>
    </row>
    <row r="448" spans="1:30">
      <c r="A448" s="31">
        <f ca="1">IF(GLOBAL[[#This Row],[TT]]&lt;1,"",ROW()-2)</f>
        <v>446</v>
      </c>
      <c r="B448" s="33" t="s">
        <v>2621</v>
      </c>
      <c r="C448" s="31">
        <v>1</v>
      </c>
      <c r="D448" s="31" t="s">
        <v>2149</v>
      </c>
      <c r="E448" s="31">
        <f ca="1">IF(GLOBAL[[#This Row],[b12]]="",GLOBAL[[#This Row],[a6]],GLOBAL[[#This Row],[b12]])</f>
        <v>1</v>
      </c>
      <c r="F448" s="32">
        <f>GLOBAL[[#This Row],[AWAL]]</f>
        <v>1</v>
      </c>
      <c r="G448" s="31"/>
      <c r="H448" s="31"/>
      <c r="I448" s="31">
        <f>IF(GLOBAL[[#This Row],[1]]="","",SUMIF(Table6[NB BM_C_QTY+F],GLOBAL[POINTER],Table6[C]))</f>
        <v>0</v>
      </c>
      <c r="J448" s="91">
        <f>IF(GLOBAL[[#This Row],[2]]="",0,-1*SUMIF(Table5[CONCAT],GLOBAL[POINTER],Table5[3]))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1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1</v>
      </c>
      <c r="Q448" s="58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1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1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1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48" s="31">
        <v>40</v>
      </c>
      <c r="AC448" t="s">
        <v>5116</v>
      </c>
    </row>
    <row r="449" spans="1:30">
      <c r="A449" s="31">
        <f ca="1">IF(GLOBAL[[#This Row],[TT]]&lt;1,"",ROW()-2)</f>
        <v>447</v>
      </c>
      <c r="B449" s="33" t="s">
        <v>2622</v>
      </c>
      <c r="C449" s="31">
        <v>1</v>
      </c>
      <c r="D449" s="31" t="s">
        <v>2136</v>
      </c>
      <c r="E449" s="31">
        <f ca="1">IF(GLOBAL[[#This Row],[b12]]="",GLOBAL[[#This Row],[a6]],GLOBAL[[#This Row],[b12]])</f>
        <v>1</v>
      </c>
      <c r="F449" s="32">
        <f>GLOBAL[[#This Row],[AWAL]]</f>
        <v>1</v>
      </c>
      <c r="G449" s="31"/>
      <c r="H449" s="31"/>
      <c r="I449" s="31">
        <f>IF(GLOBAL[[#This Row],[1]]="","",SUMIF(Table6[NB BM_C_QTY+F],GLOBAL[POINTER],Table6[C]))</f>
        <v>0</v>
      </c>
      <c r="J449" s="91">
        <f>IF(GLOBAL[[#This Row],[2]]="",0,-1*SUMIF(Table5[CONCAT],GLOBAL[POINTER],Table5[3]))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1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1</v>
      </c>
      <c r="Q449" s="58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1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1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1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449" s="31">
        <v>16</v>
      </c>
      <c r="AC449" t="s">
        <v>5116</v>
      </c>
    </row>
    <row r="450" spans="1:30">
      <c r="A450" s="31" t="str">
        <f ca="1">IF(GLOBAL[[#This Row],[TT]]&lt;1,"",ROW()-2)</f>
        <v/>
      </c>
      <c r="B450" s="33" t="s">
        <v>2351</v>
      </c>
      <c r="C450" s="31">
        <v>0</v>
      </c>
      <c r="D450" s="31" t="s">
        <v>1989</v>
      </c>
      <c r="E450" s="31">
        <f ca="1">IF(GLOBAL[[#This Row],[b12]]="",GLOBAL[[#This Row],[a6]],GLOBAL[[#This Row],[b12]])</f>
        <v>0</v>
      </c>
      <c r="F450" s="32">
        <f>GLOBAL[[#This Row],[AWAL]]</f>
        <v>0</v>
      </c>
      <c r="G450" s="31"/>
      <c r="H450" s="31"/>
      <c r="I450" s="31">
        <f>IF(GLOBAL[[#This Row],[1]]="","",SUMIF(Table6[NB BM_C_QTY+F],GLOBAL[POINTER],Table6[C]))</f>
        <v>0</v>
      </c>
      <c r="J450" s="91">
        <f>IF(GLOBAL[[#This Row],[2]]="",0,-1*SUMIF(Table5[CONCAT],GLOBAL[POINTER],Table5[3]))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 t="shared" si="6"/>
        <v>0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0</v>
      </c>
      <c r="Q450" s="58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0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0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0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50" s="31">
        <v>20</v>
      </c>
      <c r="AC450" t="s">
        <v>5116</v>
      </c>
    </row>
    <row r="451" spans="1:30">
      <c r="A451" s="31" t="str">
        <f ca="1">IF(GLOBAL[[#This Row],[TT]]&lt;1,"",ROW()-2)</f>
        <v/>
      </c>
      <c r="B451" s="33" t="s">
        <v>2352</v>
      </c>
      <c r="C451" s="31">
        <v>0</v>
      </c>
      <c r="D451" s="31" t="s">
        <v>2149</v>
      </c>
      <c r="E451" s="31">
        <f ca="1">IF(GLOBAL[[#This Row],[b12]]="",GLOBAL[[#This Row],[a6]],GLOBAL[[#This Row],[b12]])</f>
        <v>0</v>
      </c>
      <c r="F451" s="32">
        <f>GLOBAL[[#This Row],[AWAL]]</f>
        <v>0</v>
      </c>
      <c r="G451" s="31"/>
      <c r="H451" s="31"/>
      <c r="I451" s="31">
        <f>IF(GLOBAL[[#This Row],[1]]="","",SUMIF(Table6[NB BM_C_QTY+F],GLOBAL[POINTER],Table6[C]))</f>
        <v>0</v>
      </c>
      <c r="J451" s="91">
        <f>IF(GLOBAL[[#This Row],[2]]="",0,-1*SUMIF(Table5[CONCAT],GLOBAL[POINTER],Table5[3]))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0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0</v>
      </c>
      <c r="Q451" s="58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0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0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0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51" s="31">
        <v>40</v>
      </c>
      <c r="AC451" t="s">
        <v>5116</v>
      </c>
    </row>
    <row r="452" spans="1:30">
      <c r="A452" s="31">
        <f ca="1">IF(GLOBAL[[#This Row],[TT]]&lt;1,"",ROW()-2)</f>
        <v>450</v>
      </c>
      <c r="B452" s="33" t="s">
        <v>4066</v>
      </c>
      <c r="C452" s="31">
        <v>1</v>
      </c>
      <c r="D452" s="31" t="s">
        <v>2149</v>
      </c>
      <c r="E452" s="31">
        <f ca="1">IF(GLOBAL[[#This Row],[b12]]="",GLOBAL[[#This Row],[a6]],GLOBAL[[#This Row],[b12]])</f>
        <v>1</v>
      </c>
      <c r="F452" s="32">
        <f>GLOBAL[[#This Row],[AWAL]]</f>
        <v>1</v>
      </c>
      <c r="G452" s="31"/>
      <c r="H452" s="31"/>
      <c r="I452" s="31">
        <f>IF(GLOBAL[[#This Row],[1]]="","",SUMIF(Table6[NB BM_C_QTY+F],GLOBAL[POINTER],Table6[C]))</f>
        <v>0</v>
      </c>
      <c r="J452" s="91">
        <f>IF(GLOBAL[[#This Row],[2]]="",0,-1*SUMIF(Table5[CONCAT],GLOBAL[POINTER],Table5[3]))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1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1</v>
      </c>
      <c r="Q452" s="58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1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1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1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52" s="31">
        <v>40</v>
      </c>
      <c r="AC452" t="s">
        <v>5116</v>
      </c>
    </row>
    <row r="453" spans="1:30">
      <c r="A453" s="31" t="str">
        <f ca="1">IF(GLOBAL[[#This Row],[TT]]&lt;1,"",ROW()-2)</f>
        <v/>
      </c>
      <c r="B453" s="33" t="s">
        <v>2218</v>
      </c>
      <c r="C453" s="31">
        <v>0</v>
      </c>
      <c r="D453" s="31" t="s">
        <v>2083</v>
      </c>
      <c r="E453" s="31">
        <f ca="1">IF(GLOBAL[[#This Row],[b12]]="",GLOBAL[[#This Row],[a6]],GLOBAL[[#This Row],[b12]])</f>
        <v>0</v>
      </c>
      <c r="F453" s="32">
        <f>GLOBAL[[#This Row],[AWAL]]</f>
        <v>0</v>
      </c>
      <c r="G453" s="31"/>
      <c r="H453" s="31"/>
      <c r="I453" s="31">
        <f>IF(GLOBAL[[#This Row],[1]]="","",SUMIF(Table6[NB BM_C_QTY+F],GLOBAL[POINTER],Table6[C]))</f>
        <v>0</v>
      </c>
      <c r="J453" s="91">
        <f>IF(GLOBAL[[#This Row],[2]]="",0,-1*SUMIF(Table5[CONCAT],GLOBAL[POINTER],Table5[3]))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0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0</v>
      </c>
      <c r="Q453" s="58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0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0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0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53" s="31">
        <v>6</v>
      </c>
      <c r="AC453" t="s">
        <v>5116</v>
      </c>
      <c r="AD453" s="64"/>
    </row>
    <row r="454" spans="1:30">
      <c r="A454" s="31">
        <f ca="1">IF(GLOBAL[[#This Row],[TT]]&lt;1,"",ROW()-2)</f>
        <v>452</v>
      </c>
      <c r="B454" s="33" t="s">
        <v>415</v>
      </c>
      <c r="C454" s="31">
        <v>3</v>
      </c>
      <c r="D454" s="31" t="s">
        <v>6</v>
      </c>
      <c r="E454" s="31">
        <f ca="1">IF(GLOBAL[[#This Row],[b12]]="",GLOBAL[[#This Row],[a6]],GLOBAL[[#This Row],[b12]])</f>
        <v>3</v>
      </c>
      <c r="F454" s="32">
        <f>GLOBAL[[#This Row],[AWAL]]</f>
        <v>3</v>
      </c>
      <c r="G454" s="31"/>
      <c r="H454" s="31"/>
      <c r="I454" s="31">
        <f>IF(GLOBAL[[#This Row],[1]]="","",SUMIF(Table6[NB BM_C_QTY+F],GLOBAL[POINTER],Table6[C]))</f>
        <v>0</v>
      </c>
      <c r="J454" s="91">
        <f>IF(GLOBAL[[#This Row],[2]]="",0,-1*SUMIF(Table5[CONCAT],GLOBAL[POINTER],Table5[3]))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 t="shared" si="7"/>
        <v>3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3</v>
      </c>
      <c r="Q454" s="58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3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3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3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54" s="31">
        <v>72</v>
      </c>
      <c r="AC454" t="s">
        <v>5118</v>
      </c>
    </row>
    <row r="455" spans="1:30">
      <c r="A455" s="31" t="str">
        <f ca="1">IF(GLOBAL[[#This Row],[TT]]&lt;1,"",ROW()-2)</f>
        <v/>
      </c>
      <c r="B455" s="33" t="s">
        <v>416</v>
      </c>
      <c r="C455" s="31">
        <v>0</v>
      </c>
      <c r="D455" s="31" t="s">
        <v>20</v>
      </c>
      <c r="E455" s="31">
        <f ca="1">IF(GLOBAL[[#This Row],[b12]]="",GLOBAL[[#This Row],[a6]],GLOBAL[[#This Row],[b12]])</f>
        <v>0</v>
      </c>
      <c r="F455" s="32">
        <f>GLOBAL[[#This Row],[AWAL]]</f>
        <v>0</v>
      </c>
      <c r="G455" s="31"/>
      <c r="H455" s="31"/>
      <c r="I455" s="31">
        <f>IF(GLOBAL[[#This Row],[1]]="","",SUMIF(Table6[NB BM_C_QTY+F],GLOBAL[POINTER],Table6[C]))</f>
        <v>0</v>
      </c>
      <c r="J455" s="91">
        <f>IF(GLOBAL[[#This Row],[2]]="",0,-1*SUMIF(Table5[CONCAT],GLOBAL[POINTER],Table5[3]))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 t="shared" si="7"/>
        <v>0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0</v>
      </c>
      <c r="Q455" s="58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0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0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0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55" s="31">
        <v>96</v>
      </c>
      <c r="AC455" t="s">
        <v>5118</v>
      </c>
    </row>
    <row r="456" spans="1:30">
      <c r="A456" s="31" t="str">
        <f ca="1">IF(GLOBAL[[#This Row],[TT]]&lt;1,"",ROW()-2)</f>
        <v/>
      </c>
      <c r="B456" s="33" t="s">
        <v>2542</v>
      </c>
      <c r="C456" s="31">
        <v>0</v>
      </c>
      <c r="D456" s="31" t="s">
        <v>2016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>
        <f>IF(GLOBAL[[#This Row],[1]]="","",SUMIF(Table6[NB BM_C_QTY+F],GLOBAL[POINTER],Table6[C]))</f>
        <v>0</v>
      </c>
      <c r="J456" s="91">
        <f>IF(GLOBAL[[#This Row],[2]]="",0,-1*SUMIF(Table5[CONCAT],GLOBAL[POINTER],Table5[3]))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 t="shared" si="7"/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58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56" s="31">
        <v>96</v>
      </c>
      <c r="AC456" t="s">
        <v>5118</v>
      </c>
      <c r="AD456" s="64"/>
    </row>
    <row r="457" spans="1:30">
      <c r="A457" s="31" t="str">
        <f ca="1">IF(GLOBAL[[#This Row],[TT]]&lt;1,"",ROW()-2)</f>
        <v/>
      </c>
      <c r="B457" s="33" t="s">
        <v>2361</v>
      </c>
      <c r="C457" s="31">
        <v>0</v>
      </c>
      <c r="D457" s="31" t="s">
        <v>2249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>
        <f>IF(GLOBAL[[#This Row],[1]]="","",SUMIF(Table6[NB BM_C_QTY+F],GLOBAL[POINTER],Table6[C]))</f>
        <v>0</v>
      </c>
      <c r="J457" s="91">
        <f>IF(GLOBAL[[#This Row],[2]]="",0,-1*SUMIF(Table5[CONCAT],GLOBAL[POINTER],Table5[3]))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58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57" s="31">
        <v>128</v>
      </c>
      <c r="AC457" t="s">
        <v>5118</v>
      </c>
    </row>
    <row r="458" spans="1:30">
      <c r="A458" s="31" t="str">
        <f ca="1">IF(GLOBAL[[#This Row],[TT]]&lt;1,"",ROW()-2)</f>
        <v/>
      </c>
      <c r="B458" s="33" t="s">
        <v>2307</v>
      </c>
      <c r="C458" s="31">
        <v>0</v>
      </c>
      <c r="D458" s="31" t="s">
        <v>2249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>
        <f>IF(GLOBAL[[#This Row],[1]]="","",SUMIF(Table6[NB BM_C_QTY+F],GLOBAL[POINTER],Table6[C]))</f>
        <v>0</v>
      </c>
      <c r="J458" s="91">
        <f>IF(GLOBAL[[#This Row],[2]]="",0,-1*SUMIF(Table5[CONCAT],GLOBAL[POINTER],Table5[3]))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58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58" s="31">
        <v>128</v>
      </c>
      <c r="AC458" t="s">
        <v>5118</v>
      </c>
      <c r="AD458" s="64"/>
    </row>
    <row r="459" spans="1:30">
      <c r="A459" s="31" t="str">
        <f ca="1">IF(GLOBAL[[#This Row],[TT]]&lt;1,"",ROW()-2)</f>
        <v/>
      </c>
      <c r="B459" s="33" t="s">
        <v>2359</v>
      </c>
      <c r="C459" s="31">
        <v>0</v>
      </c>
      <c r="D459" s="31" t="s">
        <v>2249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>
        <f>IF(GLOBAL[[#This Row],[1]]="","",SUMIF(Table6[NB BM_C_QTY+F],GLOBAL[POINTER],Table6[C]))</f>
        <v>0</v>
      </c>
      <c r="J459" s="91">
        <f>IF(GLOBAL[[#This Row],[2]]="",0,-1*SUMIF(Table5[CONCAT],GLOBAL[POINTER],Table5[3]))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58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59" s="31">
        <v>128</v>
      </c>
      <c r="AC459" t="s">
        <v>5118</v>
      </c>
      <c r="AD459" s="64"/>
    </row>
    <row r="460" spans="1:30">
      <c r="A460" s="31" t="str">
        <f ca="1">IF(GLOBAL[[#This Row],[TT]]&lt;1,"",ROW()-2)</f>
        <v/>
      </c>
      <c r="B460" s="33" t="s">
        <v>2250</v>
      </c>
      <c r="C460" s="31">
        <v>0</v>
      </c>
      <c r="D460" s="31" t="s">
        <v>2249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>
        <f>IF(GLOBAL[[#This Row],[1]]="","",SUMIF(Table6[NB BM_C_QTY+F],GLOBAL[POINTER],Table6[C]))</f>
        <v>0</v>
      </c>
      <c r="J460" s="91">
        <f>IF(GLOBAL[[#This Row],[2]]="",0,-1*SUMIF(Table5[CONCAT],GLOBAL[POINTER],Table5[3]))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58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60" s="31">
        <v>128</v>
      </c>
      <c r="AC460" t="s">
        <v>5118</v>
      </c>
      <c r="AD460" s="64"/>
    </row>
    <row r="461" spans="1:30">
      <c r="A461" s="31" t="str">
        <f ca="1">IF(GLOBAL[[#This Row],[TT]]&lt;1,"",ROW()-2)</f>
        <v/>
      </c>
      <c r="B461" s="33" t="s">
        <v>2360</v>
      </c>
      <c r="C461" s="31">
        <v>0</v>
      </c>
      <c r="D461" s="31" t="s">
        <v>2249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>
        <f>IF(GLOBAL[[#This Row],[1]]="","",SUMIF(Table6[NB BM_C_QTY+F],GLOBAL[POINTER],Table6[C]))</f>
        <v>0</v>
      </c>
      <c r="J461" s="91">
        <f>IF(GLOBAL[[#This Row],[2]]="",0,-1*SUMIF(Table5[CONCAT],GLOBAL[POINTER],Table5[3]))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58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61" s="31">
        <v>128</v>
      </c>
      <c r="AC461" t="s">
        <v>5118</v>
      </c>
      <c r="AD461" s="65"/>
    </row>
    <row r="462" spans="1:30">
      <c r="A462" s="31" t="str">
        <f ca="1">IF(GLOBAL[[#This Row],[TT]]&lt;1,"",ROW()-2)</f>
        <v/>
      </c>
      <c r="B462" s="33" t="s">
        <v>2251</v>
      </c>
      <c r="C462" s="31">
        <v>0</v>
      </c>
      <c r="D462" s="31" t="s">
        <v>2249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>
        <f>IF(GLOBAL[[#This Row],[1]]="","",SUMIF(Table6[NB BM_C_QTY+F],GLOBAL[POINTER],Table6[C]))</f>
        <v>0</v>
      </c>
      <c r="J462" s="91">
        <f>IF(GLOBAL[[#This Row],[2]]="",0,-1*SUMIF(Table5[CONCAT],GLOBAL[POINTER],Table5[3]))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58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62" s="31">
        <v>128</v>
      </c>
      <c r="AC462" t="s">
        <v>5118</v>
      </c>
      <c r="AD462" s="65"/>
    </row>
    <row r="463" spans="1:30">
      <c r="A463" s="31" t="str">
        <f ca="1">IF(GLOBAL[[#This Row],[TT]]&lt;1,"",ROW()-2)</f>
        <v/>
      </c>
      <c r="B463" s="33" t="s">
        <v>2252</v>
      </c>
      <c r="C463" s="31">
        <v>0</v>
      </c>
      <c r="D463" s="31" t="s">
        <v>2249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>
        <f>IF(GLOBAL[[#This Row],[1]]="","",SUMIF(Table6[NB BM_C_QTY+F],GLOBAL[POINTER],Table6[C]))</f>
        <v>0</v>
      </c>
      <c r="J463" s="91">
        <f>IF(GLOBAL[[#This Row],[2]]="",0,-1*SUMIF(Table5[CONCAT],GLOBAL[POINTER],Table5[3]))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58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63" s="31">
        <v>128</v>
      </c>
      <c r="AC463" t="s">
        <v>5118</v>
      </c>
    </row>
    <row r="464" spans="1:30">
      <c r="A464" s="31" t="str">
        <f ca="1">IF(GLOBAL[[#This Row],[TT]]&lt;1,"",ROW()-2)</f>
        <v/>
      </c>
      <c r="B464" s="33" t="s">
        <v>2248</v>
      </c>
      <c r="C464" s="31">
        <v>0</v>
      </c>
      <c r="D464" s="31" t="s">
        <v>2016</v>
      </c>
      <c r="E464" s="31">
        <f ca="1">IF(GLOBAL[[#This Row],[b12]]="",GLOBAL[[#This Row],[a6]],GLOBAL[[#This Row],[b12]])</f>
        <v>0</v>
      </c>
      <c r="F464" s="32">
        <f>GLOBAL[[#This Row],[AWAL]]</f>
        <v>0</v>
      </c>
      <c r="G464" s="31"/>
      <c r="H464" s="31"/>
      <c r="I464" s="31">
        <f>IF(GLOBAL[[#This Row],[1]]="","",SUMIF(Table6[NB BM_C_QTY+F],GLOBAL[POINTER],Table6[C]))</f>
        <v>0</v>
      </c>
      <c r="J464" s="91">
        <f>IF(GLOBAL[[#This Row],[2]]="",0,-1*SUMIF(Table5[CONCAT],GLOBAL[POINTER],Table5[3]))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 t="shared" si="7"/>
        <v>0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0</v>
      </c>
      <c r="Q464" s="58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0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0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0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64" s="31">
        <v>96</v>
      </c>
      <c r="AC464" t="s">
        <v>5118</v>
      </c>
      <c r="AD464" s="64"/>
    </row>
    <row r="465" spans="1:30">
      <c r="A465" s="39" t="str">
        <f ca="1">IF(GLOBAL[[#This Row],[TT]]&lt;1,"",ROW()-2)</f>
        <v/>
      </c>
      <c r="B465" s="33" t="s">
        <v>5492</v>
      </c>
      <c r="C465" s="31">
        <v>0</v>
      </c>
      <c r="D465" s="31">
        <v>72</v>
      </c>
      <c r="E465" s="39">
        <f ca="1">IF(GLOBAL[[#This Row],[b12]]="",GLOBAL[[#This Row],[a6]],GLOBAL[[#This Row],[b12]])</f>
        <v>0</v>
      </c>
      <c r="F465" s="40">
        <f>GLOBAL[[#This Row],[AWAL]]</f>
        <v>0</v>
      </c>
      <c r="G465" s="31"/>
      <c r="H465" s="31"/>
      <c r="I465" s="39">
        <f>IF(GLOBAL[[#This Row],[1]]="","",SUMIF(Table6[NB BM_C_QTY+F],GLOBAL[POINTER],Table6[C]))</f>
        <v>0</v>
      </c>
      <c r="J465" s="91">
        <f>IF(GLOBAL[[#This Row],[2]]="",0,-1*SUMIF(Table5[CONCAT],GLOBAL[POINTER],Table5[3]))</f>
        <v>0</v>
      </c>
      <c r="K465" s="39" t="str">
        <f>IF(GLOBAL[[#This Row],[b1]]="","",GLOBAL[[#This Row],[b1]]-GLOBAL[[#This Row],[a1]]-GLOBAL[[#This Row],[bkeluar1]])</f>
        <v/>
      </c>
      <c r="L465" s="39">
        <f>SUM(GLOBAL[[#This Row],[bmasuk1]:[c1]])</f>
        <v>0</v>
      </c>
      <c r="M465" s="40">
        <f t="shared" si="7"/>
        <v>0</v>
      </c>
      <c r="N465" s="31"/>
      <c r="O465" s="39" t="str">
        <f>IF(GLOBAL[[#This Row],[b2]]="","",GLOBAL[[#This Row],[b2]]-GLOBAL[[#This Row],[a2]])</f>
        <v/>
      </c>
      <c r="P465" s="40">
        <f ca="1">SUM(INDIRECT(GLOBAL_VAR[TABLENAME]&amp;"[@a"&amp;$1:$1-1&amp;"]"),INDIRECT(GLOBAL_VAR[TABLENAME]&amp;"[@c"&amp;$1:$1-1&amp;"]"))</f>
        <v>0</v>
      </c>
      <c r="Q465" s="58"/>
      <c r="R465" s="41" t="str">
        <f>IF(GLOBAL[[#This Row],[b3]]="","",GLOBAL[[#This Row],[b3]]-GLOBAL[[#This Row],[a3]])</f>
        <v/>
      </c>
      <c r="S465" s="40">
        <f ca="1">SUM(INDIRECT(GLOBAL_VAR[TABLENAME]&amp;"[@a"&amp;$1:$1-1&amp;"]"),INDIRECT(GLOBAL_VAR[TABLENAME]&amp;"[@c"&amp;$1:$1-1&amp;"]"))</f>
        <v>0</v>
      </c>
      <c r="T465" s="33"/>
      <c r="U465" s="41" t="str">
        <f>IF(GLOBAL[[#This Row],[b4]]="","",GLOBAL[[#This Row],[b4]]-GLOBAL[[#This Row],[a4]])</f>
        <v/>
      </c>
      <c r="V465" s="40">
        <f ca="1">SUM(INDIRECT(GLOBAL_VAR[TABLENAME]&amp;"[@a"&amp;$1:$1-1&amp;"]"),INDIRECT(GLOBAL_VAR[TABLENAME]&amp;"[@c"&amp;$1:$1-1&amp;"]"))</f>
        <v>0</v>
      </c>
      <c r="W465" s="31"/>
      <c r="X465" s="39" t="str">
        <f>IF(GLOBAL[[#This Row],[b5]]="","",GLOBAL[[#This Row],[b5]]-GLOBAL[[#This Row],[a5]])</f>
        <v/>
      </c>
      <c r="Y465" s="40">
        <f ca="1">SUM(INDIRECT(GLOBAL_VAR[TABLENAME]&amp;"[@a"&amp;$1:$1-1&amp;"]"),INDIRECT(GLOBAL_VAR[TABLENAME]&amp;"[@c"&amp;$1:$1-1&amp;"]"))</f>
        <v>0</v>
      </c>
      <c r="Z465" s="29"/>
      <c r="AA46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65" s="39">
        <v>72</v>
      </c>
      <c r="AC465" t="s">
        <v>5118</v>
      </c>
      <c r="AD465" s="29"/>
    </row>
    <row r="466" spans="1:30">
      <c r="A466" s="31" t="str">
        <f ca="1">IF(GLOBAL[[#This Row],[TT]]&lt;1,"",ROW()-2)</f>
        <v/>
      </c>
      <c r="B466" s="33" t="s">
        <v>2582</v>
      </c>
      <c r="C466" s="31">
        <v>0</v>
      </c>
      <c r="D466" s="31" t="s">
        <v>2121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>
        <f>IF(GLOBAL[[#This Row],[1]]="","",SUMIF(Table6[NB BM_C_QTY+F],GLOBAL[POINTER],Table6[C]))</f>
        <v>0</v>
      </c>
      <c r="J466" s="91">
        <f>IF(GLOBAL[[#This Row],[2]]="",0,-1*SUMIF(Table5[CONCAT],GLOBAL[POINTER],Table5[3]))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58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66" s="31">
        <v>72</v>
      </c>
      <c r="AC466" t="s">
        <v>5118</v>
      </c>
      <c r="AD466" s="64"/>
    </row>
    <row r="467" spans="1:30">
      <c r="A467" s="31" t="str">
        <f ca="1">IF(GLOBAL[[#This Row],[TT]]&lt;1,"",ROW()-2)</f>
        <v/>
      </c>
      <c r="B467" s="33" t="s">
        <v>417</v>
      </c>
      <c r="C467" s="31">
        <v>0</v>
      </c>
      <c r="D467" s="31" t="s">
        <v>20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>
        <f>IF(GLOBAL[[#This Row],[1]]="","",SUMIF(Table6[NB BM_C_QTY+F],GLOBAL[POINTER],Table6[C]))</f>
        <v>0</v>
      </c>
      <c r="J467" s="91">
        <f>IF(GLOBAL[[#This Row],[2]]="",0,-1*SUMIF(Table5[CONCAT],GLOBAL[POINTER],Table5[3]))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58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67" s="31">
        <v>96</v>
      </c>
      <c r="AC467" t="s">
        <v>5118</v>
      </c>
      <c r="AD467" s="64"/>
    </row>
    <row r="468" spans="1:30">
      <c r="A468" s="31" t="str">
        <f ca="1">IF(GLOBAL[[#This Row],[TT]]&lt;1,"",ROW()-2)</f>
        <v/>
      </c>
      <c r="B468" s="33" t="s">
        <v>418</v>
      </c>
      <c r="C468" s="31">
        <v>0</v>
      </c>
      <c r="D468" s="31" t="s">
        <v>34</v>
      </c>
      <c r="E468" s="31">
        <f ca="1">IF(GLOBAL[[#This Row],[b12]]="",GLOBAL[[#This Row],[a6]],GLOBAL[[#This Row],[b12]])</f>
        <v>0</v>
      </c>
      <c r="F468" s="32">
        <f>GLOBAL[[#This Row],[AWAL]]</f>
        <v>0</v>
      </c>
      <c r="G468" s="31"/>
      <c r="H468" s="31"/>
      <c r="I468" s="31">
        <f>IF(GLOBAL[[#This Row],[1]]="","",SUMIF(Table6[NB BM_C_QTY+F],GLOBAL[POINTER],Table6[C]))</f>
        <v>0</v>
      </c>
      <c r="J468" s="91">
        <f>IF(GLOBAL[[#This Row],[2]]="",0,-1*SUMIF(Table5[CONCAT],GLOBAL[POINTER],Table5[3]))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 t="shared" si="7"/>
        <v>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0</v>
      </c>
      <c r="Q468" s="58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68" s="31">
        <v>120</v>
      </c>
      <c r="AC468" t="s">
        <v>5118</v>
      </c>
    </row>
    <row r="469" spans="1:30">
      <c r="A469" s="31" t="str">
        <f ca="1">IF(GLOBAL[[#This Row],[TT]]&lt;1,"",ROW()-2)</f>
        <v/>
      </c>
      <c r="B469" s="33" t="s">
        <v>419</v>
      </c>
      <c r="C469" s="31">
        <v>0</v>
      </c>
      <c r="D469" s="31" t="s">
        <v>56</v>
      </c>
      <c r="E469" s="31">
        <f ca="1">IF(GLOBAL[[#This Row],[b12]]="",GLOBAL[[#This Row],[a6]],GLOBAL[[#This Row],[b12]])</f>
        <v>0</v>
      </c>
      <c r="F469" s="32">
        <f>GLOBAL[[#This Row],[AWAL]]</f>
        <v>0</v>
      </c>
      <c r="G469" s="31"/>
      <c r="H469" s="31"/>
      <c r="I469" s="31">
        <f>IF(GLOBAL[[#This Row],[1]]="","",SUMIF(Table6[NB BM_C_QTY+F],GLOBAL[POINTER],Table6[C]))</f>
        <v>0</v>
      </c>
      <c r="J469" s="91">
        <f>IF(GLOBAL[[#This Row],[2]]="",0,-1*SUMIF(Table5[CONCAT],GLOBAL[POINTER],Table5[3]))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0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0</v>
      </c>
      <c r="Q469" s="58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0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0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0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69" s="31">
        <v>144</v>
      </c>
      <c r="AC469" t="s">
        <v>5118</v>
      </c>
    </row>
    <row r="470" spans="1:30">
      <c r="A470" s="31">
        <f ca="1">IF(GLOBAL[[#This Row],[TT]]&lt;1,"",ROW()-2)</f>
        <v>468</v>
      </c>
      <c r="B470" s="33" t="s">
        <v>3935</v>
      </c>
      <c r="C470" s="31">
        <v>2</v>
      </c>
      <c r="D470" s="31" t="s">
        <v>2143</v>
      </c>
      <c r="E470" s="31">
        <f ca="1">IF(GLOBAL[[#This Row],[b12]]="",GLOBAL[[#This Row],[a6]],GLOBAL[[#This Row],[b12]])</f>
        <v>2</v>
      </c>
      <c r="F470" s="32">
        <f>GLOBAL[[#This Row],[AWAL]]</f>
        <v>2</v>
      </c>
      <c r="G470" s="31"/>
      <c r="H470" s="31"/>
      <c r="I470" s="31">
        <f>IF(GLOBAL[[#This Row],[1]]="","",SUMIF(Table6[NB BM_C_QTY+F],GLOBAL[POINTER],Table6[C]))</f>
        <v>0</v>
      </c>
      <c r="J470" s="91">
        <f>IF(GLOBAL[[#This Row],[2]]="",0,-1*SUMIF(Table5[CONCAT],GLOBAL[POINTER],Table5[3]))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2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2</v>
      </c>
      <c r="Q470" s="58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2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2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2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70" s="31">
        <v>180</v>
      </c>
      <c r="AC470" t="s">
        <v>5118</v>
      </c>
    </row>
    <row r="471" spans="1:30">
      <c r="A471" s="31">
        <f ca="1">IF(GLOBAL[[#This Row],[TT]]&lt;1,"",ROW()-2)</f>
        <v>469</v>
      </c>
      <c r="B471" s="33" t="s">
        <v>420</v>
      </c>
      <c r="C471" s="31">
        <v>1</v>
      </c>
      <c r="D471" s="31" t="s">
        <v>6</v>
      </c>
      <c r="E471" s="31">
        <f ca="1">IF(GLOBAL[[#This Row],[b12]]="",GLOBAL[[#This Row],[a6]],GLOBAL[[#This Row],[b12]])</f>
        <v>1</v>
      </c>
      <c r="F471" s="32">
        <f>GLOBAL[[#This Row],[AWAL]]</f>
        <v>1</v>
      </c>
      <c r="G471" s="31"/>
      <c r="H471" s="31"/>
      <c r="I471" s="31">
        <f>IF(GLOBAL[[#This Row],[1]]="","",SUMIF(Table6[NB BM_C_QTY+F],GLOBAL[POINTER],Table6[C]))</f>
        <v>0</v>
      </c>
      <c r="J471" s="91">
        <f>IF(GLOBAL[[#This Row],[2]]="",0,-1*SUMIF(Table5[CONCAT],GLOBAL[POINTER],Table5[3]))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1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1</v>
      </c>
      <c r="Q471" s="58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1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1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1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71" s="31">
        <v>72</v>
      </c>
      <c r="AC471" t="s">
        <v>5118</v>
      </c>
    </row>
    <row r="472" spans="1:30">
      <c r="A472" s="31" t="str">
        <f ca="1">IF(GLOBAL[[#This Row],[TT]]&lt;1,"",ROW()-2)</f>
        <v/>
      </c>
      <c r="B472" s="33" t="s">
        <v>2619</v>
      </c>
      <c r="C472" s="31">
        <v>0</v>
      </c>
      <c r="D472" s="31">
        <v>96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>
        <v>2</v>
      </c>
      <c r="H472" s="31"/>
      <c r="I472" s="31">
        <f>IF(GLOBAL[[#This Row],[1]]="","",SUMIF(Table6[NB BM_C_QTY+F],GLOBAL[POINTER],Table6[C]))</f>
        <v>0</v>
      </c>
      <c r="J472" s="91">
        <f>IF(GLOBAL[[#This Row],[2]]="",0,-1*SUMIF(Table5[CONCAT],GLOBAL[POINTER],Table5[3]))</f>
        <v>0</v>
      </c>
      <c r="K472" s="31">
        <f>IF(GLOBAL[[#This Row],[b1]]="","",GLOBAL[[#This Row],[b1]]-GLOBAL[[#This Row],[a1]]-GLOBAL[[#This Row],[bkeluar1]])</f>
        <v>2</v>
      </c>
      <c r="L472" s="31">
        <f>SUM(GLOBAL[[#This Row],[bmasuk1]:[c1]])</f>
        <v>2</v>
      </c>
      <c r="M472" s="32">
        <f t="shared" si="7"/>
        <v>2</v>
      </c>
      <c r="N472" s="31">
        <v>0</v>
      </c>
      <c r="O472" s="31">
        <f>IF(GLOBAL[[#This Row],[b2]]="","",GLOBAL[[#This Row],[b2]]-GLOBAL[[#This Row],[a2]])</f>
        <v>-2</v>
      </c>
      <c r="P472" s="32">
        <f ca="1">SUM(INDIRECT(GLOBAL_VAR[TABLENAME]&amp;"[@a"&amp;$1:$1-1&amp;"]"),INDIRECT(GLOBAL_VAR[TABLENAME]&amp;"[@c"&amp;$1:$1-1&amp;"]"))</f>
        <v>0</v>
      </c>
      <c r="Q472" s="58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72" s="31">
        <v>96</v>
      </c>
      <c r="AC472" t="s">
        <v>5118</v>
      </c>
    </row>
    <row r="473" spans="1:30" s="121" customFormat="1">
      <c r="A473" s="31" t="str">
        <f ca="1">IF(GLOBAL[[#This Row],[TT]]&lt;1,"",ROW()-2)</f>
        <v/>
      </c>
      <c r="B473" s="33" t="s">
        <v>2091</v>
      </c>
      <c r="C473" s="31">
        <v>0</v>
      </c>
      <c r="D473" s="31" t="s">
        <v>2016</v>
      </c>
      <c r="E473" s="31">
        <f ca="1">IF(GLOBAL[[#This Row],[b12]]="",GLOBAL[[#This Row],[a6]],GLOBAL[[#This Row],[b12]])</f>
        <v>0</v>
      </c>
      <c r="F473" s="32">
        <f>GLOBAL[[#This Row],[AWAL]]</f>
        <v>0</v>
      </c>
      <c r="G473" s="31"/>
      <c r="H473" s="31"/>
      <c r="I473" s="31">
        <f>IF(GLOBAL[[#This Row],[1]]="","",SUMIF(Table6[NB BM_C_QTY+F],GLOBAL[POINTER],Table6[C]))</f>
        <v>0</v>
      </c>
      <c r="J473" s="91">
        <f>IF(GLOBAL[[#This Row],[2]]="",0,-1*SUMIF(Table5[CONCAT],GLOBAL[POINTER],Table5[3]))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 t="shared" si="7"/>
        <v>0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0</v>
      </c>
      <c r="Q473" s="58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0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0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0</v>
      </c>
      <c r="Z473"/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73" s="31">
        <v>96</v>
      </c>
      <c r="AC473" t="s">
        <v>5118</v>
      </c>
      <c r="AD473"/>
    </row>
    <row r="474" spans="1:30">
      <c r="A474" s="31" t="str">
        <f ca="1">IF(GLOBAL[[#This Row],[TT]]&lt;1,"",ROW()-2)</f>
        <v/>
      </c>
      <c r="B474" s="33" t="s">
        <v>2554</v>
      </c>
      <c r="C474" s="31">
        <v>0</v>
      </c>
      <c r="D474" s="31">
        <v>100</v>
      </c>
      <c r="E474" s="31">
        <f ca="1">IF(GLOBAL[[#This Row],[b12]]="",GLOBAL[[#This Row],[a6]],GLOBAL[[#This Row],[b12]])</f>
        <v>0</v>
      </c>
      <c r="F474" s="32">
        <f>GLOBAL[[#This Row],[AWAL]]</f>
        <v>0</v>
      </c>
      <c r="G474" s="31"/>
      <c r="H474" s="31"/>
      <c r="I474" s="31">
        <f>IF(GLOBAL[[#This Row],[1]]="","",SUMIF(Table6[NB BM_C_QTY+F],GLOBAL[POINTER],Table6[C]))</f>
        <v>0</v>
      </c>
      <c r="J474" s="91">
        <f>IF(GLOBAL[[#This Row],[2]]="",0,-1*SUMIF(Table5[CONCAT],GLOBAL[POINTER],Table5[3]))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 t="shared" si="7"/>
        <v>0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0</v>
      </c>
      <c r="Q474" s="58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0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0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0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74" s="31">
        <v>100</v>
      </c>
      <c r="AC474" t="s">
        <v>5118</v>
      </c>
    </row>
    <row r="475" spans="1:30">
      <c r="A475" s="72" t="str">
        <f ca="1">IF(GLOBAL[[#This Row],[TT]]&lt;1,"",ROW()-2)</f>
        <v/>
      </c>
      <c r="B475" s="33" t="s">
        <v>4962</v>
      </c>
      <c r="C475" s="31">
        <v>0</v>
      </c>
      <c r="D475" s="31" t="s">
        <v>2121</v>
      </c>
      <c r="E475" s="31">
        <f ca="1">IF(GLOBAL[[#This Row],[b12]]="",GLOBAL[[#This Row],[a6]],GLOBAL[[#This Row],[b12]])</f>
        <v>0</v>
      </c>
      <c r="F475" s="32">
        <f>GLOBAL[[#This Row],[AWAL]]</f>
        <v>0</v>
      </c>
      <c r="G475" s="31"/>
      <c r="H475" s="31"/>
      <c r="I475" s="31">
        <f>IF(GLOBAL[[#This Row],[1]]="","",SUMIF(Table6[NB BM_C_QTY+F],GLOBAL[POINTER],Table6[C]))</f>
        <v>0</v>
      </c>
      <c r="J475" s="91">
        <f>IF(GLOBAL[[#This Row],[2]]="",0,-1*SUMIF(Table5[CONCAT],GLOBAL[POINTER],Table5[3]))</f>
        <v>0</v>
      </c>
      <c r="K475" s="31" t="str">
        <f>IF(GLOBAL[[#This Row],[b1]]="","",GLOBAL[[#This Row],[b1]]-GLOBAL[[#This Row],[a1]]-GLOBAL[[#This Row],[bkeluar1]])</f>
        <v/>
      </c>
      <c r="L475" s="31">
        <f>SUM(GLOBAL[[#This Row],[bmasuk1]:[c1]])</f>
        <v>0</v>
      </c>
      <c r="M475" s="32">
        <f t="shared" si="7"/>
        <v>0</v>
      </c>
      <c r="N475" s="31"/>
      <c r="O475" s="31" t="str">
        <f>IF(GLOBAL[[#This Row],[b2]]="","",GLOBAL[[#This Row],[b2]]-GLOBAL[[#This Row],[a2]])</f>
        <v/>
      </c>
      <c r="P475" s="32">
        <f ca="1">SUM(INDIRECT(GLOBAL_VAR[TABLENAME]&amp;"[@a"&amp;$1:$1-1&amp;"]"),INDIRECT(GLOBAL_VAR[TABLENAME]&amp;"[@c"&amp;$1:$1-1&amp;"]"))</f>
        <v>0</v>
      </c>
      <c r="Q475" s="58"/>
      <c r="R475" s="33" t="str">
        <f>IF(GLOBAL[[#This Row],[b3]]="","",GLOBAL[[#This Row],[b3]]-GLOBAL[[#This Row],[a3]])</f>
        <v/>
      </c>
      <c r="S475" s="32">
        <f ca="1">SUM(INDIRECT(GLOBAL_VAR[TABLENAME]&amp;"[@a"&amp;$1:$1-1&amp;"]"),INDIRECT(GLOBAL_VAR[TABLENAME]&amp;"[@c"&amp;$1:$1-1&amp;"]"))</f>
        <v>0</v>
      </c>
      <c r="T475" s="33"/>
      <c r="U475" s="33" t="str">
        <f>IF(GLOBAL[[#This Row],[b4]]="","",GLOBAL[[#This Row],[b4]]-GLOBAL[[#This Row],[a4]])</f>
        <v/>
      </c>
      <c r="V475" s="32">
        <f ca="1">SUM(INDIRECT(GLOBAL_VAR[TABLENAME]&amp;"[@a"&amp;$1:$1-1&amp;"]"),INDIRECT(GLOBAL_VAR[TABLENAME]&amp;"[@c"&amp;$1:$1-1&amp;"]"))</f>
        <v>0</v>
      </c>
      <c r="W475" s="31"/>
      <c r="X475" s="31" t="str">
        <f>IF(GLOBAL[[#This Row],[b5]]="","",GLOBAL[[#This Row],[b5]]-GLOBAL[[#This Row],[a5]])</f>
        <v/>
      </c>
      <c r="Y475" s="32">
        <f ca="1">SUM(INDIRECT(GLOBAL_VAR[TABLENAME]&amp;"[@a"&amp;$1:$1-1&amp;"]"),INDIRECT(GLOBAL_VAR[TABLENAME]&amp;"[@c"&amp;$1:$1-1&amp;"]"))</f>
        <v>0</v>
      </c>
      <c r="AA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75" s="31">
        <v>72</v>
      </c>
      <c r="AC475" t="s">
        <v>5118</v>
      </c>
    </row>
    <row r="476" spans="1:30">
      <c r="A476" s="74">
        <f ca="1">IF(GLOBAL[[#This Row],[TT]]&lt;1,"",ROW()-2)</f>
        <v>474</v>
      </c>
      <c r="B476" s="33" t="s">
        <v>4991</v>
      </c>
      <c r="C476" s="31">
        <v>1</v>
      </c>
      <c r="D476" s="31" t="s">
        <v>2121</v>
      </c>
      <c r="E476" s="39">
        <f ca="1">IF(GLOBAL[[#This Row],[b12]]="",GLOBAL[[#This Row],[a6]],GLOBAL[[#This Row],[b12]])</f>
        <v>1</v>
      </c>
      <c r="F476" s="40">
        <f>GLOBAL[[#This Row],[AWAL]]</f>
        <v>1</v>
      </c>
      <c r="G476" s="31"/>
      <c r="H476" s="31"/>
      <c r="I476" s="31">
        <f>IF(GLOBAL[[#This Row],[1]]="","",SUMIF(Table6[NB BM_C_QTY+F],GLOBAL[POINTER],Table6[C]))</f>
        <v>0</v>
      </c>
      <c r="J476" s="91">
        <f>IF(GLOBAL[[#This Row],[2]]="",0,-1*SUMIF(Table5[CONCAT],GLOBAL[POINTER],Table5[3]))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 t="shared" si="7"/>
        <v>1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1</v>
      </c>
      <c r="Q476" s="58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1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1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1</v>
      </c>
      <c r="AA476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76" s="39">
        <v>72</v>
      </c>
      <c r="AC476" s="64" t="s">
        <v>5118</v>
      </c>
    </row>
    <row r="477" spans="1:30">
      <c r="A477" s="74" t="str">
        <f ca="1">IF(GLOBAL[[#This Row],[TT]]&lt;1,"",ROW()-2)</f>
        <v/>
      </c>
      <c r="B477" s="33" t="s">
        <v>4992</v>
      </c>
      <c r="C477" s="31">
        <v>0</v>
      </c>
      <c r="D477" s="31" t="s">
        <v>2121</v>
      </c>
      <c r="E477" s="39">
        <f ca="1">IF(GLOBAL[[#This Row],[b12]]="",GLOBAL[[#This Row],[a6]],GLOBAL[[#This Row],[b12]])</f>
        <v>0</v>
      </c>
      <c r="F477" s="40">
        <f>GLOBAL[[#This Row],[AWAL]]</f>
        <v>0</v>
      </c>
      <c r="G477" s="31"/>
      <c r="H477" s="31"/>
      <c r="I477" s="31">
        <f>IF(GLOBAL[[#This Row],[1]]="","",SUMIF(Table6[NB BM_C_QTY+F],GLOBAL[POINTER],Table6[C]))</f>
        <v>0</v>
      </c>
      <c r="J477" s="91">
        <f>IF(GLOBAL[[#This Row],[2]]="",0,-1*SUMIF(Table5[CONCAT],GLOBAL[POINTER],Table5[3]))</f>
        <v>0</v>
      </c>
      <c r="K477" s="39" t="str">
        <f>IF(GLOBAL[[#This Row],[b1]]="","",GLOBAL[[#This Row],[b1]]-GLOBAL[[#This Row],[a1]]-GLOBAL[[#This Row],[bkeluar1]])</f>
        <v/>
      </c>
      <c r="L477" s="39">
        <f>SUM(GLOBAL[[#This Row],[bmasuk1]:[c1]])</f>
        <v>0</v>
      </c>
      <c r="M477" s="40">
        <f t="shared" si="7"/>
        <v>0</v>
      </c>
      <c r="N477" s="31"/>
      <c r="O477" s="39" t="str">
        <f>IF(GLOBAL[[#This Row],[b2]]="","",GLOBAL[[#This Row],[b2]]-GLOBAL[[#This Row],[a2]])</f>
        <v/>
      </c>
      <c r="P477" s="40">
        <f ca="1">SUM(INDIRECT(GLOBAL_VAR[TABLENAME]&amp;"[@a"&amp;$1:$1-1&amp;"]"),INDIRECT(GLOBAL_VAR[TABLENAME]&amp;"[@c"&amp;$1:$1-1&amp;"]"))</f>
        <v>0</v>
      </c>
      <c r="Q477" s="58"/>
      <c r="R477" s="41" t="str">
        <f>IF(GLOBAL[[#This Row],[b3]]="","",GLOBAL[[#This Row],[b3]]-GLOBAL[[#This Row],[a3]])</f>
        <v/>
      </c>
      <c r="S477" s="40">
        <f ca="1">SUM(INDIRECT(GLOBAL_VAR[TABLENAME]&amp;"[@a"&amp;$1:$1-1&amp;"]"),INDIRECT(GLOBAL_VAR[TABLENAME]&amp;"[@c"&amp;$1:$1-1&amp;"]"))</f>
        <v>0</v>
      </c>
      <c r="T477" s="33"/>
      <c r="U477" s="41" t="str">
        <f>IF(GLOBAL[[#This Row],[b4]]="","",GLOBAL[[#This Row],[b4]]-GLOBAL[[#This Row],[a4]])</f>
        <v/>
      </c>
      <c r="V477" s="40">
        <f ca="1">SUM(INDIRECT(GLOBAL_VAR[TABLENAME]&amp;"[@a"&amp;$1:$1-1&amp;"]"),INDIRECT(GLOBAL_VAR[TABLENAME]&amp;"[@c"&amp;$1:$1-1&amp;"]"))</f>
        <v>0</v>
      </c>
      <c r="W477" s="31"/>
      <c r="X477" s="39" t="str">
        <f>IF(GLOBAL[[#This Row],[b5]]="","",GLOBAL[[#This Row],[b5]]-GLOBAL[[#This Row],[a5]])</f>
        <v/>
      </c>
      <c r="Y477" s="40">
        <f ca="1">SUM(INDIRECT(GLOBAL_VAR[TABLENAME]&amp;"[@a"&amp;$1:$1-1&amp;"]"),INDIRECT(GLOBAL_VAR[TABLENAME]&amp;"[@c"&amp;$1:$1-1&amp;"]"))</f>
        <v>0</v>
      </c>
      <c r="AA477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77" s="39">
        <v>72</v>
      </c>
      <c r="AC477" s="64" t="s">
        <v>5118</v>
      </c>
    </row>
    <row r="478" spans="1:30">
      <c r="A478" s="74" t="str">
        <f ca="1">IF(GLOBAL[[#This Row],[TT]]&lt;1,"",ROW()-2)</f>
        <v/>
      </c>
      <c r="B478" s="33" t="s">
        <v>5060</v>
      </c>
      <c r="C478" s="31">
        <v>0</v>
      </c>
      <c r="D478" s="31" t="s">
        <v>2121</v>
      </c>
      <c r="E478" s="39">
        <f ca="1">IF(GLOBAL[[#This Row],[b12]]="",GLOBAL[[#This Row],[a6]],GLOBAL[[#This Row],[b12]])</f>
        <v>0</v>
      </c>
      <c r="F478" s="40">
        <f>GLOBAL[[#This Row],[AWAL]]</f>
        <v>0</v>
      </c>
      <c r="G478" s="31"/>
      <c r="H478" s="31"/>
      <c r="I478" s="31">
        <f>IF(GLOBAL[[#This Row],[1]]="","",SUMIF(Table6[NB BM_C_QTY+F],GLOBAL[POINTER],Table6[C]))</f>
        <v>0</v>
      </c>
      <c r="J478" s="91">
        <f>IF(GLOBAL[[#This Row],[2]]="",0,-1*SUMIF(Table5[CONCAT],GLOBAL[POINTER],Table5[3]))</f>
        <v>0</v>
      </c>
      <c r="K478" s="39" t="str">
        <f>IF(GLOBAL[[#This Row],[b1]]="","",GLOBAL[[#This Row],[b1]]-GLOBAL[[#This Row],[a1]]-GLOBAL[[#This Row],[bkeluar1]])</f>
        <v/>
      </c>
      <c r="L478" s="39">
        <f>SUM(GLOBAL[[#This Row],[bmasuk1]:[c1]])</f>
        <v>0</v>
      </c>
      <c r="M478" s="40">
        <f t="shared" si="7"/>
        <v>0</v>
      </c>
      <c r="N478" s="31"/>
      <c r="O478" s="39" t="str">
        <f>IF(GLOBAL[[#This Row],[b2]]="","",GLOBAL[[#This Row],[b2]]-GLOBAL[[#This Row],[a2]])</f>
        <v/>
      </c>
      <c r="P478" s="40">
        <f ca="1">SUM(INDIRECT(GLOBAL_VAR[TABLENAME]&amp;"[@a"&amp;$1:$1-1&amp;"]"),INDIRECT(GLOBAL_VAR[TABLENAME]&amp;"[@c"&amp;$1:$1-1&amp;"]"))</f>
        <v>0</v>
      </c>
      <c r="Q478" s="58"/>
      <c r="R478" s="41" t="str">
        <f>IF(GLOBAL[[#This Row],[b3]]="","",GLOBAL[[#This Row],[b3]]-GLOBAL[[#This Row],[a3]])</f>
        <v/>
      </c>
      <c r="S478" s="40">
        <f ca="1">SUM(INDIRECT(GLOBAL_VAR[TABLENAME]&amp;"[@a"&amp;$1:$1-1&amp;"]"),INDIRECT(GLOBAL_VAR[TABLENAME]&amp;"[@c"&amp;$1:$1-1&amp;"]"))</f>
        <v>0</v>
      </c>
      <c r="T478" s="33"/>
      <c r="U478" s="41" t="str">
        <f>IF(GLOBAL[[#This Row],[b4]]="","",GLOBAL[[#This Row],[b4]]-GLOBAL[[#This Row],[a4]])</f>
        <v/>
      </c>
      <c r="V478" s="40">
        <f ca="1">SUM(INDIRECT(GLOBAL_VAR[TABLENAME]&amp;"[@a"&amp;$1:$1-1&amp;"]"),INDIRECT(GLOBAL_VAR[TABLENAME]&amp;"[@c"&amp;$1:$1-1&amp;"]"))</f>
        <v>0</v>
      </c>
      <c r="W478" s="31"/>
      <c r="X478" s="39" t="str">
        <f>IF(GLOBAL[[#This Row],[b5]]="","",GLOBAL[[#This Row],[b5]]-GLOBAL[[#This Row],[a5]])</f>
        <v/>
      </c>
      <c r="Y478" s="40">
        <f ca="1">SUM(INDIRECT(GLOBAL_VAR[TABLENAME]&amp;"[@a"&amp;$1:$1-1&amp;"]"),INDIRECT(GLOBAL_VAR[TABLENAME]&amp;"[@c"&amp;$1:$1-1&amp;"]"))</f>
        <v>0</v>
      </c>
      <c r="AA478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78" s="39">
        <v>72</v>
      </c>
      <c r="AC478" s="64" t="s">
        <v>5118</v>
      </c>
      <c r="AD478" s="65"/>
    </row>
    <row r="479" spans="1:30">
      <c r="A479" s="74" t="str">
        <f ca="1">IF(GLOBAL[[#This Row],[TT]]&lt;1,"",ROW()-2)</f>
        <v/>
      </c>
      <c r="B479" s="33" t="s">
        <v>4993</v>
      </c>
      <c r="C479" s="31">
        <v>0</v>
      </c>
      <c r="D479" s="31" t="s">
        <v>2121</v>
      </c>
      <c r="E479" s="39">
        <f ca="1">IF(GLOBAL[[#This Row],[b12]]="",GLOBAL[[#This Row],[a6]],GLOBAL[[#This Row],[b12]])</f>
        <v>0</v>
      </c>
      <c r="F479" s="40">
        <f>GLOBAL[[#This Row],[AWAL]]</f>
        <v>0</v>
      </c>
      <c r="G479" s="31"/>
      <c r="H479" s="31"/>
      <c r="I479" s="31">
        <f>IF(GLOBAL[[#This Row],[1]]="","",SUMIF(Table6[NB BM_C_QTY+F],GLOBAL[POINTER],Table6[C]))</f>
        <v>0</v>
      </c>
      <c r="J479" s="91">
        <f>IF(GLOBAL[[#This Row],[2]]="",0,-1*SUMIF(Table5[CONCAT],GLOBAL[POINTER],Table5[3]))</f>
        <v>0</v>
      </c>
      <c r="K479" s="39" t="str">
        <f>IF(GLOBAL[[#This Row],[b1]]="","",GLOBAL[[#This Row],[b1]]-GLOBAL[[#This Row],[a1]]-GLOBAL[[#This Row],[bkeluar1]])</f>
        <v/>
      </c>
      <c r="L479" s="39">
        <f>SUM(GLOBAL[[#This Row],[bmasuk1]:[c1]])</f>
        <v>0</v>
      </c>
      <c r="M479" s="40">
        <f t="shared" si="7"/>
        <v>0</v>
      </c>
      <c r="N479" s="31"/>
      <c r="O479" s="39" t="str">
        <f>IF(GLOBAL[[#This Row],[b2]]="","",GLOBAL[[#This Row],[b2]]-GLOBAL[[#This Row],[a2]])</f>
        <v/>
      </c>
      <c r="P479" s="40">
        <f ca="1">SUM(INDIRECT(GLOBAL_VAR[TABLENAME]&amp;"[@a"&amp;$1:$1-1&amp;"]"),INDIRECT(GLOBAL_VAR[TABLENAME]&amp;"[@c"&amp;$1:$1-1&amp;"]"))</f>
        <v>0</v>
      </c>
      <c r="Q479" s="58"/>
      <c r="R479" s="41" t="str">
        <f>IF(GLOBAL[[#This Row],[b3]]="","",GLOBAL[[#This Row],[b3]]-GLOBAL[[#This Row],[a3]])</f>
        <v/>
      </c>
      <c r="S479" s="40">
        <f ca="1">SUM(INDIRECT(GLOBAL_VAR[TABLENAME]&amp;"[@a"&amp;$1:$1-1&amp;"]"),INDIRECT(GLOBAL_VAR[TABLENAME]&amp;"[@c"&amp;$1:$1-1&amp;"]"))</f>
        <v>0</v>
      </c>
      <c r="T479" s="33"/>
      <c r="U479" s="41" t="str">
        <f>IF(GLOBAL[[#This Row],[b4]]="","",GLOBAL[[#This Row],[b4]]-GLOBAL[[#This Row],[a4]])</f>
        <v/>
      </c>
      <c r="V479" s="40">
        <f ca="1">SUM(INDIRECT(GLOBAL_VAR[TABLENAME]&amp;"[@a"&amp;$1:$1-1&amp;"]"),INDIRECT(GLOBAL_VAR[TABLENAME]&amp;"[@c"&amp;$1:$1-1&amp;"]"))</f>
        <v>0</v>
      </c>
      <c r="W479" s="31"/>
      <c r="X479" s="39" t="str">
        <f>IF(GLOBAL[[#This Row],[b5]]="","",GLOBAL[[#This Row],[b5]]-GLOBAL[[#This Row],[a5]])</f>
        <v/>
      </c>
      <c r="Y479" s="40">
        <f ca="1">SUM(INDIRECT(GLOBAL_VAR[TABLENAME]&amp;"[@a"&amp;$1:$1-1&amp;"]"),INDIRECT(GLOBAL_VAR[TABLENAME]&amp;"[@c"&amp;$1:$1-1&amp;"]"))</f>
        <v>0</v>
      </c>
      <c r="AA479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79" s="39">
        <v>72</v>
      </c>
      <c r="AC479" s="64" t="s">
        <v>5118</v>
      </c>
    </row>
    <row r="480" spans="1:30">
      <c r="A480" s="74" t="str">
        <f ca="1">IF(GLOBAL[[#This Row],[TT]]&lt;1,"",ROW()-2)</f>
        <v/>
      </c>
      <c r="B480" s="33" t="s">
        <v>4994</v>
      </c>
      <c r="C480" s="31">
        <v>0</v>
      </c>
      <c r="D480" s="31" t="s">
        <v>2121</v>
      </c>
      <c r="E480" s="39">
        <f ca="1">IF(GLOBAL[[#This Row],[b12]]="",GLOBAL[[#This Row],[a6]],GLOBAL[[#This Row],[b12]])</f>
        <v>0</v>
      </c>
      <c r="F480" s="40">
        <f>GLOBAL[[#This Row],[AWAL]]</f>
        <v>0</v>
      </c>
      <c r="G480" s="31"/>
      <c r="H480" s="31"/>
      <c r="I480" s="31">
        <f>IF(GLOBAL[[#This Row],[1]]="","",SUMIF(Table6[NB BM_C_QTY+F],GLOBAL[POINTER],Table6[C]))</f>
        <v>0</v>
      </c>
      <c r="J480" s="91">
        <f>IF(GLOBAL[[#This Row],[2]]="",0,-1*SUMIF(Table5[CONCAT],GLOBAL[POINTER],Table5[3]))</f>
        <v>0</v>
      </c>
      <c r="K480" s="39" t="str">
        <f>IF(GLOBAL[[#This Row],[b1]]="","",GLOBAL[[#This Row],[b1]]-GLOBAL[[#This Row],[a1]]-GLOBAL[[#This Row],[bkeluar1]])</f>
        <v/>
      </c>
      <c r="L480" s="39">
        <f>SUM(GLOBAL[[#This Row],[bmasuk1]:[c1]])</f>
        <v>0</v>
      </c>
      <c r="M480" s="40">
        <f t="shared" si="7"/>
        <v>0</v>
      </c>
      <c r="N480" s="31"/>
      <c r="O480" s="39" t="str">
        <f>IF(GLOBAL[[#This Row],[b2]]="","",GLOBAL[[#This Row],[b2]]-GLOBAL[[#This Row],[a2]])</f>
        <v/>
      </c>
      <c r="P480" s="40">
        <f ca="1">SUM(INDIRECT(GLOBAL_VAR[TABLENAME]&amp;"[@a"&amp;$1:$1-1&amp;"]"),INDIRECT(GLOBAL_VAR[TABLENAME]&amp;"[@c"&amp;$1:$1-1&amp;"]"))</f>
        <v>0</v>
      </c>
      <c r="Q480" s="58"/>
      <c r="R480" s="41" t="str">
        <f>IF(GLOBAL[[#This Row],[b3]]="","",GLOBAL[[#This Row],[b3]]-GLOBAL[[#This Row],[a3]])</f>
        <v/>
      </c>
      <c r="S480" s="40">
        <f ca="1">SUM(INDIRECT(GLOBAL_VAR[TABLENAME]&amp;"[@a"&amp;$1:$1-1&amp;"]"),INDIRECT(GLOBAL_VAR[TABLENAME]&amp;"[@c"&amp;$1:$1-1&amp;"]"))</f>
        <v>0</v>
      </c>
      <c r="T480" s="33"/>
      <c r="U480" s="41" t="str">
        <f>IF(GLOBAL[[#This Row],[b4]]="","",GLOBAL[[#This Row],[b4]]-GLOBAL[[#This Row],[a4]])</f>
        <v/>
      </c>
      <c r="V480" s="40">
        <f ca="1">SUM(INDIRECT(GLOBAL_VAR[TABLENAME]&amp;"[@a"&amp;$1:$1-1&amp;"]"),INDIRECT(GLOBAL_VAR[TABLENAME]&amp;"[@c"&amp;$1:$1-1&amp;"]"))</f>
        <v>0</v>
      </c>
      <c r="W480" s="31"/>
      <c r="X480" s="39" t="str">
        <f>IF(GLOBAL[[#This Row],[b5]]="","",GLOBAL[[#This Row],[b5]]-GLOBAL[[#This Row],[a5]])</f>
        <v/>
      </c>
      <c r="Y480" s="40">
        <f ca="1">SUM(INDIRECT(GLOBAL_VAR[TABLENAME]&amp;"[@a"&amp;$1:$1-1&amp;"]"),INDIRECT(GLOBAL_VAR[TABLENAME]&amp;"[@c"&amp;$1:$1-1&amp;"]"))</f>
        <v>0</v>
      </c>
      <c r="Z480" s="29"/>
      <c r="AA48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80" s="39">
        <v>72</v>
      </c>
      <c r="AC480" s="65" t="s">
        <v>5118</v>
      </c>
    </row>
    <row r="481" spans="1:30">
      <c r="A481" s="74" t="str">
        <f ca="1">IF(GLOBAL[[#This Row],[TT]]&lt;1,"",ROW()-2)</f>
        <v/>
      </c>
      <c r="B481" s="33" t="s">
        <v>4995</v>
      </c>
      <c r="C481" s="31">
        <v>0</v>
      </c>
      <c r="D481" s="31" t="s">
        <v>2121</v>
      </c>
      <c r="E481" s="39">
        <f ca="1">IF(GLOBAL[[#This Row],[b12]]="",GLOBAL[[#This Row],[a6]],GLOBAL[[#This Row],[b12]])</f>
        <v>0</v>
      </c>
      <c r="F481" s="40">
        <f>GLOBAL[[#This Row],[AWAL]]</f>
        <v>0</v>
      </c>
      <c r="G481" s="31"/>
      <c r="H481" s="31"/>
      <c r="I481" s="31">
        <f>IF(GLOBAL[[#This Row],[1]]="","",SUMIF(Table6[NB BM_C_QTY+F],GLOBAL[POINTER],Table6[C]))</f>
        <v>0</v>
      </c>
      <c r="J481" s="91">
        <f>IF(GLOBAL[[#This Row],[2]]="",0,-1*SUMIF(Table5[CONCAT],GLOBAL[POINTER],Table5[3]))</f>
        <v>0</v>
      </c>
      <c r="K481" s="39" t="str">
        <f>IF(GLOBAL[[#This Row],[b1]]="","",GLOBAL[[#This Row],[b1]]-GLOBAL[[#This Row],[a1]]-GLOBAL[[#This Row],[bkeluar1]])</f>
        <v/>
      </c>
      <c r="L481" s="39">
        <f>SUM(GLOBAL[[#This Row],[bmasuk1]:[c1]])</f>
        <v>0</v>
      </c>
      <c r="M481" s="40">
        <f t="shared" si="7"/>
        <v>0</v>
      </c>
      <c r="N481" s="31"/>
      <c r="O481" s="39" t="str">
        <f>IF(GLOBAL[[#This Row],[b2]]="","",GLOBAL[[#This Row],[b2]]-GLOBAL[[#This Row],[a2]])</f>
        <v/>
      </c>
      <c r="P481" s="40">
        <f ca="1">SUM(INDIRECT(GLOBAL_VAR[TABLENAME]&amp;"[@a"&amp;$1:$1-1&amp;"]"),INDIRECT(GLOBAL_VAR[TABLENAME]&amp;"[@c"&amp;$1:$1-1&amp;"]"))</f>
        <v>0</v>
      </c>
      <c r="Q481" s="58"/>
      <c r="R481" s="41" t="str">
        <f>IF(GLOBAL[[#This Row],[b3]]="","",GLOBAL[[#This Row],[b3]]-GLOBAL[[#This Row],[a3]])</f>
        <v/>
      </c>
      <c r="S481" s="40">
        <f ca="1">SUM(INDIRECT(GLOBAL_VAR[TABLENAME]&amp;"[@a"&amp;$1:$1-1&amp;"]"),INDIRECT(GLOBAL_VAR[TABLENAME]&amp;"[@c"&amp;$1:$1-1&amp;"]"))</f>
        <v>0</v>
      </c>
      <c r="T481" s="33"/>
      <c r="U481" s="41" t="str">
        <f>IF(GLOBAL[[#This Row],[b4]]="","",GLOBAL[[#This Row],[b4]]-GLOBAL[[#This Row],[a4]])</f>
        <v/>
      </c>
      <c r="V481" s="40">
        <f ca="1">SUM(INDIRECT(GLOBAL_VAR[TABLENAME]&amp;"[@a"&amp;$1:$1-1&amp;"]"),INDIRECT(GLOBAL_VAR[TABLENAME]&amp;"[@c"&amp;$1:$1-1&amp;"]"))</f>
        <v>0</v>
      </c>
      <c r="W481" s="31"/>
      <c r="X481" s="39" t="str">
        <f>IF(GLOBAL[[#This Row],[b5]]="","",GLOBAL[[#This Row],[b5]]-GLOBAL[[#This Row],[a5]])</f>
        <v/>
      </c>
      <c r="Y481" s="40">
        <f ca="1">SUM(INDIRECT(GLOBAL_VAR[TABLENAME]&amp;"[@a"&amp;$1:$1-1&amp;"]"),INDIRECT(GLOBAL_VAR[TABLENAME]&amp;"[@c"&amp;$1:$1-1&amp;"]"))</f>
        <v>0</v>
      </c>
      <c r="Z481" s="29"/>
      <c r="AA48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81" s="39">
        <v>72</v>
      </c>
      <c r="AC481" s="65" t="s">
        <v>5118</v>
      </c>
    </row>
    <row r="482" spans="1:30">
      <c r="A482" s="72" t="str">
        <f ca="1">IF(GLOBAL[[#This Row],[TT]]&lt;1,"",ROW()-2)</f>
        <v/>
      </c>
      <c r="B482" s="33" t="s">
        <v>4963</v>
      </c>
      <c r="C482" s="31">
        <v>0</v>
      </c>
      <c r="D482" s="31" t="s">
        <v>2121</v>
      </c>
      <c r="E482" s="31">
        <f ca="1">IF(GLOBAL[[#This Row],[b12]]="",GLOBAL[[#This Row],[a6]],GLOBAL[[#This Row],[b12]])</f>
        <v>0</v>
      </c>
      <c r="F482" s="32">
        <f>GLOBAL[[#This Row],[AWAL]]</f>
        <v>0</v>
      </c>
      <c r="G482" s="31"/>
      <c r="H482" s="31"/>
      <c r="I482" s="31">
        <f>IF(GLOBAL[[#This Row],[1]]="","",SUMIF(Table6[NB BM_C_QTY+F],GLOBAL[POINTER],Table6[C]))</f>
        <v>0</v>
      </c>
      <c r="J482" s="91">
        <f>IF(GLOBAL[[#This Row],[2]]="",0,-1*SUMIF(Table5[CONCAT],GLOBAL[POINTER],Table5[3]))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 t="shared" si="7"/>
        <v>0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0</v>
      </c>
      <c r="Q482" s="58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0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0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0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82" s="31">
        <v>72</v>
      </c>
      <c r="AC482" t="s">
        <v>5118</v>
      </c>
    </row>
    <row r="483" spans="1:30">
      <c r="A483" s="74" t="str">
        <f ca="1">IF(GLOBAL[[#This Row],[TT]]&lt;1,"",ROW()-2)</f>
        <v/>
      </c>
      <c r="B483" s="33" t="s">
        <v>4996</v>
      </c>
      <c r="C483" s="31">
        <v>1</v>
      </c>
      <c r="D483" s="31" t="s">
        <v>2075</v>
      </c>
      <c r="E483" s="39">
        <f ca="1">IF(GLOBAL[[#This Row],[b12]]="",GLOBAL[[#This Row],[a6]],GLOBAL[[#This Row],[b12]])</f>
        <v>0</v>
      </c>
      <c r="F483" s="40">
        <f>GLOBAL[[#This Row],[AWAL]]</f>
        <v>1</v>
      </c>
      <c r="G483" s="31">
        <v>0</v>
      </c>
      <c r="H483" s="31"/>
      <c r="I483" s="31">
        <f>IF(GLOBAL[[#This Row],[1]]="","",SUMIF(Table6[NB BM_C_QTY+F],GLOBAL[POINTER],Table6[C]))</f>
        <v>0</v>
      </c>
      <c r="J483" s="91">
        <f>IF(GLOBAL[[#This Row],[2]]="",0,-1*SUMIF(Table5[CONCAT],GLOBAL[POINTER],Table5[3]))</f>
        <v>0</v>
      </c>
      <c r="K483" s="39">
        <f>IF(GLOBAL[[#This Row],[b1]]="","",GLOBAL[[#This Row],[b1]]-GLOBAL[[#This Row],[a1]]-GLOBAL[[#This Row],[bkeluar1]])</f>
        <v>-1</v>
      </c>
      <c r="L483" s="39">
        <f>SUM(GLOBAL[[#This Row],[bmasuk1]:[c1]])</f>
        <v>-1</v>
      </c>
      <c r="M483" s="40">
        <f t="shared" si="7"/>
        <v>0</v>
      </c>
      <c r="N483" s="31"/>
      <c r="O483" s="39" t="str">
        <f>IF(GLOBAL[[#This Row],[b2]]="","",GLOBAL[[#This Row],[b2]]-GLOBAL[[#This Row],[a2]])</f>
        <v/>
      </c>
      <c r="P483" s="40">
        <f ca="1">SUM(INDIRECT(GLOBAL_VAR[TABLENAME]&amp;"[@a"&amp;$1:$1-1&amp;"]"),INDIRECT(GLOBAL_VAR[TABLENAME]&amp;"[@c"&amp;$1:$1-1&amp;"]"))</f>
        <v>0</v>
      </c>
      <c r="Q483" s="58"/>
      <c r="R483" s="41" t="str">
        <f>IF(GLOBAL[[#This Row],[b3]]="","",GLOBAL[[#This Row],[b3]]-GLOBAL[[#This Row],[a3]])</f>
        <v/>
      </c>
      <c r="S483" s="40">
        <f ca="1">SUM(INDIRECT(GLOBAL_VAR[TABLENAME]&amp;"[@a"&amp;$1:$1-1&amp;"]"),INDIRECT(GLOBAL_VAR[TABLENAME]&amp;"[@c"&amp;$1:$1-1&amp;"]"))</f>
        <v>0</v>
      </c>
      <c r="T483" s="33"/>
      <c r="U483" s="41" t="str">
        <f>IF(GLOBAL[[#This Row],[b4]]="","",GLOBAL[[#This Row],[b4]]-GLOBAL[[#This Row],[a4]])</f>
        <v/>
      </c>
      <c r="V483" s="40">
        <f ca="1">SUM(INDIRECT(GLOBAL_VAR[TABLENAME]&amp;"[@a"&amp;$1:$1-1&amp;"]"),INDIRECT(GLOBAL_VAR[TABLENAME]&amp;"[@c"&amp;$1:$1-1&amp;"]"))</f>
        <v>0</v>
      </c>
      <c r="W483" s="31"/>
      <c r="X483" s="39" t="str">
        <f>IF(GLOBAL[[#This Row],[b5]]="","",GLOBAL[[#This Row],[b5]]-GLOBAL[[#This Row],[a5]])</f>
        <v/>
      </c>
      <c r="Y483" s="40">
        <f ca="1">SUM(INDIRECT(GLOBAL_VAR[TABLENAME]&amp;"[@a"&amp;$1:$1-1&amp;"]"),INDIRECT(GLOBAL_VAR[TABLENAME]&amp;"[@c"&amp;$1:$1-1&amp;"]"))</f>
        <v>0</v>
      </c>
      <c r="AA48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83" s="39">
        <v>120</v>
      </c>
      <c r="AC483" s="64" t="s">
        <v>5118</v>
      </c>
    </row>
    <row r="484" spans="1:30">
      <c r="A484" s="74" t="str">
        <f ca="1">IF(GLOBAL[[#This Row],[TT]]&lt;1,"",ROW()-2)</f>
        <v/>
      </c>
      <c r="B484" s="33" t="s">
        <v>4997</v>
      </c>
      <c r="C484" s="31">
        <v>0</v>
      </c>
      <c r="D484" s="31" t="s">
        <v>2075</v>
      </c>
      <c r="E484" s="39">
        <f ca="1">IF(GLOBAL[[#This Row],[b12]]="",GLOBAL[[#This Row],[a6]],GLOBAL[[#This Row],[b12]])</f>
        <v>0</v>
      </c>
      <c r="F484" s="40">
        <f>GLOBAL[[#This Row],[AWAL]]</f>
        <v>0</v>
      </c>
      <c r="G484" s="31"/>
      <c r="H484" s="31"/>
      <c r="I484" s="31">
        <f>IF(GLOBAL[[#This Row],[1]]="","",SUMIF(Table6[NB BM_C_QTY+F],GLOBAL[POINTER],Table6[C]))</f>
        <v>0</v>
      </c>
      <c r="J484" s="91">
        <f>IF(GLOBAL[[#This Row],[2]]="",0,-1*SUMIF(Table5[CONCAT],GLOBAL[POINTER],Table5[3]))</f>
        <v>0</v>
      </c>
      <c r="K484" s="39" t="str">
        <f>IF(GLOBAL[[#This Row],[b1]]="","",GLOBAL[[#This Row],[b1]]-GLOBAL[[#This Row],[a1]]-GLOBAL[[#This Row],[bkeluar1]])</f>
        <v/>
      </c>
      <c r="L484" s="39">
        <f>SUM(GLOBAL[[#This Row],[bmasuk1]:[c1]])</f>
        <v>0</v>
      </c>
      <c r="M484" s="40">
        <f t="shared" si="7"/>
        <v>0</v>
      </c>
      <c r="N484" s="31"/>
      <c r="O484" s="39" t="str">
        <f>IF(GLOBAL[[#This Row],[b2]]="","",GLOBAL[[#This Row],[b2]]-GLOBAL[[#This Row],[a2]])</f>
        <v/>
      </c>
      <c r="P484" s="40">
        <f ca="1">SUM(INDIRECT(GLOBAL_VAR[TABLENAME]&amp;"[@a"&amp;$1:$1-1&amp;"]"),INDIRECT(GLOBAL_VAR[TABLENAME]&amp;"[@c"&amp;$1:$1-1&amp;"]"))</f>
        <v>0</v>
      </c>
      <c r="Q484" s="58"/>
      <c r="R484" s="41" t="str">
        <f>IF(GLOBAL[[#This Row],[b3]]="","",GLOBAL[[#This Row],[b3]]-GLOBAL[[#This Row],[a3]])</f>
        <v/>
      </c>
      <c r="S484" s="40">
        <f ca="1">SUM(INDIRECT(GLOBAL_VAR[TABLENAME]&amp;"[@a"&amp;$1:$1-1&amp;"]"),INDIRECT(GLOBAL_VAR[TABLENAME]&amp;"[@c"&amp;$1:$1-1&amp;"]"))</f>
        <v>0</v>
      </c>
      <c r="T484" s="33"/>
      <c r="U484" s="41" t="str">
        <f>IF(GLOBAL[[#This Row],[b4]]="","",GLOBAL[[#This Row],[b4]]-GLOBAL[[#This Row],[a4]])</f>
        <v/>
      </c>
      <c r="V484" s="40">
        <f ca="1">SUM(INDIRECT(GLOBAL_VAR[TABLENAME]&amp;"[@a"&amp;$1:$1-1&amp;"]"),INDIRECT(GLOBAL_VAR[TABLENAME]&amp;"[@c"&amp;$1:$1-1&amp;"]"))</f>
        <v>0</v>
      </c>
      <c r="W484" s="31"/>
      <c r="X484" s="39" t="str">
        <f>IF(GLOBAL[[#This Row],[b5]]="","",GLOBAL[[#This Row],[b5]]-GLOBAL[[#This Row],[a5]])</f>
        <v/>
      </c>
      <c r="Y484" s="40">
        <f ca="1">SUM(INDIRECT(GLOBAL_VAR[TABLENAME]&amp;"[@a"&amp;$1:$1-1&amp;"]"),INDIRECT(GLOBAL_VAR[TABLENAME]&amp;"[@c"&amp;$1:$1-1&amp;"]"))</f>
        <v>0</v>
      </c>
      <c r="AA48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84" s="39">
        <v>120</v>
      </c>
      <c r="AC484" s="64" t="s">
        <v>5118</v>
      </c>
    </row>
    <row r="485" spans="1:30">
      <c r="A485" s="72" t="str">
        <f ca="1">IF(GLOBAL[[#This Row],[TT]]&lt;1,"",ROW()-2)</f>
        <v/>
      </c>
      <c r="B485" s="33" t="s">
        <v>4964</v>
      </c>
      <c r="C485" s="31">
        <v>0</v>
      </c>
      <c r="D485" s="31" t="s">
        <v>2075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>
        <f>IF(GLOBAL[[#This Row],[1]]="","",SUMIF(Table6[NB BM_C_QTY+F],GLOBAL[POINTER],Table6[C]))</f>
        <v>0</v>
      </c>
      <c r="J485" s="91">
        <f>IF(GLOBAL[[#This Row],[2]]="",0,-1*SUMIF(Table5[CONCAT],GLOBAL[POINTER],Table5[3]))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 t="shared" si="7"/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58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85" s="31">
        <v>120</v>
      </c>
      <c r="AC485" t="s">
        <v>5118</v>
      </c>
    </row>
    <row r="486" spans="1:30">
      <c r="A486" s="31" t="str">
        <f ca="1">IF(GLOBAL[[#This Row],[TT]]&lt;1,"",ROW()-2)</f>
        <v/>
      </c>
      <c r="B486" s="33" t="s">
        <v>421</v>
      </c>
      <c r="C486" s="31">
        <v>0</v>
      </c>
      <c r="D486" s="31" t="s">
        <v>422</v>
      </c>
      <c r="E486" s="31">
        <f ca="1">IF(GLOBAL[[#This Row],[b12]]="",GLOBAL[[#This Row],[a6]],GLOBAL[[#This Row],[b12]])</f>
        <v>0</v>
      </c>
      <c r="F486" s="32">
        <f>GLOBAL[[#This Row],[AWAL]]</f>
        <v>0</v>
      </c>
      <c r="G486" s="31"/>
      <c r="H486" s="31"/>
      <c r="I486" s="31">
        <f>IF(GLOBAL[[#This Row],[1]]="","",SUMIF(Table6[NB BM_C_QTY+F],GLOBAL[POINTER],Table6[C]))</f>
        <v>0</v>
      </c>
      <c r="J486" s="91">
        <f>IF(GLOBAL[[#This Row],[2]]="",0,-1*SUMIF(Table5[CONCAT],GLOBAL[POINTER],Table5[3]))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 t="shared" si="7"/>
        <v>0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0</v>
      </c>
      <c r="Q486" s="58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0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0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0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86" s="31">
        <v>66</v>
      </c>
      <c r="AC486" t="s">
        <v>5118</v>
      </c>
    </row>
    <row r="487" spans="1:30">
      <c r="A487" s="31">
        <f ca="1">IF(GLOBAL[[#This Row],[TT]]&lt;1,"",ROW()-2)</f>
        <v>485</v>
      </c>
      <c r="B487" s="33" t="s">
        <v>4956</v>
      </c>
      <c r="C487" s="31">
        <v>2</v>
      </c>
      <c r="D487" s="31">
        <v>72</v>
      </c>
      <c r="E487" s="31">
        <f ca="1">IF(GLOBAL[[#This Row],[b12]]="",GLOBAL[[#This Row],[a6]],GLOBAL[[#This Row],[b12]])</f>
        <v>2</v>
      </c>
      <c r="F487" s="32">
        <f>GLOBAL[[#This Row],[AWAL]]</f>
        <v>2</v>
      </c>
      <c r="G487" s="31"/>
      <c r="H487" s="31"/>
      <c r="I487" s="31">
        <f>IF(GLOBAL[[#This Row],[1]]="","",SUMIF(Table6[NB BM_C_QTY+F],GLOBAL[POINTER],Table6[C]))</f>
        <v>0</v>
      </c>
      <c r="J487" s="91">
        <f>IF(GLOBAL[[#This Row],[2]]="",0,-1*SUMIF(Table5[CONCAT],GLOBAL[POINTER],Table5[3]))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 t="shared" si="7"/>
        <v>2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2</v>
      </c>
      <c r="Q487" s="58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2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2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2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87" s="31">
        <v>72</v>
      </c>
      <c r="AC487" t="s">
        <v>5118</v>
      </c>
    </row>
    <row r="488" spans="1:30">
      <c r="A488" s="31">
        <f ca="1">IF(GLOBAL[[#This Row],[TT]]&lt;1,"",ROW()-2)</f>
        <v>486</v>
      </c>
      <c r="B488" s="33" t="s">
        <v>4957</v>
      </c>
      <c r="C488" s="31">
        <v>1</v>
      </c>
      <c r="D488" s="31">
        <v>72</v>
      </c>
      <c r="E488" s="31">
        <f ca="1">IF(GLOBAL[[#This Row],[b12]]="",GLOBAL[[#This Row],[a6]],GLOBAL[[#This Row],[b12]])</f>
        <v>1</v>
      </c>
      <c r="F488" s="32">
        <f>GLOBAL[[#This Row],[AWAL]]</f>
        <v>1</v>
      </c>
      <c r="G488" s="31"/>
      <c r="H488" s="31"/>
      <c r="I488" s="31">
        <f>IF(GLOBAL[[#This Row],[1]]="","",SUMIF(Table6[NB BM_C_QTY+F],GLOBAL[POINTER],Table6[C]))</f>
        <v>0</v>
      </c>
      <c r="J488" s="91">
        <f>IF(GLOBAL[[#This Row],[2]]="",0,-1*SUMIF(Table5[CONCAT],GLOBAL[POINTER],Table5[3]))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 t="shared" si="7"/>
        <v>1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1</v>
      </c>
      <c r="Q488" s="58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1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1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1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88" s="31">
        <v>72</v>
      </c>
      <c r="AC488" t="s">
        <v>5118</v>
      </c>
    </row>
    <row r="489" spans="1:30">
      <c r="A489" s="31" t="str">
        <f ca="1">IF(GLOBAL[[#This Row],[TT]]&lt;1,"",ROW()-2)</f>
        <v/>
      </c>
      <c r="B489" s="33" t="s">
        <v>5374</v>
      </c>
      <c r="C489" s="31">
        <v>0</v>
      </c>
      <c r="D489" s="31" t="s">
        <v>2076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>
        <f>IF(GLOBAL[[#This Row],[1]]="","",SUMIF(Table6[NB BM_C_QTY+F],GLOBAL[POINTER],Table6[C]))</f>
        <v>0</v>
      </c>
      <c r="J489" s="91">
        <f>IF(GLOBAL[[#This Row],[2]]="",0,-1*SUMIF(Table5[CONCAT],GLOBAL[POINTER],Table5[3]))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58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89" s="31">
        <v>60</v>
      </c>
      <c r="AC489" t="s">
        <v>5118</v>
      </c>
    </row>
    <row r="490" spans="1:30">
      <c r="A490" s="31" t="str">
        <f ca="1">IF(GLOBAL[[#This Row],[TT]]&lt;1,"",ROW()-2)</f>
        <v/>
      </c>
      <c r="B490" s="33" t="s">
        <v>2092</v>
      </c>
      <c r="C490" s="31">
        <v>0</v>
      </c>
      <c r="D490" s="31" t="s">
        <v>2121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>
        <f>IF(GLOBAL[[#This Row],[1]]="","",SUMIF(Table6[NB BM_C_QTY+F],GLOBAL[POINTER],Table6[C]))</f>
        <v>0</v>
      </c>
      <c r="J490" s="91">
        <f>IF(GLOBAL[[#This Row],[2]]="",0,-1*SUMIF(Table5[CONCAT],GLOBAL[POINTER],Table5[3]))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0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0</v>
      </c>
      <c r="Q490" s="58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90" s="31">
        <v>72</v>
      </c>
      <c r="AC490" t="s">
        <v>5118</v>
      </c>
    </row>
    <row r="491" spans="1:30">
      <c r="A491" s="31" t="str">
        <f ca="1">IF(GLOBAL[[#This Row],[TT]]&lt;1,"",ROW()-2)</f>
        <v/>
      </c>
      <c r="B491" s="33" t="s">
        <v>2600</v>
      </c>
      <c r="C491" s="31">
        <v>0</v>
      </c>
      <c r="D491" s="31" t="s">
        <v>2016</v>
      </c>
      <c r="E491" s="31">
        <f ca="1">IF(GLOBAL[[#This Row],[b12]]="",GLOBAL[[#This Row],[a6]],GLOBAL[[#This Row],[b12]])</f>
        <v>0</v>
      </c>
      <c r="F491" s="32">
        <f>GLOBAL[[#This Row],[AWAL]]</f>
        <v>0</v>
      </c>
      <c r="G491" s="31"/>
      <c r="H491" s="31"/>
      <c r="I491" s="31">
        <f>IF(GLOBAL[[#This Row],[1]]="","",SUMIF(Table6[NB BM_C_QTY+F],GLOBAL[POINTER],Table6[C]))</f>
        <v>0</v>
      </c>
      <c r="J491" s="91">
        <f>IF(GLOBAL[[#This Row],[2]]="",0,-1*SUMIF(Table5[CONCAT],GLOBAL[POINTER],Table5[3]))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 t="shared" si="7"/>
        <v>0</v>
      </c>
      <c r="N491" s="31"/>
      <c r="O491" s="31" t="str">
        <f>IF(GLOBAL[[#This Row],[b2]]="","",GLOBAL[[#This Row],[b2]]-GLOBAL[[#This Row],[a2]])</f>
        <v/>
      </c>
      <c r="P491" s="32">
        <f ca="1">SUM(INDIRECT(GLOBAL_VAR[TABLENAME]&amp;"[@a"&amp;$1:$1-1&amp;"]"),INDIRECT(GLOBAL_VAR[TABLENAME]&amp;"[@c"&amp;$1:$1-1&amp;"]"))</f>
        <v>0</v>
      </c>
      <c r="Q491" s="58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0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0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0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91" s="31">
        <v>96</v>
      </c>
      <c r="AC491" t="s">
        <v>5118</v>
      </c>
    </row>
    <row r="492" spans="1:30">
      <c r="A492" s="39">
        <f ca="1">IF(GLOBAL[[#This Row],[TT]]&lt;1,"",ROW()-2)</f>
        <v>490</v>
      </c>
      <c r="B492" s="33" t="s">
        <v>6127</v>
      </c>
      <c r="C492" s="31">
        <v>3</v>
      </c>
      <c r="D492" s="31" t="s">
        <v>2016</v>
      </c>
      <c r="E492" s="39">
        <f ca="1">IF(GLOBAL[[#This Row],[b12]]="",GLOBAL[[#This Row],[a6]],GLOBAL[[#This Row],[b12]])</f>
        <v>3</v>
      </c>
      <c r="F492" s="40">
        <f>GLOBAL[[#This Row],[AWAL]]</f>
        <v>3</v>
      </c>
      <c r="G492" s="31"/>
      <c r="H492" s="31"/>
      <c r="I492" s="39">
        <f>IF(GLOBAL[[#This Row],[1]]="","",SUMIF(Table6[NB BM_C_QTY+F],GLOBAL[POINTER],Table6[C]))</f>
        <v>0</v>
      </c>
      <c r="J492" s="91">
        <f>IF(GLOBAL[[#This Row],[2]]="",0,-1*SUMIF(Table5[CONCAT],GLOBAL[POINTER],Table5[3]))</f>
        <v>0</v>
      </c>
      <c r="K492" s="39" t="str">
        <f>IF(GLOBAL[[#This Row],[b1]]="","",GLOBAL[[#This Row],[b1]]-GLOBAL[[#This Row],[a1]]-GLOBAL[[#This Row],[bkeluar1]])</f>
        <v/>
      </c>
      <c r="L492" s="39">
        <f>SUM(GLOBAL[[#This Row],[bmasuk1]:[c1]])</f>
        <v>0</v>
      </c>
      <c r="M492" s="40">
        <f t="shared" si="7"/>
        <v>3</v>
      </c>
      <c r="N492" s="31"/>
      <c r="O492" s="39" t="str">
        <f>IF(GLOBAL[[#This Row],[b2]]="","",GLOBAL[[#This Row],[b2]]-GLOBAL[[#This Row],[a2]])</f>
        <v/>
      </c>
      <c r="P492" s="40">
        <f ca="1">SUM(INDIRECT(GLOBAL_VAR[TABLENAME]&amp;"[@a"&amp;$1:$1-1&amp;"]"),INDIRECT(GLOBAL_VAR[TABLENAME]&amp;"[@c"&amp;$1:$1-1&amp;"]"))</f>
        <v>3</v>
      </c>
      <c r="Q492" s="33"/>
      <c r="R492" s="41" t="str">
        <f>IF(GLOBAL[[#This Row],[b3]]="","",GLOBAL[[#This Row],[b3]]-GLOBAL[[#This Row],[a3]])</f>
        <v/>
      </c>
      <c r="S492" s="40">
        <f ca="1">SUM(INDIRECT(GLOBAL_VAR[TABLENAME]&amp;"[@a"&amp;$1:$1-1&amp;"]"),INDIRECT(GLOBAL_VAR[TABLENAME]&amp;"[@c"&amp;$1:$1-1&amp;"]"))</f>
        <v>3</v>
      </c>
      <c r="T492" s="33"/>
      <c r="U492" s="41" t="str">
        <f>IF(GLOBAL[[#This Row],[b4]]="","",GLOBAL[[#This Row],[b4]]-GLOBAL[[#This Row],[a4]])</f>
        <v/>
      </c>
      <c r="V492" s="40">
        <f ca="1">SUM(INDIRECT(GLOBAL_VAR[TABLENAME]&amp;"[@a"&amp;$1:$1-1&amp;"]"),INDIRECT(GLOBAL_VAR[TABLENAME]&amp;"[@c"&amp;$1:$1-1&amp;"]"))</f>
        <v>3</v>
      </c>
      <c r="W492" s="31"/>
      <c r="X492" s="39" t="str">
        <f>IF(GLOBAL[[#This Row],[b5]]="","",GLOBAL[[#This Row],[b5]]-GLOBAL[[#This Row],[a5]])</f>
        <v/>
      </c>
      <c r="Y492" s="40">
        <f ca="1">SUM(INDIRECT(GLOBAL_VAR[TABLENAME]&amp;"[@a"&amp;$1:$1-1&amp;"]"),INDIRECT(GLOBAL_VAR[TABLENAME]&amp;"[@c"&amp;$1:$1-1&amp;"]"))</f>
        <v>3</v>
      </c>
      <c r="Z492" s="29"/>
      <c r="AA49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bnb5101296pcsuntana</v>
      </c>
      <c r="AB492" s="39">
        <v>96</v>
      </c>
      <c r="AC492" s="65" t="s">
        <v>5118</v>
      </c>
      <c r="AD492" s="29"/>
    </row>
    <row r="493" spans="1:30">
      <c r="A493" s="74" t="str">
        <f ca="1">IF(GLOBAL[[#This Row],[TT]]&lt;1,"",ROW()-2)</f>
        <v/>
      </c>
      <c r="B493" s="33" t="s">
        <v>5491</v>
      </c>
      <c r="C493" s="31">
        <v>0</v>
      </c>
      <c r="D493" s="31">
        <v>96</v>
      </c>
      <c r="E493" s="39">
        <f ca="1">IF(GLOBAL[[#This Row],[b12]]="",GLOBAL[[#This Row],[a6]],GLOBAL[[#This Row],[b12]])</f>
        <v>0</v>
      </c>
      <c r="F493" s="40">
        <f>GLOBAL[[#This Row],[AWAL]]</f>
        <v>0</v>
      </c>
      <c r="G493" s="31"/>
      <c r="H493" s="31"/>
      <c r="I493" s="31">
        <f>IF(GLOBAL[[#This Row],[1]]="","",SUMIF(Table6[NB BM_C_QTY+F],GLOBAL[POINTER],Table6[C]))</f>
        <v>0</v>
      </c>
      <c r="J493" s="91">
        <f>IF(GLOBAL[[#This Row],[2]]="",0,-1*SUMIF(Table5[CONCAT],GLOBAL[POINTER],Table5[3]))</f>
        <v>0</v>
      </c>
      <c r="K493" s="39" t="str">
        <f>IF(GLOBAL[[#This Row],[b1]]="","",GLOBAL[[#This Row],[b1]]-GLOBAL[[#This Row],[a1]]-GLOBAL[[#This Row],[bkeluar1]])</f>
        <v/>
      </c>
      <c r="L493" s="39">
        <f>SUM(GLOBAL[[#This Row],[bmasuk1]:[c1]])</f>
        <v>0</v>
      </c>
      <c r="M493" s="40">
        <f t="shared" si="7"/>
        <v>0</v>
      </c>
      <c r="N493" s="31"/>
      <c r="O493" s="39" t="str">
        <f>IF(GLOBAL[[#This Row],[b2]]="","",GLOBAL[[#This Row],[b2]]-GLOBAL[[#This Row],[a2]])</f>
        <v/>
      </c>
      <c r="P493" s="40">
        <f ca="1">SUM(INDIRECT(GLOBAL_VAR[TABLENAME]&amp;"[@a"&amp;$1:$1-1&amp;"]"),INDIRECT(GLOBAL_VAR[TABLENAME]&amp;"[@c"&amp;$1:$1-1&amp;"]"))</f>
        <v>0</v>
      </c>
      <c r="Q493" s="58"/>
      <c r="R493" s="41" t="str">
        <f>IF(GLOBAL[[#This Row],[b3]]="","",GLOBAL[[#This Row],[b3]]-GLOBAL[[#This Row],[a3]])</f>
        <v/>
      </c>
      <c r="S493" s="40">
        <f ca="1">SUM(INDIRECT(GLOBAL_VAR[TABLENAME]&amp;"[@a"&amp;$1:$1-1&amp;"]"),INDIRECT(GLOBAL_VAR[TABLENAME]&amp;"[@c"&amp;$1:$1-1&amp;"]"))</f>
        <v>0</v>
      </c>
      <c r="T493" s="33"/>
      <c r="U493" s="41" t="str">
        <f>IF(GLOBAL[[#This Row],[b4]]="","",GLOBAL[[#This Row],[b4]]-GLOBAL[[#This Row],[a4]])</f>
        <v/>
      </c>
      <c r="V493" s="40">
        <f ca="1">SUM(INDIRECT(GLOBAL_VAR[TABLENAME]&amp;"[@a"&amp;$1:$1-1&amp;"]"),INDIRECT(GLOBAL_VAR[TABLENAME]&amp;"[@c"&amp;$1:$1-1&amp;"]"))</f>
        <v>0</v>
      </c>
      <c r="W493" s="31"/>
      <c r="X493" s="39" t="str">
        <f>IF(GLOBAL[[#This Row],[b5]]="","",GLOBAL[[#This Row],[b5]]-GLOBAL[[#This Row],[a5]])</f>
        <v/>
      </c>
      <c r="Y493" s="40">
        <f ca="1">SUM(INDIRECT(GLOBAL_VAR[TABLENAME]&amp;"[@a"&amp;$1:$1-1&amp;"]"),INDIRECT(GLOBAL_VAR[TABLENAME]&amp;"[@c"&amp;$1:$1-1&amp;"]"))</f>
        <v>0</v>
      </c>
      <c r="AA49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93" s="39">
        <v>96</v>
      </c>
      <c r="AC493" t="s">
        <v>5118</v>
      </c>
    </row>
    <row r="494" spans="1:30">
      <c r="A494" s="31" t="str">
        <f ca="1">IF(GLOBAL[[#This Row],[TT]]&lt;1,"",ROW()-2)</f>
        <v/>
      </c>
      <c r="B494" s="33" t="s">
        <v>2584</v>
      </c>
      <c r="C494" s="31">
        <v>0</v>
      </c>
      <c r="D494" s="31">
        <v>72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>
        <f>IF(GLOBAL[[#This Row],[1]]="","",SUMIF(Table6[NB BM_C_QTY+F],GLOBAL[POINTER],Table6[C]))</f>
        <v>0</v>
      </c>
      <c r="J494" s="91">
        <f>IF(GLOBAL[[#This Row],[2]]="",0,-1*SUMIF(Table5[CONCAT],GLOBAL[POINTER],Table5[3]))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58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94" s="31">
        <v>72</v>
      </c>
      <c r="AC494" t="s">
        <v>5118</v>
      </c>
    </row>
    <row r="495" spans="1:30">
      <c r="A495" s="31" t="str">
        <f ca="1">IF(GLOBAL[[#This Row],[TT]]&lt;1,"",ROW()-2)</f>
        <v/>
      </c>
      <c r="B495" s="33" t="s">
        <v>2654</v>
      </c>
      <c r="C495" s="31">
        <v>0</v>
      </c>
      <c r="D495" s="31">
        <v>96</v>
      </c>
      <c r="E495" s="31">
        <f ca="1">IF(GLOBAL[[#This Row],[b12]]="",GLOBAL[[#This Row],[a6]],GLOBAL[[#This Row],[b12]])</f>
        <v>0</v>
      </c>
      <c r="F495" s="32">
        <f>GLOBAL[[#This Row],[AWAL]]</f>
        <v>0</v>
      </c>
      <c r="G495" s="31"/>
      <c r="H495" s="31"/>
      <c r="I495" s="31">
        <f>IF(GLOBAL[[#This Row],[1]]="","",SUMIF(Table6[NB BM_C_QTY+F],GLOBAL[POINTER],Table6[C]))</f>
        <v>0</v>
      </c>
      <c r="J495" s="91">
        <f>IF(GLOBAL[[#This Row],[2]]="",0,-1*SUMIF(Table5[CONCAT],GLOBAL[POINTER],Table5[3]))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0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0</v>
      </c>
      <c r="Q495" s="58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0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0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0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95" s="31">
        <v>96</v>
      </c>
      <c r="AC495" t="s">
        <v>5118</v>
      </c>
    </row>
    <row r="496" spans="1:30">
      <c r="A496" s="31" t="str">
        <f ca="1">IF(GLOBAL[[#This Row],[TT]]&lt;1,"",ROW()-2)</f>
        <v/>
      </c>
      <c r="B496" s="33" t="s">
        <v>2543</v>
      </c>
      <c r="C496" s="31">
        <v>0</v>
      </c>
      <c r="D496" s="31" t="s">
        <v>2121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>
        <f>IF(GLOBAL[[#This Row],[1]]="","",SUMIF(Table6[NB BM_C_QTY+F],GLOBAL[POINTER],Table6[C]))</f>
        <v>0</v>
      </c>
      <c r="J496" s="91">
        <f>IF(GLOBAL[[#This Row],[2]]="",0,-1*SUMIF(Table5[CONCAT],GLOBAL[POINTER],Table5[3]))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58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96" s="31">
        <v>72</v>
      </c>
      <c r="AC496" t="s">
        <v>5118</v>
      </c>
    </row>
    <row r="497" spans="1:30">
      <c r="A497" s="31" t="str">
        <f ca="1">IF(GLOBAL[[#This Row],[TT]]&lt;1,"",ROW()-2)</f>
        <v/>
      </c>
      <c r="B497" s="33" t="s">
        <v>1953</v>
      </c>
      <c r="C497" s="31">
        <v>0</v>
      </c>
      <c r="D497" s="31" t="s">
        <v>2121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>
        <f>IF(GLOBAL[[#This Row],[1]]="","",SUMIF(Table6[NB BM_C_QTY+F],GLOBAL[POINTER],Table6[C]))</f>
        <v>0</v>
      </c>
      <c r="J497" s="91">
        <f>IF(GLOBAL[[#This Row],[2]]="",0,-1*SUMIF(Table5[CONCAT],GLOBAL[POINTER],Table5[3]))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58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97" s="31">
        <v>72</v>
      </c>
      <c r="AC497" t="s">
        <v>5118</v>
      </c>
    </row>
    <row r="498" spans="1:30">
      <c r="A498" s="31" t="str">
        <f ca="1">IF(GLOBAL[[#This Row],[TT]]&lt;1,"",ROW()-2)</f>
        <v/>
      </c>
      <c r="B498" s="33" t="s">
        <v>2244</v>
      </c>
      <c r="C498" s="31">
        <v>0</v>
      </c>
      <c r="D498" s="31" t="s">
        <v>2016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>
        <f>IF(GLOBAL[[#This Row],[1]]="","",SUMIF(Table6[NB BM_C_QTY+F],GLOBAL[POINTER],Table6[C]))</f>
        <v>0</v>
      </c>
      <c r="J498" s="91">
        <f>IF(GLOBAL[[#This Row],[2]]="",0,-1*SUMIF(Table5[CONCAT],GLOBAL[POINTER],Table5[3]))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58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98" s="31">
        <v>96</v>
      </c>
      <c r="AC498" t="s">
        <v>5118</v>
      </c>
    </row>
    <row r="499" spans="1:30">
      <c r="A499" s="31" t="str">
        <f ca="1">IF(GLOBAL[[#This Row],[TT]]&lt;1,"",ROW()-2)</f>
        <v/>
      </c>
      <c r="B499" s="33" t="s">
        <v>2245</v>
      </c>
      <c r="C499" s="31">
        <v>0</v>
      </c>
      <c r="D499" s="31" t="s">
        <v>2016</v>
      </c>
      <c r="E499" s="31">
        <f ca="1">IF(GLOBAL[[#This Row],[b12]]="",GLOBAL[[#This Row],[a6]],GLOBAL[[#This Row],[b12]])</f>
        <v>0</v>
      </c>
      <c r="F499" s="32">
        <f>GLOBAL[[#This Row],[AWAL]]</f>
        <v>0</v>
      </c>
      <c r="G499" s="31"/>
      <c r="H499" s="31"/>
      <c r="I499" s="31">
        <f>IF(GLOBAL[[#This Row],[1]]="","",SUMIF(Table6[NB BM_C_QTY+F],GLOBAL[POINTER],Table6[C]))</f>
        <v>0</v>
      </c>
      <c r="J499" s="91">
        <f>IF(GLOBAL[[#This Row],[2]]="",0,-1*SUMIF(Table5[CONCAT],GLOBAL[POINTER],Table5[3]))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0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0</v>
      </c>
      <c r="Q499" s="58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0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0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0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99" s="31">
        <v>96</v>
      </c>
      <c r="AC499" t="s">
        <v>5118</v>
      </c>
    </row>
    <row r="500" spans="1:30">
      <c r="A500" s="31" t="str">
        <f ca="1">IF(GLOBAL[[#This Row],[TT]]&lt;1,"",ROW()-2)</f>
        <v/>
      </c>
      <c r="B500" s="33" t="s">
        <v>2246</v>
      </c>
      <c r="C500" s="31">
        <v>0</v>
      </c>
      <c r="D500" s="31" t="s">
        <v>2016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>
        <f>IF(GLOBAL[[#This Row],[1]]="","",SUMIF(Table6[NB BM_C_QTY+F],GLOBAL[POINTER],Table6[C]))</f>
        <v>0</v>
      </c>
      <c r="J500" s="91">
        <f>IF(GLOBAL[[#This Row],[2]]="",0,-1*SUMIF(Table5[CONCAT],GLOBAL[POINTER],Table5[3]))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58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500" s="31">
        <v>96</v>
      </c>
      <c r="AC500" t="s">
        <v>5118</v>
      </c>
    </row>
    <row r="501" spans="1:30">
      <c r="A501" s="31" t="str">
        <f ca="1">IF(GLOBAL[[#This Row],[TT]]&lt;1,"",ROW()-2)</f>
        <v/>
      </c>
      <c r="B501" s="33" t="s">
        <v>2247</v>
      </c>
      <c r="C501" s="31">
        <v>0</v>
      </c>
      <c r="D501" s="31" t="s">
        <v>2016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>
        <f>IF(GLOBAL[[#This Row],[1]]="","",SUMIF(Table6[NB BM_C_QTY+F],GLOBAL[POINTER],Table6[C]))</f>
        <v>0</v>
      </c>
      <c r="J501" s="91">
        <f>IF(GLOBAL[[#This Row],[2]]="",0,-1*SUMIF(Table5[CONCAT],GLOBAL[POINTER],Table5[3]))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0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0</v>
      </c>
      <c r="Q501" s="58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501" s="31">
        <v>96</v>
      </c>
      <c r="AC501" t="s">
        <v>5118</v>
      </c>
    </row>
    <row r="502" spans="1:30">
      <c r="A502" s="31" t="str">
        <f ca="1">IF(GLOBAL[[#This Row],[TT]]&lt;1,"",ROW()-2)</f>
        <v/>
      </c>
      <c r="B502" s="33" t="s">
        <v>2651</v>
      </c>
      <c r="C502" s="31">
        <v>0</v>
      </c>
      <c r="D502" s="31">
        <v>96</v>
      </c>
      <c r="E502" s="31">
        <f ca="1">IF(GLOBAL[[#This Row],[b12]]="",GLOBAL[[#This Row],[a6]],GLOBAL[[#This Row],[b12]])</f>
        <v>0</v>
      </c>
      <c r="F502" s="32">
        <f>GLOBAL[[#This Row],[AWAL]]</f>
        <v>0</v>
      </c>
      <c r="G502" s="31"/>
      <c r="H502" s="31"/>
      <c r="I502" s="31">
        <f>IF(GLOBAL[[#This Row],[1]]="","",SUMIF(Table6[NB BM_C_QTY+F],GLOBAL[POINTER],Table6[C]))</f>
        <v>0</v>
      </c>
      <c r="J502" s="91">
        <f>IF(GLOBAL[[#This Row],[2]]="",0,-1*SUMIF(Table5[CONCAT],GLOBAL[POINTER],Table5[3]))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0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0</v>
      </c>
      <c r="Q502" s="58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0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0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0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502" s="31">
        <v>96</v>
      </c>
      <c r="AC502" t="s">
        <v>5118</v>
      </c>
      <c r="AD502" s="64"/>
    </row>
    <row r="503" spans="1:30">
      <c r="A503" s="31" t="str">
        <f ca="1">IF(GLOBAL[[#This Row],[TT]]&lt;1,"",ROW()-2)</f>
        <v/>
      </c>
      <c r="B503" s="33" t="s">
        <v>2652</v>
      </c>
      <c r="C503" s="31">
        <v>0</v>
      </c>
      <c r="D503" s="31" t="s">
        <v>2016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>
        <f>IF(GLOBAL[[#This Row],[1]]="","",SUMIF(Table6[NB BM_C_QTY+F],GLOBAL[POINTER],Table6[C]))</f>
        <v>0</v>
      </c>
      <c r="J503" s="91">
        <f>IF(GLOBAL[[#This Row],[2]]="",0,-1*SUMIF(Table5[CONCAT],GLOBAL[POINTER],Table5[3]))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58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503" s="31">
        <v>96</v>
      </c>
      <c r="AC503" t="s">
        <v>5118</v>
      </c>
      <c r="AD503" s="65"/>
    </row>
    <row r="504" spans="1:30">
      <c r="A504" s="31" t="str">
        <f ca="1">IF(GLOBAL[[#This Row],[TT]]&lt;1,"",ROW()-2)</f>
        <v/>
      </c>
      <c r="B504" s="33" t="s">
        <v>2585</v>
      </c>
      <c r="C504" s="31">
        <v>0</v>
      </c>
      <c r="D504" s="31">
        <v>96</v>
      </c>
      <c r="E504" s="31">
        <f ca="1">IF(GLOBAL[[#This Row],[b12]]="",GLOBAL[[#This Row],[a6]],GLOBAL[[#This Row],[b12]])</f>
        <v>0</v>
      </c>
      <c r="F504" s="32">
        <f>GLOBAL[[#This Row],[AWAL]]</f>
        <v>0</v>
      </c>
      <c r="G504" s="31"/>
      <c r="H504" s="31"/>
      <c r="I504" s="31">
        <f>IF(GLOBAL[[#This Row],[1]]="","",SUMIF(Table6[NB BM_C_QTY+F],GLOBAL[POINTER],Table6[C]))</f>
        <v>0</v>
      </c>
      <c r="J504" s="91">
        <f>IF(GLOBAL[[#This Row],[2]]="",0,-1*SUMIF(Table5[CONCAT],GLOBAL[POINTER],Table5[3]))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0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0</v>
      </c>
      <c r="Q504" s="58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0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0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0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504" s="31">
        <v>96</v>
      </c>
      <c r="AC504" t="s">
        <v>5118</v>
      </c>
      <c r="AD504" s="64"/>
    </row>
    <row r="505" spans="1:30">
      <c r="A505" s="31" t="str">
        <f ca="1">IF(GLOBAL[[#This Row],[TT]]&lt;1,"",ROW()-2)</f>
        <v/>
      </c>
      <c r="B505" s="33" t="s">
        <v>2358</v>
      </c>
      <c r="C505" s="31">
        <v>0</v>
      </c>
      <c r="D505" s="31" t="s">
        <v>2016</v>
      </c>
      <c r="E505" s="31">
        <f ca="1">IF(GLOBAL[[#This Row],[b12]]="",GLOBAL[[#This Row],[a6]],GLOBAL[[#This Row],[b12]])</f>
        <v>0</v>
      </c>
      <c r="F505" s="32">
        <f>GLOBAL[[#This Row],[AWAL]]</f>
        <v>0</v>
      </c>
      <c r="G505" s="31"/>
      <c r="H505" s="31"/>
      <c r="I505" s="31">
        <f>IF(GLOBAL[[#This Row],[1]]="","",SUMIF(Table6[NB BM_C_QTY+F],GLOBAL[POINTER],Table6[C]))</f>
        <v>0</v>
      </c>
      <c r="J505" s="91">
        <f>IF(GLOBAL[[#This Row],[2]]="",0,-1*SUMIF(Table5[CONCAT],GLOBAL[POINTER],Table5[3]))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 t="shared" si="7"/>
        <v>0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0</v>
      </c>
      <c r="Q505" s="58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0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0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0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505" s="31">
        <v>96</v>
      </c>
      <c r="AC505" t="s">
        <v>5118</v>
      </c>
    </row>
    <row r="506" spans="1:30">
      <c r="A506" s="31" t="str">
        <f ca="1">IF(GLOBAL[[#This Row],[TT]]&lt;1,"",ROW()-2)</f>
        <v/>
      </c>
      <c r="B506" s="33" t="s">
        <v>2650</v>
      </c>
      <c r="C506" s="31">
        <v>0</v>
      </c>
      <c r="D506" s="31">
        <v>96</v>
      </c>
      <c r="E506" s="31">
        <f ca="1">IF(GLOBAL[[#This Row],[b12]]="",GLOBAL[[#This Row],[a6]],GLOBAL[[#This Row],[b12]])</f>
        <v>0</v>
      </c>
      <c r="F506" s="32">
        <f>GLOBAL[[#This Row],[AWAL]]</f>
        <v>0</v>
      </c>
      <c r="G506" s="31"/>
      <c r="H506" s="31"/>
      <c r="I506" s="31">
        <f>IF(GLOBAL[[#This Row],[1]]="","",SUMIF(Table6[NB BM_C_QTY+F],GLOBAL[POINTER],Table6[C]))</f>
        <v>0</v>
      </c>
      <c r="J506" s="91">
        <f>IF(GLOBAL[[#This Row],[2]]="",0,-1*SUMIF(Table5[CONCAT],GLOBAL[POINTER],Table5[3]))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0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0</v>
      </c>
      <c r="Q506" s="58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0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0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0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506" s="31">
        <v>96</v>
      </c>
      <c r="AC506" t="s">
        <v>5118</v>
      </c>
      <c r="AD506" s="65"/>
    </row>
    <row r="507" spans="1:30">
      <c r="A507" s="39" t="str">
        <f ca="1">IF(GLOBAL[[#This Row],[TT]]&lt;1,"",ROW()-2)</f>
        <v/>
      </c>
      <c r="B507" s="33" t="s">
        <v>4409</v>
      </c>
      <c r="C507" s="31">
        <v>0</v>
      </c>
      <c r="D507" s="31" t="s">
        <v>2076</v>
      </c>
      <c r="E507" s="39">
        <f ca="1">IF(GLOBAL[[#This Row],[b12]]="",GLOBAL[[#This Row],[a6]],GLOBAL[[#This Row],[b12]])</f>
        <v>0</v>
      </c>
      <c r="F507" s="40">
        <f>GLOBAL[[#This Row],[AWAL]]</f>
        <v>0</v>
      </c>
      <c r="G507" s="31"/>
      <c r="H507" s="31"/>
      <c r="I507" s="31">
        <f>IF(GLOBAL[[#This Row],[1]]="","",SUMIF(Table6[NB BM_C_QTY+F],GLOBAL[POINTER],Table6[C]))</f>
        <v>0</v>
      </c>
      <c r="J507" s="91">
        <f>IF(GLOBAL[[#This Row],[2]]="",0,-1*SUMIF(Table5[CONCAT],GLOBAL[POINTER],Table5[3]))</f>
        <v>0</v>
      </c>
      <c r="K507" s="39" t="str">
        <f>IF(GLOBAL[[#This Row],[b1]]="","",GLOBAL[[#This Row],[b1]]-GLOBAL[[#This Row],[a1]]-GLOBAL[[#This Row],[bkeluar1]])</f>
        <v/>
      </c>
      <c r="L507" s="39">
        <f>SUM(GLOBAL[[#This Row],[bmasuk1]:[c1]])</f>
        <v>0</v>
      </c>
      <c r="M507" s="40">
        <f t="shared" si="7"/>
        <v>0</v>
      </c>
      <c r="N507" s="31"/>
      <c r="O507" s="39" t="str">
        <f>IF(GLOBAL[[#This Row],[b2]]="","",GLOBAL[[#This Row],[b2]]-GLOBAL[[#This Row],[a2]])</f>
        <v/>
      </c>
      <c r="P507" s="40">
        <f ca="1">SUM(INDIRECT(GLOBAL_VAR[TABLENAME]&amp;"[@a"&amp;$1:$1-1&amp;"]"),INDIRECT(GLOBAL_VAR[TABLENAME]&amp;"[@c"&amp;$1:$1-1&amp;"]"))</f>
        <v>0</v>
      </c>
      <c r="Q507" s="58"/>
      <c r="R507" s="41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41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9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Z507" s="29"/>
      <c r="AA50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507" s="39">
        <v>60</v>
      </c>
      <c r="AC507" s="65" t="s">
        <v>5118</v>
      </c>
    </row>
    <row r="508" spans="1:30">
      <c r="A508" s="31" t="str">
        <f ca="1">IF(GLOBAL[[#This Row],[TT]]&lt;1,"",ROW()-2)</f>
        <v/>
      </c>
      <c r="B508" s="33" t="s">
        <v>2583</v>
      </c>
      <c r="C508" s="31">
        <v>0</v>
      </c>
      <c r="D508" s="31">
        <v>72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>
        <f>IF(GLOBAL[[#This Row],[1]]="","",SUMIF(Table6[NB BM_C_QTY+F],GLOBAL[POINTER],Table6[C]))</f>
        <v>0</v>
      </c>
      <c r="J508" s="91">
        <f>IF(GLOBAL[[#This Row],[2]]="",0,-1*SUMIF(Table5[CONCAT],GLOBAL[POINTER],Table5[3]))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58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508" s="31">
        <v>72</v>
      </c>
      <c r="AC508" t="s">
        <v>5118</v>
      </c>
    </row>
    <row r="509" spans="1:30">
      <c r="A509" s="31" t="str">
        <f ca="1">IF(GLOBAL[[#This Row],[TT]]&lt;1,"",ROW()-2)</f>
        <v/>
      </c>
      <c r="B509" s="33" t="s">
        <v>2093</v>
      </c>
      <c r="C509" s="31">
        <v>0</v>
      </c>
      <c r="D509" s="31">
        <v>72</v>
      </c>
      <c r="E509" s="31">
        <f ca="1">IF(GLOBAL[[#This Row],[b12]]="",GLOBAL[[#This Row],[a6]],GLOBAL[[#This Row],[b12]])</f>
        <v>0</v>
      </c>
      <c r="F509" s="32">
        <f>GLOBAL[[#This Row],[AWAL]]</f>
        <v>0</v>
      </c>
      <c r="G509" s="31"/>
      <c r="H509" s="31"/>
      <c r="I509" s="31">
        <f>IF(GLOBAL[[#This Row],[1]]="","",SUMIF(Table6[NB BM_C_QTY+F],GLOBAL[POINTER],Table6[C]))</f>
        <v>0</v>
      </c>
      <c r="J509" s="91">
        <f>IF(GLOBAL[[#This Row],[2]]="",0,-1*SUMIF(Table5[CONCAT],GLOBAL[POINTER],Table5[3]))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 t="shared" si="7"/>
        <v>0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0</v>
      </c>
      <c r="Q509" s="58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0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0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0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509" s="31">
        <v>72</v>
      </c>
      <c r="AC509" t="s">
        <v>5118</v>
      </c>
      <c r="AD509" s="64"/>
    </row>
    <row r="510" spans="1:30">
      <c r="A510" s="31" t="str">
        <f ca="1">IF(GLOBAL[[#This Row],[TT]]&lt;1,"",ROW()-2)</f>
        <v/>
      </c>
      <c r="B510" s="33" t="s">
        <v>2094</v>
      </c>
      <c r="C510" s="31">
        <v>0</v>
      </c>
      <c r="D510" s="31">
        <v>72</v>
      </c>
      <c r="E510" s="31">
        <f ca="1">IF(GLOBAL[[#This Row],[b12]]="",GLOBAL[[#This Row],[a6]],GLOBAL[[#This Row],[b12]])</f>
        <v>0</v>
      </c>
      <c r="F510" s="32">
        <f>GLOBAL[[#This Row],[AWAL]]</f>
        <v>0</v>
      </c>
      <c r="G510" s="31"/>
      <c r="H510" s="31"/>
      <c r="I510" s="31">
        <f>IF(GLOBAL[[#This Row],[1]]="","",SUMIF(Table6[NB BM_C_QTY+F],GLOBAL[POINTER],Table6[C]))</f>
        <v>0</v>
      </c>
      <c r="J510" s="91">
        <f>IF(GLOBAL[[#This Row],[2]]="",0,-1*SUMIF(Table5[CONCAT],GLOBAL[POINTER],Table5[3]))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 t="shared" si="7"/>
        <v>0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0</v>
      </c>
      <c r="Q510" s="58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0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0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0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510" s="31">
        <v>72</v>
      </c>
      <c r="AC510" t="s">
        <v>5118</v>
      </c>
    </row>
    <row r="511" spans="1:30">
      <c r="A511" s="74" t="str">
        <f ca="1">IF(GLOBAL[[#This Row],[TT]]&lt;1,"",ROW()-2)</f>
        <v/>
      </c>
      <c r="B511" s="33" t="s">
        <v>5062</v>
      </c>
      <c r="C511" s="31">
        <v>0</v>
      </c>
      <c r="D511" s="31" t="s">
        <v>2016</v>
      </c>
      <c r="E511" s="39">
        <f ca="1">IF(GLOBAL[[#This Row],[b12]]="",GLOBAL[[#This Row],[a6]],GLOBAL[[#This Row],[b12]])</f>
        <v>0</v>
      </c>
      <c r="F511" s="40">
        <f>GLOBAL[[#This Row],[AWAL]]</f>
        <v>0</v>
      </c>
      <c r="G511" s="31"/>
      <c r="H511" s="31"/>
      <c r="I511" s="31">
        <f>IF(GLOBAL[[#This Row],[1]]="","",SUMIF(Table6[NB BM_C_QTY+F],GLOBAL[POINTER],Table6[C]))</f>
        <v>0</v>
      </c>
      <c r="J511" s="91">
        <f>IF(GLOBAL[[#This Row],[2]]="",0,-1*SUMIF(Table5[CONCAT],GLOBAL[POINTER],Table5[3]))</f>
        <v>0</v>
      </c>
      <c r="K511" s="39" t="str">
        <f>IF(GLOBAL[[#This Row],[b1]]="","",GLOBAL[[#This Row],[b1]]-GLOBAL[[#This Row],[a1]]-GLOBAL[[#This Row],[bkeluar1]])</f>
        <v/>
      </c>
      <c r="L511" s="39">
        <f>SUM(GLOBAL[[#This Row],[bmasuk1]:[c1]])</f>
        <v>0</v>
      </c>
      <c r="M511" s="40">
        <f t="shared" si="7"/>
        <v>0</v>
      </c>
      <c r="N511" s="31"/>
      <c r="O511" s="39" t="str">
        <f>IF(GLOBAL[[#This Row],[b2]]="","",GLOBAL[[#This Row],[b2]]-GLOBAL[[#This Row],[a2]])</f>
        <v/>
      </c>
      <c r="P511" s="40">
        <f ca="1">SUM(INDIRECT(GLOBAL_VAR[TABLENAME]&amp;"[@a"&amp;$1:$1-1&amp;"]"),INDIRECT(GLOBAL_VAR[TABLENAME]&amp;"[@c"&amp;$1:$1-1&amp;"]"))</f>
        <v>0</v>
      </c>
      <c r="Q511" s="58"/>
      <c r="R511" s="41" t="str">
        <f>IF(GLOBAL[[#This Row],[b3]]="","",GLOBAL[[#This Row],[b3]]-GLOBAL[[#This Row],[a3]])</f>
        <v/>
      </c>
      <c r="S511" s="40">
        <f ca="1">SUM(INDIRECT(GLOBAL_VAR[TABLENAME]&amp;"[@a"&amp;$1:$1-1&amp;"]"),INDIRECT(GLOBAL_VAR[TABLENAME]&amp;"[@c"&amp;$1:$1-1&amp;"]"))</f>
        <v>0</v>
      </c>
      <c r="T511" s="33"/>
      <c r="U511" s="41" t="str">
        <f>IF(GLOBAL[[#This Row],[b4]]="","",GLOBAL[[#This Row],[b4]]-GLOBAL[[#This Row],[a4]])</f>
        <v/>
      </c>
      <c r="V511" s="40">
        <f ca="1">SUM(INDIRECT(GLOBAL_VAR[TABLENAME]&amp;"[@a"&amp;$1:$1-1&amp;"]"),INDIRECT(GLOBAL_VAR[TABLENAME]&amp;"[@c"&amp;$1:$1-1&amp;"]"))</f>
        <v>0</v>
      </c>
      <c r="W511" s="31"/>
      <c r="X511" s="39" t="str">
        <f>IF(GLOBAL[[#This Row],[b5]]="","",GLOBAL[[#This Row],[b5]]-GLOBAL[[#This Row],[a5]])</f>
        <v/>
      </c>
      <c r="Y511" s="40">
        <f ca="1">SUM(INDIRECT(GLOBAL_VAR[TABLENAME]&amp;"[@a"&amp;$1:$1-1&amp;"]"),INDIRECT(GLOBAL_VAR[TABLENAME]&amp;"[@c"&amp;$1:$1-1&amp;"]"))</f>
        <v>0</v>
      </c>
      <c r="AA51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511" s="39">
        <v>96</v>
      </c>
      <c r="AC511" s="64" t="s">
        <v>5118</v>
      </c>
    </row>
    <row r="512" spans="1:30">
      <c r="A512" s="74" t="str">
        <f ca="1">IF(GLOBAL[[#This Row],[TT]]&lt;1,"",ROW()-2)</f>
        <v/>
      </c>
      <c r="B512" s="33" t="s">
        <v>5061</v>
      </c>
      <c r="C512" s="31">
        <v>0</v>
      </c>
      <c r="D512" s="31" t="s">
        <v>2016</v>
      </c>
      <c r="E512" s="39">
        <f ca="1">IF(GLOBAL[[#This Row],[b12]]="",GLOBAL[[#This Row],[a6]],GLOBAL[[#This Row],[b12]])</f>
        <v>0</v>
      </c>
      <c r="F512" s="40">
        <f>GLOBAL[[#This Row],[AWAL]]</f>
        <v>0</v>
      </c>
      <c r="G512" s="31"/>
      <c r="H512" s="31"/>
      <c r="I512" s="31">
        <f>IF(GLOBAL[[#This Row],[1]]="","",SUMIF(Table6[NB BM_C_QTY+F],GLOBAL[POINTER],Table6[C]))</f>
        <v>0</v>
      </c>
      <c r="J512" s="91">
        <f>IF(GLOBAL[[#This Row],[2]]="",0,-1*SUMIF(Table5[CONCAT],GLOBAL[POINTER],Table5[3]))</f>
        <v>0</v>
      </c>
      <c r="K512" s="39" t="str">
        <f>IF(GLOBAL[[#This Row],[b1]]="","",GLOBAL[[#This Row],[b1]]-GLOBAL[[#This Row],[a1]]-GLOBAL[[#This Row],[bkeluar1]])</f>
        <v/>
      </c>
      <c r="L512" s="39">
        <f>SUM(GLOBAL[[#This Row],[bmasuk1]:[c1]])</f>
        <v>0</v>
      </c>
      <c r="M512" s="40">
        <f t="shared" si="7"/>
        <v>0</v>
      </c>
      <c r="N512" s="31"/>
      <c r="O512" s="39" t="str">
        <f>IF(GLOBAL[[#This Row],[b2]]="","",GLOBAL[[#This Row],[b2]]-GLOBAL[[#This Row],[a2]])</f>
        <v/>
      </c>
      <c r="P512" s="40">
        <f ca="1">SUM(INDIRECT(GLOBAL_VAR[TABLENAME]&amp;"[@a"&amp;$1:$1-1&amp;"]"),INDIRECT(GLOBAL_VAR[TABLENAME]&amp;"[@c"&amp;$1:$1-1&amp;"]"))</f>
        <v>0</v>
      </c>
      <c r="Q512" s="58"/>
      <c r="R512" s="41" t="str">
        <f>IF(GLOBAL[[#This Row],[b3]]="","",GLOBAL[[#This Row],[b3]]-GLOBAL[[#This Row],[a3]])</f>
        <v/>
      </c>
      <c r="S512" s="40">
        <f ca="1">SUM(INDIRECT(GLOBAL_VAR[TABLENAME]&amp;"[@a"&amp;$1:$1-1&amp;"]"),INDIRECT(GLOBAL_VAR[TABLENAME]&amp;"[@c"&amp;$1:$1-1&amp;"]"))</f>
        <v>0</v>
      </c>
      <c r="T512" s="33"/>
      <c r="U512" s="41" t="str">
        <f>IF(GLOBAL[[#This Row],[b4]]="","",GLOBAL[[#This Row],[b4]]-GLOBAL[[#This Row],[a4]])</f>
        <v/>
      </c>
      <c r="V512" s="40">
        <f ca="1">SUM(INDIRECT(GLOBAL_VAR[TABLENAME]&amp;"[@a"&amp;$1:$1-1&amp;"]"),INDIRECT(GLOBAL_VAR[TABLENAME]&amp;"[@c"&amp;$1:$1-1&amp;"]"))</f>
        <v>0</v>
      </c>
      <c r="W512" s="31"/>
      <c r="X512" s="39" t="str">
        <f>IF(GLOBAL[[#This Row],[b5]]="","",GLOBAL[[#This Row],[b5]]-GLOBAL[[#This Row],[a5]])</f>
        <v/>
      </c>
      <c r="Y512" s="40">
        <f ca="1">SUM(INDIRECT(GLOBAL_VAR[TABLENAME]&amp;"[@a"&amp;$1:$1-1&amp;"]"),INDIRECT(GLOBAL_VAR[TABLENAME]&amp;"[@c"&amp;$1:$1-1&amp;"]"))</f>
        <v>0</v>
      </c>
      <c r="AA51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512" s="39">
        <v>96</v>
      </c>
      <c r="AC512" s="64" t="s">
        <v>5118</v>
      </c>
    </row>
    <row r="513" spans="1:29">
      <c r="A513" s="74" t="str">
        <f ca="1">IF(GLOBAL[[#This Row],[TT]]&lt;1,"",ROW()-2)</f>
        <v/>
      </c>
      <c r="B513" s="33" t="s">
        <v>4998</v>
      </c>
      <c r="C513" s="31">
        <v>0</v>
      </c>
      <c r="D513" s="31" t="s">
        <v>2193</v>
      </c>
      <c r="E513" s="39">
        <f ca="1">IF(GLOBAL[[#This Row],[b12]]="",GLOBAL[[#This Row],[a6]],GLOBAL[[#This Row],[b12]])</f>
        <v>0</v>
      </c>
      <c r="F513" s="40">
        <f>GLOBAL[[#This Row],[AWAL]]</f>
        <v>0</v>
      </c>
      <c r="G513" s="31"/>
      <c r="H513" s="31"/>
      <c r="I513" s="31">
        <f>IF(GLOBAL[[#This Row],[1]]="","",SUMIF(Table6[NB BM_C_QTY+F],GLOBAL[POINTER],Table6[C]))</f>
        <v>0</v>
      </c>
      <c r="J513" s="91">
        <f>IF(GLOBAL[[#This Row],[2]]="",0,-1*SUMIF(Table5[CONCAT],GLOBAL[POINTER],Table5[3]))</f>
        <v>0</v>
      </c>
      <c r="K513" s="39" t="str">
        <f>IF(GLOBAL[[#This Row],[b1]]="","",GLOBAL[[#This Row],[b1]]-GLOBAL[[#This Row],[a1]]-GLOBAL[[#This Row],[bkeluar1]])</f>
        <v/>
      </c>
      <c r="L513" s="39">
        <f>SUM(GLOBAL[[#This Row],[bmasuk1]:[c1]])</f>
        <v>0</v>
      </c>
      <c r="M513" s="40">
        <f t="shared" si="7"/>
        <v>0</v>
      </c>
      <c r="N513" s="31"/>
      <c r="O513" s="39" t="str">
        <f>IF(GLOBAL[[#This Row],[b2]]="","",GLOBAL[[#This Row],[b2]]-GLOBAL[[#This Row],[a2]])</f>
        <v/>
      </c>
      <c r="P513" s="40">
        <f ca="1">SUM(INDIRECT(GLOBAL_VAR[TABLENAME]&amp;"[@a"&amp;$1:$1-1&amp;"]"),INDIRECT(GLOBAL_VAR[TABLENAME]&amp;"[@c"&amp;$1:$1-1&amp;"]"))</f>
        <v>0</v>
      </c>
      <c r="Q513" s="58"/>
      <c r="R513" s="41" t="str">
        <f>IF(GLOBAL[[#This Row],[b3]]="","",GLOBAL[[#This Row],[b3]]-GLOBAL[[#This Row],[a3]])</f>
        <v/>
      </c>
      <c r="S513" s="40">
        <f ca="1">SUM(INDIRECT(GLOBAL_VAR[TABLENAME]&amp;"[@a"&amp;$1:$1-1&amp;"]"),INDIRECT(GLOBAL_VAR[TABLENAME]&amp;"[@c"&amp;$1:$1-1&amp;"]"))</f>
        <v>0</v>
      </c>
      <c r="T513" s="33"/>
      <c r="U513" s="41" t="str">
        <f>IF(GLOBAL[[#This Row],[b4]]="","",GLOBAL[[#This Row],[b4]]-GLOBAL[[#This Row],[a4]])</f>
        <v/>
      </c>
      <c r="V513" s="40">
        <f ca="1">SUM(INDIRECT(GLOBAL_VAR[TABLENAME]&amp;"[@a"&amp;$1:$1-1&amp;"]"),INDIRECT(GLOBAL_VAR[TABLENAME]&amp;"[@c"&amp;$1:$1-1&amp;"]"))</f>
        <v>0</v>
      </c>
      <c r="W513" s="31"/>
      <c r="X513" s="39" t="str">
        <f>IF(GLOBAL[[#This Row],[b5]]="","",GLOBAL[[#This Row],[b5]]-GLOBAL[[#This Row],[a5]])</f>
        <v/>
      </c>
      <c r="Y513" s="40">
        <f ca="1">SUM(INDIRECT(GLOBAL_VAR[TABLENAME]&amp;"[@a"&amp;$1:$1-1&amp;"]"),INDIRECT(GLOBAL_VAR[TABLENAME]&amp;"[@c"&amp;$1:$1-1&amp;"]"))</f>
        <v>0</v>
      </c>
      <c r="AA51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513" s="39">
        <v>48</v>
      </c>
      <c r="AC513" s="64" t="s">
        <v>5118</v>
      </c>
    </row>
    <row r="514" spans="1:29">
      <c r="A514" s="74" t="str">
        <f ca="1">IF(GLOBAL[[#This Row],[TT]]&lt;1,"",ROW()-2)</f>
        <v/>
      </c>
      <c r="B514" s="33" t="s">
        <v>4999</v>
      </c>
      <c r="C514" s="31">
        <v>0</v>
      </c>
      <c r="D514" s="31" t="s">
        <v>2193</v>
      </c>
      <c r="E514" s="39">
        <f ca="1">IF(GLOBAL[[#This Row],[b12]]="",GLOBAL[[#This Row],[a6]],GLOBAL[[#This Row],[b12]])</f>
        <v>0</v>
      </c>
      <c r="F514" s="40">
        <f>GLOBAL[[#This Row],[AWAL]]</f>
        <v>0</v>
      </c>
      <c r="G514" s="31"/>
      <c r="H514" s="31"/>
      <c r="I514" s="31">
        <f>IF(GLOBAL[[#This Row],[1]]="","",SUMIF(Table6[NB BM_C_QTY+F],GLOBAL[POINTER],Table6[C]))</f>
        <v>0</v>
      </c>
      <c r="J514" s="91">
        <f>IF(GLOBAL[[#This Row],[2]]="",0,-1*SUMIF(Table5[CONCAT],GLOBAL[POINTER],Table5[3]))</f>
        <v>0</v>
      </c>
      <c r="K514" s="39" t="str">
        <f>IF(GLOBAL[[#This Row],[b1]]="","",GLOBAL[[#This Row],[b1]]-GLOBAL[[#This Row],[a1]]-GLOBAL[[#This Row],[bkeluar1]])</f>
        <v/>
      </c>
      <c r="L514" s="39">
        <f>SUM(GLOBAL[[#This Row],[bmasuk1]:[c1]])</f>
        <v>0</v>
      </c>
      <c r="M514" s="40">
        <f t="shared" si="7"/>
        <v>0</v>
      </c>
      <c r="N514" s="31"/>
      <c r="O514" s="39" t="str">
        <f>IF(GLOBAL[[#This Row],[b2]]="","",GLOBAL[[#This Row],[b2]]-GLOBAL[[#This Row],[a2]])</f>
        <v/>
      </c>
      <c r="P514" s="40">
        <f ca="1">SUM(INDIRECT(GLOBAL_VAR[TABLENAME]&amp;"[@a"&amp;$1:$1-1&amp;"]"),INDIRECT(GLOBAL_VAR[TABLENAME]&amp;"[@c"&amp;$1:$1-1&amp;"]"))</f>
        <v>0</v>
      </c>
      <c r="Q514" s="58"/>
      <c r="R514" s="41" t="str">
        <f>IF(GLOBAL[[#This Row],[b3]]="","",GLOBAL[[#This Row],[b3]]-GLOBAL[[#This Row],[a3]])</f>
        <v/>
      </c>
      <c r="S514" s="40">
        <f ca="1">SUM(INDIRECT(GLOBAL_VAR[TABLENAME]&amp;"[@a"&amp;$1:$1-1&amp;"]"),INDIRECT(GLOBAL_VAR[TABLENAME]&amp;"[@c"&amp;$1:$1-1&amp;"]"))</f>
        <v>0</v>
      </c>
      <c r="T514" s="33"/>
      <c r="U514" s="41" t="str">
        <f>IF(GLOBAL[[#This Row],[b4]]="","",GLOBAL[[#This Row],[b4]]-GLOBAL[[#This Row],[a4]])</f>
        <v/>
      </c>
      <c r="V514" s="40">
        <f ca="1">SUM(INDIRECT(GLOBAL_VAR[TABLENAME]&amp;"[@a"&amp;$1:$1-1&amp;"]"),INDIRECT(GLOBAL_VAR[TABLENAME]&amp;"[@c"&amp;$1:$1-1&amp;"]"))</f>
        <v>0</v>
      </c>
      <c r="W514" s="31"/>
      <c r="X514" s="39" t="str">
        <f>IF(GLOBAL[[#This Row],[b5]]="","",GLOBAL[[#This Row],[b5]]-GLOBAL[[#This Row],[a5]])</f>
        <v/>
      </c>
      <c r="Y514" s="40">
        <f ca="1">SUM(INDIRECT(GLOBAL_VAR[TABLENAME]&amp;"[@a"&amp;$1:$1-1&amp;"]"),INDIRECT(GLOBAL_VAR[TABLENAME]&amp;"[@c"&amp;$1:$1-1&amp;"]"))</f>
        <v>0</v>
      </c>
      <c r="Z514" s="29"/>
      <c r="AA51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514" s="39">
        <v>48</v>
      </c>
      <c r="AC514" s="65" t="s">
        <v>5118</v>
      </c>
    </row>
    <row r="515" spans="1:29">
      <c r="A515" s="74" t="str">
        <f ca="1">IF(GLOBAL[[#This Row],[TT]]&lt;1,"",ROW()-2)</f>
        <v/>
      </c>
      <c r="B515" s="33" t="s">
        <v>5000</v>
      </c>
      <c r="C515" s="31">
        <v>0</v>
      </c>
      <c r="D515" s="31" t="s">
        <v>2193</v>
      </c>
      <c r="E515" s="39">
        <f ca="1">IF(GLOBAL[[#This Row],[b12]]="",GLOBAL[[#This Row],[a6]],GLOBAL[[#This Row],[b12]])</f>
        <v>0</v>
      </c>
      <c r="F515" s="40">
        <f>GLOBAL[[#This Row],[AWAL]]</f>
        <v>0</v>
      </c>
      <c r="G515" s="31"/>
      <c r="H515" s="31"/>
      <c r="I515" s="31">
        <f>IF(GLOBAL[[#This Row],[1]]="","",SUMIF(Table6[NB BM_C_QTY+F],GLOBAL[POINTER],Table6[C]))</f>
        <v>0</v>
      </c>
      <c r="J515" s="91">
        <f>IF(GLOBAL[[#This Row],[2]]="",0,-1*SUMIF(Table5[CONCAT],GLOBAL[POINTER],Table5[3]))</f>
        <v>0</v>
      </c>
      <c r="K515" s="39" t="str">
        <f>IF(GLOBAL[[#This Row],[b1]]="","",GLOBAL[[#This Row],[b1]]-GLOBAL[[#This Row],[a1]]-GLOBAL[[#This Row],[bkeluar1]])</f>
        <v/>
      </c>
      <c r="L515" s="39">
        <f>SUM(GLOBAL[[#This Row],[bmasuk1]:[c1]])</f>
        <v>0</v>
      </c>
      <c r="M515" s="40">
        <f t="shared" ref="M515:M578" si="8">SUM(F515,L515)</f>
        <v>0</v>
      </c>
      <c r="N515" s="31"/>
      <c r="O515" s="39" t="str">
        <f>IF(GLOBAL[[#This Row],[b2]]="","",GLOBAL[[#This Row],[b2]]-GLOBAL[[#This Row],[a2]])</f>
        <v/>
      </c>
      <c r="P515" s="40">
        <f ca="1">SUM(INDIRECT(GLOBAL_VAR[TABLENAME]&amp;"[@a"&amp;$1:$1-1&amp;"]"),INDIRECT(GLOBAL_VAR[TABLENAME]&amp;"[@c"&amp;$1:$1-1&amp;"]"))</f>
        <v>0</v>
      </c>
      <c r="Q515" s="58"/>
      <c r="R515" s="41" t="str">
        <f>IF(GLOBAL[[#This Row],[b3]]="","",GLOBAL[[#This Row],[b3]]-GLOBAL[[#This Row],[a3]])</f>
        <v/>
      </c>
      <c r="S515" s="40">
        <f ca="1">SUM(INDIRECT(GLOBAL_VAR[TABLENAME]&amp;"[@a"&amp;$1:$1-1&amp;"]"),INDIRECT(GLOBAL_VAR[TABLENAME]&amp;"[@c"&amp;$1:$1-1&amp;"]"))</f>
        <v>0</v>
      </c>
      <c r="T515" s="33"/>
      <c r="U515" s="41" t="str">
        <f>IF(GLOBAL[[#This Row],[b4]]="","",GLOBAL[[#This Row],[b4]]-GLOBAL[[#This Row],[a4]])</f>
        <v/>
      </c>
      <c r="V515" s="40">
        <f ca="1">SUM(INDIRECT(GLOBAL_VAR[TABLENAME]&amp;"[@a"&amp;$1:$1-1&amp;"]"),INDIRECT(GLOBAL_VAR[TABLENAME]&amp;"[@c"&amp;$1:$1-1&amp;"]"))</f>
        <v>0</v>
      </c>
      <c r="W515" s="31"/>
      <c r="X515" s="39" t="str">
        <f>IF(GLOBAL[[#This Row],[b5]]="","",GLOBAL[[#This Row],[b5]]-GLOBAL[[#This Row],[a5]])</f>
        <v/>
      </c>
      <c r="Y515" s="40">
        <f ca="1">SUM(INDIRECT(GLOBAL_VAR[TABLENAME]&amp;"[@a"&amp;$1:$1-1&amp;"]"),INDIRECT(GLOBAL_VAR[TABLENAME]&amp;"[@c"&amp;$1:$1-1&amp;"]"))</f>
        <v>0</v>
      </c>
      <c r="AA515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515" s="39">
        <v>48</v>
      </c>
      <c r="AC515" s="64" t="s">
        <v>5118</v>
      </c>
    </row>
    <row r="516" spans="1:29">
      <c r="A516" s="72" t="str">
        <f ca="1">IF(GLOBAL[[#This Row],[TT]]&lt;1,"",ROW()-2)</f>
        <v/>
      </c>
      <c r="B516" s="33" t="s">
        <v>5049</v>
      </c>
      <c r="C516" s="31">
        <v>0</v>
      </c>
      <c r="D516" s="31" t="s">
        <v>2193</v>
      </c>
      <c r="E516" s="31">
        <f ca="1">IF(GLOBAL[[#This Row],[b12]]="",GLOBAL[[#This Row],[a6]],GLOBAL[[#This Row],[b12]])</f>
        <v>0</v>
      </c>
      <c r="F516" s="32">
        <f>GLOBAL[[#This Row],[AWAL]]</f>
        <v>0</v>
      </c>
      <c r="G516" s="31"/>
      <c r="H516" s="31"/>
      <c r="I516" s="31">
        <f>IF(GLOBAL[[#This Row],[1]]="","",SUMIF(Table6[NB BM_C_QTY+F],GLOBAL[POINTER],Table6[C]))</f>
        <v>0</v>
      </c>
      <c r="J516" s="91">
        <f>IF(GLOBAL[[#This Row],[2]]="",0,-1*SUMIF(Table5[CONCAT],GLOBAL[POINTER],Table5[3]))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0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0</v>
      </c>
      <c r="Q516" s="58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0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0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0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516" s="31">
        <v>48</v>
      </c>
      <c r="AC516" t="s">
        <v>5118</v>
      </c>
    </row>
    <row r="517" spans="1:29">
      <c r="A517" s="74" t="str">
        <f ca="1">IF(GLOBAL[[#This Row],[TT]]&lt;1,"",ROW()-2)</f>
        <v/>
      </c>
      <c r="B517" s="33" t="s">
        <v>5001</v>
      </c>
      <c r="C517" s="31">
        <v>0</v>
      </c>
      <c r="D517" s="31" t="s">
        <v>2193</v>
      </c>
      <c r="E517" s="39">
        <f ca="1">IF(GLOBAL[[#This Row],[b12]]="",GLOBAL[[#This Row],[a6]],GLOBAL[[#This Row],[b12]])</f>
        <v>0</v>
      </c>
      <c r="F517" s="40">
        <f>GLOBAL[[#This Row],[AWAL]]</f>
        <v>0</v>
      </c>
      <c r="G517" s="31"/>
      <c r="H517" s="31"/>
      <c r="I517" s="31">
        <f>IF(GLOBAL[[#This Row],[1]]="","",SUMIF(Table6[NB BM_C_QTY+F],GLOBAL[POINTER],Table6[C]))</f>
        <v>0</v>
      </c>
      <c r="J517" s="91">
        <f>IF(GLOBAL[[#This Row],[2]]="",0,-1*SUMIF(Table5[CONCAT],GLOBAL[POINTER],Table5[3]))</f>
        <v>0</v>
      </c>
      <c r="K517" s="39" t="str">
        <f>IF(GLOBAL[[#This Row],[b1]]="","",GLOBAL[[#This Row],[b1]]-GLOBAL[[#This Row],[a1]]-GLOBAL[[#This Row],[bkeluar1]])</f>
        <v/>
      </c>
      <c r="L517" s="39">
        <f>SUM(GLOBAL[[#This Row],[bmasuk1]:[c1]])</f>
        <v>0</v>
      </c>
      <c r="M517" s="40">
        <f t="shared" si="8"/>
        <v>0</v>
      </c>
      <c r="N517" s="31"/>
      <c r="O517" s="39" t="str">
        <f>IF(GLOBAL[[#This Row],[b2]]="","",GLOBAL[[#This Row],[b2]]-GLOBAL[[#This Row],[a2]])</f>
        <v/>
      </c>
      <c r="P517" s="40">
        <f ca="1">SUM(INDIRECT(GLOBAL_VAR[TABLENAME]&amp;"[@a"&amp;$1:$1-1&amp;"]"),INDIRECT(GLOBAL_VAR[TABLENAME]&amp;"[@c"&amp;$1:$1-1&amp;"]"))</f>
        <v>0</v>
      </c>
      <c r="Q517" s="58"/>
      <c r="R517" s="41" t="str">
        <f>IF(GLOBAL[[#This Row],[b3]]="","",GLOBAL[[#This Row],[b3]]-GLOBAL[[#This Row],[a3]])</f>
        <v/>
      </c>
      <c r="S517" s="40">
        <f ca="1">SUM(INDIRECT(GLOBAL_VAR[TABLENAME]&amp;"[@a"&amp;$1:$1-1&amp;"]"),INDIRECT(GLOBAL_VAR[TABLENAME]&amp;"[@c"&amp;$1:$1-1&amp;"]"))</f>
        <v>0</v>
      </c>
      <c r="T517" s="33"/>
      <c r="U517" s="41" t="str">
        <f>IF(GLOBAL[[#This Row],[b4]]="","",GLOBAL[[#This Row],[b4]]-GLOBAL[[#This Row],[a4]])</f>
        <v/>
      </c>
      <c r="V517" s="40">
        <f ca="1">SUM(INDIRECT(GLOBAL_VAR[TABLENAME]&amp;"[@a"&amp;$1:$1-1&amp;"]"),INDIRECT(GLOBAL_VAR[TABLENAME]&amp;"[@c"&amp;$1:$1-1&amp;"]"))</f>
        <v>0</v>
      </c>
      <c r="W517" s="31"/>
      <c r="X517" s="39" t="str">
        <f>IF(GLOBAL[[#This Row],[b5]]="","",GLOBAL[[#This Row],[b5]]-GLOBAL[[#This Row],[a5]])</f>
        <v/>
      </c>
      <c r="Y517" s="40">
        <f ca="1">SUM(INDIRECT(GLOBAL_VAR[TABLENAME]&amp;"[@a"&amp;$1:$1-1&amp;"]"),INDIRECT(GLOBAL_VAR[TABLENAME]&amp;"[@c"&amp;$1:$1-1&amp;"]"))</f>
        <v>0</v>
      </c>
      <c r="Z517" s="29"/>
      <c r="AA51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517" s="39">
        <v>48</v>
      </c>
      <c r="AC517" s="65" t="s">
        <v>5118</v>
      </c>
    </row>
    <row r="518" spans="1:29">
      <c r="A518" s="72" t="str">
        <f ca="1">IF(GLOBAL[[#This Row],[TT]]&lt;1,"",ROW()-2)</f>
        <v/>
      </c>
      <c r="B518" s="33" t="s">
        <v>5050</v>
      </c>
      <c r="C518" s="31">
        <v>0</v>
      </c>
      <c r="D518" s="31" t="s">
        <v>2193</v>
      </c>
      <c r="E518" s="31">
        <f ca="1">IF(GLOBAL[[#This Row],[b12]]="",GLOBAL[[#This Row],[a6]],GLOBAL[[#This Row],[b12]])</f>
        <v>0</v>
      </c>
      <c r="F518" s="32">
        <f>GLOBAL[[#This Row],[AWAL]]</f>
        <v>0</v>
      </c>
      <c r="G518" s="31"/>
      <c r="H518" s="31"/>
      <c r="I518" s="31">
        <f>IF(GLOBAL[[#This Row],[1]]="","",SUMIF(Table6[NB BM_C_QTY+F],GLOBAL[POINTER],Table6[C]))</f>
        <v>0</v>
      </c>
      <c r="J518" s="91">
        <f>IF(GLOBAL[[#This Row],[2]]="",0,-1*SUMIF(Table5[CONCAT],GLOBAL[POINTER],Table5[3]))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0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0</v>
      </c>
      <c r="Q518" s="58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0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0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0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518" s="31">
        <v>48</v>
      </c>
      <c r="AC518" t="s">
        <v>5118</v>
      </c>
    </row>
    <row r="519" spans="1:29">
      <c r="A519" s="74" t="str">
        <f ca="1">IF(GLOBAL[[#This Row],[TT]]&lt;1,"",ROW()-2)</f>
        <v/>
      </c>
      <c r="B519" s="33" t="s">
        <v>5002</v>
      </c>
      <c r="C519" s="31">
        <v>0</v>
      </c>
      <c r="D519" s="31" t="s">
        <v>2016</v>
      </c>
      <c r="E519" s="39">
        <f ca="1">IF(GLOBAL[[#This Row],[b12]]="",GLOBAL[[#This Row],[a6]],GLOBAL[[#This Row],[b12]])</f>
        <v>0</v>
      </c>
      <c r="F519" s="40">
        <f>GLOBAL[[#This Row],[AWAL]]</f>
        <v>0</v>
      </c>
      <c r="G519" s="31"/>
      <c r="H519" s="31"/>
      <c r="I519" s="31">
        <f>IF(GLOBAL[[#This Row],[1]]="","",SUMIF(Table6[NB BM_C_QTY+F],GLOBAL[POINTER],Table6[C]))</f>
        <v>0</v>
      </c>
      <c r="J519" s="91">
        <f>IF(GLOBAL[[#This Row],[2]]="",0,-1*SUMIF(Table5[CONCAT],GLOBAL[POINTER],Table5[3]))</f>
        <v>0</v>
      </c>
      <c r="K519" s="39" t="str">
        <f>IF(GLOBAL[[#This Row],[b1]]="","",GLOBAL[[#This Row],[b1]]-GLOBAL[[#This Row],[a1]]-GLOBAL[[#This Row],[bkeluar1]])</f>
        <v/>
      </c>
      <c r="L519" s="39">
        <f>SUM(GLOBAL[[#This Row],[bmasuk1]:[c1]])</f>
        <v>0</v>
      </c>
      <c r="M519" s="40">
        <f t="shared" si="8"/>
        <v>0</v>
      </c>
      <c r="N519" s="31"/>
      <c r="O519" s="39" t="str">
        <f>IF(GLOBAL[[#This Row],[b2]]="","",GLOBAL[[#This Row],[b2]]-GLOBAL[[#This Row],[a2]])</f>
        <v/>
      </c>
      <c r="P519" s="40">
        <f ca="1">SUM(INDIRECT(GLOBAL_VAR[TABLENAME]&amp;"[@a"&amp;$1:$1-1&amp;"]"),INDIRECT(GLOBAL_VAR[TABLENAME]&amp;"[@c"&amp;$1:$1-1&amp;"]"))</f>
        <v>0</v>
      </c>
      <c r="Q519" s="58"/>
      <c r="R519" s="41" t="str">
        <f>IF(GLOBAL[[#This Row],[b3]]="","",GLOBAL[[#This Row],[b3]]-GLOBAL[[#This Row],[a3]])</f>
        <v/>
      </c>
      <c r="S519" s="40">
        <f ca="1">SUM(INDIRECT(GLOBAL_VAR[TABLENAME]&amp;"[@a"&amp;$1:$1-1&amp;"]"),INDIRECT(GLOBAL_VAR[TABLENAME]&amp;"[@c"&amp;$1:$1-1&amp;"]"))</f>
        <v>0</v>
      </c>
      <c r="T519" s="33"/>
      <c r="U519" s="41" t="str">
        <f>IF(GLOBAL[[#This Row],[b4]]="","",GLOBAL[[#This Row],[b4]]-GLOBAL[[#This Row],[a4]])</f>
        <v/>
      </c>
      <c r="V519" s="40">
        <f ca="1">SUM(INDIRECT(GLOBAL_VAR[TABLENAME]&amp;"[@a"&amp;$1:$1-1&amp;"]"),INDIRECT(GLOBAL_VAR[TABLENAME]&amp;"[@c"&amp;$1:$1-1&amp;"]"))</f>
        <v>0</v>
      </c>
      <c r="W519" s="31"/>
      <c r="X519" s="39" t="str">
        <f>IF(GLOBAL[[#This Row],[b5]]="","",GLOBAL[[#This Row],[b5]]-GLOBAL[[#This Row],[a5]])</f>
        <v/>
      </c>
      <c r="Y519" s="40">
        <f ca="1">SUM(INDIRECT(GLOBAL_VAR[TABLENAME]&amp;"[@a"&amp;$1:$1-1&amp;"]"),INDIRECT(GLOBAL_VAR[TABLENAME]&amp;"[@c"&amp;$1:$1-1&amp;"]"))</f>
        <v>0</v>
      </c>
      <c r="AA519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519" s="39">
        <v>96</v>
      </c>
      <c r="AC519" s="64" t="s">
        <v>5118</v>
      </c>
    </row>
    <row r="520" spans="1:29">
      <c r="A520" s="72" t="str">
        <f ca="1">IF(GLOBAL[[#This Row],[TT]]&lt;1,"",ROW()-2)</f>
        <v/>
      </c>
      <c r="B520" s="33" t="s">
        <v>5051</v>
      </c>
      <c r="C520" s="31">
        <v>0</v>
      </c>
      <c r="D520" s="31" t="s">
        <v>2016</v>
      </c>
      <c r="E520" s="31">
        <f ca="1">IF(GLOBAL[[#This Row],[b12]]="",GLOBAL[[#This Row],[a6]],GLOBAL[[#This Row],[b12]])</f>
        <v>0</v>
      </c>
      <c r="F520" s="32">
        <f>GLOBAL[[#This Row],[AWAL]]</f>
        <v>0</v>
      </c>
      <c r="G520" s="31"/>
      <c r="H520" s="31"/>
      <c r="I520" s="31">
        <f>IF(GLOBAL[[#This Row],[1]]="","",SUMIF(Table6[NB BM_C_QTY+F],GLOBAL[POINTER],Table6[C]))</f>
        <v>0</v>
      </c>
      <c r="J520" s="91">
        <f>IF(GLOBAL[[#This Row],[2]]="",0,-1*SUMIF(Table5[CONCAT],GLOBAL[POINTER],Table5[3]))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 t="shared" si="8"/>
        <v>0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0</v>
      </c>
      <c r="Q520" s="58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520" s="31">
        <v>96</v>
      </c>
      <c r="AC520" t="s">
        <v>5118</v>
      </c>
    </row>
    <row r="521" spans="1:29">
      <c r="A521" s="31" t="str">
        <f ca="1">IF(GLOBAL[[#This Row],[TT]]&lt;1,"",ROW()-2)</f>
        <v/>
      </c>
      <c r="B521" s="33" t="s">
        <v>423</v>
      </c>
      <c r="C521" s="31">
        <v>0</v>
      </c>
      <c r="D521" s="31" t="s">
        <v>286</v>
      </c>
      <c r="E521" s="31">
        <f ca="1">IF(GLOBAL[[#This Row],[b12]]="",GLOBAL[[#This Row],[a6]],GLOBAL[[#This Row],[b12]])</f>
        <v>0</v>
      </c>
      <c r="F521" s="32">
        <f>GLOBAL[[#This Row],[AWAL]]</f>
        <v>0</v>
      </c>
      <c r="G521" s="31"/>
      <c r="H521" s="31"/>
      <c r="I521" s="31">
        <f>IF(GLOBAL[[#This Row],[1]]="","",SUMIF(Table6[NB BM_C_QTY+F],GLOBAL[POINTER],Table6[C]))</f>
        <v>0</v>
      </c>
      <c r="J521" s="91">
        <f>IF(GLOBAL[[#This Row],[2]]="",0,-1*SUMIF(Table5[CONCAT],GLOBAL[POINTER],Table5[3]))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0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0</v>
      </c>
      <c r="Q521" s="58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0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0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0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521" s="31">
        <v>54</v>
      </c>
      <c r="AC521" t="s">
        <v>5118</v>
      </c>
    </row>
    <row r="522" spans="1:29">
      <c r="A522" s="31" t="str">
        <f ca="1">IF(GLOBAL[[#This Row],[TT]]&lt;1,"",ROW()-2)</f>
        <v/>
      </c>
      <c r="B522" s="33" t="s">
        <v>2601</v>
      </c>
      <c r="C522" s="31">
        <v>0</v>
      </c>
      <c r="D522" s="31" t="s">
        <v>2086</v>
      </c>
      <c r="E522" s="31">
        <f ca="1">IF(GLOBAL[[#This Row],[b12]]="",GLOBAL[[#This Row],[a6]],GLOBAL[[#This Row],[b12]])</f>
        <v>0</v>
      </c>
      <c r="F522" s="32">
        <f>GLOBAL[[#This Row],[AWAL]]</f>
        <v>0</v>
      </c>
      <c r="G522" s="31"/>
      <c r="H522" s="31"/>
      <c r="I522" s="31">
        <f>IF(GLOBAL[[#This Row],[1]]="","",SUMIF(Table6[NB BM_C_QTY+F],GLOBAL[POINTER],Table6[C]))</f>
        <v>0</v>
      </c>
      <c r="J522" s="91">
        <f>IF(GLOBAL[[#This Row],[2]]="",0,-1*SUMIF(Table5[CONCAT],GLOBAL[POINTER],Table5[3]))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 t="shared" si="8"/>
        <v>0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0</v>
      </c>
      <c r="Q522" s="58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0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0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0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522" s="31">
        <v>100</v>
      </c>
      <c r="AC522" t="s">
        <v>5118</v>
      </c>
    </row>
    <row r="523" spans="1:29">
      <c r="A523" s="31" t="str">
        <f ca="1">IF(GLOBAL[[#This Row],[TT]]&lt;1,"",ROW()-2)</f>
        <v/>
      </c>
      <c r="B523" s="33" t="s">
        <v>2216</v>
      </c>
      <c r="C523" s="31">
        <v>0</v>
      </c>
      <c r="D523" s="31" t="s">
        <v>2121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>
        <f>IF(GLOBAL[[#This Row],[1]]="","",SUMIF(Table6[NB BM_C_QTY+F],GLOBAL[POINTER],Table6[C]))</f>
        <v>0</v>
      </c>
      <c r="J523" s="91">
        <f>IF(GLOBAL[[#This Row],[2]]="",0,-1*SUMIF(Table5[CONCAT],GLOBAL[POINTER],Table5[3]))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58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523" s="31">
        <v>72</v>
      </c>
      <c r="AC523" t="s">
        <v>5118</v>
      </c>
    </row>
    <row r="524" spans="1:29">
      <c r="A524" s="31" t="str">
        <f ca="1">IF(GLOBAL[[#This Row],[TT]]&lt;1,"",ROW()-2)</f>
        <v/>
      </c>
      <c r="B524" s="33" t="s">
        <v>2555</v>
      </c>
      <c r="C524" s="31">
        <v>0</v>
      </c>
      <c r="D524" s="31" t="s">
        <v>2075</v>
      </c>
      <c r="E524" s="31">
        <f ca="1">IF(GLOBAL[[#This Row],[b12]]="",GLOBAL[[#This Row],[a6]],GLOBAL[[#This Row],[b12]])</f>
        <v>0</v>
      </c>
      <c r="F524" s="32">
        <f>GLOBAL[[#This Row],[AWAL]]</f>
        <v>0</v>
      </c>
      <c r="G524" s="31"/>
      <c r="H524" s="31"/>
      <c r="I524" s="31">
        <f>IF(GLOBAL[[#This Row],[1]]="","",SUMIF(Table6[NB BM_C_QTY+F],GLOBAL[POINTER],Table6[C]))</f>
        <v>0</v>
      </c>
      <c r="J524" s="91">
        <f>IF(GLOBAL[[#This Row],[2]]="",0,-1*SUMIF(Table5[CONCAT],GLOBAL[POINTER],Table5[3]))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0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0</v>
      </c>
      <c r="Q524" s="58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0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0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0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524" s="31">
        <v>120</v>
      </c>
      <c r="AC524" t="s">
        <v>5118</v>
      </c>
    </row>
    <row r="525" spans="1:29">
      <c r="A525" s="31" t="str">
        <f ca="1">IF(GLOBAL[[#This Row],[TT]]&lt;1,"",ROW()-2)</f>
        <v/>
      </c>
      <c r="B525" s="33" t="s">
        <v>2748</v>
      </c>
      <c r="C525" s="31">
        <v>0</v>
      </c>
      <c r="D525" s="31" t="s">
        <v>2016</v>
      </c>
      <c r="E525" s="31">
        <f ca="1">IF(GLOBAL[[#This Row],[b12]]="",GLOBAL[[#This Row],[a6]],GLOBAL[[#This Row],[b12]])</f>
        <v>0</v>
      </c>
      <c r="F525" s="32">
        <f>GLOBAL[[#This Row],[AWAL]]</f>
        <v>0</v>
      </c>
      <c r="G525" s="31"/>
      <c r="H525" s="31"/>
      <c r="I525" s="31">
        <f>IF(GLOBAL[[#This Row],[1]]="","",SUMIF(Table6[NB BM_C_QTY+F],GLOBAL[POINTER],Table6[C]))</f>
        <v>0</v>
      </c>
      <c r="J525" s="91">
        <f>IF(GLOBAL[[#This Row],[2]]="",0,-1*SUMIF(Table5[CONCAT],GLOBAL[POINTER],Table5[3]))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0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0</v>
      </c>
      <c r="Q525" s="58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0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0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0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525" s="31">
        <v>96</v>
      </c>
      <c r="AC525" t="s">
        <v>5118</v>
      </c>
    </row>
    <row r="526" spans="1:29">
      <c r="A526" s="31">
        <f ca="1">IF(GLOBAL[[#This Row],[TT]]&lt;1,"",ROW()-2)</f>
        <v>524</v>
      </c>
      <c r="B526" s="33" t="s">
        <v>2569</v>
      </c>
      <c r="C526" s="31">
        <v>9</v>
      </c>
      <c r="D526" s="31" t="s">
        <v>389</v>
      </c>
      <c r="E526" s="31">
        <f ca="1">IF(GLOBAL[[#This Row],[b12]]="",GLOBAL[[#This Row],[a6]],GLOBAL[[#This Row],[b12]])</f>
        <v>9</v>
      </c>
      <c r="F526" s="32">
        <f>GLOBAL[[#This Row],[AWAL]]</f>
        <v>9</v>
      </c>
      <c r="G526" s="31"/>
      <c r="H526" s="31"/>
      <c r="I526" s="31">
        <f>IF(GLOBAL[[#This Row],[1]]="","",SUMIF(Table6[NB BM_C_QTY+F],GLOBAL[POINTER],Table6[C]))</f>
        <v>0</v>
      </c>
      <c r="J526" s="91">
        <f>IF(GLOBAL[[#This Row],[2]]="",0,-1*SUMIF(Table5[CONCAT],GLOBAL[POINTER],Table5[3]))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9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9</v>
      </c>
      <c r="Q526" s="58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9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9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9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526" s="31">
        <v>384</v>
      </c>
      <c r="AC526" t="s">
        <v>5118</v>
      </c>
    </row>
    <row r="527" spans="1:29">
      <c r="A527" s="31" t="str">
        <f ca="1">IF(GLOBAL[[#This Row],[TT]]&lt;1,"",ROW()-2)</f>
        <v/>
      </c>
      <c r="B527" s="33" t="s">
        <v>2552</v>
      </c>
      <c r="C527" s="31">
        <v>0</v>
      </c>
      <c r="D527" s="31" t="s">
        <v>2075</v>
      </c>
      <c r="E527" s="31">
        <f ca="1">IF(GLOBAL[[#This Row],[b12]]="",GLOBAL[[#This Row],[a6]],GLOBAL[[#This Row],[b12]])</f>
        <v>0</v>
      </c>
      <c r="F527" s="32">
        <f>GLOBAL[[#This Row],[AWAL]]</f>
        <v>0</v>
      </c>
      <c r="G527" s="31"/>
      <c r="H527" s="31"/>
      <c r="I527" s="31">
        <f>IF(GLOBAL[[#This Row],[1]]="","",SUMIF(Table6[NB BM_C_QTY+F],GLOBAL[POINTER],Table6[C]))</f>
        <v>0</v>
      </c>
      <c r="J527" s="91">
        <f>IF(GLOBAL[[#This Row],[2]]="",0,-1*SUMIF(Table5[CONCAT],GLOBAL[POINTER],Table5[3]))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0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0</v>
      </c>
      <c r="Q527" s="58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0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0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0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527" s="31">
        <v>120</v>
      </c>
      <c r="AC527" t="s">
        <v>5118</v>
      </c>
    </row>
    <row r="528" spans="1:29">
      <c r="A528" s="31" t="str">
        <f ca="1">IF(GLOBAL[[#This Row],[TT]]&lt;1,"",ROW()-2)</f>
        <v/>
      </c>
      <c r="B528" s="33" t="s">
        <v>2553</v>
      </c>
      <c r="C528" s="31">
        <v>0</v>
      </c>
      <c r="D528" s="31" t="s">
        <v>2075</v>
      </c>
      <c r="E528" s="31">
        <f ca="1">IF(GLOBAL[[#This Row],[b12]]="",GLOBAL[[#This Row],[a6]],GLOBAL[[#This Row],[b12]])</f>
        <v>0</v>
      </c>
      <c r="F528" s="32">
        <f>GLOBAL[[#This Row],[AWAL]]</f>
        <v>0</v>
      </c>
      <c r="G528" s="31"/>
      <c r="H528" s="31"/>
      <c r="I528" s="31">
        <f>IF(GLOBAL[[#This Row],[1]]="","",SUMIF(Table6[NB BM_C_QTY+F],GLOBAL[POINTER],Table6[C]))</f>
        <v>0</v>
      </c>
      <c r="J528" s="91">
        <f>IF(GLOBAL[[#This Row],[2]]="",0,-1*SUMIF(Table5[CONCAT],GLOBAL[POINTER],Table5[3]))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 t="shared" si="8"/>
        <v>0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0</v>
      </c>
      <c r="Q528" s="58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0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0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0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528" s="31">
        <v>120</v>
      </c>
      <c r="AC528" t="s">
        <v>5118</v>
      </c>
    </row>
    <row r="529" spans="1:29">
      <c r="A529" s="31">
        <f ca="1">IF(GLOBAL[[#This Row],[TT]]&lt;1,"",ROW()-2)</f>
        <v>527</v>
      </c>
      <c r="B529" s="33" t="s">
        <v>424</v>
      </c>
      <c r="C529" s="31">
        <v>1</v>
      </c>
      <c r="D529" s="31" t="s">
        <v>425</v>
      </c>
      <c r="E529" s="31">
        <f ca="1">IF(GLOBAL[[#This Row],[b12]]="",GLOBAL[[#This Row],[a6]],GLOBAL[[#This Row],[b12]])</f>
        <v>1</v>
      </c>
      <c r="F529" s="32">
        <f>GLOBAL[[#This Row],[AWAL]]</f>
        <v>1</v>
      </c>
      <c r="G529" s="31"/>
      <c r="H529" s="31"/>
      <c r="I529" s="31">
        <f>IF(GLOBAL[[#This Row],[1]]="","",SUMIF(Table6[NB BM_C_QTY+F],GLOBAL[POINTER],Table6[C]))</f>
        <v>0</v>
      </c>
      <c r="J529" s="91">
        <f>IF(GLOBAL[[#This Row],[2]]="",0,-1*SUMIF(Table5[CONCAT],GLOBAL[POINTER],Table5[3]))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1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1</v>
      </c>
      <c r="Q529" s="58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1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1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1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529" s="31">
        <v>296</v>
      </c>
      <c r="AC529" t="s">
        <v>5118</v>
      </c>
    </row>
    <row r="530" spans="1:29">
      <c r="A530" s="31">
        <f ca="1">IF(GLOBAL[[#This Row],[TT]]&lt;1,"",ROW()-2)</f>
        <v>528</v>
      </c>
      <c r="B530" s="33" t="s">
        <v>426</v>
      </c>
      <c r="C530" s="31">
        <v>6</v>
      </c>
      <c r="D530" s="31">
        <v>72</v>
      </c>
      <c r="E530" s="31">
        <f ca="1">IF(GLOBAL[[#This Row],[b12]]="",GLOBAL[[#This Row],[a6]],GLOBAL[[#This Row],[b12]])</f>
        <v>6</v>
      </c>
      <c r="F530" s="32">
        <f>GLOBAL[[#This Row],[AWAL]]</f>
        <v>6</v>
      </c>
      <c r="G530" s="31"/>
      <c r="H530" s="31"/>
      <c r="I530" s="31">
        <f>IF(GLOBAL[[#This Row],[1]]="","",SUMIF(Table6[NB BM_C_QTY+F],GLOBAL[POINTER],Table6[C]))</f>
        <v>0</v>
      </c>
      <c r="J530" s="91">
        <f>IF(GLOBAL[[#This Row],[2]]="",0,-1*SUMIF(Table5[CONCAT],GLOBAL[POINTER],Table5[3]))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6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6</v>
      </c>
      <c r="Q530" s="58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6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6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6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530" s="31">
        <v>72</v>
      </c>
      <c r="AC530" t="s">
        <v>5118</v>
      </c>
    </row>
    <row r="531" spans="1:29">
      <c r="A531" s="31" t="str">
        <f ca="1">IF(GLOBAL[[#This Row],[TT]]&lt;1,"",ROW()-2)</f>
        <v/>
      </c>
      <c r="B531" s="33" t="s">
        <v>4311</v>
      </c>
      <c r="C531" s="31">
        <v>0</v>
      </c>
      <c r="D531" s="31" t="s">
        <v>2131</v>
      </c>
      <c r="E531" s="31">
        <f ca="1">IF(GLOBAL[[#This Row],[b12]]="",GLOBAL[[#This Row],[a6]],GLOBAL[[#This Row],[b12]])</f>
        <v>0</v>
      </c>
      <c r="F531" s="32">
        <f>GLOBAL[[#This Row],[AWAL]]</f>
        <v>0</v>
      </c>
      <c r="G531" s="31"/>
      <c r="H531" s="31"/>
      <c r="I531" s="31">
        <f>IF(GLOBAL[[#This Row],[1]]="","",SUMIF(Table6[NB BM_C_QTY+F],GLOBAL[POINTER],Table6[C]))</f>
        <v>0</v>
      </c>
      <c r="J531" s="91">
        <f>IF(GLOBAL[[#This Row],[2]]="",0,-1*SUMIF(Table5[CONCAT],GLOBAL[POINTER],Table5[3]))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 t="shared" si="8"/>
        <v>0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0</v>
      </c>
      <c r="Q531" s="58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0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0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0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531" s="31">
        <v>240</v>
      </c>
      <c r="AC531" t="s">
        <v>5118</v>
      </c>
    </row>
    <row r="532" spans="1:29">
      <c r="A532" s="31" t="str">
        <f ca="1">IF(GLOBAL[[#This Row],[TT]]&lt;1,"",ROW()-2)</f>
        <v/>
      </c>
      <c r="B532" s="33" t="s">
        <v>4312</v>
      </c>
      <c r="C532" s="31">
        <v>0</v>
      </c>
      <c r="D532" s="31" t="s">
        <v>2131</v>
      </c>
      <c r="E532" s="31">
        <f ca="1">IF(GLOBAL[[#This Row],[b12]]="",GLOBAL[[#This Row],[a6]],GLOBAL[[#This Row],[b12]])</f>
        <v>0</v>
      </c>
      <c r="F532" s="32">
        <f>GLOBAL[[#This Row],[AWAL]]</f>
        <v>0</v>
      </c>
      <c r="G532" s="31"/>
      <c r="H532" s="31"/>
      <c r="I532" s="31">
        <f>IF(GLOBAL[[#This Row],[1]]="","",SUMIF(Table6[NB BM_C_QTY+F],GLOBAL[POINTER],Table6[C]))</f>
        <v>0</v>
      </c>
      <c r="J532" s="91">
        <f>IF(GLOBAL[[#This Row],[2]]="",0,-1*SUMIF(Table5[CONCAT],GLOBAL[POINTER],Table5[3]))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 t="shared" si="8"/>
        <v>0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0</v>
      </c>
      <c r="Q532" s="58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532" s="31">
        <v>240</v>
      </c>
      <c r="AC532" t="s">
        <v>5118</v>
      </c>
    </row>
    <row r="533" spans="1:29">
      <c r="A533" s="31" t="str">
        <f ca="1">IF(GLOBAL[[#This Row],[TT]]&lt;1,"",ROW()-2)</f>
        <v/>
      </c>
      <c r="B533" s="33" t="s">
        <v>4313</v>
      </c>
      <c r="C533" s="31">
        <v>0</v>
      </c>
      <c r="D533" s="31" t="s">
        <v>2131</v>
      </c>
      <c r="E533" s="31">
        <f ca="1">IF(GLOBAL[[#This Row],[b12]]="",GLOBAL[[#This Row],[a6]],GLOBAL[[#This Row],[b12]])</f>
        <v>0</v>
      </c>
      <c r="F533" s="32">
        <f>GLOBAL[[#This Row],[AWAL]]</f>
        <v>0</v>
      </c>
      <c r="G533" s="31"/>
      <c r="H533" s="31"/>
      <c r="I533" s="31">
        <f>IF(GLOBAL[[#This Row],[1]]="","",SUMIF(Table6[NB BM_C_QTY+F],GLOBAL[POINTER],Table6[C]))</f>
        <v>0</v>
      </c>
      <c r="J533" s="91">
        <f>IF(GLOBAL[[#This Row],[2]]="",0,-1*SUMIF(Table5[CONCAT],GLOBAL[POINTER],Table5[3]))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 t="shared" si="8"/>
        <v>0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0</v>
      </c>
      <c r="Q533" s="58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0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0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0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533" s="31">
        <v>240</v>
      </c>
      <c r="AC533" t="s">
        <v>5118</v>
      </c>
    </row>
    <row r="534" spans="1:29">
      <c r="A534" s="31" t="str">
        <f ca="1">IF(GLOBAL[[#This Row],[TT]]&lt;1,"",ROW()-2)</f>
        <v/>
      </c>
      <c r="B534" s="33" t="s">
        <v>5323</v>
      </c>
      <c r="C534" s="31">
        <v>0</v>
      </c>
      <c r="D534" s="31" t="s">
        <v>2131</v>
      </c>
      <c r="E534" s="31">
        <f ca="1">IF(GLOBAL[[#This Row],[b12]]="",GLOBAL[[#This Row],[a6]],GLOBAL[[#This Row],[b12]])</f>
        <v>0</v>
      </c>
      <c r="F534" s="32">
        <f>GLOBAL[[#This Row],[AWAL]]</f>
        <v>0</v>
      </c>
      <c r="G534" s="31"/>
      <c r="H534" s="31"/>
      <c r="I534" s="31">
        <f>IF(GLOBAL[[#This Row],[1]]="","",SUMIF(Table6[NB BM_C_QTY+F],GLOBAL[POINTER],Table6[C]))</f>
        <v>0</v>
      </c>
      <c r="J534" s="91">
        <f>IF(GLOBAL[[#This Row],[2]]="",0,-1*SUMIF(Table5[CONCAT],GLOBAL[POINTER],Table5[3]))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0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0</v>
      </c>
      <c r="Q534" s="58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0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0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0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534" s="31">
        <v>240</v>
      </c>
      <c r="AC534" t="s">
        <v>5118</v>
      </c>
    </row>
    <row r="535" spans="1:29">
      <c r="A535" s="31" t="str">
        <f ca="1">IF(GLOBAL[[#This Row],[TT]]&lt;1,"",ROW()-2)</f>
        <v/>
      </c>
      <c r="B535" s="33" t="s">
        <v>5003</v>
      </c>
      <c r="C535" s="31">
        <v>0</v>
      </c>
      <c r="D535" s="31" t="s">
        <v>2131</v>
      </c>
      <c r="E535" s="31">
        <f ca="1">IF(GLOBAL[[#This Row],[b12]]="",GLOBAL[[#This Row],[a6]],GLOBAL[[#This Row],[b12]])</f>
        <v>0</v>
      </c>
      <c r="F535" s="32">
        <f>GLOBAL[[#This Row],[AWAL]]</f>
        <v>0</v>
      </c>
      <c r="G535" s="31"/>
      <c r="H535" s="31"/>
      <c r="I535" s="31">
        <f>IF(GLOBAL[[#This Row],[1]]="","",SUMIF(Table6[NB BM_C_QTY+F],GLOBAL[POINTER],Table6[C]))</f>
        <v>0</v>
      </c>
      <c r="J535" s="91">
        <f>IF(GLOBAL[[#This Row],[2]]="",0,-1*SUMIF(Table5[CONCAT],GLOBAL[POINTER],Table5[3]))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0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0</v>
      </c>
      <c r="Q535" s="58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0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0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0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535" s="31">
        <v>240</v>
      </c>
      <c r="AC535" t="s">
        <v>5118</v>
      </c>
    </row>
    <row r="536" spans="1:29">
      <c r="A536" s="31" t="str">
        <f ca="1">IF(GLOBAL[[#This Row],[TT]]&lt;1,"",ROW()-2)</f>
        <v/>
      </c>
      <c r="B536" s="33" t="s">
        <v>5324</v>
      </c>
      <c r="C536" s="31">
        <v>0</v>
      </c>
      <c r="D536" s="31" t="s">
        <v>2131</v>
      </c>
      <c r="E536" s="31">
        <f ca="1">IF(GLOBAL[[#This Row],[b12]]="",GLOBAL[[#This Row],[a6]],GLOBAL[[#This Row],[b12]])</f>
        <v>0</v>
      </c>
      <c r="F536" s="32">
        <f>GLOBAL[[#This Row],[AWAL]]</f>
        <v>0</v>
      </c>
      <c r="G536" s="31"/>
      <c r="H536" s="31"/>
      <c r="I536" s="31">
        <f>IF(GLOBAL[[#This Row],[1]]="","",SUMIF(Table6[NB BM_C_QTY+F],GLOBAL[POINTER],Table6[C]))</f>
        <v>0</v>
      </c>
      <c r="J536" s="91">
        <f>IF(GLOBAL[[#This Row],[2]]="",0,-1*SUMIF(Table5[CONCAT],GLOBAL[POINTER],Table5[3]))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0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0</v>
      </c>
      <c r="Q536" s="58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0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0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0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536" s="31">
        <v>240</v>
      </c>
      <c r="AC536" t="s">
        <v>5118</v>
      </c>
    </row>
    <row r="537" spans="1:29">
      <c r="A537" s="31" t="str">
        <f ca="1">IF(GLOBAL[[#This Row],[TT]]&lt;1,"",ROW()-2)</f>
        <v/>
      </c>
      <c r="B537" s="33" t="s">
        <v>5325</v>
      </c>
      <c r="C537" s="31">
        <v>0</v>
      </c>
      <c r="D537" s="31" t="s">
        <v>2131</v>
      </c>
      <c r="E537" s="31">
        <f ca="1">IF(GLOBAL[[#This Row],[b12]]="",GLOBAL[[#This Row],[a6]],GLOBAL[[#This Row],[b12]])</f>
        <v>0</v>
      </c>
      <c r="F537" s="32">
        <f>GLOBAL[[#This Row],[AWAL]]</f>
        <v>0</v>
      </c>
      <c r="G537" s="31"/>
      <c r="H537" s="31"/>
      <c r="I537" s="31">
        <f>IF(GLOBAL[[#This Row],[1]]="","",SUMIF(Table6[NB BM_C_QTY+F],GLOBAL[POINTER],Table6[C]))</f>
        <v>0</v>
      </c>
      <c r="J537" s="91">
        <f>IF(GLOBAL[[#This Row],[2]]="",0,-1*SUMIF(Table5[CONCAT],GLOBAL[POINTER],Table5[3]))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0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0</v>
      </c>
      <c r="Q537" s="58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0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0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0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537" s="31">
        <v>240</v>
      </c>
      <c r="AC537" t="s">
        <v>5118</v>
      </c>
    </row>
    <row r="538" spans="1:29">
      <c r="A538" s="31" t="str">
        <f ca="1">IF(GLOBAL[[#This Row],[TT]]&lt;1,"",ROW()-2)</f>
        <v/>
      </c>
      <c r="B538" s="33" t="s">
        <v>5326</v>
      </c>
      <c r="C538" s="31">
        <v>0</v>
      </c>
      <c r="D538" s="31" t="s">
        <v>4256</v>
      </c>
      <c r="E538" s="31">
        <f ca="1">IF(GLOBAL[[#This Row],[b12]]="",GLOBAL[[#This Row],[a6]],GLOBAL[[#This Row],[b12]])</f>
        <v>0</v>
      </c>
      <c r="F538" s="32">
        <f>GLOBAL[[#This Row],[AWAL]]</f>
        <v>0</v>
      </c>
      <c r="G538" s="31"/>
      <c r="H538" s="31"/>
      <c r="I538" s="31">
        <f>IF(GLOBAL[[#This Row],[1]]="","",SUMIF(Table6[NB BM_C_QTY+F],GLOBAL[POINTER],Table6[C]))</f>
        <v>0</v>
      </c>
      <c r="J538" s="91">
        <f>IF(GLOBAL[[#This Row],[2]]="",0,-1*SUMIF(Table5[CONCAT],GLOBAL[POINTER],Table5[3]))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0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0</v>
      </c>
      <c r="Q538" s="58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0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0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0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538" s="31">
        <v>384</v>
      </c>
      <c r="AC538" t="s">
        <v>5118</v>
      </c>
    </row>
    <row r="539" spans="1:29">
      <c r="A539" s="31" t="str">
        <f ca="1">IF(GLOBAL[[#This Row],[TT]]&lt;1,"",ROW()-2)</f>
        <v/>
      </c>
      <c r="B539" s="33" t="s">
        <v>5327</v>
      </c>
      <c r="C539" s="31">
        <v>0</v>
      </c>
      <c r="D539" s="31" t="s">
        <v>4256</v>
      </c>
      <c r="E539" s="31">
        <f ca="1">IF(GLOBAL[[#This Row],[b12]]="",GLOBAL[[#This Row],[a6]],GLOBAL[[#This Row],[b12]])</f>
        <v>0</v>
      </c>
      <c r="F539" s="32">
        <f>GLOBAL[[#This Row],[AWAL]]</f>
        <v>0</v>
      </c>
      <c r="G539" s="31"/>
      <c r="H539" s="31"/>
      <c r="I539" s="31">
        <f>IF(GLOBAL[[#This Row],[1]]="","",SUMIF(Table6[NB BM_C_QTY+F],GLOBAL[POINTER],Table6[C]))</f>
        <v>0</v>
      </c>
      <c r="J539" s="91">
        <f>IF(GLOBAL[[#This Row],[2]]="",0,-1*SUMIF(Table5[CONCAT],GLOBAL[POINTER],Table5[3]))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0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0</v>
      </c>
      <c r="Q539" s="58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0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0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0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39" s="31">
        <v>384</v>
      </c>
      <c r="AC539" t="s">
        <v>5118</v>
      </c>
    </row>
    <row r="540" spans="1:29">
      <c r="A540" s="31" t="str">
        <f ca="1">IF(GLOBAL[[#This Row],[TT]]&lt;1,"",ROW()-2)</f>
        <v/>
      </c>
      <c r="B540" s="33" t="s">
        <v>5328</v>
      </c>
      <c r="C540" s="31">
        <v>0</v>
      </c>
      <c r="D540" s="31" t="s">
        <v>4256</v>
      </c>
      <c r="E540" s="31">
        <f ca="1">IF(GLOBAL[[#This Row],[b12]]="",GLOBAL[[#This Row],[a6]],GLOBAL[[#This Row],[b12]])</f>
        <v>0</v>
      </c>
      <c r="F540" s="32">
        <f>GLOBAL[[#This Row],[AWAL]]</f>
        <v>0</v>
      </c>
      <c r="G540" s="31"/>
      <c r="H540" s="31"/>
      <c r="I540" s="31">
        <f>IF(GLOBAL[[#This Row],[1]]="","",SUMIF(Table6[NB BM_C_QTY+F],GLOBAL[POINTER],Table6[C]))</f>
        <v>0</v>
      </c>
      <c r="J540" s="91">
        <f>IF(GLOBAL[[#This Row],[2]]="",0,-1*SUMIF(Table5[CONCAT],GLOBAL[POINTER],Table5[3]))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0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0</v>
      </c>
      <c r="Q540" s="58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0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0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0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40" s="31">
        <v>384</v>
      </c>
      <c r="AC540" t="s">
        <v>5118</v>
      </c>
    </row>
    <row r="541" spans="1:29">
      <c r="A541" s="31" t="str">
        <f ca="1">IF(GLOBAL[[#This Row],[TT]]&lt;1,"",ROW()-2)</f>
        <v/>
      </c>
      <c r="B541" s="33" t="s">
        <v>5392</v>
      </c>
      <c r="C541" s="31">
        <v>0</v>
      </c>
      <c r="D541" s="31" t="s">
        <v>4256</v>
      </c>
      <c r="E541" s="31">
        <f ca="1">IF(GLOBAL[[#This Row],[b12]]="",GLOBAL[[#This Row],[a6]],GLOBAL[[#This Row],[b12]])</f>
        <v>0</v>
      </c>
      <c r="F541" s="32">
        <f>GLOBAL[[#This Row],[AWAL]]</f>
        <v>0</v>
      </c>
      <c r="G541" s="31"/>
      <c r="H541" s="31"/>
      <c r="I541" s="31">
        <f>IF(GLOBAL[[#This Row],[1]]="","",SUMIF(Table6[NB BM_C_QTY+F],GLOBAL[POINTER],Table6[C]))</f>
        <v>0</v>
      </c>
      <c r="J541" s="91">
        <f>IF(GLOBAL[[#This Row],[2]]="",0,-1*SUMIF(Table5[CONCAT],GLOBAL[POINTER],Table5[3]))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0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0</v>
      </c>
      <c r="Q541" s="58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0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0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0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41" s="31">
        <v>384</v>
      </c>
      <c r="AC541" t="s">
        <v>5118</v>
      </c>
    </row>
    <row r="542" spans="1:29">
      <c r="A542" s="31" t="str">
        <f ca="1">IF(GLOBAL[[#This Row],[TT]]&lt;1,"",ROW()-2)</f>
        <v/>
      </c>
      <c r="B542" s="33" t="s">
        <v>4314</v>
      </c>
      <c r="C542" s="31">
        <v>0</v>
      </c>
      <c r="D542" s="31" t="s">
        <v>4256</v>
      </c>
      <c r="E542" s="31">
        <f ca="1">IF(GLOBAL[[#This Row],[b12]]="",GLOBAL[[#This Row],[a6]],GLOBAL[[#This Row],[b12]])</f>
        <v>0</v>
      </c>
      <c r="F542" s="32">
        <f>GLOBAL[[#This Row],[AWAL]]</f>
        <v>0</v>
      </c>
      <c r="G542" s="31"/>
      <c r="H542" s="31"/>
      <c r="I542" s="31">
        <f>IF(GLOBAL[[#This Row],[1]]="","",SUMIF(Table6[NB BM_C_QTY+F],GLOBAL[POINTER],Table6[C]))</f>
        <v>0</v>
      </c>
      <c r="J542" s="91">
        <f>IF(GLOBAL[[#This Row],[2]]="",0,-1*SUMIF(Table5[CONCAT],GLOBAL[POINTER],Table5[3]))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 t="shared" si="8"/>
        <v>0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0</v>
      </c>
      <c r="Q542" s="58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0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0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0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42" s="31">
        <v>384</v>
      </c>
      <c r="AC542" t="s">
        <v>5118</v>
      </c>
    </row>
    <row r="543" spans="1:29">
      <c r="A543" s="31" t="str">
        <f ca="1">IF(GLOBAL[[#This Row],[TT]]&lt;1,"",ROW()-2)</f>
        <v/>
      </c>
      <c r="B543" s="33" t="s">
        <v>5329</v>
      </c>
      <c r="C543" s="31">
        <v>0</v>
      </c>
      <c r="D543" s="31" t="s">
        <v>4256</v>
      </c>
      <c r="E543" s="31">
        <f ca="1">IF(GLOBAL[[#This Row],[b12]]="",GLOBAL[[#This Row],[a6]],GLOBAL[[#This Row],[b12]])</f>
        <v>0</v>
      </c>
      <c r="F543" s="32">
        <f>GLOBAL[[#This Row],[AWAL]]</f>
        <v>0</v>
      </c>
      <c r="G543" s="31"/>
      <c r="H543" s="31"/>
      <c r="I543" s="31">
        <f>IF(GLOBAL[[#This Row],[1]]="","",SUMIF(Table6[NB BM_C_QTY+F],GLOBAL[POINTER],Table6[C]))</f>
        <v>0</v>
      </c>
      <c r="J543" s="91">
        <f>IF(GLOBAL[[#This Row],[2]]="",0,-1*SUMIF(Table5[CONCAT],GLOBAL[POINTER],Table5[3]))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 t="shared" si="8"/>
        <v>0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0</v>
      </c>
      <c r="Q543" s="58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0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0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0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43" s="31">
        <v>384</v>
      </c>
      <c r="AC543" t="s">
        <v>5118</v>
      </c>
    </row>
    <row r="544" spans="1:29">
      <c r="A544" s="31" t="str">
        <f ca="1">IF(GLOBAL[[#This Row],[TT]]&lt;1,"",ROW()-2)</f>
        <v/>
      </c>
      <c r="B544" s="33" t="s">
        <v>5330</v>
      </c>
      <c r="C544" s="31">
        <v>0</v>
      </c>
      <c r="D544" s="31" t="s">
        <v>4256</v>
      </c>
      <c r="E544" s="31">
        <f ca="1">IF(GLOBAL[[#This Row],[b12]]="",GLOBAL[[#This Row],[a6]],GLOBAL[[#This Row],[b12]])</f>
        <v>0</v>
      </c>
      <c r="F544" s="32">
        <f>GLOBAL[[#This Row],[AWAL]]</f>
        <v>0</v>
      </c>
      <c r="G544" s="31"/>
      <c r="H544" s="31"/>
      <c r="I544" s="31">
        <f>IF(GLOBAL[[#This Row],[1]]="","",SUMIF(Table6[NB BM_C_QTY+F],GLOBAL[POINTER],Table6[C]))</f>
        <v>0</v>
      </c>
      <c r="J544" s="91">
        <f>IF(GLOBAL[[#This Row],[2]]="",0,-1*SUMIF(Table5[CONCAT],GLOBAL[POINTER],Table5[3]))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 t="shared" si="8"/>
        <v>0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0</v>
      </c>
      <c r="Q544" s="58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0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0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0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44" s="31">
        <v>384</v>
      </c>
      <c r="AC544" t="s">
        <v>5118</v>
      </c>
    </row>
    <row r="545" spans="1:29">
      <c r="A545" s="31" t="str">
        <f ca="1">IF(GLOBAL[[#This Row],[TT]]&lt;1,"",ROW()-2)</f>
        <v/>
      </c>
      <c r="B545" s="51" t="s">
        <v>5331</v>
      </c>
      <c r="C545" s="31">
        <v>0</v>
      </c>
      <c r="D545" s="31" t="s">
        <v>4256</v>
      </c>
      <c r="E545" s="31">
        <f ca="1">IF(GLOBAL[[#This Row],[b12]]="",GLOBAL[[#This Row],[a6]],GLOBAL[[#This Row],[b12]])</f>
        <v>0</v>
      </c>
      <c r="F545" s="32">
        <f>GLOBAL[[#This Row],[AWAL]]</f>
        <v>0</v>
      </c>
      <c r="G545" s="31"/>
      <c r="H545" s="31"/>
      <c r="I545" s="31">
        <f>IF(GLOBAL[[#This Row],[1]]="","",SUMIF(Table6[NB BM_C_QTY+F],GLOBAL[POINTER],Table6[C]))</f>
        <v>0</v>
      </c>
      <c r="J545" s="91">
        <f>IF(GLOBAL[[#This Row],[2]]="",0,-1*SUMIF(Table5[CONCAT],GLOBAL[POINTER],Table5[3]))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 t="shared" si="8"/>
        <v>0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0</v>
      </c>
      <c r="Q545" s="58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0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0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0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45" s="31">
        <v>384</v>
      </c>
      <c r="AC545" t="s">
        <v>5118</v>
      </c>
    </row>
    <row r="546" spans="1:29">
      <c r="A546" s="31" t="str">
        <f ca="1">IF(GLOBAL[[#This Row],[TT]]&lt;1,"",ROW()-2)</f>
        <v/>
      </c>
      <c r="B546" s="33" t="s">
        <v>4315</v>
      </c>
      <c r="C546" s="31">
        <v>0</v>
      </c>
      <c r="D546" s="31" t="s">
        <v>2016</v>
      </c>
      <c r="E546" s="31">
        <f ca="1">IF(GLOBAL[[#This Row],[b12]]="",GLOBAL[[#This Row],[a6]],GLOBAL[[#This Row],[b12]])</f>
        <v>0</v>
      </c>
      <c r="F546" s="32">
        <f>GLOBAL[[#This Row],[AWAL]]</f>
        <v>0</v>
      </c>
      <c r="G546" s="31"/>
      <c r="H546" s="31"/>
      <c r="I546" s="31">
        <f>IF(GLOBAL[[#This Row],[1]]="","",SUMIF(Table6[NB BM_C_QTY+F],GLOBAL[POINTER],Table6[C]))</f>
        <v>0</v>
      </c>
      <c r="J546" s="91">
        <f>IF(GLOBAL[[#This Row],[2]]="",0,-1*SUMIF(Table5[CONCAT],GLOBAL[POINTER],Table5[3]))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 t="shared" si="8"/>
        <v>0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0</v>
      </c>
      <c r="Q546" s="58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0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0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0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46" s="31">
        <v>96</v>
      </c>
      <c r="AC546" t="s">
        <v>5118</v>
      </c>
    </row>
    <row r="547" spans="1:29">
      <c r="A547" s="31" t="str">
        <f ca="1">IF(GLOBAL[[#This Row],[TT]]&lt;1,"",ROW()-2)</f>
        <v/>
      </c>
      <c r="B547" s="33" t="s">
        <v>4316</v>
      </c>
      <c r="C547" s="31">
        <v>0</v>
      </c>
      <c r="D547" s="31" t="s">
        <v>2016</v>
      </c>
      <c r="E547" s="31">
        <f ca="1">IF(GLOBAL[[#This Row],[b12]]="",GLOBAL[[#This Row],[a6]],GLOBAL[[#This Row],[b12]])</f>
        <v>0</v>
      </c>
      <c r="F547" s="32">
        <f>GLOBAL[[#This Row],[AWAL]]</f>
        <v>0</v>
      </c>
      <c r="G547" s="31"/>
      <c r="H547" s="31"/>
      <c r="I547" s="31">
        <f>IF(GLOBAL[[#This Row],[1]]="","",SUMIF(Table6[NB BM_C_QTY+F],GLOBAL[POINTER],Table6[C]))</f>
        <v>0</v>
      </c>
      <c r="J547" s="91">
        <f>IF(GLOBAL[[#This Row],[2]]="",0,-1*SUMIF(Table5[CONCAT],GLOBAL[POINTER],Table5[3]))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 t="shared" si="8"/>
        <v>0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0</v>
      </c>
      <c r="Q547" s="58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0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0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0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47" s="31">
        <v>96</v>
      </c>
      <c r="AC547" t="s">
        <v>5118</v>
      </c>
    </row>
    <row r="548" spans="1:29">
      <c r="A548" s="31" t="str">
        <f ca="1">IF(GLOBAL[[#This Row],[TT]]&lt;1,"",ROW()-2)</f>
        <v/>
      </c>
      <c r="B548" s="33" t="s">
        <v>4317</v>
      </c>
      <c r="C548" s="31">
        <v>0</v>
      </c>
      <c r="D548" s="31" t="s">
        <v>2016</v>
      </c>
      <c r="E548" s="31">
        <f ca="1">IF(GLOBAL[[#This Row],[b12]]="",GLOBAL[[#This Row],[a6]],GLOBAL[[#This Row],[b12]])</f>
        <v>0</v>
      </c>
      <c r="F548" s="32">
        <f>GLOBAL[[#This Row],[AWAL]]</f>
        <v>0</v>
      </c>
      <c r="G548" s="31"/>
      <c r="H548" s="31"/>
      <c r="I548" s="31">
        <f>IF(GLOBAL[[#This Row],[1]]="","",SUMIF(Table6[NB BM_C_QTY+F],GLOBAL[POINTER],Table6[C]))</f>
        <v>0</v>
      </c>
      <c r="J548" s="91">
        <f>IF(GLOBAL[[#This Row],[2]]="",0,-1*SUMIF(Table5[CONCAT],GLOBAL[POINTER],Table5[3]))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0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0</v>
      </c>
      <c r="Q548" s="58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0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0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0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48" s="31">
        <v>96</v>
      </c>
      <c r="AC548" t="s">
        <v>5118</v>
      </c>
    </row>
    <row r="549" spans="1:29">
      <c r="A549" s="31" t="str">
        <f ca="1">IF(GLOBAL[[#This Row],[TT]]&lt;1,"",ROW()-2)</f>
        <v/>
      </c>
      <c r="B549" s="33" t="s">
        <v>4318</v>
      </c>
      <c r="C549" s="31">
        <v>0</v>
      </c>
      <c r="D549" s="31" t="s">
        <v>2016</v>
      </c>
      <c r="E549" s="31">
        <f ca="1">IF(GLOBAL[[#This Row],[b12]]="",GLOBAL[[#This Row],[a6]],GLOBAL[[#This Row],[b12]])</f>
        <v>0</v>
      </c>
      <c r="F549" s="32">
        <f>GLOBAL[[#This Row],[AWAL]]</f>
        <v>0</v>
      </c>
      <c r="G549" s="31"/>
      <c r="H549" s="31"/>
      <c r="I549" s="31">
        <f>IF(GLOBAL[[#This Row],[1]]="","",SUMIF(Table6[NB BM_C_QTY+F],GLOBAL[POINTER],Table6[C]))</f>
        <v>0</v>
      </c>
      <c r="J549" s="91">
        <f>IF(GLOBAL[[#This Row],[2]]="",0,-1*SUMIF(Table5[CONCAT],GLOBAL[POINTER],Table5[3]))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0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0</v>
      </c>
      <c r="Q549" s="58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0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0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0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49" s="31">
        <v>96</v>
      </c>
      <c r="AC549" t="s">
        <v>5118</v>
      </c>
    </row>
    <row r="550" spans="1:29">
      <c r="A550" s="31" t="str">
        <f ca="1">IF(GLOBAL[[#This Row],[TT]]&lt;1,"",ROW()-2)</f>
        <v/>
      </c>
      <c r="B550" s="33" t="s">
        <v>4319</v>
      </c>
      <c r="C550" s="31">
        <v>0</v>
      </c>
      <c r="D550" s="31" t="s">
        <v>2016</v>
      </c>
      <c r="E550" s="31">
        <f ca="1">IF(GLOBAL[[#This Row],[b12]]="",GLOBAL[[#This Row],[a6]],GLOBAL[[#This Row],[b12]])</f>
        <v>0</v>
      </c>
      <c r="F550" s="32">
        <f>GLOBAL[[#This Row],[AWAL]]</f>
        <v>0</v>
      </c>
      <c r="G550" s="31"/>
      <c r="H550" s="31"/>
      <c r="I550" s="31">
        <f>IF(GLOBAL[[#This Row],[1]]="","",SUMIF(Table6[NB BM_C_QTY+F],GLOBAL[POINTER],Table6[C]))</f>
        <v>0</v>
      </c>
      <c r="J550" s="91">
        <f>IF(GLOBAL[[#This Row],[2]]="",0,-1*SUMIF(Table5[CONCAT],GLOBAL[POINTER],Table5[3]))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0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0</v>
      </c>
      <c r="Q550" s="58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0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0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0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50" s="31">
        <v>96</v>
      </c>
      <c r="AC550" t="s">
        <v>5118</v>
      </c>
    </row>
    <row r="551" spans="1:29">
      <c r="A551" s="31" t="str">
        <f ca="1">IF(GLOBAL[[#This Row],[TT]]&lt;1,"",ROW()-2)</f>
        <v/>
      </c>
      <c r="B551" s="33" t="s">
        <v>2299</v>
      </c>
      <c r="C551" s="31">
        <v>0</v>
      </c>
      <c r="D551" s="31" t="s">
        <v>2016</v>
      </c>
      <c r="E551" s="31">
        <f ca="1">IF(GLOBAL[[#This Row],[b12]]="",GLOBAL[[#This Row],[a6]],GLOBAL[[#This Row],[b12]])</f>
        <v>0</v>
      </c>
      <c r="F551" s="32">
        <f>GLOBAL[[#This Row],[AWAL]]</f>
        <v>0</v>
      </c>
      <c r="G551" s="31"/>
      <c r="H551" s="31"/>
      <c r="I551" s="31">
        <f>IF(GLOBAL[[#This Row],[1]]="","",SUMIF(Table6[NB BM_C_QTY+F],GLOBAL[POINTER],Table6[C]))</f>
        <v>0</v>
      </c>
      <c r="J551" s="91">
        <f>IF(GLOBAL[[#This Row],[2]]="",0,-1*SUMIF(Table5[CONCAT],GLOBAL[POINTER],Table5[3]))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0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0</v>
      </c>
      <c r="Q551" s="58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0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0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0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51" s="31">
        <v>96</v>
      </c>
      <c r="AC551" t="s">
        <v>5118</v>
      </c>
    </row>
    <row r="552" spans="1:29">
      <c r="A552" s="31">
        <f ca="1">IF(GLOBAL[[#This Row],[TT]]&lt;1,"",ROW()-2)</f>
        <v>550</v>
      </c>
      <c r="B552" s="33" t="s">
        <v>2255</v>
      </c>
      <c r="C552" s="31">
        <v>24</v>
      </c>
      <c r="D552" s="31" t="s">
        <v>2016</v>
      </c>
      <c r="E552" s="31">
        <f ca="1">IF(GLOBAL[[#This Row],[b12]]="",GLOBAL[[#This Row],[a6]],GLOBAL[[#This Row],[b12]])</f>
        <v>24</v>
      </c>
      <c r="F552" s="32">
        <f>GLOBAL[[#This Row],[AWAL]]</f>
        <v>24</v>
      </c>
      <c r="G552" s="31"/>
      <c r="H552" s="31"/>
      <c r="I552" s="31">
        <f>IF(GLOBAL[[#This Row],[1]]="","",SUMIF(Table6[NB BM_C_QTY+F],GLOBAL[POINTER],Table6[C]))</f>
        <v>0</v>
      </c>
      <c r="J552" s="91">
        <f>IF(GLOBAL[[#This Row],[2]]="",0,-1*SUMIF(Table5[CONCAT],GLOBAL[POINTER],Table5[3]))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24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24</v>
      </c>
      <c r="Q552" s="58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24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24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24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52" s="31">
        <v>96</v>
      </c>
      <c r="AC552" t="s">
        <v>5118</v>
      </c>
    </row>
    <row r="553" spans="1:29">
      <c r="A553" s="31">
        <f ca="1">IF(GLOBAL[[#This Row],[TT]]&lt;1,"",ROW()-2)</f>
        <v>551</v>
      </c>
      <c r="B553" s="33" t="s">
        <v>2253</v>
      </c>
      <c r="C553" s="31">
        <v>53</v>
      </c>
      <c r="D553" s="31" t="s">
        <v>2016</v>
      </c>
      <c r="E553" s="31">
        <f ca="1">IF(GLOBAL[[#This Row],[b12]]="",GLOBAL[[#This Row],[a6]],GLOBAL[[#This Row],[b12]])</f>
        <v>52</v>
      </c>
      <c r="F553" s="32">
        <f>GLOBAL[[#This Row],[AWAL]]</f>
        <v>53</v>
      </c>
      <c r="G553" s="31"/>
      <c r="H553" s="31"/>
      <c r="I553" s="31">
        <f>IF(GLOBAL[[#This Row],[1]]="","",SUMIF(Table6[NB BM_C_QTY+F],GLOBAL[POINTER],Table6[C]))</f>
        <v>0</v>
      </c>
      <c r="J553" s="91">
        <f>IF(GLOBAL[[#This Row],[2]]="",0,-1*SUMIF(Table5[CONCAT],GLOBAL[POINTER],Table5[3]))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53</v>
      </c>
      <c r="N553" s="31">
        <v>52</v>
      </c>
      <c r="O553" s="31">
        <f>IF(GLOBAL[[#This Row],[b2]]="","",GLOBAL[[#This Row],[b2]]-GLOBAL[[#This Row],[a2]])</f>
        <v>-1</v>
      </c>
      <c r="P553" s="32">
        <f ca="1">SUM(INDIRECT(GLOBAL_VAR[TABLENAME]&amp;"[@a"&amp;$1:$1-1&amp;"]"),INDIRECT(GLOBAL_VAR[TABLENAME]&amp;"[@c"&amp;$1:$1-1&amp;"]"))</f>
        <v>52</v>
      </c>
      <c r="Q553" s="58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52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52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52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53" s="31">
        <v>96</v>
      </c>
      <c r="AC553" t="s">
        <v>5118</v>
      </c>
    </row>
    <row r="554" spans="1:29">
      <c r="A554" s="31">
        <f ca="1">IF(GLOBAL[[#This Row],[TT]]&lt;1,"",ROW()-2)</f>
        <v>552</v>
      </c>
      <c r="B554" s="33" t="s">
        <v>2254</v>
      </c>
      <c r="C554" s="31">
        <v>11</v>
      </c>
      <c r="D554" s="31">
        <v>72</v>
      </c>
      <c r="E554" s="31">
        <f ca="1">IF(GLOBAL[[#This Row],[b12]]="",GLOBAL[[#This Row],[a6]],GLOBAL[[#This Row],[b12]])</f>
        <v>10</v>
      </c>
      <c r="F554" s="32">
        <f>GLOBAL[[#This Row],[AWAL]]</f>
        <v>11</v>
      </c>
      <c r="G554" s="31"/>
      <c r="H554" s="31"/>
      <c r="I554" s="31">
        <f>IF(GLOBAL[[#This Row],[1]]="","",SUMIF(Table6[NB BM_C_QTY+F],GLOBAL[POINTER],Table6[C]))</f>
        <v>0</v>
      </c>
      <c r="J554" s="91">
        <f>IF(GLOBAL[[#This Row],[2]]="",0,-1*SUMIF(Table5[CONCAT],GLOBAL[POINTER],Table5[3]))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11</v>
      </c>
      <c r="N554" s="31">
        <v>10</v>
      </c>
      <c r="O554" s="31">
        <f>IF(GLOBAL[[#This Row],[b2]]="","",GLOBAL[[#This Row],[b2]]-GLOBAL[[#This Row],[a2]])</f>
        <v>-1</v>
      </c>
      <c r="P554" s="32">
        <f ca="1">SUM(INDIRECT(GLOBAL_VAR[TABLENAME]&amp;"[@a"&amp;$1:$1-1&amp;"]"),INDIRECT(GLOBAL_VAR[TABLENAME]&amp;"[@c"&amp;$1:$1-1&amp;"]"))</f>
        <v>10</v>
      </c>
      <c r="Q554" s="58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10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10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10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54" s="31">
        <v>72</v>
      </c>
      <c r="AC554" t="s">
        <v>5118</v>
      </c>
    </row>
    <row r="555" spans="1:29">
      <c r="A555" s="31">
        <f ca="1">IF(GLOBAL[[#This Row],[TT]]&lt;1,"",ROW()-2)</f>
        <v>553</v>
      </c>
      <c r="B555" s="33" t="s">
        <v>427</v>
      </c>
      <c r="C555" s="31">
        <v>1</v>
      </c>
      <c r="D555" s="31" t="s">
        <v>63</v>
      </c>
      <c r="E555" s="31">
        <f ca="1">IF(GLOBAL[[#This Row],[b12]]="",GLOBAL[[#This Row],[a6]],GLOBAL[[#This Row],[b12]])</f>
        <v>1</v>
      </c>
      <c r="F555" s="32">
        <f>GLOBAL[[#This Row],[AWAL]]</f>
        <v>1</v>
      </c>
      <c r="G555" s="31"/>
      <c r="H555" s="31"/>
      <c r="I555" s="31">
        <f>IF(GLOBAL[[#This Row],[1]]="","",SUMIF(Table6[NB BM_C_QTY+F],GLOBAL[POINTER],Table6[C]))</f>
        <v>0</v>
      </c>
      <c r="J555" s="91">
        <f>IF(GLOBAL[[#This Row],[2]]="",0,-1*SUMIF(Table5[CONCAT],GLOBAL[POINTER],Table5[3]))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1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1</v>
      </c>
      <c r="Q555" s="58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1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1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1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55" s="31">
        <v>36</v>
      </c>
      <c r="AC555" t="s">
        <v>5116</v>
      </c>
    </row>
    <row r="556" spans="1:29">
      <c r="A556" s="31">
        <f ca="1">IF(GLOBAL[[#This Row],[TT]]&lt;1,"",ROW()-2)</f>
        <v>554</v>
      </c>
      <c r="B556" s="33" t="s">
        <v>428</v>
      </c>
      <c r="C556" s="31">
        <v>1</v>
      </c>
      <c r="D556" s="31" t="s">
        <v>39</v>
      </c>
      <c r="E556" s="31">
        <f ca="1">IF(GLOBAL[[#This Row],[b12]]="",GLOBAL[[#This Row],[a6]],GLOBAL[[#This Row],[b12]])</f>
        <v>1</v>
      </c>
      <c r="F556" s="32">
        <f>GLOBAL[[#This Row],[AWAL]]</f>
        <v>1</v>
      </c>
      <c r="G556" s="31"/>
      <c r="H556" s="31"/>
      <c r="I556" s="31">
        <f>IF(GLOBAL[[#This Row],[1]]="","",SUMIF(Table6[NB BM_C_QTY+F],GLOBAL[POINTER],Table6[C]))</f>
        <v>0</v>
      </c>
      <c r="J556" s="91">
        <f>IF(GLOBAL[[#This Row],[2]]="",0,-1*SUMIF(Table5[CONCAT],GLOBAL[POINTER],Table5[3]))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1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1</v>
      </c>
      <c r="Q556" s="58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1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1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1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56" s="31">
        <v>24</v>
      </c>
      <c r="AC556" t="s">
        <v>5116</v>
      </c>
    </row>
    <row r="557" spans="1:29">
      <c r="A557" s="31">
        <f ca="1">IF(GLOBAL[[#This Row],[TT]]&lt;1,"",ROW()-2)</f>
        <v>555</v>
      </c>
      <c r="B557" s="33" t="s">
        <v>429</v>
      </c>
      <c r="C557" s="31">
        <v>2</v>
      </c>
      <c r="D557" s="31" t="s">
        <v>120</v>
      </c>
      <c r="E557" s="31">
        <f ca="1">IF(GLOBAL[[#This Row],[b12]]="",GLOBAL[[#This Row],[a6]],GLOBAL[[#This Row],[b12]])</f>
        <v>2</v>
      </c>
      <c r="F557" s="32">
        <f>GLOBAL[[#This Row],[AWAL]]</f>
        <v>2</v>
      </c>
      <c r="G557" s="31"/>
      <c r="H557" s="31"/>
      <c r="I557" s="31">
        <f>IF(GLOBAL[[#This Row],[1]]="","",SUMIF(Table6[NB BM_C_QTY+F],GLOBAL[POINTER],Table6[C]))</f>
        <v>0</v>
      </c>
      <c r="J557" s="91">
        <f>IF(GLOBAL[[#This Row],[2]]="",0,-1*SUMIF(Table5[CONCAT],GLOBAL[POINTER],Table5[3]))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2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2</v>
      </c>
      <c r="Q557" s="58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2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2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2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57" s="31">
        <v>300</v>
      </c>
      <c r="AC557" t="s">
        <v>5118</v>
      </c>
    </row>
    <row r="558" spans="1:29">
      <c r="A558" s="31" t="str">
        <f ca="1">IF(GLOBAL[[#This Row],[TT]]&lt;1,"",ROW()-2)</f>
        <v/>
      </c>
      <c r="B558" s="33" t="s">
        <v>430</v>
      </c>
      <c r="C558" s="31">
        <v>0</v>
      </c>
      <c r="D558" s="31" t="s">
        <v>120</v>
      </c>
      <c r="E558" s="31">
        <f ca="1">IF(GLOBAL[[#This Row],[b12]]="",GLOBAL[[#This Row],[a6]],GLOBAL[[#This Row],[b12]])</f>
        <v>0</v>
      </c>
      <c r="F558" s="32">
        <f>GLOBAL[[#This Row],[AWAL]]</f>
        <v>0</v>
      </c>
      <c r="G558" s="31"/>
      <c r="H558" s="31"/>
      <c r="I558" s="31">
        <f>IF(GLOBAL[[#This Row],[1]]="","",SUMIF(Table6[NB BM_C_QTY+F],GLOBAL[POINTER],Table6[C]))</f>
        <v>0</v>
      </c>
      <c r="J558" s="91">
        <f>IF(GLOBAL[[#This Row],[2]]="",0,-1*SUMIF(Table5[CONCAT],GLOBAL[POINTER],Table5[3]))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 t="shared" si="8"/>
        <v>0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0</v>
      </c>
      <c r="Q558" s="58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0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0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0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58" s="31">
        <v>300</v>
      </c>
      <c r="AC558" t="s">
        <v>5118</v>
      </c>
    </row>
    <row r="559" spans="1:29">
      <c r="A559" s="31">
        <f ca="1">IF(GLOBAL[[#This Row],[TT]]&lt;1,"",ROW()-2)</f>
        <v>557</v>
      </c>
      <c r="B559" s="33" t="s">
        <v>432</v>
      </c>
      <c r="C559" s="31">
        <v>1</v>
      </c>
      <c r="D559" s="31">
        <v>480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>
        <f>IF(GLOBAL[[#This Row],[1]]="","",SUMIF(Table6[NB BM_C_QTY+F],GLOBAL[POINTER],Table6[C]))</f>
        <v>0</v>
      </c>
      <c r="J559" s="91">
        <f>IF(GLOBAL[[#This Row],[2]]="",0,-1*SUMIF(Table5[CONCAT],GLOBAL[POINTER],Table5[3]))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 t="shared" si="8"/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58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59" s="31">
        <v>480</v>
      </c>
      <c r="AC559" t="s">
        <v>5118</v>
      </c>
    </row>
    <row r="560" spans="1:29">
      <c r="A560" s="31">
        <f ca="1">IF(GLOBAL[[#This Row],[TT]]&lt;1,"",ROW()-2)</f>
        <v>558</v>
      </c>
      <c r="B560" s="33" t="s">
        <v>433</v>
      </c>
      <c r="C560" s="31">
        <v>1</v>
      </c>
      <c r="D560" s="31">
        <v>480</v>
      </c>
      <c r="E560" s="31">
        <f ca="1">IF(GLOBAL[[#This Row],[b12]]="",GLOBAL[[#This Row],[a6]],GLOBAL[[#This Row],[b12]])</f>
        <v>1</v>
      </c>
      <c r="F560" s="32">
        <f>GLOBAL[[#This Row],[AWAL]]</f>
        <v>1</v>
      </c>
      <c r="G560" s="31"/>
      <c r="H560" s="31"/>
      <c r="I560" s="31">
        <f>IF(GLOBAL[[#This Row],[1]]="","",SUMIF(Table6[NB BM_C_QTY+F],GLOBAL[POINTER],Table6[C]))</f>
        <v>0</v>
      </c>
      <c r="J560" s="91">
        <f>IF(GLOBAL[[#This Row],[2]]="",0,-1*SUMIF(Table5[CONCAT],GLOBAL[POINTER],Table5[3]))</f>
        <v>0</v>
      </c>
      <c r="K560" s="31" t="str">
        <f>IF(GLOBAL[[#This Row],[b1]]="","",GLOBAL[[#This Row],[b1]]-GLOBAL[[#This Row],[a1]]-GLOBAL[[#This Row],[bkeluar1]])</f>
        <v/>
      </c>
      <c r="L560" s="31">
        <f>SUM(GLOBAL[[#This Row],[bmasuk1]:[c1]])</f>
        <v>0</v>
      </c>
      <c r="M560" s="32">
        <f t="shared" si="8"/>
        <v>1</v>
      </c>
      <c r="N560" s="31"/>
      <c r="O560" s="31" t="str">
        <f>IF(GLOBAL[[#This Row],[b2]]="","",GLOBAL[[#This Row],[b2]]-GLOBAL[[#This Row],[a2]])</f>
        <v/>
      </c>
      <c r="P560" s="32">
        <f ca="1">SUM(INDIRECT(GLOBAL_VAR[TABLENAME]&amp;"[@a"&amp;$1:$1-1&amp;"]"),INDIRECT(GLOBAL_VAR[TABLENAME]&amp;"[@c"&amp;$1:$1-1&amp;"]"))</f>
        <v>1</v>
      </c>
      <c r="Q560" s="58"/>
      <c r="R560" s="33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1</v>
      </c>
      <c r="T560" s="33"/>
      <c r="U560" s="33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1</v>
      </c>
      <c r="W560" s="31"/>
      <c r="X560" s="31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1</v>
      </c>
      <c r="AA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60" s="31">
        <v>480</v>
      </c>
      <c r="AC560" t="s">
        <v>5118</v>
      </c>
    </row>
    <row r="561" spans="1:30">
      <c r="A561" s="31">
        <f ca="1">IF(GLOBAL[[#This Row],[TT]]&lt;1,"",ROW()-2)</f>
        <v>559</v>
      </c>
      <c r="B561" s="33" t="s">
        <v>434</v>
      </c>
      <c r="C561" s="31">
        <v>1</v>
      </c>
      <c r="D561" s="31" t="s">
        <v>122</v>
      </c>
      <c r="E561" s="31">
        <f ca="1">IF(GLOBAL[[#This Row],[b12]]="",GLOBAL[[#This Row],[a6]],GLOBAL[[#This Row],[b12]])</f>
        <v>1</v>
      </c>
      <c r="F561" s="32">
        <f>GLOBAL[[#This Row],[AWAL]]</f>
        <v>1</v>
      </c>
      <c r="G561" s="31"/>
      <c r="H561" s="31"/>
      <c r="I561" s="31">
        <f>IF(GLOBAL[[#This Row],[1]]="","",SUMIF(Table6[NB BM_C_QTY+F],GLOBAL[POINTER],Table6[C]))</f>
        <v>0</v>
      </c>
      <c r="J561" s="91">
        <f>IF(GLOBAL[[#This Row],[2]]="",0,-1*SUMIF(Table5[CONCAT],GLOBAL[POINTER],Table5[3]))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 t="shared" si="8"/>
        <v>1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1</v>
      </c>
      <c r="Q561" s="58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1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1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1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61" s="31">
        <v>200</v>
      </c>
      <c r="AC561" t="s">
        <v>5118</v>
      </c>
    </row>
    <row r="562" spans="1:30">
      <c r="A562" s="39" t="str">
        <f ca="1">IF(GLOBAL[[#This Row],[TT]]&lt;1,"",ROW()-2)</f>
        <v/>
      </c>
      <c r="B562" s="33" t="s">
        <v>5574</v>
      </c>
      <c r="C562" s="31">
        <v>0</v>
      </c>
      <c r="D562" s="31" t="s">
        <v>1989</v>
      </c>
      <c r="E562" s="39">
        <f ca="1">IF(GLOBAL[[#This Row],[b12]]="",GLOBAL[[#This Row],[a6]],GLOBAL[[#This Row],[b12]])</f>
        <v>0</v>
      </c>
      <c r="F562" s="40">
        <f>GLOBAL[[#This Row],[AWAL]]</f>
        <v>0</v>
      </c>
      <c r="G562" s="31"/>
      <c r="H562" s="31"/>
      <c r="I562" s="39">
        <f>IF(GLOBAL[[#This Row],[1]]="","",SUMIF(Table6[NB BM_C_QTY+F],GLOBAL[POINTER],Table6[C]))</f>
        <v>0</v>
      </c>
      <c r="J562" s="91">
        <f>IF(GLOBAL[[#This Row],[2]]="",0,-1*SUMIF(Table5[CONCAT],GLOBAL[POINTER],Table5[3]))</f>
        <v>0</v>
      </c>
      <c r="K562" s="39" t="str">
        <f>IF(GLOBAL[[#This Row],[b1]]="","",GLOBAL[[#This Row],[b1]]-GLOBAL[[#This Row],[a1]]-GLOBAL[[#This Row],[bkeluar1]])</f>
        <v/>
      </c>
      <c r="L562" s="39">
        <f>SUM(GLOBAL[[#This Row],[bmasuk1]:[c1]])</f>
        <v>0</v>
      </c>
      <c r="M562" s="40">
        <f t="shared" si="8"/>
        <v>0</v>
      </c>
      <c r="N562" s="31"/>
      <c r="O562" s="39" t="str">
        <f>IF(GLOBAL[[#This Row],[b2]]="","",GLOBAL[[#This Row],[b2]]-GLOBAL[[#This Row],[a2]])</f>
        <v/>
      </c>
      <c r="P562" s="40">
        <f ca="1">SUM(INDIRECT(GLOBAL_VAR[TABLENAME]&amp;"[@a"&amp;$1:$1-1&amp;"]"),INDIRECT(GLOBAL_VAR[TABLENAME]&amp;"[@c"&amp;$1:$1-1&amp;"]"))</f>
        <v>0</v>
      </c>
      <c r="Q562" s="58"/>
      <c r="R562" s="41" t="str">
        <f>IF(GLOBAL[[#This Row],[b3]]="","",GLOBAL[[#This Row],[b3]]-GLOBAL[[#This Row],[a3]])</f>
        <v/>
      </c>
      <c r="S562" s="40">
        <f ca="1">SUM(INDIRECT(GLOBAL_VAR[TABLENAME]&amp;"[@a"&amp;$1:$1-1&amp;"]"),INDIRECT(GLOBAL_VAR[TABLENAME]&amp;"[@c"&amp;$1:$1-1&amp;"]"))</f>
        <v>0</v>
      </c>
      <c r="T562" s="33"/>
      <c r="U562" s="41" t="str">
        <f>IF(GLOBAL[[#This Row],[b4]]="","",GLOBAL[[#This Row],[b4]]-GLOBAL[[#This Row],[a4]])</f>
        <v/>
      </c>
      <c r="V562" s="40">
        <f ca="1">SUM(INDIRECT(GLOBAL_VAR[TABLENAME]&amp;"[@a"&amp;$1:$1-1&amp;"]"),INDIRECT(GLOBAL_VAR[TABLENAME]&amp;"[@c"&amp;$1:$1-1&amp;"]"))</f>
        <v>0</v>
      </c>
      <c r="W562" s="31"/>
      <c r="X562" s="39" t="str">
        <f>IF(GLOBAL[[#This Row],[b5]]="","",GLOBAL[[#This Row],[b5]]-GLOBAL[[#This Row],[a5]])</f>
        <v/>
      </c>
      <c r="Y562" s="40">
        <f ca="1">SUM(INDIRECT(GLOBAL_VAR[TABLENAME]&amp;"[@a"&amp;$1:$1-1&amp;"]"),INDIRECT(GLOBAL_VAR[TABLENAME]&amp;"[@c"&amp;$1:$1-1&amp;"]"))</f>
        <v>0</v>
      </c>
      <c r="Z562" s="29"/>
      <c r="AA56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562" s="39">
        <v>20</v>
      </c>
      <c r="AC562" s="65" t="s">
        <v>5116</v>
      </c>
      <c r="AD562" s="29"/>
    </row>
    <row r="563" spans="1:30">
      <c r="A563" s="31" t="str">
        <f ca="1">IF(GLOBAL[[#This Row],[TT]]&lt;1,"",ROW()-2)</f>
        <v/>
      </c>
      <c r="B563" s="33" t="s">
        <v>2217</v>
      </c>
      <c r="C563" s="31">
        <v>0</v>
      </c>
      <c r="D563" s="31" t="s">
        <v>2029</v>
      </c>
      <c r="E563" s="31">
        <f ca="1">IF(GLOBAL[[#This Row],[b12]]="",GLOBAL[[#This Row],[a6]],GLOBAL[[#This Row],[b12]])</f>
        <v>0</v>
      </c>
      <c r="F563" s="32">
        <f>GLOBAL[[#This Row],[AWAL]]</f>
        <v>0</v>
      </c>
      <c r="G563" s="31"/>
      <c r="H563" s="31"/>
      <c r="I563" s="31">
        <f>IF(GLOBAL[[#This Row],[1]]="","",SUMIF(Table6[NB BM_C_QTY+F],GLOBAL[POINTER],Table6[C]))</f>
        <v>0</v>
      </c>
      <c r="J563" s="91">
        <f>IF(GLOBAL[[#This Row],[2]]="",0,-1*SUMIF(Table5[CONCAT],GLOBAL[POINTER],Table5[3]))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 t="shared" si="8"/>
        <v>0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0</v>
      </c>
      <c r="Q563" s="58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0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0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0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63" s="31">
        <v>24</v>
      </c>
      <c r="AC563" t="s">
        <v>5118</v>
      </c>
    </row>
    <row r="564" spans="1:30">
      <c r="A564" s="31" t="str">
        <f ca="1">IF(GLOBAL[[#This Row],[TT]]&lt;1,"",ROW()-2)</f>
        <v/>
      </c>
      <c r="B564" s="33" t="s">
        <v>3410</v>
      </c>
      <c r="C564" s="31">
        <v>0</v>
      </c>
      <c r="D564" s="31" t="s">
        <v>2315</v>
      </c>
      <c r="E564" s="31">
        <f ca="1">IF(GLOBAL[[#This Row],[b12]]="",GLOBAL[[#This Row],[a6]],GLOBAL[[#This Row],[b12]])</f>
        <v>0</v>
      </c>
      <c r="F564" s="32">
        <f>GLOBAL[[#This Row],[AWAL]]</f>
        <v>0</v>
      </c>
      <c r="G564" s="31"/>
      <c r="H564" s="31"/>
      <c r="I564" s="31">
        <f>IF(GLOBAL[[#This Row],[1]]="","",SUMIF(Table6[NB BM_C_QTY+F],GLOBAL[POINTER],Table6[C]))</f>
        <v>0</v>
      </c>
      <c r="J564" s="91">
        <f>IF(GLOBAL[[#This Row],[2]]="",0,-1*SUMIF(Table5[CONCAT],GLOBAL[POINTER],Table5[3]))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 t="shared" si="8"/>
        <v>0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0</v>
      </c>
      <c r="Q564" s="58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0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0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0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64" s="31">
        <v>8</v>
      </c>
      <c r="AC564" t="s">
        <v>5116</v>
      </c>
    </row>
    <row r="565" spans="1:30">
      <c r="A565" s="31">
        <f ca="1">IF(GLOBAL[[#This Row],[TT]]&lt;1,"",ROW()-2)</f>
        <v>563</v>
      </c>
      <c r="B565" s="33" t="s">
        <v>2300</v>
      </c>
      <c r="C565" s="31">
        <v>3</v>
      </c>
      <c r="D565" s="31" t="s">
        <v>2076</v>
      </c>
      <c r="E565" s="31">
        <f ca="1">IF(GLOBAL[[#This Row],[b12]]="",GLOBAL[[#This Row],[a6]],GLOBAL[[#This Row],[b12]])</f>
        <v>3</v>
      </c>
      <c r="F565" s="32">
        <f>GLOBAL[[#This Row],[AWAL]]</f>
        <v>3</v>
      </c>
      <c r="G565" s="31"/>
      <c r="H565" s="31"/>
      <c r="I565" s="31">
        <f>IF(GLOBAL[[#This Row],[1]]="","",SUMIF(Table6[NB BM_C_QTY+F],GLOBAL[POINTER],Table6[C]))</f>
        <v>0</v>
      </c>
      <c r="J565" s="91">
        <f>IF(GLOBAL[[#This Row],[2]]="",0,-1*SUMIF(Table5[CONCAT],GLOBAL[POINTER],Table5[3]))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 t="shared" si="8"/>
        <v>3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3</v>
      </c>
      <c r="Q565" s="58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3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3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3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65" s="31">
        <v>60</v>
      </c>
      <c r="AC565" t="s">
        <v>5118</v>
      </c>
    </row>
    <row r="566" spans="1:30">
      <c r="A566" s="31" t="str">
        <f ca="1">IF(GLOBAL[[#This Row],[TT]]&lt;1,"",ROW()-2)</f>
        <v/>
      </c>
      <c r="B566" s="33" t="s">
        <v>3411</v>
      </c>
      <c r="C566" s="31">
        <v>0</v>
      </c>
      <c r="D566" s="31" t="s">
        <v>2076</v>
      </c>
      <c r="E566" s="31">
        <f ca="1">IF(GLOBAL[[#This Row],[b12]]="",GLOBAL[[#This Row],[a6]],GLOBAL[[#This Row],[b12]])</f>
        <v>0</v>
      </c>
      <c r="F566" s="32">
        <f>GLOBAL[[#This Row],[AWAL]]</f>
        <v>0</v>
      </c>
      <c r="G566" s="31"/>
      <c r="H566" s="31"/>
      <c r="I566" s="31">
        <f>IF(GLOBAL[[#This Row],[1]]="","",SUMIF(Table6[NB BM_C_QTY+F],GLOBAL[POINTER],Table6[C]))</f>
        <v>0</v>
      </c>
      <c r="J566" s="91">
        <f>IF(GLOBAL[[#This Row],[2]]="",0,-1*SUMIF(Table5[CONCAT],GLOBAL[POINTER],Table5[3]))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 t="shared" si="8"/>
        <v>0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0</v>
      </c>
      <c r="Q566" s="58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0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0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0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66" s="31">
        <v>60</v>
      </c>
      <c r="AC566" t="s">
        <v>5118</v>
      </c>
    </row>
    <row r="567" spans="1:30">
      <c r="A567" s="31" t="str">
        <f ca="1">IF(GLOBAL[[#This Row],[TT]]&lt;1,"",ROW()-2)</f>
        <v/>
      </c>
      <c r="B567" s="33" t="s">
        <v>435</v>
      </c>
      <c r="C567" s="31">
        <v>0</v>
      </c>
      <c r="D567" s="31" t="s">
        <v>15</v>
      </c>
      <c r="E567" s="31">
        <f ca="1">IF(GLOBAL[[#This Row],[b12]]="",GLOBAL[[#This Row],[a6]],GLOBAL[[#This Row],[b12]])</f>
        <v>0</v>
      </c>
      <c r="F567" s="32">
        <f>GLOBAL[[#This Row],[AWAL]]</f>
        <v>0</v>
      </c>
      <c r="G567" s="31"/>
      <c r="H567" s="31"/>
      <c r="I567" s="31">
        <f>IF(GLOBAL[[#This Row],[1]]="","",SUMIF(Table6[NB BM_C_QTY+F],GLOBAL[POINTER],Table6[C]))</f>
        <v>0</v>
      </c>
      <c r="J567" s="91">
        <f>IF(GLOBAL[[#This Row],[2]]="",0,-1*SUMIF(Table5[CONCAT],GLOBAL[POINTER],Table5[3]))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 t="shared" si="8"/>
        <v>0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0</v>
      </c>
      <c r="Q567" s="58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0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0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0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67" s="31">
        <v>60</v>
      </c>
      <c r="AC567" t="s">
        <v>5118</v>
      </c>
    </row>
    <row r="568" spans="1:30">
      <c r="A568" s="31">
        <f ca="1">IF(GLOBAL[[#This Row],[TT]]&lt;1,"",ROW()-2)</f>
        <v>566</v>
      </c>
      <c r="B568" s="33" t="s">
        <v>436</v>
      </c>
      <c r="C568" s="31">
        <v>4</v>
      </c>
      <c r="D568" s="31" t="s">
        <v>222</v>
      </c>
      <c r="E568" s="31">
        <f ca="1">IF(GLOBAL[[#This Row],[b12]]="",GLOBAL[[#This Row],[a6]],GLOBAL[[#This Row],[b12]])</f>
        <v>4</v>
      </c>
      <c r="F568" s="32">
        <f>GLOBAL[[#This Row],[AWAL]]</f>
        <v>4</v>
      </c>
      <c r="G568" s="31"/>
      <c r="H568" s="31"/>
      <c r="I568" s="31">
        <f>IF(GLOBAL[[#This Row],[1]]="","",SUMIF(Table6[NB BM_C_QTY+F],GLOBAL[POINTER],Table6[C]))</f>
        <v>0</v>
      </c>
      <c r="J568" s="91">
        <f>IF(GLOBAL[[#This Row],[2]]="",0,-1*SUMIF(Table5[CONCAT],GLOBAL[POINTER],Table5[3]))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 t="shared" si="8"/>
        <v>4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4</v>
      </c>
      <c r="Q568" s="58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4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4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4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68" s="31">
        <v>48</v>
      </c>
      <c r="AC568" t="s">
        <v>5118</v>
      </c>
    </row>
    <row r="569" spans="1:30">
      <c r="A569" s="31">
        <f ca="1">IF(GLOBAL[[#This Row],[TT]]&lt;1,"",ROW()-2)</f>
        <v>567</v>
      </c>
      <c r="B569" s="33" t="s">
        <v>437</v>
      </c>
      <c r="C569" s="31">
        <v>2</v>
      </c>
      <c r="D569" s="31" t="s">
        <v>27</v>
      </c>
      <c r="E569" s="31">
        <f ca="1">IF(GLOBAL[[#This Row],[b12]]="",GLOBAL[[#This Row],[a6]],GLOBAL[[#This Row],[b12]])</f>
        <v>2</v>
      </c>
      <c r="F569" s="32">
        <f>GLOBAL[[#This Row],[AWAL]]</f>
        <v>2</v>
      </c>
      <c r="G569" s="31"/>
      <c r="H569" s="31"/>
      <c r="I569" s="31">
        <f>IF(GLOBAL[[#This Row],[1]]="","",SUMIF(Table6[NB BM_C_QTY+F],GLOBAL[POINTER],Table6[C]))</f>
        <v>0</v>
      </c>
      <c r="J569" s="91">
        <f>IF(GLOBAL[[#This Row],[2]]="",0,-1*SUMIF(Table5[CONCAT],GLOBAL[POINTER],Table5[3]))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2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2</v>
      </c>
      <c r="Q569" s="58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2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2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2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69" s="31">
        <v>40</v>
      </c>
      <c r="AC569" t="s">
        <v>5118</v>
      </c>
    </row>
    <row r="570" spans="1:30">
      <c r="A570" s="31" t="str">
        <f ca="1">IF(GLOBAL[[#This Row],[TT]]&lt;1,"",ROW()-2)</f>
        <v/>
      </c>
      <c r="B570" s="33" t="s">
        <v>2309</v>
      </c>
      <c r="C570" s="31">
        <v>0</v>
      </c>
      <c r="D570" s="31" t="s">
        <v>2029</v>
      </c>
      <c r="E570" s="31">
        <f ca="1">IF(GLOBAL[[#This Row],[b12]]="",GLOBAL[[#This Row],[a6]],GLOBAL[[#This Row],[b12]])</f>
        <v>0</v>
      </c>
      <c r="F570" s="32">
        <f>GLOBAL[[#This Row],[AWAL]]</f>
        <v>0</v>
      </c>
      <c r="G570" s="31"/>
      <c r="H570" s="31"/>
      <c r="I570" s="31">
        <f>IF(GLOBAL[[#This Row],[1]]="","",SUMIF(Table6[NB BM_C_QTY+F],GLOBAL[POINTER],Table6[C]))</f>
        <v>0</v>
      </c>
      <c r="J570" s="91">
        <f>IF(GLOBAL[[#This Row],[2]]="",0,-1*SUMIF(Table5[CONCAT],GLOBAL[POINTER],Table5[3]))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0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0</v>
      </c>
      <c r="Q570" s="58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0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0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0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70" s="31">
        <v>24</v>
      </c>
      <c r="AC570" t="s">
        <v>5118</v>
      </c>
    </row>
    <row r="571" spans="1:30">
      <c r="A571" s="31">
        <f ca="1">IF(GLOBAL[[#This Row],[TT]]&lt;1,"",ROW()-2)</f>
        <v>569</v>
      </c>
      <c r="B571" s="33" t="s">
        <v>5393</v>
      </c>
      <c r="C571" s="31">
        <v>8</v>
      </c>
      <c r="D571" s="31" t="s">
        <v>222</v>
      </c>
      <c r="E571" s="31">
        <f ca="1">IF(GLOBAL[[#This Row],[b12]]="",GLOBAL[[#This Row],[a6]],GLOBAL[[#This Row],[b12]])</f>
        <v>8</v>
      </c>
      <c r="F571" s="32">
        <f>GLOBAL[[#This Row],[AWAL]]</f>
        <v>8</v>
      </c>
      <c r="G571" s="31"/>
      <c r="H571" s="31"/>
      <c r="I571" s="31">
        <f>IF(GLOBAL[[#This Row],[1]]="","",SUMIF(Table6[NB BM_C_QTY+F],GLOBAL[POINTER],Table6[C]))</f>
        <v>0</v>
      </c>
      <c r="J571" s="91">
        <f>IF(GLOBAL[[#This Row],[2]]="",0,-1*SUMIF(Table5[CONCAT],GLOBAL[POINTER],Table5[3]))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8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8</v>
      </c>
      <c r="Q571" s="58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8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8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8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71" s="31">
        <v>48</v>
      </c>
      <c r="AC571" t="s">
        <v>5118</v>
      </c>
    </row>
    <row r="572" spans="1:30">
      <c r="A572" s="31">
        <f ca="1">IF(GLOBAL[[#This Row],[TT]]&lt;1,"",ROW()-2)</f>
        <v>570</v>
      </c>
      <c r="B572" s="33" t="s">
        <v>5394</v>
      </c>
      <c r="C572" s="31">
        <v>7</v>
      </c>
      <c r="D572" s="31" t="s">
        <v>222</v>
      </c>
      <c r="E572" s="31">
        <f ca="1">IF(GLOBAL[[#This Row],[b12]]="",GLOBAL[[#This Row],[a6]],GLOBAL[[#This Row],[b12]])</f>
        <v>7</v>
      </c>
      <c r="F572" s="32">
        <f>GLOBAL[[#This Row],[AWAL]]</f>
        <v>7</v>
      </c>
      <c r="G572" s="31"/>
      <c r="H572" s="31"/>
      <c r="I572" s="31">
        <f>IF(GLOBAL[[#This Row],[1]]="","",SUMIF(Table6[NB BM_C_QTY+F],GLOBAL[POINTER],Table6[C]))</f>
        <v>0</v>
      </c>
      <c r="J572" s="91">
        <f>IF(GLOBAL[[#This Row],[2]]="",0,-1*SUMIF(Table5[CONCAT],GLOBAL[POINTER],Table5[3]))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 t="shared" si="8"/>
        <v>7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7</v>
      </c>
      <c r="Q572" s="58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7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7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7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72" s="31">
        <v>48</v>
      </c>
      <c r="AC572" t="s">
        <v>5118</v>
      </c>
    </row>
    <row r="573" spans="1:30">
      <c r="A573" s="31">
        <f ca="1">IF(GLOBAL[[#This Row],[TT]]&lt;1,"",ROW()-2)</f>
        <v>571</v>
      </c>
      <c r="B573" s="33" t="s">
        <v>5395</v>
      </c>
      <c r="C573" s="31">
        <v>6</v>
      </c>
      <c r="D573" s="31" t="s">
        <v>222</v>
      </c>
      <c r="E573" s="31">
        <f ca="1">IF(GLOBAL[[#This Row],[b12]]="",GLOBAL[[#This Row],[a6]],GLOBAL[[#This Row],[b12]])</f>
        <v>6</v>
      </c>
      <c r="F573" s="32">
        <f>GLOBAL[[#This Row],[AWAL]]</f>
        <v>6</v>
      </c>
      <c r="G573" s="31"/>
      <c r="H573" s="31"/>
      <c r="I573" s="31">
        <f>IF(GLOBAL[[#This Row],[1]]="","",SUMIF(Table6[NB BM_C_QTY+F],GLOBAL[POINTER],Table6[C]))</f>
        <v>0</v>
      </c>
      <c r="J573" s="91">
        <f>IF(GLOBAL[[#This Row],[2]]="",0,-1*SUMIF(Table5[CONCAT],GLOBAL[POINTER],Table5[3]))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6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6</v>
      </c>
      <c r="Q573" s="58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6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6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6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73" s="31">
        <v>48</v>
      </c>
      <c r="AC573" t="s">
        <v>5118</v>
      </c>
    </row>
    <row r="574" spans="1:30">
      <c r="A574" s="31" t="str">
        <f ca="1">IF(GLOBAL[[#This Row],[TT]]&lt;1,"",ROW()-2)</f>
        <v/>
      </c>
      <c r="B574" s="33" t="s">
        <v>438</v>
      </c>
      <c r="C574" s="31">
        <v>0</v>
      </c>
      <c r="D574" s="31" t="s">
        <v>6</v>
      </c>
      <c r="E574" s="31">
        <f ca="1">IF(GLOBAL[[#This Row],[b12]]="",GLOBAL[[#This Row],[a6]],GLOBAL[[#This Row],[b12]])</f>
        <v>0</v>
      </c>
      <c r="F574" s="32">
        <f>GLOBAL[[#This Row],[AWAL]]</f>
        <v>0</v>
      </c>
      <c r="G574" s="31"/>
      <c r="H574" s="31"/>
      <c r="I574" s="31">
        <f>IF(GLOBAL[[#This Row],[1]]="","",SUMIF(Table6[NB BM_C_QTY+F],GLOBAL[POINTER],Table6[C]))</f>
        <v>0</v>
      </c>
      <c r="J574" s="91">
        <f>IF(GLOBAL[[#This Row],[2]]="",0,-1*SUMIF(Table5[CONCAT],GLOBAL[POINTER],Table5[3]))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 t="shared" si="8"/>
        <v>0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0</v>
      </c>
      <c r="Q574" s="58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0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0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0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74" s="31">
        <v>72</v>
      </c>
      <c r="AC574" t="s">
        <v>5118</v>
      </c>
    </row>
    <row r="575" spans="1:30">
      <c r="A575" s="31">
        <f ca="1">IF(GLOBAL[[#This Row],[TT]]&lt;1,"",ROW()-2)</f>
        <v>573</v>
      </c>
      <c r="B575" s="33" t="s">
        <v>4463</v>
      </c>
      <c r="C575" s="31">
        <v>1</v>
      </c>
      <c r="D575" s="31" t="s">
        <v>7</v>
      </c>
      <c r="E575" s="31">
        <f ca="1">IF(GLOBAL[[#This Row],[b12]]="",GLOBAL[[#This Row],[a6]],GLOBAL[[#This Row],[b12]])</f>
        <v>1</v>
      </c>
      <c r="F575" s="32">
        <f>GLOBAL[[#This Row],[AWAL]]</f>
        <v>1</v>
      </c>
      <c r="G575" s="31"/>
      <c r="H575" s="31"/>
      <c r="I575" s="31">
        <f>IF(GLOBAL[[#This Row],[1]]="","",SUMIF(Table6[NB BM_C_QTY+F],GLOBAL[POINTER],Table6[C]))</f>
        <v>0</v>
      </c>
      <c r="J575" s="91">
        <f>IF(GLOBAL[[#This Row],[2]]="",0,-1*SUMIF(Table5[CONCAT],GLOBAL[POINTER],Table5[3]))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1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1</v>
      </c>
      <c r="Q575" s="58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1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1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1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75" s="31">
        <v>144</v>
      </c>
      <c r="AC575" t="s">
        <v>5116</v>
      </c>
    </row>
    <row r="576" spans="1:30">
      <c r="A576" s="31">
        <f ca="1">IF(GLOBAL[[#This Row],[TT]]&lt;1,"",ROW()-2)</f>
        <v>574</v>
      </c>
      <c r="B576" s="33" t="s">
        <v>439</v>
      </c>
      <c r="C576" s="31">
        <v>2</v>
      </c>
      <c r="D576" s="31" t="s">
        <v>7</v>
      </c>
      <c r="E576" s="31">
        <f ca="1">IF(GLOBAL[[#This Row],[b12]]="",GLOBAL[[#This Row],[a6]],GLOBAL[[#This Row],[b12]])</f>
        <v>2</v>
      </c>
      <c r="F576" s="32">
        <f>GLOBAL[[#This Row],[AWAL]]</f>
        <v>2</v>
      </c>
      <c r="G576" s="31"/>
      <c r="H576" s="31"/>
      <c r="I576" s="31">
        <f>IF(GLOBAL[[#This Row],[1]]="","",SUMIF(Table6[NB BM_C_QTY+F],GLOBAL[POINTER],Table6[C]))</f>
        <v>0</v>
      </c>
      <c r="J576" s="91">
        <f>IF(GLOBAL[[#This Row],[2]]="",0,-1*SUMIF(Table5[CONCAT],GLOBAL[POINTER],Table5[3]))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2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2</v>
      </c>
      <c r="Q576" s="58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2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2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2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76" s="31">
        <v>144</v>
      </c>
      <c r="AC576" t="s">
        <v>5116</v>
      </c>
    </row>
    <row r="577" spans="1:31">
      <c r="A577" s="31">
        <f ca="1">IF(GLOBAL[[#This Row],[TT]]&lt;1,"",ROW()-2)</f>
        <v>575</v>
      </c>
      <c r="B577" s="33" t="s">
        <v>4464</v>
      </c>
      <c r="C577" s="31">
        <v>1</v>
      </c>
      <c r="D577" s="31" t="s">
        <v>478</v>
      </c>
      <c r="E577" s="31">
        <f ca="1">IF(GLOBAL[[#This Row],[b12]]="",GLOBAL[[#This Row],[a6]],GLOBAL[[#This Row],[b12]])</f>
        <v>1</v>
      </c>
      <c r="F577" s="32">
        <f>GLOBAL[[#This Row],[AWAL]]</f>
        <v>1</v>
      </c>
      <c r="G577" s="31"/>
      <c r="H577" s="31"/>
      <c r="I577" s="31">
        <f>IF(GLOBAL[[#This Row],[1]]="","",SUMIF(Table6[NB BM_C_QTY+F],GLOBAL[POINTER],Table6[C]))</f>
        <v>0</v>
      </c>
      <c r="J577" s="91">
        <f>IF(GLOBAL[[#This Row],[2]]="",0,-1*SUMIF(Table5[CONCAT],GLOBAL[POINTER],Table5[3]))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1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1</v>
      </c>
      <c r="Q577" s="58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1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1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1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77" s="31">
        <v>192</v>
      </c>
      <c r="AC577" t="s">
        <v>5116</v>
      </c>
    </row>
    <row r="578" spans="1:31">
      <c r="A578" s="31">
        <f ca="1">IF(GLOBAL[[#This Row],[TT]]&lt;1,"",ROW()-2)</f>
        <v>576</v>
      </c>
      <c r="B578" s="33" t="s">
        <v>440</v>
      </c>
      <c r="C578" s="31">
        <v>6</v>
      </c>
      <c r="D578" s="31" t="s">
        <v>61</v>
      </c>
      <c r="E578" s="31">
        <f ca="1">IF(GLOBAL[[#This Row],[b12]]="",GLOBAL[[#This Row],[a6]],GLOBAL[[#This Row],[b12]])</f>
        <v>6</v>
      </c>
      <c r="F578" s="32">
        <f>GLOBAL[[#This Row],[AWAL]]</f>
        <v>6</v>
      </c>
      <c r="G578" s="31"/>
      <c r="H578" s="31"/>
      <c r="I578" s="31">
        <f>IF(GLOBAL[[#This Row],[1]]="","",SUMIF(Table6[NB BM_C_QTY+F],GLOBAL[POINTER],Table6[C]))</f>
        <v>0</v>
      </c>
      <c r="J578" s="91">
        <f>IF(GLOBAL[[#This Row],[2]]="",0,-1*SUMIF(Table5[CONCAT],GLOBAL[POINTER],Table5[3]))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6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6</v>
      </c>
      <c r="Q578" s="58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6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6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6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78" s="31">
        <v>40</v>
      </c>
      <c r="AC578" t="s">
        <v>5149</v>
      </c>
    </row>
    <row r="579" spans="1:31">
      <c r="A579" s="31">
        <f ca="1">IF(GLOBAL[[#This Row],[TT]]&lt;1,"",ROW()-2)</f>
        <v>577</v>
      </c>
      <c r="B579" s="33" t="s">
        <v>4465</v>
      </c>
      <c r="C579" s="31">
        <v>1</v>
      </c>
      <c r="D579" s="31" t="s">
        <v>7</v>
      </c>
      <c r="E579" s="31">
        <f ca="1">IF(GLOBAL[[#This Row],[b12]]="",GLOBAL[[#This Row],[a6]],GLOBAL[[#This Row],[b12]])</f>
        <v>1</v>
      </c>
      <c r="F579" s="32">
        <f>GLOBAL[[#This Row],[AWAL]]</f>
        <v>1</v>
      </c>
      <c r="G579" s="31"/>
      <c r="H579" s="31"/>
      <c r="I579" s="31">
        <f>IF(GLOBAL[[#This Row],[1]]="","",SUMIF(Table6[NB BM_C_QTY+F],GLOBAL[POINTER],Table6[C]))</f>
        <v>0</v>
      </c>
      <c r="J579" s="91">
        <f>IF(GLOBAL[[#This Row],[2]]="",0,-1*SUMIF(Table5[CONCAT],GLOBAL[POINTER],Table5[3]))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1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1</v>
      </c>
      <c r="Q579" s="58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1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1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1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79" s="31">
        <v>144</v>
      </c>
      <c r="AC579" t="s">
        <v>5116</v>
      </c>
    </row>
    <row r="580" spans="1:31">
      <c r="A580" s="31">
        <f ca="1">IF(GLOBAL[[#This Row],[TT]]&lt;1,"",ROW()-2)</f>
        <v>578</v>
      </c>
      <c r="B580" s="33" t="s">
        <v>441</v>
      </c>
      <c r="C580" s="31">
        <v>3</v>
      </c>
      <c r="D580" s="31" t="s">
        <v>7</v>
      </c>
      <c r="E580" s="31">
        <f ca="1">IF(GLOBAL[[#This Row],[b12]]="",GLOBAL[[#This Row],[a6]],GLOBAL[[#This Row],[b12]])</f>
        <v>3</v>
      </c>
      <c r="F580" s="32">
        <f>GLOBAL[[#This Row],[AWAL]]</f>
        <v>3</v>
      </c>
      <c r="G580" s="31"/>
      <c r="H580" s="31"/>
      <c r="I580" s="31">
        <f>IF(GLOBAL[[#This Row],[1]]="","",SUMIF(Table6[NB BM_C_QTY+F],GLOBAL[POINTER],Table6[C]))</f>
        <v>0</v>
      </c>
      <c r="J580" s="91">
        <f>IF(GLOBAL[[#This Row],[2]]="",0,-1*SUMIF(Table5[CONCAT],GLOBAL[POINTER],Table5[3]))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3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3</v>
      </c>
      <c r="Q580" s="58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3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3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3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80" s="31">
        <v>144</v>
      </c>
      <c r="AC580" t="s">
        <v>5116</v>
      </c>
    </row>
    <row r="581" spans="1:31">
      <c r="A581" s="31">
        <f ca="1">IF(GLOBAL[[#This Row],[TT]]&lt;1,"",ROW()-2)</f>
        <v>579</v>
      </c>
      <c r="B581" s="33" t="s">
        <v>442</v>
      </c>
      <c r="C581" s="31">
        <v>1</v>
      </c>
      <c r="D581" s="31" t="s">
        <v>40</v>
      </c>
      <c r="E581" s="31">
        <f ca="1">IF(GLOBAL[[#This Row],[b12]]="",GLOBAL[[#This Row],[a6]],GLOBAL[[#This Row],[b12]])</f>
        <v>1</v>
      </c>
      <c r="F581" s="32">
        <f>GLOBAL[[#This Row],[AWAL]]</f>
        <v>1</v>
      </c>
      <c r="G581" s="31"/>
      <c r="H581" s="31"/>
      <c r="I581" s="31">
        <f>IF(GLOBAL[[#This Row],[1]]="","",SUMIF(Table6[NB BM_C_QTY+F],GLOBAL[POINTER],Table6[C]))</f>
        <v>0</v>
      </c>
      <c r="J581" s="91">
        <f>IF(GLOBAL[[#This Row],[2]]="",0,-1*SUMIF(Table5[CONCAT],GLOBAL[POINTER],Table5[3]))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1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1</v>
      </c>
      <c r="Q581" s="58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1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1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1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81" s="31">
        <v>36</v>
      </c>
      <c r="AC581" t="s">
        <v>5149</v>
      </c>
    </row>
    <row r="582" spans="1:31">
      <c r="A582" s="31">
        <f ca="1">IF(GLOBAL[[#This Row],[TT]]&lt;1,"",ROW()-2)</f>
        <v>580</v>
      </c>
      <c r="B582" s="33" t="s">
        <v>443</v>
      </c>
      <c r="C582" s="31">
        <v>5</v>
      </c>
      <c r="D582" s="31" t="s">
        <v>7</v>
      </c>
      <c r="E582" s="31">
        <f ca="1">IF(GLOBAL[[#This Row],[b12]]="",GLOBAL[[#This Row],[a6]],GLOBAL[[#This Row],[b12]])</f>
        <v>5</v>
      </c>
      <c r="F582" s="32">
        <f>GLOBAL[[#This Row],[AWAL]]</f>
        <v>5</v>
      </c>
      <c r="G582" s="31"/>
      <c r="H582" s="31"/>
      <c r="I582" s="31">
        <f>IF(GLOBAL[[#This Row],[1]]="","",SUMIF(Table6[NB BM_C_QTY+F],GLOBAL[POINTER],Table6[C]))</f>
        <v>0</v>
      </c>
      <c r="J582" s="91">
        <f>IF(GLOBAL[[#This Row],[2]]="",0,-1*SUMIF(Table5[CONCAT],GLOBAL[POINTER],Table5[3]))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 t="shared" si="9"/>
        <v>5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5</v>
      </c>
      <c r="Q582" s="58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5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5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5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82" s="31">
        <v>144</v>
      </c>
      <c r="AC582" t="s">
        <v>5116</v>
      </c>
    </row>
    <row r="583" spans="1:31">
      <c r="A583" s="31">
        <f ca="1">IF(GLOBAL[[#This Row],[TT]]&lt;1,"",ROW()-2)</f>
        <v>581</v>
      </c>
      <c r="B583" s="33" t="s">
        <v>444</v>
      </c>
      <c r="C583" s="31">
        <v>6</v>
      </c>
      <c r="D583" s="31" t="s">
        <v>167</v>
      </c>
      <c r="E583" s="31">
        <f ca="1">IF(GLOBAL[[#This Row],[b12]]="",GLOBAL[[#This Row],[a6]],GLOBAL[[#This Row],[b12]])</f>
        <v>6</v>
      </c>
      <c r="F583" s="32">
        <f>GLOBAL[[#This Row],[AWAL]]</f>
        <v>6</v>
      </c>
      <c r="G583" s="31"/>
      <c r="H583" s="31"/>
      <c r="I583" s="31">
        <f>IF(GLOBAL[[#This Row],[1]]="","",SUMIF(Table6[NB BM_C_QTY+F],GLOBAL[POINTER],Table6[C]))</f>
        <v>0</v>
      </c>
      <c r="J583" s="91">
        <f>IF(GLOBAL[[#This Row],[2]]="",0,-1*SUMIF(Table5[CONCAT],GLOBAL[POINTER],Table5[3]))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6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6</v>
      </c>
      <c r="Q583" s="58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6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6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6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83" s="31">
        <v>48</v>
      </c>
      <c r="AC583" t="s">
        <v>5149</v>
      </c>
    </row>
    <row r="584" spans="1:31">
      <c r="A584" s="39">
        <f ca="1">IF(GLOBAL[[#This Row],[TT]]&lt;1,"",ROW()-2)</f>
        <v>582</v>
      </c>
      <c r="B584" s="33" t="s">
        <v>4466</v>
      </c>
      <c r="C584" s="31">
        <v>15</v>
      </c>
      <c r="D584" s="31" t="s">
        <v>7</v>
      </c>
      <c r="E584" s="39">
        <f ca="1">IF(GLOBAL[[#This Row],[b12]]="",GLOBAL[[#This Row],[a6]],GLOBAL[[#This Row],[b12]])</f>
        <v>15</v>
      </c>
      <c r="F584" s="40">
        <f>GLOBAL[[#This Row],[AWAL]]</f>
        <v>15</v>
      </c>
      <c r="G584" s="31"/>
      <c r="H584" s="31"/>
      <c r="I584" s="31">
        <f>IF(GLOBAL[[#This Row],[1]]="","",SUMIF(Table6[NB BM_C_QTY+F],GLOBAL[POINTER],Table6[C]))</f>
        <v>0</v>
      </c>
      <c r="J584" s="91">
        <f>IF(GLOBAL[[#This Row],[2]]="",0,-1*SUMIF(Table5[CONCAT],GLOBAL[POINTER],Table5[3]))</f>
        <v>0</v>
      </c>
      <c r="K584" s="39" t="str">
        <f>IF(GLOBAL[[#This Row],[b1]]="","",GLOBAL[[#This Row],[b1]]-GLOBAL[[#This Row],[a1]]-GLOBAL[[#This Row],[bkeluar1]])</f>
        <v/>
      </c>
      <c r="L584" s="39">
        <f>SUM(GLOBAL[[#This Row],[bmasuk1]:[c1]])</f>
        <v>0</v>
      </c>
      <c r="M584" s="40">
        <f t="shared" si="9"/>
        <v>15</v>
      </c>
      <c r="N584" s="31"/>
      <c r="O584" s="39" t="str">
        <f>IF(GLOBAL[[#This Row],[b2]]="","",GLOBAL[[#This Row],[b2]]-GLOBAL[[#This Row],[a2]])</f>
        <v/>
      </c>
      <c r="P584" s="40">
        <f ca="1">SUM(INDIRECT(GLOBAL_VAR[TABLENAME]&amp;"[@a"&amp;$1:$1-1&amp;"]"),INDIRECT(GLOBAL_VAR[TABLENAME]&amp;"[@c"&amp;$1:$1-1&amp;"]"))</f>
        <v>15</v>
      </c>
      <c r="Q584" s="58"/>
      <c r="R584" s="41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15</v>
      </c>
      <c r="T584" s="33"/>
      <c r="U584" s="41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15</v>
      </c>
      <c r="W584" s="31"/>
      <c r="X584" s="39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15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84" s="39">
        <v>144</v>
      </c>
      <c r="AC584" t="s">
        <v>5116</v>
      </c>
    </row>
    <row r="585" spans="1:31">
      <c r="A585" s="31">
        <f ca="1">IF(GLOBAL[[#This Row],[TT]]&lt;1,"",ROW()-2)</f>
        <v>583</v>
      </c>
      <c r="B585" s="33" t="s">
        <v>445</v>
      </c>
      <c r="C585" s="31">
        <v>5</v>
      </c>
      <c r="D585" s="31" t="s">
        <v>87</v>
      </c>
      <c r="E585" s="31">
        <f ca="1">IF(GLOBAL[[#This Row],[b12]]="",GLOBAL[[#This Row],[a6]],GLOBAL[[#This Row],[b12]])</f>
        <v>5</v>
      </c>
      <c r="F585" s="32">
        <f>GLOBAL[[#This Row],[AWAL]]</f>
        <v>5</v>
      </c>
      <c r="G585" s="31"/>
      <c r="H585" s="31"/>
      <c r="I585" s="31">
        <f>IF(GLOBAL[[#This Row],[1]]="","",SUMIF(Table6[NB BM_C_QTY+F],GLOBAL[POINTER],Table6[C]))</f>
        <v>0</v>
      </c>
      <c r="J585" s="91">
        <f>IF(GLOBAL[[#This Row],[2]]="",0,-1*SUMIF(Table5[CONCAT],GLOBAL[POINTER],Table5[3]))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5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5</v>
      </c>
      <c r="Q585" s="58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5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5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5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85" s="31">
        <v>200</v>
      </c>
      <c r="AC585" t="s">
        <v>5116</v>
      </c>
    </row>
    <row r="586" spans="1:31">
      <c r="A586" s="31">
        <f ca="1">IF(GLOBAL[[#This Row],[TT]]&lt;1,"",ROW()-2)</f>
        <v>584</v>
      </c>
      <c r="B586" s="33" t="s">
        <v>4467</v>
      </c>
      <c r="C586" s="31">
        <v>1</v>
      </c>
      <c r="D586" s="31" t="s">
        <v>7</v>
      </c>
      <c r="E586" s="31">
        <f ca="1">IF(GLOBAL[[#This Row],[b12]]="",GLOBAL[[#This Row],[a6]],GLOBAL[[#This Row],[b12]])</f>
        <v>1</v>
      </c>
      <c r="F586" s="32">
        <f>GLOBAL[[#This Row],[AWAL]]</f>
        <v>1</v>
      </c>
      <c r="G586" s="31"/>
      <c r="H586" s="31"/>
      <c r="I586" s="31">
        <f>IF(GLOBAL[[#This Row],[1]]="","",SUMIF(Table6[NB BM_C_QTY+F],GLOBAL[POINTER],Table6[C]))</f>
        <v>0</v>
      </c>
      <c r="J586" s="91">
        <f>IF(GLOBAL[[#This Row],[2]]="",0,-1*SUMIF(Table5[CONCAT],GLOBAL[POINTER],Table5[3]))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1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1</v>
      </c>
      <c r="Q586" s="58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1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1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1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86" s="31">
        <v>144</v>
      </c>
      <c r="AC586" t="s">
        <v>5116</v>
      </c>
    </row>
    <row r="587" spans="1:31">
      <c r="A587" s="31">
        <f ca="1">IF(GLOBAL[[#This Row],[TT]]&lt;1,"",ROW()-2)</f>
        <v>585</v>
      </c>
      <c r="B587" s="33" t="s">
        <v>4468</v>
      </c>
      <c r="C587" s="31">
        <v>7</v>
      </c>
      <c r="D587" s="31" t="s">
        <v>491</v>
      </c>
      <c r="E587" s="31">
        <f ca="1">IF(GLOBAL[[#This Row],[b12]]="",GLOBAL[[#This Row],[a6]],GLOBAL[[#This Row],[b12]])</f>
        <v>7</v>
      </c>
      <c r="F587" s="32">
        <f>GLOBAL[[#This Row],[AWAL]]</f>
        <v>7</v>
      </c>
      <c r="G587" s="31"/>
      <c r="H587" s="31"/>
      <c r="I587" s="31">
        <f>IF(GLOBAL[[#This Row],[1]]="","",SUMIF(Table6[NB BM_C_QTY+F],GLOBAL[POINTER],Table6[C]))</f>
        <v>0</v>
      </c>
      <c r="J587" s="91">
        <f>IF(GLOBAL[[#This Row],[2]]="",0,-1*SUMIF(Table5[CONCAT],GLOBAL[POINTER],Table5[3]))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7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7</v>
      </c>
      <c r="Q587" s="58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7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7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7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87" s="31">
        <v>240</v>
      </c>
      <c r="AC587" t="s">
        <v>5116</v>
      </c>
    </row>
    <row r="588" spans="1:31">
      <c r="A588" s="31">
        <f ca="1">IF(GLOBAL[[#This Row],[TT]]&lt;1,"",ROW()-2)</f>
        <v>586</v>
      </c>
      <c r="B588" s="33" t="s">
        <v>4469</v>
      </c>
      <c r="C588" s="31">
        <v>1</v>
      </c>
      <c r="D588" s="31" t="s">
        <v>478</v>
      </c>
      <c r="E588" s="31">
        <f ca="1">IF(GLOBAL[[#This Row],[b12]]="",GLOBAL[[#This Row],[a6]],GLOBAL[[#This Row],[b12]])</f>
        <v>1</v>
      </c>
      <c r="F588" s="32">
        <f>GLOBAL[[#This Row],[AWAL]]</f>
        <v>1</v>
      </c>
      <c r="G588" s="31"/>
      <c r="H588" s="31"/>
      <c r="I588" s="31">
        <f>IF(GLOBAL[[#This Row],[1]]="","",SUMIF(Table6[NB BM_C_QTY+F],GLOBAL[POINTER],Table6[C]))</f>
        <v>0</v>
      </c>
      <c r="J588" s="91">
        <f>IF(GLOBAL[[#This Row],[2]]="",0,-1*SUMIF(Table5[CONCAT],GLOBAL[POINTER],Table5[3]))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1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1</v>
      </c>
      <c r="Q588" s="58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1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1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1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88" s="31">
        <v>192</v>
      </c>
      <c r="AC588" t="s">
        <v>5116</v>
      </c>
    </row>
    <row r="589" spans="1:31">
      <c r="A589" s="31">
        <f ca="1">IF(GLOBAL[[#This Row],[TT]]&lt;1,"",ROW()-2)</f>
        <v>587</v>
      </c>
      <c r="B589" s="33" t="s">
        <v>446</v>
      </c>
      <c r="C589" s="31">
        <v>3</v>
      </c>
      <c r="D589" s="31" t="s">
        <v>447</v>
      </c>
      <c r="E589" s="31">
        <f ca="1">IF(GLOBAL[[#This Row],[b12]]="",GLOBAL[[#This Row],[a6]],GLOBAL[[#This Row],[b12]])</f>
        <v>3</v>
      </c>
      <c r="F589" s="32">
        <f>GLOBAL[[#This Row],[AWAL]]</f>
        <v>3</v>
      </c>
      <c r="G589" s="31"/>
      <c r="H589" s="31"/>
      <c r="I589" s="31">
        <f>IF(GLOBAL[[#This Row],[1]]="","",SUMIF(Table6[NB BM_C_QTY+F],GLOBAL[POINTER],Table6[C]))</f>
        <v>0</v>
      </c>
      <c r="J589" s="91">
        <f>IF(GLOBAL[[#This Row],[2]]="",0,-1*SUMIF(Table5[CONCAT],GLOBAL[POINTER],Table5[3]))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3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3</v>
      </c>
      <c r="Q589" s="58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3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3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3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89" s="31">
        <v>18</v>
      </c>
      <c r="AC589" t="s">
        <v>5149</v>
      </c>
    </row>
    <row r="590" spans="1:31">
      <c r="A590" s="31">
        <f ca="1">IF(GLOBAL[[#This Row],[TT]]&lt;1,"",ROW()-2)</f>
        <v>588</v>
      </c>
      <c r="B590" s="33" t="s">
        <v>448</v>
      </c>
      <c r="C590" s="31">
        <v>3</v>
      </c>
      <c r="D590" s="31" t="s">
        <v>7</v>
      </c>
      <c r="E590" s="31">
        <f ca="1">IF(GLOBAL[[#This Row],[b12]]="",GLOBAL[[#This Row],[a6]],GLOBAL[[#This Row],[b12]])</f>
        <v>3</v>
      </c>
      <c r="F590" s="32">
        <f>GLOBAL[[#This Row],[AWAL]]</f>
        <v>3</v>
      </c>
      <c r="G590" s="31"/>
      <c r="H590" s="31"/>
      <c r="I590" s="31">
        <f>IF(GLOBAL[[#This Row],[1]]="","",SUMIF(Table6[NB BM_C_QTY+F],GLOBAL[POINTER],Table6[C]))</f>
        <v>0</v>
      </c>
      <c r="J590" s="91">
        <f>IF(GLOBAL[[#This Row],[2]]="",0,-1*SUMIF(Table5[CONCAT],GLOBAL[POINTER],Table5[3]))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 t="shared" si="9"/>
        <v>3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3</v>
      </c>
      <c r="Q590" s="58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3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3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3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90" s="31">
        <v>144</v>
      </c>
      <c r="AC590" t="s">
        <v>5116</v>
      </c>
    </row>
    <row r="591" spans="1:31">
      <c r="A591" s="31">
        <f ca="1">IF(GLOBAL[[#This Row],[TT]]&lt;1,"",ROW()-2)</f>
        <v>589</v>
      </c>
      <c r="B591" s="33" t="s">
        <v>449</v>
      </c>
      <c r="C591" s="31">
        <v>1</v>
      </c>
      <c r="D591" s="31" t="s">
        <v>7</v>
      </c>
      <c r="E591" s="31">
        <f ca="1">IF(GLOBAL[[#This Row],[b12]]="",GLOBAL[[#This Row],[a6]],GLOBAL[[#This Row],[b12]])</f>
        <v>1</v>
      </c>
      <c r="F591" s="32">
        <f>GLOBAL[[#This Row],[AWAL]]</f>
        <v>1</v>
      </c>
      <c r="G591" s="31"/>
      <c r="H591" s="31"/>
      <c r="I591" s="31">
        <f>IF(GLOBAL[[#This Row],[1]]="","",SUMIF(Table6[NB BM_C_QTY+F],GLOBAL[POINTER],Table6[C]))</f>
        <v>0</v>
      </c>
      <c r="J591" s="91">
        <f>IF(GLOBAL[[#This Row],[2]]="",0,-1*SUMIF(Table5[CONCAT],GLOBAL[POINTER],Table5[3]))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1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1</v>
      </c>
      <c r="Q591" s="58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91" s="31">
        <v>144</v>
      </c>
      <c r="AC591" t="s">
        <v>5116</v>
      </c>
      <c r="AE591" s="29"/>
    </row>
    <row r="592" spans="1:31">
      <c r="A592" s="31">
        <f ca="1">IF(GLOBAL[[#This Row],[TT]]&lt;1,"",ROW()-2)</f>
        <v>590</v>
      </c>
      <c r="B592" s="33" t="s">
        <v>450</v>
      </c>
      <c r="C592" s="31">
        <v>4</v>
      </c>
      <c r="D592" s="31" t="s">
        <v>7</v>
      </c>
      <c r="E592" s="31">
        <f ca="1">IF(GLOBAL[[#This Row],[b12]]="",GLOBAL[[#This Row],[a6]],GLOBAL[[#This Row],[b12]])</f>
        <v>4</v>
      </c>
      <c r="F592" s="32">
        <f>GLOBAL[[#This Row],[AWAL]]</f>
        <v>4</v>
      </c>
      <c r="G592" s="31"/>
      <c r="H592" s="31"/>
      <c r="I592" s="31">
        <f>IF(GLOBAL[[#This Row],[1]]="","",SUMIF(Table6[NB BM_C_QTY+F],GLOBAL[POINTER],Table6[C]))</f>
        <v>0</v>
      </c>
      <c r="J592" s="91">
        <f>IF(GLOBAL[[#This Row],[2]]="",0,-1*SUMIF(Table5[CONCAT],GLOBAL[POINTER],Table5[3]))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4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4</v>
      </c>
      <c r="Q592" s="58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4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4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4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92" s="31">
        <v>144</v>
      </c>
      <c r="AC592" t="s">
        <v>5116</v>
      </c>
    </row>
    <row r="593" spans="1:31">
      <c r="A593" s="31">
        <f ca="1">IF(GLOBAL[[#This Row],[TT]]&lt;1,"",ROW()-2)</f>
        <v>591</v>
      </c>
      <c r="B593" s="33" t="s">
        <v>451</v>
      </c>
      <c r="C593" s="31">
        <v>1</v>
      </c>
      <c r="D593" s="31" t="s">
        <v>7</v>
      </c>
      <c r="E593" s="31">
        <f ca="1">IF(GLOBAL[[#This Row],[b12]]="",GLOBAL[[#This Row],[a6]],GLOBAL[[#This Row],[b12]])</f>
        <v>1</v>
      </c>
      <c r="F593" s="32">
        <f>GLOBAL[[#This Row],[AWAL]]</f>
        <v>1</v>
      </c>
      <c r="G593" s="31"/>
      <c r="H593" s="31"/>
      <c r="I593" s="31">
        <f>IF(GLOBAL[[#This Row],[1]]="","",SUMIF(Table6[NB BM_C_QTY+F],GLOBAL[POINTER],Table6[C]))</f>
        <v>0</v>
      </c>
      <c r="J593" s="91">
        <f>IF(GLOBAL[[#This Row],[2]]="",0,-1*SUMIF(Table5[CONCAT],GLOBAL[POINTER],Table5[3]))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1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1</v>
      </c>
      <c r="Q593" s="58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1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1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1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93" s="31">
        <v>144</v>
      </c>
      <c r="AC593" t="s">
        <v>5116</v>
      </c>
    </row>
    <row r="594" spans="1:31">
      <c r="A594" s="31">
        <f ca="1">IF(GLOBAL[[#This Row],[TT]]&lt;1,"",ROW()-2)</f>
        <v>592</v>
      </c>
      <c r="B594" s="33" t="s">
        <v>452</v>
      </c>
      <c r="C594" s="31">
        <v>5</v>
      </c>
      <c r="D594" s="31" t="s">
        <v>7</v>
      </c>
      <c r="E594" s="31">
        <f ca="1">IF(GLOBAL[[#This Row],[b12]]="",GLOBAL[[#This Row],[a6]],GLOBAL[[#This Row],[b12]])</f>
        <v>5</v>
      </c>
      <c r="F594" s="32">
        <f>GLOBAL[[#This Row],[AWAL]]</f>
        <v>5</v>
      </c>
      <c r="G594" s="31"/>
      <c r="H594" s="31"/>
      <c r="I594" s="31">
        <f>IF(GLOBAL[[#This Row],[1]]="","",SUMIF(Table6[NB BM_C_QTY+F],GLOBAL[POINTER],Table6[C]))</f>
        <v>0</v>
      </c>
      <c r="J594" s="91">
        <f>IF(GLOBAL[[#This Row],[2]]="",0,-1*SUMIF(Table5[CONCAT],GLOBAL[POINTER],Table5[3]))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5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5</v>
      </c>
      <c r="Q594" s="58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5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5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5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94" s="31">
        <v>144</v>
      </c>
      <c r="AC594" t="s">
        <v>5116</v>
      </c>
    </row>
    <row r="595" spans="1:31">
      <c r="A595" s="31">
        <f ca="1">IF(GLOBAL[[#This Row],[TT]]&lt;1,"",ROW()-2)</f>
        <v>593</v>
      </c>
      <c r="B595" s="33" t="s">
        <v>453</v>
      </c>
      <c r="C595" s="31">
        <v>5</v>
      </c>
      <c r="D595" s="31" t="s">
        <v>40</v>
      </c>
      <c r="E595" s="31">
        <f ca="1">IF(GLOBAL[[#This Row],[b12]]="",GLOBAL[[#This Row],[a6]],GLOBAL[[#This Row],[b12]])</f>
        <v>5</v>
      </c>
      <c r="F595" s="32">
        <f>GLOBAL[[#This Row],[AWAL]]</f>
        <v>5</v>
      </c>
      <c r="G595" s="31"/>
      <c r="H595" s="31"/>
      <c r="I595" s="31">
        <f>IF(GLOBAL[[#This Row],[1]]="","",SUMIF(Table6[NB BM_C_QTY+F],GLOBAL[POINTER],Table6[C]))</f>
        <v>0</v>
      </c>
      <c r="J595" s="91">
        <f>IF(GLOBAL[[#This Row],[2]]="",0,-1*SUMIF(Table5[CONCAT],GLOBAL[POINTER],Table5[3]))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5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5</v>
      </c>
      <c r="Q595" s="58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5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5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5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95" s="31">
        <v>36</v>
      </c>
      <c r="AC595" t="s">
        <v>5149</v>
      </c>
    </row>
    <row r="596" spans="1:31">
      <c r="A596" s="31">
        <f ca="1">IF(GLOBAL[[#This Row],[TT]]&lt;1,"",ROW()-2)</f>
        <v>594</v>
      </c>
      <c r="B596" s="33" t="s">
        <v>453</v>
      </c>
      <c r="C596" s="31">
        <v>5</v>
      </c>
      <c r="D596" s="31" t="s">
        <v>447</v>
      </c>
      <c r="E596" s="31">
        <f ca="1">IF(GLOBAL[[#This Row],[b12]]="",GLOBAL[[#This Row],[a6]],GLOBAL[[#This Row],[b12]])</f>
        <v>5</v>
      </c>
      <c r="F596" s="32">
        <f>GLOBAL[[#This Row],[AWAL]]</f>
        <v>5</v>
      </c>
      <c r="G596" s="31"/>
      <c r="H596" s="31"/>
      <c r="I596" s="31">
        <f>IF(GLOBAL[[#This Row],[1]]="","",SUMIF(Table6[NB BM_C_QTY+F],GLOBAL[POINTER],Table6[C]))</f>
        <v>0</v>
      </c>
      <c r="J596" s="91">
        <f>IF(GLOBAL[[#This Row],[2]]="",0,-1*SUMIF(Table5[CONCAT],GLOBAL[POINTER],Table5[3]))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5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5</v>
      </c>
      <c r="Q596" s="58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5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5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5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96" s="31">
        <v>18</v>
      </c>
      <c r="AC596" t="s">
        <v>5149</v>
      </c>
    </row>
    <row r="597" spans="1:31">
      <c r="A597" s="31">
        <f ca="1">IF(GLOBAL[[#This Row],[TT]]&lt;1,"",ROW()-2)</f>
        <v>595</v>
      </c>
      <c r="B597" s="33" t="s">
        <v>454</v>
      </c>
      <c r="C597" s="31">
        <v>4</v>
      </c>
      <c r="D597" s="31" t="s">
        <v>40</v>
      </c>
      <c r="E597" s="31">
        <f ca="1">IF(GLOBAL[[#This Row],[b12]]="",GLOBAL[[#This Row],[a6]],GLOBAL[[#This Row],[b12]])</f>
        <v>4</v>
      </c>
      <c r="F597" s="32">
        <f>GLOBAL[[#This Row],[AWAL]]</f>
        <v>4</v>
      </c>
      <c r="G597" s="31"/>
      <c r="H597" s="31"/>
      <c r="I597" s="31">
        <f>IF(GLOBAL[[#This Row],[1]]="","",SUMIF(Table6[NB BM_C_QTY+F],GLOBAL[POINTER],Table6[C]))</f>
        <v>0</v>
      </c>
      <c r="J597" s="91">
        <f>IF(GLOBAL[[#This Row],[2]]="",0,-1*SUMIF(Table5[CONCAT],GLOBAL[POINTER],Table5[3]))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4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4</v>
      </c>
      <c r="Q597" s="58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4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4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4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97" s="31">
        <v>36</v>
      </c>
      <c r="AC597" t="s">
        <v>5149</v>
      </c>
    </row>
    <row r="598" spans="1:31">
      <c r="A598" s="31">
        <f ca="1">IF(GLOBAL[[#This Row],[TT]]&lt;1,"",ROW()-2)</f>
        <v>596</v>
      </c>
      <c r="B598" s="33" t="s">
        <v>455</v>
      </c>
      <c r="C598" s="31">
        <v>3</v>
      </c>
      <c r="D598" s="31" t="s">
        <v>447</v>
      </c>
      <c r="E598" s="31">
        <f ca="1">IF(GLOBAL[[#This Row],[b12]]="",GLOBAL[[#This Row],[a6]],GLOBAL[[#This Row],[b12]])</f>
        <v>3</v>
      </c>
      <c r="F598" s="32">
        <f>GLOBAL[[#This Row],[AWAL]]</f>
        <v>3</v>
      </c>
      <c r="G598" s="31"/>
      <c r="H598" s="31"/>
      <c r="I598" s="31">
        <f>IF(GLOBAL[[#This Row],[1]]="","",SUMIF(Table6[NB BM_C_QTY+F],GLOBAL[POINTER],Table6[C]))</f>
        <v>0</v>
      </c>
      <c r="J598" s="91">
        <f>IF(GLOBAL[[#This Row],[2]]="",0,-1*SUMIF(Table5[CONCAT],GLOBAL[POINTER],Table5[3]))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3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3</v>
      </c>
      <c r="Q598" s="58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3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3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3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98" s="31">
        <v>18</v>
      </c>
      <c r="AC598" t="s">
        <v>5149</v>
      </c>
      <c r="AE598" s="29"/>
    </row>
    <row r="599" spans="1:31">
      <c r="A599" s="31">
        <f ca="1">IF(GLOBAL[[#This Row],[TT]]&lt;1,"",ROW()-2)</f>
        <v>597</v>
      </c>
      <c r="B599" s="33" t="s">
        <v>456</v>
      </c>
      <c r="C599" s="31">
        <v>1</v>
      </c>
      <c r="D599" s="31" t="s">
        <v>29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>
        <f>IF(GLOBAL[[#This Row],[1]]="","",SUMIF(Table6[NB BM_C_QTY+F],GLOBAL[POINTER],Table6[C]))</f>
        <v>0</v>
      </c>
      <c r="J599" s="91">
        <f>IF(GLOBAL[[#This Row],[2]]="",0,-1*SUMIF(Table5[CONCAT],GLOBAL[POINTER],Table5[3]))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58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99" s="31">
        <v>20</v>
      </c>
      <c r="AC599" t="s">
        <v>5149</v>
      </c>
      <c r="AE599" s="29"/>
    </row>
    <row r="600" spans="1:31">
      <c r="A600" s="31">
        <f ca="1">IF(GLOBAL[[#This Row],[TT]]&lt;1,"",ROW()-2)</f>
        <v>598</v>
      </c>
      <c r="B600" s="33" t="s">
        <v>456</v>
      </c>
      <c r="C600" s="31">
        <v>4</v>
      </c>
      <c r="D600" s="31" t="s">
        <v>457</v>
      </c>
      <c r="E600" s="31">
        <f ca="1">IF(GLOBAL[[#This Row],[b12]]="",GLOBAL[[#This Row],[a6]],GLOBAL[[#This Row],[b12]])</f>
        <v>4</v>
      </c>
      <c r="F600" s="32">
        <f>GLOBAL[[#This Row],[AWAL]]</f>
        <v>4</v>
      </c>
      <c r="G600" s="31"/>
      <c r="H600" s="31"/>
      <c r="I600" s="31">
        <f>IF(GLOBAL[[#This Row],[1]]="","",SUMIF(Table6[NB BM_C_QTY+F],GLOBAL[POINTER],Table6[C]))</f>
        <v>0</v>
      </c>
      <c r="J600" s="91">
        <f>IF(GLOBAL[[#This Row],[2]]="",0,-1*SUMIF(Table5[CONCAT],GLOBAL[POINTER],Table5[3]))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4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4</v>
      </c>
      <c r="Q600" s="58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4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4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4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600" s="31">
        <v>16</v>
      </c>
      <c r="AC600" t="s">
        <v>5149</v>
      </c>
    </row>
    <row r="601" spans="1:31">
      <c r="A601" s="31">
        <f ca="1">IF(GLOBAL[[#This Row],[TT]]&lt;1,"",ROW()-2)</f>
        <v>599</v>
      </c>
      <c r="B601" s="33" t="s">
        <v>458</v>
      </c>
      <c r="C601" s="31">
        <v>1</v>
      </c>
      <c r="D601" s="31" t="s">
        <v>11</v>
      </c>
      <c r="E601" s="31">
        <f ca="1">IF(GLOBAL[[#This Row],[b12]]="",GLOBAL[[#This Row],[a6]],GLOBAL[[#This Row],[b12]])</f>
        <v>1</v>
      </c>
      <c r="F601" s="32">
        <f>GLOBAL[[#This Row],[AWAL]]</f>
        <v>1</v>
      </c>
      <c r="G601" s="31"/>
      <c r="H601" s="31"/>
      <c r="I601" s="31">
        <f>IF(GLOBAL[[#This Row],[1]]="","",SUMIF(Table6[NB BM_C_QTY+F],GLOBAL[POINTER],Table6[C]))</f>
        <v>0</v>
      </c>
      <c r="J601" s="91">
        <f>IF(GLOBAL[[#This Row],[2]]="",0,-1*SUMIF(Table5[CONCAT],GLOBAL[POINTER],Table5[3]))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1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1</v>
      </c>
      <c r="Q601" s="58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1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1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1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601" s="31">
        <v>120</v>
      </c>
      <c r="AC601" t="s">
        <v>5116</v>
      </c>
    </row>
    <row r="602" spans="1:31">
      <c r="A602" s="31">
        <f ca="1">IF(GLOBAL[[#This Row],[TT]]&lt;1,"",ROW()-2)</f>
        <v>600</v>
      </c>
      <c r="B602" s="33" t="s">
        <v>459</v>
      </c>
      <c r="C602" s="31">
        <v>1</v>
      </c>
      <c r="D602" s="31" t="s">
        <v>447</v>
      </c>
      <c r="E602" s="31">
        <f ca="1">IF(GLOBAL[[#This Row],[b12]]="",GLOBAL[[#This Row],[a6]],GLOBAL[[#This Row],[b12]])</f>
        <v>1</v>
      </c>
      <c r="F602" s="32">
        <f>GLOBAL[[#This Row],[AWAL]]</f>
        <v>1</v>
      </c>
      <c r="G602" s="31"/>
      <c r="H602" s="31"/>
      <c r="I602" s="31">
        <f>IF(GLOBAL[[#This Row],[1]]="","",SUMIF(Table6[NB BM_C_QTY+F],GLOBAL[POINTER],Table6[C]))</f>
        <v>0</v>
      </c>
      <c r="J602" s="91">
        <f>IF(GLOBAL[[#This Row],[2]]="",0,-1*SUMIF(Table5[CONCAT],GLOBAL[POINTER],Table5[3]))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1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1</v>
      </c>
      <c r="Q602" s="58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1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1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1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602" s="31">
        <v>18</v>
      </c>
      <c r="AC602" t="s">
        <v>5149</v>
      </c>
    </row>
    <row r="603" spans="1:31">
      <c r="A603" s="31" t="str">
        <f ca="1">IF(GLOBAL[[#This Row],[TT]]&lt;1,"",ROW()-2)</f>
        <v/>
      </c>
      <c r="B603" s="33" t="s">
        <v>4242</v>
      </c>
      <c r="C603" s="31">
        <v>0</v>
      </c>
      <c r="D603" s="31" t="s">
        <v>2081</v>
      </c>
      <c r="E603" s="31">
        <f ca="1">IF(GLOBAL[[#This Row],[b12]]="",GLOBAL[[#This Row],[a6]],GLOBAL[[#This Row],[b12]])</f>
        <v>0</v>
      </c>
      <c r="F603" s="32">
        <f>GLOBAL[[#This Row],[AWAL]]</f>
        <v>0</v>
      </c>
      <c r="G603" s="31"/>
      <c r="H603" s="31"/>
      <c r="I603" s="31">
        <f>IF(GLOBAL[[#This Row],[1]]="","",SUMIF(Table6[NB BM_C_QTY+F],GLOBAL[POINTER],Table6[C]))</f>
        <v>0</v>
      </c>
      <c r="J603" s="91">
        <f>IF(GLOBAL[[#This Row],[2]]="",0,-1*SUMIF(Table5[CONCAT],GLOBAL[POINTER],Table5[3]))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0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0</v>
      </c>
      <c r="Q603" s="58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0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0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0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603" s="31">
        <v>144</v>
      </c>
      <c r="AC603" t="s">
        <v>5116</v>
      </c>
    </row>
    <row r="604" spans="1:31">
      <c r="A604" s="31">
        <f ca="1">IF(GLOBAL[[#This Row],[TT]]&lt;1,"",ROW()-2)</f>
        <v>602</v>
      </c>
      <c r="B604" s="33" t="s">
        <v>4243</v>
      </c>
      <c r="C604" s="31">
        <v>2</v>
      </c>
      <c r="D604" s="31" t="s">
        <v>2081</v>
      </c>
      <c r="E604" s="31">
        <f ca="1">IF(GLOBAL[[#This Row],[b12]]="",GLOBAL[[#This Row],[a6]],GLOBAL[[#This Row],[b12]])</f>
        <v>2</v>
      </c>
      <c r="F604" s="32">
        <f>GLOBAL[[#This Row],[AWAL]]</f>
        <v>2</v>
      </c>
      <c r="G604" s="31"/>
      <c r="H604" s="31"/>
      <c r="I604" s="31">
        <f>IF(GLOBAL[[#This Row],[1]]="","",SUMIF(Table6[NB BM_C_QTY+F],GLOBAL[POINTER],Table6[C]))</f>
        <v>0</v>
      </c>
      <c r="J604" s="91">
        <f>IF(GLOBAL[[#This Row],[2]]="",0,-1*SUMIF(Table5[CONCAT],GLOBAL[POINTER],Table5[3]))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2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2</v>
      </c>
      <c r="Q604" s="58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2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2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2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604" s="31">
        <v>144</v>
      </c>
      <c r="AC604" t="s">
        <v>5116</v>
      </c>
    </row>
    <row r="605" spans="1:31">
      <c r="A605" s="31">
        <f ca="1">IF(GLOBAL[[#This Row],[TT]]&lt;1,"",ROW()-2)</f>
        <v>603</v>
      </c>
      <c r="B605" s="33" t="s">
        <v>460</v>
      </c>
      <c r="C605" s="31">
        <v>4</v>
      </c>
      <c r="D605" s="31" t="s">
        <v>447</v>
      </c>
      <c r="E605" s="31">
        <f ca="1">IF(GLOBAL[[#This Row],[b12]]="",GLOBAL[[#This Row],[a6]],GLOBAL[[#This Row],[b12]])</f>
        <v>4</v>
      </c>
      <c r="F605" s="32">
        <f>GLOBAL[[#This Row],[AWAL]]</f>
        <v>4</v>
      </c>
      <c r="G605" s="31"/>
      <c r="H605" s="31"/>
      <c r="I605" s="31">
        <f>IF(GLOBAL[[#This Row],[1]]="","",SUMIF(Table6[NB BM_C_QTY+F],GLOBAL[POINTER],Table6[C]))</f>
        <v>0</v>
      </c>
      <c r="J605" s="91">
        <f>IF(GLOBAL[[#This Row],[2]]="",0,-1*SUMIF(Table5[CONCAT],GLOBAL[POINTER],Table5[3]))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4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4</v>
      </c>
      <c r="Q605" s="58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4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4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4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605" s="31">
        <v>18</v>
      </c>
      <c r="AC605" t="s">
        <v>5149</v>
      </c>
    </row>
    <row r="606" spans="1:31">
      <c r="A606" s="31" t="str">
        <f ca="1">IF(GLOBAL[[#This Row],[TT]]&lt;1,"",ROW()-2)</f>
        <v/>
      </c>
      <c r="B606" s="33" t="s">
        <v>2677</v>
      </c>
      <c r="C606" s="31">
        <v>0</v>
      </c>
      <c r="D606" s="31" t="s">
        <v>2081</v>
      </c>
      <c r="E606" s="31">
        <f ca="1">IF(GLOBAL[[#This Row],[b12]]="",GLOBAL[[#This Row],[a6]],GLOBAL[[#This Row],[b12]])</f>
        <v>0</v>
      </c>
      <c r="F606" s="32">
        <f>GLOBAL[[#This Row],[AWAL]]</f>
        <v>0</v>
      </c>
      <c r="G606" s="31"/>
      <c r="H606" s="31"/>
      <c r="I606" s="31">
        <f>IF(GLOBAL[[#This Row],[1]]="","",SUMIF(Table6[NB BM_C_QTY+F],GLOBAL[POINTER],Table6[C]))</f>
        <v>0</v>
      </c>
      <c r="J606" s="91">
        <f>IF(GLOBAL[[#This Row],[2]]="",0,-1*SUMIF(Table5[CONCAT],GLOBAL[POINTER],Table5[3]))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0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0</v>
      </c>
      <c r="Q606" s="58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0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0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0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606" s="31">
        <v>144</v>
      </c>
      <c r="AC606" t="s">
        <v>5116</v>
      </c>
    </row>
    <row r="607" spans="1:31">
      <c r="A607" s="31">
        <f ca="1">IF(GLOBAL[[#This Row],[TT]]&lt;1,"",ROW()-2)</f>
        <v>605</v>
      </c>
      <c r="B607" s="33" t="s">
        <v>461</v>
      </c>
      <c r="C607" s="31">
        <v>1</v>
      </c>
      <c r="D607" s="31" t="s">
        <v>305</v>
      </c>
      <c r="E607" s="31">
        <f ca="1">IF(GLOBAL[[#This Row],[b12]]="",GLOBAL[[#This Row],[a6]],GLOBAL[[#This Row],[b12]])</f>
        <v>1</v>
      </c>
      <c r="F607" s="32">
        <f>GLOBAL[[#This Row],[AWAL]]</f>
        <v>1</v>
      </c>
      <c r="G607" s="31"/>
      <c r="H607" s="31"/>
      <c r="I607" s="31">
        <f>IF(GLOBAL[[#This Row],[1]]="","",SUMIF(Table6[NB BM_C_QTY+F],GLOBAL[POINTER],Table6[C]))</f>
        <v>0</v>
      </c>
      <c r="J607" s="91">
        <f>IF(GLOBAL[[#This Row],[2]]="",0,-1*SUMIF(Table5[CONCAT],GLOBAL[POINTER],Table5[3]))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1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1</v>
      </c>
      <c r="Q607" s="58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1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1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1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607" s="31">
        <v>72</v>
      </c>
      <c r="AC607" t="s">
        <v>5149</v>
      </c>
    </row>
    <row r="608" spans="1:31">
      <c r="A608" s="31">
        <f ca="1">IF(GLOBAL[[#This Row],[TT]]&lt;1,"",ROW()-2)</f>
        <v>606</v>
      </c>
      <c r="B608" s="33" t="s">
        <v>462</v>
      </c>
      <c r="C608" s="31">
        <v>1</v>
      </c>
      <c r="D608" s="31" t="s">
        <v>447</v>
      </c>
      <c r="E608" s="31">
        <f ca="1">IF(GLOBAL[[#This Row],[b12]]="",GLOBAL[[#This Row],[a6]],GLOBAL[[#This Row],[b12]])</f>
        <v>1</v>
      </c>
      <c r="F608" s="32">
        <f>GLOBAL[[#This Row],[AWAL]]</f>
        <v>1</v>
      </c>
      <c r="G608" s="31"/>
      <c r="H608" s="31"/>
      <c r="I608" s="31">
        <f>IF(GLOBAL[[#This Row],[1]]="","",SUMIF(Table6[NB BM_C_QTY+F],GLOBAL[POINTER],Table6[C]))</f>
        <v>0</v>
      </c>
      <c r="J608" s="91">
        <f>IF(GLOBAL[[#This Row],[2]]="",0,-1*SUMIF(Table5[CONCAT],GLOBAL[POINTER],Table5[3]))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 t="shared" si="9"/>
        <v>1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1</v>
      </c>
      <c r="Q608" s="58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1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1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1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608" s="31">
        <v>18</v>
      </c>
      <c r="AC608" t="s">
        <v>5149</v>
      </c>
    </row>
    <row r="609" spans="1:29">
      <c r="A609" s="31">
        <f ca="1">IF(GLOBAL[[#This Row],[TT]]&lt;1,"",ROW()-2)</f>
        <v>607</v>
      </c>
      <c r="B609" s="33" t="s">
        <v>463</v>
      </c>
      <c r="C609" s="31">
        <v>1</v>
      </c>
      <c r="D609" s="31" t="s">
        <v>167</v>
      </c>
      <c r="E609" s="31">
        <f ca="1">IF(GLOBAL[[#This Row],[b12]]="",GLOBAL[[#This Row],[a6]],GLOBAL[[#This Row],[b12]])</f>
        <v>1</v>
      </c>
      <c r="F609" s="32">
        <f>GLOBAL[[#This Row],[AWAL]]</f>
        <v>1</v>
      </c>
      <c r="G609" s="31"/>
      <c r="H609" s="31"/>
      <c r="I609" s="31">
        <f>IF(GLOBAL[[#This Row],[1]]="","",SUMIF(Table6[NB BM_C_QTY+F],GLOBAL[POINTER],Table6[C]))</f>
        <v>0</v>
      </c>
      <c r="J609" s="91">
        <f>IF(GLOBAL[[#This Row],[2]]="",0,-1*SUMIF(Table5[CONCAT],GLOBAL[POINTER],Table5[3]))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1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1</v>
      </c>
      <c r="Q609" s="58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1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1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1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609" s="31">
        <v>48</v>
      </c>
      <c r="AC609" t="s">
        <v>5149</v>
      </c>
    </row>
    <row r="610" spans="1:29">
      <c r="A610" s="31">
        <f ca="1">IF(GLOBAL[[#This Row],[TT]]&lt;1,"",ROW()-2)</f>
        <v>608</v>
      </c>
      <c r="B610" s="33" t="s">
        <v>464</v>
      </c>
      <c r="C610" s="31">
        <v>2</v>
      </c>
      <c r="D610" s="31" t="s">
        <v>167</v>
      </c>
      <c r="E610" s="31">
        <f ca="1">IF(GLOBAL[[#This Row],[b12]]="",GLOBAL[[#This Row],[a6]],GLOBAL[[#This Row],[b12]])</f>
        <v>2</v>
      </c>
      <c r="F610" s="32">
        <f>GLOBAL[[#This Row],[AWAL]]</f>
        <v>2</v>
      </c>
      <c r="G610" s="31"/>
      <c r="H610" s="31"/>
      <c r="I610" s="31">
        <f>IF(GLOBAL[[#This Row],[1]]="","",SUMIF(Table6[NB BM_C_QTY+F],GLOBAL[POINTER],Table6[C]))</f>
        <v>0</v>
      </c>
      <c r="J610" s="91">
        <f>IF(GLOBAL[[#This Row],[2]]="",0,-1*SUMIF(Table5[CONCAT],GLOBAL[POINTER],Table5[3]))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2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2</v>
      </c>
      <c r="Q610" s="58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2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2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2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610" s="31">
        <v>48</v>
      </c>
      <c r="AC610" t="s">
        <v>5149</v>
      </c>
    </row>
    <row r="611" spans="1:29">
      <c r="A611" s="31">
        <f ca="1">IF(GLOBAL[[#This Row],[TT]]&lt;1,"",ROW()-2)</f>
        <v>609</v>
      </c>
      <c r="B611" s="33" t="s">
        <v>4219</v>
      </c>
      <c r="C611" s="31">
        <v>3</v>
      </c>
      <c r="D611" s="31" t="s">
        <v>2081</v>
      </c>
      <c r="E611" s="31">
        <f ca="1">IF(GLOBAL[[#This Row],[b12]]="",GLOBAL[[#This Row],[a6]],GLOBAL[[#This Row],[b12]])</f>
        <v>3</v>
      </c>
      <c r="F611" s="32">
        <f>GLOBAL[[#This Row],[AWAL]]</f>
        <v>3</v>
      </c>
      <c r="G611" s="31"/>
      <c r="H611" s="31"/>
      <c r="I611" s="31">
        <f>IF(GLOBAL[[#This Row],[1]]="","",SUMIF(Table6[NB BM_C_QTY+F],GLOBAL[POINTER],Table6[C]))</f>
        <v>0</v>
      </c>
      <c r="J611" s="91">
        <f>IF(GLOBAL[[#This Row],[2]]="",0,-1*SUMIF(Table5[CONCAT],GLOBAL[POINTER],Table5[3]))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3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3</v>
      </c>
      <c r="Q611" s="58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3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3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3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611" s="31">
        <v>144</v>
      </c>
      <c r="AC611" t="s">
        <v>5116</v>
      </c>
    </row>
    <row r="612" spans="1:29">
      <c r="A612" s="31" t="str">
        <f ca="1">IF(GLOBAL[[#This Row],[TT]]&lt;1,"",ROW()-2)</f>
        <v/>
      </c>
      <c r="B612" s="33" t="s">
        <v>465</v>
      </c>
      <c r="C612" s="31">
        <v>0</v>
      </c>
      <c r="D612" s="31" t="s">
        <v>466</v>
      </c>
      <c r="E612" s="31">
        <f ca="1">IF(GLOBAL[[#This Row],[b12]]="",GLOBAL[[#This Row],[a6]],GLOBAL[[#This Row],[b12]])</f>
        <v>0</v>
      </c>
      <c r="F612" s="32">
        <f>GLOBAL[[#This Row],[AWAL]]</f>
        <v>0</v>
      </c>
      <c r="G612" s="31"/>
      <c r="H612" s="31"/>
      <c r="I612" s="31">
        <f>IF(GLOBAL[[#This Row],[1]]="","",SUMIF(Table6[NB BM_C_QTY+F],GLOBAL[POINTER],Table6[C]))</f>
        <v>0</v>
      </c>
      <c r="J612" s="91">
        <f>IF(GLOBAL[[#This Row],[2]]="",0,-1*SUMIF(Table5[CONCAT],GLOBAL[POINTER],Table5[3]))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0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0</v>
      </c>
      <c r="Q612" s="58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0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0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0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612" s="31">
        <v>108</v>
      </c>
      <c r="AC612" t="s">
        <v>5116</v>
      </c>
    </row>
    <row r="613" spans="1:29">
      <c r="A613" s="31" t="str">
        <f ca="1">IF(GLOBAL[[#This Row],[TT]]&lt;1,"",ROW()-2)</f>
        <v/>
      </c>
      <c r="B613" s="33" t="s">
        <v>2756</v>
      </c>
      <c r="C613" s="31">
        <v>0</v>
      </c>
      <c r="D613" s="31" t="s">
        <v>2081</v>
      </c>
      <c r="E613" s="31">
        <f ca="1">IF(GLOBAL[[#This Row],[b12]]="",GLOBAL[[#This Row],[a6]],GLOBAL[[#This Row],[b12]])</f>
        <v>0</v>
      </c>
      <c r="F613" s="32">
        <f>GLOBAL[[#This Row],[AWAL]]</f>
        <v>0</v>
      </c>
      <c r="G613" s="31"/>
      <c r="H613" s="31"/>
      <c r="I613" s="31">
        <f>IF(GLOBAL[[#This Row],[1]]="","",SUMIF(Table6[NB BM_C_QTY+F],GLOBAL[POINTER],Table6[C]))</f>
        <v>0</v>
      </c>
      <c r="J613" s="91">
        <f>IF(GLOBAL[[#This Row],[2]]="",0,-1*SUMIF(Table5[CONCAT],GLOBAL[POINTER],Table5[3]))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0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0</v>
      </c>
      <c r="Q613" s="58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0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0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0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613" s="31">
        <v>144</v>
      </c>
      <c r="AC613" t="s">
        <v>5116</v>
      </c>
    </row>
    <row r="614" spans="1:29">
      <c r="A614" s="31">
        <f ca="1">IF(GLOBAL[[#This Row],[TT]]&lt;1,"",ROW()-2)</f>
        <v>612</v>
      </c>
      <c r="B614" s="33" t="s">
        <v>467</v>
      </c>
      <c r="C614" s="31">
        <v>4</v>
      </c>
      <c r="D614" s="31" t="s">
        <v>7</v>
      </c>
      <c r="E614" s="31">
        <f ca="1">IF(GLOBAL[[#This Row],[b12]]="",GLOBAL[[#This Row],[a6]],GLOBAL[[#This Row],[b12]])</f>
        <v>4</v>
      </c>
      <c r="F614" s="32">
        <f>GLOBAL[[#This Row],[AWAL]]</f>
        <v>4</v>
      </c>
      <c r="G614" s="31"/>
      <c r="H614" s="31"/>
      <c r="I614" s="31">
        <f>IF(GLOBAL[[#This Row],[1]]="","",SUMIF(Table6[NB BM_C_QTY+F],GLOBAL[POINTER],Table6[C]))</f>
        <v>0</v>
      </c>
      <c r="J614" s="91">
        <f>IF(GLOBAL[[#This Row],[2]]="",0,-1*SUMIF(Table5[CONCAT],GLOBAL[POINTER],Table5[3]))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4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4</v>
      </c>
      <c r="Q614" s="58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4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4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4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614" s="31">
        <v>144</v>
      </c>
      <c r="AC614" t="s">
        <v>5116</v>
      </c>
    </row>
    <row r="615" spans="1:29">
      <c r="A615" s="31">
        <f ca="1">IF(GLOBAL[[#This Row],[TT]]&lt;1,"",ROW()-2)</f>
        <v>613</v>
      </c>
      <c r="B615" s="33" t="s">
        <v>4470</v>
      </c>
      <c r="C615" s="31">
        <v>2</v>
      </c>
      <c r="D615" s="31" t="s">
        <v>7</v>
      </c>
      <c r="E615" s="31">
        <f ca="1">IF(GLOBAL[[#This Row],[b12]]="",GLOBAL[[#This Row],[a6]],GLOBAL[[#This Row],[b12]])</f>
        <v>2</v>
      </c>
      <c r="F615" s="32">
        <f>GLOBAL[[#This Row],[AWAL]]</f>
        <v>2</v>
      </c>
      <c r="G615" s="31"/>
      <c r="H615" s="31"/>
      <c r="I615" s="31">
        <f>IF(GLOBAL[[#This Row],[1]]="","",SUMIF(Table6[NB BM_C_QTY+F],GLOBAL[POINTER],Table6[C]))</f>
        <v>0</v>
      </c>
      <c r="J615" s="91">
        <f>IF(GLOBAL[[#This Row],[2]]="",0,-1*SUMIF(Table5[CONCAT],GLOBAL[POINTER],Table5[3]))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2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2</v>
      </c>
      <c r="Q615" s="58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2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2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2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615" s="31">
        <v>144</v>
      </c>
      <c r="AC615" t="s">
        <v>5116</v>
      </c>
    </row>
    <row r="616" spans="1:29">
      <c r="A616" s="31">
        <f ca="1">IF(GLOBAL[[#This Row],[TT]]&lt;1,"",ROW()-2)</f>
        <v>614</v>
      </c>
      <c r="B616" s="33" t="s">
        <v>468</v>
      </c>
      <c r="C616" s="31">
        <v>1</v>
      </c>
      <c r="D616" s="31" t="s">
        <v>179</v>
      </c>
      <c r="E616" s="31">
        <f ca="1">IF(GLOBAL[[#This Row],[b12]]="",GLOBAL[[#This Row],[a6]],GLOBAL[[#This Row],[b12]])</f>
        <v>1</v>
      </c>
      <c r="F616" s="32">
        <f>GLOBAL[[#This Row],[AWAL]]</f>
        <v>1</v>
      </c>
      <c r="G616" s="31"/>
      <c r="H616" s="31"/>
      <c r="I616" s="31">
        <f>IF(GLOBAL[[#This Row],[1]]="","",SUMIF(Table6[NB BM_C_QTY+F],GLOBAL[POINTER],Table6[C]))</f>
        <v>0</v>
      </c>
      <c r="J616" s="91">
        <f>IF(GLOBAL[[#This Row],[2]]="",0,-1*SUMIF(Table5[CONCAT],GLOBAL[POINTER],Table5[3]))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1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1</v>
      </c>
      <c r="Q616" s="58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1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1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1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616" s="31">
        <v>60</v>
      </c>
      <c r="AC616" t="s">
        <v>5149</v>
      </c>
    </row>
    <row r="617" spans="1:29">
      <c r="A617" s="31">
        <f ca="1">IF(GLOBAL[[#This Row],[TT]]&lt;1,"",ROW()-2)</f>
        <v>615</v>
      </c>
      <c r="B617" s="33" t="s">
        <v>469</v>
      </c>
      <c r="C617" s="31">
        <v>3</v>
      </c>
      <c r="D617" s="31" t="s">
        <v>7</v>
      </c>
      <c r="E617" s="31">
        <f ca="1">IF(GLOBAL[[#This Row],[b12]]="",GLOBAL[[#This Row],[a6]],GLOBAL[[#This Row],[b12]])</f>
        <v>3</v>
      </c>
      <c r="F617" s="32">
        <f>GLOBAL[[#This Row],[AWAL]]</f>
        <v>3</v>
      </c>
      <c r="G617" s="31"/>
      <c r="H617" s="31"/>
      <c r="I617" s="31">
        <f>IF(GLOBAL[[#This Row],[1]]="","",SUMIF(Table6[NB BM_C_QTY+F],GLOBAL[POINTER],Table6[C]))</f>
        <v>0</v>
      </c>
      <c r="J617" s="91">
        <f>IF(GLOBAL[[#This Row],[2]]="",0,-1*SUMIF(Table5[CONCAT],GLOBAL[POINTER],Table5[3]))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3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3</v>
      </c>
      <c r="Q617" s="58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3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3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3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617" s="31">
        <v>144</v>
      </c>
      <c r="AC617" t="s">
        <v>5116</v>
      </c>
    </row>
    <row r="618" spans="1:29">
      <c r="A618" s="31">
        <f ca="1">IF(GLOBAL[[#This Row],[TT]]&lt;1,"",ROW()-2)</f>
        <v>616</v>
      </c>
      <c r="B618" s="33" t="s">
        <v>470</v>
      </c>
      <c r="C618" s="31">
        <v>6</v>
      </c>
      <c r="D618" s="31" t="s">
        <v>29</v>
      </c>
      <c r="E618" s="31">
        <f ca="1">IF(GLOBAL[[#This Row],[b12]]="",GLOBAL[[#This Row],[a6]],GLOBAL[[#This Row],[b12]])</f>
        <v>6</v>
      </c>
      <c r="F618" s="32">
        <f>GLOBAL[[#This Row],[AWAL]]</f>
        <v>6</v>
      </c>
      <c r="G618" s="31"/>
      <c r="H618" s="31"/>
      <c r="I618" s="31">
        <f>IF(GLOBAL[[#This Row],[1]]="","",SUMIF(Table6[NB BM_C_QTY+F],GLOBAL[POINTER],Table6[C]))</f>
        <v>0</v>
      </c>
      <c r="J618" s="91">
        <f>IF(GLOBAL[[#This Row],[2]]="",0,-1*SUMIF(Table5[CONCAT],GLOBAL[POINTER],Table5[3]))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6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6</v>
      </c>
      <c r="Q618" s="58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6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6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6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618" s="31">
        <v>20</v>
      </c>
      <c r="AC618" t="s">
        <v>5149</v>
      </c>
    </row>
    <row r="619" spans="1:29">
      <c r="A619" s="31">
        <f ca="1">IF(GLOBAL[[#This Row],[TT]]&lt;1,"",ROW()-2)</f>
        <v>617</v>
      </c>
      <c r="B619" s="33" t="s">
        <v>471</v>
      </c>
      <c r="C619" s="31">
        <v>2</v>
      </c>
      <c r="D619" s="31" t="s">
        <v>7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>
        <f>IF(GLOBAL[[#This Row],[1]]="","",SUMIF(Table6[NB BM_C_QTY+F],GLOBAL[POINTER],Table6[C]))</f>
        <v>0</v>
      </c>
      <c r="J619" s="91">
        <f>IF(GLOBAL[[#This Row],[2]]="",0,-1*SUMIF(Table5[CONCAT],GLOBAL[POINTER],Table5[3]))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58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619" s="31">
        <v>144</v>
      </c>
      <c r="AC619" t="s">
        <v>5116</v>
      </c>
    </row>
    <row r="620" spans="1:29">
      <c r="A620" s="31">
        <f ca="1">IF(GLOBAL[[#This Row],[TT]]&lt;1,"",ROW()-2)</f>
        <v>618</v>
      </c>
      <c r="B620" s="33" t="s">
        <v>472</v>
      </c>
      <c r="C620" s="31">
        <v>1</v>
      </c>
      <c r="D620" s="31" t="s">
        <v>473</v>
      </c>
      <c r="E620" s="31">
        <f ca="1">IF(GLOBAL[[#This Row],[b12]]="",GLOBAL[[#This Row],[a6]],GLOBAL[[#This Row],[b12]])</f>
        <v>1</v>
      </c>
      <c r="F620" s="32">
        <f>GLOBAL[[#This Row],[AWAL]]</f>
        <v>1</v>
      </c>
      <c r="G620" s="31"/>
      <c r="H620" s="31"/>
      <c r="I620" s="31">
        <f>IF(GLOBAL[[#This Row],[1]]="","",SUMIF(Table6[NB BM_C_QTY+F],GLOBAL[POINTER],Table6[C]))</f>
        <v>0</v>
      </c>
      <c r="J620" s="91">
        <f>IF(GLOBAL[[#This Row],[2]]="",0,-1*SUMIF(Table5[CONCAT],GLOBAL[POINTER],Table5[3]))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1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</v>
      </c>
      <c r="Q620" s="58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620" s="31">
        <v>32</v>
      </c>
      <c r="AC620" t="s">
        <v>5149</v>
      </c>
    </row>
    <row r="621" spans="1:29">
      <c r="A621" s="31">
        <f ca="1">IF(GLOBAL[[#This Row],[TT]]&lt;1,"",ROW()-2)</f>
        <v>619</v>
      </c>
      <c r="B621" s="33" t="s">
        <v>474</v>
      </c>
      <c r="C621" s="31">
        <v>2</v>
      </c>
      <c r="D621" s="31" t="s">
        <v>466</v>
      </c>
      <c r="E621" s="31">
        <f ca="1">IF(GLOBAL[[#This Row],[b12]]="",GLOBAL[[#This Row],[a6]],GLOBAL[[#This Row],[b12]])</f>
        <v>2</v>
      </c>
      <c r="F621" s="32">
        <f>GLOBAL[[#This Row],[AWAL]]</f>
        <v>2</v>
      </c>
      <c r="G621" s="31"/>
      <c r="H621" s="31"/>
      <c r="I621" s="31">
        <f>IF(GLOBAL[[#This Row],[1]]="","",SUMIF(Table6[NB BM_C_QTY+F],GLOBAL[POINTER],Table6[C]))</f>
        <v>0</v>
      </c>
      <c r="J621" s="91">
        <f>IF(GLOBAL[[#This Row],[2]]="",0,-1*SUMIF(Table5[CONCAT],GLOBAL[POINTER],Table5[3]))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2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2</v>
      </c>
      <c r="Q621" s="58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2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2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2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621" s="31">
        <v>108</v>
      </c>
      <c r="AC621" t="s">
        <v>5116</v>
      </c>
    </row>
    <row r="622" spans="1:29">
      <c r="A622" s="31">
        <f ca="1">IF(GLOBAL[[#This Row],[TT]]&lt;1,"",ROW()-2)</f>
        <v>620</v>
      </c>
      <c r="B622" s="33" t="s">
        <v>475</v>
      </c>
      <c r="C622" s="31">
        <v>9</v>
      </c>
      <c r="D622" s="31" t="s">
        <v>476</v>
      </c>
      <c r="E622" s="31">
        <f ca="1">IF(GLOBAL[[#This Row],[b12]]="",GLOBAL[[#This Row],[a6]],GLOBAL[[#This Row],[b12]])</f>
        <v>9</v>
      </c>
      <c r="F622" s="32">
        <f>GLOBAL[[#This Row],[AWAL]]</f>
        <v>9</v>
      </c>
      <c r="G622" s="31"/>
      <c r="H622" s="31"/>
      <c r="I622" s="31">
        <f>IF(GLOBAL[[#This Row],[1]]="","",SUMIF(Table6[NB BM_C_QTY+F],GLOBAL[POINTER],Table6[C]))</f>
        <v>0</v>
      </c>
      <c r="J622" s="91">
        <f>IF(GLOBAL[[#This Row],[2]]="",0,-1*SUMIF(Table5[CONCAT],GLOBAL[POINTER],Table5[3]))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9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9</v>
      </c>
      <c r="Q622" s="58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9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9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9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622" s="31">
        <v>1296</v>
      </c>
      <c r="AC622" t="s">
        <v>5118</v>
      </c>
    </row>
    <row r="623" spans="1:29">
      <c r="A623" s="31">
        <f ca="1">IF(GLOBAL[[#This Row],[TT]]&lt;1,"",ROW()-2)</f>
        <v>621</v>
      </c>
      <c r="B623" s="33" t="s">
        <v>4471</v>
      </c>
      <c r="C623" s="31">
        <v>13</v>
      </c>
      <c r="D623" s="31" t="s">
        <v>478</v>
      </c>
      <c r="E623" s="31">
        <f ca="1">IF(GLOBAL[[#This Row],[b12]]="",GLOBAL[[#This Row],[a6]],GLOBAL[[#This Row],[b12]])</f>
        <v>13</v>
      </c>
      <c r="F623" s="32">
        <f>GLOBAL[[#This Row],[AWAL]]</f>
        <v>13</v>
      </c>
      <c r="G623" s="31"/>
      <c r="H623" s="31"/>
      <c r="I623" s="31">
        <f>IF(GLOBAL[[#This Row],[1]]="","",SUMIF(Table6[NB BM_C_QTY+F],GLOBAL[POINTER],Table6[C]))</f>
        <v>0</v>
      </c>
      <c r="J623" s="91">
        <f>IF(GLOBAL[[#This Row],[2]]="",0,-1*SUMIF(Table5[CONCAT],GLOBAL[POINTER],Table5[3]))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13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13</v>
      </c>
      <c r="Q623" s="58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13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13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13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623" s="31">
        <v>192</v>
      </c>
      <c r="AC623" t="s">
        <v>5116</v>
      </c>
    </row>
    <row r="624" spans="1:29">
      <c r="A624" s="31">
        <f ca="1">IF(GLOBAL[[#This Row],[TT]]&lt;1,"",ROW()-2)</f>
        <v>622</v>
      </c>
      <c r="B624" s="33" t="s">
        <v>4472</v>
      </c>
      <c r="C624" s="31">
        <v>40</v>
      </c>
      <c r="D624" s="31" t="s">
        <v>478</v>
      </c>
      <c r="E624" s="31">
        <f ca="1">IF(GLOBAL[[#This Row],[b12]]="",GLOBAL[[#This Row],[a6]],GLOBAL[[#This Row],[b12]])</f>
        <v>40</v>
      </c>
      <c r="F624" s="32">
        <f>GLOBAL[[#This Row],[AWAL]]</f>
        <v>40</v>
      </c>
      <c r="G624" s="31"/>
      <c r="H624" s="31"/>
      <c r="I624" s="31">
        <f>IF(GLOBAL[[#This Row],[1]]="","",SUMIF(Table6[NB BM_C_QTY+F],GLOBAL[POINTER],Table6[C]))</f>
        <v>0</v>
      </c>
      <c r="J624" s="91">
        <f>IF(GLOBAL[[#This Row],[2]]="",0,-1*SUMIF(Table5[CONCAT],GLOBAL[POINTER],Table5[3]))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 t="shared" si="9"/>
        <v>40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40</v>
      </c>
      <c r="Q624" s="58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40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40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40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624" s="31">
        <v>192</v>
      </c>
      <c r="AC624" t="s">
        <v>5116</v>
      </c>
    </row>
    <row r="625" spans="1:29">
      <c r="A625" s="31">
        <f ca="1">IF(GLOBAL[[#This Row],[TT]]&lt;1,"",ROW()-2)</f>
        <v>623</v>
      </c>
      <c r="B625" s="33" t="s">
        <v>4473</v>
      </c>
      <c r="C625" s="31">
        <v>15</v>
      </c>
      <c r="D625" s="31" t="s">
        <v>478</v>
      </c>
      <c r="E625" s="31">
        <f ca="1">IF(GLOBAL[[#This Row],[b12]]="",GLOBAL[[#This Row],[a6]],GLOBAL[[#This Row],[b12]])</f>
        <v>15</v>
      </c>
      <c r="F625" s="32">
        <f>GLOBAL[[#This Row],[AWAL]]</f>
        <v>15</v>
      </c>
      <c r="G625" s="31"/>
      <c r="H625" s="31"/>
      <c r="I625" s="31">
        <f>IF(GLOBAL[[#This Row],[1]]="","",SUMIF(Table6[NB BM_C_QTY+F],GLOBAL[POINTER],Table6[C]))</f>
        <v>0</v>
      </c>
      <c r="J625" s="91">
        <f>IF(GLOBAL[[#This Row],[2]]="",0,-1*SUMIF(Table5[CONCAT],GLOBAL[POINTER],Table5[3]))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 t="shared" si="9"/>
        <v>15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15</v>
      </c>
      <c r="Q625" s="58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15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15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15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625" s="31">
        <v>192</v>
      </c>
      <c r="AC625" t="s">
        <v>5116</v>
      </c>
    </row>
    <row r="626" spans="1:29">
      <c r="A626" s="31" t="str">
        <f ca="1">IF(GLOBAL[[#This Row],[TT]]&lt;1,"",ROW()-2)</f>
        <v/>
      </c>
      <c r="B626" s="33" t="s">
        <v>477</v>
      </c>
      <c r="C626" s="31">
        <v>0</v>
      </c>
      <c r="D626" s="31" t="s">
        <v>478</v>
      </c>
      <c r="E626" s="31">
        <f ca="1">IF(GLOBAL[[#This Row],[b12]]="",GLOBAL[[#This Row],[a6]],GLOBAL[[#This Row],[b12]])</f>
        <v>0</v>
      </c>
      <c r="F626" s="32">
        <f>GLOBAL[[#This Row],[AWAL]]</f>
        <v>0</v>
      </c>
      <c r="G626" s="31"/>
      <c r="H626" s="31"/>
      <c r="I626" s="31">
        <f>IF(GLOBAL[[#This Row],[1]]="","",SUMIF(Table6[NB BM_C_QTY+F],GLOBAL[POINTER],Table6[C]))</f>
        <v>0</v>
      </c>
      <c r="J626" s="91">
        <f>IF(GLOBAL[[#This Row],[2]]="",0,-1*SUMIF(Table5[CONCAT],GLOBAL[POINTER],Table5[3]))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0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0</v>
      </c>
      <c r="Q626" s="58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0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0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0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626" s="31">
        <v>192</v>
      </c>
      <c r="AC626" t="s">
        <v>5116</v>
      </c>
    </row>
    <row r="627" spans="1:29">
      <c r="A627" s="31">
        <f ca="1">IF(GLOBAL[[#This Row],[TT]]&lt;1,"",ROW()-2)</f>
        <v>625</v>
      </c>
      <c r="B627" s="33" t="s">
        <v>4474</v>
      </c>
      <c r="C627" s="31">
        <v>6</v>
      </c>
      <c r="D627" s="31" t="s">
        <v>478</v>
      </c>
      <c r="E627" s="31">
        <f ca="1">IF(GLOBAL[[#This Row],[b12]]="",GLOBAL[[#This Row],[a6]],GLOBAL[[#This Row],[b12]])</f>
        <v>6</v>
      </c>
      <c r="F627" s="32">
        <f>GLOBAL[[#This Row],[AWAL]]</f>
        <v>6</v>
      </c>
      <c r="G627" s="31"/>
      <c r="H627" s="31"/>
      <c r="I627" s="31">
        <f>IF(GLOBAL[[#This Row],[1]]="","",SUMIF(Table6[NB BM_C_QTY+F],GLOBAL[POINTER],Table6[C]))</f>
        <v>0</v>
      </c>
      <c r="J627" s="91">
        <f>IF(GLOBAL[[#This Row],[2]]="",0,-1*SUMIF(Table5[CONCAT],GLOBAL[POINTER],Table5[3]))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6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6</v>
      </c>
      <c r="Q627" s="58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6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6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6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627" s="31">
        <v>192</v>
      </c>
      <c r="AC627" t="s">
        <v>5116</v>
      </c>
    </row>
    <row r="628" spans="1:29">
      <c r="A628" s="31">
        <f ca="1">IF(GLOBAL[[#This Row],[TT]]&lt;1,"",ROW()-2)</f>
        <v>626</v>
      </c>
      <c r="B628" s="33" t="s">
        <v>4475</v>
      </c>
      <c r="C628" s="31">
        <v>1</v>
      </c>
      <c r="D628" s="31" t="s">
        <v>478</v>
      </c>
      <c r="E628" s="31">
        <f ca="1">IF(GLOBAL[[#This Row],[b12]]="",GLOBAL[[#This Row],[a6]],GLOBAL[[#This Row],[b12]])</f>
        <v>1</v>
      </c>
      <c r="F628" s="32">
        <f>GLOBAL[[#This Row],[AWAL]]</f>
        <v>1</v>
      </c>
      <c r="G628" s="31"/>
      <c r="H628" s="31"/>
      <c r="I628" s="31">
        <f>IF(GLOBAL[[#This Row],[1]]="","",SUMIF(Table6[NB BM_C_QTY+F],GLOBAL[POINTER],Table6[C]))</f>
        <v>0</v>
      </c>
      <c r="J628" s="91">
        <f>IF(GLOBAL[[#This Row],[2]]="",0,-1*SUMIF(Table5[CONCAT],GLOBAL[POINTER],Table5[3]))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 t="shared" si="9"/>
        <v>1</v>
      </c>
      <c r="N628" s="31"/>
      <c r="O628" s="31" t="str">
        <f>IF(GLOBAL[[#This Row],[b2]]="","",GLOBAL[[#This Row],[b2]]-GLOBAL[[#This Row],[a2]])</f>
        <v/>
      </c>
      <c r="P628" s="32">
        <f ca="1">SUM(INDIRECT(GLOBAL_VAR[TABLENAME]&amp;"[@a"&amp;$1:$1-1&amp;"]"),INDIRECT(GLOBAL_VAR[TABLENAME]&amp;"[@c"&amp;$1:$1-1&amp;"]"))</f>
        <v>1</v>
      </c>
      <c r="Q628" s="58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1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1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1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628" s="31">
        <v>192</v>
      </c>
      <c r="AC628" t="s">
        <v>5116</v>
      </c>
    </row>
    <row r="629" spans="1:29">
      <c r="A629" s="31">
        <f ca="1">IF(GLOBAL[[#This Row],[TT]]&lt;1,"",ROW()-2)</f>
        <v>627</v>
      </c>
      <c r="B629" s="33" t="s">
        <v>4476</v>
      </c>
      <c r="C629" s="31">
        <v>40</v>
      </c>
      <c r="D629" s="31" t="s">
        <v>478</v>
      </c>
      <c r="E629" s="31">
        <f ca="1">IF(GLOBAL[[#This Row],[b12]]="",GLOBAL[[#This Row],[a6]],GLOBAL[[#This Row],[b12]])</f>
        <v>40</v>
      </c>
      <c r="F629" s="32">
        <f>GLOBAL[[#This Row],[AWAL]]</f>
        <v>40</v>
      </c>
      <c r="G629" s="31"/>
      <c r="H629" s="31"/>
      <c r="I629" s="31">
        <f>IF(GLOBAL[[#This Row],[1]]="","",SUMIF(Table6[NB BM_C_QTY+F],GLOBAL[POINTER],Table6[C]))</f>
        <v>0</v>
      </c>
      <c r="J629" s="91">
        <f>IF(GLOBAL[[#This Row],[2]]="",0,-1*SUMIF(Table5[CONCAT],GLOBAL[POINTER],Table5[3]))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40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40</v>
      </c>
      <c r="Q629" s="58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40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40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40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629" s="31">
        <v>192</v>
      </c>
      <c r="AC629" t="s">
        <v>5116</v>
      </c>
    </row>
    <row r="630" spans="1:29">
      <c r="A630" s="39">
        <f ca="1">IF(GLOBAL[[#This Row],[TT]]&lt;1,"",ROW()-2)</f>
        <v>628</v>
      </c>
      <c r="B630" s="33" t="s">
        <v>4477</v>
      </c>
      <c r="C630" s="31">
        <v>28</v>
      </c>
      <c r="D630" s="31" t="s">
        <v>478</v>
      </c>
      <c r="E630" s="39">
        <f ca="1">IF(GLOBAL[[#This Row],[b12]]="",GLOBAL[[#This Row],[a6]],GLOBAL[[#This Row],[b12]])</f>
        <v>28</v>
      </c>
      <c r="F630" s="40">
        <f>GLOBAL[[#This Row],[AWAL]]</f>
        <v>28</v>
      </c>
      <c r="G630" s="31"/>
      <c r="H630" s="31"/>
      <c r="I630" s="31">
        <f>IF(GLOBAL[[#This Row],[1]]="","",SUMIF(Table6[NB BM_C_QTY+F],GLOBAL[POINTER],Table6[C]))</f>
        <v>0</v>
      </c>
      <c r="J630" s="91">
        <f>IF(GLOBAL[[#This Row],[2]]="",0,-1*SUMIF(Table5[CONCAT],GLOBAL[POINTER],Table5[3]))</f>
        <v>0</v>
      </c>
      <c r="K630" s="39" t="str">
        <f>IF(GLOBAL[[#This Row],[b1]]="","",GLOBAL[[#This Row],[b1]]-GLOBAL[[#This Row],[a1]]-GLOBAL[[#This Row],[bkeluar1]])</f>
        <v/>
      </c>
      <c r="L630" s="39">
        <f>SUM(GLOBAL[[#This Row],[bmasuk1]:[c1]])</f>
        <v>0</v>
      </c>
      <c r="M630" s="40">
        <f t="shared" si="9"/>
        <v>28</v>
      </c>
      <c r="N630" s="31"/>
      <c r="O630" s="39" t="str">
        <f>IF(GLOBAL[[#This Row],[b2]]="","",GLOBAL[[#This Row],[b2]]-GLOBAL[[#This Row],[a2]])</f>
        <v/>
      </c>
      <c r="P630" s="40">
        <f ca="1">SUM(INDIRECT(GLOBAL_VAR[TABLENAME]&amp;"[@a"&amp;$1:$1-1&amp;"]"),INDIRECT(GLOBAL_VAR[TABLENAME]&amp;"[@c"&amp;$1:$1-1&amp;"]"))</f>
        <v>28</v>
      </c>
      <c r="Q630" s="58"/>
      <c r="R630" s="41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28</v>
      </c>
      <c r="T630" s="33"/>
      <c r="U630" s="41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28</v>
      </c>
      <c r="W630" s="31"/>
      <c r="X630" s="39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28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630" s="39">
        <v>192</v>
      </c>
      <c r="AC630" t="s">
        <v>5116</v>
      </c>
    </row>
    <row r="631" spans="1:29">
      <c r="A631" s="31" t="str">
        <f ca="1">IF(GLOBAL[[#This Row],[TT]]&lt;1,"",ROW()-2)</f>
        <v/>
      </c>
      <c r="B631" s="33" t="s">
        <v>479</v>
      </c>
      <c r="C631" s="31">
        <v>0</v>
      </c>
      <c r="D631" s="31" t="s">
        <v>478</v>
      </c>
      <c r="E631" s="31">
        <f ca="1">IF(GLOBAL[[#This Row],[b12]]="",GLOBAL[[#This Row],[a6]],GLOBAL[[#This Row],[b12]])</f>
        <v>0</v>
      </c>
      <c r="F631" s="32">
        <f>GLOBAL[[#This Row],[AWAL]]</f>
        <v>0</v>
      </c>
      <c r="G631" s="31"/>
      <c r="H631" s="31"/>
      <c r="I631" s="31">
        <f>IF(GLOBAL[[#This Row],[1]]="","",SUMIF(Table6[NB BM_C_QTY+F],GLOBAL[POINTER],Table6[C]))</f>
        <v>0</v>
      </c>
      <c r="J631" s="91">
        <f>IF(GLOBAL[[#This Row],[2]]="",0,-1*SUMIF(Table5[CONCAT],GLOBAL[POINTER],Table5[3]))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 t="shared" si="9"/>
        <v>0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0</v>
      </c>
      <c r="Q631" s="58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0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0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0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631" s="31">
        <v>192</v>
      </c>
      <c r="AC631" t="s">
        <v>5116</v>
      </c>
    </row>
    <row r="632" spans="1:29">
      <c r="A632" s="31">
        <f ca="1">IF(GLOBAL[[#This Row],[TT]]&lt;1,"",ROW()-2)</f>
        <v>630</v>
      </c>
      <c r="B632" s="33" t="s">
        <v>480</v>
      </c>
      <c r="C632" s="31">
        <v>10</v>
      </c>
      <c r="D632" s="31" t="s">
        <v>478</v>
      </c>
      <c r="E632" s="31">
        <f ca="1">IF(GLOBAL[[#This Row],[b12]]="",GLOBAL[[#This Row],[a6]],GLOBAL[[#This Row],[b12]])</f>
        <v>10</v>
      </c>
      <c r="F632" s="32">
        <f>GLOBAL[[#This Row],[AWAL]]</f>
        <v>10</v>
      </c>
      <c r="G632" s="31"/>
      <c r="H632" s="31"/>
      <c r="I632" s="31">
        <f>IF(GLOBAL[[#This Row],[1]]="","",SUMIF(Table6[NB BM_C_QTY+F],GLOBAL[POINTER],Table6[C]))</f>
        <v>0</v>
      </c>
      <c r="J632" s="91">
        <f>IF(GLOBAL[[#This Row],[2]]="",0,-1*SUMIF(Table5[CONCAT],GLOBAL[POINTER],Table5[3]))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 t="shared" si="9"/>
        <v>10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10</v>
      </c>
      <c r="Q632" s="58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10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10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10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632" s="31">
        <v>192</v>
      </c>
      <c r="AC632" t="s">
        <v>5116</v>
      </c>
    </row>
    <row r="633" spans="1:29">
      <c r="A633" s="31">
        <f ca="1">IF(GLOBAL[[#This Row],[TT]]&lt;1,"",ROW()-2)</f>
        <v>631</v>
      </c>
      <c r="B633" s="33" t="s">
        <v>481</v>
      </c>
      <c r="C633" s="31">
        <v>15</v>
      </c>
      <c r="D633" s="31" t="s">
        <v>478</v>
      </c>
      <c r="E633" s="31">
        <f ca="1">IF(GLOBAL[[#This Row],[b12]]="",GLOBAL[[#This Row],[a6]],GLOBAL[[#This Row],[b12]])</f>
        <v>15</v>
      </c>
      <c r="F633" s="32">
        <f>GLOBAL[[#This Row],[AWAL]]</f>
        <v>15</v>
      </c>
      <c r="G633" s="31"/>
      <c r="H633" s="31"/>
      <c r="I633" s="31">
        <f>IF(GLOBAL[[#This Row],[1]]="","",SUMIF(Table6[NB BM_C_QTY+F],GLOBAL[POINTER],Table6[C]))</f>
        <v>0</v>
      </c>
      <c r="J633" s="91">
        <f>IF(GLOBAL[[#This Row],[2]]="",0,-1*SUMIF(Table5[CONCAT],GLOBAL[POINTER],Table5[3]))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 t="shared" si="9"/>
        <v>15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15</v>
      </c>
      <c r="Q633" s="58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15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15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15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633" s="31">
        <v>192</v>
      </c>
      <c r="AC633" t="s">
        <v>5116</v>
      </c>
    </row>
    <row r="634" spans="1:29">
      <c r="A634" s="31">
        <f ca="1">IF(GLOBAL[[#This Row],[TT]]&lt;1,"",ROW()-2)</f>
        <v>632</v>
      </c>
      <c r="B634" s="33" t="s">
        <v>4478</v>
      </c>
      <c r="C634" s="31">
        <v>35</v>
      </c>
      <c r="D634" s="31" t="s">
        <v>478</v>
      </c>
      <c r="E634" s="31">
        <f ca="1">IF(GLOBAL[[#This Row],[b12]]="",GLOBAL[[#This Row],[a6]],GLOBAL[[#This Row],[b12]])</f>
        <v>35</v>
      </c>
      <c r="F634" s="32">
        <f>GLOBAL[[#This Row],[AWAL]]</f>
        <v>35</v>
      </c>
      <c r="G634" s="31"/>
      <c r="H634" s="31"/>
      <c r="I634" s="31">
        <f>IF(GLOBAL[[#This Row],[1]]="","",SUMIF(Table6[NB BM_C_QTY+F],GLOBAL[POINTER],Table6[C]))</f>
        <v>0</v>
      </c>
      <c r="J634" s="91">
        <f>IF(GLOBAL[[#This Row],[2]]="",0,-1*SUMIF(Table5[CONCAT],GLOBAL[POINTER],Table5[3]))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 t="shared" si="9"/>
        <v>35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35</v>
      </c>
      <c r="Q634" s="58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35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35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35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634" s="31">
        <v>192</v>
      </c>
      <c r="AC634" t="s">
        <v>5116</v>
      </c>
    </row>
    <row r="635" spans="1:29">
      <c r="A635" s="31">
        <f ca="1">IF(GLOBAL[[#This Row],[TT]]&lt;1,"",ROW()-2)</f>
        <v>633</v>
      </c>
      <c r="B635" s="33" t="s">
        <v>482</v>
      </c>
      <c r="C635" s="31">
        <v>2</v>
      </c>
      <c r="D635" s="31" t="s">
        <v>167</v>
      </c>
      <c r="E635" s="31">
        <f ca="1">IF(GLOBAL[[#This Row],[b12]]="",GLOBAL[[#This Row],[a6]],GLOBAL[[#This Row],[b12]])</f>
        <v>2</v>
      </c>
      <c r="F635" s="32">
        <f>GLOBAL[[#This Row],[AWAL]]</f>
        <v>2</v>
      </c>
      <c r="G635" s="31"/>
      <c r="H635" s="31"/>
      <c r="I635" s="31">
        <f>IF(GLOBAL[[#This Row],[1]]="","",SUMIF(Table6[NB BM_C_QTY+F],GLOBAL[POINTER],Table6[C]))</f>
        <v>0</v>
      </c>
      <c r="J635" s="91">
        <f>IF(GLOBAL[[#This Row],[2]]="",0,-1*SUMIF(Table5[CONCAT],GLOBAL[POINTER],Table5[3]))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 t="shared" si="9"/>
        <v>2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2</v>
      </c>
      <c r="Q635" s="58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2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2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2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635" s="31">
        <v>48</v>
      </c>
      <c r="AC635" t="s">
        <v>5149</v>
      </c>
    </row>
    <row r="636" spans="1:29">
      <c r="A636" s="31">
        <f ca="1">IF(GLOBAL[[#This Row],[TT]]&lt;1,"",ROW()-2)</f>
        <v>634</v>
      </c>
      <c r="B636" s="33" t="s">
        <v>4479</v>
      </c>
      <c r="C636" s="31">
        <v>20</v>
      </c>
      <c r="D636" s="31" t="s">
        <v>7</v>
      </c>
      <c r="E636" s="31">
        <f ca="1">IF(GLOBAL[[#This Row],[b12]]="",GLOBAL[[#This Row],[a6]],GLOBAL[[#This Row],[b12]])</f>
        <v>20</v>
      </c>
      <c r="F636" s="32">
        <f>GLOBAL[[#This Row],[AWAL]]</f>
        <v>20</v>
      </c>
      <c r="G636" s="31"/>
      <c r="H636" s="31"/>
      <c r="I636" s="31">
        <f>IF(GLOBAL[[#This Row],[1]]="","",SUMIF(Table6[NB BM_C_QTY+F],GLOBAL[POINTER],Table6[C]))</f>
        <v>0</v>
      </c>
      <c r="J636" s="91">
        <f>IF(GLOBAL[[#This Row],[2]]="",0,-1*SUMIF(Table5[CONCAT],GLOBAL[POINTER],Table5[3]))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 t="shared" si="9"/>
        <v>20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20</v>
      </c>
      <c r="Q636" s="58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20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20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20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636" s="31">
        <v>144</v>
      </c>
      <c r="AC636" t="s">
        <v>5116</v>
      </c>
    </row>
    <row r="637" spans="1:29">
      <c r="A637" s="31">
        <f ca="1">IF(GLOBAL[[#This Row],[TT]]&lt;1,"",ROW()-2)</f>
        <v>635</v>
      </c>
      <c r="B637" s="33" t="s">
        <v>4480</v>
      </c>
      <c r="C637" s="31">
        <v>20</v>
      </c>
      <c r="D637" s="31" t="s">
        <v>7</v>
      </c>
      <c r="E637" s="31">
        <f ca="1">IF(GLOBAL[[#This Row],[b12]]="",GLOBAL[[#This Row],[a6]],GLOBAL[[#This Row],[b12]])</f>
        <v>20</v>
      </c>
      <c r="F637" s="32">
        <f>GLOBAL[[#This Row],[AWAL]]</f>
        <v>20</v>
      </c>
      <c r="G637" s="31"/>
      <c r="H637" s="31"/>
      <c r="I637" s="31">
        <f>IF(GLOBAL[[#This Row],[1]]="","",SUMIF(Table6[NB BM_C_QTY+F],GLOBAL[POINTER],Table6[C]))</f>
        <v>0</v>
      </c>
      <c r="J637" s="91">
        <f>IF(GLOBAL[[#This Row],[2]]="",0,-1*SUMIF(Table5[CONCAT],GLOBAL[POINTER],Table5[3]))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 t="shared" si="9"/>
        <v>20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20</v>
      </c>
      <c r="Q637" s="58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20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20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20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637" s="31">
        <v>144</v>
      </c>
      <c r="AC637" t="s">
        <v>5116</v>
      </c>
    </row>
    <row r="638" spans="1:29">
      <c r="A638" s="31">
        <f ca="1">IF(GLOBAL[[#This Row],[TT]]&lt;1,"",ROW()-2)</f>
        <v>636</v>
      </c>
      <c r="B638" s="33" t="s">
        <v>4481</v>
      </c>
      <c r="C638" s="31">
        <v>15</v>
      </c>
      <c r="D638" s="31" t="s">
        <v>7</v>
      </c>
      <c r="E638" s="31">
        <f ca="1">IF(GLOBAL[[#This Row],[b12]]="",GLOBAL[[#This Row],[a6]],GLOBAL[[#This Row],[b12]])</f>
        <v>15</v>
      </c>
      <c r="F638" s="32">
        <f>GLOBAL[[#This Row],[AWAL]]</f>
        <v>15</v>
      </c>
      <c r="G638" s="31"/>
      <c r="H638" s="31"/>
      <c r="I638" s="31">
        <f>IF(GLOBAL[[#This Row],[1]]="","",SUMIF(Table6[NB BM_C_QTY+F],GLOBAL[POINTER],Table6[C]))</f>
        <v>0</v>
      </c>
      <c r="J638" s="91">
        <f>IF(GLOBAL[[#This Row],[2]]="",0,-1*SUMIF(Table5[CONCAT],GLOBAL[POINTER],Table5[3]))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 t="shared" si="9"/>
        <v>15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15</v>
      </c>
      <c r="Q638" s="58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15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15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15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638" s="31">
        <v>144</v>
      </c>
      <c r="AC638" t="s">
        <v>5116</v>
      </c>
    </row>
    <row r="639" spans="1:29">
      <c r="A639" s="31">
        <f ca="1">IF(GLOBAL[[#This Row],[TT]]&lt;1,"",ROW()-2)</f>
        <v>637</v>
      </c>
      <c r="B639" s="33" t="s">
        <v>483</v>
      </c>
      <c r="C639" s="31">
        <v>1</v>
      </c>
      <c r="D639" s="31" t="s">
        <v>7</v>
      </c>
      <c r="E639" s="31">
        <f ca="1">IF(GLOBAL[[#This Row],[b12]]="",GLOBAL[[#This Row],[a6]],GLOBAL[[#This Row],[b12]])</f>
        <v>1</v>
      </c>
      <c r="F639" s="32">
        <f>GLOBAL[[#This Row],[AWAL]]</f>
        <v>1</v>
      </c>
      <c r="G639" s="31"/>
      <c r="H639" s="31"/>
      <c r="I639" s="31">
        <f>IF(GLOBAL[[#This Row],[1]]="","",SUMIF(Table6[NB BM_C_QTY+F],GLOBAL[POINTER],Table6[C]))</f>
        <v>0</v>
      </c>
      <c r="J639" s="91">
        <f>IF(GLOBAL[[#This Row],[2]]="",0,-1*SUMIF(Table5[CONCAT],GLOBAL[POINTER],Table5[3]))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 t="shared" si="9"/>
        <v>1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1</v>
      </c>
      <c r="Q639" s="58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1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1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1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639" s="31">
        <v>144</v>
      </c>
      <c r="AC639" t="s">
        <v>5116</v>
      </c>
    </row>
    <row r="640" spans="1:29">
      <c r="A640" s="31">
        <f ca="1">IF(GLOBAL[[#This Row],[TT]]&lt;1,"",ROW()-2)</f>
        <v>638</v>
      </c>
      <c r="B640" s="33" t="s">
        <v>484</v>
      </c>
      <c r="C640" s="31">
        <v>6</v>
      </c>
      <c r="D640" s="31" t="s">
        <v>7</v>
      </c>
      <c r="E640" s="31">
        <f ca="1">IF(GLOBAL[[#This Row],[b12]]="",GLOBAL[[#This Row],[a6]],GLOBAL[[#This Row],[b12]])</f>
        <v>6</v>
      </c>
      <c r="F640" s="32">
        <f>GLOBAL[[#This Row],[AWAL]]</f>
        <v>6</v>
      </c>
      <c r="G640" s="31"/>
      <c r="H640" s="31"/>
      <c r="I640" s="31">
        <f>IF(GLOBAL[[#This Row],[1]]="","",SUMIF(Table6[NB BM_C_QTY+F],GLOBAL[POINTER],Table6[C]))</f>
        <v>0</v>
      </c>
      <c r="J640" s="91">
        <f>IF(GLOBAL[[#This Row],[2]]="",0,-1*SUMIF(Table5[CONCAT],GLOBAL[POINTER],Table5[3]))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 t="shared" si="9"/>
        <v>6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6</v>
      </c>
      <c r="Q640" s="58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6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6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6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40" s="31">
        <v>144</v>
      </c>
      <c r="AC640" t="s">
        <v>5116</v>
      </c>
    </row>
    <row r="641" spans="1:29">
      <c r="A641" s="31">
        <f ca="1">IF(GLOBAL[[#This Row],[TT]]&lt;1,"",ROW()-2)</f>
        <v>639</v>
      </c>
      <c r="B641" s="33" t="s">
        <v>485</v>
      </c>
      <c r="C641" s="31">
        <v>1</v>
      </c>
      <c r="D641" s="31" t="s">
        <v>40</v>
      </c>
      <c r="E641" s="31">
        <f ca="1">IF(GLOBAL[[#This Row],[b12]]="",GLOBAL[[#This Row],[a6]],GLOBAL[[#This Row],[b12]])</f>
        <v>1</v>
      </c>
      <c r="F641" s="32">
        <f>GLOBAL[[#This Row],[AWAL]]</f>
        <v>1</v>
      </c>
      <c r="G641" s="31"/>
      <c r="H641" s="31"/>
      <c r="I641" s="31">
        <f>IF(GLOBAL[[#This Row],[1]]="","",SUMIF(Table6[NB BM_C_QTY+F],GLOBAL[POINTER],Table6[C]))</f>
        <v>0</v>
      </c>
      <c r="J641" s="91">
        <f>IF(GLOBAL[[#This Row],[2]]="",0,-1*SUMIF(Table5[CONCAT],GLOBAL[POINTER],Table5[3]))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 t="shared" si="9"/>
        <v>1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1</v>
      </c>
      <c r="Q641" s="58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1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1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1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41" s="31">
        <v>36</v>
      </c>
      <c r="AC641" t="s">
        <v>5149</v>
      </c>
    </row>
    <row r="642" spans="1:29">
      <c r="A642" s="31">
        <f ca="1">IF(GLOBAL[[#This Row],[TT]]&lt;1,"",ROW()-2)</f>
        <v>640</v>
      </c>
      <c r="B642" s="33" t="s">
        <v>4482</v>
      </c>
      <c r="C642" s="31">
        <v>7</v>
      </c>
      <c r="D642" s="31" t="s">
        <v>7</v>
      </c>
      <c r="E642" s="31">
        <f ca="1">IF(GLOBAL[[#This Row],[b12]]="",GLOBAL[[#This Row],[a6]],GLOBAL[[#This Row],[b12]])</f>
        <v>7</v>
      </c>
      <c r="F642" s="32">
        <f>GLOBAL[[#This Row],[AWAL]]</f>
        <v>7</v>
      </c>
      <c r="G642" s="31"/>
      <c r="H642" s="31"/>
      <c r="I642" s="31">
        <f>IF(GLOBAL[[#This Row],[1]]="","",SUMIF(Table6[NB BM_C_QTY+F],GLOBAL[POINTER],Table6[C]))</f>
        <v>0</v>
      </c>
      <c r="J642" s="91">
        <f>IF(GLOBAL[[#This Row],[2]]="",0,-1*SUMIF(Table5[CONCAT],GLOBAL[POINTER],Table5[3]))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7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7</v>
      </c>
      <c r="Q642" s="58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7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7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7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42" s="31">
        <v>144</v>
      </c>
      <c r="AC642" t="s">
        <v>5116</v>
      </c>
    </row>
    <row r="643" spans="1:29">
      <c r="A643" s="31">
        <f ca="1">IF(GLOBAL[[#This Row],[TT]]&lt;1,"",ROW()-2)</f>
        <v>641</v>
      </c>
      <c r="B643" s="33" t="s">
        <v>486</v>
      </c>
      <c r="C643" s="31">
        <v>3</v>
      </c>
      <c r="D643" s="31" t="s">
        <v>7</v>
      </c>
      <c r="E643" s="31">
        <f ca="1">IF(GLOBAL[[#This Row],[b12]]="",GLOBAL[[#This Row],[a6]],GLOBAL[[#This Row],[b12]])</f>
        <v>3</v>
      </c>
      <c r="F643" s="32">
        <f>GLOBAL[[#This Row],[AWAL]]</f>
        <v>3</v>
      </c>
      <c r="G643" s="31"/>
      <c r="H643" s="31"/>
      <c r="I643" s="31">
        <f>IF(GLOBAL[[#This Row],[1]]="","",SUMIF(Table6[NB BM_C_QTY+F],GLOBAL[POINTER],Table6[C]))</f>
        <v>0</v>
      </c>
      <c r="J643" s="91">
        <f>IF(GLOBAL[[#This Row],[2]]="",0,-1*SUMIF(Table5[CONCAT],GLOBAL[POINTER],Table5[3]))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3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3</v>
      </c>
      <c r="Q643" s="58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3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3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3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43" s="31">
        <v>144</v>
      </c>
      <c r="AC643" t="s">
        <v>5116</v>
      </c>
    </row>
    <row r="644" spans="1:29">
      <c r="A644" s="31">
        <f ca="1">IF(GLOBAL[[#This Row],[TT]]&lt;1,"",ROW()-2)</f>
        <v>642</v>
      </c>
      <c r="B644" s="33" t="s">
        <v>487</v>
      </c>
      <c r="C644" s="31">
        <v>2</v>
      </c>
      <c r="D644" s="31" t="s">
        <v>7</v>
      </c>
      <c r="E644" s="31">
        <f ca="1">IF(GLOBAL[[#This Row],[b12]]="",GLOBAL[[#This Row],[a6]],GLOBAL[[#This Row],[b12]])</f>
        <v>2</v>
      </c>
      <c r="F644" s="32">
        <f>GLOBAL[[#This Row],[AWAL]]</f>
        <v>2</v>
      </c>
      <c r="G644" s="31"/>
      <c r="H644" s="31"/>
      <c r="I644" s="31">
        <f>IF(GLOBAL[[#This Row],[1]]="","",SUMIF(Table6[NB BM_C_QTY+F],GLOBAL[POINTER],Table6[C]))</f>
        <v>0</v>
      </c>
      <c r="J644" s="91">
        <f>IF(GLOBAL[[#This Row],[2]]="",0,-1*SUMIF(Table5[CONCAT],GLOBAL[POINTER],Table5[3]))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 t="shared" si="10"/>
        <v>2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2</v>
      </c>
      <c r="Q644" s="58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2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2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2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44" s="31">
        <v>144</v>
      </c>
      <c r="AC644" t="s">
        <v>5116</v>
      </c>
    </row>
    <row r="645" spans="1:29">
      <c r="A645" s="31" t="str">
        <f ca="1">IF(GLOBAL[[#This Row],[TT]]&lt;1,"",ROW()-2)</f>
        <v/>
      </c>
      <c r="B645" s="33" t="s">
        <v>4244</v>
      </c>
      <c r="C645" s="31">
        <v>0</v>
      </c>
      <c r="D645" s="31" t="s">
        <v>2081</v>
      </c>
      <c r="E645" s="31">
        <f ca="1">IF(GLOBAL[[#This Row],[b12]]="",GLOBAL[[#This Row],[a6]],GLOBAL[[#This Row],[b12]])</f>
        <v>0</v>
      </c>
      <c r="F645" s="32">
        <f>GLOBAL[[#This Row],[AWAL]]</f>
        <v>0</v>
      </c>
      <c r="G645" s="31"/>
      <c r="H645" s="31"/>
      <c r="I645" s="31">
        <f>IF(GLOBAL[[#This Row],[1]]="","",SUMIF(Table6[NB BM_C_QTY+F],GLOBAL[POINTER],Table6[C]))</f>
        <v>0</v>
      </c>
      <c r="J645" s="91">
        <f>IF(GLOBAL[[#This Row],[2]]="",0,-1*SUMIF(Table5[CONCAT],GLOBAL[POINTER],Table5[3]))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0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0</v>
      </c>
      <c r="Q645" s="58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0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0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0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45" s="31">
        <v>144</v>
      </c>
      <c r="AC645" t="s">
        <v>5116</v>
      </c>
    </row>
    <row r="646" spans="1:29">
      <c r="A646" s="31">
        <f ca="1">IF(GLOBAL[[#This Row],[TT]]&lt;1,"",ROW()-2)</f>
        <v>644</v>
      </c>
      <c r="B646" s="33" t="s">
        <v>4483</v>
      </c>
      <c r="C646" s="31">
        <v>11</v>
      </c>
      <c r="D646" s="31" t="s">
        <v>7</v>
      </c>
      <c r="E646" s="31">
        <f ca="1">IF(GLOBAL[[#This Row],[b12]]="",GLOBAL[[#This Row],[a6]],GLOBAL[[#This Row],[b12]])</f>
        <v>11</v>
      </c>
      <c r="F646" s="32">
        <f>GLOBAL[[#This Row],[AWAL]]</f>
        <v>11</v>
      </c>
      <c r="G646" s="31"/>
      <c r="H646" s="31"/>
      <c r="I646" s="31">
        <f>IF(GLOBAL[[#This Row],[1]]="","",SUMIF(Table6[NB BM_C_QTY+F],GLOBAL[POINTER],Table6[C]))</f>
        <v>0</v>
      </c>
      <c r="J646" s="91">
        <f>IF(GLOBAL[[#This Row],[2]]="",0,-1*SUMIF(Table5[CONCAT],GLOBAL[POINTER],Table5[3]))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11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11</v>
      </c>
      <c r="Q646" s="58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11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11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11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46" s="31">
        <v>144</v>
      </c>
      <c r="AC646" t="s">
        <v>5116</v>
      </c>
    </row>
    <row r="647" spans="1:29">
      <c r="A647" s="31">
        <f ca="1">IF(GLOBAL[[#This Row],[TT]]&lt;1,"",ROW()-2)</f>
        <v>645</v>
      </c>
      <c r="B647" s="33" t="s">
        <v>4484</v>
      </c>
      <c r="C647" s="31">
        <v>2</v>
      </c>
      <c r="D647" s="31" t="s">
        <v>530</v>
      </c>
      <c r="E647" s="31">
        <f ca="1">IF(GLOBAL[[#This Row],[b12]]="",GLOBAL[[#This Row],[a6]],GLOBAL[[#This Row],[b12]])</f>
        <v>2</v>
      </c>
      <c r="F647" s="32">
        <f>GLOBAL[[#This Row],[AWAL]]</f>
        <v>2</v>
      </c>
      <c r="G647" s="31"/>
      <c r="H647" s="31"/>
      <c r="I647" s="31">
        <f>IF(GLOBAL[[#This Row],[1]]="","",SUMIF(Table6[NB BM_C_QTY+F],GLOBAL[POINTER],Table6[C]))</f>
        <v>0</v>
      </c>
      <c r="J647" s="91">
        <f>IF(GLOBAL[[#This Row],[2]]="",0,-1*SUMIF(Table5[CONCAT],GLOBAL[POINTER],Table5[3]))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2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2</v>
      </c>
      <c r="Q647" s="58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2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2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2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47" s="31">
        <v>142</v>
      </c>
      <c r="AC647" t="s">
        <v>5116</v>
      </c>
    </row>
    <row r="648" spans="1:29">
      <c r="A648" s="31">
        <f ca="1">IF(GLOBAL[[#This Row],[TT]]&lt;1,"",ROW()-2)</f>
        <v>646</v>
      </c>
      <c r="B648" s="33" t="s">
        <v>488</v>
      </c>
      <c r="C648" s="31">
        <v>2</v>
      </c>
      <c r="D648" s="31" t="s">
        <v>7</v>
      </c>
      <c r="E648" s="31">
        <f ca="1">IF(GLOBAL[[#This Row],[b12]]="",GLOBAL[[#This Row],[a6]],GLOBAL[[#This Row],[b12]])</f>
        <v>2</v>
      </c>
      <c r="F648" s="32">
        <f>GLOBAL[[#This Row],[AWAL]]</f>
        <v>2</v>
      </c>
      <c r="G648" s="31"/>
      <c r="H648" s="31"/>
      <c r="I648" s="31">
        <f>IF(GLOBAL[[#This Row],[1]]="","",SUMIF(Table6[NB BM_C_QTY+F],GLOBAL[POINTER],Table6[C]))</f>
        <v>0</v>
      </c>
      <c r="J648" s="91">
        <f>IF(GLOBAL[[#This Row],[2]]="",0,-1*SUMIF(Table5[CONCAT],GLOBAL[POINTER],Table5[3]))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 t="shared" si="10"/>
        <v>2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2</v>
      </c>
      <c r="Q648" s="58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2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2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2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48" s="31">
        <v>144</v>
      </c>
      <c r="AC648" t="s">
        <v>5116</v>
      </c>
    </row>
    <row r="649" spans="1:29">
      <c r="A649" s="31">
        <f ca="1">IF(GLOBAL[[#This Row],[TT]]&lt;1,"",ROW()-2)</f>
        <v>647</v>
      </c>
      <c r="B649" s="33" t="s">
        <v>489</v>
      </c>
      <c r="C649" s="31">
        <v>11</v>
      </c>
      <c r="D649" s="31" t="s">
        <v>7</v>
      </c>
      <c r="E649" s="31">
        <f ca="1">IF(GLOBAL[[#This Row],[b12]]="",GLOBAL[[#This Row],[a6]],GLOBAL[[#This Row],[b12]])</f>
        <v>11</v>
      </c>
      <c r="F649" s="32">
        <f>GLOBAL[[#This Row],[AWAL]]</f>
        <v>11</v>
      </c>
      <c r="G649" s="31"/>
      <c r="H649" s="31"/>
      <c r="I649" s="31">
        <f>IF(GLOBAL[[#This Row],[1]]="","",SUMIF(Table6[NB BM_C_QTY+F],GLOBAL[POINTER],Table6[C]))</f>
        <v>0</v>
      </c>
      <c r="J649" s="91">
        <f>IF(GLOBAL[[#This Row],[2]]="",0,-1*SUMIF(Table5[CONCAT],GLOBAL[POINTER],Table5[3]))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11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11</v>
      </c>
      <c r="Q649" s="58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11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11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11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49" s="31">
        <v>144</v>
      </c>
      <c r="AC649" t="s">
        <v>5116</v>
      </c>
    </row>
    <row r="650" spans="1:29">
      <c r="A650" s="31">
        <f ca="1">IF(GLOBAL[[#This Row],[TT]]&lt;1,"",ROW()-2)</f>
        <v>648</v>
      </c>
      <c r="B650" s="33" t="s">
        <v>490</v>
      </c>
      <c r="C650" s="31">
        <v>1</v>
      </c>
      <c r="D650" s="31" t="s">
        <v>7</v>
      </c>
      <c r="E650" s="31">
        <f ca="1">IF(GLOBAL[[#This Row],[b12]]="",GLOBAL[[#This Row],[a6]],GLOBAL[[#This Row],[b12]])</f>
        <v>1</v>
      </c>
      <c r="F650" s="32">
        <f>GLOBAL[[#This Row],[AWAL]]</f>
        <v>1</v>
      </c>
      <c r="G650" s="31"/>
      <c r="H650" s="31"/>
      <c r="I650" s="31">
        <f>IF(GLOBAL[[#This Row],[1]]="","",SUMIF(Table6[NB BM_C_QTY+F],GLOBAL[POINTER],Table6[C]))</f>
        <v>0</v>
      </c>
      <c r="J650" s="91">
        <f>IF(GLOBAL[[#This Row],[2]]="",0,-1*SUMIF(Table5[CONCAT],GLOBAL[POINTER],Table5[3]))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1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1</v>
      </c>
      <c r="Q650" s="58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1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1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1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50" s="31">
        <v>144</v>
      </c>
      <c r="AC650" t="s">
        <v>5116</v>
      </c>
    </row>
    <row r="651" spans="1:29">
      <c r="A651" s="31" t="str">
        <f ca="1">IF(GLOBAL[[#This Row],[TT]]&lt;1,"",ROW()-2)</f>
        <v/>
      </c>
      <c r="B651" s="33" t="s">
        <v>3712</v>
      </c>
      <c r="C651" s="31">
        <v>0</v>
      </c>
      <c r="D651" s="31" t="s">
        <v>2123</v>
      </c>
      <c r="E651" s="31">
        <f ca="1">IF(GLOBAL[[#This Row],[b12]]="",GLOBAL[[#This Row],[a6]],GLOBAL[[#This Row],[b12]])</f>
        <v>0</v>
      </c>
      <c r="F651" s="32">
        <f>GLOBAL[[#This Row],[AWAL]]</f>
        <v>0</v>
      </c>
      <c r="G651" s="31"/>
      <c r="H651" s="31"/>
      <c r="I651" s="31">
        <f>IF(GLOBAL[[#This Row],[1]]="","",SUMIF(Table6[NB BM_C_QTY+F],GLOBAL[POINTER],Table6[C]))</f>
        <v>0</v>
      </c>
      <c r="J651" s="91">
        <f>IF(GLOBAL[[#This Row],[2]]="",0,-1*SUMIF(Table5[CONCAT],GLOBAL[POINTER],Table5[3]))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0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0</v>
      </c>
      <c r="Q651" s="58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0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0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0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51" s="31">
        <v>96</v>
      </c>
      <c r="AC651" t="s">
        <v>5116</v>
      </c>
    </row>
    <row r="652" spans="1:29">
      <c r="A652" s="31" t="str">
        <f ca="1">IF(GLOBAL[[#This Row],[TT]]&lt;1,"",ROW()-2)</f>
        <v/>
      </c>
      <c r="B652" s="33" t="s">
        <v>492</v>
      </c>
      <c r="C652" s="31">
        <v>0</v>
      </c>
      <c r="D652" s="31" t="s">
        <v>7</v>
      </c>
      <c r="E652" s="31">
        <f ca="1">IF(GLOBAL[[#This Row],[b12]]="",GLOBAL[[#This Row],[a6]],GLOBAL[[#This Row],[b12]])</f>
        <v>0</v>
      </c>
      <c r="F652" s="32">
        <f>GLOBAL[[#This Row],[AWAL]]</f>
        <v>0</v>
      </c>
      <c r="G652" s="31"/>
      <c r="H652" s="31"/>
      <c r="I652" s="31">
        <f>IF(GLOBAL[[#This Row],[1]]="","",SUMIF(Table6[NB BM_C_QTY+F],GLOBAL[POINTER],Table6[C]))</f>
        <v>0</v>
      </c>
      <c r="J652" s="91">
        <f>IF(GLOBAL[[#This Row],[2]]="",0,-1*SUMIF(Table5[CONCAT],GLOBAL[POINTER],Table5[3]))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0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0</v>
      </c>
      <c r="Q652" s="58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0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0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0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52" s="31">
        <v>144</v>
      </c>
      <c r="AC652" t="s">
        <v>5116</v>
      </c>
    </row>
    <row r="653" spans="1:29">
      <c r="A653" s="31">
        <f ca="1">IF(GLOBAL[[#This Row],[TT]]&lt;1,"",ROW()-2)</f>
        <v>651</v>
      </c>
      <c r="B653" s="33" t="s">
        <v>494</v>
      </c>
      <c r="C653" s="31">
        <v>1</v>
      </c>
      <c r="D653" s="31" t="s">
        <v>7</v>
      </c>
      <c r="E653" s="31">
        <f ca="1">IF(GLOBAL[[#This Row],[b12]]="",GLOBAL[[#This Row],[a6]],GLOBAL[[#This Row],[b12]])</f>
        <v>1</v>
      </c>
      <c r="F653" s="32">
        <f>GLOBAL[[#This Row],[AWAL]]</f>
        <v>1</v>
      </c>
      <c r="G653" s="31"/>
      <c r="H653" s="31"/>
      <c r="I653" s="31">
        <f>IF(GLOBAL[[#This Row],[1]]="","",SUMIF(Table6[NB BM_C_QTY+F],GLOBAL[POINTER],Table6[C]))</f>
        <v>0</v>
      </c>
      <c r="J653" s="91">
        <f>IF(GLOBAL[[#This Row],[2]]="",0,-1*SUMIF(Table5[CONCAT],GLOBAL[POINTER],Table5[3]))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 t="shared" si="10"/>
        <v>1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</v>
      </c>
      <c r="Q653" s="58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53" s="31">
        <v>144</v>
      </c>
      <c r="AC653" t="s">
        <v>5116</v>
      </c>
    </row>
    <row r="654" spans="1:29">
      <c r="A654" s="31">
        <f ca="1">IF(GLOBAL[[#This Row],[TT]]&lt;1,"",ROW()-2)</f>
        <v>652</v>
      </c>
      <c r="B654" s="33" t="s">
        <v>495</v>
      </c>
      <c r="C654" s="31">
        <v>1</v>
      </c>
      <c r="D654" s="31" t="s">
        <v>491</v>
      </c>
      <c r="E654" s="31">
        <f ca="1">IF(GLOBAL[[#This Row],[b12]]="",GLOBAL[[#This Row],[a6]],GLOBAL[[#This Row],[b12]])</f>
        <v>1</v>
      </c>
      <c r="F654" s="32">
        <f>GLOBAL[[#This Row],[AWAL]]</f>
        <v>1</v>
      </c>
      <c r="G654" s="31"/>
      <c r="H654" s="31"/>
      <c r="I654" s="31">
        <f>IF(GLOBAL[[#This Row],[1]]="","",SUMIF(Table6[NB BM_C_QTY+F],GLOBAL[POINTER],Table6[C]))</f>
        <v>0</v>
      </c>
      <c r="J654" s="91">
        <f>IF(GLOBAL[[#This Row],[2]]="",0,-1*SUMIF(Table5[CONCAT],GLOBAL[POINTER],Table5[3]))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1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1</v>
      </c>
      <c r="Q654" s="58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1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1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1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54" s="31">
        <v>240</v>
      </c>
      <c r="AC654" t="s">
        <v>5116</v>
      </c>
    </row>
    <row r="655" spans="1:29">
      <c r="A655" s="31">
        <f ca="1">IF(GLOBAL[[#This Row],[TT]]&lt;1,"",ROW()-2)</f>
        <v>653</v>
      </c>
      <c r="B655" s="33" t="s">
        <v>496</v>
      </c>
      <c r="C655" s="31">
        <v>1</v>
      </c>
      <c r="D655" s="31" t="s">
        <v>7</v>
      </c>
      <c r="E655" s="31">
        <f ca="1">IF(GLOBAL[[#This Row],[b12]]="",GLOBAL[[#This Row],[a6]],GLOBAL[[#This Row],[b12]])</f>
        <v>1</v>
      </c>
      <c r="F655" s="32">
        <f>GLOBAL[[#This Row],[AWAL]]</f>
        <v>1</v>
      </c>
      <c r="G655" s="31"/>
      <c r="H655" s="31"/>
      <c r="I655" s="31">
        <f>IF(GLOBAL[[#This Row],[1]]="","",SUMIF(Table6[NB BM_C_QTY+F],GLOBAL[POINTER],Table6[C]))</f>
        <v>0</v>
      </c>
      <c r="J655" s="91">
        <f>IF(GLOBAL[[#This Row],[2]]="",0,-1*SUMIF(Table5[CONCAT],GLOBAL[POINTER],Table5[3]))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1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1</v>
      </c>
      <c r="Q655" s="58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1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1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1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55" s="31">
        <v>144</v>
      </c>
      <c r="AC655" t="s">
        <v>5116</v>
      </c>
    </row>
    <row r="656" spans="1:29">
      <c r="A656" s="31">
        <f ca="1">IF(GLOBAL[[#This Row],[TT]]&lt;1,"",ROW()-2)</f>
        <v>654</v>
      </c>
      <c r="B656" s="33" t="s">
        <v>4485</v>
      </c>
      <c r="C656" s="31">
        <v>2</v>
      </c>
      <c r="D656" s="31" t="s">
        <v>7</v>
      </c>
      <c r="E656" s="31">
        <f ca="1">IF(GLOBAL[[#This Row],[b12]]="",GLOBAL[[#This Row],[a6]],GLOBAL[[#This Row],[b12]])</f>
        <v>2</v>
      </c>
      <c r="F656" s="32">
        <f>GLOBAL[[#This Row],[AWAL]]</f>
        <v>2</v>
      </c>
      <c r="G656" s="31"/>
      <c r="H656" s="31"/>
      <c r="I656" s="31">
        <f>IF(GLOBAL[[#This Row],[1]]="","",SUMIF(Table6[NB BM_C_QTY+F],GLOBAL[POINTER],Table6[C]))</f>
        <v>0</v>
      </c>
      <c r="J656" s="91">
        <f>IF(GLOBAL[[#This Row],[2]]="",0,-1*SUMIF(Table5[CONCAT],GLOBAL[POINTER],Table5[3]))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2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2</v>
      </c>
      <c r="Q656" s="58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2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2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2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56" s="31">
        <v>144</v>
      </c>
      <c r="AC656" t="s">
        <v>5116</v>
      </c>
    </row>
    <row r="657" spans="1:29">
      <c r="A657" s="31">
        <f ca="1">IF(GLOBAL[[#This Row],[TT]]&lt;1,"",ROW()-2)</f>
        <v>655</v>
      </c>
      <c r="B657" s="33" t="s">
        <v>4486</v>
      </c>
      <c r="C657" s="31">
        <v>2</v>
      </c>
      <c r="D657" s="31" t="s">
        <v>39</v>
      </c>
      <c r="E657" s="31">
        <f ca="1">IF(GLOBAL[[#This Row],[b12]]="",GLOBAL[[#This Row],[a6]],GLOBAL[[#This Row],[b12]])</f>
        <v>2</v>
      </c>
      <c r="F657" s="32">
        <f>GLOBAL[[#This Row],[AWAL]]</f>
        <v>2</v>
      </c>
      <c r="G657" s="31"/>
      <c r="H657" s="31"/>
      <c r="I657" s="31">
        <f>IF(GLOBAL[[#This Row],[1]]="","",SUMIF(Table6[NB BM_C_QTY+F],GLOBAL[POINTER],Table6[C]))</f>
        <v>0</v>
      </c>
      <c r="J657" s="91">
        <f>IF(GLOBAL[[#This Row],[2]]="",0,-1*SUMIF(Table5[CONCAT],GLOBAL[POINTER],Table5[3]))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2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2</v>
      </c>
      <c r="Q657" s="58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2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2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2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57" s="31">
        <v>24</v>
      </c>
      <c r="AC657" t="s">
        <v>5116</v>
      </c>
    </row>
    <row r="658" spans="1:29">
      <c r="A658" s="31">
        <f ca="1">IF(GLOBAL[[#This Row],[TT]]&lt;1,"",ROW()-2)</f>
        <v>656</v>
      </c>
      <c r="B658" s="33" t="s">
        <v>497</v>
      </c>
      <c r="C658" s="31">
        <v>1</v>
      </c>
      <c r="D658" s="31" t="s">
        <v>498</v>
      </c>
      <c r="E658" s="31">
        <f ca="1">IF(GLOBAL[[#This Row],[b12]]="",GLOBAL[[#This Row],[a6]],GLOBAL[[#This Row],[b12]])</f>
        <v>1</v>
      </c>
      <c r="F658" s="32">
        <f>GLOBAL[[#This Row],[AWAL]]</f>
        <v>1</v>
      </c>
      <c r="G658" s="31"/>
      <c r="H658" s="31"/>
      <c r="I658" s="31">
        <f>IF(GLOBAL[[#This Row],[1]]="","",SUMIF(Table6[NB BM_C_QTY+F],GLOBAL[POINTER],Table6[C]))</f>
        <v>0</v>
      </c>
      <c r="J658" s="91">
        <f>IF(GLOBAL[[#This Row],[2]]="",0,-1*SUMIF(Table5[CONCAT],GLOBAL[POINTER],Table5[3]))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1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</v>
      </c>
      <c r="Q658" s="58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58" s="31">
        <v>5400</v>
      </c>
      <c r="AC658" t="s">
        <v>5118</v>
      </c>
    </row>
    <row r="659" spans="1:29">
      <c r="A659" s="31">
        <f ca="1">IF(GLOBAL[[#This Row],[TT]]&lt;1,"",ROW()-2)</f>
        <v>657</v>
      </c>
      <c r="B659" s="33" t="s">
        <v>499</v>
      </c>
      <c r="C659" s="31">
        <v>2</v>
      </c>
      <c r="D659" s="31" t="s">
        <v>500</v>
      </c>
      <c r="E659" s="31">
        <f ca="1">IF(GLOBAL[[#This Row],[b12]]="",GLOBAL[[#This Row],[a6]],GLOBAL[[#This Row],[b12]])</f>
        <v>2</v>
      </c>
      <c r="F659" s="32">
        <f>GLOBAL[[#This Row],[AWAL]]</f>
        <v>2</v>
      </c>
      <c r="G659" s="31"/>
      <c r="H659" s="31"/>
      <c r="I659" s="31">
        <f>IF(GLOBAL[[#This Row],[1]]="","",SUMIF(Table6[NB BM_C_QTY+F],GLOBAL[POINTER],Table6[C]))</f>
        <v>0</v>
      </c>
      <c r="J659" s="91">
        <f>IF(GLOBAL[[#This Row],[2]]="",0,-1*SUMIF(Table5[CONCAT],GLOBAL[POINTER],Table5[3]))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 t="shared" si="10"/>
        <v>2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2</v>
      </c>
      <c r="Q659" s="58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2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2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2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59" s="31">
        <v>20</v>
      </c>
      <c r="AC659" t="s">
        <v>5153</v>
      </c>
    </row>
    <row r="660" spans="1:29">
      <c r="A660" s="31">
        <f ca="1">IF(GLOBAL[[#This Row],[TT]]&lt;1,"",ROW()-2)</f>
        <v>658</v>
      </c>
      <c r="B660" s="33" t="s">
        <v>4487</v>
      </c>
      <c r="C660" s="31">
        <v>13</v>
      </c>
      <c r="D660" s="31" t="s">
        <v>7</v>
      </c>
      <c r="E660" s="31">
        <f ca="1">IF(GLOBAL[[#This Row],[b12]]="",GLOBAL[[#This Row],[a6]],GLOBAL[[#This Row],[b12]])</f>
        <v>13</v>
      </c>
      <c r="F660" s="32">
        <f>GLOBAL[[#This Row],[AWAL]]</f>
        <v>13</v>
      </c>
      <c r="G660" s="31"/>
      <c r="H660" s="31"/>
      <c r="I660" s="31">
        <f>IF(GLOBAL[[#This Row],[1]]="","",SUMIF(Table6[NB BM_C_QTY+F],GLOBAL[POINTER],Table6[C]))</f>
        <v>0</v>
      </c>
      <c r="J660" s="91">
        <f>IF(GLOBAL[[#This Row],[2]]="",0,-1*SUMIF(Table5[CONCAT],GLOBAL[POINTER],Table5[3]))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 t="shared" si="10"/>
        <v>13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13</v>
      </c>
      <c r="Q660" s="58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13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13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13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60" s="31">
        <v>144</v>
      </c>
      <c r="AC660" t="s">
        <v>5116</v>
      </c>
    </row>
    <row r="661" spans="1:29">
      <c r="A661" s="31">
        <f ca="1">IF(GLOBAL[[#This Row],[TT]]&lt;1,"",ROW()-2)</f>
        <v>659</v>
      </c>
      <c r="B661" s="33" t="s">
        <v>501</v>
      </c>
      <c r="C661" s="31">
        <v>7</v>
      </c>
      <c r="D661" s="31" t="s">
        <v>500</v>
      </c>
      <c r="E661" s="31">
        <f ca="1">IF(GLOBAL[[#This Row],[b12]]="",GLOBAL[[#This Row],[a6]],GLOBAL[[#This Row],[b12]])</f>
        <v>7</v>
      </c>
      <c r="F661" s="32">
        <f>GLOBAL[[#This Row],[AWAL]]</f>
        <v>7</v>
      </c>
      <c r="G661" s="31"/>
      <c r="H661" s="31"/>
      <c r="I661" s="31">
        <f>IF(GLOBAL[[#This Row],[1]]="","",SUMIF(Table6[NB BM_C_QTY+F],GLOBAL[POINTER],Table6[C]))</f>
        <v>0</v>
      </c>
      <c r="J661" s="91">
        <f>IF(GLOBAL[[#This Row],[2]]="",0,-1*SUMIF(Table5[CONCAT],GLOBAL[POINTER],Table5[3]))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7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7</v>
      </c>
      <c r="Q661" s="58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7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7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7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61" s="31">
        <v>20</v>
      </c>
      <c r="AC661" t="s">
        <v>5153</v>
      </c>
    </row>
    <row r="662" spans="1:29">
      <c r="A662" s="31">
        <f ca="1">IF(GLOBAL[[#This Row],[TT]]&lt;1,"",ROW()-2)</f>
        <v>660</v>
      </c>
      <c r="B662" s="33" t="s">
        <v>502</v>
      </c>
      <c r="C662" s="31">
        <v>2</v>
      </c>
      <c r="D662" s="31" t="s">
        <v>379</v>
      </c>
      <c r="E662" s="31">
        <f ca="1">IF(GLOBAL[[#This Row],[b12]]="",GLOBAL[[#This Row],[a6]],GLOBAL[[#This Row],[b12]])</f>
        <v>2</v>
      </c>
      <c r="F662" s="32">
        <f>GLOBAL[[#This Row],[AWAL]]</f>
        <v>2</v>
      </c>
      <c r="G662" s="31"/>
      <c r="H662" s="31"/>
      <c r="I662" s="31">
        <f>IF(GLOBAL[[#This Row],[1]]="","",SUMIF(Table6[NB BM_C_QTY+F],GLOBAL[POINTER],Table6[C]))</f>
        <v>0</v>
      </c>
      <c r="J662" s="91">
        <f>IF(GLOBAL[[#This Row],[2]]="",0,-1*SUMIF(Table5[CONCAT],GLOBAL[POINTER],Table5[3]))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 t="shared" si="10"/>
        <v>2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2</v>
      </c>
      <c r="Q662" s="58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2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2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2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62" s="31">
        <v>12</v>
      </c>
      <c r="AC662" t="s">
        <v>5153</v>
      </c>
    </row>
    <row r="663" spans="1:29">
      <c r="A663" s="31">
        <f ca="1">IF(GLOBAL[[#This Row],[TT]]&lt;1,"",ROW()-2)</f>
        <v>661</v>
      </c>
      <c r="B663" s="33" t="s">
        <v>503</v>
      </c>
      <c r="C663" s="31">
        <v>1</v>
      </c>
      <c r="D663" s="31" t="s">
        <v>167</v>
      </c>
      <c r="E663" s="31">
        <f ca="1">IF(GLOBAL[[#This Row],[b12]]="",GLOBAL[[#This Row],[a6]],GLOBAL[[#This Row],[b12]])</f>
        <v>1</v>
      </c>
      <c r="F663" s="32">
        <f>GLOBAL[[#This Row],[AWAL]]</f>
        <v>1</v>
      </c>
      <c r="G663" s="31"/>
      <c r="H663" s="31"/>
      <c r="I663" s="31">
        <f>IF(GLOBAL[[#This Row],[1]]="","",SUMIF(Table6[NB BM_C_QTY+F],GLOBAL[POINTER],Table6[C]))</f>
        <v>0</v>
      </c>
      <c r="J663" s="91">
        <f>IF(GLOBAL[[#This Row],[2]]="",0,-1*SUMIF(Table5[CONCAT],GLOBAL[POINTER],Table5[3]))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1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1</v>
      </c>
      <c r="Q663" s="58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1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1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1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63" s="31">
        <v>48</v>
      </c>
      <c r="AC663" t="s">
        <v>5149</v>
      </c>
    </row>
    <row r="664" spans="1:29">
      <c r="A664" s="39">
        <f ca="1">IF(GLOBAL[[#This Row],[TT]]&lt;1,"",ROW()-2)</f>
        <v>662</v>
      </c>
      <c r="B664" s="33" t="s">
        <v>504</v>
      </c>
      <c r="C664" s="31">
        <v>1</v>
      </c>
      <c r="D664" s="31" t="s">
        <v>7</v>
      </c>
      <c r="E664" s="39">
        <f ca="1">IF(GLOBAL[[#This Row],[b12]]="",GLOBAL[[#This Row],[a6]],GLOBAL[[#This Row],[b12]])</f>
        <v>1</v>
      </c>
      <c r="F664" s="40">
        <f>GLOBAL[[#This Row],[AWAL]]</f>
        <v>1</v>
      </c>
      <c r="G664" s="31"/>
      <c r="H664" s="31"/>
      <c r="I664" s="31">
        <f>IF(GLOBAL[[#This Row],[1]]="","",SUMIF(Table6[NB BM_C_QTY+F],GLOBAL[POINTER],Table6[C]))</f>
        <v>0</v>
      </c>
      <c r="J664" s="91">
        <f>IF(GLOBAL[[#This Row],[2]]="",0,-1*SUMIF(Table5[CONCAT],GLOBAL[POINTER],Table5[3]))</f>
        <v>0</v>
      </c>
      <c r="K664" s="39" t="str">
        <f>IF(GLOBAL[[#This Row],[b1]]="","",GLOBAL[[#This Row],[b1]]-GLOBAL[[#This Row],[a1]]-GLOBAL[[#This Row],[bkeluar1]])</f>
        <v/>
      </c>
      <c r="L664" s="39">
        <f>SUM(GLOBAL[[#This Row],[bmasuk1]:[c1]])</f>
        <v>0</v>
      </c>
      <c r="M664" s="40">
        <f t="shared" si="10"/>
        <v>1</v>
      </c>
      <c r="N664" s="31"/>
      <c r="O664" s="39" t="str">
        <f>IF(GLOBAL[[#This Row],[b2]]="","",GLOBAL[[#This Row],[b2]]-GLOBAL[[#This Row],[a2]])</f>
        <v/>
      </c>
      <c r="P664" s="40">
        <f ca="1">SUM(INDIRECT(GLOBAL_VAR[TABLENAME]&amp;"[@a"&amp;$1:$1-1&amp;"]"),INDIRECT(GLOBAL_VAR[TABLENAME]&amp;"[@c"&amp;$1:$1-1&amp;"]"))</f>
        <v>1</v>
      </c>
      <c r="Q664" s="58"/>
      <c r="R664" s="41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1</v>
      </c>
      <c r="T664" s="33"/>
      <c r="U664" s="41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1</v>
      </c>
      <c r="W664" s="31"/>
      <c r="X664" s="39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1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64" s="39">
        <v>144</v>
      </c>
      <c r="AC664" t="s">
        <v>5116</v>
      </c>
    </row>
    <row r="665" spans="1:29">
      <c r="A665" s="31">
        <f ca="1">IF(GLOBAL[[#This Row],[TT]]&lt;1,"",ROW()-2)</f>
        <v>663</v>
      </c>
      <c r="B665" s="33" t="s">
        <v>505</v>
      </c>
      <c r="C665" s="31">
        <v>2</v>
      </c>
      <c r="D665" s="31" t="s">
        <v>40</v>
      </c>
      <c r="E665" s="31">
        <f ca="1">IF(GLOBAL[[#This Row],[b12]]="",GLOBAL[[#This Row],[a6]],GLOBAL[[#This Row],[b12]])</f>
        <v>2</v>
      </c>
      <c r="F665" s="32">
        <f>GLOBAL[[#This Row],[AWAL]]</f>
        <v>2</v>
      </c>
      <c r="G665" s="31"/>
      <c r="H665" s="31"/>
      <c r="I665" s="31">
        <f>IF(GLOBAL[[#This Row],[1]]="","",SUMIF(Table6[NB BM_C_QTY+F],GLOBAL[POINTER],Table6[C]))</f>
        <v>0</v>
      </c>
      <c r="J665" s="91">
        <f>IF(GLOBAL[[#This Row],[2]]="",0,-1*SUMIF(Table5[CONCAT],GLOBAL[POINTER],Table5[3]))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2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2</v>
      </c>
      <c r="Q665" s="58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2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2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2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65" s="31">
        <v>36</v>
      </c>
      <c r="AC665" t="s">
        <v>5149</v>
      </c>
    </row>
    <row r="666" spans="1:29">
      <c r="A666" s="31">
        <f ca="1">IF(GLOBAL[[#This Row],[TT]]&lt;1,"",ROW()-2)</f>
        <v>664</v>
      </c>
      <c r="B666" s="33" t="s">
        <v>506</v>
      </c>
      <c r="C666" s="31">
        <v>3</v>
      </c>
      <c r="D666" s="31" t="s">
        <v>47</v>
      </c>
      <c r="E666" s="31">
        <f ca="1">IF(GLOBAL[[#This Row],[b12]]="",GLOBAL[[#This Row],[a6]],GLOBAL[[#This Row],[b12]])</f>
        <v>3</v>
      </c>
      <c r="F666" s="32">
        <f>GLOBAL[[#This Row],[AWAL]]</f>
        <v>3</v>
      </c>
      <c r="G666" s="31"/>
      <c r="H666" s="31"/>
      <c r="I666" s="31">
        <f>IF(GLOBAL[[#This Row],[1]]="","",SUMIF(Table6[NB BM_C_QTY+F],GLOBAL[POINTER],Table6[C]))</f>
        <v>0</v>
      </c>
      <c r="J666" s="91">
        <f>IF(GLOBAL[[#This Row],[2]]="",0,-1*SUMIF(Table5[CONCAT],GLOBAL[POINTER],Table5[3]))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3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3</v>
      </c>
      <c r="Q666" s="58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3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3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3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66" s="31">
        <v>72</v>
      </c>
      <c r="AC666" t="s">
        <v>5116</v>
      </c>
    </row>
    <row r="667" spans="1:29">
      <c r="A667" s="31">
        <f ca="1">IF(GLOBAL[[#This Row],[TT]]&lt;1,"",ROW()-2)</f>
        <v>665</v>
      </c>
      <c r="B667" s="33" t="s">
        <v>507</v>
      </c>
      <c r="C667" s="31">
        <v>7</v>
      </c>
      <c r="D667" s="31" t="s">
        <v>227</v>
      </c>
      <c r="E667" s="31">
        <f ca="1">IF(GLOBAL[[#This Row],[b12]]="",GLOBAL[[#This Row],[a6]],GLOBAL[[#This Row],[b12]])</f>
        <v>7</v>
      </c>
      <c r="F667" s="32">
        <f>GLOBAL[[#This Row],[AWAL]]</f>
        <v>7</v>
      </c>
      <c r="G667" s="31"/>
      <c r="H667" s="31"/>
      <c r="I667" s="31">
        <f>IF(GLOBAL[[#This Row],[1]]="","",SUMIF(Table6[NB BM_C_QTY+F],GLOBAL[POINTER],Table6[C]))</f>
        <v>0</v>
      </c>
      <c r="J667" s="91">
        <f>IF(GLOBAL[[#This Row],[2]]="",0,-1*SUMIF(Table5[CONCAT],GLOBAL[POINTER],Table5[3]))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7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7</v>
      </c>
      <c r="Q667" s="58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7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7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7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67" s="31">
        <v>135</v>
      </c>
      <c r="AC667" t="s">
        <v>5116</v>
      </c>
    </row>
    <row r="668" spans="1:29">
      <c r="A668" s="31">
        <f ca="1">IF(GLOBAL[[#This Row],[TT]]&lt;1,"",ROW()-2)</f>
        <v>666</v>
      </c>
      <c r="B668" s="33" t="s">
        <v>508</v>
      </c>
      <c r="C668" s="31">
        <v>1</v>
      </c>
      <c r="D668" s="31" t="s">
        <v>509</v>
      </c>
      <c r="E668" s="31">
        <f ca="1">IF(GLOBAL[[#This Row],[b12]]="",GLOBAL[[#This Row],[a6]],GLOBAL[[#This Row],[b12]])</f>
        <v>1</v>
      </c>
      <c r="F668" s="32">
        <f>GLOBAL[[#This Row],[AWAL]]</f>
        <v>1</v>
      </c>
      <c r="G668" s="31"/>
      <c r="H668" s="31"/>
      <c r="I668" s="31">
        <f>IF(GLOBAL[[#This Row],[1]]="","",SUMIF(Table6[NB BM_C_QTY+F],GLOBAL[POINTER],Table6[C]))</f>
        <v>0</v>
      </c>
      <c r="J668" s="91">
        <f>IF(GLOBAL[[#This Row],[2]]="",0,-1*SUMIF(Table5[CONCAT],GLOBAL[POINTER],Table5[3]))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 t="shared" si="10"/>
        <v>1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1</v>
      </c>
      <c r="Q668" s="58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1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1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1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68" s="31">
        <v>1392</v>
      </c>
      <c r="AC668" t="s">
        <v>5118</v>
      </c>
    </row>
    <row r="669" spans="1:29">
      <c r="A669" s="31">
        <f ca="1">IF(GLOBAL[[#This Row],[TT]]&lt;1,"",ROW()-2)</f>
        <v>667</v>
      </c>
      <c r="B669" s="33" t="s">
        <v>510</v>
      </c>
      <c r="C669" s="31">
        <v>13</v>
      </c>
      <c r="D669" s="31" t="s">
        <v>349</v>
      </c>
      <c r="E669" s="31">
        <f ca="1">IF(GLOBAL[[#This Row],[b12]]="",GLOBAL[[#This Row],[a6]],GLOBAL[[#This Row],[b12]])</f>
        <v>13</v>
      </c>
      <c r="F669" s="32">
        <f>GLOBAL[[#This Row],[AWAL]]</f>
        <v>13</v>
      </c>
      <c r="G669" s="31"/>
      <c r="H669" s="31"/>
      <c r="I669" s="31">
        <f>IF(GLOBAL[[#This Row],[1]]="","",SUMIF(Table6[NB BM_C_QTY+F],GLOBAL[POINTER],Table6[C]))</f>
        <v>0</v>
      </c>
      <c r="J669" s="91">
        <f>IF(GLOBAL[[#This Row],[2]]="",0,-1*SUMIF(Table5[CONCAT],GLOBAL[POINTER],Table5[3]))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13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13</v>
      </c>
      <c r="Q669" s="58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13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13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13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69" s="31">
        <v>2000</v>
      </c>
      <c r="AC669" t="s">
        <v>5118</v>
      </c>
    </row>
    <row r="670" spans="1:29">
      <c r="A670" s="31">
        <f ca="1">IF(GLOBAL[[#This Row],[TT]]&lt;1,"",ROW()-2)</f>
        <v>668</v>
      </c>
      <c r="B670" s="33" t="s">
        <v>511</v>
      </c>
      <c r="C670" s="31">
        <v>5</v>
      </c>
      <c r="D670" s="31" t="s">
        <v>7</v>
      </c>
      <c r="E670" s="31">
        <f ca="1">IF(GLOBAL[[#This Row],[b12]]="",GLOBAL[[#This Row],[a6]],GLOBAL[[#This Row],[b12]])</f>
        <v>5</v>
      </c>
      <c r="F670" s="32">
        <f>GLOBAL[[#This Row],[AWAL]]</f>
        <v>5</v>
      </c>
      <c r="G670" s="31"/>
      <c r="H670" s="31"/>
      <c r="I670" s="31">
        <f>IF(GLOBAL[[#This Row],[1]]="","",SUMIF(Table6[NB BM_C_QTY+F],GLOBAL[POINTER],Table6[C]))</f>
        <v>0</v>
      </c>
      <c r="J670" s="91">
        <f>IF(GLOBAL[[#This Row],[2]]="",0,-1*SUMIF(Table5[CONCAT],GLOBAL[POINTER],Table5[3]))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 t="shared" si="10"/>
        <v>5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5</v>
      </c>
      <c r="Q670" s="58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5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5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5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70" s="31">
        <v>144</v>
      </c>
      <c r="AC670" t="s">
        <v>5116</v>
      </c>
    </row>
    <row r="671" spans="1:29">
      <c r="A671" s="31" t="str">
        <f ca="1">IF(GLOBAL[[#This Row],[TT]]&lt;1,"",ROW()-2)</f>
        <v/>
      </c>
      <c r="B671" s="33" t="s">
        <v>512</v>
      </c>
      <c r="C671" s="31">
        <v>0</v>
      </c>
      <c r="D671" s="31" t="s">
        <v>7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>
        <f>IF(GLOBAL[[#This Row],[1]]="","",SUMIF(Table6[NB BM_C_QTY+F],GLOBAL[POINTER],Table6[C]))</f>
        <v>0</v>
      </c>
      <c r="J671" s="91">
        <f>IF(GLOBAL[[#This Row],[2]]="",0,-1*SUMIF(Table5[CONCAT],GLOBAL[POINTER],Table5[3]))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58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71" s="31">
        <v>144</v>
      </c>
      <c r="AC671" t="s">
        <v>5116</v>
      </c>
    </row>
    <row r="672" spans="1:29">
      <c r="A672" s="31" t="str">
        <f ca="1">IF(GLOBAL[[#This Row],[TT]]&lt;1,"",ROW()-2)</f>
        <v/>
      </c>
      <c r="B672" s="33" t="s">
        <v>513</v>
      </c>
      <c r="C672" s="31">
        <v>0</v>
      </c>
      <c r="D672" s="31" t="s">
        <v>7</v>
      </c>
      <c r="E672" s="31">
        <f ca="1">IF(GLOBAL[[#This Row],[b12]]="",GLOBAL[[#This Row],[a6]],GLOBAL[[#This Row],[b12]])</f>
        <v>0</v>
      </c>
      <c r="F672" s="32">
        <f>GLOBAL[[#This Row],[AWAL]]</f>
        <v>0</v>
      </c>
      <c r="G672" s="31"/>
      <c r="H672" s="31"/>
      <c r="I672" s="31">
        <f>IF(GLOBAL[[#This Row],[1]]="","",SUMIF(Table6[NB BM_C_QTY+F],GLOBAL[POINTER],Table6[C]))</f>
        <v>0</v>
      </c>
      <c r="J672" s="91">
        <f>IF(GLOBAL[[#This Row],[2]]="",0,-1*SUMIF(Table5[CONCAT],GLOBAL[POINTER],Table5[3]))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0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0</v>
      </c>
      <c r="Q672" s="58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0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0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0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72" s="31">
        <v>144</v>
      </c>
      <c r="AC672" t="s">
        <v>5116</v>
      </c>
    </row>
    <row r="673" spans="1:30">
      <c r="A673" s="31" t="str">
        <f ca="1">IF(GLOBAL[[#This Row],[TT]]&lt;1,"",ROW()-2)</f>
        <v/>
      </c>
      <c r="B673" s="33" t="s">
        <v>514</v>
      </c>
      <c r="C673" s="31">
        <v>0</v>
      </c>
      <c r="D673" s="31" t="s">
        <v>7</v>
      </c>
      <c r="E673" s="31">
        <f ca="1">IF(GLOBAL[[#This Row],[b12]]="",GLOBAL[[#This Row],[a6]],GLOBAL[[#This Row],[b12]])</f>
        <v>0</v>
      </c>
      <c r="F673" s="32">
        <f>GLOBAL[[#This Row],[AWAL]]</f>
        <v>0</v>
      </c>
      <c r="G673" s="31"/>
      <c r="H673" s="31"/>
      <c r="I673" s="31">
        <f>IF(GLOBAL[[#This Row],[1]]="","",SUMIF(Table6[NB BM_C_QTY+F],GLOBAL[POINTER],Table6[C]))</f>
        <v>0</v>
      </c>
      <c r="J673" s="91">
        <f>IF(GLOBAL[[#This Row],[2]]="",0,-1*SUMIF(Table5[CONCAT],GLOBAL[POINTER],Table5[3]))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 t="shared" si="10"/>
        <v>0</v>
      </c>
      <c r="N673" s="31"/>
      <c r="O673" s="31" t="str">
        <f>IF(GLOBAL[[#This Row],[b2]]="","",GLOBAL[[#This Row],[b2]]-GLOBAL[[#This Row],[a2]])</f>
        <v/>
      </c>
      <c r="P673" s="32">
        <f ca="1">SUM(INDIRECT(GLOBAL_VAR[TABLENAME]&amp;"[@a"&amp;$1:$1-1&amp;"]"),INDIRECT(GLOBAL_VAR[TABLENAME]&amp;"[@c"&amp;$1:$1-1&amp;"]"))</f>
        <v>0</v>
      </c>
      <c r="Q673" s="58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0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0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0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73" s="31">
        <v>144</v>
      </c>
      <c r="AC673" t="s">
        <v>5116</v>
      </c>
    </row>
    <row r="674" spans="1:30">
      <c r="A674" s="31">
        <f ca="1">IF(GLOBAL[[#This Row],[TT]]&lt;1,"",ROW()-2)</f>
        <v>672</v>
      </c>
      <c r="B674" s="33" t="s">
        <v>515</v>
      </c>
      <c r="C674" s="31">
        <v>3</v>
      </c>
      <c r="D674" s="31" t="s">
        <v>7</v>
      </c>
      <c r="E674" s="31">
        <f ca="1">IF(GLOBAL[[#This Row],[b12]]="",GLOBAL[[#This Row],[a6]],GLOBAL[[#This Row],[b12]])</f>
        <v>3</v>
      </c>
      <c r="F674" s="32">
        <f>GLOBAL[[#This Row],[AWAL]]</f>
        <v>3</v>
      </c>
      <c r="G674" s="31"/>
      <c r="H674" s="31"/>
      <c r="I674" s="31">
        <f>IF(GLOBAL[[#This Row],[1]]="","",SUMIF(Table6[NB BM_C_QTY+F],GLOBAL[POINTER],Table6[C]))</f>
        <v>0</v>
      </c>
      <c r="J674" s="91">
        <f>IF(GLOBAL[[#This Row],[2]]="",0,-1*SUMIF(Table5[CONCAT],GLOBAL[POINTER],Table5[3]))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3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3</v>
      </c>
      <c r="Q674" s="58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3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3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3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74" s="31">
        <v>144</v>
      </c>
      <c r="AC674" t="s">
        <v>5116</v>
      </c>
    </row>
    <row r="675" spans="1:30">
      <c r="A675" s="39">
        <f ca="1">IF(GLOBAL[[#This Row],[TT]]&lt;1,"",ROW()-2)</f>
        <v>673</v>
      </c>
      <c r="B675" s="33" t="s">
        <v>6057</v>
      </c>
      <c r="C675" s="31">
        <v>13</v>
      </c>
      <c r="D675" s="31" t="s">
        <v>7</v>
      </c>
      <c r="E675" s="39">
        <f ca="1">IF(GLOBAL[[#This Row],[b12]]="",GLOBAL[[#This Row],[a6]],GLOBAL[[#This Row],[b12]])</f>
        <v>13</v>
      </c>
      <c r="F675" s="40">
        <f>GLOBAL[[#This Row],[AWAL]]</f>
        <v>13</v>
      </c>
      <c r="G675" s="31"/>
      <c r="H675" s="31"/>
      <c r="I675" s="31">
        <f>IF(GLOBAL[[#This Row],[1]]="","",SUMIF(Table6[NB BM_C_QTY+F],GLOBAL[POINTER],Table6[C]))</f>
        <v>0</v>
      </c>
      <c r="J675" s="91">
        <f>IF(GLOBAL[[#This Row],[2]]="",0,-1*SUMIF(Table5[CONCAT],GLOBAL[POINTER],Table5[3]))</f>
        <v>0</v>
      </c>
      <c r="K675" s="39" t="str">
        <f>IF(GLOBAL[[#This Row],[b1]]="","",GLOBAL[[#This Row],[b1]]-GLOBAL[[#This Row],[a1]]-GLOBAL[[#This Row],[bkeluar1]])</f>
        <v/>
      </c>
      <c r="L675" s="39">
        <f>SUM(GLOBAL[[#This Row],[bmasuk1]:[c1]])</f>
        <v>0</v>
      </c>
      <c r="M675" s="40">
        <f t="shared" si="10"/>
        <v>13</v>
      </c>
      <c r="N675" s="31"/>
      <c r="O675" s="39" t="str">
        <f>IF(GLOBAL[[#This Row],[b2]]="","",GLOBAL[[#This Row],[b2]]-GLOBAL[[#This Row],[a2]])</f>
        <v/>
      </c>
      <c r="P675" s="40">
        <f ca="1">SUM(INDIRECT(GLOBAL_VAR[TABLENAME]&amp;"[@a"&amp;$1:$1-1&amp;"]"),INDIRECT(GLOBAL_VAR[TABLENAME]&amp;"[@c"&amp;$1:$1-1&amp;"]"))</f>
        <v>13</v>
      </c>
      <c r="Q675" s="58"/>
      <c r="R675" s="41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13</v>
      </c>
      <c r="T675" s="33"/>
      <c r="U675" s="41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13</v>
      </c>
      <c r="W675" s="31"/>
      <c r="X675" s="39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13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bpdtian101561087144lsuntana</v>
      </c>
      <c r="AB675" s="39">
        <v>144</v>
      </c>
      <c r="AC675" t="s">
        <v>5116</v>
      </c>
    </row>
    <row r="676" spans="1:30">
      <c r="A676" s="31">
        <f ca="1">IF(GLOBAL[[#This Row],[TT]]&lt;1,"",ROW()-2)</f>
        <v>674</v>
      </c>
      <c r="B676" s="33" t="s">
        <v>2624</v>
      </c>
      <c r="C676" s="31">
        <v>26</v>
      </c>
      <c r="D676" s="31" t="s">
        <v>2081</v>
      </c>
      <c r="E676" s="31">
        <f ca="1">IF(GLOBAL[[#This Row],[b12]]="",GLOBAL[[#This Row],[a6]],GLOBAL[[#This Row],[b12]])</f>
        <v>26</v>
      </c>
      <c r="F676" s="32">
        <f>GLOBAL[[#This Row],[AWAL]]</f>
        <v>26</v>
      </c>
      <c r="G676" s="31"/>
      <c r="H676" s="31"/>
      <c r="I676" s="31">
        <f>IF(GLOBAL[[#This Row],[1]]="","",SUMIF(Table6[NB BM_C_QTY+F],GLOBAL[POINTER],Table6[C]))</f>
        <v>0</v>
      </c>
      <c r="J676" s="91">
        <f>IF(GLOBAL[[#This Row],[2]]="",0,-1*SUMIF(Table5[CONCAT],GLOBAL[POINTER],Table5[3]))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 t="shared" si="10"/>
        <v>26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26</v>
      </c>
      <c r="Q676" s="58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26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26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26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76" s="31">
        <v>144</v>
      </c>
      <c r="AC676" t="s">
        <v>5116</v>
      </c>
    </row>
    <row r="677" spans="1:30">
      <c r="A677" s="31" t="str">
        <f ca="1">IF(GLOBAL[[#This Row],[TT]]&lt;1,"",ROW()-2)</f>
        <v/>
      </c>
      <c r="B677" s="33" t="s">
        <v>2623</v>
      </c>
      <c r="C677" s="31">
        <v>0</v>
      </c>
      <c r="D677" s="31" t="s">
        <v>2081</v>
      </c>
      <c r="E677" s="31">
        <f ca="1">IF(GLOBAL[[#This Row],[b12]]="",GLOBAL[[#This Row],[a6]],GLOBAL[[#This Row],[b12]])</f>
        <v>0</v>
      </c>
      <c r="F677" s="32">
        <f>GLOBAL[[#This Row],[AWAL]]</f>
        <v>0</v>
      </c>
      <c r="G677" s="31"/>
      <c r="H677" s="31"/>
      <c r="I677" s="31">
        <f>IF(GLOBAL[[#This Row],[1]]="","",SUMIF(Table6[NB BM_C_QTY+F],GLOBAL[POINTER],Table6[C]))</f>
        <v>0</v>
      </c>
      <c r="J677" s="91">
        <f>IF(GLOBAL[[#This Row],[2]]="",0,-1*SUMIF(Table5[CONCAT],GLOBAL[POINTER],Table5[3]))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 t="shared" si="10"/>
        <v>0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0</v>
      </c>
      <c r="Q677" s="58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0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0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0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77" s="31">
        <v>144</v>
      </c>
      <c r="AC677" t="s">
        <v>5116</v>
      </c>
    </row>
    <row r="678" spans="1:30">
      <c r="A678" s="31" t="str">
        <f ca="1">IF(GLOBAL[[#This Row],[TT]]&lt;1,"",ROW()-2)</f>
        <v/>
      </c>
      <c r="B678" s="33" t="s">
        <v>4136</v>
      </c>
      <c r="C678" s="31">
        <v>1</v>
      </c>
      <c r="D678" s="31" t="s">
        <v>11</v>
      </c>
      <c r="E678" s="31">
        <f ca="1">IF(GLOBAL[[#This Row],[b12]]="",GLOBAL[[#This Row],[a6]],GLOBAL[[#This Row],[b12]])</f>
        <v>0</v>
      </c>
      <c r="F678" s="32">
        <f>GLOBAL[[#This Row],[AWAL]]</f>
        <v>1</v>
      </c>
      <c r="G678" s="31">
        <v>0</v>
      </c>
      <c r="H678" s="31"/>
      <c r="I678" s="31">
        <f>IF(GLOBAL[[#This Row],[1]]="","",SUMIF(Table6[NB BM_C_QTY+F],GLOBAL[POINTER],Table6[C]))</f>
        <v>0</v>
      </c>
      <c r="J678" s="91">
        <f>IF(GLOBAL[[#This Row],[2]]="",0,-1*SUMIF(Table5[CONCAT],GLOBAL[POINTER],Table5[3]))</f>
        <v>0</v>
      </c>
      <c r="K678" s="31">
        <f>IF(GLOBAL[[#This Row],[b1]]="","",GLOBAL[[#This Row],[b1]]-GLOBAL[[#This Row],[a1]]-GLOBAL[[#This Row],[bkeluar1]])</f>
        <v>-1</v>
      </c>
      <c r="L678" s="31">
        <f>SUM(GLOBAL[[#This Row],[bmasuk1]:[c1]])</f>
        <v>-1</v>
      </c>
      <c r="M678" s="32">
        <f t="shared" si="10"/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58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78" s="31">
        <v>120</v>
      </c>
      <c r="AC678" t="s">
        <v>5116</v>
      </c>
    </row>
    <row r="679" spans="1:30">
      <c r="A679" s="31">
        <f ca="1">IF(GLOBAL[[#This Row],[TT]]&lt;1,"",ROW()-2)</f>
        <v>677</v>
      </c>
      <c r="B679" s="33" t="s">
        <v>3885</v>
      </c>
      <c r="C679" s="31">
        <v>1</v>
      </c>
      <c r="D679" s="31" t="s">
        <v>2015</v>
      </c>
      <c r="E679" s="31">
        <f ca="1">IF(GLOBAL[[#This Row],[b12]]="",GLOBAL[[#This Row],[a6]],GLOBAL[[#This Row],[b12]])</f>
        <v>1</v>
      </c>
      <c r="F679" s="32">
        <f>GLOBAL[[#This Row],[AWAL]]</f>
        <v>1</v>
      </c>
      <c r="G679" s="31"/>
      <c r="H679" s="31"/>
      <c r="I679" s="31">
        <f>IF(GLOBAL[[#This Row],[1]]="","",SUMIF(Table6[NB BM_C_QTY+F],GLOBAL[POINTER],Table6[C]))</f>
        <v>0</v>
      </c>
      <c r="J679" s="91">
        <f>IF(GLOBAL[[#This Row],[2]]="",0,-1*SUMIF(Table5[CONCAT],GLOBAL[POINTER],Table5[3]))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1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1</v>
      </c>
      <c r="Q679" s="58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1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1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1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79" s="31">
        <v>120</v>
      </c>
      <c r="AC679" t="s">
        <v>5116</v>
      </c>
    </row>
    <row r="680" spans="1:30">
      <c r="A680" s="31" t="str">
        <f ca="1">IF(GLOBAL[[#This Row],[TT]]&lt;1,"",ROW()-2)</f>
        <v/>
      </c>
      <c r="B680" s="33" t="s">
        <v>3388</v>
      </c>
      <c r="C680" s="31">
        <v>0</v>
      </c>
      <c r="D680" s="31"/>
      <c r="E680" s="31">
        <f ca="1">IF(GLOBAL[[#This Row],[b12]]="",GLOBAL[[#This Row],[a6]],GLOBAL[[#This Row],[b12]])</f>
        <v>0</v>
      </c>
      <c r="F680" s="32">
        <f>GLOBAL[[#This Row],[AWAL]]</f>
        <v>0</v>
      </c>
      <c r="G680" s="31"/>
      <c r="H680" s="31"/>
      <c r="I680" s="31" t="str">
        <f>IF(GLOBAL[[#This Row],[1]]="","",SUMIF(Table6[NB BM_C_QTY+F],GLOBAL[POINTER],Table6[C]))</f>
        <v/>
      </c>
      <c r="J680" s="91">
        <f>IF(GLOBAL[[#This Row],[2]]="",0,-1*SUMIF(Table5[CONCAT],GLOBAL[POINTER],Table5[3]))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0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0</v>
      </c>
      <c r="Q680" s="58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0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0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0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80" s="31"/>
    </row>
    <row r="681" spans="1:30">
      <c r="A681" s="31" t="str">
        <f ca="1">IF(GLOBAL[[#This Row],[TT]]&lt;1,"",ROW()-2)</f>
        <v/>
      </c>
      <c r="B681" s="33" t="s">
        <v>2678</v>
      </c>
      <c r="C681" s="31">
        <v>0</v>
      </c>
      <c r="D681" s="31" t="s">
        <v>2081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>
        <f>IF(GLOBAL[[#This Row],[1]]="","",SUMIF(Table6[NB BM_C_QTY+F],GLOBAL[POINTER],Table6[C]))</f>
        <v>0</v>
      </c>
      <c r="J681" s="91">
        <f>IF(GLOBAL[[#This Row],[2]]="",0,-1*SUMIF(Table5[CONCAT],GLOBAL[POINTER],Table5[3]))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58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81" s="31">
        <v>144</v>
      </c>
      <c r="AC681" t="s">
        <v>5116</v>
      </c>
    </row>
    <row r="682" spans="1:30">
      <c r="A682" s="31">
        <f ca="1">IF(GLOBAL[[#This Row],[TT]]&lt;1,"",ROW()-2)</f>
        <v>680</v>
      </c>
      <c r="B682" s="33" t="s">
        <v>516</v>
      </c>
      <c r="C682" s="31">
        <v>4</v>
      </c>
      <c r="D682" s="31" t="s">
        <v>7</v>
      </c>
      <c r="E682" s="31">
        <f ca="1">IF(GLOBAL[[#This Row],[b12]]="",GLOBAL[[#This Row],[a6]],GLOBAL[[#This Row],[b12]])</f>
        <v>4</v>
      </c>
      <c r="F682" s="32">
        <f>GLOBAL[[#This Row],[AWAL]]</f>
        <v>4</v>
      </c>
      <c r="G682" s="31"/>
      <c r="H682" s="31"/>
      <c r="I682" s="31">
        <f>IF(GLOBAL[[#This Row],[1]]="","",SUMIF(Table6[NB BM_C_QTY+F],GLOBAL[POINTER],Table6[C]))</f>
        <v>0</v>
      </c>
      <c r="J682" s="91">
        <f>IF(GLOBAL[[#This Row],[2]]="",0,-1*SUMIF(Table5[CONCAT],GLOBAL[POINTER],Table5[3]))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 t="shared" si="10"/>
        <v>4</v>
      </c>
      <c r="N682" s="31"/>
      <c r="O682" s="31" t="str">
        <f>IF(GLOBAL[[#This Row],[b2]]="","",GLOBAL[[#This Row],[b2]]-GLOBAL[[#This Row],[a2]])</f>
        <v/>
      </c>
      <c r="P682" s="32">
        <f ca="1">SUM(INDIRECT(GLOBAL_VAR[TABLENAME]&amp;"[@a"&amp;$1:$1-1&amp;"]"),INDIRECT(GLOBAL_VAR[TABLENAME]&amp;"[@c"&amp;$1:$1-1&amp;"]"))</f>
        <v>4</v>
      </c>
      <c r="Q682" s="58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4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4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4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82" s="31">
        <v>144</v>
      </c>
      <c r="AC682" t="s">
        <v>5116</v>
      </c>
    </row>
    <row r="683" spans="1:30">
      <c r="A683" s="31" t="str">
        <f ca="1">IF(GLOBAL[[#This Row],[TT]]&lt;1,"",ROW()-2)</f>
        <v/>
      </c>
      <c r="B683" s="33" t="s">
        <v>5173</v>
      </c>
      <c r="C683" s="31">
        <v>0</v>
      </c>
      <c r="D683" s="31" t="s">
        <v>11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>
        <f>IF(GLOBAL[[#This Row],[1]]="","",SUMIF(Table6[NB BM_C_QTY+F],GLOBAL[POINTER],Table6[C]))</f>
        <v>0</v>
      </c>
      <c r="J683" s="91">
        <f>IF(GLOBAL[[#This Row],[2]]="",0,-1*SUMIF(Table5[CONCAT],GLOBAL[POINTER],Table5[3]))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 t="shared" si="10"/>
        <v>0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0</v>
      </c>
      <c r="Q683" s="58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83" s="31">
        <v>120</v>
      </c>
      <c r="AC683" t="s">
        <v>5116</v>
      </c>
    </row>
    <row r="684" spans="1:30">
      <c r="A684" s="39">
        <f ca="1">IF(GLOBAL[[#This Row],[TT]]&lt;1,"",ROW()-2)</f>
        <v>682</v>
      </c>
      <c r="B684" s="72" t="s">
        <v>5233</v>
      </c>
      <c r="C684" s="31">
        <v>3</v>
      </c>
      <c r="D684" s="31" t="s">
        <v>2015</v>
      </c>
      <c r="E684" s="39">
        <f ca="1">IF(GLOBAL[[#This Row],[b12]]="",GLOBAL[[#This Row],[a6]],GLOBAL[[#This Row],[b12]])</f>
        <v>2</v>
      </c>
      <c r="F684" s="40">
        <f>GLOBAL[[#This Row],[AWAL]]</f>
        <v>3</v>
      </c>
      <c r="G684" s="31"/>
      <c r="H684" s="31"/>
      <c r="I684" s="39">
        <f>IF(GLOBAL[[#This Row],[1]]="","",SUMIF(Table6[NB BM_C_QTY+F],GLOBAL[POINTER],Table6[C]))</f>
        <v>0</v>
      </c>
      <c r="J684" s="91">
        <f>IF(GLOBAL[[#This Row],[2]]="",0,-1*SUMIF(Table5[CONCAT],GLOBAL[POINTER],Table5[3]))</f>
        <v>0</v>
      </c>
      <c r="K684" s="39" t="str">
        <f>IF(GLOBAL[[#This Row],[b1]]="","",GLOBAL[[#This Row],[b1]]-GLOBAL[[#This Row],[a1]]-GLOBAL[[#This Row],[bkeluar1]])</f>
        <v/>
      </c>
      <c r="L684" s="39">
        <f>SUM(GLOBAL[[#This Row],[bmasuk1]:[c1]])</f>
        <v>0</v>
      </c>
      <c r="M684" s="40">
        <f t="shared" si="10"/>
        <v>3</v>
      </c>
      <c r="N684" s="31">
        <v>2</v>
      </c>
      <c r="O684" s="39">
        <f>IF(GLOBAL[[#This Row],[b2]]="","",GLOBAL[[#This Row],[b2]]-GLOBAL[[#This Row],[a2]])</f>
        <v>-1</v>
      </c>
      <c r="P684" s="40">
        <f ca="1">SUM(INDIRECT(GLOBAL_VAR[TABLENAME]&amp;"[@a"&amp;$1:$1-1&amp;"]"),INDIRECT(GLOBAL_VAR[TABLENAME]&amp;"[@c"&amp;$1:$1-1&amp;"]"))</f>
        <v>2</v>
      </c>
      <c r="Q684" s="58"/>
      <c r="R684" s="41" t="str">
        <f>IF(GLOBAL[[#This Row],[b3]]="","",GLOBAL[[#This Row],[b3]]-GLOBAL[[#This Row],[a3]])</f>
        <v/>
      </c>
      <c r="S684" s="40">
        <f ca="1">SUM(INDIRECT(GLOBAL_VAR[TABLENAME]&amp;"[@a"&amp;$1:$1-1&amp;"]"),INDIRECT(GLOBAL_VAR[TABLENAME]&amp;"[@c"&amp;$1:$1-1&amp;"]"))</f>
        <v>2</v>
      </c>
      <c r="T684" s="33"/>
      <c r="U684" s="41" t="str">
        <f>IF(GLOBAL[[#This Row],[b4]]="","",GLOBAL[[#This Row],[b4]]-GLOBAL[[#This Row],[a4]])</f>
        <v/>
      </c>
      <c r="V684" s="40">
        <f ca="1">SUM(INDIRECT(GLOBAL_VAR[TABLENAME]&amp;"[@a"&amp;$1:$1-1&amp;"]"),INDIRECT(GLOBAL_VAR[TABLENAME]&amp;"[@c"&amp;$1:$1-1&amp;"]"))</f>
        <v>2</v>
      </c>
      <c r="W684" s="31"/>
      <c r="X684" s="39" t="str">
        <f>IF(GLOBAL[[#This Row],[b5]]="","",GLOBAL[[#This Row],[b5]]-GLOBAL[[#This Row],[a5]])</f>
        <v/>
      </c>
      <c r="Y684" s="40">
        <f ca="1">SUM(INDIRECT(GLOBAL_VAR[TABLENAME]&amp;"[@a"&amp;$1:$1-1&amp;"]"),INDIRECT(GLOBAL_VAR[TABLENAME]&amp;"[@c"&amp;$1:$1-1&amp;"]"))</f>
        <v>2</v>
      </c>
      <c r="AA68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84" s="39">
        <v>120</v>
      </c>
      <c r="AC684" s="64" t="s">
        <v>5116</v>
      </c>
    </row>
    <row r="685" spans="1:30">
      <c r="A685" s="31" t="str">
        <f ca="1">IF(GLOBAL[[#This Row],[TT]]&lt;1,"",ROW()-2)</f>
        <v/>
      </c>
      <c r="B685" s="33" t="s">
        <v>2540</v>
      </c>
      <c r="C685" s="31">
        <v>0</v>
      </c>
      <c r="D685" s="31" t="s">
        <v>2015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>
        <f>IF(GLOBAL[[#This Row],[1]]="","",SUMIF(Table6[NB BM_C_QTY+F],GLOBAL[POINTER],Table6[C]))</f>
        <v>0</v>
      </c>
      <c r="J685" s="91">
        <f>IF(GLOBAL[[#This Row],[2]]="",0,-1*SUMIF(Table5[CONCAT],GLOBAL[POINTER],Table5[3]))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58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5" s="31">
        <v>120</v>
      </c>
      <c r="AC685" t="s">
        <v>5116</v>
      </c>
    </row>
    <row r="686" spans="1:30">
      <c r="A686" s="31" t="str">
        <f ca="1">IF(GLOBAL[[#This Row],[TT]]&lt;1,"",ROW()-2)</f>
        <v/>
      </c>
      <c r="B686" s="33" t="s">
        <v>2540</v>
      </c>
      <c r="C686" s="31">
        <v>0</v>
      </c>
      <c r="D686" s="31" t="s">
        <v>2015</v>
      </c>
      <c r="E686" s="31">
        <f ca="1">IF(GLOBAL[[#This Row],[b12]]="",GLOBAL[[#This Row],[a6]],GLOBAL[[#This Row],[b12]])</f>
        <v>0</v>
      </c>
      <c r="F686" s="32">
        <f>GLOBAL[[#This Row],[AWAL]]</f>
        <v>0</v>
      </c>
      <c r="G686" s="31"/>
      <c r="H686" s="31"/>
      <c r="I686" s="31">
        <f>IF(GLOBAL[[#This Row],[1]]="","",SUMIF(Table6[NB BM_C_QTY+F],GLOBAL[POINTER],Table6[C]))</f>
        <v>0</v>
      </c>
      <c r="J686" s="91">
        <f>IF(GLOBAL[[#This Row],[2]]="",0,-1*SUMIF(Table5[CONCAT],GLOBAL[POINTER],Table5[3]))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 t="shared" si="10"/>
        <v>0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0</v>
      </c>
      <c r="Q686" s="58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0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0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0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6" s="31">
        <v>120</v>
      </c>
      <c r="AC686" t="s">
        <v>5116</v>
      </c>
    </row>
    <row r="687" spans="1:30">
      <c r="A687" s="31" t="str">
        <f ca="1">IF(GLOBAL[[#This Row],[TT]]&lt;1,"",ROW()-2)</f>
        <v/>
      </c>
      <c r="B687" s="33" t="s">
        <v>5234</v>
      </c>
      <c r="C687" s="31">
        <v>0</v>
      </c>
      <c r="D687" s="31" t="s">
        <v>2015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>
        <f>IF(GLOBAL[[#This Row],[1]]="","",SUMIF(Table6[NB BM_C_QTY+F],GLOBAL[POINTER],Table6[C]))</f>
        <v>0</v>
      </c>
      <c r="J687" s="91">
        <f>IF(GLOBAL[[#This Row],[2]]="",0,-1*SUMIF(Table5[CONCAT],GLOBAL[POINTER],Table5[3]))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58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87" s="31">
        <v>120</v>
      </c>
      <c r="AC687" t="s">
        <v>5116</v>
      </c>
    </row>
    <row r="688" spans="1:30">
      <c r="A688" s="39" t="str">
        <f ca="1">IF(GLOBAL[[#This Row],[TT]]&lt;1,"",ROW()-2)</f>
        <v/>
      </c>
      <c r="B688" s="72" t="s">
        <v>2541</v>
      </c>
      <c r="C688" s="31">
        <v>0</v>
      </c>
      <c r="D688" s="31" t="s">
        <v>2015</v>
      </c>
      <c r="E688" s="39">
        <f ca="1">IF(GLOBAL[[#This Row],[b12]]="",GLOBAL[[#This Row],[a6]],GLOBAL[[#This Row],[b12]])</f>
        <v>0</v>
      </c>
      <c r="F688" s="40">
        <f>GLOBAL[[#This Row],[AWAL]]</f>
        <v>0</v>
      </c>
      <c r="G688" s="31"/>
      <c r="H688" s="31"/>
      <c r="I688" s="39">
        <f>IF(GLOBAL[[#This Row],[1]]="","",SUMIF(Table6[NB BM_C_QTY+F],GLOBAL[POINTER],Table6[C]))</f>
        <v>0</v>
      </c>
      <c r="J688" s="91">
        <f>IF(GLOBAL[[#This Row],[2]]="",0,-1*SUMIF(Table5[CONCAT],GLOBAL[POINTER],Table5[3]))</f>
        <v>0</v>
      </c>
      <c r="K688" s="39" t="str">
        <f>IF(GLOBAL[[#This Row],[b1]]="","",GLOBAL[[#This Row],[b1]]-GLOBAL[[#This Row],[a1]]-GLOBAL[[#This Row],[bkeluar1]])</f>
        <v/>
      </c>
      <c r="L688" s="39">
        <f>SUM(GLOBAL[[#This Row],[bmasuk1]:[c1]])</f>
        <v>0</v>
      </c>
      <c r="M688" s="40">
        <f t="shared" si="10"/>
        <v>0</v>
      </c>
      <c r="N688" s="31"/>
      <c r="O688" s="39" t="str">
        <f>IF(GLOBAL[[#This Row],[b2]]="","",GLOBAL[[#This Row],[b2]]-GLOBAL[[#This Row],[a2]])</f>
        <v/>
      </c>
      <c r="P688" s="40">
        <f ca="1">SUM(INDIRECT(GLOBAL_VAR[TABLENAME]&amp;"[@a"&amp;$1:$1-1&amp;"]"),INDIRECT(GLOBAL_VAR[TABLENAME]&amp;"[@c"&amp;$1:$1-1&amp;"]"))</f>
        <v>0</v>
      </c>
      <c r="Q688" s="58"/>
      <c r="R688" s="41" t="str">
        <f>IF(GLOBAL[[#This Row],[b3]]="","",GLOBAL[[#This Row],[b3]]-GLOBAL[[#This Row],[a3]])</f>
        <v/>
      </c>
      <c r="S688" s="40">
        <f ca="1">SUM(INDIRECT(GLOBAL_VAR[TABLENAME]&amp;"[@a"&amp;$1:$1-1&amp;"]"),INDIRECT(GLOBAL_VAR[TABLENAME]&amp;"[@c"&amp;$1:$1-1&amp;"]"))</f>
        <v>0</v>
      </c>
      <c r="T688" s="33"/>
      <c r="U688" s="41" t="str">
        <f>IF(GLOBAL[[#This Row],[b4]]="","",GLOBAL[[#This Row],[b4]]-GLOBAL[[#This Row],[a4]])</f>
        <v/>
      </c>
      <c r="V688" s="40">
        <f ca="1">SUM(INDIRECT(GLOBAL_VAR[TABLENAME]&amp;"[@a"&amp;$1:$1-1&amp;"]"),INDIRECT(GLOBAL_VAR[TABLENAME]&amp;"[@c"&amp;$1:$1-1&amp;"]"))</f>
        <v>0</v>
      </c>
      <c r="W688" s="31"/>
      <c r="X688" s="39" t="str">
        <f>IF(GLOBAL[[#This Row],[b5]]="","",GLOBAL[[#This Row],[b5]]-GLOBAL[[#This Row],[a5]])</f>
        <v/>
      </c>
      <c r="Y688" s="40">
        <f ca="1">SUM(INDIRECT(GLOBAL_VAR[TABLENAME]&amp;"[@a"&amp;$1:$1-1&amp;"]"),INDIRECT(GLOBAL_VAR[TABLENAME]&amp;"[@c"&amp;$1:$1-1&amp;"]"))</f>
        <v>0</v>
      </c>
      <c r="Z688" s="29"/>
      <c r="AA68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88" s="39">
        <v>120</v>
      </c>
      <c r="AC688" s="65" t="s">
        <v>5116</v>
      </c>
      <c r="AD688" s="29"/>
    </row>
    <row r="689" spans="1:30">
      <c r="A689" s="31">
        <f ca="1">IF(GLOBAL[[#This Row],[TT]]&lt;1,"",ROW()-2)</f>
        <v>687</v>
      </c>
      <c r="B689" s="33" t="s">
        <v>5242</v>
      </c>
      <c r="C689" s="31">
        <v>1</v>
      </c>
      <c r="D689" s="31" t="s">
        <v>2081</v>
      </c>
      <c r="E689" s="31">
        <f ca="1">IF(GLOBAL[[#This Row],[b12]]="",GLOBAL[[#This Row],[a6]],GLOBAL[[#This Row],[b12]])</f>
        <v>1</v>
      </c>
      <c r="F689" s="32">
        <f>GLOBAL[[#This Row],[AWAL]]</f>
        <v>1</v>
      </c>
      <c r="G689" s="31"/>
      <c r="H689" s="31"/>
      <c r="I689" s="31">
        <f>IF(GLOBAL[[#This Row],[1]]="","",SUMIF(Table6[NB BM_C_QTY+F],GLOBAL[POINTER],Table6[C]))</f>
        <v>0</v>
      </c>
      <c r="J689" s="91">
        <f>IF(GLOBAL[[#This Row],[2]]="",0,-1*SUMIF(Table5[CONCAT],GLOBAL[POINTER],Table5[3]))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 t="shared" si="10"/>
        <v>1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1</v>
      </c>
      <c r="Q689" s="58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1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1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1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89" s="31">
        <v>144</v>
      </c>
      <c r="AC689" t="s">
        <v>5116</v>
      </c>
    </row>
    <row r="690" spans="1:30">
      <c r="A690" s="31">
        <f ca="1">IF(GLOBAL[[#This Row],[TT]]&lt;1,"",ROW()-2)</f>
        <v>688</v>
      </c>
      <c r="B690" s="33" t="s">
        <v>517</v>
      </c>
      <c r="C690" s="31">
        <v>1</v>
      </c>
      <c r="D690" s="31" t="s">
        <v>227</v>
      </c>
      <c r="E690" s="31">
        <f ca="1">IF(GLOBAL[[#This Row],[b12]]="",GLOBAL[[#This Row],[a6]],GLOBAL[[#This Row],[b12]])</f>
        <v>1</v>
      </c>
      <c r="F690" s="32">
        <f>GLOBAL[[#This Row],[AWAL]]</f>
        <v>1</v>
      </c>
      <c r="G690" s="31"/>
      <c r="H690" s="31"/>
      <c r="I690" s="31">
        <f>IF(GLOBAL[[#This Row],[1]]="","",SUMIF(Table6[NB BM_C_QTY+F],GLOBAL[POINTER],Table6[C]))</f>
        <v>0</v>
      </c>
      <c r="J690" s="91">
        <f>IF(GLOBAL[[#This Row],[2]]="",0,-1*SUMIF(Table5[CONCAT],GLOBAL[POINTER],Table5[3]))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 t="shared" si="10"/>
        <v>1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1</v>
      </c>
      <c r="Q690" s="58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1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1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1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90" s="31">
        <v>135</v>
      </c>
      <c r="AC690" t="s">
        <v>5116</v>
      </c>
    </row>
    <row r="691" spans="1:30">
      <c r="A691" s="31">
        <f ca="1">IF(GLOBAL[[#This Row],[TT]]&lt;1,"",ROW()-2)</f>
        <v>689</v>
      </c>
      <c r="B691" s="33" t="s">
        <v>518</v>
      </c>
      <c r="C691" s="31">
        <v>2</v>
      </c>
      <c r="D691" s="31" t="s">
        <v>184</v>
      </c>
      <c r="E691" s="31">
        <f ca="1">IF(GLOBAL[[#This Row],[b12]]="",GLOBAL[[#This Row],[a6]],GLOBAL[[#This Row],[b12]])</f>
        <v>2</v>
      </c>
      <c r="F691" s="32">
        <f>GLOBAL[[#This Row],[AWAL]]</f>
        <v>2</v>
      </c>
      <c r="G691" s="31"/>
      <c r="H691" s="31"/>
      <c r="I691" s="31">
        <f>IF(GLOBAL[[#This Row],[1]]="","",SUMIF(Table6[NB BM_C_QTY+F],GLOBAL[POINTER],Table6[C]))</f>
        <v>0</v>
      </c>
      <c r="J691" s="91">
        <f>IF(GLOBAL[[#This Row],[2]]="",0,-1*SUMIF(Table5[CONCAT],GLOBAL[POINTER],Table5[3]))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 t="shared" si="10"/>
        <v>2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2</v>
      </c>
      <c r="Q691" s="58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2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2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2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91" s="31">
        <v>1152</v>
      </c>
      <c r="AC691" t="s">
        <v>5118</v>
      </c>
    </row>
    <row r="692" spans="1:30">
      <c r="A692" s="39">
        <f ca="1">IF(GLOBAL[[#This Row],[TT]]&lt;1,"",ROW()-2)</f>
        <v>690</v>
      </c>
      <c r="B692" s="33" t="s">
        <v>6157</v>
      </c>
      <c r="C692" s="31">
        <v>4</v>
      </c>
      <c r="D692" s="31" t="s">
        <v>2020</v>
      </c>
      <c r="E692" s="39">
        <f ca="1">IF(GLOBAL[[#This Row],[b12]]="",GLOBAL[[#This Row],[a6]],GLOBAL[[#This Row],[b12]])</f>
        <v>4</v>
      </c>
      <c r="F692" s="40">
        <f>GLOBAL[[#This Row],[AWAL]]</f>
        <v>4</v>
      </c>
      <c r="G692" s="31"/>
      <c r="H692" s="31"/>
      <c r="I692" s="39">
        <f>IF(GLOBAL[[#This Row],[1]]="","",SUMIF(Table6[NB BM_C_QTY+F],GLOBAL[POINTER],Table6[C]))</f>
        <v>0</v>
      </c>
      <c r="J692" s="91">
        <f>IF(GLOBAL[[#This Row],[2]]="",0,-1*SUMIF(Table5[CONCAT],GLOBAL[POINTER],Table5[3]))</f>
        <v>0</v>
      </c>
      <c r="K692" s="39" t="str">
        <f>IF(GLOBAL[[#This Row],[b1]]="","",GLOBAL[[#This Row],[b1]]-GLOBAL[[#This Row],[a1]]-GLOBAL[[#This Row],[bkeluar1]])</f>
        <v/>
      </c>
      <c r="L692" s="39">
        <f>SUM(GLOBAL[[#This Row],[bmasuk1]:[c1]])</f>
        <v>0</v>
      </c>
      <c r="M692" s="40">
        <f t="shared" si="10"/>
        <v>4</v>
      </c>
      <c r="N692" s="31"/>
      <c r="O692" s="39" t="str">
        <f>IF(GLOBAL[[#This Row],[b2]]="","",GLOBAL[[#This Row],[b2]]-GLOBAL[[#This Row],[a2]])</f>
        <v/>
      </c>
      <c r="P692" s="40">
        <f ca="1">SUM(INDIRECT(GLOBAL_VAR[TABLENAME]&amp;"[@a"&amp;$1:$1-1&amp;"]"),INDIRECT(GLOBAL_VAR[TABLENAME]&amp;"[@c"&amp;$1:$1-1&amp;"]"))</f>
        <v>4</v>
      </c>
      <c r="Q692" s="33"/>
      <c r="R692" s="41" t="str">
        <f>IF(GLOBAL[[#This Row],[b3]]="","",GLOBAL[[#This Row],[b3]]-GLOBAL[[#This Row],[a3]])</f>
        <v/>
      </c>
      <c r="S692" s="40">
        <f ca="1">SUM(INDIRECT(GLOBAL_VAR[TABLENAME]&amp;"[@a"&amp;$1:$1-1&amp;"]"),INDIRECT(GLOBAL_VAR[TABLENAME]&amp;"[@c"&amp;$1:$1-1&amp;"]"))</f>
        <v>4</v>
      </c>
      <c r="T692" s="33"/>
      <c r="U692" s="41" t="str">
        <f>IF(GLOBAL[[#This Row],[b4]]="","",GLOBAL[[#This Row],[b4]]-GLOBAL[[#This Row],[a4]])</f>
        <v/>
      </c>
      <c r="V692" s="40">
        <f ca="1">SUM(INDIRECT(GLOBAL_VAR[TABLENAME]&amp;"[@a"&amp;$1:$1-1&amp;"]"),INDIRECT(GLOBAL_VAR[TABLENAME]&amp;"[@c"&amp;$1:$1-1&amp;"]"))</f>
        <v>4</v>
      </c>
      <c r="W692" s="31"/>
      <c r="X692" s="39" t="str">
        <f>IF(GLOBAL[[#This Row],[b5]]="","",GLOBAL[[#This Row],[b5]]-GLOBAL[[#This Row],[a5]])</f>
        <v/>
      </c>
      <c r="Y692" s="40">
        <f ca="1">SUM(INDIRECT(GLOBAL_VAR[TABLENAME]&amp;"[@a"&amp;$1:$1-1&amp;"]"),INDIRECT(GLOBAL_VAR[TABLENAME]&amp;"[@c"&amp;$1:$1-1&amp;"]"))</f>
        <v>4</v>
      </c>
      <c r="Z692" s="29"/>
      <c r="AA69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bpe8805mulltiwarna2436boxuntana</v>
      </c>
      <c r="AB692" s="39">
        <v>36</v>
      </c>
      <c r="AC692" s="65" t="s">
        <v>5149</v>
      </c>
      <c r="AD692" s="29"/>
    </row>
    <row r="693" spans="1:30">
      <c r="A693" s="31">
        <f ca="1">IF(GLOBAL[[#This Row],[TT]]&lt;1,"",ROW()-2)</f>
        <v>691</v>
      </c>
      <c r="B693" s="33" t="s">
        <v>519</v>
      </c>
      <c r="C693" s="31">
        <v>2</v>
      </c>
      <c r="D693" s="31" t="s">
        <v>7</v>
      </c>
      <c r="E693" s="31">
        <f ca="1">IF(GLOBAL[[#This Row],[b12]]="",GLOBAL[[#This Row],[a6]],GLOBAL[[#This Row],[b12]])</f>
        <v>2</v>
      </c>
      <c r="F693" s="32">
        <f>GLOBAL[[#This Row],[AWAL]]</f>
        <v>2</v>
      </c>
      <c r="G693" s="31"/>
      <c r="H693" s="31"/>
      <c r="I693" s="31">
        <f>IF(GLOBAL[[#This Row],[1]]="","",SUMIF(Table6[NB BM_C_QTY+F],GLOBAL[POINTER],Table6[C]))</f>
        <v>0</v>
      </c>
      <c r="J693" s="91">
        <f>IF(GLOBAL[[#This Row],[2]]="",0,-1*SUMIF(Table5[CONCAT],GLOBAL[POINTER],Table5[3]))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2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2</v>
      </c>
      <c r="Q693" s="58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2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2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2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93" s="31">
        <v>144</v>
      </c>
      <c r="AC693" t="s">
        <v>5116</v>
      </c>
    </row>
    <row r="694" spans="1:30">
      <c r="A694" s="31">
        <f ca="1">IF(GLOBAL[[#This Row],[TT]]&lt;1,"",ROW()-2)</f>
        <v>692</v>
      </c>
      <c r="B694" s="33" t="s">
        <v>4488</v>
      </c>
      <c r="C694" s="31">
        <v>2</v>
      </c>
      <c r="D694" s="31" t="s">
        <v>11</v>
      </c>
      <c r="E694" s="31">
        <f ca="1">IF(GLOBAL[[#This Row],[b12]]="",GLOBAL[[#This Row],[a6]],GLOBAL[[#This Row],[b12]])</f>
        <v>2</v>
      </c>
      <c r="F694" s="32">
        <f>GLOBAL[[#This Row],[AWAL]]</f>
        <v>2</v>
      </c>
      <c r="G694" s="31"/>
      <c r="H694" s="31"/>
      <c r="I694" s="31">
        <f>IF(GLOBAL[[#This Row],[1]]="","",SUMIF(Table6[NB BM_C_QTY+F],GLOBAL[POINTER],Table6[C]))</f>
        <v>0</v>
      </c>
      <c r="J694" s="91">
        <f>IF(GLOBAL[[#This Row],[2]]="",0,-1*SUMIF(Table5[CONCAT],GLOBAL[POINTER],Table5[3]))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 t="shared" si="10"/>
        <v>2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2</v>
      </c>
      <c r="Q694" s="58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2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2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2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94" s="31">
        <v>120</v>
      </c>
      <c r="AC694" t="s">
        <v>5116</v>
      </c>
    </row>
    <row r="695" spans="1:30">
      <c r="A695" s="31">
        <f ca="1">IF(GLOBAL[[#This Row],[TT]]&lt;1,"",ROW()-2)</f>
        <v>693</v>
      </c>
      <c r="B695" s="33" t="s">
        <v>4489</v>
      </c>
      <c r="C695" s="31">
        <v>5</v>
      </c>
      <c r="D695" s="31" t="s">
        <v>7</v>
      </c>
      <c r="E695" s="31">
        <f ca="1">IF(GLOBAL[[#This Row],[b12]]="",GLOBAL[[#This Row],[a6]],GLOBAL[[#This Row],[b12]])</f>
        <v>5</v>
      </c>
      <c r="F695" s="32">
        <f>GLOBAL[[#This Row],[AWAL]]</f>
        <v>5</v>
      </c>
      <c r="G695" s="31"/>
      <c r="H695" s="31"/>
      <c r="I695" s="31">
        <f>IF(GLOBAL[[#This Row],[1]]="","",SUMIF(Table6[NB BM_C_QTY+F],GLOBAL[POINTER],Table6[C]))</f>
        <v>0</v>
      </c>
      <c r="J695" s="91">
        <f>IF(GLOBAL[[#This Row],[2]]="",0,-1*SUMIF(Table5[CONCAT],GLOBAL[POINTER],Table5[3]))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5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5</v>
      </c>
      <c r="Q695" s="58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5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5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5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95" s="31">
        <v>144</v>
      </c>
      <c r="AC695" t="s">
        <v>5116</v>
      </c>
    </row>
    <row r="696" spans="1:30">
      <c r="A696" s="31">
        <f ca="1">IF(GLOBAL[[#This Row],[TT]]&lt;1,"",ROW()-2)</f>
        <v>694</v>
      </c>
      <c r="B696" s="33" t="s">
        <v>520</v>
      </c>
      <c r="C696" s="31">
        <v>1</v>
      </c>
      <c r="D696" s="31" t="s">
        <v>7</v>
      </c>
      <c r="E696" s="31">
        <f ca="1">IF(GLOBAL[[#This Row],[b12]]="",GLOBAL[[#This Row],[a6]],GLOBAL[[#This Row],[b12]])</f>
        <v>1</v>
      </c>
      <c r="F696" s="32">
        <f>GLOBAL[[#This Row],[AWAL]]</f>
        <v>1</v>
      </c>
      <c r="G696" s="31"/>
      <c r="H696" s="31"/>
      <c r="I696" s="31">
        <f>IF(GLOBAL[[#This Row],[1]]="","",SUMIF(Table6[NB BM_C_QTY+F],GLOBAL[POINTER],Table6[C]))</f>
        <v>0</v>
      </c>
      <c r="J696" s="91">
        <f>IF(GLOBAL[[#This Row],[2]]="",0,-1*SUMIF(Table5[CONCAT],GLOBAL[POINTER],Table5[3]))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1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1</v>
      </c>
      <c r="Q696" s="58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1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1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1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96" s="31">
        <v>144</v>
      </c>
      <c r="AC696" t="s">
        <v>5116</v>
      </c>
    </row>
    <row r="697" spans="1:30">
      <c r="A697" s="31">
        <f ca="1">IF(GLOBAL[[#This Row],[TT]]&lt;1,"",ROW()-2)</f>
        <v>695</v>
      </c>
      <c r="B697" s="33" t="s">
        <v>521</v>
      </c>
      <c r="C697" s="31">
        <v>5</v>
      </c>
      <c r="D697" s="31" t="s">
        <v>17</v>
      </c>
      <c r="E697" s="31">
        <f ca="1">IF(GLOBAL[[#This Row],[b12]]="",GLOBAL[[#This Row],[a6]],GLOBAL[[#This Row],[b12]])</f>
        <v>5</v>
      </c>
      <c r="F697" s="32">
        <f>GLOBAL[[#This Row],[AWAL]]</f>
        <v>5</v>
      </c>
      <c r="G697" s="31"/>
      <c r="H697" s="31"/>
      <c r="I697" s="31">
        <f>IF(GLOBAL[[#This Row],[1]]="","",SUMIF(Table6[NB BM_C_QTY+F],GLOBAL[POINTER],Table6[C]))</f>
        <v>0</v>
      </c>
      <c r="J697" s="91">
        <f>IF(GLOBAL[[#This Row],[2]]="",0,-1*SUMIF(Table5[CONCAT],GLOBAL[POINTER],Table5[3]))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5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5</v>
      </c>
      <c r="Q697" s="58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5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5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5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97" s="31">
        <v>160</v>
      </c>
      <c r="AC697" t="s">
        <v>5118</v>
      </c>
    </row>
    <row r="698" spans="1:30">
      <c r="A698" s="31">
        <f ca="1">IF(GLOBAL[[#This Row],[TT]]&lt;1,"",ROW()-2)</f>
        <v>696</v>
      </c>
      <c r="B698" s="33" t="s">
        <v>522</v>
      </c>
      <c r="C698" s="31">
        <v>7</v>
      </c>
      <c r="D698" s="31" t="s">
        <v>182</v>
      </c>
      <c r="E698" s="31">
        <f ca="1">IF(GLOBAL[[#This Row],[b12]]="",GLOBAL[[#This Row],[a6]],GLOBAL[[#This Row],[b12]])</f>
        <v>7</v>
      </c>
      <c r="F698" s="32">
        <f>GLOBAL[[#This Row],[AWAL]]</f>
        <v>7</v>
      </c>
      <c r="G698" s="31"/>
      <c r="H698" s="31"/>
      <c r="I698" s="31">
        <f>IF(GLOBAL[[#This Row],[1]]="","",SUMIF(Table6[NB BM_C_QTY+F],GLOBAL[POINTER],Table6[C]))</f>
        <v>0</v>
      </c>
      <c r="J698" s="91">
        <f>IF(GLOBAL[[#This Row],[2]]="",0,-1*SUMIF(Table5[CONCAT],GLOBAL[POINTER],Table5[3]))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7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7</v>
      </c>
      <c r="Q698" s="58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7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7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7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98" s="31">
        <v>96</v>
      </c>
      <c r="AC698" t="s">
        <v>5149</v>
      </c>
    </row>
    <row r="699" spans="1:30">
      <c r="A699" s="31">
        <f ca="1">IF(GLOBAL[[#This Row],[TT]]&lt;1,"",ROW()-2)</f>
        <v>697</v>
      </c>
      <c r="B699" s="33" t="s">
        <v>523</v>
      </c>
      <c r="C699" s="31">
        <v>1</v>
      </c>
      <c r="D699" s="31" t="s">
        <v>7</v>
      </c>
      <c r="E699" s="31">
        <f ca="1">IF(GLOBAL[[#This Row],[b12]]="",GLOBAL[[#This Row],[a6]],GLOBAL[[#This Row],[b12]])</f>
        <v>1</v>
      </c>
      <c r="F699" s="32">
        <f>GLOBAL[[#This Row],[AWAL]]</f>
        <v>1</v>
      </c>
      <c r="G699" s="31"/>
      <c r="H699" s="31"/>
      <c r="I699" s="31">
        <f>IF(GLOBAL[[#This Row],[1]]="","",SUMIF(Table6[NB BM_C_QTY+F],GLOBAL[POINTER],Table6[C]))</f>
        <v>0</v>
      </c>
      <c r="J699" s="91">
        <f>IF(GLOBAL[[#This Row],[2]]="",0,-1*SUMIF(Table5[CONCAT],GLOBAL[POINTER],Table5[3]))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1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1</v>
      </c>
      <c r="Q699" s="58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1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1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1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99" s="31">
        <v>144</v>
      </c>
      <c r="AC699" t="s">
        <v>5116</v>
      </c>
    </row>
    <row r="700" spans="1:30">
      <c r="A700" s="31">
        <f ca="1">IF(GLOBAL[[#This Row],[TT]]&lt;1,"",ROW()-2)</f>
        <v>698</v>
      </c>
      <c r="B700" s="33" t="s">
        <v>524</v>
      </c>
      <c r="C700" s="31">
        <v>2</v>
      </c>
      <c r="D700" s="31" t="s">
        <v>7</v>
      </c>
      <c r="E700" s="31">
        <f ca="1">IF(GLOBAL[[#This Row],[b12]]="",GLOBAL[[#This Row],[a6]],GLOBAL[[#This Row],[b12]])</f>
        <v>2</v>
      </c>
      <c r="F700" s="32">
        <f>GLOBAL[[#This Row],[AWAL]]</f>
        <v>2</v>
      </c>
      <c r="G700" s="31"/>
      <c r="H700" s="31"/>
      <c r="I700" s="31">
        <f>IF(GLOBAL[[#This Row],[1]]="","",SUMIF(Table6[NB BM_C_QTY+F],GLOBAL[POINTER],Table6[C]))</f>
        <v>0</v>
      </c>
      <c r="J700" s="91">
        <f>IF(GLOBAL[[#This Row],[2]]="",0,-1*SUMIF(Table5[CONCAT],GLOBAL[POINTER],Table5[3]))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2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2</v>
      </c>
      <c r="Q700" s="58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2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2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2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700" s="31">
        <v>144</v>
      </c>
      <c r="AC700" t="s">
        <v>5116</v>
      </c>
    </row>
    <row r="701" spans="1:30">
      <c r="A701" s="31">
        <f ca="1">IF(GLOBAL[[#This Row],[TT]]&lt;1,"",ROW()-2)</f>
        <v>699</v>
      </c>
      <c r="B701" s="33" t="s">
        <v>525</v>
      </c>
      <c r="C701" s="31">
        <v>9</v>
      </c>
      <c r="D701" s="31" t="s">
        <v>7</v>
      </c>
      <c r="E701" s="31">
        <f ca="1">IF(GLOBAL[[#This Row],[b12]]="",GLOBAL[[#This Row],[a6]],GLOBAL[[#This Row],[b12]])</f>
        <v>9</v>
      </c>
      <c r="F701" s="32">
        <f>GLOBAL[[#This Row],[AWAL]]</f>
        <v>9</v>
      </c>
      <c r="G701" s="31"/>
      <c r="H701" s="31"/>
      <c r="I701" s="31">
        <f>IF(GLOBAL[[#This Row],[1]]="","",SUMIF(Table6[NB BM_C_QTY+F],GLOBAL[POINTER],Table6[C]))</f>
        <v>0</v>
      </c>
      <c r="J701" s="91">
        <f>IF(GLOBAL[[#This Row],[2]]="",0,-1*SUMIF(Table5[CONCAT],GLOBAL[POINTER],Table5[3]))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9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9</v>
      </c>
      <c r="Q701" s="58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9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9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9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701" s="31">
        <v>144</v>
      </c>
      <c r="AC701" t="s">
        <v>5116</v>
      </c>
    </row>
    <row r="702" spans="1:30">
      <c r="A702" s="31" t="str">
        <f ca="1">IF(GLOBAL[[#This Row],[TT]]&lt;1,"",ROW()-2)</f>
        <v/>
      </c>
      <c r="B702" s="33" t="s">
        <v>2227</v>
      </c>
      <c r="C702" s="31">
        <v>0</v>
      </c>
      <c r="D702" s="31" t="s">
        <v>2123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>
        <f>IF(GLOBAL[[#This Row],[1]]="","",SUMIF(Table6[NB BM_C_QTY+F],GLOBAL[POINTER],Table6[C]))</f>
        <v>0</v>
      </c>
      <c r="J702" s="91">
        <f>IF(GLOBAL[[#This Row],[2]]="",0,-1*SUMIF(Table5[CONCAT],GLOBAL[POINTER],Table5[3]))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58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702" s="31">
        <v>96</v>
      </c>
      <c r="AC702" t="s">
        <v>5116</v>
      </c>
    </row>
    <row r="703" spans="1:30">
      <c r="A703" s="31">
        <f ca="1">IF(GLOBAL[[#This Row],[TT]]&lt;1,"",ROW()-2)</f>
        <v>701</v>
      </c>
      <c r="B703" s="33" t="s">
        <v>526</v>
      </c>
      <c r="C703" s="31">
        <v>1</v>
      </c>
      <c r="D703" s="31" t="s">
        <v>61</v>
      </c>
      <c r="E703" s="31">
        <f ca="1">IF(GLOBAL[[#This Row],[b12]]="",GLOBAL[[#This Row],[a6]],GLOBAL[[#This Row],[b12]])</f>
        <v>1</v>
      </c>
      <c r="F703" s="32">
        <f>GLOBAL[[#This Row],[AWAL]]</f>
        <v>1</v>
      </c>
      <c r="G703" s="31"/>
      <c r="H703" s="31"/>
      <c r="I703" s="31">
        <f>IF(GLOBAL[[#This Row],[1]]="","",SUMIF(Table6[NB BM_C_QTY+F],GLOBAL[POINTER],Table6[C]))</f>
        <v>0</v>
      </c>
      <c r="J703" s="91">
        <f>IF(GLOBAL[[#This Row],[2]]="",0,-1*SUMIF(Table5[CONCAT],GLOBAL[POINTER],Table5[3]))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1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1</v>
      </c>
      <c r="Q703" s="58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1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1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1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703" s="31">
        <v>40</v>
      </c>
      <c r="AC703" t="s">
        <v>5149</v>
      </c>
    </row>
    <row r="704" spans="1:30">
      <c r="A704" s="31">
        <f ca="1">IF(GLOBAL[[#This Row],[TT]]&lt;1,"",ROW()-2)</f>
        <v>702</v>
      </c>
      <c r="B704" s="33" t="s">
        <v>4490</v>
      </c>
      <c r="C704" s="31">
        <v>5</v>
      </c>
      <c r="D704" s="31" t="s">
        <v>7</v>
      </c>
      <c r="E704" s="31">
        <f ca="1">IF(GLOBAL[[#This Row],[b12]]="",GLOBAL[[#This Row],[a6]],GLOBAL[[#This Row],[b12]])</f>
        <v>5</v>
      </c>
      <c r="F704" s="32">
        <f>GLOBAL[[#This Row],[AWAL]]</f>
        <v>5</v>
      </c>
      <c r="G704" s="31"/>
      <c r="H704" s="31"/>
      <c r="I704" s="31">
        <f>IF(GLOBAL[[#This Row],[1]]="","",SUMIF(Table6[NB BM_C_QTY+F],GLOBAL[POINTER],Table6[C]))</f>
        <v>0</v>
      </c>
      <c r="J704" s="91">
        <f>IF(GLOBAL[[#This Row],[2]]="",0,-1*SUMIF(Table5[CONCAT],GLOBAL[POINTER],Table5[3]))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5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5</v>
      </c>
      <c r="Q704" s="58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5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5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5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704" s="31">
        <v>144</v>
      </c>
      <c r="AC704" t="s">
        <v>5116</v>
      </c>
    </row>
    <row r="705" spans="1:30">
      <c r="A705" s="31" t="str">
        <f ca="1">IF(GLOBAL[[#This Row],[TT]]&lt;1,"",ROW()-2)</f>
        <v/>
      </c>
      <c r="B705" s="33" t="s">
        <v>2421</v>
      </c>
      <c r="C705" s="31">
        <v>0</v>
      </c>
      <c r="D705" s="31" t="s">
        <v>2081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>
        <f>IF(GLOBAL[[#This Row],[1]]="","",SUMIF(Table6[NB BM_C_QTY+F],GLOBAL[POINTER],Table6[C]))</f>
        <v>0</v>
      </c>
      <c r="J705" s="91">
        <f>IF(GLOBAL[[#This Row],[2]]="",0,-1*SUMIF(Table5[CONCAT],GLOBAL[POINTER],Table5[3]))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58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705" s="31">
        <v>144</v>
      </c>
      <c r="AC705" t="s">
        <v>5116</v>
      </c>
    </row>
    <row r="706" spans="1:30">
      <c r="A706" s="31" t="str">
        <f ca="1">IF(GLOBAL[[#This Row],[TT]]&lt;1,"",ROW()-2)</f>
        <v/>
      </c>
      <c r="B706" s="33" t="s">
        <v>2422</v>
      </c>
      <c r="C706" s="31">
        <v>0</v>
      </c>
      <c r="D706" s="31" t="s">
        <v>2081</v>
      </c>
      <c r="E706" s="31">
        <f ca="1">IF(GLOBAL[[#This Row],[b12]]="",GLOBAL[[#This Row],[a6]],GLOBAL[[#This Row],[b12]])</f>
        <v>0</v>
      </c>
      <c r="F706" s="32">
        <f>GLOBAL[[#This Row],[AWAL]]</f>
        <v>0</v>
      </c>
      <c r="G706" s="31"/>
      <c r="H706" s="31"/>
      <c r="I706" s="31">
        <f>IF(GLOBAL[[#This Row],[1]]="","",SUMIF(Table6[NB BM_C_QTY+F],GLOBAL[POINTER],Table6[C]))</f>
        <v>0</v>
      </c>
      <c r="J706" s="91">
        <f>IF(GLOBAL[[#This Row],[2]]="",0,-1*SUMIF(Table5[CONCAT],GLOBAL[POINTER],Table5[3]))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 t="shared" si="10"/>
        <v>0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0</v>
      </c>
      <c r="Q706" s="58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0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0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0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706" s="31">
        <v>144</v>
      </c>
      <c r="AC706" t="s">
        <v>5116</v>
      </c>
    </row>
    <row r="707" spans="1:30">
      <c r="A707" s="31" t="str">
        <f ca="1">IF(GLOBAL[[#This Row],[TT]]&lt;1,"",ROW()-2)</f>
        <v/>
      </c>
      <c r="B707" s="33" t="s">
        <v>2423</v>
      </c>
      <c r="C707" s="31">
        <v>0</v>
      </c>
      <c r="D707" s="31" t="s">
        <v>2081</v>
      </c>
      <c r="E707" s="31">
        <f ca="1">IF(GLOBAL[[#This Row],[b12]]="",GLOBAL[[#This Row],[a6]],GLOBAL[[#This Row],[b12]])</f>
        <v>0</v>
      </c>
      <c r="F707" s="32">
        <f>GLOBAL[[#This Row],[AWAL]]</f>
        <v>0</v>
      </c>
      <c r="G707" s="31"/>
      <c r="H707" s="31"/>
      <c r="I707" s="31">
        <f>IF(GLOBAL[[#This Row],[1]]="","",SUMIF(Table6[NB BM_C_QTY+F],GLOBAL[POINTER],Table6[C]))</f>
        <v>0</v>
      </c>
      <c r="J707" s="91">
        <f>IF(GLOBAL[[#This Row],[2]]="",0,-1*SUMIF(Table5[CONCAT],GLOBAL[POINTER],Table5[3]))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0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0</v>
      </c>
      <c r="Q707" s="58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0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0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0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707" s="31">
        <v>144</v>
      </c>
      <c r="AC707" t="s">
        <v>5116</v>
      </c>
    </row>
    <row r="708" spans="1:30">
      <c r="A708" s="31" t="str">
        <f ca="1">IF(GLOBAL[[#This Row],[TT]]&lt;1,"",ROW()-2)</f>
        <v/>
      </c>
      <c r="B708" s="33" t="s">
        <v>2424</v>
      </c>
      <c r="C708" s="31">
        <v>0</v>
      </c>
      <c r="D708" s="31" t="s">
        <v>2081</v>
      </c>
      <c r="E708" s="31">
        <f ca="1">IF(GLOBAL[[#This Row],[b12]]="",GLOBAL[[#This Row],[a6]],GLOBAL[[#This Row],[b12]])</f>
        <v>0</v>
      </c>
      <c r="F708" s="32">
        <f>GLOBAL[[#This Row],[AWAL]]</f>
        <v>0</v>
      </c>
      <c r="G708" s="31"/>
      <c r="H708" s="31"/>
      <c r="I708" s="31">
        <f>IF(GLOBAL[[#This Row],[1]]="","",SUMIF(Table6[NB BM_C_QTY+F],GLOBAL[POINTER],Table6[C]))</f>
        <v>0</v>
      </c>
      <c r="J708" s="91">
        <f>IF(GLOBAL[[#This Row],[2]]="",0,-1*SUMIF(Table5[CONCAT],GLOBAL[POINTER],Table5[3]))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 t="shared" si="11"/>
        <v>0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0</v>
      </c>
      <c r="Q708" s="58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0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0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0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708" s="31">
        <v>144</v>
      </c>
      <c r="AC708" t="s">
        <v>5116</v>
      </c>
    </row>
    <row r="709" spans="1:30">
      <c r="A709" s="39">
        <f ca="1">IF(GLOBAL[[#This Row],[TT]]&lt;1,"",ROW()-2)</f>
        <v>707</v>
      </c>
      <c r="B709" s="33" t="s">
        <v>5376</v>
      </c>
      <c r="C709" s="31">
        <v>8</v>
      </c>
      <c r="D709" s="31" t="s">
        <v>2081</v>
      </c>
      <c r="E709" s="39">
        <f ca="1">IF(GLOBAL[[#This Row],[b12]]="",GLOBAL[[#This Row],[a6]],GLOBAL[[#This Row],[b12]])</f>
        <v>8</v>
      </c>
      <c r="F709" s="40">
        <f>GLOBAL[[#This Row],[AWAL]]</f>
        <v>8</v>
      </c>
      <c r="G709" s="31"/>
      <c r="H709" s="31"/>
      <c r="I709" s="39">
        <f>IF(GLOBAL[[#This Row],[1]]="","",SUMIF(Table6[NB BM_C_QTY+F],GLOBAL[POINTER],Table6[C]))</f>
        <v>0</v>
      </c>
      <c r="J709" s="91">
        <f>IF(GLOBAL[[#This Row],[2]]="",0,-1*SUMIF(Table5[CONCAT],GLOBAL[POINTER],Table5[3]))</f>
        <v>0</v>
      </c>
      <c r="K709" s="39" t="str">
        <f>IF(GLOBAL[[#This Row],[b1]]="","",GLOBAL[[#This Row],[b1]]-GLOBAL[[#This Row],[a1]]-GLOBAL[[#This Row],[bkeluar1]])</f>
        <v/>
      </c>
      <c r="L709" s="39">
        <f>SUM(GLOBAL[[#This Row],[bmasuk1]:[c1]])</f>
        <v>0</v>
      </c>
      <c r="M709" s="40">
        <f t="shared" si="11"/>
        <v>8</v>
      </c>
      <c r="N709" s="31"/>
      <c r="O709" s="39" t="str">
        <f>IF(GLOBAL[[#This Row],[b2]]="","",GLOBAL[[#This Row],[b2]]-GLOBAL[[#This Row],[a2]])</f>
        <v/>
      </c>
      <c r="P709" s="40">
        <f ca="1">SUM(INDIRECT(GLOBAL_VAR[TABLENAME]&amp;"[@a"&amp;$1:$1-1&amp;"]"),INDIRECT(GLOBAL_VAR[TABLENAME]&amp;"[@c"&amp;$1:$1-1&amp;"]"))</f>
        <v>8</v>
      </c>
      <c r="Q709" s="58"/>
      <c r="R709" s="41" t="str">
        <f>IF(GLOBAL[[#This Row],[b3]]="","",GLOBAL[[#This Row],[b3]]-GLOBAL[[#This Row],[a3]])</f>
        <v/>
      </c>
      <c r="S709" s="40">
        <f ca="1">SUM(INDIRECT(GLOBAL_VAR[TABLENAME]&amp;"[@a"&amp;$1:$1-1&amp;"]"),INDIRECT(GLOBAL_VAR[TABLENAME]&amp;"[@c"&amp;$1:$1-1&amp;"]"))</f>
        <v>8</v>
      </c>
      <c r="T709" s="33"/>
      <c r="U709" s="41" t="str">
        <f>IF(GLOBAL[[#This Row],[b4]]="","",GLOBAL[[#This Row],[b4]]-GLOBAL[[#This Row],[a4]])</f>
        <v/>
      </c>
      <c r="V709" s="40">
        <f ca="1">SUM(INDIRECT(GLOBAL_VAR[TABLENAME]&amp;"[@a"&amp;$1:$1-1&amp;"]"),INDIRECT(GLOBAL_VAR[TABLENAME]&amp;"[@c"&amp;$1:$1-1&amp;"]"))</f>
        <v>8</v>
      </c>
      <c r="W709" s="31"/>
      <c r="X709" s="39" t="str">
        <f>IF(GLOBAL[[#This Row],[b5]]="","",GLOBAL[[#This Row],[b5]]-GLOBAL[[#This Row],[a5]])</f>
        <v/>
      </c>
      <c r="Y709" s="40">
        <f ca="1">SUM(INDIRECT(GLOBAL_VAR[TABLENAME]&amp;"[@a"&amp;$1:$1-1&amp;"]"),INDIRECT(GLOBAL_VAR[TABLENAME]&amp;"[@c"&amp;$1:$1-1&amp;"]"))</f>
        <v>8</v>
      </c>
      <c r="Z709" s="29"/>
      <c r="AA70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709" s="39">
        <v>144</v>
      </c>
      <c r="AC709" s="65" t="s">
        <v>5116</v>
      </c>
      <c r="AD709" s="29"/>
    </row>
    <row r="710" spans="1:30">
      <c r="A710" s="31" t="str">
        <f ca="1">IF(GLOBAL[[#This Row],[TT]]&lt;1,"",ROW()-2)</f>
        <v/>
      </c>
      <c r="B710" s="33" t="s">
        <v>527</v>
      </c>
      <c r="C710" s="31">
        <v>0</v>
      </c>
      <c r="D710" s="31" t="s">
        <v>11</v>
      </c>
      <c r="E710" s="31">
        <f ca="1">IF(GLOBAL[[#This Row],[b12]]="",GLOBAL[[#This Row],[a6]],GLOBAL[[#This Row],[b12]])</f>
        <v>0</v>
      </c>
      <c r="F710" s="32">
        <f>GLOBAL[[#This Row],[AWAL]]</f>
        <v>0</v>
      </c>
      <c r="G710" s="31"/>
      <c r="H710" s="31"/>
      <c r="I710" s="31">
        <f>IF(GLOBAL[[#This Row],[1]]="","",SUMIF(Table6[NB BM_C_QTY+F],GLOBAL[POINTER],Table6[C]))</f>
        <v>0</v>
      </c>
      <c r="J710" s="91">
        <f>IF(GLOBAL[[#This Row],[2]]="",0,-1*SUMIF(Table5[CONCAT],GLOBAL[POINTER],Table5[3]))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0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0</v>
      </c>
      <c r="Q710" s="58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0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0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0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710" s="31">
        <v>120</v>
      </c>
      <c r="AC710" t="s">
        <v>5116</v>
      </c>
    </row>
    <row r="711" spans="1:30">
      <c r="A711" s="39">
        <f ca="1">IF(GLOBAL[[#This Row],[TT]]&lt;1,"",ROW()-2)</f>
        <v>709</v>
      </c>
      <c r="B711" s="33" t="s">
        <v>5375</v>
      </c>
      <c r="C711" s="31">
        <v>7</v>
      </c>
      <c r="D711" s="31" t="s">
        <v>2081</v>
      </c>
      <c r="E711" s="39">
        <f ca="1">IF(GLOBAL[[#This Row],[b12]]="",GLOBAL[[#This Row],[a6]],GLOBAL[[#This Row],[b12]])</f>
        <v>7</v>
      </c>
      <c r="F711" s="40">
        <f>GLOBAL[[#This Row],[AWAL]]</f>
        <v>7</v>
      </c>
      <c r="G711" s="31"/>
      <c r="H711" s="31"/>
      <c r="I711" s="39">
        <f>IF(GLOBAL[[#This Row],[1]]="","",SUMIF(Table6[NB BM_C_QTY+F],GLOBAL[POINTER],Table6[C]))</f>
        <v>0</v>
      </c>
      <c r="J711" s="91">
        <f>IF(GLOBAL[[#This Row],[2]]="",0,-1*SUMIF(Table5[CONCAT],GLOBAL[POINTER],Table5[3]))</f>
        <v>0</v>
      </c>
      <c r="K711" s="39" t="str">
        <f>IF(GLOBAL[[#This Row],[b1]]="","",GLOBAL[[#This Row],[b1]]-GLOBAL[[#This Row],[a1]]-GLOBAL[[#This Row],[bkeluar1]])</f>
        <v/>
      </c>
      <c r="L711" s="39">
        <f>SUM(GLOBAL[[#This Row],[bmasuk1]:[c1]])</f>
        <v>0</v>
      </c>
      <c r="M711" s="40">
        <f t="shared" si="11"/>
        <v>7</v>
      </c>
      <c r="N711" s="31"/>
      <c r="O711" s="39" t="str">
        <f>IF(GLOBAL[[#This Row],[b2]]="","",GLOBAL[[#This Row],[b2]]-GLOBAL[[#This Row],[a2]])</f>
        <v/>
      </c>
      <c r="P711" s="40">
        <f ca="1">SUM(INDIRECT(GLOBAL_VAR[TABLENAME]&amp;"[@a"&amp;$1:$1-1&amp;"]"),INDIRECT(GLOBAL_VAR[TABLENAME]&amp;"[@c"&amp;$1:$1-1&amp;"]"))</f>
        <v>7</v>
      </c>
      <c r="Q711" s="58"/>
      <c r="R711" s="41" t="str">
        <f>IF(GLOBAL[[#This Row],[b3]]="","",GLOBAL[[#This Row],[b3]]-GLOBAL[[#This Row],[a3]])</f>
        <v/>
      </c>
      <c r="S711" s="40">
        <f ca="1">SUM(INDIRECT(GLOBAL_VAR[TABLENAME]&amp;"[@a"&amp;$1:$1-1&amp;"]"),INDIRECT(GLOBAL_VAR[TABLENAME]&amp;"[@c"&amp;$1:$1-1&amp;"]"))</f>
        <v>7</v>
      </c>
      <c r="T711" s="33"/>
      <c r="U711" s="41" t="str">
        <f>IF(GLOBAL[[#This Row],[b4]]="","",GLOBAL[[#This Row],[b4]]-GLOBAL[[#This Row],[a4]])</f>
        <v/>
      </c>
      <c r="V711" s="40">
        <f ca="1">SUM(INDIRECT(GLOBAL_VAR[TABLENAME]&amp;"[@a"&amp;$1:$1-1&amp;"]"),INDIRECT(GLOBAL_VAR[TABLENAME]&amp;"[@c"&amp;$1:$1-1&amp;"]"))</f>
        <v>7</v>
      </c>
      <c r="W711" s="31"/>
      <c r="X711" s="39" t="str">
        <f>IF(GLOBAL[[#This Row],[b5]]="","",GLOBAL[[#This Row],[b5]]-GLOBAL[[#This Row],[a5]])</f>
        <v/>
      </c>
      <c r="Y711" s="40">
        <f ca="1">SUM(INDIRECT(GLOBAL_VAR[TABLENAME]&amp;"[@a"&amp;$1:$1-1&amp;"]"),INDIRECT(GLOBAL_VAR[TABLENAME]&amp;"[@c"&amp;$1:$1-1&amp;"]"))</f>
        <v>7</v>
      </c>
      <c r="Z711" s="29"/>
      <c r="AA71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711" s="39">
        <v>144</v>
      </c>
      <c r="AC711" s="65" t="s">
        <v>5116</v>
      </c>
      <c r="AD711" s="29"/>
    </row>
    <row r="712" spans="1:30">
      <c r="A712" s="31" t="str">
        <f ca="1">IF(GLOBAL[[#This Row],[TT]]&lt;1,"",ROW()-2)</f>
        <v/>
      </c>
      <c r="B712" s="33" t="s">
        <v>2152</v>
      </c>
      <c r="C712" s="31">
        <v>0</v>
      </c>
      <c r="D712" s="31" t="s">
        <v>2081</v>
      </c>
      <c r="E712" s="31">
        <f ca="1">IF(GLOBAL[[#This Row],[b12]]="",GLOBAL[[#This Row],[a6]],GLOBAL[[#This Row],[b12]])</f>
        <v>0</v>
      </c>
      <c r="F712" s="32">
        <f>GLOBAL[[#This Row],[AWAL]]</f>
        <v>0</v>
      </c>
      <c r="G712" s="31"/>
      <c r="H712" s="31"/>
      <c r="I712" s="31">
        <f>IF(GLOBAL[[#This Row],[1]]="","",SUMIF(Table6[NB BM_C_QTY+F],GLOBAL[POINTER],Table6[C]))</f>
        <v>0</v>
      </c>
      <c r="J712" s="91">
        <f>IF(GLOBAL[[#This Row],[2]]="",0,-1*SUMIF(Table5[CONCAT],GLOBAL[POINTER],Table5[3]))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0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0</v>
      </c>
      <c r="Q712" s="58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0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0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0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712" s="31">
        <v>144</v>
      </c>
      <c r="AC712" t="s">
        <v>5116</v>
      </c>
    </row>
    <row r="713" spans="1:30">
      <c r="A713" s="31" t="str">
        <f ca="1">IF(GLOBAL[[#This Row],[TT]]&lt;1,"",ROW()-2)</f>
        <v/>
      </c>
      <c r="B713" s="33" t="s">
        <v>2153</v>
      </c>
      <c r="C713" s="31">
        <v>0</v>
      </c>
      <c r="D713" s="31" t="s">
        <v>2081</v>
      </c>
      <c r="E713" s="31">
        <f ca="1">IF(GLOBAL[[#This Row],[b12]]="",GLOBAL[[#This Row],[a6]],GLOBAL[[#This Row],[b12]])</f>
        <v>0</v>
      </c>
      <c r="F713" s="32">
        <f>GLOBAL[[#This Row],[AWAL]]</f>
        <v>0</v>
      </c>
      <c r="G713" s="31"/>
      <c r="H713" s="31"/>
      <c r="I713" s="31">
        <f>IF(GLOBAL[[#This Row],[1]]="","",SUMIF(Table6[NB BM_C_QTY+F],GLOBAL[POINTER],Table6[C]))</f>
        <v>0</v>
      </c>
      <c r="J713" s="91">
        <f>IF(GLOBAL[[#This Row],[2]]="",0,-1*SUMIF(Table5[CONCAT],GLOBAL[POINTER],Table5[3]))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0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0</v>
      </c>
      <c r="Q713" s="58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0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0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0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713" s="31">
        <v>144</v>
      </c>
      <c r="AC713" t="s">
        <v>5116</v>
      </c>
    </row>
    <row r="714" spans="1:30">
      <c r="A714" s="31" t="str">
        <f ca="1">IF(GLOBAL[[#This Row],[TT]]&lt;1,"",ROW()-2)</f>
        <v/>
      </c>
      <c r="B714" s="33" t="s">
        <v>2154</v>
      </c>
      <c r="C714" s="31">
        <v>0</v>
      </c>
      <c r="D714" s="31" t="s">
        <v>2081</v>
      </c>
      <c r="E714" s="31">
        <f ca="1">IF(GLOBAL[[#This Row],[b12]]="",GLOBAL[[#This Row],[a6]],GLOBAL[[#This Row],[b12]])</f>
        <v>0</v>
      </c>
      <c r="F714" s="32">
        <f>GLOBAL[[#This Row],[AWAL]]</f>
        <v>0</v>
      </c>
      <c r="G714" s="31"/>
      <c r="H714" s="31"/>
      <c r="I714" s="31">
        <f>IF(GLOBAL[[#This Row],[1]]="","",SUMIF(Table6[NB BM_C_QTY+F],GLOBAL[POINTER],Table6[C]))</f>
        <v>0</v>
      </c>
      <c r="J714" s="91">
        <f>IF(GLOBAL[[#This Row],[2]]="",0,-1*SUMIF(Table5[CONCAT],GLOBAL[POINTER],Table5[3]))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0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0</v>
      </c>
      <c r="Q714" s="58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0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0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0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714" s="31">
        <v>144</v>
      </c>
      <c r="AC714" t="s">
        <v>5116</v>
      </c>
    </row>
    <row r="715" spans="1:30">
      <c r="A715" s="31" t="str">
        <f ca="1">IF(GLOBAL[[#This Row],[TT]]&lt;1,"",ROW()-2)</f>
        <v/>
      </c>
      <c r="B715" s="33" t="s">
        <v>2155</v>
      </c>
      <c r="C715" s="31">
        <v>0</v>
      </c>
      <c r="D715" s="31" t="s">
        <v>2081</v>
      </c>
      <c r="E715" s="31">
        <f ca="1">IF(GLOBAL[[#This Row],[b12]]="",GLOBAL[[#This Row],[a6]],GLOBAL[[#This Row],[b12]])</f>
        <v>0</v>
      </c>
      <c r="F715" s="32">
        <f>GLOBAL[[#This Row],[AWAL]]</f>
        <v>0</v>
      </c>
      <c r="G715" s="31"/>
      <c r="H715" s="31"/>
      <c r="I715" s="31">
        <f>IF(GLOBAL[[#This Row],[1]]="","",SUMIF(Table6[NB BM_C_QTY+F],GLOBAL[POINTER],Table6[C]))</f>
        <v>0</v>
      </c>
      <c r="J715" s="91">
        <f>IF(GLOBAL[[#This Row],[2]]="",0,-1*SUMIF(Table5[CONCAT],GLOBAL[POINTER],Table5[3]))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0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0</v>
      </c>
      <c r="Q715" s="58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0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0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0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715" s="31">
        <v>144</v>
      </c>
      <c r="AC715" t="s">
        <v>5116</v>
      </c>
    </row>
    <row r="716" spans="1:30">
      <c r="A716" s="31" t="str">
        <f ca="1">IF(GLOBAL[[#This Row],[TT]]&lt;1,"",ROW()-2)</f>
        <v/>
      </c>
      <c r="B716" s="33" t="s">
        <v>2156</v>
      </c>
      <c r="C716" s="31">
        <v>0</v>
      </c>
      <c r="D716" s="31" t="s">
        <v>2081</v>
      </c>
      <c r="E716" s="31">
        <f ca="1">IF(GLOBAL[[#This Row],[b12]]="",GLOBAL[[#This Row],[a6]],GLOBAL[[#This Row],[b12]])</f>
        <v>0</v>
      </c>
      <c r="F716" s="32">
        <f>GLOBAL[[#This Row],[AWAL]]</f>
        <v>0</v>
      </c>
      <c r="G716" s="31"/>
      <c r="H716" s="31"/>
      <c r="I716" s="31">
        <f>IF(GLOBAL[[#This Row],[1]]="","",SUMIF(Table6[NB BM_C_QTY+F],GLOBAL[POINTER],Table6[C]))</f>
        <v>0</v>
      </c>
      <c r="J716" s="91">
        <f>IF(GLOBAL[[#This Row],[2]]="",0,-1*SUMIF(Table5[CONCAT],GLOBAL[POINTER],Table5[3]))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0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0</v>
      </c>
      <c r="Q716" s="58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0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0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0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716" s="31">
        <v>144</v>
      </c>
      <c r="AC716" t="s">
        <v>5116</v>
      </c>
    </row>
    <row r="717" spans="1:30">
      <c r="A717" s="31" t="str">
        <f ca="1">IF(GLOBAL[[#This Row],[TT]]&lt;1,"",ROW()-2)</f>
        <v/>
      </c>
      <c r="B717" s="33" t="s">
        <v>2223</v>
      </c>
      <c r="C717" s="31">
        <v>0</v>
      </c>
      <c r="D717" s="31" t="s">
        <v>2081</v>
      </c>
      <c r="E717" s="31">
        <f ca="1">IF(GLOBAL[[#This Row],[b12]]="",GLOBAL[[#This Row],[a6]],GLOBAL[[#This Row],[b12]])</f>
        <v>0</v>
      </c>
      <c r="F717" s="32">
        <f>GLOBAL[[#This Row],[AWAL]]</f>
        <v>0</v>
      </c>
      <c r="G717" s="31"/>
      <c r="H717" s="31"/>
      <c r="I717" s="31">
        <f>IF(GLOBAL[[#This Row],[1]]="","",SUMIF(Table6[NB BM_C_QTY+F],GLOBAL[POINTER],Table6[C]))</f>
        <v>0</v>
      </c>
      <c r="J717" s="91">
        <f>IF(GLOBAL[[#This Row],[2]]="",0,-1*SUMIF(Table5[CONCAT],GLOBAL[POINTER],Table5[3]))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0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0</v>
      </c>
      <c r="Q717" s="58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0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0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0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717" s="31">
        <v>144</v>
      </c>
      <c r="AC717" t="s">
        <v>5116</v>
      </c>
    </row>
    <row r="718" spans="1:30">
      <c r="A718" s="31" t="str">
        <f ca="1">IF(GLOBAL[[#This Row],[TT]]&lt;1,"",ROW()-2)</f>
        <v/>
      </c>
      <c r="B718" s="33" t="s">
        <v>2224</v>
      </c>
      <c r="C718" s="31">
        <v>0</v>
      </c>
      <c r="D718" s="31" t="s">
        <v>2081</v>
      </c>
      <c r="E718" s="31">
        <f ca="1">IF(GLOBAL[[#This Row],[b12]]="",GLOBAL[[#This Row],[a6]],GLOBAL[[#This Row],[b12]])</f>
        <v>0</v>
      </c>
      <c r="F718" s="32">
        <f>GLOBAL[[#This Row],[AWAL]]</f>
        <v>0</v>
      </c>
      <c r="G718" s="31"/>
      <c r="H718" s="31"/>
      <c r="I718" s="31">
        <f>IF(GLOBAL[[#This Row],[1]]="","",SUMIF(Table6[NB BM_C_QTY+F],GLOBAL[POINTER],Table6[C]))</f>
        <v>0</v>
      </c>
      <c r="J718" s="91">
        <f>IF(GLOBAL[[#This Row],[2]]="",0,-1*SUMIF(Table5[CONCAT],GLOBAL[POINTER],Table5[3]))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0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0</v>
      </c>
      <c r="Q718" s="58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0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0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0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718" s="31">
        <v>144</v>
      </c>
      <c r="AC718" t="s">
        <v>5116</v>
      </c>
    </row>
    <row r="719" spans="1:30">
      <c r="A719" s="31" t="str">
        <f ca="1">IF(GLOBAL[[#This Row],[TT]]&lt;1,"",ROW()-2)</f>
        <v/>
      </c>
      <c r="B719" s="33" t="s">
        <v>2266</v>
      </c>
      <c r="C719" s="31">
        <v>0</v>
      </c>
      <c r="D719" s="31" t="s">
        <v>2081</v>
      </c>
      <c r="E719" s="31">
        <f ca="1">IF(GLOBAL[[#This Row],[b12]]="",GLOBAL[[#This Row],[a6]],GLOBAL[[#This Row],[b12]])</f>
        <v>0</v>
      </c>
      <c r="F719" s="32">
        <f>GLOBAL[[#This Row],[AWAL]]</f>
        <v>0</v>
      </c>
      <c r="G719" s="31"/>
      <c r="H719" s="31"/>
      <c r="I719" s="31">
        <f>IF(GLOBAL[[#This Row],[1]]="","",SUMIF(Table6[NB BM_C_QTY+F],GLOBAL[POINTER],Table6[C]))</f>
        <v>0</v>
      </c>
      <c r="J719" s="91">
        <f>IF(GLOBAL[[#This Row],[2]]="",0,-1*SUMIF(Table5[CONCAT],GLOBAL[POINTER],Table5[3]))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0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0</v>
      </c>
      <c r="Q719" s="58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0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0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0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719" s="31">
        <v>144</v>
      </c>
      <c r="AC719" t="s">
        <v>5116</v>
      </c>
    </row>
    <row r="720" spans="1:30">
      <c r="A720" s="31" t="str">
        <f ca="1">IF(GLOBAL[[#This Row],[TT]]&lt;1,"",ROW()-2)</f>
        <v/>
      </c>
      <c r="B720" s="33" t="s">
        <v>2225</v>
      </c>
      <c r="C720" s="31">
        <v>0</v>
      </c>
      <c r="D720" s="31" t="s">
        <v>2081</v>
      </c>
      <c r="E720" s="31">
        <f ca="1">IF(GLOBAL[[#This Row],[b12]]="",GLOBAL[[#This Row],[a6]],GLOBAL[[#This Row],[b12]])</f>
        <v>0</v>
      </c>
      <c r="F720" s="32">
        <f>GLOBAL[[#This Row],[AWAL]]</f>
        <v>0</v>
      </c>
      <c r="G720" s="31"/>
      <c r="H720" s="31"/>
      <c r="I720" s="31">
        <f>IF(GLOBAL[[#This Row],[1]]="","",SUMIF(Table6[NB BM_C_QTY+F],GLOBAL[POINTER],Table6[C]))</f>
        <v>0</v>
      </c>
      <c r="J720" s="91">
        <f>IF(GLOBAL[[#This Row],[2]]="",0,-1*SUMIF(Table5[CONCAT],GLOBAL[POINTER],Table5[3]))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 t="shared" si="11"/>
        <v>0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0</v>
      </c>
      <c r="Q720" s="58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0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0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0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720" s="31">
        <v>144</v>
      </c>
      <c r="AC720" t="s">
        <v>5116</v>
      </c>
    </row>
    <row r="721" spans="1:29">
      <c r="A721" s="31" t="str">
        <f ca="1">IF(GLOBAL[[#This Row],[TT]]&lt;1,"",ROW()-2)</f>
        <v/>
      </c>
      <c r="B721" s="33" t="s">
        <v>2221</v>
      </c>
      <c r="C721" s="31">
        <v>0</v>
      </c>
      <c r="D721" s="31" t="s">
        <v>2081</v>
      </c>
      <c r="E721" s="31">
        <f ca="1">IF(GLOBAL[[#This Row],[b12]]="",GLOBAL[[#This Row],[a6]],GLOBAL[[#This Row],[b12]])</f>
        <v>0</v>
      </c>
      <c r="F721" s="32">
        <f>GLOBAL[[#This Row],[AWAL]]</f>
        <v>0</v>
      </c>
      <c r="G721" s="31"/>
      <c r="H721" s="31"/>
      <c r="I721" s="31">
        <f>IF(GLOBAL[[#This Row],[1]]="","",SUMIF(Table6[NB BM_C_QTY+F],GLOBAL[POINTER],Table6[C]))</f>
        <v>0</v>
      </c>
      <c r="J721" s="91">
        <f>IF(GLOBAL[[#This Row],[2]]="",0,-1*SUMIF(Table5[CONCAT],GLOBAL[POINTER],Table5[3]))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0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0</v>
      </c>
      <c r="Q721" s="58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0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0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0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721" s="31">
        <v>144</v>
      </c>
      <c r="AC721" t="s">
        <v>5116</v>
      </c>
    </row>
    <row r="722" spans="1:29">
      <c r="A722" s="31" t="str">
        <f ca="1">IF(GLOBAL[[#This Row],[TT]]&lt;1,"",ROW()-2)</f>
        <v/>
      </c>
      <c r="B722" s="33" t="s">
        <v>2220</v>
      </c>
      <c r="C722" s="31">
        <v>0</v>
      </c>
      <c r="D722" s="31" t="s">
        <v>2081</v>
      </c>
      <c r="E722" s="31">
        <f ca="1">IF(GLOBAL[[#This Row],[b12]]="",GLOBAL[[#This Row],[a6]],GLOBAL[[#This Row],[b12]])</f>
        <v>0</v>
      </c>
      <c r="F722" s="32">
        <f>GLOBAL[[#This Row],[AWAL]]</f>
        <v>0</v>
      </c>
      <c r="G722" s="31"/>
      <c r="H722" s="31"/>
      <c r="I722" s="31">
        <f>IF(GLOBAL[[#This Row],[1]]="","",SUMIF(Table6[NB BM_C_QTY+F],GLOBAL[POINTER],Table6[C]))</f>
        <v>0</v>
      </c>
      <c r="J722" s="91">
        <f>IF(GLOBAL[[#This Row],[2]]="",0,-1*SUMIF(Table5[CONCAT],GLOBAL[POINTER],Table5[3]))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0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0</v>
      </c>
      <c r="Q722" s="58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0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0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0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722" s="31">
        <v>144</v>
      </c>
      <c r="AC722" t="s">
        <v>5116</v>
      </c>
    </row>
    <row r="723" spans="1:29">
      <c r="A723" s="31" t="str">
        <f ca="1">IF(GLOBAL[[#This Row],[TT]]&lt;1,"",ROW()-2)</f>
        <v/>
      </c>
      <c r="B723" s="33" t="s">
        <v>2219</v>
      </c>
      <c r="C723" s="31">
        <v>0</v>
      </c>
      <c r="D723" s="31" t="s">
        <v>2081</v>
      </c>
      <c r="E723" s="31">
        <f ca="1">IF(GLOBAL[[#This Row],[b12]]="",GLOBAL[[#This Row],[a6]],GLOBAL[[#This Row],[b12]])</f>
        <v>0</v>
      </c>
      <c r="F723" s="32">
        <f>GLOBAL[[#This Row],[AWAL]]</f>
        <v>0</v>
      </c>
      <c r="G723" s="31"/>
      <c r="H723" s="31"/>
      <c r="I723" s="31">
        <f>IF(GLOBAL[[#This Row],[1]]="","",SUMIF(Table6[NB BM_C_QTY+F],GLOBAL[POINTER],Table6[C]))</f>
        <v>0</v>
      </c>
      <c r="J723" s="91">
        <f>IF(GLOBAL[[#This Row],[2]]="",0,-1*SUMIF(Table5[CONCAT],GLOBAL[POINTER],Table5[3]))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0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0</v>
      </c>
      <c r="Q723" s="58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0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0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0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723" s="31">
        <v>144</v>
      </c>
      <c r="AC723" t="s">
        <v>5116</v>
      </c>
    </row>
    <row r="724" spans="1:29">
      <c r="A724" s="31" t="str">
        <f ca="1">IF(GLOBAL[[#This Row],[TT]]&lt;1,"",ROW()-2)</f>
        <v/>
      </c>
      <c r="B724" s="33" t="s">
        <v>2267</v>
      </c>
      <c r="C724" s="31">
        <v>0</v>
      </c>
      <c r="D724" s="31" t="s">
        <v>2081</v>
      </c>
      <c r="E724" s="31">
        <f ca="1">IF(GLOBAL[[#This Row],[b12]]="",GLOBAL[[#This Row],[a6]],GLOBAL[[#This Row],[b12]])</f>
        <v>0</v>
      </c>
      <c r="F724" s="32">
        <f>GLOBAL[[#This Row],[AWAL]]</f>
        <v>0</v>
      </c>
      <c r="G724" s="31"/>
      <c r="H724" s="31"/>
      <c r="I724" s="31">
        <f>IF(GLOBAL[[#This Row],[1]]="","",SUMIF(Table6[NB BM_C_QTY+F],GLOBAL[POINTER],Table6[C]))</f>
        <v>0</v>
      </c>
      <c r="J724" s="91">
        <f>IF(GLOBAL[[#This Row],[2]]="",0,-1*SUMIF(Table5[CONCAT],GLOBAL[POINTER],Table5[3]))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0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0</v>
      </c>
      <c r="Q724" s="58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0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0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0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724" s="31">
        <v>144</v>
      </c>
      <c r="AC724" t="s">
        <v>5116</v>
      </c>
    </row>
    <row r="725" spans="1:29">
      <c r="A725" s="31" t="str">
        <f ca="1">IF(GLOBAL[[#This Row],[TT]]&lt;1,"",ROW()-2)</f>
        <v/>
      </c>
      <c r="B725" s="33" t="s">
        <v>2222</v>
      </c>
      <c r="C725" s="31">
        <v>0</v>
      </c>
      <c r="D725" s="31" t="s">
        <v>2081</v>
      </c>
      <c r="E725" s="31">
        <f ca="1">IF(GLOBAL[[#This Row],[b12]]="",GLOBAL[[#This Row],[a6]],GLOBAL[[#This Row],[b12]])</f>
        <v>0</v>
      </c>
      <c r="F725" s="32">
        <f>GLOBAL[[#This Row],[AWAL]]</f>
        <v>0</v>
      </c>
      <c r="G725" s="31"/>
      <c r="H725" s="31"/>
      <c r="I725" s="31">
        <f>IF(GLOBAL[[#This Row],[1]]="","",SUMIF(Table6[NB BM_C_QTY+F],GLOBAL[POINTER],Table6[C]))</f>
        <v>0</v>
      </c>
      <c r="J725" s="91">
        <f>IF(GLOBAL[[#This Row],[2]]="",0,-1*SUMIF(Table5[CONCAT],GLOBAL[POINTER],Table5[3]))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0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0</v>
      </c>
      <c r="Q725" s="58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0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0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0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725" s="31">
        <v>144</v>
      </c>
      <c r="AC725" t="s">
        <v>5116</v>
      </c>
    </row>
    <row r="726" spans="1:29">
      <c r="A726" s="31" t="str">
        <f ca="1">IF(GLOBAL[[#This Row],[TT]]&lt;1,"",ROW()-2)</f>
        <v/>
      </c>
      <c r="B726" s="33" t="s">
        <v>2226</v>
      </c>
      <c r="C726" s="31">
        <v>0</v>
      </c>
      <c r="D726" s="31" t="s">
        <v>2081</v>
      </c>
      <c r="E726" s="31">
        <f ca="1">IF(GLOBAL[[#This Row],[b12]]="",GLOBAL[[#This Row],[a6]],GLOBAL[[#This Row],[b12]])</f>
        <v>0</v>
      </c>
      <c r="F726" s="32">
        <f>GLOBAL[[#This Row],[AWAL]]</f>
        <v>0</v>
      </c>
      <c r="G726" s="31"/>
      <c r="H726" s="31"/>
      <c r="I726" s="31">
        <f>IF(GLOBAL[[#This Row],[1]]="","",SUMIF(Table6[NB BM_C_QTY+F],GLOBAL[POINTER],Table6[C]))</f>
        <v>0</v>
      </c>
      <c r="J726" s="91">
        <f>IF(GLOBAL[[#This Row],[2]]="",0,-1*SUMIF(Table5[CONCAT],GLOBAL[POINTER],Table5[3]))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0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0</v>
      </c>
      <c r="Q726" s="58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0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0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0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726" s="31">
        <v>144</v>
      </c>
      <c r="AC726" t="s">
        <v>5116</v>
      </c>
    </row>
    <row r="727" spans="1:29">
      <c r="A727" s="31" t="str">
        <f ca="1">IF(GLOBAL[[#This Row],[TT]]&lt;1,"",ROW()-2)</f>
        <v/>
      </c>
      <c r="B727" s="33" t="s">
        <v>2425</v>
      </c>
      <c r="C727" s="31">
        <v>0</v>
      </c>
      <c r="D727" s="31" t="s">
        <v>2123</v>
      </c>
      <c r="E727" s="31">
        <f ca="1">IF(GLOBAL[[#This Row],[b12]]="",GLOBAL[[#This Row],[a6]],GLOBAL[[#This Row],[b12]])</f>
        <v>0</v>
      </c>
      <c r="F727" s="32">
        <f>GLOBAL[[#This Row],[AWAL]]</f>
        <v>0</v>
      </c>
      <c r="G727" s="31"/>
      <c r="H727" s="31"/>
      <c r="I727" s="31">
        <f>IF(GLOBAL[[#This Row],[1]]="","",SUMIF(Table6[NB BM_C_QTY+F],GLOBAL[POINTER],Table6[C]))</f>
        <v>0</v>
      </c>
      <c r="J727" s="91">
        <f>IF(GLOBAL[[#This Row],[2]]="",0,-1*SUMIF(Table5[CONCAT],GLOBAL[POINTER],Table5[3]))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 t="shared" si="11"/>
        <v>0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0</v>
      </c>
      <c r="Q727" s="58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0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0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0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727" s="31">
        <v>96</v>
      </c>
      <c r="AC727" t="s">
        <v>5116</v>
      </c>
    </row>
    <row r="728" spans="1:29">
      <c r="A728" s="31" t="str">
        <f ca="1">IF(GLOBAL[[#This Row],[TT]]&lt;1,"",ROW()-2)</f>
        <v/>
      </c>
      <c r="B728" s="33" t="s">
        <v>4326</v>
      </c>
      <c r="C728" s="31">
        <v>0</v>
      </c>
      <c r="D728" s="31" t="s">
        <v>2123</v>
      </c>
      <c r="E728" s="31">
        <f ca="1">IF(GLOBAL[[#This Row],[b12]]="",GLOBAL[[#This Row],[a6]],GLOBAL[[#This Row],[b12]])</f>
        <v>0</v>
      </c>
      <c r="F728" s="32">
        <f>GLOBAL[[#This Row],[AWAL]]</f>
        <v>0</v>
      </c>
      <c r="G728" s="31"/>
      <c r="H728" s="31"/>
      <c r="I728" s="31">
        <f>IF(GLOBAL[[#This Row],[1]]="","",SUMIF(Table6[NB BM_C_QTY+F],GLOBAL[POINTER],Table6[C]))</f>
        <v>0</v>
      </c>
      <c r="J728" s="91">
        <f>IF(GLOBAL[[#This Row],[2]]="",0,-1*SUMIF(Table5[CONCAT],GLOBAL[POINTER],Table5[3]))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 t="shared" si="11"/>
        <v>0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0</v>
      </c>
      <c r="Q728" s="58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0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0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0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728" s="31">
        <v>96</v>
      </c>
      <c r="AC728" t="s">
        <v>5116</v>
      </c>
    </row>
    <row r="729" spans="1:29">
      <c r="A729" s="31" t="str">
        <f ca="1">IF(GLOBAL[[#This Row],[TT]]&lt;1,"",ROW()-2)</f>
        <v/>
      </c>
      <c r="B729" s="33" t="s">
        <v>4327</v>
      </c>
      <c r="C729" s="31">
        <v>0</v>
      </c>
      <c r="D729" s="31" t="s">
        <v>2123</v>
      </c>
      <c r="E729" s="31">
        <f ca="1">IF(GLOBAL[[#This Row],[b12]]="",GLOBAL[[#This Row],[a6]],GLOBAL[[#This Row],[b12]])</f>
        <v>0</v>
      </c>
      <c r="F729" s="32">
        <f>GLOBAL[[#This Row],[AWAL]]</f>
        <v>0</v>
      </c>
      <c r="G729" s="31"/>
      <c r="H729" s="31"/>
      <c r="I729" s="31">
        <f>IF(GLOBAL[[#This Row],[1]]="","",SUMIF(Table6[NB BM_C_QTY+F],GLOBAL[POINTER],Table6[C]))</f>
        <v>0</v>
      </c>
      <c r="J729" s="91">
        <f>IF(GLOBAL[[#This Row],[2]]="",0,-1*SUMIF(Table5[CONCAT],GLOBAL[POINTER],Table5[3]))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 t="shared" si="11"/>
        <v>0</v>
      </c>
      <c r="N729" s="31"/>
      <c r="O729" s="31" t="str">
        <f>IF(GLOBAL[[#This Row],[b2]]="","",GLOBAL[[#This Row],[b2]]-GLOBAL[[#This Row],[a2]])</f>
        <v/>
      </c>
      <c r="P729" s="32">
        <f ca="1">SUM(INDIRECT(GLOBAL_VAR[TABLENAME]&amp;"[@a"&amp;$1:$1-1&amp;"]"),INDIRECT(GLOBAL_VAR[TABLENAME]&amp;"[@c"&amp;$1:$1-1&amp;"]"))</f>
        <v>0</v>
      </c>
      <c r="Q729" s="58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0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0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0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729" s="31">
        <v>96</v>
      </c>
      <c r="AC729" t="s">
        <v>5116</v>
      </c>
    </row>
    <row r="730" spans="1:29">
      <c r="A730" s="31" t="str">
        <f ca="1">IF(GLOBAL[[#This Row],[TT]]&lt;1,"",ROW()-2)</f>
        <v/>
      </c>
      <c r="B730" s="33" t="s">
        <v>4328</v>
      </c>
      <c r="C730" s="31">
        <v>0</v>
      </c>
      <c r="D730" s="31" t="s">
        <v>2123</v>
      </c>
      <c r="E730" s="31">
        <f ca="1">IF(GLOBAL[[#This Row],[b12]]="",GLOBAL[[#This Row],[a6]],GLOBAL[[#This Row],[b12]])</f>
        <v>0</v>
      </c>
      <c r="F730" s="32">
        <f>GLOBAL[[#This Row],[AWAL]]</f>
        <v>0</v>
      </c>
      <c r="G730" s="31"/>
      <c r="H730" s="31"/>
      <c r="I730" s="31">
        <f>IF(GLOBAL[[#This Row],[1]]="","",SUMIF(Table6[NB BM_C_QTY+F],GLOBAL[POINTER],Table6[C]))</f>
        <v>0</v>
      </c>
      <c r="J730" s="91">
        <f>IF(GLOBAL[[#This Row],[2]]="",0,-1*SUMIF(Table5[CONCAT],GLOBAL[POINTER],Table5[3]))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0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0</v>
      </c>
      <c r="Q730" s="58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0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0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0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730" s="31">
        <v>96</v>
      </c>
      <c r="AC730" t="s">
        <v>5116</v>
      </c>
    </row>
    <row r="731" spans="1:29">
      <c r="A731" s="39" t="str">
        <f ca="1">IF(GLOBAL[[#This Row],[TT]]&lt;1,"",ROW()-2)</f>
        <v/>
      </c>
      <c r="B731" s="33" t="s">
        <v>2710</v>
      </c>
      <c r="C731" s="31">
        <v>0</v>
      </c>
      <c r="D731" s="31" t="s">
        <v>2081</v>
      </c>
      <c r="E731" s="39">
        <f ca="1">IF(GLOBAL[[#This Row],[b12]]="",GLOBAL[[#This Row],[a6]],GLOBAL[[#This Row],[b12]])</f>
        <v>0</v>
      </c>
      <c r="F731" s="40">
        <f>GLOBAL[[#This Row],[AWAL]]</f>
        <v>0</v>
      </c>
      <c r="G731" s="31"/>
      <c r="H731" s="31"/>
      <c r="I731" s="31">
        <f>IF(GLOBAL[[#This Row],[1]]="","",SUMIF(Table6[NB BM_C_QTY+F],GLOBAL[POINTER],Table6[C]))</f>
        <v>0</v>
      </c>
      <c r="J731" s="91">
        <f>IF(GLOBAL[[#This Row],[2]]="",0,-1*SUMIF(Table5[CONCAT],GLOBAL[POINTER],Table5[3]))</f>
        <v>0</v>
      </c>
      <c r="K731" s="39" t="str">
        <f>IF(GLOBAL[[#This Row],[b1]]="","",GLOBAL[[#This Row],[b1]]-GLOBAL[[#This Row],[a1]]-GLOBAL[[#This Row],[bkeluar1]])</f>
        <v/>
      </c>
      <c r="L731" s="39">
        <f>SUM(GLOBAL[[#This Row],[bmasuk1]:[c1]])</f>
        <v>0</v>
      </c>
      <c r="M731" s="40">
        <f t="shared" si="11"/>
        <v>0</v>
      </c>
      <c r="N731" s="31"/>
      <c r="O731" s="39" t="str">
        <f>IF(GLOBAL[[#This Row],[b2]]="","",GLOBAL[[#This Row],[b2]]-GLOBAL[[#This Row],[a2]])</f>
        <v/>
      </c>
      <c r="P731" s="40">
        <f ca="1">SUM(INDIRECT(GLOBAL_VAR[TABLENAME]&amp;"[@a"&amp;$1:$1-1&amp;"]"),INDIRECT(GLOBAL_VAR[TABLENAME]&amp;"[@c"&amp;$1:$1-1&amp;"]"))</f>
        <v>0</v>
      </c>
      <c r="Q731" s="58"/>
      <c r="R731" s="41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0</v>
      </c>
      <c r="T731" s="33"/>
      <c r="U731" s="41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0</v>
      </c>
      <c r="W731" s="31"/>
      <c r="X731" s="39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0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731" s="39">
        <v>144</v>
      </c>
      <c r="AC731" t="s">
        <v>5116</v>
      </c>
    </row>
    <row r="732" spans="1:29">
      <c r="A732" s="39" t="str">
        <f ca="1">IF(GLOBAL[[#This Row],[TT]]&lt;1,"",ROW()-2)</f>
        <v/>
      </c>
      <c r="B732" s="33" t="s">
        <v>3486</v>
      </c>
      <c r="C732" s="31">
        <v>0</v>
      </c>
      <c r="D732" s="31" t="s">
        <v>3487</v>
      </c>
      <c r="E732" s="39">
        <f ca="1">IF(GLOBAL[[#This Row],[b12]]="",GLOBAL[[#This Row],[a6]],GLOBAL[[#This Row],[b12]])</f>
        <v>0</v>
      </c>
      <c r="F732" s="40">
        <f>GLOBAL[[#This Row],[AWAL]]</f>
        <v>0</v>
      </c>
      <c r="G732" s="31"/>
      <c r="H732" s="31"/>
      <c r="I732" s="31">
        <f>IF(GLOBAL[[#This Row],[1]]="","",SUMIF(Table6[NB BM_C_QTY+F],GLOBAL[POINTER],Table6[C]))</f>
        <v>0</v>
      </c>
      <c r="J732" s="91">
        <f>IF(GLOBAL[[#This Row],[2]]="",0,-1*SUMIF(Table5[CONCAT],GLOBAL[POINTER],Table5[3]))</f>
        <v>0</v>
      </c>
      <c r="K732" s="39" t="str">
        <f>IF(GLOBAL[[#This Row],[b1]]="","",GLOBAL[[#This Row],[b1]]-GLOBAL[[#This Row],[a1]]-GLOBAL[[#This Row],[bkeluar1]])</f>
        <v/>
      </c>
      <c r="L732" s="39">
        <f>SUM(GLOBAL[[#This Row],[bmasuk1]:[c1]])</f>
        <v>0</v>
      </c>
      <c r="M732" s="40">
        <f t="shared" si="11"/>
        <v>0</v>
      </c>
      <c r="N732" s="31"/>
      <c r="O732" s="39" t="str">
        <f>IF(GLOBAL[[#This Row],[b2]]="","",GLOBAL[[#This Row],[b2]]-GLOBAL[[#This Row],[a2]])</f>
        <v/>
      </c>
      <c r="P732" s="40">
        <f ca="1">SUM(INDIRECT(GLOBAL_VAR[TABLENAME]&amp;"[@a"&amp;$1:$1-1&amp;"]"),INDIRECT(GLOBAL_VAR[TABLENAME]&amp;"[@c"&amp;$1:$1-1&amp;"]"))</f>
        <v>0</v>
      </c>
      <c r="Q732" s="58"/>
      <c r="R732" s="41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0</v>
      </c>
      <c r="T732" s="33"/>
      <c r="U732" s="41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0</v>
      </c>
      <c r="W732" s="31"/>
      <c r="X732" s="39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0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732" s="39">
        <v>72</v>
      </c>
      <c r="AC732" t="s">
        <v>5116</v>
      </c>
    </row>
    <row r="733" spans="1:29">
      <c r="A733" s="31" t="str">
        <f ca="1">IF(GLOBAL[[#This Row],[TT]]&lt;1,"",ROW()-2)</f>
        <v/>
      </c>
      <c r="B733" s="33" t="s">
        <v>3863</v>
      </c>
      <c r="C733" s="31">
        <v>0</v>
      </c>
      <c r="D733" s="31" t="s">
        <v>2081</v>
      </c>
      <c r="E733" s="31">
        <f ca="1">IF(GLOBAL[[#This Row],[b12]]="",GLOBAL[[#This Row],[a6]],GLOBAL[[#This Row],[b12]])</f>
        <v>0</v>
      </c>
      <c r="F733" s="32">
        <f>GLOBAL[[#This Row],[AWAL]]</f>
        <v>0</v>
      </c>
      <c r="G733" s="31"/>
      <c r="H733" s="31"/>
      <c r="I733" s="31">
        <f>IF(GLOBAL[[#This Row],[1]]="","",SUMIF(Table6[NB BM_C_QTY+F],GLOBAL[POINTER],Table6[C]))</f>
        <v>0</v>
      </c>
      <c r="J733" s="91">
        <f>IF(GLOBAL[[#This Row],[2]]="",0,-1*SUMIF(Table5[CONCAT],GLOBAL[POINTER],Table5[3]))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 t="shared" si="11"/>
        <v>0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0</v>
      </c>
      <c r="Q733" s="58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0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0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0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733" s="31">
        <v>144</v>
      </c>
      <c r="AC733" t="s">
        <v>5116</v>
      </c>
    </row>
    <row r="734" spans="1:29">
      <c r="A734" s="31" t="str">
        <f ca="1">IF(GLOBAL[[#This Row],[TT]]&lt;1,"",ROW()-2)</f>
        <v/>
      </c>
      <c r="B734" s="33" t="s">
        <v>3864</v>
      </c>
      <c r="C734" s="31">
        <v>0</v>
      </c>
      <c r="D734" s="31" t="s">
        <v>2081</v>
      </c>
      <c r="E734" s="31">
        <f ca="1">IF(GLOBAL[[#This Row],[b12]]="",GLOBAL[[#This Row],[a6]],GLOBAL[[#This Row],[b12]])</f>
        <v>0</v>
      </c>
      <c r="F734" s="32">
        <f>GLOBAL[[#This Row],[AWAL]]</f>
        <v>0</v>
      </c>
      <c r="G734" s="31"/>
      <c r="H734" s="31"/>
      <c r="I734" s="31">
        <f>IF(GLOBAL[[#This Row],[1]]="","",SUMIF(Table6[NB BM_C_QTY+F],GLOBAL[POINTER],Table6[C]))</f>
        <v>0</v>
      </c>
      <c r="J734" s="91">
        <f>IF(GLOBAL[[#This Row],[2]]="",0,-1*SUMIF(Table5[CONCAT],GLOBAL[POINTER],Table5[3]))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0</v>
      </c>
      <c r="Q734" s="58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734" s="31">
        <v>144</v>
      </c>
      <c r="AC734" t="s">
        <v>5116</v>
      </c>
    </row>
    <row r="735" spans="1:29">
      <c r="A735" s="31" t="str">
        <f ca="1">IF(GLOBAL[[#This Row],[TT]]&lt;1,"",ROW()-2)</f>
        <v/>
      </c>
      <c r="B735" s="33" t="s">
        <v>3865</v>
      </c>
      <c r="C735" s="31">
        <v>0</v>
      </c>
      <c r="D735" s="31" t="s">
        <v>2081</v>
      </c>
      <c r="E735" s="31">
        <f ca="1">IF(GLOBAL[[#This Row],[b12]]="",GLOBAL[[#This Row],[a6]],GLOBAL[[#This Row],[b12]])</f>
        <v>0</v>
      </c>
      <c r="F735" s="32">
        <f>GLOBAL[[#This Row],[AWAL]]</f>
        <v>0</v>
      </c>
      <c r="G735" s="31"/>
      <c r="H735" s="31"/>
      <c r="I735" s="31">
        <f>IF(GLOBAL[[#This Row],[1]]="","",SUMIF(Table6[NB BM_C_QTY+F],GLOBAL[POINTER],Table6[C]))</f>
        <v>0</v>
      </c>
      <c r="J735" s="91">
        <f>IF(GLOBAL[[#This Row],[2]]="",0,-1*SUMIF(Table5[CONCAT],GLOBAL[POINTER],Table5[3]))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0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0</v>
      </c>
      <c r="Q735" s="58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0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0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0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735" s="31">
        <v>144</v>
      </c>
      <c r="AC735" t="s">
        <v>5116</v>
      </c>
    </row>
    <row r="736" spans="1:29">
      <c r="A736" s="31" t="str">
        <f ca="1">IF(GLOBAL[[#This Row],[TT]]&lt;1,"",ROW()-2)</f>
        <v/>
      </c>
      <c r="B736" s="33" t="s">
        <v>3868</v>
      </c>
      <c r="C736" s="31">
        <v>0</v>
      </c>
      <c r="D736" s="31" t="s">
        <v>2081</v>
      </c>
      <c r="E736" s="31">
        <f ca="1">IF(GLOBAL[[#This Row],[b12]]="",GLOBAL[[#This Row],[a6]],GLOBAL[[#This Row],[b12]])</f>
        <v>0</v>
      </c>
      <c r="F736" s="32">
        <f>GLOBAL[[#This Row],[AWAL]]</f>
        <v>0</v>
      </c>
      <c r="G736" s="31"/>
      <c r="H736" s="31"/>
      <c r="I736" s="31">
        <f>IF(GLOBAL[[#This Row],[1]]="","",SUMIF(Table6[NB BM_C_QTY+F],GLOBAL[POINTER],Table6[C]))</f>
        <v>0</v>
      </c>
      <c r="J736" s="91">
        <f>IF(GLOBAL[[#This Row],[2]]="",0,-1*SUMIF(Table5[CONCAT],GLOBAL[POINTER],Table5[3]))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 t="shared" si="11"/>
        <v>0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0</v>
      </c>
      <c r="Q736" s="58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0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0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0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736" s="31">
        <v>144</v>
      </c>
      <c r="AC736" t="s">
        <v>5116</v>
      </c>
    </row>
    <row r="737" spans="1:29">
      <c r="A737" s="31" t="str">
        <f ca="1">IF(GLOBAL[[#This Row],[TT]]&lt;1,"",ROW()-2)</f>
        <v/>
      </c>
      <c r="B737" s="33" t="s">
        <v>3871</v>
      </c>
      <c r="C737" s="31">
        <v>0</v>
      </c>
      <c r="D737" s="31" t="s">
        <v>2081</v>
      </c>
      <c r="E737" s="31">
        <f ca="1">IF(GLOBAL[[#This Row],[b12]]="",GLOBAL[[#This Row],[a6]],GLOBAL[[#This Row],[b12]])</f>
        <v>0</v>
      </c>
      <c r="F737" s="32">
        <f>GLOBAL[[#This Row],[AWAL]]</f>
        <v>0</v>
      </c>
      <c r="G737" s="31"/>
      <c r="H737" s="31"/>
      <c r="I737" s="31">
        <f>IF(GLOBAL[[#This Row],[1]]="","",SUMIF(Table6[NB BM_C_QTY+F],GLOBAL[POINTER],Table6[C]))</f>
        <v>0</v>
      </c>
      <c r="J737" s="91">
        <f>IF(GLOBAL[[#This Row],[2]]="",0,-1*SUMIF(Table5[CONCAT],GLOBAL[POINTER],Table5[3]))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 t="shared" si="11"/>
        <v>0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0</v>
      </c>
      <c r="Q737" s="58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0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0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0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737" s="31">
        <v>144</v>
      </c>
      <c r="AC737" t="s">
        <v>5116</v>
      </c>
    </row>
    <row r="738" spans="1:29">
      <c r="A738" s="31" t="str">
        <f ca="1">IF(GLOBAL[[#This Row],[TT]]&lt;1,"",ROW()-2)</f>
        <v/>
      </c>
      <c r="B738" s="33" t="s">
        <v>3869</v>
      </c>
      <c r="C738" s="31">
        <v>0</v>
      </c>
      <c r="D738" s="31" t="s">
        <v>2081</v>
      </c>
      <c r="E738" s="31">
        <f ca="1">IF(GLOBAL[[#This Row],[b12]]="",GLOBAL[[#This Row],[a6]],GLOBAL[[#This Row],[b12]])</f>
        <v>0</v>
      </c>
      <c r="F738" s="32">
        <f>GLOBAL[[#This Row],[AWAL]]</f>
        <v>0</v>
      </c>
      <c r="G738" s="31"/>
      <c r="H738" s="31"/>
      <c r="I738" s="31">
        <f>IF(GLOBAL[[#This Row],[1]]="","",SUMIF(Table6[NB BM_C_QTY+F],GLOBAL[POINTER],Table6[C]))</f>
        <v>0</v>
      </c>
      <c r="J738" s="91">
        <f>IF(GLOBAL[[#This Row],[2]]="",0,-1*SUMIF(Table5[CONCAT],GLOBAL[POINTER],Table5[3]))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0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0</v>
      </c>
      <c r="Q738" s="58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0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0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0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738" s="31">
        <v>144</v>
      </c>
      <c r="AC738" t="s">
        <v>5116</v>
      </c>
    </row>
    <row r="739" spans="1:29">
      <c r="A739" s="31" t="str">
        <f ca="1">IF(GLOBAL[[#This Row],[TT]]&lt;1,"",ROW()-2)</f>
        <v/>
      </c>
      <c r="B739" s="33" t="s">
        <v>3870</v>
      </c>
      <c r="C739" s="31">
        <v>0</v>
      </c>
      <c r="D739" s="31" t="s">
        <v>2081</v>
      </c>
      <c r="E739" s="31">
        <f ca="1">IF(GLOBAL[[#This Row],[b12]]="",GLOBAL[[#This Row],[a6]],GLOBAL[[#This Row],[b12]])</f>
        <v>0</v>
      </c>
      <c r="F739" s="32">
        <f>GLOBAL[[#This Row],[AWAL]]</f>
        <v>0</v>
      </c>
      <c r="G739" s="31"/>
      <c r="H739" s="31"/>
      <c r="I739" s="31">
        <f>IF(GLOBAL[[#This Row],[1]]="","",SUMIF(Table6[NB BM_C_QTY+F],GLOBAL[POINTER],Table6[C]))</f>
        <v>0</v>
      </c>
      <c r="J739" s="91">
        <f>IF(GLOBAL[[#This Row],[2]]="",0,-1*SUMIF(Table5[CONCAT],GLOBAL[POINTER],Table5[3]))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0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0</v>
      </c>
      <c r="Q739" s="58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0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0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0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739" s="31">
        <v>144</v>
      </c>
      <c r="AC739" t="s">
        <v>5116</v>
      </c>
    </row>
    <row r="740" spans="1:29">
      <c r="A740" s="31" t="str">
        <f ca="1">IF(GLOBAL[[#This Row],[TT]]&lt;1,"",ROW()-2)</f>
        <v/>
      </c>
      <c r="B740" s="33" t="s">
        <v>3866</v>
      </c>
      <c r="C740" s="31">
        <v>0</v>
      </c>
      <c r="D740" s="31" t="s">
        <v>2081</v>
      </c>
      <c r="E740" s="31">
        <f ca="1">IF(GLOBAL[[#This Row],[b12]]="",GLOBAL[[#This Row],[a6]],GLOBAL[[#This Row],[b12]])</f>
        <v>0</v>
      </c>
      <c r="F740" s="32">
        <f>GLOBAL[[#This Row],[AWAL]]</f>
        <v>0</v>
      </c>
      <c r="G740" s="31"/>
      <c r="H740" s="31"/>
      <c r="I740" s="31">
        <f>IF(GLOBAL[[#This Row],[1]]="","",SUMIF(Table6[NB BM_C_QTY+F],GLOBAL[POINTER],Table6[C]))</f>
        <v>0</v>
      </c>
      <c r="J740" s="91">
        <f>IF(GLOBAL[[#This Row],[2]]="",0,-1*SUMIF(Table5[CONCAT],GLOBAL[POINTER],Table5[3]))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0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0</v>
      </c>
      <c r="Q740" s="58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0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0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0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740" s="31">
        <v>144</v>
      </c>
      <c r="AC740" t="s">
        <v>5116</v>
      </c>
    </row>
    <row r="741" spans="1:29">
      <c r="A741" s="31" t="str">
        <f ca="1">IF(GLOBAL[[#This Row],[TT]]&lt;1,"",ROW()-2)</f>
        <v/>
      </c>
      <c r="B741" s="33" t="s">
        <v>3867</v>
      </c>
      <c r="C741" s="31">
        <v>0</v>
      </c>
      <c r="D741" s="31" t="s">
        <v>2081</v>
      </c>
      <c r="E741" s="31">
        <f ca="1">IF(GLOBAL[[#This Row],[b12]]="",GLOBAL[[#This Row],[a6]],GLOBAL[[#This Row],[b12]])</f>
        <v>0</v>
      </c>
      <c r="F741" s="32">
        <f>GLOBAL[[#This Row],[AWAL]]</f>
        <v>0</v>
      </c>
      <c r="G741" s="31"/>
      <c r="H741" s="31"/>
      <c r="I741" s="31">
        <f>IF(GLOBAL[[#This Row],[1]]="","",SUMIF(Table6[NB BM_C_QTY+F],GLOBAL[POINTER],Table6[C]))</f>
        <v>0</v>
      </c>
      <c r="J741" s="91">
        <f>IF(GLOBAL[[#This Row],[2]]="",0,-1*SUMIF(Table5[CONCAT],GLOBAL[POINTER],Table5[3]))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0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0</v>
      </c>
      <c r="Q741" s="58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0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0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0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41" s="31">
        <v>144</v>
      </c>
      <c r="AC741" t="s">
        <v>5116</v>
      </c>
    </row>
    <row r="742" spans="1:29">
      <c r="A742" s="31" t="str">
        <f ca="1">IF(GLOBAL[[#This Row],[TT]]&lt;1,"",ROW()-2)</f>
        <v/>
      </c>
      <c r="B742" s="33" t="s">
        <v>528</v>
      </c>
      <c r="C742" s="31">
        <v>0</v>
      </c>
      <c r="D742" s="31" t="s">
        <v>7</v>
      </c>
      <c r="E742" s="31">
        <f ca="1">IF(GLOBAL[[#This Row],[b12]]="",GLOBAL[[#This Row],[a6]],GLOBAL[[#This Row],[b12]])</f>
        <v>0</v>
      </c>
      <c r="F742" s="32">
        <f>GLOBAL[[#This Row],[AWAL]]</f>
        <v>0</v>
      </c>
      <c r="G742" s="31"/>
      <c r="H742" s="31"/>
      <c r="I742" s="31">
        <f>IF(GLOBAL[[#This Row],[1]]="","",SUMIF(Table6[NB BM_C_QTY+F],GLOBAL[POINTER],Table6[C]))</f>
        <v>0</v>
      </c>
      <c r="J742" s="91">
        <f>IF(GLOBAL[[#This Row],[2]]="",0,-1*SUMIF(Table5[CONCAT],GLOBAL[POINTER],Table5[3]))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0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0</v>
      </c>
      <c r="Q742" s="58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0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0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0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42" s="31">
        <v>144</v>
      </c>
      <c r="AC742" t="s">
        <v>5116</v>
      </c>
    </row>
    <row r="743" spans="1:29">
      <c r="A743" s="31" t="str">
        <f ca="1">IF(GLOBAL[[#This Row],[TT]]&lt;1,"",ROW()-2)</f>
        <v/>
      </c>
      <c r="B743" s="33" t="s">
        <v>529</v>
      </c>
      <c r="C743" s="31">
        <v>0</v>
      </c>
      <c r="D743" s="31" t="s">
        <v>7</v>
      </c>
      <c r="E743" s="31">
        <f ca="1">IF(GLOBAL[[#This Row],[b12]]="",GLOBAL[[#This Row],[a6]],GLOBAL[[#This Row],[b12]])</f>
        <v>0</v>
      </c>
      <c r="F743" s="32">
        <f>GLOBAL[[#This Row],[AWAL]]</f>
        <v>0</v>
      </c>
      <c r="G743" s="31"/>
      <c r="H743" s="31"/>
      <c r="I743" s="31">
        <f>IF(GLOBAL[[#This Row],[1]]="","",SUMIF(Table6[NB BM_C_QTY+F],GLOBAL[POINTER],Table6[C]))</f>
        <v>0</v>
      </c>
      <c r="J743" s="91">
        <f>IF(GLOBAL[[#This Row],[2]]="",0,-1*SUMIF(Table5[CONCAT],GLOBAL[POINTER],Table5[3]))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0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0</v>
      </c>
      <c r="Q743" s="58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0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0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0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43" s="31">
        <v>144</v>
      </c>
      <c r="AC743" t="s">
        <v>5116</v>
      </c>
    </row>
    <row r="744" spans="1:29">
      <c r="A744" s="31" t="str">
        <f ca="1">IF(GLOBAL[[#This Row],[TT]]&lt;1,"",ROW()-2)</f>
        <v/>
      </c>
      <c r="B744" s="33" t="s">
        <v>533</v>
      </c>
      <c r="C744" s="31">
        <v>0</v>
      </c>
      <c r="D744" s="31" t="s">
        <v>7</v>
      </c>
      <c r="E744" s="31">
        <f ca="1">IF(GLOBAL[[#This Row],[b12]]="",GLOBAL[[#This Row],[a6]],GLOBAL[[#This Row],[b12]])</f>
        <v>0</v>
      </c>
      <c r="F744" s="32">
        <f>GLOBAL[[#This Row],[AWAL]]</f>
        <v>0</v>
      </c>
      <c r="G744" s="31"/>
      <c r="H744" s="31"/>
      <c r="I744" s="31">
        <f>IF(GLOBAL[[#This Row],[1]]="","",SUMIF(Table6[NB BM_C_QTY+F],GLOBAL[POINTER],Table6[C]))</f>
        <v>0</v>
      </c>
      <c r="J744" s="91">
        <f>IF(GLOBAL[[#This Row],[2]]="",0,-1*SUMIF(Table5[CONCAT],GLOBAL[POINTER],Table5[3]))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0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0</v>
      </c>
      <c r="Q744" s="58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0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0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0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44" s="31">
        <v>144</v>
      </c>
      <c r="AC744" t="s">
        <v>5116</v>
      </c>
    </row>
    <row r="745" spans="1:29">
      <c r="A745" s="31" t="str">
        <f ca="1">IF(GLOBAL[[#This Row],[TT]]&lt;1,"",ROW()-2)</f>
        <v/>
      </c>
      <c r="B745" s="33" t="s">
        <v>3695</v>
      </c>
      <c r="C745" s="31">
        <v>0</v>
      </c>
      <c r="D745" s="31" t="s">
        <v>3693</v>
      </c>
      <c r="E745" s="31">
        <f ca="1">IF(GLOBAL[[#This Row],[b12]]="",GLOBAL[[#This Row],[a6]],GLOBAL[[#This Row],[b12]])</f>
        <v>0</v>
      </c>
      <c r="F745" s="32">
        <f>GLOBAL[[#This Row],[AWAL]]</f>
        <v>0</v>
      </c>
      <c r="G745" s="31"/>
      <c r="H745" s="31"/>
      <c r="I745" s="31">
        <f>IF(GLOBAL[[#This Row],[1]]="","",SUMIF(Table6[NB BM_C_QTY+F],GLOBAL[POINTER],Table6[C]))</f>
        <v>0</v>
      </c>
      <c r="J745" s="91">
        <f>IF(GLOBAL[[#This Row],[2]]="",0,-1*SUMIF(Table5[CONCAT],GLOBAL[POINTER],Table5[3]))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0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0</v>
      </c>
      <c r="Q745" s="58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0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0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0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45" s="31">
        <v>145</v>
      </c>
      <c r="AC745" t="s">
        <v>5116</v>
      </c>
    </row>
    <row r="746" spans="1:29">
      <c r="A746" s="31" t="str">
        <f ca="1">IF(GLOBAL[[#This Row],[TT]]&lt;1,"",ROW()-2)</f>
        <v/>
      </c>
      <c r="B746" s="33" t="s">
        <v>3696</v>
      </c>
      <c r="C746" s="31">
        <v>0</v>
      </c>
      <c r="D746" s="31" t="s">
        <v>3694</v>
      </c>
      <c r="E746" s="31">
        <f ca="1">IF(GLOBAL[[#This Row],[b12]]="",GLOBAL[[#This Row],[a6]],GLOBAL[[#This Row],[b12]])</f>
        <v>0</v>
      </c>
      <c r="F746" s="32">
        <f>GLOBAL[[#This Row],[AWAL]]</f>
        <v>0</v>
      </c>
      <c r="G746" s="31"/>
      <c r="H746" s="31"/>
      <c r="I746" s="31">
        <f>IF(GLOBAL[[#This Row],[1]]="","",SUMIF(Table6[NB BM_C_QTY+F],GLOBAL[POINTER],Table6[C]))</f>
        <v>0</v>
      </c>
      <c r="J746" s="91">
        <f>IF(GLOBAL[[#This Row],[2]]="",0,-1*SUMIF(Table5[CONCAT],GLOBAL[POINTER],Table5[3]))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0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0</v>
      </c>
      <c r="Q746" s="58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0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0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0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46" s="31">
        <v>146</v>
      </c>
      <c r="AC746" t="s">
        <v>5116</v>
      </c>
    </row>
    <row r="747" spans="1:29">
      <c r="A747" s="31">
        <f ca="1">IF(GLOBAL[[#This Row],[TT]]&lt;1,"",ROW()-2)</f>
        <v>745</v>
      </c>
      <c r="B747" s="33" t="s">
        <v>534</v>
      </c>
      <c r="C747" s="31">
        <v>5</v>
      </c>
      <c r="D747" s="31" t="s">
        <v>535</v>
      </c>
      <c r="E747" s="31">
        <f ca="1">IF(GLOBAL[[#This Row],[b12]]="",GLOBAL[[#This Row],[a6]],GLOBAL[[#This Row],[b12]])</f>
        <v>5</v>
      </c>
      <c r="F747" s="32">
        <f>GLOBAL[[#This Row],[AWAL]]</f>
        <v>5</v>
      </c>
      <c r="G747" s="31"/>
      <c r="H747" s="31"/>
      <c r="I747" s="31">
        <f>IF(GLOBAL[[#This Row],[1]]="","",SUMIF(Table6[NB BM_C_QTY+F],GLOBAL[POINTER],Table6[C]))</f>
        <v>0</v>
      </c>
      <c r="J747" s="91">
        <f>IF(GLOBAL[[#This Row],[2]]="",0,-1*SUMIF(Table5[CONCAT],GLOBAL[POINTER],Table5[3]))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5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5</v>
      </c>
      <c r="Q747" s="58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5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5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5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47" s="31">
        <v>160</v>
      </c>
      <c r="AC747" t="s">
        <v>5115</v>
      </c>
    </row>
    <row r="748" spans="1:29">
      <c r="A748" s="31">
        <f ca="1">IF(GLOBAL[[#This Row],[TT]]&lt;1,"",ROW()-2)</f>
        <v>746</v>
      </c>
      <c r="B748" s="33" t="s">
        <v>536</v>
      </c>
      <c r="C748" s="31">
        <v>8</v>
      </c>
      <c r="D748" s="31" t="s">
        <v>537</v>
      </c>
      <c r="E748" s="31">
        <f ca="1">IF(GLOBAL[[#This Row],[b12]]="",GLOBAL[[#This Row],[a6]],GLOBAL[[#This Row],[b12]])</f>
        <v>8</v>
      </c>
      <c r="F748" s="32">
        <f>GLOBAL[[#This Row],[AWAL]]</f>
        <v>8</v>
      </c>
      <c r="G748" s="31"/>
      <c r="H748" s="31"/>
      <c r="I748" s="31">
        <f>IF(GLOBAL[[#This Row],[1]]="","",SUMIF(Table6[NB BM_C_QTY+F],GLOBAL[POINTER],Table6[C]))</f>
        <v>0</v>
      </c>
      <c r="J748" s="91">
        <f>IF(GLOBAL[[#This Row],[2]]="",0,-1*SUMIF(Table5[CONCAT],GLOBAL[POINTER],Table5[3]))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8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8</v>
      </c>
      <c r="Q748" s="58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8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8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8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48" s="31">
        <v>1920</v>
      </c>
      <c r="AC748" t="s">
        <v>5118</v>
      </c>
    </row>
    <row r="749" spans="1:29">
      <c r="A749" s="31">
        <f ca="1">IF(GLOBAL[[#This Row],[TT]]&lt;1,"",ROW()-2)</f>
        <v>747</v>
      </c>
      <c r="B749" s="33" t="s">
        <v>538</v>
      </c>
      <c r="C749" s="31">
        <v>9</v>
      </c>
      <c r="D749" s="31" t="s">
        <v>535</v>
      </c>
      <c r="E749" s="31">
        <f ca="1">IF(GLOBAL[[#This Row],[b12]]="",GLOBAL[[#This Row],[a6]],GLOBAL[[#This Row],[b12]])</f>
        <v>9</v>
      </c>
      <c r="F749" s="32">
        <f>GLOBAL[[#This Row],[AWAL]]</f>
        <v>9</v>
      </c>
      <c r="G749" s="31"/>
      <c r="H749" s="31"/>
      <c r="I749" s="31">
        <f>IF(GLOBAL[[#This Row],[1]]="","",SUMIF(Table6[NB BM_C_QTY+F],GLOBAL[POINTER],Table6[C]))</f>
        <v>0</v>
      </c>
      <c r="J749" s="91">
        <f>IF(GLOBAL[[#This Row],[2]]="",0,-1*SUMIF(Table5[CONCAT],GLOBAL[POINTER],Table5[3]))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 t="shared" si="11"/>
        <v>9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9</v>
      </c>
      <c r="Q749" s="58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9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9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9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49" s="31">
        <v>160</v>
      </c>
      <c r="AC749" t="s">
        <v>5115</v>
      </c>
    </row>
    <row r="750" spans="1:29">
      <c r="A750" s="31">
        <f ca="1">IF(GLOBAL[[#This Row],[TT]]&lt;1,"",ROW()-2)</f>
        <v>748</v>
      </c>
      <c r="B750" s="33" t="s">
        <v>539</v>
      </c>
      <c r="C750" s="31">
        <v>5</v>
      </c>
      <c r="D750" s="31" t="s">
        <v>7</v>
      </c>
      <c r="E750" s="31">
        <f ca="1">IF(GLOBAL[[#This Row],[b12]]="",GLOBAL[[#This Row],[a6]],GLOBAL[[#This Row],[b12]])</f>
        <v>5</v>
      </c>
      <c r="F750" s="32">
        <f>GLOBAL[[#This Row],[AWAL]]</f>
        <v>5</v>
      </c>
      <c r="G750" s="31"/>
      <c r="H750" s="31"/>
      <c r="I750" s="31">
        <f>IF(GLOBAL[[#This Row],[1]]="","",SUMIF(Table6[NB BM_C_QTY+F],GLOBAL[POINTER],Table6[C]))</f>
        <v>0</v>
      </c>
      <c r="J750" s="91">
        <f>IF(GLOBAL[[#This Row],[2]]="",0,-1*SUMIF(Table5[CONCAT],GLOBAL[POINTER],Table5[3]))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5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5</v>
      </c>
      <c r="Q750" s="58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5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5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5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50" s="31">
        <v>144</v>
      </c>
      <c r="AC750" t="s">
        <v>5116</v>
      </c>
    </row>
    <row r="751" spans="1:29">
      <c r="A751" s="31">
        <f ca="1">IF(GLOBAL[[#This Row],[TT]]&lt;1,"",ROW()-2)</f>
        <v>749</v>
      </c>
      <c r="B751" s="33" t="s">
        <v>4491</v>
      </c>
      <c r="C751" s="31">
        <v>5</v>
      </c>
      <c r="D751" s="31" t="s">
        <v>7</v>
      </c>
      <c r="E751" s="31">
        <f ca="1">IF(GLOBAL[[#This Row],[b12]]="",GLOBAL[[#This Row],[a6]],GLOBAL[[#This Row],[b12]])</f>
        <v>5</v>
      </c>
      <c r="F751" s="32">
        <f>GLOBAL[[#This Row],[AWAL]]</f>
        <v>5</v>
      </c>
      <c r="G751" s="31"/>
      <c r="H751" s="31"/>
      <c r="I751" s="31">
        <f>IF(GLOBAL[[#This Row],[1]]="","",SUMIF(Table6[NB BM_C_QTY+F],GLOBAL[POINTER],Table6[C]))</f>
        <v>0</v>
      </c>
      <c r="J751" s="91">
        <f>IF(GLOBAL[[#This Row],[2]]="",0,-1*SUMIF(Table5[CONCAT],GLOBAL[POINTER],Table5[3]))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5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5</v>
      </c>
      <c r="Q751" s="58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5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5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5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51" s="31">
        <v>144</v>
      </c>
      <c r="AC751" t="s">
        <v>5116</v>
      </c>
    </row>
    <row r="752" spans="1:29">
      <c r="A752" s="31">
        <f ca="1">IF(GLOBAL[[#This Row],[TT]]&lt;1,"",ROW()-2)</f>
        <v>750</v>
      </c>
      <c r="B752" s="33" t="s">
        <v>4492</v>
      </c>
      <c r="C752" s="31">
        <v>4</v>
      </c>
      <c r="D752" s="31" t="s">
        <v>7</v>
      </c>
      <c r="E752" s="31">
        <f ca="1">IF(GLOBAL[[#This Row],[b12]]="",GLOBAL[[#This Row],[a6]],GLOBAL[[#This Row],[b12]])</f>
        <v>4</v>
      </c>
      <c r="F752" s="32">
        <f>GLOBAL[[#This Row],[AWAL]]</f>
        <v>4</v>
      </c>
      <c r="G752" s="31"/>
      <c r="H752" s="31"/>
      <c r="I752" s="31">
        <f>IF(GLOBAL[[#This Row],[1]]="","",SUMIF(Table6[NB BM_C_QTY+F],GLOBAL[POINTER],Table6[C]))</f>
        <v>0</v>
      </c>
      <c r="J752" s="91">
        <f>IF(GLOBAL[[#This Row],[2]]="",0,-1*SUMIF(Table5[CONCAT],GLOBAL[POINTER],Table5[3]))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4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4</v>
      </c>
      <c r="Q752" s="58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4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4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4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52" s="31">
        <v>144</v>
      </c>
      <c r="AC752" t="s">
        <v>5116</v>
      </c>
    </row>
    <row r="753" spans="1:30">
      <c r="A753" s="31">
        <f ca="1">IF(GLOBAL[[#This Row],[TT]]&lt;1,"",ROW()-2)</f>
        <v>751</v>
      </c>
      <c r="B753" s="33" t="s">
        <v>540</v>
      </c>
      <c r="C753" s="31">
        <v>4</v>
      </c>
      <c r="D753" s="31" t="s">
        <v>7</v>
      </c>
      <c r="E753" s="31">
        <f ca="1">IF(GLOBAL[[#This Row],[b12]]="",GLOBAL[[#This Row],[a6]],GLOBAL[[#This Row],[b12]])</f>
        <v>4</v>
      </c>
      <c r="F753" s="32">
        <f>GLOBAL[[#This Row],[AWAL]]</f>
        <v>4</v>
      </c>
      <c r="G753" s="31"/>
      <c r="H753" s="31"/>
      <c r="I753" s="31">
        <f>IF(GLOBAL[[#This Row],[1]]="","",SUMIF(Table6[NB BM_C_QTY+F],GLOBAL[POINTER],Table6[C]))</f>
        <v>0</v>
      </c>
      <c r="J753" s="91">
        <f>IF(GLOBAL[[#This Row],[2]]="",0,-1*SUMIF(Table5[CONCAT],GLOBAL[POINTER],Table5[3]))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4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4</v>
      </c>
      <c r="Q753" s="58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4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4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4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53" s="31">
        <v>144</v>
      </c>
      <c r="AC753" t="s">
        <v>5116</v>
      </c>
    </row>
    <row r="754" spans="1:30">
      <c r="A754" s="31">
        <f ca="1">IF(GLOBAL[[#This Row],[TT]]&lt;1,"",ROW()-2)</f>
        <v>752</v>
      </c>
      <c r="B754" s="33" t="s">
        <v>541</v>
      </c>
      <c r="C754" s="31">
        <v>3</v>
      </c>
      <c r="D754" s="31" t="s">
        <v>542</v>
      </c>
      <c r="E754" s="31">
        <f ca="1">IF(GLOBAL[[#This Row],[b12]]="",GLOBAL[[#This Row],[a6]],GLOBAL[[#This Row],[b12]])</f>
        <v>3</v>
      </c>
      <c r="F754" s="32">
        <f>GLOBAL[[#This Row],[AWAL]]</f>
        <v>3</v>
      </c>
      <c r="G754" s="31"/>
      <c r="H754" s="31"/>
      <c r="I754" s="31">
        <f>IF(GLOBAL[[#This Row],[1]]="","",SUMIF(Table6[NB BM_C_QTY+F],GLOBAL[POINTER],Table6[C]))</f>
        <v>0</v>
      </c>
      <c r="J754" s="91">
        <f>IF(GLOBAL[[#This Row],[2]]="",0,-1*SUMIF(Table5[CONCAT],GLOBAL[POINTER],Table5[3]))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3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3</v>
      </c>
      <c r="Q754" s="58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3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3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3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54" s="31">
        <v>180</v>
      </c>
      <c r="AC754" t="s">
        <v>5116</v>
      </c>
    </row>
    <row r="755" spans="1:30">
      <c r="A755" s="31">
        <f ca="1">IF(GLOBAL[[#This Row],[TT]]&lt;1,"",ROW()-2)</f>
        <v>753</v>
      </c>
      <c r="B755" s="33" t="s">
        <v>543</v>
      </c>
      <c r="C755" s="31">
        <v>4</v>
      </c>
      <c r="D755" s="31" t="s">
        <v>7</v>
      </c>
      <c r="E755" s="31">
        <f ca="1">IF(GLOBAL[[#This Row],[b12]]="",GLOBAL[[#This Row],[a6]],GLOBAL[[#This Row],[b12]])</f>
        <v>4</v>
      </c>
      <c r="F755" s="32">
        <f>GLOBAL[[#This Row],[AWAL]]</f>
        <v>4</v>
      </c>
      <c r="G755" s="31"/>
      <c r="H755" s="31"/>
      <c r="I755" s="31">
        <f>IF(GLOBAL[[#This Row],[1]]="","",SUMIF(Table6[NB BM_C_QTY+F],GLOBAL[POINTER],Table6[C]))</f>
        <v>0</v>
      </c>
      <c r="J755" s="91">
        <f>IF(GLOBAL[[#This Row],[2]]="",0,-1*SUMIF(Table5[CONCAT],GLOBAL[POINTER],Table5[3]))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4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4</v>
      </c>
      <c r="Q755" s="58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4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4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4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55" s="31">
        <v>144</v>
      </c>
      <c r="AC755" t="s">
        <v>5116</v>
      </c>
    </row>
    <row r="756" spans="1:30">
      <c r="A756" s="31">
        <f ca="1">IF(GLOBAL[[#This Row],[TT]]&lt;1,"",ROW()-2)</f>
        <v>754</v>
      </c>
      <c r="B756" s="33" t="s">
        <v>544</v>
      </c>
      <c r="C756" s="31">
        <v>4</v>
      </c>
      <c r="D756" s="31" t="s">
        <v>478</v>
      </c>
      <c r="E756" s="31">
        <f ca="1">IF(GLOBAL[[#This Row],[b12]]="",GLOBAL[[#This Row],[a6]],GLOBAL[[#This Row],[b12]])</f>
        <v>4</v>
      </c>
      <c r="F756" s="32">
        <f>GLOBAL[[#This Row],[AWAL]]</f>
        <v>4</v>
      </c>
      <c r="G756" s="31"/>
      <c r="H756" s="31"/>
      <c r="I756" s="31">
        <f>IF(GLOBAL[[#This Row],[1]]="","",SUMIF(Table6[NB BM_C_QTY+F],GLOBAL[POINTER],Table6[C]))</f>
        <v>0</v>
      </c>
      <c r="J756" s="91">
        <f>IF(GLOBAL[[#This Row],[2]]="",0,-1*SUMIF(Table5[CONCAT],GLOBAL[POINTER],Table5[3]))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4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4</v>
      </c>
      <c r="Q756" s="58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4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4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4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56" s="31">
        <v>192</v>
      </c>
      <c r="AC756" t="s">
        <v>5116</v>
      </c>
    </row>
    <row r="757" spans="1:30">
      <c r="A757" s="31">
        <f ca="1">IF(GLOBAL[[#This Row],[TT]]&lt;1,"",ROW()-2)</f>
        <v>755</v>
      </c>
      <c r="B757" s="33" t="s">
        <v>2241</v>
      </c>
      <c r="C757" s="31">
        <v>2</v>
      </c>
      <c r="D757" s="31" t="s">
        <v>478</v>
      </c>
      <c r="E757" s="31">
        <f ca="1">IF(GLOBAL[[#This Row],[b12]]="",GLOBAL[[#This Row],[a6]],GLOBAL[[#This Row],[b12]])</f>
        <v>2</v>
      </c>
      <c r="F757" s="32">
        <f>GLOBAL[[#This Row],[AWAL]]</f>
        <v>2</v>
      </c>
      <c r="G757" s="31"/>
      <c r="H757" s="31"/>
      <c r="I757" s="31">
        <f>IF(GLOBAL[[#This Row],[1]]="","",SUMIF(Table6[NB BM_C_QTY+F],GLOBAL[POINTER],Table6[C]))</f>
        <v>0</v>
      </c>
      <c r="J757" s="91">
        <f>IF(GLOBAL[[#This Row],[2]]="",0,-1*SUMIF(Table5[CONCAT],GLOBAL[POINTER],Table5[3]))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2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2</v>
      </c>
      <c r="Q757" s="58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2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2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2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57" s="31">
        <v>192</v>
      </c>
      <c r="AC757" t="s">
        <v>5116</v>
      </c>
    </row>
    <row r="758" spans="1:30">
      <c r="A758" s="31">
        <f ca="1">IF(GLOBAL[[#This Row],[TT]]&lt;1,"",ROW()-2)</f>
        <v>756</v>
      </c>
      <c r="B758" s="33" t="s">
        <v>2095</v>
      </c>
      <c r="C758" s="31">
        <v>11</v>
      </c>
      <c r="D758" s="31" t="s">
        <v>478</v>
      </c>
      <c r="E758" s="31">
        <f ca="1">IF(GLOBAL[[#This Row],[b12]]="",GLOBAL[[#This Row],[a6]],GLOBAL[[#This Row],[b12]])</f>
        <v>11</v>
      </c>
      <c r="F758" s="32">
        <f>GLOBAL[[#This Row],[AWAL]]</f>
        <v>11</v>
      </c>
      <c r="G758" s="31"/>
      <c r="H758" s="31"/>
      <c r="I758" s="31">
        <f>IF(GLOBAL[[#This Row],[1]]="","",SUMIF(Table6[NB BM_C_QTY+F],GLOBAL[POINTER],Table6[C]))</f>
        <v>0</v>
      </c>
      <c r="J758" s="91">
        <f>IF(GLOBAL[[#This Row],[2]]="",0,-1*SUMIF(Table5[CONCAT],GLOBAL[POINTER],Table5[3]))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 t="shared" si="11"/>
        <v>11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11</v>
      </c>
      <c r="Q758" s="58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11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11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11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58" s="31">
        <v>192</v>
      </c>
      <c r="AC758" t="s">
        <v>5116</v>
      </c>
    </row>
    <row r="759" spans="1:30">
      <c r="A759" s="31">
        <f ca="1">IF(GLOBAL[[#This Row],[TT]]&lt;1,"",ROW()-2)</f>
        <v>757</v>
      </c>
      <c r="B759" s="33" t="s">
        <v>4493</v>
      </c>
      <c r="C759" s="31">
        <v>2</v>
      </c>
      <c r="D759" s="31" t="s">
        <v>7</v>
      </c>
      <c r="E759" s="31">
        <f ca="1">IF(GLOBAL[[#This Row],[b12]]="",GLOBAL[[#This Row],[a6]],GLOBAL[[#This Row],[b12]])</f>
        <v>2</v>
      </c>
      <c r="F759" s="32">
        <f>GLOBAL[[#This Row],[AWAL]]</f>
        <v>2</v>
      </c>
      <c r="G759" s="31"/>
      <c r="H759" s="31"/>
      <c r="I759" s="31">
        <f>IF(GLOBAL[[#This Row],[1]]="","",SUMIF(Table6[NB BM_C_QTY+F],GLOBAL[POINTER],Table6[C]))</f>
        <v>0</v>
      </c>
      <c r="J759" s="91">
        <f>IF(GLOBAL[[#This Row],[2]]="",0,-1*SUMIF(Table5[CONCAT],GLOBAL[POINTER],Table5[3]))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2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2</v>
      </c>
      <c r="Q759" s="58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2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2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2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59" s="31">
        <v>144</v>
      </c>
      <c r="AC759" t="s">
        <v>5116</v>
      </c>
    </row>
    <row r="760" spans="1:30">
      <c r="A760" s="31">
        <f ca="1">IF(GLOBAL[[#This Row],[TT]]&lt;1,"",ROW()-2)</f>
        <v>758</v>
      </c>
      <c r="B760" s="33" t="s">
        <v>4494</v>
      </c>
      <c r="C760" s="31">
        <v>3</v>
      </c>
      <c r="D760" s="31" t="s">
        <v>7</v>
      </c>
      <c r="E760" s="31">
        <f ca="1">IF(GLOBAL[[#This Row],[b12]]="",GLOBAL[[#This Row],[a6]],GLOBAL[[#This Row],[b12]])</f>
        <v>3</v>
      </c>
      <c r="F760" s="32">
        <f>GLOBAL[[#This Row],[AWAL]]</f>
        <v>3</v>
      </c>
      <c r="G760" s="31"/>
      <c r="H760" s="31"/>
      <c r="I760" s="31">
        <f>IF(GLOBAL[[#This Row],[1]]="","",SUMIF(Table6[NB BM_C_QTY+F],GLOBAL[POINTER],Table6[C]))</f>
        <v>0</v>
      </c>
      <c r="J760" s="91">
        <f>IF(GLOBAL[[#This Row],[2]]="",0,-1*SUMIF(Table5[CONCAT],GLOBAL[POINTER],Table5[3]))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 t="shared" si="11"/>
        <v>3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3</v>
      </c>
      <c r="Q760" s="58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3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3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3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60" s="31">
        <v>144</v>
      </c>
      <c r="AC760" t="s">
        <v>5116</v>
      </c>
    </row>
    <row r="761" spans="1:30">
      <c r="A761" s="39">
        <f ca="1">IF(GLOBAL[[#This Row],[TT]]&lt;1,"",ROW()-2)</f>
        <v>759</v>
      </c>
      <c r="B761" s="33" t="s">
        <v>4495</v>
      </c>
      <c r="C761" s="31">
        <v>17</v>
      </c>
      <c r="D761" s="31" t="s">
        <v>7</v>
      </c>
      <c r="E761" s="39">
        <f ca="1">IF(GLOBAL[[#This Row],[b12]]="",GLOBAL[[#This Row],[a6]],GLOBAL[[#This Row],[b12]])</f>
        <v>17</v>
      </c>
      <c r="F761" s="40">
        <f>GLOBAL[[#This Row],[AWAL]]</f>
        <v>17</v>
      </c>
      <c r="G761" s="31"/>
      <c r="H761" s="31"/>
      <c r="I761" s="31">
        <f>IF(GLOBAL[[#This Row],[1]]="","",SUMIF(Table6[NB BM_C_QTY+F],GLOBAL[POINTER],Table6[C]))</f>
        <v>0</v>
      </c>
      <c r="J761" s="91">
        <f>IF(GLOBAL[[#This Row],[2]]="",0,-1*SUMIF(Table5[CONCAT],GLOBAL[POINTER],Table5[3]))</f>
        <v>0</v>
      </c>
      <c r="K761" s="39" t="str">
        <f>IF(GLOBAL[[#This Row],[b1]]="","",GLOBAL[[#This Row],[b1]]-GLOBAL[[#This Row],[a1]]-GLOBAL[[#This Row],[bkeluar1]])</f>
        <v/>
      </c>
      <c r="L761" s="39">
        <f>SUM(GLOBAL[[#This Row],[bmasuk1]:[c1]])</f>
        <v>0</v>
      </c>
      <c r="M761" s="40">
        <f t="shared" si="11"/>
        <v>17</v>
      </c>
      <c r="N761" s="31"/>
      <c r="O761" s="39" t="str">
        <f>IF(GLOBAL[[#This Row],[b2]]="","",GLOBAL[[#This Row],[b2]]-GLOBAL[[#This Row],[a2]])</f>
        <v/>
      </c>
      <c r="P761" s="40">
        <f ca="1">SUM(INDIRECT(GLOBAL_VAR[TABLENAME]&amp;"[@a"&amp;$1:$1-1&amp;"]"),INDIRECT(GLOBAL_VAR[TABLENAME]&amp;"[@c"&amp;$1:$1-1&amp;"]"))</f>
        <v>17</v>
      </c>
      <c r="Q761" s="58"/>
      <c r="R761" s="41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17</v>
      </c>
      <c r="T761" s="33"/>
      <c r="U761" s="41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17</v>
      </c>
      <c r="W761" s="31"/>
      <c r="X761" s="39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17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61" s="39">
        <v>144</v>
      </c>
      <c r="AC761" t="s">
        <v>5116</v>
      </c>
    </row>
    <row r="762" spans="1:30">
      <c r="A762" s="31">
        <f ca="1">IF(GLOBAL[[#This Row],[TT]]&lt;1,"",ROW()-2)</f>
        <v>760</v>
      </c>
      <c r="B762" s="33" t="s">
        <v>4496</v>
      </c>
      <c r="C762" s="31">
        <v>5</v>
      </c>
      <c r="D762" s="31" t="s">
        <v>7</v>
      </c>
      <c r="E762" s="31">
        <f ca="1">IF(GLOBAL[[#This Row],[b12]]="",GLOBAL[[#This Row],[a6]],GLOBAL[[#This Row],[b12]])</f>
        <v>5</v>
      </c>
      <c r="F762" s="32">
        <f>GLOBAL[[#This Row],[AWAL]]</f>
        <v>5</v>
      </c>
      <c r="G762" s="31"/>
      <c r="H762" s="31"/>
      <c r="I762" s="31">
        <f>IF(GLOBAL[[#This Row],[1]]="","",SUMIF(Table6[NB BM_C_QTY+F],GLOBAL[POINTER],Table6[C]))</f>
        <v>0</v>
      </c>
      <c r="J762" s="91">
        <f>IF(GLOBAL[[#This Row],[2]]="",0,-1*SUMIF(Table5[CONCAT],GLOBAL[POINTER],Table5[3]))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 t="shared" si="11"/>
        <v>5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5</v>
      </c>
      <c r="Q762" s="58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5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5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5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62" s="31">
        <v>144</v>
      </c>
      <c r="AC762" t="s">
        <v>5116</v>
      </c>
    </row>
    <row r="763" spans="1:30">
      <c r="A763" s="31">
        <f ca="1">IF(GLOBAL[[#This Row],[TT]]&lt;1,"",ROW()-2)</f>
        <v>761</v>
      </c>
      <c r="B763" s="33" t="s">
        <v>545</v>
      </c>
      <c r="C763" s="31">
        <v>8</v>
      </c>
      <c r="D763" s="31" t="s">
        <v>106</v>
      </c>
      <c r="E763" s="31">
        <f ca="1">IF(GLOBAL[[#This Row],[b12]]="",GLOBAL[[#This Row],[a6]],GLOBAL[[#This Row],[b12]])</f>
        <v>8</v>
      </c>
      <c r="F763" s="32">
        <f>GLOBAL[[#This Row],[AWAL]]</f>
        <v>8</v>
      </c>
      <c r="G763" s="31"/>
      <c r="H763" s="31"/>
      <c r="I763" s="31">
        <f>IF(GLOBAL[[#This Row],[1]]="","",SUMIF(Table6[NB BM_C_QTY+F],GLOBAL[POINTER],Table6[C]))</f>
        <v>0</v>
      </c>
      <c r="J763" s="91">
        <f>IF(GLOBAL[[#This Row],[2]]="",0,-1*SUMIF(Table5[CONCAT],GLOBAL[POINTER],Table5[3]))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8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8</v>
      </c>
      <c r="Q763" s="58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8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8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8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63" s="31">
        <v>96</v>
      </c>
      <c r="AC763" t="s">
        <v>5116</v>
      </c>
    </row>
    <row r="764" spans="1:30">
      <c r="A764" s="31">
        <f ca="1">IF(GLOBAL[[#This Row],[TT]]&lt;1,"",ROW()-2)</f>
        <v>762</v>
      </c>
      <c r="B764" s="33" t="s">
        <v>4497</v>
      </c>
      <c r="C764" s="31">
        <v>7</v>
      </c>
      <c r="D764" s="31" t="s">
        <v>7</v>
      </c>
      <c r="E764" s="31">
        <f ca="1">IF(GLOBAL[[#This Row],[b12]]="",GLOBAL[[#This Row],[a6]],GLOBAL[[#This Row],[b12]])</f>
        <v>7</v>
      </c>
      <c r="F764" s="32">
        <f>GLOBAL[[#This Row],[AWAL]]</f>
        <v>7</v>
      </c>
      <c r="G764" s="31"/>
      <c r="H764" s="31"/>
      <c r="I764" s="31">
        <f>IF(GLOBAL[[#This Row],[1]]="","",SUMIF(Table6[NB BM_C_QTY+F],GLOBAL[POINTER],Table6[C]))</f>
        <v>0</v>
      </c>
      <c r="J764" s="91">
        <f>IF(GLOBAL[[#This Row],[2]]="",0,-1*SUMIF(Table5[CONCAT],GLOBAL[POINTER],Table5[3]))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7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7</v>
      </c>
      <c r="Q764" s="58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7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7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7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64" s="31">
        <v>144</v>
      </c>
      <c r="AC764" t="s">
        <v>5116</v>
      </c>
    </row>
    <row r="765" spans="1:30">
      <c r="A765" s="31">
        <f ca="1">IF(GLOBAL[[#This Row],[TT]]&lt;1,"",ROW()-2)</f>
        <v>763</v>
      </c>
      <c r="B765" s="33" t="s">
        <v>546</v>
      </c>
      <c r="C765" s="31">
        <v>4</v>
      </c>
      <c r="D765" s="31" t="s">
        <v>23</v>
      </c>
      <c r="E765" s="31">
        <f ca="1">IF(GLOBAL[[#This Row],[b12]]="",GLOBAL[[#This Row],[a6]],GLOBAL[[#This Row],[b12]])</f>
        <v>4</v>
      </c>
      <c r="F765" s="32">
        <f>GLOBAL[[#This Row],[AWAL]]</f>
        <v>4</v>
      </c>
      <c r="G765" s="31"/>
      <c r="H765" s="31"/>
      <c r="I765" s="31">
        <f>IF(GLOBAL[[#This Row],[1]]="","",SUMIF(Table6[NB BM_C_QTY+F],GLOBAL[POINTER],Table6[C]))</f>
        <v>0</v>
      </c>
      <c r="J765" s="91">
        <f>IF(GLOBAL[[#This Row],[2]]="",0,-1*SUMIF(Table5[CONCAT],GLOBAL[POINTER],Table5[3]))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 t="shared" si="11"/>
        <v>4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4</v>
      </c>
      <c r="Q765" s="58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4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4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4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65" s="31">
        <v>20</v>
      </c>
      <c r="AC765" t="s">
        <v>5116</v>
      </c>
    </row>
    <row r="766" spans="1:30">
      <c r="A766" s="31" t="str">
        <f ca="1">IF(GLOBAL[[#This Row],[TT]]&lt;1,"",ROW()-2)</f>
        <v/>
      </c>
      <c r="B766" s="33" t="s">
        <v>547</v>
      </c>
      <c r="C766" s="31">
        <v>0</v>
      </c>
      <c r="D766" s="31" t="s">
        <v>7</v>
      </c>
      <c r="E766" s="31">
        <f ca="1">IF(GLOBAL[[#This Row],[b12]]="",GLOBAL[[#This Row],[a6]],GLOBAL[[#This Row],[b12]])</f>
        <v>0</v>
      </c>
      <c r="F766" s="32">
        <f>GLOBAL[[#This Row],[AWAL]]</f>
        <v>0</v>
      </c>
      <c r="G766" s="31"/>
      <c r="H766" s="31"/>
      <c r="I766" s="31">
        <f>IF(GLOBAL[[#This Row],[1]]="","",SUMIF(Table6[NB BM_C_QTY+F],GLOBAL[POINTER],Table6[C]))</f>
        <v>0</v>
      </c>
      <c r="J766" s="91">
        <f>IF(GLOBAL[[#This Row],[2]]="",0,-1*SUMIF(Table5[CONCAT],GLOBAL[POINTER],Table5[3]))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0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0</v>
      </c>
      <c r="Q766" s="58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0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0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0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66" s="31">
        <v>144</v>
      </c>
      <c r="AC766" t="s">
        <v>5116</v>
      </c>
    </row>
    <row r="767" spans="1:30">
      <c r="A767" s="31">
        <f ca="1">IF(GLOBAL[[#This Row],[TT]]&lt;1,"",ROW()-2)</f>
        <v>765</v>
      </c>
      <c r="B767" s="33" t="s">
        <v>548</v>
      </c>
      <c r="C767" s="31">
        <v>2</v>
      </c>
      <c r="D767" s="31" t="s">
        <v>179</v>
      </c>
      <c r="E767" s="31">
        <f ca="1">IF(GLOBAL[[#This Row],[b12]]="",GLOBAL[[#This Row],[a6]],GLOBAL[[#This Row],[b12]])</f>
        <v>2</v>
      </c>
      <c r="F767" s="32">
        <f>GLOBAL[[#This Row],[AWAL]]</f>
        <v>2</v>
      </c>
      <c r="G767" s="31"/>
      <c r="H767" s="31"/>
      <c r="I767" s="31">
        <f>IF(GLOBAL[[#This Row],[1]]="","",SUMIF(Table6[NB BM_C_QTY+F],GLOBAL[POINTER],Table6[C]))</f>
        <v>0</v>
      </c>
      <c r="J767" s="91">
        <f>IF(GLOBAL[[#This Row],[2]]="",0,-1*SUMIF(Table5[CONCAT],GLOBAL[POINTER],Table5[3]))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2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2</v>
      </c>
      <c r="Q767" s="58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2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2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2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67" s="31">
        <v>60</v>
      </c>
      <c r="AC767" t="s">
        <v>5149</v>
      </c>
    </row>
    <row r="768" spans="1:30">
      <c r="A768" s="39">
        <f ca="1">IF(GLOBAL[[#This Row],[TT]]&lt;1,"",ROW()-2)</f>
        <v>766</v>
      </c>
      <c r="B768" s="33" t="s">
        <v>5495</v>
      </c>
      <c r="C768" s="31">
        <v>1</v>
      </c>
      <c r="D768" s="31" t="s">
        <v>2081</v>
      </c>
      <c r="E768" s="39">
        <f ca="1">IF(GLOBAL[[#This Row],[b12]]="",GLOBAL[[#This Row],[a6]],GLOBAL[[#This Row],[b12]])</f>
        <v>1</v>
      </c>
      <c r="F768" s="40">
        <f>GLOBAL[[#This Row],[AWAL]]</f>
        <v>1</v>
      </c>
      <c r="G768" s="31"/>
      <c r="H768" s="31"/>
      <c r="I768" s="39">
        <f>IF(GLOBAL[[#This Row],[1]]="","",SUMIF(Table6[NB BM_C_QTY+F],GLOBAL[POINTER],Table6[C]))</f>
        <v>0</v>
      </c>
      <c r="J768" s="91">
        <f>IF(GLOBAL[[#This Row],[2]]="",0,-1*SUMIF(Table5[CONCAT],GLOBAL[POINTER],Table5[3]))</f>
        <v>0</v>
      </c>
      <c r="K768" s="39" t="str">
        <f>IF(GLOBAL[[#This Row],[b1]]="","",GLOBAL[[#This Row],[b1]]-GLOBAL[[#This Row],[a1]]-GLOBAL[[#This Row],[bkeluar1]])</f>
        <v/>
      </c>
      <c r="L768" s="39">
        <f>SUM(GLOBAL[[#This Row],[bmasuk1]:[c1]])</f>
        <v>0</v>
      </c>
      <c r="M768" s="40">
        <f t="shared" si="11"/>
        <v>1</v>
      </c>
      <c r="N768" s="31"/>
      <c r="O768" s="39" t="str">
        <f>IF(GLOBAL[[#This Row],[b2]]="","",GLOBAL[[#This Row],[b2]]-GLOBAL[[#This Row],[a2]])</f>
        <v/>
      </c>
      <c r="P768" s="40">
        <f ca="1">SUM(INDIRECT(GLOBAL_VAR[TABLENAME]&amp;"[@a"&amp;$1:$1-1&amp;"]"),INDIRECT(GLOBAL_VAR[TABLENAME]&amp;"[@c"&amp;$1:$1-1&amp;"]"))</f>
        <v>1</v>
      </c>
      <c r="Q768" s="58"/>
      <c r="R768" s="41" t="str">
        <f>IF(GLOBAL[[#This Row],[b3]]="","",GLOBAL[[#This Row],[b3]]-GLOBAL[[#This Row],[a3]])</f>
        <v/>
      </c>
      <c r="S768" s="40">
        <f ca="1">SUM(INDIRECT(GLOBAL_VAR[TABLENAME]&amp;"[@a"&amp;$1:$1-1&amp;"]"),INDIRECT(GLOBAL_VAR[TABLENAME]&amp;"[@c"&amp;$1:$1-1&amp;"]"))</f>
        <v>1</v>
      </c>
      <c r="T768" s="33"/>
      <c r="U768" s="41" t="str">
        <f>IF(GLOBAL[[#This Row],[b4]]="","",GLOBAL[[#This Row],[b4]]-GLOBAL[[#This Row],[a4]])</f>
        <v/>
      </c>
      <c r="V768" s="40">
        <f ca="1">SUM(INDIRECT(GLOBAL_VAR[TABLENAME]&amp;"[@a"&amp;$1:$1-1&amp;"]"),INDIRECT(GLOBAL_VAR[TABLENAME]&amp;"[@c"&amp;$1:$1-1&amp;"]"))</f>
        <v>1</v>
      </c>
      <c r="W768" s="31"/>
      <c r="X768" s="39" t="str">
        <f>IF(GLOBAL[[#This Row],[b5]]="","",GLOBAL[[#This Row],[b5]]-GLOBAL[[#This Row],[a5]])</f>
        <v/>
      </c>
      <c r="Y768" s="40">
        <f ca="1">SUM(INDIRECT(GLOBAL_VAR[TABLENAME]&amp;"[@a"&amp;$1:$1-1&amp;"]"),INDIRECT(GLOBAL_VAR[TABLENAME]&amp;"[@c"&amp;$1:$1-1&amp;"]"))</f>
        <v>1</v>
      </c>
      <c r="Z768" s="29"/>
      <c r="AA76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68" s="39">
        <v>144</v>
      </c>
      <c r="AC768" s="65" t="s">
        <v>5116</v>
      </c>
      <c r="AD768" s="29"/>
    </row>
    <row r="769" spans="1:30">
      <c r="A769" s="31">
        <f ca="1">IF(GLOBAL[[#This Row],[TT]]&lt;1,"",ROW()-2)</f>
        <v>767</v>
      </c>
      <c r="B769" s="33" t="s">
        <v>4498</v>
      </c>
      <c r="C769" s="31">
        <v>2</v>
      </c>
      <c r="D769" s="31" t="s">
        <v>7</v>
      </c>
      <c r="E769" s="31">
        <f ca="1">IF(GLOBAL[[#This Row],[b12]]="",GLOBAL[[#This Row],[a6]],GLOBAL[[#This Row],[b12]])</f>
        <v>2</v>
      </c>
      <c r="F769" s="32">
        <f>GLOBAL[[#This Row],[AWAL]]</f>
        <v>2</v>
      </c>
      <c r="G769" s="31"/>
      <c r="H769" s="31"/>
      <c r="I769" s="31">
        <f>IF(GLOBAL[[#This Row],[1]]="","",SUMIF(Table6[NB BM_C_QTY+F],GLOBAL[POINTER],Table6[C]))</f>
        <v>0</v>
      </c>
      <c r="J769" s="91">
        <f>IF(GLOBAL[[#This Row],[2]]="",0,-1*SUMIF(Table5[CONCAT],GLOBAL[POINTER],Table5[3]))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2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2</v>
      </c>
      <c r="Q769" s="58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2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2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2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69" s="31">
        <v>144</v>
      </c>
      <c r="AC769" t="s">
        <v>5116</v>
      </c>
    </row>
    <row r="770" spans="1:30">
      <c r="A770" s="31">
        <f ca="1">IF(GLOBAL[[#This Row],[TT]]&lt;1,"",ROW()-2)</f>
        <v>768</v>
      </c>
      <c r="B770" s="33" t="s">
        <v>549</v>
      </c>
      <c r="C770" s="31">
        <v>4</v>
      </c>
      <c r="D770" s="31" t="s">
        <v>40</v>
      </c>
      <c r="E770" s="31">
        <f ca="1">IF(GLOBAL[[#This Row],[b12]]="",GLOBAL[[#This Row],[a6]],GLOBAL[[#This Row],[b12]])</f>
        <v>4</v>
      </c>
      <c r="F770" s="32">
        <f>GLOBAL[[#This Row],[AWAL]]</f>
        <v>4</v>
      </c>
      <c r="G770" s="31"/>
      <c r="H770" s="31"/>
      <c r="I770" s="31">
        <f>IF(GLOBAL[[#This Row],[1]]="","",SUMIF(Table6[NB BM_C_QTY+F],GLOBAL[POINTER],Table6[C]))</f>
        <v>0</v>
      </c>
      <c r="J770" s="91">
        <f>IF(GLOBAL[[#This Row],[2]]="",0,-1*SUMIF(Table5[CONCAT],GLOBAL[POINTER],Table5[3]))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4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4</v>
      </c>
      <c r="Q770" s="58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4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4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4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70" s="31">
        <v>36</v>
      </c>
      <c r="AC770" t="s">
        <v>5149</v>
      </c>
    </row>
    <row r="771" spans="1:30">
      <c r="A771" s="31">
        <f ca="1">IF(GLOBAL[[#This Row],[TT]]&lt;1,"",ROW()-2)</f>
        <v>769</v>
      </c>
      <c r="B771" s="33" t="s">
        <v>550</v>
      </c>
      <c r="C771" s="31">
        <v>2</v>
      </c>
      <c r="D771" s="31" t="s">
        <v>87</v>
      </c>
      <c r="E771" s="31">
        <f ca="1">IF(GLOBAL[[#This Row],[b12]]="",GLOBAL[[#This Row],[a6]],GLOBAL[[#This Row],[b12]])</f>
        <v>2</v>
      </c>
      <c r="F771" s="32">
        <f>GLOBAL[[#This Row],[AWAL]]</f>
        <v>2</v>
      </c>
      <c r="G771" s="31"/>
      <c r="H771" s="31"/>
      <c r="I771" s="31">
        <f>IF(GLOBAL[[#This Row],[1]]="","",SUMIF(Table6[NB BM_C_QTY+F],GLOBAL[POINTER],Table6[C]))</f>
        <v>0</v>
      </c>
      <c r="J771" s="91">
        <f>IF(GLOBAL[[#This Row],[2]]="",0,-1*SUMIF(Table5[CONCAT],GLOBAL[POINTER],Table5[3]))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2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2</v>
      </c>
      <c r="Q771" s="58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2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2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2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71" s="31">
        <v>200</v>
      </c>
      <c r="AC771" t="s">
        <v>5116</v>
      </c>
    </row>
    <row r="772" spans="1:30">
      <c r="A772" s="31">
        <f ca="1">IF(GLOBAL[[#This Row],[TT]]&lt;1,"",ROW()-2)</f>
        <v>770</v>
      </c>
      <c r="B772" s="33" t="s">
        <v>551</v>
      </c>
      <c r="C772" s="31">
        <v>8</v>
      </c>
      <c r="D772" s="31" t="s">
        <v>40</v>
      </c>
      <c r="E772" s="31">
        <f ca="1">IF(GLOBAL[[#This Row],[b12]]="",GLOBAL[[#This Row],[a6]],GLOBAL[[#This Row],[b12]])</f>
        <v>8</v>
      </c>
      <c r="F772" s="32">
        <f>GLOBAL[[#This Row],[AWAL]]</f>
        <v>8</v>
      </c>
      <c r="G772" s="31"/>
      <c r="H772" s="31"/>
      <c r="I772" s="31">
        <f>IF(GLOBAL[[#This Row],[1]]="","",SUMIF(Table6[NB BM_C_QTY+F],GLOBAL[POINTER],Table6[C]))</f>
        <v>0</v>
      </c>
      <c r="J772" s="91">
        <f>IF(GLOBAL[[#This Row],[2]]="",0,-1*SUMIF(Table5[CONCAT],GLOBAL[POINTER],Table5[3]))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8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8</v>
      </c>
      <c r="Q772" s="58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8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8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8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72" s="31">
        <v>36</v>
      </c>
      <c r="AC772" t="s">
        <v>5149</v>
      </c>
    </row>
    <row r="773" spans="1:30">
      <c r="A773" s="31">
        <f ca="1">IF(GLOBAL[[#This Row],[TT]]&lt;1,"",ROW()-2)</f>
        <v>771</v>
      </c>
      <c r="B773" s="33" t="s">
        <v>4499</v>
      </c>
      <c r="C773" s="31">
        <v>10</v>
      </c>
      <c r="D773" s="31" t="s">
        <v>40</v>
      </c>
      <c r="E773" s="31">
        <f ca="1">IF(GLOBAL[[#This Row],[b12]]="",GLOBAL[[#This Row],[a6]],GLOBAL[[#This Row],[b12]])</f>
        <v>10</v>
      </c>
      <c r="F773" s="32">
        <f>GLOBAL[[#This Row],[AWAL]]</f>
        <v>10</v>
      </c>
      <c r="G773" s="31"/>
      <c r="H773" s="31"/>
      <c r="I773" s="31">
        <f>IF(GLOBAL[[#This Row],[1]]="","",SUMIF(Table6[NB BM_C_QTY+F],GLOBAL[POINTER],Table6[C]))</f>
        <v>0</v>
      </c>
      <c r="J773" s="91">
        <f>IF(GLOBAL[[#This Row],[2]]="",0,-1*SUMIF(Table5[CONCAT],GLOBAL[POINTER],Table5[3]))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10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10</v>
      </c>
      <c r="Q773" s="58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10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10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10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73" s="31">
        <v>36</v>
      </c>
      <c r="AC773" t="s">
        <v>5149</v>
      </c>
    </row>
    <row r="774" spans="1:30">
      <c r="A774" s="31">
        <f ca="1">IF(GLOBAL[[#This Row],[TT]]&lt;1,"",ROW()-2)</f>
        <v>772</v>
      </c>
      <c r="B774" s="33" t="s">
        <v>4500</v>
      </c>
      <c r="C774" s="31">
        <v>3</v>
      </c>
      <c r="D774" s="31" t="s">
        <v>531</v>
      </c>
      <c r="E774" s="31">
        <f ca="1">IF(GLOBAL[[#This Row],[b12]]="",GLOBAL[[#This Row],[a6]],GLOBAL[[#This Row],[b12]])</f>
        <v>3</v>
      </c>
      <c r="F774" s="32">
        <f>GLOBAL[[#This Row],[AWAL]]</f>
        <v>3</v>
      </c>
      <c r="G774" s="31"/>
      <c r="H774" s="31"/>
      <c r="I774" s="31">
        <f>IF(GLOBAL[[#This Row],[1]]="","",SUMIF(Table6[NB BM_C_QTY+F],GLOBAL[POINTER],Table6[C]))</f>
        <v>0</v>
      </c>
      <c r="J774" s="91">
        <f>IF(GLOBAL[[#This Row],[2]]="",0,-1*SUMIF(Table5[CONCAT],GLOBAL[POINTER],Table5[3]))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3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3</v>
      </c>
      <c r="Q774" s="58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3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3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3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74" s="31">
        <v>200</v>
      </c>
      <c r="AC774" t="s">
        <v>5115</v>
      </c>
    </row>
    <row r="775" spans="1:30">
      <c r="A775" s="31">
        <f ca="1">IF(GLOBAL[[#This Row],[TT]]&lt;1,"",ROW()-2)</f>
        <v>773</v>
      </c>
      <c r="B775" s="33" t="s">
        <v>4501</v>
      </c>
      <c r="C775" s="31">
        <v>26</v>
      </c>
      <c r="D775" s="31" t="s">
        <v>7</v>
      </c>
      <c r="E775" s="31">
        <f ca="1">IF(GLOBAL[[#This Row],[b12]]="",GLOBAL[[#This Row],[a6]],GLOBAL[[#This Row],[b12]])</f>
        <v>26</v>
      </c>
      <c r="F775" s="32">
        <f>GLOBAL[[#This Row],[AWAL]]</f>
        <v>26</v>
      </c>
      <c r="G775" s="31"/>
      <c r="H775" s="31"/>
      <c r="I775" s="31">
        <f>IF(GLOBAL[[#This Row],[1]]="","",SUMIF(Table6[NB BM_C_QTY+F],GLOBAL[POINTER],Table6[C]))</f>
        <v>0</v>
      </c>
      <c r="J775" s="91">
        <f>IF(GLOBAL[[#This Row],[2]]="",0,-1*SUMIF(Table5[CONCAT],GLOBAL[POINTER],Table5[3]))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26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26</v>
      </c>
      <c r="Q775" s="58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26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26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26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75" s="31">
        <v>144</v>
      </c>
      <c r="AC775" t="s">
        <v>5116</v>
      </c>
    </row>
    <row r="776" spans="1:30">
      <c r="A776" s="31">
        <f ca="1">IF(GLOBAL[[#This Row],[TT]]&lt;1,"",ROW()-2)</f>
        <v>774</v>
      </c>
      <c r="B776" s="33" t="s">
        <v>552</v>
      </c>
      <c r="C776" s="31">
        <v>6</v>
      </c>
      <c r="D776" s="31" t="s">
        <v>7</v>
      </c>
      <c r="E776" s="31">
        <f ca="1">IF(GLOBAL[[#This Row],[b12]]="",GLOBAL[[#This Row],[a6]],GLOBAL[[#This Row],[b12]])</f>
        <v>6</v>
      </c>
      <c r="F776" s="32">
        <f>GLOBAL[[#This Row],[AWAL]]</f>
        <v>6</v>
      </c>
      <c r="G776" s="31"/>
      <c r="H776" s="31"/>
      <c r="I776" s="31">
        <f>IF(GLOBAL[[#This Row],[1]]="","",SUMIF(Table6[NB BM_C_QTY+F],GLOBAL[POINTER],Table6[C]))</f>
        <v>0</v>
      </c>
      <c r="J776" s="91">
        <f>IF(GLOBAL[[#This Row],[2]]="",0,-1*SUMIF(Table5[CONCAT],GLOBAL[POINTER],Table5[3]))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 t="shared" si="12"/>
        <v>6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6</v>
      </c>
      <c r="Q776" s="58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6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6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6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76" s="31">
        <v>144</v>
      </c>
      <c r="AC776" t="s">
        <v>5116</v>
      </c>
    </row>
    <row r="777" spans="1:30">
      <c r="A777" s="31" t="str">
        <f ca="1">IF(GLOBAL[[#This Row],[TT]]&lt;1,"",ROW()-2)</f>
        <v/>
      </c>
      <c r="B777" s="33" t="s">
        <v>5403</v>
      </c>
      <c r="C777" s="31">
        <v>0</v>
      </c>
      <c r="D777" s="31" t="s">
        <v>2081</v>
      </c>
      <c r="E777" s="31">
        <f ca="1">IF(GLOBAL[[#This Row],[b12]]="",GLOBAL[[#This Row],[a6]],GLOBAL[[#This Row],[b12]])</f>
        <v>0</v>
      </c>
      <c r="F777" s="32">
        <f>GLOBAL[[#This Row],[AWAL]]</f>
        <v>0</v>
      </c>
      <c r="G777" s="31"/>
      <c r="H777" s="31"/>
      <c r="I777" s="31">
        <f>IF(GLOBAL[[#This Row],[1]]="","",SUMIF(Table6[NB BM_C_QTY+F],GLOBAL[POINTER],Table6[C]))</f>
        <v>0</v>
      </c>
      <c r="J777" s="91">
        <f>IF(GLOBAL[[#This Row],[2]]="",0,-1*SUMIF(Table5[CONCAT],GLOBAL[POINTER],Table5[3]))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0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0</v>
      </c>
      <c r="Q777" s="58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0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0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0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77" s="31">
        <v>144</v>
      </c>
      <c r="AC777" t="s">
        <v>5116</v>
      </c>
    </row>
    <row r="778" spans="1:30">
      <c r="A778" s="31" t="str">
        <f ca="1">IF(GLOBAL[[#This Row],[TT]]&lt;1,"",ROW()-2)</f>
        <v/>
      </c>
      <c r="B778" s="33" t="s">
        <v>5402</v>
      </c>
      <c r="C778" s="31">
        <v>0</v>
      </c>
      <c r="D778" s="31" t="s">
        <v>2081</v>
      </c>
      <c r="E778" s="31">
        <f ca="1">IF(GLOBAL[[#This Row],[b12]]="",GLOBAL[[#This Row],[a6]],GLOBAL[[#This Row],[b12]])</f>
        <v>0</v>
      </c>
      <c r="F778" s="32">
        <f>GLOBAL[[#This Row],[AWAL]]</f>
        <v>0</v>
      </c>
      <c r="G778" s="31"/>
      <c r="H778" s="31"/>
      <c r="I778" s="31">
        <f>IF(GLOBAL[[#This Row],[1]]="","",SUMIF(Table6[NB BM_C_QTY+F],GLOBAL[POINTER],Table6[C]))</f>
        <v>0</v>
      </c>
      <c r="J778" s="91">
        <f>IF(GLOBAL[[#This Row],[2]]="",0,-1*SUMIF(Table5[CONCAT],GLOBAL[POINTER],Table5[3]))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0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0</v>
      </c>
      <c r="Q778" s="58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0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0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0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78" s="31">
        <v>144</v>
      </c>
      <c r="AC778" t="s">
        <v>5116</v>
      </c>
    </row>
    <row r="779" spans="1:30">
      <c r="A779" s="117">
        <f ca="1">IF(GLOBAL[[#This Row],[TT]]&lt;1,"",ROW()-2)</f>
        <v>777</v>
      </c>
      <c r="B779" s="118" t="s">
        <v>6009</v>
      </c>
      <c r="C779" s="117">
        <v>1</v>
      </c>
      <c r="D779" s="117" t="s">
        <v>2081</v>
      </c>
      <c r="E779" s="117">
        <f ca="1">IF(GLOBAL[[#This Row],[b12]]="",GLOBAL[[#This Row],[a6]],GLOBAL[[#This Row],[b12]])</f>
        <v>1</v>
      </c>
      <c r="F779" s="119">
        <f>GLOBAL[[#This Row],[AWAL]]</f>
        <v>1</v>
      </c>
      <c r="G779" s="117"/>
      <c r="H779" s="117"/>
      <c r="I779" s="117">
        <f>IF(GLOBAL[[#This Row],[1]]="","",SUMIF(Table6[NB BM_C_QTY+F],GLOBAL[POINTER],Table6[C]))</f>
        <v>0</v>
      </c>
      <c r="J779" s="120">
        <f>IF(GLOBAL[[#This Row],[2]]="",0,-1*SUMIF(Table5[CONCAT],GLOBAL[POINTER],Table5[3]))</f>
        <v>0</v>
      </c>
      <c r="K779" s="117" t="str">
        <f>IF(GLOBAL[[#This Row],[b1]]="","",GLOBAL[[#This Row],[b1]]-GLOBAL[[#This Row],[a1]]-GLOBAL[[#This Row],[bkeluar1]])</f>
        <v/>
      </c>
      <c r="L779" s="117">
        <f>SUM(GLOBAL[[#This Row],[bmasuk1]:[c1]])</f>
        <v>0</v>
      </c>
      <c r="M779" s="119">
        <f t="shared" si="12"/>
        <v>1</v>
      </c>
      <c r="N779" s="117"/>
      <c r="O779" s="117" t="str">
        <f>IF(GLOBAL[[#This Row],[b2]]="","",GLOBAL[[#This Row],[b2]]-GLOBAL[[#This Row],[a2]])</f>
        <v/>
      </c>
      <c r="P779" s="119">
        <f ca="1">SUM(INDIRECT(GLOBAL_VAR[TABLENAME]&amp;"[@a"&amp;$1:$1-1&amp;"]"),INDIRECT(GLOBAL_VAR[TABLENAME]&amp;"[@c"&amp;$1:$1-1&amp;"]"))</f>
        <v>1</v>
      </c>
      <c r="Q779" s="60"/>
      <c r="R779" s="118" t="str">
        <f>IF(GLOBAL[[#This Row],[b3]]="","",GLOBAL[[#This Row],[b3]]-GLOBAL[[#This Row],[a3]])</f>
        <v/>
      </c>
      <c r="S779" s="119">
        <f ca="1">SUM(INDIRECT(GLOBAL_VAR[TABLENAME]&amp;"[@a"&amp;$1:$1-1&amp;"]"),INDIRECT(GLOBAL_VAR[TABLENAME]&amp;"[@c"&amp;$1:$1-1&amp;"]"))</f>
        <v>1</v>
      </c>
      <c r="T779" s="118"/>
      <c r="U779" s="118" t="str">
        <f>IF(GLOBAL[[#This Row],[b4]]="","",GLOBAL[[#This Row],[b4]]-GLOBAL[[#This Row],[a4]])</f>
        <v/>
      </c>
      <c r="V779" s="119">
        <f ca="1">SUM(INDIRECT(GLOBAL_VAR[TABLENAME]&amp;"[@a"&amp;$1:$1-1&amp;"]"),INDIRECT(GLOBAL_VAR[TABLENAME]&amp;"[@c"&amp;$1:$1-1&amp;"]"))</f>
        <v>1</v>
      </c>
      <c r="W779" s="117"/>
      <c r="X779" s="117" t="str">
        <f>IF(GLOBAL[[#This Row],[b5]]="","",GLOBAL[[#This Row],[b5]]-GLOBAL[[#This Row],[a5]])</f>
        <v/>
      </c>
      <c r="Y779" s="119">
        <f ca="1">SUM(INDIRECT(GLOBAL_VAR[TABLENAME]&amp;"[@a"&amp;$1:$1-1&amp;"]"),INDIRECT(GLOBAL_VAR[TABLENAME]&amp;"[@c"&amp;$1:$1-1&amp;"]"))</f>
        <v>1</v>
      </c>
      <c r="Z779" s="121"/>
      <c r="AA779" s="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bpkoxi709a144lsnuntana</v>
      </c>
      <c r="AB779" s="117">
        <v>144</v>
      </c>
      <c r="AC779" s="121" t="s">
        <v>5116</v>
      </c>
      <c r="AD779" s="121"/>
    </row>
    <row r="780" spans="1:30">
      <c r="A780" s="31">
        <f ca="1">IF(GLOBAL[[#This Row],[TT]]&lt;1,"",ROW()-2)</f>
        <v>778</v>
      </c>
      <c r="B780" s="33" t="s">
        <v>553</v>
      </c>
      <c r="C780" s="31">
        <v>4</v>
      </c>
      <c r="D780" s="31" t="s">
        <v>29</v>
      </c>
      <c r="E780" s="31">
        <f ca="1">IF(GLOBAL[[#This Row],[b12]]="",GLOBAL[[#This Row],[a6]],GLOBAL[[#This Row],[b12]])</f>
        <v>4</v>
      </c>
      <c r="F780" s="32">
        <f>GLOBAL[[#This Row],[AWAL]]</f>
        <v>4</v>
      </c>
      <c r="G780" s="31"/>
      <c r="H780" s="31"/>
      <c r="I780" s="31">
        <f>IF(GLOBAL[[#This Row],[1]]="","",SUMIF(Table6[NB BM_C_QTY+F],GLOBAL[POINTER],Table6[C]))</f>
        <v>0</v>
      </c>
      <c r="J780" s="91">
        <f>IF(GLOBAL[[#This Row],[2]]="",0,-1*SUMIF(Table5[CONCAT],GLOBAL[POINTER],Table5[3]))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4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4</v>
      </c>
      <c r="Q780" s="58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4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4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4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80" s="31">
        <v>20</v>
      </c>
      <c r="AC780" t="s">
        <v>5149</v>
      </c>
    </row>
    <row r="781" spans="1:30">
      <c r="A781" s="31">
        <f ca="1">IF(GLOBAL[[#This Row],[TT]]&lt;1,"",ROW()-2)</f>
        <v>779</v>
      </c>
      <c r="B781" s="33" t="s">
        <v>554</v>
      </c>
      <c r="C781" s="31">
        <v>9</v>
      </c>
      <c r="D781" s="31" t="s">
        <v>29</v>
      </c>
      <c r="E781" s="31">
        <f ca="1">IF(GLOBAL[[#This Row],[b12]]="",GLOBAL[[#This Row],[a6]],GLOBAL[[#This Row],[b12]])</f>
        <v>9</v>
      </c>
      <c r="F781" s="32">
        <f>GLOBAL[[#This Row],[AWAL]]</f>
        <v>9</v>
      </c>
      <c r="G781" s="31"/>
      <c r="H781" s="31"/>
      <c r="I781" s="31">
        <f>IF(GLOBAL[[#This Row],[1]]="","",SUMIF(Table6[NB BM_C_QTY+F],GLOBAL[POINTER],Table6[C]))</f>
        <v>0</v>
      </c>
      <c r="J781" s="91">
        <f>IF(GLOBAL[[#This Row],[2]]="",0,-1*SUMIF(Table5[CONCAT],GLOBAL[POINTER],Table5[3]))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9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9</v>
      </c>
      <c r="Q781" s="58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9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9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9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81" s="31">
        <v>20</v>
      </c>
      <c r="AC781" t="s">
        <v>5149</v>
      </c>
    </row>
    <row r="782" spans="1:30">
      <c r="A782" s="31" t="str">
        <f ca="1">IF(GLOBAL[[#This Row],[TT]]&lt;1,"",ROW()-2)</f>
        <v/>
      </c>
      <c r="B782" s="33" t="s">
        <v>5354</v>
      </c>
      <c r="C782" s="31">
        <v>0</v>
      </c>
      <c r="D782" s="31" t="s">
        <v>2081</v>
      </c>
      <c r="E782" s="31">
        <f ca="1">IF(GLOBAL[[#This Row],[b12]]="",GLOBAL[[#This Row],[a6]],GLOBAL[[#This Row],[b12]])</f>
        <v>0</v>
      </c>
      <c r="F782" s="32">
        <f>GLOBAL[[#This Row],[AWAL]]</f>
        <v>0</v>
      </c>
      <c r="G782" s="31"/>
      <c r="H782" s="31"/>
      <c r="I782" s="31">
        <f>IF(GLOBAL[[#This Row],[1]]="","",SUMIF(Table6[NB BM_C_QTY+F],GLOBAL[POINTER],Table6[C]))</f>
        <v>0</v>
      </c>
      <c r="J782" s="91">
        <f>IF(GLOBAL[[#This Row],[2]]="",0,-1*SUMIF(Table5[CONCAT],GLOBAL[POINTER],Table5[3]))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0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0</v>
      </c>
      <c r="Q782" s="58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0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0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0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82" s="31">
        <v>144</v>
      </c>
      <c r="AC782" t="s">
        <v>5116</v>
      </c>
    </row>
    <row r="783" spans="1:30">
      <c r="A783" s="31">
        <f ca="1">IF(GLOBAL[[#This Row],[TT]]&lt;1,"",ROW()-2)</f>
        <v>781</v>
      </c>
      <c r="B783" s="33" t="s">
        <v>5355</v>
      </c>
      <c r="C783" s="31">
        <v>1</v>
      </c>
      <c r="D783" s="31" t="s">
        <v>2081</v>
      </c>
      <c r="E783" s="31">
        <f ca="1">IF(GLOBAL[[#This Row],[b12]]="",GLOBAL[[#This Row],[a6]],GLOBAL[[#This Row],[b12]])</f>
        <v>1</v>
      </c>
      <c r="F783" s="32">
        <f>GLOBAL[[#This Row],[AWAL]]</f>
        <v>1</v>
      </c>
      <c r="G783" s="31"/>
      <c r="H783" s="31"/>
      <c r="I783" s="31">
        <f>IF(GLOBAL[[#This Row],[1]]="","",SUMIF(Table6[NB BM_C_QTY+F],GLOBAL[POINTER],Table6[C]))</f>
        <v>0</v>
      </c>
      <c r="J783" s="91">
        <f>IF(GLOBAL[[#This Row],[2]]="",0,-1*SUMIF(Table5[CONCAT],GLOBAL[POINTER],Table5[3]))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1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1</v>
      </c>
      <c r="Q783" s="58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1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1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1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83" s="31">
        <v>144</v>
      </c>
      <c r="AC783" t="s">
        <v>5116</v>
      </c>
    </row>
    <row r="784" spans="1:30">
      <c r="A784" s="31">
        <f ca="1">IF(GLOBAL[[#This Row],[TT]]&lt;1,"",ROW()-2)</f>
        <v>782</v>
      </c>
      <c r="B784" s="33" t="s">
        <v>556</v>
      </c>
      <c r="C784" s="31">
        <v>9</v>
      </c>
      <c r="D784" s="31" t="s">
        <v>61</v>
      </c>
      <c r="E784" s="31">
        <f ca="1">IF(GLOBAL[[#This Row],[b12]]="",GLOBAL[[#This Row],[a6]],GLOBAL[[#This Row],[b12]])</f>
        <v>9</v>
      </c>
      <c r="F784" s="32">
        <f>GLOBAL[[#This Row],[AWAL]]</f>
        <v>9</v>
      </c>
      <c r="G784" s="31"/>
      <c r="H784" s="31"/>
      <c r="I784" s="31">
        <f>IF(GLOBAL[[#This Row],[1]]="","",SUMIF(Table6[NB BM_C_QTY+F],GLOBAL[POINTER],Table6[C]))</f>
        <v>0</v>
      </c>
      <c r="J784" s="91">
        <f>IF(GLOBAL[[#This Row],[2]]="",0,-1*SUMIF(Table5[CONCAT],GLOBAL[POINTER],Table5[3]))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9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9</v>
      </c>
      <c r="Q784" s="58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9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9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9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84" s="31">
        <v>40</v>
      </c>
      <c r="AC784" t="s">
        <v>5149</v>
      </c>
    </row>
    <row r="785" spans="1:29">
      <c r="A785" s="31">
        <f ca="1">IF(GLOBAL[[#This Row],[TT]]&lt;1,"",ROW()-2)</f>
        <v>783</v>
      </c>
      <c r="B785" s="33" t="s">
        <v>557</v>
      </c>
      <c r="C785" s="31">
        <v>2</v>
      </c>
      <c r="D785" s="31" t="s">
        <v>558</v>
      </c>
      <c r="E785" s="31">
        <f ca="1">IF(GLOBAL[[#This Row],[b12]]="",GLOBAL[[#This Row],[a6]],GLOBAL[[#This Row],[b12]])</f>
        <v>2</v>
      </c>
      <c r="F785" s="32">
        <f>GLOBAL[[#This Row],[AWAL]]</f>
        <v>2</v>
      </c>
      <c r="G785" s="31"/>
      <c r="H785" s="31"/>
      <c r="I785" s="31">
        <f>IF(GLOBAL[[#This Row],[1]]="","",SUMIF(Table6[NB BM_C_QTY+F],GLOBAL[POINTER],Table6[C]))</f>
        <v>0</v>
      </c>
      <c r="J785" s="91">
        <f>IF(GLOBAL[[#This Row],[2]]="",0,-1*SUMIF(Table5[CONCAT],GLOBAL[POINTER],Table5[3]))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2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2</v>
      </c>
      <c r="Q785" s="58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2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2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2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85" s="31">
        <v>350</v>
      </c>
      <c r="AC785" t="s">
        <v>5116</v>
      </c>
    </row>
    <row r="786" spans="1:29">
      <c r="A786" s="31">
        <f ca="1">IF(GLOBAL[[#This Row],[TT]]&lt;1,"",ROW()-2)</f>
        <v>784</v>
      </c>
      <c r="B786" s="33" t="s">
        <v>559</v>
      </c>
      <c r="C786" s="31">
        <v>7</v>
      </c>
      <c r="D786" s="31" t="s">
        <v>102</v>
      </c>
      <c r="E786" s="31">
        <f ca="1">IF(GLOBAL[[#This Row],[b12]]="",GLOBAL[[#This Row],[a6]],GLOBAL[[#This Row],[b12]])</f>
        <v>7</v>
      </c>
      <c r="F786" s="32">
        <f>GLOBAL[[#This Row],[AWAL]]</f>
        <v>7</v>
      </c>
      <c r="G786" s="31"/>
      <c r="H786" s="31"/>
      <c r="I786" s="31">
        <f>IF(GLOBAL[[#This Row],[1]]="","",SUMIF(Table6[NB BM_C_QTY+F],GLOBAL[POINTER],Table6[C]))</f>
        <v>0</v>
      </c>
      <c r="J786" s="91">
        <f>IF(GLOBAL[[#This Row],[2]]="",0,-1*SUMIF(Table5[CONCAT],GLOBAL[POINTER],Table5[3]))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7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7</v>
      </c>
      <c r="Q786" s="58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7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7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7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86" s="31">
        <v>500</v>
      </c>
      <c r="AC786" t="s">
        <v>5118</v>
      </c>
    </row>
    <row r="787" spans="1:29">
      <c r="A787" s="31">
        <f ca="1">IF(GLOBAL[[#This Row],[TT]]&lt;1,"",ROW()-2)</f>
        <v>785</v>
      </c>
      <c r="B787" s="33" t="s">
        <v>4502</v>
      </c>
      <c r="C787" s="31">
        <v>6</v>
      </c>
      <c r="D787" s="31" t="s">
        <v>87</v>
      </c>
      <c r="E787" s="31">
        <f ca="1">IF(GLOBAL[[#This Row],[b12]]="",GLOBAL[[#This Row],[a6]],GLOBAL[[#This Row],[b12]])</f>
        <v>6</v>
      </c>
      <c r="F787" s="32">
        <f>GLOBAL[[#This Row],[AWAL]]</f>
        <v>6</v>
      </c>
      <c r="G787" s="31"/>
      <c r="H787" s="31"/>
      <c r="I787" s="31">
        <f>IF(GLOBAL[[#This Row],[1]]="","",SUMIF(Table6[NB BM_C_QTY+F],GLOBAL[POINTER],Table6[C]))</f>
        <v>0</v>
      </c>
      <c r="J787" s="91">
        <f>IF(GLOBAL[[#This Row],[2]]="",0,-1*SUMIF(Table5[CONCAT],GLOBAL[POINTER],Table5[3]))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6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6</v>
      </c>
      <c r="Q787" s="58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6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6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6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87" s="31">
        <v>200</v>
      </c>
      <c r="AC787" t="s">
        <v>5116</v>
      </c>
    </row>
    <row r="788" spans="1:29">
      <c r="A788" s="31">
        <f ca="1">IF(GLOBAL[[#This Row],[TT]]&lt;1,"",ROW()-2)</f>
        <v>786</v>
      </c>
      <c r="B788" s="33" t="s">
        <v>560</v>
      </c>
      <c r="C788" s="31">
        <v>35</v>
      </c>
      <c r="D788" s="31" t="s">
        <v>165</v>
      </c>
      <c r="E788" s="31">
        <f ca="1">IF(GLOBAL[[#This Row],[b12]]="",GLOBAL[[#This Row],[a6]],GLOBAL[[#This Row],[b12]])</f>
        <v>35</v>
      </c>
      <c r="F788" s="32">
        <f>GLOBAL[[#This Row],[AWAL]]</f>
        <v>35</v>
      </c>
      <c r="G788" s="31"/>
      <c r="H788" s="31"/>
      <c r="I788" s="31">
        <f>IF(GLOBAL[[#This Row],[1]]="","",SUMIF(Table6[NB BM_C_QTY+F],GLOBAL[POINTER],Table6[C]))</f>
        <v>0</v>
      </c>
      <c r="J788" s="91">
        <f>IF(GLOBAL[[#This Row],[2]]="",0,-1*SUMIF(Table5[CONCAT],GLOBAL[POINTER],Table5[3]))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 t="shared" si="12"/>
        <v>35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35</v>
      </c>
      <c r="Q788" s="58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35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35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35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88" s="31">
        <v>1440</v>
      </c>
      <c r="AC788" t="s">
        <v>5118</v>
      </c>
    </row>
    <row r="789" spans="1:29">
      <c r="A789" s="31">
        <f ca="1">IF(GLOBAL[[#This Row],[TT]]&lt;1,"",ROW()-2)</f>
        <v>787</v>
      </c>
      <c r="B789" s="33" t="s">
        <v>561</v>
      </c>
      <c r="C789" s="31">
        <v>2</v>
      </c>
      <c r="D789" s="31" t="s">
        <v>562</v>
      </c>
      <c r="E789" s="31">
        <f ca="1">IF(GLOBAL[[#This Row],[b12]]="",GLOBAL[[#This Row],[a6]],GLOBAL[[#This Row],[b12]])</f>
        <v>2</v>
      </c>
      <c r="F789" s="32">
        <f>GLOBAL[[#This Row],[AWAL]]</f>
        <v>2</v>
      </c>
      <c r="G789" s="31"/>
      <c r="H789" s="31"/>
      <c r="I789" s="31">
        <f>IF(GLOBAL[[#This Row],[1]]="","",SUMIF(Table6[NB BM_C_QTY+F],GLOBAL[POINTER],Table6[C]))</f>
        <v>0</v>
      </c>
      <c r="J789" s="91">
        <f>IF(GLOBAL[[#This Row],[2]]="",0,-1*SUMIF(Table5[CONCAT],GLOBAL[POINTER],Table5[3]))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2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2</v>
      </c>
      <c r="Q789" s="58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2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2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2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89" s="31">
        <v>24</v>
      </c>
      <c r="AC789" t="s">
        <v>5153</v>
      </c>
    </row>
    <row r="790" spans="1:29">
      <c r="A790" s="31">
        <f ca="1">IF(GLOBAL[[#This Row],[TT]]&lt;1,"",ROW()-2)</f>
        <v>788</v>
      </c>
      <c r="B790" s="33" t="s">
        <v>563</v>
      </c>
      <c r="C790" s="31">
        <v>1</v>
      </c>
      <c r="D790" s="31" t="s">
        <v>7</v>
      </c>
      <c r="E790" s="31">
        <f ca="1">IF(GLOBAL[[#This Row],[b12]]="",GLOBAL[[#This Row],[a6]],GLOBAL[[#This Row],[b12]])</f>
        <v>1</v>
      </c>
      <c r="F790" s="32">
        <f>GLOBAL[[#This Row],[AWAL]]</f>
        <v>1</v>
      </c>
      <c r="G790" s="31"/>
      <c r="H790" s="31"/>
      <c r="I790" s="31">
        <f>IF(GLOBAL[[#This Row],[1]]="","",SUMIF(Table6[NB BM_C_QTY+F],GLOBAL[POINTER],Table6[C]))</f>
        <v>0</v>
      </c>
      <c r="J790" s="91">
        <f>IF(GLOBAL[[#This Row],[2]]="",0,-1*SUMIF(Table5[CONCAT],GLOBAL[POINTER],Table5[3]))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 t="shared" si="12"/>
        <v>1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</v>
      </c>
      <c r="Q790" s="58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90" s="31">
        <v>144</v>
      </c>
      <c r="AC790" t="s">
        <v>5116</v>
      </c>
    </row>
    <row r="791" spans="1:29">
      <c r="A791" s="31">
        <f ca="1">IF(GLOBAL[[#This Row],[TT]]&lt;1,"",ROW()-2)</f>
        <v>789</v>
      </c>
      <c r="B791" s="33" t="s">
        <v>564</v>
      </c>
      <c r="C791" s="31">
        <v>2</v>
      </c>
      <c r="D791" s="31" t="s">
        <v>565</v>
      </c>
      <c r="E791" s="31">
        <f ca="1">IF(GLOBAL[[#This Row],[b12]]="",GLOBAL[[#This Row],[a6]],GLOBAL[[#This Row],[b12]])</f>
        <v>2</v>
      </c>
      <c r="F791" s="32">
        <f>GLOBAL[[#This Row],[AWAL]]</f>
        <v>2</v>
      </c>
      <c r="G791" s="31"/>
      <c r="H791" s="31"/>
      <c r="I791" s="31">
        <f>IF(GLOBAL[[#This Row],[1]]="","",SUMIF(Table6[NB BM_C_QTY+F],GLOBAL[POINTER],Table6[C]))</f>
        <v>0</v>
      </c>
      <c r="J791" s="91">
        <f>IF(GLOBAL[[#This Row],[2]]="",0,-1*SUMIF(Table5[CONCAT],GLOBAL[POINTER],Table5[3]))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2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2</v>
      </c>
      <c r="Q791" s="58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2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2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2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91" s="31">
        <v>250</v>
      </c>
      <c r="AC791" t="s">
        <v>5116</v>
      </c>
    </row>
    <row r="792" spans="1:29">
      <c r="A792" s="31">
        <f ca="1">IF(GLOBAL[[#This Row],[TT]]&lt;1,"",ROW()-2)</f>
        <v>790</v>
      </c>
      <c r="B792" s="33" t="s">
        <v>566</v>
      </c>
      <c r="C792" s="31">
        <v>1</v>
      </c>
      <c r="D792" s="31" t="s">
        <v>7</v>
      </c>
      <c r="E792" s="31">
        <f ca="1">IF(GLOBAL[[#This Row],[b12]]="",GLOBAL[[#This Row],[a6]],GLOBAL[[#This Row],[b12]])</f>
        <v>1</v>
      </c>
      <c r="F792" s="32">
        <f>GLOBAL[[#This Row],[AWAL]]</f>
        <v>1</v>
      </c>
      <c r="G792" s="31"/>
      <c r="H792" s="31"/>
      <c r="I792" s="31">
        <f>IF(GLOBAL[[#This Row],[1]]="","",SUMIF(Table6[NB BM_C_QTY+F],GLOBAL[POINTER],Table6[C]))</f>
        <v>0</v>
      </c>
      <c r="J792" s="91">
        <f>IF(GLOBAL[[#This Row],[2]]="",0,-1*SUMIF(Table5[CONCAT],GLOBAL[POINTER],Table5[3]))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1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1</v>
      </c>
      <c r="Q792" s="58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1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1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1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92" s="31">
        <v>144</v>
      </c>
      <c r="AC792" t="s">
        <v>5116</v>
      </c>
    </row>
    <row r="793" spans="1:29">
      <c r="A793" s="31">
        <f ca="1">IF(GLOBAL[[#This Row],[TT]]&lt;1,"",ROW()-2)</f>
        <v>791</v>
      </c>
      <c r="B793" s="33" t="s">
        <v>567</v>
      </c>
      <c r="C793" s="31">
        <v>11</v>
      </c>
      <c r="D793" s="31" t="s">
        <v>349</v>
      </c>
      <c r="E793" s="31">
        <f ca="1">IF(GLOBAL[[#This Row],[b12]]="",GLOBAL[[#This Row],[a6]],GLOBAL[[#This Row],[b12]])</f>
        <v>11</v>
      </c>
      <c r="F793" s="32">
        <f>GLOBAL[[#This Row],[AWAL]]</f>
        <v>11</v>
      </c>
      <c r="G793" s="31"/>
      <c r="H793" s="31"/>
      <c r="I793" s="31">
        <f>IF(GLOBAL[[#This Row],[1]]="","",SUMIF(Table6[NB BM_C_QTY+F],GLOBAL[POINTER],Table6[C]))</f>
        <v>0</v>
      </c>
      <c r="J793" s="91">
        <f>IF(GLOBAL[[#This Row],[2]]="",0,-1*SUMIF(Table5[CONCAT],GLOBAL[POINTER],Table5[3]))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11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11</v>
      </c>
      <c r="Q793" s="58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11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11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11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93" s="31">
        <v>2000</v>
      </c>
      <c r="AC793" t="s">
        <v>5118</v>
      </c>
    </row>
    <row r="794" spans="1:29">
      <c r="A794" s="31">
        <f ca="1">IF(GLOBAL[[#This Row],[TT]]&lt;1,"",ROW()-2)</f>
        <v>792</v>
      </c>
      <c r="B794" s="33" t="s">
        <v>568</v>
      </c>
      <c r="C794" s="31">
        <v>2</v>
      </c>
      <c r="D794" s="31" t="s">
        <v>2409</v>
      </c>
      <c r="E794" s="31">
        <f ca="1">IF(GLOBAL[[#This Row],[b12]]="",GLOBAL[[#This Row],[a6]],GLOBAL[[#This Row],[b12]])</f>
        <v>2</v>
      </c>
      <c r="F794" s="32">
        <f>GLOBAL[[#This Row],[AWAL]]</f>
        <v>2</v>
      </c>
      <c r="G794" s="31"/>
      <c r="H794" s="31"/>
      <c r="I794" s="31">
        <f>IF(GLOBAL[[#This Row],[1]]="","",SUMIF(Table6[NB BM_C_QTY+F],GLOBAL[POINTER],Table6[C]))</f>
        <v>0</v>
      </c>
      <c r="J794" s="91">
        <f>IF(GLOBAL[[#This Row],[2]]="",0,-1*SUMIF(Table5[CONCAT],GLOBAL[POINTER],Table5[3]))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2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2</v>
      </c>
      <c r="Q794" s="58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2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2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2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94" s="31">
        <v>576</v>
      </c>
      <c r="AC794" t="s">
        <v>5118</v>
      </c>
    </row>
    <row r="795" spans="1:29">
      <c r="A795" s="31">
        <f ca="1">IF(GLOBAL[[#This Row],[TT]]&lt;1,"",ROW()-2)</f>
        <v>793</v>
      </c>
      <c r="B795" s="33" t="s">
        <v>4503</v>
      </c>
      <c r="C795" s="31">
        <v>2</v>
      </c>
      <c r="D795" s="31" t="s">
        <v>7</v>
      </c>
      <c r="E795" s="31">
        <f ca="1">IF(GLOBAL[[#This Row],[b12]]="",GLOBAL[[#This Row],[a6]],GLOBAL[[#This Row],[b12]])</f>
        <v>2</v>
      </c>
      <c r="F795" s="32">
        <f>GLOBAL[[#This Row],[AWAL]]</f>
        <v>2</v>
      </c>
      <c r="G795" s="31"/>
      <c r="H795" s="31"/>
      <c r="I795" s="31">
        <f>IF(GLOBAL[[#This Row],[1]]="","",SUMIF(Table6[NB BM_C_QTY+F],GLOBAL[POINTER],Table6[C]))</f>
        <v>0</v>
      </c>
      <c r="J795" s="91">
        <f>IF(GLOBAL[[#This Row],[2]]="",0,-1*SUMIF(Table5[CONCAT],GLOBAL[POINTER],Table5[3]))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2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2</v>
      </c>
      <c r="Q795" s="58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2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2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2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95" s="31">
        <v>144</v>
      </c>
      <c r="AC795" t="s">
        <v>5116</v>
      </c>
    </row>
    <row r="796" spans="1:29">
      <c r="A796" s="31">
        <f ca="1">IF(GLOBAL[[#This Row],[TT]]&lt;1,"",ROW()-2)</f>
        <v>794</v>
      </c>
      <c r="B796" s="33" t="s">
        <v>4504</v>
      </c>
      <c r="C796" s="31">
        <v>5</v>
      </c>
      <c r="D796" s="31" t="s">
        <v>7</v>
      </c>
      <c r="E796" s="31">
        <f ca="1">IF(GLOBAL[[#This Row],[b12]]="",GLOBAL[[#This Row],[a6]],GLOBAL[[#This Row],[b12]])</f>
        <v>5</v>
      </c>
      <c r="F796" s="32">
        <f>GLOBAL[[#This Row],[AWAL]]</f>
        <v>5</v>
      </c>
      <c r="G796" s="31"/>
      <c r="H796" s="31"/>
      <c r="I796" s="31">
        <f>IF(GLOBAL[[#This Row],[1]]="","",SUMIF(Table6[NB BM_C_QTY+F],GLOBAL[POINTER],Table6[C]))</f>
        <v>0</v>
      </c>
      <c r="J796" s="91">
        <f>IF(GLOBAL[[#This Row],[2]]="",0,-1*SUMIF(Table5[CONCAT],GLOBAL[POINTER],Table5[3]))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5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5</v>
      </c>
      <c r="Q796" s="58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5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5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5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96" s="31">
        <v>144</v>
      </c>
      <c r="AC796" t="s">
        <v>5116</v>
      </c>
    </row>
    <row r="797" spans="1:29">
      <c r="A797" s="31">
        <f ca="1">IF(GLOBAL[[#This Row],[TT]]&lt;1,"",ROW()-2)</f>
        <v>795</v>
      </c>
      <c r="B797" s="33" t="s">
        <v>569</v>
      </c>
      <c r="C797" s="31">
        <v>8</v>
      </c>
      <c r="D797" s="31" t="s">
        <v>7</v>
      </c>
      <c r="E797" s="31">
        <f ca="1">IF(GLOBAL[[#This Row],[b12]]="",GLOBAL[[#This Row],[a6]],GLOBAL[[#This Row],[b12]])</f>
        <v>8</v>
      </c>
      <c r="F797" s="32">
        <f>GLOBAL[[#This Row],[AWAL]]</f>
        <v>8</v>
      </c>
      <c r="G797" s="31"/>
      <c r="H797" s="31"/>
      <c r="I797" s="31">
        <f>IF(GLOBAL[[#This Row],[1]]="","",SUMIF(Table6[NB BM_C_QTY+F],GLOBAL[POINTER],Table6[C]))</f>
        <v>0</v>
      </c>
      <c r="J797" s="91">
        <f>IF(GLOBAL[[#This Row],[2]]="",0,-1*SUMIF(Table5[CONCAT],GLOBAL[POINTER],Table5[3]))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8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8</v>
      </c>
      <c r="Q797" s="58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8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8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8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97" s="31">
        <v>144</v>
      </c>
      <c r="AC797" t="s">
        <v>5116</v>
      </c>
    </row>
    <row r="798" spans="1:29">
      <c r="A798" s="31">
        <f ca="1">IF(GLOBAL[[#This Row],[TT]]&lt;1,"",ROW()-2)</f>
        <v>796</v>
      </c>
      <c r="B798" s="33" t="s">
        <v>570</v>
      </c>
      <c r="C798" s="31">
        <v>6</v>
      </c>
      <c r="D798" s="31" t="s">
        <v>7</v>
      </c>
      <c r="E798" s="31">
        <f ca="1">IF(GLOBAL[[#This Row],[b12]]="",GLOBAL[[#This Row],[a6]],GLOBAL[[#This Row],[b12]])</f>
        <v>6</v>
      </c>
      <c r="F798" s="32">
        <f>GLOBAL[[#This Row],[AWAL]]</f>
        <v>6</v>
      </c>
      <c r="G798" s="31"/>
      <c r="H798" s="31"/>
      <c r="I798" s="31">
        <f>IF(GLOBAL[[#This Row],[1]]="","",SUMIF(Table6[NB BM_C_QTY+F],GLOBAL[POINTER],Table6[C]))</f>
        <v>0</v>
      </c>
      <c r="J798" s="91">
        <f>IF(GLOBAL[[#This Row],[2]]="",0,-1*SUMIF(Table5[CONCAT],GLOBAL[POINTER],Table5[3]))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 t="shared" si="12"/>
        <v>6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6</v>
      </c>
      <c r="Q798" s="58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6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6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6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98" s="31">
        <v>144</v>
      </c>
      <c r="AC798" t="s">
        <v>5116</v>
      </c>
    </row>
    <row r="799" spans="1:29">
      <c r="A799" s="31">
        <f ca="1">IF(GLOBAL[[#This Row],[TT]]&lt;1,"",ROW()-2)</f>
        <v>797</v>
      </c>
      <c r="B799" s="33" t="s">
        <v>571</v>
      </c>
      <c r="C799" s="31">
        <v>2</v>
      </c>
      <c r="D799" s="31" t="s">
        <v>40</v>
      </c>
      <c r="E799" s="31">
        <f ca="1">IF(GLOBAL[[#This Row],[b12]]="",GLOBAL[[#This Row],[a6]],GLOBAL[[#This Row],[b12]])</f>
        <v>2</v>
      </c>
      <c r="F799" s="32">
        <f>GLOBAL[[#This Row],[AWAL]]</f>
        <v>2</v>
      </c>
      <c r="G799" s="31"/>
      <c r="H799" s="31"/>
      <c r="I799" s="31">
        <f>IF(GLOBAL[[#This Row],[1]]="","",SUMIF(Table6[NB BM_C_QTY+F],GLOBAL[POINTER],Table6[C]))</f>
        <v>0</v>
      </c>
      <c r="J799" s="91">
        <f>IF(GLOBAL[[#This Row],[2]]="",0,-1*SUMIF(Table5[CONCAT],GLOBAL[POINTER],Table5[3]))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 t="shared" si="12"/>
        <v>2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2</v>
      </c>
      <c r="Q799" s="58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2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2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2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99" s="31">
        <v>36</v>
      </c>
      <c r="AC799" t="s">
        <v>5149</v>
      </c>
    </row>
    <row r="800" spans="1:29">
      <c r="A800" s="31">
        <f ca="1">IF(GLOBAL[[#This Row],[TT]]&lt;1,"",ROW()-2)</f>
        <v>798</v>
      </c>
      <c r="B800" s="33" t="s">
        <v>4505</v>
      </c>
      <c r="C800" s="31">
        <v>3</v>
      </c>
      <c r="D800" s="31" t="s">
        <v>7</v>
      </c>
      <c r="E800" s="31">
        <f ca="1">IF(GLOBAL[[#This Row],[b12]]="",GLOBAL[[#This Row],[a6]],GLOBAL[[#This Row],[b12]])</f>
        <v>3</v>
      </c>
      <c r="F800" s="32">
        <f>GLOBAL[[#This Row],[AWAL]]</f>
        <v>3</v>
      </c>
      <c r="G800" s="31"/>
      <c r="H800" s="31"/>
      <c r="I800" s="31">
        <f>IF(GLOBAL[[#This Row],[1]]="","",SUMIF(Table6[NB BM_C_QTY+F],GLOBAL[POINTER],Table6[C]))</f>
        <v>0</v>
      </c>
      <c r="J800" s="91">
        <f>IF(GLOBAL[[#This Row],[2]]="",0,-1*SUMIF(Table5[CONCAT],GLOBAL[POINTER],Table5[3]))</f>
        <v>0</v>
      </c>
      <c r="K800" s="31" t="str">
        <f>IF(GLOBAL[[#This Row],[b1]]="","",GLOBAL[[#This Row],[b1]]-GLOBAL[[#This Row],[a1]]-GLOBAL[[#This Row],[bkeluar1]])</f>
        <v/>
      </c>
      <c r="L800" s="31">
        <f>SUM(GLOBAL[[#This Row],[bmasuk1]:[c1]])</f>
        <v>0</v>
      </c>
      <c r="M800" s="32">
        <f t="shared" si="12"/>
        <v>3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3</v>
      </c>
      <c r="Q800" s="58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3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3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3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800" s="31">
        <v>144</v>
      </c>
      <c r="AC800" t="s">
        <v>5116</v>
      </c>
    </row>
    <row r="801" spans="1:29">
      <c r="A801" s="39" t="str">
        <f ca="1">IF(GLOBAL[[#This Row],[TT]]&lt;1,"",ROW()-2)</f>
        <v/>
      </c>
      <c r="B801" s="72" t="s">
        <v>5223</v>
      </c>
      <c r="C801" s="31">
        <v>0</v>
      </c>
      <c r="D801" s="31" t="s">
        <v>2081</v>
      </c>
      <c r="E801" s="39">
        <f ca="1">IF(GLOBAL[[#This Row],[b12]]="",GLOBAL[[#This Row],[a6]],GLOBAL[[#This Row],[b12]])</f>
        <v>0</v>
      </c>
      <c r="F801" s="40">
        <f>GLOBAL[[#This Row],[AWAL]]</f>
        <v>0</v>
      </c>
      <c r="G801" s="31"/>
      <c r="H801" s="31"/>
      <c r="I801" s="39">
        <f>IF(GLOBAL[[#This Row],[1]]="","",SUMIF(Table6[NB BM_C_QTY+F],GLOBAL[POINTER],Table6[C]))</f>
        <v>0</v>
      </c>
      <c r="J801" s="91">
        <f>IF(GLOBAL[[#This Row],[2]]="",0,-1*SUMIF(Table5[CONCAT],GLOBAL[POINTER],Table5[3]))</f>
        <v>0</v>
      </c>
      <c r="K801" s="39" t="str">
        <f>IF(GLOBAL[[#This Row],[b1]]="","",GLOBAL[[#This Row],[b1]]-GLOBAL[[#This Row],[a1]]-GLOBAL[[#This Row],[bkeluar1]])</f>
        <v/>
      </c>
      <c r="L801" s="39">
        <f>SUM(GLOBAL[[#This Row],[bmasuk1]:[c1]])</f>
        <v>0</v>
      </c>
      <c r="M801" s="40">
        <f t="shared" si="12"/>
        <v>0</v>
      </c>
      <c r="N801" s="31"/>
      <c r="O801" s="39" t="str">
        <f>IF(GLOBAL[[#This Row],[b2]]="","",GLOBAL[[#This Row],[b2]]-GLOBAL[[#This Row],[a2]])</f>
        <v/>
      </c>
      <c r="P801" s="40">
        <f ca="1">SUM(INDIRECT(GLOBAL_VAR[TABLENAME]&amp;"[@a"&amp;$1:$1-1&amp;"]"),INDIRECT(GLOBAL_VAR[TABLENAME]&amp;"[@c"&amp;$1:$1-1&amp;"]"))</f>
        <v>0</v>
      </c>
      <c r="Q801" s="58"/>
      <c r="R801" s="41" t="str">
        <f>IF(GLOBAL[[#This Row],[b3]]="","",GLOBAL[[#This Row],[b3]]-GLOBAL[[#This Row],[a3]])</f>
        <v/>
      </c>
      <c r="S801" s="40">
        <f ca="1">SUM(INDIRECT(GLOBAL_VAR[TABLENAME]&amp;"[@a"&amp;$1:$1-1&amp;"]"),INDIRECT(GLOBAL_VAR[TABLENAME]&amp;"[@c"&amp;$1:$1-1&amp;"]"))</f>
        <v>0</v>
      </c>
      <c r="T801" s="33"/>
      <c r="U801" s="41" t="str">
        <f>IF(GLOBAL[[#This Row],[b4]]="","",GLOBAL[[#This Row],[b4]]-GLOBAL[[#This Row],[a4]])</f>
        <v/>
      </c>
      <c r="V801" s="40">
        <f ca="1">SUM(INDIRECT(GLOBAL_VAR[TABLENAME]&amp;"[@a"&amp;$1:$1-1&amp;"]"),INDIRECT(GLOBAL_VAR[TABLENAME]&amp;"[@c"&amp;$1:$1-1&amp;"]"))</f>
        <v>0</v>
      </c>
      <c r="W801" s="31"/>
      <c r="X801" s="39" t="str">
        <f>IF(GLOBAL[[#This Row],[b5]]="","",GLOBAL[[#This Row],[b5]]-GLOBAL[[#This Row],[a5]])</f>
        <v/>
      </c>
      <c r="Y801" s="40">
        <f ca="1">SUM(INDIRECT(GLOBAL_VAR[TABLENAME]&amp;"[@a"&amp;$1:$1-1&amp;"]"),INDIRECT(GLOBAL_VAR[TABLENAME]&amp;"[@c"&amp;$1:$1-1&amp;"]"))</f>
        <v>0</v>
      </c>
      <c r="AA80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801" s="39">
        <v>144</v>
      </c>
      <c r="AC801" s="64" t="s">
        <v>5116</v>
      </c>
    </row>
    <row r="802" spans="1:29">
      <c r="A802" s="39">
        <f ca="1">IF(GLOBAL[[#This Row],[TT]]&lt;1,"",ROW()-2)</f>
        <v>800</v>
      </c>
      <c r="B802" s="72" t="s">
        <v>5222</v>
      </c>
      <c r="C802" s="31">
        <v>22</v>
      </c>
      <c r="D802" s="31" t="s">
        <v>2081</v>
      </c>
      <c r="E802" s="39">
        <f ca="1">IF(GLOBAL[[#This Row],[b12]]="",GLOBAL[[#This Row],[a6]],GLOBAL[[#This Row],[b12]])</f>
        <v>22</v>
      </c>
      <c r="F802" s="40">
        <f>GLOBAL[[#This Row],[AWAL]]</f>
        <v>22</v>
      </c>
      <c r="G802" s="31"/>
      <c r="H802" s="31"/>
      <c r="I802" s="39">
        <f>IF(GLOBAL[[#This Row],[1]]="","",SUMIF(Table6[NB BM_C_QTY+F],GLOBAL[POINTER],Table6[C]))</f>
        <v>0</v>
      </c>
      <c r="J802" s="91">
        <f>IF(GLOBAL[[#This Row],[2]]="",0,-1*SUMIF(Table5[CONCAT],GLOBAL[POINTER],Table5[3]))</f>
        <v>0</v>
      </c>
      <c r="K802" s="39" t="str">
        <f>IF(GLOBAL[[#This Row],[b1]]="","",GLOBAL[[#This Row],[b1]]-GLOBAL[[#This Row],[a1]]-GLOBAL[[#This Row],[bkeluar1]])</f>
        <v/>
      </c>
      <c r="L802" s="39">
        <f>SUM(GLOBAL[[#This Row],[bmasuk1]:[c1]])</f>
        <v>0</v>
      </c>
      <c r="M802" s="40">
        <f t="shared" si="12"/>
        <v>22</v>
      </c>
      <c r="N802" s="31"/>
      <c r="O802" s="39" t="str">
        <f>IF(GLOBAL[[#This Row],[b2]]="","",GLOBAL[[#This Row],[b2]]-GLOBAL[[#This Row],[a2]])</f>
        <v/>
      </c>
      <c r="P802" s="40">
        <f ca="1">SUM(INDIRECT(GLOBAL_VAR[TABLENAME]&amp;"[@a"&amp;$1:$1-1&amp;"]"),INDIRECT(GLOBAL_VAR[TABLENAME]&amp;"[@c"&amp;$1:$1-1&amp;"]"))</f>
        <v>22</v>
      </c>
      <c r="Q802" s="58"/>
      <c r="R802" s="41" t="str">
        <f>IF(GLOBAL[[#This Row],[b3]]="","",GLOBAL[[#This Row],[b3]]-GLOBAL[[#This Row],[a3]])</f>
        <v/>
      </c>
      <c r="S802" s="40">
        <f ca="1">SUM(INDIRECT(GLOBAL_VAR[TABLENAME]&amp;"[@a"&amp;$1:$1-1&amp;"]"),INDIRECT(GLOBAL_VAR[TABLENAME]&amp;"[@c"&amp;$1:$1-1&amp;"]"))</f>
        <v>22</v>
      </c>
      <c r="T802" s="33"/>
      <c r="U802" s="41" t="str">
        <f>IF(GLOBAL[[#This Row],[b4]]="","",GLOBAL[[#This Row],[b4]]-GLOBAL[[#This Row],[a4]])</f>
        <v/>
      </c>
      <c r="V802" s="40">
        <f ca="1">SUM(INDIRECT(GLOBAL_VAR[TABLENAME]&amp;"[@a"&amp;$1:$1-1&amp;"]"),INDIRECT(GLOBAL_VAR[TABLENAME]&amp;"[@c"&amp;$1:$1-1&amp;"]"))</f>
        <v>22</v>
      </c>
      <c r="W802" s="31"/>
      <c r="X802" s="39" t="str">
        <f>IF(GLOBAL[[#This Row],[b5]]="","",GLOBAL[[#This Row],[b5]]-GLOBAL[[#This Row],[a5]])</f>
        <v/>
      </c>
      <c r="Y802" s="40">
        <f ca="1">SUM(INDIRECT(GLOBAL_VAR[TABLENAME]&amp;"[@a"&amp;$1:$1-1&amp;"]"),INDIRECT(GLOBAL_VAR[TABLENAME]&amp;"[@c"&amp;$1:$1-1&amp;"]"))</f>
        <v>22</v>
      </c>
      <c r="AA80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802" s="39">
        <v>144</v>
      </c>
      <c r="AC802" s="64" t="s">
        <v>5116</v>
      </c>
    </row>
    <row r="803" spans="1:29">
      <c r="A803" s="39">
        <f ca="1">IF(GLOBAL[[#This Row],[TT]]&lt;1,"",ROW()-2)</f>
        <v>801</v>
      </c>
      <c r="B803" s="72" t="s">
        <v>5224</v>
      </c>
      <c r="C803" s="31">
        <v>9</v>
      </c>
      <c r="D803" s="31" t="s">
        <v>2081</v>
      </c>
      <c r="E803" s="39">
        <f ca="1">IF(GLOBAL[[#This Row],[b12]]="",GLOBAL[[#This Row],[a6]],GLOBAL[[#This Row],[b12]])</f>
        <v>9</v>
      </c>
      <c r="F803" s="40">
        <f>GLOBAL[[#This Row],[AWAL]]</f>
        <v>9</v>
      </c>
      <c r="G803" s="31"/>
      <c r="H803" s="31"/>
      <c r="I803" s="39">
        <f>IF(GLOBAL[[#This Row],[1]]="","",SUMIF(Table6[NB BM_C_QTY+F],GLOBAL[POINTER],Table6[C]))</f>
        <v>0</v>
      </c>
      <c r="J803" s="91">
        <f>IF(GLOBAL[[#This Row],[2]]="",0,-1*SUMIF(Table5[CONCAT],GLOBAL[POINTER],Table5[3]))</f>
        <v>0</v>
      </c>
      <c r="K803" s="39" t="str">
        <f>IF(GLOBAL[[#This Row],[b1]]="","",GLOBAL[[#This Row],[b1]]-GLOBAL[[#This Row],[a1]]-GLOBAL[[#This Row],[bkeluar1]])</f>
        <v/>
      </c>
      <c r="L803" s="39">
        <f>SUM(GLOBAL[[#This Row],[bmasuk1]:[c1]])</f>
        <v>0</v>
      </c>
      <c r="M803" s="40">
        <f t="shared" si="12"/>
        <v>9</v>
      </c>
      <c r="N803" s="31"/>
      <c r="O803" s="39" t="str">
        <f>IF(GLOBAL[[#This Row],[b2]]="","",GLOBAL[[#This Row],[b2]]-GLOBAL[[#This Row],[a2]])</f>
        <v/>
      </c>
      <c r="P803" s="40">
        <f ca="1">SUM(INDIRECT(GLOBAL_VAR[TABLENAME]&amp;"[@a"&amp;$1:$1-1&amp;"]"),INDIRECT(GLOBAL_VAR[TABLENAME]&amp;"[@c"&amp;$1:$1-1&amp;"]"))</f>
        <v>9</v>
      </c>
      <c r="Q803" s="58"/>
      <c r="R803" s="41" t="str">
        <f>IF(GLOBAL[[#This Row],[b3]]="","",GLOBAL[[#This Row],[b3]]-GLOBAL[[#This Row],[a3]])</f>
        <v/>
      </c>
      <c r="S803" s="40">
        <f ca="1">SUM(INDIRECT(GLOBAL_VAR[TABLENAME]&amp;"[@a"&amp;$1:$1-1&amp;"]"),INDIRECT(GLOBAL_VAR[TABLENAME]&amp;"[@c"&amp;$1:$1-1&amp;"]"))</f>
        <v>9</v>
      </c>
      <c r="T803" s="33"/>
      <c r="U803" s="41" t="str">
        <f>IF(GLOBAL[[#This Row],[b4]]="","",GLOBAL[[#This Row],[b4]]-GLOBAL[[#This Row],[a4]])</f>
        <v/>
      </c>
      <c r="V803" s="40">
        <f ca="1">SUM(INDIRECT(GLOBAL_VAR[TABLENAME]&amp;"[@a"&amp;$1:$1-1&amp;"]"),INDIRECT(GLOBAL_VAR[TABLENAME]&amp;"[@c"&amp;$1:$1-1&amp;"]"))</f>
        <v>9</v>
      </c>
      <c r="W803" s="31"/>
      <c r="X803" s="39" t="str">
        <f>IF(GLOBAL[[#This Row],[b5]]="","",GLOBAL[[#This Row],[b5]]-GLOBAL[[#This Row],[a5]])</f>
        <v/>
      </c>
      <c r="Y803" s="40">
        <f ca="1">SUM(INDIRECT(GLOBAL_VAR[TABLENAME]&amp;"[@a"&amp;$1:$1-1&amp;"]"),INDIRECT(GLOBAL_VAR[TABLENAME]&amp;"[@c"&amp;$1:$1-1&amp;"]"))</f>
        <v>9</v>
      </c>
      <c r="AA80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803" s="39">
        <v>144</v>
      </c>
      <c r="AC803" s="64" t="s">
        <v>5116</v>
      </c>
    </row>
    <row r="804" spans="1:29">
      <c r="A804" s="31">
        <f ca="1">IF(GLOBAL[[#This Row],[TT]]&lt;1,"",ROW()-2)</f>
        <v>802</v>
      </c>
      <c r="B804" s="33" t="s">
        <v>572</v>
      </c>
      <c r="C804" s="31">
        <v>1</v>
      </c>
      <c r="D804" s="31" t="s">
        <v>573</v>
      </c>
      <c r="E804" s="31">
        <f ca="1">IF(GLOBAL[[#This Row],[b12]]="",GLOBAL[[#This Row],[a6]],GLOBAL[[#This Row],[b12]])</f>
        <v>1</v>
      </c>
      <c r="F804" s="32">
        <f>GLOBAL[[#This Row],[AWAL]]</f>
        <v>1</v>
      </c>
      <c r="G804" s="31"/>
      <c r="H804" s="31"/>
      <c r="I804" s="31">
        <f>IF(GLOBAL[[#This Row],[1]]="","",SUMIF(Table6[NB BM_C_QTY+F],GLOBAL[POINTER],Table6[C]))</f>
        <v>0</v>
      </c>
      <c r="J804" s="91">
        <f>IF(GLOBAL[[#This Row],[2]]="",0,-1*SUMIF(Table5[CONCAT],GLOBAL[POINTER],Table5[3]))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1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1</v>
      </c>
      <c r="Q804" s="58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1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1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1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804" s="31">
        <v>288</v>
      </c>
      <c r="AC804" t="s">
        <v>5116</v>
      </c>
    </row>
    <row r="805" spans="1:29">
      <c r="A805" s="31">
        <f ca="1">IF(GLOBAL[[#This Row],[TT]]&lt;1,"",ROW()-2)</f>
        <v>803</v>
      </c>
      <c r="B805" s="33" t="s">
        <v>574</v>
      </c>
      <c r="C805" s="31">
        <v>18</v>
      </c>
      <c r="D805" s="31" t="s">
        <v>167</v>
      </c>
      <c r="E805" s="31">
        <f ca="1">IF(GLOBAL[[#This Row],[b12]]="",GLOBAL[[#This Row],[a6]],GLOBAL[[#This Row],[b12]])</f>
        <v>18</v>
      </c>
      <c r="F805" s="32">
        <f>GLOBAL[[#This Row],[AWAL]]</f>
        <v>18</v>
      </c>
      <c r="G805" s="31"/>
      <c r="H805" s="31"/>
      <c r="I805" s="31">
        <f>IF(GLOBAL[[#This Row],[1]]="","",SUMIF(Table6[NB BM_C_QTY+F],GLOBAL[POINTER],Table6[C]))</f>
        <v>0</v>
      </c>
      <c r="J805" s="91">
        <f>IF(GLOBAL[[#This Row],[2]]="",0,-1*SUMIF(Table5[CONCAT],GLOBAL[POINTER],Table5[3]))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18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18</v>
      </c>
      <c r="Q805" s="58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18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18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18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805" s="31">
        <v>48</v>
      </c>
      <c r="AC805" t="s">
        <v>5149</v>
      </c>
    </row>
    <row r="806" spans="1:29">
      <c r="A806" s="31">
        <f ca="1">IF(GLOBAL[[#This Row],[TT]]&lt;1,"",ROW()-2)</f>
        <v>804</v>
      </c>
      <c r="B806" s="33" t="s">
        <v>575</v>
      </c>
      <c r="C806" s="31">
        <v>4</v>
      </c>
      <c r="D806" s="31" t="s">
        <v>208</v>
      </c>
      <c r="E806" s="31">
        <f ca="1">IF(GLOBAL[[#This Row],[b12]]="",GLOBAL[[#This Row],[a6]],GLOBAL[[#This Row],[b12]])</f>
        <v>4</v>
      </c>
      <c r="F806" s="32">
        <f>GLOBAL[[#This Row],[AWAL]]</f>
        <v>4</v>
      </c>
      <c r="G806" s="31"/>
      <c r="H806" s="31"/>
      <c r="I806" s="31">
        <f>IF(GLOBAL[[#This Row],[1]]="","",SUMIF(Table6[NB BM_C_QTY+F],GLOBAL[POINTER],Table6[C]))</f>
        <v>0</v>
      </c>
      <c r="J806" s="91">
        <f>IF(GLOBAL[[#This Row],[2]]="",0,-1*SUMIF(Table5[CONCAT],GLOBAL[POINTER],Table5[3]))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 t="shared" si="12"/>
        <v>4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4</v>
      </c>
      <c r="Q806" s="58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4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4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4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806" s="31">
        <v>1728</v>
      </c>
      <c r="AC806" t="s">
        <v>5118</v>
      </c>
    </row>
    <row r="807" spans="1:29">
      <c r="A807" s="31">
        <f ca="1">IF(GLOBAL[[#This Row],[TT]]&lt;1,"",ROW()-2)</f>
        <v>805</v>
      </c>
      <c r="B807" s="33" t="s">
        <v>576</v>
      </c>
      <c r="C807" s="31">
        <v>2</v>
      </c>
      <c r="D807" s="31" t="s">
        <v>208</v>
      </c>
      <c r="E807" s="31">
        <f ca="1">IF(GLOBAL[[#This Row],[b12]]="",GLOBAL[[#This Row],[a6]],GLOBAL[[#This Row],[b12]])</f>
        <v>2</v>
      </c>
      <c r="F807" s="32">
        <f>GLOBAL[[#This Row],[AWAL]]</f>
        <v>2</v>
      </c>
      <c r="G807" s="31"/>
      <c r="H807" s="31"/>
      <c r="I807" s="31">
        <f>IF(GLOBAL[[#This Row],[1]]="","",SUMIF(Table6[NB BM_C_QTY+F],GLOBAL[POINTER],Table6[C]))</f>
        <v>0</v>
      </c>
      <c r="J807" s="91">
        <f>IF(GLOBAL[[#This Row],[2]]="",0,-1*SUMIF(Table5[CONCAT],GLOBAL[POINTER],Table5[3]))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 t="shared" si="12"/>
        <v>2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2</v>
      </c>
      <c r="Q807" s="58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2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2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2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807" s="31">
        <v>1728</v>
      </c>
      <c r="AC807" t="s">
        <v>5118</v>
      </c>
    </row>
    <row r="808" spans="1:29">
      <c r="A808" s="31" t="str">
        <f ca="1">IF(GLOBAL[[#This Row],[TT]]&lt;1,"",ROW()-2)</f>
        <v/>
      </c>
      <c r="B808" s="33" t="s">
        <v>2603</v>
      </c>
      <c r="C808" s="31">
        <v>0</v>
      </c>
      <c r="D808" s="31" t="s">
        <v>2073</v>
      </c>
      <c r="E808" s="31">
        <f ca="1">IF(GLOBAL[[#This Row],[b12]]="",GLOBAL[[#This Row],[a6]],GLOBAL[[#This Row],[b12]])</f>
        <v>0</v>
      </c>
      <c r="F808" s="32">
        <f>GLOBAL[[#This Row],[AWAL]]</f>
        <v>0</v>
      </c>
      <c r="G808" s="31"/>
      <c r="H808" s="31"/>
      <c r="I808" s="31">
        <f>IF(GLOBAL[[#This Row],[1]]="","",SUMIF(Table6[NB BM_C_QTY+F],GLOBAL[POINTER],Table6[C]))</f>
        <v>0</v>
      </c>
      <c r="J808" s="91">
        <f>IF(GLOBAL[[#This Row],[2]]="",0,-1*SUMIF(Table5[CONCAT],GLOBAL[POINTER],Table5[3]))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0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0</v>
      </c>
      <c r="Q808" s="58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0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0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0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808" s="31">
        <v>20</v>
      </c>
      <c r="AC808" t="s">
        <v>5153</v>
      </c>
    </row>
    <row r="809" spans="1:29">
      <c r="A809" s="31">
        <f ca="1">IF(GLOBAL[[#This Row],[TT]]&lt;1,"",ROW()-2)</f>
        <v>807</v>
      </c>
      <c r="B809" s="33" t="s">
        <v>5336</v>
      </c>
      <c r="C809" s="31">
        <v>12</v>
      </c>
      <c r="D809" s="31" t="s">
        <v>2073</v>
      </c>
      <c r="E809" s="31">
        <f ca="1">IF(GLOBAL[[#This Row],[b12]]="",GLOBAL[[#This Row],[a6]],GLOBAL[[#This Row],[b12]])</f>
        <v>11</v>
      </c>
      <c r="F809" s="32">
        <f>GLOBAL[[#This Row],[AWAL]]</f>
        <v>12</v>
      </c>
      <c r="G809" s="31">
        <v>11</v>
      </c>
      <c r="H809" s="31"/>
      <c r="I809" s="31">
        <f>IF(GLOBAL[[#This Row],[1]]="","",SUMIF(Table6[NB BM_C_QTY+F],GLOBAL[POINTER],Table6[C]))</f>
        <v>0</v>
      </c>
      <c r="J809" s="91">
        <f>IF(GLOBAL[[#This Row],[2]]="",0,-1*SUMIF(Table5[CONCAT],GLOBAL[POINTER],Table5[3]))</f>
        <v>0</v>
      </c>
      <c r="K809" s="31">
        <f>IF(GLOBAL[[#This Row],[b1]]="","",GLOBAL[[#This Row],[b1]]-GLOBAL[[#This Row],[a1]]-GLOBAL[[#This Row],[bkeluar1]])</f>
        <v>-1</v>
      </c>
      <c r="L809" s="31">
        <f>SUM(GLOBAL[[#This Row],[bmasuk1]:[c1]])</f>
        <v>-1</v>
      </c>
      <c r="M809" s="32">
        <f t="shared" si="12"/>
        <v>11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11</v>
      </c>
      <c r="Q809" s="58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11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11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11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809" s="31">
        <v>20</v>
      </c>
      <c r="AC809" t="s">
        <v>5153</v>
      </c>
    </row>
    <row r="810" spans="1:29">
      <c r="A810" s="31">
        <f ca="1">IF(GLOBAL[[#This Row],[TT]]&lt;1,"",ROW()-2)</f>
        <v>808</v>
      </c>
      <c r="B810" s="33" t="s">
        <v>5337</v>
      </c>
      <c r="C810" s="31">
        <v>2</v>
      </c>
      <c r="D810" s="31" t="s">
        <v>2073</v>
      </c>
      <c r="E810" s="31">
        <f ca="1">IF(GLOBAL[[#This Row],[b12]]="",GLOBAL[[#This Row],[a6]],GLOBAL[[#This Row],[b12]])</f>
        <v>2</v>
      </c>
      <c r="F810" s="32">
        <f>GLOBAL[[#This Row],[AWAL]]</f>
        <v>2</v>
      </c>
      <c r="G810" s="31"/>
      <c r="H810" s="31"/>
      <c r="I810" s="31">
        <f>IF(GLOBAL[[#This Row],[1]]="","",SUMIF(Table6[NB BM_C_QTY+F],GLOBAL[POINTER],Table6[C]))</f>
        <v>0</v>
      </c>
      <c r="J810" s="91">
        <f>IF(GLOBAL[[#This Row],[2]]="",0,-1*SUMIF(Table5[CONCAT],GLOBAL[POINTER],Table5[3]))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 t="shared" si="12"/>
        <v>2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2</v>
      </c>
      <c r="Q810" s="58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2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2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2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810" s="31">
        <v>20</v>
      </c>
      <c r="AC810" t="s">
        <v>5153</v>
      </c>
    </row>
    <row r="811" spans="1:29">
      <c r="A811" s="31">
        <f ca="1">IF(GLOBAL[[#This Row],[TT]]&lt;1,"",ROW()-2)</f>
        <v>809</v>
      </c>
      <c r="B811" s="33" t="s">
        <v>5338</v>
      </c>
      <c r="C811" s="31">
        <v>3</v>
      </c>
      <c r="D811" s="31" t="s">
        <v>2073</v>
      </c>
      <c r="E811" s="31">
        <f ca="1">IF(GLOBAL[[#This Row],[b12]]="",GLOBAL[[#This Row],[a6]],GLOBAL[[#This Row],[b12]])</f>
        <v>3</v>
      </c>
      <c r="F811" s="32">
        <f>GLOBAL[[#This Row],[AWAL]]</f>
        <v>3</v>
      </c>
      <c r="G811" s="31"/>
      <c r="H811" s="31"/>
      <c r="I811" s="31">
        <f>IF(GLOBAL[[#This Row],[1]]="","",SUMIF(Table6[NB BM_C_QTY+F],GLOBAL[POINTER],Table6[C]))</f>
        <v>0</v>
      </c>
      <c r="J811" s="91">
        <f>IF(GLOBAL[[#This Row],[2]]="",0,-1*SUMIF(Table5[CONCAT],GLOBAL[POINTER],Table5[3]))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3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3</v>
      </c>
      <c r="Q811" s="58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3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3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3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811" s="31">
        <v>20</v>
      </c>
      <c r="AC811" t="s">
        <v>5153</v>
      </c>
    </row>
    <row r="812" spans="1:29">
      <c r="A812" s="31">
        <f ca="1">IF(GLOBAL[[#This Row],[TT]]&lt;1,"",ROW()-2)</f>
        <v>810</v>
      </c>
      <c r="B812" s="33" t="s">
        <v>5339</v>
      </c>
      <c r="C812" s="31">
        <v>3</v>
      </c>
      <c r="D812" s="31" t="s">
        <v>2081</v>
      </c>
      <c r="E812" s="31">
        <f ca="1">IF(GLOBAL[[#This Row],[b12]]="",GLOBAL[[#This Row],[a6]],GLOBAL[[#This Row],[b12]])</f>
        <v>3</v>
      </c>
      <c r="F812" s="32">
        <f>GLOBAL[[#This Row],[AWAL]]</f>
        <v>3</v>
      </c>
      <c r="G812" s="31"/>
      <c r="H812" s="31"/>
      <c r="I812" s="31">
        <f>IF(GLOBAL[[#This Row],[1]]="","",SUMIF(Table6[NB BM_C_QTY+F],GLOBAL[POINTER],Table6[C]))</f>
        <v>0</v>
      </c>
      <c r="J812" s="91">
        <f>IF(GLOBAL[[#This Row],[2]]="",0,-1*SUMIF(Table5[CONCAT],GLOBAL[POINTER],Table5[3]))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3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3</v>
      </c>
      <c r="Q812" s="58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3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3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3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812" s="31">
        <v>144</v>
      </c>
      <c r="AC812" t="s">
        <v>5116</v>
      </c>
    </row>
    <row r="813" spans="1:29">
      <c r="A813" s="31">
        <f ca="1">IF(GLOBAL[[#This Row],[TT]]&lt;1,"",ROW()-2)</f>
        <v>811</v>
      </c>
      <c r="B813" s="33" t="s">
        <v>577</v>
      </c>
      <c r="C813" s="31">
        <v>11</v>
      </c>
      <c r="D813" s="31" t="s">
        <v>402</v>
      </c>
      <c r="E813" s="31">
        <f ca="1">IF(GLOBAL[[#This Row],[b12]]="",GLOBAL[[#This Row],[a6]],GLOBAL[[#This Row],[b12]])</f>
        <v>11</v>
      </c>
      <c r="F813" s="32">
        <f>GLOBAL[[#This Row],[AWAL]]</f>
        <v>11</v>
      </c>
      <c r="G813" s="31"/>
      <c r="H813" s="31"/>
      <c r="I813" s="31">
        <f>IF(GLOBAL[[#This Row],[1]]="","",SUMIF(Table6[NB BM_C_QTY+F],GLOBAL[POINTER],Table6[C]))</f>
        <v>0</v>
      </c>
      <c r="J813" s="91">
        <f>IF(GLOBAL[[#This Row],[2]]="",0,-1*SUMIF(Table5[CONCAT],GLOBAL[POINTER],Table5[3]))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11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11</v>
      </c>
      <c r="Q813" s="58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11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11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11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813" s="31">
        <v>160</v>
      </c>
      <c r="AC813" t="s">
        <v>5116</v>
      </c>
    </row>
    <row r="814" spans="1:29">
      <c r="A814" s="31" t="str">
        <f ca="1">IF(GLOBAL[[#This Row],[TT]]&lt;1,"",ROW()-2)</f>
        <v/>
      </c>
      <c r="B814" s="33" t="s">
        <v>578</v>
      </c>
      <c r="C814" s="31">
        <v>0</v>
      </c>
      <c r="D814" s="31" t="s">
        <v>478</v>
      </c>
      <c r="E814" s="31">
        <f ca="1">IF(GLOBAL[[#This Row],[b12]]="",GLOBAL[[#This Row],[a6]],GLOBAL[[#This Row],[b12]])</f>
        <v>0</v>
      </c>
      <c r="F814" s="32">
        <f>GLOBAL[[#This Row],[AWAL]]</f>
        <v>0</v>
      </c>
      <c r="G814" s="31"/>
      <c r="H814" s="31"/>
      <c r="I814" s="31">
        <f>IF(GLOBAL[[#This Row],[1]]="","",SUMIF(Table6[NB BM_C_QTY+F],GLOBAL[POINTER],Table6[C]))</f>
        <v>0</v>
      </c>
      <c r="J814" s="91">
        <f>IF(GLOBAL[[#This Row],[2]]="",0,-1*SUMIF(Table5[CONCAT],GLOBAL[POINTER],Table5[3]))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0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0</v>
      </c>
      <c r="Q814" s="58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0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0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0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814" s="31">
        <v>192</v>
      </c>
      <c r="AC814" t="s">
        <v>5116</v>
      </c>
    </row>
    <row r="815" spans="1:29">
      <c r="A815" s="31">
        <f ca="1">IF(GLOBAL[[#This Row],[TT]]&lt;1,"",ROW()-2)</f>
        <v>813</v>
      </c>
      <c r="B815" s="33" t="s">
        <v>4506</v>
      </c>
      <c r="C815" s="31">
        <v>4</v>
      </c>
      <c r="D815" s="31" t="s">
        <v>532</v>
      </c>
      <c r="E815" s="31">
        <f ca="1">IF(GLOBAL[[#This Row],[b12]]="",GLOBAL[[#This Row],[a6]],GLOBAL[[#This Row],[b12]])</f>
        <v>4</v>
      </c>
      <c r="F815" s="32">
        <f>GLOBAL[[#This Row],[AWAL]]</f>
        <v>4</v>
      </c>
      <c r="G815" s="31"/>
      <c r="H815" s="31"/>
      <c r="I815" s="31">
        <f>IF(GLOBAL[[#This Row],[1]]="","",SUMIF(Table6[NB BM_C_QTY+F],GLOBAL[POINTER],Table6[C]))</f>
        <v>0</v>
      </c>
      <c r="J815" s="91">
        <f>IF(GLOBAL[[#This Row],[2]]="",0,-1*SUMIF(Table5[CONCAT],GLOBAL[POINTER],Table5[3]))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4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4</v>
      </c>
      <c r="Q815" s="58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4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4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4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815" s="31">
        <v>90</v>
      </c>
      <c r="AC815" t="s">
        <v>5987</v>
      </c>
    </row>
    <row r="816" spans="1:29">
      <c r="A816" s="31">
        <f ca="1">IF(GLOBAL[[#This Row],[TT]]&lt;1,"",ROW()-2)</f>
        <v>814</v>
      </c>
      <c r="B816" s="33" t="s">
        <v>4507</v>
      </c>
      <c r="C816" s="31">
        <v>5</v>
      </c>
      <c r="D816" s="31" t="s">
        <v>7</v>
      </c>
      <c r="E816" s="31">
        <f ca="1">IF(GLOBAL[[#This Row],[b12]]="",GLOBAL[[#This Row],[a6]],GLOBAL[[#This Row],[b12]])</f>
        <v>5</v>
      </c>
      <c r="F816" s="32">
        <f>GLOBAL[[#This Row],[AWAL]]</f>
        <v>5</v>
      </c>
      <c r="G816" s="31"/>
      <c r="H816" s="31"/>
      <c r="I816" s="31">
        <f>IF(GLOBAL[[#This Row],[1]]="","",SUMIF(Table6[NB BM_C_QTY+F],GLOBAL[POINTER],Table6[C]))</f>
        <v>0</v>
      </c>
      <c r="J816" s="91">
        <f>IF(GLOBAL[[#This Row],[2]]="",0,-1*SUMIF(Table5[CONCAT],GLOBAL[POINTER],Table5[3]))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5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5</v>
      </c>
      <c r="Q816" s="58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5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5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5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816" s="31">
        <v>144</v>
      </c>
      <c r="AC816" t="s">
        <v>5116</v>
      </c>
    </row>
    <row r="817" spans="1:31">
      <c r="A817" s="31">
        <f ca="1">IF(GLOBAL[[#This Row],[TT]]&lt;1,"",ROW()-2)</f>
        <v>815</v>
      </c>
      <c r="B817" s="33" t="s">
        <v>4508</v>
      </c>
      <c r="C817" s="31">
        <v>5</v>
      </c>
      <c r="D817" s="31" t="s">
        <v>208</v>
      </c>
      <c r="E817" s="31">
        <f ca="1">IF(GLOBAL[[#This Row],[b12]]="",GLOBAL[[#This Row],[a6]],GLOBAL[[#This Row],[b12]])</f>
        <v>5</v>
      </c>
      <c r="F817" s="32">
        <f>GLOBAL[[#This Row],[AWAL]]</f>
        <v>5</v>
      </c>
      <c r="G817" s="31"/>
      <c r="H817" s="31"/>
      <c r="I817" s="31">
        <f>IF(GLOBAL[[#This Row],[1]]="","",SUMIF(Table6[NB BM_C_QTY+F],GLOBAL[POINTER],Table6[C]))</f>
        <v>0</v>
      </c>
      <c r="J817" s="91">
        <f>IF(GLOBAL[[#This Row],[2]]="",0,-1*SUMIF(Table5[CONCAT],GLOBAL[POINTER],Table5[3]))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5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5</v>
      </c>
      <c r="Q817" s="58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5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5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5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817" s="31">
        <v>1728</v>
      </c>
      <c r="AC817" t="s">
        <v>5118</v>
      </c>
    </row>
    <row r="818" spans="1:31">
      <c r="A818" s="31">
        <f ca="1">IF(GLOBAL[[#This Row],[TT]]&lt;1,"",ROW()-2)</f>
        <v>816</v>
      </c>
      <c r="B818" s="33" t="s">
        <v>4509</v>
      </c>
      <c r="C818" s="31">
        <v>2</v>
      </c>
      <c r="D818" s="31" t="s">
        <v>208</v>
      </c>
      <c r="E818" s="31">
        <f ca="1">IF(GLOBAL[[#This Row],[b12]]="",GLOBAL[[#This Row],[a6]],GLOBAL[[#This Row],[b12]])</f>
        <v>2</v>
      </c>
      <c r="F818" s="32">
        <f>GLOBAL[[#This Row],[AWAL]]</f>
        <v>2</v>
      </c>
      <c r="G818" s="31"/>
      <c r="H818" s="31"/>
      <c r="I818" s="31">
        <f>IF(GLOBAL[[#This Row],[1]]="","",SUMIF(Table6[NB BM_C_QTY+F],GLOBAL[POINTER],Table6[C]))</f>
        <v>0</v>
      </c>
      <c r="J818" s="91">
        <f>IF(GLOBAL[[#This Row],[2]]="",0,-1*SUMIF(Table5[CONCAT],GLOBAL[POINTER],Table5[3]))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2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2</v>
      </c>
      <c r="Q818" s="58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818" s="31">
        <v>1728</v>
      </c>
      <c r="AC818" t="s">
        <v>5118</v>
      </c>
    </row>
    <row r="819" spans="1:31">
      <c r="A819" s="31">
        <f ca="1">IF(GLOBAL[[#This Row],[TT]]&lt;1,"",ROW()-2)</f>
        <v>817</v>
      </c>
      <c r="B819" s="33" t="s">
        <v>4510</v>
      </c>
      <c r="C819" s="31">
        <v>2</v>
      </c>
      <c r="D819" s="31" t="s">
        <v>7</v>
      </c>
      <c r="E819" s="31">
        <f ca="1">IF(GLOBAL[[#This Row],[b12]]="",GLOBAL[[#This Row],[a6]],GLOBAL[[#This Row],[b12]])</f>
        <v>2</v>
      </c>
      <c r="F819" s="32">
        <f>GLOBAL[[#This Row],[AWAL]]</f>
        <v>2</v>
      </c>
      <c r="G819" s="31"/>
      <c r="H819" s="31"/>
      <c r="I819" s="31">
        <f>IF(GLOBAL[[#This Row],[1]]="","",SUMIF(Table6[NB BM_C_QTY+F],GLOBAL[POINTER],Table6[C]))</f>
        <v>0</v>
      </c>
      <c r="J819" s="91">
        <f>IF(GLOBAL[[#This Row],[2]]="",0,-1*SUMIF(Table5[CONCAT],GLOBAL[POINTER],Table5[3]))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2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2</v>
      </c>
      <c r="Q819" s="58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2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2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2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819" s="31">
        <v>144</v>
      </c>
      <c r="AC819" t="s">
        <v>5116</v>
      </c>
      <c r="AE819" s="29"/>
    </row>
    <row r="820" spans="1:31">
      <c r="A820" s="31">
        <f ca="1">IF(GLOBAL[[#This Row],[TT]]&lt;1,"",ROW()-2)</f>
        <v>818</v>
      </c>
      <c r="B820" s="33" t="s">
        <v>4511</v>
      </c>
      <c r="C820" s="31">
        <v>7</v>
      </c>
      <c r="D820" s="31" t="s">
        <v>7</v>
      </c>
      <c r="E820" s="31">
        <f ca="1">IF(GLOBAL[[#This Row],[b12]]="",GLOBAL[[#This Row],[a6]],GLOBAL[[#This Row],[b12]])</f>
        <v>7</v>
      </c>
      <c r="F820" s="32">
        <f>GLOBAL[[#This Row],[AWAL]]</f>
        <v>7</v>
      </c>
      <c r="G820" s="31"/>
      <c r="H820" s="31"/>
      <c r="I820" s="31">
        <f>IF(GLOBAL[[#This Row],[1]]="","",SUMIF(Table6[NB BM_C_QTY+F],GLOBAL[POINTER],Table6[C]))</f>
        <v>0</v>
      </c>
      <c r="J820" s="91">
        <f>IF(GLOBAL[[#This Row],[2]]="",0,-1*SUMIF(Table5[CONCAT],GLOBAL[POINTER],Table5[3]))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7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7</v>
      </c>
      <c r="Q820" s="58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7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7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7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820" s="31">
        <v>144</v>
      </c>
      <c r="AC820" t="s">
        <v>5116</v>
      </c>
    </row>
    <row r="821" spans="1:31">
      <c r="A821" s="31">
        <f ca="1">IF(GLOBAL[[#This Row],[TT]]&lt;1,"",ROW()-2)</f>
        <v>819</v>
      </c>
      <c r="B821" s="33" t="s">
        <v>579</v>
      </c>
      <c r="C821" s="31">
        <v>2</v>
      </c>
      <c r="D821" s="31" t="s">
        <v>7</v>
      </c>
      <c r="E821" s="31">
        <f ca="1">IF(GLOBAL[[#This Row],[b12]]="",GLOBAL[[#This Row],[a6]],GLOBAL[[#This Row],[b12]])</f>
        <v>2</v>
      </c>
      <c r="F821" s="32">
        <f>GLOBAL[[#This Row],[AWAL]]</f>
        <v>2</v>
      </c>
      <c r="G821" s="31"/>
      <c r="H821" s="31"/>
      <c r="I821" s="31">
        <f>IF(GLOBAL[[#This Row],[1]]="","",SUMIF(Table6[NB BM_C_QTY+F],GLOBAL[POINTER],Table6[C]))</f>
        <v>0</v>
      </c>
      <c r="J821" s="91">
        <f>IF(GLOBAL[[#This Row],[2]]="",0,-1*SUMIF(Table5[CONCAT],GLOBAL[POINTER],Table5[3]))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 t="shared" si="12"/>
        <v>2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2</v>
      </c>
      <c r="Q821" s="58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2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2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2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821" s="31">
        <v>144</v>
      </c>
      <c r="AC821" t="s">
        <v>5116</v>
      </c>
    </row>
    <row r="822" spans="1:31">
      <c r="A822" s="31">
        <f ca="1">IF(GLOBAL[[#This Row],[TT]]&lt;1,"",ROW()-2)</f>
        <v>820</v>
      </c>
      <c r="B822" s="33" t="s">
        <v>580</v>
      </c>
      <c r="C822" s="31">
        <v>11</v>
      </c>
      <c r="D822" s="31" t="s">
        <v>478</v>
      </c>
      <c r="E822" s="31">
        <f ca="1">IF(GLOBAL[[#This Row],[b12]]="",GLOBAL[[#This Row],[a6]],GLOBAL[[#This Row],[b12]])</f>
        <v>11</v>
      </c>
      <c r="F822" s="32">
        <f>GLOBAL[[#This Row],[AWAL]]</f>
        <v>11</v>
      </c>
      <c r="G822" s="31"/>
      <c r="H822" s="31"/>
      <c r="I822" s="31">
        <f>IF(GLOBAL[[#This Row],[1]]="","",SUMIF(Table6[NB BM_C_QTY+F],GLOBAL[POINTER],Table6[C]))</f>
        <v>0</v>
      </c>
      <c r="J822" s="91">
        <f>IF(GLOBAL[[#This Row],[2]]="",0,-1*SUMIF(Table5[CONCAT],GLOBAL[POINTER],Table5[3]))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 t="shared" si="12"/>
        <v>11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11</v>
      </c>
      <c r="Q822" s="58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11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11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11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822" s="31">
        <v>192</v>
      </c>
      <c r="AC822" t="s">
        <v>5116</v>
      </c>
    </row>
    <row r="823" spans="1:31">
      <c r="A823" s="31">
        <f ca="1">IF(GLOBAL[[#This Row],[TT]]&lt;1,"",ROW()-2)</f>
        <v>821</v>
      </c>
      <c r="B823" s="33" t="s">
        <v>2437</v>
      </c>
      <c r="C823" s="31">
        <v>22</v>
      </c>
      <c r="D823" s="31" t="s">
        <v>542</v>
      </c>
      <c r="E823" s="31">
        <f ca="1">IF(GLOBAL[[#This Row],[b12]]="",GLOBAL[[#This Row],[a6]],GLOBAL[[#This Row],[b12]])</f>
        <v>22</v>
      </c>
      <c r="F823" s="32">
        <f>GLOBAL[[#This Row],[AWAL]]</f>
        <v>22</v>
      </c>
      <c r="G823" s="31"/>
      <c r="H823" s="31"/>
      <c r="I823" s="31">
        <f>IF(GLOBAL[[#This Row],[1]]="","",SUMIF(Table6[NB BM_C_QTY+F],GLOBAL[POINTER],Table6[C]))</f>
        <v>0</v>
      </c>
      <c r="J823" s="91">
        <f>IF(GLOBAL[[#This Row],[2]]="",0,-1*SUMIF(Table5[CONCAT],GLOBAL[POINTER],Table5[3]))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22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22</v>
      </c>
      <c r="Q823" s="58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22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22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22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823" s="31">
        <v>180</v>
      </c>
      <c r="AC823" t="s">
        <v>5116</v>
      </c>
    </row>
    <row r="824" spans="1:31">
      <c r="A824" s="39">
        <f ca="1">IF(GLOBAL[[#This Row],[TT]]&lt;1,"",ROW()-2)</f>
        <v>822</v>
      </c>
      <c r="B824" s="33" t="s">
        <v>6046</v>
      </c>
      <c r="C824" s="31">
        <v>1</v>
      </c>
      <c r="D824" s="31" t="s">
        <v>2081</v>
      </c>
      <c r="E824" s="39">
        <f ca="1">IF(GLOBAL[[#This Row],[b12]]="",GLOBAL[[#This Row],[a6]],GLOBAL[[#This Row],[b12]])</f>
        <v>1</v>
      </c>
      <c r="F824" s="40">
        <f>GLOBAL[[#This Row],[AWAL]]</f>
        <v>1</v>
      </c>
      <c r="G824" s="31"/>
      <c r="H824" s="31"/>
      <c r="I824" s="39">
        <f>IF(GLOBAL[[#This Row],[1]]="","",SUMIF(Table6[NB BM_C_QTY+F],GLOBAL[POINTER],Table6[C]))</f>
        <v>0</v>
      </c>
      <c r="J824" s="91">
        <f>IF(GLOBAL[[#This Row],[2]]="",0,-1*SUMIF(Table5[CONCAT],GLOBAL[POINTER],Table5[3]))</f>
        <v>0</v>
      </c>
      <c r="K824" s="39" t="str">
        <f>IF(GLOBAL[[#This Row],[b1]]="","",GLOBAL[[#This Row],[b1]]-GLOBAL[[#This Row],[a1]]-GLOBAL[[#This Row],[bkeluar1]])</f>
        <v/>
      </c>
      <c r="L824" s="39">
        <f>SUM(GLOBAL[[#This Row],[bmasuk1]:[c1]])</f>
        <v>0</v>
      </c>
      <c r="M824" s="40">
        <f t="shared" si="12"/>
        <v>1</v>
      </c>
      <c r="N824" s="31"/>
      <c r="O824" s="39" t="str">
        <f>IF(GLOBAL[[#This Row],[b2]]="","",GLOBAL[[#This Row],[b2]]-GLOBAL[[#This Row],[a2]])</f>
        <v/>
      </c>
      <c r="P824" s="40">
        <f ca="1">SUM(INDIRECT(GLOBAL_VAR[TABLENAME]&amp;"[@a"&amp;$1:$1-1&amp;"]"),INDIRECT(GLOBAL_VAR[TABLENAME]&amp;"[@c"&amp;$1:$1-1&amp;"]"))</f>
        <v>1</v>
      </c>
      <c r="Q824" s="33"/>
      <c r="R824" s="41" t="str">
        <f>IF(GLOBAL[[#This Row],[b3]]="","",GLOBAL[[#This Row],[b3]]-GLOBAL[[#This Row],[a3]])</f>
        <v/>
      </c>
      <c r="S824" s="40">
        <f ca="1">SUM(INDIRECT(GLOBAL_VAR[TABLENAME]&amp;"[@a"&amp;$1:$1-1&amp;"]"),INDIRECT(GLOBAL_VAR[TABLENAME]&amp;"[@c"&amp;$1:$1-1&amp;"]"))</f>
        <v>1</v>
      </c>
      <c r="T824" s="33"/>
      <c r="U824" s="41" t="str">
        <f>IF(GLOBAL[[#This Row],[b4]]="","",GLOBAL[[#This Row],[b4]]-GLOBAL[[#This Row],[a4]])</f>
        <v/>
      </c>
      <c r="V824" s="40">
        <f ca="1">SUM(INDIRECT(GLOBAL_VAR[TABLENAME]&amp;"[@a"&amp;$1:$1-1&amp;"]"),INDIRECT(GLOBAL_VAR[TABLENAME]&amp;"[@c"&amp;$1:$1-1&amp;"]"))</f>
        <v>1</v>
      </c>
      <c r="W824" s="31"/>
      <c r="X824" s="39" t="str">
        <f>IF(GLOBAL[[#This Row],[b5]]="","",GLOBAL[[#This Row],[b5]]-GLOBAL[[#This Row],[a5]])</f>
        <v/>
      </c>
      <c r="Y824" s="40">
        <f ca="1">SUM(INDIRECT(GLOBAL_VAR[TABLENAME]&amp;"[@a"&amp;$1:$1-1&amp;"]"),INDIRECT(GLOBAL_VAR[TABLENAME]&amp;"[@c"&amp;$1:$1-1&amp;"]"))</f>
        <v>1</v>
      </c>
      <c r="Z824" s="29"/>
      <c r="AA82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bpsikagp001ht144lsnuntana</v>
      </c>
      <c r="AB824" s="39">
        <v>144</v>
      </c>
      <c r="AC824" s="65" t="s">
        <v>5116</v>
      </c>
      <c r="AD824" s="29"/>
    </row>
    <row r="825" spans="1:31">
      <c r="A825" s="39">
        <f ca="1">IF(GLOBAL[[#This Row],[TT]]&lt;1,"",ROW()-2)</f>
        <v>823</v>
      </c>
      <c r="B825" s="33" t="s">
        <v>6045</v>
      </c>
      <c r="C825" s="31">
        <v>1</v>
      </c>
      <c r="D825" s="31" t="s">
        <v>2081</v>
      </c>
      <c r="E825" s="39">
        <f ca="1">IF(GLOBAL[[#This Row],[b12]]="",GLOBAL[[#This Row],[a6]],GLOBAL[[#This Row],[b12]])</f>
        <v>1</v>
      </c>
      <c r="F825" s="40">
        <f>GLOBAL[[#This Row],[AWAL]]</f>
        <v>1</v>
      </c>
      <c r="G825" s="31"/>
      <c r="H825" s="31"/>
      <c r="I825" s="39">
        <f>IF(GLOBAL[[#This Row],[1]]="","",SUMIF(Table6[NB BM_C_QTY+F],GLOBAL[POINTER],Table6[C]))</f>
        <v>0</v>
      </c>
      <c r="J825" s="91">
        <f>IF(GLOBAL[[#This Row],[2]]="",0,-1*SUMIF(Table5[CONCAT],GLOBAL[POINTER],Table5[3]))</f>
        <v>0</v>
      </c>
      <c r="K825" s="39" t="str">
        <f>IF(GLOBAL[[#This Row],[b1]]="","",GLOBAL[[#This Row],[b1]]-GLOBAL[[#This Row],[a1]]-GLOBAL[[#This Row],[bkeluar1]])</f>
        <v/>
      </c>
      <c r="L825" s="39">
        <f>SUM(GLOBAL[[#This Row],[bmasuk1]:[c1]])</f>
        <v>0</v>
      </c>
      <c r="M825" s="40">
        <f t="shared" si="12"/>
        <v>1</v>
      </c>
      <c r="N825" s="31"/>
      <c r="O825" s="39" t="str">
        <f>IF(GLOBAL[[#This Row],[b2]]="","",GLOBAL[[#This Row],[b2]]-GLOBAL[[#This Row],[a2]])</f>
        <v/>
      </c>
      <c r="P825" s="40">
        <f ca="1">SUM(INDIRECT(GLOBAL_VAR[TABLENAME]&amp;"[@a"&amp;$1:$1-1&amp;"]"),INDIRECT(GLOBAL_VAR[TABLENAME]&amp;"[@c"&amp;$1:$1-1&amp;"]"))</f>
        <v>1</v>
      </c>
      <c r="Q825" s="33"/>
      <c r="R825" s="41" t="str">
        <f>IF(GLOBAL[[#This Row],[b3]]="","",GLOBAL[[#This Row],[b3]]-GLOBAL[[#This Row],[a3]])</f>
        <v/>
      </c>
      <c r="S825" s="40">
        <f ca="1">SUM(INDIRECT(GLOBAL_VAR[TABLENAME]&amp;"[@a"&amp;$1:$1-1&amp;"]"),INDIRECT(GLOBAL_VAR[TABLENAME]&amp;"[@c"&amp;$1:$1-1&amp;"]"))</f>
        <v>1</v>
      </c>
      <c r="T825" s="33"/>
      <c r="U825" s="41" t="str">
        <f>IF(GLOBAL[[#This Row],[b4]]="","",GLOBAL[[#This Row],[b4]]-GLOBAL[[#This Row],[a4]])</f>
        <v/>
      </c>
      <c r="V825" s="40">
        <f ca="1">SUM(INDIRECT(GLOBAL_VAR[TABLENAME]&amp;"[@a"&amp;$1:$1-1&amp;"]"),INDIRECT(GLOBAL_VAR[TABLENAME]&amp;"[@c"&amp;$1:$1-1&amp;"]"))</f>
        <v>1</v>
      </c>
      <c r="W825" s="31"/>
      <c r="X825" s="39" t="str">
        <f>IF(GLOBAL[[#This Row],[b5]]="","",GLOBAL[[#This Row],[b5]]-GLOBAL[[#This Row],[a5]])</f>
        <v/>
      </c>
      <c r="Y825" s="40">
        <f ca="1">SUM(INDIRECT(GLOBAL_VAR[TABLENAME]&amp;"[@a"&amp;$1:$1-1&amp;"]"),INDIRECT(GLOBAL_VAR[TABLENAME]&amp;"[@c"&amp;$1:$1-1&amp;"]"))</f>
        <v>1</v>
      </c>
      <c r="Z825" s="29"/>
      <c r="AA82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bpsikagp002ht144lsnuntana</v>
      </c>
      <c r="AB825" s="39">
        <v>144</v>
      </c>
      <c r="AC825" s="65" t="s">
        <v>5116</v>
      </c>
      <c r="AD825" s="29"/>
    </row>
    <row r="826" spans="1:31">
      <c r="A826" s="31">
        <f ca="1">IF(GLOBAL[[#This Row],[TT]]&lt;1,"",ROW()-2)</f>
        <v>824</v>
      </c>
      <c r="B826" s="33" t="s">
        <v>581</v>
      </c>
      <c r="C826" s="31">
        <v>3</v>
      </c>
      <c r="D826" s="31" t="s">
        <v>7</v>
      </c>
      <c r="E826" s="31">
        <f ca="1">IF(GLOBAL[[#This Row],[b12]]="",GLOBAL[[#This Row],[a6]],GLOBAL[[#This Row],[b12]])</f>
        <v>3</v>
      </c>
      <c r="F826" s="32">
        <f>GLOBAL[[#This Row],[AWAL]]</f>
        <v>3</v>
      </c>
      <c r="G826" s="31"/>
      <c r="H826" s="31"/>
      <c r="I826" s="31">
        <f>IF(GLOBAL[[#This Row],[1]]="","",SUMIF(Table6[NB BM_C_QTY+F],GLOBAL[POINTER],Table6[C]))</f>
        <v>0</v>
      </c>
      <c r="J826" s="91">
        <f>IF(GLOBAL[[#This Row],[2]]="",0,-1*SUMIF(Table5[CONCAT],GLOBAL[POINTER],Table5[3]))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3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3</v>
      </c>
      <c r="Q826" s="58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3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3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3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826" s="31">
        <v>144</v>
      </c>
      <c r="AC826" t="s">
        <v>5116</v>
      </c>
    </row>
    <row r="827" spans="1:31">
      <c r="A827" s="31">
        <f ca="1">IF(GLOBAL[[#This Row],[TT]]&lt;1,"",ROW()-2)</f>
        <v>825</v>
      </c>
      <c r="B827" s="33" t="s">
        <v>582</v>
      </c>
      <c r="C827" s="31">
        <v>36</v>
      </c>
      <c r="D827" s="31" t="s">
        <v>165</v>
      </c>
      <c r="E827" s="31">
        <f ca="1">IF(GLOBAL[[#This Row],[b12]]="",GLOBAL[[#This Row],[a6]],GLOBAL[[#This Row],[b12]])</f>
        <v>36</v>
      </c>
      <c r="F827" s="32">
        <f>GLOBAL[[#This Row],[AWAL]]</f>
        <v>36</v>
      </c>
      <c r="G827" s="31"/>
      <c r="H827" s="31"/>
      <c r="I827" s="31">
        <f>IF(GLOBAL[[#This Row],[1]]="","",SUMIF(Table6[NB BM_C_QTY+F],GLOBAL[POINTER],Table6[C]))</f>
        <v>0</v>
      </c>
      <c r="J827" s="91">
        <f>IF(GLOBAL[[#This Row],[2]]="",0,-1*SUMIF(Table5[CONCAT],GLOBAL[POINTER],Table5[3]))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36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36</v>
      </c>
      <c r="Q827" s="58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36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36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36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827" s="31">
        <v>1440</v>
      </c>
      <c r="AC827" t="s">
        <v>5118</v>
      </c>
    </row>
    <row r="828" spans="1:31">
      <c r="A828" s="31">
        <f ca="1">IF(GLOBAL[[#This Row],[TT]]&lt;1,"",ROW()-2)</f>
        <v>826</v>
      </c>
      <c r="B828" s="33" t="s">
        <v>583</v>
      </c>
      <c r="C828" s="31">
        <v>4</v>
      </c>
      <c r="D828" s="31" t="s">
        <v>565</v>
      </c>
      <c r="E828" s="31">
        <f ca="1">IF(GLOBAL[[#This Row],[b12]]="",GLOBAL[[#This Row],[a6]],GLOBAL[[#This Row],[b12]])</f>
        <v>4</v>
      </c>
      <c r="F828" s="32">
        <f>GLOBAL[[#This Row],[AWAL]]</f>
        <v>4</v>
      </c>
      <c r="G828" s="31"/>
      <c r="H828" s="31"/>
      <c r="I828" s="31">
        <f>IF(GLOBAL[[#This Row],[1]]="","",SUMIF(Table6[NB BM_C_QTY+F],GLOBAL[POINTER],Table6[C]))</f>
        <v>0</v>
      </c>
      <c r="J828" s="91">
        <f>IF(GLOBAL[[#This Row],[2]]="",0,-1*SUMIF(Table5[CONCAT],GLOBAL[POINTER],Table5[3]))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4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4</v>
      </c>
      <c r="Q828" s="58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4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4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4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828" s="31">
        <v>250</v>
      </c>
      <c r="AC828" t="s">
        <v>5116</v>
      </c>
    </row>
    <row r="829" spans="1:31">
      <c r="A829" s="31">
        <f ca="1">IF(GLOBAL[[#This Row],[TT]]&lt;1,"",ROW()-2)</f>
        <v>827</v>
      </c>
      <c r="B829" s="33" t="s">
        <v>4512</v>
      </c>
      <c r="C829" s="31">
        <v>2</v>
      </c>
      <c r="D829" s="31" t="s">
        <v>7</v>
      </c>
      <c r="E829" s="31">
        <f ca="1">IF(GLOBAL[[#This Row],[b12]]="",GLOBAL[[#This Row],[a6]],GLOBAL[[#This Row],[b12]])</f>
        <v>2</v>
      </c>
      <c r="F829" s="32">
        <f>GLOBAL[[#This Row],[AWAL]]</f>
        <v>2</v>
      </c>
      <c r="G829" s="31"/>
      <c r="H829" s="31"/>
      <c r="I829" s="31">
        <f>IF(GLOBAL[[#This Row],[1]]="","",SUMIF(Table6[NB BM_C_QTY+F],GLOBAL[POINTER],Table6[C]))</f>
        <v>0</v>
      </c>
      <c r="J829" s="91">
        <f>IF(GLOBAL[[#This Row],[2]]="",0,-1*SUMIF(Table5[CONCAT],GLOBAL[POINTER],Table5[3]))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2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2</v>
      </c>
      <c r="Q829" s="58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2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2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2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829" s="31">
        <v>144</v>
      </c>
      <c r="AC829" t="s">
        <v>5116</v>
      </c>
    </row>
    <row r="830" spans="1:31">
      <c r="A830" s="31" t="str">
        <f ca="1">IF(GLOBAL[[#This Row],[TT]]&lt;1,"",ROW()-2)</f>
        <v/>
      </c>
      <c r="B830" s="33" t="s">
        <v>2260</v>
      </c>
      <c r="C830" s="31">
        <v>0</v>
      </c>
      <c r="D830" s="31" t="s">
        <v>2081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>
        <f>IF(GLOBAL[[#This Row],[1]]="","",SUMIF(Table6[NB BM_C_QTY+F],GLOBAL[POINTER],Table6[C]))</f>
        <v>0</v>
      </c>
      <c r="J830" s="91">
        <f>IF(GLOBAL[[#This Row],[2]]="",0,-1*SUMIF(Table5[CONCAT],GLOBAL[POINTER],Table5[3]))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58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830" s="31">
        <v>144</v>
      </c>
      <c r="AC830" t="s">
        <v>5116</v>
      </c>
    </row>
    <row r="831" spans="1:31">
      <c r="A831" s="31" t="str">
        <f ca="1">IF(GLOBAL[[#This Row],[TT]]&lt;1,"",ROW()-2)</f>
        <v/>
      </c>
      <c r="B831" s="33" t="s">
        <v>2262</v>
      </c>
      <c r="C831" s="31">
        <v>0</v>
      </c>
      <c r="D831" s="31" t="s">
        <v>2081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>
        <f>IF(GLOBAL[[#This Row],[1]]="","",SUMIF(Table6[NB BM_C_QTY+F],GLOBAL[POINTER],Table6[C]))</f>
        <v>0</v>
      </c>
      <c r="J831" s="91">
        <f>IF(GLOBAL[[#This Row],[2]]="",0,-1*SUMIF(Table5[CONCAT],GLOBAL[POINTER],Table5[3]))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58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831" s="31">
        <v>144</v>
      </c>
      <c r="AC831" t="s">
        <v>5116</v>
      </c>
    </row>
    <row r="832" spans="1:31">
      <c r="A832" s="31" t="str">
        <f ca="1">IF(GLOBAL[[#This Row],[TT]]&lt;1,"",ROW()-2)</f>
        <v/>
      </c>
      <c r="B832" s="33" t="s">
        <v>2261</v>
      </c>
      <c r="C832" s="31">
        <v>0</v>
      </c>
      <c r="D832" s="31" t="s">
        <v>2081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>
        <f>IF(GLOBAL[[#This Row],[1]]="","",SUMIF(Table6[NB BM_C_QTY+F],GLOBAL[POINTER],Table6[C]))</f>
        <v>0</v>
      </c>
      <c r="J832" s="91">
        <f>IF(GLOBAL[[#This Row],[2]]="",0,-1*SUMIF(Table5[CONCAT],GLOBAL[POINTER],Table5[3]))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58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832" s="31">
        <v>144</v>
      </c>
      <c r="AC832" t="s">
        <v>5116</v>
      </c>
    </row>
    <row r="833" spans="1:29">
      <c r="A833" s="31" t="str">
        <f ca="1">IF(GLOBAL[[#This Row],[TT]]&lt;1,"",ROW()-2)</f>
        <v/>
      </c>
      <c r="B833" s="33" t="s">
        <v>2257</v>
      </c>
      <c r="C833" s="31">
        <v>0</v>
      </c>
      <c r="D833" s="31" t="s">
        <v>2081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>
        <f>IF(GLOBAL[[#This Row],[1]]="","",SUMIF(Table6[NB BM_C_QTY+F],GLOBAL[POINTER],Table6[C]))</f>
        <v>0</v>
      </c>
      <c r="J833" s="91">
        <f>IF(GLOBAL[[#This Row],[2]]="",0,-1*SUMIF(Table5[CONCAT],GLOBAL[POINTER],Table5[3]))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58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833" s="31">
        <v>144</v>
      </c>
      <c r="AC833" t="s">
        <v>5116</v>
      </c>
    </row>
    <row r="834" spans="1:29">
      <c r="A834" s="31" t="str">
        <f ca="1">IF(GLOBAL[[#This Row],[TT]]&lt;1,"",ROW()-2)</f>
        <v/>
      </c>
      <c r="B834" s="33" t="s">
        <v>2256</v>
      </c>
      <c r="C834" s="31">
        <v>0</v>
      </c>
      <c r="D834" s="31" t="s">
        <v>2081</v>
      </c>
      <c r="E834" s="31">
        <f ca="1">IF(GLOBAL[[#This Row],[b12]]="",GLOBAL[[#This Row],[a6]],GLOBAL[[#This Row],[b12]])</f>
        <v>0</v>
      </c>
      <c r="F834" s="32">
        <f>GLOBAL[[#This Row],[AWAL]]</f>
        <v>0</v>
      </c>
      <c r="G834" s="31"/>
      <c r="H834" s="31"/>
      <c r="I834" s="31">
        <f>IF(GLOBAL[[#This Row],[1]]="","",SUMIF(Table6[NB BM_C_QTY+F],GLOBAL[POINTER],Table6[C]))</f>
        <v>0</v>
      </c>
      <c r="J834" s="91">
        <f>IF(GLOBAL[[#This Row],[2]]="",0,-1*SUMIF(Table5[CONCAT],GLOBAL[POINTER],Table5[3]))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0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0</v>
      </c>
      <c r="Q834" s="58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0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0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0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834" s="31">
        <v>144</v>
      </c>
      <c r="AC834" t="s">
        <v>5116</v>
      </c>
    </row>
    <row r="835" spans="1:29">
      <c r="A835" s="31" t="str">
        <f ca="1">IF(GLOBAL[[#This Row],[TT]]&lt;1,"",ROW()-2)</f>
        <v/>
      </c>
      <c r="B835" s="33" t="s">
        <v>2258</v>
      </c>
      <c r="C835" s="31">
        <v>0</v>
      </c>
      <c r="D835" s="31" t="s">
        <v>2081</v>
      </c>
      <c r="E835" s="31">
        <f ca="1">IF(GLOBAL[[#This Row],[b12]]="",GLOBAL[[#This Row],[a6]],GLOBAL[[#This Row],[b12]])</f>
        <v>0</v>
      </c>
      <c r="F835" s="32">
        <f>GLOBAL[[#This Row],[AWAL]]</f>
        <v>0</v>
      </c>
      <c r="G835" s="31"/>
      <c r="H835" s="31"/>
      <c r="I835" s="31">
        <f>IF(GLOBAL[[#This Row],[1]]="","",SUMIF(Table6[NB BM_C_QTY+F],GLOBAL[POINTER],Table6[C]))</f>
        <v>0</v>
      </c>
      <c r="J835" s="91">
        <f>IF(GLOBAL[[#This Row],[2]]="",0,-1*SUMIF(Table5[CONCAT],GLOBAL[POINTER],Table5[3]))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0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0</v>
      </c>
      <c r="Q835" s="58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0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0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0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835" s="31">
        <v>144</v>
      </c>
      <c r="AC835" t="s">
        <v>5116</v>
      </c>
    </row>
    <row r="836" spans="1:29">
      <c r="A836" s="31" t="str">
        <f ca="1">IF(GLOBAL[[#This Row],[TT]]&lt;1,"",ROW()-2)</f>
        <v/>
      </c>
      <c r="B836" s="33" t="s">
        <v>2259</v>
      </c>
      <c r="C836" s="31">
        <v>0</v>
      </c>
      <c r="D836" s="31" t="s">
        <v>2081</v>
      </c>
      <c r="E836" s="31">
        <f ca="1">IF(GLOBAL[[#This Row],[b12]]="",GLOBAL[[#This Row],[a6]],GLOBAL[[#This Row],[b12]])</f>
        <v>0</v>
      </c>
      <c r="F836" s="32">
        <f>GLOBAL[[#This Row],[AWAL]]</f>
        <v>0</v>
      </c>
      <c r="G836" s="31"/>
      <c r="H836" s="31"/>
      <c r="I836" s="31">
        <f>IF(GLOBAL[[#This Row],[1]]="","",SUMIF(Table6[NB BM_C_QTY+F],GLOBAL[POINTER],Table6[C]))</f>
        <v>0</v>
      </c>
      <c r="J836" s="91">
        <f>IF(GLOBAL[[#This Row],[2]]="",0,-1*SUMIF(Table5[CONCAT],GLOBAL[POINTER],Table5[3]))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0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0</v>
      </c>
      <c r="Q836" s="58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0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0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0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836" s="31">
        <v>144</v>
      </c>
      <c r="AC836" t="s">
        <v>5116</v>
      </c>
    </row>
    <row r="837" spans="1:29">
      <c r="A837" s="31">
        <f ca="1">IF(GLOBAL[[#This Row],[TT]]&lt;1,"",ROW()-2)</f>
        <v>835</v>
      </c>
      <c r="B837" s="33" t="s">
        <v>2263</v>
      </c>
      <c r="C837" s="31">
        <v>7</v>
      </c>
      <c r="D837" s="31" t="s">
        <v>2081</v>
      </c>
      <c r="E837" s="31">
        <f ca="1">IF(GLOBAL[[#This Row],[b12]]="",GLOBAL[[#This Row],[a6]],GLOBAL[[#This Row],[b12]])</f>
        <v>7</v>
      </c>
      <c r="F837" s="32">
        <f>GLOBAL[[#This Row],[AWAL]]</f>
        <v>7</v>
      </c>
      <c r="G837" s="31"/>
      <c r="H837" s="31"/>
      <c r="I837" s="31">
        <f>IF(GLOBAL[[#This Row],[1]]="","",SUMIF(Table6[NB BM_C_QTY+F],GLOBAL[POINTER],Table6[C]))</f>
        <v>0</v>
      </c>
      <c r="J837" s="91">
        <f>IF(GLOBAL[[#This Row],[2]]="",0,-1*SUMIF(Table5[CONCAT],GLOBAL[POINTER],Table5[3]))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7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7</v>
      </c>
      <c r="Q837" s="58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7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7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7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837" s="31">
        <v>144</v>
      </c>
      <c r="AC837" t="s">
        <v>5116</v>
      </c>
    </row>
    <row r="838" spans="1:29">
      <c r="A838" s="31">
        <f ca="1">IF(GLOBAL[[#This Row],[TT]]&lt;1,"",ROW()-2)</f>
        <v>836</v>
      </c>
      <c r="B838" s="33" t="s">
        <v>584</v>
      </c>
      <c r="C838" s="31">
        <v>2</v>
      </c>
      <c r="D838" s="31" t="s">
        <v>2668</v>
      </c>
      <c r="E838" s="31">
        <f ca="1">IF(GLOBAL[[#This Row],[b12]]="",GLOBAL[[#This Row],[a6]],GLOBAL[[#This Row],[b12]])</f>
        <v>2</v>
      </c>
      <c r="F838" s="32">
        <f>GLOBAL[[#This Row],[AWAL]]</f>
        <v>2</v>
      </c>
      <c r="G838" s="31"/>
      <c r="H838" s="31"/>
      <c r="I838" s="31" t="str">
        <f>IF(GLOBAL[[#This Row],[1]]="","",SUMIF(Table6[NB BM_C_QTY+F],GLOBAL[POINTER],Table6[C]))</f>
        <v/>
      </c>
      <c r="J838" s="91">
        <f>IF(GLOBAL[[#This Row],[2]]="",0,-1*SUMIF(Table5[CONCAT],GLOBAL[POINTER],Table5[3]))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2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2</v>
      </c>
      <c r="Q838" s="58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2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2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2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838" s="31"/>
    </row>
    <row r="839" spans="1:29">
      <c r="A839" s="31">
        <f ca="1">IF(GLOBAL[[#This Row],[TT]]&lt;1,"",ROW()-2)</f>
        <v>837</v>
      </c>
      <c r="B839" s="33" t="s">
        <v>585</v>
      </c>
      <c r="C839" s="31">
        <v>2</v>
      </c>
      <c r="D839" s="31" t="s">
        <v>102</v>
      </c>
      <c r="E839" s="31">
        <f ca="1">IF(GLOBAL[[#This Row],[b12]]="",GLOBAL[[#This Row],[a6]],GLOBAL[[#This Row],[b12]])</f>
        <v>2</v>
      </c>
      <c r="F839" s="32">
        <f>GLOBAL[[#This Row],[AWAL]]</f>
        <v>2</v>
      </c>
      <c r="G839" s="31"/>
      <c r="H839" s="31"/>
      <c r="I839" s="31">
        <f>IF(GLOBAL[[#This Row],[1]]="","",SUMIF(Table6[NB BM_C_QTY+F],GLOBAL[POINTER],Table6[C]))</f>
        <v>0</v>
      </c>
      <c r="J839" s="91">
        <f>IF(GLOBAL[[#This Row],[2]]="",0,-1*SUMIF(Table5[CONCAT],GLOBAL[POINTER],Table5[3]))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2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2</v>
      </c>
      <c r="Q839" s="58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2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2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2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839" s="31">
        <v>500</v>
      </c>
      <c r="AC839" t="s">
        <v>5118</v>
      </c>
    </row>
    <row r="840" spans="1:29">
      <c r="A840" s="31">
        <f ca="1">IF(GLOBAL[[#This Row],[TT]]&lt;1,"",ROW()-2)</f>
        <v>838</v>
      </c>
      <c r="B840" s="33" t="s">
        <v>586</v>
      </c>
      <c r="C840" s="31">
        <v>4</v>
      </c>
      <c r="D840" s="31" t="s">
        <v>587</v>
      </c>
      <c r="E840" s="31">
        <f ca="1">IF(GLOBAL[[#This Row],[b12]]="",GLOBAL[[#This Row],[a6]],GLOBAL[[#This Row],[b12]])</f>
        <v>4</v>
      </c>
      <c r="F840" s="32">
        <f>GLOBAL[[#This Row],[AWAL]]</f>
        <v>4</v>
      </c>
      <c r="G840" s="31"/>
      <c r="H840" s="31"/>
      <c r="I840" s="31">
        <f>IF(GLOBAL[[#This Row],[1]]="","",SUMIF(Table6[NB BM_C_QTY+F],GLOBAL[POINTER],Table6[C]))</f>
        <v>0</v>
      </c>
      <c r="J840" s="91">
        <f>IF(GLOBAL[[#This Row],[2]]="",0,-1*SUMIF(Table5[CONCAT],GLOBAL[POINTER],Table5[3]))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 t="shared" si="13"/>
        <v>4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4</v>
      </c>
      <c r="Q840" s="58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4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4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4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840" s="31">
        <v>12</v>
      </c>
      <c r="AC840" t="s">
        <v>5153</v>
      </c>
    </row>
    <row r="841" spans="1:29">
      <c r="A841" s="31">
        <f ca="1">IF(GLOBAL[[#This Row],[TT]]&lt;1,"",ROW()-2)</f>
        <v>839</v>
      </c>
      <c r="B841" s="33" t="s">
        <v>588</v>
      </c>
      <c r="C841" s="31">
        <v>3</v>
      </c>
      <c r="D841" s="31" t="s">
        <v>587</v>
      </c>
      <c r="E841" s="31">
        <f ca="1">IF(GLOBAL[[#This Row],[b12]]="",GLOBAL[[#This Row],[a6]],GLOBAL[[#This Row],[b12]])</f>
        <v>3</v>
      </c>
      <c r="F841" s="32">
        <f>GLOBAL[[#This Row],[AWAL]]</f>
        <v>3</v>
      </c>
      <c r="G841" s="31"/>
      <c r="H841" s="31"/>
      <c r="I841" s="31">
        <f>IF(GLOBAL[[#This Row],[1]]="","",SUMIF(Table6[NB BM_C_QTY+F],GLOBAL[POINTER],Table6[C]))</f>
        <v>0</v>
      </c>
      <c r="J841" s="91">
        <f>IF(GLOBAL[[#This Row],[2]]="",0,-1*SUMIF(Table5[CONCAT],GLOBAL[POINTER],Table5[3]))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 t="shared" si="13"/>
        <v>3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3</v>
      </c>
      <c r="Q841" s="58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3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3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3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841" s="31">
        <v>12</v>
      </c>
      <c r="AC841" t="s">
        <v>5153</v>
      </c>
    </row>
    <row r="842" spans="1:29">
      <c r="A842" s="31">
        <f ca="1">IF(GLOBAL[[#This Row],[TT]]&lt;1,"",ROW()-2)</f>
        <v>840</v>
      </c>
      <c r="B842" s="33" t="s">
        <v>589</v>
      </c>
      <c r="C842" s="31">
        <v>2</v>
      </c>
      <c r="D842" s="31" t="s">
        <v>7</v>
      </c>
      <c r="E842" s="31">
        <f ca="1">IF(GLOBAL[[#This Row],[b12]]="",GLOBAL[[#This Row],[a6]],GLOBAL[[#This Row],[b12]])</f>
        <v>2</v>
      </c>
      <c r="F842" s="32">
        <f>GLOBAL[[#This Row],[AWAL]]</f>
        <v>2</v>
      </c>
      <c r="G842" s="31"/>
      <c r="H842" s="31"/>
      <c r="I842" s="31">
        <f>IF(GLOBAL[[#This Row],[1]]="","",SUMIF(Table6[NB BM_C_QTY+F],GLOBAL[POINTER],Table6[C]))</f>
        <v>0</v>
      </c>
      <c r="J842" s="91">
        <f>IF(GLOBAL[[#This Row],[2]]="",0,-1*SUMIF(Table5[CONCAT],GLOBAL[POINTER],Table5[3]))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 t="shared" si="13"/>
        <v>2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2</v>
      </c>
      <c r="Q842" s="58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2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2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2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842" s="31">
        <v>144</v>
      </c>
      <c r="AC842" t="s">
        <v>5116</v>
      </c>
    </row>
    <row r="843" spans="1:29">
      <c r="A843" s="31">
        <f ca="1">IF(GLOBAL[[#This Row],[TT]]&lt;1,"",ROW()-2)</f>
        <v>841</v>
      </c>
      <c r="B843" s="33" t="s">
        <v>2625</v>
      </c>
      <c r="C843" s="31">
        <v>18</v>
      </c>
      <c r="D843" s="31" t="s">
        <v>2081</v>
      </c>
      <c r="E843" s="31">
        <f ca="1">IF(GLOBAL[[#This Row],[b12]]="",GLOBAL[[#This Row],[a6]],GLOBAL[[#This Row],[b12]])</f>
        <v>18</v>
      </c>
      <c r="F843" s="32">
        <f>GLOBAL[[#This Row],[AWAL]]</f>
        <v>18</v>
      </c>
      <c r="G843" s="31"/>
      <c r="H843" s="31"/>
      <c r="I843" s="31">
        <f>IF(GLOBAL[[#This Row],[1]]="","",SUMIF(Table6[NB BM_C_QTY+F],GLOBAL[POINTER],Table6[C]))</f>
        <v>0</v>
      </c>
      <c r="J843" s="91">
        <f>IF(GLOBAL[[#This Row],[2]]="",0,-1*SUMIF(Table5[CONCAT],GLOBAL[POINTER],Table5[3]))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 t="shared" si="13"/>
        <v>18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18</v>
      </c>
      <c r="Q843" s="58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18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18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18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43" s="31">
        <v>144</v>
      </c>
      <c r="AC843" t="s">
        <v>5116</v>
      </c>
    </row>
    <row r="844" spans="1:29">
      <c r="A844" s="31">
        <f ca="1">IF(GLOBAL[[#This Row],[TT]]&lt;1,"",ROW()-2)</f>
        <v>842</v>
      </c>
      <c r="B844" s="33" t="s">
        <v>590</v>
      </c>
      <c r="C844" s="31">
        <v>2</v>
      </c>
      <c r="D844" s="31" t="s">
        <v>83</v>
      </c>
      <c r="E844" s="31">
        <f ca="1">IF(GLOBAL[[#This Row],[b12]]="",GLOBAL[[#This Row],[a6]],GLOBAL[[#This Row],[b12]])</f>
        <v>2</v>
      </c>
      <c r="F844" s="32">
        <f>GLOBAL[[#This Row],[AWAL]]</f>
        <v>2</v>
      </c>
      <c r="G844" s="31"/>
      <c r="H844" s="31"/>
      <c r="I844" s="31">
        <f>IF(GLOBAL[[#This Row],[1]]="","",SUMIF(Table6[NB BM_C_QTY+F],GLOBAL[POINTER],Table6[C]))</f>
        <v>0</v>
      </c>
      <c r="J844" s="91">
        <f>IF(GLOBAL[[#This Row],[2]]="",0,-1*SUMIF(Table5[CONCAT],GLOBAL[POINTER],Table5[3]))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 t="shared" si="13"/>
        <v>2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2</v>
      </c>
      <c r="Q844" s="58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2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2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2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44" s="31">
        <v>100</v>
      </c>
      <c r="AC844" t="s">
        <v>5116</v>
      </c>
    </row>
    <row r="845" spans="1:29">
      <c r="A845" s="31">
        <f ca="1">IF(GLOBAL[[#This Row],[TT]]&lt;1,"",ROW()-2)</f>
        <v>843</v>
      </c>
      <c r="B845" s="33" t="s">
        <v>591</v>
      </c>
      <c r="C845" s="31">
        <v>8</v>
      </c>
      <c r="D845" s="31" t="s">
        <v>87</v>
      </c>
      <c r="E845" s="31">
        <f ca="1">IF(GLOBAL[[#This Row],[b12]]="",GLOBAL[[#This Row],[a6]],GLOBAL[[#This Row],[b12]])</f>
        <v>8</v>
      </c>
      <c r="F845" s="32">
        <f>GLOBAL[[#This Row],[AWAL]]</f>
        <v>8</v>
      </c>
      <c r="G845" s="31"/>
      <c r="H845" s="31"/>
      <c r="I845" s="31">
        <f>IF(GLOBAL[[#This Row],[1]]="","",SUMIF(Table6[NB BM_C_QTY+F],GLOBAL[POINTER],Table6[C]))</f>
        <v>0</v>
      </c>
      <c r="J845" s="91">
        <f>IF(GLOBAL[[#This Row],[2]]="",0,-1*SUMIF(Table5[CONCAT],GLOBAL[POINTER],Table5[3]))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 t="shared" si="13"/>
        <v>8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8</v>
      </c>
      <c r="Q845" s="58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8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8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8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45" s="31">
        <v>200</v>
      </c>
      <c r="AC845" t="s">
        <v>5116</v>
      </c>
    </row>
    <row r="846" spans="1:29">
      <c r="A846" s="31">
        <f ca="1">IF(GLOBAL[[#This Row],[TT]]&lt;1,"",ROW()-2)</f>
        <v>844</v>
      </c>
      <c r="B846" s="33" t="s">
        <v>2539</v>
      </c>
      <c r="C846" s="31">
        <v>2</v>
      </c>
      <c r="D846" s="31" t="s">
        <v>2081</v>
      </c>
      <c r="E846" s="31">
        <f ca="1">IF(GLOBAL[[#This Row],[b12]]="",GLOBAL[[#This Row],[a6]],GLOBAL[[#This Row],[b12]])</f>
        <v>2</v>
      </c>
      <c r="F846" s="32">
        <f>GLOBAL[[#This Row],[AWAL]]</f>
        <v>2</v>
      </c>
      <c r="G846" s="31"/>
      <c r="H846" s="31"/>
      <c r="I846" s="31">
        <f>IF(GLOBAL[[#This Row],[1]]="","",SUMIF(Table6[NB BM_C_QTY+F],GLOBAL[POINTER],Table6[C]))</f>
        <v>0</v>
      </c>
      <c r="J846" s="91">
        <f>IF(GLOBAL[[#This Row],[2]]="",0,-1*SUMIF(Table5[CONCAT],GLOBAL[POINTER],Table5[3]))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 t="shared" si="13"/>
        <v>2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2</v>
      </c>
      <c r="Q846" s="58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2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2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2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46" s="31">
        <v>144</v>
      </c>
      <c r="AC846" t="s">
        <v>5116</v>
      </c>
    </row>
    <row r="847" spans="1:29">
      <c r="A847" s="31">
        <f ca="1">IF(GLOBAL[[#This Row],[TT]]&lt;1,"",ROW()-2)</f>
        <v>845</v>
      </c>
      <c r="B847" s="33" t="s">
        <v>592</v>
      </c>
      <c r="C847" s="31">
        <v>3</v>
      </c>
      <c r="D847" s="31" t="s">
        <v>167</v>
      </c>
      <c r="E847" s="31">
        <f ca="1">IF(GLOBAL[[#This Row],[b12]]="",GLOBAL[[#This Row],[a6]],GLOBAL[[#This Row],[b12]])</f>
        <v>3</v>
      </c>
      <c r="F847" s="32">
        <f>GLOBAL[[#This Row],[AWAL]]</f>
        <v>3</v>
      </c>
      <c r="G847" s="31"/>
      <c r="H847" s="31"/>
      <c r="I847" s="31">
        <f>IF(GLOBAL[[#This Row],[1]]="","",SUMIF(Table6[NB BM_C_QTY+F],GLOBAL[POINTER],Table6[C]))</f>
        <v>0</v>
      </c>
      <c r="J847" s="91">
        <f>IF(GLOBAL[[#This Row],[2]]="",0,-1*SUMIF(Table5[CONCAT],GLOBAL[POINTER],Table5[3]))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3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3</v>
      </c>
      <c r="Q847" s="58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3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3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3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47" s="31">
        <v>48</v>
      </c>
      <c r="AC847" t="s">
        <v>5149</v>
      </c>
    </row>
    <row r="848" spans="1:29">
      <c r="A848" s="31">
        <f ca="1">IF(GLOBAL[[#This Row],[TT]]&lt;1,"",ROW()-2)</f>
        <v>846</v>
      </c>
      <c r="B848" s="33" t="s">
        <v>593</v>
      </c>
      <c r="C848" s="31">
        <v>6</v>
      </c>
      <c r="D848" s="31" t="s">
        <v>40</v>
      </c>
      <c r="E848" s="31">
        <f ca="1">IF(GLOBAL[[#This Row],[b12]]="",GLOBAL[[#This Row],[a6]],GLOBAL[[#This Row],[b12]])</f>
        <v>6</v>
      </c>
      <c r="F848" s="32">
        <f>GLOBAL[[#This Row],[AWAL]]</f>
        <v>6</v>
      </c>
      <c r="G848" s="31"/>
      <c r="H848" s="31"/>
      <c r="I848" s="31">
        <f>IF(GLOBAL[[#This Row],[1]]="","",SUMIF(Table6[NB BM_C_QTY+F],GLOBAL[POINTER],Table6[C]))</f>
        <v>0</v>
      </c>
      <c r="J848" s="91">
        <f>IF(GLOBAL[[#This Row],[2]]="",0,-1*SUMIF(Table5[CONCAT],GLOBAL[POINTER],Table5[3]))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6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6</v>
      </c>
      <c r="Q848" s="58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6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6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6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48" s="31">
        <v>36</v>
      </c>
      <c r="AC848" t="s">
        <v>5149</v>
      </c>
    </row>
    <row r="849" spans="1:30">
      <c r="A849" s="39">
        <f ca="1">IF(GLOBAL[[#This Row],[TT]]&lt;1,"",ROW()-2)</f>
        <v>847</v>
      </c>
      <c r="B849" s="33" t="s">
        <v>5245</v>
      </c>
      <c r="C849" s="31">
        <v>6</v>
      </c>
      <c r="D849" s="31" t="s">
        <v>2081</v>
      </c>
      <c r="E849" s="39">
        <f ca="1">IF(GLOBAL[[#This Row],[b12]]="",GLOBAL[[#This Row],[a6]],GLOBAL[[#This Row],[b12]])</f>
        <v>6</v>
      </c>
      <c r="F849" s="40">
        <f>GLOBAL[[#This Row],[AWAL]]</f>
        <v>6</v>
      </c>
      <c r="G849" s="31"/>
      <c r="H849" s="31"/>
      <c r="I849" s="39">
        <f>IF(GLOBAL[[#This Row],[1]]="","",SUMIF(Table6[NB BM_C_QTY+F],GLOBAL[POINTER],Table6[C]))</f>
        <v>0</v>
      </c>
      <c r="J849" s="91">
        <f>IF(GLOBAL[[#This Row],[2]]="",0,-1*SUMIF(Table5[CONCAT],GLOBAL[POINTER],Table5[3]))</f>
        <v>0</v>
      </c>
      <c r="K849" s="39" t="str">
        <f>IF(GLOBAL[[#This Row],[b1]]="","",GLOBAL[[#This Row],[b1]]-GLOBAL[[#This Row],[a1]]-GLOBAL[[#This Row],[bkeluar1]])</f>
        <v/>
      </c>
      <c r="L849" s="39">
        <f>SUM(GLOBAL[[#This Row],[bmasuk1]:[c1]])</f>
        <v>0</v>
      </c>
      <c r="M849" s="40">
        <f t="shared" si="13"/>
        <v>6</v>
      </c>
      <c r="N849" s="31"/>
      <c r="O849" s="39" t="str">
        <f>IF(GLOBAL[[#This Row],[b2]]="","",GLOBAL[[#This Row],[b2]]-GLOBAL[[#This Row],[a2]])</f>
        <v/>
      </c>
      <c r="P849" s="40">
        <f ca="1">SUM(INDIRECT(GLOBAL_VAR[TABLENAME]&amp;"[@a"&amp;$1:$1-1&amp;"]"),INDIRECT(GLOBAL_VAR[TABLENAME]&amp;"[@c"&amp;$1:$1-1&amp;"]"))</f>
        <v>6</v>
      </c>
      <c r="Q849" s="58"/>
      <c r="R849" s="41" t="str">
        <f>IF(GLOBAL[[#This Row],[b3]]="","",GLOBAL[[#This Row],[b3]]-GLOBAL[[#This Row],[a3]])</f>
        <v/>
      </c>
      <c r="S849" s="40">
        <f ca="1">SUM(INDIRECT(GLOBAL_VAR[TABLENAME]&amp;"[@a"&amp;$1:$1-1&amp;"]"),INDIRECT(GLOBAL_VAR[TABLENAME]&amp;"[@c"&amp;$1:$1-1&amp;"]"))</f>
        <v>6</v>
      </c>
      <c r="T849" s="33"/>
      <c r="U849" s="41" t="str">
        <f>IF(GLOBAL[[#This Row],[b4]]="","",GLOBAL[[#This Row],[b4]]-GLOBAL[[#This Row],[a4]])</f>
        <v/>
      </c>
      <c r="V849" s="40">
        <f ca="1">SUM(INDIRECT(GLOBAL_VAR[TABLENAME]&amp;"[@a"&amp;$1:$1-1&amp;"]"),INDIRECT(GLOBAL_VAR[TABLENAME]&amp;"[@c"&amp;$1:$1-1&amp;"]"))</f>
        <v>6</v>
      </c>
      <c r="W849" s="31"/>
      <c r="X849" s="39" t="str">
        <f>IF(GLOBAL[[#This Row],[b5]]="","",GLOBAL[[#This Row],[b5]]-GLOBAL[[#This Row],[a5]])</f>
        <v/>
      </c>
      <c r="Y849" s="40">
        <f ca="1">SUM(INDIRECT(GLOBAL_VAR[TABLENAME]&amp;"[@a"&amp;$1:$1-1&amp;"]"),INDIRECT(GLOBAL_VAR[TABLENAME]&amp;"[@c"&amp;$1:$1-1&amp;"]"))</f>
        <v>6</v>
      </c>
      <c r="Z849" s="29"/>
      <c r="AA84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49" s="39">
        <v>144</v>
      </c>
      <c r="AC849" s="65" t="s">
        <v>5116</v>
      </c>
      <c r="AD849" s="29"/>
    </row>
    <row r="850" spans="1:30">
      <c r="A850" s="31">
        <f ca="1">IF(GLOBAL[[#This Row],[TT]]&lt;1,"",ROW()-2)</f>
        <v>848</v>
      </c>
      <c r="B850" s="33" t="s">
        <v>3990</v>
      </c>
      <c r="C850" s="31">
        <v>4</v>
      </c>
      <c r="D850" s="31" t="s">
        <v>2081</v>
      </c>
      <c r="E850" s="31">
        <f ca="1">IF(GLOBAL[[#This Row],[b12]]="",GLOBAL[[#This Row],[a6]],GLOBAL[[#This Row],[b12]])</f>
        <v>1</v>
      </c>
      <c r="F850" s="32">
        <f>GLOBAL[[#This Row],[AWAL]]</f>
        <v>4</v>
      </c>
      <c r="G850" s="31">
        <v>3</v>
      </c>
      <c r="H850" s="31"/>
      <c r="I850" s="31">
        <f>IF(GLOBAL[[#This Row],[1]]="","",SUMIF(Table6[NB BM_C_QTY+F],GLOBAL[POINTER],Table6[C]))</f>
        <v>0</v>
      </c>
      <c r="J850" s="91">
        <f>IF(GLOBAL[[#This Row],[2]]="",0,-1*SUMIF(Table5[CONCAT],GLOBAL[POINTER],Table5[3]))</f>
        <v>0</v>
      </c>
      <c r="K850" s="31">
        <f>IF(GLOBAL[[#This Row],[b1]]="","",GLOBAL[[#This Row],[b1]]-GLOBAL[[#This Row],[a1]]-GLOBAL[[#This Row],[bkeluar1]])</f>
        <v>-1</v>
      </c>
      <c r="L850" s="31">
        <f>SUM(GLOBAL[[#This Row],[bmasuk1]:[c1]])</f>
        <v>-1</v>
      </c>
      <c r="M850" s="32">
        <f t="shared" si="13"/>
        <v>3</v>
      </c>
      <c r="N850" s="31">
        <v>1</v>
      </c>
      <c r="O850" s="31">
        <f>IF(GLOBAL[[#This Row],[b2]]="","",GLOBAL[[#This Row],[b2]]-GLOBAL[[#This Row],[a2]])</f>
        <v>-2</v>
      </c>
      <c r="P850" s="32">
        <f ca="1">SUM(INDIRECT(GLOBAL_VAR[TABLENAME]&amp;"[@a"&amp;$1:$1-1&amp;"]"),INDIRECT(GLOBAL_VAR[TABLENAME]&amp;"[@c"&amp;$1:$1-1&amp;"]"))</f>
        <v>1</v>
      </c>
      <c r="Q850" s="58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1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1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1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50" s="31">
        <v>144</v>
      </c>
      <c r="AC850" t="s">
        <v>5116</v>
      </c>
    </row>
    <row r="851" spans="1:30">
      <c r="A851" s="31" t="str">
        <f ca="1">IF(GLOBAL[[#This Row],[TT]]&lt;1,"",ROW()-2)</f>
        <v/>
      </c>
      <c r="B851" s="33" t="s">
        <v>2310</v>
      </c>
      <c r="C851" s="31">
        <v>0</v>
      </c>
      <c r="D851" s="31" t="s">
        <v>2081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>
        <f>IF(GLOBAL[[#This Row],[1]]="","",SUMIF(Table6[NB BM_C_QTY+F],GLOBAL[POINTER],Table6[C]))</f>
        <v>0</v>
      </c>
      <c r="J851" s="91">
        <f>IF(GLOBAL[[#This Row],[2]]="",0,-1*SUMIF(Table5[CONCAT],GLOBAL[POINTER],Table5[3]))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58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51" s="31">
        <v>144</v>
      </c>
      <c r="AC851" t="s">
        <v>5116</v>
      </c>
    </row>
    <row r="852" spans="1:30">
      <c r="A852" s="31" t="str">
        <f ca="1">IF(GLOBAL[[#This Row],[TT]]&lt;1,"",ROW()-2)</f>
        <v/>
      </c>
      <c r="B852" s="33" t="s">
        <v>2405</v>
      </c>
      <c r="C852" s="31">
        <v>0</v>
      </c>
      <c r="D852" s="31" t="s">
        <v>2081</v>
      </c>
      <c r="E852" s="31">
        <f ca="1">IF(GLOBAL[[#This Row],[b12]]="",GLOBAL[[#This Row],[a6]],GLOBAL[[#This Row],[b12]])</f>
        <v>0</v>
      </c>
      <c r="F852" s="32">
        <f>GLOBAL[[#This Row],[AWAL]]</f>
        <v>0</v>
      </c>
      <c r="G852" s="31"/>
      <c r="H852" s="31"/>
      <c r="I852" s="31">
        <f>IF(GLOBAL[[#This Row],[1]]="","",SUMIF(Table6[NB BM_C_QTY+F],GLOBAL[POINTER],Table6[C]))</f>
        <v>0</v>
      </c>
      <c r="J852" s="91">
        <f>IF(GLOBAL[[#This Row],[2]]="",0,-1*SUMIF(Table5[CONCAT],GLOBAL[POINTER],Table5[3]))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0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0</v>
      </c>
      <c r="Q852" s="58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0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0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0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52" s="31">
        <v>144</v>
      </c>
      <c r="AC852" t="s">
        <v>5116</v>
      </c>
    </row>
    <row r="853" spans="1:30">
      <c r="A853" s="39">
        <f ca="1">IF(GLOBAL[[#This Row],[TT]]&lt;1,"",ROW()-2)</f>
        <v>851</v>
      </c>
      <c r="B853" s="33" t="s">
        <v>5377</v>
      </c>
      <c r="C853" s="31">
        <v>18</v>
      </c>
      <c r="D853" s="31" t="s">
        <v>2081</v>
      </c>
      <c r="E853" s="39">
        <f ca="1">IF(GLOBAL[[#This Row],[b12]]="",GLOBAL[[#This Row],[a6]],GLOBAL[[#This Row],[b12]])</f>
        <v>10</v>
      </c>
      <c r="F853" s="40">
        <f>GLOBAL[[#This Row],[AWAL]]</f>
        <v>18</v>
      </c>
      <c r="G853" s="31">
        <v>16</v>
      </c>
      <c r="H853" s="31"/>
      <c r="I853" s="39">
        <f>IF(GLOBAL[[#This Row],[1]]="","",SUMIF(Table6[NB BM_C_QTY+F],GLOBAL[POINTER],Table6[C]))</f>
        <v>0</v>
      </c>
      <c r="J853" s="91">
        <f>IF(GLOBAL[[#This Row],[2]]="",0,-1*SUMIF(Table5[CONCAT],GLOBAL[POINTER],Table5[3]))</f>
        <v>0</v>
      </c>
      <c r="K853" s="39">
        <f>IF(GLOBAL[[#This Row],[b1]]="","",GLOBAL[[#This Row],[b1]]-GLOBAL[[#This Row],[a1]]-GLOBAL[[#This Row],[bkeluar1]])</f>
        <v>-2</v>
      </c>
      <c r="L853" s="39">
        <f>SUM(GLOBAL[[#This Row],[bmasuk1]:[c1]])</f>
        <v>-2</v>
      </c>
      <c r="M853" s="40">
        <f t="shared" si="13"/>
        <v>16</v>
      </c>
      <c r="N853" s="31">
        <v>10</v>
      </c>
      <c r="O853" s="39">
        <f>IF(GLOBAL[[#This Row],[b2]]="","",GLOBAL[[#This Row],[b2]]-GLOBAL[[#This Row],[a2]])</f>
        <v>-6</v>
      </c>
      <c r="P853" s="40">
        <f ca="1">SUM(INDIRECT(GLOBAL_VAR[TABLENAME]&amp;"[@a"&amp;$1:$1-1&amp;"]"),INDIRECT(GLOBAL_VAR[TABLENAME]&amp;"[@c"&amp;$1:$1-1&amp;"]"))</f>
        <v>10</v>
      </c>
      <c r="Q853" s="58"/>
      <c r="R853" s="41" t="str">
        <f>IF(GLOBAL[[#This Row],[b3]]="","",GLOBAL[[#This Row],[b3]]-GLOBAL[[#This Row],[a3]])</f>
        <v/>
      </c>
      <c r="S853" s="40">
        <f ca="1">SUM(INDIRECT(GLOBAL_VAR[TABLENAME]&amp;"[@a"&amp;$1:$1-1&amp;"]"),INDIRECT(GLOBAL_VAR[TABLENAME]&amp;"[@c"&amp;$1:$1-1&amp;"]"))</f>
        <v>10</v>
      </c>
      <c r="T853" s="33"/>
      <c r="U853" s="41" t="str">
        <f>IF(GLOBAL[[#This Row],[b4]]="","",GLOBAL[[#This Row],[b4]]-GLOBAL[[#This Row],[a4]])</f>
        <v/>
      </c>
      <c r="V853" s="40">
        <f ca="1">SUM(INDIRECT(GLOBAL_VAR[TABLENAME]&amp;"[@a"&amp;$1:$1-1&amp;"]"),INDIRECT(GLOBAL_VAR[TABLENAME]&amp;"[@c"&amp;$1:$1-1&amp;"]"))</f>
        <v>10</v>
      </c>
      <c r="W853" s="31"/>
      <c r="X853" s="39" t="str">
        <f>IF(GLOBAL[[#This Row],[b5]]="","",GLOBAL[[#This Row],[b5]]-GLOBAL[[#This Row],[a5]])</f>
        <v/>
      </c>
      <c r="Y853" s="40">
        <f ca="1">SUM(INDIRECT(GLOBAL_VAR[TABLENAME]&amp;"[@a"&amp;$1:$1-1&amp;"]"),INDIRECT(GLOBAL_VAR[TABLENAME]&amp;"[@c"&amp;$1:$1-1&amp;"]"))</f>
        <v>10</v>
      </c>
      <c r="Z853" s="29"/>
      <c r="AA85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53" s="39">
        <v>144</v>
      </c>
      <c r="AC853" s="65" t="s">
        <v>5116</v>
      </c>
      <c r="AD853" s="29"/>
    </row>
    <row r="854" spans="1:30">
      <c r="A854" s="31" t="str">
        <f ca="1">IF(GLOBAL[[#This Row],[TT]]&lt;1,"",ROW()-2)</f>
        <v/>
      </c>
      <c r="B854" s="33" t="s">
        <v>2301</v>
      </c>
      <c r="C854" s="31">
        <v>0</v>
      </c>
      <c r="D854" s="31" t="s">
        <v>2081</v>
      </c>
      <c r="E854" s="31">
        <f ca="1">IF(GLOBAL[[#This Row],[b12]]="",GLOBAL[[#This Row],[a6]],GLOBAL[[#This Row],[b12]])</f>
        <v>0</v>
      </c>
      <c r="F854" s="32">
        <f>GLOBAL[[#This Row],[AWAL]]</f>
        <v>0</v>
      </c>
      <c r="G854" s="31"/>
      <c r="H854" s="31"/>
      <c r="I854" s="31">
        <f>IF(GLOBAL[[#This Row],[1]]="","",SUMIF(Table6[NB BM_C_QTY+F],GLOBAL[POINTER],Table6[C]))</f>
        <v>0</v>
      </c>
      <c r="J854" s="91">
        <f>IF(GLOBAL[[#This Row],[2]]="",0,-1*SUMIF(Table5[CONCAT],GLOBAL[POINTER],Table5[3]))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0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0</v>
      </c>
      <c r="Q854" s="58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0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0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0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54" s="31">
        <v>144</v>
      </c>
      <c r="AC854" t="s">
        <v>5116</v>
      </c>
    </row>
    <row r="855" spans="1:30">
      <c r="A855" s="31" t="str">
        <f ca="1">IF(GLOBAL[[#This Row],[TT]]&lt;1,"",ROW()-2)</f>
        <v/>
      </c>
      <c r="B855" s="33" t="s">
        <v>2704</v>
      </c>
      <c r="C855" s="31">
        <v>0</v>
      </c>
      <c r="D855" s="31" t="s">
        <v>2081</v>
      </c>
      <c r="E855" s="31">
        <f ca="1">IF(GLOBAL[[#This Row],[b12]]="",GLOBAL[[#This Row],[a6]],GLOBAL[[#This Row],[b12]])</f>
        <v>0</v>
      </c>
      <c r="F855" s="32">
        <f>GLOBAL[[#This Row],[AWAL]]</f>
        <v>0</v>
      </c>
      <c r="G855" s="31"/>
      <c r="H855" s="31"/>
      <c r="I855" s="31">
        <f>IF(GLOBAL[[#This Row],[1]]="","",SUMIF(Table6[NB BM_C_QTY+F],GLOBAL[POINTER],Table6[C]))</f>
        <v>0</v>
      </c>
      <c r="J855" s="91">
        <f>IF(GLOBAL[[#This Row],[2]]="",0,-1*SUMIF(Table5[CONCAT],GLOBAL[POINTER],Table5[3]))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0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0</v>
      </c>
      <c r="Q855" s="58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0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0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0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55" s="31">
        <v>144</v>
      </c>
      <c r="AC855" t="s">
        <v>5116</v>
      </c>
    </row>
    <row r="856" spans="1:30">
      <c r="A856" s="31">
        <f ca="1">IF(GLOBAL[[#This Row],[TT]]&lt;1,"",ROW()-2)</f>
        <v>854</v>
      </c>
      <c r="B856" s="33" t="s">
        <v>5606</v>
      </c>
      <c r="C856" s="31">
        <v>2</v>
      </c>
      <c r="D856" s="31" t="s">
        <v>2081</v>
      </c>
      <c r="E856" s="31">
        <f ca="1">IF(GLOBAL[[#This Row],[b12]]="",GLOBAL[[#This Row],[a6]],GLOBAL[[#This Row],[b12]])</f>
        <v>2</v>
      </c>
      <c r="F856" s="32">
        <f>GLOBAL[[#This Row],[AWAL]]</f>
        <v>2</v>
      </c>
      <c r="G856" s="31"/>
      <c r="H856" s="31"/>
      <c r="I856" s="31">
        <f>IF(GLOBAL[[#This Row],[1]]="","",SUMIF(Table6[NB BM_C_QTY+F],GLOBAL[POINTER],Table6[C]))</f>
        <v>0</v>
      </c>
      <c r="J856" s="91">
        <f>IF(GLOBAL[[#This Row],[2]]="",0,-1*SUMIF(Table5[CONCAT],GLOBAL[POINTER],Table5[3]))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2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2</v>
      </c>
      <c r="Q856" s="58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2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2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2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856" s="31">
        <v>144</v>
      </c>
      <c r="AC856" t="s">
        <v>5116</v>
      </c>
    </row>
    <row r="857" spans="1:30">
      <c r="A857" s="31">
        <f ca="1">IF(GLOBAL[[#This Row],[TT]]&lt;1,"",ROW()-2)</f>
        <v>855</v>
      </c>
      <c r="B857" s="33" t="s">
        <v>3389</v>
      </c>
      <c r="C857" s="31">
        <v>2</v>
      </c>
      <c r="D857" s="31" t="s">
        <v>1985</v>
      </c>
      <c r="E857" s="31">
        <f ca="1">IF(GLOBAL[[#This Row],[b12]]="",GLOBAL[[#This Row],[a6]],GLOBAL[[#This Row],[b12]])</f>
        <v>2</v>
      </c>
      <c r="F857" s="32">
        <f>GLOBAL[[#This Row],[AWAL]]</f>
        <v>2</v>
      </c>
      <c r="G857" s="31"/>
      <c r="H857" s="31"/>
      <c r="I857" s="31">
        <f>IF(GLOBAL[[#This Row],[1]]="","",SUMIF(Table6[NB BM_C_QTY+F],GLOBAL[POINTER],Table6[C]))</f>
        <v>0</v>
      </c>
      <c r="J857" s="91">
        <f>IF(GLOBAL[[#This Row],[2]]="",0,-1*SUMIF(Table5[CONCAT],GLOBAL[POINTER],Table5[3]))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2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2</v>
      </c>
      <c r="Q857" s="58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2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2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2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57" s="31">
        <v>60</v>
      </c>
      <c r="AC857" t="s">
        <v>5116</v>
      </c>
    </row>
    <row r="858" spans="1:30">
      <c r="A858" s="31">
        <f ca="1">IF(GLOBAL[[#This Row],[TT]]&lt;1,"",ROW()-2)</f>
        <v>856</v>
      </c>
      <c r="B858" s="33" t="s">
        <v>594</v>
      </c>
      <c r="C858" s="31">
        <v>16</v>
      </c>
      <c r="D858" s="31" t="s">
        <v>7</v>
      </c>
      <c r="E858" s="31">
        <f ca="1">IF(GLOBAL[[#This Row],[b12]]="",GLOBAL[[#This Row],[a6]],GLOBAL[[#This Row],[b12]])</f>
        <v>16</v>
      </c>
      <c r="F858" s="32">
        <f>GLOBAL[[#This Row],[AWAL]]</f>
        <v>16</v>
      </c>
      <c r="G858" s="31"/>
      <c r="H858" s="31"/>
      <c r="I858" s="31">
        <f>IF(GLOBAL[[#This Row],[1]]="","",SUMIF(Table6[NB BM_C_QTY+F],GLOBAL[POINTER],Table6[C]))</f>
        <v>0</v>
      </c>
      <c r="J858" s="91">
        <f>IF(GLOBAL[[#This Row],[2]]="",0,-1*SUMIF(Table5[CONCAT],GLOBAL[POINTER],Table5[3]))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16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16</v>
      </c>
      <c r="Q858" s="58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16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16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16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58" s="31">
        <v>144</v>
      </c>
      <c r="AC858" t="s">
        <v>5116</v>
      </c>
    </row>
    <row r="859" spans="1:30">
      <c r="A859" s="31">
        <f ca="1">IF(GLOBAL[[#This Row],[TT]]&lt;1,"",ROW()-2)</f>
        <v>857</v>
      </c>
      <c r="B859" s="33" t="s">
        <v>2096</v>
      </c>
      <c r="C859" s="31">
        <v>4</v>
      </c>
      <c r="D859" s="31" t="s">
        <v>2081</v>
      </c>
      <c r="E859" s="31">
        <f ca="1">IF(GLOBAL[[#This Row],[b12]]="",GLOBAL[[#This Row],[a6]],GLOBAL[[#This Row],[b12]])</f>
        <v>4</v>
      </c>
      <c r="F859" s="32">
        <f>GLOBAL[[#This Row],[AWAL]]</f>
        <v>4</v>
      </c>
      <c r="G859" s="31"/>
      <c r="H859" s="31"/>
      <c r="I859" s="31">
        <f>IF(GLOBAL[[#This Row],[1]]="","",SUMIF(Table6[NB BM_C_QTY+F],GLOBAL[POINTER],Table6[C]))</f>
        <v>0</v>
      </c>
      <c r="J859" s="91">
        <f>IF(GLOBAL[[#This Row],[2]]="",0,-1*SUMIF(Table5[CONCAT],GLOBAL[POINTER],Table5[3]))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 t="shared" si="13"/>
        <v>4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4</v>
      </c>
      <c r="Q859" s="58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4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4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4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59" s="31">
        <v>144</v>
      </c>
      <c r="AC859" t="s">
        <v>5116</v>
      </c>
    </row>
    <row r="860" spans="1:30">
      <c r="A860" s="31">
        <f ca="1">IF(GLOBAL[[#This Row],[TT]]&lt;1,"",ROW()-2)</f>
        <v>858</v>
      </c>
      <c r="B860" s="33" t="s">
        <v>595</v>
      </c>
      <c r="C860" s="31">
        <v>77</v>
      </c>
      <c r="D860" s="31" t="s">
        <v>47</v>
      </c>
      <c r="E860" s="31">
        <f ca="1">IF(GLOBAL[[#This Row],[b12]]="",GLOBAL[[#This Row],[a6]],GLOBAL[[#This Row],[b12]])</f>
        <v>77</v>
      </c>
      <c r="F860" s="32">
        <f>GLOBAL[[#This Row],[AWAL]]</f>
        <v>77</v>
      </c>
      <c r="G860" s="31"/>
      <c r="H860" s="31"/>
      <c r="I860" s="31">
        <f>IF(GLOBAL[[#This Row],[1]]="","",SUMIF(Table6[NB BM_C_QTY+F],GLOBAL[POINTER],Table6[C]))</f>
        <v>0</v>
      </c>
      <c r="J860" s="91">
        <f>IF(GLOBAL[[#This Row],[2]]="",0,-1*SUMIF(Table5[CONCAT],GLOBAL[POINTER],Table5[3]))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77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77</v>
      </c>
      <c r="Q860" s="58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77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77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77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60" s="31">
        <v>72</v>
      </c>
      <c r="AC860" t="s">
        <v>5116</v>
      </c>
    </row>
    <row r="861" spans="1:30">
      <c r="A861" s="31">
        <f ca="1">IF(GLOBAL[[#This Row],[TT]]&lt;1,"",ROW()-2)</f>
        <v>859</v>
      </c>
      <c r="B861" s="33" t="s">
        <v>596</v>
      </c>
      <c r="C861" s="31">
        <v>4</v>
      </c>
      <c r="D861" s="31" t="s">
        <v>466</v>
      </c>
      <c r="E861" s="31">
        <f ca="1">IF(GLOBAL[[#This Row],[b12]]="",GLOBAL[[#This Row],[a6]],GLOBAL[[#This Row],[b12]])</f>
        <v>4</v>
      </c>
      <c r="F861" s="32">
        <f>GLOBAL[[#This Row],[AWAL]]</f>
        <v>4</v>
      </c>
      <c r="G861" s="31"/>
      <c r="H861" s="31"/>
      <c r="I861" s="31">
        <f>IF(GLOBAL[[#This Row],[1]]="","",SUMIF(Table6[NB BM_C_QTY+F],GLOBAL[POINTER],Table6[C]))</f>
        <v>0</v>
      </c>
      <c r="J861" s="91">
        <f>IF(GLOBAL[[#This Row],[2]]="",0,-1*SUMIF(Table5[CONCAT],GLOBAL[POINTER],Table5[3]))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4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4</v>
      </c>
      <c r="Q861" s="58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4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4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4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61" s="31">
        <v>108</v>
      </c>
      <c r="AC861" t="s">
        <v>5116</v>
      </c>
    </row>
    <row r="862" spans="1:30">
      <c r="A862" s="31" t="str">
        <f ca="1">IF(GLOBAL[[#This Row],[TT]]&lt;1,"",ROW()-2)</f>
        <v/>
      </c>
      <c r="B862" s="33" t="s">
        <v>597</v>
      </c>
      <c r="C862" s="31">
        <v>0</v>
      </c>
      <c r="D862" s="31" t="s">
        <v>466</v>
      </c>
      <c r="E862" s="31">
        <f ca="1">IF(GLOBAL[[#This Row],[b12]]="",GLOBAL[[#This Row],[a6]],GLOBAL[[#This Row],[b12]])</f>
        <v>0</v>
      </c>
      <c r="F862" s="32">
        <f>GLOBAL[[#This Row],[AWAL]]</f>
        <v>0</v>
      </c>
      <c r="G862" s="31"/>
      <c r="H862" s="31"/>
      <c r="I862" s="31">
        <f>IF(GLOBAL[[#This Row],[1]]="","",SUMIF(Table6[NB BM_C_QTY+F],GLOBAL[POINTER],Table6[C]))</f>
        <v>0</v>
      </c>
      <c r="J862" s="91">
        <f>IF(GLOBAL[[#This Row],[2]]="",0,-1*SUMIF(Table5[CONCAT],GLOBAL[POINTER],Table5[3]))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0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0</v>
      </c>
      <c r="Q862" s="58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0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0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0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62" s="31">
        <v>108</v>
      </c>
      <c r="AC862" t="s">
        <v>5116</v>
      </c>
    </row>
    <row r="863" spans="1:30">
      <c r="A863" s="31" t="str">
        <f ca="1">IF(GLOBAL[[#This Row],[TT]]&lt;1,"",ROW()-2)</f>
        <v/>
      </c>
      <c r="B863" s="33" t="s">
        <v>598</v>
      </c>
      <c r="C863" s="31">
        <v>0</v>
      </c>
      <c r="D863" s="31" t="s">
        <v>466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>
        <f>IF(GLOBAL[[#This Row],[1]]="","",SUMIF(Table6[NB BM_C_QTY+F],GLOBAL[POINTER],Table6[C]))</f>
        <v>0</v>
      </c>
      <c r="J863" s="91">
        <f>IF(GLOBAL[[#This Row],[2]]="",0,-1*SUMIF(Table5[CONCAT],GLOBAL[POINTER],Table5[3]))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0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0</v>
      </c>
      <c r="Q863" s="58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63" s="31">
        <v>108</v>
      </c>
      <c r="AC863" t="s">
        <v>5116</v>
      </c>
    </row>
    <row r="864" spans="1:30">
      <c r="A864" s="31" t="str">
        <f ca="1">IF(GLOBAL[[#This Row],[TT]]&lt;1,"",ROW()-2)</f>
        <v/>
      </c>
      <c r="B864" s="33" t="s">
        <v>3390</v>
      </c>
      <c r="C864" s="31">
        <v>0</v>
      </c>
      <c r="D864" s="31" t="s">
        <v>2123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>
        <f>IF(GLOBAL[[#This Row],[1]]="","",SUMIF(Table6[NB BM_C_QTY+F],GLOBAL[POINTER],Table6[C]))</f>
        <v>0</v>
      </c>
      <c r="J864" s="91">
        <f>IF(GLOBAL[[#This Row],[2]]="",0,-1*SUMIF(Table5[CONCAT],GLOBAL[POINTER],Table5[3]))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0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0</v>
      </c>
      <c r="Q864" s="58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64" s="31">
        <v>96</v>
      </c>
      <c r="AC864" t="s">
        <v>5116</v>
      </c>
    </row>
    <row r="865" spans="1:30">
      <c r="A865" s="31" t="str">
        <f ca="1">IF(GLOBAL[[#This Row],[TT]]&lt;1,"",ROW()-2)</f>
        <v/>
      </c>
      <c r="B865" s="33" t="s">
        <v>4411</v>
      </c>
      <c r="C865" s="31">
        <v>0</v>
      </c>
      <c r="D865" s="31" t="s">
        <v>2081</v>
      </c>
      <c r="E865" s="31">
        <f ca="1">IF(GLOBAL[[#This Row],[b12]]="",GLOBAL[[#This Row],[a6]],GLOBAL[[#This Row],[b12]])</f>
        <v>0</v>
      </c>
      <c r="F865" s="32">
        <f>GLOBAL[[#This Row],[AWAL]]</f>
        <v>0</v>
      </c>
      <c r="G865" s="31"/>
      <c r="H865" s="31"/>
      <c r="I865" s="31">
        <f>IF(GLOBAL[[#This Row],[1]]="","",SUMIF(Table6[NB BM_C_QTY+F],GLOBAL[POINTER],Table6[C]))</f>
        <v>0</v>
      </c>
      <c r="J865" s="91">
        <f>IF(GLOBAL[[#This Row],[2]]="",0,-1*SUMIF(Table5[CONCAT],GLOBAL[POINTER],Table5[3]))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 t="shared" si="13"/>
        <v>0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0</v>
      </c>
      <c r="Q865" s="58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0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0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0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65" s="31">
        <v>144</v>
      </c>
      <c r="AC865" t="s">
        <v>5116</v>
      </c>
    </row>
    <row r="866" spans="1:30">
      <c r="A866" s="31" t="str">
        <f ca="1">IF(GLOBAL[[#This Row],[TT]]&lt;1,"",ROW()-2)</f>
        <v/>
      </c>
      <c r="B866" s="33" t="s">
        <v>4023</v>
      </c>
      <c r="C866" s="31">
        <v>0</v>
      </c>
      <c r="D866" s="31" t="s">
        <v>2081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>
        <f>IF(GLOBAL[[#This Row],[1]]="","",SUMIF(Table6[NB BM_C_QTY+F],GLOBAL[POINTER],Table6[C]))</f>
        <v>0</v>
      </c>
      <c r="J866" s="91">
        <f>IF(GLOBAL[[#This Row],[2]]="",0,-1*SUMIF(Table5[CONCAT],GLOBAL[POINTER],Table5[3]))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 t="shared" si="13"/>
        <v>0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0</v>
      </c>
      <c r="Q866" s="58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66" s="31">
        <v>144</v>
      </c>
      <c r="AC866" t="s">
        <v>5116</v>
      </c>
    </row>
    <row r="867" spans="1:30">
      <c r="A867" s="31" t="str">
        <f ca="1">IF(GLOBAL[[#This Row],[TT]]&lt;1,"",ROW()-2)</f>
        <v/>
      </c>
      <c r="B867" s="33" t="s">
        <v>3495</v>
      </c>
      <c r="C867" s="31">
        <v>0</v>
      </c>
      <c r="D867" s="31" t="s">
        <v>2081</v>
      </c>
      <c r="E867" s="31">
        <f ca="1">IF(GLOBAL[[#This Row],[b12]]="",GLOBAL[[#This Row],[a6]],GLOBAL[[#This Row],[b12]])</f>
        <v>0</v>
      </c>
      <c r="F867" s="32">
        <f>GLOBAL[[#This Row],[AWAL]]</f>
        <v>0</v>
      </c>
      <c r="G867" s="31"/>
      <c r="H867" s="31"/>
      <c r="I867" s="31">
        <f>IF(GLOBAL[[#This Row],[1]]="","",SUMIF(Table6[NB BM_C_QTY+F],GLOBAL[POINTER],Table6[C]))</f>
        <v>0</v>
      </c>
      <c r="J867" s="91">
        <f>IF(GLOBAL[[#This Row],[2]]="",0,-1*SUMIF(Table5[CONCAT],GLOBAL[POINTER],Table5[3]))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0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0</v>
      </c>
      <c r="Q867" s="58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0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0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0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67" s="31">
        <v>144</v>
      </c>
      <c r="AC867" t="s">
        <v>5116</v>
      </c>
    </row>
    <row r="868" spans="1:30">
      <c r="A868" s="31" t="str">
        <f ca="1">IF(GLOBAL[[#This Row],[TT]]&lt;1,"",ROW()-2)</f>
        <v/>
      </c>
      <c r="B868" s="33" t="s">
        <v>2211</v>
      </c>
      <c r="C868" s="31">
        <v>0</v>
      </c>
      <c r="D868" s="31" t="s">
        <v>2123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>
        <f>IF(GLOBAL[[#This Row],[1]]="","",SUMIF(Table6[NB BM_C_QTY+F],GLOBAL[POINTER],Table6[C]))</f>
        <v>0</v>
      </c>
      <c r="J868" s="91">
        <f>IF(GLOBAL[[#This Row],[2]]="",0,-1*SUMIF(Table5[CONCAT],GLOBAL[POINTER],Table5[3]))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0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0</v>
      </c>
      <c r="Q868" s="58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68" s="31">
        <v>96</v>
      </c>
      <c r="AC868" t="s">
        <v>5116</v>
      </c>
    </row>
    <row r="869" spans="1:30">
      <c r="A869" s="31" t="str">
        <f ca="1">IF(GLOBAL[[#This Row],[TT]]&lt;1,"",ROW()-2)</f>
        <v/>
      </c>
      <c r="B869" s="33" t="s">
        <v>3862</v>
      </c>
      <c r="C869" s="31">
        <v>0</v>
      </c>
      <c r="D869" s="31" t="s">
        <v>2123</v>
      </c>
      <c r="E869" s="31">
        <f ca="1">IF(GLOBAL[[#This Row],[b12]]="",GLOBAL[[#This Row],[a6]],GLOBAL[[#This Row],[b12]])</f>
        <v>0</v>
      </c>
      <c r="F869" s="32">
        <f>GLOBAL[[#This Row],[AWAL]]</f>
        <v>0</v>
      </c>
      <c r="G869" s="31"/>
      <c r="H869" s="31"/>
      <c r="I869" s="31">
        <f>IF(GLOBAL[[#This Row],[1]]="","",SUMIF(Table6[NB BM_C_QTY+F],GLOBAL[POINTER],Table6[C]))</f>
        <v>0</v>
      </c>
      <c r="J869" s="91">
        <f>IF(GLOBAL[[#This Row],[2]]="",0,-1*SUMIF(Table5[CONCAT],GLOBAL[POINTER],Table5[3]))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 t="shared" si="13"/>
        <v>0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0</v>
      </c>
      <c r="Q869" s="58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0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0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0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69" s="31">
        <v>96</v>
      </c>
      <c r="AC869" t="s">
        <v>5116</v>
      </c>
    </row>
    <row r="870" spans="1:30">
      <c r="A870" s="31" t="str">
        <f ca="1">IF(GLOBAL[[#This Row],[TT]]&lt;1,"",ROW()-2)</f>
        <v/>
      </c>
      <c r="B870" s="33" t="s">
        <v>2202</v>
      </c>
      <c r="C870" s="31">
        <v>0</v>
      </c>
      <c r="D870" s="31" t="s">
        <v>2123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>
        <f>IF(GLOBAL[[#This Row],[1]]="","",SUMIF(Table6[NB BM_C_QTY+F],GLOBAL[POINTER],Table6[C]))</f>
        <v>0</v>
      </c>
      <c r="J870" s="91">
        <f>IF(GLOBAL[[#This Row],[2]]="",0,-1*SUMIF(Table5[CONCAT],GLOBAL[POINTER],Table5[3]))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 t="shared" si="13"/>
        <v>0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0</v>
      </c>
      <c r="Q870" s="58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70" s="31">
        <v>96</v>
      </c>
      <c r="AC870" t="s">
        <v>5116</v>
      </c>
    </row>
    <row r="871" spans="1:30">
      <c r="A871" s="31" t="str">
        <f ca="1">IF(GLOBAL[[#This Row],[TT]]&lt;1,"",ROW()-2)</f>
        <v/>
      </c>
      <c r="B871" s="33" t="s">
        <v>3440</v>
      </c>
      <c r="C871" s="31">
        <v>0</v>
      </c>
      <c r="D871" s="31" t="s">
        <v>2081</v>
      </c>
      <c r="E871" s="31">
        <f ca="1">IF(GLOBAL[[#This Row],[b12]]="",GLOBAL[[#This Row],[a6]],GLOBAL[[#This Row],[b12]])</f>
        <v>0</v>
      </c>
      <c r="F871" s="32">
        <f>GLOBAL[[#This Row],[AWAL]]</f>
        <v>0</v>
      </c>
      <c r="G871" s="31"/>
      <c r="H871" s="31"/>
      <c r="I871" s="31">
        <f>IF(GLOBAL[[#This Row],[1]]="","",SUMIF(Table6[NB BM_C_QTY+F],GLOBAL[POINTER],Table6[C]))</f>
        <v>0</v>
      </c>
      <c r="J871" s="91">
        <f>IF(GLOBAL[[#This Row],[2]]="",0,-1*SUMIF(Table5[CONCAT],GLOBAL[POINTER],Table5[3]))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 t="shared" si="13"/>
        <v>0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0</v>
      </c>
      <c r="Q871" s="58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0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0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0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71" s="31">
        <v>144</v>
      </c>
      <c r="AC871" t="s">
        <v>5116</v>
      </c>
    </row>
    <row r="872" spans="1:30">
      <c r="A872" s="31" t="str">
        <f ca="1">IF(GLOBAL[[#This Row],[TT]]&lt;1,"",ROW()-2)</f>
        <v/>
      </c>
      <c r="B872" s="33" t="s">
        <v>599</v>
      </c>
      <c r="C872" s="31">
        <v>0</v>
      </c>
      <c r="D872" s="31" t="s">
        <v>7</v>
      </c>
      <c r="E872" s="31">
        <f ca="1">IF(GLOBAL[[#This Row],[b12]]="",GLOBAL[[#This Row],[a6]],GLOBAL[[#This Row],[b12]])</f>
        <v>0</v>
      </c>
      <c r="F872" s="32">
        <f>GLOBAL[[#This Row],[AWAL]]</f>
        <v>0</v>
      </c>
      <c r="G872" s="31"/>
      <c r="H872" s="31"/>
      <c r="I872" s="31">
        <f>IF(GLOBAL[[#This Row],[1]]="","",SUMIF(Table6[NB BM_C_QTY+F],GLOBAL[POINTER],Table6[C]))</f>
        <v>0</v>
      </c>
      <c r="J872" s="91">
        <f>IF(GLOBAL[[#This Row],[2]]="",0,-1*SUMIF(Table5[CONCAT],GLOBAL[POINTER],Table5[3]))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0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0</v>
      </c>
      <c r="Q872" s="58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0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0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0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72" s="31">
        <v>144</v>
      </c>
      <c r="AC872" t="s">
        <v>5116</v>
      </c>
    </row>
    <row r="873" spans="1:30">
      <c r="A873" s="31" t="str">
        <f ca="1">IF(GLOBAL[[#This Row],[TT]]&lt;1,"",ROW()-2)</f>
        <v/>
      </c>
      <c r="B873" s="33" t="s">
        <v>6156</v>
      </c>
      <c r="C873" s="31">
        <v>2</v>
      </c>
      <c r="D873" s="31" t="s">
        <v>2081</v>
      </c>
      <c r="E873" s="31">
        <f ca="1">IF(GLOBAL[[#This Row],[b12]]="",GLOBAL[[#This Row],[a6]],GLOBAL[[#This Row],[b12]])</f>
        <v>0</v>
      </c>
      <c r="F873" s="32">
        <f>GLOBAL[[#This Row],[AWAL]]</f>
        <v>2</v>
      </c>
      <c r="G873" s="31"/>
      <c r="H873" s="31"/>
      <c r="I873" s="31">
        <f>IF(GLOBAL[[#This Row],[1]]="","",SUMIF(Table6[NB BM_C_QTY+F],GLOBAL[POINTER],Table6[C]))</f>
        <v>0</v>
      </c>
      <c r="J873" s="91">
        <f>IF(GLOBAL[[#This Row],[2]]="",0,-1*SUMIF(Table5[CONCAT],GLOBAL[POINTER],Table5[3]))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 t="shared" si="13"/>
        <v>2</v>
      </c>
      <c r="N873" s="31">
        <v>0</v>
      </c>
      <c r="O873" s="31">
        <f>IF(GLOBAL[[#This Row],[b2]]="","",GLOBAL[[#This Row],[b2]]-GLOBAL[[#This Row],[a2]])</f>
        <v>-2</v>
      </c>
      <c r="P873" s="32">
        <f ca="1">SUM(INDIRECT(GLOBAL_VAR[TABLENAME]&amp;"[@a"&amp;$1:$1-1&amp;"]"),INDIRECT(GLOBAL_VAR[TABLENAME]&amp;"[@c"&amp;$1:$1-1&amp;"]"))</f>
        <v>0</v>
      </c>
      <c r="Q873" s="58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0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0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0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bptizo3054130900144lsnuntana</v>
      </c>
      <c r="AB873" s="31">
        <v>144</v>
      </c>
      <c r="AC873" t="s">
        <v>5116</v>
      </c>
    </row>
    <row r="874" spans="1:30">
      <c r="A874" s="39">
        <f ca="1">IF(GLOBAL[[#This Row],[TT]]&lt;1,"",ROW()-2)</f>
        <v>872</v>
      </c>
      <c r="B874" s="33" t="s">
        <v>7262</v>
      </c>
      <c r="C874" s="31"/>
      <c r="D874" s="31" t="s">
        <v>2081</v>
      </c>
      <c r="E874" s="39">
        <f ca="1">IF(GLOBAL[[#This Row],[b12]]="",GLOBAL[[#This Row],[a6]],GLOBAL[[#This Row],[b12]])</f>
        <v>2</v>
      </c>
      <c r="F874" s="40">
        <f>GLOBAL[[#This Row],[AWAL]]</f>
        <v>0</v>
      </c>
      <c r="G874" s="31"/>
      <c r="H874" s="31"/>
      <c r="I874" s="39" t="str">
        <f>IF(GLOBAL[[#This Row],[1]]="","",SUMIF(Table6[NB BM_C_QTY+F],GLOBAL[POINTER],Table6[C]))</f>
        <v/>
      </c>
      <c r="J874" s="91">
        <f>IF(GLOBAL[[#This Row],[2]]="",0,-1*SUMIF(Table5[CONCAT],GLOBAL[POINTER],Table5[3]))</f>
        <v>0</v>
      </c>
      <c r="K874" s="39" t="str">
        <f>IF(GLOBAL[[#This Row],[b1]]="","",GLOBAL[[#This Row],[b1]]-GLOBAL[[#This Row],[a1]]-GLOBAL[[#This Row],[bkeluar1]])</f>
        <v/>
      </c>
      <c r="L874" s="39">
        <f>SUM(GLOBAL[[#This Row],[bmasuk1]:[c1]])</f>
        <v>0</v>
      </c>
      <c r="M874" s="40">
        <f t="shared" si="13"/>
        <v>0</v>
      </c>
      <c r="N874" s="31">
        <v>2</v>
      </c>
      <c r="O874" s="39">
        <f>IF(GLOBAL[[#This Row],[b2]]="","",GLOBAL[[#This Row],[b2]]-GLOBAL[[#This Row],[a2]])</f>
        <v>2</v>
      </c>
      <c r="P874" s="40">
        <f ca="1">SUM(INDIRECT(GLOBAL_VAR[TABLENAME]&amp;"[@a"&amp;$1:$1-1&amp;"]"),INDIRECT(GLOBAL_VAR[TABLENAME]&amp;"[@c"&amp;$1:$1-1&amp;"]"))</f>
        <v>2</v>
      </c>
      <c r="Q874" s="33"/>
      <c r="R874" s="41" t="str">
        <f>IF(GLOBAL[[#This Row],[b3]]="","",GLOBAL[[#This Row],[b3]]-GLOBAL[[#This Row],[a3]])</f>
        <v/>
      </c>
      <c r="S874" s="40">
        <f ca="1">SUM(INDIRECT(GLOBAL_VAR[TABLENAME]&amp;"[@a"&amp;$1:$1-1&amp;"]"),INDIRECT(GLOBAL_VAR[TABLENAME]&amp;"[@c"&amp;$1:$1-1&amp;"]"))</f>
        <v>2</v>
      </c>
      <c r="T874" s="33"/>
      <c r="U874" s="41" t="str">
        <f>IF(GLOBAL[[#This Row],[b4]]="","",GLOBAL[[#This Row],[b4]]-GLOBAL[[#This Row],[a4]])</f>
        <v/>
      </c>
      <c r="V874" s="40">
        <f ca="1">SUM(INDIRECT(GLOBAL_VAR[TABLENAME]&amp;"[@a"&amp;$1:$1-1&amp;"]"),INDIRECT(GLOBAL_VAR[TABLENAME]&amp;"[@c"&amp;$1:$1-1&amp;"]"))</f>
        <v>2</v>
      </c>
      <c r="W874" s="31"/>
      <c r="X874" s="39" t="str">
        <f>IF(GLOBAL[[#This Row],[b5]]="","",GLOBAL[[#This Row],[b5]]-GLOBAL[[#This Row],[a5]])</f>
        <v/>
      </c>
      <c r="Y874" s="40">
        <f ca="1">SUM(INDIRECT(GLOBAL_VAR[TABLENAME]&amp;"[@a"&amp;$1:$1-1&amp;"]"),INDIRECT(GLOBAL_VAR[TABLENAME]&amp;"[@c"&amp;$1:$1-1&amp;"]"))</f>
        <v>2</v>
      </c>
      <c r="Z874" s="29"/>
      <c r="AA87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bptizo3073430900144lsnuntana</v>
      </c>
      <c r="AB874" s="39"/>
      <c r="AC874" s="65"/>
      <c r="AD874" s="29"/>
    </row>
    <row r="875" spans="1:30">
      <c r="A875" s="39">
        <f ca="1">IF(GLOBAL[[#This Row],[TT]]&lt;1,"",ROW()-2)</f>
        <v>873</v>
      </c>
      <c r="B875" s="33" t="s">
        <v>7263</v>
      </c>
      <c r="C875" s="31"/>
      <c r="D875" s="31" t="s">
        <v>2081</v>
      </c>
      <c r="E875" s="39">
        <f ca="1">IF(GLOBAL[[#This Row],[b12]]="",GLOBAL[[#This Row],[a6]],GLOBAL[[#This Row],[b12]])</f>
        <v>2</v>
      </c>
      <c r="F875" s="40">
        <f>GLOBAL[[#This Row],[AWAL]]</f>
        <v>0</v>
      </c>
      <c r="G875" s="31"/>
      <c r="H875" s="31"/>
      <c r="I875" s="39" t="str">
        <f>IF(GLOBAL[[#This Row],[1]]="","",SUMIF(Table6[NB BM_C_QTY+F],GLOBAL[POINTER],Table6[C]))</f>
        <v/>
      </c>
      <c r="J875" s="91">
        <f>IF(GLOBAL[[#This Row],[2]]="",0,-1*SUMIF(Table5[CONCAT],GLOBAL[POINTER],Table5[3]))</f>
        <v>0</v>
      </c>
      <c r="K875" s="39" t="str">
        <f>IF(GLOBAL[[#This Row],[b1]]="","",GLOBAL[[#This Row],[b1]]-GLOBAL[[#This Row],[a1]]-GLOBAL[[#This Row],[bkeluar1]])</f>
        <v/>
      </c>
      <c r="L875" s="39">
        <f>SUM(GLOBAL[[#This Row],[bmasuk1]:[c1]])</f>
        <v>0</v>
      </c>
      <c r="M875" s="40">
        <f t="shared" si="13"/>
        <v>0</v>
      </c>
      <c r="N875" s="31">
        <v>2</v>
      </c>
      <c r="O875" s="39">
        <f>IF(GLOBAL[[#This Row],[b2]]="","",GLOBAL[[#This Row],[b2]]-GLOBAL[[#This Row],[a2]])</f>
        <v>2</v>
      </c>
      <c r="P875" s="40">
        <f ca="1">SUM(INDIRECT(GLOBAL_VAR[TABLENAME]&amp;"[@a"&amp;$1:$1-1&amp;"]"),INDIRECT(GLOBAL_VAR[TABLENAME]&amp;"[@c"&amp;$1:$1-1&amp;"]"))</f>
        <v>2</v>
      </c>
      <c r="Q875" s="33"/>
      <c r="R875" s="41" t="str">
        <f>IF(GLOBAL[[#This Row],[b3]]="","",GLOBAL[[#This Row],[b3]]-GLOBAL[[#This Row],[a3]])</f>
        <v/>
      </c>
      <c r="S875" s="40">
        <f ca="1">SUM(INDIRECT(GLOBAL_VAR[TABLENAME]&amp;"[@a"&amp;$1:$1-1&amp;"]"),INDIRECT(GLOBAL_VAR[TABLENAME]&amp;"[@c"&amp;$1:$1-1&amp;"]"))</f>
        <v>2</v>
      </c>
      <c r="T875" s="33"/>
      <c r="U875" s="41" t="str">
        <f>IF(GLOBAL[[#This Row],[b4]]="","",GLOBAL[[#This Row],[b4]]-GLOBAL[[#This Row],[a4]])</f>
        <v/>
      </c>
      <c r="V875" s="40">
        <f ca="1">SUM(INDIRECT(GLOBAL_VAR[TABLENAME]&amp;"[@a"&amp;$1:$1-1&amp;"]"),INDIRECT(GLOBAL_VAR[TABLENAME]&amp;"[@c"&amp;$1:$1-1&amp;"]"))</f>
        <v>2</v>
      </c>
      <c r="W875" s="31"/>
      <c r="X875" s="39" t="str">
        <f>IF(GLOBAL[[#This Row],[b5]]="","",GLOBAL[[#This Row],[b5]]-GLOBAL[[#This Row],[a5]])</f>
        <v/>
      </c>
      <c r="Y875" s="40">
        <f ca="1">SUM(INDIRECT(GLOBAL_VAR[TABLENAME]&amp;"[@a"&amp;$1:$1-1&amp;"]"),INDIRECT(GLOBAL_VAR[TABLENAME]&amp;"[@c"&amp;$1:$1-1&amp;"]"))</f>
        <v>2</v>
      </c>
      <c r="Z875" s="29"/>
      <c r="AA87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bptizo3080130802144lsnuntana</v>
      </c>
      <c r="AB875" s="39"/>
      <c r="AC875" s="65"/>
      <c r="AD875" s="29"/>
    </row>
    <row r="876" spans="1:30">
      <c r="A876" s="39">
        <f ca="1">IF(GLOBAL[[#This Row],[TT]]&lt;1,"",ROW()-2)</f>
        <v>874</v>
      </c>
      <c r="B876" s="33" t="s">
        <v>7266</v>
      </c>
      <c r="C876" s="31"/>
      <c r="D876" s="31" t="s">
        <v>2081</v>
      </c>
      <c r="E876" s="39">
        <f ca="1">IF(GLOBAL[[#This Row],[b12]]="",GLOBAL[[#This Row],[a6]],GLOBAL[[#This Row],[b12]])</f>
        <v>1</v>
      </c>
      <c r="F876" s="40">
        <f>GLOBAL[[#This Row],[AWAL]]</f>
        <v>0</v>
      </c>
      <c r="G876" s="31"/>
      <c r="H876" s="31"/>
      <c r="I876" s="39" t="str">
        <f>IF(GLOBAL[[#This Row],[1]]="","",SUMIF(Table6[NB BM_C_QTY+F],GLOBAL[POINTER],Table6[C]))</f>
        <v/>
      </c>
      <c r="J876" s="91">
        <f>IF(GLOBAL[[#This Row],[2]]="",0,-1*SUMIF(Table5[CONCAT],GLOBAL[POINTER],Table5[3]))</f>
        <v>0</v>
      </c>
      <c r="K876" s="39" t="str">
        <f>IF(GLOBAL[[#This Row],[b1]]="","",GLOBAL[[#This Row],[b1]]-GLOBAL[[#This Row],[a1]]-GLOBAL[[#This Row],[bkeluar1]])</f>
        <v/>
      </c>
      <c r="L876" s="39">
        <f>SUM(GLOBAL[[#This Row],[bmasuk1]:[c1]])</f>
        <v>0</v>
      </c>
      <c r="M876" s="40">
        <f t="shared" si="13"/>
        <v>0</v>
      </c>
      <c r="N876" s="31">
        <v>1</v>
      </c>
      <c r="O876" s="39">
        <f>IF(GLOBAL[[#This Row],[b2]]="","",GLOBAL[[#This Row],[b2]]-GLOBAL[[#This Row],[a2]])</f>
        <v>1</v>
      </c>
      <c r="P876" s="40">
        <f ca="1">SUM(INDIRECT(GLOBAL_VAR[TABLENAME]&amp;"[@a"&amp;$1:$1-1&amp;"]"),INDIRECT(GLOBAL_VAR[TABLENAME]&amp;"[@c"&amp;$1:$1-1&amp;"]"))</f>
        <v>1</v>
      </c>
      <c r="Q876" s="33"/>
      <c r="R876" s="41" t="str">
        <f>IF(GLOBAL[[#This Row],[b3]]="","",GLOBAL[[#This Row],[b3]]-GLOBAL[[#This Row],[a3]])</f>
        <v/>
      </c>
      <c r="S876" s="40">
        <f ca="1">SUM(INDIRECT(GLOBAL_VAR[TABLENAME]&amp;"[@a"&amp;$1:$1-1&amp;"]"),INDIRECT(GLOBAL_VAR[TABLENAME]&amp;"[@c"&amp;$1:$1-1&amp;"]"))</f>
        <v>1</v>
      </c>
      <c r="T876" s="33"/>
      <c r="U876" s="41" t="str">
        <f>IF(GLOBAL[[#This Row],[b4]]="","",GLOBAL[[#This Row],[b4]]-GLOBAL[[#This Row],[a4]])</f>
        <v/>
      </c>
      <c r="V876" s="40">
        <f ca="1">SUM(INDIRECT(GLOBAL_VAR[TABLENAME]&amp;"[@a"&amp;$1:$1-1&amp;"]"),INDIRECT(GLOBAL_VAR[TABLENAME]&amp;"[@c"&amp;$1:$1-1&amp;"]"))</f>
        <v>1</v>
      </c>
      <c r="W876" s="31"/>
      <c r="X876" s="39" t="str">
        <f>IF(GLOBAL[[#This Row],[b5]]="","",GLOBAL[[#This Row],[b5]]-GLOBAL[[#This Row],[a5]])</f>
        <v/>
      </c>
      <c r="Y876" s="40">
        <f ca="1">SUM(INDIRECT(GLOBAL_VAR[TABLENAME]&amp;"[@a"&amp;$1:$1-1&amp;"]"),INDIRECT(GLOBAL_VAR[TABLENAME]&amp;"[@c"&amp;$1:$1-1&amp;"]"))</f>
        <v>1</v>
      </c>
      <c r="Z876" s="29"/>
      <c r="AA87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bptizo31035144lsnuntana</v>
      </c>
      <c r="AB876" s="39"/>
      <c r="AC876" s="65"/>
      <c r="AD876" s="29"/>
    </row>
    <row r="877" spans="1:30">
      <c r="A877" s="39">
        <f ca="1">IF(GLOBAL[[#This Row],[TT]]&lt;1,"",ROW()-2)</f>
        <v>875</v>
      </c>
      <c r="B877" s="33" t="s">
        <v>7264</v>
      </c>
      <c r="C877" s="31"/>
      <c r="D877" s="31" t="s">
        <v>2081</v>
      </c>
      <c r="E877" s="39">
        <f ca="1">IF(GLOBAL[[#This Row],[b12]]="",GLOBAL[[#This Row],[a6]],GLOBAL[[#This Row],[b12]])</f>
        <v>2</v>
      </c>
      <c r="F877" s="40">
        <f>GLOBAL[[#This Row],[AWAL]]</f>
        <v>0</v>
      </c>
      <c r="G877" s="31"/>
      <c r="H877" s="31"/>
      <c r="I877" s="39" t="str">
        <f>IF(GLOBAL[[#This Row],[1]]="","",SUMIF(Table6[NB BM_C_QTY+F],GLOBAL[POINTER],Table6[C]))</f>
        <v/>
      </c>
      <c r="J877" s="91">
        <f>IF(GLOBAL[[#This Row],[2]]="",0,-1*SUMIF(Table5[CONCAT],GLOBAL[POINTER],Table5[3]))</f>
        <v>0</v>
      </c>
      <c r="K877" s="39" t="str">
        <f>IF(GLOBAL[[#This Row],[b1]]="","",GLOBAL[[#This Row],[b1]]-GLOBAL[[#This Row],[a1]]-GLOBAL[[#This Row],[bkeluar1]])</f>
        <v/>
      </c>
      <c r="L877" s="39">
        <f>SUM(GLOBAL[[#This Row],[bmasuk1]:[c1]])</f>
        <v>0</v>
      </c>
      <c r="M877" s="40">
        <f t="shared" si="13"/>
        <v>0</v>
      </c>
      <c r="N877" s="31">
        <v>2</v>
      </c>
      <c r="O877" s="39">
        <f>IF(GLOBAL[[#This Row],[b2]]="","",GLOBAL[[#This Row],[b2]]-GLOBAL[[#This Row],[a2]])</f>
        <v>2</v>
      </c>
      <c r="P877" s="40">
        <f ca="1">SUM(INDIRECT(GLOBAL_VAR[TABLENAME]&amp;"[@a"&amp;$1:$1-1&amp;"]"),INDIRECT(GLOBAL_VAR[TABLENAME]&amp;"[@c"&amp;$1:$1-1&amp;"]"))</f>
        <v>2</v>
      </c>
      <c r="Q877" s="33"/>
      <c r="R877" s="41" t="str">
        <f>IF(GLOBAL[[#This Row],[b3]]="","",GLOBAL[[#This Row],[b3]]-GLOBAL[[#This Row],[a3]])</f>
        <v/>
      </c>
      <c r="S877" s="40">
        <f ca="1">SUM(INDIRECT(GLOBAL_VAR[TABLENAME]&amp;"[@a"&amp;$1:$1-1&amp;"]"),INDIRECT(GLOBAL_VAR[TABLENAME]&amp;"[@c"&amp;$1:$1-1&amp;"]"))</f>
        <v>2</v>
      </c>
      <c r="T877" s="33"/>
      <c r="U877" s="41" t="str">
        <f>IF(GLOBAL[[#This Row],[b4]]="","",GLOBAL[[#This Row],[b4]]-GLOBAL[[#This Row],[a4]])</f>
        <v/>
      </c>
      <c r="V877" s="40">
        <f ca="1">SUM(INDIRECT(GLOBAL_VAR[TABLENAME]&amp;"[@a"&amp;$1:$1-1&amp;"]"),INDIRECT(GLOBAL_VAR[TABLENAME]&amp;"[@c"&amp;$1:$1-1&amp;"]"))</f>
        <v>2</v>
      </c>
      <c r="W877" s="31"/>
      <c r="X877" s="39" t="str">
        <f>IF(GLOBAL[[#This Row],[b5]]="","",GLOBAL[[#This Row],[b5]]-GLOBAL[[#This Row],[a5]])</f>
        <v/>
      </c>
      <c r="Y877" s="40">
        <f ca="1">SUM(INDIRECT(GLOBAL_VAR[TABLENAME]&amp;"[@a"&amp;$1:$1-1&amp;"]"),INDIRECT(GLOBAL_VAR[TABLENAME]&amp;"[@c"&amp;$1:$1-1&amp;"]"))</f>
        <v>2</v>
      </c>
      <c r="Z877" s="29"/>
      <c r="AA87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bptizo3103531037144lsnuntana</v>
      </c>
      <c r="AB877" s="39"/>
      <c r="AC877" s="65"/>
      <c r="AD877" s="29"/>
    </row>
    <row r="878" spans="1:30">
      <c r="A878" s="39">
        <f ca="1">IF(GLOBAL[[#This Row],[TT]]&lt;1,"",ROW()-2)</f>
        <v>876</v>
      </c>
      <c r="B878" s="33" t="s">
        <v>7265</v>
      </c>
      <c r="C878" s="31"/>
      <c r="D878" s="31" t="s">
        <v>2081</v>
      </c>
      <c r="E878" s="39">
        <f ca="1">IF(GLOBAL[[#This Row],[b12]]="",GLOBAL[[#This Row],[a6]],GLOBAL[[#This Row],[b12]])</f>
        <v>2</v>
      </c>
      <c r="F878" s="40">
        <f>GLOBAL[[#This Row],[AWAL]]</f>
        <v>0</v>
      </c>
      <c r="G878" s="31"/>
      <c r="H878" s="31"/>
      <c r="I878" s="39" t="str">
        <f>IF(GLOBAL[[#This Row],[1]]="","",SUMIF(Table6[NB BM_C_QTY+F],GLOBAL[POINTER],Table6[C]))</f>
        <v/>
      </c>
      <c r="J878" s="91">
        <f>IF(GLOBAL[[#This Row],[2]]="",0,-1*SUMIF(Table5[CONCAT],GLOBAL[POINTER],Table5[3]))</f>
        <v>0</v>
      </c>
      <c r="K878" s="39" t="str">
        <f>IF(GLOBAL[[#This Row],[b1]]="","",GLOBAL[[#This Row],[b1]]-GLOBAL[[#This Row],[a1]]-GLOBAL[[#This Row],[bkeluar1]])</f>
        <v/>
      </c>
      <c r="L878" s="39">
        <f>SUM(GLOBAL[[#This Row],[bmasuk1]:[c1]])</f>
        <v>0</v>
      </c>
      <c r="M878" s="40">
        <f t="shared" si="13"/>
        <v>0</v>
      </c>
      <c r="N878" s="31">
        <v>2</v>
      </c>
      <c r="O878" s="39">
        <f>IF(GLOBAL[[#This Row],[b2]]="","",GLOBAL[[#This Row],[b2]]-GLOBAL[[#This Row],[a2]])</f>
        <v>2</v>
      </c>
      <c r="P878" s="40">
        <f ca="1">SUM(INDIRECT(GLOBAL_VAR[TABLENAME]&amp;"[@a"&amp;$1:$1-1&amp;"]"),INDIRECT(GLOBAL_VAR[TABLENAME]&amp;"[@c"&amp;$1:$1-1&amp;"]"))</f>
        <v>2</v>
      </c>
      <c r="Q878" s="33"/>
      <c r="R878" s="41" t="str">
        <f>IF(GLOBAL[[#This Row],[b3]]="","",GLOBAL[[#This Row],[b3]]-GLOBAL[[#This Row],[a3]])</f>
        <v/>
      </c>
      <c r="S878" s="40">
        <f ca="1">SUM(INDIRECT(GLOBAL_VAR[TABLENAME]&amp;"[@a"&amp;$1:$1-1&amp;"]"),INDIRECT(GLOBAL_VAR[TABLENAME]&amp;"[@c"&amp;$1:$1-1&amp;"]"))</f>
        <v>2</v>
      </c>
      <c r="T878" s="33"/>
      <c r="U878" s="41" t="str">
        <f>IF(GLOBAL[[#This Row],[b4]]="","",GLOBAL[[#This Row],[b4]]-GLOBAL[[#This Row],[a4]])</f>
        <v/>
      </c>
      <c r="V878" s="40">
        <f ca="1">SUM(INDIRECT(GLOBAL_VAR[TABLENAME]&amp;"[@a"&amp;$1:$1-1&amp;"]"),INDIRECT(GLOBAL_VAR[TABLENAME]&amp;"[@c"&amp;$1:$1-1&amp;"]"))</f>
        <v>2</v>
      </c>
      <c r="W878" s="31"/>
      <c r="X878" s="39" t="str">
        <f>IF(GLOBAL[[#This Row],[b5]]="","",GLOBAL[[#This Row],[b5]]-GLOBAL[[#This Row],[a5]])</f>
        <v/>
      </c>
      <c r="Y878" s="40">
        <f ca="1">SUM(INDIRECT(GLOBAL_VAR[TABLENAME]&amp;"[@a"&amp;$1:$1-1&amp;"]"),INDIRECT(GLOBAL_VAR[TABLENAME]&amp;"[@c"&amp;$1:$1-1&amp;"]"))</f>
        <v>2</v>
      </c>
      <c r="Z878" s="29"/>
      <c r="AA87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bptizo3159031762144lsnuntana</v>
      </c>
      <c r="AB878" s="39"/>
      <c r="AC878" s="65"/>
      <c r="AD878" s="29"/>
    </row>
    <row r="879" spans="1:30">
      <c r="A879" s="39">
        <f ca="1">IF(GLOBAL[[#This Row],[TT]]&lt;1,"",ROW()-2)</f>
        <v>877</v>
      </c>
      <c r="B879" s="33" t="s">
        <v>7260</v>
      </c>
      <c r="C879" s="31"/>
      <c r="D879" s="31" t="s">
        <v>2081</v>
      </c>
      <c r="E879" s="39">
        <f ca="1">IF(GLOBAL[[#This Row],[b12]]="",GLOBAL[[#This Row],[a6]],GLOBAL[[#This Row],[b12]])</f>
        <v>2</v>
      </c>
      <c r="F879" s="40">
        <f>GLOBAL[[#This Row],[AWAL]]</f>
        <v>0</v>
      </c>
      <c r="G879" s="31"/>
      <c r="H879" s="31"/>
      <c r="I879" s="39" t="str">
        <f>IF(GLOBAL[[#This Row],[1]]="","",SUMIF(Table6[NB BM_C_QTY+F],GLOBAL[POINTER],Table6[C]))</f>
        <v/>
      </c>
      <c r="J879" s="91">
        <f>IF(GLOBAL[[#This Row],[2]]="",0,-1*SUMIF(Table5[CONCAT],GLOBAL[POINTER],Table5[3]))</f>
        <v>0</v>
      </c>
      <c r="K879" s="39" t="str">
        <f>IF(GLOBAL[[#This Row],[b1]]="","",GLOBAL[[#This Row],[b1]]-GLOBAL[[#This Row],[a1]]-GLOBAL[[#This Row],[bkeluar1]])</f>
        <v/>
      </c>
      <c r="L879" s="39">
        <f>SUM(GLOBAL[[#This Row],[bmasuk1]:[c1]])</f>
        <v>0</v>
      </c>
      <c r="M879" s="40">
        <f t="shared" si="13"/>
        <v>0</v>
      </c>
      <c r="N879" s="31">
        <v>2</v>
      </c>
      <c r="O879" s="39">
        <f>IF(GLOBAL[[#This Row],[b2]]="","",GLOBAL[[#This Row],[b2]]-GLOBAL[[#This Row],[a2]])</f>
        <v>2</v>
      </c>
      <c r="P879" s="40">
        <f ca="1">SUM(INDIRECT(GLOBAL_VAR[TABLENAME]&amp;"[@a"&amp;$1:$1-1&amp;"]"),INDIRECT(GLOBAL_VAR[TABLENAME]&amp;"[@c"&amp;$1:$1-1&amp;"]"))</f>
        <v>2</v>
      </c>
      <c r="Q879" s="33"/>
      <c r="R879" s="41" t="str">
        <f>IF(GLOBAL[[#This Row],[b3]]="","",GLOBAL[[#This Row],[b3]]-GLOBAL[[#This Row],[a3]])</f>
        <v/>
      </c>
      <c r="S879" s="40">
        <f ca="1">SUM(INDIRECT(GLOBAL_VAR[TABLENAME]&amp;"[@a"&amp;$1:$1-1&amp;"]"),INDIRECT(GLOBAL_VAR[TABLENAME]&amp;"[@c"&amp;$1:$1-1&amp;"]"))</f>
        <v>2</v>
      </c>
      <c r="T879" s="33"/>
      <c r="U879" s="41" t="str">
        <f>IF(GLOBAL[[#This Row],[b4]]="","",GLOBAL[[#This Row],[b4]]-GLOBAL[[#This Row],[a4]])</f>
        <v/>
      </c>
      <c r="V879" s="40">
        <f ca="1">SUM(INDIRECT(GLOBAL_VAR[TABLENAME]&amp;"[@a"&amp;$1:$1-1&amp;"]"),INDIRECT(GLOBAL_VAR[TABLENAME]&amp;"[@c"&amp;$1:$1-1&amp;"]"))</f>
        <v>2</v>
      </c>
      <c r="W879" s="31"/>
      <c r="X879" s="39" t="str">
        <f>IF(GLOBAL[[#This Row],[b5]]="","",GLOBAL[[#This Row],[b5]]-GLOBAL[[#This Row],[a5]])</f>
        <v/>
      </c>
      <c r="Y879" s="40">
        <f ca="1">SUM(INDIRECT(GLOBAL_VAR[TABLENAME]&amp;"[@a"&amp;$1:$1-1&amp;"]"),INDIRECT(GLOBAL_VAR[TABLENAME]&amp;"[@c"&amp;$1:$1-1&amp;"]"))</f>
        <v>2</v>
      </c>
      <c r="Z879" s="29"/>
      <c r="AA87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bptizo3176330600144lsnuntana</v>
      </c>
      <c r="AB879" s="39"/>
      <c r="AC879" s="65"/>
      <c r="AD879" s="29"/>
    </row>
    <row r="880" spans="1:30">
      <c r="A880" s="39">
        <f ca="1">IF(GLOBAL[[#This Row],[TT]]&lt;1,"",ROW()-2)</f>
        <v>878</v>
      </c>
      <c r="B880" s="33" t="s">
        <v>7261</v>
      </c>
      <c r="C880" s="31"/>
      <c r="D880" s="31" t="s">
        <v>2081</v>
      </c>
      <c r="E880" s="39">
        <f ca="1">IF(GLOBAL[[#This Row],[b12]]="",GLOBAL[[#This Row],[a6]],GLOBAL[[#This Row],[b12]])</f>
        <v>2</v>
      </c>
      <c r="F880" s="40">
        <f>GLOBAL[[#This Row],[AWAL]]</f>
        <v>0</v>
      </c>
      <c r="G880" s="31"/>
      <c r="H880" s="31"/>
      <c r="I880" s="39" t="str">
        <f>IF(GLOBAL[[#This Row],[1]]="","",SUMIF(Table6[NB BM_C_QTY+F],GLOBAL[POINTER],Table6[C]))</f>
        <v/>
      </c>
      <c r="J880" s="91">
        <f>IF(GLOBAL[[#This Row],[2]]="",0,-1*SUMIF(Table5[CONCAT],GLOBAL[POINTER],Table5[3]))</f>
        <v>0</v>
      </c>
      <c r="K880" s="39" t="str">
        <f>IF(GLOBAL[[#This Row],[b1]]="","",GLOBAL[[#This Row],[b1]]-GLOBAL[[#This Row],[a1]]-GLOBAL[[#This Row],[bkeluar1]])</f>
        <v/>
      </c>
      <c r="L880" s="39">
        <f>SUM(GLOBAL[[#This Row],[bmasuk1]:[c1]])</f>
        <v>0</v>
      </c>
      <c r="M880" s="40">
        <f t="shared" si="13"/>
        <v>0</v>
      </c>
      <c r="N880" s="31">
        <v>2</v>
      </c>
      <c r="O880" s="39">
        <f>IF(GLOBAL[[#This Row],[b2]]="","",GLOBAL[[#This Row],[b2]]-GLOBAL[[#This Row],[a2]])</f>
        <v>2</v>
      </c>
      <c r="P880" s="40">
        <f ca="1">SUM(INDIRECT(GLOBAL_VAR[TABLENAME]&amp;"[@a"&amp;$1:$1-1&amp;"]"),INDIRECT(GLOBAL_VAR[TABLENAME]&amp;"[@c"&amp;$1:$1-1&amp;"]"))</f>
        <v>2</v>
      </c>
      <c r="Q880" s="33"/>
      <c r="R880" s="41" t="str">
        <f>IF(GLOBAL[[#This Row],[b3]]="","",GLOBAL[[#This Row],[b3]]-GLOBAL[[#This Row],[a3]])</f>
        <v/>
      </c>
      <c r="S880" s="40">
        <f ca="1">SUM(INDIRECT(GLOBAL_VAR[TABLENAME]&amp;"[@a"&amp;$1:$1-1&amp;"]"),INDIRECT(GLOBAL_VAR[TABLENAME]&amp;"[@c"&amp;$1:$1-1&amp;"]"))</f>
        <v>2</v>
      </c>
      <c r="T880" s="33"/>
      <c r="U880" s="41" t="str">
        <f>IF(GLOBAL[[#This Row],[b4]]="","",GLOBAL[[#This Row],[b4]]-GLOBAL[[#This Row],[a4]])</f>
        <v/>
      </c>
      <c r="V880" s="40">
        <f ca="1">SUM(INDIRECT(GLOBAL_VAR[TABLENAME]&amp;"[@a"&amp;$1:$1-1&amp;"]"),INDIRECT(GLOBAL_VAR[TABLENAME]&amp;"[@c"&amp;$1:$1-1&amp;"]"))</f>
        <v>2</v>
      </c>
      <c r="W880" s="31"/>
      <c r="X880" s="39" t="str">
        <f>IF(GLOBAL[[#This Row],[b5]]="","",GLOBAL[[#This Row],[b5]]-GLOBAL[[#This Row],[a5]])</f>
        <v/>
      </c>
      <c r="Y880" s="40">
        <f ca="1">SUM(INDIRECT(GLOBAL_VAR[TABLENAME]&amp;"[@a"&amp;$1:$1-1&amp;"]"),INDIRECT(GLOBAL_VAR[TABLENAME]&amp;"[@c"&amp;$1:$1-1&amp;"]"))</f>
        <v>2</v>
      </c>
      <c r="Z880" s="29"/>
      <c r="AA88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bptizo3183031831144lsnuntana</v>
      </c>
      <c r="AB880" s="39"/>
      <c r="AC880" s="65"/>
      <c r="AD880" s="29"/>
    </row>
    <row r="881" spans="1:29">
      <c r="A881" s="31" t="str">
        <f ca="1">IF(GLOBAL[[#This Row],[TT]]&lt;1,"",ROW()-2)</f>
        <v/>
      </c>
      <c r="B881" s="33" t="s">
        <v>4148</v>
      </c>
      <c r="C881" s="31">
        <v>0</v>
      </c>
      <c r="D881" s="31" t="s">
        <v>2081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>
        <f>IF(GLOBAL[[#This Row],[1]]="","",SUMIF(Table6[NB BM_C_QTY+F],GLOBAL[POINTER],Table6[C]))</f>
        <v>0</v>
      </c>
      <c r="J881" s="91">
        <f>IF(GLOBAL[[#This Row],[2]]="",0,-1*SUMIF(Table5[CONCAT],GLOBAL[POINTER],Table5[3]))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0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0</v>
      </c>
      <c r="Q881" s="58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81" s="31">
        <v>144</v>
      </c>
      <c r="AC881" t="s">
        <v>5116</v>
      </c>
    </row>
    <row r="882" spans="1:29">
      <c r="A882" s="31" t="str">
        <f ca="1">IF(GLOBAL[[#This Row],[TT]]&lt;1,"",ROW()-2)</f>
        <v/>
      </c>
      <c r="B882" s="33" t="s">
        <v>2426</v>
      </c>
      <c r="C882" s="31">
        <v>0</v>
      </c>
      <c r="D882" s="31" t="s">
        <v>2123</v>
      </c>
      <c r="E882" s="31">
        <f ca="1">IF(GLOBAL[[#This Row],[b12]]="",GLOBAL[[#This Row],[a6]],GLOBAL[[#This Row],[b12]])</f>
        <v>0</v>
      </c>
      <c r="F882" s="32">
        <f>GLOBAL[[#This Row],[AWAL]]</f>
        <v>0</v>
      </c>
      <c r="G882" s="31"/>
      <c r="H882" s="31"/>
      <c r="I882" s="31">
        <f>IF(GLOBAL[[#This Row],[1]]="","",SUMIF(Table6[NB BM_C_QTY+F],GLOBAL[POINTER],Table6[C]))</f>
        <v>0</v>
      </c>
      <c r="J882" s="91">
        <f>IF(GLOBAL[[#This Row],[2]]="",0,-1*SUMIF(Table5[CONCAT],GLOBAL[POINTER],Table5[3]))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 t="shared" si="13"/>
        <v>0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0</v>
      </c>
      <c r="Q882" s="58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0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0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0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82" s="31">
        <v>96</v>
      </c>
      <c r="AC882" t="s">
        <v>5116</v>
      </c>
    </row>
    <row r="883" spans="1:29">
      <c r="A883" s="31" t="str">
        <f ca="1">IF(GLOBAL[[#This Row],[TT]]&lt;1,"",ROW()-2)</f>
        <v/>
      </c>
      <c r="B883" s="33" t="s">
        <v>2312</v>
      </c>
      <c r="C883" s="31">
        <v>0</v>
      </c>
      <c r="D883" s="31" t="s">
        <v>2123</v>
      </c>
      <c r="E883" s="31">
        <f ca="1">IF(GLOBAL[[#This Row],[b12]]="",GLOBAL[[#This Row],[a6]],GLOBAL[[#This Row],[b12]])</f>
        <v>0</v>
      </c>
      <c r="F883" s="32">
        <f>GLOBAL[[#This Row],[AWAL]]</f>
        <v>0</v>
      </c>
      <c r="G883" s="31"/>
      <c r="H883" s="31"/>
      <c r="I883" s="31">
        <f>IF(GLOBAL[[#This Row],[1]]="","",SUMIF(Table6[NB BM_C_QTY+F],GLOBAL[POINTER],Table6[C]))</f>
        <v>0</v>
      </c>
      <c r="J883" s="91">
        <f>IF(GLOBAL[[#This Row],[2]]="",0,-1*SUMIF(Table5[CONCAT],GLOBAL[POINTER],Table5[3]))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0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0</v>
      </c>
      <c r="Q883" s="58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0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0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0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83" s="31">
        <v>96</v>
      </c>
      <c r="AC883" t="s">
        <v>5116</v>
      </c>
    </row>
    <row r="884" spans="1:29">
      <c r="A884" s="31" t="str">
        <f ca="1">IF(GLOBAL[[#This Row],[TT]]&lt;1,"",ROW()-2)</f>
        <v/>
      </c>
      <c r="B884" s="33" t="s">
        <v>2311</v>
      </c>
      <c r="C884" s="31">
        <v>0</v>
      </c>
      <c r="D884" s="31" t="s">
        <v>2123</v>
      </c>
      <c r="E884" s="31">
        <f ca="1">IF(GLOBAL[[#This Row],[b12]]="",GLOBAL[[#This Row],[a6]],GLOBAL[[#This Row],[b12]])</f>
        <v>0</v>
      </c>
      <c r="F884" s="32">
        <f>GLOBAL[[#This Row],[AWAL]]</f>
        <v>0</v>
      </c>
      <c r="G884" s="31"/>
      <c r="H884" s="31"/>
      <c r="I884" s="31">
        <f>IF(GLOBAL[[#This Row],[1]]="","",SUMIF(Table6[NB BM_C_QTY+F],GLOBAL[POINTER],Table6[C]))</f>
        <v>0</v>
      </c>
      <c r="J884" s="91">
        <f>IF(GLOBAL[[#This Row],[2]]="",0,-1*SUMIF(Table5[CONCAT],GLOBAL[POINTER],Table5[3]))</f>
        <v>0</v>
      </c>
      <c r="K884" s="31" t="str">
        <f>IF(GLOBAL[[#This Row],[b1]]="","",GLOBAL[[#This Row],[b1]]-GLOBAL[[#This Row],[a1]]-GLOBAL[[#This Row],[bkeluar1]])</f>
        <v/>
      </c>
      <c r="L884" s="31">
        <f>SUM(GLOBAL[[#This Row],[bmasuk1]:[c1]])</f>
        <v>0</v>
      </c>
      <c r="M884" s="32">
        <f t="shared" si="13"/>
        <v>0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0</v>
      </c>
      <c r="Q884" s="58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0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0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0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84" s="31">
        <v>96</v>
      </c>
      <c r="AC884" t="s">
        <v>5116</v>
      </c>
    </row>
    <row r="885" spans="1:29">
      <c r="A885" s="31" t="str">
        <f ca="1">IF(GLOBAL[[#This Row],[TT]]&lt;1,"",ROW()-2)</f>
        <v/>
      </c>
      <c r="B885" s="33" t="s">
        <v>3651</v>
      </c>
      <c r="C885" s="31">
        <v>0</v>
      </c>
      <c r="D885" s="31" t="s">
        <v>2123</v>
      </c>
      <c r="E885" s="31">
        <f ca="1">IF(GLOBAL[[#This Row],[b12]]="",GLOBAL[[#This Row],[a6]],GLOBAL[[#This Row],[b12]])</f>
        <v>0</v>
      </c>
      <c r="F885" s="32">
        <f>GLOBAL[[#This Row],[AWAL]]</f>
        <v>0</v>
      </c>
      <c r="G885" s="31"/>
      <c r="H885" s="31"/>
      <c r="I885" s="31">
        <f>IF(GLOBAL[[#This Row],[1]]="","",SUMIF(Table6[NB BM_C_QTY+F],GLOBAL[POINTER],Table6[C]))</f>
        <v>0</v>
      </c>
      <c r="J885" s="91">
        <f>IF(GLOBAL[[#This Row],[2]]="",0,-1*SUMIF(Table5[CONCAT],GLOBAL[POINTER],Table5[3]))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 t="shared" si="13"/>
        <v>0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0</v>
      </c>
      <c r="Q885" s="58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0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0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0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85" s="31">
        <v>96</v>
      </c>
      <c r="AC885" t="s">
        <v>5116</v>
      </c>
    </row>
    <row r="886" spans="1:29">
      <c r="A886" s="31">
        <f ca="1">IF(GLOBAL[[#This Row],[TT]]&lt;1,"",ROW()-2)</f>
        <v>884</v>
      </c>
      <c r="B886" s="33" t="s">
        <v>2362</v>
      </c>
      <c r="C886" s="31">
        <v>1</v>
      </c>
      <c r="D886" s="31" t="s">
        <v>2081</v>
      </c>
      <c r="E886" s="31">
        <f ca="1">IF(GLOBAL[[#This Row],[b12]]="",GLOBAL[[#This Row],[a6]],GLOBAL[[#This Row],[b12]])</f>
        <v>1</v>
      </c>
      <c r="F886" s="32">
        <f>GLOBAL[[#This Row],[AWAL]]</f>
        <v>1</v>
      </c>
      <c r="G886" s="31"/>
      <c r="H886" s="31"/>
      <c r="I886" s="31">
        <f>IF(GLOBAL[[#This Row],[1]]="","",SUMIF(Table6[NB BM_C_QTY+F],GLOBAL[POINTER],Table6[C]))</f>
        <v>0</v>
      </c>
      <c r="J886" s="91">
        <f>IF(GLOBAL[[#This Row],[2]]="",0,-1*SUMIF(Table5[CONCAT],GLOBAL[POINTER],Table5[3]))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1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1</v>
      </c>
      <c r="Q886" s="58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1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1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1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86" s="31">
        <v>144</v>
      </c>
      <c r="AC886" t="s">
        <v>5116</v>
      </c>
    </row>
    <row r="887" spans="1:29">
      <c r="A887" s="31" t="str">
        <f ca="1">IF(GLOBAL[[#This Row],[TT]]&lt;1,"",ROW()-2)</f>
        <v/>
      </c>
      <c r="B887" s="33" t="s">
        <v>2308</v>
      </c>
      <c r="C887" s="31">
        <v>0</v>
      </c>
      <c r="D887" s="31" t="s">
        <v>2081</v>
      </c>
      <c r="E887" s="31">
        <f ca="1">IF(GLOBAL[[#This Row],[b12]]="",GLOBAL[[#This Row],[a6]],GLOBAL[[#This Row],[b12]])</f>
        <v>0</v>
      </c>
      <c r="F887" s="32">
        <f>GLOBAL[[#This Row],[AWAL]]</f>
        <v>0</v>
      </c>
      <c r="G887" s="31"/>
      <c r="H887" s="31"/>
      <c r="I887" s="31">
        <f>IF(GLOBAL[[#This Row],[1]]="","",SUMIF(Table6[NB BM_C_QTY+F],GLOBAL[POINTER],Table6[C]))</f>
        <v>0</v>
      </c>
      <c r="J887" s="91">
        <f>IF(GLOBAL[[#This Row],[2]]="",0,-1*SUMIF(Table5[CONCAT],GLOBAL[POINTER],Table5[3]))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 t="shared" si="13"/>
        <v>0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0</v>
      </c>
      <c r="Q887" s="58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0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0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0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87" s="31">
        <v>144</v>
      </c>
      <c r="AC887" t="s">
        <v>5116</v>
      </c>
    </row>
    <row r="888" spans="1:29">
      <c r="A888" s="31" t="str">
        <f ca="1">IF(GLOBAL[[#This Row],[TT]]&lt;1,"",ROW()-2)</f>
        <v/>
      </c>
      <c r="B888" s="33" t="s">
        <v>2382</v>
      </c>
      <c r="C888" s="31">
        <v>0</v>
      </c>
      <c r="D888" s="31" t="s">
        <v>2081</v>
      </c>
      <c r="E888" s="31">
        <f ca="1">IF(GLOBAL[[#This Row],[b12]]="",GLOBAL[[#This Row],[a6]],GLOBAL[[#This Row],[b12]])</f>
        <v>0</v>
      </c>
      <c r="F888" s="32">
        <f>GLOBAL[[#This Row],[AWAL]]</f>
        <v>0</v>
      </c>
      <c r="G888" s="31"/>
      <c r="H888" s="31"/>
      <c r="I888" s="31">
        <f>IF(GLOBAL[[#This Row],[1]]="","",SUMIF(Table6[NB BM_C_QTY+F],GLOBAL[POINTER],Table6[C]))</f>
        <v>0</v>
      </c>
      <c r="J888" s="91">
        <f>IF(GLOBAL[[#This Row],[2]]="",0,-1*SUMIF(Table5[CONCAT],GLOBAL[POINTER],Table5[3]))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0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0</v>
      </c>
      <c r="Q888" s="58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0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0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0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88" s="31">
        <v>144</v>
      </c>
      <c r="AC888" t="s">
        <v>5116</v>
      </c>
    </row>
    <row r="889" spans="1:29">
      <c r="A889" s="31" t="str">
        <f ca="1">IF(GLOBAL[[#This Row],[TT]]&lt;1,"",ROW()-2)</f>
        <v/>
      </c>
      <c r="B889" s="33" t="s">
        <v>3711</v>
      </c>
      <c r="C889" s="31">
        <v>3</v>
      </c>
      <c r="D889" s="31" t="s">
        <v>2081</v>
      </c>
      <c r="E889" s="31">
        <f ca="1">IF(GLOBAL[[#This Row],[b12]]="",GLOBAL[[#This Row],[a6]],GLOBAL[[#This Row],[b12]])</f>
        <v>0</v>
      </c>
      <c r="F889" s="32">
        <f>GLOBAL[[#This Row],[AWAL]]</f>
        <v>3</v>
      </c>
      <c r="G889" s="31"/>
      <c r="H889" s="31"/>
      <c r="I889" s="31">
        <f>IF(GLOBAL[[#This Row],[1]]="","",SUMIF(Table6[NB BM_C_QTY+F],GLOBAL[POINTER],Table6[C]))</f>
        <v>0</v>
      </c>
      <c r="J889" s="91">
        <f>IF(GLOBAL[[#This Row],[2]]="",0,-1*SUMIF(Table5[CONCAT],GLOBAL[POINTER],Table5[3]))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3</v>
      </c>
      <c r="N889" s="31">
        <v>0</v>
      </c>
      <c r="O889" s="31">
        <f>IF(GLOBAL[[#This Row],[b2]]="","",GLOBAL[[#This Row],[b2]]-GLOBAL[[#This Row],[a2]])</f>
        <v>-3</v>
      </c>
      <c r="P889" s="32">
        <f ca="1">SUM(INDIRECT(GLOBAL_VAR[TABLENAME]&amp;"[@a"&amp;$1:$1-1&amp;"]"),INDIRECT(GLOBAL_VAR[TABLENAME]&amp;"[@c"&amp;$1:$1-1&amp;"]"))</f>
        <v>0</v>
      </c>
      <c r="Q889" s="58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89" s="31">
        <v>144</v>
      </c>
      <c r="AC889" t="s">
        <v>5116</v>
      </c>
    </row>
    <row r="890" spans="1:29">
      <c r="A890" s="31" t="str">
        <f ca="1">IF(GLOBAL[[#This Row],[TT]]&lt;1,"",ROW()-2)</f>
        <v/>
      </c>
      <c r="B890" s="33" t="s">
        <v>2402</v>
      </c>
      <c r="C890" s="31">
        <v>0</v>
      </c>
      <c r="D890" s="31" t="s">
        <v>2081</v>
      </c>
      <c r="E890" s="31">
        <f ca="1">IF(GLOBAL[[#This Row],[b12]]="",GLOBAL[[#This Row],[a6]],GLOBAL[[#This Row],[b12]])</f>
        <v>0</v>
      </c>
      <c r="F890" s="32">
        <f>GLOBAL[[#This Row],[AWAL]]</f>
        <v>0</v>
      </c>
      <c r="G890" s="31"/>
      <c r="H890" s="31"/>
      <c r="I890" s="31">
        <f>IF(GLOBAL[[#This Row],[1]]="","",SUMIF(Table6[NB BM_C_QTY+F],GLOBAL[POINTER],Table6[C]))</f>
        <v>0</v>
      </c>
      <c r="J890" s="91">
        <f>IF(GLOBAL[[#This Row],[2]]="",0,-1*SUMIF(Table5[CONCAT],GLOBAL[POINTER],Table5[3]))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 t="shared" si="13"/>
        <v>0</v>
      </c>
      <c r="N890" s="31"/>
      <c r="O890" s="31" t="str">
        <f>IF(GLOBAL[[#This Row],[b2]]="","",GLOBAL[[#This Row],[b2]]-GLOBAL[[#This Row],[a2]])</f>
        <v/>
      </c>
      <c r="P890" s="32">
        <f ca="1">SUM(INDIRECT(GLOBAL_VAR[TABLENAME]&amp;"[@a"&amp;$1:$1-1&amp;"]"),INDIRECT(GLOBAL_VAR[TABLENAME]&amp;"[@c"&amp;$1:$1-1&amp;"]"))</f>
        <v>0</v>
      </c>
      <c r="Q890" s="58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0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0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0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90" s="31">
        <v>144</v>
      </c>
      <c r="AC890" t="s">
        <v>5116</v>
      </c>
    </row>
    <row r="891" spans="1:29">
      <c r="A891" s="31" t="str">
        <f ca="1">IF(GLOBAL[[#This Row],[TT]]&lt;1,"",ROW()-2)</f>
        <v/>
      </c>
      <c r="B891" s="33" t="s">
        <v>4137</v>
      </c>
      <c r="C891" s="31">
        <v>0</v>
      </c>
      <c r="D891" s="31" t="s">
        <v>2081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>
        <f>IF(GLOBAL[[#This Row],[1]]="","",SUMIF(Table6[NB BM_C_QTY+F],GLOBAL[POINTER],Table6[C]))</f>
        <v>0</v>
      </c>
      <c r="J891" s="91">
        <f>IF(GLOBAL[[#This Row],[2]]="",0,-1*SUMIF(Table5[CONCAT],GLOBAL[POINTER],Table5[3]))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 t="shared" si="13"/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58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91" s="31">
        <v>144</v>
      </c>
      <c r="AC891" t="s">
        <v>5116</v>
      </c>
    </row>
    <row r="892" spans="1:29">
      <c r="A892" s="31" t="str">
        <f ca="1">IF(GLOBAL[[#This Row],[TT]]&lt;1,"",ROW()-2)</f>
        <v/>
      </c>
      <c r="B892" s="33" t="s">
        <v>3714</v>
      </c>
      <c r="C892" s="31">
        <v>0</v>
      </c>
      <c r="D892" s="31" t="s">
        <v>2081</v>
      </c>
      <c r="E892" s="31">
        <f ca="1">IF(GLOBAL[[#This Row],[b12]]="",GLOBAL[[#This Row],[a6]],GLOBAL[[#This Row],[b12]])</f>
        <v>0</v>
      </c>
      <c r="F892" s="32">
        <f>GLOBAL[[#This Row],[AWAL]]</f>
        <v>0</v>
      </c>
      <c r="G892" s="31"/>
      <c r="H892" s="31"/>
      <c r="I892" s="31">
        <f>IF(GLOBAL[[#This Row],[1]]="","",SUMIF(Table6[NB BM_C_QTY+F],GLOBAL[POINTER],Table6[C]))</f>
        <v>0</v>
      </c>
      <c r="J892" s="91">
        <f>IF(GLOBAL[[#This Row],[2]]="",0,-1*SUMIF(Table5[CONCAT],GLOBAL[POINTER],Table5[3]))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0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0</v>
      </c>
      <c r="Q892" s="58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0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0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0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92" s="31">
        <v>144</v>
      </c>
      <c r="AC892" t="s">
        <v>5116</v>
      </c>
    </row>
    <row r="893" spans="1:29">
      <c r="A893" s="31" t="str">
        <f ca="1">IF(GLOBAL[[#This Row],[TT]]&lt;1,"",ROW()-2)</f>
        <v/>
      </c>
      <c r="B893" s="33" t="s">
        <v>3642</v>
      </c>
      <c r="C893" s="31">
        <v>0</v>
      </c>
      <c r="D893" s="31" t="s">
        <v>2081</v>
      </c>
      <c r="E893" s="31">
        <f ca="1">IF(GLOBAL[[#This Row],[b12]]="",GLOBAL[[#This Row],[a6]],GLOBAL[[#This Row],[b12]])</f>
        <v>0</v>
      </c>
      <c r="F893" s="32">
        <f>GLOBAL[[#This Row],[AWAL]]</f>
        <v>0</v>
      </c>
      <c r="G893" s="31"/>
      <c r="H893" s="31"/>
      <c r="I893" s="31">
        <f>IF(GLOBAL[[#This Row],[1]]="","",SUMIF(Table6[NB BM_C_QTY+F],GLOBAL[POINTER],Table6[C]))</f>
        <v>0</v>
      </c>
      <c r="J893" s="91">
        <f>IF(GLOBAL[[#This Row],[2]]="",0,-1*SUMIF(Table5[CONCAT],GLOBAL[POINTER],Table5[3]))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 t="shared" si="13"/>
        <v>0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0</v>
      </c>
      <c r="Q893" s="58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0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0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0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93" s="31">
        <v>144</v>
      </c>
      <c r="AC893" t="s">
        <v>5116</v>
      </c>
    </row>
    <row r="894" spans="1:29">
      <c r="A894" s="31" t="str">
        <f ca="1">IF(GLOBAL[[#This Row],[TT]]&lt;1,"",ROW()-2)</f>
        <v/>
      </c>
      <c r="B894" s="33" t="s">
        <v>3713</v>
      </c>
      <c r="C894" s="31">
        <v>0</v>
      </c>
      <c r="D894" s="31" t="s">
        <v>2081</v>
      </c>
      <c r="E894" s="31">
        <f ca="1">IF(GLOBAL[[#This Row],[b12]]="",GLOBAL[[#This Row],[a6]],GLOBAL[[#This Row],[b12]])</f>
        <v>0</v>
      </c>
      <c r="F894" s="32">
        <f>GLOBAL[[#This Row],[AWAL]]</f>
        <v>0</v>
      </c>
      <c r="G894" s="31"/>
      <c r="H894" s="31"/>
      <c r="I894" s="31">
        <f>IF(GLOBAL[[#This Row],[1]]="","",SUMIF(Table6[NB BM_C_QTY+F],GLOBAL[POINTER],Table6[C]))</f>
        <v>0</v>
      </c>
      <c r="J894" s="91">
        <f>IF(GLOBAL[[#This Row],[2]]="",0,-1*SUMIF(Table5[CONCAT],GLOBAL[POINTER],Table5[3]))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0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0</v>
      </c>
      <c r="Q894" s="58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0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0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0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94" s="31">
        <v>144</v>
      </c>
      <c r="AC894" t="s">
        <v>5116</v>
      </c>
    </row>
    <row r="895" spans="1:29">
      <c r="A895" s="31" t="str">
        <f ca="1">IF(GLOBAL[[#This Row],[TT]]&lt;1,"",ROW()-2)</f>
        <v/>
      </c>
      <c r="B895" s="33" t="s">
        <v>5178</v>
      </c>
      <c r="C895" s="31">
        <v>0</v>
      </c>
      <c r="D895" s="31" t="s">
        <v>2123</v>
      </c>
      <c r="E895" s="31">
        <f ca="1">IF(GLOBAL[[#This Row],[b12]]="",GLOBAL[[#This Row],[a6]],GLOBAL[[#This Row],[b12]])</f>
        <v>0</v>
      </c>
      <c r="F895" s="32">
        <f>GLOBAL[[#This Row],[AWAL]]</f>
        <v>0</v>
      </c>
      <c r="G895" s="31"/>
      <c r="H895" s="31"/>
      <c r="I895" s="31">
        <f>IF(GLOBAL[[#This Row],[1]]="","",SUMIF(Table6[NB BM_C_QTY+F],GLOBAL[POINTER],Table6[C]))</f>
        <v>0</v>
      </c>
      <c r="J895" s="91">
        <f>IF(GLOBAL[[#This Row],[2]]="",0,-1*SUMIF(Table5[CONCAT],GLOBAL[POINTER],Table5[3]))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0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0</v>
      </c>
      <c r="Q895" s="58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0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0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0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95" s="31">
        <v>96</v>
      </c>
      <c r="AC895" t="s">
        <v>5116</v>
      </c>
    </row>
    <row r="896" spans="1:29">
      <c r="A896" s="31" t="str">
        <f ca="1">IF(GLOBAL[[#This Row],[TT]]&lt;1,"",ROW()-2)</f>
        <v/>
      </c>
      <c r="B896" s="33" t="s">
        <v>5477</v>
      </c>
      <c r="C896" s="31">
        <v>2</v>
      </c>
      <c r="D896" s="31" t="s">
        <v>2123</v>
      </c>
      <c r="E896" s="31">
        <f ca="1">IF(GLOBAL[[#This Row],[b12]]="",GLOBAL[[#This Row],[a6]],GLOBAL[[#This Row],[b12]])</f>
        <v>0</v>
      </c>
      <c r="F896" s="32">
        <f>GLOBAL[[#This Row],[AWAL]]</f>
        <v>2</v>
      </c>
      <c r="G896" s="31"/>
      <c r="H896" s="31"/>
      <c r="I896" s="31">
        <f>IF(GLOBAL[[#This Row],[1]]="","",SUMIF(Table6[NB BM_C_QTY+F],GLOBAL[POINTER],Table6[C]))</f>
        <v>0</v>
      </c>
      <c r="J896" s="91">
        <f>IF(GLOBAL[[#This Row],[2]]="",0,-1*SUMIF(Table5[CONCAT],GLOBAL[POINTER],Table5[3]))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2</v>
      </c>
      <c r="N896" s="31">
        <v>0</v>
      </c>
      <c r="O896" s="31">
        <f>IF(GLOBAL[[#This Row],[b2]]="","",GLOBAL[[#This Row],[b2]]-GLOBAL[[#This Row],[a2]])</f>
        <v>-2</v>
      </c>
      <c r="P896" s="32">
        <f ca="1">SUM(INDIRECT(GLOBAL_VAR[TABLENAME]&amp;"[@a"&amp;$1:$1-1&amp;"]"),INDIRECT(GLOBAL_VAR[TABLENAME]&amp;"[@c"&amp;$1:$1-1&amp;"]"))</f>
        <v>0</v>
      </c>
      <c r="Q896" s="58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96" s="31">
        <v>96</v>
      </c>
      <c r="AC896" t="s">
        <v>5116</v>
      </c>
    </row>
    <row r="897" spans="1:30">
      <c r="A897" s="31">
        <f ca="1">IF(GLOBAL[[#This Row],[TT]]&lt;1,"",ROW()-2)</f>
        <v>895</v>
      </c>
      <c r="B897" s="33" t="s">
        <v>5562</v>
      </c>
      <c r="C897" s="31">
        <v>2</v>
      </c>
      <c r="D897" s="31" t="s">
        <v>2081</v>
      </c>
      <c r="E897" s="31">
        <f ca="1">IF(GLOBAL[[#This Row],[b12]]="",GLOBAL[[#This Row],[a6]],GLOBAL[[#This Row],[b12]])</f>
        <v>2</v>
      </c>
      <c r="F897" s="32">
        <f>GLOBAL[[#This Row],[AWAL]]</f>
        <v>2</v>
      </c>
      <c r="G897" s="31"/>
      <c r="H897" s="31"/>
      <c r="I897" s="31">
        <f>IF(GLOBAL[[#This Row],[1]]="","",SUMIF(Table6[NB BM_C_QTY+F],GLOBAL[POINTER],Table6[C]))</f>
        <v>0</v>
      </c>
      <c r="J897" s="91">
        <f>IF(GLOBAL[[#This Row],[2]]="",0,-1*SUMIF(Table5[CONCAT],GLOBAL[POINTER],Table5[3]))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2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2</v>
      </c>
      <c r="Q897" s="58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2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2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2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897" s="31">
        <v>144</v>
      </c>
      <c r="AC897" t="s">
        <v>5116</v>
      </c>
    </row>
    <row r="898" spans="1:30">
      <c r="A898" s="31" t="str">
        <f ca="1">IF(GLOBAL[[#This Row],[TT]]&lt;1,"",ROW()-2)</f>
        <v/>
      </c>
      <c r="B898" s="33" t="s">
        <v>2268</v>
      </c>
      <c r="C898" s="31">
        <v>0</v>
      </c>
      <c r="D898" s="31" t="s">
        <v>2081</v>
      </c>
      <c r="E898" s="31">
        <f ca="1">IF(GLOBAL[[#This Row],[b12]]="",GLOBAL[[#This Row],[a6]],GLOBAL[[#This Row],[b12]])</f>
        <v>0</v>
      </c>
      <c r="F898" s="32">
        <f>GLOBAL[[#This Row],[AWAL]]</f>
        <v>0</v>
      </c>
      <c r="G898" s="31"/>
      <c r="H898" s="31"/>
      <c r="I898" s="31">
        <f>IF(GLOBAL[[#This Row],[1]]="","",SUMIF(Table6[NB BM_C_QTY+F],GLOBAL[POINTER],Table6[C]))</f>
        <v>0</v>
      </c>
      <c r="J898" s="91">
        <f>IF(GLOBAL[[#This Row],[2]]="",0,-1*SUMIF(Table5[CONCAT],GLOBAL[POINTER],Table5[3]))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0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0</v>
      </c>
      <c r="Q898" s="58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0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0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0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98" s="31">
        <v>144</v>
      </c>
      <c r="AC898" t="s">
        <v>5116</v>
      </c>
    </row>
    <row r="899" spans="1:30">
      <c r="A899" s="31" t="str">
        <f ca="1">IF(GLOBAL[[#This Row],[TT]]&lt;1,"",ROW()-2)</f>
        <v/>
      </c>
      <c r="B899" s="33" t="s">
        <v>3576</v>
      </c>
      <c r="C899" s="31">
        <v>0</v>
      </c>
      <c r="D899" s="31" t="s">
        <v>2081</v>
      </c>
      <c r="E899" s="31">
        <f ca="1">IF(GLOBAL[[#This Row],[b12]]="",GLOBAL[[#This Row],[a6]],GLOBAL[[#This Row],[b12]])</f>
        <v>0</v>
      </c>
      <c r="F899" s="32">
        <f>GLOBAL[[#This Row],[AWAL]]</f>
        <v>0</v>
      </c>
      <c r="G899" s="31"/>
      <c r="H899" s="31"/>
      <c r="I899" s="31">
        <f>IF(GLOBAL[[#This Row],[1]]="","",SUMIF(Table6[NB BM_C_QTY+F],GLOBAL[POINTER],Table6[C]))</f>
        <v>0</v>
      </c>
      <c r="J899" s="91">
        <f>IF(GLOBAL[[#This Row],[2]]="",0,-1*SUMIF(Table5[CONCAT],GLOBAL[POINTER],Table5[3]))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 t="shared" ref="M899:M962" si="14">SUM(F899,L899)</f>
        <v>0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0</v>
      </c>
      <c r="Q899" s="58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99" s="31">
        <v>144</v>
      </c>
      <c r="AC899" t="s">
        <v>5116</v>
      </c>
    </row>
    <row r="900" spans="1:30">
      <c r="A900" s="31" t="str">
        <f ca="1">IF(GLOBAL[[#This Row],[TT]]&lt;1,"",ROW()-2)</f>
        <v/>
      </c>
      <c r="B900" s="33" t="s">
        <v>5184</v>
      </c>
      <c r="C900" s="31">
        <v>0</v>
      </c>
      <c r="D900" s="31" t="s">
        <v>2123</v>
      </c>
      <c r="E900" s="31">
        <f ca="1">IF(GLOBAL[[#This Row],[b12]]="",GLOBAL[[#This Row],[a6]],GLOBAL[[#This Row],[b12]])</f>
        <v>0</v>
      </c>
      <c r="F900" s="32">
        <f>GLOBAL[[#This Row],[AWAL]]</f>
        <v>0</v>
      </c>
      <c r="G900" s="31"/>
      <c r="H900" s="31"/>
      <c r="I900" s="31">
        <f>IF(GLOBAL[[#This Row],[1]]="","",SUMIF(Table6[NB BM_C_QTY+F],GLOBAL[POINTER],Table6[C]))</f>
        <v>0</v>
      </c>
      <c r="J900" s="91">
        <f>IF(GLOBAL[[#This Row],[2]]="",0,-1*SUMIF(Table5[CONCAT],GLOBAL[POINTER],Table5[3]))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0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0</v>
      </c>
      <c r="Q900" s="58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0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0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0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900" s="31">
        <v>96</v>
      </c>
      <c r="AC900" t="s">
        <v>5116</v>
      </c>
    </row>
    <row r="901" spans="1:30">
      <c r="A901" s="39" t="str">
        <f ca="1">IF(GLOBAL[[#This Row],[TT]]&lt;1,"",ROW()-2)</f>
        <v/>
      </c>
      <c r="B901" s="72" t="s">
        <v>5203</v>
      </c>
      <c r="C901" s="31">
        <v>0</v>
      </c>
      <c r="D901" s="31" t="s">
        <v>2081</v>
      </c>
      <c r="E901" s="39">
        <f ca="1">IF(GLOBAL[[#This Row],[b12]]="",GLOBAL[[#This Row],[a6]],GLOBAL[[#This Row],[b12]])</f>
        <v>0</v>
      </c>
      <c r="F901" s="40">
        <f>GLOBAL[[#This Row],[AWAL]]</f>
        <v>0</v>
      </c>
      <c r="G901" s="31"/>
      <c r="H901" s="31"/>
      <c r="I901" s="39">
        <f>IF(GLOBAL[[#This Row],[1]]="","",SUMIF(Table6[NB BM_C_QTY+F],GLOBAL[POINTER],Table6[C]))</f>
        <v>0</v>
      </c>
      <c r="J901" s="91">
        <f>IF(GLOBAL[[#This Row],[2]]="",0,-1*SUMIF(Table5[CONCAT],GLOBAL[POINTER],Table5[3]))</f>
        <v>0</v>
      </c>
      <c r="K901" s="39" t="str">
        <f>IF(GLOBAL[[#This Row],[b1]]="","",GLOBAL[[#This Row],[b1]]-GLOBAL[[#This Row],[a1]]-GLOBAL[[#This Row],[bkeluar1]])</f>
        <v/>
      </c>
      <c r="L901" s="39">
        <f>SUM(GLOBAL[[#This Row],[bmasuk1]:[c1]])</f>
        <v>0</v>
      </c>
      <c r="M901" s="40">
        <f t="shared" si="14"/>
        <v>0</v>
      </c>
      <c r="N901" s="31"/>
      <c r="O901" s="39" t="str">
        <f>IF(GLOBAL[[#This Row],[b2]]="","",GLOBAL[[#This Row],[b2]]-GLOBAL[[#This Row],[a2]])</f>
        <v/>
      </c>
      <c r="P901" s="40">
        <f ca="1">SUM(INDIRECT(GLOBAL_VAR[TABLENAME]&amp;"[@a"&amp;$1:$1-1&amp;"]"),INDIRECT(GLOBAL_VAR[TABLENAME]&amp;"[@c"&amp;$1:$1-1&amp;"]"))</f>
        <v>0</v>
      </c>
      <c r="Q901" s="58"/>
      <c r="R901" s="41" t="str">
        <f>IF(GLOBAL[[#This Row],[b3]]="","",GLOBAL[[#This Row],[b3]]-GLOBAL[[#This Row],[a3]])</f>
        <v/>
      </c>
      <c r="S901" s="40">
        <f ca="1">SUM(INDIRECT(GLOBAL_VAR[TABLENAME]&amp;"[@a"&amp;$1:$1-1&amp;"]"),INDIRECT(GLOBAL_VAR[TABLENAME]&amp;"[@c"&amp;$1:$1-1&amp;"]"))</f>
        <v>0</v>
      </c>
      <c r="T901" s="33"/>
      <c r="U901" s="41" t="str">
        <f>IF(GLOBAL[[#This Row],[b4]]="","",GLOBAL[[#This Row],[b4]]-GLOBAL[[#This Row],[a4]])</f>
        <v/>
      </c>
      <c r="V901" s="40">
        <f ca="1">SUM(INDIRECT(GLOBAL_VAR[TABLENAME]&amp;"[@a"&amp;$1:$1-1&amp;"]"),INDIRECT(GLOBAL_VAR[TABLENAME]&amp;"[@c"&amp;$1:$1-1&amp;"]"))</f>
        <v>0</v>
      </c>
      <c r="W901" s="31"/>
      <c r="X901" s="39" t="str">
        <f>IF(GLOBAL[[#This Row],[b5]]="","",GLOBAL[[#This Row],[b5]]-GLOBAL[[#This Row],[a5]])</f>
        <v/>
      </c>
      <c r="Y901" s="40">
        <f ca="1">SUM(INDIRECT(GLOBAL_VAR[TABLENAME]&amp;"[@a"&amp;$1:$1-1&amp;"]"),INDIRECT(GLOBAL_VAR[TABLENAME]&amp;"[@c"&amp;$1:$1-1&amp;"]"))</f>
        <v>0</v>
      </c>
      <c r="Z901" s="29"/>
      <c r="AA90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901" s="39">
        <v>144</v>
      </c>
      <c r="AC901" s="65" t="s">
        <v>5116</v>
      </c>
      <c r="AD901" s="29"/>
    </row>
    <row r="902" spans="1:30">
      <c r="A902" s="31" t="str">
        <f ca="1">IF(GLOBAL[[#This Row],[TT]]&lt;1,"",ROW()-2)</f>
        <v/>
      </c>
      <c r="B902" s="33" t="s">
        <v>5176</v>
      </c>
      <c r="C902" s="31">
        <v>0</v>
      </c>
      <c r="D902" s="31" t="s">
        <v>3487</v>
      </c>
      <c r="E902" s="31">
        <f ca="1">IF(GLOBAL[[#This Row],[b12]]="",GLOBAL[[#This Row],[a6]],GLOBAL[[#This Row],[b12]])</f>
        <v>0</v>
      </c>
      <c r="F902" s="32">
        <f>GLOBAL[[#This Row],[AWAL]]</f>
        <v>0</v>
      </c>
      <c r="G902" s="31"/>
      <c r="H902" s="31"/>
      <c r="I902" s="31">
        <f>IF(GLOBAL[[#This Row],[1]]="","",SUMIF(Table6[NB BM_C_QTY+F],GLOBAL[POINTER],Table6[C]))</f>
        <v>0</v>
      </c>
      <c r="J902" s="91">
        <f>IF(GLOBAL[[#This Row],[2]]="",0,-1*SUMIF(Table5[CONCAT],GLOBAL[POINTER],Table5[3]))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0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0</v>
      </c>
      <c r="Q902" s="58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0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0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0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902" s="31">
        <v>72</v>
      </c>
      <c r="AC902" t="s">
        <v>5116</v>
      </c>
    </row>
    <row r="903" spans="1:30">
      <c r="A903" s="31">
        <f ca="1">IF(GLOBAL[[#This Row],[TT]]&lt;1,"",ROW()-2)</f>
        <v>901</v>
      </c>
      <c r="B903" s="33" t="s">
        <v>600</v>
      </c>
      <c r="C903" s="31">
        <v>2</v>
      </c>
      <c r="D903" s="31" t="s">
        <v>167</v>
      </c>
      <c r="E903" s="31">
        <f ca="1">IF(GLOBAL[[#This Row],[b12]]="",GLOBAL[[#This Row],[a6]],GLOBAL[[#This Row],[b12]])</f>
        <v>2</v>
      </c>
      <c r="F903" s="32">
        <f>GLOBAL[[#This Row],[AWAL]]</f>
        <v>2</v>
      </c>
      <c r="G903" s="31"/>
      <c r="H903" s="31"/>
      <c r="I903" s="31">
        <f>IF(GLOBAL[[#This Row],[1]]="","",SUMIF(Table6[NB BM_C_QTY+F],GLOBAL[POINTER],Table6[C]))</f>
        <v>0</v>
      </c>
      <c r="J903" s="91">
        <f>IF(GLOBAL[[#This Row],[2]]="",0,-1*SUMIF(Table5[CONCAT],GLOBAL[POINTER],Table5[3]))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2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2</v>
      </c>
      <c r="Q903" s="58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2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2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2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903" s="31">
        <v>48</v>
      </c>
      <c r="AC903" t="s">
        <v>5149</v>
      </c>
    </row>
    <row r="904" spans="1:30">
      <c r="A904" s="31">
        <f ca="1">IF(GLOBAL[[#This Row],[TT]]&lt;1,"",ROW()-2)</f>
        <v>902</v>
      </c>
      <c r="B904" s="33" t="s">
        <v>600</v>
      </c>
      <c r="C904" s="31">
        <v>2</v>
      </c>
      <c r="D904" s="31" t="s">
        <v>601</v>
      </c>
      <c r="E904" s="31">
        <f ca="1">IF(GLOBAL[[#This Row],[b12]]="",GLOBAL[[#This Row],[a6]],GLOBAL[[#This Row],[b12]])</f>
        <v>2</v>
      </c>
      <c r="F904" s="32">
        <f>GLOBAL[[#This Row],[AWAL]]</f>
        <v>2</v>
      </c>
      <c r="G904" s="31"/>
      <c r="H904" s="31"/>
      <c r="I904" s="31">
        <f>IF(GLOBAL[[#This Row],[1]]="","",SUMIF(Table6[NB BM_C_QTY+F],GLOBAL[POINTER],Table6[C]))</f>
        <v>0</v>
      </c>
      <c r="J904" s="91">
        <f>IF(GLOBAL[[#This Row],[2]]="",0,-1*SUMIF(Table5[CONCAT],GLOBAL[POINTER],Table5[3]))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2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2</v>
      </c>
      <c r="Q904" s="58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2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2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2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904" s="31">
        <v>33</v>
      </c>
      <c r="AC904" t="s">
        <v>5149</v>
      </c>
    </row>
    <row r="905" spans="1:30">
      <c r="A905" s="31">
        <f ca="1">IF(GLOBAL[[#This Row],[TT]]&lt;1,"",ROW()-2)</f>
        <v>903</v>
      </c>
      <c r="B905" s="33" t="s">
        <v>602</v>
      </c>
      <c r="C905" s="31">
        <v>2</v>
      </c>
      <c r="D905" s="31" t="s">
        <v>478</v>
      </c>
      <c r="E905" s="31">
        <f ca="1">IF(GLOBAL[[#This Row],[b12]]="",GLOBAL[[#This Row],[a6]],GLOBAL[[#This Row],[b12]])</f>
        <v>2</v>
      </c>
      <c r="F905" s="32">
        <f>GLOBAL[[#This Row],[AWAL]]</f>
        <v>2</v>
      </c>
      <c r="G905" s="31"/>
      <c r="H905" s="31"/>
      <c r="I905" s="31">
        <f>IF(GLOBAL[[#This Row],[1]]="","",SUMIF(Table6[NB BM_C_QTY+F],GLOBAL[POINTER],Table6[C]))</f>
        <v>0</v>
      </c>
      <c r="J905" s="91">
        <f>IF(GLOBAL[[#This Row],[2]]="",0,-1*SUMIF(Table5[CONCAT],GLOBAL[POINTER],Table5[3]))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 t="shared" si="14"/>
        <v>2</v>
      </c>
      <c r="N905" s="31"/>
      <c r="O905" s="31" t="str">
        <f>IF(GLOBAL[[#This Row],[b2]]="","",GLOBAL[[#This Row],[b2]]-GLOBAL[[#This Row],[a2]])</f>
        <v/>
      </c>
      <c r="P905" s="32">
        <f ca="1">SUM(INDIRECT(GLOBAL_VAR[TABLENAME]&amp;"[@a"&amp;$1:$1-1&amp;"]"),INDIRECT(GLOBAL_VAR[TABLENAME]&amp;"[@c"&amp;$1:$1-1&amp;"]"))</f>
        <v>2</v>
      </c>
      <c r="Q905" s="58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2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2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2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905" s="31">
        <v>192</v>
      </c>
      <c r="AC905" t="s">
        <v>5116</v>
      </c>
    </row>
    <row r="906" spans="1:30">
      <c r="A906" s="31">
        <f ca="1">IF(GLOBAL[[#This Row],[TT]]&lt;1,"",ROW()-2)</f>
        <v>904</v>
      </c>
      <c r="B906" s="33" t="s">
        <v>603</v>
      </c>
      <c r="C906" s="31">
        <v>2</v>
      </c>
      <c r="D906" s="31" t="s">
        <v>47</v>
      </c>
      <c r="E906" s="31">
        <f ca="1">IF(GLOBAL[[#This Row],[b12]]="",GLOBAL[[#This Row],[a6]],GLOBAL[[#This Row],[b12]])</f>
        <v>2</v>
      </c>
      <c r="F906" s="32">
        <f>GLOBAL[[#This Row],[AWAL]]</f>
        <v>2</v>
      </c>
      <c r="G906" s="31"/>
      <c r="H906" s="31"/>
      <c r="I906" s="31">
        <f>IF(GLOBAL[[#This Row],[1]]="","",SUMIF(Table6[NB BM_C_QTY+F],GLOBAL[POINTER],Table6[C]))</f>
        <v>0</v>
      </c>
      <c r="J906" s="91">
        <f>IF(GLOBAL[[#This Row],[2]]="",0,-1*SUMIF(Table5[CONCAT],GLOBAL[POINTER],Table5[3]))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 t="shared" si="14"/>
        <v>2</v>
      </c>
      <c r="N906" s="31"/>
      <c r="O906" s="31" t="str">
        <f>IF(GLOBAL[[#This Row],[b2]]="","",GLOBAL[[#This Row],[b2]]-GLOBAL[[#This Row],[a2]])</f>
        <v/>
      </c>
      <c r="P906" s="32">
        <f ca="1">SUM(INDIRECT(GLOBAL_VAR[TABLENAME]&amp;"[@a"&amp;$1:$1-1&amp;"]"),INDIRECT(GLOBAL_VAR[TABLENAME]&amp;"[@c"&amp;$1:$1-1&amp;"]"))</f>
        <v>2</v>
      </c>
      <c r="Q906" s="58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2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2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2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906" s="31">
        <v>72</v>
      </c>
      <c r="AC906" t="s">
        <v>5116</v>
      </c>
    </row>
    <row r="907" spans="1:30">
      <c r="A907" s="31" t="str">
        <f ca="1">IF(GLOBAL[[#This Row],[TT]]&lt;1,"",ROW()-2)</f>
        <v/>
      </c>
      <c r="B907" s="33" t="s">
        <v>604</v>
      </c>
      <c r="C907" s="31">
        <v>0</v>
      </c>
      <c r="D907" s="31" t="s">
        <v>478</v>
      </c>
      <c r="E907" s="31">
        <f ca="1">IF(GLOBAL[[#This Row],[b12]]="",GLOBAL[[#This Row],[a6]],GLOBAL[[#This Row],[b12]])</f>
        <v>0</v>
      </c>
      <c r="F907" s="32">
        <f>GLOBAL[[#This Row],[AWAL]]</f>
        <v>0</v>
      </c>
      <c r="G907" s="31"/>
      <c r="H907" s="31"/>
      <c r="I907" s="31">
        <f>IF(GLOBAL[[#This Row],[1]]="","",SUMIF(Table6[NB BM_C_QTY+F],GLOBAL[POINTER],Table6[C]))</f>
        <v>0</v>
      </c>
      <c r="J907" s="91">
        <f>IF(GLOBAL[[#This Row],[2]]="",0,-1*SUMIF(Table5[CONCAT],GLOBAL[POINTER],Table5[3]))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0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0</v>
      </c>
      <c r="Q907" s="58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0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0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0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907" s="31">
        <v>192</v>
      </c>
      <c r="AC907" t="s">
        <v>5116</v>
      </c>
    </row>
    <row r="908" spans="1:30">
      <c r="A908" s="31" t="str">
        <f ca="1">IF(GLOBAL[[#This Row],[TT]]&lt;1,"",ROW()-2)</f>
        <v/>
      </c>
      <c r="B908" s="33" t="s">
        <v>605</v>
      </c>
      <c r="C908" s="31">
        <v>0</v>
      </c>
      <c r="D908" s="31" t="s">
        <v>98</v>
      </c>
      <c r="E908" s="31">
        <f ca="1">IF(GLOBAL[[#This Row],[b12]]="",GLOBAL[[#This Row],[a6]],GLOBAL[[#This Row],[b12]])</f>
        <v>0</v>
      </c>
      <c r="F908" s="32">
        <f>GLOBAL[[#This Row],[AWAL]]</f>
        <v>0</v>
      </c>
      <c r="G908" s="31"/>
      <c r="H908" s="31"/>
      <c r="I908" s="31">
        <f>IF(GLOBAL[[#This Row],[1]]="","",SUMIF(Table6[NB BM_C_QTY+F],GLOBAL[POINTER],Table6[C]))</f>
        <v>0</v>
      </c>
      <c r="J908" s="91">
        <f>IF(GLOBAL[[#This Row],[2]]="",0,-1*SUMIF(Table5[CONCAT],GLOBAL[POINTER],Table5[3]))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 t="shared" si="14"/>
        <v>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0</v>
      </c>
      <c r="Q908" s="58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908" s="31">
        <v>50</v>
      </c>
      <c r="AC908" t="s">
        <v>5116</v>
      </c>
    </row>
    <row r="909" spans="1:30">
      <c r="A909" s="31">
        <f ca="1">IF(GLOBAL[[#This Row],[TT]]&lt;1,"",ROW()-2)</f>
        <v>907</v>
      </c>
      <c r="B909" s="33" t="s">
        <v>4462</v>
      </c>
      <c r="C909" s="31">
        <v>14</v>
      </c>
      <c r="D909" s="31" t="s">
        <v>7</v>
      </c>
      <c r="E909" s="31">
        <f ca="1">IF(GLOBAL[[#This Row],[b12]]="",GLOBAL[[#This Row],[a6]],GLOBAL[[#This Row],[b12]])</f>
        <v>14</v>
      </c>
      <c r="F909" s="32">
        <f>GLOBAL[[#This Row],[AWAL]]</f>
        <v>14</v>
      </c>
      <c r="G909" s="31"/>
      <c r="H909" s="31"/>
      <c r="I909" s="31">
        <f>IF(GLOBAL[[#This Row],[1]]="","",SUMIF(Table6[NB BM_C_QTY+F],GLOBAL[POINTER],Table6[C]))</f>
        <v>0</v>
      </c>
      <c r="J909" s="91">
        <f>IF(GLOBAL[[#This Row],[2]]="",0,-1*SUMIF(Table5[CONCAT],GLOBAL[POINTER],Table5[3]))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 t="shared" si="14"/>
        <v>14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14</v>
      </c>
      <c r="Q909" s="58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14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14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14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909" s="31">
        <v>144</v>
      </c>
      <c r="AC909" t="s">
        <v>5116</v>
      </c>
    </row>
    <row r="910" spans="1:30">
      <c r="A910" s="31" t="str">
        <f ca="1">IF(GLOBAL[[#This Row],[TT]]&lt;1,"",ROW()-2)</f>
        <v/>
      </c>
      <c r="B910" s="33" t="s">
        <v>5183</v>
      </c>
      <c r="C910" s="31">
        <v>0</v>
      </c>
      <c r="D910" s="31" t="s">
        <v>2081</v>
      </c>
      <c r="E910" s="31">
        <f ca="1">IF(GLOBAL[[#This Row],[b12]]="",GLOBAL[[#This Row],[a6]],GLOBAL[[#This Row],[b12]])</f>
        <v>0</v>
      </c>
      <c r="F910" s="32">
        <f>GLOBAL[[#This Row],[AWAL]]</f>
        <v>0</v>
      </c>
      <c r="G910" s="31"/>
      <c r="H910" s="31"/>
      <c r="I910" s="31">
        <f>IF(GLOBAL[[#This Row],[1]]="","",SUMIF(Table6[NB BM_C_QTY+F],GLOBAL[POINTER],Table6[C]))</f>
        <v>0</v>
      </c>
      <c r="J910" s="91">
        <f>IF(GLOBAL[[#This Row],[2]]="",0,-1*SUMIF(Table5[CONCAT],GLOBAL[POINTER],Table5[3]))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 t="shared" si="14"/>
        <v>0</v>
      </c>
      <c r="N910" s="31"/>
      <c r="O910" s="31" t="str">
        <f>IF(GLOBAL[[#This Row],[b2]]="","",GLOBAL[[#This Row],[b2]]-GLOBAL[[#This Row],[a2]])</f>
        <v/>
      </c>
      <c r="P910" s="32">
        <f ca="1">SUM(INDIRECT(GLOBAL_VAR[TABLENAME]&amp;"[@a"&amp;$1:$1-1&amp;"]"),INDIRECT(GLOBAL_VAR[TABLENAME]&amp;"[@c"&amp;$1:$1-1&amp;"]"))</f>
        <v>0</v>
      </c>
      <c r="Q910" s="58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0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0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0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910" s="31">
        <v>144</v>
      </c>
      <c r="AC910" t="s">
        <v>5116</v>
      </c>
    </row>
    <row r="911" spans="1:30">
      <c r="A911" s="31">
        <f ca="1">IF(GLOBAL[[#This Row],[TT]]&lt;1,"",ROW()-2)</f>
        <v>909</v>
      </c>
      <c r="B911" s="33" t="s">
        <v>606</v>
      </c>
      <c r="C911" s="31">
        <v>4</v>
      </c>
      <c r="D911" s="31" t="s">
        <v>83</v>
      </c>
      <c r="E911" s="31">
        <f ca="1">IF(GLOBAL[[#This Row],[b12]]="",GLOBAL[[#This Row],[a6]],GLOBAL[[#This Row],[b12]])</f>
        <v>4</v>
      </c>
      <c r="F911" s="32">
        <f>GLOBAL[[#This Row],[AWAL]]</f>
        <v>4</v>
      </c>
      <c r="G911" s="31"/>
      <c r="H911" s="31"/>
      <c r="I911" s="31">
        <f>IF(GLOBAL[[#This Row],[1]]="","",SUMIF(Table6[NB BM_C_QTY+F],GLOBAL[POINTER],Table6[C]))</f>
        <v>0</v>
      </c>
      <c r="J911" s="91">
        <f>IF(GLOBAL[[#This Row],[2]]="",0,-1*SUMIF(Table5[CONCAT],GLOBAL[POINTER],Table5[3]))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 t="shared" si="14"/>
        <v>4</v>
      </c>
      <c r="N911" s="31"/>
      <c r="O911" s="31" t="str">
        <f>IF(GLOBAL[[#This Row],[b2]]="","",GLOBAL[[#This Row],[b2]]-GLOBAL[[#This Row],[a2]])</f>
        <v/>
      </c>
      <c r="P911" s="32">
        <f ca="1">SUM(INDIRECT(GLOBAL_VAR[TABLENAME]&amp;"[@a"&amp;$1:$1-1&amp;"]"),INDIRECT(GLOBAL_VAR[TABLENAME]&amp;"[@c"&amp;$1:$1-1&amp;"]"))</f>
        <v>4</v>
      </c>
      <c r="Q911" s="58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4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4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4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911" s="31">
        <v>100</v>
      </c>
      <c r="AC911" t="s">
        <v>5116</v>
      </c>
      <c r="AD911" s="29"/>
    </row>
    <row r="912" spans="1:30">
      <c r="A912" s="31" t="str">
        <f ca="1">IF(GLOBAL[[#This Row],[TT]]&lt;1,"",ROW()-2)</f>
        <v/>
      </c>
      <c r="B912" s="33" t="s">
        <v>2633</v>
      </c>
      <c r="C912" s="31">
        <v>0</v>
      </c>
      <c r="D912" s="31" t="s">
        <v>2081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>
        <f>IF(GLOBAL[[#This Row],[1]]="","",SUMIF(Table6[NB BM_C_QTY+F],GLOBAL[POINTER],Table6[C]))</f>
        <v>0</v>
      </c>
      <c r="J912" s="91">
        <f>IF(GLOBAL[[#This Row],[2]]="",0,-1*SUMIF(Table5[CONCAT],GLOBAL[POINTER],Table5[3]))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58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912" s="31">
        <v>144</v>
      </c>
      <c r="AC912" t="s">
        <v>5116</v>
      </c>
    </row>
    <row r="913" spans="1:30">
      <c r="A913" s="31">
        <f ca="1">IF(GLOBAL[[#This Row],[TT]]&lt;1,"",ROW()-2)</f>
        <v>911</v>
      </c>
      <c r="B913" s="33" t="s">
        <v>607</v>
      </c>
      <c r="C913" s="31">
        <v>3</v>
      </c>
      <c r="D913" s="31" t="s">
        <v>7</v>
      </c>
      <c r="E913" s="31">
        <f ca="1">IF(GLOBAL[[#This Row],[b12]]="",GLOBAL[[#This Row],[a6]],GLOBAL[[#This Row],[b12]])</f>
        <v>3</v>
      </c>
      <c r="F913" s="32">
        <f>GLOBAL[[#This Row],[AWAL]]</f>
        <v>3</v>
      </c>
      <c r="G913" s="31"/>
      <c r="H913" s="31"/>
      <c r="I913" s="31">
        <f>IF(GLOBAL[[#This Row],[1]]="","",SUMIF(Table6[NB BM_C_QTY+F],GLOBAL[POINTER],Table6[C]))</f>
        <v>0</v>
      </c>
      <c r="J913" s="91">
        <f>IF(GLOBAL[[#This Row],[2]]="",0,-1*SUMIF(Table5[CONCAT],GLOBAL[POINTER],Table5[3]))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 t="shared" si="14"/>
        <v>3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3</v>
      </c>
      <c r="Q913" s="58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3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3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3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913" s="31">
        <v>144</v>
      </c>
      <c r="AC913" t="s">
        <v>5116</v>
      </c>
    </row>
    <row r="914" spans="1:30">
      <c r="A914" s="31">
        <f ca="1">IF(GLOBAL[[#This Row],[TT]]&lt;1,"",ROW()-2)</f>
        <v>912</v>
      </c>
      <c r="B914" s="33" t="s">
        <v>608</v>
      </c>
      <c r="C914" s="31">
        <v>1</v>
      </c>
      <c r="D914" s="31" t="s">
        <v>7</v>
      </c>
      <c r="E914" s="31">
        <f ca="1">IF(GLOBAL[[#This Row],[b12]]="",GLOBAL[[#This Row],[a6]],GLOBAL[[#This Row],[b12]])</f>
        <v>1</v>
      </c>
      <c r="F914" s="32">
        <f>GLOBAL[[#This Row],[AWAL]]</f>
        <v>1</v>
      </c>
      <c r="G914" s="31"/>
      <c r="H914" s="31"/>
      <c r="I914" s="31">
        <f>IF(GLOBAL[[#This Row],[1]]="","",SUMIF(Table6[NB BM_C_QTY+F],GLOBAL[POINTER],Table6[C]))</f>
        <v>0</v>
      </c>
      <c r="J914" s="91">
        <f>IF(GLOBAL[[#This Row],[2]]="",0,-1*SUMIF(Table5[CONCAT],GLOBAL[POINTER],Table5[3]))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 t="shared" si="14"/>
        <v>1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1</v>
      </c>
      <c r="Q914" s="58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1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1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1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914" s="31">
        <v>144</v>
      </c>
      <c r="AC914" t="s">
        <v>5116</v>
      </c>
    </row>
    <row r="915" spans="1:30">
      <c r="A915" s="31" t="str">
        <f ca="1">IF(GLOBAL[[#This Row],[TT]]&lt;1,"",ROW()-2)</f>
        <v/>
      </c>
      <c r="B915" s="33" t="s">
        <v>609</v>
      </c>
      <c r="C915" s="31">
        <v>0</v>
      </c>
      <c r="D915" s="31" t="s">
        <v>7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>
        <f>IF(GLOBAL[[#This Row],[1]]="","",SUMIF(Table6[NB BM_C_QTY+F],GLOBAL[POINTER],Table6[C]))</f>
        <v>0</v>
      </c>
      <c r="J915" s="91">
        <f>IF(GLOBAL[[#This Row],[2]]="",0,-1*SUMIF(Table5[CONCAT],GLOBAL[POINTER],Table5[3]))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 t="shared" si="14"/>
        <v>0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0</v>
      </c>
      <c r="Q915" s="58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915" s="31">
        <v>144</v>
      </c>
      <c r="AC915" t="s">
        <v>5116</v>
      </c>
    </row>
    <row r="916" spans="1:30">
      <c r="A916" s="39">
        <f ca="1">IF(GLOBAL[[#This Row],[TT]]&lt;1,"",ROW()-2)</f>
        <v>914</v>
      </c>
      <c r="B916" s="33" t="s">
        <v>6119</v>
      </c>
      <c r="C916" s="31">
        <v>17</v>
      </c>
      <c r="D916" s="31" t="s">
        <v>2081</v>
      </c>
      <c r="E916" s="39">
        <f ca="1">IF(GLOBAL[[#This Row],[b12]]="",GLOBAL[[#This Row],[a6]],GLOBAL[[#This Row],[b12]])</f>
        <v>17</v>
      </c>
      <c r="F916" s="40">
        <f>GLOBAL[[#This Row],[AWAL]]</f>
        <v>17</v>
      </c>
      <c r="G916" s="31"/>
      <c r="H916" s="31"/>
      <c r="I916" s="39">
        <f>IF(GLOBAL[[#This Row],[1]]="","",SUMIF(Table6[NB BM_C_QTY+F],GLOBAL[POINTER],Table6[C]))</f>
        <v>0</v>
      </c>
      <c r="J916" s="91">
        <f>IF(GLOBAL[[#This Row],[2]]="",0,-1*SUMIF(Table5[CONCAT],GLOBAL[POINTER],Table5[3]))</f>
        <v>0</v>
      </c>
      <c r="K916" s="39" t="str">
        <f>IF(GLOBAL[[#This Row],[b1]]="","",GLOBAL[[#This Row],[b1]]-GLOBAL[[#This Row],[a1]]-GLOBAL[[#This Row],[bkeluar1]])</f>
        <v/>
      </c>
      <c r="L916" s="39">
        <f>SUM(GLOBAL[[#This Row],[bmasuk1]:[c1]])</f>
        <v>0</v>
      </c>
      <c r="M916" s="40">
        <f t="shared" si="14"/>
        <v>17</v>
      </c>
      <c r="N916" s="31"/>
      <c r="O916" s="39" t="str">
        <f>IF(GLOBAL[[#This Row],[b2]]="","",GLOBAL[[#This Row],[b2]]-GLOBAL[[#This Row],[a2]])</f>
        <v/>
      </c>
      <c r="P916" s="40">
        <f ca="1">SUM(INDIRECT(GLOBAL_VAR[TABLENAME]&amp;"[@a"&amp;$1:$1-1&amp;"]"),INDIRECT(GLOBAL_VAR[TABLENAME]&amp;"[@c"&amp;$1:$1-1&amp;"]"))</f>
        <v>17</v>
      </c>
      <c r="Q916" s="58"/>
      <c r="R916" s="41" t="str">
        <f>IF(GLOBAL[[#This Row],[b3]]="","",GLOBAL[[#This Row],[b3]]-GLOBAL[[#This Row],[a3]])</f>
        <v/>
      </c>
      <c r="S916" s="40">
        <f ca="1">SUM(INDIRECT(GLOBAL_VAR[TABLENAME]&amp;"[@a"&amp;$1:$1-1&amp;"]"),INDIRECT(GLOBAL_VAR[TABLENAME]&amp;"[@c"&amp;$1:$1-1&amp;"]"))</f>
        <v>17</v>
      </c>
      <c r="T916" s="33"/>
      <c r="U916" s="41" t="str">
        <f>IF(GLOBAL[[#This Row],[b4]]="","",GLOBAL[[#This Row],[b4]]-GLOBAL[[#This Row],[a4]])</f>
        <v/>
      </c>
      <c r="V916" s="40">
        <f ca="1">SUM(INDIRECT(GLOBAL_VAR[TABLENAME]&amp;"[@a"&amp;$1:$1-1&amp;"]"),INDIRECT(GLOBAL_VAR[TABLENAME]&amp;"[@c"&amp;$1:$1-1&amp;"]"))</f>
        <v>17</v>
      </c>
      <c r="W916" s="31"/>
      <c r="X916" s="39" t="str">
        <f>IF(GLOBAL[[#This Row],[b5]]="","",GLOBAL[[#This Row],[b5]]-GLOBAL[[#This Row],[a5]])</f>
        <v/>
      </c>
      <c r="Y916" s="40">
        <f ca="1">SUM(INDIRECT(GLOBAL_VAR[TABLENAME]&amp;"[@a"&amp;$1:$1-1&amp;"]"),INDIRECT(GLOBAL_VAR[TABLENAME]&amp;"[@c"&amp;$1:$1-1&amp;"]"))</f>
        <v>17</v>
      </c>
      <c r="Z916" s="29"/>
      <c r="AA91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bpvtro21782229144lsnuntana</v>
      </c>
      <c r="AB916" s="39">
        <v>144</v>
      </c>
      <c r="AC916" s="65" t="s">
        <v>5116</v>
      </c>
      <c r="AD916" s="29"/>
    </row>
    <row r="917" spans="1:30">
      <c r="A917" s="31">
        <f ca="1">IF(GLOBAL[[#This Row],[TT]]&lt;1,"",ROW()-2)</f>
        <v>915</v>
      </c>
      <c r="B917" s="33" t="s">
        <v>610</v>
      </c>
      <c r="C917" s="31">
        <v>2</v>
      </c>
      <c r="D917" s="31" t="s">
        <v>7</v>
      </c>
      <c r="E917" s="31">
        <f ca="1">IF(GLOBAL[[#This Row],[b12]]="",GLOBAL[[#This Row],[a6]],GLOBAL[[#This Row],[b12]])</f>
        <v>2</v>
      </c>
      <c r="F917" s="32">
        <f>GLOBAL[[#This Row],[AWAL]]</f>
        <v>2</v>
      </c>
      <c r="G917" s="31"/>
      <c r="H917" s="31"/>
      <c r="I917" s="31">
        <f>IF(GLOBAL[[#This Row],[1]]="","",SUMIF(Table6[NB BM_C_QTY+F],GLOBAL[POINTER],Table6[C]))</f>
        <v>0</v>
      </c>
      <c r="J917" s="91">
        <f>IF(GLOBAL[[#This Row],[2]]="",0,-1*SUMIF(Table5[CONCAT],GLOBAL[POINTER],Table5[3]))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 t="shared" si="14"/>
        <v>2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2</v>
      </c>
      <c r="Q917" s="58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2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2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2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917" s="31">
        <v>144</v>
      </c>
      <c r="AC917" t="s">
        <v>5116</v>
      </c>
    </row>
    <row r="918" spans="1:30">
      <c r="A918" s="31" t="str">
        <f ca="1">IF(GLOBAL[[#This Row],[TT]]&lt;1,"",ROW()-2)</f>
        <v/>
      </c>
      <c r="B918" s="33" t="s">
        <v>611</v>
      </c>
      <c r="C918" s="31">
        <v>0</v>
      </c>
      <c r="D918" s="31" t="s">
        <v>7</v>
      </c>
      <c r="E918" s="31">
        <f ca="1">IF(GLOBAL[[#This Row],[b12]]="",GLOBAL[[#This Row],[a6]],GLOBAL[[#This Row],[b12]])</f>
        <v>0</v>
      </c>
      <c r="F918" s="32">
        <f>GLOBAL[[#This Row],[AWAL]]</f>
        <v>0</v>
      </c>
      <c r="G918" s="31"/>
      <c r="H918" s="31"/>
      <c r="I918" s="31">
        <f>IF(GLOBAL[[#This Row],[1]]="","",SUMIF(Table6[NB BM_C_QTY+F],GLOBAL[POINTER],Table6[C]))</f>
        <v>0</v>
      </c>
      <c r="J918" s="91">
        <f>IF(GLOBAL[[#This Row],[2]]="",0,-1*SUMIF(Table5[CONCAT],GLOBAL[POINTER],Table5[3]))</f>
        <v>0</v>
      </c>
      <c r="K918" s="31" t="str">
        <f>IF(GLOBAL[[#This Row],[b1]]="","",GLOBAL[[#This Row],[b1]]-GLOBAL[[#This Row],[a1]]-GLOBAL[[#This Row],[bkeluar1]])</f>
        <v/>
      </c>
      <c r="L918" s="31">
        <f>SUM(GLOBAL[[#This Row],[bmasuk1]:[c1]])</f>
        <v>0</v>
      </c>
      <c r="M918" s="32">
        <f t="shared" si="14"/>
        <v>0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0</v>
      </c>
      <c r="Q918" s="58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0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0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0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918" s="31">
        <v>144</v>
      </c>
      <c r="AC918" t="s">
        <v>5116</v>
      </c>
    </row>
    <row r="919" spans="1:30">
      <c r="A919" s="39">
        <f ca="1">IF(GLOBAL[[#This Row],[TT]]&lt;1,"",ROW()-2)</f>
        <v>917</v>
      </c>
      <c r="B919" s="33" t="s">
        <v>6120</v>
      </c>
      <c r="C919" s="31">
        <v>17</v>
      </c>
      <c r="D919" s="31" t="s">
        <v>2081</v>
      </c>
      <c r="E919" s="39">
        <f ca="1">IF(GLOBAL[[#This Row],[b12]]="",GLOBAL[[#This Row],[a6]],GLOBAL[[#This Row],[b12]])</f>
        <v>17</v>
      </c>
      <c r="F919" s="40">
        <f>GLOBAL[[#This Row],[AWAL]]</f>
        <v>17</v>
      </c>
      <c r="G919" s="31"/>
      <c r="H919" s="31"/>
      <c r="I919" s="39">
        <f>IF(GLOBAL[[#This Row],[1]]="","",SUMIF(Table6[NB BM_C_QTY+F],GLOBAL[POINTER],Table6[C]))</f>
        <v>0</v>
      </c>
      <c r="J919" s="91">
        <f>IF(GLOBAL[[#This Row],[2]]="",0,-1*SUMIF(Table5[CONCAT],GLOBAL[POINTER],Table5[3]))</f>
        <v>0</v>
      </c>
      <c r="K919" s="39" t="str">
        <f>IF(GLOBAL[[#This Row],[b1]]="","",GLOBAL[[#This Row],[b1]]-GLOBAL[[#This Row],[a1]]-GLOBAL[[#This Row],[bkeluar1]])</f>
        <v/>
      </c>
      <c r="L919" s="39">
        <f>SUM(GLOBAL[[#This Row],[bmasuk1]:[c1]])</f>
        <v>0</v>
      </c>
      <c r="M919" s="40">
        <f t="shared" si="14"/>
        <v>17</v>
      </c>
      <c r="N919" s="31"/>
      <c r="O919" s="39" t="str">
        <f>IF(GLOBAL[[#This Row],[b2]]="","",GLOBAL[[#This Row],[b2]]-GLOBAL[[#This Row],[a2]])</f>
        <v/>
      </c>
      <c r="P919" s="40">
        <f ca="1">SUM(INDIRECT(GLOBAL_VAR[TABLENAME]&amp;"[@a"&amp;$1:$1-1&amp;"]"),INDIRECT(GLOBAL_VAR[TABLENAME]&amp;"[@c"&amp;$1:$1-1&amp;"]"))</f>
        <v>17</v>
      </c>
      <c r="Q919" s="58"/>
      <c r="R919" s="41" t="str">
        <f>IF(GLOBAL[[#This Row],[b3]]="","",GLOBAL[[#This Row],[b3]]-GLOBAL[[#This Row],[a3]])</f>
        <v/>
      </c>
      <c r="S919" s="40">
        <f ca="1">SUM(INDIRECT(GLOBAL_VAR[TABLENAME]&amp;"[@a"&amp;$1:$1-1&amp;"]"),INDIRECT(GLOBAL_VAR[TABLENAME]&amp;"[@c"&amp;$1:$1-1&amp;"]"))</f>
        <v>17</v>
      </c>
      <c r="T919" s="33"/>
      <c r="U919" s="41" t="str">
        <f>IF(GLOBAL[[#This Row],[b4]]="","",GLOBAL[[#This Row],[b4]]-GLOBAL[[#This Row],[a4]])</f>
        <v/>
      </c>
      <c r="V919" s="40">
        <f ca="1">SUM(INDIRECT(GLOBAL_VAR[TABLENAME]&amp;"[@a"&amp;$1:$1-1&amp;"]"),INDIRECT(GLOBAL_VAR[TABLENAME]&amp;"[@c"&amp;$1:$1-1&amp;"]"))</f>
        <v>17</v>
      </c>
      <c r="W919" s="31"/>
      <c r="X919" s="39" t="str">
        <f>IF(GLOBAL[[#This Row],[b5]]="","",GLOBAL[[#This Row],[b5]]-GLOBAL[[#This Row],[a5]])</f>
        <v/>
      </c>
      <c r="Y919" s="40">
        <f ca="1">SUM(INDIRECT(GLOBAL_VAR[TABLENAME]&amp;"[@a"&amp;$1:$1-1&amp;"]"),INDIRECT(GLOBAL_VAR[TABLENAME]&amp;"[@c"&amp;$1:$1-1&amp;"]"))</f>
        <v>17</v>
      </c>
      <c r="Z919" s="29"/>
      <c r="AA91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bpvtro22582169144lsnuntana</v>
      </c>
      <c r="AB919" s="39">
        <v>144</v>
      </c>
      <c r="AC919" s="65" t="s">
        <v>5116</v>
      </c>
      <c r="AD919" s="29"/>
    </row>
    <row r="920" spans="1:30">
      <c r="A920" s="39">
        <f ca="1">IF(GLOBAL[[#This Row],[TT]]&lt;1,"",ROW()-2)</f>
        <v>918</v>
      </c>
      <c r="B920" s="33" t="s">
        <v>6141</v>
      </c>
      <c r="C920" s="31">
        <v>16</v>
      </c>
      <c r="D920" s="31" t="s">
        <v>2081</v>
      </c>
      <c r="E920" s="39">
        <f ca="1">IF(GLOBAL[[#This Row],[b12]]="",GLOBAL[[#This Row],[a6]],GLOBAL[[#This Row],[b12]])</f>
        <v>16</v>
      </c>
      <c r="F920" s="40">
        <f>GLOBAL[[#This Row],[AWAL]]</f>
        <v>16</v>
      </c>
      <c r="G920" s="31"/>
      <c r="H920" s="31"/>
      <c r="I920" s="39">
        <f>IF(GLOBAL[[#This Row],[1]]="","",SUMIF(Table6[NB BM_C_QTY+F],GLOBAL[POINTER],Table6[C]))</f>
        <v>0</v>
      </c>
      <c r="J920" s="91">
        <f>IF(GLOBAL[[#This Row],[2]]="",0,-1*SUMIF(Table5[CONCAT],GLOBAL[POINTER],Table5[3]))</f>
        <v>0</v>
      </c>
      <c r="K920" s="39" t="str">
        <f>IF(GLOBAL[[#This Row],[b1]]="","",GLOBAL[[#This Row],[b1]]-GLOBAL[[#This Row],[a1]]-GLOBAL[[#This Row],[bkeluar1]])</f>
        <v/>
      </c>
      <c r="L920" s="39">
        <f>SUM(GLOBAL[[#This Row],[bmasuk1]:[c1]])</f>
        <v>0</v>
      </c>
      <c r="M920" s="40">
        <f t="shared" si="14"/>
        <v>16</v>
      </c>
      <c r="N920" s="31"/>
      <c r="O920" s="39" t="str">
        <f>IF(GLOBAL[[#This Row],[b2]]="","",GLOBAL[[#This Row],[b2]]-GLOBAL[[#This Row],[a2]])</f>
        <v/>
      </c>
      <c r="P920" s="40">
        <f ca="1">SUM(INDIRECT(GLOBAL_VAR[TABLENAME]&amp;"[@a"&amp;$1:$1-1&amp;"]"),INDIRECT(GLOBAL_VAR[TABLENAME]&amp;"[@c"&amp;$1:$1-1&amp;"]"))</f>
        <v>16</v>
      </c>
      <c r="Q920" s="58"/>
      <c r="R920" s="41" t="str">
        <f>IF(GLOBAL[[#This Row],[b3]]="","",GLOBAL[[#This Row],[b3]]-GLOBAL[[#This Row],[a3]])</f>
        <v/>
      </c>
      <c r="S920" s="40">
        <f ca="1">SUM(INDIRECT(GLOBAL_VAR[TABLENAME]&amp;"[@a"&amp;$1:$1-1&amp;"]"),INDIRECT(GLOBAL_VAR[TABLENAME]&amp;"[@c"&amp;$1:$1-1&amp;"]"))</f>
        <v>16</v>
      </c>
      <c r="T920" s="33"/>
      <c r="U920" s="41" t="str">
        <f>IF(GLOBAL[[#This Row],[b4]]="","",GLOBAL[[#This Row],[b4]]-GLOBAL[[#This Row],[a4]])</f>
        <v/>
      </c>
      <c r="V920" s="40">
        <f ca="1">SUM(INDIRECT(GLOBAL_VAR[TABLENAME]&amp;"[@a"&amp;$1:$1-1&amp;"]"),INDIRECT(GLOBAL_VAR[TABLENAME]&amp;"[@c"&amp;$1:$1-1&amp;"]"))</f>
        <v>16</v>
      </c>
      <c r="W920" s="31"/>
      <c r="X920" s="39" t="str">
        <f>IF(GLOBAL[[#This Row],[b5]]="","",GLOBAL[[#This Row],[b5]]-GLOBAL[[#This Row],[a5]])</f>
        <v/>
      </c>
      <c r="Y920" s="40">
        <f ca="1">SUM(INDIRECT(GLOBAL_VAR[TABLENAME]&amp;"[@a"&amp;$1:$1-1&amp;"]"),INDIRECT(GLOBAL_VAR[TABLENAME]&amp;"[@c"&amp;$1:$1-1&amp;"]"))</f>
        <v>16</v>
      </c>
      <c r="Z920" s="29"/>
      <c r="AA92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bpvtro23582368144lsnuntana</v>
      </c>
      <c r="AB920" s="39">
        <v>144</v>
      </c>
      <c r="AC920" s="65" t="s">
        <v>5116</v>
      </c>
      <c r="AD920" s="29"/>
    </row>
    <row r="921" spans="1:30">
      <c r="A921" s="39">
        <f ca="1">IF(GLOBAL[[#This Row],[TT]]&lt;1,"",ROW()-2)</f>
        <v>919</v>
      </c>
      <c r="B921" s="33" t="s">
        <v>6118</v>
      </c>
      <c r="C921" s="31">
        <v>16</v>
      </c>
      <c r="D921" s="31" t="s">
        <v>2081</v>
      </c>
      <c r="E921" s="39">
        <f ca="1">IF(GLOBAL[[#This Row],[b12]]="",GLOBAL[[#This Row],[a6]],GLOBAL[[#This Row],[b12]])</f>
        <v>16</v>
      </c>
      <c r="F921" s="40">
        <f>GLOBAL[[#This Row],[AWAL]]</f>
        <v>16</v>
      </c>
      <c r="G921" s="31"/>
      <c r="H921" s="31"/>
      <c r="I921" s="39">
        <f>IF(GLOBAL[[#This Row],[1]]="","",SUMIF(Table6[NB BM_C_QTY+F],GLOBAL[POINTER],Table6[C]))</f>
        <v>0</v>
      </c>
      <c r="J921" s="91">
        <f>IF(GLOBAL[[#This Row],[2]]="",0,-1*SUMIF(Table5[CONCAT],GLOBAL[POINTER],Table5[3]))</f>
        <v>0</v>
      </c>
      <c r="K921" s="39" t="str">
        <f>IF(GLOBAL[[#This Row],[b1]]="","",GLOBAL[[#This Row],[b1]]-GLOBAL[[#This Row],[a1]]-GLOBAL[[#This Row],[bkeluar1]])</f>
        <v/>
      </c>
      <c r="L921" s="39">
        <f>SUM(GLOBAL[[#This Row],[bmasuk1]:[c1]])</f>
        <v>0</v>
      </c>
      <c r="M921" s="40">
        <f t="shared" si="14"/>
        <v>16</v>
      </c>
      <c r="N921" s="31"/>
      <c r="O921" s="39" t="str">
        <f>IF(GLOBAL[[#This Row],[b2]]="","",GLOBAL[[#This Row],[b2]]-GLOBAL[[#This Row],[a2]])</f>
        <v/>
      </c>
      <c r="P921" s="40">
        <f ca="1">SUM(INDIRECT(GLOBAL_VAR[TABLENAME]&amp;"[@a"&amp;$1:$1-1&amp;"]"),INDIRECT(GLOBAL_VAR[TABLENAME]&amp;"[@c"&amp;$1:$1-1&amp;"]"))</f>
        <v>16</v>
      </c>
      <c r="Q921" s="58"/>
      <c r="R921" s="41" t="str">
        <f>IF(GLOBAL[[#This Row],[b3]]="","",GLOBAL[[#This Row],[b3]]-GLOBAL[[#This Row],[a3]])</f>
        <v/>
      </c>
      <c r="S921" s="40">
        <f ca="1">SUM(INDIRECT(GLOBAL_VAR[TABLENAME]&amp;"[@a"&amp;$1:$1-1&amp;"]"),INDIRECT(GLOBAL_VAR[TABLENAME]&amp;"[@c"&amp;$1:$1-1&amp;"]"))</f>
        <v>16</v>
      </c>
      <c r="T921" s="33"/>
      <c r="U921" s="41" t="str">
        <f>IF(GLOBAL[[#This Row],[b4]]="","",GLOBAL[[#This Row],[b4]]-GLOBAL[[#This Row],[a4]])</f>
        <v/>
      </c>
      <c r="V921" s="40">
        <f ca="1">SUM(INDIRECT(GLOBAL_VAR[TABLENAME]&amp;"[@a"&amp;$1:$1-1&amp;"]"),INDIRECT(GLOBAL_VAR[TABLENAME]&amp;"[@c"&amp;$1:$1-1&amp;"]"))</f>
        <v>16</v>
      </c>
      <c r="W921" s="31"/>
      <c r="X921" s="39" t="str">
        <f>IF(GLOBAL[[#This Row],[b5]]="","",GLOBAL[[#This Row],[b5]]-GLOBAL[[#This Row],[a5]])</f>
        <v/>
      </c>
      <c r="Y921" s="40">
        <f ca="1">SUM(INDIRECT(GLOBAL_VAR[TABLENAME]&amp;"[@a"&amp;$1:$1-1&amp;"]"),INDIRECT(GLOBAL_VAR[TABLENAME]&amp;"[@c"&amp;$1:$1-1&amp;"]"))</f>
        <v>16</v>
      </c>
      <c r="Z921" s="29"/>
      <c r="AA92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bpvtro23882378144lsnuntana</v>
      </c>
      <c r="AB921" s="39">
        <v>144</v>
      </c>
      <c r="AC921" s="65" t="s">
        <v>5116</v>
      </c>
      <c r="AD921" s="29"/>
    </row>
    <row r="922" spans="1:30">
      <c r="A922" s="39">
        <f ca="1">IF(GLOBAL[[#This Row],[TT]]&lt;1,"",ROW()-2)</f>
        <v>920</v>
      </c>
      <c r="B922" s="33" t="s">
        <v>6117</v>
      </c>
      <c r="C922" s="31">
        <v>16</v>
      </c>
      <c r="D922" s="31" t="s">
        <v>2081</v>
      </c>
      <c r="E922" s="39">
        <f ca="1">IF(GLOBAL[[#This Row],[b12]]="",GLOBAL[[#This Row],[a6]],GLOBAL[[#This Row],[b12]])</f>
        <v>16</v>
      </c>
      <c r="F922" s="40">
        <f>GLOBAL[[#This Row],[AWAL]]</f>
        <v>16</v>
      </c>
      <c r="G922" s="31"/>
      <c r="H922" s="31"/>
      <c r="I922" s="39">
        <f>IF(GLOBAL[[#This Row],[1]]="","",SUMIF(Table6[NB BM_C_QTY+F],GLOBAL[POINTER],Table6[C]))</f>
        <v>0</v>
      </c>
      <c r="J922" s="91">
        <f>IF(GLOBAL[[#This Row],[2]]="",0,-1*SUMIF(Table5[CONCAT],GLOBAL[POINTER],Table5[3]))</f>
        <v>0</v>
      </c>
      <c r="K922" s="39" t="str">
        <f>IF(GLOBAL[[#This Row],[b1]]="","",GLOBAL[[#This Row],[b1]]-GLOBAL[[#This Row],[a1]]-GLOBAL[[#This Row],[bkeluar1]])</f>
        <v/>
      </c>
      <c r="L922" s="39">
        <f>SUM(GLOBAL[[#This Row],[bmasuk1]:[c1]])</f>
        <v>0</v>
      </c>
      <c r="M922" s="40">
        <f t="shared" si="14"/>
        <v>16</v>
      </c>
      <c r="N922" s="31"/>
      <c r="O922" s="39" t="str">
        <f>IF(GLOBAL[[#This Row],[b2]]="","",GLOBAL[[#This Row],[b2]]-GLOBAL[[#This Row],[a2]])</f>
        <v/>
      </c>
      <c r="P922" s="40">
        <f ca="1">SUM(INDIRECT(GLOBAL_VAR[TABLENAME]&amp;"[@a"&amp;$1:$1-1&amp;"]"),INDIRECT(GLOBAL_VAR[TABLENAME]&amp;"[@c"&amp;$1:$1-1&amp;"]"))</f>
        <v>16</v>
      </c>
      <c r="Q922" s="58"/>
      <c r="R922" s="41" t="str">
        <f>IF(GLOBAL[[#This Row],[b3]]="","",GLOBAL[[#This Row],[b3]]-GLOBAL[[#This Row],[a3]])</f>
        <v/>
      </c>
      <c r="S922" s="40">
        <f ca="1">SUM(INDIRECT(GLOBAL_VAR[TABLENAME]&amp;"[@a"&amp;$1:$1-1&amp;"]"),INDIRECT(GLOBAL_VAR[TABLENAME]&amp;"[@c"&amp;$1:$1-1&amp;"]"))</f>
        <v>16</v>
      </c>
      <c r="T922" s="33"/>
      <c r="U922" s="41" t="str">
        <f>IF(GLOBAL[[#This Row],[b4]]="","",GLOBAL[[#This Row],[b4]]-GLOBAL[[#This Row],[a4]])</f>
        <v/>
      </c>
      <c r="V922" s="40">
        <f ca="1">SUM(INDIRECT(GLOBAL_VAR[TABLENAME]&amp;"[@a"&amp;$1:$1-1&amp;"]"),INDIRECT(GLOBAL_VAR[TABLENAME]&amp;"[@c"&amp;$1:$1-1&amp;"]"))</f>
        <v>16</v>
      </c>
      <c r="W922" s="31"/>
      <c r="X922" s="39" t="str">
        <f>IF(GLOBAL[[#This Row],[b5]]="","",GLOBAL[[#This Row],[b5]]-GLOBAL[[#This Row],[a5]])</f>
        <v/>
      </c>
      <c r="Y922" s="40">
        <f ca="1">SUM(INDIRECT(GLOBAL_VAR[TABLENAME]&amp;"[@a"&amp;$1:$1-1&amp;"]"),INDIRECT(GLOBAL_VAR[TABLENAME]&amp;"[@c"&amp;$1:$1-1&amp;"]"))</f>
        <v>16</v>
      </c>
      <c r="Z922" s="29"/>
      <c r="AA92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bpvtro23982318144lsnuntana</v>
      </c>
      <c r="AB922" s="39">
        <v>144</v>
      </c>
      <c r="AC922" s="65" t="s">
        <v>5116</v>
      </c>
      <c r="AD922" s="29"/>
    </row>
    <row r="923" spans="1:30">
      <c r="A923" s="31" t="str">
        <f ca="1">IF(GLOBAL[[#This Row],[TT]]&lt;1,"",ROW()-2)</f>
        <v/>
      </c>
      <c r="B923" s="33" t="s">
        <v>5404</v>
      </c>
      <c r="C923" s="31">
        <v>0</v>
      </c>
      <c r="D923" s="31" t="s">
        <v>2123</v>
      </c>
      <c r="E923" s="31">
        <f ca="1">IF(GLOBAL[[#This Row],[b12]]="",GLOBAL[[#This Row],[a6]],GLOBAL[[#This Row],[b12]])</f>
        <v>0</v>
      </c>
      <c r="F923" s="32">
        <f>GLOBAL[[#This Row],[AWAL]]</f>
        <v>0</v>
      </c>
      <c r="G923" s="31"/>
      <c r="H923" s="31"/>
      <c r="I923" s="31">
        <f>IF(GLOBAL[[#This Row],[1]]="","",SUMIF(Table6[NB BM_C_QTY+F],GLOBAL[POINTER],Table6[C]))</f>
        <v>0</v>
      </c>
      <c r="J923" s="91">
        <f>IF(GLOBAL[[#This Row],[2]]="",0,-1*SUMIF(Table5[CONCAT],GLOBAL[POINTER],Table5[3]))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 t="shared" si="14"/>
        <v>0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0</v>
      </c>
      <c r="Q923" s="58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0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0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0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923" s="31">
        <v>96</v>
      </c>
      <c r="AC923" t="s">
        <v>5116</v>
      </c>
    </row>
    <row r="924" spans="1:30">
      <c r="A924" s="31">
        <f ca="1">IF(GLOBAL[[#This Row],[TT]]&lt;1,"",ROW()-2)</f>
        <v>922</v>
      </c>
      <c r="B924" s="33" t="s">
        <v>612</v>
      </c>
      <c r="C924" s="31">
        <v>1</v>
      </c>
      <c r="D924" s="31" t="s">
        <v>535</v>
      </c>
      <c r="E924" s="31">
        <f ca="1">IF(GLOBAL[[#This Row],[b12]]="",GLOBAL[[#This Row],[a6]],GLOBAL[[#This Row],[b12]])</f>
        <v>1</v>
      </c>
      <c r="F924" s="32">
        <f>GLOBAL[[#This Row],[AWAL]]</f>
        <v>1</v>
      </c>
      <c r="G924" s="31"/>
      <c r="H924" s="31"/>
      <c r="I924" s="31">
        <f>IF(GLOBAL[[#This Row],[1]]="","",SUMIF(Table6[NB BM_C_QTY+F],GLOBAL[POINTER],Table6[C]))</f>
        <v>0</v>
      </c>
      <c r="J924" s="91">
        <f>IF(GLOBAL[[#This Row],[2]]="",0,-1*SUMIF(Table5[CONCAT],GLOBAL[POINTER],Table5[3]))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1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1</v>
      </c>
      <c r="Q924" s="58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1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1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1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924" s="31">
        <v>160</v>
      </c>
      <c r="AC924" t="s">
        <v>5115</v>
      </c>
    </row>
    <row r="925" spans="1:30">
      <c r="A925" s="31">
        <f ca="1">IF(GLOBAL[[#This Row],[TT]]&lt;1,"",ROW()-2)</f>
        <v>923</v>
      </c>
      <c r="B925" s="33" t="s">
        <v>2749</v>
      </c>
      <c r="C925" s="31">
        <v>12</v>
      </c>
      <c r="D925" s="31" t="s">
        <v>2073</v>
      </c>
      <c r="E925" s="31">
        <f ca="1">IF(GLOBAL[[#This Row],[b12]]="",GLOBAL[[#This Row],[a6]],GLOBAL[[#This Row],[b12]])</f>
        <v>11</v>
      </c>
      <c r="F925" s="32">
        <f>GLOBAL[[#This Row],[AWAL]]</f>
        <v>12</v>
      </c>
      <c r="G925" s="31"/>
      <c r="H925" s="31"/>
      <c r="I925" s="31">
        <f>IF(GLOBAL[[#This Row],[1]]="","",SUMIF(Table6[NB BM_C_QTY+F],GLOBAL[POINTER],Table6[C]))</f>
        <v>0</v>
      </c>
      <c r="J925" s="91">
        <f>IF(GLOBAL[[#This Row],[2]]="",0,-1*SUMIF(Table5[CONCAT],GLOBAL[POINTER],Table5[3]))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 t="shared" si="14"/>
        <v>12</v>
      </c>
      <c r="N925" s="31">
        <v>11</v>
      </c>
      <c r="O925" s="31">
        <f>IF(GLOBAL[[#This Row],[b2]]="","",GLOBAL[[#This Row],[b2]]-GLOBAL[[#This Row],[a2]])</f>
        <v>-1</v>
      </c>
      <c r="P925" s="32">
        <f ca="1">SUM(INDIRECT(GLOBAL_VAR[TABLENAME]&amp;"[@a"&amp;$1:$1-1&amp;"]"),INDIRECT(GLOBAL_VAR[TABLENAME]&amp;"[@c"&amp;$1:$1-1&amp;"]"))</f>
        <v>11</v>
      </c>
      <c r="Q925" s="58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11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11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11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925" s="31">
        <v>20</v>
      </c>
      <c r="AC925" t="s">
        <v>5153</v>
      </c>
    </row>
    <row r="926" spans="1:30">
      <c r="A926" s="31" t="str">
        <f ca="1">IF(GLOBAL[[#This Row],[TT]]&lt;1,"",ROW()-2)</f>
        <v/>
      </c>
      <c r="B926" s="33" t="s">
        <v>2097</v>
      </c>
      <c r="C926" s="31">
        <v>1</v>
      </c>
      <c r="D926" s="31" t="s">
        <v>2073</v>
      </c>
      <c r="E926" s="31">
        <f ca="1">IF(GLOBAL[[#This Row],[b12]]="",GLOBAL[[#This Row],[a6]],GLOBAL[[#This Row],[b12]])</f>
        <v>0</v>
      </c>
      <c r="F926" s="32">
        <f>GLOBAL[[#This Row],[AWAL]]</f>
        <v>1</v>
      </c>
      <c r="G926" s="31"/>
      <c r="H926" s="31"/>
      <c r="I926" s="31">
        <f>IF(GLOBAL[[#This Row],[1]]="","",SUMIF(Table6[NB BM_C_QTY+F],GLOBAL[POINTER],Table6[C]))</f>
        <v>0</v>
      </c>
      <c r="J926" s="91">
        <f>IF(GLOBAL[[#This Row],[2]]="",0,-1*SUMIF(Table5[CONCAT],GLOBAL[POINTER],Table5[3]))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1</v>
      </c>
      <c r="N926" s="31">
        <v>0</v>
      </c>
      <c r="O926" s="31">
        <f>IF(GLOBAL[[#This Row],[b2]]="","",GLOBAL[[#This Row],[b2]]-GLOBAL[[#This Row],[a2]])</f>
        <v>-1</v>
      </c>
      <c r="P926" s="32">
        <f ca="1">SUM(INDIRECT(GLOBAL_VAR[TABLENAME]&amp;"[@a"&amp;$1:$1-1&amp;"]"),INDIRECT(GLOBAL_VAR[TABLENAME]&amp;"[@c"&amp;$1:$1-1&amp;"]"))</f>
        <v>0</v>
      </c>
      <c r="Q926" s="58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0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0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0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926" s="31">
        <v>20</v>
      </c>
      <c r="AC926" t="s">
        <v>5153</v>
      </c>
    </row>
    <row r="927" spans="1:30">
      <c r="A927" s="31">
        <f ca="1">IF(GLOBAL[[#This Row],[TT]]&lt;1,"",ROW()-2)</f>
        <v>925</v>
      </c>
      <c r="B927" s="33" t="s">
        <v>613</v>
      </c>
      <c r="C927" s="31">
        <v>1</v>
      </c>
      <c r="D927" s="31" t="s">
        <v>476</v>
      </c>
      <c r="E927" s="31">
        <f ca="1">IF(GLOBAL[[#This Row],[b12]]="",GLOBAL[[#This Row],[a6]],GLOBAL[[#This Row],[b12]])</f>
        <v>1</v>
      </c>
      <c r="F927" s="32">
        <f>GLOBAL[[#This Row],[AWAL]]</f>
        <v>1</v>
      </c>
      <c r="G927" s="31"/>
      <c r="H927" s="31"/>
      <c r="I927" s="31">
        <f>IF(GLOBAL[[#This Row],[1]]="","",SUMIF(Table6[NB BM_C_QTY+F],GLOBAL[POINTER],Table6[C]))</f>
        <v>0</v>
      </c>
      <c r="J927" s="91">
        <f>IF(GLOBAL[[#This Row],[2]]="",0,-1*SUMIF(Table5[CONCAT],GLOBAL[POINTER],Table5[3]))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 t="shared" si="14"/>
        <v>1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1</v>
      </c>
      <c r="Q927" s="58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1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1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1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927" s="31">
        <v>1296</v>
      </c>
      <c r="AC927" t="s">
        <v>5118</v>
      </c>
    </row>
    <row r="928" spans="1:30">
      <c r="A928" s="31">
        <f ca="1">IF(GLOBAL[[#This Row],[TT]]&lt;1,"",ROW()-2)</f>
        <v>926</v>
      </c>
      <c r="B928" s="33" t="s">
        <v>614</v>
      </c>
      <c r="C928" s="31">
        <v>3</v>
      </c>
      <c r="D928" s="31" t="s">
        <v>7</v>
      </c>
      <c r="E928" s="31">
        <f ca="1">IF(GLOBAL[[#This Row],[b12]]="",GLOBAL[[#This Row],[a6]],GLOBAL[[#This Row],[b12]])</f>
        <v>3</v>
      </c>
      <c r="F928" s="32">
        <f>GLOBAL[[#This Row],[AWAL]]</f>
        <v>3</v>
      </c>
      <c r="G928" s="31"/>
      <c r="H928" s="31"/>
      <c r="I928" s="31">
        <f>IF(GLOBAL[[#This Row],[1]]="","",SUMIF(Table6[NB BM_C_QTY+F],GLOBAL[POINTER],Table6[C]))</f>
        <v>0</v>
      </c>
      <c r="J928" s="91">
        <f>IF(GLOBAL[[#This Row],[2]]="",0,-1*SUMIF(Table5[CONCAT],GLOBAL[POINTER],Table5[3]))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 t="shared" si="14"/>
        <v>3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3</v>
      </c>
      <c r="Q928" s="58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3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3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3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928" s="31">
        <v>144</v>
      </c>
      <c r="AC928" t="s">
        <v>5116</v>
      </c>
    </row>
    <row r="929" spans="1:31">
      <c r="A929" s="31">
        <f ca="1">IF(GLOBAL[[#This Row],[TT]]&lt;1,"",ROW()-2)</f>
        <v>927</v>
      </c>
      <c r="B929" s="33" t="s">
        <v>2750</v>
      </c>
      <c r="C929" s="31">
        <v>2</v>
      </c>
      <c r="D929" s="31" t="s">
        <v>2073</v>
      </c>
      <c r="E929" s="31">
        <f ca="1">IF(GLOBAL[[#This Row],[b12]]="",GLOBAL[[#This Row],[a6]],GLOBAL[[#This Row],[b12]])</f>
        <v>2</v>
      </c>
      <c r="F929" s="32">
        <f>GLOBAL[[#This Row],[AWAL]]</f>
        <v>2</v>
      </c>
      <c r="G929" s="31"/>
      <c r="H929" s="31"/>
      <c r="I929" s="31">
        <f>IF(GLOBAL[[#This Row],[1]]="","",SUMIF(Table6[NB BM_C_QTY+F],GLOBAL[POINTER],Table6[C]))</f>
        <v>0</v>
      </c>
      <c r="J929" s="91">
        <f>IF(GLOBAL[[#This Row],[2]]="",0,-1*SUMIF(Table5[CONCAT],GLOBAL[POINTER],Table5[3]))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2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2</v>
      </c>
      <c r="Q929" s="58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2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2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2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929" s="31">
        <v>20</v>
      </c>
      <c r="AC929" t="s">
        <v>5153</v>
      </c>
      <c r="AD929" s="29"/>
    </row>
    <row r="930" spans="1:31">
      <c r="A930" s="31">
        <f ca="1">IF(GLOBAL[[#This Row],[TT]]&lt;1,"",ROW()-2)</f>
        <v>928</v>
      </c>
      <c r="B930" s="33" t="s">
        <v>615</v>
      </c>
      <c r="C930" s="31">
        <v>2</v>
      </c>
      <c r="D930" s="31" t="s">
        <v>7</v>
      </c>
      <c r="E930" s="31">
        <f ca="1">IF(GLOBAL[[#This Row],[b12]]="",GLOBAL[[#This Row],[a6]],GLOBAL[[#This Row],[b12]])</f>
        <v>2</v>
      </c>
      <c r="F930" s="32">
        <f>GLOBAL[[#This Row],[AWAL]]</f>
        <v>2</v>
      </c>
      <c r="G930" s="31"/>
      <c r="H930" s="31"/>
      <c r="I930" s="31">
        <f>IF(GLOBAL[[#This Row],[1]]="","",SUMIF(Table6[NB BM_C_QTY+F],GLOBAL[POINTER],Table6[C]))</f>
        <v>0</v>
      </c>
      <c r="J930" s="91">
        <f>IF(GLOBAL[[#This Row],[2]]="",0,-1*SUMIF(Table5[CONCAT],GLOBAL[POINTER],Table5[3]))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 t="shared" si="14"/>
        <v>2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2</v>
      </c>
      <c r="Q930" s="58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2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2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2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930" s="31">
        <v>144</v>
      </c>
      <c r="AC930" t="s">
        <v>5116</v>
      </c>
    </row>
    <row r="931" spans="1:31">
      <c r="A931" s="31">
        <f ca="1">IF(GLOBAL[[#This Row],[TT]]&lt;1,"",ROW()-2)</f>
        <v>929</v>
      </c>
      <c r="B931" s="33" t="s">
        <v>616</v>
      </c>
      <c r="C931" s="31">
        <v>2</v>
      </c>
      <c r="D931" s="31" t="s">
        <v>7</v>
      </c>
      <c r="E931" s="31">
        <f ca="1">IF(GLOBAL[[#This Row],[b12]]="",GLOBAL[[#This Row],[a6]],GLOBAL[[#This Row],[b12]])</f>
        <v>2</v>
      </c>
      <c r="F931" s="32">
        <f>GLOBAL[[#This Row],[AWAL]]</f>
        <v>2</v>
      </c>
      <c r="G931" s="31"/>
      <c r="H931" s="31"/>
      <c r="I931" s="31">
        <f>IF(GLOBAL[[#This Row],[1]]="","",SUMIF(Table6[NB BM_C_QTY+F],GLOBAL[POINTER],Table6[C]))</f>
        <v>0</v>
      </c>
      <c r="J931" s="91">
        <f>IF(GLOBAL[[#This Row],[2]]="",0,-1*SUMIF(Table5[CONCAT],GLOBAL[POINTER],Table5[3]))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2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2</v>
      </c>
      <c r="Q931" s="58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2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2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2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931" s="31">
        <v>144</v>
      </c>
      <c r="AC931" t="s">
        <v>5116</v>
      </c>
    </row>
    <row r="932" spans="1:31">
      <c r="A932" s="31" t="str">
        <f ca="1">IF(GLOBAL[[#This Row],[TT]]&lt;1,"",ROW()-2)</f>
        <v/>
      </c>
      <c r="B932" s="33" t="s">
        <v>617</v>
      </c>
      <c r="C932" s="31">
        <v>0</v>
      </c>
      <c r="D932" s="31" t="s">
        <v>16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>
        <f>IF(GLOBAL[[#This Row],[1]]="","",SUMIF(Table6[NB BM_C_QTY+F],GLOBAL[POINTER],Table6[C]))</f>
        <v>0</v>
      </c>
      <c r="J932" s="91">
        <f>IF(GLOBAL[[#This Row],[2]]="",0,-1*SUMIF(Table5[CONCAT],GLOBAL[POINTER],Table5[3]))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0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0</v>
      </c>
      <c r="Q932" s="58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932" s="31">
        <v>40</v>
      </c>
      <c r="AC932" t="s">
        <v>5116</v>
      </c>
    </row>
    <row r="933" spans="1:31">
      <c r="A933" s="31">
        <f ca="1">IF(GLOBAL[[#This Row],[TT]]&lt;1,"",ROW()-2)</f>
        <v>931</v>
      </c>
      <c r="B933" s="33" t="s">
        <v>618</v>
      </c>
      <c r="C933" s="31">
        <v>2</v>
      </c>
      <c r="D933" s="31" t="s">
        <v>542</v>
      </c>
      <c r="E933" s="31">
        <f ca="1">IF(GLOBAL[[#This Row],[b12]]="",GLOBAL[[#This Row],[a6]],GLOBAL[[#This Row],[b12]])</f>
        <v>2</v>
      </c>
      <c r="F933" s="32">
        <f>GLOBAL[[#This Row],[AWAL]]</f>
        <v>2</v>
      </c>
      <c r="G933" s="31"/>
      <c r="H933" s="31"/>
      <c r="I933" s="31">
        <f>IF(GLOBAL[[#This Row],[1]]="","",SUMIF(Table6[NB BM_C_QTY+F],GLOBAL[POINTER],Table6[C]))</f>
        <v>0</v>
      </c>
      <c r="J933" s="91">
        <f>IF(GLOBAL[[#This Row],[2]]="",0,-1*SUMIF(Table5[CONCAT],GLOBAL[POINTER],Table5[3]))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2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2</v>
      </c>
      <c r="Q933" s="58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2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2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2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933" s="31">
        <v>180</v>
      </c>
      <c r="AC933" t="s">
        <v>5116</v>
      </c>
    </row>
    <row r="934" spans="1:31">
      <c r="A934" s="31">
        <f ca="1">IF(GLOBAL[[#This Row],[TT]]&lt;1,"",ROW()-2)</f>
        <v>932</v>
      </c>
      <c r="B934" s="33" t="s">
        <v>619</v>
      </c>
      <c r="C934" s="31">
        <v>3</v>
      </c>
      <c r="D934" s="31" t="s">
        <v>542</v>
      </c>
      <c r="E934" s="31">
        <f ca="1">IF(GLOBAL[[#This Row],[b12]]="",GLOBAL[[#This Row],[a6]],GLOBAL[[#This Row],[b12]])</f>
        <v>3</v>
      </c>
      <c r="F934" s="32">
        <f>GLOBAL[[#This Row],[AWAL]]</f>
        <v>3</v>
      </c>
      <c r="G934" s="31"/>
      <c r="H934" s="31"/>
      <c r="I934" s="31">
        <f>IF(GLOBAL[[#This Row],[1]]="","",SUMIF(Table6[NB BM_C_QTY+F],GLOBAL[POINTER],Table6[C]))</f>
        <v>0</v>
      </c>
      <c r="J934" s="91">
        <f>IF(GLOBAL[[#This Row],[2]]="",0,-1*SUMIF(Table5[CONCAT],GLOBAL[POINTER],Table5[3]))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3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3</v>
      </c>
      <c r="Q934" s="58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3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3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3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934" s="31">
        <v>180</v>
      </c>
      <c r="AC934" t="s">
        <v>5116</v>
      </c>
    </row>
    <row r="935" spans="1:31">
      <c r="A935" s="31" t="str">
        <f ca="1">IF(GLOBAL[[#This Row],[TT]]&lt;1,"",ROW()-2)</f>
        <v/>
      </c>
      <c r="B935" s="33" t="s">
        <v>620</v>
      </c>
      <c r="C935" s="31">
        <v>0</v>
      </c>
      <c r="D935" s="31" t="s">
        <v>16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>
        <f>IF(GLOBAL[[#This Row],[1]]="","",SUMIF(Table6[NB BM_C_QTY+F],GLOBAL[POINTER],Table6[C]))</f>
        <v>0</v>
      </c>
      <c r="J935" s="91">
        <f>IF(GLOBAL[[#This Row],[2]]="",0,-1*SUMIF(Table5[CONCAT],GLOBAL[POINTER],Table5[3]))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0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0</v>
      </c>
      <c r="Q935" s="58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935" s="31">
        <v>40</v>
      </c>
      <c r="AC935" t="s">
        <v>5116</v>
      </c>
    </row>
    <row r="936" spans="1:31">
      <c r="A936" s="31">
        <f ca="1">IF(GLOBAL[[#This Row],[TT]]&lt;1,"",ROW()-2)</f>
        <v>934</v>
      </c>
      <c r="B936" s="33" t="s">
        <v>621</v>
      </c>
      <c r="C936" s="31">
        <v>1</v>
      </c>
      <c r="D936" s="31" t="s">
        <v>7</v>
      </c>
      <c r="E936" s="31">
        <f ca="1">IF(GLOBAL[[#This Row],[b12]]="",GLOBAL[[#This Row],[a6]],GLOBAL[[#This Row],[b12]])</f>
        <v>1</v>
      </c>
      <c r="F936" s="32">
        <f>GLOBAL[[#This Row],[AWAL]]</f>
        <v>1</v>
      </c>
      <c r="G936" s="31"/>
      <c r="H936" s="31"/>
      <c r="I936" s="31">
        <f>IF(GLOBAL[[#This Row],[1]]="","",SUMIF(Table6[NB BM_C_QTY+F],GLOBAL[POINTER],Table6[C]))</f>
        <v>0</v>
      </c>
      <c r="J936" s="91">
        <f>IF(GLOBAL[[#This Row],[2]]="",0,-1*SUMIF(Table5[CONCAT],GLOBAL[POINTER],Table5[3]))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1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1</v>
      </c>
      <c r="Q936" s="58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1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1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1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936" s="31">
        <v>144</v>
      </c>
      <c r="AC936" t="s">
        <v>5116</v>
      </c>
    </row>
    <row r="937" spans="1:31">
      <c r="A937" s="31">
        <f ca="1">IF(GLOBAL[[#This Row],[TT]]&lt;1,"",ROW()-2)</f>
        <v>935</v>
      </c>
      <c r="B937" s="33" t="s">
        <v>622</v>
      </c>
      <c r="C937" s="31">
        <v>1</v>
      </c>
      <c r="D937" s="31" t="s">
        <v>40</v>
      </c>
      <c r="E937" s="31">
        <f ca="1">IF(GLOBAL[[#This Row],[b12]]="",GLOBAL[[#This Row],[a6]],GLOBAL[[#This Row],[b12]])</f>
        <v>1</v>
      </c>
      <c r="F937" s="32">
        <f>GLOBAL[[#This Row],[AWAL]]</f>
        <v>1</v>
      </c>
      <c r="G937" s="31"/>
      <c r="H937" s="31"/>
      <c r="I937" s="31">
        <f>IF(GLOBAL[[#This Row],[1]]="","",SUMIF(Table6[NB BM_C_QTY+F],GLOBAL[POINTER],Table6[C]))</f>
        <v>0</v>
      </c>
      <c r="J937" s="91">
        <f>IF(GLOBAL[[#This Row],[2]]="",0,-1*SUMIF(Table5[CONCAT],GLOBAL[POINTER],Table5[3]))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1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1</v>
      </c>
      <c r="Q937" s="58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1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1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1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937" s="31">
        <v>36</v>
      </c>
      <c r="AC937" t="s">
        <v>5149</v>
      </c>
    </row>
    <row r="938" spans="1:31">
      <c r="A938" s="39" t="str">
        <f ca="1">IF(GLOBAL[[#This Row],[TT]]&lt;1,"",ROW()-2)</f>
        <v/>
      </c>
      <c r="B938" s="33" t="s">
        <v>5399</v>
      </c>
      <c r="C938" s="31">
        <v>0</v>
      </c>
      <c r="D938" s="31"/>
      <c r="E938" s="39">
        <f ca="1">IF(GLOBAL[[#This Row],[b12]]="",GLOBAL[[#This Row],[a6]],GLOBAL[[#This Row],[b12]])</f>
        <v>0</v>
      </c>
      <c r="F938" s="40">
        <f>GLOBAL[[#This Row],[AWAL]]</f>
        <v>0</v>
      </c>
      <c r="G938" s="31"/>
      <c r="H938" s="31"/>
      <c r="I938" s="39" t="str">
        <f>IF(GLOBAL[[#This Row],[1]]="","",SUMIF(Table6[NB BM_C_QTY+F],GLOBAL[POINTER],Table6[C]))</f>
        <v/>
      </c>
      <c r="J938" s="91">
        <f>IF(GLOBAL[[#This Row],[2]]="",0,-1*SUMIF(Table5[CONCAT],GLOBAL[POINTER],Table5[3]))</f>
        <v>0</v>
      </c>
      <c r="K938" s="39" t="str">
        <f>IF(GLOBAL[[#This Row],[b1]]="","",GLOBAL[[#This Row],[b1]]-GLOBAL[[#This Row],[a1]]-GLOBAL[[#This Row],[bkeluar1]])</f>
        <v/>
      </c>
      <c r="L938" s="39">
        <f>SUM(GLOBAL[[#This Row],[bmasuk1]:[c1]])</f>
        <v>0</v>
      </c>
      <c r="M938" s="40">
        <f t="shared" si="14"/>
        <v>0</v>
      </c>
      <c r="N938" s="31"/>
      <c r="O938" s="39" t="str">
        <f>IF(GLOBAL[[#This Row],[b2]]="","",GLOBAL[[#This Row],[b2]]-GLOBAL[[#This Row],[a2]])</f>
        <v/>
      </c>
      <c r="P938" s="40">
        <f ca="1">SUM(INDIRECT(GLOBAL_VAR[TABLENAME]&amp;"[@a"&amp;$1:$1-1&amp;"]"),INDIRECT(GLOBAL_VAR[TABLENAME]&amp;"[@c"&amp;$1:$1-1&amp;"]"))</f>
        <v>0</v>
      </c>
      <c r="Q938" s="58"/>
      <c r="R938" s="41" t="str">
        <f>IF(GLOBAL[[#This Row],[b3]]="","",GLOBAL[[#This Row],[b3]]-GLOBAL[[#This Row],[a3]])</f>
        <v/>
      </c>
      <c r="S938" s="40">
        <f ca="1">SUM(INDIRECT(GLOBAL_VAR[TABLENAME]&amp;"[@a"&amp;$1:$1-1&amp;"]"),INDIRECT(GLOBAL_VAR[TABLENAME]&amp;"[@c"&amp;$1:$1-1&amp;"]"))</f>
        <v>0</v>
      </c>
      <c r="T938" s="33"/>
      <c r="U938" s="41" t="str">
        <f>IF(GLOBAL[[#This Row],[b4]]="","",GLOBAL[[#This Row],[b4]]-GLOBAL[[#This Row],[a4]])</f>
        <v/>
      </c>
      <c r="V938" s="40">
        <f ca="1">SUM(INDIRECT(GLOBAL_VAR[TABLENAME]&amp;"[@a"&amp;$1:$1-1&amp;"]"),INDIRECT(GLOBAL_VAR[TABLENAME]&amp;"[@c"&amp;$1:$1-1&amp;"]"))</f>
        <v>0</v>
      </c>
      <c r="W938" s="31"/>
      <c r="X938" s="39" t="str">
        <f>IF(GLOBAL[[#This Row],[b5]]="","",GLOBAL[[#This Row],[b5]]-GLOBAL[[#This Row],[a5]])</f>
        <v/>
      </c>
      <c r="Y938" s="40">
        <f ca="1">SUM(INDIRECT(GLOBAL_VAR[TABLENAME]&amp;"[@a"&amp;$1:$1-1&amp;"]"),INDIRECT(GLOBAL_VAR[TABLENAME]&amp;"[@c"&amp;$1:$1-1&amp;"]"))</f>
        <v>0</v>
      </c>
      <c r="Z938" s="29"/>
      <c r="AA93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938" s="39"/>
      <c r="AC938" s="65"/>
      <c r="AD938" s="29"/>
    </row>
    <row r="939" spans="1:31">
      <c r="A939" s="31" t="str">
        <f ca="1">IF(GLOBAL[[#This Row],[TT]]&lt;1,"",ROW()-2)</f>
        <v/>
      </c>
      <c r="B939" s="33" t="s">
        <v>623</v>
      </c>
      <c r="C939" s="31">
        <v>0</v>
      </c>
      <c r="D939" s="31" t="s">
        <v>11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>
        <f>IF(GLOBAL[[#This Row],[1]]="","",SUMIF(Table6[NB BM_C_QTY+F],GLOBAL[POINTER],Table6[C]))</f>
        <v>0</v>
      </c>
      <c r="J939" s="91">
        <f>IF(GLOBAL[[#This Row],[2]]="",0,-1*SUMIF(Table5[CONCAT],GLOBAL[POINTER],Table5[3]))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58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939" s="31">
        <v>120</v>
      </c>
      <c r="AC939" t="s">
        <v>5116</v>
      </c>
    </row>
    <row r="940" spans="1:31">
      <c r="A940" s="31" t="str">
        <f ca="1">IF(GLOBAL[[#This Row],[TT]]&lt;1,"",ROW()-2)</f>
        <v/>
      </c>
      <c r="B940" s="33" t="s">
        <v>2098</v>
      </c>
      <c r="C940" s="31">
        <v>0</v>
      </c>
      <c r="D940" s="31" t="s">
        <v>2015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>
        <f>IF(GLOBAL[[#This Row],[1]]="","",SUMIF(Table6[NB BM_C_QTY+F],GLOBAL[POINTER],Table6[C]))</f>
        <v>0</v>
      </c>
      <c r="J940" s="91">
        <f>IF(GLOBAL[[#This Row],[2]]="",0,-1*SUMIF(Table5[CONCAT],GLOBAL[POINTER],Table5[3]))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58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940" s="31">
        <v>120</v>
      </c>
      <c r="AC940" t="s">
        <v>5116</v>
      </c>
    </row>
    <row r="941" spans="1:31">
      <c r="A941" s="31" t="str">
        <f ca="1">IF(GLOBAL[[#This Row],[TT]]&lt;1,"",ROW()-2)</f>
        <v/>
      </c>
      <c r="B941" s="33" t="s">
        <v>2186</v>
      </c>
      <c r="C941" s="31">
        <v>0</v>
      </c>
      <c r="D941" s="31" t="s">
        <v>2124</v>
      </c>
      <c r="E941" s="31">
        <f ca="1">IF(GLOBAL[[#This Row],[b12]]="",GLOBAL[[#This Row],[a6]],GLOBAL[[#This Row],[b12]])</f>
        <v>0</v>
      </c>
      <c r="F941" s="32">
        <f>GLOBAL[[#This Row],[AWAL]]</f>
        <v>0</v>
      </c>
      <c r="G941" s="31"/>
      <c r="H941" s="31"/>
      <c r="I941" s="31">
        <f>IF(GLOBAL[[#This Row],[1]]="","",SUMIF(Table6[NB BM_C_QTY+F],GLOBAL[POINTER],Table6[C]))</f>
        <v>0</v>
      </c>
      <c r="J941" s="91">
        <f>IF(GLOBAL[[#This Row],[2]]="",0,-1*SUMIF(Table5[CONCAT],GLOBAL[POINTER],Table5[3]))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 t="shared" si="14"/>
        <v>0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0</v>
      </c>
      <c r="Q941" s="58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0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0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0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941" s="31">
        <v>121</v>
      </c>
      <c r="AC941" t="s">
        <v>5116</v>
      </c>
      <c r="AE941" s="29"/>
    </row>
    <row r="942" spans="1:31">
      <c r="A942" s="31" t="str">
        <f ca="1">IF(GLOBAL[[#This Row],[TT]]&lt;1,"",ROW()-2)</f>
        <v/>
      </c>
      <c r="B942" s="33" t="s">
        <v>2190</v>
      </c>
      <c r="C942" s="31">
        <v>0</v>
      </c>
      <c r="D942" s="31" t="s">
        <v>2130</v>
      </c>
      <c r="E942" s="31">
        <f ca="1">IF(GLOBAL[[#This Row],[b12]]="",GLOBAL[[#This Row],[a6]],GLOBAL[[#This Row],[b12]])</f>
        <v>0</v>
      </c>
      <c r="F942" s="32">
        <f>GLOBAL[[#This Row],[AWAL]]</f>
        <v>0</v>
      </c>
      <c r="G942" s="31"/>
      <c r="H942" s="31"/>
      <c r="I942" s="31">
        <f>IF(GLOBAL[[#This Row],[1]]="","",SUMIF(Table6[NB BM_C_QTY+F],GLOBAL[POINTER],Table6[C]))</f>
        <v>0</v>
      </c>
      <c r="J942" s="91">
        <f>IF(GLOBAL[[#This Row],[2]]="",0,-1*SUMIF(Table5[CONCAT],GLOBAL[POINTER],Table5[3]))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 t="shared" si="14"/>
        <v>0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0</v>
      </c>
      <c r="Q942" s="58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0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0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0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942" s="31">
        <v>127</v>
      </c>
      <c r="AC942" t="s">
        <v>5116</v>
      </c>
    </row>
    <row r="943" spans="1:31">
      <c r="A943" s="31" t="str">
        <f ca="1">IF(GLOBAL[[#This Row],[TT]]&lt;1,"",ROW()-2)</f>
        <v/>
      </c>
      <c r="B943" s="33" t="s">
        <v>2099</v>
      </c>
      <c r="C943" s="31">
        <v>0</v>
      </c>
      <c r="D943" s="31" t="s">
        <v>2125</v>
      </c>
      <c r="E943" s="31">
        <f ca="1">IF(GLOBAL[[#This Row],[b12]]="",GLOBAL[[#This Row],[a6]],GLOBAL[[#This Row],[b12]])</f>
        <v>0</v>
      </c>
      <c r="F943" s="32">
        <f>GLOBAL[[#This Row],[AWAL]]</f>
        <v>0</v>
      </c>
      <c r="G943" s="31"/>
      <c r="H943" s="31"/>
      <c r="I943" s="31">
        <f>IF(GLOBAL[[#This Row],[1]]="","",SUMIF(Table6[NB BM_C_QTY+F],GLOBAL[POINTER],Table6[C]))</f>
        <v>0</v>
      </c>
      <c r="J943" s="91">
        <f>IF(GLOBAL[[#This Row],[2]]="",0,-1*SUMIF(Table5[CONCAT],GLOBAL[POINTER],Table5[3]))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0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0</v>
      </c>
      <c r="Q943" s="58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0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0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0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943" s="31">
        <v>122</v>
      </c>
      <c r="AC943" t="s">
        <v>5116</v>
      </c>
    </row>
    <row r="944" spans="1:31">
      <c r="A944" s="31" t="str">
        <f ca="1">IF(GLOBAL[[#This Row],[TT]]&lt;1,"",ROW()-2)</f>
        <v/>
      </c>
      <c r="B944" s="33" t="s">
        <v>1979</v>
      </c>
      <c r="C944" s="31">
        <v>0</v>
      </c>
      <c r="D944" s="31" t="s">
        <v>2126</v>
      </c>
      <c r="E944" s="31">
        <f ca="1">IF(GLOBAL[[#This Row],[b12]]="",GLOBAL[[#This Row],[a6]],GLOBAL[[#This Row],[b12]])</f>
        <v>0</v>
      </c>
      <c r="F944" s="32">
        <f>GLOBAL[[#This Row],[AWAL]]</f>
        <v>0</v>
      </c>
      <c r="G944" s="31"/>
      <c r="H944" s="31"/>
      <c r="I944" s="31">
        <f>IF(GLOBAL[[#This Row],[1]]="","",SUMIF(Table6[NB BM_C_QTY+F],GLOBAL[POINTER],Table6[C]))</f>
        <v>0</v>
      </c>
      <c r="J944" s="91">
        <f>IF(GLOBAL[[#This Row],[2]]="",0,-1*SUMIF(Table5[CONCAT],GLOBAL[POINTER],Table5[3]))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0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0</v>
      </c>
      <c r="Q944" s="58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0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0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0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944" s="31">
        <v>123</v>
      </c>
      <c r="AC944" t="s">
        <v>5116</v>
      </c>
    </row>
    <row r="945" spans="1:30">
      <c r="A945" s="31" t="str">
        <f ca="1">IF(GLOBAL[[#This Row],[TT]]&lt;1,"",ROW()-2)</f>
        <v/>
      </c>
      <c r="B945" s="33" t="s">
        <v>2187</v>
      </c>
      <c r="C945" s="31">
        <v>0</v>
      </c>
      <c r="D945" s="31" t="s">
        <v>2127</v>
      </c>
      <c r="E945" s="31">
        <f ca="1">IF(GLOBAL[[#This Row],[b12]]="",GLOBAL[[#This Row],[a6]],GLOBAL[[#This Row],[b12]])</f>
        <v>0</v>
      </c>
      <c r="F945" s="32">
        <f>GLOBAL[[#This Row],[AWAL]]</f>
        <v>0</v>
      </c>
      <c r="G945" s="31"/>
      <c r="H945" s="31"/>
      <c r="I945" s="31">
        <f>IF(GLOBAL[[#This Row],[1]]="","",SUMIF(Table6[NB BM_C_QTY+F],GLOBAL[POINTER],Table6[C]))</f>
        <v>0</v>
      </c>
      <c r="J945" s="91">
        <f>IF(GLOBAL[[#This Row],[2]]="",0,-1*SUMIF(Table5[CONCAT],GLOBAL[POINTER],Table5[3]))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 t="shared" si="14"/>
        <v>0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0</v>
      </c>
      <c r="Q945" s="58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0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0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0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945" s="31">
        <v>124</v>
      </c>
      <c r="AC945" t="s">
        <v>5116</v>
      </c>
    </row>
    <row r="946" spans="1:30">
      <c r="A946" s="31" t="str">
        <f ca="1">IF(GLOBAL[[#This Row],[TT]]&lt;1,"",ROW()-2)</f>
        <v/>
      </c>
      <c r="B946" s="33" t="s">
        <v>2188</v>
      </c>
      <c r="C946" s="31">
        <v>0</v>
      </c>
      <c r="D946" s="31" t="s">
        <v>2128</v>
      </c>
      <c r="E946" s="31">
        <f ca="1">IF(GLOBAL[[#This Row],[b12]]="",GLOBAL[[#This Row],[a6]],GLOBAL[[#This Row],[b12]])</f>
        <v>0</v>
      </c>
      <c r="F946" s="32">
        <f>GLOBAL[[#This Row],[AWAL]]</f>
        <v>0</v>
      </c>
      <c r="G946" s="31"/>
      <c r="H946" s="31"/>
      <c r="I946" s="31">
        <f>IF(GLOBAL[[#This Row],[1]]="","",SUMIF(Table6[NB BM_C_QTY+F],GLOBAL[POINTER],Table6[C]))</f>
        <v>0</v>
      </c>
      <c r="J946" s="91">
        <f>IF(GLOBAL[[#This Row],[2]]="",0,-1*SUMIF(Table5[CONCAT],GLOBAL[POINTER],Table5[3]))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0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0</v>
      </c>
      <c r="Q946" s="58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0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0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0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946" s="31">
        <v>125</v>
      </c>
      <c r="AC946" t="s">
        <v>5116</v>
      </c>
    </row>
    <row r="947" spans="1:30">
      <c r="A947" s="31" t="str">
        <f ca="1">IF(GLOBAL[[#This Row],[TT]]&lt;1,"",ROW()-2)</f>
        <v/>
      </c>
      <c r="B947" s="33" t="s">
        <v>2189</v>
      </c>
      <c r="C947" s="31">
        <v>0</v>
      </c>
      <c r="D947" s="31" t="s">
        <v>2129</v>
      </c>
      <c r="E947" s="31">
        <f ca="1">IF(GLOBAL[[#This Row],[b12]]="",GLOBAL[[#This Row],[a6]],GLOBAL[[#This Row],[b12]])</f>
        <v>0</v>
      </c>
      <c r="F947" s="32">
        <f>GLOBAL[[#This Row],[AWAL]]</f>
        <v>0</v>
      </c>
      <c r="G947" s="31"/>
      <c r="H947" s="31"/>
      <c r="I947" s="31">
        <f>IF(GLOBAL[[#This Row],[1]]="","",SUMIF(Table6[NB BM_C_QTY+F],GLOBAL[POINTER],Table6[C]))</f>
        <v>0</v>
      </c>
      <c r="J947" s="91">
        <f>IF(GLOBAL[[#This Row],[2]]="",0,-1*SUMIF(Table5[CONCAT],GLOBAL[POINTER],Table5[3]))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0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0</v>
      </c>
      <c r="Q947" s="58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0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0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0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947" s="31">
        <v>126</v>
      </c>
      <c r="AC947" t="s">
        <v>5116</v>
      </c>
    </row>
    <row r="948" spans="1:30">
      <c r="A948" s="31" t="str">
        <f ca="1">IF(GLOBAL[[#This Row],[TT]]&lt;1,"",ROW()-2)</f>
        <v/>
      </c>
      <c r="B948" s="33" t="s">
        <v>2705</v>
      </c>
      <c r="C948" s="31">
        <v>0</v>
      </c>
      <c r="D948" s="31" t="s">
        <v>2015</v>
      </c>
      <c r="E948" s="31">
        <f ca="1">IF(GLOBAL[[#This Row],[b12]]="",GLOBAL[[#This Row],[a6]],GLOBAL[[#This Row],[b12]])</f>
        <v>0</v>
      </c>
      <c r="F948" s="32">
        <f>GLOBAL[[#This Row],[AWAL]]</f>
        <v>0</v>
      </c>
      <c r="G948" s="31"/>
      <c r="H948" s="31"/>
      <c r="I948" s="31">
        <f>IF(GLOBAL[[#This Row],[1]]="","",SUMIF(Table6[NB BM_C_QTY+F],GLOBAL[POINTER],Table6[C]))</f>
        <v>0</v>
      </c>
      <c r="J948" s="91">
        <f>IF(GLOBAL[[#This Row],[2]]="",0,-1*SUMIF(Table5[CONCAT],GLOBAL[POINTER],Table5[3]))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 t="shared" si="14"/>
        <v>0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0</v>
      </c>
      <c r="Q948" s="58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0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0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0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948" s="31">
        <v>120</v>
      </c>
      <c r="AC948" t="s">
        <v>5116</v>
      </c>
    </row>
    <row r="949" spans="1:30">
      <c r="A949" s="31" t="str">
        <f ca="1">IF(GLOBAL[[#This Row],[TT]]&lt;1,"",ROW()-2)</f>
        <v/>
      </c>
      <c r="B949" s="33" t="s">
        <v>2711</v>
      </c>
      <c r="C949" s="31">
        <v>0</v>
      </c>
      <c r="D949" s="31" t="s">
        <v>2015</v>
      </c>
      <c r="E949" s="31">
        <f ca="1">IF(GLOBAL[[#This Row],[b12]]="",GLOBAL[[#This Row],[a6]],GLOBAL[[#This Row],[b12]])</f>
        <v>0</v>
      </c>
      <c r="F949" s="32">
        <f>GLOBAL[[#This Row],[AWAL]]</f>
        <v>0</v>
      </c>
      <c r="G949" s="31"/>
      <c r="H949" s="31"/>
      <c r="I949" s="31">
        <f>IF(GLOBAL[[#This Row],[1]]="","",SUMIF(Table6[NB BM_C_QTY+F],GLOBAL[POINTER],Table6[C]))</f>
        <v>0</v>
      </c>
      <c r="J949" s="91">
        <f>IF(GLOBAL[[#This Row],[2]]="",0,-1*SUMIF(Table5[CONCAT],GLOBAL[POINTER],Table5[3]))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 t="shared" si="14"/>
        <v>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0</v>
      </c>
      <c r="Q949" s="58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949" s="31">
        <v>120</v>
      </c>
      <c r="AC949" t="s">
        <v>5116</v>
      </c>
    </row>
    <row r="950" spans="1:30">
      <c r="A950" s="31" t="str">
        <f ca="1">IF(GLOBAL[[#This Row],[TT]]&lt;1,"",ROW()-2)</f>
        <v/>
      </c>
      <c r="B950" s="33" t="s">
        <v>2728</v>
      </c>
      <c r="C950" s="31">
        <v>0</v>
      </c>
      <c r="D950" s="31" t="s">
        <v>2015</v>
      </c>
      <c r="E950" s="31">
        <f ca="1">IF(GLOBAL[[#This Row],[b12]]="",GLOBAL[[#This Row],[a6]],GLOBAL[[#This Row],[b12]])</f>
        <v>0</v>
      </c>
      <c r="F950" s="32">
        <f>GLOBAL[[#This Row],[AWAL]]</f>
        <v>0</v>
      </c>
      <c r="G950" s="31"/>
      <c r="H950" s="31"/>
      <c r="I950" s="31">
        <f>IF(GLOBAL[[#This Row],[1]]="","",SUMIF(Table6[NB BM_C_QTY+F],GLOBAL[POINTER],Table6[C]))</f>
        <v>0</v>
      </c>
      <c r="J950" s="91">
        <f>IF(GLOBAL[[#This Row],[2]]="",0,-1*SUMIF(Table5[CONCAT],GLOBAL[POINTER],Table5[3]))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0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0</v>
      </c>
      <c r="Q950" s="58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0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0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0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950" s="31">
        <v>120</v>
      </c>
      <c r="AC950" t="s">
        <v>5116</v>
      </c>
    </row>
    <row r="951" spans="1:30">
      <c r="A951" s="31" t="str">
        <f ca="1">IF(GLOBAL[[#This Row],[TT]]&lt;1,"",ROW()-2)</f>
        <v/>
      </c>
      <c r="B951" s="33" t="s">
        <v>4021</v>
      </c>
      <c r="C951" s="31">
        <v>0</v>
      </c>
      <c r="D951" s="31" t="s">
        <v>2015</v>
      </c>
      <c r="E951" s="31">
        <f ca="1">IF(GLOBAL[[#This Row],[b12]]="",GLOBAL[[#This Row],[a6]],GLOBAL[[#This Row],[b12]])</f>
        <v>0</v>
      </c>
      <c r="F951" s="32">
        <f>GLOBAL[[#This Row],[AWAL]]</f>
        <v>0</v>
      </c>
      <c r="G951" s="31"/>
      <c r="H951" s="31"/>
      <c r="I951" s="31">
        <f>IF(GLOBAL[[#This Row],[1]]="","",SUMIF(Table6[NB BM_C_QTY+F],GLOBAL[POINTER],Table6[C]))</f>
        <v>0</v>
      </c>
      <c r="J951" s="91">
        <f>IF(GLOBAL[[#This Row],[2]]="",0,-1*SUMIF(Table5[CONCAT],GLOBAL[POINTER],Table5[3]))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0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0</v>
      </c>
      <c r="Q951" s="58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0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0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0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51" s="31">
        <v>120</v>
      </c>
      <c r="AC951" t="s">
        <v>5116</v>
      </c>
    </row>
    <row r="952" spans="1:30">
      <c r="A952" s="31" t="str">
        <f ca="1">IF(GLOBAL[[#This Row],[TT]]&lt;1,"",ROW()-2)</f>
        <v/>
      </c>
      <c r="B952" s="33" t="s">
        <v>2674</v>
      </c>
      <c r="C952" s="31">
        <v>0</v>
      </c>
      <c r="D952" s="31" t="s">
        <v>2015</v>
      </c>
      <c r="E952" s="31">
        <f ca="1">IF(GLOBAL[[#This Row],[b12]]="",GLOBAL[[#This Row],[a6]],GLOBAL[[#This Row],[b12]])</f>
        <v>0</v>
      </c>
      <c r="F952" s="32">
        <f>GLOBAL[[#This Row],[AWAL]]</f>
        <v>0</v>
      </c>
      <c r="G952" s="31"/>
      <c r="H952" s="31"/>
      <c r="I952" s="31">
        <f>IF(GLOBAL[[#This Row],[1]]="","",SUMIF(Table6[NB BM_C_QTY+F],GLOBAL[POINTER],Table6[C]))</f>
        <v>0</v>
      </c>
      <c r="J952" s="91">
        <f>IF(GLOBAL[[#This Row],[2]]="",0,-1*SUMIF(Table5[CONCAT],GLOBAL[POINTER],Table5[3]))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0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0</v>
      </c>
      <c r="Q952" s="58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0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0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0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52" s="31">
        <v>120</v>
      </c>
      <c r="AC952" t="s">
        <v>5116</v>
      </c>
    </row>
    <row r="953" spans="1:30">
      <c r="A953" s="31" t="str">
        <f ca="1">IF(GLOBAL[[#This Row],[TT]]&lt;1,"",ROW()-2)</f>
        <v/>
      </c>
      <c r="B953" s="33" t="s">
        <v>2712</v>
      </c>
      <c r="C953" s="31">
        <v>0</v>
      </c>
      <c r="D953" s="31" t="s">
        <v>2015</v>
      </c>
      <c r="E953" s="31">
        <f ca="1">IF(GLOBAL[[#This Row],[b12]]="",GLOBAL[[#This Row],[a6]],GLOBAL[[#This Row],[b12]])</f>
        <v>0</v>
      </c>
      <c r="F953" s="32">
        <f>GLOBAL[[#This Row],[AWAL]]</f>
        <v>0</v>
      </c>
      <c r="G953" s="31"/>
      <c r="H953" s="31"/>
      <c r="I953" s="31">
        <f>IF(GLOBAL[[#This Row],[1]]="","",SUMIF(Table6[NB BM_C_QTY+F],GLOBAL[POINTER],Table6[C]))</f>
        <v>0</v>
      </c>
      <c r="J953" s="91">
        <f>IF(GLOBAL[[#This Row],[2]]="",0,-1*SUMIF(Table5[CONCAT],GLOBAL[POINTER],Table5[3]))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 t="shared" si="14"/>
        <v>0</v>
      </c>
      <c r="N953" s="31"/>
      <c r="O953" s="31" t="str">
        <f>IF(GLOBAL[[#This Row],[b2]]="","",GLOBAL[[#This Row],[b2]]-GLOBAL[[#This Row],[a2]])</f>
        <v/>
      </c>
      <c r="P953" s="32">
        <f ca="1">SUM(INDIRECT(GLOBAL_VAR[TABLENAME]&amp;"[@a"&amp;$1:$1-1&amp;"]"),INDIRECT(GLOBAL_VAR[TABLENAME]&amp;"[@c"&amp;$1:$1-1&amp;"]"))</f>
        <v>0</v>
      </c>
      <c r="Q953" s="58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0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0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0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53" s="31">
        <v>120</v>
      </c>
      <c r="AC953" t="s">
        <v>5116</v>
      </c>
    </row>
    <row r="954" spans="1:30">
      <c r="A954" s="31" t="str">
        <f ca="1">IF(GLOBAL[[#This Row],[TT]]&lt;1,"",ROW()-2)</f>
        <v/>
      </c>
      <c r="B954" s="33" t="s">
        <v>5357</v>
      </c>
      <c r="C954" s="31">
        <v>0</v>
      </c>
      <c r="D954" s="31" t="s">
        <v>2015</v>
      </c>
      <c r="E954" s="31">
        <f ca="1">IF(GLOBAL[[#This Row],[b12]]="",GLOBAL[[#This Row],[a6]],GLOBAL[[#This Row],[b12]])</f>
        <v>0</v>
      </c>
      <c r="F954" s="32">
        <f>GLOBAL[[#This Row],[AWAL]]</f>
        <v>0</v>
      </c>
      <c r="G954" s="31"/>
      <c r="H954" s="31"/>
      <c r="I954" s="31">
        <f>IF(GLOBAL[[#This Row],[1]]="","",SUMIF(Table6[NB BM_C_QTY+F],GLOBAL[POINTER],Table6[C]))</f>
        <v>0</v>
      </c>
      <c r="J954" s="91">
        <f>IF(GLOBAL[[#This Row],[2]]="",0,-1*SUMIF(Table5[CONCAT],GLOBAL[POINTER],Table5[3]))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 t="shared" si="14"/>
        <v>0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0</v>
      </c>
      <c r="Q954" s="58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0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0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0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54" s="31">
        <v>120</v>
      </c>
      <c r="AC954" t="s">
        <v>5116</v>
      </c>
    </row>
    <row r="955" spans="1:30">
      <c r="A955" s="31" t="str">
        <f ca="1">IF(GLOBAL[[#This Row],[TT]]&lt;1,"",ROW()-2)</f>
        <v/>
      </c>
      <c r="B955" s="33" t="s">
        <v>3430</v>
      </c>
      <c r="C955" s="31">
        <v>0</v>
      </c>
      <c r="D955" s="31" t="s">
        <v>2015</v>
      </c>
      <c r="E955" s="31">
        <f ca="1">IF(GLOBAL[[#This Row],[b12]]="",GLOBAL[[#This Row],[a6]],GLOBAL[[#This Row],[b12]])</f>
        <v>0</v>
      </c>
      <c r="F955" s="32">
        <f>GLOBAL[[#This Row],[AWAL]]</f>
        <v>0</v>
      </c>
      <c r="G955" s="31"/>
      <c r="H955" s="31"/>
      <c r="I955" s="31">
        <f>IF(GLOBAL[[#This Row],[1]]="","",SUMIF(Table6[NB BM_C_QTY+F],GLOBAL[POINTER],Table6[C]))</f>
        <v>0</v>
      </c>
      <c r="J955" s="91">
        <f>IF(GLOBAL[[#This Row],[2]]="",0,-1*SUMIF(Table5[CONCAT],GLOBAL[POINTER],Table5[3]))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0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0</v>
      </c>
      <c r="Q955" s="58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0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0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0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55" s="31">
        <v>120</v>
      </c>
      <c r="AC955" t="s">
        <v>5116</v>
      </c>
    </row>
    <row r="956" spans="1:30">
      <c r="A956" s="39" t="str">
        <f ca="1">IF(GLOBAL[[#This Row],[TT]]&lt;1,"",ROW()-2)</f>
        <v/>
      </c>
      <c r="B956" s="33" t="s">
        <v>5401</v>
      </c>
      <c r="C956" s="31">
        <v>0</v>
      </c>
      <c r="D956" s="31" t="s">
        <v>2015</v>
      </c>
      <c r="E956" s="39">
        <f ca="1">IF(GLOBAL[[#This Row],[b12]]="",GLOBAL[[#This Row],[a6]],GLOBAL[[#This Row],[b12]])</f>
        <v>0</v>
      </c>
      <c r="F956" s="40">
        <f>GLOBAL[[#This Row],[AWAL]]</f>
        <v>0</v>
      </c>
      <c r="G956" s="31"/>
      <c r="H956" s="31"/>
      <c r="I956" s="39">
        <f>IF(GLOBAL[[#This Row],[1]]="","",SUMIF(Table6[NB BM_C_QTY+F],GLOBAL[POINTER],Table6[C]))</f>
        <v>0</v>
      </c>
      <c r="J956" s="91">
        <f>IF(GLOBAL[[#This Row],[2]]="",0,-1*SUMIF(Table5[CONCAT],GLOBAL[POINTER],Table5[3]))</f>
        <v>0</v>
      </c>
      <c r="K956" s="39" t="str">
        <f>IF(GLOBAL[[#This Row],[b1]]="","",GLOBAL[[#This Row],[b1]]-GLOBAL[[#This Row],[a1]]-GLOBAL[[#This Row],[bkeluar1]])</f>
        <v/>
      </c>
      <c r="L956" s="39">
        <f>SUM(GLOBAL[[#This Row],[bmasuk1]:[c1]])</f>
        <v>0</v>
      </c>
      <c r="M956" s="40">
        <f t="shared" si="14"/>
        <v>0</v>
      </c>
      <c r="N956" s="31"/>
      <c r="O956" s="39" t="str">
        <f>IF(GLOBAL[[#This Row],[b2]]="","",GLOBAL[[#This Row],[b2]]-GLOBAL[[#This Row],[a2]])</f>
        <v/>
      </c>
      <c r="P956" s="40">
        <f ca="1">SUM(INDIRECT(GLOBAL_VAR[TABLENAME]&amp;"[@a"&amp;$1:$1-1&amp;"]"),INDIRECT(GLOBAL_VAR[TABLENAME]&amp;"[@c"&amp;$1:$1-1&amp;"]"))</f>
        <v>0</v>
      </c>
      <c r="Q956" s="58"/>
      <c r="R956" s="41" t="str">
        <f>IF(GLOBAL[[#This Row],[b3]]="","",GLOBAL[[#This Row],[b3]]-GLOBAL[[#This Row],[a3]])</f>
        <v/>
      </c>
      <c r="S956" s="40">
        <f ca="1">SUM(INDIRECT(GLOBAL_VAR[TABLENAME]&amp;"[@a"&amp;$1:$1-1&amp;"]"),INDIRECT(GLOBAL_VAR[TABLENAME]&amp;"[@c"&amp;$1:$1-1&amp;"]"))</f>
        <v>0</v>
      </c>
      <c r="T956" s="33"/>
      <c r="U956" s="41" t="str">
        <f>IF(GLOBAL[[#This Row],[b4]]="","",GLOBAL[[#This Row],[b4]]-GLOBAL[[#This Row],[a4]])</f>
        <v/>
      </c>
      <c r="V956" s="40">
        <f ca="1">SUM(INDIRECT(GLOBAL_VAR[TABLENAME]&amp;"[@a"&amp;$1:$1-1&amp;"]"),INDIRECT(GLOBAL_VAR[TABLENAME]&amp;"[@c"&amp;$1:$1-1&amp;"]"))</f>
        <v>0</v>
      </c>
      <c r="W956" s="31"/>
      <c r="X956" s="39" t="str">
        <f>IF(GLOBAL[[#This Row],[b5]]="","",GLOBAL[[#This Row],[b5]]-GLOBAL[[#This Row],[a5]])</f>
        <v/>
      </c>
      <c r="Y956" s="40">
        <f ca="1">SUM(INDIRECT(GLOBAL_VAR[TABLENAME]&amp;"[@a"&amp;$1:$1-1&amp;"]"),INDIRECT(GLOBAL_VAR[TABLENAME]&amp;"[@c"&amp;$1:$1-1&amp;"]"))</f>
        <v>0</v>
      </c>
      <c r="Z956" s="29"/>
      <c r="AA95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56" s="39">
        <v>120</v>
      </c>
      <c r="AC956" s="65" t="s">
        <v>5116</v>
      </c>
      <c r="AD956" s="29"/>
    </row>
    <row r="957" spans="1:30">
      <c r="A957" s="31" t="str">
        <f ca="1">IF(GLOBAL[[#This Row],[TT]]&lt;1,"",ROW()-2)</f>
        <v/>
      </c>
      <c r="B957" s="33" t="s">
        <v>5358</v>
      </c>
      <c r="C957" s="31">
        <v>0</v>
      </c>
      <c r="D957" s="31" t="s">
        <v>2015</v>
      </c>
      <c r="E957" s="31">
        <f ca="1">IF(GLOBAL[[#This Row],[b12]]="",GLOBAL[[#This Row],[a6]],GLOBAL[[#This Row],[b12]])</f>
        <v>0</v>
      </c>
      <c r="F957" s="32">
        <f>GLOBAL[[#This Row],[AWAL]]</f>
        <v>0</v>
      </c>
      <c r="G957" s="31"/>
      <c r="H957" s="31"/>
      <c r="I957" s="31">
        <f>IF(GLOBAL[[#This Row],[1]]="","",SUMIF(Table6[NB BM_C_QTY+F],GLOBAL[POINTER],Table6[C]))</f>
        <v>0</v>
      </c>
      <c r="J957" s="91">
        <f>IF(GLOBAL[[#This Row],[2]]="",0,-1*SUMIF(Table5[CONCAT],GLOBAL[POINTER],Table5[3]))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 t="shared" si="14"/>
        <v>0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0</v>
      </c>
      <c r="Q957" s="58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0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0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0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57" s="31">
        <v>120</v>
      </c>
      <c r="AC957" t="s">
        <v>5116</v>
      </c>
    </row>
    <row r="958" spans="1:30">
      <c r="A958" s="31" t="str">
        <f ca="1">IF(GLOBAL[[#This Row],[TT]]&lt;1,"",ROW()-2)</f>
        <v/>
      </c>
      <c r="B958" s="33" t="s">
        <v>2673</v>
      </c>
      <c r="C958" s="31">
        <v>0</v>
      </c>
      <c r="D958" s="31" t="s">
        <v>2015</v>
      </c>
      <c r="E958" s="31">
        <f ca="1">IF(GLOBAL[[#This Row],[b12]]="",GLOBAL[[#This Row],[a6]],GLOBAL[[#This Row],[b12]])</f>
        <v>0</v>
      </c>
      <c r="F958" s="32">
        <f>GLOBAL[[#This Row],[AWAL]]</f>
        <v>0</v>
      </c>
      <c r="G958" s="31"/>
      <c r="H958" s="31"/>
      <c r="I958" s="31">
        <f>IF(GLOBAL[[#This Row],[1]]="","",SUMIF(Table6[NB BM_C_QTY+F],GLOBAL[POINTER],Table6[C]))</f>
        <v>0</v>
      </c>
      <c r="J958" s="91">
        <f>IF(GLOBAL[[#This Row],[2]]="",0,-1*SUMIF(Table5[CONCAT],GLOBAL[POINTER],Table5[3]))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 t="shared" si="14"/>
        <v>0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0</v>
      </c>
      <c r="Q958" s="58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0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0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0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58" s="31">
        <v>120</v>
      </c>
      <c r="AC958" t="s">
        <v>5116</v>
      </c>
    </row>
    <row r="959" spans="1:30">
      <c r="A959" s="39" t="str">
        <f ca="1">IF(GLOBAL[[#This Row],[TT]]&lt;1,"",ROW()-2)</f>
        <v/>
      </c>
      <c r="B959" s="33" t="s">
        <v>5400</v>
      </c>
      <c r="C959" s="31">
        <v>0</v>
      </c>
      <c r="D959" s="31" t="s">
        <v>2015</v>
      </c>
      <c r="E959" s="39">
        <f ca="1">IF(GLOBAL[[#This Row],[b12]]="",GLOBAL[[#This Row],[a6]],GLOBAL[[#This Row],[b12]])</f>
        <v>0</v>
      </c>
      <c r="F959" s="40">
        <f>GLOBAL[[#This Row],[AWAL]]</f>
        <v>0</v>
      </c>
      <c r="G959" s="31"/>
      <c r="H959" s="31"/>
      <c r="I959" s="39">
        <f>IF(GLOBAL[[#This Row],[1]]="","",SUMIF(Table6[NB BM_C_QTY+F],GLOBAL[POINTER],Table6[C]))</f>
        <v>0</v>
      </c>
      <c r="J959" s="91">
        <f>IF(GLOBAL[[#This Row],[2]]="",0,-1*SUMIF(Table5[CONCAT],GLOBAL[POINTER],Table5[3]))</f>
        <v>0</v>
      </c>
      <c r="K959" s="39" t="str">
        <f>IF(GLOBAL[[#This Row],[b1]]="","",GLOBAL[[#This Row],[b1]]-GLOBAL[[#This Row],[a1]]-GLOBAL[[#This Row],[bkeluar1]])</f>
        <v/>
      </c>
      <c r="L959" s="39">
        <f>SUM(GLOBAL[[#This Row],[bmasuk1]:[c1]])</f>
        <v>0</v>
      </c>
      <c r="M959" s="40">
        <f t="shared" si="14"/>
        <v>0</v>
      </c>
      <c r="N959" s="31"/>
      <c r="O959" s="39" t="str">
        <f>IF(GLOBAL[[#This Row],[b2]]="","",GLOBAL[[#This Row],[b2]]-GLOBAL[[#This Row],[a2]])</f>
        <v/>
      </c>
      <c r="P959" s="40">
        <f ca="1">SUM(INDIRECT(GLOBAL_VAR[TABLENAME]&amp;"[@a"&amp;$1:$1-1&amp;"]"),INDIRECT(GLOBAL_VAR[TABLENAME]&amp;"[@c"&amp;$1:$1-1&amp;"]"))</f>
        <v>0</v>
      </c>
      <c r="Q959" s="58"/>
      <c r="R959" s="41" t="str">
        <f>IF(GLOBAL[[#This Row],[b3]]="","",GLOBAL[[#This Row],[b3]]-GLOBAL[[#This Row],[a3]])</f>
        <v/>
      </c>
      <c r="S959" s="40">
        <f ca="1">SUM(INDIRECT(GLOBAL_VAR[TABLENAME]&amp;"[@a"&amp;$1:$1-1&amp;"]"),INDIRECT(GLOBAL_VAR[TABLENAME]&amp;"[@c"&amp;$1:$1-1&amp;"]"))</f>
        <v>0</v>
      </c>
      <c r="T959" s="33"/>
      <c r="U959" s="41" t="str">
        <f>IF(GLOBAL[[#This Row],[b4]]="","",GLOBAL[[#This Row],[b4]]-GLOBAL[[#This Row],[a4]])</f>
        <v/>
      </c>
      <c r="V959" s="40">
        <f ca="1">SUM(INDIRECT(GLOBAL_VAR[TABLENAME]&amp;"[@a"&amp;$1:$1-1&amp;"]"),INDIRECT(GLOBAL_VAR[TABLENAME]&amp;"[@c"&amp;$1:$1-1&amp;"]"))</f>
        <v>0</v>
      </c>
      <c r="W959" s="31"/>
      <c r="X959" s="39" t="str">
        <f>IF(GLOBAL[[#This Row],[b5]]="","",GLOBAL[[#This Row],[b5]]-GLOBAL[[#This Row],[a5]])</f>
        <v/>
      </c>
      <c r="Y959" s="40">
        <f ca="1">SUM(INDIRECT(GLOBAL_VAR[TABLENAME]&amp;"[@a"&amp;$1:$1-1&amp;"]"),INDIRECT(GLOBAL_VAR[TABLENAME]&amp;"[@c"&amp;$1:$1-1&amp;"]"))</f>
        <v>0</v>
      </c>
      <c r="Z959" s="29"/>
      <c r="AA95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59" s="39">
        <v>120</v>
      </c>
      <c r="AC959" s="65" t="s">
        <v>5116</v>
      </c>
      <c r="AD959" s="29"/>
    </row>
    <row r="960" spans="1:30">
      <c r="A960" s="31" t="str">
        <f ca="1">IF(GLOBAL[[#This Row],[TT]]&lt;1,"",ROW()-2)</f>
        <v/>
      </c>
      <c r="B960" s="33" t="s">
        <v>2713</v>
      </c>
      <c r="C960" s="31">
        <v>0</v>
      </c>
      <c r="D960" s="31" t="s">
        <v>2015</v>
      </c>
      <c r="E960" s="31">
        <f ca="1">IF(GLOBAL[[#This Row],[b12]]="",GLOBAL[[#This Row],[a6]],GLOBAL[[#This Row],[b12]])</f>
        <v>0</v>
      </c>
      <c r="F960" s="32">
        <f>GLOBAL[[#This Row],[AWAL]]</f>
        <v>0</v>
      </c>
      <c r="G960" s="31"/>
      <c r="H960" s="31"/>
      <c r="I960" s="31">
        <f>IF(GLOBAL[[#This Row],[1]]="","",SUMIF(Table6[NB BM_C_QTY+F],GLOBAL[POINTER],Table6[C]))</f>
        <v>0</v>
      </c>
      <c r="J960" s="91">
        <f>IF(GLOBAL[[#This Row],[2]]="",0,-1*SUMIF(Table5[CONCAT],GLOBAL[POINTER],Table5[3]))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 t="shared" si="14"/>
        <v>0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0</v>
      </c>
      <c r="Q960" s="58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0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0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0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60" s="31">
        <v>120</v>
      </c>
      <c r="AC960" t="s">
        <v>5116</v>
      </c>
    </row>
    <row r="961" spans="1:30">
      <c r="A961" s="31" t="str">
        <f ca="1">IF(GLOBAL[[#This Row],[TT]]&lt;1,"",ROW()-2)</f>
        <v/>
      </c>
      <c r="B961" s="33" t="s">
        <v>2729</v>
      </c>
      <c r="C961" s="31">
        <v>0</v>
      </c>
      <c r="D961" s="31" t="s">
        <v>2015</v>
      </c>
      <c r="E961" s="31">
        <f ca="1">IF(GLOBAL[[#This Row],[b12]]="",GLOBAL[[#This Row],[a6]],GLOBAL[[#This Row],[b12]])</f>
        <v>0</v>
      </c>
      <c r="F961" s="32">
        <f>GLOBAL[[#This Row],[AWAL]]</f>
        <v>0</v>
      </c>
      <c r="G961" s="31"/>
      <c r="H961" s="31"/>
      <c r="I961" s="31">
        <f>IF(GLOBAL[[#This Row],[1]]="","",SUMIF(Table6[NB BM_C_QTY+F],GLOBAL[POINTER],Table6[C]))</f>
        <v>0</v>
      </c>
      <c r="J961" s="91">
        <f>IF(GLOBAL[[#This Row],[2]]="",0,-1*SUMIF(Table5[CONCAT],GLOBAL[POINTER],Table5[3]))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 t="shared" si="14"/>
        <v>0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0</v>
      </c>
      <c r="Q961" s="58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0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0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0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61" s="31">
        <v>120</v>
      </c>
      <c r="AC961" t="s">
        <v>5116</v>
      </c>
    </row>
    <row r="962" spans="1:30">
      <c r="A962" s="31" t="str">
        <f ca="1">IF(GLOBAL[[#This Row],[TT]]&lt;1,"",ROW()-2)</f>
        <v/>
      </c>
      <c r="B962" s="33" t="s">
        <v>2653</v>
      </c>
      <c r="C962" s="31">
        <v>0</v>
      </c>
      <c r="D962" s="31" t="s">
        <v>2015</v>
      </c>
      <c r="E962" s="31">
        <f ca="1">IF(GLOBAL[[#This Row],[b12]]="",GLOBAL[[#This Row],[a6]],GLOBAL[[#This Row],[b12]])</f>
        <v>0</v>
      </c>
      <c r="F962" s="32">
        <f>GLOBAL[[#This Row],[AWAL]]</f>
        <v>0</v>
      </c>
      <c r="G962" s="31"/>
      <c r="H962" s="31"/>
      <c r="I962" s="31">
        <f>IF(GLOBAL[[#This Row],[1]]="","",SUMIF(Table6[NB BM_C_QTY+F],GLOBAL[POINTER],Table6[C]))</f>
        <v>0</v>
      </c>
      <c r="J962" s="91">
        <f>IF(GLOBAL[[#This Row],[2]]="",0,-1*SUMIF(Table5[CONCAT],GLOBAL[POINTER],Table5[3]))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 t="shared" si="14"/>
        <v>0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0</v>
      </c>
      <c r="Q962" s="58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0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0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0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62" s="31">
        <v>120</v>
      </c>
      <c r="AC962" t="s">
        <v>5116</v>
      </c>
    </row>
    <row r="963" spans="1:30">
      <c r="A963" s="31" t="str">
        <f ca="1">IF(GLOBAL[[#This Row],[TT]]&lt;1,"",ROW()-2)</f>
        <v/>
      </c>
      <c r="B963" s="33" t="s">
        <v>2602</v>
      </c>
      <c r="C963" s="31">
        <v>0</v>
      </c>
      <c r="D963" s="31" t="s">
        <v>2015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>
        <f>IF(GLOBAL[[#This Row],[1]]="","",SUMIF(Table6[NB BM_C_QTY+F],GLOBAL[POINTER],Table6[C]))</f>
        <v>0</v>
      </c>
      <c r="J963" s="91">
        <f>IF(GLOBAL[[#This Row],[2]]="",0,-1*SUMIF(Table5[CONCAT],GLOBAL[POINTER],Table5[3]))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58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63" s="31">
        <v>120</v>
      </c>
      <c r="AC963" t="s">
        <v>5116</v>
      </c>
    </row>
    <row r="964" spans="1:30">
      <c r="A964" s="39" t="str">
        <f ca="1">IF(GLOBAL[[#This Row],[TT]]&lt;1,"",ROW()-2)</f>
        <v/>
      </c>
      <c r="B964" s="33" t="s">
        <v>5457</v>
      </c>
      <c r="C964" s="31">
        <v>0</v>
      </c>
      <c r="D964" s="31" t="s">
        <v>2015</v>
      </c>
      <c r="E964" s="39">
        <f ca="1">IF(GLOBAL[[#This Row],[b12]]="",GLOBAL[[#This Row],[a6]],GLOBAL[[#This Row],[b12]])</f>
        <v>0</v>
      </c>
      <c r="F964" s="40">
        <f>GLOBAL[[#This Row],[AWAL]]</f>
        <v>0</v>
      </c>
      <c r="G964" s="31"/>
      <c r="H964" s="31"/>
      <c r="I964" s="39">
        <f>IF(GLOBAL[[#This Row],[1]]="","",SUMIF(Table6[NB BM_C_QTY+F],GLOBAL[POINTER],Table6[C]))</f>
        <v>0</v>
      </c>
      <c r="J964" s="91">
        <f>IF(GLOBAL[[#This Row],[2]]="",0,-1*SUMIF(Table5[CONCAT],GLOBAL[POINTER],Table5[3]))</f>
        <v>0</v>
      </c>
      <c r="K964" s="39" t="str">
        <f>IF(GLOBAL[[#This Row],[b1]]="","",GLOBAL[[#This Row],[b1]]-GLOBAL[[#This Row],[a1]]-GLOBAL[[#This Row],[bkeluar1]])</f>
        <v/>
      </c>
      <c r="L964" s="39">
        <f>SUM(GLOBAL[[#This Row],[bmasuk1]:[c1]])</f>
        <v>0</v>
      </c>
      <c r="M964" s="40">
        <f t="shared" si="15"/>
        <v>0</v>
      </c>
      <c r="N964" s="31"/>
      <c r="O964" s="39" t="str">
        <f>IF(GLOBAL[[#This Row],[b2]]="","",GLOBAL[[#This Row],[b2]]-GLOBAL[[#This Row],[a2]])</f>
        <v/>
      </c>
      <c r="P964" s="40">
        <f ca="1">SUM(INDIRECT(GLOBAL_VAR[TABLENAME]&amp;"[@a"&amp;$1:$1-1&amp;"]"),INDIRECT(GLOBAL_VAR[TABLENAME]&amp;"[@c"&amp;$1:$1-1&amp;"]"))</f>
        <v>0</v>
      </c>
      <c r="Q964" s="58"/>
      <c r="R964" s="41" t="str">
        <f>IF(GLOBAL[[#This Row],[b3]]="","",GLOBAL[[#This Row],[b3]]-GLOBAL[[#This Row],[a3]])</f>
        <v/>
      </c>
      <c r="S964" s="40">
        <f ca="1">SUM(INDIRECT(GLOBAL_VAR[TABLENAME]&amp;"[@a"&amp;$1:$1-1&amp;"]"),INDIRECT(GLOBAL_VAR[TABLENAME]&amp;"[@c"&amp;$1:$1-1&amp;"]"))</f>
        <v>0</v>
      </c>
      <c r="T964" s="33"/>
      <c r="U964" s="41" t="str">
        <f>IF(GLOBAL[[#This Row],[b4]]="","",GLOBAL[[#This Row],[b4]]-GLOBAL[[#This Row],[a4]])</f>
        <v/>
      </c>
      <c r="V964" s="40">
        <f ca="1">SUM(INDIRECT(GLOBAL_VAR[TABLENAME]&amp;"[@a"&amp;$1:$1-1&amp;"]"),INDIRECT(GLOBAL_VAR[TABLENAME]&amp;"[@c"&amp;$1:$1-1&amp;"]"))</f>
        <v>0</v>
      </c>
      <c r="W964" s="31"/>
      <c r="X964" s="39" t="str">
        <f>IF(GLOBAL[[#This Row],[b5]]="","",GLOBAL[[#This Row],[b5]]-GLOBAL[[#This Row],[a5]])</f>
        <v/>
      </c>
      <c r="Y964" s="40">
        <f ca="1">SUM(INDIRECT(GLOBAL_VAR[TABLENAME]&amp;"[@a"&amp;$1:$1-1&amp;"]"),INDIRECT(GLOBAL_VAR[TABLENAME]&amp;"[@c"&amp;$1:$1-1&amp;"]"))</f>
        <v>0</v>
      </c>
      <c r="Z964" s="29"/>
      <c r="AA96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64" s="39">
        <v>120</v>
      </c>
      <c r="AC964" s="65" t="s">
        <v>5116</v>
      </c>
      <c r="AD964" s="29"/>
    </row>
    <row r="965" spans="1:30">
      <c r="A965" s="39" t="str">
        <f ca="1">IF(GLOBAL[[#This Row],[TT]]&lt;1,"",ROW()-2)</f>
        <v/>
      </c>
      <c r="B965" s="33" t="s">
        <v>5563</v>
      </c>
      <c r="C965" s="31">
        <v>0</v>
      </c>
      <c r="D965" s="31" t="s">
        <v>2015</v>
      </c>
      <c r="E965" s="39">
        <f ca="1">IF(GLOBAL[[#This Row],[b12]]="",GLOBAL[[#This Row],[a6]],GLOBAL[[#This Row],[b12]])</f>
        <v>0</v>
      </c>
      <c r="F965" s="40">
        <f>GLOBAL[[#This Row],[AWAL]]</f>
        <v>0</v>
      </c>
      <c r="G965" s="31"/>
      <c r="H965" s="31"/>
      <c r="I965" s="39">
        <f>IF(GLOBAL[[#This Row],[1]]="","",SUMIF(Table6[NB BM_C_QTY+F],GLOBAL[POINTER],Table6[C]))</f>
        <v>0</v>
      </c>
      <c r="J965" s="91">
        <f>IF(GLOBAL[[#This Row],[2]]="",0,-1*SUMIF(Table5[CONCAT],GLOBAL[POINTER],Table5[3]))</f>
        <v>0</v>
      </c>
      <c r="K965" s="39" t="str">
        <f>IF(GLOBAL[[#This Row],[b1]]="","",GLOBAL[[#This Row],[b1]]-GLOBAL[[#This Row],[a1]]-GLOBAL[[#This Row],[bkeluar1]])</f>
        <v/>
      </c>
      <c r="L965" s="39">
        <f>SUM(GLOBAL[[#This Row],[bmasuk1]:[c1]])</f>
        <v>0</v>
      </c>
      <c r="M965" s="40">
        <f t="shared" si="15"/>
        <v>0</v>
      </c>
      <c r="N965" s="31"/>
      <c r="O965" s="39" t="str">
        <f>IF(GLOBAL[[#This Row],[b2]]="","",GLOBAL[[#This Row],[b2]]-GLOBAL[[#This Row],[a2]])</f>
        <v/>
      </c>
      <c r="P965" s="40">
        <f ca="1">SUM(INDIRECT(GLOBAL_VAR[TABLENAME]&amp;"[@a"&amp;$1:$1-1&amp;"]"),INDIRECT(GLOBAL_VAR[TABLENAME]&amp;"[@c"&amp;$1:$1-1&amp;"]"))</f>
        <v>0</v>
      </c>
      <c r="Q965" s="58"/>
      <c r="R965" s="41" t="str">
        <f>IF(GLOBAL[[#This Row],[b3]]="","",GLOBAL[[#This Row],[b3]]-GLOBAL[[#This Row],[a3]])</f>
        <v/>
      </c>
      <c r="S965" s="40">
        <f ca="1">SUM(INDIRECT(GLOBAL_VAR[TABLENAME]&amp;"[@a"&amp;$1:$1-1&amp;"]"),INDIRECT(GLOBAL_VAR[TABLENAME]&amp;"[@c"&amp;$1:$1-1&amp;"]"))</f>
        <v>0</v>
      </c>
      <c r="T965" s="33"/>
      <c r="U965" s="41" t="str">
        <f>IF(GLOBAL[[#This Row],[b4]]="","",GLOBAL[[#This Row],[b4]]-GLOBAL[[#This Row],[a4]])</f>
        <v/>
      </c>
      <c r="V965" s="40">
        <f ca="1">SUM(INDIRECT(GLOBAL_VAR[TABLENAME]&amp;"[@a"&amp;$1:$1-1&amp;"]"),INDIRECT(GLOBAL_VAR[TABLENAME]&amp;"[@c"&amp;$1:$1-1&amp;"]"))</f>
        <v>0</v>
      </c>
      <c r="W965" s="31"/>
      <c r="X965" s="39" t="str">
        <f>IF(GLOBAL[[#This Row],[b5]]="","",GLOBAL[[#This Row],[b5]]-GLOBAL[[#This Row],[a5]])</f>
        <v/>
      </c>
      <c r="Y965" s="40">
        <f ca="1">SUM(INDIRECT(GLOBAL_VAR[TABLENAME]&amp;"[@a"&amp;$1:$1-1&amp;"]"),INDIRECT(GLOBAL_VAR[TABLENAME]&amp;"[@c"&amp;$1:$1-1&amp;"]"))</f>
        <v>0</v>
      </c>
      <c r="Z965" s="29"/>
      <c r="AA96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965" s="39">
        <v>120</v>
      </c>
      <c r="AC965" s="65" t="s">
        <v>5116</v>
      </c>
      <c r="AD965" s="29"/>
    </row>
    <row r="966" spans="1:30">
      <c r="A966" s="31" t="str">
        <f ca="1">IF(GLOBAL[[#This Row],[TT]]&lt;1,"",ROW()-2)</f>
        <v/>
      </c>
      <c r="B966" s="33" t="s">
        <v>4022</v>
      </c>
      <c r="C966" s="31">
        <v>0</v>
      </c>
      <c r="D966" s="31" t="s">
        <v>2015</v>
      </c>
      <c r="E966" s="31">
        <f ca="1">IF(GLOBAL[[#This Row],[b12]]="",GLOBAL[[#This Row],[a6]],GLOBAL[[#This Row],[b12]])</f>
        <v>0</v>
      </c>
      <c r="F966" s="32">
        <f>GLOBAL[[#This Row],[AWAL]]</f>
        <v>0</v>
      </c>
      <c r="G966" s="31"/>
      <c r="H966" s="31"/>
      <c r="I966" s="31">
        <f>IF(GLOBAL[[#This Row],[1]]="","",SUMIF(Table6[NB BM_C_QTY+F],GLOBAL[POINTER],Table6[C]))</f>
        <v>0</v>
      </c>
      <c r="J966" s="91">
        <f>IF(GLOBAL[[#This Row],[2]]="",0,-1*SUMIF(Table5[CONCAT],GLOBAL[POINTER],Table5[3]))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 t="shared" si="15"/>
        <v>0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0</v>
      </c>
      <c r="Q966" s="58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0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0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0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66" s="31">
        <v>120</v>
      </c>
      <c r="AC966" t="s">
        <v>5116</v>
      </c>
    </row>
    <row r="967" spans="1:30">
      <c r="A967" s="39" t="str">
        <f ca="1">IF(GLOBAL[[#This Row],[TT]]&lt;1,"",ROW()-2)</f>
        <v/>
      </c>
      <c r="B967" s="33" t="s">
        <v>5458</v>
      </c>
      <c r="C967" s="31">
        <v>0</v>
      </c>
      <c r="D967" s="31" t="s">
        <v>2015</v>
      </c>
      <c r="E967" s="39">
        <f ca="1">IF(GLOBAL[[#This Row],[b12]]="",GLOBAL[[#This Row],[a6]],GLOBAL[[#This Row],[b12]])</f>
        <v>0</v>
      </c>
      <c r="F967" s="40">
        <f>GLOBAL[[#This Row],[AWAL]]</f>
        <v>0</v>
      </c>
      <c r="G967" s="31"/>
      <c r="H967" s="31"/>
      <c r="I967" s="39">
        <f>IF(GLOBAL[[#This Row],[1]]="","",SUMIF(Table6[NB BM_C_QTY+F],GLOBAL[POINTER],Table6[C]))</f>
        <v>0</v>
      </c>
      <c r="J967" s="91">
        <f>IF(GLOBAL[[#This Row],[2]]="",0,-1*SUMIF(Table5[CONCAT],GLOBAL[POINTER],Table5[3]))</f>
        <v>0</v>
      </c>
      <c r="K967" s="39" t="str">
        <f>IF(GLOBAL[[#This Row],[b1]]="","",GLOBAL[[#This Row],[b1]]-GLOBAL[[#This Row],[a1]]-GLOBAL[[#This Row],[bkeluar1]])</f>
        <v/>
      </c>
      <c r="L967" s="39">
        <f>SUM(GLOBAL[[#This Row],[bmasuk1]:[c1]])</f>
        <v>0</v>
      </c>
      <c r="M967" s="40">
        <f t="shared" si="15"/>
        <v>0</v>
      </c>
      <c r="N967" s="31"/>
      <c r="O967" s="39" t="str">
        <f>IF(GLOBAL[[#This Row],[b2]]="","",GLOBAL[[#This Row],[b2]]-GLOBAL[[#This Row],[a2]])</f>
        <v/>
      </c>
      <c r="P967" s="40">
        <f ca="1">SUM(INDIRECT(GLOBAL_VAR[TABLENAME]&amp;"[@a"&amp;$1:$1-1&amp;"]"),INDIRECT(GLOBAL_VAR[TABLENAME]&amp;"[@c"&amp;$1:$1-1&amp;"]"))</f>
        <v>0</v>
      </c>
      <c r="Q967" s="58"/>
      <c r="R967" s="41" t="str">
        <f>IF(GLOBAL[[#This Row],[b3]]="","",GLOBAL[[#This Row],[b3]]-GLOBAL[[#This Row],[a3]])</f>
        <v/>
      </c>
      <c r="S967" s="40">
        <f ca="1">SUM(INDIRECT(GLOBAL_VAR[TABLENAME]&amp;"[@a"&amp;$1:$1-1&amp;"]"),INDIRECT(GLOBAL_VAR[TABLENAME]&amp;"[@c"&amp;$1:$1-1&amp;"]"))</f>
        <v>0</v>
      </c>
      <c r="T967" s="33"/>
      <c r="U967" s="41" t="str">
        <f>IF(GLOBAL[[#This Row],[b4]]="","",GLOBAL[[#This Row],[b4]]-GLOBAL[[#This Row],[a4]])</f>
        <v/>
      </c>
      <c r="V967" s="40">
        <f ca="1">SUM(INDIRECT(GLOBAL_VAR[TABLENAME]&amp;"[@a"&amp;$1:$1-1&amp;"]"),INDIRECT(GLOBAL_VAR[TABLENAME]&amp;"[@c"&amp;$1:$1-1&amp;"]"))</f>
        <v>0</v>
      </c>
      <c r="W967" s="31"/>
      <c r="X967" s="39" t="str">
        <f>IF(GLOBAL[[#This Row],[b5]]="","",GLOBAL[[#This Row],[b5]]-GLOBAL[[#This Row],[a5]])</f>
        <v/>
      </c>
      <c r="Y967" s="40">
        <f ca="1">SUM(INDIRECT(GLOBAL_VAR[TABLENAME]&amp;"[@a"&amp;$1:$1-1&amp;"]"),INDIRECT(GLOBAL_VAR[TABLENAME]&amp;"[@c"&amp;$1:$1-1&amp;"]"))</f>
        <v>0</v>
      </c>
      <c r="Z967" s="29"/>
      <c r="AA96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67" s="39">
        <v>120</v>
      </c>
      <c r="AC967" s="65" t="s">
        <v>5116</v>
      </c>
      <c r="AD967" s="29"/>
    </row>
    <row r="968" spans="1:30">
      <c r="A968" s="39" t="str">
        <f ca="1">IF(GLOBAL[[#This Row],[TT]]&lt;1,"",ROW()-2)</f>
        <v/>
      </c>
      <c r="B968" s="33" t="s">
        <v>5609</v>
      </c>
      <c r="C968" s="31">
        <v>0</v>
      </c>
      <c r="D968" s="31" t="s">
        <v>2015</v>
      </c>
      <c r="E968" s="39">
        <f ca="1">IF(GLOBAL[[#This Row],[b12]]="",GLOBAL[[#This Row],[a6]],GLOBAL[[#This Row],[b12]])</f>
        <v>0</v>
      </c>
      <c r="F968" s="40">
        <f>GLOBAL[[#This Row],[AWAL]]</f>
        <v>0</v>
      </c>
      <c r="G968" s="31"/>
      <c r="H968" s="31"/>
      <c r="I968" s="39">
        <f>IF(GLOBAL[[#This Row],[1]]="","",SUMIF(Table6[NB BM_C_QTY+F],GLOBAL[POINTER],Table6[C]))</f>
        <v>0</v>
      </c>
      <c r="J968" s="91">
        <f>IF(GLOBAL[[#This Row],[2]]="",0,-1*SUMIF(Table5[CONCAT],GLOBAL[POINTER],Table5[3]))</f>
        <v>0</v>
      </c>
      <c r="K968" s="39" t="str">
        <f>IF(GLOBAL[[#This Row],[b1]]="","",GLOBAL[[#This Row],[b1]]-GLOBAL[[#This Row],[a1]]-GLOBAL[[#This Row],[bkeluar1]])</f>
        <v/>
      </c>
      <c r="L968" s="39">
        <f>SUM(GLOBAL[[#This Row],[bmasuk1]:[c1]])</f>
        <v>0</v>
      </c>
      <c r="M968" s="40">
        <f t="shared" si="15"/>
        <v>0</v>
      </c>
      <c r="N968" s="31"/>
      <c r="O968" s="39" t="str">
        <f>IF(GLOBAL[[#This Row],[b2]]="","",GLOBAL[[#This Row],[b2]]-GLOBAL[[#This Row],[a2]])</f>
        <v/>
      </c>
      <c r="P968" s="40">
        <f ca="1">SUM(INDIRECT(GLOBAL_VAR[TABLENAME]&amp;"[@a"&amp;$1:$1-1&amp;"]"),INDIRECT(GLOBAL_VAR[TABLENAME]&amp;"[@c"&amp;$1:$1-1&amp;"]"))</f>
        <v>0</v>
      </c>
      <c r="Q968" s="33"/>
      <c r="R968" s="41" t="str">
        <f>IF(GLOBAL[[#This Row],[b3]]="","",GLOBAL[[#This Row],[b3]]-GLOBAL[[#This Row],[a3]])</f>
        <v/>
      </c>
      <c r="S968" s="40">
        <f ca="1">SUM(INDIRECT(GLOBAL_VAR[TABLENAME]&amp;"[@a"&amp;$1:$1-1&amp;"]"),INDIRECT(GLOBAL_VAR[TABLENAME]&amp;"[@c"&amp;$1:$1-1&amp;"]"))</f>
        <v>0</v>
      </c>
      <c r="T968" s="33"/>
      <c r="U968" s="41" t="str">
        <f>IF(GLOBAL[[#This Row],[b4]]="","",GLOBAL[[#This Row],[b4]]-GLOBAL[[#This Row],[a4]])</f>
        <v/>
      </c>
      <c r="V968" s="40">
        <f ca="1">SUM(INDIRECT(GLOBAL_VAR[TABLENAME]&amp;"[@a"&amp;$1:$1-1&amp;"]"),INDIRECT(GLOBAL_VAR[TABLENAME]&amp;"[@c"&amp;$1:$1-1&amp;"]"))</f>
        <v>0</v>
      </c>
      <c r="W968" s="31"/>
      <c r="X968" s="39" t="str">
        <f>IF(GLOBAL[[#This Row],[b5]]="","",GLOBAL[[#This Row],[b5]]-GLOBAL[[#This Row],[a5]])</f>
        <v/>
      </c>
      <c r="Y968" s="40">
        <f ca="1">SUM(INDIRECT(GLOBAL_VAR[TABLENAME]&amp;"[@a"&amp;$1:$1-1&amp;"]"),INDIRECT(GLOBAL_VAR[TABLENAME]&amp;"[@c"&amp;$1:$1-1&amp;"]"))</f>
        <v>0</v>
      </c>
      <c r="Z968" s="29"/>
      <c r="AA96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968" s="39">
        <v>120</v>
      </c>
      <c r="AC968" s="65" t="s">
        <v>5116</v>
      </c>
      <c r="AD968" s="29"/>
    </row>
    <row r="969" spans="1:30">
      <c r="A969" s="39" t="str">
        <f ca="1">IF(GLOBAL[[#This Row],[TT]]&lt;1,"",ROW()-2)</f>
        <v/>
      </c>
      <c r="B969" s="33" t="s">
        <v>5500</v>
      </c>
      <c r="C969" s="31">
        <v>0</v>
      </c>
      <c r="D969" s="31" t="s">
        <v>2015</v>
      </c>
      <c r="E969" s="39">
        <f ca="1">IF(GLOBAL[[#This Row],[b12]]="",GLOBAL[[#This Row],[a6]],GLOBAL[[#This Row],[b12]])</f>
        <v>0</v>
      </c>
      <c r="F969" s="40">
        <f>GLOBAL[[#This Row],[AWAL]]</f>
        <v>0</v>
      </c>
      <c r="G969" s="31"/>
      <c r="H969" s="31"/>
      <c r="I969" s="39">
        <f>IF(GLOBAL[[#This Row],[1]]="","",SUMIF(Table6[NB BM_C_QTY+F],GLOBAL[POINTER],Table6[C]))</f>
        <v>0</v>
      </c>
      <c r="J969" s="91">
        <f>IF(GLOBAL[[#This Row],[2]]="",0,-1*SUMIF(Table5[CONCAT],GLOBAL[POINTER],Table5[3]))</f>
        <v>0</v>
      </c>
      <c r="K969" s="39" t="str">
        <f>IF(GLOBAL[[#This Row],[b1]]="","",GLOBAL[[#This Row],[b1]]-GLOBAL[[#This Row],[a1]]-GLOBAL[[#This Row],[bkeluar1]])</f>
        <v/>
      </c>
      <c r="L969" s="39">
        <f>SUM(GLOBAL[[#This Row],[bmasuk1]:[c1]])</f>
        <v>0</v>
      </c>
      <c r="M969" s="40">
        <f t="shared" si="15"/>
        <v>0</v>
      </c>
      <c r="N969" s="31"/>
      <c r="O969" s="39" t="str">
        <f>IF(GLOBAL[[#This Row],[b2]]="","",GLOBAL[[#This Row],[b2]]-GLOBAL[[#This Row],[a2]])</f>
        <v/>
      </c>
      <c r="P969" s="40">
        <f ca="1">SUM(INDIRECT(GLOBAL_VAR[TABLENAME]&amp;"[@a"&amp;$1:$1-1&amp;"]"),INDIRECT(GLOBAL_VAR[TABLENAME]&amp;"[@c"&amp;$1:$1-1&amp;"]"))</f>
        <v>0</v>
      </c>
      <c r="Q969" s="58"/>
      <c r="R969" s="41" t="str">
        <f>IF(GLOBAL[[#This Row],[b3]]="","",GLOBAL[[#This Row],[b3]]-GLOBAL[[#This Row],[a3]])</f>
        <v/>
      </c>
      <c r="S969" s="40">
        <f ca="1">SUM(INDIRECT(GLOBAL_VAR[TABLENAME]&amp;"[@a"&amp;$1:$1-1&amp;"]"),INDIRECT(GLOBAL_VAR[TABLENAME]&amp;"[@c"&amp;$1:$1-1&amp;"]"))</f>
        <v>0</v>
      </c>
      <c r="T969" s="33"/>
      <c r="U969" s="41" t="str">
        <f>IF(GLOBAL[[#This Row],[b4]]="","",GLOBAL[[#This Row],[b4]]-GLOBAL[[#This Row],[a4]])</f>
        <v/>
      </c>
      <c r="V969" s="40">
        <f ca="1">SUM(INDIRECT(GLOBAL_VAR[TABLENAME]&amp;"[@a"&amp;$1:$1-1&amp;"]"),INDIRECT(GLOBAL_VAR[TABLENAME]&amp;"[@c"&amp;$1:$1-1&amp;"]"))</f>
        <v>0</v>
      </c>
      <c r="W969" s="31"/>
      <c r="X969" s="39" t="str">
        <f>IF(GLOBAL[[#This Row],[b5]]="","",GLOBAL[[#This Row],[b5]]-GLOBAL[[#This Row],[a5]])</f>
        <v/>
      </c>
      <c r="Y969" s="40">
        <f ca="1">SUM(INDIRECT(GLOBAL_VAR[TABLENAME]&amp;"[@a"&amp;$1:$1-1&amp;"]"),INDIRECT(GLOBAL_VAR[TABLENAME]&amp;"[@c"&amp;$1:$1-1&amp;"]"))</f>
        <v>0</v>
      </c>
      <c r="Z969" s="29"/>
      <c r="AA96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969" s="39">
        <v>120</v>
      </c>
      <c r="AC969" s="65" t="s">
        <v>5116</v>
      </c>
      <c r="AD969" s="29"/>
    </row>
    <row r="970" spans="1:30">
      <c r="A970" s="39" t="str">
        <f ca="1">IF(GLOBAL[[#This Row],[TT]]&lt;1,"",ROW()-2)</f>
        <v/>
      </c>
      <c r="B970" s="33" t="s">
        <v>5610</v>
      </c>
      <c r="C970" s="31">
        <v>0</v>
      </c>
      <c r="D970" s="31" t="s">
        <v>2015</v>
      </c>
      <c r="E970" s="39">
        <f ca="1">IF(GLOBAL[[#This Row],[b12]]="",GLOBAL[[#This Row],[a6]],GLOBAL[[#This Row],[b12]])</f>
        <v>0</v>
      </c>
      <c r="F970" s="40">
        <f>GLOBAL[[#This Row],[AWAL]]</f>
        <v>0</v>
      </c>
      <c r="G970" s="31"/>
      <c r="H970" s="31"/>
      <c r="I970" s="39">
        <f>IF(GLOBAL[[#This Row],[1]]="","",SUMIF(Table6[NB BM_C_QTY+F],GLOBAL[POINTER],Table6[C]))</f>
        <v>0</v>
      </c>
      <c r="J970" s="91">
        <f>IF(GLOBAL[[#This Row],[2]]="",0,-1*SUMIF(Table5[CONCAT],GLOBAL[POINTER],Table5[3]))</f>
        <v>0</v>
      </c>
      <c r="K970" s="39" t="str">
        <f>IF(GLOBAL[[#This Row],[b1]]="","",GLOBAL[[#This Row],[b1]]-GLOBAL[[#This Row],[a1]]-GLOBAL[[#This Row],[bkeluar1]])</f>
        <v/>
      </c>
      <c r="L970" s="39">
        <f>SUM(GLOBAL[[#This Row],[bmasuk1]:[c1]])</f>
        <v>0</v>
      </c>
      <c r="M970" s="40">
        <f t="shared" si="15"/>
        <v>0</v>
      </c>
      <c r="N970" s="31"/>
      <c r="O970" s="39" t="str">
        <f>IF(GLOBAL[[#This Row],[b2]]="","",GLOBAL[[#This Row],[b2]]-GLOBAL[[#This Row],[a2]])</f>
        <v/>
      </c>
      <c r="P970" s="40">
        <f ca="1">SUM(INDIRECT(GLOBAL_VAR[TABLENAME]&amp;"[@a"&amp;$1:$1-1&amp;"]"),INDIRECT(GLOBAL_VAR[TABLENAME]&amp;"[@c"&amp;$1:$1-1&amp;"]"))</f>
        <v>0</v>
      </c>
      <c r="Q970" s="33"/>
      <c r="R970" s="41" t="str">
        <f>IF(GLOBAL[[#This Row],[b3]]="","",GLOBAL[[#This Row],[b3]]-GLOBAL[[#This Row],[a3]])</f>
        <v/>
      </c>
      <c r="S970" s="40">
        <f ca="1">SUM(INDIRECT(GLOBAL_VAR[TABLENAME]&amp;"[@a"&amp;$1:$1-1&amp;"]"),INDIRECT(GLOBAL_VAR[TABLENAME]&amp;"[@c"&amp;$1:$1-1&amp;"]"))</f>
        <v>0</v>
      </c>
      <c r="T970" s="33"/>
      <c r="U970" s="41" t="str">
        <f>IF(GLOBAL[[#This Row],[b4]]="","",GLOBAL[[#This Row],[b4]]-GLOBAL[[#This Row],[a4]])</f>
        <v/>
      </c>
      <c r="V970" s="40">
        <f ca="1">SUM(INDIRECT(GLOBAL_VAR[TABLENAME]&amp;"[@a"&amp;$1:$1-1&amp;"]"),INDIRECT(GLOBAL_VAR[TABLENAME]&amp;"[@c"&amp;$1:$1-1&amp;"]"))</f>
        <v>0</v>
      </c>
      <c r="W970" s="31"/>
      <c r="X970" s="39" t="str">
        <f>IF(GLOBAL[[#This Row],[b5]]="","",GLOBAL[[#This Row],[b5]]-GLOBAL[[#This Row],[a5]])</f>
        <v/>
      </c>
      <c r="Y970" s="40">
        <f ca="1">SUM(INDIRECT(GLOBAL_VAR[TABLENAME]&amp;"[@a"&amp;$1:$1-1&amp;"]"),INDIRECT(GLOBAL_VAR[TABLENAME]&amp;"[@c"&amp;$1:$1-1&amp;"]"))</f>
        <v>0</v>
      </c>
      <c r="Z970" s="29"/>
      <c r="AA97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970" s="39">
        <v>120</v>
      </c>
      <c r="AC970" s="65" t="s">
        <v>5116</v>
      </c>
      <c r="AD970" s="29"/>
    </row>
    <row r="971" spans="1:30">
      <c r="A971" s="39" t="str">
        <f ca="1">IF(GLOBAL[[#This Row],[TT]]&lt;1,"",ROW()-2)</f>
        <v/>
      </c>
      <c r="B971" s="33" t="s">
        <v>5487</v>
      </c>
      <c r="C971" s="31">
        <v>0</v>
      </c>
      <c r="D971" s="31" t="s">
        <v>2015</v>
      </c>
      <c r="E971" s="39">
        <f ca="1">IF(GLOBAL[[#This Row],[b12]]="",GLOBAL[[#This Row],[a6]],GLOBAL[[#This Row],[b12]])</f>
        <v>0</v>
      </c>
      <c r="F971" s="40">
        <f>GLOBAL[[#This Row],[AWAL]]</f>
        <v>0</v>
      </c>
      <c r="G971" s="31"/>
      <c r="H971" s="31"/>
      <c r="I971" s="39">
        <f>IF(GLOBAL[[#This Row],[1]]="","",SUMIF(Table6[NB BM_C_QTY+F],GLOBAL[POINTER],Table6[C]))</f>
        <v>0</v>
      </c>
      <c r="J971" s="91">
        <f>IF(GLOBAL[[#This Row],[2]]="",0,-1*SUMIF(Table5[CONCAT],GLOBAL[POINTER],Table5[3]))</f>
        <v>0</v>
      </c>
      <c r="K971" s="39" t="str">
        <f>IF(GLOBAL[[#This Row],[b1]]="","",GLOBAL[[#This Row],[b1]]-GLOBAL[[#This Row],[a1]]-GLOBAL[[#This Row],[bkeluar1]])</f>
        <v/>
      </c>
      <c r="L971" s="39">
        <f>SUM(GLOBAL[[#This Row],[bmasuk1]:[c1]])</f>
        <v>0</v>
      </c>
      <c r="M971" s="40">
        <f t="shared" si="15"/>
        <v>0</v>
      </c>
      <c r="N971" s="31"/>
      <c r="O971" s="39" t="str">
        <f>IF(GLOBAL[[#This Row],[b2]]="","",GLOBAL[[#This Row],[b2]]-GLOBAL[[#This Row],[a2]])</f>
        <v/>
      </c>
      <c r="P971" s="40">
        <f ca="1">SUM(INDIRECT(GLOBAL_VAR[TABLENAME]&amp;"[@a"&amp;$1:$1-1&amp;"]"),INDIRECT(GLOBAL_VAR[TABLENAME]&amp;"[@c"&amp;$1:$1-1&amp;"]"))</f>
        <v>0</v>
      </c>
      <c r="Q971" s="58"/>
      <c r="R971" s="41" t="str">
        <f>IF(GLOBAL[[#This Row],[b3]]="","",GLOBAL[[#This Row],[b3]]-GLOBAL[[#This Row],[a3]])</f>
        <v/>
      </c>
      <c r="S971" s="40">
        <f ca="1">SUM(INDIRECT(GLOBAL_VAR[TABLENAME]&amp;"[@a"&amp;$1:$1-1&amp;"]"),INDIRECT(GLOBAL_VAR[TABLENAME]&amp;"[@c"&amp;$1:$1-1&amp;"]"))</f>
        <v>0</v>
      </c>
      <c r="T971" s="33"/>
      <c r="U971" s="41" t="str">
        <f>IF(GLOBAL[[#This Row],[b4]]="","",GLOBAL[[#This Row],[b4]]-GLOBAL[[#This Row],[a4]])</f>
        <v/>
      </c>
      <c r="V971" s="40">
        <f ca="1">SUM(INDIRECT(GLOBAL_VAR[TABLENAME]&amp;"[@a"&amp;$1:$1-1&amp;"]"),INDIRECT(GLOBAL_VAR[TABLENAME]&amp;"[@c"&amp;$1:$1-1&amp;"]"))</f>
        <v>0</v>
      </c>
      <c r="W971" s="31"/>
      <c r="X971" s="39" t="str">
        <f>IF(GLOBAL[[#This Row],[b5]]="","",GLOBAL[[#This Row],[b5]]-GLOBAL[[#This Row],[a5]])</f>
        <v/>
      </c>
      <c r="Y971" s="40">
        <f ca="1">SUM(INDIRECT(GLOBAL_VAR[TABLENAME]&amp;"[@a"&amp;$1:$1-1&amp;"]"),INDIRECT(GLOBAL_VAR[TABLENAME]&amp;"[@c"&amp;$1:$1-1&amp;"]"))</f>
        <v>0</v>
      </c>
      <c r="Z971" s="29"/>
      <c r="AA97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71" s="39">
        <v>120</v>
      </c>
      <c r="AC971" s="65" t="s">
        <v>5116</v>
      </c>
      <c r="AD971" s="29"/>
    </row>
    <row r="972" spans="1:30">
      <c r="A972" s="39" t="str">
        <f ca="1">IF(GLOBAL[[#This Row],[TT]]&lt;1,"",ROW()-2)</f>
        <v/>
      </c>
      <c r="B972" s="33" t="s">
        <v>5648</v>
      </c>
      <c r="C972" s="31">
        <v>0</v>
      </c>
      <c r="D972" s="31" t="s">
        <v>2015</v>
      </c>
      <c r="E972" s="39">
        <f ca="1">IF(GLOBAL[[#This Row],[b12]]="",GLOBAL[[#This Row],[a6]],GLOBAL[[#This Row],[b12]])</f>
        <v>0</v>
      </c>
      <c r="F972" s="40">
        <f>GLOBAL[[#This Row],[AWAL]]</f>
        <v>0</v>
      </c>
      <c r="G972" s="31"/>
      <c r="H972" s="31"/>
      <c r="I972" s="39">
        <f>IF(GLOBAL[[#This Row],[1]]="","",SUMIF(Table6[NB BM_C_QTY+F],GLOBAL[POINTER],Table6[C]))</f>
        <v>0</v>
      </c>
      <c r="J972" s="91">
        <f>IF(GLOBAL[[#This Row],[2]]="",0,-1*SUMIF(Table5[CONCAT],GLOBAL[POINTER],Table5[3]))</f>
        <v>0</v>
      </c>
      <c r="K972" s="39" t="str">
        <f>IF(GLOBAL[[#This Row],[b1]]="","",GLOBAL[[#This Row],[b1]]-GLOBAL[[#This Row],[a1]]-GLOBAL[[#This Row],[bkeluar1]])</f>
        <v/>
      </c>
      <c r="L972" s="39">
        <f>SUM(GLOBAL[[#This Row],[bmasuk1]:[c1]])</f>
        <v>0</v>
      </c>
      <c r="M972" s="40">
        <f t="shared" si="15"/>
        <v>0</v>
      </c>
      <c r="N972" s="31"/>
      <c r="O972" s="39" t="str">
        <f>IF(GLOBAL[[#This Row],[b2]]="","",GLOBAL[[#This Row],[b2]]-GLOBAL[[#This Row],[a2]])</f>
        <v/>
      </c>
      <c r="P972" s="40">
        <f ca="1">SUM(INDIRECT(GLOBAL_VAR[TABLENAME]&amp;"[@a"&amp;$1:$1-1&amp;"]"),INDIRECT(GLOBAL_VAR[TABLENAME]&amp;"[@c"&amp;$1:$1-1&amp;"]"))</f>
        <v>0</v>
      </c>
      <c r="Q972" s="33"/>
      <c r="R972" s="41" t="str">
        <f>IF(GLOBAL[[#This Row],[b3]]="","",GLOBAL[[#This Row],[b3]]-GLOBAL[[#This Row],[a3]])</f>
        <v/>
      </c>
      <c r="S972" s="40">
        <f ca="1">SUM(INDIRECT(GLOBAL_VAR[TABLENAME]&amp;"[@a"&amp;$1:$1-1&amp;"]"),INDIRECT(GLOBAL_VAR[TABLENAME]&amp;"[@c"&amp;$1:$1-1&amp;"]"))</f>
        <v>0</v>
      </c>
      <c r="T972" s="33"/>
      <c r="U972" s="41" t="str">
        <f>IF(GLOBAL[[#This Row],[b4]]="","",GLOBAL[[#This Row],[b4]]-GLOBAL[[#This Row],[a4]])</f>
        <v/>
      </c>
      <c r="V972" s="40">
        <f ca="1">SUM(INDIRECT(GLOBAL_VAR[TABLENAME]&amp;"[@a"&amp;$1:$1-1&amp;"]"),INDIRECT(GLOBAL_VAR[TABLENAME]&amp;"[@c"&amp;$1:$1-1&amp;"]"))</f>
        <v>0</v>
      </c>
      <c r="W972" s="31"/>
      <c r="X972" s="39" t="str">
        <f>IF(GLOBAL[[#This Row],[b5]]="","",GLOBAL[[#This Row],[b5]]-GLOBAL[[#This Row],[a5]])</f>
        <v/>
      </c>
      <c r="Y972" s="40">
        <f ca="1">SUM(INDIRECT(GLOBAL_VAR[TABLENAME]&amp;"[@a"&amp;$1:$1-1&amp;"]"),INDIRECT(GLOBAL_VAR[TABLENAME]&amp;"[@c"&amp;$1:$1-1&amp;"]"))</f>
        <v>0</v>
      </c>
      <c r="Z972" s="29"/>
      <c r="AA97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bpzhixin3157120lsnuntana</v>
      </c>
      <c r="AB972" s="39">
        <v>120</v>
      </c>
      <c r="AC972" s="65" t="s">
        <v>5116</v>
      </c>
      <c r="AD972" s="29"/>
    </row>
    <row r="973" spans="1:30">
      <c r="A973" s="39" t="str">
        <f ca="1">IF(GLOBAL[[#This Row],[TT]]&lt;1,"",ROW()-2)</f>
        <v/>
      </c>
      <c r="B973" s="33" t="s">
        <v>5608</v>
      </c>
      <c r="C973" s="31">
        <v>0</v>
      </c>
      <c r="D973" s="31" t="s">
        <v>2015</v>
      </c>
      <c r="E973" s="39">
        <f ca="1">IF(GLOBAL[[#This Row],[b12]]="",GLOBAL[[#This Row],[a6]],GLOBAL[[#This Row],[b12]])</f>
        <v>0</v>
      </c>
      <c r="F973" s="40">
        <f>GLOBAL[[#This Row],[AWAL]]</f>
        <v>0</v>
      </c>
      <c r="G973" s="31"/>
      <c r="H973" s="31"/>
      <c r="I973" s="39">
        <f>IF(GLOBAL[[#This Row],[1]]="","",SUMIF(Table6[NB BM_C_QTY+F],GLOBAL[POINTER],Table6[C]))</f>
        <v>0</v>
      </c>
      <c r="J973" s="91">
        <f>IF(GLOBAL[[#This Row],[2]]="",0,-1*SUMIF(Table5[CONCAT],GLOBAL[POINTER],Table5[3]))</f>
        <v>0</v>
      </c>
      <c r="K973" s="39" t="str">
        <f>IF(GLOBAL[[#This Row],[b1]]="","",GLOBAL[[#This Row],[b1]]-GLOBAL[[#This Row],[a1]]-GLOBAL[[#This Row],[bkeluar1]])</f>
        <v/>
      </c>
      <c r="L973" s="39">
        <f>SUM(GLOBAL[[#This Row],[bmasuk1]:[c1]])</f>
        <v>0</v>
      </c>
      <c r="M973" s="40">
        <f t="shared" si="15"/>
        <v>0</v>
      </c>
      <c r="N973" s="31"/>
      <c r="O973" s="39" t="str">
        <f>IF(GLOBAL[[#This Row],[b2]]="","",GLOBAL[[#This Row],[b2]]-GLOBAL[[#This Row],[a2]])</f>
        <v/>
      </c>
      <c r="P973" s="40">
        <f ca="1">SUM(INDIRECT(GLOBAL_VAR[TABLENAME]&amp;"[@a"&amp;$1:$1-1&amp;"]"),INDIRECT(GLOBAL_VAR[TABLENAME]&amp;"[@c"&amp;$1:$1-1&amp;"]"))</f>
        <v>0</v>
      </c>
      <c r="Q973" s="33"/>
      <c r="R973" s="41" t="str">
        <f>IF(GLOBAL[[#This Row],[b3]]="","",GLOBAL[[#This Row],[b3]]-GLOBAL[[#This Row],[a3]])</f>
        <v/>
      </c>
      <c r="S973" s="40">
        <f ca="1">SUM(INDIRECT(GLOBAL_VAR[TABLENAME]&amp;"[@a"&amp;$1:$1-1&amp;"]"),INDIRECT(GLOBAL_VAR[TABLENAME]&amp;"[@c"&amp;$1:$1-1&amp;"]"))</f>
        <v>0</v>
      </c>
      <c r="T973" s="33"/>
      <c r="U973" s="41" t="str">
        <f>IF(GLOBAL[[#This Row],[b4]]="","",GLOBAL[[#This Row],[b4]]-GLOBAL[[#This Row],[a4]])</f>
        <v/>
      </c>
      <c r="V973" s="40">
        <f ca="1">SUM(INDIRECT(GLOBAL_VAR[TABLENAME]&amp;"[@a"&amp;$1:$1-1&amp;"]"),INDIRECT(GLOBAL_VAR[TABLENAME]&amp;"[@c"&amp;$1:$1-1&amp;"]"))</f>
        <v>0</v>
      </c>
      <c r="W973" s="31"/>
      <c r="X973" s="39" t="str">
        <f>IF(GLOBAL[[#This Row],[b5]]="","",GLOBAL[[#This Row],[b5]]-GLOBAL[[#This Row],[a5]])</f>
        <v/>
      </c>
      <c r="Y973" s="40">
        <f ca="1">SUM(INDIRECT(GLOBAL_VAR[TABLENAME]&amp;"[@a"&amp;$1:$1-1&amp;"]"),INDIRECT(GLOBAL_VAR[TABLENAME]&amp;"[@c"&amp;$1:$1-1&amp;"]"))</f>
        <v>0</v>
      </c>
      <c r="Z973" s="29"/>
      <c r="AA97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973" s="39">
        <v>120</v>
      </c>
      <c r="AC973" s="65" t="s">
        <v>5116</v>
      </c>
      <c r="AD973" s="29"/>
    </row>
    <row r="974" spans="1:30">
      <c r="A974" s="31" t="str">
        <f ca="1">IF(GLOBAL[[#This Row],[TT]]&lt;1,"",ROW()-2)</f>
        <v/>
      </c>
      <c r="B974" s="33" t="s">
        <v>2706</v>
      </c>
      <c r="C974" s="31">
        <v>0</v>
      </c>
      <c r="D974" s="31" t="s">
        <v>2015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>
        <f>IF(GLOBAL[[#This Row],[1]]="","",SUMIF(Table6[NB BM_C_QTY+F],GLOBAL[POINTER],Table6[C]))</f>
        <v>0</v>
      </c>
      <c r="J974" s="91">
        <f>IF(GLOBAL[[#This Row],[2]]="",0,-1*SUMIF(Table5[CONCAT],GLOBAL[POINTER],Table5[3]))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58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74" s="31">
        <v>120</v>
      </c>
      <c r="AC974" t="s">
        <v>5116</v>
      </c>
    </row>
    <row r="975" spans="1:30">
      <c r="A975" s="31" t="str">
        <f ca="1">IF(GLOBAL[[#This Row],[TT]]&lt;1,"",ROW()-2)</f>
        <v/>
      </c>
      <c r="B975" s="33" t="s">
        <v>2675</v>
      </c>
      <c r="C975" s="31">
        <v>0</v>
      </c>
      <c r="D975" s="31" t="s">
        <v>2081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>
        <f>IF(GLOBAL[[#This Row],[1]]="","",SUMIF(Table6[NB BM_C_QTY+F],GLOBAL[POINTER],Table6[C]))</f>
        <v>0</v>
      </c>
      <c r="J975" s="91">
        <f>IF(GLOBAL[[#This Row],[2]]="",0,-1*SUMIF(Table5[CONCAT],GLOBAL[POINTER],Table5[3]))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 t="shared" si="15"/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58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75" s="31">
        <v>144</v>
      </c>
      <c r="AC975" t="s">
        <v>5116</v>
      </c>
    </row>
    <row r="976" spans="1:30">
      <c r="A976" s="31" t="str">
        <f ca="1">IF(GLOBAL[[#This Row],[TT]]&lt;1,"",ROW()-2)</f>
        <v/>
      </c>
      <c r="B976" s="33" t="s">
        <v>2676</v>
      </c>
      <c r="C976" s="31">
        <v>0</v>
      </c>
      <c r="D976" s="31" t="s">
        <v>2081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>
        <f>IF(GLOBAL[[#This Row],[1]]="","",SUMIF(Table6[NB BM_C_QTY+F],GLOBAL[POINTER],Table6[C]))</f>
        <v>0</v>
      </c>
      <c r="J976" s="91">
        <f>IF(GLOBAL[[#This Row],[2]]="",0,-1*SUMIF(Table5[CONCAT],GLOBAL[POINTER],Table5[3]))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58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76" s="31">
        <v>144</v>
      </c>
      <c r="AC976" t="s">
        <v>5116</v>
      </c>
    </row>
    <row r="977" spans="1:30">
      <c r="A977" s="39" t="str">
        <f ca="1">IF(GLOBAL[[#This Row],[TT]]&lt;1,"",ROW()-2)</f>
        <v/>
      </c>
      <c r="B977" s="33" t="s">
        <v>5564</v>
      </c>
      <c r="C977" s="31">
        <v>0</v>
      </c>
      <c r="D977" s="31" t="s">
        <v>2015</v>
      </c>
      <c r="E977" s="39">
        <f ca="1">IF(GLOBAL[[#This Row],[b12]]="",GLOBAL[[#This Row],[a6]],GLOBAL[[#This Row],[b12]])</f>
        <v>0</v>
      </c>
      <c r="F977" s="40">
        <f>GLOBAL[[#This Row],[AWAL]]</f>
        <v>0</v>
      </c>
      <c r="G977" s="31"/>
      <c r="H977" s="31"/>
      <c r="I977" s="39">
        <f>IF(GLOBAL[[#This Row],[1]]="","",SUMIF(Table6[NB BM_C_QTY+F],GLOBAL[POINTER],Table6[C]))</f>
        <v>0</v>
      </c>
      <c r="J977" s="91">
        <f>IF(GLOBAL[[#This Row],[2]]="",0,-1*SUMIF(Table5[CONCAT],GLOBAL[POINTER],Table5[3]))</f>
        <v>0</v>
      </c>
      <c r="K977" s="39" t="str">
        <f>IF(GLOBAL[[#This Row],[b1]]="","",GLOBAL[[#This Row],[b1]]-GLOBAL[[#This Row],[a1]]-GLOBAL[[#This Row],[bkeluar1]])</f>
        <v/>
      </c>
      <c r="L977" s="39">
        <f>SUM(GLOBAL[[#This Row],[bmasuk1]:[c1]])</f>
        <v>0</v>
      </c>
      <c r="M977" s="40">
        <f t="shared" si="15"/>
        <v>0</v>
      </c>
      <c r="N977" s="31"/>
      <c r="O977" s="39" t="str">
        <f>IF(GLOBAL[[#This Row],[b2]]="","",GLOBAL[[#This Row],[b2]]-GLOBAL[[#This Row],[a2]])</f>
        <v/>
      </c>
      <c r="P977" s="40">
        <f ca="1">SUM(INDIRECT(GLOBAL_VAR[TABLENAME]&amp;"[@a"&amp;$1:$1-1&amp;"]"),INDIRECT(GLOBAL_VAR[TABLENAME]&amp;"[@c"&amp;$1:$1-1&amp;"]"))</f>
        <v>0</v>
      </c>
      <c r="Q977" s="58"/>
      <c r="R977" s="41" t="str">
        <f>IF(GLOBAL[[#This Row],[b3]]="","",GLOBAL[[#This Row],[b3]]-GLOBAL[[#This Row],[a3]])</f>
        <v/>
      </c>
      <c r="S977" s="40">
        <f ca="1">SUM(INDIRECT(GLOBAL_VAR[TABLENAME]&amp;"[@a"&amp;$1:$1-1&amp;"]"),INDIRECT(GLOBAL_VAR[TABLENAME]&amp;"[@c"&amp;$1:$1-1&amp;"]"))</f>
        <v>0</v>
      </c>
      <c r="T977" s="33"/>
      <c r="U977" s="41" t="str">
        <f>IF(GLOBAL[[#This Row],[b4]]="","",GLOBAL[[#This Row],[b4]]-GLOBAL[[#This Row],[a4]])</f>
        <v/>
      </c>
      <c r="V977" s="40">
        <f ca="1">SUM(INDIRECT(GLOBAL_VAR[TABLENAME]&amp;"[@a"&amp;$1:$1-1&amp;"]"),INDIRECT(GLOBAL_VAR[TABLENAME]&amp;"[@c"&amp;$1:$1-1&amp;"]"))</f>
        <v>0</v>
      </c>
      <c r="W977" s="31"/>
      <c r="X977" s="39" t="str">
        <f>IF(GLOBAL[[#This Row],[b5]]="","",GLOBAL[[#This Row],[b5]]-GLOBAL[[#This Row],[a5]])</f>
        <v/>
      </c>
      <c r="Y977" s="40">
        <f ca="1">SUM(INDIRECT(GLOBAL_VAR[TABLENAME]&amp;"[@a"&amp;$1:$1-1&amp;"]"),INDIRECT(GLOBAL_VAR[TABLENAME]&amp;"[@c"&amp;$1:$1-1&amp;"]"))</f>
        <v>0</v>
      </c>
      <c r="Z977" s="29"/>
      <c r="AA97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977" s="39">
        <v>120</v>
      </c>
      <c r="AC977" s="65" t="s">
        <v>5116</v>
      </c>
      <c r="AD977" s="29"/>
    </row>
    <row r="978" spans="1:30">
      <c r="A978" s="39" t="str">
        <f ca="1">IF(GLOBAL[[#This Row],[TT]]&lt;1,"",ROW()-2)</f>
        <v/>
      </c>
      <c r="B978" s="33" t="s">
        <v>5607</v>
      </c>
      <c r="C978" s="31">
        <v>0</v>
      </c>
      <c r="D978" s="31" t="s">
        <v>2015</v>
      </c>
      <c r="E978" s="39">
        <f ca="1">IF(GLOBAL[[#This Row],[b12]]="",GLOBAL[[#This Row],[a6]],GLOBAL[[#This Row],[b12]])</f>
        <v>0</v>
      </c>
      <c r="F978" s="40">
        <f>GLOBAL[[#This Row],[AWAL]]</f>
        <v>0</v>
      </c>
      <c r="G978" s="31"/>
      <c r="H978" s="31"/>
      <c r="I978" s="39">
        <f>IF(GLOBAL[[#This Row],[1]]="","",SUMIF(Table6[NB BM_C_QTY+F],GLOBAL[POINTER],Table6[C]))</f>
        <v>0</v>
      </c>
      <c r="J978" s="91">
        <f>IF(GLOBAL[[#This Row],[2]]="",0,-1*SUMIF(Table5[CONCAT],GLOBAL[POINTER],Table5[3]))</f>
        <v>0</v>
      </c>
      <c r="K978" s="39" t="str">
        <f>IF(GLOBAL[[#This Row],[b1]]="","",GLOBAL[[#This Row],[b1]]-GLOBAL[[#This Row],[a1]]-GLOBAL[[#This Row],[bkeluar1]])</f>
        <v/>
      </c>
      <c r="L978" s="39">
        <f>SUM(GLOBAL[[#This Row],[bmasuk1]:[c1]])</f>
        <v>0</v>
      </c>
      <c r="M978" s="40">
        <f t="shared" si="15"/>
        <v>0</v>
      </c>
      <c r="N978" s="31"/>
      <c r="O978" s="39" t="str">
        <f>IF(GLOBAL[[#This Row],[b2]]="","",GLOBAL[[#This Row],[b2]]-GLOBAL[[#This Row],[a2]])</f>
        <v/>
      </c>
      <c r="P978" s="40">
        <f ca="1">SUM(INDIRECT(GLOBAL_VAR[TABLENAME]&amp;"[@a"&amp;$1:$1-1&amp;"]"),INDIRECT(GLOBAL_VAR[TABLENAME]&amp;"[@c"&amp;$1:$1-1&amp;"]"))</f>
        <v>0</v>
      </c>
      <c r="Q978" s="33"/>
      <c r="R978" s="41" t="str">
        <f>IF(GLOBAL[[#This Row],[b3]]="","",GLOBAL[[#This Row],[b3]]-GLOBAL[[#This Row],[a3]])</f>
        <v/>
      </c>
      <c r="S978" s="40">
        <f ca="1">SUM(INDIRECT(GLOBAL_VAR[TABLENAME]&amp;"[@a"&amp;$1:$1-1&amp;"]"),INDIRECT(GLOBAL_VAR[TABLENAME]&amp;"[@c"&amp;$1:$1-1&amp;"]"))</f>
        <v>0</v>
      </c>
      <c r="T978" s="33"/>
      <c r="U978" s="41" t="str">
        <f>IF(GLOBAL[[#This Row],[b4]]="","",GLOBAL[[#This Row],[b4]]-GLOBAL[[#This Row],[a4]])</f>
        <v/>
      </c>
      <c r="V978" s="40">
        <f ca="1">SUM(INDIRECT(GLOBAL_VAR[TABLENAME]&amp;"[@a"&amp;$1:$1-1&amp;"]"),INDIRECT(GLOBAL_VAR[TABLENAME]&amp;"[@c"&amp;$1:$1-1&amp;"]"))</f>
        <v>0</v>
      </c>
      <c r="W978" s="31"/>
      <c r="X978" s="39" t="str">
        <f>IF(GLOBAL[[#This Row],[b5]]="","",GLOBAL[[#This Row],[b5]]-GLOBAL[[#This Row],[a5]])</f>
        <v/>
      </c>
      <c r="Y978" s="40">
        <f ca="1">SUM(INDIRECT(GLOBAL_VAR[TABLENAME]&amp;"[@a"&amp;$1:$1-1&amp;"]"),INDIRECT(GLOBAL_VAR[TABLENAME]&amp;"[@c"&amp;$1:$1-1&amp;"]"))</f>
        <v>0</v>
      </c>
      <c r="Z978" s="29"/>
      <c r="AA97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978" s="39">
        <v>120</v>
      </c>
      <c r="AC978" s="65" t="s">
        <v>5116</v>
      </c>
      <c r="AD978" s="29"/>
    </row>
    <row r="979" spans="1:30">
      <c r="A979" s="31" t="str">
        <f ca="1">IF(GLOBAL[[#This Row],[TT]]&lt;1,"",ROW()-2)</f>
        <v/>
      </c>
      <c r="B979" s="33" t="s">
        <v>5356</v>
      </c>
      <c r="C979" s="31">
        <v>0</v>
      </c>
      <c r="D979" s="31" t="s">
        <v>2015</v>
      </c>
      <c r="E979" s="31">
        <f ca="1">IF(GLOBAL[[#This Row],[b12]]="",GLOBAL[[#This Row],[a6]],GLOBAL[[#This Row],[b12]])</f>
        <v>0</v>
      </c>
      <c r="F979" s="32">
        <f>GLOBAL[[#This Row],[AWAL]]</f>
        <v>0</v>
      </c>
      <c r="G979" s="31"/>
      <c r="H979" s="31"/>
      <c r="I979" s="31">
        <f>IF(GLOBAL[[#This Row],[1]]="","",SUMIF(Table6[NB BM_C_QTY+F],GLOBAL[POINTER],Table6[C]))</f>
        <v>0</v>
      </c>
      <c r="J979" s="91">
        <f>IF(GLOBAL[[#This Row],[2]]="",0,-1*SUMIF(Table5[CONCAT],GLOBAL[POINTER],Table5[3]))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 t="shared" si="15"/>
        <v>0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0</v>
      </c>
      <c r="Q979" s="58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0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0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0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79" s="31">
        <v>120</v>
      </c>
      <c r="AC979" t="s">
        <v>5116</v>
      </c>
    </row>
    <row r="980" spans="1:30">
      <c r="A980" s="39" t="str">
        <f ca="1">IF(GLOBAL[[#This Row],[TT]]&lt;1,"",ROW()-2)</f>
        <v/>
      </c>
      <c r="B980" s="33" t="s">
        <v>6010</v>
      </c>
      <c r="C980" s="31">
        <v>0</v>
      </c>
      <c r="D980" s="31" t="s">
        <v>2015</v>
      </c>
      <c r="E980" s="39">
        <f ca="1">IF(GLOBAL[[#This Row],[b12]]="",GLOBAL[[#This Row],[a6]],GLOBAL[[#This Row],[b12]])</f>
        <v>0</v>
      </c>
      <c r="F980" s="40">
        <f>GLOBAL[[#This Row],[AWAL]]</f>
        <v>0</v>
      </c>
      <c r="G980" s="31"/>
      <c r="H980" s="31"/>
      <c r="I980" s="39">
        <f>IF(GLOBAL[[#This Row],[1]]="","",SUMIF(Table6[NB BM_C_QTY+F],GLOBAL[POINTER],Table6[C]))</f>
        <v>0</v>
      </c>
      <c r="J980" s="91">
        <f>IF(GLOBAL[[#This Row],[2]]="",0,-1*SUMIF(Table5[CONCAT],GLOBAL[POINTER],Table5[3]))</f>
        <v>0</v>
      </c>
      <c r="K980" s="39" t="str">
        <f>IF(GLOBAL[[#This Row],[b1]]="","",GLOBAL[[#This Row],[b1]]-GLOBAL[[#This Row],[a1]]-GLOBAL[[#This Row],[bkeluar1]])</f>
        <v/>
      </c>
      <c r="L980" s="39">
        <f>SUM(GLOBAL[[#This Row],[bmasuk1]:[c1]])</f>
        <v>0</v>
      </c>
      <c r="M980" s="40">
        <f t="shared" si="15"/>
        <v>0</v>
      </c>
      <c r="N980" s="31"/>
      <c r="O980" s="39" t="str">
        <f>IF(GLOBAL[[#This Row],[b2]]="","",GLOBAL[[#This Row],[b2]]-GLOBAL[[#This Row],[a2]])</f>
        <v/>
      </c>
      <c r="P980" s="40">
        <f ca="1">SUM(INDIRECT(GLOBAL_VAR[TABLENAME]&amp;"[@a"&amp;$1:$1-1&amp;"]"),INDIRECT(GLOBAL_VAR[TABLENAME]&amp;"[@c"&amp;$1:$1-1&amp;"]"))</f>
        <v>0</v>
      </c>
      <c r="Q980" s="33"/>
      <c r="R980" s="41" t="str">
        <f>IF(GLOBAL[[#This Row],[b3]]="","",GLOBAL[[#This Row],[b3]]-GLOBAL[[#This Row],[a3]])</f>
        <v/>
      </c>
      <c r="S980" s="40">
        <f ca="1">SUM(INDIRECT(GLOBAL_VAR[TABLENAME]&amp;"[@a"&amp;$1:$1-1&amp;"]"),INDIRECT(GLOBAL_VAR[TABLENAME]&amp;"[@c"&amp;$1:$1-1&amp;"]"))</f>
        <v>0</v>
      </c>
      <c r="T980" s="33"/>
      <c r="U980" s="41" t="str">
        <f>IF(GLOBAL[[#This Row],[b4]]="","",GLOBAL[[#This Row],[b4]]-GLOBAL[[#This Row],[a4]])</f>
        <v/>
      </c>
      <c r="V980" s="40">
        <f ca="1">SUM(INDIRECT(GLOBAL_VAR[TABLENAME]&amp;"[@a"&amp;$1:$1-1&amp;"]"),INDIRECT(GLOBAL_VAR[TABLENAME]&amp;"[@c"&amp;$1:$1-1&amp;"]"))</f>
        <v>0</v>
      </c>
      <c r="W980" s="31"/>
      <c r="X980" s="39" t="str">
        <f>IF(GLOBAL[[#This Row],[b5]]="","",GLOBAL[[#This Row],[b5]]-GLOBAL[[#This Row],[a5]])</f>
        <v/>
      </c>
      <c r="Y980" s="40">
        <f ca="1">SUM(INDIRECT(GLOBAL_VAR[TABLENAME]&amp;"[@a"&amp;$1:$1-1&amp;"]"),INDIRECT(GLOBAL_VAR[TABLENAME]&amp;"[@c"&amp;$1:$1-1&amp;"]"))</f>
        <v>0</v>
      </c>
      <c r="Z980" s="29"/>
      <c r="AA98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bpzhixin5014120lsnuntana</v>
      </c>
      <c r="AB980" s="39">
        <v>120</v>
      </c>
      <c r="AC980" s="65" t="s">
        <v>5116</v>
      </c>
      <c r="AD980" s="29"/>
    </row>
    <row r="981" spans="1:30">
      <c r="A981" s="39">
        <f ca="1">IF(GLOBAL[[#This Row],[TT]]&lt;1,"",ROW()-2)</f>
        <v>979</v>
      </c>
      <c r="B981" s="33" t="s">
        <v>7269</v>
      </c>
      <c r="C981" s="31"/>
      <c r="D981" s="31" t="s">
        <v>2081</v>
      </c>
      <c r="E981" s="39">
        <f ca="1">IF(GLOBAL[[#This Row],[b12]]="",GLOBAL[[#This Row],[a6]],GLOBAL[[#This Row],[b12]])</f>
        <v>1</v>
      </c>
      <c r="F981" s="40">
        <f>GLOBAL[[#This Row],[AWAL]]</f>
        <v>0</v>
      </c>
      <c r="G981" s="31"/>
      <c r="H981" s="31"/>
      <c r="I981" s="39" t="str">
        <f>IF(GLOBAL[[#This Row],[1]]="","",SUMIF(Table6[NB BM_C_QTY+F],GLOBAL[POINTER],Table6[C]))</f>
        <v/>
      </c>
      <c r="J981" s="91">
        <f>IF(GLOBAL[[#This Row],[2]]="",0,-1*SUMIF(Table5[CONCAT],GLOBAL[POINTER],Table5[3]))</f>
        <v>0</v>
      </c>
      <c r="K981" s="39" t="str">
        <f>IF(GLOBAL[[#This Row],[b1]]="","",GLOBAL[[#This Row],[b1]]-GLOBAL[[#This Row],[a1]]-GLOBAL[[#This Row],[bkeluar1]])</f>
        <v/>
      </c>
      <c r="L981" s="39">
        <f>SUM(GLOBAL[[#This Row],[bmasuk1]:[c1]])</f>
        <v>0</v>
      </c>
      <c r="M981" s="40">
        <f t="shared" si="15"/>
        <v>0</v>
      </c>
      <c r="N981" s="31">
        <v>1</v>
      </c>
      <c r="O981" s="39">
        <f>IF(GLOBAL[[#This Row],[b2]]="","",GLOBAL[[#This Row],[b2]]-GLOBAL[[#This Row],[a2]])</f>
        <v>1</v>
      </c>
      <c r="P981" s="40">
        <f ca="1">SUM(INDIRECT(GLOBAL_VAR[TABLENAME]&amp;"[@a"&amp;$1:$1-1&amp;"]"),INDIRECT(GLOBAL_VAR[TABLENAME]&amp;"[@c"&amp;$1:$1-1&amp;"]"))</f>
        <v>1</v>
      </c>
      <c r="Q981" s="33"/>
      <c r="R981" s="41" t="str">
        <f>IF(GLOBAL[[#This Row],[b3]]="","",GLOBAL[[#This Row],[b3]]-GLOBAL[[#This Row],[a3]])</f>
        <v/>
      </c>
      <c r="S981" s="40">
        <f ca="1">SUM(INDIRECT(GLOBAL_VAR[TABLENAME]&amp;"[@a"&amp;$1:$1-1&amp;"]"),INDIRECT(GLOBAL_VAR[TABLENAME]&amp;"[@c"&amp;$1:$1-1&amp;"]"))</f>
        <v>1</v>
      </c>
      <c r="T981" s="33"/>
      <c r="U981" s="41" t="str">
        <f>IF(GLOBAL[[#This Row],[b4]]="","",GLOBAL[[#This Row],[b4]]-GLOBAL[[#This Row],[a4]])</f>
        <v/>
      </c>
      <c r="V981" s="40">
        <f ca="1">SUM(INDIRECT(GLOBAL_VAR[TABLENAME]&amp;"[@a"&amp;$1:$1-1&amp;"]"),INDIRECT(GLOBAL_VAR[TABLENAME]&amp;"[@c"&amp;$1:$1-1&amp;"]"))</f>
        <v>1</v>
      </c>
      <c r="W981" s="31"/>
      <c r="X981" s="39" t="str">
        <f>IF(GLOBAL[[#This Row],[b5]]="","",GLOBAL[[#This Row],[b5]]-GLOBAL[[#This Row],[a5]])</f>
        <v/>
      </c>
      <c r="Y981" s="40">
        <f ca="1">SUM(INDIRECT(GLOBAL_VAR[TABLENAME]&amp;"[@a"&amp;$1:$1-1&amp;"]"),INDIRECT(GLOBAL_VAR[TABLENAME]&amp;"[@c"&amp;$1:$1-1&amp;"]"))</f>
        <v>1</v>
      </c>
      <c r="Z981" s="29"/>
      <c r="AA98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bpzhixin5025144lsnuntana</v>
      </c>
      <c r="AB981" s="39"/>
      <c r="AC981" s="65"/>
      <c r="AD981" s="29"/>
    </row>
    <row r="982" spans="1:30">
      <c r="A982" s="39" t="str">
        <f ca="1">IF(GLOBAL[[#This Row],[TT]]&lt;1,"",ROW()-2)</f>
        <v/>
      </c>
      <c r="B982" s="33" t="s">
        <v>5565</v>
      </c>
      <c r="C982" s="31">
        <v>0</v>
      </c>
      <c r="D982" s="31" t="s">
        <v>2015</v>
      </c>
      <c r="E982" s="39">
        <f ca="1">IF(GLOBAL[[#This Row],[b12]]="",GLOBAL[[#This Row],[a6]],GLOBAL[[#This Row],[b12]])</f>
        <v>0</v>
      </c>
      <c r="F982" s="40">
        <f>GLOBAL[[#This Row],[AWAL]]</f>
        <v>0</v>
      </c>
      <c r="G982" s="31"/>
      <c r="H982" s="31"/>
      <c r="I982" s="39">
        <f>IF(GLOBAL[[#This Row],[1]]="","",SUMIF(Table6[NB BM_C_QTY+F],GLOBAL[POINTER],Table6[C]))</f>
        <v>0</v>
      </c>
      <c r="J982" s="91">
        <f>IF(GLOBAL[[#This Row],[2]]="",0,-1*SUMIF(Table5[CONCAT],GLOBAL[POINTER],Table5[3]))</f>
        <v>0</v>
      </c>
      <c r="K982" s="39" t="str">
        <f>IF(GLOBAL[[#This Row],[b1]]="","",GLOBAL[[#This Row],[b1]]-GLOBAL[[#This Row],[a1]]-GLOBAL[[#This Row],[bkeluar1]])</f>
        <v/>
      </c>
      <c r="L982" s="39">
        <f>SUM(GLOBAL[[#This Row],[bmasuk1]:[c1]])</f>
        <v>0</v>
      </c>
      <c r="M982" s="40">
        <f t="shared" si="15"/>
        <v>0</v>
      </c>
      <c r="N982" s="31"/>
      <c r="O982" s="39" t="str">
        <f>IF(GLOBAL[[#This Row],[b2]]="","",GLOBAL[[#This Row],[b2]]-GLOBAL[[#This Row],[a2]])</f>
        <v/>
      </c>
      <c r="P982" s="40">
        <f ca="1">SUM(INDIRECT(GLOBAL_VAR[TABLENAME]&amp;"[@a"&amp;$1:$1-1&amp;"]"),INDIRECT(GLOBAL_VAR[TABLENAME]&amp;"[@c"&amp;$1:$1-1&amp;"]"))</f>
        <v>0</v>
      </c>
      <c r="Q982" s="58"/>
      <c r="R982" s="41" t="str">
        <f>IF(GLOBAL[[#This Row],[b3]]="","",GLOBAL[[#This Row],[b3]]-GLOBAL[[#This Row],[a3]])</f>
        <v/>
      </c>
      <c r="S982" s="40">
        <f ca="1">SUM(INDIRECT(GLOBAL_VAR[TABLENAME]&amp;"[@a"&amp;$1:$1-1&amp;"]"),INDIRECT(GLOBAL_VAR[TABLENAME]&amp;"[@c"&amp;$1:$1-1&amp;"]"))</f>
        <v>0</v>
      </c>
      <c r="T982" s="33"/>
      <c r="U982" s="41" t="str">
        <f>IF(GLOBAL[[#This Row],[b4]]="","",GLOBAL[[#This Row],[b4]]-GLOBAL[[#This Row],[a4]])</f>
        <v/>
      </c>
      <c r="V982" s="40">
        <f ca="1">SUM(INDIRECT(GLOBAL_VAR[TABLENAME]&amp;"[@a"&amp;$1:$1-1&amp;"]"),INDIRECT(GLOBAL_VAR[TABLENAME]&amp;"[@c"&amp;$1:$1-1&amp;"]"))</f>
        <v>0</v>
      </c>
      <c r="W982" s="31"/>
      <c r="X982" s="39" t="str">
        <f>IF(GLOBAL[[#This Row],[b5]]="","",GLOBAL[[#This Row],[b5]]-GLOBAL[[#This Row],[a5]])</f>
        <v/>
      </c>
      <c r="Y982" s="40">
        <f ca="1">SUM(INDIRECT(GLOBAL_VAR[TABLENAME]&amp;"[@a"&amp;$1:$1-1&amp;"]"),INDIRECT(GLOBAL_VAR[TABLENAME]&amp;"[@c"&amp;$1:$1-1&amp;"]"))</f>
        <v>0</v>
      </c>
      <c r="Z982" s="29"/>
      <c r="AA98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982" s="39">
        <v>120</v>
      </c>
      <c r="AC982" s="65" t="s">
        <v>5116</v>
      </c>
      <c r="AD982" s="29"/>
    </row>
    <row r="983" spans="1:30">
      <c r="A983" s="39" t="str">
        <f ca="1">IF(GLOBAL[[#This Row],[TT]]&lt;1,"",ROW()-2)</f>
        <v/>
      </c>
      <c r="B983" s="33" t="s">
        <v>5634</v>
      </c>
      <c r="C983" s="31">
        <v>0</v>
      </c>
      <c r="D983" s="31" t="s">
        <v>2015</v>
      </c>
      <c r="E983" s="39">
        <f ca="1">IF(GLOBAL[[#This Row],[b12]]="",GLOBAL[[#This Row],[a6]],GLOBAL[[#This Row],[b12]])</f>
        <v>0</v>
      </c>
      <c r="F983" s="40">
        <f>GLOBAL[[#This Row],[AWAL]]</f>
        <v>0</v>
      </c>
      <c r="G983" s="31"/>
      <c r="H983" s="31"/>
      <c r="I983" s="39">
        <f>IF(GLOBAL[[#This Row],[1]]="","",SUMIF(Table6[NB BM_C_QTY+F],GLOBAL[POINTER],Table6[C]))</f>
        <v>0</v>
      </c>
      <c r="J983" s="91">
        <f>IF(GLOBAL[[#This Row],[2]]="",0,-1*SUMIF(Table5[CONCAT],GLOBAL[POINTER],Table5[3]))</f>
        <v>0</v>
      </c>
      <c r="K983" s="39" t="str">
        <f>IF(GLOBAL[[#This Row],[b1]]="","",GLOBAL[[#This Row],[b1]]-GLOBAL[[#This Row],[a1]]-GLOBAL[[#This Row],[bkeluar1]])</f>
        <v/>
      </c>
      <c r="L983" s="39">
        <f>SUM(GLOBAL[[#This Row],[bmasuk1]:[c1]])</f>
        <v>0</v>
      </c>
      <c r="M983" s="40">
        <f t="shared" si="15"/>
        <v>0</v>
      </c>
      <c r="N983" s="31"/>
      <c r="O983" s="39" t="str">
        <f>IF(GLOBAL[[#This Row],[b2]]="","",GLOBAL[[#This Row],[b2]]-GLOBAL[[#This Row],[a2]])</f>
        <v/>
      </c>
      <c r="P983" s="40">
        <f ca="1">SUM(INDIRECT(GLOBAL_VAR[TABLENAME]&amp;"[@a"&amp;$1:$1-1&amp;"]"),INDIRECT(GLOBAL_VAR[TABLENAME]&amp;"[@c"&amp;$1:$1-1&amp;"]"))</f>
        <v>0</v>
      </c>
      <c r="Q983" s="33"/>
      <c r="R983" s="41" t="str">
        <f>IF(GLOBAL[[#This Row],[b3]]="","",GLOBAL[[#This Row],[b3]]-GLOBAL[[#This Row],[a3]])</f>
        <v/>
      </c>
      <c r="S983" s="40">
        <f ca="1">SUM(INDIRECT(GLOBAL_VAR[TABLENAME]&amp;"[@a"&amp;$1:$1-1&amp;"]"),INDIRECT(GLOBAL_VAR[TABLENAME]&amp;"[@c"&amp;$1:$1-1&amp;"]"))</f>
        <v>0</v>
      </c>
      <c r="T983" s="33"/>
      <c r="U983" s="41" t="str">
        <f>IF(GLOBAL[[#This Row],[b4]]="","",GLOBAL[[#This Row],[b4]]-GLOBAL[[#This Row],[a4]])</f>
        <v/>
      </c>
      <c r="V983" s="40">
        <f ca="1">SUM(INDIRECT(GLOBAL_VAR[TABLENAME]&amp;"[@a"&amp;$1:$1-1&amp;"]"),INDIRECT(GLOBAL_VAR[TABLENAME]&amp;"[@c"&amp;$1:$1-1&amp;"]"))</f>
        <v>0</v>
      </c>
      <c r="W983" s="31"/>
      <c r="X983" s="39" t="str">
        <f>IF(GLOBAL[[#This Row],[b5]]="","",GLOBAL[[#This Row],[b5]]-GLOBAL[[#This Row],[a5]])</f>
        <v/>
      </c>
      <c r="Y983" s="40">
        <f ca="1">SUM(INDIRECT(GLOBAL_VAR[TABLENAME]&amp;"[@a"&amp;$1:$1-1&amp;"]"),INDIRECT(GLOBAL_VAR[TABLENAME]&amp;"[@c"&amp;$1:$1-1&amp;"]"))</f>
        <v>0</v>
      </c>
      <c r="Z983" s="29"/>
      <c r="AA98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bpzhixin5037120lsnuntana</v>
      </c>
      <c r="AB983" s="39">
        <v>120</v>
      </c>
      <c r="AC983" s="65" t="s">
        <v>5116</v>
      </c>
      <c r="AD983" s="29"/>
    </row>
    <row r="984" spans="1:30">
      <c r="A984" s="39">
        <f ca="1">IF(GLOBAL[[#This Row],[TT]]&lt;1,"",ROW()-2)</f>
        <v>982</v>
      </c>
      <c r="B984" s="33" t="s">
        <v>4218</v>
      </c>
      <c r="C984" s="31">
        <v>6</v>
      </c>
      <c r="D984" s="31" t="s">
        <v>2015</v>
      </c>
      <c r="E984" s="39">
        <f ca="1">IF(GLOBAL[[#This Row],[b12]]="",GLOBAL[[#This Row],[a6]],GLOBAL[[#This Row],[b12]])</f>
        <v>6</v>
      </c>
      <c r="F984" s="40">
        <f>GLOBAL[[#This Row],[AWAL]]</f>
        <v>6</v>
      </c>
      <c r="G984" s="31"/>
      <c r="H984" s="31"/>
      <c r="I984" s="31">
        <f>IF(GLOBAL[[#This Row],[1]]="","",SUMIF(Table6[NB BM_C_QTY+F],GLOBAL[POINTER],Table6[C]))</f>
        <v>0</v>
      </c>
      <c r="J984" s="91">
        <f>IF(GLOBAL[[#This Row],[2]]="",0,-1*SUMIF(Table5[CONCAT],GLOBAL[POINTER],Table5[3]))</f>
        <v>0</v>
      </c>
      <c r="K984" s="39" t="str">
        <f>IF(GLOBAL[[#This Row],[b1]]="","",GLOBAL[[#This Row],[b1]]-GLOBAL[[#This Row],[a1]]-GLOBAL[[#This Row],[bkeluar1]])</f>
        <v/>
      </c>
      <c r="L984" s="39">
        <f>SUM(GLOBAL[[#This Row],[bmasuk1]:[c1]])</f>
        <v>0</v>
      </c>
      <c r="M984" s="40">
        <f t="shared" si="15"/>
        <v>6</v>
      </c>
      <c r="N984" s="31"/>
      <c r="O984" s="39" t="str">
        <f>IF(GLOBAL[[#This Row],[b2]]="","",GLOBAL[[#This Row],[b2]]-GLOBAL[[#This Row],[a2]])</f>
        <v/>
      </c>
      <c r="P984" s="40">
        <f ca="1">SUM(INDIRECT(GLOBAL_VAR[TABLENAME]&amp;"[@a"&amp;$1:$1-1&amp;"]"),INDIRECT(GLOBAL_VAR[TABLENAME]&amp;"[@c"&amp;$1:$1-1&amp;"]"))</f>
        <v>6</v>
      </c>
      <c r="Q984" s="58"/>
      <c r="R984" s="41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6</v>
      </c>
      <c r="T984" s="33"/>
      <c r="U984" s="41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6</v>
      </c>
      <c r="W984" s="31"/>
      <c r="X984" s="39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6</v>
      </c>
      <c r="Z984" s="29"/>
      <c r="AA9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84" s="39">
        <v>120</v>
      </c>
      <c r="AC984" s="29" t="s">
        <v>5116</v>
      </c>
    </row>
    <row r="985" spans="1:30">
      <c r="A985" s="39">
        <f ca="1">IF(GLOBAL[[#This Row],[TT]]&lt;1,"",ROW()-2)</f>
        <v>983</v>
      </c>
      <c r="B985" s="33" t="s">
        <v>7267</v>
      </c>
      <c r="C985" s="31"/>
      <c r="D985" s="31" t="s">
        <v>2081</v>
      </c>
      <c r="E985" s="39">
        <f ca="1">IF(GLOBAL[[#This Row],[b12]]="",GLOBAL[[#This Row],[a6]],GLOBAL[[#This Row],[b12]])</f>
        <v>2</v>
      </c>
      <c r="F985" s="40">
        <f>GLOBAL[[#This Row],[AWAL]]</f>
        <v>0</v>
      </c>
      <c r="G985" s="31"/>
      <c r="H985" s="31"/>
      <c r="I985" s="39" t="str">
        <f>IF(GLOBAL[[#This Row],[1]]="","",SUMIF(Table6[NB BM_C_QTY+F],GLOBAL[POINTER],Table6[C]))</f>
        <v/>
      </c>
      <c r="J985" s="91">
        <f>IF(GLOBAL[[#This Row],[2]]="",0,-1*SUMIF(Table5[CONCAT],GLOBAL[POINTER],Table5[3]))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 t="shared" si="15"/>
        <v>0</v>
      </c>
      <c r="N985" s="31">
        <v>2</v>
      </c>
      <c r="O985" s="39">
        <f>IF(GLOBAL[[#This Row],[b2]]="","",GLOBAL[[#This Row],[b2]]-GLOBAL[[#This Row],[a2]])</f>
        <v>2</v>
      </c>
      <c r="P985" s="40">
        <f ca="1">SUM(INDIRECT(GLOBAL_VAR[TABLENAME]&amp;"[@a"&amp;$1:$1-1&amp;"]"),INDIRECT(GLOBAL_VAR[TABLENAME]&amp;"[@c"&amp;$1:$1-1&amp;"]"))</f>
        <v>2</v>
      </c>
      <c r="Q985" s="33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2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2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2</v>
      </c>
      <c r="Z985" s="29"/>
      <c r="AA98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bpzhixing31223164144lsnuntana</v>
      </c>
      <c r="AB985" s="39"/>
      <c r="AC985" s="65"/>
      <c r="AD985" s="29"/>
    </row>
    <row r="986" spans="1:30">
      <c r="A986" s="39">
        <f ca="1">IF(GLOBAL[[#This Row],[TT]]&lt;1,"",ROW()-2)</f>
        <v>984</v>
      </c>
      <c r="B986" s="33" t="s">
        <v>7268</v>
      </c>
      <c r="C986" s="31"/>
      <c r="D986" s="31" t="s">
        <v>2081</v>
      </c>
      <c r="E986" s="39">
        <f ca="1">IF(GLOBAL[[#This Row],[b12]]="",GLOBAL[[#This Row],[a6]],GLOBAL[[#This Row],[b12]])</f>
        <v>2</v>
      </c>
      <c r="F986" s="40">
        <f>GLOBAL[[#This Row],[AWAL]]</f>
        <v>0</v>
      </c>
      <c r="G986" s="31"/>
      <c r="H986" s="31"/>
      <c r="I986" s="39" t="str">
        <f>IF(GLOBAL[[#This Row],[1]]="","",SUMIF(Table6[NB BM_C_QTY+F],GLOBAL[POINTER],Table6[C]))</f>
        <v/>
      </c>
      <c r="J986" s="91">
        <f>IF(GLOBAL[[#This Row],[2]]="",0,-1*SUMIF(Table5[CONCAT],GLOBAL[POINTER],Table5[3]))</f>
        <v>0</v>
      </c>
      <c r="K986" s="39" t="str">
        <f>IF(GLOBAL[[#This Row],[b1]]="","",GLOBAL[[#This Row],[b1]]-GLOBAL[[#This Row],[a1]]-GLOBAL[[#This Row],[bkeluar1]])</f>
        <v/>
      </c>
      <c r="L986" s="39">
        <f>SUM(GLOBAL[[#This Row],[bmasuk1]:[c1]])</f>
        <v>0</v>
      </c>
      <c r="M986" s="40">
        <f t="shared" si="15"/>
        <v>0</v>
      </c>
      <c r="N986" s="31">
        <v>2</v>
      </c>
      <c r="O986" s="39">
        <f>IF(GLOBAL[[#This Row],[b2]]="","",GLOBAL[[#This Row],[b2]]-GLOBAL[[#This Row],[a2]])</f>
        <v>2</v>
      </c>
      <c r="P986" s="40">
        <f ca="1">SUM(INDIRECT(GLOBAL_VAR[TABLENAME]&amp;"[@a"&amp;$1:$1-1&amp;"]"),INDIRECT(GLOBAL_VAR[TABLENAME]&amp;"[@c"&amp;$1:$1-1&amp;"]"))</f>
        <v>2</v>
      </c>
      <c r="Q986" s="33"/>
      <c r="R986" s="41" t="str">
        <f>IF(GLOBAL[[#This Row],[b3]]="","",GLOBAL[[#This Row],[b3]]-GLOBAL[[#This Row],[a3]])</f>
        <v/>
      </c>
      <c r="S986" s="40">
        <f ca="1">SUM(INDIRECT(GLOBAL_VAR[TABLENAME]&amp;"[@a"&amp;$1:$1-1&amp;"]"),INDIRECT(GLOBAL_VAR[TABLENAME]&amp;"[@c"&amp;$1:$1-1&amp;"]"))</f>
        <v>2</v>
      </c>
      <c r="T986" s="33"/>
      <c r="U986" s="41" t="str">
        <f>IF(GLOBAL[[#This Row],[b4]]="","",GLOBAL[[#This Row],[b4]]-GLOBAL[[#This Row],[a4]])</f>
        <v/>
      </c>
      <c r="V986" s="40">
        <f ca="1">SUM(INDIRECT(GLOBAL_VAR[TABLENAME]&amp;"[@a"&amp;$1:$1-1&amp;"]"),INDIRECT(GLOBAL_VAR[TABLENAME]&amp;"[@c"&amp;$1:$1-1&amp;"]"))</f>
        <v>2</v>
      </c>
      <c r="W986" s="31"/>
      <c r="X986" s="39" t="str">
        <f>IF(GLOBAL[[#This Row],[b5]]="","",GLOBAL[[#This Row],[b5]]-GLOBAL[[#This Row],[a5]])</f>
        <v/>
      </c>
      <c r="Y986" s="40">
        <f ca="1">SUM(INDIRECT(GLOBAL_VAR[TABLENAME]&amp;"[@a"&amp;$1:$1-1&amp;"]"),INDIRECT(GLOBAL_VAR[TABLENAME]&amp;"[@c"&amp;$1:$1-1&amp;"]"))</f>
        <v>2</v>
      </c>
      <c r="Z986" s="29"/>
      <c r="AA98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bpzhixing31393156144lsnuntana</v>
      </c>
      <c r="AB986" s="39"/>
      <c r="AC986" s="65"/>
      <c r="AD986" s="29"/>
    </row>
    <row r="987" spans="1:30">
      <c r="A987" s="31" t="str">
        <f ca="1">IF(GLOBAL[[#This Row],[TT]]&lt;1,"",ROW()-2)</f>
        <v/>
      </c>
      <c r="B987" s="33" t="s">
        <v>4019</v>
      </c>
      <c r="C987" s="31">
        <v>0</v>
      </c>
      <c r="D987" s="31" t="s">
        <v>2015</v>
      </c>
      <c r="E987" s="31">
        <f ca="1">IF(GLOBAL[[#This Row],[b12]]="",GLOBAL[[#This Row],[a6]],GLOBAL[[#This Row],[b12]])</f>
        <v>0</v>
      </c>
      <c r="F987" s="32">
        <f>GLOBAL[[#This Row],[AWAL]]</f>
        <v>0</v>
      </c>
      <c r="G987" s="31"/>
      <c r="H987" s="31"/>
      <c r="I987" s="31">
        <f>IF(GLOBAL[[#This Row],[1]]="","",SUMIF(Table6[NB BM_C_QTY+F],GLOBAL[POINTER],Table6[C]))</f>
        <v>0</v>
      </c>
      <c r="J987" s="91">
        <f>IF(GLOBAL[[#This Row],[2]]="",0,-1*SUMIF(Table5[CONCAT],GLOBAL[POINTER],Table5[3]))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 t="shared" si="15"/>
        <v>0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0</v>
      </c>
      <c r="Q987" s="58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87" s="31">
        <v>120</v>
      </c>
      <c r="AC987" t="s">
        <v>5116</v>
      </c>
    </row>
    <row r="988" spans="1:30">
      <c r="A988" s="31" t="str">
        <f ca="1">IF(GLOBAL[[#This Row],[TT]]&lt;1,"",ROW()-2)</f>
        <v/>
      </c>
      <c r="B988" s="33" t="s">
        <v>4042</v>
      </c>
      <c r="C988" s="31">
        <v>0</v>
      </c>
      <c r="D988" s="31" t="s">
        <v>2015</v>
      </c>
      <c r="E988" s="31">
        <f ca="1">IF(GLOBAL[[#This Row],[b12]]="",GLOBAL[[#This Row],[a6]],GLOBAL[[#This Row],[b12]])</f>
        <v>0</v>
      </c>
      <c r="F988" s="32">
        <f>GLOBAL[[#This Row],[AWAL]]</f>
        <v>0</v>
      </c>
      <c r="G988" s="31"/>
      <c r="H988" s="31"/>
      <c r="I988" s="31">
        <f>IF(GLOBAL[[#This Row],[1]]="","",SUMIF(Table6[NB BM_C_QTY+F],GLOBAL[POINTER],Table6[C]))</f>
        <v>0</v>
      </c>
      <c r="J988" s="91">
        <f>IF(GLOBAL[[#This Row],[2]]="",0,-1*SUMIF(Table5[CONCAT],GLOBAL[POINTER],Table5[3]))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 t="shared" si="15"/>
        <v>0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0</v>
      </c>
      <c r="Q988" s="58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0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0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0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88" s="31">
        <v>120</v>
      </c>
      <c r="AC988" t="s">
        <v>5116</v>
      </c>
    </row>
    <row r="989" spans="1:30">
      <c r="A989" s="31" t="str">
        <f ca="1">IF(GLOBAL[[#This Row],[TT]]&lt;1,"",ROW()-2)</f>
        <v/>
      </c>
      <c r="B989" s="33" t="s">
        <v>4020</v>
      </c>
      <c r="C989" s="31">
        <v>0</v>
      </c>
      <c r="D989" s="31" t="s">
        <v>2015</v>
      </c>
      <c r="E989" s="31">
        <f ca="1">IF(GLOBAL[[#This Row],[b12]]="",GLOBAL[[#This Row],[a6]],GLOBAL[[#This Row],[b12]])</f>
        <v>0</v>
      </c>
      <c r="F989" s="32">
        <f>GLOBAL[[#This Row],[AWAL]]</f>
        <v>0</v>
      </c>
      <c r="G989" s="31"/>
      <c r="H989" s="31"/>
      <c r="I989" s="31">
        <f>IF(GLOBAL[[#This Row],[1]]="","",SUMIF(Table6[NB BM_C_QTY+F],GLOBAL[POINTER],Table6[C]))</f>
        <v>0</v>
      </c>
      <c r="J989" s="91">
        <f>IF(GLOBAL[[#This Row],[2]]="",0,-1*SUMIF(Table5[CONCAT],GLOBAL[POINTER],Table5[3]))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 t="shared" si="15"/>
        <v>0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0</v>
      </c>
      <c r="Q989" s="58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0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0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0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89" s="31">
        <v>120</v>
      </c>
      <c r="AC989" t="s">
        <v>5116</v>
      </c>
    </row>
    <row r="990" spans="1:30">
      <c r="A990" s="31" t="str">
        <f ca="1">IF(GLOBAL[[#This Row],[TT]]&lt;1,"",ROW()-2)</f>
        <v/>
      </c>
      <c r="B990" s="33" t="s">
        <v>624</v>
      </c>
      <c r="C990" s="31">
        <v>0</v>
      </c>
      <c r="D990" s="31">
        <v>120</v>
      </c>
      <c r="E990" s="31">
        <f ca="1">IF(GLOBAL[[#This Row],[b12]]="",GLOBAL[[#This Row],[a6]],GLOBAL[[#This Row],[b12]])</f>
        <v>0</v>
      </c>
      <c r="F990" s="32">
        <f>GLOBAL[[#This Row],[AWAL]]</f>
        <v>0</v>
      </c>
      <c r="G990" s="31"/>
      <c r="H990" s="31"/>
      <c r="I990" s="31">
        <f>IF(GLOBAL[[#This Row],[1]]="","",SUMIF(Table6[NB BM_C_QTY+F],GLOBAL[POINTER],Table6[C]))</f>
        <v>0</v>
      </c>
      <c r="J990" s="91">
        <f>IF(GLOBAL[[#This Row],[2]]="",0,-1*SUMIF(Table5[CONCAT],GLOBAL[POINTER],Table5[3]))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0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0</v>
      </c>
      <c r="Q990" s="58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0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0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0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90" s="31">
        <v>120</v>
      </c>
      <c r="AC990" t="s">
        <v>5118</v>
      </c>
    </row>
    <row r="991" spans="1:30">
      <c r="A991" s="31" t="str">
        <f ca="1">IF(GLOBAL[[#This Row],[TT]]&lt;1,"",ROW()-2)</f>
        <v/>
      </c>
      <c r="B991" s="33" t="s">
        <v>625</v>
      </c>
      <c r="C991" s="31">
        <v>0</v>
      </c>
      <c r="D991" s="31" t="s">
        <v>11</v>
      </c>
      <c r="E991" s="31">
        <f ca="1">IF(GLOBAL[[#This Row],[b12]]="",GLOBAL[[#This Row],[a6]],GLOBAL[[#This Row],[b12]])</f>
        <v>0</v>
      </c>
      <c r="F991" s="32">
        <f>GLOBAL[[#This Row],[AWAL]]</f>
        <v>0</v>
      </c>
      <c r="G991" s="31"/>
      <c r="H991" s="31"/>
      <c r="I991" s="31">
        <f>IF(GLOBAL[[#This Row],[1]]="","",SUMIF(Table6[NB BM_C_QTY+F],GLOBAL[POINTER],Table6[C]))</f>
        <v>0</v>
      </c>
      <c r="J991" s="91">
        <f>IF(GLOBAL[[#This Row],[2]]="",0,-1*SUMIF(Table5[CONCAT],GLOBAL[POINTER],Table5[3]))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0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0</v>
      </c>
      <c r="Q991" s="58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0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0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0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91" s="31">
        <v>120</v>
      </c>
      <c r="AC991" t="s">
        <v>5116</v>
      </c>
    </row>
    <row r="992" spans="1:30">
      <c r="A992" s="31" t="str">
        <f ca="1">IF(GLOBAL[[#This Row],[TT]]&lt;1,"",ROW()-2)</f>
        <v/>
      </c>
      <c r="B992" s="33" t="s">
        <v>2634</v>
      </c>
      <c r="C992" s="31">
        <v>0</v>
      </c>
      <c r="D992" s="31" t="s">
        <v>2015</v>
      </c>
      <c r="E992" s="31">
        <f ca="1">IF(GLOBAL[[#This Row],[b12]]="",GLOBAL[[#This Row],[a6]],GLOBAL[[#This Row],[b12]])</f>
        <v>0</v>
      </c>
      <c r="F992" s="32">
        <f>GLOBAL[[#This Row],[AWAL]]</f>
        <v>0</v>
      </c>
      <c r="G992" s="31"/>
      <c r="H992" s="31"/>
      <c r="I992" s="31">
        <f>IF(GLOBAL[[#This Row],[1]]="","",SUMIF(Table6[NB BM_C_QTY+F],GLOBAL[POINTER],Table6[C]))</f>
        <v>0</v>
      </c>
      <c r="J992" s="91">
        <f>IF(GLOBAL[[#This Row],[2]]="",0,-1*SUMIF(Table5[CONCAT],GLOBAL[POINTER],Table5[3]))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 t="shared" si="15"/>
        <v>0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0</v>
      </c>
      <c r="Q992" s="58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0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0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0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92" s="31">
        <v>120</v>
      </c>
      <c r="AC992" t="s">
        <v>5116</v>
      </c>
    </row>
    <row r="993" spans="1:30">
      <c r="A993" s="31" t="str">
        <f ca="1">IF(GLOBAL[[#This Row],[TT]]&lt;1,"",ROW()-2)</f>
        <v/>
      </c>
      <c r="B993" s="33" t="s">
        <v>3860</v>
      </c>
      <c r="C993" s="31">
        <v>0</v>
      </c>
      <c r="D993" s="31" t="s">
        <v>2157</v>
      </c>
      <c r="E993" s="31">
        <f ca="1">IF(GLOBAL[[#This Row],[b12]]="",GLOBAL[[#This Row],[a6]],GLOBAL[[#This Row],[b12]])</f>
        <v>0</v>
      </c>
      <c r="F993" s="32">
        <f>GLOBAL[[#This Row],[AWAL]]</f>
        <v>0</v>
      </c>
      <c r="G993" s="31"/>
      <c r="H993" s="31"/>
      <c r="I993" s="31">
        <f>IF(GLOBAL[[#This Row],[1]]="","",SUMIF(Table6[NB BM_C_QTY+F],GLOBAL[POINTER],Table6[C]))</f>
        <v>0</v>
      </c>
      <c r="J993" s="91">
        <f>IF(GLOBAL[[#This Row],[2]]="",0,-1*SUMIF(Table5[CONCAT],GLOBAL[POINTER],Table5[3]))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0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0</v>
      </c>
      <c r="Q993" s="58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0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0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0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93" s="31">
        <v>192</v>
      </c>
      <c r="AC993" t="s">
        <v>5116</v>
      </c>
    </row>
    <row r="994" spans="1:30">
      <c r="A994" s="31">
        <f ca="1">IF(GLOBAL[[#This Row],[TT]]&lt;1,"",ROW()-2)</f>
        <v>992</v>
      </c>
      <c r="B994" s="33" t="s">
        <v>7292</v>
      </c>
      <c r="C994" s="31">
        <v>0</v>
      </c>
      <c r="D994" s="31" t="s">
        <v>2157</v>
      </c>
      <c r="E994" s="31">
        <f ca="1">IF(GLOBAL[[#This Row],[b12]]="",GLOBAL[[#This Row],[a6]],GLOBAL[[#This Row],[b12]])</f>
        <v>25</v>
      </c>
      <c r="F994" s="32">
        <f>GLOBAL[[#This Row],[AWAL]]</f>
        <v>0</v>
      </c>
      <c r="G994" s="31"/>
      <c r="H994" s="31"/>
      <c r="I994" s="31">
        <f>IF(GLOBAL[[#This Row],[1]]="","",SUMIF(Table6[NB BM_C_QTY+F],GLOBAL[POINTER],Table6[C]))</f>
        <v>0</v>
      </c>
      <c r="J994" s="91">
        <f>IF(GLOBAL[[#This Row],[2]]="",0,-1*SUMIF(Table5[CONCAT],GLOBAL[POINTER],Table5[3]))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0</v>
      </c>
      <c r="N994" s="31">
        <v>25</v>
      </c>
      <c r="O994" s="31">
        <f>IF(GLOBAL[[#This Row],[b2]]="","",GLOBAL[[#This Row],[b2]]-GLOBAL[[#This Row],[a2]])</f>
        <v>25</v>
      </c>
      <c r="P994" s="32">
        <f ca="1">SUM(INDIRECT(GLOBAL_VAR[TABLENAME]&amp;"[@a"&amp;$1:$1-1&amp;"]"),INDIRECT(GLOBAL_VAR[TABLENAME]&amp;"[@c"&amp;$1:$1-1&amp;"]"))</f>
        <v>25</v>
      </c>
      <c r="Q994" s="58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25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25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25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94" s="31">
        <v>192</v>
      </c>
      <c r="AC994" t="s">
        <v>5116</v>
      </c>
    </row>
    <row r="995" spans="1:30">
      <c r="A995" s="31">
        <f ca="1">IF(GLOBAL[[#This Row],[TT]]&lt;1,"",ROW()-2)</f>
        <v>993</v>
      </c>
      <c r="B995" s="33" t="s">
        <v>626</v>
      </c>
      <c r="C995" s="31">
        <v>4</v>
      </c>
      <c r="D995" s="31" t="s">
        <v>20</v>
      </c>
      <c r="E995" s="31">
        <f ca="1">IF(GLOBAL[[#This Row],[b12]]="",GLOBAL[[#This Row],[a6]],GLOBAL[[#This Row],[b12]])</f>
        <v>4</v>
      </c>
      <c r="F995" s="32">
        <f>GLOBAL[[#This Row],[AWAL]]</f>
        <v>4</v>
      </c>
      <c r="G995" s="31"/>
      <c r="H995" s="31"/>
      <c r="I995" s="31">
        <f>IF(GLOBAL[[#This Row],[1]]="","",SUMIF(Table6[NB BM_C_QTY+F],GLOBAL[POINTER],Table6[C]))</f>
        <v>0</v>
      </c>
      <c r="J995" s="91">
        <f>IF(GLOBAL[[#This Row],[2]]="",0,-1*SUMIF(Table5[CONCAT],GLOBAL[POINTER],Table5[3]))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4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4</v>
      </c>
      <c r="Q995" s="58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4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4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4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95" s="31">
        <v>96</v>
      </c>
      <c r="AC995" t="s">
        <v>5118</v>
      </c>
    </row>
    <row r="996" spans="1:30">
      <c r="A996" s="31">
        <f ca="1">IF(GLOBAL[[#This Row],[TT]]&lt;1,"",ROW()-2)</f>
        <v>994</v>
      </c>
      <c r="B996" s="33" t="s">
        <v>627</v>
      </c>
      <c r="C996" s="31">
        <v>2</v>
      </c>
      <c r="D996" s="31" t="s">
        <v>23</v>
      </c>
      <c r="E996" s="31">
        <f ca="1">IF(GLOBAL[[#This Row],[b12]]="",GLOBAL[[#This Row],[a6]],GLOBAL[[#This Row],[b12]])</f>
        <v>2</v>
      </c>
      <c r="F996" s="32">
        <f>GLOBAL[[#This Row],[AWAL]]</f>
        <v>2</v>
      </c>
      <c r="G996" s="31"/>
      <c r="H996" s="31"/>
      <c r="I996" s="31">
        <f>IF(GLOBAL[[#This Row],[1]]="","",SUMIF(Table6[NB BM_C_QTY+F],GLOBAL[POINTER],Table6[C]))</f>
        <v>0</v>
      </c>
      <c r="J996" s="91">
        <f>IF(GLOBAL[[#This Row],[2]]="",0,-1*SUMIF(Table5[CONCAT],GLOBAL[POINTER],Table5[3]))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2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2</v>
      </c>
      <c r="Q996" s="58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2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2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2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96" s="31">
        <v>20</v>
      </c>
      <c r="AC996" t="s">
        <v>5116</v>
      </c>
    </row>
    <row r="997" spans="1:30">
      <c r="A997" s="31" t="str">
        <f ca="1">IF(GLOBAL[[#This Row],[TT]]&lt;1,"",ROW()-2)</f>
        <v/>
      </c>
      <c r="B997" s="33" t="s">
        <v>628</v>
      </c>
      <c r="C997" s="31">
        <v>0</v>
      </c>
      <c r="D997" s="31" t="s">
        <v>23</v>
      </c>
      <c r="E997" s="31">
        <f ca="1">IF(GLOBAL[[#This Row],[b12]]="",GLOBAL[[#This Row],[a6]],GLOBAL[[#This Row],[b12]])</f>
        <v>0</v>
      </c>
      <c r="F997" s="32">
        <f>GLOBAL[[#This Row],[AWAL]]</f>
        <v>0</v>
      </c>
      <c r="G997" s="31"/>
      <c r="H997" s="31"/>
      <c r="I997" s="31">
        <f>IF(GLOBAL[[#This Row],[1]]="","",SUMIF(Table6[NB BM_C_QTY+F],GLOBAL[POINTER],Table6[C]))</f>
        <v>0</v>
      </c>
      <c r="J997" s="91">
        <f>IF(GLOBAL[[#This Row],[2]]="",0,-1*SUMIF(Table5[CONCAT],GLOBAL[POINTER],Table5[3]))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 t="shared" si="15"/>
        <v>0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0</v>
      </c>
      <c r="Q997" s="58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0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0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0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97" s="31">
        <v>20</v>
      </c>
      <c r="AC997" t="s">
        <v>5116</v>
      </c>
    </row>
    <row r="998" spans="1:30">
      <c r="A998" s="31">
        <f ca="1">IF(GLOBAL[[#This Row],[TT]]&lt;1,"",ROW()-2)</f>
        <v>996</v>
      </c>
      <c r="B998" s="33" t="s">
        <v>3476</v>
      </c>
      <c r="C998" s="31">
        <v>31</v>
      </c>
      <c r="D998" s="31" t="s">
        <v>98</v>
      </c>
      <c r="E998" s="31">
        <f ca="1">IF(GLOBAL[[#This Row],[b12]]="",GLOBAL[[#This Row],[a6]],GLOBAL[[#This Row],[b12]])</f>
        <v>31</v>
      </c>
      <c r="F998" s="32">
        <f>GLOBAL[[#This Row],[AWAL]]</f>
        <v>31</v>
      </c>
      <c r="G998" s="31"/>
      <c r="H998" s="31"/>
      <c r="I998" s="31">
        <f>IF(GLOBAL[[#This Row],[1]]="","",SUMIF(Table6[NB BM_C_QTY+F],GLOBAL[POINTER],Table6[C]))</f>
        <v>0</v>
      </c>
      <c r="J998" s="91">
        <f>IF(GLOBAL[[#This Row],[2]]="",0,-1*SUMIF(Table5[CONCAT],GLOBAL[POINTER],Table5[3]))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 t="shared" si="15"/>
        <v>31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31</v>
      </c>
      <c r="Q998" s="58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31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31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31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98" s="31">
        <v>50</v>
      </c>
      <c r="AC998" t="s">
        <v>5116</v>
      </c>
    </row>
    <row r="999" spans="1:30">
      <c r="A999" s="39" t="str">
        <f ca="1">IF(GLOBAL[[#This Row],[TT]]&lt;1,"",ROW()-2)</f>
        <v/>
      </c>
      <c r="B999" s="33" t="s">
        <v>5465</v>
      </c>
      <c r="C999" s="31">
        <v>0</v>
      </c>
      <c r="D999" s="31">
        <v>144</v>
      </c>
      <c r="E999" s="39">
        <f ca="1">IF(GLOBAL[[#This Row],[b12]]="",GLOBAL[[#This Row],[a6]],GLOBAL[[#This Row],[b12]])</f>
        <v>0</v>
      </c>
      <c r="F999" s="40">
        <f>GLOBAL[[#This Row],[AWAL]]</f>
        <v>0</v>
      </c>
      <c r="G999" s="31"/>
      <c r="H999" s="31"/>
      <c r="I999" s="39">
        <f>IF(GLOBAL[[#This Row],[1]]="","",SUMIF(Table6[NB BM_C_QTY+F],GLOBAL[POINTER],Table6[C]))</f>
        <v>0</v>
      </c>
      <c r="J999" s="91">
        <f>IF(GLOBAL[[#This Row],[2]]="",0,-1*SUMIF(Table5[CONCAT],GLOBAL[POINTER],Table5[3]))</f>
        <v>0</v>
      </c>
      <c r="K999" s="39" t="str">
        <f>IF(GLOBAL[[#This Row],[b1]]="","",GLOBAL[[#This Row],[b1]]-GLOBAL[[#This Row],[a1]]-GLOBAL[[#This Row],[bkeluar1]])</f>
        <v/>
      </c>
      <c r="L999" s="39">
        <f>SUM(GLOBAL[[#This Row],[bmasuk1]:[c1]])</f>
        <v>0</v>
      </c>
      <c r="M999" s="40">
        <f t="shared" si="15"/>
        <v>0</v>
      </c>
      <c r="N999" s="31"/>
      <c r="O999" s="39" t="str">
        <f>IF(GLOBAL[[#This Row],[b2]]="","",GLOBAL[[#This Row],[b2]]-GLOBAL[[#This Row],[a2]])</f>
        <v/>
      </c>
      <c r="P999" s="40">
        <f ca="1">SUM(INDIRECT(GLOBAL_VAR[TABLENAME]&amp;"[@a"&amp;$1:$1-1&amp;"]"),INDIRECT(GLOBAL_VAR[TABLENAME]&amp;"[@c"&amp;$1:$1-1&amp;"]"))</f>
        <v>0</v>
      </c>
      <c r="Q999" s="58"/>
      <c r="R999" s="41" t="str">
        <f>IF(GLOBAL[[#This Row],[b3]]="","",GLOBAL[[#This Row],[b3]]-GLOBAL[[#This Row],[a3]])</f>
        <v/>
      </c>
      <c r="S999" s="40">
        <f ca="1">SUM(INDIRECT(GLOBAL_VAR[TABLENAME]&amp;"[@a"&amp;$1:$1-1&amp;"]"),INDIRECT(GLOBAL_VAR[TABLENAME]&amp;"[@c"&amp;$1:$1-1&amp;"]"))</f>
        <v>0</v>
      </c>
      <c r="T999" s="33"/>
      <c r="U999" s="41" t="str">
        <f>IF(GLOBAL[[#This Row],[b4]]="","",GLOBAL[[#This Row],[b4]]-GLOBAL[[#This Row],[a4]])</f>
        <v/>
      </c>
      <c r="V999" s="40">
        <f ca="1">SUM(INDIRECT(GLOBAL_VAR[TABLENAME]&amp;"[@a"&amp;$1:$1-1&amp;"]"),INDIRECT(GLOBAL_VAR[TABLENAME]&amp;"[@c"&amp;$1:$1-1&amp;"]"))</f>
        <v>0</v>
      </c>
      <c r="W999" s="31"/>
      <c r="X999" s="39" t="str">
        <f>IF(GLOBAL[[#This Row],[b5]]="","",GLOBAL[[#This Row],[b5]]-GLOBAL[[#This Row],[a5]])</f>
        <v/>
      </c>
      <c r="Y999" s="40">
        <f ca="1">SUM(INDIRECT(GLOBAL_VAR[TABLENAME]&amp;"[@a"&amp;$1:$1-1&amp;"]"),INDIRECT(GLOBAL_VAR[TABLENAME]&amp;"[@c"&amp;$1:$1-1&amp;"]"))</f>
        <v>0</v>
      </c>
      <c r="Z999" s="29"/>
      <c r="AA99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99" s="39">
        <v>144</v>
      </c>
      <c r="AC999" t="s">
        <v>5118</v>
      </c>
      <c r="AD999" s="29"/>
    </row>
    <row r="1000" spans="1:30">
      <c r="A1000" s="31" t="str">
        <f ca="1">IF(GLOBAL[[#This Row],[TT]]&lt;1,"",ROW()-2)</f>
        <v/>
      </c>
      <c r="B1000" s="33" t="s">
        <v>3562</v>
      </c>
      <c r="C1000" s="31">
        <v>0</v>
      </c>
      <c r="D1000" s="31" t="s">
        <v>2136</v>
      </c>
      <c r="E1000" s="31">
        <f ca="1">IF(GLOBAL[[#This Row],[b12]]="",GLOBAL[[#This Row],[a6]],GLOBAL[[#This Row],[b12]])</f>
        <v>0</v>
      </c>
      <c r="F1000" s="32">
        <f>GLOBAL[[#This Row],[AWAL]]</f>
        <v>0</v>
      </c>
      <c r="G1000" s="31"/>
      <c r="H1000" s="31"/>
      <c r="I1000" s="31">
        <f>IF(GLOBAL[[#This Row],[1]]="","",SUMIF(Table6[NB BM_C_QTY+F],GLOBAL[POINTER],Table6[C]))</f>
        <v>0</v>
      </c>
      <c r="J1000" s="91">
        <f>IF(GLOBAL[[#This Row],[2]]="",0,-1*SUMIF(Table5[CONCAT],GLOBAL[POINTER],Table5[3]))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 t="shared" si="15"/>
        <v>0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0</v>
      </c>
      <c r="Q1000" s="58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0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0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0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1000" s="31">
        <v>16</v>
      </c>
      <c r="AC1000" t="s">
        <v>5116</v>
      </c>
    </row>
    <row r="1001" spans="1:30">
      <c r="A1001" s="31" t="str">
        <f ca="1">IF(GLOBAL[[#This Row],[TT]]&lt;1,"",ROW()-2)</f>
        <v/>
      </c>
      <c r="B1001" s="33" t="s">
        <v>3562</v>
      </c>
      <c r="C1001" s="31">
        <v>0</v>
      </c>
      <c r="D1001" s="31" t="s">
        <v>2136</v>
      </c>
      <c r="E1001" s="31">
        <f ca="1">IF(GLOBAL[[#This Row],[b12]]="",GLOBAL[[#This Row],[a6]],GLOBAL[[#This Row],[b12]])</f>
        <v>0</v>
      </c>
      <c r="F1001" s="32">
        <f>GLOBAL[[#This Row],[AWAL]]</f>
        <v>0</v>
      </c>
      <c r="G1001" s="31"/>
      <c r="H1001" s="31"/>
      <c r="I1001" s="31">
        <f>IF(GLOBAL[[#This Row],[1]]="","",SUMIF(Table6[NB BM_C_QTY+F],GLOBAL[POINTER],Table6[C]))</f>
        <v>0</v>
      </c>
      <c r="J1001" s="91">
        <f>IF(GLOBAL[[#This Row],[2]]="",0,-1*SUMIF(Table5[CONCAT],GLOBAL[POINTER],Table5[3]))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 t="shared" si="15"/>
        <v>0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0</v>
      </c>
      <c r="Q1001" s="58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0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0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0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1001" s="31">
        <v>16</v>
      </c>
      <c r="AC1001" t="s">
        <v>5116</v>
      </c>
    </row>
    <row r="1002" spans="1:30">
      <c r="A1002" s="31" t="str">
        <f ca="1">IF(GLOBAL[[#This Row],[TT]]&lt;1,"",ROW()-2)</f>
        <v/>
      </c>
      <c r="B1002" s="33" t="s">
        <v>4329</v>
      </c>
      <c r="C1002" s="31">
        <v>0</v>
      </c>
      <c r="D1002" s="31" t="s">
        <v>4139</v>
      </c>
      <c r="E1002" s="31">
        <f ca="1">IF(GLOBAL[[#This Row],[b12]]="",GLOBAL[[#This Row],[a6]],GLOBAL[[#This Row],[b12]])</f>
        <v>0</v>
      </c>
      <c r="F1002" s="32">
        <f>GLOBAL[[#This Row],[AWAL]]</f>
        <v>0</v>
      </c>
      <c r="G1002" s="31"/>
      <c r="H1002" s="31"/>
      <c r="I1002" s="31">
        <f>IF(GLOBAL[[#This Row],[1]]="","",SUMIF(Table6[NB BM_C_QTY+F],GLOBAL[POINTER],Table6[C]))</f>
        <v>0</v>
      </c>
      <c r="J1002" s="91">
        <f>IF(GLOBAL[[#This Row],[2]]="",0,-1*SUMIF(Table5[CONCAT],GLOBAL[POINTER],Table5[3]))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 t="shared" si="15"/>
        <v>0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0</v>
      </c>
      <c r="Q1002" s="58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0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0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0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1002" s="31">
        <v>7</v>
      </c>
      <c r="AC1002" t="s">
        <v>5116</v>
      </c>
    </row>
    <row r="1003" spans="1:30">
      <c r="A1003" s="39">
        <f ca="1">IF(GLOBAL[[#This Row],[TT]]&lt;1,"",ROW()-2)</f>
        <v>1001</v>
      </c>
      <c r="B1003" s="33" t="s">
        <v>5649</v>
      </c>
      <c r="C1003" s="31">
        <v>3</v>
      </c>
      <c r="D1003" s="31" t="s">
        <v>2007</v>
      </c>
      <c r="E1003" s="39">
        <f ca="1">IF(GLOBAL[[#This Row],[b12]]="",GLOBAL[[#This Row],[a6]],GLOBAL[[#This Row],[b12]])</f>
        <v>3</v>
      </c>
      <c r="F1003" s="40">
        <f>GLOBAL[[#This Row],[AWAL]]</f>
        <v>3</v>
      </c>
      <c r="G1003" s="31"/>
      <c r="H1003" s="31"/>
      <c r="I1003" s="31">
        <f>IF(GLOBAL[[#This Row],[1]]="","",SUMIF(Table6[NB BM_C_QTY+F],GLOBAL[POINTER],Table6[C]))</f>
        <v>0</v>
      </c>
      <c r="J1003" s="91">
        <f>IF(GLOBAL[[#This Row],[2]]="",0,-1*SUMIF(Table5[CONCAT],GLOBAL[POINTER],Table5[3]))</f>
        <v>0</v>
      </c>
      <c r="K1003" s="39" t="str">
        <f>IF(GLOBAL[[#This Row],[b1]]="","",GLOBAL[[#This Row],[b1]]-GLOBAL[[#This Row],[a1]]-GLOBAL[[#This Row],[bkeluar1]])</f>
        <v/>
      </c>
      <c r="L1003" s="39">
        <f>SUM(GLOBAL[[#This Row],[bmasuk1]:[c1]])</f>
        <v>0</v>
      </c>
      <c r="M1003" s="40">
        <f t="shared" si="15"/>
        <v>3</v>
      </c>
      <c r="N1003" s="31"/>
      <c r="O1003" s="39" t="str">
        <f>IF(GLOBAL[[#This Row],[b2]]="","",GLOBAL[[#This Row],[b2]]-GLOBAL[[#This Row],[a2]])</f>
        <v/>
      </c>
      <c r="P1003" s="40">
        <f ca="1">SUM(INDIRECT(GLOBAL_VAR[TABLENAME]&amp;"[@a"&amp;$1:$1-1&amp;"]"),INDIRECT(GLOBAL_VAR[TABLENAME]&amp;"[@c"&amp;$1:$1-1&amp;"]"))</f>
        <v>3</v>
      </c>
      <c r="Q1003" s="58"/>
      <c r="R1003" s="41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3</v>
      </c>
      <c r="T1003" s="33"/>
      <c r="U1003" s="41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3</v>
      </c>
      <c r="W1003" s="31"/>
      <c r="X1003" s="39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3</v>
      </c>
      <c r="Z1003" s="29"/>
      <c r="AA10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btspiralbunga10lsnuntana</v>
      </c>
      <c r="AB1003" s="39">
        <v>10</v>
      </c>
      <c r="AC1003" s="29" t="s">
        <v>5116</v>
      </c>
    </row>
    <row r="1004" spans="1:30">
      <c r="A1004" s="31">
        <f ca="1">IF(GLOBAL[[#This Row],[TT]]&lt;1,"",ROW()-2)</f>
        <v>1002</v>
      </c>
      <c r="B1004" s="33" t="s">
        <v>629</v>
      </c>
      <c r="C1004" s="31">
        <v>1</v>
      </c>
      <c r="D1004" s="31" t="s">
        <v>2410</v>
      </c>
      <c r="E1004" s="31">
        <f ca="1">IF(GLOBAL[[#This Row],[b12]]="",GLOBAL[[#This Row],[a6]],GLOBAL[[#This Row],[b12]])</f>
        <v>1</v>
      </c>
      <c r="F1004" s="32">
        <f>GLOBAL[[#This Row],[AWAL]]</f>
        <v>1</v>
      </c>
      <c r="G1004" s="31"/>
      <c r="H1004" s="31"/>
      <c r="I1004" s="31">
        <f>IF(GLOBAL[[#This Row],[1]]="","",SUMIF(Table6[NB BM_C_QTY+F],GLOBAL[POINTER],Table6[C]))</f>
        <v>0</v>
      </c>
      <c r="J1004" s="91">
        <f>IF(GLOBAL[[#This Row],[2]]="",0,-1*SUMIF(Table5[CONCAT],GLOBAL[POINTER],Table5[3]))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 t="shared" si="15"/>
        <v>1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1</v>
      </c>
      <c r="Q1004" s="58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1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1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1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1004" s="31">
        <v>432</v>
      </c>
      <c r="AC1004" t="s">
        <v>5118</v>
      </c>
    </row>
    <row r="1005" spans="1:30">
      <c r="A1005" s="31">
        <f ca="1">IF(GLOBAL[[#This Row],[TT]]&lt;1,"",ROW()-2)</f>
        <v>1003</v>
      </c>
      <c r="B1005" s="33" t="s">
        <v>630</v>
      </c>
      <c r="C1005" s="31">
        <v>3</v>
      </c>
      <c r="D1005" s="31" t="s">
        <v>140</v>
      </c>
      <c r="E1005" s="31">
        <f ca="1">IF(GLOBAL[[#This Row],[b12]]="",GLOBAL[[#This Row],[a6]],GLOBAL[[#This Row],[b12]])</f>
        <v>3</v>
      </c>
      <c r="F1005" s="32">
        <f>GLOBAL[[#This Row],[AWAL]]</f>
        <v>3</v>
      </c>
      <c r="G1005" s="31"/>
      <c r="H1005" s="31"/>
      <c r="I1005" s="31">
        <f>IF(GLOBAL[[#This Row],[1]]="","",SUMIF(Table6[NB BM_C_QTY+F],GLOBAL[POINTER],Table6[C]))</f>
        <v>0</v>
      </c>
      <c r="J1005" s="91">
        <f>IF(GLOBAL[[#This Row],[2]]="",0,-1*SUMIF(Table5[CONCAT],GLOBAL[POINTER],Table5[3]))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3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3</v>
      </c>
      <c r="Q1005" s="58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3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3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3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1005" s="31">
        <v>240</v>
      </c>
      <c r="AC1005" t="s">
        <v>5118</v>
      </c>
    </row>
    <row r="1006" spans="1:30">
      <c r="A1006" s="31">
        <f ca="1">IF(GLOBAL[[#This Row],[TT]]&lt;1,"",ROW()-2)</f>
        <v>1004</v>
      </c>
      <c r="B1006" s="33" t="s">
        <v>631</v>
      </c>
      <c r="C1006" s="31">
        <v>6</v>
      </c>
      <c r="D1006" s="31" t="s">
        <v>140</v>
      </c>
      <c r="E1006" s="31">
        <f ca="1">IF(GLOBAL[[#This Row],[b12]]="",GLOBAL[[#This Row],[a6]],GLOBAL[[#This Row],[b12]])</f>
        <v>6</v>
      </c>
      <c r="F1006" s="32">
        <f>GLOBAL[[#This Row],[AWAL]]</f>
        <v>6</v>
      </c>
      <c r="G1006" s="31"/>
      <c r="H1006" s="31"/>
      <c r="I1006" s="31">
        <f>IF(GLOBAL[[#This Row],[1]]="","",SUMIF(Table6[NB BM_C_QTY+F],GLOBAL[POINTER],Table6[C]))</f>
        <v>0</v>
      </c>
      <c r="J1006" s="91">
        <f>IF(GLOBAL[[#This Row],[2]]="",0,-1*SUMIF(Table5[CONCAT],GLOBAL[POINTER],Table5[3]))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 t="shared" si="15"/>
        <v>6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6</v>
      </c>
      <c r="Q1006" s="58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6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6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6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1006" s="31">
        <v>240</v>
      </c>
      <c r="AC1006" t="s">
        <v>5118</v>
      </c>
    </row>
    <row r="1007" spans="1:30">
      <c r="A1007" s="31">
        <f ca="1">IF(GLOBAL[[#This Row],[TT]]&lt;1,"",ROW()-2)</f>
        <v>1005</v>
      </c>
      <c r="B1007" s="33" t="s">
        <v>632</v>
      </c>
      <c r="C1007" s="31">
        <v>1</v>
      </c>
      <c r="D1007" s="31" t="s">
        <v>35</v>
      </c>
      <c r="E1007" s="31">
        <f ca="1">IF(GLOBAL[[#This Row],[b12]]="",GLOBAL[[#This Row],[a6]],GLOBAL[[#This Row],[b12]])</f>
        <v>1</v>
      </c>
      <c r="F1007" s="32">
        <f>GLOBAL[[#This Row],[AWAL]]</f>
        <v>1</v>
      </c>
      <c r="G1007" s="31"/>
      <c r="H1007" s="31"/>
      <c r="I1007" s="31">
        <f>IF(GLOBAL[[#This Row],[1]]="","",SUMIF(Table6[NB BM_C_QTY+F],GLOBAL[POINTER],Table6[C]))</f>
        <v>0</v>
      </c>
      <c r="J1007" s="91">
        <f>IF(GLOBAL[[#This Row],[2]]="",0,-1*SUMIF(Table5[CONCAT],GLOBAL[POINTER],Table5[3]))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 t="shared" si="15"/>
        <v>1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1</v>
      </c>
      <c r="Q1007" s="58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1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1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1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1007" s="31">
        <v>80</v>
      </c>
      <c r="AC1007" t="s">
        <v>5118</v>
      </c>
    </row>
    <row r="1008" spans="1:30">
      <c r="A1008" s="31">
        <f ca="1">IF(GLOBAL[[#This Row],[TT]]&lt;1,"",ROW()-2)</f>
        <v>1006</v>
      </c>
      <c r="B1008" s="33" t="s">
        <v>633</v>
      </c>
      <c r="C1008" s="31">
        <v>8</v>
      </c>
      <c r="D1008" s="31">
        <v>320</v>
      </c>
      <c r="E1008" s="31">
        <f ca="1">IF(GLOBAL[[#This Row],[b12]]="",GLOBAL[[#This Row],[a6]],GLOBAL[[#This Row],[b12]])</f>
        <v>8</v>
      </c>
      <c r="F1008" s="32">
        <f>GLOBAL[[#This Row],[AWAL]]</f>
        <v>8</v>
      </c>
      <c r="G1008" s="31"/>
      <c r="H1008" s="31"/>
      <c r="I1008" s="31">
        <f>IF(GLOBAL[[#This Row],[1]]="","",SUMIF(Table6[NB BM_C_QTY+F],GLOBAL[POINTER],Table6[C]))</f>
        <v>0</v>
      </c>
      <c r="J1008" s="91">
        <f>IF(GLOBAL[[#This Row],[2]]="",0,-1*SUMIF(Table5[CONCAT],GLOBAL[POINTER],Table5[3]))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 t="shared" si="15"/>
        <v>8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8</v>
      </c>
      <c r="Q1008" s="58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8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8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8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1008" s="31">
        <v>320</v>
      </c>
      <c r="AC1008" t="s">
        <v>5118</v>
      </c>
    </row>
    <row r="1009" spans="1:31">
      <c r="A1009" s="31">
        <f ca="1">IF(GLOBAL[[#This Row],[TT]]&lt;1,"",ROW()-2)</f>
        <v>1007</v>
      </c>
      <c r="B1009" s="33" t="s">
        <v>634</v>
      </c>
      <c r="C1009" s="31">
        <v>3</v>
      </c>
      <c r="D1009" s="31">
        <v>320</v>
      </c>
      <c r="E1009" s="31">
        <f ca="1">IF(GLOBAL[[#This Row],[b12]]="",GLOBAL[[#This Row],[a6]],GLOBAL[[#This Row],[b12]])</f>
        <v>3</v>
      </c>
      <c r="F1009" s="32">
        <f>GLOBAL[[#This Row],[AWAL]]</f>
        <v>3</v>
      </c>
      <c r="G1009" s="31"/>
      <c r="H1009" s="31"/>
      <c r="I1009" s="31">
        <f>IF(GLOBAL[[#This Row],[1]]="","",SUMIF(Table6[NB BM_C_QTY+F],GLOBAL[POINTER],Table6[C]))</f>
        <v>0</v>
      </c>
      <c r="J1009" s="91">
        <f>IF(GLOBAL[[#This Row],[2]]="",0,-1*SUMIF(Table5[CONCAT],GLOBAL[POINTER],Table5[3]))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 t="shared" si="15"/>
        <v>3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3</v>
      </c>
      <c r="Q1009" s="58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3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3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3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1009" s="31">
        <v>320</v>
      </c>
      <c r="AC1009" t="s">
        <v>5118</v>
      </c>
    </row>
    <row r="1010" spans="1:31">
      <c r="A1010" s="31">
        <f ca="1">IF(GLOBAL[[#This Row],[TT]]&lt;1,"",ROW()-2)</f>
        <v>1008</v>
      </c>
      <c r="B1010" s="33" t="s">
        <v>635</v>
      </c>
      <c r="C1010" s="31">
        <v>30</v>
      </c>
      <c r="D1010" s="31">
        <v>160</v>
      </c>
      <c r="E1010" s="31">
        <f ca="1">IF(GLOBAL[[#This Row],[b12]]="",GLOBAL[[#This Row],[a6]],GLOBAL[[#This Row],[b12]])</f>
        <v>30</v>
      </c>
      <c r="F1010" s="32">
        <f>GLOBAL[[#This Row],[AWAL]]</f>
        <v>30</v>
      </c>
      <c r="G1010" s="31"/>
      <c r="H1010" s="31"/>
      <c r="I1010" s="31">
        <f>IF(GLOBAL[[#This Row],[1]]="","",SUMIF(Table6[NB BM_C_QTY+F],GLOBAL[POINTER],Table6[C]))</f>
        <v>0</v>
      </c>
      <c r="J1010" s="91">
        <f>IF(GLOBAL[[#This Row],[2]]="",0,-1*SUMIF(Table5[CONCAT],GLOBAL[POINTER],Table5[3]))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30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30</v>
      </c>
      <c r="Q1010" s="58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30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30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30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1010" s="31">
        <v>160</v>
      </c>
      <c r="AC1010" t="s">
        <v>5118</v>
      </c>
    </row>
    <row r="1011" spans="1:31">
      <c r="A1011" s="31">
        <f ca="1">IF(GLOBAL[[#This Row],[TT]]&lt;1,"",ROW()-2)</f>
        <v>1009</v>
      </c>
      <c r="B1011" s="33" t="s">
        <v>636</v>
      </c>
      <c r="C1011" s="31">
        <v>6</v>
      </c>
      <c r="D1011" s="31" t="s">
        <v>637</v>
      </c>
      <c r="E1011" s="31">
        <f ca="1">IF(GLOBAL[[#This Row],[b12]]="",GLOBAL[[#This Row],[a6]],GLOBAL[[#This Row],[b12]])</f>
        <v>6</v>
      </c>
      <c r="F1011" s="32">
        <f>GLOBAL[[#This Row],[AWAL]]</f>
        <v>6</v>
      </c>
      <c r="G1011" s="31"/>
      <c r="H1011" s="31"/>
      <c r="I1011" s="31">
        <f>IF(GLOBAL[[#This Row],[1]]="","",SUMIF(Table6[NB BM_C_QTY+F],GLOBAL[POINTER],Table6[C]))</f>
        <v>0</v>
      </c>
      <c r="J1011" s="91">
        <f>IF(GLOBAL[[#This Row],[2]]="",0,-1*SUMIF(Table5[CONCAT],GLOBAL[POINTER],Table5[3]))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6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6</v>
      </c>
      <c r="Q1011" s="58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6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6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6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1011" s="31">
        <v>168</v>
      </c>
      <c r="AC1011" t="s">
        <v>5118</v>
      </c>
    </row>
    <row r="1012" spans="1:31">
      <c r="A1012" s="31" t="str">
        <f ca="1">IF(GLOBAL[[#This Row],[TT]]&lt;1,"",ROW()-2)</f>
        <v/>
      </c>
      <c r="B1012" s="33" t="s">
        <v>3634</v>
      </c>
      <c r="C1012" s="31">
        <v>0</v>
      </c>
      <c r="D1012" s="31">
        <v>192</v>
      </c>
      <c r="E1012" s="31">
        <f ca="1">IF(GLOBAL[[#This Row],[b12]]="",GLOBAL[[#This Row],[a6]],GLOBAL[[#This Row],[b12]])</f>
        <v>0</v>
      </c>
      <c r="F1012" s="32">
        <f>GLOBAL[[#This Row],[AWAL]]</f>
        <v>0</v>
      </c>
      <c r="G1012" s="31"/>
      <c r="H1012" s="31"/>
      <c r="I1012" s="31">
        <f>IF(GLOBAL[[#This Row],[1]]="","",SUMIF(Table6[NB BM_C_QTY+F],GLOBAL[POINTER],Table6[C]))</f>
        <v>0</v>
      </c>
      <c r="J1012" s="91">
        <f>IF(GLOBAL[[#This Row],[2]]="",0,-1*SUMIF(Table5[CONCAT],GLOBAL[POINTER],Table5[3]))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0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0</v>
      </c>
      <c r="Q1012" s="58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0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0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0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1012" s="31">
        <v>192</v>
      </c>
      <c r="AC1012" t="s">
        <v>5118</v>
      </c>
    </row>
    <row r="1013" spans="1:31">
      <c r="A1013" s="31" t="str">
        <f ca="1">IF(GLOBAL[[#This Row],[TT]]&lt;1,"",ROW()-2)</f>
        <v/>
      </c>
      <c r="B1013" s="33" t="s">
        <v>3635</v>
      </c>
      <c r="C1013" s="31">
        <v>0</v>
      </c>
      <c r="D1013" s="31">
        <v>192</v>
      </c>
      <c r="E1013" s="31">
        <f ca="1">IF(GLOBAL[[#This Row],[b12]]="",GLOBAL[[#This Row],[a6]],GLOBAL[[#This Row],[b12]])</f>
        <v>0</v>
      </c>
      <c r="F1013" s="32">
        <f>GLOBAL[[#This Row],[AWAL]]</f>
        <v>0</v>
      </c>
      <c r="G1013" s="31"/>
      <c r="H1013" s="31"/>
      <c r="I1013" s="31">
        <f>IF(GLOBAL[[#This Row],[1]]="","",SUMIF(Table6[NB BM_C_QTY+F],GLOBAL[POINTER],Table6[C]))</f>
        <v>0</v>
      </c>
      <c r="J1013" s="91">
        <f>IF(GLOBAL[[#This Row],[2]]="",0,-1*SUMIF(Table5[CONCAT],GLOBAL[POINTER],Table5[3]))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0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0</v>
      </c>
      <c r="Q1013" s="58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0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0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0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1013" s="31">
        <v>192</v>
      </c>
      <c r="AC1013" t="s">
        <v>5118</v>
      </c>
    </row>
    <row r="1014" spans="1:31">
      <c r="A1014" s="31" t="str">
        <f ca="1">IF(GLOBAL[[#This Row],[TT]]&lt;1,"",ROW()-2)</f>
        <v/>
      </c>
      <c r="B1014" s="33" t="s">
        <v>3633</v>
      </c>
      <c r="C1014" s="31">
        <v>0</v>
      </c>
      <c r="D1014" s="31">
        <v>192</v>
      </c>
      <c r="E1014" s="31">
        <f ca="1">IF(GLOBAL[[#This Row],[b12]]="",GLOBAL[[#This Row],[a6]],GLOBAL[[#This Row],[b12]])</f>
        <v>0</v>
      </c>
      <c r="F1014" s="32">
        <f>GLOBAL[[#This Row],[AWAL]]</f>
        <v>0</v>
      </c>
      <c r="G1014" s="31"/>
      <c r="H1014" s="31"/>
      <c r="I1014" s="31">
        <f>IF(GLOBAL[[#This Row],[1]]="","",SUMIF(Table6[NB BM_C_QTY+F],GLOBAL[POINTER],Table6[C]))</f>
        <v>0</v>
      </c>
      <c r="J1014" s="91">
        <f>IF(GLOBAL[[#This Row],[2]]="",0,-1*SUMIF(Table5[CONCAT],GLOBAL[POINTER],Table5[3]))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0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0</v>
      </c>
      <c r="Q1014" s="58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0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0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0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1014" s="31">
        <v>192</v>
      </c>
      <c r="AC1014" t="s">
        <v>5118</v>
      </c>
    </row>
    <row r="1015" spans="1:31">
      <c r="A1015" s="31" t="str">
        <f ca="1">IF(GLOBAL[[#This Row],[TT]]&lt;1,"",ROW()-2)</f>
        <v/>
      </c>
      <c r="B1015" s="33" t="s">
        <v>3455</v>
      </c>
      <c r="C1015" s="31">
        <v>0</v>
      </c>
      <c r="D1015" s="31">
        <v>216</v>
      </c>
      <c r="E1015" s="31">
        <f ca="1">IF(GLOBAL[[#This Row],[b12]]="",GLOBAL[[#This Row],[a6]],GLOBAL[[#This Row],[b12]])</f>
        <v>0</v>
      </c>
      <c r="F1015" s="32">
        <f>GLOBAL[[#This Row],[AWAL]]</f>
        <v>0</v>
      </c>
      <c r="G1015" s="31"/>
      <c r="H1015" s="31"/>
      <c r="I1015" s="31">
        <f>IF(GLOBAL[[#This Row],[1]]="","",SUMIF(Table6[NB BM_C_QTY+F],GLOBAL[POINTER],Table6[C]))</f>
        <v>0</v>
      </c>
      <c r="J1015" s="91">
        <f>IF(GLOBAL[[#This Row],[2]]="",0,-1*SUMIF(Table5[CONCAT],GLOBAL[POINTER],Table5[3]))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0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0</v>
      </c>
      <c r="Q1015" s="58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0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0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0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1015" s="31">
        <v>216</v>
      </c>
      <c r="AC1015" t="s">
        <v>5118</v>
      </c>
    </row>
    <row r="1016" spans="1:31">
      <c r="A1016" s="31">
        <f ca="1">IF(GLOBAL[[#This Row],[TT]]&lt;1,"",ROW()-2)</f>
        <v>1014</v>
      </c>
      <c r="B1016" s="33" t="s">
        <v>638</v>
      </c>
      <c r="C1016" s="31">
        <v>2</v>
      </c>
      <c r="D1016" s="31" t="s">
        <v>431</v>
      </c>
      <c r="E1016" s="31">
        <f ca="1">IF(GLOBAL[[#This Row],[b12]]="",GLOBAL[[#This Row],[a6]],GLOBAL[[#This Row],[b12]])</f>
        <v>2</v>
      </c>
      <c r="F1016" s="32">
        <f>GLOBAL[[#This Row],[AWAL]]</f>
        <v>2</v>
      </c>
      <c r="G1016" s="31"/>
      <c r="H1016" s="31"/>
      <c r="I1016" s="31">
        <f>IF(GLOBAL[[#This Row],[1]]="","",SUMIF(Table6[NB BM_C_QTY+F],GLOBAL[POINTER],Table6[C]))</f>
        <v>0</v>
      </c>
      <c r="J1016" s="91">
        <f>IF(GLOBAL[[#This Row],[2]]="",0,-1*SUMIF(Table5[CONCAT],GLOBAL[POINTER],Table5[3]))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2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2</v>
      </c>
      <c r="Q1016" s="58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2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2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2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1016" s="31">
        <v>320</v>
      </c>
      <c r="AC1016" t="s">
        <v>5118</v>
      </c>
    </row>
    <row r="1017" spans="1:31">
      <c r="A1017" s="31">
        <f ca="1">IF(GLOBAL[[#This Row],[TT]]&lt;1,"",ROW()-2)</f>
        <v>1015</v>
      </c>
      <c r="B1017" s="33" t="s">
        <v>639</v>
      </c>
      <c r="C1017" s="31">
        <v>1</v>
      </c>
      <c r="D1017" s="31" t="s">
        <v>431</v>
      </c>
      <c r="E1017" s="31">
        <f ca="1">IF(GLOBAL[[#This Row],[b12]]="",GLOBAL[[#This Row],[a6]],GLOBAL[[#This Row],[b12]])</f>
        <v>1</v>
      </c>
      <c r="F1017" s="32">
        <f>GLOBAL[[#This Row],[AWAL]]</f>
        <v>1</v>
      </c>
      <c r="G1017" s="31"/>
      <c r="H1017" s="31"/>
      <c r="I1017" s="31">
        <f>IF(GLOBAL[[#This Row],[1]]="","",SUMIF(Table6[NB BM_C_QTY+F],GLOBAL[POINTER],Table6[C]))</f>
        <v>0</v>
      </c>
      <c r="J1017" s="91">
        <f>IF(GLOBAL[[#This Row],[2]]="",0,-1*SUMIF(Table5[CONCAT],GLOBAL[POINTER],Table5[3]))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1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1</v>
      </c>
      <c r="Q1017" s="58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1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1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1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1017" s="31">
        <v>320</v>
      </c>
      <c r="AC1017" t="s">
        <v>5118</v>
      </c>
    </row>
    <row r="1018" spans="1:31">
      <c r="A1018" s="31" t="str">
        <f ca="1">IF(GLOBAL[[#This Row],[TT]]&lt;1,"",ROW()-2)</f>
        <v/>
      </c>
      <c r="B1018" s="33" t="s">
        <v>640</v>
      </c>
      <c r="C1018" s="31">
        <v>0</v>
      </c>
      <c r="D1018" s="31" t="s">
        <v>641</v>
      </c>
      <c r="E1018" s="31">
        <f ca="1">IF(GLOBAL[[#This Row],[b12]]="",GLOBAL[[#This Row],[a6]],GLOBAL[[#This Row],[b12]])</f>
        <v>0</v>
      </c>
      <c r="F1018" s="32">
        <f>GLOBAL[[#This Row],[AWAL]]</f>
        <v>0</v>
      </c>
      <c r="G1018" s="31"/>
      <c r="H1018" s="31"/>
      <c r="I1018" s="31">
        <f>IF(GLOBAL[[#This Row],[1]]="","",SUMIF(Table6[NB BM_C_QTY+F],GLOBAL[POINTER],Table6[C]))</f>
        <v>0</v>
      </c>
      <c r="J1018" s="91">
        <f>IF(GLOBAL[[#This Row],[2]]="",0,-1*SUMIF(Table5[CONCAT],GLOBAL[POINTER],Table5[3]))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 t="shared" si="15"/>
        <v>0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0</v>
      </c>
      <c r="Q1018" s="58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0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0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0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1018" s="31">
        <v>252</v>
      </c>
      <c r="AC1018" t="s">
        <v>5118</v>
      </c>
    </row>
    <row r="1019" spans="1:31">
      <c r="A1019" s="31" t="str">
        <f ca="1">IF(GLOBAL[[#This Row],[TT]]&lt;1,"",ROW()-2)</f>
        <v/>
      </c>
      <c r="B1019" s="78" t="s">
        <v>1954</v>
      </c>
      <c r="C1019" s="31">
        <v>0</v>
      </c>
      <c r="D1019" s="31"/>
      <c r="E1019" s="31">
        <f ca="1">IF(GLOBAL[[#This Row],[b12]]="",GLOBAL[[#This Row],[a6]],GLOBAL[[#This Row],[b12]])</f>
        <v>0</v>
      </c>
      <c r="F1019" s="32">
        <f>GLOBAL[[#This Row],[AWAL]]</f>
        <v>0</v>
      </c>
      <c r="G1019" s="31"/>
      <c r="H1019" s="31"/>
      <c r="I1019" s="31" t="str">
        <f>IF(GLOBAL[[#This Row],[1]]="","",SUMIF(Table6[NB BM_C_QTY+F],GLOBAL[POINTER],Table6[C]))</f>
        <v/>
      </c>
      <c r="J1019" s="91">
        <f>IF(GLOBAL[[#This Row],[2]]="",0,-1*SUMIF(Table5[CONCAT],GLOBAL[POINTER],Table5[3]))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0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0</v>
      </c>
      <c r="Q1019" s="58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0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0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0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1019" s="31"/>
    </row>
    <row r="1020" spans="1:31">
      <c r="A1020" s="31" t="str">
        <f ca="1">IF(GLOBAL[[#This Row],[TT]]&lt;1,"",ROW()-2)</f>
        <v/>
      </c>
      <c r="B1020" s="33" t="s">
        <v>3461</v>
      </c>
      <c r="C1020" s="31">
        <v>0</v>
      </c>
      <c r="D1020" s="31">
        <v>160</v>
      </c>
      <c r="E1020" s="31">
        <f ca="1">IF(GLOBAL[[#This Row],[b12]]="",GLOBAL[[#This Row],[a6]],GLOBAL[[#This Row],[b12]])</f>
        <v>0</v>
      </c>
      <c r="F1020" s="32">
        <f>GLOBAL[[#This Row],[AWAL]]</f>
        <v>0</v>
      </c>
      <c r="G1020" s="31"/>
      <c r="H1020" s="31"/>
      <c r="I1020" s="31">
        <f>IF(GLOBAL[[#This Row],[1]]="","",SUMIF(Table6[NB BM_C_QTY+F],GLOBAL[POINTER],Table6[C]))</f>
        <v>0</v>
      </c>
      <c r="J1020" s="91">
        <f>IF(GLOBAL[[#This Row],[2]]="",0,-1*SUMIF(Table5[CONCAT],GLOBAL[POINTER],Table5[3]))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0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0</v>
      </c>
      <c r="Q1020" s="58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0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0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0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1020" s="31">
        <v>160</v>
      </c>
      <c r="AC1020" t="s">
        <v>5118</v>
      </c>
    </row>
    <row r="1021" spans="1:31">
      <c r="A1021" s="31" t="str">
        <f ca="1">IF(GLOBAL[[#This Row],[TT]]&lt;1,"",ROW()-2)</f>
        <v/>
      </c>
      <c r="B1021" s="33" t="s">
        <v>3462</v>
      </c>
      <c r="C1021" s="31">
        <v>0</v>
      </c>
      <c r="D1021" s="31">
        <v>160</v>
      </c>
      <c r="E1021" s="31">
        <f ca="1">IF(GLOBAL[[#This Row],[b12]]="",GLOBAL[[#This Row],[a6]],GLOBAL[[#This Row],[b12]])</f>
        <v>0</v>
      </c>
      <c r="F1021" s="32">
        <f>GLOBAL[[#This Row],[AWAL]]</f>
        <v>0</v>
      </c>
      <c r="G1021" s="31"/>
      <c r="H1021" s="31"/>
      <c r="I1021" s="31">
        <f>IF(GLOBAL[[#This Row],[1]]="","",SUMIF(Table6[NB BM_C_QTY+F],GLOBAL[POINTER],Table6[C]))</f>
        <v>0</v>
      </c>
      <c r="J1021" s="91">
        <f>IF(GLOBAL[[#This Row],[2]]="",0,-1*SUMIF(Table5[CONCAT],GLOBAL[POINTER],Table5[3]))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 t="shared" si="15"/>
        <v>0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0</v>
      </c>
      <c r="Q1021" s="58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0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0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0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1021" s="31">
        <v>160</v>
      </c>
      <c r="AC1021" t="s">
        <v>5118</v>
      </c>
    </row>
    <row r="1022" spans="1:31">
      <c r="A1022" s="31" t="str">
        <f ca="1">IF(GLOBAL[[#This Row],[TT]]&lt;1,"",ROW()-2)</f>
        <v/>
      </c>
      <c r="B1022" s="33" t="s">
        <v>3463</v>
      </c>
      <c r="C1022" s="31">
        <v>0</v>
      </c>
      <c r="D1022" s="31">
        <v>160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>
        <f>IF(GLOBAL[[#This Row],[1]]="","",SUMIF(Table6[NB BM_C_QTY+F],GLOBAL[POINTER],Table6[C]))</f>
        <v>0</v>
      </c>
      <c r="J1022" s="91">
        <f>IF(GLOBAL[[#This Row],[2]]="",0,-1*SUMIF(Table5[CONCAT],GLOBAL[POINTER],Table5[3]))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0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0</v>
      </c>
      <c r="Q1022" s="58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1022" s="31">
        <v>160</v>
      </c>
      <c r="AC1022" t="s">
        <v>5118</v>
      </c>
    </row>
    <row r="1023" spans="1:31">
      <c r="A1023" s="31" t="str">
        <f ca="1">IF(GLOBAL[[#This Row],[TT]]&lt;1,"",ROW()-2)</f>
        <v/>
      </c>
      <c r="B1023" s="33" t="s">
        <v>3464</v>
      </c>
      <c r="C1023" s="31">
        <v>0</v>
      </c>
      <c r="D1023" s="31">
        <v>240</v>
      </c>
      <c r="E1023" s="31">
        <f ca="1">IF(GLOBAL[[#This Row],[b12]]="",GLOBAL[[#This Row],[a6]],GLOBAL[[#This Row],[b12]])</f>
        <v>0</v>
      </c>
      <c r="F1023" s="32">
        <f>GLOBAL[[#This Row],[AWAL]]</f>
        <v>0</v>
      </c>
      <c r="G1023" s="31"/>
      <c r="H1023" s="31"/>
      <c r="I1023" s="31">
        <f>IF(GLOBAL[[#This Row],[1]]="","",SUMIF(Table6[NB BM_C_QTY+F],GLOBAL[POINTER],Table6[C]))</f>
        <v>0</v>
      </c>
      <c r="J1023" s="91">
        <f>IF(GLOBAL[[#This Row],[2]]="",0,-1*SUMIF(Table5[CONCAT],GLOBAL[POINTER],Table5[3]))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0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0</v>
      </c>
      <c r="Q1023" s="58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0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0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0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1023" s="31">
        <v>240</v>
      </c>
      <c r="AC1023" t="s">
        <v>5118</v>
      </c>
      <c r="AE1023" s="29"/>
    </row>
    <row r="1024" spans="1:31">
      <c r="A1024" s="31" t="str">
        <f ca="1">IF(GLOBAL[[#This Row],[TT]]&lt;1,"",ROW()-2)</f>
        <v/>
      </c>
      <c r="B1024" s="33" t="s">
        <v>3465</v>
      </c>
      <c r="C1024" s="31">
        <v>0</v>
      </c>
      <c r="D1024" s="31">
        <v>240</v>
      </c>
      <c r="E1024" s="31">
        <f ca="1">IF(GLOBAL[[#This Row],[b12]]="",GLOBAL[[#This Row],[a6]],GLOBAL[[#This Row],[b12]])</f>
        <v>0</v>
      </c>
      <c r="F1024" s="32">
        <f>GLOBAL[[#This Row],[AWAL]]</f>
        <v>0</v>
      </c>
      <c r="G1024" s="31"/>
      <c r="H1024" s="31"/>
      <c r="I1024" s="31">
        <f>IF(GLOBAL[[#This Row],[1]]="","",SUMIF(Table6[NB BM_C_QTY+F],GLOBAL[POINTER],Table6[C]))</f>
        <v>0</v>
      </c>
      <c r="J1024" s="91">
        <f>IF(GLOBAL[[#This Row],[2]]="",0,-1*SUMIF(Table5[CONCAT],GLOBAL[POINTER],Table5[3]))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 t="shared" si="15"/>
        <v>0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0</v>
      </c>
      <c r="Q1024" s="58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0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0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0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1024" s="31">
        <v>240</v>
      </c>
      <c r="AC1024" t="s">
        <v>5118</v>
      </c>
      <c r="AE1024" s="29"/>
    </row>
    <row r="1025" spans="1:31">
      <c r="A1025" s="31" t="str">
        <f ca="1">IF(GLOBAL[[#This Row],[TT]]&lt;1,"",ROW()-2)</f>
        <v/>
      </c>
      <c r="B1025" s="33" t="s">
        <v>3466</v>
      </c>
      <c r="C1025" s="31">
        <v>0</v>
      </c>
      <c r="D1025" s="31">
        <v>240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>
        <f>IF(GLOBAL[[#This Row],[1]]="","",SUMIF(Table6[NB BM_C_QTY+F],GLOBAL[POINTER],Table6[C]))</f>
        <v>0</v>
      </c>
      <c r="J1025" s="91">
        <f>IF(GLOBAL[[#This Row],[2]]="",0,-1*SUMIF(Table5[CONCAT],GLOBAL[POINTER],Table5[3]))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 t="shared" si="15"/>
        <v>0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0</v>
      </c>
      <c r="Q1025" s="58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1025" s="31">
        <v>240</v>
      </c>
      <c r="AC1025" t="s">
        <v>5118</v>
      </c>
    </row>
    <row r="1026" spans="1:31">
      <c r="A1026" s="31" t="str">
        <f ca="1">IF(GLOBAL[[#This Row],[TT]]&lt;1,"",ROW()-2)</f>
        <v/>
      </c>
      <c r="B1026" s="33" t="s">
        <v>642</v>
      </c>
      <c r="C1026" s="31">
        <v>0</v>
      </c>
      <c r="D1026" s="31">
        <v>160</v>
      </c>
      <c r="E1026" s="31">
        <f ca="1">IF(GLOBAL[[#This Row],[b12]]="",GLOBAL[[#This Row],[a6]],GLOBAL[[#This Row],[b12]])</f>
        <v>0</v>
      </c>
      <c r="F1026" s="32">
        <f>GLOBAL[[#This Row],[AWAL]]</f>
        <v>0</v>
      </c>
      <c r="G1026" s="31"/>
      <c r="H1026" s="31"/>
      <c r="I1026" s="31">
        <f>IF(GLOBAL[[#This Row],[1]]="","",SUMIF(Table6[NB BM_C_QTY+F],GLOBAL[POINTER],Table6[C]))</f>
        <v>0</v>
      </c>
      <c r="J1026" s="91">
        <f>IF(GLOBAL[[#This Row],[2]]="",0,-1*SUMIF(Table5[CONCAT],GLOBAL[POINTER],Table5[3]))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0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0</v>
      </c>
      <c r="Q1026" s="58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0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0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0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1026" s="31">
        <v>160</v>
      </c>
      <c r="AC1026" t="s">
        <v>5118</v>
      </c>
    </row>
    <row r="1027" spans="1:31">
      <c r="A1027" s="31" t="str">
        <f ca="1">IF(GLOBAL[[#This Row],[TT]]&lt;1,"",ROW()-2)</f>
        <v/>
      </c>
      <c r="B1027" s="33" t="s">
        <v>3636</v>
      </c>
      <c r="C1027" s="31">
        <v>0</v>
      </c>
      <c r="D1027" s="31">
        <v>160</v>
      </c>
      <c r="E1027" s="31">
        <f ca="1">IF(GLOBAL[[#This Row],[b12]]="",GLOBAL[[#This Row],[a6]],GLOBAL[[#This Row],[b12]])</f>
        <v>0</v>
      </c>
      <c r="F1027" s="32">
        <f>GLOBAL[[#This Row],[AWAL]]</f>
        <v>0</v>
      </c>
      <c r="G1027" s="31"/>
      <c r="H1027" s="31"/>
      <c r="I1027" s="31">
        <f>IF(GLOBAL[[#This Row],[1]]="","",SUMIF(Table6[NB BM_C_QTY+F],GLOBAL[POINTER],Table6[C]))</f>
        <v>0</v>
      </c>
      <c r="J1027" s="91">
        <f>IF(GLOBAL[[#This Row],[2]]="",0,-1*SUMIF(Table5[CONCAT],GLOBAL[POINTER],Table5[3]))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 t="shared" ref="M1027:M1090" si="16">SUM(F1027,L1027)</f>
        <v>0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0</v>
      </c>
      <c r="Q1027" s="58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0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0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0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1027" s="31">
        <v>160</v>
      </c>
      <c r="AC1027" t="s">
        <v>5118</v>
      </c>
    </row>
    <row r="1028" spans="1:31">
      <c r="A1028" s="31" t="str">
        <f ca="1">IF(GLOBAL[[#This Row],[TT]]&lt;1,"",ROW()-2)</f>
        <v/>
      </c>
      <c r="B1028" s="33" t="s">
        <v>3637</v>
      </c>
      <c r="C1028" s="31">
        <v>0</v>
      </c>
      <c r="D1028" s="31">
        <v>160</v>
      </c>
      <c r="E1028" s="31">
        <f ca="1">IF(GLOBAL[[#This Row],[b12]]="",GLOBAL[[#This Row],[a6]],GLOBAL[[#This Row],[b12]])</f>
        <v>0</v>
      </c>
      <c r="F1028" s="32">
        <f>GLOBAL[[#This Row],[AWAL]]</f>
        <v>0</v>
      </c>
      <c r="G1028" s="31"/>
      <c r="H1028" s="31"/>
      <c r="I1028" s="31">
        <f>IF(GLOBAL[[#This Row],[1]]="","",SUMIF(Table6[NB BM_C_QTY+F],GLOBAL[POINTER],Table6[C]))</f>
        <v>0</v>
      </c>
      <c r="J1028" s="91">
        <f>IF(GLOBAL[[#This Row],[2]]="",0,-1*SUMIF(Table5[CONCAT],GLOBAL[POINTER],Table5[3]))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0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0</v>
      </c>
      <c r="Q1028" s="58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0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0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0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1028" s="31">
        <v>160</v>
      </c>
      <c r="AC1028" t="s">
        <v>5118</v>
      </c>
    </row>
    <row r="1029" spans="1:31">
      <c r="A1029" s="31" t="str">
        <f ca="1">IF(GLOBAL[[#This Row],[TT]]&lt;1,"",ROW()-2)</f>
        <v/>
      </c>
      <c r="B1029" s="33" t="s">
        <v>3638</v>
      </c>
      <c r="C1029" s="31">
        <v>0</v>
      </c>
      <c r="D1029" s="31">
        <v>160</v>
      </c>
      <c r="E1029" s="31">
        <f ca="1">IF(GLOBAL[[#This Row],[b12]]="",GLOBAL[[#This Row],[a6]],GLOBAL[[#This Row],[b12]])</f>
        <v>0</v>
      </c>
      <c r="F1029" s="32">
        <f>GLOBAL[[#This Row],[AWAL]]</f>
        <v>0</v>
      </c>
      <c r="G1029" s="31"/>
      <c r="H1029" s="31"/>
      <c r="I1029" s="31">
        <f>IF(GLOBAL[[#This Row],[1]]="","",SUMIF(Table6[NB BM_C_QTY+F],GLOBAL[POINTER],Table6[C]))</f>
        <v>0</v>
      </c>
      <c r="J1029" s="91">
        <f>IF(GLOBAL[[#This Row],[2]]="",0,-1*SUMIF(Table5[CONCAT],GLOBAL[POINTER],Table5[3]))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 t="shared" si="16"/>
        <v>0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0</v>
      </c>
      <c r="Q1029" s="58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0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0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0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1029" s="31">
        <v>160</v>
      </c>
      <c r="AC1029" t="s">
        <v>5118</v>
      </c>
    </row>
    <row r="1030" spans="1:31">
      <c r="A1030" s="31" t="str">
        <f ca="1">IF(GLOBAL[[#This Row],[TT]]&lt;1,"",ROW()-2)</f>
        <v/>
      </c>
      <c r="B1030" s="33" t="s">
        <v>3639</v>
      </c>
      <c r="C1030" s="31">
        <v>0</v>
      </c>
      <c r="D1030" s="31">
        <v>160</v>
      </c>
      <c r="E1030" s="31">
        <f ca="1">IF(GLOBAL[[#This Row],[b12]]="",GLOBAL[[#This Row],[a6]],GLOBAL[[#This Row],[b12]])</f>
        <v>0</v>
      </c>
      <c r="F1030" s="32">
        <f>GLOBAL[[#This Row],[AWAL]]</f>
        <v>0</v>
      </c>
      <c r="G1030" s="31"/>
      <c r="H1030" s="31"/>
      <c r="I1030" s="31">
        <f>IF(GLOBAL[[#This Row],[1]]="","",SUMIF(Table6[NB BM_C_QTY+F],GLOBAL[POINTER],Table6[C]))</f>
        <v>0</v>
      </c>
      <c r="J1030" s="91">
        <f>IF(GLOBAL[[#This Row],[2]]="",0,-1*SUMIF(Table5[CONCAT],GLOBAL[POINTER],Table5[3]))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0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0</v>
      </c>
      <c r="Q1030" s="58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0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0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0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1030" s="31">
        <v>160</v>
      </c>
      <c r="AC1030" t="s">
        <v>5118</v>
      </c>
    </row>
    <row r="1031" spans="1:31">
      <c r="A1031" s="31" t="str">
        <f ca="1">IF(GLOBAL[[#This Row],[TT]]&lt;1,"",ROW()-2)</f>
        <v/>
      </c>
      <c r="B1031" s="33" t="s">
        <v>3640</v>
      </c>
      <c r="C1031" s="31">
        <v>0</v>
      </c>
      <c r="D1031" s="31">
        <v>160</v>
      </c>
      <c r="E1031" s="31">
        <f ca="1">IF(GLOBAL[[#This Row],[b12]]="",GLOBAL[[#This Row],[a6]],GLOBAL[[#This Row],[b12]])</f>
        <v>0</v>
      </c>
      <c r="F1031" s="32">
        <f>GLOBAL[[#This Row],[AWAL]]</f>
        <v>0</v>
      </c>
      <c r="G1031" s="31"/>
      <c r="H1031" s="31"/>
      <c r="I1031" s="31">
        <f>IF(GLOBAL[[#This Row],[1]]="","",SUMIF(Table6[NB BM_C_QTY+F],GLOBAL[POINTER],Table6[C]))</f>
        <v>0</v>
      </c>
      <c r="J1031" s="91">
        <f>IF(GLOBAL[[#This Row],[2]]="",0,-1*SUMIF(Table5[CONCAT],GLOBAL[POINTER],Table5[3]))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0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0</v>
      </c>
      <c r="Q1031" s="58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0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0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0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1031" s="31">
        <v>160</v>
      </c>
      <c r="AC1031" t="s">
        <v>5118</v>
      </c>
    </row>
    <row r="1032" spans="1:31">
      <c r="A1032" s="31" t="str">
        <f ca="1">IF(GLOBAL[[#This Row],[TT]]&lt;1,"",ROW()-2)</f>
        <v/>
      </c>
      <c r="B1032" s="33" t="s">
        <v>1955</v>
      </c>
      <c r="C1032" s="31">
        <v>0</v>
      </c>
      <c r="D1032" s="31" t="s">
        <v>2131</v>
      </c>
      <c r="E1032" s="31">
        <f ca="1">IF(GLOBAL[[#This Row],[b12]]="",GLOBAL[[#This Row],[a6]],GLOBAL[[#This Row],[b12]])</f>
        <v>0</v>
      </c>
      <c r="F1032" s="32">
        <f>GLOBAL[[#This Row],[AWAL]]</f>
        <v>0</v>
      </c>
      <c r="G1032" s="31"/>
      <c r="H1032" s="31"/>
      <c r="I1032" s="31">
        <f>IF(GLOBAL[[#This Row],[1]]="","",SUMIF(Table6[NB BM_C_QTY+F],GLOBAL[POINTER],Table6[C]))</f>
        <v>0</v>
      </c>
      <c r="J1032" s="91">
        <f>IF(GLOBAL[[#This Row],[2]]="",0,-1*SUMIF(Table5[CONCAT],GLOBAL[POINTER],Table5[3]))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0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0</v>
      </c>
      <c r="Q1032" s="58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0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0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0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1032" s="31">
        <v>240</v>
      </c>
      <c r="AC1032" t="s">
        <v>5118</v>
      </c>
    </row>
    <row r="1033" spans="1:31">
      <c r="A1033" s="31" t="str">
        <f ca="1">IF(GLOBAL[[#This Row],[TT]]&lt;1,"",ROW()-2)</f>
        <v/>
      </c>
      <c r="B1033" s="33" t="s">
        <v>2395</v>
      </c>
      <c r="C1033" s="31">
        <v>0</v>
      </c>
      <c r="D1033" s="31" t="s">
        <v>2131</v>
      </c>
      <c r="E1033" s="31">
        <f ca="1">IF(GLOBAL[[#This Row],[b12]]="",GLOBAL[[#This Row],[a6]],GLOBAL[[#This Row],[b12]])</f>
        <v>0</v>
      </c>
      <c r="F1033" s="32">
        <f>GLOBAL[[#This Row],[AWAL]]</f>
        <v>0</v>
      </c>
      <c r="G1033" s="31"/>
      <c r="H1033" s="31"/>
      <c r="I1033" s="31">
        <f>IF(GLOBAL[[#This Row],[1]]="","",SUMIF(Table6[NB BM_C_QTY+F],GLOBAL[POINTER],Table6[C]))</f>
        <v>0</v>
      </c>
      <c r="J1033" s="91">
        <f>IF(GLOBAL[[#This Row],[2]]="",0,-1*SUMIF(Table5[CONCAT],GLOBAL[POINTER],Table5[3]))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0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0</v>
      </c>
      <c r="Q1033" s="58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0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0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0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1033" s="31">
        <v>240</v>
      </c>
      <c r="AC1033" t="s">
        <v>5118</v>
      </c>
    </row>
    <row r="1034" spans="1:31">
      <c r="A1034" s="31" t="str">
        <f ca="1">IF(GLOBAL[[#This Row],[TT]]&lt;1,"",ROW()-2)</f>
        <v/>
      </c>
      <c r="B1034" s="33" t="s">
        <v>2396</v>
      </c>
      <c r="C1034" s="31">
        <v>0</v>
      </c>
      <c r="D1034" s="31" t="s">
        <v>2131</v>
      </c>
      <c r="E1034" s="31">
        <f ca="1">IF(GLOBAL[[#This Row],[b12]]="",GLOBAL[[#This Row],[a6]],GLOBAL[[#This Row],[b12]])</f>
        <v>0</v>
      </c>
      <c r="F1034" s="32">
        <f>GLOBAL[[#This Row],[AWAL]]</f>
        <v>0</v>
      </c>
      <c r="G1034" s="31"/>
      <c r="H1034" s="31"/>
      <c r="I1034" s="31">
        <f>IF(GLOBAL[[#This Row],[1]]="","",SUMIF(Table6[NB BM_C_QTY+F],GLOBAL[POINTER],Table6[C]))</f>
        <v>0</v>
      </c>
      <c r="J1034" s="91">
        <f>IF(GLOBAL[[#This Row],[2]]="",0,-1*SUMIF(Table5[CONCAT],GLOBAL[POINTER],Table5[3]))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0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0</v>
      </c>
      <c r="Q1034" s="58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0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0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0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1034" s="31">
        <v>240</v>
      </c>
      <c r="AC1034" t="s">
        <v>5118</v>
      </c>
    </row>
    <row r="1035" spans="1:31">
      <c r="A1035" s="31" t="str">
        <f ca="1">IF(GLOBAL[[#This Row],[TT]]&lt;1,"",ROW()-2)</f>
        <v/>
      </c>
      <c r="B1035" s="33" t="s">
        <v>2397</v>
      </c>
      <c r="C1035" s="31">
        <v>0</v>
      </c>
      <c r="D1035" s="31" t="s">
        <v>2131</v>
      </c>
      <c r="E1035" s="31">
        <f ca="1">IF(GLOBAL[[#This Row],[b12]]="",GLOBAL[[#This Row],[a6]],GLOBAL[[#This Row],[b12]])</f>
        <v>0</v>
      </c>
      <c r="F1035" s="32">
        <f>GLOBAL[[#This Row],[AWAL]]</f>
        <v>0</v>
      </c>
      <c r="G1035" s="31"/>
      <c r="H1035" s="31"/>
      <c r="I1035" s="31">
        <f>IF(GLOBAL[[#This Row],[1]]="","",SUMIF(Table6[NB BM_C_QTY+F],GLOBAL[POINTER],Table6[C]))</f>
        <v>0</v>
      </c>
      <c r="J1035" s="91">
        <f>IF(GLOBAL[[#This Row],[2]]="",0,-1*SUMIF(Table5[CONCAT],GLOBAL[POINTER],Table5[3]))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0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0</v>
      </c>
      <c r="Q1035" s="58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0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0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0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1035" s="31">
        <v>240</v>
      </c>
      <c r="AC1035" t="s">
        <v>5118</v>
      </c>
    </row>
    <row r="1036" spans="1:31">
      <c r="A1036" s="31" t="str">
        <f ca="1">IF(GLOBAL[[#This Row],[TT]]&lt;1,"",ROW()-2)</f>
        <v/>
      </c>
      <c r="B1036" s="33" t="s">
        <v>2398</v>
      </c>
      <c r="C1036" s="31">
        <v>0</v>
      </c>
      <c r="D1036" s="31" t="s">
        <v>2131</v>
      </c>
      <c r="E1036" s="31">
        <f ca="1">IF(GLOBAL[[#This Row],[b12]]="",GLOBAL[[#This Row],[a6]],GLOBAL[[#This Row],[b12]])</f>
        <v>0</v>
      </c>
      <c r="F1036" s="32">
        <f>GLOBAL[[#This Row],[AWAL]]</f>
        <v>0</v>
      </c>
      <c r="G1036" s="31"/>
      <c r="H1036" s="31"/>
      <c r="I1036" s="31">
        <f>IF(GLOBAL[[#This Row],[1]]="","",SUMIF(Table6[NB BM_C_QTY+F],GLOBAL[POINTER],Table6[C]))</f>
        <v>0</v>
      </c>
      <c r="J1036" s="91">
        <f>IF(GLOBAL[[#This Row],[2]]="",0,-1*SUMIF(Table5[CONCAT],GLOBAL[POINTER],Table5[3]))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 t="shared" si="16"/>
        <v>0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0</v>
      </c>
      <c r="Q1036" s="58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0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0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0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1036" s="31">
        <v>240</v>
      </c>
      <c r="AC1036" t="s">
        <v>5118</v>
      </c>
    </row>
    <row r="1037" spans="1:31">
      <c r="A1037" s="31" t="str">
        <f ca="1">IF(GLOBAL[[#This Row],[TT]]&lt;1,"",ROW()-2)</f>
        <v/>
      </c>
      <c r="B1037" s="33" t="s">
        <v>2399</v>
      </c>
      <c r="C1037" s="31">
        <v>0</v>
      </c>
      <c r="D1037" s="31" t="s">
        <v>2131</v>
      </c>
      <c r="E1037" s="31">
        <f ca="1">IF(GLOBAL[[#This Row],[b12]]="",GLOBAL[[#This Row],[a6]],GLOBAL[[#This Row],[b12]])</f>
        <v>0</v>
      </c>
      <c r="F1037" s="32">
        <f>GLOBAL[[#This Row],[AWAL]]</f>
        <v>0</v>
      </c>
      <c r="G1037" s="31"/>
      <c r="H1037" s="31"/>
      <c r="I1037" s="31">
        <f>IF(GLOBAL[[#This Row],[1]]="","",SUMIF(Table6[NB BM_C_QTY+F],GLOBAL[POINTER],Table6[C]))</f>
        <v>0</v>
      </c>
      <c r="J1037" s="91">
        <f>IF(GLOBAL[[#This Row],[2]]="",0,-1*SUMIF(Table5[CONCAT],GLOBAL[POINTER],Table5[3]))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0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0</v>
      </c>
      <c r="Q1037" s="58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0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0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0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1037" s="31">
        <v>240</v>
      </c>
      <c r="AC1037" t="s">
        <v>5118</v>
      </c>
      <c r="AE1037" s="29"/>
    </row>
    <row r="1038" spans="1:31">
      <c r="A1038" s="31" t="str">
        <f ca="1">IF(GLOBAL[[#This Row],[TT]]&lt;1,"",ROW()-2)</f>
        <v/>
      </c>
      <c r="B1038" s="33" t="s">
        <v>2400</v>
      </c>
      <c r="C1038" s="31">
        <v>0</v>
      </c>
      <c r="D1038" s="31" t="s">
        <v>2131</v>
      </c>
      <c r="E1038" s="31">
        <f ca="1">IF(GLOBAL[[#This Row],[b12]]="",GLOBAL[[#This Row],[a6]],GLOBAL[[#This Row],[b12]])</f>
        <v>0</v>
      </c>
      <c r="F1038" s="32">
        <f>GLOBAL[[#This Row],[AWAL]]</f>
        <v>0</v>
      </c>
      <c r="G1038" s="31"/>
      <c r="H1038" s="31"/>
      <c r="I1038" s="31">
        <f>IF(GLOBAL[[#This Row],[1]]="","",SUMIF(Table6[NB BM_C_QTY+F],GLOBAL[POINTER],Table6[C]))</f>
        <v>0</v>
      </c>
      <c r="J1038" s="91">
        <f>IF(GLOBAL[[#This Row],[2]]="",0,-1*SUMIF(Table5[CONCAT],GLOBAL[POINTER],Table5[3]))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 t="shared" si="16"/>
        <v>0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0</v>
      </c>
      <c r="Q1038" s="58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0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0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0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1038" s="31">
        <v>240</v>
      </c>
      <c r="AC1038" t="s">
        <v>5118</v>
      </c>
    </row>
    <row r="1039" spans="1:31">
      <c r="A1039" s="31" t="str">
        <f ca="1">IF(GLOBAL[[#This Row],[TT]]&lt;1,"",ROW()-2)</f>
        <v/>
      </c>
      <c r="B1039" s="33" t="s">
        <v>2401</v>
      </c>
      <c r="C1039" s="31">
        <v>0</v>
      </c>
      <c r="D1039" s="31" t="s">
        <v>2131</v>
      </c>
      <c r="E1039" s="31">
        <f ca="1">IF(GLOBAL[[#This Row],[b12]]="",GLOBAL[[#This Row],[a6]],GLOBAL[[#This Row],[b12]])</f>
        <v>0</v>
      </c>
      <c r="F1039" s="32">
        <f>GLOBAL[[#This Row],[AWAL]]</f>
        <v>0</v>
      </c>
      <c r="G1039" s="31"/>
      <c r="H1039" s="31"/>
      <c r="I1039" s="31">
        <f>IF(GLOBAL[[#This Row],[1]]="","",SUMIF(Table6[NB BM_C_QTY+F],GLOBAL[POINTER],Table6[C]))</f>
        <v>0</v>
      </c>
      <c r="J1039" s="91">
        <f>IF(GLOBAL[[#This Row],[2]]="",0,-1*SUMIF(Table5[CONCAT],GLOBAL[POINTER],Table5[3]))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 t="shared" si="16"/>
        <v>0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0</v>
      </c>
      <c r="Q1039" s="58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0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0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0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1039" s="31">
        <v>240</v>
      </c>
      <c r="AC1039" t="s">
        <v>5118</v>
      </c>
    </row>
    <row r="1040" spans="1:31">
      <c r="A1040" s="31">
        <f ca="1">IF(GLOBAL[[#This Row],[TT]]&lt;1,"",ROW()-2)</f>
        <v>1038</v>
      </c>
      <c r="B1040" s="33" t="s">
        <v>4067</v>
      </c>
      <c r="C1040" s="31">
        <v>2</v>
      </c>
      <c r="D1040" s="31" t="s">
        <v>2213</v>
      </c>
      <c r="E1040" s="31">
        <f ca="1">IF(GLOBAL[[#This Row],[b12]]="",GLOBAL[[#This Row],[a6]],GLOBAL[[#This Row],[b12]])</f>
        <v>2</v>
      </c>
      <c r="F1040" s="32">
        <f>GLOBAL[[#This Row],[AWAL]]</f>
        <v>2</v>
      </c>
      <c r="G1040" s="31"/>
      <c r="H1040" s="31"/>
      <c r="I1040" s="31">
        <f>IF(GLOBAL[[#This Row],[1]]="","",SUMIF(Table6[NB BM_C_QTY+F],GLOBAL[POINTER],Table6[C]))</f>
        <v>0</v>
      </c>
      <c r="J1040" s="91">
        <f>IF(GLOBAL[[#This Row],[2]]="",0,-1*SUMIF(Table5[CONCAT],GLOBAL[POINTER],Table5[3]))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2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2</v>
      </c>
      <c r="Q1040" s="58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2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2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2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1040" s="31">
        <v>600</v>
      </c>
      <c r="AC1040" t="s">
        <v>5118</v>
      </c>
    </row>
    <row r="1041" spans="1:31">
      <c r="A1041" s="31">
        <f ca="1">IF(GLOBAL[[#This Row],[TT]]&lt;1,"",ROW()-2)</f>
        <v>1039</v>
      </c>
      <c r="B1041" s="33" t="s">
        <v>644</v>
      </c>
      <c r="C1041" s="31">
        <v>14</v>
      </c>
      <c r="D1041" s="31" t="s">
        <v>51</v>
      </c>
      <c r="E1041" s="31">
        <f ca="1">IF(GLOBAL[[#This Row],[b12]]="",GLOBAL[[#This Row],[a6]],GLOBAL[[#This Row],[b12]])</f>
        <v>14</v>
      </c>
      <c r="F1041" s="32">
        <f>GLOBAL[[#This Row],[AWAL]]</f>
        <v>14</v>
      </c>
      <c r="G1041" s="31"/>
      <c r="H1041" s="31"/>
      <c r="I1041" s="31">
        <f>IF(GLOBAL[[#This Row],[1]]="","",SUMIF(Table6[NB BM_C_QTY+F],GLOBAL[POINTER],Table6[C]))</f>
        <v>0</v>
      </c>
      <c r="J1041" s="91">
        <f>IF(GLOBAL[[#This Row],[2]]="",0,-1*SUMIF(Table5[CONCAT],GLOBAL[POINTER],Table5[3]))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14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14</v>
      </c>
      <c r="Q1041" s="58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14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14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14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1041" s="31">
        <v>60</v>
      </c>
      <c r="AC1041" t="s">
        <v>5116</v>
      </c>
    </row>
    <row r="1042" spans="1:31">
      <c r="A1042" s="31">
        <f ca="1">IF(GLOBAL[[#This Row],[TT]]&lt;1,"",ROW()-2)</f>
        <v>1040</v>
      </c>
      <c r="B1042" s="33" t="s">
        <v>645</v>
      </c>
      <c r="C1042" s="31">
        <v>20</v>
      </c>
      <c r="D1042" s="31" t="s">
        <v>148</v>
      </c>
      <c r="E1042" s="31">
        <f ca="1">IF(GLOBAL[[#This Row],[b12]]="",GLOBAL[[#This Row],[a6]],GLOBAL[[#This Row],[b12]])</f>
        <v>20</v>
      </c>
      <c r="F1042" s="32">
        <f>GLOBAL[[#This Row],[AWAL]]</f>
        <v>20</v>
      </c>
      <c r="G1042" s="31"/>
      <c r="H1042" s="31"/>
      <c r="I1042" s="31">
        <f>IF(GLOBAL[[#This Row],[1]]="","",SUMIF(Table6[NB BM_C_QTY+F],GLOBAL[POINTER],Table6[C]))</f>
        <v>0</v>
      </c>
      <c r="J1042" s="91">
        <f>IF(GLOBAL[[#This Row],[2]]="",0,-1*SUMIF(Table5[CONCAT],GLOBAL[POINTER],Table5[3]))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20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20</v>
      </c>
      <c r="Q1042" s="58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20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20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20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1042" s="31">
        <v>30</v>
      </c>
      <c r="AC1042" t="s">
        <v>5116</v>
      </c>
    </row>
    <row r="1043" spans="1:31">
      <c r="A1043" s="31">
        <f ca="1">IF(GLOBAL[[#This Row],[TT]]&lt;1,"",ROW()-2)</f>
        <v>1041</v>
      </c>
      <c r="B1043" s="33" t="s">
        <v>646</v>
      </c>
      <c r="C1043" s="31">
        <v>4</v>
      </c>
      <c r="D1043" s="31" t="s">
        <v>33</v>
      </c>
      <c r="E1043" s="31">
        <f ca="1">IF(GLOBAL[[#This Row],[b12]]="",GLOBAL[[#This Row],[a6]],GLOBAL[[#This Row],[b12]])</f>
        <v>4</v>
      </c>
      <c r="F1043" s="32">
        <f>GLOBAL[[#This Row],[AWAL]]</f>
        <v>4</v>
      </c>
      <c r="G1043" s="31"/>
      <c r="H1043" s="31"/>
      <c r="I1043" s="31">
        <f>IF(GLOBAL[[#This Row],[1]]="","",SUMIF(Table6[NB BM_C_QTY+F],GLOBAL[POINTER],Table6[C]))</f>
        <v>0</v>
      </c>
      <c r="J1043" s="91">
        <f>IF(GLOBAL[[#This Row],[2]]="",0,-1*SUMIF(Table5[CONCAT],GLOBAL[POINTER],Table5[3]))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 t="shared" si="16"/>
        <v>4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4</v>
      </c>
      <c r="Q1043" s="58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4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4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4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1043" s="31">
        <v>360</v>
      </c>
      <c r="AC1043" t="s">
        <v>5118</v>
      </c>
    </row>
    <row r="1044" spans="1:31">
      <c r="A1044" s="31">
        <f ca="1">IF(GLOBAL[[#This Row],[TT]]&lt;1,"",ROW()-2)</f>
        <v>1042</v>
      </c>
      <c r="B1044" s="33" t="s">
        <v>647</v>
      </c>
      <c r="C1044" s="31">
        <v>3</v>
      </c>
      <c r="D1044" s="31" t="s">
        <v>98</v>
      </c>
      <c r="E1044" s="31">
        <f ca="1">IF(GLOBAL[[#This Row],[b12]]="",GLOBAL[[#This Row],[a6]],GLOBAL[[#This Row],[b12]])</f>
        <v>3</v>
      </c>
      <c r="F1044" s="32">
        <f>GLOBAL[[#This Row],[AWAL]]</f>
        <v>3</v>
      </c>
      <c r="G1044" s="31"/>
      <c r="H1044" s="31"/>
      <c r="I1044" s="31">
        <f>IF(GLOBAL[[#This Row],[1]]="","",SUMIF(Table6[NB BM_C_QTY+F],GLOBAL[POINTER],Table6[C]))</f>
        <v>0</v>
      </c>
      <c r="J1044" s="91">
        <f>IF(GLOBAL[[#This Row],[2]]="",0,-1*SUMIF(Table5[CONCAT],GLOBAL[POINTER],Table5[3]))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 t="shared" si="16"/>
        <v>3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3</v>
      </c>
      <c r="Q1044" s="58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3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3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3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1044" s="31">
        <v>50</v>
      </c>
      <c r="AC1044" t="s">
        <v>5116</v>
      </c>
      <c r="AE1044" s="29"/>
    </row>
    <row r="1045" spans="1:31">
      <c r="A1045" s="31">
        <f ca="1">IF(GLOBAL[[#This Row],[TT]]&lt;1,"",ROW()-2)</f>
        <v>1043</v>
      </c>
      <c r="B1045" s="33" t="s">
        <v>2730</v>
      </c>
      <c r="C1045" s="31">
        <v>8</v>
      </c>
      <c r="D1045" s="31" t="s">
        <v>2145</v>
      </c>
      <c r="E1045" s="31">
        <f ca="1">IF(GLOBAL[[#This Row],[b12]]="",GLOBAL[[#This Row],[a6]],GLOBAL[[#This Row],[b12]])</f>
        <v>8</v>
      </c>
      <c r="F1045" s="32">
        <f>GLOBAL[[#This Row],[AWAL]]</f>
        <v>8</v>
      </c>
      <c r="G1045" s="31"/>
      <c r="H1045" s="31"/>
      <c r="I1045" s="31">
        <f>IF(GLOBAL[[#This Row],[1]]="","",SUMIF(Table6[NB BM_C_QTY+F],GLOBAL[POINTER],Table6[C]))</f>
        <v>0</v>
      </c>
      <c r="J1045" s="91">
        <f>IF(GLOBAL[[#This Row],[2]]="",0,-1*SUMIF(Table5[CONCAT],GLOBAL[POINTER],Table5[3]))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8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8</v>
      </c>
      <c r="Q1045" s="58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8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8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8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1045" s="31">
        <v>50</v>
      </c>
      <c r="AC1045" t="s">
        <v>5116</v>
      </c>
    </row>
    <row r="1046" spans="1:31">
      <c r="A1046" s="31">
        <f ca="1">IF(GLOBAL[[#This Row],[TT]]&lt;1,"",ROW()-2)</f>
        <v>1044</v>
      </c>
      <c r="B1046" s="33" t="s">
        <v>2732</v>
      </c>
      <c r="C1046" s="31">
        <v>41</v>
      </c>
      <c r="D1046" s="31" t="s">
        <v>2145</v>
      </c>
      <c r="E1046" s="31">
        <f ca="1">IF(GLOBAL[[#This Row],[b12]]="",GLOBAL[[#This Row],[a6]],GLOBAL[[#This Row],[b12]])</f>
        <v>41</v>
      </c>
      <c r="F1046" s="32">
        <f>GLOBAL[[#This Row],[AWAL]]</f>
        <v>41</v>
      </c>
      <c r="G1046" s="31"/>
      <c r="H1046" s="31"/>
      <c r="I1046" s="31">
        <f>IF(GLOBAL[[#This Row],[1]]="","",SUMIF(Table6[NB BM_C_QTY+F],GLOBAL[POINTER],Table6[C]))</f>
        <v>0</v>
      </c>
      <c r="J1046" s="91">
        <f>IF(GLOBAL[[#This Row],[2]]="",0,-1*SUMIF(Table5[CONCAT],GLOBAL[POINTER],Table5[3]))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41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41</v>
      </c>
      <c r="Q1046" s="58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41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41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41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1046" s="31">
        <v>50</v>
      </c>
      <c r="AC1046" t="s">
        <v>5116</v>
      </c>
    </row>
    <row r="1047" spans="1:31">
      <c r="A1047" s="31">
        <f ca="1">IF(GLOBAL[[#This Row],[TT]]&lt;1,"",ROW()-2)</f>
        <v>1045</v>
      </c>
      <c r="B1047" s="33" t="s">
        <v>2731</v>
      </c>
      <c r="C1047" s="31">
        <v>39</v>
      </c>
      <c r="D1047" s="31" t="s">
        <v>2145</v>
      </c>
      <c r="E1047" s="31">
        <f ca="1">IF(GLOBAL[[#This Row],[b12]]="",GLOBAL[[#This Row],[a6]],GLOBAL[[#This Row],[b12]])</f>
        <v>39</v>
      </c>
      <c r="F1047" s="32">
        <f>GLOBAL[[#This Row],[AWAL]]</f>
        <v>39</v>
      </c>
      <c r="G1047" s="31"/>
      <c r="H1047" s="31"/>
      <c r="I1047" s="31">
        <f>IF(GLOBAL[[#This Row],[1]]="","",SUMIF(Table6[NB BM_C_QTY+F],GLOBAL[POINTER],Table6[C]))</f>
        <v>0</v>
      </c>
      <c r="J1047" s="91">
        <f>IF(GLOBAL[[#This Row],[2]]="",0,-1*SUMIF(Table5[CONCAT],GLOBAL[POINTER],Table5[3]))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39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39</v>
      </c>
      <c r="Q1047" s="58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39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39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39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1047" s="31">
        <v>50</v>
      </c>
      <c r="AC1047" t="s">
        <v>5116</v>
      </c>
    </row>
    <row r="1048" spans="1:31">
      <c r="A1048" s="31">
        <f ca="1">IF(GLOBAL[[#This Row],[TT]]&lt;1,"",ROW()-2)</f>
        <v>1046</v>
      </c>
      <c r="B1048" s="33" t="s">
        <v>2734</v>
      </c>
      <c r="C1048" s="31">
        <v>28</v>
      </c>
      <c r="D1048" s="31" t="s">
        <v>2145</v>
      </c>
      <c r="E1048" s="31">
        <f ca="1">IF(GLOBAL[[#This Row],[b12]]="",GLOBAL[[#This Row],[a6]],GLOBAL[[#This Row],[b12]])</f>
        <v>28</v>
      </c>
      <c r="F1048" s="32">
        <f>GLOBAL[[#This Row],[AWAL]]</f>
        <v>28</v>
      </c>
      <c r="G1048" s="31"/>
      <c r="H1048" s="31"/>
      <c r="I1048" s="31">
        <f>IF(GLOBAL[[#This Row],[1]]="","",SUMIF(Table6[NB BM_C_QTY+F],GLOBAL[POINTER],Table6[C]))</f>
        <v>0</v>
      </c>
      <c r="J1048" s="91">
        <f>IF(GLOBAL[[#This Row],[2]]="",0,-1*SUMIF(Table5[CONCAT],GLOBAL[POINTER],Table5[3]))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28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28</v>
      </c>
      <c r="Q1048" s="58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28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28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28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1048" s="31">
        <v>50</v>
      </c>
      <c r="AC1048" t="s">
        <v>5116</v>
      </c>
    </row>
    <row r="1049" spans="1:31">
      <c r="A1049" s="31">
        <f ca="1">IF(GLOBAL[[#This Row],[TT]]&lt;1,"",ROW()-2)</f>
        <v>1047</v>
      </c>
      <c r="B1049" s="33" t="s">
        <v>2733</v>
      </c>
      <c r="C1049" s="31">
        <v>47</v>
      </c>
      <c r="D1049" s="31" t="s">
        <v>2145</v>
      </c>
      <c r="E1049" s="31">
        <f ca="1">IF(GLOBAL[[#This Row],[b12]]="",GLOBAL[[#This Row],[a6]],GLOBAL[[#This Row],[b12]])</f>
        <v>47</v>
      </c>
      <c r="F1049" s="32">
        <f>GLOBAL[[#This Row],[AWAL]]</f>
        <v>47</v>
      </c>
      <c r="G1049" s="31"/>
      <c r="H1049" s="31"/>
      <c r="I1049" s="31">
        <f>IF(GLOBAL[[#This Row],[1]]="","",SUMIF(Table6[NB BM_C_QTY+F],GLOBAL[POINTER],Table6[C]))</f>
        <v>0</v>
      </c>
      <c r="J1049" s="91">
        <f>IF(GLOBAL[[#This Row],[2]]="",0,-1*SUMIF(Table5[CONCAT],GLOBAL[POINTER],Table5[3]))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 t="shared" si="16"/>
        <v>47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47</v>
      </c>
      <c r="Q1049" s="58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47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47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47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1049" s="31">
        <v>50</v>
      </c>
      <c r="AC1049" t="s">
        <v>5116</v>
      </c>
    </row>
    <row r="1050" spans="1:31">
      <c r="A1050" s="31">
        <f ca="1">IF(GLOBAL[[#This Row],[TT]]&lt;1,"",ROW()-2)</f>
        <v>1048</v>
      </c>
      <c r="B1050" s="33" t="s">
        <v>2644</v>
      </c>
      <c r="C1050" s="31">
        <v>1</v>
      </c>
      <c r="D1050" s="31" t="s">
        <v>98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>
        <f>IF(GLOBAL[[#This Row],[1]]="","",SUMIF(Table6[NB BM_C_QTY+F],GLOBAL[POINTER],Table6[C]))</f>
        <v>0</v>
      </c>
      <c r="J1050" s="91">
        <f>IF(GLOBAL[[#This Row],[2]]="",0,-1*SUMIF(Table5[CONCAT],GLOBAL[POINTER],Table5[3]))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 t="shared" si="16"/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58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1050" s="31">
        <v>50</v>
      </c>
      <c r="AC1050" t="s">
        <v>5116</v>
      </c>
    </row>
    <row r="1051" spans="1:31">
      <c r="A1051" s="31">
        <f ca="1">IF(GLOBAL[[#This Row],[TT]]&lt;1,"",ROW()-2)</f>
        <v>1049</v>
      </c>
      <c r="B1051" s="33" t="s">
        <v>648</v>
      </c>
      <c r="C1051" s="31">
        <v>1</v>
      </c>
      <c r="D1051" s="31" t="s">
        <v>98</v>
      </c>
      <c r="E1051" s="31">
        <f ca="1">IF(GLOBAL[[#This Row],[b12]]="",GLOBAL[[#This Row],[a6]],GLOBAL[[#This Row],[b12]])</f>
        <v>1</v>
      </c>
      <c r="F1051" s="32">
        <f>GLOBAL[[#This Row],[AWAL]]</f>
        <v>1</v>
      </c>
      <c r="G1051" s="31"/>
      <c r="H1051" s="31"/>
      <c r="I1051" s="31">
        <f>IF(GLOBAL[[#This Row],[1]]="","",SUMIF(Table6[NB BM_C_QTY+F],GLOBAL[POINTER],Table6[C]))</f>
        <v>0</v>
      </c>
      <c r="J1051" s="91">
        <f>IF(GLOBAL[[#This Row],[2]]="",0,-1*SUMIF(Table5[CONCAT],GLOBAL[POINTER],Table5[3]))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 t="shared" si="16"/>
        <v>1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1</v>
      </c>
      <c r="Q1051" s="58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1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1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1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1051" s="31">
        <v>50</v>
      </c>
      <c r="AC1051" t="s">
        <v>5116</v>
      </c>
    </row>
    <row r="1052" spans="1:31">
      <c r="A1052" s="31">
        <f ca="1">IF(GLOBAL[[#This Row],[TT]]&lt;1,"",ROW()-2)</f>
        <v>1050</v>
      </c>
      <c r="B1052" s="33" t="s">
        <v>3574</v>
      </c>
      <c r="C1052" s="31">
        <v>1</v>
      </c>
      <c r="D1052" s="31" t="s">
        <v>3575</v>
      </c>
      <c r="E1052" s="31">
        <f ca="1">IF(GLOBAL[[#This Row],[b12]]="",GLOBAL[[#This Row],[a6]],GLOBAL[[#This Row],[b12]])</f>
        <v>1</v>
      </c>
      <c r="F1052" s="32">
        <f>GLOBAL[[#This Row],[AWAL]]</f>
        <v>1</v>
      </c>
      <c r="G1052" s="31"/>
      <c r="H1052" s="31"/>
      <c r="I1052" s="31">
        <f>IF(GLOBAL[[#This Row],[1]]="","",SUMIF(Table6[NB BM_C_QTY+F],GLOBAL[POINTER],Table6[C]))</f>
        <v>0</v>
      </c>
      <c r="J1052" s="91">
        <f>IF(GLOBAL[[#This Row],[2]]="",0,-1*SUMIF(Table5[CONCAT],GLOBAL[POINTER],Table5[3]))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 t="shared" si="16"/>
        <v>1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1</v>
      </c>
      <c r="Q1052" s="58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1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1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1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1052" s="31">
        <v>1000</v>
      </c>
      <c r="AC1052" t="s">
        <v>5116</v>
      </c>
    </row>
    <row r="1053" spans="1:31">
      <c r="A1053" s="31">
        <f ca="1">IF(GLOBAL[[#This Row],[TT]]&lt;1,"",ROW()-2)</f>
        <v>1051</v>
      </c>
      <c r="B1053" s="33" t="s">
        <v>5506</v>
      </c>
      <c r="C1053" s="31">
        <v>22</v>
      </c>
      <c r="D1053" s="31">
        <v>1000</v>
      </c>
      <c r="E1053" s="31">
        <f ca="1">IF(GLOBAL[[#This Row],[b12]]="",GLOBAL[[#This Row],[a6]],GLOBAL[[#This Row],[b12]])</f>
        <v>22</v>
      </c>
      <c r="F1053" s="32">
        <f>GLOBAL[[#This Row],[AWAL]]</f>
        <v>22</v>
      </c>
      <c r="G1053" s="31"/>
      <c r="H1053" s="31"/>
      <c r="I1053" s="31">
        <f>IF(GLOBAL[[#This Row],[1]]="","",SUMIF(Table6[NB BM_C_QTY+F],GLOBAL[POINTER],Table6[C]))</f>
        <v>0</v>
      </c>
      <c r="J1053" s="91">
        <f>IF(GLOBAL[[#This Row],[2]]="",0,-1*SUMIF(Table5[CONCAT],GLOBAL[POINTER],Table5[3]))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 t="shared" si="16"/>
        <v>22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22</v>
      </c>
      <c r="Q1053" s="58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22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22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22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1053" s="31">
        <v>1000</v>
      </c>
      <c r="AC1053" t="s">
        <v>5118</v>
      </c>
    </row>
    <row r="1054" spans="1:31">
      <c r="A1054" s="31">
        <f ca="1">IF(GLOBAL[[#This Row],[TT]]&lt;1,"",ROW()-2)</f>
        <v>1052</v>
      </c>
      <c r="B1054" s="33" t="s">
        <v>5507</v>
      </c>
      <c r="C1054" s="31">
        <v>30</v>
      </c>
      <c r="D1054" s="31">
        <v>1000</v>
      </c>
      <c r="E1054" s="31">
        <f ca="1">IF(GLOBAL[[#This Row],[b12]]="",GLOBAL[[#This Row],[a6]],GLOBAL[[#This Row],[b12]])</f>
        <v>30</v>
      </c>
      <c r="F1054" s="32">
        <f>GLOBAL[[#This Row],[AWAL]]</f>
        <v>30</v>
      </c>
      <c r="G1054" s="31"/>
      <c r="H1054" s="31"/>
      <c r="I1054" s="31">
        <f>IF(GLOBAL[[#This Row],[1]]="","",SUMIF(Table6[NB BM_C_QTY+F],GLOBAL[POINTER],Table6[C]))</f>
        <v>0</v>
      </c>
      <c r="J1054" s="91">
        <f>IF(GLOBAL[[#This Row],[2]]="",0,-1*SUMIF(Table5[CONCAT],GLOBAL[POINTER],Table5[3]))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 t="shared" si="16"/>
        <v>30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30</v>
      </c>
      <c r="Q1054" s="58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30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30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30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1054" s="31">
        <v>1000</v>
      </c>
      <c r="AC1054" t="s">
        <v>5118</v>
      </c>
    </row>
    <row r="1055" spans="1:31">
      <c r="A1055" s="31">
        <f ca="1">IF(GLOBAL[[#This Row],[TT]]&lt;1,"",ROW()-2)</f>
        <v>1053</v>
      </c>
      <c r="B1055" s="33" t="s">
        <v>5508</v>
      </c>
      <c r="C1055" s="31">
        <v>5</v>
      </c>
      <c r="D1055" s="31">
        <v>1000</v>
      </c>
      <c r="E1055" s="31">
        <f ca="1">IF(GLOBAL[[#This Row],[b12]]="",GLOBAL[[#This Row],[a6]],GLOBAL[[#This Row],[b12]])</f>
        <v>5</v>
      </c>
      <c r="F1055" s="32">
        <f>GLOBAL[[#This Row],[AWAL]]</f>
        <v>5</v>
      </c>
      <c r="G1055" s="31"/>
      <c r="H1055" s="31"/>
      <c r="I1055" s="31">
        <f>IF(GLOBAL[[#This Row],[1]]="","",SUMIF(Table6[NB BM_C_QTY+F],GLOBAL[POINTER],Table6[C]))</f>
        <v>0</v>
      </c>
      <c r="J1055" s="91">
        <f>IF(GLOBAL[[#This Row],[2]]="",0,-1*SUMIF(Table5[CONCAT],GLOBAL[POINTER],Table5[3]))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 t="shared" si="16"/>
        <v>5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5</v>
      </c>
      <c r="Q1055" s="58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5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5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5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1055" s="31">
        <v>1000</v>
      </c>
      <c r="AC1055" t="s">
        <v>5118</v>
      </c>
    </row>
    <row r="1056" spans="1:31">
      <c r="A1056" s="31" t="str">
        <f ca="1">IF(GLOBAL[[#This Row],[TT]]&lt;1,"",ROW()-2)</f>
        <v/>
      </c>
      <c r="B1056" s="33" t="s">
        <v>649</v>
      </c>
      <c r="C1056" s="31">
        <v>0</v>
      </c>
      <c r="D1056" s="31" t="s">
        <v>108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>
        <f>IF(GLOBAL[[#This Row],[1]]="","",SUMIF(Table6[NB BM_C_QTY+F],GLOBAL[POINTER],Table6[C]))</f>
        <v>0</v>
      </c>
      <c r="J1056" s="91">
        <f>IF(GLOBAL[[#This Row],[2]]="",0,-1*SUMIF(Table5[CONCAT],GLOBAL[POINTER],Table5[3]))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0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0</v>
      </c>
      <c r="Q1056" s="58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1056" s="31">
        <v>1000</v>
      </c>
      <c r="AC1056" t="s">
        <v>5118</v>
      </c>
    </row>
    <row r="1057" spans="1:29">
      <c r="A1057" s="31" t="str">
        <f ca="1">IF(GLOBAL[[#This Row],[TT]]&lt;1,"",ROW()-2)</f>
        <v/>
      </c>
      <c r="B1057" s="33" t="s">
        <v>650</v>
      </c>
      <c r="C1057" s="31">
        <v>0</v>
      </c>
      <c r="D1057" s="31" t="s">
        <v>108</v>
      </c>
      <c r="E1057" s="31">
        <f ca="1">IF(GLOBAL[[#This Row],[b12]]="",GLOBAL[[#This Row],[a6]],GLOBAL[[#This Row],[b12]])</f>
        <v>0</v>
      </c>
      <c r="F1057" s="32">
        <f>GLOBAL[[#This Row],[AWAL]]</f>
        <v>0</v>
      </c>
      <c r="G1057" s="31"/>
      <c r="H1057" s="31"/>
      <c r="I1057" s="31">
        <f>IF(GLOBAL[[#This Row],[1]]="","",SUMIF(Table6[NB BM_C_QTY+F],GLOBAL[POINTER],Table6[C]))</f>
        <v>0</v>
      </c>
      <c r="J1057" s="91">
        <f>IF(GLOBAL[[#This Row],[2]]="",0,-1*SUMIF(Table5[CONCAT],GLOBAL[POINTER],Table5[3]))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 t="shared" si="16"/>
        <v>0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0</v>
      </c>
      <c r="Q1057" s="58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0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0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0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1057" s="31">
        <v>1000</v>
      </c>
      <c r="AC1057" t="s">
        <v>5118</v>
      </c>
    </row>
    <row r="1058" spans="1:29">
      <c r="A1058" s="31" t="str">
        <f ca="1">IF(GLOBAL[[#This Row],[TT]]&lt;1,"",ROW()-2)</f>
        <v/>
      </c>
      <c r="B1058" s="33" t="s">
        <v>651</v>
      </c>
      <c r="C1058" s="31">
        <v>0</v>
      </c>
      <c r="D1058" s="31">
        <v>1000</v>
      </c>
      <c r="E1058" s="31">
        <f ca="1">IF(GLOBAL[[#This Row],[b12]]="",GLOBAL[[#This Row],[a6]],GLOBAL[[#This Row],[b12]])</f>
        <v>0</v>
      </c>
      <c r="F1058" s="32">
        <f>GLOBAL[[#This Row],[AWAL]]</f>
        <v>0</v>
      </c>
      <c r="G1058" s="31"/>
      <c r="H1058" s="31"/>
      <c r="I1058" s="31">
        <f>IF(GLOBAL[[#This Row],[1]]="","",SUMIF(Table6[NB BM_C_QTY+F],GLOBAL[POINTER],Table6[C]))</f>
        <v>0</v>
      </c>
      <c r="J1058" s="91">
        <f>IF(GLOBAL[[#This Row],[2]]="",0,-1*SUMIF(Table5[CONCAT],GLOBAL[POINTER],Table5[3]))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 t="shared" si="16"/>
        <v>0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0</v>
      </c>
      <c r="Q1058" s="58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0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0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0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1058" s="31">
        <v>1000</v>
      </c>
      <c r="AC1058" t="s">
        <v>5118</v>
      </c>
    </row>
    <row r="1059" spans="1:29">
      <c r="A1059" s="31">
        <f ca="1">IF(GLOBAL[[#This Row],[TT]]&lt;1,"",ROW()-2)</f>
        <v>1057</v>
      </c>
      <c r="B1059" s="33" t="s">
        <v>5509</v>
      </c>
      <c r="C1059" s="31">
        <v>69</v>
      </c>
      <c r="D1059" s="31">
        <v>1000</v>
      </c>
      <c r="E1059" s="31">
        <f ca="1">IF(GLOBAL[[#This Row],[b12]]="",GLOBAL[[#This Row],[a6]],GLOBAL[[#This Row],[b12]])</f>
        <v>69</v>
      </c>
      <c r="F1059" s="32">
        <f>GLOBAL[[#This Row],[AWAL]]</f>
        <v>69</v>
      </c>
      <c r="G1059" s="31"/>
      <c r="H1059" s="31"/>
      <c r="I1059" s="31">
        <f>IF(GLOBAL[[#This Row],[1]]="","",SUMIF(Table6[NB BM_C_QTY+F],GLOBAL[POINTER],Table6[C]))</f>
        <v>0</v>
      </c>
      <c r="J1059" s="91">
        <f>IF(GLOBAL[[#This Row],[2]]="",0,-1*SUMIF(Table5[CONCAT],GLOBAL[POINTER],Table5[3]))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 t="shared" si="16"/>
        <v>69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69</v>
      </c>
      <c r="Q1059" s="58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69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69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69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1059" s="31">
        <v>1000</v>
      </c>
      <c r="AC1059" t="s">
        <v>5118</v>
      </c>
    </row>
    <row r="1060" spans="1:29">
      <c r="A1060" s="31">
        <f ca="1">IF(GLOBAL[[#This Row],[TT]]&lt;1,"",ROW()-2)</f>
        <v>1058</v>
      </c>
      <c r="B1060" s="33" t="s">
        <v>5510</v>
      </c>
      <c r="C1060" s="31">
        <v>2</v>
      </c>
      <c r="D1060" s="31">
        <v>1000</v>
      </c>
      <c r="E1060" s="31">
        <f ca="1">IF(GLOBAL[[#This Row],[b12]]="",GLOBAL[[#This Row],[a6]],GLOBAL[[#This Row],[b12]])</f>
        <v>2</v>
      </c>
      <c r="F1060" s="32">
        <f>GLOBAL[[#This Row],[AWAL]]</f>
        <v>2</v>
      </c>
      <c r="G1060" s="31"/>
      <c r="H1060" s="31"/>
      <c r="I1060" s="31">
        <f>IF(GLOBAL[[#This Row],[1]]="","",SUMIF(Table6[NB BM_C_QTY+F],GLOBAL[POINTER],Table6[C]))</f>
        <v>0</v>
      </c>
      <c r="J1060" s="91">
        <f>IF(GLOBAL[[#This Row],[2]]="",0,-1*SUMIF(Table5[CONCAT],GLOBAL[POINTER],Table5[3]))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2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2</v>
      </c>
      <c r="Q1060" s="58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2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2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2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1060" s="31">
        <v>1000</v>
      </c>
      <c r="AC1060" t="s">
        <v>5118</v>
      </c>
    </row>
    <row r="1061" spans="1:29">
      <c r="A1061" s="31" t="str">
        <f ca="1">IF(GLOBAL[[#This Row],[TT]]&lt;1,"",ROW()-2)</f>
        <v/>
      </c>
      <c r="B1061" s="33" t="s">
        <v>652</v>
      </c>
      <c r="C1061" s="31">
        <v>0</v>
      </c>
      <c r="D1061" s="31" t="s">
        <v>349</v>
      </c>
      <c r="E1061" s="31">
        <f ca="1">IF(GLOBAL[[#This Row],[b12]]="",GLOBAL[[#This Row],[a6]],GLOBAL[[#This Row],[b12]])</f>
        <v>0</v>
      </c>
      <c r="F1061" s="32">
        <f>GLOBAL[[#This Row],[AWAL]]</f>
        <v>0</v>
      </c>
      <c r="G1061" s="31"/>
      <c r="H1061" s="31"/>
      <c r="I1061" s="31">
        <f>IF(GLOBAL[[#This Row],[1]]="","",SUMIF(Table6[NB BM_C_QTY+F],GLOBAL[POINTER],Table6[C]))</f>
        <v>0</v>
      </c>
      <c r="J1061" s="91">
        <f>IF(GLOBAL[[#This Row],[2]]="",0,-1*SUMIF(Table5[CONCAT],GLOBAL[POINTER],Table5[3]))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0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0</v>
      </c>
      <c r="Q1061" s="58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0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0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0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1061" s="31">
        <v>2000</v>
      </c>
      <c r="AC1061" t="s">
        <v>5118</v>
      </c>
    </row>
    <row r="1062" spans="1:29">
      <c r="A1062" s="31" t="str">
        <f ca="1">IF(GLOBAL[[#This Row],[TT]]&lt;1,"",ROW()-2)</f>
        <v/>
      </c>
      <c r="B1062" s="33" t="s">
        <v>3886</v>
      </c>
      <c r="C1062" s="31">
        <v>0</v>
      </c>
      <c r="D1062" s="31" t="s">
        <v>3887</v>
      </c>
      <c r="E1062" s="31">
        <f ca="1">IF(GLOBAL[[#This Row],[b12]]="",GLOBAL[[#This Row],[a6]],GLOBAL[[#This Row],[b12]])</f>
        <v>0</v>
      </c>
      <c r="F1062" s="32">
        <f>GLOBAL[[#This Row],[AWAL]]</f>
        <v>0</v>
      </c>
      <c r="G1062" s="31"/>
      <c r="H1062" s="31"/>
      <c r="I1062" s="31">
        <f>IF(GLOBAL[[#This Row],[1]]="","",SUMIF(Table6[NB BM_C_QTY+F],GLOBAL[POINTER],Table6[C]))</f>
        <v>0</v>
      </c>
      <c r="J1062" s="91">
        <f>IF(GLOBAL[[#This Row],[2]]="",0,-1*SUMIF(Table5[CONCAT],GLOBAL[POINTER],Table5[3]))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0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0</v>
      </c>
      <c r="Q1062" s="58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0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0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0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1062" s="31">
        <v>30</v>
      </c>
      <c r="AC1062" t="s">
        <v>5118</v>
      </c>
    </row>
    <row r="1063" spans="1:29">
      <c r="A1063" s="31">
        <f ca="1">IF(GLOBAL[[#This Row],[TT]]&lt;1,"",ROW()-2)</f>
        <v>1061</v>
      </c>
      <c r="B1063" s="33" t="s">
        <v>653</v>
      </c>
      <c r="C1063" s="31">
        <v>3</v>
      </c>
      <c r="D1063" s="31">
        <v>4</v>
      </c>
      <c r="E1063" s="31">
        <f ca="1">IF(GLOBAL[[#This Row],[b12]]="",GLOBAL[[#This Row],[a6]],GLOBAL[[#This Row],[b12]])</f>
        <v>3</v>
      </c>
      <c r="F1063" s="32">
        <f>GLOBAL[[#This Row],[AWAL]]</f>
        <v>3</v>
      </c>
      <c r="G1063" s="31"/>
      <c r="H1063" s="31"/>
      <c r="I1063" s="31">
        <f>IF(GLOBAL[[#This Row],[1]]="","",SUMIF(Table6[NB BM_C_QTY+F],GLOBAL[POINTER],Table6[C]))</f>
        <v>0</v>
      </c>
      <c r="J1063" s="91">
        <f>IF(GLOBAL[[#This Row],[2]]="",0,-1*SUMIF(Table5[CONCAT],GLOBAL[POINTER],Table5[3]))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 t="shared" si="16"/>
        <v>3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3</v>
      </c>
      <c r="Q1063" s="58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3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3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3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63" s="31">
        <v>4</v>
      </c>
      <c r="AC1063" t="s">
        <v>5118</v>
      </c>
    </row>
    <row r="1064" spans="1:29">
      <c r="A1064" s="31" t="str">
        <f ca="1">IF(GLOBAL[[#This Row],[TT]]&lt;1,"",ROW()-2)</f>
        <v/>
      </c>
      <c r="B1064" s="33" t="s">
        <v>654</v>
      </c>
      <c r="C1064" s="31">
        <v>0</v>
      </c>
      <c r="D1064" s="31">
        <v>4</v>
      </c>
      <c r="E1064" s="31">
        <f ca="1">IF(GLOBAL[[#This Row],[b12]]="",GLOBAL[[#This Row],[a6]],GLOBAL[[#This Row],[b12]])</f>
        <v>0</v>
      </c>
      <c r="F1064" s="32">
        <f>GLOBAL[[#This Row],[AWAL]]</f>
        <v>0</v>
      </c>
      <c r="G1064" s="31"/>
      <c r="H1064" s="31"/>
      <c r="I1064" s="31">
        <f>IF(GLOBAL[[#This Row],[1]]="","",SUMIF(Table6[NB BM_C_QTY+F],GLOBAL[POINTER],Table6[C]))</f>
        <v>0</v>
      </c>
      <c r="J1064" s="91">
        <f>IF(GLOBAL[[#This Row],[2]]="",0,-1*SUMIF(Table5[CONCAT],GLOBAL[POINTER],Table5[3]))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0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0</v>
      </c>
      <c r="Q1064" s="58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0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0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0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64" s="31">
        <v>4</v>
      </c>
      <c r="AC1064" t="s">
        <v>5118</v>
      </c>
    </row>
    <row r="1065" spans="1:29">
      <c r="A1065" s="31">
        <f ca="1">IF(GLOBAL[[#This Row],[TT]]&lt;1,"",ROW()-2)</f>
        <v>1063</v>
      </c>
      <c r="B1065" s="33" t="s">
        <v>5056</v>
      </c>
      <c r="C1065" s="31">
        <v>2</v>
      </c>
      <c r="D1065" s="31">
        <v>40</v>
      </c>
      <c r="E1065" s="31">
        <f ca="1">IF(GLOBAL[[#This Row],[b12]]="",GLOBAL[[#This Row],[a6]],GLOBAL[[#This Row],[b12]])</f>
        <v>2</v>
      </c>
      <c r="F1065" s="32">
        <f>GLOBAL[[#This Row],[AWAL]]</f>
        <v>2</v>
      </c>
      <c r="G1065" s="31"/>
      <c r="H1065" s="31"/>
      <c r="I1065" s="31">
        <f>IF(GLOBAL[[#This Row],[1]]="","",SUMIF(Table6[NB BM_C_QTY+F],GLOBAL[POINTER],Table6[C]))</f>
        <v>0</v>
      </c>
      <c r="J1065" s="91">
        <f>IF(GLOBAL[[#This Row],[2]]="",0,-1*SUMIF(Table5[CONCAT],GLOBAL[POINTER],Table5[3]))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2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2</v>
      </c>
      <c r="Q1065" s="58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2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2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2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65" s="31">
        <v>40</v>
      </c>
      <c r="AC1065" t="s">
        <v>5118</v>
      </c>
    </row>
    <row r="1066" spans="1:29">
      <c r="A1066" s="31">
        <f ca="1">IF(GLOBAL[[#This Row],[TT]]&lt;1,"",ROW()-2)</f>
        <v>1064</v>
      </c>
      <c r="B1066" s="33" t="s">
        <v>655</v>
      </c>
      <c r="C1066" s="31">
        <v>3</v>
      </c>
      <c r="D1066" s="31">
        <v>40</v>
      </c>
      <c r="E1066" s="31">
        <f ca="1">IF(GLOBAL[[#This Row],[b12]]="",GLOBAL[[#This Row],[a6]],GLOBAL[[#This Row],[b12]])</f>
        <v>3</v>
      </c>
      <c r="F1066" s="32">
        <f>GLOBAL[[#This Row],[AWAL]]</f>
        <v>3</v>
      </c>
      <c r="G1066" s="31"/>
      <c r="H1066" s="31"/>
      <c r="I1066" s="31">
        <f>IF(GLOBAL[[#This Row],[1]]="","",SUMIF(Table6[NB BM_C_QTY+F],GLOBAL[POINTER],Table6[C]))</f>
        <v>0</v>
      </c>
      <c r="J1066" s="91">
        <f>IF(GLOBAL[[#This Row],[2]]="",0,-1*SUMIF(Table5[CONCAT],GLOBAL[POINTER],Table5[3]))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3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3</v>
      </c>
      <c r="Q1066" s="58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3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3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3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66" s="31">
        <v>40</v>
      </c>
      <c r="AC1066" t="s">
        <v>5118</v>
      </c>
    </row>
    <row r="1067" spans="1:29">
      <c r="A1067" s="31" t="str">
        <f ca="1">IF(GLOBAL[[#This Row],[TT]]&lt;1,"",ROW()-2)</f>
        <v/>
      </c>
      <c r="B1067" s="33" t="s">
        <v>3479</v>
      </c>
      <c r="C1067" s="31">
        <v>0</v>
      </c>
      <c r="D1067" s="31">
        <v>30</v>
      </c>
      <c r="E1067" s="31">
        <f ca="1">IF(GLOBAL[[#This Row],[b12]]="",GLOBAL[[#This Row],[a6]],GLOBAL[[#This Row],[b12]])</f>
        <v>0</v>
      </c>
      <c r="F1067" s="32">
        <f>GLOBAL[[#This Row],[AWAL]]</f>
        <v>0</v>
      </c>
      <c r="G1067" s="31"/>
      <c r="H1067" s="31"/>
      <c r="I1067" s="31">
        <f>IF(GLOBAL[[#This Row],[1]]="","",SUMIF(Table6[NB BM_C_QTY+F],GLOBAL[POINTER],Table6[C]))</f>
        <v>0</v>
      </c>
      <c r="J1067" s="91">
        <f>IF(GLOBAL[[#This Row],[2]]="",0,-1*SUMIF(Table5[CONCAT],GLOBAL[POINTER],Table5[3]))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0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0</v>
      </c>
      <c r="Q1067" s="58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0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0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0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67" s="31">
        <v>30</v>
      </c>
      <c r="AC1067" t="s">
        <v>5118</v>
      </c>
    </row>
    <row r="1068" spans="1:29">
      <c r="A1068" s="31" t="str">
        <f ca="1">IF(GLOBAL[[#This Row],[TT]]&lt;1,"",ROW()-2)</f>
        <v/>
      </c>
      <c r="B1068" s="33" t="s">
        <v>3480</v>
      </c>
      <c r="C1068" s="31">
        <v>0</v>
      </c>
      <c r="D1068" s="31">
        <v>30</v>
      </c>
      <c r="E1068" s="31">
        <f ca="1">IF(GLOBAL[[#This Row],[b12]]="",GLOBAL[[#This Row],[a6]],GLOBAL[[#This Row],[b12]])</f>
        <v>0</v>
      </c>
      <c r="F1068" s="32">
        <f>GLOBAL[[#This Row],[AWAL]]</f>
        <v>0</v>
      </c>
      <c r="G1068" s="31"/>
      <c r="H1068" s="31"/>
      <c r="I1068" s="31">
        <f>IF(GLOBAL[[#This Row],[1]]="","",SUMIF(Table6[NB BM_C_QTY+F],GLOBAL[POINTER],Table6[C]))</f>
        <v>0</v>
      </c>
      <c r="J1068" s="91">
        <f>IF(GLOBAL[[#This Row],[2]]="",0,-1*SUMIF(Table5[CONCAT],GLOBAL[POINTER],Table5[3]))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0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0</v>
      </c>
      <c r="Q1068" s="58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0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0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0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68" s="31">
        <v>30</v>
      </c>
      <c r="AC1068" t="s">
        <v>5118</v>
      </c>
    </row>
    <row r="1069" spans="1:29">
      <c r="A1069" s="31" t="str">
        <f ca="1">IF(GLOBAL[[#This Row],[TT]]&lt;1,"",ROW()-2)</f>
        <v/>
      </c>
      <c r="B1069" s="33" t="s">
        <v>656</v>
      </c>
      <c r="C1069" s="31">
        <v>0</v>
      </c>
      <c r="D1069" s="31">
        <v>30</v>
      </c>
      <c r="E1069" s="31">
        <f ca="1">IF(GLOBAL[[#This Row],[b12]]="",GLOBAL[[#This Row],[a6]],GLOBAL[[#This Row],[b12]])</f>
        <v>0</v>
      </c>
      <c r="F1069" s="32">
        <f>GLOBAL[[#This Row],[AWAL]]</f>
        <v>0</v>
      </c>
      <c r="G1069" s="31"/>
      <c r="H1069" s="31"/>
      <c r="I1069" s="31">
        <f>IF(GLOBAL[[#This Row],[1]]="","",SUMIF(Table6[NB BM_C_QTY+F],GLOBAL[POINTER],Table6[C]))</f>
        <v>0</v>
      </c>
      <c r="J1069" s="91">
        <f>IF(GLOBAL[[#This Row],[2]]="",0,-1*SUMIF(Table5[CONCAT],GLOBAL[POINTER],Table5[3]))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0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0</v>
      </c>
      <c r="Q1069" s="58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0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0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0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69" s="31">
        <v>30</v>
      </c>
      <c r="AC1069" t="s">
        <v>5118</v>
      </c>
    </row>
    <row r="1070" spans="1:29">
      <c r="A1070" s="31" t="str">
        <f ca="1">IF(GLOBAL[[#This Row],[TT]]&lt;1,"",ROW()-2)</f>
        <v/>
      </c>
      <c r="B1070" s="33" t="s">
        <v>2228</v>
      </c>
      <c r="C1070" s="31">
        <v>0</v>
      </c>
      <c r="D1070" s="31" t="s">
        <v>2007</v>
      </c>
      <c r="E1070" s="31">
        <f ca="1">IF(GLOBAL[[#This Row],[b12]]="",GLOBAL[[#This Row],[a6]],GLOBAL[[#This Row],[b12]])</f>
        <v>0</v>
      </c>
      <c r="F1070" s="32">
        <f>GLOBAL[[#This Row],[AWAL]]</f>
        <v>0</v>
      </c>
      <c r="G1070" s="31"/>
      <c r="H1070" s="31"/>
      <c r="I1070" s="31">
        <f>IF(GLOBAL[[#This Row],[1]]="","",SUMIF(Table6[NB BM_C_QTY+F],GLOBAL[POINTER],Table6[C]))</f>
        <v>0</v>
      </c>
      <c r="J1070" s="91">
        <f>IF(GLOBAL[[#This Row],[2]]="",0,-1*SUMIF(Table5[CONCAT],GLOBAL[POINTER],Table5[3]))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 t="shared" si="16"/>
        <v>0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0</v>
      </c>
      <c r="Q1070" s="58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0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0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0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70" s="31">
        <v>10</v>
      </c>
      <c r="AC1070" t="s">
        <v>5116</v>
      </c>
    </row>
    <row r="1071" spans="1:29">
      <c r="A1071" s="31">
        <f ca="1">IF(GLOBAL[[#This Row],[TT]]&lt;1,"",ROW()-2)</f>
        <v>1069</v>
      </c>
      <c r="B1071" s="33" t="s">
        <v>1943</v>
      </c>
      <c r="C1071" s="31">
        <v>11</v>
      </c>
      <c r="D1071" s="31" t="s">
        <v>2132</v>
      </c>
      <c r="E1071" s="31">
        <f ca="1">IF(GLOBAL[[#This Row],[b12]]="",GLOBAL[[#This Row],[a6]],GLOBAL[[#This Row],[b12]])</f>
        <v>9</v>
      </c>
      <c r="F1071" s="32">
        <f>GLOBAL[[#This Row],[AWAL]]</f>
        <v>11</v>
      </c>
      <c r="G1071" s="31">
        <v>10</v>
      </c>
      <c r="H1071" s="31"/>
      <c r="I1071" s="31">
        <f>IF(GLOBAL[[#This Row],[1]]="","",SUMIF(Table6[NB BM_C_QTY+F],GLOBAL[POINTER],Table6[C]))</f>
        <v>0</v>
      </c>
      <c r="J1071" s="91">
        <f>IF(GLOBAL[[#This Row],[2]]="",0,-1*SUMIF(Table5[CONCAT],GLOBAL[POINTER],Table5[3]))</f>
        <v>0</v>
      </c>
      <c r="K1071" s="31">
        <f>IF(GLOBAL[[#This Row],[b1]]="","",GLOBAL[[#This Row],[b1]]-GLOBAL[[#This Row],[a1]]-GLOBAL[[#This Row],[bkeluar1]])</f>
        <v>-1</v>
      </c>
      <c r="L1071" s="31">
        <f>SUM(GLOBAL[[#This Row],[bmasuk1]:[c1]])</f>
        <v>-1</v>
      </c>
      <c r="M1071" s="32">
        <f t="shared" si="16"/>
        <v>10</v>
      </c>
      <c r="N1071" s="31">
        <v>9</v>
      </c>
      <c r="O1071" s="31">
        <f>IF(GLOBAL[[#This Row],[b2]]="","",GLOBAL[[#This Row],[b2]]-GLOBAL[[#This Row],[a2]])</f>
        <v>-1</v>
      </c>
      <c r="P1071" s="32">
        <f ca="1">SUM(INDIRECT(GLOBAL_VAR[TABLENAME]&amp;"[@a"&amp;$1:$1-1&amp;"]"),INDIRECT(GLOBAL_VAR[TABLENAME]&amp;"[@c"&amp;$1:$1-1&amp;"]"))</f>
        <v>9</v>
      </c>
      <c r="Q1071" s="58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9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9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9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71" s="31">
        <v>18</v>
      </c>
      <c r="AC1071" t="s">
        <v>5116</v>
      </c>
    </row>
    <row r="1072" spans="1:29">
      <c r="A1072" s="31">
        <f ca="1">IF(GLOBAL[[#This Row],[TT]]&lt;1,"",ROW()-2)</f>
        <v>1070</v>
      </c>
      <c r="B1072" s="33" t="s">
        <v>1944</v>
      </c>
      <c r="C1072" s="31">
        <v>4</v>
      </c>
      <c r="D1072" s="31" t="s">
        <v>2023</v>
      </c>
      <c r="E1072" s="31">
        <f ca="1">IF(GLOBAL[[#This Row],[b12]]="",GLOBAL[[#This Row],[a6]],GLOBAL[[#This Row],[b12]])</f>
        <v>3</v>
      </c>
      <c r="F1072" s="32">
        <f>GLOBAL[[#This Row],[AWAL]]</f>
        <v>4</v>
      </c>
      <c r="G1072" s="31"/>
      <c r="H1072" s="31"/>
      <c r="I1072" s="31">
        <f>IF(GLOBAL[[#This Row],[1]]="","",SUMIF(Table6[NB BM_C_QTY+F],GLOBAL[POINTER],Table6[C]))</f>
        <v>0</v>
      </c>
      <c r="J1072" s="91">
        <f>IF(GLOBAL[[#This Row],[2]]="",0,-1*SUMIF(Table5[CONCAT],GLOBAL[POINTER],Table5[3]))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 t="shared" si="16"/>
        <v>4</v>
      </c>
      <c r="N1072" s="31">
        <v>3</v>
      </c>
      <c r="O1072" s="31">
        <f>IF(GLOBAL[[#This Row],[b2]]="","",GLOBAL[[#This Row],[b2]]-GLOBAL[[#This Row],[a2]])</f>
        <v>-1</v>
      </c>
      <c r="P1072" s="32">
        <f ca="1">SUM(INDIRECT(GLOBAL_VAR[TABLENAME]&amp;"[@a"&amp;$1:$1-1&amp;"]"),INDIRECT(GLOBAL_VAR[TABLENAME]&amp;"[@c"&amp;$1:$1-1&amp;"]"))</f>
        <v>3</v>
      </c>
      <c r="Q1072" s="58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3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3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3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72" s="31">
        <v>12</v>
      </c>
      <c r="AC1072" t="s">
        <v>5116</v>
      </c>
    </row>
    <row r="1073" spans="1:31">
      <c r="A1073" s="31">
        <f ca="1">IF(GLOBAL[[#This Row],[TT]]&lt;1,"",ROW()-2)</f>
        <v>1071</v>
      </c>
      <c r="B1073" s="33" t="s">
        <v>659</v>
      </c>
      <c r="C1073" s="31">
        <v>3</v>
      </c>
      <c r="D1073" s="31" t="s">
        <v>38</v>
      </c>
      <c r="E1073" s="31">
        <f ca="1">IF(GLOBAL[[#This Row],[b12]]="",GLOBAL[[#This Row],[a6]],GLOBAL[[#This Row],[b12]])</f>
        <v>3</v>
      </c>
      <c r="F1073" s="32">
        <f>GLOBAL[[#This Row],[AWAL]]</f>
        <v>3</v>
      </c>
      <c r="G1073" s="31"/>
      <c r="H1073" s="31"/>
      <c r="I1073" s="31">
        <f>IF(GLOBAL[[#This Row],[1]]="","",SUMIF(Table6[NB BM_C_QTY+F],GLOBAL[POINTER],Table6[C]))</f>
        <v>0</v>
      </c>
      <c r="J1073" s="91">
        <f>IF(GLOBAL[[#This Row],[2]]="",0,-1*SUMIF(Table5[CONCAT],GLOBAL[POINTER],Table5[3]))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 t="shared" si="16"/>
        <v>3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3</v>
      </c>
      <c r="Q1073" s="58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3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3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3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73" s="31">
        <v>192</v>
      </c>
      <c r="AC1073" t="s">
        <v>5118</v>
      </c>
    </row>
    <row r="1074" spans="1:31">
      <c r="A1074" s="31">
        <f ca="1">IF(GLOBAL[[#This Row],[TT]]&lt;1,"",ROW()-2)</f>
        <v>1072</v>
      </c>
      <c r="B1074" s="33" t="s">
        <v>660</v>
      </c>
      <c r="C1074" s="31">
        <v>3</v>
      </c>
      <c r="D1074" s="31" t="s">
        <v>17</v>
      </c>
      <c r="E1074" s="31">
        <f ca="1">IF(GLOBAL[[#This Row],[b12]]="",GLOBAL[[#This Row],[a6]],GLOBAL[[#This Row],[b12]])</f>
        <v>3</v>
      </c>
      <c r="F1074" s="32">
        <f>GLOBAL[[#This Row],[AWAL]]</f>
        <v>3</v>
      </c>
      <c r="G1074" s="31"/>
      <c r="H1074" s="31"/>
      <c r="I1074" s="31">
        <f>IF(GLOBAL[[#This Row],[1]]="","",SUMIF(Table6[NB BM_C_QTY+F],GLOBAL[POINTER],Table6[C]))</f>
        <v>0</v>
      </c>
      <c r="J1074" s="91">
        <f>IF(GLOBAL[[#This Row],[2]]="",0,-1*SUMIF(Table5[CONCAT],GLOBAL[POINTER],Table5[3]))</f>
        <v>0</v>
      </c>
      <c r="K1074" s="31" t="str">
        <f>IF(GLOBAL[[#This Row],[b1]]="","",GLOBAL[[#This Row],[b1]]-GLOBAL[[#This Row],[a1]]-GLOBAL[[#This Row],[bkeluar1]])</f>
        <v/>
      </c>
      <c r="L1074" s="31">
        <f>SUM(GLOBAL[[#This Row],[bmasuk1]:[c1]])</f>
        <v>0</v>
      </c>
      <c r="M1074" s="32">
        <f t="shared" si="16"/>
        <v>3</v>
      </c>
      <c r="N1074" s="31"/>
      <c r="O1074" s="31" t="str">
        <f>IF(GLOBAL[[#This Row],[b2]]="","",GLOBAL[[#This Row],[b2]]-GLOBAL[[#This Row],[a2]])</f>
        <v/>
      </c>
      <c r="P1074" s="32">
        <f ca="1">SUM(INDIRECT(GLOBAL_VAR[TABLENAME]&amp;"[@a"&amp;$1:$1-1&amp;"]"),INDIRECT(GLOBAL_VAR[TABLENAME]&amp;"[@c"&amp;$1:$1-1&amp;"]"))</f>
        <v>3</v>
      </c>
      <c r="Q1074" s="58"/>
      <c r="R1074" s="33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3</v>
      </c>
      <c r="T1074" s="33"/>
      <c r="U1074" s="33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3</v>
      </c>
      <c r="W1074" s="31"/>
      <c r="X1074" s="31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3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74" s="31">
        <v>160</v>
      </c>
      <c r="AC1074" t="s">
        <v>5118</v>
      </c>
    </row>
    <row r="1075" spans="1:31">
      <c r="A1075" s="31">
        <f ca="1">IF(GLOBAL[[#This Row],[TT]]&lt;1,"",ROW()-2)</f>
        <v>1073</v>
      </c>
      <c r="B1075" s="33" t="s">
        <v>661</v>
      </c>
      <c r="C1075" s="31">
        <v>2</v>
      </c>
      <c r="D1075" s="31" t="s">
        <v>32</v>
      </c>
      <c r="E1075" s="31">
        <f ca="1">IF(GLOBAL[[#This Row],[b12]]="",GLOBAL[[#This Row],[a6]],GLOBAL[[#This Row],[b12]])</f>
        <v>2</v>
      </c>
      <c r="F1075" s="32">
        <f>GLOBAL[[#This Row],[AWAL]]</f>
        <v>2</v>
      </c>
      <c r="G1075" s="31"/>
      <c r="H1075" s="31"/>
      <c r="I1075" s="31">
        <f>IF(GLOBAL[[#This Row],[1]]="","",SUMIF(Table6[NB BM_C_QTY+F],GLOBAL[POINTER],Table6[C]))</f>
        <v>0</v>
      </c>
      <c r="J1075" s="91">
        <f>IF(GLOBAL[[#This Row],[2]]="",0,-1*SUMIF(Table5[CONCAT],GLOBAL[POINTER],Table5[3]))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 t="shared" si="16"/>
        <v>2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2</v>
      </c>
      <c r="Q1075" s="58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2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2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2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75" s="31">
        <v>800</v>
      </c>
      <c r="AC1075" t="s">
        <v>5118</v>
      </c>
    </row>
    <row r="1076" spans="1:31">
      <c r="A1076" s="31">
        <f ca="1">IF(GLOBAL[[#This Row],[TT]]&lt;1,"",ROW()-2)</f>
        <v>1074</v>
      </c>
      <c r="B1076" s="33" t="s">
        <v>662</v>
      </c>
      <c r="C1076" s="31">
        <v>4</v>
      </c>
      <c r="D1076" s="31" t="s">
        <v>122</v>
      </c>
      <c r="E1076" s="31">
        <f ca="1">IF(GLOBAL[[#This Row],[b12]]="",GLOBAL[[#This Row],[a6]],GLOBAL[[#This Row],[b12]])</f>
        <v>4</v>
      </c>
      <c r="F1076" s="32">
        <f>GLOBAL[[#This Row],[AWAL]]</f>
        <v>4</v>
      </c>
      <c r="G1076" s="31"/>
      <c r="H1076" s="31"/>
      <c r="I1076" s="31">
        <f>IF(GLOBAL[[#This Row],[1]]="","",SUMIF(Table6[NB BM_C_QTY+F],GLOBAL[POINTER],Table6[C]))</f>
        <v>0</v>
      </c>
      <c r="J1076" s="91">
        <f>IF(GLOBAL[[#This Row],[2]]="",0,-1*SUMIF(Table5[CONCAT],GLOBAL[POINTER],Table5[3]))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 t="shared" si="16"/>
        <v>4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4</v>
      </c>
      <c r="Q1076" s="58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4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4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4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76" s="31">
        <v>200</v>
      </c>
      <c r="AC1076" t="s">
        <v>5118</v>
      </c>
    </row>
    <row r="1077" spans="1:31">
      <c r="A1077" s="31" t="str">
        <f ca="1">IF(GLOBAL[[#This Row],[TT]]&lt;1,"",ROW()-2)</f>
        <v/>
      </c>
      <c r="B1077" s="33" t="s">
        <v>2659</v>
      </c>
      <c r="C1077" s="31">
        <v>0</v>
      </c>
      <c r="D1077" s="31">
        <v>72</v>
      </c>
      <c r="E1077" s="31">
        <f ca="1">IF(GLOBAL[[#This Row],[b12]]="",GLOBAL[[#This Row],[a6]],GLOBAL[[#This Row],[b12]])</f>
        <v>0</v>
      </c>
      <c r="F1077" s="32">
        <f>GLOBAL[[#This Row],[AWAL]]</f>
        <v>0</v>
      </c>
      <c r="G1077" s="31"/>
      <c r="H1077" s="31"/>
      <c r="I1077" s="31">
        <f>IF(GLOBAL[[#This Row],[1]]="","",SUMIF(Table6[NB BM_C_QTY+F],GLOBAL[POINTER],Table6[C]))</f>
        <v>0</v>
      </c>
      <c r="J1077" s="91">
        <f>IF(GLOBAL[[#This Row],[2]]="",0,-1*SUMIF(Table5[CONCAT],GLOBAL[POINTER],Table5[3]))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 t="shared" si="16"/>
        <v>0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0</v>
      </c>
      <c r="Q1077" s="58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0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0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0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77" s="31">
        <v>72</v>
      </c>
      <c r="AC1077" t="s">
        <v>5118</v>
      </c>
    </row>
    <row r="1078" spans="1:31">
      <c r="A1078" s="31">
        <f ca="1">IF(GLOBAL[[#This Row],[TT]]&lt;1,"",ROW()-2)</f>
        <v>1076</v>
      </c>
      <c r="B1078" s="33" t="s">
        <v>2657</v>
      </c>
      <c r="C1078" s="31">
        <v>2</v>
      </c>
      <c r="D1078" s="31" t="s">
        <v>2121</v>
      </c>
      <c r="E1078" s="31">
        <f ca="1">IF(GLOBAL[[#This Row],[b12]]="",GLOBAL[[#This Row],[a6]],GLOBAL[[#This Row],[b12]])</f>
        <v>2</v>
      </c>
      <c r="F1078" s="32">
        <f>GLOBAL[[#This Row],[AWAL]]</f>
        <v>2</v>
      </c>
      <c r="G1078" s="31"/>
      <c r="H1078" s="31"/>
      <c r="I1078" s="31">
        <f>IF(GLOBAL[[#This Row],[1]]="","",SUMIF(Table6[NB BM_C_QTY+F],GLOBAL[POINTER],Table6[C]))</f>
        <v>0</v>
      </c>
      <c r="J1078" s="91">
        <f>IF(GLOBAL[[#This Row],[2]]="",0,-1*SUMIF(Table5[CONCAT],GLOBAL[POINTER],Table5[3]))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 t="shared" si="16"/>
        <v>2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2</v>
      </c>
      <c r="Q1078" s="58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2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2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2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78" s="31">
        <v>72</v>
      </c>
      <c r="AC1078" t="s">
        <v>5118</v>
      </c>
    </row>
    <row r="1079" spans="1:31">
      <c r="A1079" s="31" t="str">
        <f ca="1">IF(GLOBAL[[#This Row],[TT]]&lt;1,"",ROW()-2)</f>
        <v/>
      </c>
      <c r="B1079" s="33" t="s">
        <v>3548</v>
      </c>
      <c r="C1079" s="31">
        <v>0</v>
      </c>
      <c r="D1079" s="31" t="s">
        <v>2007</v>
      </c>
      <c r="E1079" s="31">
        <f ca="1">IF(GLOBAL[[#This Row],[b12]]="",GLOBAL[[#This Row],[a6]],GLOBAL[[#This Row],[b12]])</f>
        <v>0</v>
      </c>
      <c r="F1079" s="32">
        <f>GLOBAL[[#This Row],[AWAL]]</f>
        <v>0</v>
      </c>
      <c r="G1079" s="31"/>
      <c r="H1079" s="31"/>
      <c r="I1079" s="31">
        <f>IF(GLOBAL[[#This Row],[1]]="","",SUMIF(Table6[NB BM_C_QTY+F],GLOBAL[POINTER],Table6[C]))</f>
        <v>0</v>
      </c>
      <c r="J1079" s="91">
        <f>IF(GLOBAL[[#This Row],[2]]="",0,-1*SUMIF(Table5[CONCAT],GLOBAL[POINTER],Table5[3]))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 t="shared" si="16"/>
        <v>0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0</v>
      </c>
      <c r="Q1079" s="58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0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0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0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79" s="31">
        <v>10</v>
      </c>
      <c r="AC1079" t="s">
        <v>5116</v>
      </c>
    </row>
    <row r="1080" spans="1:31">
      <c r="A1080" s="31">
        <f ca="1">IF(GLOBAL[[#This Row],[TT]]&lt;1,"",ROW()-2)</f>
        <v>1078</v>
      </c>
      <c r="B1080" s="33" t="s">
        <v>663</v>
      </c>
      <c r="C1080" s="31">
        <v>4</v>
      </c>
      <c r="D1080" s="31" t="s">
        <v>664</v>
      </c>
      <c r="E1080" s="31">
        <f ca="1">IF(GLOBAL[[#This Row],[b12]]="",GLOBAL[[#This Row],[a6]],GLOBAL[[#This Row],[b12]])</f>
        <v>4</v>
      </c>
      <c r="F1080" s="32">
        <f>GLOBAL[[#This Row],[AWAL]]</f>
        <v>4</v>
      </c>
      <c r="G1080" s="31"/>
      <c r="H1080" s="31"/>
      <c r="I1080" s="31">
        <f>IF(GLOBAL[[#This Row],[1]]="","",SUMIF(Table6[NB BM_C_QTY+F],GLOBAL[POINTER],Table6[C]))</f>
        <v>0</v>
      </c>
      <c r="J1080" s="91">
        <f>IF(GLOBAL[[#This Row],[2]]="",0,-1*SUMIF(Table5[CONCAT],GLOBAL[POINTER],Table5[3]))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 t="shared" si="16"/>
        <v>4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4</v>
      </c>
      <c r="Q1080" s="58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4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4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4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80" s="31">
        <v>120</v>
      </c>
      <c r="AC1080" t="s">
        <v>5118</v>
      </c>
    </row>
    <row r="1081" spans="1:31">
      <c r="A1081" s="31" t="str">
        <f ca="1">IF(GLOBAL[[#This Row],[TT]]&lt;1,"",ROW()-2)</f>
        <v/>
      </c>
      <c r="B1081" s="33" t="s">
        <v>2655</v>
      </c>
      <c r="C1081" s="31">
        <v>0</v>
      </c>
      <c r="D1081" s="31" t="s">
        <v>2136</v>
      </c>
      <c r="E1081" s="31">
        <f ca="1">IF(GLOBAL[[#This Row],[b12]]="",GLOBAL[[#This Row],[a6]],GLOBAL[[#This Row],[b12]])</f>
        <v>0</v>
      </c>
      <c r="F1081" s="32">
        <f>GLOBAL[[#This Row],[AWAL]]</f>
        <v>0</v>
      </c>
      <c r="G1081" s="31"/>
      <c r="H1081" s="31"/>
      <c r="I1081" s="31">
        <f>IF(GLOBAL[[#This Row],[1]]="","",SUMIF(Table6[NB BM_C_QTY+F],GLOBAL[POINTER],Table6[C]))</f>
        <v>0</v>
      </c>
      <c r="J1081" s="91">
        <f>IF(GLOBAL[[#This Row],[2]]="",0,-1*SUMIF(Table5[CONCAT],GLOBAL[POINTER],Table5[3]))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 t="shared" si="16"/>
        <v>0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0</v>
      </c>
      <c r="Q1081" s="58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0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0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0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81" s="31">
        <v>16</v>
      </c>
      <c r="AC1081" t="s">
        <v>5116</v>
      </c>
    </row>
    <row r="1082" spans="1:31">
      <c r="A1082" s="31">
        <f ca="1">IF(GLOBAL[[#This Row],[TT]]&lt;1,"",ROW()-2)</f>
        <v>1080</v>
      </c>
      <c r="B1082" s="33" t="s">
        <v>665</v>
      </c>
      <c r="C1082" s="31">
        <v>6</v>
      </c>
      <c r="D1082" s="31" t="s">
        <v>664</v>
      </c>
      <c r="E1082" s="31">
        <f ca="1">IF(GLOBAL[[#This Row],[b12]]="",GLOBAL[[#This Row],[a6]],GLOBAL[[#This Row],[b12]])</f>
        <v>6</v>
      </c>
      <c r="F1082" s="32">
        <f>GLOBAL[[#This Row],[AWAL]]</f>
        <v>6</v>
      </c>
      <c r="G1082" s="31"/>
      <c r="H1082" s="31"/>
      <c r="I1082" s="31">
        <f>IF(GLOBAL[[#This Row],[1]]="","",SUMIF(Table6[NB BM_C_QTY+F],GLOBAL[POINTER],Table6[C]))</f>
        <v>0</v>
      </c>
      <c r="J1082" s="91">
        <f>IF(GLOBAL[[#This Row],[2]]="",0,-1*SUMIF(Table5[CONCAT],GLOBAL[POINTER],Table5[3]))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6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6</v>
      </c>
      <c r="Q1082" s="58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6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6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6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82" s="31">
        <v>120</v>
      </c>
      <c r="AC1082" t="s">
        <v>5118</v>
      </c>
    </row>
    <row r="1083" spans="1:31">
      <c r="A1083" s="31" t="str">
        <f ca="1">IF(GLOBAL[[#This Row],[TT]]&lt;1,"",ROW()-2)</f>
        <v/>
      </c>
      <c r="B1083" s="33" t="s">
        <v>2736</v>
      </c>
      <c r="C1083" s="31">
        <v>0</v>
      </c>
      <c r="D1083" s="31" t="s">
        <v>2136</v>
      </c>
      <c r="E1083" s="31">
        <f ca="1">IF(GLOBAL[[#This Row],[b12]]="",GLOBAL[[#This Row],[a6]],GLOBAL[[#This Row],[b12]])</f>
        <v>0</v>
      </c>
      <c r="F1083" s="32">
        <f>GLOBAL[[#This Row],[AWAL]]</f>
        <v>0</v>
      </c>
      <c r="G1083" s="31"/>
      <c r="H1083" s="31"/>
      <c r="I1083" s="31">
        <f>IF(GLOBAL[[#This Row],[1]]="","",SUMIF(Table6[NB BM_C_QTY+F],GLOBAL[POINTER],Table6[C]))</f>
        <v>0</v>
      </c>
      <c r="J1083" s="91">
        <f>IF(GLOBAL[[#This Row],[2]]="",0,-1*SUMIF(Table5[CONCAT],GLOBAL[POINTER],Table5[3]))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 t="shared" si="16"/>
        <v>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0</v>
      </c>
      <c r="Q1083" s="58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83" s="31">
        <v>16</v>
      </c>
      <c r="AC1083" t="s">
        <v>5116</v>
      </c>
    </row>
    <row r="1084" spans="1:31">
      <c r="A1084" s="31" t="str">
        <f ca="1">IF(GLOBAL[[#This Row],[TT]]&lt;1,"",ROW()-2)</f>
        <v/>
      </c>
      <c r="B1084" s="33" t="s">
        <v>2364</v>
      </c>
      <c r="C1084" s="31">
        <v>0</v>
      </c>
      <c r="D1084" s="31" t="s">
        <v>2083</v>
      </c>
      <c r="E1084" s="31">
        <f ca="1">IF(GLOBAL[[#This Row],[b12]]="",GLOBAL[[#This Row],[a6]],GLOBAL[[#This Row],[b12]])</f>
        <v>0</v>
      </c>
      <c r="F1084" s="32">
        <f>GLOBAL[[#This Row],[AWAL]]</f>
        <v>0</v>
      </c>
      <c r="G1084" s="31"/>
      <c r="H1084" s="31"/>
      <c r="I1084" s="31">
        <f>IF(GLOBAL[[#This Row],[1]]="","",SUMIF(Table6[NB BM_C_QTY+F],GLOBAL[POINTER],Table6[C]))</f>
        <v>0</v>
      </c>
      <c r="J1084" s="91">
        <f>IF(GLOBAL[[#This Row],[2]]="",0,-1*SUMIF(Table5[CONCAT],GLOBAL[POINTER],Table5[3]))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 t="shared" si="16"/>
        <v>0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0</v>
      </c>
      <c r="Q1084" s="58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0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0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0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84" s="31">
        <v>6</v>
      </c>
      <c r="AC1084" t="s">
        <v>5116</v>
      </c>
    </row>
    <row r="1085" spans="1:31">
      <c r="A1085" s="31" t="str">
        <f ca="1">IF(GLOBAL[[#This Row],[TT]]&lt;1,"",ROW()-2)</f>
        <v/>
      </c>
      <c r="B1085" s="33" t="s">
        <v>2556</v>
      </c>
      <c r="C1085" s="31">
        <v>0</v>
      </c>
      <c r="D1085" s="31" t="s">
        <v>2023</v>
      </c>
      <c r="E1085" s="31">
        <f ca="1">IF(GLOBAL[[#This Row],[b12]]="",GLOBAL[[#This Row],[a6]],GLOBAL[[#This Row],[b12]])</f>
        <v>0</v>
      </c>
      <c r="F1085" s="32">
        <f>GLOBAL[[#This Row],[AWAL]]</f>
        <v>0</v>
      </c>
      <c r="G1085" s="31"/>
      <c r="H1085" s="31"/>
      <c r="I1085" s="31">
        <f>IF(GLOBAL[[#This Row],[1]]="","",SUMIF(Table6[NB BM_C_QTY+F],GLOBAL[POINTER],Table6[C]))</f>
        <v>0</v>
      </c>
      <c r="J1085" s="91">
        <f>IF(GLOBAL[[#This Row],[2]]="",0,-1*SUMIF(Table5[CONCAT],GLOBAL[POINTER],Table5[3]))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 t="shared" si="16"/>
        <v>0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0</v>
      </c>
      <c r="Q1085" s="58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0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0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0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85" s="31">
        <v>12</v>
      </c>
      <c r="AC1085" t="s">
        <v>5116</v>
      </c>
    </row>
    <row r="1086" spans="1:31" s="73" customFormat="1">
      <c r="A1086" s="31" t="str">
        <f ca="1">IF(GLOBAL[[#This Row],[TT]]&lt;1,"",ROW()-2)</f>
        <v/>
      </c>
      <c r="B1086" s="33" t="s">
        <v>666</v>
      </c>
      <c r="C1086" s="31">
        <v>0</v>
      </c>
      <c r="D1086" s="31">
        <v>144</v>
      </c>
      <c r="E1086" s="31">
        <f ca="1">IF(GLOBAL[[#This Row],[b12]]="",GLOBAL[[#This Row],[a6]],GLOBAL[[#This Row],[b12]])</f>
        <v>0</v>
      </c>
      <c r="F1086" s="32">
        <f>GLOBAL[[#This Row],[AWAL]]</f>
        <v>0</v>
      </c>
      <c r="G1086" s="31"/>
      <c r="H1086" s="31"/>
      <c r="I1086" s="31">
        <f>IF(GLOBAL[[#This Row],[1]]="","",SUMIF(Table6[NB BM_C_QTY+F],GLOBAL[POINTER],Table6[C]))</f>
        <v>0</v>
      </c>
      <c r="J1086" s="91">
        <f>IF(GLOBAL[[#This Row],[2]]="",0,-1*SUMIF(Table5[CONCAT],GLOBAL[POINTER],Table5[3]))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 t="shared" si="16"/>
        <v>0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0</v>
      </c>
      <c r="Q1086" s="58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0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0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0</v>
      </c>
      <c r="Z1086"/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86" s="31">
        <v>144</v>
      </c>
      <c r="AC1086" t="s">
        <v>5118</v>
      </c>
      <c r="AD1086"/>
      <c r="AE1086"/>
    </row>
    <row r="1087" spans="1:31">
      <c r="A1087" s="31">
        <f ca="1">IF(GLOBAL[[#This Row],[TT]]&lt;1,"",ROW()-2)</f>
        <v>1085</v>
      </c>
      <c r="B1087" s="33" t="s">
        <v>6012</v>
      </c>
      <c r="C1087" s="31">
        <v>1</v>
      </c>
      <c r="D1087" s="31" t="s">
        <v>56</v>
      </c>
      <c r="E1087" s="31">
        <f ca="1">IF(GLOBAL[[#This Row],[b12]]="",GLOBAL[[#This Row],[a6]],GLOBAL[[#This Row],[b12]])</f>
        <v>1</v>
      </c>
      <c r="F1087" s="32">
        <f>GLOBAL[[#This Row],[AWAL]]</f>
        <v>1</v>
      </c>
      <c r="G1087" s="31"/>
      <c r="H1087" s="31"/>
      <c r="I1087" s="31">
        <f>IF(GLOBAL[[#This Row],[1]]="","",SUMIF(Table6[NB BM_C_QTY+F],GLOBAL[POINTER],Table6[C]))</f>
        <v>0</v>
      </c>
      <c r="J1087" s="91">
        <f>IF(GLOBAL[[#This Row],[2]]="",0,-1*SUMIF(Table5[CONCAT],GLOBAL[POINTER],Table5[3]))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 t="shared" si="16"/>
        <v>1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1</v>
      </c>
      <c r="Q1087" s="58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1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1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1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87" s="31">
        <v>144</v>
      </c>
      <c r="AC1087" t="s">
        <v>5118</v>
      </c>
    </row>
    <row r="1088" spans="1:31">
      <c r="A1088" s="39" t="str">
        <f ca="1">IF(GLOBAL[[#This Row],[TT]]&lt;1,"",ROW()-2)</f>
        <v/>
      </c>
      <c r="B1088" s="33" t="s">
        <v>667</v>
      </c>
      <c r="C1088" s="31">
        <v>0</v>
      </c>
      <c r="D1088" s="31" t="s">
        <v>56</v>
      </c>
      <c r="E1088" s="39">
        <f ca="1">IF(GLOBAL[[#This Row],[b12]]="",GLOBAL[[#This Row],[a6]],GLOBAL[[#This Row],[b12]])</f>
        <v>0</v>
      </c>
      <c r="F1088" s="40">
        <f>GLOBAL[[#This Row],[AWAL]]</f>
        <v>0</v>
      </c>
      <c r="G1088" s="31"/>
      <c r="H1088" s="31"/>
      <c r="I1088" s="31">
        <f>IF(GLOBAL[[#This Row],[1]]="","",SUMIF(Table6[NB BM_C_QTY+F],GLOBAL[POINTER],Table6[C]))</f>
        <v>0</v>
      </c>
      <c r="J1088" s="91">
        <f>IF(GLOBAL[[#This Row],[2]]="",0,-1*SUMIF(Table5[CONCAT],GLOBAL[POINTER],Table5[3]))</f>
        <v>0</v>
      </c>
      <c r="K1088" s="39" t="str">
        <f>IF(GLOBAL[[#This Row],[b1]]="","",GLOBAL[[#This Row],[b1]]-GLOBAL[[#This Row],[a1]]-GLOBAL[[#This Row],[bkeluar1]])</f>
        <v/>
      </c>
      <c r="L1088" s="39">
        <f>SUM(GLOBAL[[#This Row],[bmasuk1]:[c1]])</f>
        <v>0</v>
      </c>
      <c r="M1088" s="40">
        <f t="shared" si="16"/>
        <v>0</v>
      </c>
      <c r="N1088" s="31"/>
      <c r="O1088" s="39" t="str">
        <f>IF(GLOBAL[[#This Row],[b2]]="","",GLOBAL[[#This Row],[b2]]-GLOBAL[[#This Row],[a2]])</f>
        <v/>
      </c>
      <c r="P1088" s="40">
        <f ca="1">SUM(INDIRECT(GLOBAL_VAR[TABLENAME]&amp;"[@a"&amp;$1:$1-1&amp;"]"),INDIRECT(GLOBAL_VAR[TABLENAME]&amp;"[@c"&amp;$1:$1-1&amp;"]"))</f>
        <v>0</v>
      </c>
      <c r="Q1088" s="58"/>
      <c r="R1088" s="41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0</v>
      </c>
      <c r="T1088" s="33"/>
      <c r="U1088" s="41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0</v>
      </c>
      <c r="W1088" s="31"/>
      <c r="X1088" s="39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0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88" s="39">
        <v>144</v>
      </c>
      <c r="AC1088" t="s">
        <v>5118</v>
      </c>
      <c r="AE1088" s="29"/>
    </row>
    <row r="1089" spans="1:31">
      <c r="A1089" s="31">
        <f ca="1">IF(GLOBAL[[#This Row],[TT]]&lt;1,"",ROW()-2)</f>
        <v>1087</v>
      </c>
      <c r="B1089" s="33" t="s">
        <v>668</v>
      </c>
      <c r="C1089" s="31">
        <v>1</v>
      </c>
      <c r="D1089" s="31" t="s">
        <v>19</v>
      </c>
      <c r="E1089" s="31">
        <f ca="1">IF(GLOBAL[[#This Row],[b12]]="",GLOBAL[[#This Row],[a6]],GLOBAL[[#This Row],[b12]])</f>
        <v>1</v>
      </c>
      <c r="F1089" s="32">
        <f>GLOBAL[[#This Row],[AWAL]]</f>
        <v>1</v>
      </c>
      <c r="G1089" s="31"/>
      <c r="H1089" s="31"/>
      <c r="I1089" s="31">
        <f>IF(GLOBAL[[#This Row],[1]]="","",SUMIF(Table6[NB BM_C_QTY+F],GLOBAL[POINTER],Table6[C]))</f>
        <v>0</v>
      </c>
      <c r="J1089" s="91">
        <f>IF(GLOBAL[[#This Row],[2]]="",0,-1*SUMIF(Table5[CONCAT],GLOBAL[POINTER],Table5[3]))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 t="shared" si="16"/>
        <v>1</v>
      </c>
      <c r="N1089" s="31"/>
      <c r="O1089" s="31" t="str">
        <f>IF(GLOBAL[[#This Row],[b2]]="","",GLOBAL[[#This Row],[b2]]-GLOBAL[[#This Row],[a2]])</f>
        <v/>
      </c>
      <c r="P1089" s="32">
        <f ca="1">SUM(INDIRECT(GLOBAL_VAR[TABLENAME]&amp;"[@a"&amp;$1:$1-1&amp;"]"),INDIRECT(GLOBAL_VAR[TABLENAME]&amp;"[@c"&amp;$1:$1-1&amp;"]"))</f>
        <v>1</v>
      </c>
      <c r="Q1089" s="58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1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1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1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89" s="31">
        <v>12</v>
      </c>
      <c r="AC1089" t="s">
        <v>5116</v>
      </c>
    </row>
    <row r="1090" spans="1:31">
      <c r="A1090" s="31" t="str">
        <f ca="1">IF(GLOBAL[[#This Row],[TT]]&lt;1,"",ROW()-2)</f>
        <v/>
      </c>
      <c r="B1090" s="33" t="s">
        <v>5396</v>
      </c>
      <c r="C1090" s="31">
        <v>0</v>
      </c>
      <c r="D1090" s="31" t="s">
        <v>2131</v>
      </c>
      <c r="E1090" s="31">
        <f ca="1">IF(GLOBAL[[#This Row],[b12]]="",GLOBAL[[#This Row],[a6]],GLOBAL[[#This Row],[b12]])</f>
        <v>0</v>
      </c>
      <c r="F1090" s="32">
        <f>GLOBAL[[#This Row],[AWAL]]</f>
        <v>0</v>
      </c>
      <c r="G1090" s="31"/>
      <c r="H1090" s="31"/>
      <c r="I1090" s="31">
        <f>IF(GLOBAL[[#This Row],[1]]="","",SUMIF(Table6[NB BM_C_QTY+F],GLOBAL[POINTER],Table6[C]))</f>
        <v>0</v>
      </c>
      <c r="J1090" s="91">
        <f>IF(GLOBAL[[#This Row],[2]]="",0,-1*SUMIF(Table5[CONCAT],GLOBAL[POINTER],Table5[3]))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0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0</v>
      </c>
      <c r="Q1090" s="58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0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0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0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90" s="31">
        <v>240</v>
      </c>
      <c r="AC1090" t="s">
        <v>5118</v>
      </c>
      <c r="AE1090" s="29"/>
    </row>
    <row r="1091" spans="1:31">
      <c r="A1091" s="31">
        <f ca="1">IF(GLOBAL[[#This Row],[TT]]&lt;1,"",ROW()-2)</f>
        <v>1089</v>
      </c>
      <c r="B1091" s="33" t="s">
        <v>669</v>
      </c>
      <c r="C1091" s="31">
        <v>5</v>
      </c>
      <c r="D1091" s="31" t="s">
        <v>31</v>
      </c>
      <c r="E1091" s="31">
        <f ca="1">IF(GLOBAL[[#This Row],[b12]]="",GLOBAL[[#This Row],[a6]],GLOBAL[[#This Row],[b12]])</f>
        <v>5</v>
      </c>
      <c r="F1091" s="32">
        <f>GLOBAL[[#This Row],[AWAL]]</f>
        <v>5</v>
      </c>
      <c r="G1091" s="31"/>
      <c r="H1091" s="31"/>
      <c r="I1091" s="31">
        <f>IF(GLOBAL[[#This Row],[1]]="","",SUMIF(Table6[NB BM_C_QTY+F],GLOBAL[POINTER],Table6[C]))</f>
        <v>0</v>
      </c>
      <c r="J1091" s="91">
        <f>IF(GLOBAL[[#This Row],[2]]="",0,-1*SUMIF(Table5[CONCAT],GLOBAL[POINTER],Table5[3]))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5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5</v>
      </c>
      <c r="Q1091" s="58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5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5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5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91" s="31">
        <v>10</v>
      </c>
      <c r="AC1091" t="s">
        <v>5116</v>
      </c>
      <c r="AE1091" s="29"/>
    </row>
    <row r="1092" spans="1:31">
      <c r="A1092" s="31">
        <f ca="1">IF(GLOBAL[[#This Row],[TT]]&lt;1,"",ROW()-2)</f>
        <v>1090</v>
      </c>
      <c r="B1092" s="33" t="s">
        <v>5340</v>
      </c>
      <c r="C1092" s="31">
        <v>1</v>
      </c>
      <c r="D1092" s="31" t="s">
        <v>2415</v>
      </c>
      <c r="E1092" s="31">
        <f ca="1">IF(GLOBAL[[#This Row],[b12]]="",GLOBAL[[#This Row],[a6]],GLOBAL[[#This Row],[b12]])</f>
        <v>1</v>
      </c>
      <c r="F1092" s="32">
        <f>GLOBAL[[#This Row],[AWAL]]</f>
        <v>1</v>
      </c>
      <c r="G1092" s="31"/>
      <c r="H1092" s="31"/>
      <c r="I1092" s="31">
        <f>IF(GLOBAL[[#This Row],[1]]="","",SUMIF(Table6[NB BM_C_QTY+F],GLOBAL[POINTER],Table6[C]))</f>
        <v>0</v>
      </c>
      <c r="J1092" s="91">
        <f>IF(GLOBAL[[#This Row],[2]]="",0,-1*SUMIF(Table5[CONCAT],GLOBAL[POINTER],Table5[3]))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 t="shared" si="17"/>
        <v>1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1</v>
      </c>
      <c r="Q1092" s="58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92" s="31">
        <v>200</v>
      </c>
      <c r="AC1092" t="s">
        <v>5118</v>
      </c>
    </row>
    <row r="1093" spans="1:31">
      <c r="A1093" s="31">
        <f ca="1">IF(GLOBAL[[#This Row],[TT]]&lt;1,"",ROW()-2)</f>
        <v>1091</v>
      </c>
      <c r="B1093" s="33" t="s">
        <v>670</v>
      </c>
      <c r="C1093" s="31">
        <v>2</v>
      </c>
      <c r="D1093" s="31" t="s">
        <v>120</v>
      </c>
      <c r="E1093" s="31">
        <f ca="1">IF(GLOBAL[[#This Row],[b12]]="",GLOBAL[[#This Row],[a6]],GLOBAL[[#This Row],[b12]])</f>
        <v>2</v>
      </c>
      <c r="F1093" s="32">
        <f>GLOBAL[[#This Row],[AWAL]]</f>
        <v>2</v>
      </c>
      <c r="G1093" s="31"/>
      <c r="H1093" s="31"/>
      <c r="I1093" s="31">
        <f>IF(GLOBAL[[#This Row],[1]]="","",SUMIF(Table6[NB BM_C_QTY+F],GLOBAL[POINTER],Table6[C]))</f>
        <v>0</v>
      </c>
      <c r="J1093" s="91">
        <f>IF(GLOBAL[[#This Row],[2]]="",0,-1*SUMIF(Table5[CONCAT],GLOBAL[POINTER],Table5[3]))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2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2</v>
      </c>
      <c r="Q1093" s="58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2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2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2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93" s="31">
        <v>300</v>
      </c>
      <c r="AC1093" t="s">
        <v>5118</v>
      </c>
    </row>
    <row r="1094" spans="1:31">
      <c r="A1094" s="31">
        <f ca="1">IF(GLOBAL[[#This Row],[TT]]&lt;1,"",ROW()-2)</f>
        <v>1092</v>
      </c>
      <c r="B1094" s="33" t="s">
        <v>671</v>
      </c>
      <c r="C1094" s="31">
        <v>2</v>
      </c>
      <c r="D1094" s="31" t="s">
        <v>20</v>
      </c>
      <c r="E1094" s="31">
        <f ca="1">IF(GLOBAL[[#This Row],[b12]]="",GLOBAL[[#This Row],[a6]],GLOBAL[[#This Row],[b12]])</f>
        <v>2</v>
      </c>
      <c r="F1094" s="32">
        <f>GLOBAL[[#This Row],[AWAL]]</f>
        <v>2</v>
      </c>
      <c r="G1094" s="31"/>
      <c r="H1094" s="31"/>
      <c r="I1094" s="31">
        <f>IF(GLOBAL[[#This Row],[1]]="","",SUMIF(Table6[NB BM_C_QTY+F],GLOBAL[POINTER],Table6[C]))</f>
        <v>0</v>
      </c>
      <c r="J1094" s="91">
        <f>IF(GLOBAL[[#This Row],[2]]="",0,-1*SUMIF(Table5[CONCAT],GLOBAL[POINTER],Table5[3]))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 t="shared" si="17"/>
        <v>2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2</v>
      </c>
      <c r="Q1094" s="58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2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2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2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94" s="31">
        <v>96</v>
      </c>
      <c r="AC1094" t="s">
        <v>5118</v>
      </c>
    </row>
    <row r="1095" spans="1:31">
      <c r="A1095" s="31">
        <f ca="1">IF(GLOBAL[[#This Row],[TT]]&lt;1,"",ROW()-2)</f>
        <v>1093</v>
      </c>
      <c r="B1095" s="33" t="s">
        <v>672</v>
      </c>
      <c r="C1095" s="31">
        <v>101</v>
      </c>
      <c r="D1095" s="31" t="s">
        <v>34</v>
      </c>
      <c r="E1095" s="31">
        <f ca="1">IF(GLOBAL[[#This Row],[b12]]="",GLOBAL[[#This Row],[a6]],GLOBAL[[#This Row],[b12]])</f>
        <v>101</v>
      </c>
      <c r="F1095" s="32">
        <f>GLOBAL[[#This Row],[AWAL]]</f>
        <v>101</v>
      </c>
      <c r="G1095" s="31"/>
      <c r="H1095" s="31"/>
      <c r="I1095" s="31">
        <f>IF(GLOBAL[[#This Row],[1]]="","",SUMIF(Table6[NB BM_C_QTY+F],GLOBAL[POINTER],Table6[C]))</f>
        <v>0</v>
      </c>
      <c r="J1095" s="91">
        <f>IF(GLOBAL[[#This Row],[2]]="",0,-1*SUMIF(Table5[CONCAT],GLOBAL[POINTER],Table5[3]))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 t="shared" si="17"/>
        <v>101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101</v>
      </c>
      <c r="Q1095" s="58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101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101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101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95" s="31">
        <v>120</v>
      </c>
      <c r="AC1095" t="s">
        <v>5118</v>
      </c>
    </row>
    <row r="1096" spans="1:31">
      <c r="A1096" s="31" t="str">
        <f ca="1">IF(GLOBAL[[#This Row],[TT]]&lt;1,"",ROW()-2)</f>
        <v/>
      </c>
      <c r="B1096" s="33" t="s">
        <v>673</v>
      </c>
      <c r="C1096" s="31">
        <v>0</v>
      </c>
      <c r="D1096" s="31" t="s">
        <v>20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>
        <f>IF(GLOBAL[[#This Row],[1]]="","",SUMIF(Table6[NB BM_C_QTY+F],GLOBAL[POINTER],Table6[C]))</f>
        <v>0</v>
      </c>
      <c r="J1096" s="91">
        <f>IF(GLOBAL[[#This Row],[2]]="",0,-1*SUMIF(Table5[CONCAT],GLOBAL[POINTER],Table5[3]))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58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96" s="31">
        <v>96</v>
      </c>
      <c r="AC1096" t="s">
        <v>5118</v>
      </c>
    </row>
    <row r="1097" spans="1:31">
      <c r="A1097" s="31" t="str">
        <f ca="1">IF(GLOBAL[[#This Row],[TT]]&lt;1,"",ROW()-2)</f>
        <v/>
      </c>
      <c r="B1097" s="33" t="s">
        <v>674</v>
      </c>
      <c r="C1097" s="31">
        <v>0</v>
      </c>
      <c r="D1097" s="31" t="s">
        <v>6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>
        <f>IF(GLOBAL[[#This Row],[1]]="","",SUMIF(Table6[NB BM_C_QTY+F],GLOBAL[POINTER],Table6[C]))</f>
        <v>0</v>
      </c>
      <c r="J1097" s="91">
        <f>IF(GLOBAL[[#This Row],[2]]="",0,-1*SUMIF(Table5[CONCAT],GLOBAL[POINTER],Table5[3]))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58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97" s="31">
        <v>72</v>
      </c>
      <c r="AC1097" t="s">
        <v>5118</v>
      </c>
      <c r="AE1097" s="29"/>
    </row>
    <row r="1098" spans="1:31">
      <c r="A1098" s="31">
        <f ca="1">IF(GLOBAL[[#This Row],[TT]]&lt;1,"",ROW()-2)</f>
        <v>1096</v>
      </c>
      <c r="B1098" s="33" t="s">
        <v>675</v>
      </c>
      <c r="C1098" s="31">
        <v>26</v>
      </c>
      <c r="D1098" s="31" t="s">
        <v>6</v>
      </c>
      <c r="E1098" s="31">
        <f ca="1">IF(GLOBAL[[#This Row],[b12]]="",GLOBAL[[#This Row],[a6]],GLOBAL[[#This Row],[b12]])</f>
        <v>26</v>
      </c>
      <c r="F1098" s="32">
        <f>GLOBAL[[#This Row],[AWAL]]</f>
        <v>26</v>
      </c>
      <c r="G1098" s="31"/>
      <c r="H1098" s="31"/>
      <c r="I1098" s="31">
        <f>IF(GLOBAL[[#This Row],[1]]="","",SUMIF(Table6[NB BM_C_QTY+F],GLOBAL[POINTER],Table6[C]))</f>
        <v>0</v>
      </c>
      <c r="J1098" s="91">
        <f>IF(GLOBAL[[#This Row],[2]]="",0,-1*SUMIF(Table5[CONCAT],GLOBAL[POINTER],Table5[3]))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 t="shared" si="17"/>
        <v>26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26</v>
      </c>
      <c r="Q1098" s="58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26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26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26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98" s="31">
        <v>72</v>
      </c>
      <c r="AC1098" t="s">
        <v>5118</v>
      </c>
      <c r="AE1098" s="29"/>
    </row>
    <row r="1099" spans="1:31">
      <c r="A1099" s="31">
        <f ca="1">IF(GLOBAL[[#This Row],[TT]]&lt;1,"",ROW()-2)</f>
        <v>1097</v>
      </c>
      <c r="B1099" s="33" t="s">
        <v>676</v>
      </c>
      <c r="C1099" s="31">
        <v>1</v>
      </c>
      <c r="D1099" s="31" t="s">
        <v>17</v>
      </c>
      <c r="E1099" s="31">
        <f ca="1">IF(GLOBAL[[#This Row],[b12]]="",GLOBAL[[#This Row],[a6]],GLOBAL[[#This Row],[b12]])</f>
        <v>1</v>
      </c>
      <c r="F1099" s="32">
        <f>GLOBAL[[#This Row],[AWAL]]</f>
        <v>1</v>
      </c>
      <c r="G1099" s="31"/>
      <c r="H1099" s="31"/>
      <c r="I1099" s="31">
        <f>IF(GLOBAL[[#This Row],[1]]="","",SUMIF(Table6[NB BM_C_QTY+F],GLOBAL[POINTER],Table6[C]))</f>
        <v>0</v>
      </c>
      <c r="J1099" s="91">
        <f>IF(GLOBAL[[#This Row],[2]]="",0,-1*SUMIF(Table5[CONCAT],GLOBAL[POINTER],Table5[3]))</f>
        <v>0</v>
      </c>
      <c r="K1099" s="31" t="str">
        <f>IF(GLOBAL[[#This Row],[b1]]="","",GLOBAL[[#This Row],[b1]]-GLOBAL[[#This Row],[a1]]-GLOBAL[[#This Row],[bkeluar1]])</f>
        <v/>
      </c>
      <c r="L1099" s="31">
        <f>SUM(GLOBAL[[#This Row],[bmasuk1]:[c1]])</f>
        <v>0</v>
      </c>
      <c r="M1099" s="32">
        <f t="shared" si="17"/>
        <v>1</v>
      </c>
      <c r="N1099" s="31"/>
      <c r="O1099" s="31" t="str">
        <f>IF(GLOBAL[[#This Row],[b2]]="","",GLOBAL[[#This Row],[b2]]-GLOBAL[[#This Row],[a2]])</f>
        <v/>
      </c>
      <c r="P1099" s="32">
        <f ca="1">SUM(INDIRECT(GLOBAL_VAR[TABLENAME]&amp;"[@a"&amp;$1:$1-1&amp;"]"),INDIRECT(GLOBAL_VAR[TABLENAME]&amp;"[@c"&amp;$1:$1-1&amp;"]"))</f>
        <v>1</v>
      </c>
      <c r="Q1099" s="58"/>
      <c r="R1099" s="33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1</v>
      </c>
      <c r="T1099" s="33"/>
      <c r="U1099" s="33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1</v>
      </c>
      <c r="W1099" s="31"/>
      <c r="X1099" s="31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1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99" s="31">
        <v>160</v>
      </c>
      <c r="AC1099" t="s">
        <v>5118</v>
      </c>
      <c r="AE1099" s="29"/>
    </row>
    <row r="1100" spans="1:31">
      <c r="A1100" s="31">
        <f ca="1">IF(GLOBAL[[#This Row],[TT]]&lt;1,"",ROW()-2)</f>
        <v>1098</v>
      </c>
      <c r="B1100" s="33" t="s">
        <v>677</v>
      </c>
      <c r="C1100" s="31">
        <v>1</v>
      </c>
      <c r="D1100" s="31" t="s">
        <v>17</v>
      </c>
      <c r="E1100" s="31">
        <f ca="1">IF(GLOBAL[[#This Row],[b12]]="",GLOBAL[[#This Row],[a6]],GLOBAL[[#This Row],[b12]])</f>
        <v>1</v>
      </c>
      <c r="F1100" s="32">
        <f>GLOBAL[[#This Row],[AWAL]]</f>
        <v>1</v>
      </c>
      <c r="G1100" s="31"/>
      <c r="H1100" s="31"/>
      <c r="I1100" s="31">
        <f>IF(GLOBAL[[#This Row],[1]]="","",SUMIF(Table6[NB BM_C_QTY+F],GLOBAL[POINTER],Table6[C]))</f>
        <v>0</v>
      </c>
      <c r="J1100" s="91">
        <f>IF(GLOBAL[[#This Row],[2]]="",0,-1*SUMIF(Table5[CONCAT],GLOBAL[POINTER],Table5[3]))</f>
        <v>0</v>
      </c>
      <c r="K1100" s="31" t="str">
        <f>IF(GLOBAL[[#This Row],[b1]]="","",GLOBAL[[#This Row],[b1]]-GLOBAL[[#This Row],[a1]]-GLOBAL[[#This Row],[bkeluar1]])</f>
        <v/>
      </c>
      <c r="L1100" s="31">
        <f>SUM(GLOBAL[[#This Row],[bmasuk1]:[c1]])</f>
        <v>0</v>
      </c>
      <c r="M1100" s="32">
        <f t="shared" si="17"/>
        <v>1</v>
      </c>
      <c r="N1100" s="31"/>
      <c r="O1100" s="31" t="str">
        <f>IF(GLOBAL[[#This Row],[b2]]="","",GLOBAL[[#This Row],[b2]]-GLOBAL[[#This Row],[a2]])</f>
        <v/>
      </c>
      <c r="P1100" s="32">
        <f ca="1">SUM(INDIRECT(GLOBAL_VAR[TABLENAME]&amp;"[@a"&amp;$1:$1-1&amp;"]"),INDIRECT(GLOBAL_VAR[TABLENAME]&amp;"[@c"&amp;$1:$1-1&amp;"]"))</f>
        <v>1</v>
      </c>
      <c r="Q1100" s="58"/>
      <c r="R1100" s="33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1</v>
      </c>
      <c r="T1100" s="33"/>
      <c r="U1100" s="33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1</v>
      </c>
      <c r="W1100" s="31"/>
      <c r="X1100" s="31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1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100" s="31">
        <v>160</v>
      </c>
      <c r="AC1100" t="s">
        <v>5118</v>
      </c>
      <c r="AE1100" s="29"/>
    </row>
    <row r="1101" spans="1:31">
      <c r="A1101" s="31" t="str">
        <f ca="1">IF(GLOBAL[[#This Row],[TT]]&lt;1,"",ROW()-2)</f>
        <v/>
      </c>
      <c r="B1101" s="33" t="s">
        <v>678</v>
      </c>
      <c r="C1101" s="31">
        <v>0</v>
      </c>
      <c r="D1101" s="31">
        <v>120</v>
      </c>
      <c r="E1101" s="31">
        <f ca="1">IF(GLOBAL[[#This Row],[b12]]="",GLOBAL[[#This Row],[a6]],GLOBAL[[#This Row],[b12]])</f>
        <v>0</v>
      </c>
      <c r="F1101" s="32">
        <f>GLOBAL[[#This Row],[AWAL]]</f>
        <v>0</v>
      </c>
      <c r="G1101" s="31"/>
      <c r="H1101" s="31"/>
      <c r="I1101" s="31">
        <f>IF(GLOBAL[[#This Row],[1]]="","",SUMIF(Table6[NB BM_C_QTY+F],GLOBAL[POINTER],Table6[C]))</f>
        <v>0</v>
      </c>
      <c r="J1101" s="91">
        <f>IF(GLOBAL[[#This Row],[2]]="",0,-1*SUMIF(Table5[CONCAT],GLOBAL[POINTER],Table5[3]))</f>
        <v>0</v>
      </c>
      <c r="K1101" s="31" t="str">
        <f>IF(GLOBAL[[#This Row],[b1]]="","",GLOBAL[[#This Row],[b1]]-GLOBAL[[#This Row],[a1]]-GLOBAL[[#This Row],[bkeluar1]])</f>
        <v/>
      </c>
      <c r="L1101" s="31">
        <f>SUM(GLOBAL[[#This Row],[bmasuk1]:[c1]])</f>
        <v>0</v>
      </c>
      <c r="M1101" s="32">
        <f t="shared" si="17"/>
        <v>0</v>
      </c>
      <c r="N1101" s="31"/>
      <c r="O1101" s="31" t="str">
        <f>IF(GLOBAL[[#This Row],[b2]]="","",GLOBAL[[#This Row],[b2]]-GLOBAL[[#This Row],[a2]])</f>
        <v/>
      </c>
      <c r="P1101" s="32">
        <f ca="1">SUM(INDIRECT(GLOBAL_VAR[TABLENAME]&amp;"[@a"&amp;$1:$1-1&amp;"]"),INDIRECT(GLOBAL_VAR[TABLENAME]&amp;"[@c"&amp;$1:$1-1&amp;"]"))</f>
        <v>0</v>
      </c>
      <c r="Q1101" s="58"/>
      <c r="R1101" s="33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0</v>
      </c>
      <c r="T1101" s="33"/>
      <c r="U1101" s="33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0</v>
      </c>
      <c r="W1101" s="31"/>
      <c r="X1101" s="31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0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101" s="31">
        <v>120</v>
      </c>
      <c r="AC1101" t="s">
        <v>5118</v>
      </c>
    </row>
    <row r="1102" spans="1:31">
      <c r="A1102" s="39">
        <f ca="1">IF(GLOBAL[[#This Row],[TT]]&lt;1,"",ROW()-2)</f>
        <v>1100</v>
      </c>
      <c r="B1102" s="33" t="s">
        <v>679</v>
      </c>
      <c r="C1102" s="31">
        <v>11</v>
      </c>
      <c r="D1102" s="31">
        <v>48</v>
      </c>
      <c r="E1102" s="39">
        <f ca="1">IF(GLOBAL[[#This Row],[b12]]="",GLOBAL[[#This Row],[a6]],GLOBAL[[#This Row],[b12]])</f>
        <v>11</v>
      </c>
      <c r="F1102" s="40">
        <f>GLOBAL[[#This Row],[AWAL]]</f>
        <v>11</v>
      </c>
      <c r="G1102" s="31"/>
      <c r="H1102" s="31"/>
      <c r="I1102" s="31">
        <f>IF(GLOBAL[[#This Row],[1]]="","",SUMIF(Table6[NB BM_C_QTY+F],GLOBAL[POINTER],Table6[C]))</f>
        <v>0</v>
      </c>
      <c r="J1102" s="91">
        <f>IF(GLOBAL[[#This Row],[2]]="",0,-1*SUMIF(Table5[CONCAT],GLOBAL[POINTER],Table5[3]))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 t="shared" si="17"/>
        <v>11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11</v>
      </c>
      <c r="Q1102" s="58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11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11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11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102" s="39">
        <v>48</v>
      </c>
      <c r="AC1102" t="s">
        <v>5118</v>
      </c>
    </row>
    <row r="1103" spans="1:31">
      <c r="A1103" s="39">
        <f ca="1">IF(GLOBAL[[#This Row],[TT]]&lt;1,"",ROW()-2)</f>
        <v>1101</v>
      </c>
      <c r="B1103" s="33" t="s">
        <v>5654</v>
      </c>
      <c r="C1103" s="31">
        <v>3</v>
      </c>
      <c r="D1103" s="31" t="s">
        <v>1989</v>
      </c>
      <c r="E1103" s="39">
        <f ca="1">IF(GLOBAL[[#This Row],[b12]]="",GLOBAL[[#This Row],[a6]],GLOBAL[[#This Row],[b12]])</f>
        <v>3</v>
      </c>
      <c r="F1103" s="40">
        <f>GLOBAL[[#This Row],[AWAL]]</f>
        <v>3</v>
      </c>
      <c r="G1103" s="31"/>
      <c r="H1103" s="31"/>
      <c r="I1103" s="39">
        <f>IF(GLOBAL[[#This Row],[1]]="","",SUMIF(Table6[NB BM_C_QTY+F],GLOBAL[POINTER],Table6[C]))</f>
        <v>0</v>
      </c>
      <c r="J1103" s="91">
        <f>IF(GLOBAL[[#This Row],[2]]="",0,-1*SUMIF(Table5[CONCAT],GLOBAL[POINTER],Table5[3]))</f>
        <v>0</v>
      </c>
      <c r="K1103" s="39" t="str">
        <f>IF(GLOBAL[[#This Row],[b1]]="","",GLOBAL[[#This Row],[b1]]-GLOBAL[[#This Row],[a1]]-GLOBAL[[#This Row],[bkeluar1]])</f>
        <v/>
      </c>
      <c r="L1103" s="39">
        <f>SUM(GLOBAL[[#This Row],[bmasuk1]:[c1]])</f>
        <v>0</v>
      </c>
      <c r="M1103" s="40">
        <f t="shared" si="17"/>
        <v>3</v>
      </c>
      <c r="N1103" s="31"/>
      <c r="O1103" s="39" t="str">
        <f>IF(GLOBAL[[#This Row],[b2]]="","",GLOBAL[[#This Row],[b2]]-GLOBAL[[#This Row],[a2]])</f>
        <v/>
      </c>
      <c r="P1103" s="40">
        <f ca="1">SUM(INDIRECT(GLOBAL_VAR[TABLENAME]&amp;"[@a"&amp;$1:$1-1&amp;"]"),INDIRECT(GLOBAL_VAR[TABLENAME]&amp;"[@c"&amp;$1:$1-1&amp;"]"))</f>
        <v>3</v>
      </c>
      <c r="Q1103" s="33"/>
      <c r="R1103" s="41" t="str">
        <f>IF(GLOBAL[[#This Row],[b3]]="","",GLOBAL[[#This Row],[b3]]-GLOBAL[[#This Row],[a3]])</f>
        <v/>
      </c>
      <c r="S1103" s="40">
        <f ca="1">SUM(INDIRECT(GLOBAL_VAR[TABLENAME]&amp;"[@a"&amp;$1:$1-1&amp;"]"),INDIRECT(GLOBAL_VAR[TABLENAME]&amp;"[@c"&amp;$1:$1-1&amp;"]"))</f>
        <v>3</v>
      </c>
      <c r="T1103" s="33"/>
      <c r="U1103" s="41" t="str">
        <f>IF(GLOBAL[[#This Row],[b4]]="","",GLOBAL[[#This Row],[b4]]-GLOBAL[[#This Row],[a4]])</f>
        <v/>
      </c>
      <c r="V1103" s="40">
        <f ca="1">SUM(INDIRECT(GLOBAL_VAR[TABLENAME]&amp;"[@a"&amp;$1:$1-1&amp;"]"),INDIRECT(GLOBAL_VAR[TABLENAME]&amp;"[@c"&amp;$1:$1-1&amp;"]"))</f>
        <v>3</v>
      </c>
      <c r="W1103" s="31"/>
      <c r="X1103" s="39" t="str">
        <f>IF(GLOBAL[[#This Row],[b5]]="","",GLOBAL[[#This Row],[b5]]-GLOBAL[[#This Row],[a5]])</f>
        <v/>
      </c>
      <c r="Y1103" s="40">
        <f ca="1">SUM(INDIRECT(GLOBAL_VAR[TABLENAME]&amp;"[@a"&amp;$1:$1-1&amp;"]"),INDIRECT(GLOBAL_VAR[TABLENAME]&amp;"[@c"&amp;$1:$1-1&amp;"]"))</f>
        <v>3</v>
      </c>
      <c r="Z1103" s="29"/>
      <c r="AA110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clearholderkalubicha520lsnuntana</v>
      </c>
      <c r="AB1103" s="39">
        <v>20</v>
      </c>
      <c r="AC1103" s="65" t="s">
        <v>5116</v>
      </c>
      <c r="AD1103" s="29"/>
    </row>
    <row r="1104" spans="1:31">
      <c r="A1104" s="39">
        <f ca="1">IF(GLOBAL[[#This Row],[TT]]&lt;1,"",ROW()-2)</f>
        <v>1102</v>
      </c>
      <c r="B1104" s="33" t="s">
        <v>6130</v>
      </c>
      <c r="C1104" s="31">
        <v>1</v>
      </c>
      <c r="D1104" s="31" t="s">
        <v>2076</v>
      </c>
      <c r="E1104" s="39">
        <f ca="1">IF(GLOBAL[[#This Row],[b12]]="",GLOBAL[[#This Row],[a6]],GLOBAL[[#This Row],[b12]])</f>
        <v>1</v>
      </c>
      <c r="F1104" s="40">
        <f>GLOBAL[[#This Row],[AWAL]]</f>
        <v>1</v>
      </c>
      <c r="G1104" s="31"/>
      <c r="H1104" s="31"/>
      <c r="I1104" s="39">
        <f>IF(GLOBAL[[#This Row],[1]]="","",SUMIF(Table6[NB BM_C_QTY+F],GLOBAL[POINTER],Table6[C]))</f>
        <v>0</v>
      </c>
      <c r="J1104" s="91">
        <f>IF(GLOBAL[[#This Row],[2]]="",0,-1*SUMIF(Table5[CONCAT],GLOBAL[POINTER],Table5[3]))</f>
        <v>0</v>
      </c>
      <c r="K1104" s="39" t="str">
        <f>IF(GLOBAL[[#This Row],[b1]]="","",GLOBAL[[#This Row],[b1]]-GLOBAL[[#This Row],[a1]]-GLOBAL[[#This Row],[bkeluar1]])</f>
        <v/>
      </c>
      <c r="L1104" s="39">
        <f>SUM(GLOBAL[[#This Row],[bmasuk1]:[c1]])</f>
        <v>0</v>
      </c>
      <c r="M1104" s="40">
        <f t="shared" si="17"/>
        <v>1</v>
      </c>
      <c r="N1104" s="31"/>
      <c r="O1104" s="39" t="str">
        <f>IF(GLOBAL[[#This Row],[b2]]="","",GLOBAL[[#This Row],[b2]]-GLOBAL[[#This Row],[a2]])</f>
        <v/>
      </c>
      <c r="P1104" s="40">
        <f ca="1">SUM(INDIRECT(GLOBAL_VAR[TABLENAME]&amp;"[@a"&amp;$1:$1-1&amp;"]"),INDIRECT(GLOBAL_VAR[TABLENAME]&amp;"[@c"&amp;$1:$1-1&amp;"]"))</f>
        <v>1</v>
      </c>
      <c r="Q1104" s="33"/>
      <c r="R1104" s="41" t="str">
        <f>IF(GLOBAL[[#This Row],[b3]]="","",GLOBAL[[#This Row],[b3]]-GLOBAL[[#This Row],[a3]])</f>
        <v/>
      </c>
      <c r="S1104" s="40">
        <f ca="1">SUM(INDIRECT(GLOBAL_VAR[TABLENAME]&amp;"[@a"&amp;$1:$1-1&amp;"]"),INDIRECT(GLOBAL_VAR[TABLENAME]&amp;"[@c"&amp;$1:$1-1&amp;"]"))</f>
        <v>1</v>
      </c>
      <c r="T1104" s="33"/>
      <c r="U1104" s="41" t="str">
        <f>IF(GLOBAL[[#This Row],[b4]]="","",GLOBAL[[#This Row],[b4]]-GLOBAL[[#This Row],[a4]])</f>
        <v/>
      </c>
      <c r="V1104" s="40">
        <f ca="1">SUM(INDIRECT(GLOBAL_VAR[TABLENAME]&amp;"[@a"&amp;$1:$1-1&amp;"]"),INDIRECT(GLOBAL_VAR[TABLENAME]&amp;"[@c"&amp;$1:$1-1&amp;"]"))</f>
        <v>1</v>
      </c>
      <c r="W1104" s="31"/>
      <c r="X1104" s="39" t="str">
        <f>IF(GLOBAL[[#This Row],[b5]]="","",GLOBAL[[#This Row],[b5]]-GLOBAL[[#This Row],[a5]])</f>
        <v/>
      </c>
      <c r="Y1104" s="40">
        <f ca="1">SUM(INDIRECT(GLOBAL_VAR[TABLENAME]&amp;"[@a"&amp;$1:$1-1&amp;"]"),INDIRECT(GLOBAL_VAR[TABLENAME]&amp;"[@c"&amp;$1:$1-1&amp;"]"))</f>
        <v>1</v>
      </c>
      <c r="Z1104" s="29"/>
      <c r="AA110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clearholderkenkometalikabu260pcsuntana</v>
      </c>
      <c r="AB1104" s="39">
        <v>60</v>
      </c>
      <c r="AC1104" s="65" t="s">
        <v>5118</v>
      </c>
      <c r="AD1104" s="29"/>
      <c r="AE1104" s="29"/>
    </row>
    <row r="1105" spans="1:31">
      <c r="A1105" s="39">
        <f ca="1">IF(GLOBAL[[#This Row],[TT]]&lt;1,"",ROW()-2)</f>
        <v>1103</v>
      </c>
      <c r="B1105" s="33" t="s">
        <v>6128</v>
      </c>
      <c r="C1105" s="31">
        <v>1</v>
      </c>
      <c r="D1105" s="31" t="s">
        <v>2076</v>
      </c>
      <c r="E1105" s="39">
        <f ca="1">IF(GLOBAL[[#This Row],[b12]]="",GLOBAL[[#This Row],[a6]],GLOBAL[[#This Row],[b12]])</f>
        <v>1</v>
      </c>
      <c r="F1105" s="40">
        <f>GLOBAL[[#This Row],[AWAL]]</f>
        <v>1</v>
      </c>
      <c r="G1105" s="31"/>
      <c r="H1105" s="31"/>
      <c r="I1105" s="39">
        <f>IF(GLOBAL[[#This Row],[1]]="","",SUMIF(Table6[NB BM_C_QTY+F],GLOBAL[POINTER],Table6[C]))</f>
        <v>0</v>
      </c>
      <c r="J1105" s="91">
        <f>IF(GLOBAL[[#This Row],[2]]="",0,-1*SUMIF(Table5[CONCAT],GLOBAL[POINTER],Table5[3]))</f>
        <v>0</v>
      </c>
      <c r="K1105" s="39" t="str">
        <f>IF(GLOBAL[[#This Row],[b1]]="","",GLOBAL[[#This Row],[b1]]-GLOBAL[[#This Row],[a1]]-GLOBAL[[#This Row],[bkeluar1]])</f>
        <v/>
      </c>
      <c r="L1105" s="39">
        <f>SUM(GLOBAL[[#This Row],[bmasuk1]:[c1]])</f>
        <v>0</v>
      </c>
      <c r="M1105" s="40">
        <f t="shared" si="17"/>
        <v>1</v>
      </c>
      <c r="N1105" s="31"/>
      <c r="O1105" s="39" t="str">
        <f>IF(GLOBAL[[#This Row],[b2]]="","",GLOBAL[[#This Row],[b2]]-GLOBAL[[#This Row],[a2]])</f>
        <v/>
      </c>
      <c r="P1105" s="40">
        <f ca="1">SUM(INDIRECT(GLOBAL_VAR[TABLENAME]&amp;"[@a"&amp;$1:$1-1&amp;"]"),INDIRECT(GLOBAL_VAR[TABLENAME]&amp;"[@c"&amp;$1:$1-1&amp;"]"))</f>
        <v>1</v>
      </c>
      <c r="Q1105" s="33"/>
      <c r="R1105" s="41" t="str">
        <f>IF(GLOBAL[[#This Row],[b3]]="","",GLOBAL[[#This Row],[b3]]-GLOBAL[[#This Row],[a3]])</f>
        <v/>
      </c>
      <c r="S1105" s="40">
        <f ca="1">SUM(INDIRECT(GLOBAL_VAR[TABLENAME]&amp;"[@a"&amp;$1:$1-1&amp;"]"),INDIRECT(GLOBAL_VAR[TABLENAME]&amp;"[@c"&amp;$1:$1-1&amp;"]"))</f>
        <v>1</v>
      </c>
      <c r="T1105" s="33"/>
      <c r="U1105" s="41" t="str">
        <f>IF(GLOBAL[[#This Row],[b4]]="","",GLOBAL[[#This Row],[b4]]-GLOBAL[[#This Row],[a4]])</f>
        <v/>
      </c>
      <c r="V1105" s="40">
        <f ca="1">SUM(INDIRECT(GLOBAL_VAR[TABLENAME]&amp;"[@a"&amp;$1:$1-1&amp;"]"),INDIRECT(GLOBAL_VAR[TABLENAME]&amp;"[@c"&amp;$1:$1-1&amp;"]"))</f>
        <v>1</v>
      </c>
      <c r="W1105" s="31"/>
      <c r="X1105" s="39" t="str">
        <f>IF(GLOBAL[[#This Row],[b5]]="","",GLOBAL[[#This Row],[b5]]-GLOBAL[[#This Row],[a5]])</f>
        <v/>
      </c>
      <c r="Y1105" s="40">
        <f ca="1">SUM(INDIRECT(GLOBAL_VAR[TABLENAME]&amp;"[@a"&amp;$1:$1-1&amp;"]"),INDIRECT(GLOBAL_VAR[TABLENAME]&amp;"[@c"&amp;$1:$1-1&amp;"]"))</f>
        <v>1</v>
      </c>
      <c r="Z1105" s="29"/>
      <c r="AA110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clearholderkenkometalikbr60pcsuntana</v>
      </c>
      <c r="AB1105" s="39">
        <v>60</v>
      </c>
      <c r="AC1105" s="65" t="s">
        <v>5118</v>
      </c>
      <c r="AD1105" s="29"/>
      <c r="AE1105" s="29"/>
    </row>
    <row r="1106" spans="1:31">
      <c r="A1106" s="39">
        <f ca="1">IF(GLOBAL[[#This Row],[TT]]&lt;1,"",ROW()-2)</f>
        <v>1104</v>
      </c>
      <c r="B1106" s="33" t="s">
        <v>6129</v>
      </c>
      <c r="C1106" s="31">
        <v>1</v>
      </c>
      <c r="D1106" s="31" t="s">
        <v>2076</v>
      </c>
      <c r="E1106" s="39">
        <f ca="1">IF(GLOBAL[[#This Row],[b12]]="",GLOBAL[[#This Row],[a6]],GLOBAL[[#This Row],[b12]])</f>
        <v>1</v>
      </c>
      <c r="F1106" s="40">
        <f>GLOBAL[[#This Row],[AWAL]]</f>
        <v>1</v>
      </c>
      <c r="G1106" s="31"/>
      <c r="H1106" s="31"/>
      <c r="I1106" s="39">
        <f>IF(GLOBAL[[#This Row],[1]]="","",SUMIF(Table6[NB BM_C_QTY+F],GLOBAL[POINTER],Table6[C]))</f>
        <v>0</v>
      </c>
      <c r="J1106" s="91">
        <f>IF(GLOBAL[[#This Row],[2]]="",0,-1*SUMIF(Table5[CONCAT],GLOBAL[POINTER],Table5[3]))</f>
        <v>0</v>
      </c>
      <c r="K1106" s="39" t="str">
        <f>IF(GLOBAL[[#This Row],[b1]]="","",GLOBAL[[#This Row],[b1]]-GLOBAL[[#This Row],[a1]]-GLOBAL[[#This Row],[bkeluar1]])</f>
        <v/>
      </c>
      <c r="L1106" s="39">
        <f>SUM(GLOBAL[[#This Row],[bmasuk1]:[c1]])</f>
        <v>0</v>
      </c>
      <c r="M1106" s="40">
        <f t="shared" si="17"/>
        <v>1</v>
      </c>
      <c r="N1106" s="31"/>
      <c r="O1106" s="39" t="str">
        <f>IF(GLOBAL[[#This Row],[b2]]="","",GLOBAL[[#This Row],[b2]]-GLOBAL[[#This Row],[a2]])</f>
        <v/>
      </c>
      <c r="P1106" s="40">
        <f ca="1">SUM(INDIRECT(GLOBAL_VAR[TABLENAME]&amp;"[@a"&amp;$1:$1-1&amp;"]"),INDIRECT(GLOBAL_VAR[TABLENAME]&amp;"[@c"&amp;$1:$1-1&amp;"]"))</f>
        <v>1</v>
      </c>
      <c r="Q1106" s="33"/>
      <c r="R1106" s="41" t="str">
        <f>IF(GLOBAL[[#This Row],[b3]]="","",GLOBAL[[#This Row],[b3]]-GLOBAL[[#This Row],[a3]])</f>
        <v/>
      </c>
      <c r="S1106" s="40">
        <f ca="1">SUM(INDIRECT(GLOBAL_VAR[TABLENAME]&amp;"[@a"&amp;$1:$1-1&amp;"]"),INDIRECT(GLOBAL_VAR[TABLENAME]&amp;"[@c"&amp;$1:$1-1&amp;"]"))</f>
        <v>1</v>
      </c>
      <c r="T1106" s="33"/>
      <c r="U1106" s="41" t="str">
        <f>IF(GLOBAL[[#This Row],[b4]]="","",GLOBAL[[#This Row],[b4]]-GLOBAL[[#This Row],[a4]])</f>
        <v/>
      </c>
      <c r="V1106" s="40">
        <f ca="1">SUM(INDIRECT(GLOBAL_VAR[TABLENAME]&amp;"[@a"&amp;$1:$1-1&amp;"]"),INDIRECT(GLOBAL_VAR[TABLENAME]&amp;"[@c"&amp;$1:$1-1&amp;"]"))</f>
        <v>1</v>
      </c>
      <c r="W1106" s="31"/>
      <c r="X1106" s="39" t="str">
        <f>IF(GLOBAL[[#This Row],[b5]]="","",GLOBAL[[#This Row],[b5]]-GLOBAL[[#This Row],[a5]])</f>
        <v/>
      </c>
      <c r="Y1106" s="40">
        <f ca="1">SUM(INDIRECT(GLOBAL_VAR[TABLENAME]&amp;"[@a"&amp;$1:$1-1&amp;"]"),INDIRECT(GLOBAL_VAR[TABLENAME]&amp;"[@c"&amp;$1:$1-1&amp;"]"))</f>
        <v>1</v>
      </c>
      <c r="Z1106" s="29"/>
      <c r="AA110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clearholderkenkometalikhj60pcsuntana</v>
      </c>
      <c r="AB1106" s="39">
        <v>60</v>
      </c>
      <c r="AC1106" s="65" t="s">
        <v>5118</v>
      </c>
      <c r="AD1106" s="29"/>
      <c r="AE1106" s="29"/>
    </row>
    <row r="1107" spans="1:31">
      <c r="A1107" s="31" t="str">
        <f ca="1">IF(GLOBAL[[#This Row],[TT]]&lt;1,"",ROW()-2)</f>
        <v/>
      </c>
      <c r="B1107" s="33" t="s">
        <v>680</v>
      </c>
      <c r="C1107" s="31">
        <v>0</v>
      </c>
      <c r="D1107" s="31" t="s">
        <v>15</v>
      </c>
      <c r="E1107" s="31">
        <f ca="1">IF(GLOBAL[[#This Row],[b12]]="",GLOBAL[[#This Row],[a6]],GLOBAL[[#This Row],[b12]])</f>
        <v>0</v>
      </c>
      <c r="F1107" s="32">
        <f>GLOBAL[[#This Row],[AWAL]]</f>
        <v>0</v>
      </c>
      <c r="G1107" s="31"/>
      <c r="H1107" s="31"/>
      <c r="I1107" s="31">
        <f>IF(GLOBAL[[#This Row],[1]]="","",SUMIF(Table6[NB BM_C_QTY+F],GLOBAL[POINTER],Table6[C]))</f>
        <v>0</v>
      </c>
      <c r="J1107" s="91">
        <f>IF(GLOBAL[[#This Row],[2]]="",0,-1*SUMIF(Table5[CONCAT],GLOBAL[POINTER],Table5[3]))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0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0</v>
      </c>
      <c r="Q1107" s="58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0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0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0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107" s="31">
        <v>60</v>
      </c>
      <c r="AC1107" t="s">
        <v>5118</v>
      </c>
      <c r="AE1107" s="29"/>
    </row>
    <row r="1108" spans="1:31">
      <c r="A1108" s="31">
        <f ca="1">IF(GLOBAL[[#This Row],[TT]]&lt;1,"",ROW()-2)</f>
        <v>1106</v>
      </c>
      <c r="B1108" s="33" t="s">
        <v>681</v>
      </c>
      <c r="C1108" s="31">
        <v>39</v>
      </c>
      <c r="D1108" s="31" t="s">
        <v>15</v>
      </c>
      <c r="E1108" s="31">
        <f ca="1">IF(GLOBAL[[#This Row],[b12]]="",GLOBAL[[#This Row],[a6]],GLOBAL[[#This Row],[b12]])</f>
        <v>39</v>
      </c>
      <c r="F1108" s="32">
        <f>GLOBAL[[#This Row],[AWAL]]</f>
        <v>39</v>
      </c>
      <c r="G1108" s="31"/>
      <c r="H1108" s="31"/>
      <c r="I1108" s="31">
        <f>IF(GLOBAL[[#This Row],[1]]="","",SUMIF(Table6[NB BM_C_QTY+F],GLOBAL[POINTER],Table6[C]))</f>
        <v>0</v>
      </c>
      <c r="J1108" s="91">
        <f>IF(GLOBAL[[#This Row],[2]]="",0,-1*SUMIF(Table5[CONCAT],GLOBAL[POINTER],Table5[3]))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39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39</v>
      </c>
      <c r="Q1108" s="58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39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39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39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108" s="31">
        <v>60</v>
      </c>
      <c r="AC1108" t="s">
        <v>5118</v>
      </c>
      <c r="AE1108" s="29"/>
    </row>
    <row r="1109" spans="1:31">
      <c r="A1109" s="31">
        <f ca="1">IF(GLOBAL[[#This Row],[TT]]&lt;1,"",ROW()-2)</f>
        <v>1107</v>
      </c>
      <c r="B1109" s="33" t="s">
        <v>682</v>
      </c>
      <c r="C1109" s="31">
        <v>1</v>
      </c>
      <c r="D1109" s="31" t="s">
        <v>31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>
        <f>IF(GLOBAL[[#This Row],[1]]="","",SUMIF(Table6[NB BM_C_QTY+F],GLOBAL[POINTER],Table6[C]))</f>
        <v>0</v>
      </c>
      <c r="J1109" s="91">
        <f>IF(GLOBAL[[#This Row],[2]]="",0,-1*SUMIF(Table5[CONCAT],GLOBAL[POINTER],Table5[3]))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58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109" s="31">
        <v>10</v>
      </c>
      <c r="AC1109" t="s">
        <v>5116</v>
      </c>
    </row>
    <row r="1110" spans="1:31">
      <c r="A1110" s="31">
        <f ca="1">IF(GLOBAL[[#This Row],[TT]]&lt;1,"",ROW()-2)</f>
        <v>1108</v>
      </c>
      <c r="B1110" s="33" t="s">
        <v>3691</v>
      </c>
      <c r="C1110" s="31">
        <v>2</v>
      </c>
      <c r="D1110" s="31" t="s">
        <v>34</v>
      </c>
      <c r="E1110" s="31">
        <f ca="1">IF(GLOBAL[[#This Row],[b12]]="",GLOBAL[[#This Row],[a6]],GLOBAL[[#This Row],[b12]])</f>
        <v>2</v>
      </c>
      <c r="F1110" s="32">
        <f>GLOBAL[[#This Row],[AWAL]]</f>
        <v>2</v>
      </c>
      <c r="G1110" s="31"/>
      <c r="H1110" s="31"/>
      <c r="I1110" s="31">
        <f>IF(GLOBAL[[#This Row],[1]]="","",SUMIF(Table6[NB BM_C_QTY+F],GLOBAL[POINTER],Table6[C]))</f>
        <v>0</v>
      </c>
      <c r="J1110" s="91">
        <f>IF(GLOBAL[[#This Row],[2]]="",0,-1*SUMIF(Table5[CONCAT],GLOBAL[POINTER],Table5[3]))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2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2</v>
      </c>
      <c r="Q1110" s="58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2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2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2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110" s="31">
        <v>120</v>
      </c>
      <c r="AC1110" t="s">
        <v>5118</v>
      </c>
    </row>
    <row r="1111" spans="1:31">
      <c r="A1111" s="31">
        <f ca="1">IF(GLOBAL[[#This Row],[TT]]&lt;1,"",ROW()-2)</f>
        <v>1109</v>
      </c>
      <c r="B1111" s="33" t="s">
        <v>683</v>
      </c>
      <c r="C1111" s="31">
        <v>5</v>
      </c>
      <c r="D1111" s="31" t="s">
        <v>20</v>
      </c>
      <c r="E1111" s="31">
        <f ca="1">IF(GLOBAL[[#This Row],[b12]]="",GLOBAL[[#This Row],[a6]],GLOBAL[[#This Row],[b12]])</f>
        <v>5</v>
      </c>
      <c r="F1111" s="32">
        <f>GLOBAL[[#This Row],[AWAL]]</f>
        <v>5</v>
      </c>
      <c r="G1111" s="31"/>
      <c r="H1111" s="31"/>
      <c r="I1111" s="31">
        <f>IF(GLOBAL[[#This Row],[1]]="","",SUMIF(Table6[NB BM_C_QTY+F],GLOBAL[POINTER],Table6[C]))</f>
        <v>0</v>
      </c>
      <c r="J1111" s="91">
        <f>IF(GLOBAL[[#This Row],[2]]="",0,-1*SUMIF(Table5[CONCAT],GLOBAL[POINTER],Table5[3]))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5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5</v>
      </c>
      <c r="Q1111" s="58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5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5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5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111" s="31">
        <v>96</v>
      </c>
      <c r="AC1111" t="s">
        <v>5118</v>
      </c>
    </row>
    <row r="1112" spans="1:31">
      <c r="A1112" s="31" t="str">
        <f ca="1">IF(GLOBAL[[#This Row],[TT]]&lt;1,"",ROW()-2)</f>
        <v/>
      </c>
      <c r="B1112" s="33" t="s">
        <v>684</v>
      </c>
      <c r="C1112" s="31">
        <v>0</v>
      </c>
      <c r="D1112" s="31" t="s">
        <v>685</v>
      </c>
      <c r="E1112" s="31">
        <f ca="1">IF(GLOBAL[[#This Row],[b12]]="",GLOBAL[[#This Row],[a6]],GLOBAL[[#This Row],[b12]])</f>
        <v>0</v>
      </c>
      <c r="F1112" s="32">
        <f>GLOBAL[[#This Row],[AWAL]]</f>
        <v>0</v>
      </c>
      <c r="G1112" s="31"/>
      <c r="H1112" s="31"/>
      <c r="I1112" s="31">
        <f>IF(GLOBAL[[#This Row],[1]]="","",SUMIF(Table6[NB BM_C_QTY+F],GLOBAL[POINTER],Table6[C]))</f>
        <v>0</v>
      </c>
      <c r="J1112" s="91">
        <f>IF(GLOBAL[[#This Row],[2]]="",0,-1*SUMIF(Table5[CONCAT],GLOBAL[POINTER],Table5[3]))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 t="shared" si="17"/>
        <v>0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0</v>
      </c>
      <c r="Q1112" s="58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0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0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0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112" s="31">
        <v>8</v>
      </c>
      <c r="AC1112" t="s">
        <v>5116</v>
      </c>
    </row>
    <row r="1113" spans="1:31">
      <c r="A1113" s="31" t="str">
        <f ca="1">IF(GLOBAL[[#This Row],[TT]]&lt;1,"",ROW()-2)</f>
        <v/>
      </c>
      <c r="B1113" s="33" t="s">
        <v>686</v>
      </c>
      <c r="C1113" s="31">
        <v>0</v>
      </c>
      <c r="D1113" s="31" t="s">
        <v>39</v>
      </c>
      <c r="E1113" s="31">
        <f ca="1">IF(GLOBAL[[#This Row],[b12]]="",GLOBAL[[#This Row],[a6]],GLOBAL[[#This Row],[b12]])</f>
        <v>0</v>
      </c>
      <c r="F1113" s="32">
        <f>GLOBAL[[#This Row],[AWAL]]</f>
        <v>0</v>
      </c>
      <c r="G1113" s="31"/>
      <c r="H1113" s="31"/>
      <c r="I1113" s="31">
        <f>IF(GLOBAL[[#This Row],[1]]="","",SUMIF(Table6[NB BM_C_QTY+F],GLOBAL[POINTER],Table6[C]))</f>
        <v>0</v>
      </c>
      <c r="J1113" s="91">
        <f>IF(GLOBAL[[#This Row],[2]]="",0,-1*SUMIF(Table5[CONCAT],GLOBAL[POINTER],Table5[3]))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 t="shared" si="17"/>
        <v>0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0</v>
      </c>
      <c r="Q1113" s="58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0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0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0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113" s="31">
        <v>24</v>
      </c>
      <c r="AC1113" t="s">
        <v>5116</v>
      </c>
    </row>
    <row r="1114" spans="1:31">
      <c r="A1114" s="31" t="str">
        <f ca="1">IF(GLOBAL[[#This Row],[TT]]&lt;1,"",ROW()-2)</f>
        <v/>
      </c>
      <c r="B1114" s="33" t="s">
        <v>2343</v>
      </c>
      <c r="C1114" s="31">
        <v>0</v>
      </c>
      <c r="D1114" s="31" t="s">
        <v>2023</v>
      </c>
      <c r="E1114" s="31">
        <f ca="1">IF(GLOBAL[[#This Row],[b12]]="",GLOBAL[[#This Row],[a6]],GLOBAL[[#This Row],[b12]])</f>
        <v>0</v>
      </c>
      <c r="F1114" s="32">
        <f>GLOBAL[[#This Row],[AWAL]]</f>
        <v>0</v>
      </c>
      <c r="G1114" s="31"/>
      <c r="H1114" s="31"/>
      <c r="I1114" s="31">
        <f>IF(GLOBAL[[#This Row],[1]]="","",SUMIF(Table6[NB BM_C_QTY+F],GLOBAL[POINTER],Table6[C]))</f>
        <v>0</v>
      </c>
      <c r="J1114" s="91">
        <f>IF(GLOBAL[[#This Row],[2]]="",0,-1*SUMIF(Table5[CONCAT],GLOBAL[POINTER],Table5[3]))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 t="shared" si="17"/>
        <v>0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0</v>
      </c>
      <c r="Q1114" s="58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0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0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0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114" s="31">
        <v>12</v>
      </c>
      <c r="AC1114" t="s">
        <v>5116</v>
      </c>
    </row>
    <row r="1115" spans="1:31">
      <c r="A1115" s="31" t="str">
        <f ca="1">IF(GLOBAL[[#This Row],[TT]]&lt;1,"",ROW()-2)</f>
        <v/>
      </c>
      <c r="B1115" s="33" t="s">
        <v>3412</v>
      </c>
      <c r="C1115" s="31">
        <v>0</v>
      </c>
      <c r="D1115" s="31" t="s">
        <v>19</v>
      </c>
      <c r="E1115" s="31">
        <f ca="1">IF(GLOBAL[[#This Row],[b12]]="",GLOBAL[[#This Row],[a6]],GLOBAL[[#This Row],[b12]])</f>
        <v>0</v>
      </c>
      <c r="F1115" s="32">
        <f>GLOBAL[[#This Row],[AWAL]]</f>
        <v>0</v>
      </c>
      <c r="G1115" s="31"/>
      <c r="H1115" s="31"/>
      <c r="I1115" s="31">
        <f>IF(GLOBAL[[#This Row],[1]]="","",SUMIF(Table6[NB BM_C_QTY+F],GLOBAL[POINTER],Table6[C]))</f>
        <v>0</v>
      </c>
      <c r="J1115" s="91">
        <f>IF(GLOBAL[[#This Row],[2]]="",0,-1*SUMIF(Table5[CONCAT],GLOBAL[POINTER],Table5[3]))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0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0</v>
      </c>
      <c r="Q1115" s="58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0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0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0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115" s="31">
        <v>12</v>
      </c>
      <c r="AC1115" t="s">
        <v>5116</v>
      </c>
    </row>
    <row r="1116" spans="1:31">
      <c r="A1116" s="39">
        <f ca="1">IF(GLOBAL[[#This Row],[TT]]&lt;1,"",ROW()-2)</f>
        <v>1114</v>
      </c>
      <c r="B1116" s="33" t="s">
        <v>4025</v>
      </c>
      <c r="C1116" s="31">
        <v>2</v>
      </c>
      <c r="D1116" s="31" t="s">
        <v>2023</v>
      </c>
      <c r="E1116" s="39">
        <f ca="1">IF(GLOBAL[[#This Row],[b12]]="",GLOBAL[[#This Row],[a6]],GLOBAL[[#This Row],[b12]])</f>
        <v>2</v>
      </c>
      <c r="F1116" s="40">
        <f>GLOBAL[[#This Row],[AWAL]]</f>
        <v>2</v>
      </c>
      <c r="G1116" s="31"/>
      <c r="H1116" s="31"/>
      <c r="I1116" s="31">
        <f>IF(GLOBAL[[#This Row],[1]]="","",SUMIF(Table6[NB BM_C_QTY+F],GLOBAL[POINTER],Table6[C]))</f>
        <v>0</v>
      </c>
      <c r="J1116" s="91">
        <f>IF(GLOBAL[[#This Row],[2]]="",0,-1*SUMIF(Table5[CONCAT],GLOBAL[POINTER],Table5[3]))</f>
        <v>0</v>
      </c>
      <c r="K1116" s="39" t="str">
        <f>IF(GLOBAL[[#This Row],[b1]]="","",GLOBAL[[#This Row],[b1]]-GLOBAL[[#This Row],[a1]]-GLOBAL[[#This Row],[bkeluar1]])</f>
        <v/>
      </c>
      <c r="L1116" s="39">
        <f>SUM(GLOBAL[[#This Row],[bmasuk1]:[c1]])</f>
        <v>0</v>
      </c>
      <c r="M1116" s="40">
        <f t="shared" si="17"/>
        <v>2</v>
      </c>
      <c r="N1116" s="31"/>
      <c r="O1116" s="39" t="str">
        <f>IF(GLOBAL[[#This Row],[b2]]="","",GLOBAL[[#This Row],[b2]]-GLOBAL[[#This Row],[a2]])</f>
        <v/>
      </c>
      <c r="P1116" s="40">
        <f ca="1">SUM(INDIRECT(GLOBAL_VAR[TABLENAME]&amp;"[@a"&amp;$1:$1-1&amp;"]"),INDIRECT(GLOBAL_VAR[TABLENAME]&amp;"[@c"&amp;$1:$1-1&amp;"]"))</f>
        <v>2</v>
      </c>
      <c r="Q1116" s="58"/>
      <c r="R1116" s="41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2</v>
      </c>
      <c r="T1116" s="33"/>
      <c r="U1116" s="41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2</v>
      </c>
      <c r="W1116" s="31"/>
      <c r="X1116" s="39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2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116" s="39">
        <v>12</v>
      </c>
      <c r="AC1116" t="s">
        <v>5116</v>
      </c>
    </row>
    <row r="1117" spans="1:31">
      <c r="A1117" s="39">
        <f ca="1">IF(GLOBAL[[#This Row],[TT]]&lt;1,"",ROW()-2)</f>
        <v>1115</v>
      </c>
      <c r="B1117" s="33" t="s">
        <v>4024</v>
      </c>
      <c r="C1117" s="31">
        <v>5</v>
      </c>
      <c r="D1117" s="31" t="s">
        <v>2023</v>
      </c>
      <c r="E1117" s="39">
        <f ca="1">IF(GLOBAL[[#This Row],[b12]]="",GLOBAL[[#This Row],[a6]],GLOBAL[[#This Row],[b12]])</f>
        <v>5</v>
      </c>
      <c r="F1117" s="40">
        <f>GLOBAL[[#This Row],[AWAL]]</f>
        <v>5</v>
      </c>
      <c r="G1117" s="31"/>
      <c r="H1117" s="31"/>
      <c r="I1117" s="31">
        <f>IF(GLOBAL[[#This Row],[1]]="","",SUMIF(Table6[NB BM_C_QTY+F],GLOBAL[POINTER],Table6[C]))</f>
        <v>0</v>
      </c>
      <c r="J1117" s="91">
        <f>IF(GLOBAL[[#This Row],[2]]="",0,-1*SUMIF(Table5[CONCAT],GLOBAL[POINTER],Table5[3]))</f>
        <v>0</v>
      </c>
      <c r="K1117" s="39" t="str">
        <f>IF(GLOBAL[[#This Row],[b1]]="","",GLOBAL[[#This Row],[b1]]-GLOBAL[[#This Row],[a1]]-GLOBAL[[#This Row],[bkeluar1]])</f>
        <v/>
      </c>
      <c r="L1117" s="39">
        <f>SUM(GLOBAL[[#This Row],[bmasuk1]:[c1]])</f>
        <v>0</v>
      </c>
      <c r="M1117" s="40">
        <f t="shared" si="17"/>
        <v>5</v>
      </c>
      <c r="N1117" s="31"/>
      <c r="O1117" s="39" t="str">
        <f>IF(GLOBAL[[#This Row],[b2]]="","",GLOBAL[[#This Row],[b2]]-GLOBAL[[#This Row],[a2]])</f>
        <v/>
      </c>
      <c r="P1117" s="40">
        <f ca="1">SUM(INDIRECT(GLOBAL_VAR[TABLENAME]&amp;"[@a"&amp;$1:$1-1&amp;"]"),INDIRECT(GLOBAL_VAR[TABLENAME]&amp;"[@c"&amp;$1:$1-1&amp;"]"))</f>
        <v>5</v>
      </c>
      <c r="Q1117" s="58"/>
      <c r="R1117" s="41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5</v>
      </c>
      <c r="T1117" s="33"/>
      <c r="U1117" s="41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5</v>
      </c>
      <c r="W1117" s="31"/>
      <c r="X1117" s="39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5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117" s="39">
        <v>12</v>
      </c>
      <c r="AC1117" t="s">
        <v>5116</v>
      </c>
    </row>
    <row r="1118" spans="1:31">
      <c r="A1118" s="39">
        <f ca="1">IF(GLOBAL[[#This Row],[TT]]&lt;1,"",ROW()-2)</f>
        <v>1116</v>
      </c>
      <c r="B1118" s="33" t="s">
        <v>5238</v>
      </c>
      <c r="C1118" s="31">
        <v>4</v>
      </c>
      <c r="D1118" s="31" t="s">
        <v>2315</v>
      </c>
      <c r="E1118" s="39">
        <f ca="1">IF(GLOBAL[[#This Row],[b12]]="",GLOBAL[[#This Row],[a6]],GLOBAL[[#This Row],[b12]])</f>
        <v>3</v>
      </c>
      <c r="F1118" s="40">
        <f>GLOBAL[[#This Row],[AWAL]]</f>
        <v>4</v>
      </c>
      <c r="G1118" s="31">
        <v>3</v>
      </c>
      <c r="H1118" s="31"/>
      <c r="I1118" s="31">
        <f>IF(GLOBAL[[#This Row],[1]]="","",SUMIF(Table6[NB BM_C_QTY+F],GLOBAL[POINTER],Table6[C]))</f>
        <v>0</v>
      </c>
      <c r="J1118" s="91">
        <f>IF(GLOBAL[[#This Row],[2]]="",0,-1*SUMIF(Table5[CONCAT],GLOBAL[POINTER],Table5[3]))</f>
        <v>0</v>
      </c>
      <c r="K1118" s="39">
        <f>IF(GLOBAL[[#This Row],[b1]]="","",GLOBAL[[#This Row],[b1]]-GLOBAL[[#This Row],[a1]]-GLOBAL[[#This Row],[bkeluar1]])</f>
        <v>-1</v>
      </c>
      <c r="L1118" s="39">
        <f>SUM(GLOBAL[[#This Row],[bmasuk1]:[c1]])</f>
        <v>-1</v>
      </c>
      <c r="M1118" s="40">
        <f t="shared" si="17"/>
        <v>3</v>
      </c>
      <c r="N1118" s="31"/>
      <c r="O1118" s="39" t="str">
        <f>IF(GLOBAL[[#This Row],[b2]]="","",GLOBAL[[#This Row],[b2]]-GLOBAL[[#This Row],[a2]])</f>
        <v/>
      </c>
      <c r="P1118" s="40">
        <f ca="1">SUM(INDIRECT(GLOBAL_VAR[TABLENAME]&amp;"[@a"&amp;$1:$1-1&amp;"]"),INDIRECT(GLOBAL_VAR[TABLENAME]&amp;"[@c"&amp;$1:$1-1&amp;"]"))</f>
        <v>3</v>
      </c>
      <c r="Q1118" s="58"/>
      <c r="R1118" s="41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3</v>
      </c>
      <c r="T1118" s="33"/>
      <c r="U1118" s="41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3</v>
      </c>
      <c r="W1118" s="31"/>
      <c r="X1118" s="39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3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118" s="39">
        <v>8</v>
      </c>
      <c r="AC1118" t="s">
        <v>5116</v>
      </c>
    </row>
    <row r="1119" spans="1:31">
      <c r="A1119" s="39" t="str">
        <f ca="1">IF(GLOBAL[[#This Row],[TT]]&lt;1,"",ROW()-2)</f>
        <v/>
      </c>
      <c r="B1119" s="33" t="s">
        <v>2714</v>
      </c>
      <c r="C1119" s="31">
        <v>0</v>
      </c>
      <c r="D1119" s="31" t="s">
        <v>2023</v>
      </c>
      <c r="E1119" s="39">
        <f ca="1">IF(GLOBAL[[#This Row],[b12]]="",GLOBAL[[#This Row],[a6]],GLOBAL[[#This Row],[b12]])</f>
        <v>0</v>
      </c>
      <c r="F1119" s="40">
        <f>GLOBAL[[#This Row],[AWAL]]</f>
        <v>0</v>
      </c>
      <c r="G1119" s="31"/>
      <c r="H1119" s="31"/>
      <c r="I1119" s="31">
        <f>IF(GLOBAL[[#This Row],[1]]="","",SUMIF(Table6[NB BM_C_QTY+F],GLOBAL[POINTER],Table6[C]))</f>
        <v>0</v>
      </c>
      <c r="J1119" s="91">
        <f>IF(GLOBAL[[#This Row],[2]]="",0,-1*SUMIF(Table5[CONCAT],GLOBAL[POINTER],Table5[3]))</f>
        <v>0</v>
      </c>
      <c r="K1119" s="39" t="str">
        <f>IF(GLOBAL[[#This Row],[b1]]="","",GLOBAL[[#This Row],[b1]]-GLOBAL[[#This Row],[a1]]-GLOBAL[[#This Row],[bkeluar1]])</f>
        <v/>
      </c>
      <c r="L1119" s="39">
        <f>SUM(GLOBAL[[#This Row],[bmasuk1]:[c1]])</f>
        <v>0</v>
      </c>
      <c r="M1119" s="40">
        <f t="shared" si="17"/>
        <v>0</v>
      </c>
      <c r="N1119" s="31"/>
      <c r="O1119" s="39" t="str">
        <f>IF(GLOBAL[[#This Row],[b2]]="","",GLOBAL[[#This Row],[b2]]-GLOBAL[[#This Row],[a2]])</f>
        <v/>
      </c>
      <c r="P1119" s="40">
        <f ca="1">SUM(INDIRECT(GLOBAL_VAR[TABLENAME]&amp;"[@a"&amp;$1:$1-1&amp;"]"),INDIRECT(GLOBAL_VAR[TABLENAME]&amp;"[@c"&amp;$1:$1-1&amp;"]"))</f>
        <v>0</v>
      </c>
      <c r="Q1119" s="58"/>
      <c r="R1119" s="41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0</v>
      </c>
      <c r="T1119" s="33"/>
      <c r="U1119" s="41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0</v>
      </c>
      <c r="W1119" s="31"/>
      <c r="X1119" s="39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0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119" s="39">
        <v>12</v>
      </c>
      <c r="AC1119" t="s">
        <v>5116</v>
      </c>
    </row>
    <row r="1120" spans="1:31">
      <c r="A1120" s="39">
        <f ca="1">IF(GLOBAL[[#This Row],[TT]]&lt;1,"",ROW()-2)</f>
        <v>1118</v>
      </c>
      <c r="B1120" s="33" t="s">
        <v>687</v>
      </c>
      <c r="C1120" s="31">
        <v>1</v>
      </c>
      <c r="D1120" s="31" t="s">
        <v>56</v>
      </c>
      <c r="E1120" s="39">
        <f ca="1">IF(GLOBAL[[#This Row],[b12]]="",GLOBAL[[#This Row],[a6]],GLOBAL[[#This Row],[b12]])</f>
        <v>1</v>
      </c>
      <c r="F1120" s="40">
        <f>GLOBAL[[#This Row],[AWAL]]</f>
        <v>1</v>
      </c>
      <c r="G1120" s="31"/>
      <c r="H1120" s="31"/>
      <c r="I1120" s="31">
        <f>IF(GLOBAL[[#This Row],[1]]="","",SUMIF(Table6[NB BM_C_QTY+F],GLOBAL[POINTER],Table6[C]))</f>
        <v>0</v>
      </c>
      <c r="J1120" s="91">
        <f>IF(GLOBAL[[#This Row],[2]]="",0,-1*SUMIF(Table5[CONCAT],GLOBAL[POINTER],Table5[3]))</f>
        <v>0</v>
      </c>
      <c r="K1120" s="39" t="str">
        <f>IF(GLOBAL[[#This Row],[b1]]="","",GLOBAL[[#This Row],[b1]]-GLOBAL[[#This Row],[a1]]-GLOBAL[[#This Row],[bkeluar1]])</f>
        <v/>
      </c>
      <c r="L1120" s="39">
        <f>SUM(GLOBAL[[#This Row],[bmasuk1]:[c1]])</f>
        <v>0</v>
      </c>
      <c r="M1120" s="40">
        <f t="shared" si="17"/>
        <v>1</v>
      </c>
      <c r="N1120" s="31"/>
      <c r="O1120" s="39" t="str">
        <f>IF(GLOBAL[[#This Row],[b2]]="","",GLOBAL[[#This Row],[b2]]-GLOBAL[[#This Row],[a2]])</f>
        <v/>
      </c>
      <c r="P1120" s="40">
        <f ca="1">SUM(INDIRECT(GLOBAL_VAR[TABLENAME]&amp;"[@a"&amp;$1:$1-1&amp;"]"),INDIRECT(GLOBAL_VAR[TABLENAME]&amp;"[@c"&amp;$1:$1-1&amp;"]"))</f>
        <v>1</v>
      </c>
      <c r="Q1120" s="58"/>
      <c r="R1120" s="41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1</v>
      </c>
      <c r="T1120" s="33"/>
      <c r="U1120" s="41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1</v>
      </c>
      <c r="W1120" s="31"/>
      <c r="X1120" s="39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1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120" s="39">
        <v>144</v>
      </c>
      <c r="AC1120" t="s">
        <v>5118</v>
      </c>
    </row>
    <row r="1121" spans="1:31">
      <c r="A1121" s="39">
        <f ca="1">IF(GLOBAL[[#This Row],[TT]]&lt;1,"",ROW()-2)</f>
        <v>1119</v>
      </c>
      <c r="B1121" s="33" t="s">
        <v>688</v>
      </c>
      <c r="C1121" s="31">
        <v>1</v>
      </c>
      <c r="D1121" s="31" t="s">
        <v>56</v>
      </c>
      <c r="E1121" s="39">
        <f ca="1">IF(GLOBAL[[#This Row],[b12]]="",GLOBAL[[#This Row],[a6]],GLOBAL[[#This Row],[b12]])</f>
        <v>1</v>
      </c>
      <c r="F1121" s="40">
        <f>GLOBAL[[#This Row],[AWAL]]</f>
        <v>1</v>
      </c>
      <c r="G1121" s="31"/>
      <c r="H1121" s="31"/>
      <c r="I1121" s="31">
        <f>IF(GLOBAL[[#This Row],[1]]="","",SUMIF(Table6[NB BM_C_QTY+F],GLOBAL[POINTER],Table6[C]))</f>
        <v>0</v>
      </c>
      <c r="J1121" s="91">
        <f>IF(GLOBAL[[#This Row],[2]]="",0,-1*SUMIF(Table5[CONCAT],GLOBAL[POINTER],Table5[3]))</f>
        <v>0</v>
      </c>
      <c r="K1121" s="39" t="str">
        <f>IF(GLOBAL[[#This Row],[b1]]="","",GLOBAL[[#This Row],[b1]]-GLOBAL[[#This Row],[a1]]-GLOBAL[[#This Row],[bkeluar1]])</f>
        <v/>
      </c>
      <c r="L1121" s="39">
        <f>SUM(GLOBAL[[#This Row],[bmasuk1]:[c1]])</f>
        <v>0</v>
      </c>
      <c r="M1121" s="40">
        <f t="shared" si="17"/>
        <v>1</v>
      </c>
      <c r="N1121" s="31"/>
      <c r="O1121" s="39" t="str">
        <f>IF(GLOBAL[[#This Row],[b2]]="","",GLOBAL[[#This Row],[b2]]-GLOBAL[[#This Row],[a2]])</f>
        <v/>
      </c>
      <c r="P1121" s="40">
        <f ca="1">SUM(INDIRECT(GLOBAL_VAR[TABLENAME]&amp;"[@a"&amp;$1:$1-1&amp;"]"),INDIRECT(GLOBAL_VAR[TABLENAME]&amp;"[@c"&amp;$1:$1-1&amp;"]"))</f>
        <v>1</v>
      </c>
      <c r="Q1121" s="58"/>
      <c r="R1121" s="41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1</v>
      </c>
      <c r="T1121" s="33"/>
      <c r="U1121" s="41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1</v>
      </c>
      <c r="W1121" s="31"/>
      <c r="X1121" s="39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1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121" s="39">
        <v>144</v>
      </c>
      <c r="AC1121" t="s">
        <v>5118</v>
      </c>
    </row>
    <row r="1122" spans="1:31">
      <c r="A1122" s="39">
        <f ca="1">IF(GLOBAL[[#This Row],[TT]]&lt;1,"",ROW()-2)</f>
        <v>1120</v>
      </c>
      <c r="B1122" s="33" t="s">
        <v>689</v>
      </c>
      <c r="C1122" s="31">
        <v>4</v>
      </c>
      <c r="D1122" s="31" t="s">
        <v>56</v>
      </c>
      <c r="E1122" s="39">
        <f ca="1">IF(GLOBAL[[#This Row],[b12]]="",GLOBAL[[#This Row],[a6]],GLOBAL[[#This Row],[b12]])</f>
        <v>4</v>
      </c>
      <c r="F1122" s="40">
        <f>GLOBAL[[#This Row],[AWAL]]</f>
        <v>4</v>
      </c>
      <c r="G1122" s="31"/>
      <c r="H1122" s="31"/>
      <c r="I1122" s="31">
        <f>IF(GLOBAL[[#This Row],[1]]="","",SUMIF(Table6[NB BM_C_QTY+F],GLOBAL[POINTER],Table6[C]))</f>
        <v>0</v>
      </c>
      <c r="J1122" s="91">
        <f>IF(GLOBAL[[#This Row],[2]]="",0,-1*SUMIF(Table5[CONCAT],GLOBAL[POINTER],Table5[3]))</f>
        <v>0</v>
      </c>
      <c r="K1122" s="39" t="str">
        <f>IF(GLOBAL[[#This Row],[b1]]="","",GLOBAL[[#This Row],[b1]]-GLOBAL[[#This Row],[a1]]-GLOBAL[[#This Row],[bkeluar1]])</f>
        <v/>
      </c>
      <c r="L1122" s="39">
        <f>SUM(GLOBAL[[#This Row],[bmasuk1]:[c1]])</f>
        <v>0</v>
      </c>
      <c r="M1122" s="40">
        <f t="shared" si="17"/>
        <v>4</v>
      </c>
      <c r="N1122" s="31"/>
      <c r="O1122" s="39" t="str">
        <f>IF(GLOBAL[[#This Row],[b2]]="","",GLOBAL[[#This Row],[b2]]-GLOBAL[[#This Row],[a2]])</f>
        <v/>
      </c>
      <c r="P1122" s="40">
        <f ca="1">SUM(INDIRECT(GLOBAL_VAR[TABLENAME]&amp;"[@a"&amp;$1:$1-1&amp;"]"),INDIRECT(GLOBAL_VAR[TABLENAME]&amp;"[@c"&amp;$1:$1-1&amp;"]"))</f>
        <v>4</v>
      </c>
      <c r="Q1122" s="58"/>
      <c r="R1122" s="41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4</v>
      </c>
      <c r="T1122" s="33"/>
      <c r="U1122" s="41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4</v>
      </c>
      <c r="W1122" s="31"/>
      <c r="X1122" s="39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4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122" s="39">
        <v>144</v>
      </c>
      <c r="AC1122" t="s">
        <v>5118</v>
      </c>
    </row>
    <row r="1123" spans="1:31">
      <c r="A1123" s="31">
        <f ca="1">IF(GLOBAL[[#This Row],[TT]]&lt;1,"",ROW()-2)</f>
        <v>1121</v>
      </c>
      <c r="B1123" s="33" t="s">
        <v>690</v>
      </c>
      <c r="C1123" s="31">
        <v>9</v>
      </c>
      <c r="D1123" s="31" t="s">
        <v>56</v>
      </c>
      <c r="E1123" s="31">
        <f ca="1">IF(GLOBAL[[#This Row],[b12]]="",GLOBAL[[#This Row],[a6]],GLOBAL[[#This Row],[b12]])</f>
        <v>9</v>
      </c>
      <c r="F1123" s="32">
        <f>GLOBAL[[#This Row],[AWAL]]</f>
        <v>9</v>
      </c>
      <c r="G1123" s="31"/>
      <c r="H1123" s="31"/>
      <c r="I1123" s="31">
        <f>IF(GLOBAL[[#This Row],[1]]="","",SUMIF(Table6[NB BM_C_QTY+F],GLOBAL[POINTER],Table6[C]))</f>
        <v>0</v>
      </c>
      <c r="J1123" s="91">
        <f>IF(GLOBAL[[#This Row],[2]]="",0,-1*SUMIF(Table5[CONCAT],GLOBAL[POINTER],Table5[3]))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9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9</v>
      </c>
      <c r="Q1123" s="58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9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9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9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123" s="31">
        <v>144</v>
      </c>
      <c r="AC1123" t="s">
        <v>5118</v>
      </c>
      <c r="AE1123" s="29"/>
    </row>
    <row r="1124" spans="1:31">
      <c r="A1124" s="31">
        <f ca="1">IF(GLOBAL[[#This Row],[TT]]&lt;1,"",ROW()-2)</f>
        <v>1122</v>
      </c>
      <c r="B1124" s="33" t="s">
        <v>691</v>
      </c>
      <c r="C1124" s="31">
        <v>2</v>
      </c>
      <c r="D1124" s="31" t="s">
        <v>692</v>
      </c>
      <c r="E1124" s="31">
        <f ca="1">IF(GLOBAL[[#This Row],[b12]]="",GLOBAL[[#This Row],[a6]],GLOBAL[[#This Row],[b12]])</f>
        <v>2</v>
      </c>
      <c r="F1124" s="32">
        <f>GLOBAL[[#This Row],[AWAL]]</f>
        <v>2</v>
      </c>
      <c r="G1124" s="31"/>
      <c r="H1124" s="31"/>
      <c r="I1124" s="31">
        <f>IF(GLOBAL[[#This Row],[1]]="","",SUMIF(Table6[NB BM_C_QTY+F],GLOBAL[POINTER],Table6[C]))</f>
        <v>0</v>
      </c>
      <c r="J1124" s="91">
        <f>IF(GLOBAL[[#This Row],[2]]="",0,-1*SUMIF(Table5[CONCAT],GLOBAL[POINTER],Table5[3]))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2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2</v>
      </c>
      <c r="Q1124" s="58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2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2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2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124" s="31">
        <v>15</v>
      </c>
      <c r="AC1124" t="s">
        <v>5116</v>
      </c>
    </row>
    <row r="1125" spans="1:31">
      <c r="A1125" s="31">
        <f ca="1">IF(GLOBAL[[#This Row],[TT]]&lt;1,"",ROW()-2)</f>
        <v>1123</v>
      </c>
      <c r="B1125" s="33" t="s">
        <v>693</v>
      </c>
      <c r="C1125" s="31">
        <v>3</v>
      </c>
      <c r="D1125" s="31" t="s">
        <v>19</v>
      </c>
      <c r="E1125" s="31">
        <f ca="1">IF(GLOBAL[[#This Row],[b12]]="",GLOBAL[[#This Row],[a6]],GLOBAL[[#This Row],[b12]])</f>
        <v>3</v>
      </c>
      <c r="F1125" s="32">
        <f>GLOBAL[[#This Row],[AWAL]]</f>
        <v>3</v>
      </c>
      <c r="G1125" s="31"/>
      <c r="H1125" s="31"/>
      <c r="I1125" s="31">
        <f>IF(GLOBAL[[#This Row],[1]]="","",SUMIF(Table6[NB BM_C_QTY+F],GLOBAL[POINTER],Table6[C]))</f>
        <v>0</v>
      </c>
      <c r="J1125" s="91">
        <f>IF(GLOBAL[[#This Row],[2]]="",0,-1*SUMIF(Table5[CONCAT],GLOBAL[POINTER],Table5[3]))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 t="shared" si="17"/>
        <v>3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3</v>
      </c>
      <c r="Q1125" s="58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3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3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3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125" s="31">
        <v>12</v>
      </c>
      <c r="AC1125" t="s">
        <v>5116</v>
      </c>
    </row>
    <row r="1126" spans="1:31">
      <c r="A1126" s="31">
        <f ca="1">IF(GLOBAL[[#This Row],[TT]]&lt;1,"",ROW()-2)</f>
        <v>1124</v>
      </c>
      <c r="B1126" s="33" t="s">
        <v>694</v>
      </c>
      <c r="C1126" s="31">
        <v>1</v>
      </c>
      <c r="D1126" s="31" t="s">
        <v>19</v>
      </c>
      <c r="E1126" s="31">
        <f ca="1">IF(GLOBAL[[#This Row],[b12]]="",GLOBAL[[#This Row],[a6]],GLOBAL[[#This Row],[b12]])</f>
        <v>1</v>
      </c>
      <c r="F1126" s="32">
        <f>GLOBAL[[#This Row],[AWAL]]</f>
        <v>1</v>
      </c>
      <c r="G1126" s="31"/>
      <c r="H1126" s="31"/>
      <c r="I1126" s="31">
        <f>IF(GLOBAL[[#This Row],[1]]="","",SUMIF(Table6[NB BM_C_QTY+F],GLOBAL[POINTER],Table6[C]))</f>
        <v>0</v>
      </c>
      <c r="J1126" s="91">
        <f>IF(GLOBAL[[#This Row],[2]]="",0,-1*SUMIF(Table5[CONCAT],GLOBAL[POINTER],Table5[3]))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1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1</v>
      </c>
      <c r="Q1126" s="58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1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1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1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126" s="31">
        <v>12</v>
      </c>
      <c r="AC1126" t="s">
        <v>5116</v>
      </c>
    </row>
    <row r="1127" spans="1:31">
      <c r="A1127" s="31" t="str">
        <f ca="1">IF(GLOBAL[[#This Row],[TT]]&lt;1,"",ROW()-2)</f>
        <v/>
      </c>
      <c r="B1127" s="33" t="s">
        <v>3393</v>
      </c>
      <c r="C1127" s="31">
        <v>0</v>
      </c>
      <c r="D1127" s="31" t="s">
        <v>2023</v>
      </c>
      <c r="E1127" s="31">
        <f ca="1">IF(GLOBAL[[#This Row],[b12]]="",GLOBAL[[#This Row],[a6]],GLOBAL[[#This Row],[b12]])</f>
        <v>0</v>
      </c>
      <c r="F1127" s="32">
        <f>GLOBAL[[#This Row],[AWAL]]</f>
        <v>0</v>
      </c>
      <c r="G1127" s="31"/>
      <c r="H1127" s="31"/>
      <c r="I1127" s="31">
        <f>IF(GLOBAL[[#This Row],[1]]="","",SUMIF(Table6[NB BM_C_QTY+F],GLOBAL[POINTER],Table6[C]))</f>
        <v>0</v>
      </c>
      <c r="J1127" s="91">
        <f>IF(GLOBAL[[#This Row],[2]]="",0,-1*SUMIF(Table5[CONCAT],GLOBAL[POINTER],Table5[3]))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0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0</v>
      </c>
      <c r="Q1127" s="58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0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0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0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127" s="31">
        <v>12</v>
      </c>
      <c r="AC1127" t="s">
        <v>5116</v>
      </c>
    </row>
    <row r="1128" spans="1:31">
      <c r="A1128" s="31" t="str">
        <f ca="1">IF(GLOBAL[[#This Row],[TT]]&lt;1,"",ROW()-2)</f>
        <v/>
      </c>
      <c r="B1128" s="33" t="s">
        <v>3391</v>
      </c>
      <c r="C1128" s="31">
        <v>0</v>
      </c>
      <c r="D1128" s="31" t="s">
        <v>2023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>
        <f>IF(GLOBAL[[#This Row],[1]]="","",SUMIF(Table6[NB BM_C_QTY+F],GLOBAL[POINTER],Table6[C]))</f>
        <v>0</v>
      </c>
      <c r="J1128" s="91">
        <f>IF(GLOBAL[[#This Row],[2]]="",0,-1*SUMIF(Table5[CONCAT],GLOBAL[POINTER],Table5[3]))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0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0</v>
      </c>
      <c r="Q1128" s="58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128" s="31">
        <v>12</v>
      </c>
      <c r="AC1128" t="s">
        <v>5116</v>
      </c>
    </row>
    <row r="1129" spans="1:31">
      <c r="A1129" s="72" t="str">
        <f ca="1">IF(GLOBAL[[#This Row],[TT]]&lt;1,"",ROW()-2)</f>
        <v/>
      </c>
      <c r="B1129" s="33" t="s">
        <v>3872</v>
      </c>
      <c r="C1129" s="31">
        <v>0</v>
      </c>
      <c r="D1129" s="31" t="s">
        <v>2023</v>
      </c>
      <c r="E1129" s="31">
        <f ca="1">IF(GLOBAL[[#This Row],[b12]]="",GLOBAL[[#This Row],[a6]],GLOBAL[[#This Row],[b12]])</f>
        <v>0</v>
      </c>
      <c r="F1129" s="32">
        <f>GLOBAL[[#This Row],[AWAL]]</f>
        <v>0</v>
      </c>
      <c r="G1129" s="31"/>
      <c r="H1129" s="31"/>
      <c r="I1129" s="31">
        <f>IF(GLOBAL[[#This Row],[1]]="","",SUMIF(Table6[NB BM_C_QTY+F],GLOBAL[POINTER],Table6[C]))</f>
        <v>0</v>
      </c>
      <c r="J1129" s="91">
        <f>IF(GLOBAL[[#This Row],[2]]="",0,-1*SUMIF(Table5[CONCAT],GLOBAL[POINTER],Table5[3]))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0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0</v>
      </c>
      <c r="Q1129" s="58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0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0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0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129" s="31">
        <v>12</v>
      </c>
      <c r="AC1129" t="s">
        <v>5116</v>
      </c>
    </row>
    <row r="1130" spans="1:31">
      <c r="A1130" s="39" t="str">
        <f ca="1">IF(GLOBAL[[#This Row],[TT]]&lt;1,"",ROW()-2)</f>
        <v/>
      </c>
      <c r="B1130" s="33" t="s">
        <v>5378</v>
      </c>
      <c r="C1130" s="31">
        <v>0</v>
      </c>
      <c r="D1130" s="31" t="s">
        <v>2023</v>
      </c>
      <c r="E1130" s="39">
        <f ca="1">IF(GLOBAL[[#This Row],[b12]]="",GLOBAL[[#This Row],[a6]],GLOBAL[[#This Row],[b12]])</f>
        <v>0</v>
      </c>
      <c r="F1130" s="40">
        <f>GLOBAL[[#This Row],[AWAL]]</f>
        <v>0</v>
      </c>
      <c r="G1130" s="31"/>
      <c r="H1130" s="31"/>
      <c r="I1130" s="39">
        <f>IF(GLOBAL[[#This Row],[1]]="","",SUMIF(Table6[NB BM_C_QTY+F],GLOBAL[POINTER],Table6[C]))</f>
        <v>0</v>
      </c>
      <c r="J1130" s="91">
        <f>IF(GLOBAL[[#This Row],[2]]="",0,-1*SUMIF(Table5[CONCAT],GLOBAL[POINTER],Table5[3]))</f>
        <v>0</v>
      </c>
      <c r="K1130" s="39" t="str">
        <f>IF(GLOBAL[[#This Row],[b1]]="","",GLOBAL[[#This Row],[b1]]-GLOBAL[[#This Row],[a1]]-GLOBAL[[#This Row],[bkeluar1]])</f>
        <v/>
      </c>
      <c r="L1130" s="39">
        <f>SUM(GLOBAL[[#This Row],[bmasuk1]:[c1]])</f>
        <v>0</v>
      </c>
      <c r="M1130" s="40">
        <f t="shared" si="17"/>
        <v>0</v>
      </c>
      <c r="N1130" s="31"/>
      <c r="O1130" s="39" t="str">
        <f>IF(GLOBAL[[#This Row],[b2]]="","",GLOBAL[[#This Row],[b2]]-GLOBAL[[#This Row],[a2]])</f>
        <v/>
      </c>
      <c r="P1130" s="40">
        <f ca="1">SUM(INDIRECT(GLOBAL_VAR[TABLENAME]&amp;"[@a"&amp;$1:$1-1&amp;"]"),INDIRECT(GLOBAL_VAR[TABLENAME]&amp;"[@c"&amp;$1:$1-1&amp;"]"))</f>
        <v>0</v>
      </c>
      <c r="Q1130" s="58"/>
      <c r="R1130" s="41" t="str">
        <f>IF(GLOBAL[[#This Row],[b3]]="","",GLOBAL[[#This Row],[b3]]-GLOBAL[[#This Row],[a3]])</f>
        <v/>
      </c>
      <c r="S1130" s="40">
        <f ca="1">SUM(INDIRECT(GLOBAL_VAR[TABLENAME]&amp;"[@a"&amp;$1:$1-1&amp;"]"),INDIRECT(GLOBAL_VAR[TABLENAME]&amp;"[@c"&amp;$1:$1-1&amp;"]"))</f>
        <v>0</v>
      </c>
      <c r="T1130" s="33"/>
      <c r="U1130" s="41" t="str">
        <f>IF(GLOBAL[[#This Row],[b4]]="","",GLOBAL[[#This Row],[b4]]-GLOBAL[[#This Row],[a4]])</f>
        <v/>
      </c>
      <c r="V1130" s="40">
        <f ca="1">SUM(INDIRECT(GLOBAL_VAR[TABLENAME]&amp;"[@a"&amp;$1:$1-1&amp;"]"),INDIRECT(GLOBAL_VAR[TABLENAME]&amp;"[@c"&amp;$1:$1-1&amp;"]"))</f>
        <v>0</v>
      </c>
      <c r="W1130" s="31"/>
      <c r="X1130" s="39" t="str">
        <f>IF(GLOBAL[[#This Row],[b5]]="","",GLOBAL[[#This Row],[b5]]-GLOBAL[[#This Row],[a5]])</f>
        <v/>
      </c>
      <c r="Y1130" s="40">
        <f ca="1">SUM(INDIRECT(GLOBAL_VAR[TABLENAME]&amp;"[@a"&amp;$1:$1-1&amp;"]"),INDIRECT(GLOBAL_VAR[TABLENAME]&amp;"[@c"&amp;$1:$1-1&amp;"]"))</f>
        <v>0</v>
      </c>
      <c r="Z1130" s="29"/>
      <c r="AA113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130" s="39">
        <v>12</v>
      </c>
      <c r="AC1130" s="65" t="s">
        <v>5116</v>
      </c>
      <c r="AD1130" s="29"/>
    </row>
    <row r="1131" spans="1:31">
      <c r="A1131" s="31" t="str">
        <f ca="1">IF(GLOBAL[[#This Row],[TT]]&lt;1,"",ROW()-2)</f>
        <v/>
      </c>
      <c r="B1131" s="33" t="s">
        <v>3392</v>
      </c>
      <c r="C1131" s="31">
        <v>2</v>
      </c>
      <c r="D1131" s="31" t="s">
        <v>2023</v>
      </c>
      <c r="E1131" s="31">
        <f ca="1">IF(GLOBAL[[#This Row],[b12]]="",GLOBAL[[#This Row],[a6]],GLOBAL[[#This Row],[b12]])</f>
        <v>0</v>
      </c>
      <c r="F1131" s="32">
        <f>GLOBAL[[#This Row],[AWAL]]</f>
        <v>2</v>
      </c>
      <c r="G1131" s="31"/>
      <c r="H1131" s="31"/>
      <c r="I1131" s="31">
        <f>IF(GLOBAL[[#This Row],[1]]="","",SUMIF(Table6[NB BM_C_QTY+F],GLOBAL[POINTER],Table6[C]))</f>
        <v>0</v>
      </c>
      <c r="J1131" s="91">
        <f>IF(GLOBAL[[#This Row],[2]]="",0,-1*SUMIF(Table5[CONCAT],GLOBAL[POINTER],Table5[3]))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 t="shared" si="17"/>
        <v>2</v>
      </c>
      <c r="N1131" s="31">
        <v>0</v>
      </c>
      <c r="O1131" s="31">
        <f>IF(GLOBAL[[#This Row],[b2]]="","",GLOBAL[[#This Row],[b2]]-GLOBAL[[#This Row],[a2]])</f>
        <v>-2</v>
      </c>
      <c r="P1131" s="32">
        <f ca="1">SUM(INDIRECT(GLOBAL_VAR[TABLENAME]&amp;"[@a"&amp;$1:$1-1&amp;"]"),INDIRECT(GLOBAL_VAR[TABLENAME]&amp;"[@c"&amp;$1:$1-1&amp;"]"))</f>
        <v>0</v>
      </c>
      <c r="Q1131" s="58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0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0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0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131" s="31">
        <v>12</v>
      </c>
      <c r="AC1131" t="s">
        <v>5116</v>
      </c>
    </row>
    <row r="1132" spans="1:31">
      <c r="A1132" s="31" t="str">
        <f ca="1">IF(GLOBAL[[#This Row],[TT]]&lt;1,"",ROW()-2)</f>
        <v/>
      </c>
      <c r="B1132" s="33" t="s">
        <v>695</v>
      </c>
      <c r="C1132" s="31">
        <v>0</v>
      </c>
      <c r="D1132" s="31" t="s">
        <v>19</v>
      </c>
      <c r="E1132" s="31">
        <f ca="1">IF(GLOBAL[[#This Row],[b12]]="",GLOBAL[[#This Row],[a6]],GLOBAL[[#This Row],[b12]])</f>
        <v>0</v>
      </c>
      <c r="F1132" s="32">
        <f>GLOBAL[[#This Row],[AWAL]]</f>
        <v>0</v>
      </c>
      <c r="G1132" s="31"/>
      <c r="H1132" s="31"/>
      <c r="I1132" s="31">
        <f>IF(GLOBAL[[#This Row],[1]]="","",SUMIF(Table6[NB BM_C_QTY+F],GLOBAL[POINTER],Table6[C]))</f>
        <v>0</v>
      </c>
      <c r="J1132" s="91">
        <f>IF(GLOBAL[[#This Row],[2]]="",0,-1*SUMIF(Table5[CONCAT],GLOBAL[POINTER],Table5[3]))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 t="shared" si="17"/>
        <v>0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0</v>
      </c>
      <c r="Q1132" s="58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0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0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0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132" s="31">
        <v>12</v>
      </c>
      <c r="AC1132" t="s">
        <v>5116</v>
      </c>
    </row>
    <row r="1133" spans="1:31">
      <c r="A1133" s="31">
        <f ca="1">IF(GLOBAL[[#This Row],[TT]]&lt;1,"",ROW()-2)</f>
        <v>1131</v>
      </c>
      <c r="B1133" s="33" t="s">
        <v>696</v>
      </c>
      <c r="C1133" s="31">
        <v>9</v>
      </c>
      <c r="D1133" s="31" t="s">
        <v>697</v>
      </c>
      <c r="E1133" s="31">
        <f ca="1">IF(GLOBAL[[#This Row],[b12]]="",GLOBAL[[#This Row],[a6]],GLOBAL[[#This Row],[b12]])</f>
        <v>9</v>
      </c>
      <c r="F1133" s="32">
        <f>GLOBAL[[#This Row],[AWAL]]</f>
        <v>9</v>
      </c>
      <c r="G1133" s="31"/>
      <c r="H1133" s="31"/>
      <c r="I1133" s="31">
        <f>IF(GLOBAL[[#This Row],[1]]="","",SUMIF(Table6[NB BM_C_QTY+F],GLOBAL[POINTER],Table6[C]))</f>
        <v>0</v>
      </c>
      <c r="J1133" s="91">
        <f>IF(GLOBAL[[#This Row],[2]]="",0,-1*SUMIF(Table5[CONCAT],GLOBAL[POINTER],Table5[3]))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9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9</v>
      </c>
      <c r="Q1133" s="58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9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9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9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133" s="31">
        <v>16</v>
      </c>
      <c r="AC1133" t="s">
        <v>5116</v>
      </c>
    </row>
    <row r="1134" spans="1:31">
      <c r="A1134" s="31" t="str">
        <f ca="1">IF(GLOBAL[[#This Row],[TT]]&lt;1,"",ROW()-2)</f>
        <v/>
      </c>
      <c r="B1134" s="33" t="s">
        <v>698</v>
      </c>
      <c r="C1134" s="31">
        <v>0</v>
      </c>
      <c r="D1134" s="31" t="s">
        <v>34</v>
      </c>
      <c r="E1134" s="31">
        <f ca="1">IF(GLOBAL[[#This Row],[b12]]="",GLOBAL[[#This Row],[a6]],GLOBAL[[#This Row],[b12]])</f>
        <v>0</v>
      </c>
      <c r="F1134" s="32">
        <f>GLOBAL[[#This Row],[AWAL]]</f>
        <v>0</v>
      </c>
      <c r="G1134" s="31"/>
      <c r="H1134" s="31"/>
      <c r="I1134" s="31">
        <f>IF(GLOBAL[[#This Row],[1]]="","",SUMIF(Table6[NB BM_C_QTY+F],GLOBAL[POINTER],Table6[C]))</f>
        <v>0</v>
      </c>
      <c r="J1134" s="91">
        <f>IF(GLOBAL[[#This Row],[2]]="",0,-1*SUMIF(Table5[CONCAT],GLOBAL[POINTER],Table5[3]))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0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0</v>
      </c>
      <c r="Q1134" s="58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0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0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0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134" s="31">
        <v>120</v>
      </c>
      <c r="AC1134" t="s">
        <v>5118</v>
      </c>
    </row>
    <row r="1135" spans="1:31">
      <c r="A1135" s="31">
        <f ca="1">IF(GLOBAL[[#This Row],[TT]]&lt;1,"",ROW()-2)</f>
        <v>1133</v>
      </c>
      <c r="B1135" s="33" t="s">
        <v>699</v>
      </c>
      <c r="C1135" s="31">
        <v>7</v>
      </c>
      <c r="D1135" s="31" t="s">
        <v>56</v>
      </c>
      <c r="E1135" s="31">
        <f ca="1">IF(GLOBAL[[#This Row],[b12]]="",GLOBAL[[#This Row],[a6]],GLOBAL[[#This Row],[b12]])</f>
        <v>7</v>
      </c>
      <c r="F1135" s="32">
        <f>GLOBAL[[#This Row],[AWAL]]</f>
        <v>7</v>
      </c>
      <c r="G1135" s="31"/>
      <c r="H1135" s="31"/>
      <c r="I1135" s="31">
        <f>IF(GLOBAL[[#This Row],[1]]="","",SUMIF(Table6[NB BM_C_QTY+F],GLOBAL[POINTER],Table6[C]))</f>
        <v>0</v>
      </c>
      <c r="J1135" s="91">
        <f>IF(GLOBAL[[#This Row],[2]]="",0,-1*SUMIF(Table5[CONCAT],GLOBAL[POINTER],Table5[3]))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7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7</v>
      </c>
      <c r="Q1135" s="58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7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7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7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135" s="31">
        <v>144</v>
      </c>
      <c r="AC1135" t="s">
        <v>5118</v>
      </c>
    </row>
    <row r="1136" spans="1:31">
      <c r="A1136" s="31">
        <f ca="1">IF(GLOBAL[[#This Row],[TT]]&lt;1,"",ROW()-2)</f>
        <v>1134</v>
      </c>
      <c r="B1136" s="33" t="s">
        <v>700</v>
      </c>
      <c r="C1136" s="31">
        <v>16</v>
      </c>
      <c r="D1136" s="31" t="s">
        <v>34</v>
      </c>
      <c r="E1136" s="31">
        <f ca="1">IF(GLOBAL[[#This Row],[b12]]="",GLOBAL[[#This Row],[a6]],GLOBAL[[#This Row],[b12]])</f>
        <v>16</v>
      </c>
      <c r="F1136" s="32">
        <f>GLOBAL[[#This Row],[AWAL]]</f>
        <v>16</v>
      </c>
      <c r="G1136" s="31"/>
      <c r="H1136" s="31"/>
      <c r="I1136" s="31">
        <f>IF(GLOBAL[[#This Row],[1]]="","",SUMIF(Table6[NB BM_C_QTY+F],GLOBAL[POINTER],Table6[C]))</f>
        <v>0</v>
      </c>
      <c r="J1136" s="91">
        <f>IF(GLOBAL[[#This Row],[2]]="",0,-1*SUMIF(Table5[CONCAT],GLOBAL[POINTER],Table5[3]))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16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16</v>
      </c>
      <c r="Q1136" s="58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16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16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16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136" s="31">
        <v>120</v>
      </c>
      <c r="AC1136" t="s">
        <v>5118</v>
      </c>
    </row>
    <row r="1137" spans="1:29">
      <c r="A1137" s="31">
        <f ca="1">IF(GLOBAL[[#This Row],[TT]]&lt;1,"",ROW()-2)</f>
        <v>1135</v>
      </c>
      <c r="B1137" s="33" t="s">
        <v>701</v>
      </c>
      <c r="C1137" s="31">
        <v>2</v>
      </c>
      <c r="D1137" s="31" t="s">
        <v>34</v>
      </c>
      <c r="E1137" s="31">
        <f ca="1">IF(GLOBAL[[#This Row],[b12]]="",GLOBAL[[#This Row],[a6]],GLOBAL[[#This Row],[b12]])</f>
        <v>2</v>
      </c>
      <c r="F1137" s="32">
        <f>GLOBAL[[#This Row],[AWAL]]</f>
        <v>2</v>
      </c>
      <c r="G1137" s="31"/>
      <c r="H1137" s="31"/>
      <c r="I1137" s="31">
        <f>IF(GLOBAL[[#This Row],[1]]="","",SUMIF(Table6[NB BM_C_QTY+F],GLOBAL[POINTER],Table6[C]))</f>
        <v>0</v>
      </c>
      <c r="J1137" s="91">
        <f>IF(GLOBAL[[#This Row],[2]]="",0,-1*SUMIF(Table5[CONCAT],GLOBAL[POINTER],Table5[3]))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2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2</v>
      </c>
      <c r="Q1137" s="58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2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2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2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137" s="31">
        <v>120</v>
      </c>
      <c r="AC1137" t="s">
        <v>5118</v>
      </c>
    </row>
    <row r="1138" spans="1:29">
      <c r="A1138" s="31">
        <f ca="1">IF(GLOBAL[[#This Row],[TT]]&lt;1,"",ROW()-2)</f>
        <v>1136</v>
      </c>
      <c r="B1138" s="33" t="s">
        <v>702</v>
      </c>
      <c r="C1138" s="31">
        <v>4</v>
      </c>
      <c r="D1138" s="31" t="s">
        <v>697</v>
      </c>
      <c r="E1138" s="31">
        <f ca="1">IF(GLOBAL[[#This Row],[b12]]="",GLOBAL[[#This Row],[a6]],GLOBAL[[#This Row],[b12]])</f>
        <v>4</v>
      </c>
      <c r="F1138" s="32">
        <f>GLOBAL[[#This Row],[AWAL]]</f>
        <v>4</v>
      </c>
      <c r="G1138" s="31"/>
      <c r="H1138" s="31"/>
      <c r="I1138" s="31">
        <f>IF(GLOBAL[[#This Row],[1]]="","",SUMIF(Table6[NB BM_C_QTY+F],GLOBAL[POINTER],Table6[C]))</f>
        <v>0</v>
      </c>
      <c r="J1138" s="91">
        <f>IF(GLOBAL[[#This Row],[2]]="",0,-1*SUMIF(Table5[CONCAT],GLOBAL[POINTER],Table5[3]))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 t="shared" si="17"/>
        <v>4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4</v>
      </c>
      <c r="Q1138" s="58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4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4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4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138" s="31">
        <v>16</v>
      </c>
      <c r="AC1138" t="s">
        <v>5116</v>
      </c>
    </row>
    <row r="1139" spans="1:29">
      <c r="A1139" s="31" t="str">
        <f ca="1">IF(GLOBAL[[#This Row],[TT]]&lt;1,"",ROW()-2)</f>
        <v/>
      </c>
      <c r="B1139" s="33" t="s">
        <v>703</v>
      </c>
      <c r="C1139" s="31">
        <v>0</v>
      </c>
      <c r="D1139" s="31" t="s">
        <v>697</v>
      </c>
      <c r="E1139" s="31">
        <f ca="1">IF(GLOBAL[[#This Row],[b12]]="",GLOBAL[[#This Row],[a6]],GLOBAL[[#This Row],[b12]])</f>
        <v>0</v>
      </c>
      <c r="F1139" s="32">
        <f>GLOBAL[[#This Row],[AWAL]]</f>
        <v>0</v>
      </c>
      <c r="G1139" s="31"/>
      <c r="H1139" s="31"/>
      <c r="I1139" s="31">
        <f>IF(GLOBAL[[#This Row],[1]]="","",SUMIF(Table6[NB BM_C_QTY+F],GLOBAL[POINTER],Table6[C]))</f>
        <v>0</v>
      </c>
      <c r="J1139" s="91">
        <f>IF(GLOBAL[[#This Row],[2]]="",0,-1*SUMIF(Table5[CONCAT],GLOBAL[POINTER],Table5[3]))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 t="shared" si="17"/>
        <v>0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0</v>
      </c>
      <c r="Q1139" s="58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0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0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0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139" s="31">
        <v>16</v>
      </c>
      <c r="AC1139" t="s">
        <v>5116</v>
      </c>
    </row>
    <row r="1140" spans="1:29">
      <c r="A1140" s="31">
        <f ca="1">IF(GLOBAL[[#This Row],[TT]]&lt;1,"",ROW()-2)</f>
        <v>1138</v>
      </c>
      <c r="B1140" s="33" t="s">
        <v>4026</v>
      </c>
      <c r="C1140" s="31">
        <v>1</v>
      </c>
      <c r="D1140" s="31" t="s">
        <v>4027</v>
      </c>
      <c r="E1140" s="31">
        <f ca="1">IF(GLOBAL[[#This Row],[b12]]="",GLOBAL[[#This Row],[a6]],GLOBAL[[#This Row],[b12]])</f>
        <v>1</v>
      </c>
      <c r="F1140" s="32">
        <f>GLOBAL[[#This Row],[AWAL]]</f>
        <v>1</v>
      </c>
      <c r="G1140" s="31"/>
      <c r="H1140" s="31"/>
      <c r="I1140" s="31">
        <f>IF(GLOBAL[[#This Row],[1]]="","",SUMIF(Table6[NB BM_C_QTY+F],GLOBAL[POINTER],Table6[C]))</f>
        <v>0</v>
      </c>
      <c r="J1140" s="91">
        <f>IF(GLOBAL[[#This Row],[2]]="",0,-1*SUMIF(Table5[CONCAT],GLOBAL[POINTER],Table5[3]))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 t="shared" si="17"/>
        <v>1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1</v>
      </c>
      <c r="Q1140" s="58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1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1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1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140" s="31">
        <v>108</v>
      </c>
      <c r="AC1140" t="s">
        <v>5116</v>
      </c>
    </row>
    <row r="1141" spans="1:29">
      <c r="A1141" s="31">
        <f ca="1">IF(GLOBAL[[#This Row],[TT]]&lt;1,"",ROW()-2)</f>
        <v>1139</v>
      </c>
      <c r="B1141" s="33" t="s">
        <v>4412</v>
      </c>
      <c r="C1141" s="31">
        <v>30</v>
      </c>
      <c r="D1141" s="31" t="s">
        <v>2146</v>
      </c>
      <c r="E1141" s="31">
        <f ca="1">IF(GLOBAL[[#This Row],[b12]]="",GLOBAL[[#This Row],[a6]],GLOBAL[[#This Row],[b12]])</f>
        <v>30</v>
      </c>
      <c r="F1141" s="32">
        <f>GLOBAL[[#This Row],[AWAL]]</f>
        <v>30</v>
      </c>
      <c r="G1141" s="31"/>
      <c r="H1141" s="31"/>
      <c r="I1141" s="31">
        <f>IF(GLOBAL[[#This Row],[1]]="","",SUMIF(Table6[NB BM_C_QTY+F],GLOBAL[POINTER],Table6[C]))</f>
        <v>0</v>
      </c>
      <c r="J1141" s="91">
        <f>IF(GLOBAL[[#This Row],[2]]="",0,-1*SUMIF(Table5[CONCAT],GLOBAL[POINTER],Table5[3]))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 t="shared" si="17"/>
        <v>30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30</v>
      </c>
      <c r="Q1141" s="58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30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30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30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141" s="31">
        <v>144</v>
      </c>
      <c r="AC1141" t="s">
        <v>5118</v>
      </c>
    </row>
    <row r="1142" spans="1:29">
      <c r="A1142" s="31">
        <f ca="1">IF(GLOBAL[[#This Row],[TT]]&lt;1,"",ROW()-2)</f>
        <v>1140</v>
      </c>
      <c r="B1142" s="33" t="s">
        <v>3496</v>
      </c>
      <c r="C1142" s="31">
        <v>5</v>
      </c>
      <c r="D1142" s="31" t="s">
        <v>2023</v>
      </c>
      <c r="E1142" s="31">
        <f ca="1">IF(GLOBAL[[#This Row],[b12]]="",GLOBAL[[#This Row],[a6]],GLOBAL[[#This Row],[b12]])</f>
        <v>5</v>
      </c>
      <c r="F1142" s="32">
        <f>GLOBAL[[#This Row],[AWAL]]</f>
        <v>5</v>
      </c>
      <c r="G1142" s="31"/>
      <c r="H1142" s="31"/>
      <c r="I1142" s="31">
        <f>IF(GLOBAL[[#This Row],[1]]="","",SUMIF(Table6[NB BM_C_QTY+F],GLOBAL[POINTER],Table6[C]))</f>
        <v>0</v>
      </c>
      <c r="J1142" s="91">
        <f>IF(GLOBAL[[#This Row],[2]]="",0,-1*SUMIF(Table5[CONCAT],GLOBAL[POINTER],Table5[3]))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5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5</v>
      </c>
      <c r="Q1142" s="58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5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5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5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142" s="31">
        <v>12</v>
      </c>
      <c r="AC1142" t="s">
        <v>5116</v>
      </c>
    </row>
    <row r="1143" spans="1:29">
      <c r="A1143" s="31" t="str">
        <f ca="1">IF(GLOBAL[[#This Row],[TT]]&lt;1,"",ROW()-2)</f>
        <v/>
      </c>
      <c r="B1143" s="33" t="s">
        <v>5313</v>
      </c>
      <c r="C1143" s="31">
        <v>0</v>
      </c>
      <c r="D1143" s="31" t="s">
        <v>19</v>
      </c>
      <c r="E1143" s="31">
        <f ca="1">IF(GLOBAL[[#This Row],[b12]]="",GLOBAL[[#This Row],[a6]],GLOBAL[[#This Row],[b12]])</f>
        <v>0</v>
      </c>
      <c r="F1143" s="32">
        <f>GLOBAL[[#This Row],[AWAL]]</f>
        <v>0</v>
      </c>
      <c r="G1143" s="31"/>
      <c r="H1143" s="31"/>
      <c r="I1143" s="31">
        <f>IF(GLOBAL[[#This Row],[1]]="","",SUMIF(Table6[NB BM_C_QTY+F],GLOBAL[POINTER],Table6[C]))</f>
        <v>0</v>
      </c>
      <c r="J1143" s="91">
        <f>IF(GLOBAL[[#This Row],[2]]="",0,-1*SUMIF(Table5[CONCAT],GLOBAL[POINTER],Table5[3]))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0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0</v>
      </c>
      <c r="Q1143" s="58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0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0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0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143" s="31">
        <v>12</v>
      </c>
      <c r="AC1143" t="s">
        <v>5116</v>
      </c>
    </row>
    <row r="1144" spans="1:29">
      <c r="A1144" s="31">
        <f ca="1">IF(GLOBAL[[#This Row],[TT]]&lt;1,"",ROW()-2)</f>
        <v>1142</v>
      </c>
      <c r="B1144" s="33" t="s">
        <v>704</v>
      </c>
      <c r="C1144" s="31">
        <v>30</v>
      </c>
      <c r="D1144" s="31" t="s">
        <v>102</v>
      </c>
      <c r="E1144" s="31">
        <f ca="1">IF(GLOBAL[[#This Row],[b12]]="",GLOBAL[[#This Row],[a6]],GLOBAL[[#This Row],[b12]])</f>
        <v>30</v>
      </c>
      <c r="F1144" s="32">
        <f>GLOBAL[[#This Row],[AWAL]]</f>
        <v>30</v>
      </c>
      <c r="G1144" s="31"/>
      <c r="H1144" s="31"/>
      <c r="I1144" s="31">
        <f>IF(GLOBAL[[#This Row],[1]]="","",SUMIF(Table6[NB BM_C_QTY+F],GLOBAL[POINTER],Table6[C]))</f>
        <v>0</v>
      </c>
      <c r="J1144" s="91">
        <f>IF(GLOBAL[[#This Row],[2]]="",0,-1*SUMIF(Table5[CONCAT],GLOBAL[POINTER],Table5[3]))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30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30</v>
      </c>
      <c r="Q1144" s="58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30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30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30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144" s="31">
        <v>500</v>
      </c>
      <c r="AC1144" t="s">
        <v>5118</v>
      </c>
    </row>
    <row r="1145" spans="1:29">
      <c r="A1145" s="31" t="str">
        <f ca="1">IF(GLOBAL[[#This Row],[TT]]&lt;1,"",ROW()-2)</f>
        <v/>
      </c>
      <c r="B1145" s="33" t="s">
        <v>705</v>
      </c>
      <c r="C1145" s="31">
        <v>0</v>
      </c>
      <c r="D1145" s="31" t="s">
        <v>706</v>
      </c>
      <c r="E1145" s="31">
        <f ca="1">IF(GLOBAL[[#This Row],[b12]]="",GLOBAL[[#This Row],[a6]],GLOBAL[[#This Row],[b12]])</f>
        <v>0</v>
      </c>
      <c r="F1145" s="32">
        <f>GLOBAL[[#This Row],[AWAL]]</f>
        <v>0</v>
      </c>
      <c r="G1145" s="31"/>
      <c r="H1145" s="31"/>
      <c r="I1145" s="31">
        <f>IF(GLOBAL[[#This Row],[1]]="","",SUMIF(Table6[NB BM_C_QTY+F],GLOBAL[POINTER],Table6[C]))</f>
        <v>0</v>
      </c>
      <c r="J1145" s="91">
        <f>IF(GLOBAL[[#This Row],[2]]="",0,-1*SUMIF(Table5[CONCAT],GLOBAL[POINTER],Table5[3]))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0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0</v>
      </c>
      <c r="Q1145" s="58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0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0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0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145" s="31">
        <v>216</v>
      </c>
      <c r="AC1145" t="s">
        <v>5118</v>
      </c>
    </row>
    <row r="1146" spans="1:29">
      <c r="A1146" s="31" t="str">
        <f ca="1">IF(GLOBAL[[#This Row],[TT]]&lt;1,"",ROW()-2)</f>
        <v/>
      </c>
      <c r="B1146" s="33" t="s">
        <v>3510</v>
      </c>
      <c r="C1146" s="31">
        <v>0</v>
      </c>
      <c r="D1146" s="31" t="s">
        <v>2076</v>
      </c>
      <c r="E1146" s="31">
        <f ca="1">IF(GLOBAL[[#This Row],[b12]]="",GLOBAL[[#This Row],[a6]],GLOBAL[[#This Row],[b12]])</f>
        <v>0</v>
      </c>
      <c r="F1146" s="32">
        <f>GLOBAL[[#This Row],[AWAL]]</f>
        <v>0</v>
      </c>
      <c r="G1146" s="31"/>
      <c r="H1146" s="31"/>
      <c r="I1146" s="31">
        <f>IF(GLOBAL[[#This Row],[1]]="","",SUMIF(Table6[NB BM_C_QTY+F],GLOBAL[POINTER],Table6[C]))</f>
        <v>0</v>
      </c>
      <c r="J1146" s="91">
        <f>IF(GLOBAL[[#This Row],[2]]="",0,-1*SUMIF(Table5[CONCAT],GLOBAL[POINTER],Table5[3]))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0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0</v>
      </c>
      <c r="Q1146" s="58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0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0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0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146" s="31">
        <v>60</v>
      </c>
      <c r="AC1146" t="s">
        <v>5118</v>
      </c>
    </row>
    <row r="1147" spans="1:29">
      <c r="A1147" s="31">
        <f ca="1">IF(GLOBAL[[#This Row],[TT]]&lt;1,"",ROW()-2)</f>
        <v>1145</v>
      </c>
      <c r="B1147" s="33" t="s">
        <v>3509</v>
      </c>
      <c r="C1147" s="31">
        <v>8</v>
      </c>
      <c r="D1147" s="31" t="s">
        <v>2076</v>
      </c>
      <c r="E1147" s="31">
        <f ca="1">IF(GLOBAL[[#This Row],[b12]]="",GLOBAL[[#This Row],[a6]],GLOBAL[[#This Row],[b12]])</f>
        <v>8</v>
      </c>
      <c r="F1147" s="32">
        <f>GLOBAL[[#This Row],[AWAL]]</f>
        <v>8</v>
      </c>
      <c r="G1147" s="31"/>
      <c r="H1147" s="31"/>
      <c r="I1147" s="31">
        <f>IF(GLOBAL[[#This Row],[1]]="","",SUMIF(Table6[NB BM_C_QTY+F],GLOBAL[POINTER],Table6[C]))</f>
        <v>0</v>
      </c>
      <c r="J1147" s="91">
        <f>IF(GLOBAL[[#This Row],[2]]="",0,-1*SUMIF(Table5[CONCAT],GLOBAL[POINTER],Table5[3]))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8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8</v>
      </c>
      <c r="Q1147" s="58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8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8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8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147" s="31">
        <v>60</v>
      </c>
      <c r="AC1147" t="s">
        <v>5118</v>
      </c>
    </row>
    <row r="1148" spans="1:29">
      <c r="A1148" s="31">
        <f ca="1">IF(GLOBAL[[#This Row],[TT]]&lt;1,"",ROW()-2)</f>
        <v>1146</v>
      </c>
      <c r="B1148" s="33" t="s">
        <v>3508</v>
      </c>
      <c r="C1148" s="31">
        <v>17</v>
      </c>
      <c r="D1148" s="31" t="s">
        <v>2076</v>
      </c>
      <c r="E1148" s="31">
        <f ca="1">IF(GLOBAL[[#This Row],[b12]]="",GLOBAL[[#This Row],[a6]],GLOBAL[[#This Row],[b12]])</f>
        <v>17</v>
      </c>
      <c r="F1148" s="32">
        <f>GLOBAL[[#This Row],[AWAL]]</f>
        <v>17</v>
      </c>
      <c r="G1148" s="31"/>
      <c r="H1148" s="31"/>
      <c r="I1148" s="31">
        <f>IF(GLOBAL[[#This Row],[1]]="","",SUMIF(Table6[NB BM_C_QTY+F],GLOBAL[POINTER],Table6[C]))</f>
        <v>0</v>
      </c>
      <c r="J1148" s="91">
        <f>IF(GLOBAL[[#This Row],[2]]="",0,-1*SUMIF(Table5[CONCAT],GLOBAL[POINTER],Table5[3]))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17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17</v>
      </c>
      <c r="Q1148" s="58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17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17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17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148" s="31">
        <v>60</v>
      </c>
      <c r="AC1148" t="s">
        <v>5118</v>
      </c>
    </row>
    <row r="1149" spans="1:29">
      <c r="A1149" s="31">
        <f ca="1">IF(GLOBAL[[#This Row],[TT]]&lt;1,"",ROW()-2)</f>
        <v>1147</v>
      </c>
      <c r="B1149" s="33" t="s">
        <v>5314</v>
      </c>
      <c r="C1149" s="31">
        <v>3</v>
      </c>
      <c r="D1149" s="31" t="s">
        <v>2134</v>
      </c>
      <c r="E1149" s="31">
        <f ca="1">IF(GLOBAL[[#This Row],[b12]]="",GLOBAL[[#This Row],[a6]],GLOBAL[[#This Row],[b12]])</f>
        <v>3</v>
      </c>
      <c r="F1149" s="32">
        <f>GLOBAL[[#This Row],[AWAL]]</f>
        <v>3</v>
      </c>
      <c r="G1149" s="31"/>
      <c r="H1149" s="31"/>
      <c r="I1149" s="31">
        <f>IF(GLOBAL[[#This Row],[1]]="","",SUMIF(Table6[NB BM_C_QTY+F],GLOBAL[POINTER],Table6[C]))</f>
        <v>0</v>
      </c>
      <c r="J1149" s="91">
        <f>IF(GLOBAL[[#This Row],[2]]="",0,-1*SUMIF(Table5[CONCAT],GLOBAL[POINTER],Table5[3]))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3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3</v>
      </c>
      <c r="Q1149" s="58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3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3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3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149" s="31">
        <v>5</v>
      </c>
      <c r="AC1149" t="s">
        <v>5116</v>
      </c>
    </row>
    <row r="1150" spans="1:29">
      <c r="A1150" s="31">
        <f ca="1">IF(GLOBAL[[#This Row],[TT]]&lt;1,"",ROW()-2)</f>
        <v>1148</v>
      </c>
      <c r="B1150" s="33" t="s">
        <v>5315</v>
      </c>
      <c r="C1150" s="31">
        <v>10</v>
      </c>
      <c r="D1150" s="31" t="s">
        <v>2134</v>
      </c>
      <c r="E1150" s="31">
        <f ca="1">IF(GLOBAL[[#This Row],[b12]]="",GLOBAL[[#This Row],[a6]],GLOBAL[[#This Row],[b12]])</f>
        <v>10</v>
      </c>
      <c r="F1150" s="32">
        <f>GLOBAL[[#This Row],[AWAL]]</f>
        <v>10</v>
      </c>
      <c r="G1150" s="31"/>
      <c r="H1150" s="31"/>
      <c r="I1150" s="31">
        <f>IF(GLOBAL[[#This Row],[1]]="","",SUMIF(Table6[NB BM_C_QTY+F],GLOBAL[POINTER],Table6[C]))</f>
        <v>0</v>
      </c>
      <c r="J1150" s="91">
        <f>IF(GLOBAL[[#This Row],[2]]="",0,-1*SUMIF(Table5[CONCAT],GLOBAL[POINTER],Table5[3]))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10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10</v>
      </c>
      <c r="Q1150" s="58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10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10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10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150" s="31">
        <v>5</v>
      </c>
      <c r="AC1150" t="s">
        <v>5116</v>
      </c>
    </row>
    <row r="1151" spans="1:29">
      <c r="A1151" s="31" t="str">
        <f ca="1">IF(GLOBAL[[#This Row],[TT]]&lt;1,"",ROW()-2)</f>
        <v/>
      </c>
      <c r="B1151" s="33" t="s">
        <v>3991</v>
      </c>
      <c r="C1151" s="31">
        <v>0</v>
      </c>
      <c r="D1151" s="31" t="s">
        <v>2007</v>
      </c>
      <c r="E1151" s="31">
        <f ca="1">IF(GLOBAL[[#This Row],[b12]]="",GLOBAL[[#This Row],[a6]],GLOBAL[[#This Row],[b12]])</f>
        <v>0</v>
      </c>
      <c r="F1151" s="32">
        <f>GLOBAL[[#This Row],[AWAL]]</f>
        <v>0</v>
      </c>
      <c r="G1151" s="31"/>
      <c r="H1151" s="31"/>
      <c r="I1151" s="31">
        <f>IF(GLOBAL[[#This Row],[1]]="","",SUMIF(Table6[NB BM_C_QTY+F],GLOBAL[POINTER],Table6[C]))</f>
        <v>0</v>
      </c>
      <c r="J1151" s="91">
        <f>IF(GLOBAL[[#This Row],[2]]="",0,-1*SUMIF(Table5[CONCAT],GLOBAL[POINTER],Table5[3]))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0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0</v>
      </c>
      <c r="Q1151" s="58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0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0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0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151" s="31">
        <v>10</v>
      </c>
      <c r="AC1151" t="s">
        <v>5116</v>
      </c>
    </row>
    <row r="1152" spans="1:29">
      <c r="A1152" s="31" t="str">
        <f ca="1">IF(GLOBAL[[#This Row],[TT]]&lt;1,"",ROW()-2)</f>
        <v/>
      </c>
      <c r="B1152" s="33" t="s">
        <v>3992</v>
      </c>
      <c r="C1152" s="31">
        <v>0</v>
      </c>
      <c r="D1152" s="31" t="s">
        <v>3697</v>
      </c>
      <c r="E1152" s="31">
        <f ca="1">IF(GLOBAL[[#This Row],[b12]]="",GLOBAL[[#This Row],[a6]],GLOBAL[[#This Row],[b12]])</f>
        <v>0</v>
      </c>
      <c r="F1152" s="32">
        <f>GLOBAL[[#This Row],[AWAL]]</f>
        <v>0</v>
      </c>
      <c r="G1152" s="31"/>
      <c r="H1152" s="31"/>
      <c r="I1152" s="31">
        <f>IF(GLOBAL[[#This Row],[1]]="","",SUMIF(Table6[NB BM_C_QTY+F],GLOBAL[POINTER],Table6[C]))</f>
        <v>0</v>
      </c>
      <c r="J1152" s="91">
        <f>IF(GLOBAL[[#This Row],[2]]="",0,-1*SUMIF(Table5[CONCAT],GLOBAL[POINTER],Table5[3]))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 t="shared" si="17"/>
        <v>0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0</v>
      </c>
      <c r="Q1152" s="58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0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0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0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52" s="31">
        <v>15</v>
      </c>
      <c r="AC1152" t="s">
        <v>5116</v>
      </c>
    </row>
    <row r="1153" spans="1:30">
      <c r="A1153" s="31" t="str">
        <f ca="1">IF(GLOBAL[[#This Row],[TT]]&lt;1,"",ROW()-2)</f>
        <v/>
      </c>
      <c r="B1153" s="33" t="s">
        <v>3992</v>
      </c>
      <c r="C1153" s="31">
        <v>0</v>
      </c>
      <c r="D1153" s="31" t="s">
        <v>3697</v>
      </c>
      <c r="E1153" s="31">
        <f ca="1">IF(GLOBAL[[#This Row],[b12]]="",GLOBAL[[#This Row],[a6]],GLOBAL[[#This Row],[b12]])</f>
        <v>0</v>
      </c>
      <c r="F1153" s="32">
        <f>GLOBAL[[#This Row],[AWAL]]</f>
        <v>0</v>
      </c>
      <c r="G1153" s="31"/>
      <c r="H1153" s="31"/>
      <c r="I1153" s="31">
        <f>IF(GLOBAL[[#This Row],[1]]="","",SUMIF(Table6[NB BM_C_QTY+F],GLOBAL[POINTER],Table6[C]))</f>
        <v>0</v>
      </c>
      <c r="J1153" s="91">
        <f>IF(GLOBAL[[#This Row],[2]]="",0,-1*SUMIF(Table5[CONCAT],GLOBAL[POINTER],Table5[3]))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0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0</v>
      </c>
      <c r="Q1153" s="58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0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0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0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53" s="31">
        <v>15</v>
      </c>
      <c r="AC1153" t="s">
        <v>5116</v>
      </c>
    </row>
    <row r="1154" spans="1:30">
      <c r="A1154" s="31">
        <f ca="1">IF(GLOBAL[[#This Row],[TT]]&lt;1,"",ROW()-2)</f>
        <v>1152</v>
      </c>
      <c r="B1154" s="33" t="s">
        <v>707</v>
      </c>
      <c r="C1154" s="31">
        <v>11</v>
      </c>
      <c r="D1154" s="31">
        <v>2000</v>
      </c>
      <c r="E1154" s="31">
        <f ca="1">IF(GLOBAL[[#This Row],[b12]]="",GLOBAL[[#This Row],[a6]],GLOBAL[[#This Row],[b12]])</f>
        <v>11</v>
      </c>
      <c r="F1154" s="32">
        <f>GLOBAL[[#This Row],[AWAL]]</f>
        <v>11</v>
      </c>
      <c r="G1154" s="31"/>
      <c r="H1154" s="31"/>
      <c r="I1154" s="31">
        <f>IF(GLOBAL[[#This Row],[1]]="","",SUMIF(Table6[NB BM_C_QTY+F],GLOBAL[POINTER],Table6[C]))</f>
        <v>0</v>
      </c>
      <c r="J1154" s="91">
        <f>IF(GLOBAL[[#This Row],[2]]="",0,-1*SUMIF(Table5[CONCAT],GLOBAL[POINTER],Table5[3]))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11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11</v>
      </c>
      <c r="Q1154" s="58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11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11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11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154" s="31">
        <v>2000</v>
      </c>
      <c r="AC1154" t="s">
        <v>5118</v>
      </c>
    </row>
    <row r="1155" spans="1:30">
      <c r="A1155" s="39" t="str">
        <f ca="1">IF(GLOBAL[[#This Row],[TT]]&lt;1,"",ROW()-2)</f>
        <v/>
      </c>
      <c r="B1155" s="33" t="s">
        <v>5517</v>
      </c>
      <c r="C1155" s="31">
        <v>3</v>
      </c>
      <c r="D1155" s="31" t="s">
        <v>2023</v>
      </c>
      <c r="E1155" s="39">
        <f ca="1">IF(GLOBAL[[#This Row],[b12]]="",GLOBAL[[#This Row],[a6]],GLOBAL[[#This Row],[b12]])</f>
        <v>0</v>
      </c>
      <c r="F1155" s="40">
        <f>GLOBAL[[#This Row],[AWAL]]</f>
        <v>3</v>
      </c>
      <c r="G1155" s="31"/>
      <c r="H1155" s="31"/>
      <c r="I1155" s="39">
        <f>IF(GLOBAL[[#This Row],[1]]="","",SUMIF(Table6[NB BM_C_QTY+F],GLOBAL[POINTER],Table6[C]))</f>
        <v>0</v>
      </c>
      <c r="J1155" s="91">
        <f>IF(GLOBAL[[#This Row],[2]]="",0,-1*SUMIF(Table5[CONCAT],GLOBAL[POINTER],Table5[3]))</f>
        <v>0</v>
      </c>
      <c r="K1155" s="39" t="str">
        <f>IF(GLOBAL[[#This Row],[b1]]="","",GLOBAL[[#This Row],[b1]]-GLOBAL[[#This Row],[a1]]-GLOBAL[[#This Row],[bkeluar1]])</f>
        <v/>
      </c>
      <c r="L1155" s="39">
        <f>SUM(GLOBAL[[#This Row],[bmasuk1]:[c1]])</f>
        <v>0</v>
      </c>
      <c r="M1155" s="40">
        <f t="shared" ref="M1155:M1218" si="18">SUM(F1155,L1155)</f>
        <v>3</v>
      </c>
      <c r="N1155" s="31">
        <v>0</v>
      </c>
      <c r="O1155" s="39">
        <f>IF(GLOBAL[[#This Row],[b2]]="","",GLOBAL[[#This Row],[b2]]-GLOBAL[[#This Row],[a2]])</f>
        <v>-3</v>
      </c>
      <c r="P1155" s="40">
        <f ca="1">SUM(INDIRECT(GLOBAL_VAR[TABLENAME]&amp;"[@a"&amp;$1:$1-1&amp;"]"),INDIRECT(GLOBAL_VAR[TABLENAME]&amp;"[@c"&amp;$1:$1-1&amp;"]"))</f>
        <v>0</v>
      </c>
      <c r="Q1155" s="58"/>
      <c r="R1155" s="41" t="str">
        <f>IF(GLOBAL[[#This Row],[b3]]="","",GLOBAL[[#This Row],[b3]]-GLOBAL[[#This Row],[a3]])</f>
        <v/>
      </c>
      <c r="S1155" s="40">
        <f ca="1">SUM(INDIRECT(GLOBAL_VAR[TABLENAME]&amp;"[@a"&amp;$1:$1-1&amp;"]"),INDIRECT(GLOBAL_VAR[TABLENAME]&amp;"[@c"&amp;$1:$1-1&amp;"]"))</f>
        <v>0</v>
      </c>
      <c r="T1155" s="33"/>
      <c r="U1155" s="41" t="str">
        <f>IF(GLOBAL[[#This Row],[b4]]="","",GLOBAL[[#This Row],[b4]]-GLOBAL[[#This Row],[a4]])</f>
        <v/>
      </c>
      <c r="V1155" s="40">
        <f ca="1">SUM(INDIRECT(GLOBAL_VAR[TABLENAME]&amp;"[@a"&amp;$1:$1-1&amp;"]"),INDIRECT(GLOBAL_VAR[TABLENAME]&amp;"[@c"&amp;$1:$1-1&amp;"]"))</f>
        <v>0</v>
      </c>
      <c r="W1155" s="31"/>
      <c r="X1155" s="39" t="str">
        <f>IF(GLOBAL[[#This Row],[b5]]="","",GLOBAL[[#This Row],[b5]]-GLOBAL[[#This Row],[a5]])</f>
        <v/>
      </c>
      <c r="Y1155" s="40">
        <f ca="1">SUM(INDIRECT(GLOBAL_VAR[TABLENAME]&amp;"[@a"&amp;$1:$1-1&amp;"]"),INDIRECT(GLOBAL_VAR[TABLENAME]&amp;"[@c"&amp;$1:$1-1&amp;"]"))</f>
        <v>0</v>
      </c>
      <c r="Z1155" s="29"/>
      <c r="AA115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1155" s="39">
        <v>12</v>
      </c>
      <c r="AC1155" s="65" t="s">
        <v>5116</v>
      </c>
      <c r="AD1155" s="29"/>
    </row>
    <row r="1156" spans="1:30">
      <c r="A1156" s="39" t="str">
        <f ca="1">IF(GLOBAL[[#This Row],[TT]]&lt;1,"",ROW()-2)</f>
        <v/>
      </c>
      <c r="B1156" s="33" t="s">
        <v>5519</v>
      </c>
      <c r="C1156" s="31">
        <v>0</v>
      </c>
      <c r="D1156" s="31" t="s">
        <v>2023</v>
      </c>
      <c r="E1156" s="39">
        <f ca="1">IF(GLOBAL[[#This Row],[b12]]="",GLOBAL[[#This Row],[a6]],GLOBAL[[#This Row],[b12]])</f>
        <v>0</v>
      </c>
      <c r="F1156" s="40">
        <f>GLOBAL[[#This Row],[AWAL]]</f>
        <v>0</v>
      </c>
      <c r="G1156" s="31"/>
      <c r="H1156" s="31"/>
      <c r="I1156" s="39">
        <f>IF(GLOBAL[[#This Row],[1]]="","",SUMIF(Table6[NB BM_C_QTY+F],GLOBAL[POINTER],Table6[C]))</f>
        <v>0</v>
      </c>
      <c r="J1156" s="91">
        <f>IF(GLOBAL[[#This Row],[2]]="",0,-1*SUMIF(Table5[CONCAT],GLOBAL[POINTER],Table5[3]))</f>
        <v>0</v>
      </c>
      <c r="K1156" s="39" t="str">
        <f>IF(GLOBAL[[#This Row],[b1]]="","",GLOBAL[[#This Row],[b1]]-GLOBAL[[#This Row],[a1]]-GLOBAL[[#This Row],[bkeluar1]])</f>
        <v/>
      </c>
      <c r="L1156" s="39">
        <f>SUM(GLOBAL[[#This Row],[bmasuk1]:[c1]])</f>
        <v>0</v>
      </c>
      <c r="M1156" s="40">
        <f t="shared" si="18"/>
        <v>0</v>
      </c>
      <c r="N1156" s="31"/>
      <c r="O1156" s="39" t="str">
        <f>IF(GLOBAL[[#This Row],[b2]]="","",GLOBAL[[#This Row],[b2]]-GLOBAL[[#This Row],[a2]])</f>
        <v/>
      </c>
      <c r="P1156" s="40">
        <f ca="1">SUM(INDIRECT(GLOBAL_VAR[TABLENAME]&amp;"[@a"&amp;$1:$1-1&amp;"]"),INDIRECT(GLOBAL_VAR[TABLENAME]&amp;"[@c"&amp;$1:$1-1&amp;"]"))</f>
        <v>0</v>
      </c>
      <c r="Q1156" s="58"/>
      <c r="R1156" s="41" t="str">
        <f>IF(GLOBAL[[#This Row],[b3]]="","",GLOBAL[[#This Row],[b3]]-GLOBAL[[#This Row],[a3]])</f>
        <v/>
      </c>
      <c r="S1156" s="40">
        <f ca="1">SUM(INDIRECT(GLOBAL_VAR[TABLENAME]&amp;"[@a"&amp;$1:$1-1&amp;"]"),INDIRECT(GLOBAL_VAR[TABLENAME]&amp;"[@c"&amp;$1:$1-1&amp;"]"))</f>
        <v>0</v>
      </c>
      <c r="T1156" s="33"/>
      <c r="U1156" s="41" t="str">
        <f>IF(GLOBAL[[#This Row],[b4]]="","",GLOBAL[[#This Row],[b4]]-GLOBAL[[#This Row],[a4]])</f>
        <v/>
      </c>
      <c r="V1156" s="40">
        <f ca="1">SUM(INDIRECT(GLOBAL_VAR[TABLENAME]&amp;"[@a"&amp;$1:$1-1&amp;"]"),INDIRECT(GLOBAL_VAR[TABLENAME]&amp;"[@c"&amp;$1:$1-1&amp;"]"))</f>
        <v>0</v>
      </c>
      <c r="W1156" s="31"/>
      <c r="X1156" s="39" t="str">
        <f>IF(GLOBAL[[#This Row],[b5]]="","",GLOBAL[[#This Row],[b5]]-GLOBAL[[#This Row],[a5]])</f>
        <v/>
      </c>
      <c r="Y1156" s="40">
        <f ca="1">SUM(INDIRECT(GLOBAL_VAR[TABLENAME]&amp;"[@a"&amp;$1:$1-1&amp;"]"),INDIRECT(GLOBAL_VAR[TABLENAME]&amp;"[@c"&amp;$1:$1-1&amp;"]"))</f>
        <v>0</v>
      </c>
      <c r="Z1156" s="29"/>
      <c r="AA115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1156" s="39">
        <v>12</v>
      </c>
      <c r="AC1156" s="65" t="s">
        <v>5116</v>
      </c>
      <c r="AD1156" s="29"/>
    </row>
    <row r="1157" spans="1:30">
      <c r="A1157" s="39" t="str">
        <f ca="1">IF(GLOBAL[[#This Row],[TT]]&lt;1,"",ROW()-2)</f>
        <v/>
      </c>
      <c r="B1157" s="33" t="s">
        <v>5518</v>
      </c>
      <c r="C1157" s="31">
        <v>0</v>
      </c>
      <c r="D1157" s="31" t="s">
        <v>2023</v>
      </c>
      <c r="E1157" s="39">
        <f ca="1">IF(GLOBAL[[#This Row],[b12]]="",GLOBAL[[#This Row],[a6]],GLOBAL[[#This Row],[b12]])</f>
        <v>0</v>
      </c>
      <c r="F1157" s="40">
        <f>GLOBAL[[#This Row],[AWAL]]</f>
        <v>0</v>
      </c>
      <c r="G1157" s="31"/>
      <c r="H1157" s="31"/>
      <c r="I1157" s="39">
        <f>IF(GLOBAL[[#This Row],[1]]="","",SUMIF(Table6[NB BM_C_QTY+F],GLOBAL[POINTER],Table6[C]))</f>
        <v>0</v>
      </c>
      <c r="J1157" s="91">
        <f>IF(GLOBAL[[#This Row],[2]]="",0,-1*SUMIF(Table5[CONCAT],GLOBAL[POINTER],Table5[3]))</f>
        <v>0</v>
      </c>
      <c r="K1157" s="39" t="str">
        <f>IF(GLOBAL[[#This Row],[b1]]="","",GLOBAL[[#This Row],[b1]]-GLOBAL[[#This Row],[a1]]-GLOBAL[[#This Row],[bkeluar1]])</f>
        <v/>
      </c>
      <c r="L1157" s="39">
        <f>SUM(GLOBAL[[#This Row],[bmasuk1]:[c1]])</f>
        <v>0</v>
      </c>
      <c r="M1157" s="40">
        <f t="shared" si="18"/>
        <v>0</v>
      </c>
      <c r="N1157" s="31"/>
      <c r="O1157" s="39" t="str">
        <f>IF(GLOBAL[[#This Row],[b2]]="","",GLOBAL[[#This Row],[b2]]-GLOBAL[[#This Row],[a2]])</f>
        <v/>
      </c>
      <c r="P1157" s="40">
        <f ca="1">SUM(INDIRECT(GLOBAL_VAR[TABLENAME]&amp;"[@a"&amp;$1:$1-1&amp;"]"),INDIRECT(GLOBAL_VAR[TABLENAME]&amp;"[@c"&amp;$1:$1-1&amp;"]"))</f>
        <v>0</v>
      </c>
      <c r="Q1157" s="58"/>
      <c r="R1157" s="41" t="str">
        <f>IF(GLOBAL[[#This Row],[b3]]="","",GLOBAL[[#This Row],[b3]]-GLOBAL[[#This Row],[a3]])</f>
        <v/>
      </c>
      <c r="S1157" s="40">
        <f ca="1">SUM(INDIRECT(GLOBAL_VAR[TABLENAME]&amp;"[@a"&amp;$1:$1-1&amp;"]"),INDIRECT(GLOBAL_VAR[TABLENAME]&amp;"[@c"&amp;$1:$1-1&amp;"]"))</f>
        <v>0</v>
      </c>
      <c r="T1157" s="33"/>
      <c r="U1157" s="41" t="str">
        <f>IF(GLOBAL[[#This Row],[b4]]="","",GLOBAL[[#This Row],[b4]]-GLOBAL[[#This Row],[a4]])</f>
        <v/>
      </c>
      <c r="V1157" s="40">
        <f ca="1">SUM(INDIRECT(GLOBAL_VAR[TABLENAME]&amp;"[@a"&amp;$1:$1-1&amp;"]"),INDIRECT(GLOBAL_VAR[TABLENAME]&amp;"[@c"&amp;$1:$1-1&amp;"]"))</f>
        <v>0</v>
      </c>
      <c r="W1157" s="31"/>
      <c r="X1157" s="39" t="str">
        <f>IF(GLOBAL[[#This Row],[b5]]="","",GLOBAL[[#This Row],[b5]]-GLOBAL[[#This Row],[a5]])</f>
        <v/>
      </c>
      <c r="Y1157" s="40">
        <f ca="1">SUM(INDIRECT(GLOBAL_VAR[TABLENAME]&amp;"[@a"&amp;$1:$1-1&amp;"]"),INDIRECT(GLOBAL_VAR[TABLENAME]&amp;"[@c"&amp;$1:$1-1&amp;"]"))</f>
        <v>0</v>
      </c>
      <c r="Z1157" s="29"/>
      <c r="AA115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1157" s="39">
        <v>12</v>
      </c>
      <c r="AC1157" s="65" t="s">
        <v>5116</v>
      </c>
      <c r="AD1157" s="29"/>
    </row>
    <row r="1158" spans="1:30">
      <c r="A1158" s="31" t="str">
        <f ca="1">IF(GLOBAL[[#This Row],[TT]]&lt;1,"",ROW()-2)</f>
        <v/>
      </c>
      <c r="B1158" s="33" t="s">
        <v>708</v>
      </c>
      <c r="C1158" s="31">
        <v>0</v>
      </c>
      <c r="D1158" s="31" t="s">
        <v>6</v>
      </c>
      <c r="E1158" s="31">
        <f ca="1">IF(GLOBAL[[#This Row],[b12]]="",GLOBAL[[#This Row],[a6]],GLOBAL[[#This Row],[b12]])</f>
        <v>0</v>
      </c>
      <c r="F1158" s="32">
        <f>GLOBAL[[#This Row],[AWAL]]</f>
        <v>0</v>
      </c>
      <c r="G1158" s="31"/>
      <c r="H1158" s="31"/>
      <c r="I1158" s="31">
        <f>IF(GLOBAL[[#This Row],[1]]="","",SUMIF(Table6[NB BM_C_QTY+F],GLOBAL[POINTER],Table6[C]))</f>
        <v>0</v>
      </c>
      <c r="J1158" s="91">
        <f>IF(GLOBAL[[#This Row],[2]]="",0,-1*SUMIF(Table5[CONCAT],GLOBAL[POINTER],Table5[3]))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0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0</v>
      </c>
      <c r="Q1158" s="58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0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0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0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158" s="31">
        <v>72</v>
      </c>
      <c r="AC1158" t="s">
        <v>5118</v>
      </c>
    </row>
    <row r="1159" spans="1:30">
      <c r="A1159" s="31" t="str">
        <f ca="1">IF(GLOBAL[[#This Row],[TT]]&lt;1,"",ROW()-2)</f>
        <v/>
      </c>
      <c r="B1159" s="33" t="s">
        <v>2313</v>
      </c>
      <c r="C1159" s="31">
        <v>0</v>
      </c>
      <c r="D1159" s="31" t="s">
        <v>2007</v>
      </c>
      <c r="E1159" s="31">
        <f ca="1">IF(GLOBAL[[#This Row],[b12]]="",GLOBAL[[#This Row],[a6]],GLOBAL[[#This Row],[b12]])</f>
        <v>0</v>
      </c>
      <c r="F1159" s="32">
        <f>GLOBAL[[#This Row],[AWAL]]</f>
        <v>0</v>
      </c>
      <c r="G1159" s="31"/>
      <c r="H1159" s="31"/>
      <c r="I1159" s="31">
        <f>IF(GLOBAL[[#This Row],[1]]="","",SUMIF(Table6[NB BM_C_QTY+F],GLOBAL[POINTER],Table6[C]))</f>
        <v>0</v>
      </c>
      <c r="J1159" s="91">
        <f>IF(GLOBAL[[#This Row],[2]]="",0,-1*SUMIF(Table5[CONCAT],GLOBAL[POINTER],Table5[3]))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0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0</v>
      </c>
      <c r="Q1159" s="58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0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0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0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159" s="31">
        <v>10</v>
      </c>
      <c r="AC1159" t="s">
        <v>5116</v>
      </c>
    </row>
    <row r="1160" spans="1:30">
      <c r="A1160" s="31">
        <f ca="1">IF(GLOBAL[[#This Row],[TT]]&lt;1,"",ROW()-2)</f>
        <v>1158</v>
      </c>
      <c r="B1160" s="33" t="s">
        <v>3710</v>
      </c>
      <c r="C1160" s="31">
        <v>9</v>
      </c>
      <c r="D1160" s="31" t="s">
        <v>56</v>
      </c>
      <c r="E1160" s="31">
        <f ca="1">IF(GLOBAL[[#This Row],[b12]]="",GLOBAL[[#This Row],[a6]],GLOBAL[[#This Row],[b12]])</f>
        <v>9</v>
      </c>
      <c r="F1160" s="32">
        <f>GLOBAL[[#This Row],[AWAL]]</f>
        <v>9</v>
      </c>
      <c r="G1160" s="31"/>
      <c r="H1160" s="31"/>
      <c r="I1160" s="31">
        <f>IF(GLOBAL[[#This Row],[1]]="","",SUMIF(Table6[NB BM_C_QTY+F],GLOBAL[POINTER],Table6[C]))</f>
        <v>0</v>
      </c>
      <c r="J1160" s="91">
        <f>IF(GLOBAL[[#This Row],[2]]="",0,-1*SUMIF(Table5[CONCAT],GLOBAL[POINTER],Table5[3]))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9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9</v>
      </c>
      <c r="Q1160" s="58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9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9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9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160" s="31">
        <v>144</v>
      </c>
      <c r="AC1160" t="s">
        <v>5118</v>
      </c>
    </row>
    <row r="1161" spans="1:30">
      <c r="A1161" s="31">
        <f ca="1">IF(GLOBAL[[#This Row],[TT]]&lt;1,"",ROW()-2)</f>
        <v>1159</v>
      </c>
      <c r="B1161" s="33" t="s">
        <v>709</v>
      </c>
      <c r="C1161" s="31">
        <v>3</v>
      </c>
      <c r="D1161" s="31" t="s">
        <v>222</v>
      </c>
      <c r="E1161" s="31">
        <f ca="1">IF(GLOBAL[[#This Row],[b12]]="",GLOBAL[[#This Row],[a6]],GLOBAL[[#This Row],[b12]])</f>
        <v>3</v>
      </c>
      <c r="F1161" s="32">
        <f>GLOBAL[[#This Row],[AWAL]]</f>
        <v>3</v>
      </c>
      <c r="G1161" s="31"/>
      <c r="H1161" s="31"/>
      <c r="I1161" s="31">
        <f>IF(GLOBAL[[#This Row],[1]]="","",SUMIF(Table6[NB BM_C_QTY+F],GLOBAL[POINTER],Table6[C]))</f>
        <v>0</v>
      </c>
      <c r="J1161" s="91">
        <f>IF(GLOBAL[[#This Row],[2]]="",0,-1*SUMIF(Table5[CONCAT],GLOBAL[POINTER],Table5[3]))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3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3</v>
      </c>
      <c r="Q1161" s="58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3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3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3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161" s="31">
        <v>48</v>
      </c>
      <c r="AC1161" t="s">
        <v>5118</v>
      </c>
    </row>
    <row r="1162" spans="1:30">
      <c r="A1162" s="31">
        <f ca="1">IF(GLOBAL[[#This Row],[TT]]&lt;1,"",ROW()-2)</f>
        <v>1160</v>
      </c>
      <c r="B1162" s="33" t="s">
        <v>710</v>
      </c>
      <c r="C1162" s="31">
        <v>4</v>
      </c>
      <c r="D1162" s="31" t="s">
        <v>140</v>
      </c>
      <c r="E1162" s="31">
        <f ca="1">IF(GLOBAL[[#This Row],[b12]]="",GLOBAL[[#This Row],[a6]],GLOBAL[[#This Row],[b12]])</f>
        <v>4</v>
      </c>
      <c r="F1162" s="32">
        <f>GLOBAL[[#This Row],[AWAL]]</f>
        <v>4</v>
      </c>
      <c r="G1162" s="31"/>
      <c r="H1162" s="31"/>
      <c r="I1162" s="31">
        <f>IF(GLOBAL[[#This Row],[1]]="","",SUMIF(Table6[NB BM_C_QTY+F],GLOBAL[POINTER],Table6[C]))</f>
        <v>0</v>
      </c>
      <c r="J1162" s="91">
        <f>IF(GLOBAL[[#This Row],[2]]="",0,-1*SUMIF(Table5[CONCAT],GLOBAL[POINTER],Table5[3]))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4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4</v>
      </c>
      <c r="Q1162" s="58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4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4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4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162" s="31">
        <v>240</v>
      </c>
      <c r="AC1162" t="s">
        <v>5118</v>
      </c>
    </row>
    <row r="1163" spans="1:30">
      <c r="A1163" s="31" t="str">
        <f ca="1">IF(GLOBAL[[#This Row],[TT]]&lt;1,"",ROW()-2)</f>
        <v/>
      </c>
      <c r="B1163" s="33" t="s">
        <v>711</v>
      </c>
      <c r="C1163" s="31">
        <v>0</v>
      </c>
      <c r="D1163" s="31" t="s">
        <v>697</v>
      </c>
      <c r="E1163" s="31">
        <f ca="1">IF(GLOBAL[[#This Row],[b12]]="",GLOBAL[[#This Row],[a6]],GLOBAL[[#This Row],[b12]])</f>
        <v>0</v>
      </c>
      <c r="F1163" s="32">
        <f>GLOBAL[[#This Row],[AWAL]]</f>
        <v>0</v>
      </c>
      <c r="G1163" s="31"/>
      <c r="H1163" s="31"/>
      <c r="I1163" s="31">
        <f>IF(GLOBAL[[#This Row],[1]]="","",SUMIF(Table6[NB BM_C_QTY+F],GLOBAL[POINTER],Table6[C]))</f>
        <v>0</v>
      </c>
      <c r="J1163" s="91">
        <f>IF(GLOBAL[[#This Row],[2]]="",0,-1*SUMIF(Table5[CONCAT],GLOBAL[POINTER],Table5[3]))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0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0</v>
      </c>
      <c r="Q1163" s="58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0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0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0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163" s="31">
        <v>16</v>
      </c>
      <c r="AC1163" t="s">
        <v>5116</v>
      </c>
    </row>
    <row r="1164" spans="1:30">
      <c r="A1164" s="31" t="str">
        <f ca="1">IF(GLOBAL[[#This Row],[TT]]&lt;1,"",ROW()-2)</f>
        <v/>
      </c>
      <c r="B1164" s="33" t="s">
        <v>712</v>
      </c>
      <c r="C1164" s="31">
        <v>0</v>
      </c>
      <c r="D1164" s="31" t="s">
        <v>19</v>
      </c>
      <c r="E1164" s="31">
        <f ca="1">IF(GLOBAL[[#This Row],[b12]]="",GLOBAL[[#This Row],[a6]],GLOBAL[[#This Row],[b12]])</f>
        <v>0</v>
      </c>
      <c r="F1164" s="32">
        <f>GLOBAL[[#This Row],[AWAL]]</f>
        <v>0</v>
      </c>
      <c r="G1164" s="31"/>
      <c r="H1164" s="31"/>
      <c r="I1164" s="31">
        <f>IF(GLOBAL[[#This Row],[1]]="","",SUMIF(Table6[NB BM_C_QTY+F],GLOBAL[POINTER],Table6[C]))</f>
        <v>0</v>
      </c>
      <c r="J1164" s="91">
        <f>IF(GLOBAL[[#This Row],[2]]="",0,-1*SUMIF(Table5[CONCAT],GLOBAL[POINTER],Table5[3]))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0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0</v>
      </c>
      <c r="Q1164" s="58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164" s="31">
        <v>12</v>
      </c>
      <c r="AC1164" t="s">
        <v>5116</v>
      </c>
    </row>
    <row r="1165" spans="1:30">
      <c r="A1165" s="31">
        <f ca="1">IF(GLOBAL[[#This Row],[TT]]&lt;1,"",ROW()-2)</f>
        <v>1163</v>
      </c>
      <c r="B1165" s="33" t="s">
        <v>713</v>
      </c>
      <c r="C1165" s="31">
        <v>6</v>
      </c>
      <c r="D1165" s="31" t="s">
        <v>19</v>
      </c>
      <c r="E1165" s="31">
        <f ca="1">IF(GLOBAL[[#This Row],[b12]]="",GLOBAL[[#This Row],[a6]],GLOBAL[[#This Row],[b12]])</f>
        <v>6</v>
      </c>
      <c r="F1165" s="32">
        <f>GLOBAL[[#This Row],[AWAL]]</f>
        <v>6</v>
      </c>
      <c r="G1165" s="31"/>
      <c r="H1165" s="31"/>
      <c r="I1165" s="31">
        <f>IF(GLOBAL[[#This Row],[1]]="","",SUMIF(Table6[NB BM_C_QTY+F],GLOBAL[POINTER],Table6[C]))</f>
        <v>0</v>
      </c>
      <c r="J1165" s="91">
        <f>IF(GLOBAL[[#This Row],[2]]="",0,-1*SUMIF(Table5[CONCAT],GLOBAL[POINTER],Table5[3]))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6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6</v>
      </c>
      <c r="Q1165" s="58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6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6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6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165" s="31">
        <v>12</v>
      </c>
      <c r="AC1165" t="s">
        <v>5116</v>
      </c>
    </row>
    <row r="1166" spans="1:30">
      <c r="A1166" s="31" t="str">
        <f ca="1">IF(GLOBAL[[#This Row],[TT]]&lt;1,"",ROW()-2)</f>
        <v/>
      </c>
      <c r="B1166" s="33" t="s">
        <v>714</v>
      </c>
      <c r="C1166" s="31">
        <v>0</v>
      </c>
      <c r="D1166" s="31" t="s">
        <v>108</v>
      </c>
      <c r="E1166" s="31">
        <f ca="1">IF(GLOBAL[[#This Row],[b12]]="",GLOBAL[[#This Row],[a6]],GLOBAL[[#This Row],[b12]])</f>
        <v>0</v>
      </c>
      <c r="F1166" s="32">
        <f>GLOBAL[[#This Row],[AWAL]]</f>
        <v>0</v>
      </c>
      <c r="G1166" s="31"/>
      <c r="H1166" s="31"/>
      <c r="I1166" s="31">
        <f>IF(GLOBAL[[#This Row],[1]]="","",SUMIF(Table6[NB BM_C_QTY+F],GLOBAL[POINTER],Table6[C]))</f>
        <v>0</v>
      </c>
      <c r="J1166" s="91">
        <f>IF(GLOBAL[[#This Row],[2]]="",0,-1*SUMIF(Table5[CONCAT],GLOBAL[POINTER],Table5[3]))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 t="shared" si="18"/>
        <v>0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0</v>
      </c>
      <c r="Q1166" s="58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0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0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0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166" s="31">
        <v>1000</v>
      </c>
      <c r="AC1166" t="s">
        <v>5118</v>
      </c>
    </row>
    <row r="1167" spans="1:30">
      <c r="A1167" s="31" t="str">
        <f ca="1">IF(GLOBAL[[#This Row],[TT]]&lt;1,"",ROW()-2)</f>
        <v/>
      </c>
      <c r="B1167" s="33" t="s">
        <v>715</v>
      </c>
      <c r="C1167" s="31">
        <v>0</v>
      </c>
      <c r="D1167" s="31">
        <v>430</v>
      </c>
      <c r="E1167" s="31">
        <f ca="1">IF(GLOBAL[[#This Row],[b12]]="",GLOBAL[[#This Row],[a6]],GLOBAL[[#This Row],[b12]])</f>
        <v>0</v>
      </c>
      <c r="F1167" s="32">
        <f>GLOBAL[[#This Row],[AWAL]]</f>
        <v>0</v>
      </c>
      <c r="G1167" s="31"/>
      <c r="H1167" s="31"/>
      <c r="I1167" s="31">
        <f>IF(GLOBAL[[#This Row],[1]]="","",SUMIF(Table6[NB BM_C_QTY+F],GLOBAL[POINTER],Table6[C]))</f>
        <v>0</v>
      </c>
      <c r="J1167" s="91">
        <f>IF(GLOBAL[[#This Row],[2]]="",0,-1*SUMIF(Table5[CONCAT],GLOBAL[POINTER],Table5[3]))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0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0</v>
      </c>
      <c r="Q1167" s="58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0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0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0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167" s="31">
        <v>430</v>
      </c>
      <c r="AC1167" t="s">
        <v>5118</v>
      </c>
    </row>
    <row r="1168" spans="1:30">
      <c r="A1168" s="31">
        <f ca="1">IF(GLOBAL[[#This Row],[TT]]&lt;1,"",ROW()-2)</f>
        <v>1166</v>
      </c>
      <c r="B1168" s="33" t="s">
        <v>716</v>
      </c>
      <c r="C1168" s="31">
        <v>2</v>
      </c>
      <c r="D1168" s="31" t="s">
        <v>56</v>
      </c>
      <c r="E1168" s="31">
        <f ca="1">IF(GLOBAL[[#This Row],[b12]]="",GLOBAL[[#This Row],[a6]],GLOBAL[[#This Row],[b12]])</f>
        <v>2</v>
      </c>
      <c r="F1168" s="32">
        <f>GLOBAL[[#This Row],[AWAL]]</f>
        <v>2</v>
      </c>
      <c r="G1168" s="31"/>
      <c r="H1168" s="31"/>
      <c r="I1168" s="31">
        <f>IF(GLOBAL[[#This Row],[1]]="","",SUMIF(Table6[NB BM_C_QTY+F],GLOBAL[POINTER],Table6[C]))</f>
        <v>0</v>
      </c>
      <c r="J1168" s="91">
        <f>IF(GLOBAL[[#This Row],[2]]="",0,-1*SUMIF(Table5[CONCAT],GLOBAL[POINTER],Table5[3]))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 t="shared" si="18"/>
        <v>2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2</v>
      </c>
      <c r="Q1168" s="58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2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2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2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168" s="31">
        <v>144</v>
      </c>
      <c r="AC1168" t="s">
        <v>5118</v>
      </c>
    </row>
    <row r="1169" spans="1:31">
      <c r="A1169" s="31">
        <f ca="1">IF(GLOBAL[[#This Row],[TT]]&lt;1,"",ROW()-2)</f>
        <v>1167</v>
      </c>
      <c r="B1169" s="33" t="s">
        <v>717</v>
      </c>
      <c r="C1169" s="31">
        <v>2</v>
      </c>
      <c r="D1169" s="31" t="s">
        <v>39</v>
      </c>
      <c r="E1169" s="31">
        <f ca="1">IF(GLOBAL[[#This Row],[b12]]="",GLOBAL[[#This Row],[a6]],GLOBAL[[#This Row],[b12]])</f>
        <v>2</v>
      </c>
      <c r="F1169" s="32">
        <f>GLOBAL[[#This Row],[AWAL]]</f>
        <v>2</v>
      </c>
      <c r="G1169" s="31"/>
      <c r="H1169" s="31"/>
      <c r="I1169" s="31">
        <f>IF(GLOBAL[[#This Row],[1]]="","",SUMIF(Table6[NB BM_C_QTY+F],GLOBAL[POINTER],Table6[C]))</f>
        <v>0</v>
      </c>
      <c r="J1169" s="91">
        <f>IF(GLOBAL[[#This Row],[2]]="",0,-1*SUMIF(Table5[CONCAT],GLOBAL[POINTER],Table5[3]))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2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2</v>
      </c>
      <c r="Q1169" s="58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2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2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2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169" s="31">
        <v>24</v>
      </c>
      <c r="AC1169" t="s">
        <v>5116</v>
      </c>
    </row>
    <row r="1170" spans="1:31">
      <c r="A1170" s="31" t="str">
        <f ca="1">IF(GLOBAL[[#This Row],[TT]]&lt;1,"",ROW()-2)</f>
        <v/>
      </c>
      <c r="B1170" s="33" t="s">
        <v>3456</v>
      </c>
      <c r="C1170" s="31">
        <v>2</v>
      </c>
      <c r="D1170" s="31" t="s">
        <v>3457</v>
      </c>
      <c r="E1170" s="31">
        <f ca="1">IF(GLOBAL[[#This Row],[b12]]="",GLOBAL[[#This Row],[a6]],GLOBAL[[#This Row],[b12]])</f>
        <v>0</v>
      </c>
      <c r="F1170" s="32">
        <f>GLOBAL[[#This Row],[AWAL]]</f>
        <v>2</v>
      </c>
      <c r="G1170" s="31">
        <v>0</v>
      </c>
      <c r="H1170" s="31"/>
      <c r="I1170" s="31">
        <f>IF(GLOBAL[[#This Row],[1]]="","",SUMIF(Table6[NB BM_C_QTY+F],GLOBAL[POINTER],Table6[C]))</f>
        <v>0</v>
      </c>
      <c r="J1170" s="91">
        <f>IF(GLOBAL[[#This Row],[2]]="",0,-1*SUMIF(Table5[CONCAT],GLOBAL[POINTER],Table5[3]))</f>
        <v>0</v>
      </c>
      <c r="K1170" s="31">
        <f>IF(GLOBAL[[#This Row],[b1]]="","",GLOBAL[[#This Row],[b1]]-GLOBAL[[#This Row],[a1]]-GLOBAL[[#This Row],[bkeluar1]])</f>
        <v>-2</v>
      </c>
      <c r="L1170" s="31">
        <f>SUM(GLOBAL[[#This Row],[bmasuk1]:[c1]])</f>
        <v>-2</v>
      </c>
      <c r="M1170" s="32">
        <f t="shared" si="18"/>
        <v>0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0</v>
      </c>
      <c r="Q1170" s="58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0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0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0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70" s="31">
        <v>192</v>
      </c>
      <c r="AC1170" t="s">
        <v>5118</v>
      </c>
    </row>
    <row r="1171" spans="1:31">
      <c r="A1171" s="31" t="str">
        <f ca="1">IF(GLOBAL[[#This Row],[TT]]&lt;1,"",ROW()-2)</f>
        <v/>
      </c>
      <c r="B1171" s="33" t="s">
        <v>718</v>
      </c>
      <c r="C1171" s="31">
        <v>0</v>
      </c>
      <c r="D1171" s="31" t="s">
        <v>38</v>
      </c>
      <c r="E1171" s="31">
        <f ca="1">IF(GLOBAL[[#This Row],[b12]]="",GLOBAL[[#This Row],[a6]],GLOBAL[[#This Row],[b12]])</f>
        <v>0</v>
      </c>
      <c r="F1171" s="32">
        <f>GLOBAL[[#This Row],[AWAL]]</f>
        <v>0</v>
      </c>
      <c r="G1171" s="31"/>
      <c r="H1171" s="31"/>
      <c r="I1171" s="31">
        <f>IF(GLOBAL[[#This Row],[1]]="","",SUMIF(Table6[NB BM_C_QTY+F],GLOBAL[POINTER],Table6[C]))</f>
        <v>0</v>
      </c>
      <c r="J1171" s="91">
        <f>IF(GLOBAL[[#This Row],[2]]="",0,-1*SUMIF(Table5[CONCAT],GLOBAL[POINTER],Table5[3]))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0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0</v>
      </c>
      <c r="Q1171" s="58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0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0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0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71" s="31">
        <v>192</v>
      </c>
      <c r="AC1171" t="s">
        <v>5118</v>
      </c>
    </row>
    <row r="1172" spans="1:31">
      <c r="A1172" s="31" t="str">
        <f ca="1">IF(GLOBAL[[#This Row],[TT]]&lt;1,"",ROW()-2)</f>
        <v/>
      </c>
      <c r="B1172" s="33" t="s">
        <v>2383</v>
      </c>
      <c r="C1172" s="31">
        <v>0</v>
      </c>
      <c r="D1172" s="31" t="s">
        <v>56</v>
      </c>
      <c r="E1172" s="31">
        <f ca="1">IF(GLOBAL[[#This Row],[b12]]="",GLOBAL[[#This Row],[a6]],GLOBAL[[#This Row],[b12]])</f>
        <v>0</v>
      </c>
      <c r="F1172" s="32">
        <f>GLOBAL[[#This Row],[AWAL]]</f>
        <v>0</v>
      </c>
      <c r="G1172" s="31"/>
      <c r="H1172" s="31"/>
      <c r="I1172" s="31">
        <f>IF(GLOBAL[[#This Row],[1]]="","",SUMIF(Table6[NB BM_C_QTY+F],GLOBAL[POINTER],Table6[C]))</f>
        <v>0</v>
      </c>
      <c r="J1172" s="91">
        <f>IF(GLOBAL[[#This Row],[2]]="",0,-1*SUMIF(Table5[CONCAT],GLOBAL[POINTER],Table5[3]))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0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0</v>
      </c>
      <c r="Q1172" s="58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0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0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0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72" s="31">
        <v>144</v>
      </c>
      <c r="AC1172" t="s">
        <v>5118</v>
      </c>
    </row>
    <row r="1173" spans="1:31">
      <c r="A1173" s="31">
        <f ca="1">IF(GLOBAL[[#This Row],[TT]]&lt;1,"",ROW()-2)</f>
        <v>1171</v>
      </c>
      <c r="B1173" s="33" t="s">
        <v>5620</v>
      </c>
      <c r="C1173" s="31">
        <v>32</v>
      </c>
      <c r="D1173" s="31" t="s">
        <v>2146</v>
      </c>
      <c r="E1173" s="31">
        <f ca="1">IF(GLOBAL[[#This Row],[b12]]="",GLOBAL[[#This Row],[a6]],GLOBAL[[#This Row],[b12]])</f>
        <v>30</v>
      </c>
      <c r="F1173" s="32">
        <f>GLOBAL[[#This Row],[AWAL]]</f>
        <v>32</v>
      </c>
      <c r="G1173" s="31"/>
      <c r="H1173" s="31"/>
      <c r="I1173" s="31">
        <f>IF(GLOBAL[[#This Row],[1]]="","",SUMIF(Table6[NB BM_C_QTY+F],GLOBAL[POINTER],Table6[C]))</f>
        <v>0</v>
      </c>
      <c r="J1173" s="91">
        <f>IF(GLOBAL[[#This Row],[2]]="",0,-1*SUMIF(Table5[CONCAT],GLOBAL[POINTER],Table5[3]))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32</v>
      </c>
      <c r="N1173" s="31">
        <v>30</v>
      </c>
      <c r="O1173" s="31">
        <f>IF(GLOBAL[[#This Row],[b2]]="","",GLOBAL[[#This Row],[b2]]-GLOBAL[[#This Row],[a2]])</f>
        <v>-2</v>
      </c>
      <c r="P1173" s="32">
        <f ca="1">SUM(INDIRECT(GLOBAL_VAR[TABLENAME]&amp;"[@a"&amp;$1:$1-1&amp;"]"),INDIRECT(GLOBAL_VAR[TABLENAME]&amp;"[@c"&amp;$1:$1-1&amp;"]"))</f>
        <v>30</v>
      </c>
      <c r="Q1173" s="58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30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30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30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crayon12wvanartfluorescent144pcsuntana</v>
      </c>
      <c r="AB1173" s="31">
        <v>144</v>
      </c>
      <c r="AC1173" t="s">
        <v>5118</v>
      </c>
    </row>
    <row r="1174" spans="1:31">
      <c r="A1174" s="31" t="str">
        <f ca="1">IF(GLOBAL[[#This Row],[TT]]&lt;1,"",ROW()-2)</f>
        <v/>
      </c>
      <c r="B1174" s="33" t="s">
        <v>2406</v>
      </c>
      <c r="C1174" s="31">
        <v>0</v>
      </c>
      <c r="D1174" s="31" t="s">
        <v>2146</v>
      </c>
      <c r="E1174" s="31">
        <f ca="1">IF(GLOBAL[[#This Row],[b12]]="",GLOBAL[[#This Row],[a6]],GLOBAL[[#This Row],[b12]])</f>
        <v>0</v>
      </c>
      <c r="F1174" s="32">
        <f>GLOBAL[[#This Row],[AWAL]]</f>
        <v>0</v>
      </c>
      <c r="G1174" s="31"/>
      <c r="H1174" s="31"/>
      <c r="I1174" s="31">
        <f>IF(GLOBAL[[#This Row],[1]]="","",SUMIF(Table6[NB BM_C_QTY+F],GLOBAL[POINTER],Table6[C]))</f>
        <v>0</v>
      </c>
      <c r="J1174" s="91">
        <f>IF(GLOBAL[[#This Row],[2]]="",0,-1*SUMIF(Table5[CONCAT],GLOBAL[POINTER],Table5[3]))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 t="shared" si="18"/>
        <v>0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0</v>
      </c>
      <c r="Q1174" s="58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0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0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0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74" s="31">
        <v>144</v>
      </c>
      <c r="AC1174" t="s">
        <v>5118</v>
      </c>
      <c r="AE1174" s="29"/>
    </row>
    <row r="1175" spans="1:31">
      <c r="A1175" s="31">
        <f ca="1">IF(GLOBAL[[#This Row],[TT]]&lt;1,"",ROW()-2)</f>
        <v>1173</v>
      </c>
      <c r="B1175" s="33" t="s">
        <v>719</v>
      </c>
      <c r="C1175" s="31">
        <v>2</v>
      </c>
      <c r="D1175" s="31">
        <v>96</v>
      </c>
      <c r="E1175" s="31">
        <f ca="1">IF(GLOBAL[[#This Row],[b12]]="",GLOBAL[[#This Row],[a6]],GLOBAL[[#This Row],[b12]])</f>
        <v>2</v>
      </c>
      <c r="F1175" s="32">
        <f>GLOBAL[[#This Row],[AWAL]]</f>
        <v>2</v>
      </c>
      <c r="G1175" s="31"/>
      <c r="H1175" s="31"/>
      <c r="I1175" s="31">
        <f>IF(GLOBAL[[#This Row],[1]]="","",SUMIF(Table6[NB BM_C_QTY+F],GLOBAL[POINTER],Table6[C]))</f>
        <v>0</v>
      </c>
      <c r="J1175" s="91">
        <f>IF(GLOBAL[[#This Row],[2]]="",0,-1*SUMIF(Table5[CONCAT],GLOBAL[POINTER],Table5[3]))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2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2</v>
      </c>
      <c r="Q1175" s="58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2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2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2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75" s="31">
        <v>96</v>
      </c>
      <c r="AC1175" t="s">
        <v>5118</v>
      </c>
    </row>
    <row r="1176" spans="1:31">
      <c r="A1176" s="31">
        <f ca="1">IF(GLOBAL[[#This Row],[TT]]&lt;1,"",ROW()-2)</f>
        <v>1174</v>
      </c>
      <c r="B1176" s="33" t="s">
        <v>720</v>
      </c>
      <c r="C1176" s="31">
        <v>21</v>
      </c>
      <c r="D1176" s="31" t="s">
        <v>15</v>
      </c>
      <c r="E1176" s="31">
        <f ca="1">IF(GLOBAL[[#This Row],[b12]]="",GLOBAL[[#This Row],[a6]],GLOBAL[[#This Row],[b12]])</f>
        <v>21</v>
      </c>
      <c r="F1176" s="32">
        <f>GLOBAL[[#This Row],[AWAL]]</f>
        <v>21</v>
      </c>
      <c r="G1176" s="31"/>
      <c r="H1176" s="31"/>
      <c r="I1176" s="31">
        <f>IF(GLOBAL[[#This Row],[1]]="","",SUMIF(Table6[NB BM_C_QTY+F],GLOBAL[POINTER],Table6[C]))</f>
        <v>0</v>
      </c>
      <c r="J1176" s="91">
        <f>IF(GLOBAL[[#This Row],[2]]="",0,-1*SUMIF(Table5[CONCAT],GLOBAL[POINTER],Table5[3]))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21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21</v>
      </c>
      <c r="Q1176" s="58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21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21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21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76" s="31">
        <v>60</v>
      </c>
      <c r="AC1176" t="s">
        <v>5118</v>
      </c>
    </row>
    <row r="1177" spans="1:31">
      <c r="A1177" s="31">
        <f ca="1">IF(GLOBAL[[#This Row],[TT]]&lt;1,"",ROW()-2)</f>
        <v>1175</v>
      </c>
      <c r="B1177" s="33" t="s">
        <v>721</v>
      </c>
      <c r="C1177" s="31">
        <v>8</v>
      </c>
      <c r="D1177" s="31" t="s">
        <v>45</v>
      </c>
      <c r="E1177" s="31">
        <f ca="1">IF(GLOBAL[[#This Row],[b12]]="",GLOBAL[[#This Row],[a6]],GLOBAL[[#This Row],[b12]])</f>
        <v>8</v>
      </c>
      <c r="F1177" s="32">
        <f>GLOBAL[[#This Row],[AWAL]]</f>
        <v>8</v>
      </c>
      <c r="G1177" s="31"/>
      <c r="H1177" s="31"/>
      <c r="I1177" s="31">
        <f>IF(GLOBAL[[#This Row],[1]]="","",SUMIF(Table6[NB BM_C_QTY+F],GLOBAL[POINTER],Table6[C]))</f>
        <v>0</v>
      </c>
      <c r="J1177" s="91">
        <f>IF(GLOBAL[[#This Row],[2]]="",0,-1*SUMIF(Table5[CONCAT],GLOBAL[POINTER],Table5[3]))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8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8</v>
      </c>
      <c r="Q1177" s="58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8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8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8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77" s="31">
        <v>48</v>
      </c>
      <c r="AC1177" t="s">
        <v>5116</v>
      </c>
    </row>
    <row r="1178" spans="1:31">
      <c r="A1178" s="31">
        <f ca="1">IF(GLOBAL[[#This Row],[TT]]&lt;1,"",ROW()-2)</f>
        <v>1176</v>
      </c>
      <c r="B1178" s="33" t="s">
        <v>722</v>
      </c>
      <c r="C1178" s="31">
        <v>54</v>
      </c>
      <c r="D1178" s="31" t="s">
        <v>723</v>
      </c>
      <c r="E1178" s="31">
        <f ca="1">IF(GLOBAL[[#This Row],[b12]]="",GLOBAL[[#This Row],[a6]],GLOBAL[[#This Row],[b12]])</f>
        <v>54</v>
      </c>
      <c r="F1178" s="32">
        <f>GLOBAL[[#This Row],[AWAL]]</f>
        <v>54</v>
      </c>
      <c r="G1178" s="31"/>
      <c r="H1178" s="31"/>
      <c r="I1178" s="31">
        <f>IF(GLOBAL[[#This Row],[1]]="","",SUMIF(Table6[NB BM_C_QTY+F],GLOBAL[POINTER],Table6[C]))</f>
        <v>0</v>
      </c>
      <c r="J1178" s="91">
        <f>IF(GLOBAL[[#This Row],[2]]="",0,-1*SUMIF(Table5[CONCAT],GLOBAL[POINTER],Table5[3]))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54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54</v>
      </c>
      <c r="Q1178" s="58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54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54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54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78" s="31">
        <v>24</v>
      </c>
      <c r="AC1178" t="s">
        <v>5115</v>
      </c>
    </row>
    <row r="1179" spans="1:31">
      <c r="A1179" s="31" t="str">
        <f ca="1">IF(GLOBAL[[#This Row],[TT]]&lt;1,"",ROW()-2)</f>
        <v/>
      </c>
      <c r="B1179" s="33" t="s">
        <v>2229</v>
      </c>
      <c r="C1179" s="31">
        <v>0</v>
      </c>
      <c r="D1179" s="31" t="s">
        <v>2207</v>
      </c>
      <c r="E1179" s="31">
        <f ca="1">IF(GLOBAL[[#This Row],[b12]]="",GLOBAL[[#This Row],[a6]],GLOBAL[[#This Row],[b12]])</f>
        <v>0</v>
      </c>
      <c r="F1179" s="32">
        <f>GLOBAL[[#This Row],[AWAL]]</f>
        <v>0</v>
      </c>
      <c r="G1179" s="31"/>
      <c r="H1179" s="31"/>
      <c r="I1179" s="31">
        <f>IF(GLOBAL[[#This Row],[1]]="","",SUMIF(Table6[NB BM_C_QTY+F],GLOBAL[POINTER],Table6[C]))</f>
        <v>0</v>
      </c>
      <c r="J1179" s="91">
        <f>IF(GLOBAL[[#This Row],[2]]="",0,-1*SUMIF(Table5[CONCAT],GLOBAL[POINTER],Table5[3]))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0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0</v>
      </c>
      <c r="Q1179" s="58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0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0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0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79" s="31">
        <v>192</v>
      </c>
      <c r="AC1179" t="s">
        <v>5118</v>
      </c>
    </row>
    <row r="1180" spans="1:31">
      <c r="A1180" s="31">
        <f ca="1">IF(GLOBAL[[#This Row],[TT]]&lt;1,"",ROW()-2)</f>
        <v>1178</v>
      </c>
      <c r="B1180" s="33" t="s">
        <v>3596</v>
      </c>
      <c r="C1180" s="31">
        <v>29</v>
      </c>
      <c r="D1180" s="31">
        <v>192</v>
      </c>
      <c r="E1180" s="31">
        <f ca="1">IF(GLOBAL[[#This Row],[b12]]="",GLOBAL[[#This Row],[a6]],GLOBAL[[#This Row],[b12]])</f>
        <v>23</v>
      </c>
      <c r="F1180" s="32">
        <f>GLOBAL[[#This Row],[AWAL]]</f>
        <v>29</v>
      </c>
      <c r="G1180" s="31">
        <v>23</v>
      </c>
      <c r="H1180" s="31"/>
      <c r="I1180" s="31">
        <f>IF(GLOBAL[[#This Row],[1]]="","",SUMIF(Table6[NB BM_C_QTY+F],GLOBAL[POINTER],Table6[C]))</f>
        <v>0</v>
      </c>
      <c r="J1180" s="91">
        <f>IF(GLOBAL[[#This Row],[2]]="",0,-1*SUMIF(Table5[CONCAT],GLOBAL[POINTER],Table5[3]))</f>
        <v>0</v>
      </c>
      <c r="K1180" s="31">
        <f>IF(GLOBAL[[#This Row],[b1]]="","",GLOBAL[[#This Row],[b1]]-GLOBAL[[#This Row],[a1]]-GLOBAL[[#This Row],[bkeluar1]])</f>
        <v>-6</v>
      </c>
      <c r="L1180" s="31">
        <f>SUM(GLOBAL[[#This Row],[bmasuk1]:[c1]])</f>
        <v>-6</v>
      </c>
      <c r="M1180" s="32">
        <f t="shared" si="18"/>
        <v>23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23</v>
      </c>
      <c r="Q1180" s="58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23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23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23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80" s="31">
        <v>192</v>
      </c>
      <c r="AC1180" t="s">
        <v>5118</v>
      </c>
    </row>
    <row r="1181" spans="1:31">
      <c r="A1181" s="31" t="str">
        <f ca="1">IF(GLOBAL[[#This Row],[TT]]&lt;1,"",ROW()-2)</f>
        <v/>
      </c>
      <c r="B1181" s="33" t="s">
        <v>6059</v>
      </c>
      <c r="C1181" s="31">
        <v>0</v>
      </c>
      <c r="D1181" s="31" t="s">
        <v>2207</v>
      </c>
      <c r="E1181" s="31">
        <f ca="1">IF(GLOBAL[[#This Row],[b12]]="",GLOBAL[[#This Row],[a6]],GLOBAL[[#This Row],[b12]])</f>
        <v>0</v>
      </c>
      <c r="F1181" s="32">
        <f>GLOBAL[[#This Row],[AWAL]]</f>
        <v>0</v>
      </c>
      <c r="G1181" s="31"/>
      <c r="H1181" s="31"/>
      <c r="I1181" s="31">
        <f>IF(GLOBAL[[#This Row],[1]]="","",SUMIF(Table6[NB BM_C_QTY+F],GLOBAL[POINTER],Table6[C]))</f>
        <v>0</v>
      </c>
      <c r="J1181" s="91">
        <f>IF(GLOBAL[[#This Row],[2]]="",0,-1*SUMIF(Table5[CONCAT],GLOBAL[POINTER],Table5[3]))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0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0</v>
      </c>
      <c r="Q1181" s="58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0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0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0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crayonputar12w1012pjgmixwomywins192pcsuntana</v>
      </c>
      <c r="AB1181" s="31">
        <v>192</v>
      </c>
      <c r="AC1181" t="s">
        <v>5118</v>
      </c>
    </row>
    <row r="1182" spans="1:31">
      <c r="A1182" s="31" t="str">
        <f ca="1">IF(GLOBAL[[#This Row],[TT]]&lt;1,"",ROW()-2)</f>
        <v/>
      </c>
      <c r="B1182" s="33" t="s">
        <v>724</v>
      </c>
      <c r="C1182" s="31">
        <v>0</v>
      </c>
      <c r="D1182" s="31" t="s">
        <v>56</v>
      </c>
      <c r="E1182" s="31">
        <f ca="1">IF(GLOBAL[[#This Row],[b12]]="",GLOBAL[[#This Row],[a6]],GLOBAL[[#This Row],[b12]])</f>
        <v>0</v>
      </c>
      <c r="F1182" s="32">
        <f>GLOBAL[[#This Row],[AWAL]]</f>
        <v>0</v>
      </c>
      <c r="G1182" s="31"/>
      <c r="H1182" s="31"/>
      <c r="I1182" s="31">
        <f>IF(GLOBAL[[#This Row],[1]]="","",SUMIF(Table6[NB BM_C_QTY+F],GLOBAL[POINTER],Table6[C]))</f>
        <v>0</v>
      </c>
      <c r="J1182" s="91">
        <f>IF(GLOBAL[[#This Row],[2]]="",0,-1*SUMIF(Table5[CONCAT],GLOBAL[POINTER],Table5[3]))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0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0</v>
      </c>
      <c r="Q1182" s="58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0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0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0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82" s="31">
        <v>144</v>
      </c>
      <c r="AC1182" t="s">
        <v>5118</v>
      </c>
    </row>
    <row r="1183" spans="1:31">
      <c r="A1183" s="39">
        <f ca="1">IF(GLOBAL[[#This Row],[TT]]&lt;1,"",ROW()-2)</f>
        <v>1181</v>
      </c>
      <c r="B1183" s="33" t="s">
        <v>2604</v>
      </c>
      <c r="C1183" s="31">
        <v>22</v>
      </c>
      <c r="D1183" s="31" t="s">
        <v>2146</v>
      </c>
      <c r="E1183" s="39">
        <f ca="1">IF(GLOBAL[[#This Row],[b12]]="",GLOBAL[[#This Row],[a6]],GLOBAL[[#This Row],[b12]])</f>
        <v>23</v>
      </c>
      <c r="F1183" s="40">
        <f>GLOBAL[[#This Row],[AWAL]]</f>
        <v>22</v>
      </c>
      <c r="G1183" s="31">
        <v>23</v>
      </c>
      <c r="H1183" s="31"/>
      <c r="I1183" s="31">
        <f>IF(GLOBAL[[#This Row],[1]]="","",SUMIF(Table6[NB BM_C_QTY+F],GLOBAL[POINTER],Table6[C]))</f>
        <v>0</v>
      </c>
      <c r="J1183" s="91">
        <f>IF(GLOBAL[[#This Row],[2]]="",0,-1*SUMIF(Table5[CONCAT],GLOBAL[POINTER],Table5[3]))</f>
        <v>0</v>
      </c>
      <c r="K1183" s="39">
        <f>IF(GLOBAL[[#This Row],[b1]]="","",GLOBAL[[#This Row],[b1]]-GLOBAL[[#This Row],[a1]]-GLOBAL[[#This Row],[bkeluar1]])</f>
        <v>1</v>
      </c>
      <c r="L1183" s="39">
        <f>SUM(GLOBAL[[#This Row],[bmasuk1]:[c1]])</f>
        <v>1</v>
      </c>
      <c r="M1183" s="40">
        <f t="shared" si="18"/>
        <v>23</v>
      </c>
      <c r="N1183" s="31"/>
      <c r="O1183" s="39" t="str">
        <f>IF(GLOBAL[[#This Row],[b2]]="","",GLOBAL[[#This Row],[b2]]-GLOBAL[[#This Row],[a2]])</f>
        <v/>
      </c>
      <c r="P1183" s="40">
        <f ca="1">SUM(INDIRECT(GLOBAL_VAR[TABLENAME]&amp;"[@a"&amp;$1:$1-1&amp;"]"),INDIRECT(GLOBAL_VAR[TABLENAME]&amp;"[@c"&amp;$1:$1-1&amp;"]"))</f>
        <v>23</v>
      </c>
      <c r="Q1183" s="58"/>
      <c r="R1183" s="41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23</v>
      </c>
      <c r="T1183" s="33"/>
      <c r="U1183" s="41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23</v>
      </c>
      <c r="W1183" s="31"/>
      <c r="X1183" s="39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23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83" s="39">
        <v>144</v>
      </c>
      <c r="AC1183" t="s">
        <v>5118</v>
      </c>
    </row>
    <row r="1184" spans="1:31">
      <c r="A1184" s="31">
        <f ca="1">IF(GLOBAL[[#This Row],[TT]]&lt;1,"",ROW()-2)</f>
        <v>1182</v>
      </c>
      <c r="B1184" s="33" t="s">
        <v>5168</v>
      </c>
      <c r="C1184" s="31">
        <v>6</v>
      </c>
      <c r="D1184" s="31" t="s">
        <v>15</v>
      </c>
      <c r="E1184" s="31">
        <f ca="1">IF(GLOBAL[[#This Row],[b12]]="",GLOBAL[[#This Row],[a6]],GLOBAL[[#This Row],[b12]])</f>
        <v>6</v>
      </c>
      <c r="F1184" s="32">
        <f>GLOBAL[[#This Row],[AWAL]]</f>
        <v>6</v>
      </c>
      <c r="G1184" s="31"/>
      <c r="H1184" s="31"/>
      <c r="I1184" s="31">
        <f>IF(GLOBAL[[#This Row],[1]]="","",SUMIF(Table6[NB BM_C_QTY+F],GLOBAL[POINTER],Table6[C]))</f>
        <v>0</v>
      </c>
      <c r="J1184" s="91">
        <f>IF(GLOBAL[[#This Row],[2]]="",0,-1*SUMIF(Table5[CONCAT],GLOBAL[POINTER],Table5[3]))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6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6</v>
      </c>
      <c r="Q1184" s="58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6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6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6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84" s="31">
        <v>60</v>
      </c>
      <c r="AC1184" t="s">
        <v>5118</v>
      </c>
    </row>
    <row r="1185" spans="1:29">
      <c r="A1185" s="31">
        <f ca="1">IF(GLOBAL[[#This Row],[TT]]&lt;1,"",ROW()-2)</f>
        <v>1183</v>
      </c>
      <c r="B1185" s="33" t="s">
        <v>5169</v>
      </c>
      <c r="C1185" s="31">
        <v>39</v>
      </c>
      <c r="D1185" s="31" t="s">
        <v>6</v>
      </c>
      <c r="E1185" s="31">
        <f ca="1">IF(GLOBAL[[#This Row],[b12]]="",GLOBAL[[#This Row],[a6]],GLOBAL[[#This Row],[b12]])</f>
        <v>39</v>
      </c>
      <c r="F1185" s="32">
        <f>GLOBAL[[#This Row],[AWAL]]</f>
        <v>39</v>
      </c>
      <c r="G1185" s="31"/>
      <c r="H1185" s="31"/>
      <c r="I1185" s="31">
        <f>IF(GLOBAL[[#This Row],[1]]="","",SUMIF(Table6[NB BM_C_QTY+F],GLOBAL[POINTER],Table6[C]))</f>
        <v>0</v>
      </c>
      <c r="J1185" s="91">
        <f>IF(GLOBAL[[#This Row],[2]]="",0,-1*SUMIF(Table5[CONCAT],GLOBAL[POINTER],Table5[3]))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 t="shared" si="18"/>
        <v>39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39</v>
      </c>
      <c r="Q1185" s="58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39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39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39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85" s="31">
        <v>72</v>
      </c>
      <c r="AC1185" t="s">
        <v>5118</v>
      </c>
    </row>
    <row r="1186" spans="1:29">
      <c r="A1186" s="31">
        <f ca="1">IF(GLOBAL[[#This Row],[TT]]&lt;1,"",ROW()-2)</f>
        <v>1184</v>
      </c>
      <c r="B1186" s="33" t="s">
        <v>725</v>
      </c>
      <c r="C1186" s="31">
        <v>4</v>
      </c>
      <c r="D1186" s="31" t="s">
        <v>70</v>
      </c>
      <c r="E1186" s="31">
        <f ca="1">IF(GLOBAL[[#This Row],[b12]]="",GLOBAL[[#This Row],[a6]],GLOBAL[[#This Row],[b12]])</f>
        <v>4</v>
      </c>
      <c r="F1186" s="32">
        <f>GLOBAL[[#This Row],[AWAL]]</f>
        <v>4</v>
      </c>
      <c r="G1186" s="31"/>
      <c r="H1186" s="31"/>
      <c r="I1186" s="31">
        <f>IF(GLOBAL[[#This Row],[1]]="","",SUMIF(Table6[NB BM_C_QTY+F],GLOBAL[POINTER],Table6[C]))</f>
        <v>0</v>
      </c>
      <c r="J1186" s="91">
        <f>IF(GLOBAL[[#This Row],[2]]="",0,-1*SUMIF(Table5[CONCAT],GLOBAL[POINTER],Table5[3]))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 t="shared" si="18"/>
        <v>4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4</v>
      </c>
      <c r="Q1186" s="58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4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4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4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86" s="31">
        <v>288</v>
      </c>
      <c r="AC1186" t="s">
        <v>5118</v>
      </c>
    </row>
    <row r="1187" spans="1:29">
      <c r="A1187" s="31">
        <f ca="1">IF(GLOBAL[[#This Row],[TT]]&lt;1,"",ROW()-2)</f>
        <v>1185</v>
      </c>
      <c r="B1187" s="33" t="s">
        <v>6359</v>
      </c>
      <c r="C1187" s="31">
        <v>22</v>
      </c>
      <c r="D1187" s="31" t="s">
        <v>2009</v>
      </c>
      <c r="E1187" s="31">
        <f ca="1">IF(GLOBAL[[#This Row],[b12]]="",GLOBAL[[#This Row],[a6]],GLOBAL[[#This Row],[b12]])</f>
        <v>28</v>
      </c>
      <c r="F1187" s="32">
        <f>GLOBAL[[#This Row],[AWAL]]</f>
        <v>22</v>
      </c>
      <c r="G1187" s="31">
        <v>28</v>
      </c>
      <c r="H1187" s="31"/>
      <c r="I1187" s="31">
        <f>IF(GLOBAL[[#This Row],[1]]="","",SUMIF(Table6[NB BM_C_QTY+F],GLOBAL[POINTER],Table6[C]))</f>
        <v>0</v>
      </c>
      <c r="J1187" s="91">
        <f>IF(GLOBAL[[#This Row],[2]]="",0,-1*SUMIF(Table5[CONCAT],GLOBAL[POINTER],Table5[3]))</f>
        <v>0</v>
      </c>
      <c r="K1187" s="31">
        <f>IF(GLOBAL[[#This Row],[b1]]="","",GLOBAL[[#This Row],[b1]]-GLOBAL[[#This Row],[a1]]-GLOBAL[[#This Row],[bkeluar1]])</f>
        <v>6</v>
      </c>
      <c r="L1187" s="31">
        <f>SUM(GLOBAL[[#This Row],[bmasuk1]:[c1]])</f>
        <v>6</v>
      </c>
      <c r="M1187" s="32">
        <f t="shared" si="18"/>
        <v>28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28</v>
      </c>
      <c r="Q1187" s="58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28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28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28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crayonputardisney12wpjg1012vanart24lsnuntana</v>
      </c>
      <c r="AB1187" s="31">
        <v>24</v>
      </c>
      <c r="AC1187" t="s">
        <v>5116</v>
      </c>
    </row>
    <row r="1188" spans="1:29">
      <c r="A1188" s="31" t="str">
        <f ca="1">IF(GLOBAL[[#This Row],[TT]]&lt;1,"",ROW()-2)</f>
        <v/>
      </c>
      <c r="B1188" s="33" t="s">
        <v>726</v>
      </c>
      <c r="C1188" s="31">
        <v>0</v>
      </c>
      <c r="D1188" s="31">
        <v>288</v>
      </c>
      <c r="E1188" s="31">
        <f ca="1">IF(GLOBAL[[#This Row],[b12]]="",GLOBAL[[#This Row],[a6]],GLOBAL[[#This Row],[b12]])</f>
        <v>0</v>
      </c>
      <c r="F1188" s="32">
        <f>GLOBAL[[#This Row],[AWAL]]</f>
        <v>0</v>
      </c>
      <c r="G1188" s="31"/>
      <c r="H1188" s="31"/>
      <c r="I1188" s="31">
        <f>IF(GLOBAL[[#This Row],[1]]="","",SUMIF(Table6[NB BM_C_QTY+F],GLOBAL[POINTER],Table6[C]))</f>
        <v>0</v>
      </c>
      <c r="J1188" s="91">
        <f>IF(GLOBAL[[#This Row],[2]]="",0,-1*SUMIF(Table5[CONCAT],GLOBAL[POINTER],Table5[3]))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0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0</v>
      </c>
      <c r="Q1188" s="58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0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0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0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88" s="31">
        <v>288</v>
      </c>
      <c r="AC1188" t="s">
        <v>5118</v>
      </c>
    </row>
    <row r="1189" spans="1:29">
      <c r="A1189" s="31" t="str">
        <f ca="1">IF(GLOBAL[[#This Row],[TT]]&lt;1,"",ROW()-2)</f>
        <v/>
      </c>
      <c r="B1189" s="33" t="s">
        <v>5650</v>
      </c>
      <c r="C1189" s="31">
        <v>1</v>
      </c>
      <c r="D1189" s="31">
        <v>192</v>
      </c>
      <c r="E1189" s="31">
        <f ca="1">IF(GLOBAL[[#This Row],[b12]]="",GLOBAL[[#This Row],[a6]],GLOBAL[[#This Row],[b12]])</f>
        <v>0</v>
      </c>
      <c r="F1189" s="32">
        <f>GLOBAL[[#This Row],[AWAL]]</f>
        <v>1</v>
      </c>
      <c r="G1189" s="31">
        <v>0</v>
      </c>
      <c r="H1189" s="31"/>
      <c r="I1189" s="31">
        <f>IF(GLOBAL[[#This Row],[1]]="","",SUMIF(Table6[NB BM_C_QTY+F],GLOBAL[POINTER],Table6[C]))</f>
        <v>0</v>
      </c>
      <c r="J1189" s="91">
        <f>IF(GLOBAL[[#This Row],[2]]="",0,-1*SUMIF(Table5[CONCAT],GLOBAL[POINTER],Table5[3]))</f>
        <v>0</v>
      </c>
      <c r="K1189" s="31">
        <f>IF(GLOBAL[[#This Row],[b1]]="","",GLOBAL[[#This Row],[b1]]-GLOBAL[[#This Row],[a1]]-GLOBAL[[#This Row],[bkeluar1]])</f>
        <v>-1</v>
      </c>
      <c r="L1189" s="31">
        <f>SUM(GLOBAL[[#This Row],[bmasuk1]:[c1]])</f>
        <v>-1</v>
      </c>
      <c r="M1189" s="32">
        <f t="shared" si="18"/>
        <v>0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0</v>
      </c>
      <c r="Q1189" s="58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0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0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0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crayonputarpakcpsq12wpendek1011192untana</v>
      </c>
      <c r="AB1189" s="31">
        <v>192</v>
      </c>
      <c r="AC1189" t="s">
        <v>5118</v>
      </c>
    </row>
    <row r="1190" spans="1:29">
      <c r="A1190" s="31" t="str">
        <f ca="1">IF(GLOBAL[[#This Row],[TT]]&lt;1,"",ROW()-2)</f>
        <v/>
      </c>
      <c r="B1190" s="33" t="s">
        <v>3698</v>
      </c>
      <c r="C1190" s="31">
        <v>0</v>
      </c>
      <c r="D1190" s="31">
        <v>192</v>
      </c>
      <c r="E1190" s="31">
        <f ca="1">IF(GLOBAL[[#This Row],[b12]]="",GLOBAL[[#This Row],[a6]],GLOBAL[[#This Row],[b12]])</f>
        <v>0</v>
      </c>
      <c r="F1190" s="32">
        <f>GLOBAL[[#This Row],[AWAL]]</f>
        <v>0</v>
      </c>
      <c r="G1190" s="31"/>
      <c r="H1190" s="31"/>
      <c r="I1190" s="31">
        <f>IF(GLOBAL[[#This Row],[1]]="","",SUMIF(Table6[NB BM_C_QTY+F],GLOBAL[POINTER],Table6[C]))</f>
        <v>0</v>
      </c>
      <c r="J1190" s="91">
        <f>IF(GLOBAL[[#This Row],[2]]="",0,-1*SUMIF(Table5[CONCAT],GLOBAL[POINTER],Table5[3]))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 t="shared" si="18"/>
        <v>0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0</v>
      </c>
      <c r="Q1190" s="58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0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0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0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90" s="31">
        <v>192</v>
      </c>
      <c r="AC1190" t="s">
        <v>5118</v>
      </c>
    </row>
    <row r="1191" spans="1:29">
      <c r="A1191" s="31">
        <f ca="1">IF(GLOBAL[[#This Row],[TT]]&lt;1,"",ROW()-2)</f>
        <v>1189</v>
      </c>
      <c r="B1191" s="33" t="s">
        <v>727</v>
      </c>
      <c r="C1191" s="31">
        <v>2</v>
      </c>
      <c r="D1191" s="31" t="s">
        <v>56</v>
      </c>
      <c r="E1191" s="31">
        <f ca="1">IF(GLOBAL[[#This Row],[b12]]="",GLOBAL[[#This Row],[a6]],GLOBAL[[#This Row],[b12]])</f>
        <v>2</v>
      </c>
      <c r="F1191" s="32">
        <f>GLOBAL[[#This Row],[AWAL]]</f>
        <v>2</v>
      </c>
      <c r="G1191" s="31"/>
      <c r="H1191" s="31"/>
      <c r="I1191" s="31">
        <f>IF(GLOBAL[[#This Row],[1]]="","",SUMIF(Table6[NB BM_C_QTY+F],GLOBAL[POINTER],Table6[C]))</f>
        <v>0</v>
      </c>
      <c r="J1191" s="91">
        <f>IF(GLOBAL[[#This Row],[2]]="",0,-1*SUMIF(Table5[CONCAT],GLOBAL[POINTER],Table5[3]))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2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2</v>
      </c>
      <c r="Q1191" s="58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2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2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2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91" s="31">
        <v>144</v>
      </c>
      <c r="AC1191" t="s">
        <v>5118</v>
      </c>
    </row>
    <row r="1192" spans="1:29">
      <c r="A1192" s="31">
        <f ca="1">IF(GLOBAL[[#This Row],[TT]]&lt;1,"",ROW()-2)</f>
        <v>1190</v>
      </c>
      <c r="B1192" s="33" t="s">
        <v>728</v>
      </c>
      <c r="C1192" s="31">
        <v>3</v>
      </c>
      <c r="D1192" s="31" t="s">
        <v>56</v>
      </c>
      <c r="E1192" s="31">
        <f ca="1">IF(GLOBAL[[#This Row],[b12]]="",GLOBAL[[#This Row],[a6]],GLOBAL[[#This Row],[b12]])</f>
        <v>3</v>
      </c>
      <c r="F1192" s="32">
        <f>GLOBAL[[#This Row],[AWAL]]</f>
        <v>3</v>
      </c>
      <c r="G1192" s="31"/>
      <c r="H1192" s="31"/>
      <c r="I1192" s="31">
        <f>IF(GLOBAL[[#This Row],[1]]="","",SUMIF(Table6[NB BM_C_QTY+F],GLOBAL[POINTER],Table6[C]))</f>
        <v>0</v>
      </c>
      <c r="J1192" s="91">
        <f>IF(GLOBAL[[#This Row],[2]]="",0,-1*SUMIF(Table5[CONCAT],GLOBAL[POINTER],Table5[3]))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3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3</v>
      </c>
      <c r="Q1192" s="58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3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3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3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92" s="31">
        <v>144</v>
      </c>
      <c r="AC1192" t="s">
        <v>5118</v>
      </c>
    </row>
    <row r="1193" spans="1:29">
      <c r="A1193" s="31">
        <f ca="1">IF(GLOBAL[[#This Row],[TT]]&lt;1,"",ROW()-2)</f>
        <v>1191</v>
      </c>
      <c r="B1193" s="33" t="s">
        <v>729</v>
      </c>
      <c r="C1193" s="31">
        <v>14</v>
      </c>
      <c r="D1193" s="31" t="s">
        <v>56</v>
      </c>
      <c r="E1193" s="31">
        <f ca="1">IF(GLOBAL[[#This Row],[b12]]="",GLOBAL[[#This Row],[a6]],GLOBAL[[#This Row],[b12]])</f>
        <v>14</v>
      </c>
      <c r="F1193" s="32">
        <f>GLOBAL[[#This Row],[AWAL]]</f>
        <v>14</v>
      </c>
      <c r="G1193" s="31"/>
      <c r="H1193" s="31"/>
      <c r="I1193" s="31">
        <f>IF(GLOBAL[[#This Row],[1]]="","",SUMIF(Table6[NB BM_C_QTY+F],GLOBAL[POINTER],Table6[C]))</f>
        <v>0</v>
      </c>
      <c r="J1193" s="91">
        <f>IF(GLOBAL[[#This Row],[2]]="",0,-1*SUMIF(Table5[CONCAT],GLOBAL[POINTER],Table5[3]))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14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14</v>
      </c>
      <c r="Q1193" s="58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14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14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14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93" s="31">
        <v>144</v>
      </c>
      <c r="AC1193" t="s">
        <v>5118</v>
      </c>
    </row>
    <row r="1194" spans="1:29">
      <c r="A1194" s="31" t="str">
        <f ca="1">IF(GLOBAL[[#This Row],[TT]]&lt;1,"",ROW()-2)</f>
        <v/>
      </c>
      <c r="B1194" s="33" t="s">
        <v>730</v>
      </c>
      <c r="C1194" s="31">
        <v>0</v>
      </c>
      <c r="D1194" s="31" t="s">
        <v>222</v>
      </c>
      <c r="E1194" s="31">
        <f ca="1">IF(GLOBAL[[#This Row],[b12]]="",GLOBAL[[#This Row],[a6]],GLOBAL[[#This Row],[b12]])</f>
        <v>0</v>
      </c>
      <c r="F1194" s="32">
        <f>GLOBAL[[#This Row],[AWAL]]</f>
        <v>0</v>
      </c>
      <c r="G1194" s="31"/>
      <c r="H1194" s="31"/>
      <c r="I1194" s="31">
        <f>IF(GLOBAL[[#This Row],[1]]="","",SUMIF(Table6[NB BM_C_QTY+F],GLOBAL[POINTER],Table6[C]))</f>
        <v>0</v>
      </c>
      <c r="J1194" s="91">
        <f>IF(GLOBAL[[#This Row],[2]]="",0,-1*SUMIF(Table5[CONCAT],GLOBAL[POINTER],Table5[3]))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0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0</v>
      </c>
      <c r="Q1194" s="58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0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0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0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94" s="31">
        <v>48</v>
      </c>
      <c r="AC1194" t="s">
        <v>5118</v>
      </c>
    </row>
    <row r="1195" spans="1:29">
      <c r="A1195" s="31">
        <f ca="1">IF(GLOBAL[[#This Row],[TT]]&lt;1,"",ROW()-2)</f>
        <v>1193</v>
      </c>
      <c r="B1195" s="33" t="s">
        <v>731</v>
      </c>
      <c r="C1195" s="31">
        <v>4</v>
      </c>
      <c r="D1195" s="31" t="s">
        <v>56</v>
      </c>
      <c r="E1195" s="31">
        <f ca="1">IF(GLOBAL[[#This Row],[b12]]="",GLOBAL[[#This Row],[a6]],GLOBAL[[#This Row],[b12]])</f>
        <v>4</v>
      </c>
      <c r="F1195" s="32">
        <f>GLOBAL[[#This Row],[AWAL]]</f>
        <v>4</v>
      </c>
      <c r="G1195" s="31"/>
      <c r="H1195" s="31"/>
      <c r="I1195" s="31">
        <f>IF(GLOBAL[[#This Row],[1]]="","",SUMIF(Table6[NB BM_C_QTY+F],GLOBAL[POINTER],Table6[C]))</f>
        <v>0</v>
      </c>
      <c r="J1195" s="91">
        <f>IF(GLOBAL[[#This Row],[2]]="",0,-1*SUMIF(Table5[CONCAT],GLOBAL[POINTER],Table5[3]))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 t="shared" si="18"/>
        <v>4</v>
      </c>
      <c r="N1195" s="31"/>
      <c r="O1195" s="31" t="str">
        <f>IF(GLOBAL[[#This Row],[b2]]="","",GLOBAL[[#This Row],[b2]]-GLOBAL[[#This Row],[a2]])</f>
        <v/>
      </c>
      <c r="P1195" s="32">
        <f ca="1">SUM(INDIRECT(GLOBAL_VAR[TABLENAME]&amp;"[@a"&amp;$1:$1-1&amp;"]"),INDIRECT(GLOBAL_VAR[TABLENAME]&amp;"[@c"&amp;$1:$1-1&amp;"]"))</f>
        <v>4</v>
      </c>
      <c r="Q1195" s="58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4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4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4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95" s="31">
        <v>144</v>
      </c>
      <c r="AC1195" t="s">
        <v>5118</v>
      </c>
    </row>
    <row r="1196" spans="1:29">
      <c r="A1196" s="31">
        <f ca="1">IF(GLOBAL[[#This Row],[TT]]&lt;1,"",ROW()-2)</f>
        <v>1194</v>
      </c>
      <c r="B1196" s="33" t="s">
        <v>732</v>
      </c>
      <c r="C1196" s="31">
        <v>42</v>
      </c>
      <c r="D1196" s="31" t="s">
        <v>16</v>
      </c>
      <c r="E1196" s="31">
        <f ca="1">IF(GLOBAL[[#This Row],[b12]]="",GLOBAL[[#This Row],[a6]],GLOBAL[[#This Row],[b12]])</f>
        <v>42</v>
      </c>
      <c r="F1196" s="32">
        <f>GLOBAL[[#This Row],[AWAL]]</f>
        <v>42</v>
      </c>
      <c r="G1196" s="31"/>
      <c r="H1196" s="31"/>
      <c r="I1196" s="31">
        <f>IF(GLOBAL[[#This Row],[1]]="","",SUMIF(Table6[NB BM_C_QTY+F],GLOBAL[POINTER],Table6[C]))</f>
        <v>0</v>
      </c>
      <c r="J1196" s="91">
        <f>IF(GLOBAL[[#This Row],[2]]="",0,-1*SUMIF(Table5[CONCAT],GLOBAL[POINTER],Table5[3]))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42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42</v>
      </c>
      <c r="Q1196" s="58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42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42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42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96" s="31">
        <v>40</v>
      </c>
      <c r="AC1196" t="s">
        <v>5116</v>
      </c>
    </row>
    <row r="1197" spans="1:29">
      <c r="A1197" s="31">
        <f ca="1">IF(GLOBAL[[#This Row],[TT]]&lt;1,"",ROW()-2)</f>
        <v>1195</v>
      </c>
      <c r="B1197" s="33" t="s">
        <v>2100</v>
      </c>
      <c r="C1197" s="31">
        <v>1</v>
      </c>
      <c r="D1197" s="31" t="s">
        <v>132</v>
      </c>
      <c r="E1197" s="31">
        <f ca="1">IF(GLOBAL[[#This Row],[b12]]="",GLOBAL[[#This Row],[a6]],GLOBAL[[#This Row],[b12]])</f>
        <v>1</v>
      </c>
      <c r="F1197" s="32">
        <f>GLOBAL[[#This Row],[AWAL]]</f>
        <v>1</v>
      </c>
      <c r="G1197" s="31"/>
      <c r="H1197" s="31"/>
      <c r="I1197" s="31">
        <f>IF(GLOBAL[[#This Row],[1]]="","",SUMIF(Table6[NB BM_C_QTY+F],GLOBAL[POINTER],Table6[C]))</f>
        <v>0</v>
      </c>
      <c r="J1197" s="91">
        <f>IF(GLOBAL[[#This Row],[2]]="",0,-1*SUMIF(Table5[CONCAT],GLOBAL[POINTER],Table5[3]))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 t="shared" si="18"/>
        <v>1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1</v>
      </c>
      <c r="Q1197" s="58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1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1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1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97" s="31">
        <v>400</v>
      </c>
      <c r="AC1197" t="s">
        <v>5118</v>
      </c>
    </row>
    <row r="1198" spans="1:29">
      <c r="A1198" s="31" t="str">
        <f ca="1">IF(GLOBAL[[#This Row],[TT]]&lt;1,"",ROW()-2)</f>
        <v/>
      </c>
      <c r="B1198" s="33" t="s">
        <v>2656</v>
      </c>
      <c r="C1198" s="31">
        <v>0</v>
      </c>
      <c r="D1198" s="31" t="s">
        <v>1985</v>
      </c>
      <c r="E1198" s="31">
        <f ca="1">IF(GLOBAL[[#This Row],[b12]]="",GLOBAL[[#This Row],[a6]],GLOBAL[[#This Row],[b12]])</f>
        <v>0</v>
      </c>
      <c r="F1198" s="32">
        <f>GLOBAL[[#This Row],[AWAL]]</f>
        <v>0</v>
      </c>
      <c r="G1198" s="31"/>
      <c r="H1198" s="31"/>
      <c r="I1198" s="31">
        <f>IF(GLOBAL[[#This Row],[1]]="","",SUMIF(Table6[NB BM_C_QTY+F],GLOBAL[POINTER],Table6[C]))</f>
        <v>0</v>
      </c>
      <c r="J1198" s="91">
        <f>IF(GLOBAL[[#This Row],[2]]="",0,-1*SUMIF(Table5[CONCAT],GLOBAL[POINTER],Table5[3]))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 t="shared" si="18"/>
        <v>0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0</v>
      </c>
      <c r="Q1198" s="58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0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0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0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98" s="31">
        <v>60</v>
      </c>
      <c r="AC1198" t="s">
        <v>5116</v>
      </c>
    </row>
    <row r="1199" spans="1:29">
      <c r="A1199" s="31" t="str">
        <f ca="1">IF(GLOBAL[[#This Row],[TT]]&lt;1,"",ROW()-2)</f>
        <v/>
      </c>
      <c r="B1199" s="33" t="s">
        <v>2101</v>
      </c>
      <c r="C1199" s="31">
        <v>0</v>
      </c>
      <c r="D1199" s="31" t="s">
        <v>1985</v>
      </c>
      <c r="E1199" s="31">
        <f ca="1">IF(GLOBAL[[#This Row],[b12]]="",GLOBAL[[#This Row],[a6]],GLOBAL[[#This Row],[b12]])</f>
        <v>0</v>
      </c>
      <c r="F1199" s="32">
        <f>GLOBAL[[#This Row],[AWAL]]</f>
        <v>0</v>
      </c>
      <c r="G1199" s="31"/>
      <c r="H1199" s="31"/>
      <c r="I1199" s="31">
        <f>IF(GLOBAL[[#This Row],[1]]="","",SUMIF(Table6[NB BM_C_QTY+F],GLOBAL[POINTER],Table6[C]))</f>
        <v>0</v>
      </c>
      <c r="J1199" s="91">
        <f>IF(GLOBAL[[#This Row],[2]]="",0,-1*SUMIF(Table5[CONCAT],GLOBAL[POINTER],Table5[3]))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 t="shared" si="18"/>
        <v>0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0</v>
      </c>
      <c r="Q1199" s="58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0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0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0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99" s="31">
        <v>60</v>
      </c>
      <c r="AC1199" t="s">
        <v>5116</v>
      </c>
    </row>
    <row r="1200" spans="1:29">
      <c r="A1200" s="31" t="str">
        <f ca="1">IF(GLOBAL[[#This Row],[TT]]&lt;1,"",ROW()-2)</f>
        <v/>
      </c>
      <c r="B1200" s="33" t="s">
        <v>2735</v>
      </c>
      <c r="C1200" s="31">
        <v>0</v>
      </c>
      <c r="D1200" s="31" t="s">
        <v>1985</v>
      </c>
      <c r="E1200" s="31">
        <f ca="1">IF(GLOBAL[[#This Row],[b12]]="",GLOBAL[[#This Row],[a6]],GLOBAL[[#This Row],[b12]])</f>
        <v>0</v>
      </c>
      <c r="F1200" s="32">
        <f>GLOBAL[[#This Row],[AWAL]]</f>
        <v>0</v>
      </c>
      <c r="G1200" s="31"/>
      <c r="H1200" s="31"/>
      <c r="I1200" s="31">
        <f>IF(GLOBAL[[#This Row],[1]]="","",SUMIF(Table6[NB BM_C_QTY+F],GLOBAL[POINTER],Table6[C]))</f>
        <v>0</v>
      </c>
      <c r="J1200" s="91">
        <f>IF(GLOBAL[[#This Row],[2]]="",0,-1*SUMIF(Table5[CONCAT],GLOBAL[POINTER],Table5[3]))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 t="shared" si="18"/>
        <v>0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0</v>
      </c>
      <c r="Q1200" s="58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0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0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0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200" s="31">
        <v>60</v>
      </c>
      <c r="AC1200" t="s">
        <v>5116</v>
      </c>
    </row>
    <row r="1201" spans="1:30">
      <c r="A1201" s="31" t="str">
        <f ca="1">IF(GLOBAL[[#This Row],[TT]]&lt;1,"",ROW()-2)</f>
        <v/>
      </c>
      <c r="B1201" s="33" t="s">
        <v>4398</v>
      </c>
      <c r="C1201" s="31">
        <v>0</v>
      </c>
      <c r="D1201" s="31" t="s">
        <v>1985</v>
      </c>
      <c r="E1201" s="31">
        <f ca="1">IF(GLOBAL[[#This Row],[b12]]="",GLOBAL[[#This Row],[a6]],GLOBAL[[#This Row],[b12]])</f>
        <v>0</v>
      </c>
      <c r="F1201" s="32">
        <f>GLOBAL[[#This Row],[AWAL]]</f>
        <v>0</v>
      </c>
      <c r="G1201" s="31"/>
      <c r="H1201" s="31"/>
      <c r="I1201" s="31">
        <f>IF(GLOBAL[[#This Row],[1]]="","",SUMIF(Table6[NB BM_C_QTY+F],GLOBAL[POINTER],Table6[C]))</f>
        <v>0</v>
      </c>
      <c r="J1201" s="91">
        <f>IF(GLOBAL[[#This Row],[2]]="",0,-1*SUMIF(Table5[CONCAT],GLOBAL[POINTER],Table5[3]))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 t="shared" si="18"/>
        <v>0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0</v>
      </c>
      <c r="Q1201" s="58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0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0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0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201" s="31">
        <v>60</v>
      </c>
      <c r="AC1201" t="s">
        <v>5116</v>
      </c>
    </row>
    <row r="1202" spans="1:30">
      <c r="A1202" s="31">
        <f ca="1">IF(GLOBAL[[#This Row],[TT]]&lt;1,"",ROW()-2)</f>
        <v>1200</v>
      </c>
      <c r="B1202" s="33" t="s">
        <v>3511</v>
      </c>
      <c r="C1202" s="31">
        <v>2</v>
      </c>
      <c r="D1202" s="31" t="s">
        <v>2015</v>
      </c>
      <c r="E1202" s="31">
        <f ca="1">IF(GLOBAL[[#This Row],[b12]]="",GLOBAL[[#This Row],[a6]],GLOBAL[[#This Row],[b12]])</f>
        <v>2</v>
      </c>
      <c r="F1202" s="32">
        <f>GLOBAL[[#This Row],[AWAL]]</f>
        <v>2</v>
      </c>
      <c r="G1202" s="31"/>
      <c r="H1202" s="31"/>
      <c r="I1202" s="31">
        <f>IF(GLOBAL[[#This Row],[1]]="","",SUMIF(Table6[NB BM_C_QTY+F],GLOBAL[POINTER],Table6[C]))</f>
        <v>0</v>
      </c>
      <c r="J1202" s="91">
        <f>IF(GLOBAL[[#This Row],[2]]="",0,-1*SUMIF(Table5[CONCAT],GLOBAL[POINTER],Table5[3]))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2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2</v>
      </c>
      <c r="Q1202" s="58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2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2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2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202" s="31">
        <v>120</v>
      </c>
      <c r="AC1202" t="s">
        <v>5116</v>
      </c>
    </row>
    <row r="1203" spans="1:30">
      <c r="A1203" s="31" t="str">
        <f ca="1">IF(GLOBAL[[#This Row],[TT]]&lt;1,"",ROW()-2)</f>
        <v/>
      </c>
      <c r="B1203" s="33" t="s">
        <v>3512</v>
      </c>
      <c r="C1203" s="31">
        <v>0</v>
      </c>
      <c r="D1203" s="31" t="s">
        <v>1985</v>
      </c>
      <c r="E1203" s="31">
        <f ca="1">IF(GLOBAL[[#This Row],[b12]]="",GLOBAL[[#This Row],[a6]],GLOBAL[[#This Row],[b12]])</f>
        <v>0</v>
      </c>
      <c r="F1203" s="32">
        <f>GLOBAL[[#This Row],[AWAL]]</f>
        <v>0</v>
      </c>
      <c r="G1203" s="31"/>
      <c r="H1203" s="31"/>
      <c r="I1203" s="31">
        <f>IF(GLOBAL[[#This Row],[1]]="","",SUMIF(Table6[NB BM_C_QTY+F],GLOBAL[POINTER],Table6[C]))</f>
        <v>0</v>
      </c>
      <c r="J1203" s="91">
        <f>IF(GLOBAL[[#This Row],[2]]="",0,-1*SUMIF(Table5[CONCAT],GLOBAL[POINTER],Table5[3]))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0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0</v>
      </c>
      <c r="Q1203" s="58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0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0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0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203" s="31">
        <v>60</v>
      </c>
      <c r="AC1203" t="s">
        <v>5116</v>
      </c>
    </row>
    <row r="1204" spans="1:30">
      <c r="A1204" s="31" t="str">
        <f ca="1">IF(GLOBAL[[#This Row],[TT]]&lt;1,"",ROW()-2)</f>
        <v/>
      </c>
      <c r="B1204" s="33" t="s">
        <v>733</v>
      </c>
      <c r="C1204" s="31">
        <v>0</v>
      </c>
      <c r="D1204" s="31" t="s">
        <v>51</v>
      </c>
      <c r="E1204" s="31">
        <f ca="1">IF(GLOBAL[[#This Row],[b12]]="",GLOBAL[[#This Row],[a6]],GLOBAL[[#This Row],[b12]])</f>
        <v>0</v>
      </c>
      <c r="F1204" s="32">
        <f>GLOBAL[[#This Row],[AWAL]]</f>
        <v>0</v>
      </c>
      <c r="G1204" s="31"/>
      <c r="H1204" s="31"/>
      <c r="I1204" s="31">
        <f>IF(GLOBAL[[#This Row],[1]]="","",SUMIF(Table6[NB BM_C_QTY+F],GLOBAL[POINTER],Table6[C]))</f>
        <v>0</v>
      </c>
      <c r="J1204" s="91">
        <f>IF(GLOBAL[[#This Row],[2]]="",0,-1*SUMIF(Table5[CONCAT],GLOBAL[POINTER],Table5[3]))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0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0</v>
      </c>
      <c r="Q1204" s="58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0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0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0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204" s="31">
        <v>60</v>
      </c>
      <c r="AC1204" t="s">
        <v>5116</v>
      </c>
    </row>
    <row r="1205" spans="1:30">
      <c r="A1205" s="31">
        <f ca="1">IF(GLOBAL[[#This Row],[TT]]&lt;1,"",ROW()-2)</f>
        <v>1203</v>
      </c>
      <c r="B1205" s="33" t="s">
        <v>734</v>
      </c>
      <c r="C1205" s="31">
        <v>4</v>
      </c>
      <c r="D1205" s="31" t="s">
        <v>11</v>
      </c>
      <c r="E1205" s="31">
        <f ca="1">IF(GLOBAL[[#This Row],[b12]]="",GLOBAL[[#This Row],[a6]],GLOBAL[[#This Row],[b12]])</f>
        <v>4</v>
      </c>
      <c r="F1205" s="32">
        <f>GLOBAL[[#This Row],[AWAL]]</f>
        <v>4</v>
      </c>
      <c r="G1205" s="31"/>
      <c r="H1205" s="31"/>
      <c r="I1205" s="31">
        <f>IF(GLOBAL[[#This Row],[1]]="","",SUMIF(Table6[NB BM_C_QTY+F],GLOBAL[POINTER],Table6[C]))</f>
        <v>0</v>
      </c>
      <c r="J1205" s="91">
        <f>IF(GLOBAL[[#This Row],[2]]="",0,-1*SUMIF(Table5[CONCAT],GLOBAL[POINTER],Table5[3]))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4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4</v>
      </c>
      <c r="Q1205" s="58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4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4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4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205" s="31">
        <v>120</v>
      </c>
      <c r="AC1205" t="s">
        <v>5116</v>
      </c>
    </row>
    <row r="1206" spans="1:30">
      <c r="A1206" s="31" t="str">
        <f ca="1">IF(GLOBAL[[#This Row],[TT]]&lt;1,"",ROW()-2)</f>
        <v/>
      </c>
      <c r="B1206" s="33" t="s">
        <v>2302</v>
      </c>
      <c r="C1206" s="31">
        <v>0</v>
      </c>
      <c r="D1206" s="31" t="s">
        <v>2015</v>
      </c>
      <c r="E1206" s="31">
        <f ca="1">IF(GLOBAL[[#This Row],[b12]]="",GLOBAL[[#This Row],[a6]],GLOBAL[[#This Row],[b12]])</f>
        <v>0</v>
      </c>
      <c r="F1206" s="32">
        <f>GLOBAL[[#This Row],[AWAL]]</f>
        <v>0</v>
      </c>
      <c r="G1206" s="31"/>
      <c r="H1206" s="31"/>
      <c r="I1206" s="31">
        <f>IF(GLOBAL[[#This Row],[1]]="","",SUMIF(Table6[NB BM_C_QTY+F],GLOBAL[POINTER],Table6[C]))</f>
        <v>0</v>
      </c>
      <c r="J1206" s="91">
        <f>IF(GLOBAL[[#This Row],[2]]="",0,-1*SUMIF(Table5[CONCAT],GLOBAL[POINTER],Table5[3]))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0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0</v>
      </c>
      <c r="Q1206" s="58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0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0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0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206" s="31">
        <v>120</v>
      </c>
      <c r="AC1206" t="s">
        <v>5116</v>
      </c>
    </row>
    <row r="1207" spans="1:30" s="9" customFormat="1">
      <c r="A1207" s="31">
        <f ca="1">IF(GLOBAL[[#This Row],[TT]]&lt;1,"",ROW()-2)</f>
        <v>1205</v>
      </c>
      <c r="B1207" s="33" t="s">
        <v>735</v>
      </c>
      <c r="C1207" s="31">
        <v>4</v>
      </c>
      <c r="D1207" s="31" t="s">
        <v>51</v>
      </c>
      <c r="E1207" s="31">
        <f ca="1">IF(GLOBAL[[#This Row],[b12]]="",GLOBAL[[#This Row],[a6]],GLOBAL[[#This Row],[b12]])</f>
        <v>3</v>
      </c>
      <c r="F1207" s="32">
        <f>GLOBAL[[#This Row],[AWAL]]</f>
        <v>4</v>
      </c>
      <c r="G1207" s="31">
        <v>3</v>
      </c>
      <c r="H1207" s="31"/>
      <c r="I1207" s="31">
        <f>IF(GLOBAL[[#This Row],[1]]="","",SUMIF(Table6[NB BM_C_QTY+F],GLOBAL[POINTER],Table6[C]))</f>
        <v>0</v>
      </c>
      <c r="J1207" s="91">
        <f>IF(GLOBAL[[#This Row],[2]]="",0,-1*SUMIF(Table5[CONCAT],GLOBAL[POINTER],Table5[3]))</f>
        <v>0</v>
      </c>
      <c r="K1207" s="31">
        <f>IF(GLOBAL[[#This Row],[b1]]="","",GLOBAL[[#This Row],[b1]]-GLOBAL[[#This Row],[a1]]-GLOBAL[[#This Row],[bkeluar1]])</f>
        <v>-1</v>
      </c>
      <c r="L1207" s="31">
        <f>SUM(GLOBAL[[#This Row],[bmasuk1]:[c1]])</f>
        <v>-1</v>
      </c>
      <c r="M1207" s="32">
        <f t="shared" si="18"/>
        <v>3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3</v>
      </c>
      <c r="Q1207" s="58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3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3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3</v>
      </c>
      <c r="Z1207"/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207" s="31">
        <v>60</v>
      </c>
      <c r="AC1207" t="s">
        <v>5116</v>
      </c>
      <c r="AD1207"/>
    </row>
    <row r="1208" spans="1:30">
      <c r="A1208" s="31" t="str">
        <f ca="1">IF(GLOBAL[[#This Row],[TT]]&lt;1,"",ROW()-2)</f>
        <v/>
      </c>
      <c r="B1208" s="33" t="s">
        <v>2715</v>
      </c>
      <c r="C1208" s="31">
        <v>0</v>
      </c>
      <c r="D1208" s="31" t="s">
        <v>2131</v>
      </c>
      <c r="E1208" s="31">
        <f ca="1">IF(GLOBAL[[#This Row],[b12]]="",GLOBAL[[#This Row],[a6]],GLOBAL[[#This Row],[b12]])</f>
        <v>0</v>
      </c>
      <c r="F1208" s="32">
        <f>GLOBAL[[#This Row],[AWAL]]</f>
        <v>0</v>
      </c>
      <c r="G1208" s="31"/>
      <c r="H1208" s="31"/>
      <c r="I1208" s="31">
        <f>IF(GLOBAL[[#This Row],[1]]="","",SUMIF(Table6[NB BM_C_QTY+F],GLOBAL[POINTER],Table6[C]))</f>
        <v>0</v>
      </c>
      <c r="J1208" s="91">
        <f>IF(GLOBAL[[#This Row],[2]]="",0,-1*SUMIF(Table5[CONCAT],GLOBAL[POINTER],Table5[3]))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 t="shared" si="18"/>
        <v>0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0</v>
      </c>
      <c r="Q1208" s="58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0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0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0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208" s="31">
        <v>240</v>
      </c>
      <c r="AC1208" t="s">
        <v>5118</v>
      </c>
    </row>
    <row r="1209" spans="1:30">
      <c r="A1209" s="31">
        <f ca="1">IF(GLOBAL[[#This Row],[TT]]&lt;1,"",ROW()-2)</f>
        <v>1207</v>
      </c>
      <c r="B1209" s="33" t="s">
        <v>736</v>
      </c>
      <c r="C1209" s="31">
        <v>9</v>
      </c>
      <c r="D1209" s="31" t="s">
        <v>6</v>
      </c>
      <c r="E1209" s="31">
        <f ca="1">IF(GLOBAL[[#This Row],[b12]]="",GLOBAL[[#This Row],[a6]],GLOBAL[[#This Row],[b12]])</f>
        <v>9</v>
      </c>
      <c r="F1209" s="32">
        <f>GLOBAL[[#This Row],[AWAL]]</f>
        <v>9</v>
      </c>
      <c r="G1209" s="31"/>
      <c r="H1209" s="31"/>
      <c r="I1209" s="31">
        <f>IF(GLOBAL[[#This Row],[1]]="","",SUMIF(Table6[NB BM_C_QTY+F],GLOBAL[POINTER],Table6[C]))</f>
        <v>0</v>
      </c>
      <c r="J1209" s="91">
        <f>IF(GLOBAL[[#This Row],[2]]="",0,-1*SUMIF(Table5[CONCAT],GLOBAL[POINTER],Table5[3]))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9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9</v>
      </c>
      <c r="Q1209" s="58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9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9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9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209" s="31">
        <v>72</v>
      </c>
      <c r="AC1209" t="s">
        <v>5118</v>
      </c>
    </row>
    <row r="1210" spans="1:30">
      <c r="A1210" s="31" t="str">
        <f ca="1">IF(GLOBAL[[#This Row],[TT]]&lt;1,"",ROW()-2)</f>
        <v/>
      </c>
      <c r="B1210" s="33" t="s">
        <v>2230</v>
      </c>
      <c r="C1210" s="31">
        <v>0</v>
      </c>
      <c r="D1210" s="31" t="s">
        <v>2193</v>
      </c>
      <c r="E1210" s="31">
        <f ca="1">IF(GLOBAL[[#This Row],[b12]]="",GLOBAL[[#This Row],[a6]],GLOBAL[[#This Row],[b12]])</f>
        <v>0</v>
      </c>
      <c r="F1210" s="32">
        <f>GLOBAL[[#This Row],[AWAL]]</f>
        <v>0</v>
      </c>
      <c r="G1210" s="31"/>
      <c r="H1210" s="31"/>
      <c r="I1210" s="31">
        <f>IF(GLOBAL[[#This Row],[1]]="","",SUMIF(Table6[NB BM_C_QTY+F],GLOBAL[POINTER],Table6[C]))</f>
        <v>0</v>
      </c>
      <c r="J1210" s="91">
        <f>IF(GLOBAL[[#This Row],[2]]="",0,-1*SUMIF(Table5[CONCAT],GLOBAL[POINTER],Table5[3]))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0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0</v>
      </c>
      <c r="Q1210" s="58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0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0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0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210" s="31">
        <v>48</v>
      </c>
      <c r="AC1210" t="s">
        <v>5118</v>
      </c>
    </row>
    <row r="1211" spans="1:30">
      <c r="A1211" s="31">
        <f ca="1">IF(GLOBAL[[#This Row],[TT]]&lt;1,"",ROW()-2)</f>
        <v>1209</v>
      </c>
      <c r="B1211" s="33" t="s">
        <v>737</v>
      </c>
      <c r="C1211" s="31">
        <v>54</v>
      </c>
      <c r="D1211" s="31">
        <v>96</v>
      </c>
      <c r="E1211" s="31">
        <f ca="1">IF(GLOBAL[[#This Row],[b12]]="",GLOBAL[[#This Row],[a6]],GLOBAL[[#This Row],[b12]])</f>
        <v>54</v>
      </c>
      <c r="F1211" s="32">
        <f>GLOBAL[[#This Row],[AWAL]]</f>
        <v>54</v>
      </c>
      <c r="G1211" s="31"/>
      <c r="H1211" s="31"/>
      <c r="I1211" s="31">
        <f>IF(GLOBAL[[#This Row],[1]]="","",SUMIF(Table6[NB BM_C_QTY+F],GLOBAL[POINTER],Table6[C]))</f>
        <v>0</v>
      </c>
      <c r="J1211" s="91">
        <f>IF(GLOBAL[[#This Row],[2]]="",0,-1*SUMIF(Table5[CONCAT],GLOBAL[POINTER],Table5[3]))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54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54</v>
      </c>
      <c r="Q1211" s="58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54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54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54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211" s="31">
        <v>96</v>
      </c>
      <c r="AC1211" t="s">
        <v>5118</v>
      </c>
    </row>
    <row r="1212" spans="1:30">
      <c r="A1212" s="39">
        <f ca="1">IF(GLOBAL[[#This Row],[TT]]&lt;1,"",ROW()-2)</f>
        <v>1210</v>
      </c>
      <c r="B1212" s="33" t="s">
        <v>738</v>
      </c>
      <c r="C1212" s="31">
        <v>2</v>
      </c>
      <c r="D1212" s="31" t="s">
        <v>15</v>
      </c>
      <c r="E1212" s="39">
        <f ca="1">IF(GLOBAL[[#This Row],[b12]]="",GLOBAL[[#This Row],[a6]],GLOBAL[[#This Row],[b12]])</f>
        <v>2</v>
      </c>
      <c r="F1212" s="40">
        <f>GLOBAL[[#This Row],[AWAL]]</f>
        <v>2</v>
      </c>
      <c r="G1212" s="31"/>
      <c r="H1212" s="31"/>
      <c r="I1212" s="31">
        <f>IF(GLOBAL[[#This Row],[1]]="","",SUMIF(Table6[NB BM_C_QTY+F],GLOBAL[POINTER],Table6[C]))</f>
        <v>0</v>
      </c>
      <c r="J1212" s="91">
        <f>IF(GLOBAL[[#This Row],[2]]="",0,-1*SUMIF(Table5[CONCAT],GLOBAL[POINTER],Table5[3]))</f>
        <v>0</v>
      </c>
      <c r="K1212" s="39" t="str">
        <f>IF(GLOBAL[[#This Row],[b1]]="","",GLOBAL[[#This Row],[b1]]-GLOBAL[[#This Row],[a1]]-GLOBAL[[#This Row],[bkeluar1]])</f>
        <v/>
      </c>
      <c r="L1212" s="39">
        <f>SUM(GLOBAL[[#This Row],[bmasuk1]:[c1]])</f>
        <v>0</v>
      </c>
      <c r="M1212" s="40">
        <f t="shared" si="18"/>
        <v>2</v>
      </c>
      <c r="N1212" s="31"/>
      <c r="O1212" s="39" t="str">
        <f>IF(GLOBAL[[#This Row],[b2]]="","",GLOBAL[[#This Row],[b2]]-GLOBAL[[#This Row],[a2]])</f>
        <v/>
      </c>
      <c r="P1212" s="40">
        <f ca="1">SUM(INDIRECT(GLOBAL_VAR[TABLENAME]&amp;"[@a"&amp;$1:$1-1&amp;"]"),INDIRECT(GLOBAL_VAR[TABLENAME]&amp;"[@c"&amp;$1:$1-1&amp;"]"))</f>
        <v>2</v>
      </c>
      <c r="Q1212" s="58"/>
      <c r="R1212" s="41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2</v>
      </c>
      <c r="T1212" s="33"/>
      <c r="U1212" s="41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2</v>
      </c>
      <c r="W1212" s="31"/>
      <c r="X1212" s="39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2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212" s="39">
        <v>60</v>
      </c>
      <c r="AC1212" t="s">
        <v>5118</v>
      </c>
    </row>
    <row r="1213" spans="1:30">
      <c r="A1213" s="31">
        <f ca="1">IF(GLOBAL[[#This Row],[TT]]&lt;1,"",ROW()-2)</f>
        <v>1211</v>
      </c>
      <c r="B1213" s="33" t="s">
        <v>739</v>
      </c>
      <c r="C1213" s="31">
        <v>61</v>
      </c>
      <c r="D1213" s="31">
        <v>96</v>
      </c>
      <c r="E1213" s="31">
        <f ca="1">IF(GLOBAL[[#This Row],[b12]]="",GLOBAL[[#This Row],[a6]],GLOBAL[[#This Row],[b12]])</f>
        <v>61</v>
      </c>
      <c r="F1213" s="32">
        <f>GLOBAL[[#This Row],[AWAL]]</f>
        <v>61</v>
      </c>
      <c r="G1213" s="31"/>
      <c r="H1213" s="31"/>
      <c r="I1213" s="31">
        <f>IF(GLOBAL[[#This Row],[1]]="","",SUMIF(Table6[NB BM_C_QTY+F],GLOBAL[POINTER],Table6[C]))</f>
        <v>0</v>
      </c>
      <c r="J1213" s="91">
        <f>IF(GLOBAL[[#This Row],[2]]="",0,-1*SUMIF(Table5[CONCAT],GLOBAL[POINTER],Table5[3]))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61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61</v>
      </c>
      <c r="Q1213" s="58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61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61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61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213" s="31">
        <v>96</v>
      </c>
      <c r="AC1213" t="s">
        <v>5118</v>
      </c>
    </row>
    <row r="1214" spans="1:30">
      <c r="A1214" s="31">
        <f ca="1">IF(GLOBAL[[#This Row],[TT]]&lt;1,"",ROW()-2)</f>
        <v>1212</v>
      </c>
      <c r="B1214" s="33" t="s">
        <v>740</v>
      </c>
      <c r="C1214" s="31">
        <v>3</v>
      </c>
      <c r="D1214" s="31" t="s">
        <v>27</v>
      </c>
      <c r="E1214" s="31">
        <f ca="1">IF(GLOBAL[[#This Row],[b12]]="",GLOBAL[[#This Row],[a6]],GLOBAL[[#This Row],[b12]])</f>
        <v>3</v>
      </c>
      <c r="F1214" s="32">
        <f>GLOBAL[[#This Row],[AWAL]]</f>
        <v>3</v>
      </c>
      <c r="G1214" s="31"/>
      <c r="H1214" s="31"/>
      <c r="I1214" s="31">
        <f>IF(GLOBAL[[#This Row],[1]]="","",SUMIF(Table6[NB BM_C_QTY+F],GLOBAL[POINTER],Table6[C]))</f>
        <v>0</v>
      </c>
      <c r="J1214" s="91">
        <f>IF(GLOBAL[[#This Row],[2]]="",0,-1*SUMIF(Table5[CONCAT],GLOBAL[POINTER],Table5[3]))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3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3</v>
      </c>
      <c r="Q1214" s="58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3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3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3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214" s="31">
        <v>40</v>
      </c>
      <c r="AC1214" t="s">
        <v>5118</v>
      </c>
    </row>
    <row r="1215" spans="1:30">
      <c r="A1215" s="31">
        <f ca="1">IF(GLOBAL[[#This Row],[TT]]&lt;1,"",ROW()-2)</f>
        <v>1213</v>
      </c>
      <c r="B1215" s="33" t="s">
        <v>741</v>
      </c>
      <c r="C1215" s="31">
        <v>11</v>
      </c>
      <c r="D1215" s="31" t="s">
        <v>23</v>
      </c>
      <c r="E1215" s="31">
        <f ca="1">IF(GLOBAL[[#This Row],[b12]]="",GLOBAL[[#This Row],[a6]],GLOBAL[[#This Row],[b12]])</f>
        <v>11</v>
      </c>
      <c r="F1215" s="32">
        <f>GLOBAL[[#This Row],[AWAL]]</f>
        <v>11</v>
      </c>
      <c r="G1215" s="31"/>
      <c r="H1215" s="31"/>
      <c r="I1215" s="31">
        <f>IF(GLOBAL[[#This Row],[1]]="","",SUMIF(Table6[NB BM_C_QTY+F],GLOBAL[POINTER],Table6[C]))</f>
        <v>0</v>
      </c>
      <c r="J1215" s="91">
        <f>IF(GLOBAL[[#This Row],[2]]="",0,-1*SUMIF(Table5[CONCAT],GLOBAL[POINTER],Table5[3]))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11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11</v>
      </c>
      <c r="Q1215" s="58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11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11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11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215" s="31">
        <v>20</v>
      </c>
      <c r="AC1215" t="s">
        <v>5116</v>
      </c>
    </row>
    <row r="1216" spans="1:30">
      <c r="A1216" s="31">
        <f ca="1">IF(GLOBAL[[#This Row],[TT]]&lt;1,"",ROW()-2)</f>
        <v>1214</v>
      </c>
      <c r="B1216" s="33" t="s">
        <v>742</v>
      </c>
      <c r="C1216" s="31">
        <v>9</v>
      </c>
      <c r="D1216" s="31" t="s">
        <v>16</v>
      </c>
      <c r="E1216" s="31">
        <f ca="1">IF(GLOBAL[[#This Row],[b12]]="",GLOBAL[[#This Row],[a6]],GLOBAL[[#This Row],[b12]])</f>
        <v>9</v>
      </c>
      <c r="F1216" s="32">
        <f>GLOBAL[[#This Row],[AWAL]]</f>
        <v>9</v>
      </c>
      <c r="G1216" s="31"/>
      <c r="H1216" s="31"/>
      <c r="I1216" s="31">
        <f>IF(GLOBAL[[#This Row],[1]]="","",SUMIF(Table6[NB BM_C_QTY+F],GLOBAL[POINTER],Table6[C]))</f>
        <v>0</v>
      </c>
      <c r="J1216" s="91">
        <f>IF(GLOBAL[[#This Row],[2]]="",0,-1*SUMIF(Table5[CONCAT],GLOBAL[POINTER],Table5[3]))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 t="shared" si="18"/>
        <v>9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9</v>
      </c>
      <c r="Q1216" s="58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9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9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9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216" s="31">
        <v>40</v>
      </c>
      <c r="AC1216" t="s">
        <v>5116</v>
      </c>
    </row>
    <row r="1217" spans="1:29">
      <c r="A1217" s="31">
        <f ca="1">IF(GLOBAL[[#This Row],[TT]]&lt;1,"",ROW()-2)</f>
        <v>1215</v>
      </c>
      <c r="B1217" s="33" t="s">
        <v>743</v>
      </c>
      <c r="C1217" s="31">
        <v>1</v>
      </c>
      <c r="D1217" s="31" t="s">
        <v>148</v>
      </c>
      <c r="E1217" s="31">
        <f ca="1">IF(GLOBAL[[#This Row],[b12]]="",GLOBAL[[#This Row],[a6]],GLOBAL[[#This Row],[b12]])</f>
        <v>1</v>
      </c>
      <c r="F1217" s="32">
        <f>GLOBAL[[#This Row],[AWAL]]</f>
        <v>1</v>
      </c>
      <c r="G1217" s="31"/>
      <c r="H1217" s="31"/>
      <c r="I1217" s="31">
        <f>IF(GLOBAL[[#This Row],[1]]="","",SUMIF(Table6[NB BM_C_QTY+F],GLOBAL[POINTER],Table6[C]))</f>
        <v>0</v>
      </c>
      <c r="J1217" s="91">
        <f>IF(GLOBAL[[#This Row],[2]]="",0,-1*SUMIF(Table5[CONCAT],GLOBAL[POINTER],Table5[3]))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 t="shared" si="18"/>
        <v>1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1</v>
      </c>
      <c r="Q1217" s="58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1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1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1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217" s="31">
        <v>30</v>
      </c>
      <c r="AC1217" t="s">
        <v>5116</v>
      </c>
    </row>
    <row r="1218" spans="1:29">
      <c r="A1218" s="31">
        <f ca="1">IF(GLOBAL[[#This Row],[TT]]&lt;1,"",ROW()-2)</f>
        <v>1216</v>
      </c>
      <c r="B1218" s="33" t="s">
        <v>744</v>
      </c>
      <c r="C1218" s="31">
        <v>2</v>
      </c>
      <c r="D1218" s="31" t="s">
        <v>56</v>
      </c>
      <c r="E1218" s="31">
        <f ca="1">IF(GLOBAL[[#This Row],[b12]]="",GLOBAL[[#This Row],[a6]],GLOBAL[[#This Row],[b12]])</f>
        <v>2</v>
      </c>
      <c r="F1218" s="32">
        <f>GLOBAL[[#This Row],[AWAL]]</f>
        <v>2</v>
      </c>
      <c r="G1218" s="31"/>
      <c r="H1218" s="31"/>
      <c r="I1218" s="31">
        <f>IF(GLOBAL[[#This Row],[1]]="","",SUMIF(Table6[NB BM_C_QTY+F],GLOBAL[POINTER],Table6[C]))</f>
        <v>0</v>
      </c>
      <c r="J1218" s="91">
        <f>IF(GLOBAL[[#This Row],[2]]="",0,-1*SUMIF(Table5[CONCAT],GLOBAL[POINTER],Table5[3]))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 t="shared" si="18"/>
        <v>2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2</v>
      </c>
      <c r="Q1218" s="58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2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2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2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218" s="31">
        <v>144</v>
      </c>
      <c r="AC1218" t="s">
        <v>5118</v>
      </c>
    </row>
    <row r="1219" spans="1:29">
      <c r="A1219" s="31">
        <f ca="1">IF(GLOBAL[[#This Row],[TT]]&lt;1,"",ROW()-2)</f>
        <v>1217</v>
      </c>
      <c r="B1219" s="33" t="s">
        <v>745</v>
      </c>
      <c r="C1219" s="31">
        <v>4</v>
      </c>
      <c r="D1219" s="31" t="s">
        <v>34</v>
      </c>
      <c r="E1219" s="31">
        <f ca="1">IF(GLOBAL[[#This Row],[b12]]="",GLOBAL[[#This Row],[a6]],GLOBAL[[#This Row],[b12]])</f>
        <v>4</v>
      </c>
      <c r="F1219" s="32">
        <f>GLOBAL[[#This Row],[AWAL]]</f>
        <v>4</v>
      </c>
      <c r="G1219" s="31"/>
      <c r="H1219" s="31"/>
      <c r="I1219" s="31">
        <f>IF(GLOBAL[[#This Row],[1]]="","",SUMIF(Table6[NB BM_C_QTY+F],GLOBAL[POINTER],Table6[C]))</f>
        <v>0</v>
      </c>
      <c r="J1219" s="91">
        <f>IF(GLOBAL[[#This Row],[2]]="",0,-1*SUMIF(Table5[CONCAT],GLOBAL[POINTER],Table5[3]))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4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4</v>
      </c>
      <c r="Q1219" s="58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4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4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4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219" s="31">
        <v>120</v>
      </c>
      <c r="AC1219" t="s">
        <v>5118</v>
      </c>
    </row>
    <row r="1220" spans="1:29">
      <c r="A1220" s="31">
        <f ca="1">IF(GLOBAL[[#This Row],[TT]]&lt;1,"",ROW()-2)</f>
        <v>1218</v>
      </c>
      <c r="B1220" s="33" t="s">
        <v>746</v>
      </c>
      <c r="C1220" s="31">
        <v>2</v>
      </c>
      <c r="D1220" s="31" t="s">
        <v>19</v>
      </c>
      <c r="E1220" s="31">
        <f ca="1">IF(GLOBAL[[#This Row],[b12]]="",GLOBAL[[#This Row],[a6]],GLOBAL[[#This Row],[b12]])</f>
        <v>2</v>
      </c>
      <c r="F1220" s="32">
        <f>GLOBAL[[#This Row],[AWAL]]</f>
        <v>2</v>
      </c>
      <c r="G1220" s="31"/>
      <c r="H1220" s="31"/>
      <c r="I1220" s="31">
        <f>IF(GLOBAL[[#This Row],[1]]="","",SUMIF(Table6[NB BM_C_QTY+F],GLOBAL[POINTER],Table6[C]))</f>
        <v>0</v>
      </c>
      <c r="J1220" s="91">
        <f>IF(GLOBAL[[#This Row],[2]]="",0,-1*SUMIF(Table5[CONCAT],GLOBAL[POINTER],Table5[3]))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2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2</v>
      </c>
      <c r="Q1220" s="58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220" s="31">
        <v>12</v>
      </c>
      <c r="AC1220" t="s">
        <v>5116</v>
      </c>
    </row>
    <row r="1221" spans="1:29">
      <c r="A1221" s="31">
        <f ca="1">IF(GLOBAL[[#This Row],[TT]]&lt;1,"",ROW()-2)</f>
        <v>1219</v>
      </c>
      <c r="B1221" s="33" t="s">
        <v>747</v>
      </c>
      <c r="C1221" s="31">
        <v>42</v>
      </c>
      <c r="D1221" s="31" t="s">
        <v>664</v>
      </c>
      <c r="E1221" s="31">
        <f ca="1">IF(GLOBAL[[#This Row],[b12]]="",GLOBAL[[#This Row],[a6]],GLOBAL[[#This Row],[b12]])</f>
        <v>42</v>
      </c>
      <c r="F1221" s="32">
        <f>GLOBAL[[#This Row],[AWAL]]</f>
        <v>42</v>
      </c>
      <c r="G1221" s="31"/>
      <c r="H1221" s="31"/>
      <c r="I1221" s="31">
        <f>IF(GLOBAL[[#This Row],[1]]="","",SUMIF(Table6[NB BM_C_QTY+F],GLOBAL[POINTER],Table6[C]))</f>
        <v>0</v>
      </c>
      <c r="J1221" s="91">
        <f>IF(GLOBAL[[#This Row],[2]]="",0,-1*SUMIF(Table5[CONCAT],GLOBAL[POINTER],Table5[3]))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 t="shared" si="19"/>
        <v>42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42</v>
      </c>
      <c r="Q1221" s="58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42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42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42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221" s="31">
        <v>120</v>
      </c>
      <c r="AC1221" t="s">
        <v>5118</v>
      </c>
    </row>
    <row r="1222" spans="1:29">
      <c r="A1222" s="31">
        <f ca="1">IF(GLOBAL[[#This Row],[TT]]&lt;1,"",ROW()-2)</f>
        <v>1220</v>
      </c>
      <c r="B1222" s="33" t="s">
        <v>748</v>
      </c>
      <c r="C1222" s="31">
        <v>3</v>
      </c>
      <c r="D1222" s="31" t="s">
        <v>749</v>
      </c>
      <c r="E1222" s="31">
        <f ca="1">IF(GLOBAL[[#This Row],[b12]]="",GLOBAL[[#This Row],[a6]],GLOBAL[[#This Row],[b12]])</f>
        <v>3</v>
      </c>
      <c r="F1222" s="32">
        <f>GLOBAL[[#This Row],[AWAL]]</f>
        <v>3</v>
      </c>
      <c r="G1222" s="31"/>
      <c r="H1222" s="31"/>
      <c r="I1222" s="31">
        <f>IF(GLOBAL[[#This Row],[1]]="","",SUMIF(Table6[NB BM_C_QTY+F],GLOBAL[POINTER],Table6[C]))</f>
        <v>0</v>
      </c>
      <c r="J1222" s="91">
        <f>IF(GLOBAL[[#This Row],[2]]="",0,-1*SUMIF(Table5[CONCAT],GLOBAL[POINTER],Table5[3]))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 t="shared" si="19"/>
        <v>3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3</v>
      </c>
      <c r="Q1222" s="58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3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3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3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222" s="31">
        <v>92</v>
      </c>
      <c r="AC1222" t="s">
        <v>5116</v>
      </c>
    </row>
    <row r="1223" spans="1:29">
      <c r="A1223" s="31">
        <f ca="1">IF(GLOBAL[[#This Row],[TT]]&lt;1,"",ROW()-2)</f>
        <v>1221</v>
      </c>
      <c r="B1223" s="33" t="s">
        <v>750</v>
      </c>
      <c r="C1223" s="31">
        <v>1</v>
      </c>
      <c r="D1223" s="31" t="s">
        <v>227</v>
      </c>
      <c r="E1223" s="31">
        <f ca="1">IF(GLOBAL[[#This Row],[b12]]="",GLOBAL[[#This Row],[a6]],GLOBAL[[#This Row],[b12]])</f>
        <v>1</v>
      </c>
      <c r="F1223" s="32">
        <f>GLOBAL[[#This Row],[AWAL]]</f>
        <v>1</v>
      </c>
      <c r="G1223" s="31"/>
      <c r="H1223" s="31"/>
      <c r="I1223" s="31">
        <f>IF(GLOBAL[[#This Row],[1]]="","",SUMIF(Table6[NB BM_C_QTY+F],GLOBAL[POINTER],Table6[C]))</f>
        <v>0</v>
      </c>
      <c r="J1223" s="91">
        <f>IF(GLOBAL[[#This Row],[2]]="",0,-1*SUMIF(Table5[CONCAT],GLOBAL[POINTER],Table5[3]))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1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1</v>
      </c>
      <c r="Q1223" s="58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1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1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1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223" s="31">
        <v>135</v>
      </c>
      <c r="AC1223" t="s">
        <v>5116</v>
      </c>
    </row>
    <row r="1224" spans="1:29">
      <c r="A1224" s="31">
        <f ca="1">IF(GLOBAL[[#This Row],[TT]]&lt;1,"",ROW()-2)</f>
        <v>1222</v>
      </c>
      <c r="B1224" s="33" t="s">
        <v>751</v>
      </c>
      <c r="C1224" s="31">
        <v>1</v>
      </c>
      <c r="D1224" s="31" t="s">
        <v>56</v>
      </c>
      <c r="E1224" s="31">
        <f ca="1">IF(GLOBAL[[#This Row],[b12]]="",GLOBAL[[#This Row],[a6]],GLOBAL[[#This Row],[b12]])</f>
        <v>1</v>
      </c>
      <c r="F1224" s="32">
        <f>GLOBAL[[#This Row],[AWAL]]</f>
        <v>1</v>
      </c>
      <c r="G1224" s="31"/>
      <c r="H1224" s="31"/>
      <c r="I1224" s="31">
        <f>IF(GLOBAL[[#This Row],[1]]="","",SUMIF(Table6[NB BM_C_QTY+F],GLOBAL[POINTER],Table6[C]))</f>
        <v>0</v>
      </c>
      <c r="J1224" s="91">
        <f>IF(GLOBAL[[#This Row],[2]]="",0,-1*SUMIF(Table5[CONCAT],GLOBAL[POINTER],Table5[3]))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 t="shared" si="19"/>
        <v>1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1</v>
      </c>
      <c r="Q1224" s="58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1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1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1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224" s="31">
        <v>144</v>
      </c>
      <c r="AC1224" t="s">
        <v>5118</v>
      </c>
    </row>
    <row r="1225" spans="1:29">
      <c r="A1225" s="31">
        <f ca="1">IF(GLOBAL[[#This Row],[TT]]&lt;1,"",ROW()-2)</f>
        <v>1223</v>
      </c>
      <c r="B1225" s="33" t="s">
        <v>752</v>
      </c>
      <c r="C1225" s="31">
        <v>2</v>
      </c>
      <c r="D1225" s="31" t="s">
        <v>140</v>
      </c>
      <c r="E1225" s="31">
        <f ca="1">IF(GLOBAL[[#This Row],[b12]]="",GLOBAL[[#This Row],[a6]],GLOBAL[[#This Row],[b12]])</f>
        <v>2</v>
      </c>
      <c r="F1225" s="32">
        <f>GLOBAL[[#This Row],[AWAL]]</f>
        <v>2</v>
      </c>
      <c r="G1225" s="31"/>
      <c r="H1225" s="31"/>
      <c r="I1225" s="31">
        <f>IF(GLOBAL[[#This Row],[1]]="","",SUMIF(Table6[NB BM_C_QTY+F],GLOBAL[POINTER],Table6[C]))</f>
        <v>0</v>
      </c>
      <c r="J1225" s="91">
        <f>IF(GLOBAL[[#This Row],[2]]="",0,-1*SUMIF(Table5[CONCAT],GLOBAL[POINTER],Table5[3]))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2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2</v>
      </c>
      <c r="Q1225" s="58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2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2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2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225" s="31">
        <v>240</v>
      </c>
      <c r="AC1225" t="s">
        <v>5118</v>
      </c>
    </row>
    <row r="1226" spans="1:29">
      <c r="A1226" s="31">
        <f ca="1">IF(GLOBAL[[#This Row],[TT]]&lt;1,"",ROW()-2)</f>
        <v>1224</v>
      </c>
      <c r="B1226" s="33" t="s">
        <v>753</v>
      </c>
      <c r="C1226" s="31">
        <v>2</v>
      </c>
      <c r="D1226" s="31">
        <v>320</v>
      </c>
      <c r="E1226" s="31">
        <f ca="1">IF(GLOBAL[[#This Row],[b12]]="",GLOBAL[[#This Row],[a6]],GLOBAL[[#This Row],[b12]])</f>
        <v>2</v>
      </c>
      <c r="F1226" s="32">
        <f>GLOBAL[[#This Row],[AWAL]]</f>
        <v>2</v>
      </c>
      <c r="G1226" s="31"/>
      <c r="H1226" s="31"/>
      <c r="I1226" s="31">
        <f>IF(GLOBAL[[#This Row],[1]]="","",SUMIF(Table6[NB BM_C_QTY+F],GLOBAL[POINTER],Table6[C]))</f>
        <v>0</v>
      </c>
      <c r="J1226" s="91">
        <f>IF(GLOBAL[[#This Row],[2]]="",0,-1*SUMIF(Table5[CONCAT],GLOBAL[POINTER],Table5[3]))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2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2</v>
      </c>
      <c r="Q1226" s="58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2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2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2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226" s="31">
        <v>320</v>
      </c>
      <c r="AC1226" t="s">
        <v>5118</v>
      </c>
    </row>
    <row r="1227" spans="1:29">
      <c r="A1227" s="31">
        <f ca="1">IF(GLOBAL[[#This Row],[TT]]&lt;1,"",ROW()-2)</f>
        <v>1225</v>
      </c>
      <c r="B1227" s="33" t="s">
        <v>754</v>
      </c>
      <c r="C1227" s="31">
        <v>5</v>
      </c>
      <c r="D1227" s="31">
        <v>240</v>
      </c>
      <c r="E1227" s="31">
        <f ca="1">IF(GLOBAL[[#This Row],[b12]]="",GLOBAL[[#This Row],[a6]],GLOBAL[[#This Row],[b12]])</f>
        <v>5</v>
      </c>
      <c r="F1227" s="32">
        <f>GLOBAL[[#This Row],[AWAL]]</f>
        <v>5</v>
      </c>
      <c r="G1227" s="31"/>
      <c r="H1227" s="31"/>
      <c r="I1227" s="31">
        <f>IF(GLOBAL[[#This Row],[1]]="","",SUMIF(Table6[NB BM_C_QTY+F],GLOBAL[POINTER],Table6[C]))</f>
        <v>0</v>
      </c>
      <c r="J1227" s="91">
        <f>IF(GLOBAL[[#This Row],[2]]="",0,-1*SUMIF(Table5[CONCAT],GLOBAL[POINTER],Table5[3]))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 t="shared" si="19"/>
        <v>5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5</v>
      </c>
      <c r="Q1227" s="58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5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5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5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227" s="31">
        <v>240</v>
      </c>
      <c r="AC1227" t="s">
        <v>5118</v>
      </c>
    </row>
    <row r="1228" spans="1:29">
      <c r="A1228" s="31">
        <f ca="1">IF(GLOBAL[[#This Row],[TT]]&lt;1,"",ROW()-2)</f>
        <v>1226</v>
      </c>
      <c r="B1228" s="33" t="s">
        <v>755</v>
      </c>
      <c r="C1228" s="31">
        <v>5</v>
      </c>
      <c r="D1228" s="31">
        <v>520</v>
      </c>
      <c r="E1228" s="31">
        <f ca="1">IF(GLOBAL[[#This Row],[b12]]="",GLOBAL[[#This Row],[a6]],GLOBAL[[#This Row],[b12]])</f>
        <v>5</v>
      </c>
      <c r="F1228" s="32">
        <f>GLOBAL[[#This Row],[AWAL]]</f>
        <v>5</v>
      </c>
      <c r="G1228" s="31"/>
      <c r="H1228" s="31"/>
      <c r="I1228" s="31">
        <f>IF(GLOBAL[[#This Row],[1]]="","",SUMIF(Table6[NB BM_C_QTY+F],GLOBAL[POINTER],Table6[C]))</f>
        <v>0</v>
      </c>
      <c r="J1228" s="91">
        <f>IF(GLOBAL[[#This Row],[2]]="",0,-1*SUMIF(Table5[CONCAT],GLOBAL[POINTER],Table5[3]))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5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5</v>
      </c>
      <c r="Q1228" s="58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5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5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5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228" s="31">
        <v>520</v>
      </c>
      <c r="AC1228" t="s">
        <v>5118</v>
      </c>
    </row>
    <row r="1229" spans="1:29">
      <c r="A1229" s="31">
        <f ca="1">IF(GLOBAL[[#This Row],[TT]]&lt;1,"",ROW()-2)</f>
        <v>1227</v>
      </c>
      <c r="B1229" s="33" t="s">
        <v>756</v>
      </c>
      <c r="C1229" s="31">
        <v>2</v>
      </c>
      <c r="D1229" s="31">
        <v>520</v>
      </c>
      <c r="E1229" s="31">
        <f ca="1">IF(GLOBAL[[#This Row],[b12]]="",GLOBAL[[#This Row],[a6]],GLOBAL[[#This Row],[b12]])</f>
        <v>2</v>
      </c>
      <c r="F1229" s="32">
        <f>GLOBAL[[#This Row],[AWAL]]</f>
        <v>2</v>
      </c>
      <c r="G1229" s="31"/>
      <c r="H1229" s="31"/>
      <c r="I1229" s="31">
        <f>IF(GLOBAL[[#This Row],[1]]="","",SUMIF(Table6[NB BM_C_QTY+F],GLOBAL[POINTER],Table6[C]))</f>
        <v>0</v>
      </c>
      <c r="J1229" s="91">
        <f>IF(GLOBAL[[#This Row],[2]]="",0,-1*SUMIF(Table5[CONCAT],GLOBAL[POINTER],Table5[3]))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2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2</v>
      </c>
      <c r="Q1229" s="58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2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2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2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229" s="31">
        <v>520</v>
      </c>
      <c r="AC1229" t="s">
        <v>5118</v>
      </c>
    </row>
    <row r="1230" spans="1:29">
      <c r="A1230" s="31">
        <f ca="1">IF(GLOBAL[[#This Row],[TT]]&lt;1,"",ROW()-2)</f>
        <v>1228</v>
      </c>
      <c r="B1230" s="33" t="s">
        <v>757</v>
      </c>
      <c r="C1230" s="31">
        <v>11</v>
      </c>
      <c r="D1230" s="31" t="s">
        <v>23</v>
      </c>
      <c r="E1230" s="31">
        <f ca="1">IF(GLOBAL[[#This Row],[b12]]="",GLOBAL[[#This Row],[a6]],GLOBAL[[#This Row],[b12]])</f>
        <v>11</v>
      </c>
      <c r="F1230" s="32">
        <f>GLOBAL[[#This Row],[AWAL]]</f>
        <v>11</v>
      </c>
      <c r="G1230" s="31"/>
      <c r="H1230" s="31"/>
      <c r="I1230" s="31">
        <f>IF(GLOBAL[[#This Row],[1]]="","",SUMIF(Table6[NB BM_C_QTY+F],GLOBAL[POINTER],Table6[C]))</f>
        <v>0</v>
      </c>
      <c r="J1230" s="91">
        <f>IF(GLOBAL[[#This Row],[2]]="",0,-1*SUMIF(Table5[CONCAT],GLOBAL[POINTER],Table5[3]))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11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11</v>
      </c>
      <c r="Q1230" s="58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11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11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11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230" s="31">
        <v>20</v>
      </c>
      <c r="AC1230" t="s">
        <v>5116</v>
      </c>
    </row>
    <row r="1231" spans="1:29">
      <c r="A1231" s="31">
        <f ca="1">IF(GLOBAL[[#This Row],[TT]]&lt;1,"",ROW()-2)</f>
        <v>1229</v>
      </c>
      <c r="B1231" s="33" t="s">
        <v>758</v>
      </c>
      <c r="C1231" s="31">
        <v>1</v>
      </c>
      <c r="D1231" s="31" t="s">
        <v>692</v>
      </c>
      <c r="E1231" s="31">
        <f ca="1">IF(GLOBAL[[#This Row],[b12]]="",GLOBAL[[#This Row],[a6]],GLOBAL[[#This Row],[b12]])</f>
        <v>1</v>
      </c>
      <c r="F1231" s="32">
        <f>GLOBAL[[#This Row],[AWAL]]</f>
        <v>1</v>
      </c>
      <c r="G1231" s="31"/>
      <c r="H1231" s="31"/>
      <c r="I1231" s="31">
        <f>IF(GLOBAL[[#This Row],[1]]="","",SUMIF(Table6[NB BM_C_QTY+F],GLOBAL[POINTER],Table6[C]))</f>
        <v>0</v>
      </c>
      <c r="J1231" s="91">
        <f>IF(GLOBAL[[#This Row],[2]]="",0,-1*SUMIF(Table5[CONCAT],GLOBAL[POINTER],Table5[3]))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1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1</v>
      </c>
      <c r="Q1231" s="58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1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1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1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231" s="31">
        <v>15</v>
      </c>
      <c r="AC1231" t="s">
        <v>5116</v>
      </c>
    </row>
    <row r="1232" spans="1:29">
      <c r="A1232" s="31" t="str">
        <f ca="1">IF(GLOBAL[[#This Row],[TT]]&lt;1,"",ROW()-2)</f>
        <v/>
      </c>
      <c r="B1232" s="33" t="s">
        <v>759</v>
      </c>
      <c r="C1232" s="31">
        <v>0</v>
      </c>
      <c r="D1232" s="31" t="s">
        <v>760</v>
      </c>
      <c r="E1232" s="31">
        <f ca="1">IF(GLOBAL[[#This Row],[b12]]="",GLOBAL[[#This Row],[a6]],GLOBAL[[#This Row],[b12]])</f>
        <v>0</v>
      </c>
      <c r="F1232" s="32">
        <f>GLOBAL[[#This Row],[AWAL]]</f>
        <v>0</v>
      </c>
      <c r="G1232" s="31"/>
      <c r="H1232" s="31"/>
      <c r="I1232" s="31">
        <f>IF(GLOBAL[[#This Row],[1]]="","",SUMIF(Table6[NB BM_C_QTY+F],GLOBAL[POINTER],Table6[C]))</f>
        <v>0</v>
      </c>
      <c r="J1232" s="91">
        <f>IF(GLOBAL[[#This Row],[2]]="",0,-1*SUMIF(Table5[CONCAT],GLOBAL[POINTER],Table5[3]))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0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0</v>
      </c>
      <c r="Q1232" s="58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0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0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0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232" s="31">
        <v>35</v>
      </c>
      <c r="AC1232" t="s">
        <v>5116</v>
      </c>
    </row>
    <row r="1233" spans="1:29">
      <c r="A1233" s="31" t="str">
        <f ca="1">IF(GLOBAL[[#This Row],[TT]]&lt;1,"",ROW()-2)</f>
        <v/>
      </c>
      <c r="B1233" s="33" t="s">
        <v>761</v>
      </c>
      <c r="C1233" s="31">
        <v>0</v>
      </c>
      <c r="D1233" s="31" t="s">
        <v>2411</v>
      </c>
      <c r="E1233" s="31">
        <f ca="1">IF(GLOBAL[[#This Row],[b12]]="",GLOBAL[[#This Row],[a6]],GLOBAL[[#This Row],[b12]])</f>
        <v>0</v>
      </c>
      <c r="F1233" s="32">
        <f>GLOBAL[[#This Row],[AWAL]]</f>
        <v>0</v>
      </c>
      <c r="G1233" s="31"/>
      <c r="H1233" s="31"/>
      <c r="I1233" s="31">
        <f>IF(GLOBAL[[#This Row],[1]]="","",SUMIF(Table6[NB BM_C_QTY+F],GLOBAL[POINTER],Table6[C]))</f>
        <v>0</v>
      </c>
      <c r="J1233" s="91">
        <f>IF(GLOBAL[[#This Row],[2]]="",0,-1*SUMIF(Table5[CONCAT],GLOBAL[POINTER],Table5[3]))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0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0</v>
      </c>
      <c r="Q1233" s="58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0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0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0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233" s="31">
        <v>720</v>
      </c>
      <c r="AC1233" t="s">
        <v>5118</v>
      </c>
    </row>
    <row r="1234" spans="1:29">
      <c r="A1234" s="31">
        <f ca="1">IF(GLOBAL[[#This Row],[TT]]&lt;1,"",ROW()-2)</f>
        <v>1232</v>
      </c>
      <c r="B1234" s="33" t="s">
        <v>762</v>
      </c>
      <c r="C1234" s="31">
        <v>7</v>
      </c>
      <c r="D1234" s="31" t="s">
        <v>157</v>
      </c>
      <c r="E1234" s="31">
        <f ca="1">IF(GLOBAL[[#This Row],[b12]]="",GLOBAL[[#This Row],[a6]],GLOBAL[[#This Row],[b12]])</f>
        <v>7</v>
      </c>
      <c r="F1234" s="32">
        <f>GLOBAL[[#This Row],[AWAL]]</f>
        <v>7</v>
      </c>
      <c r="G1234" s="31"/>
      <c r="H1234" s="31"/>
      <c r="I1234" s="31">
        <f>IF(GLOBAL[[#This Row],[1]]="","",SUMIF(Table6[NB BM_C_QTY+F],GLOBAL[POINTER],Table6[C]))</f>
        <v>0</v>
      </c>
      <c r="J1234" s="91">
        <f>IF(GLOBAL[[#This Row],[2]]="",0,-1*SUMIF(Table5[CONCAT],GLOBAL[POINTER],Table5[3]))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7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7</v>
      </c>
      <c r="Q1234" s="58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7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7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7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234" s="31">
        <v>600</v>
      </c>
      <c r="AC1234" t="s">
        <v>5118</v>
      </c>
    </row>
    <row r="1235" spans="1:29">
      <c r="A1235" s="31">
        <f ca="1">IF(GLOBAL[[#This Row],[TT]]&lt;1,"",ROW()-2)</f>
        <v>1233</v>
      </c>
      <c r="B1235" s="33" t="s">
        <v>763</v>
      </c>
      <c r="C1235" s="31">
        <v>10</v>
      </c>
      <c r="D1235" s="31" t="s">
        <v>148</v>
      </c>
      <c r="E1235" s="31">
        <f ca="1">IF(GLOBAL[[#This Row],[b12]]="",GLOBAL[[#This Row],[a6]],GLOBAL[[#This Row],[b12]])</f>
        <v>10</v>
      </c>
      <c r="F1235" s="32">
        <f>GLOBAL[[#This Row],[AWAL]]</f>
        <v>10</v>
      </c>
      <c r="G1235" s="31"/>
      <c r="H1235" s="31"/>
      <c r="I1235" s="31">
        <f>IF(GLOBAL[[#This Row],[1]]="","",SUMIF(Table6[NB BM_C_QTY+F],GLOBAL[POINTER],Table6[C]))</f>
        <v>0</v>
      </c>
      <c r="J1235" s="91">
        <f>IF(GLOBAL[[#This Row],[2]]="",0,-1*SUMIF(Table5[CONCAT],GLOBAL[POINTER],Table5[3]))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10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10</v>
      </c>
      <c r="Q1235" s="58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10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10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10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235" s="31">
        <v>30</v>
      </c>
      <c r="AC1235" t="s">
        <v>5116</v>
      </c>
    </row>
    <row r="1236" spans="1:29">
      <c r="A1236" s="31">
        <f ca="1">IF(GLOBAL[[#This Row],[TT]]&lt;1,"",ROW()-2)</f>
        <v>1234</v>
      </c>
      <c r="B1236" s="33" t="s">
        <v>764</v>
      </c>
      <c r="C1236" s="31">
        <v>1</v>
      </c>
      <c r="D1236" s="31" t="s">
        <v>765</v>
      </c>
      <c r="E1236" s="31">
        <f ca="1">IF(GLOBAL[[#This Row],[b12]]="",GLOBAL[[#This Row],[a6]],GLOBAL[[#This Row],[b12]])</f>
        <v>1</v>
      </c>
      <c r="F1236" s="32">
        <f>GLOBAL[[#This Row],[AWAL]]</f>
        <v>1</v>
      </c>
      <c r="G1236" s="31"/>
      <c r="H1236" s="31"/>
      <c r="I1236" s="31">
        <f>IF(GLOBAL[[#This Row],[1]]="","",SUMIF(Table6[NB BM_C_QTY+F],GLOBAL[POINTER],Table6[C]))</f>
        <v>0</v>
      </c>
      <c r="J1236" s="91">
        <f>IF(GLOBAL[[#This Row],[2]]="",0,-1*SUMIF(Table5[CONCAT],GLOBAL[POINTER],Table5[3]))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1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1</v>
      </c>
      <c r="Q1236" s="58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1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1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1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236" s="31">
        <v>390</v>
      </c>
      <c r="AC1236" t="s">
        <v>5118</v>
      </c>
    </row>
    <row r="1237" spans="1:29">
      <c r="A1237" s="31">
        <f ca="1">IF(GLOBAL[[#This Row],[TT]]&lt;1,"",ROW()-2)</f>
        <v>1235</v>
      </c>
      <c r="B1237" s="33" t="s">
        <v>766</v>
      </c>
      <c r="C1237" s="31">
        <v>12</v>
      </c>
      <c r="D1237" s="31" t="s">
        <v>34</v>
      </c>
      <c r="E1237" s="31">
        <f ca="1">IF(GLOBAL[[#This Row],[b12]]="",GLOBAL[[#This Row],[a6]],GLOBAL[[#This Row],[b12]])</f>
        <v>12</v>
      </c>
      <c r="F1237" s="32">
        <f>GLOBAL[[#This Row],[AWAL]]</f>
        <v>12</v>
      </c>
      <c r="G1237" s="31"/>
      <c r="H1237" s="31"/>
      <c r="I1237" s="31">
        <f>IF(GLOBAL[[#This Row],[1]]="","",SUMIF(Table6[NB BM_C_QTY+F],GLOBAL[POINTER],Table6[C]))</f>
        <v>0</v>
      </c>
      <c r="J1237" s="91">
        <f>IF(GLOBAL[[#This Row],[2]]="",0,-1*SUMIF(Table5[CONCAT],GLOBAL[POINTER],Table5[3]))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 t="shared" si="19"/>
        <v>12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12</v>
      </c>
      <c r="Q1237" s="58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12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12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12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237" s="31">
        <v>120</v>
      </c>
      <c r="AC1237" t="s">
        <v>5118</v>
      </c>
    </row>
    <row r="1238" spans="1:29">
      <c r="A1238" s="31">
        <f ca="1">IF(GLOBAL[[#This Row],[TT]]&lt;1,"",ROW()-2)</f>
        <v>1236</v>
      </c>
      <c r="B1238" s="33" t="s">
        <v>767</v>
      </c>
      <c r="C1238" s="31">
        <v>3</v>
      </c>
      <c r="D1238" s="31" t="s">
        <v>148</v>
      </c>
      <c r="E1238" s="31">
        <f ca="1">IF(GLOBAL[[#This Row],[b12]]="",GLOBAL[[#This Row],[a6]],GLOBAL[[#This Row],[b12]])</f>
        <v>3</v>
      </c>
      <c r="F1238" s="32">
        <f>GLOBAL[[#This Row],[AWAL]]</f>
        <v>3</v>
      </c>
      <c r="G1238" s="31"/>
      <c r="H1238" s="31"/>
      <c r="I1238" s="31">
        <f>IF(GLOBAL[[#This Row],[1]]="","",SUMIF(Table6[NB BM_C_QTY+F],GLOBAL[POINTER],Table6[C]))</f>
        <v>0</v>
      </c>
      <c r="J1238" s="91">
        <f>IF(GLOBAL[[#This Row],[2]]="",0,-1*SUMIF(Table5[CONCAT],GLOBAL[POINTER],Table5[3]))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3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3</v>
      </c>
      <c r="Q1238" s="58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3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3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3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238" s="31">
        <v>30</v>
      </c>
      <c r="AC1238" t="s">
        <v>5116</v>
      </c>
    </row>
    <row r="1239" spans="1:29">
      <c r="A1239" s="31">
        <f ca="1">IF(GLOBAL[[#This Row],[TT]]&lt;1,"",ROW()-2)</f>
        <v>1237</v>
      </c>
      <c r="B1239" s="33" t="s">
        <v>768</v>
      </c>
      <c r="C1239" s="31">
        <v>7</v>
      </c>
      <c r="D1239" s="31" t="s">
        <v>769</v>
      </c>
      <c r="E1239" s="31">
        <f ca="1">IF(GLOBAL[[#This Row],[b12]]="",GLOBAL[[#This Row],[a6]],GLOBAL[[#This Row],[b12]])</f>
        <v>7</v>
      </c>
      <c r="F1239" s="32">
        <f>GLOBAL[[#This Row],[AWAL]]</f>
        <v>7</v>
      </c>
      <c r="G1239" s="31"/>
      <c r="H1239" s="31"/>
      <c r="I1239" s="31">
        <f>IF(GLOBAL[[#This Row],[1]]="","",SUMIF(Table6[NB BM_C_QTY+F],GLOBAL[POINTER],Table6[C]))</f>
        <v>0</v>
      </c>
      <c r="J1239" s="91">
        <f>IF(GLOBAL[[#This Row],[2]]="",0,-1*SUMIF(Table5[CONCAT],GLOBAL[POINTER],Table5[3]))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 t="shared" si="19"/>
        <v>7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7</v>
      </c>
      <c r="Q1239" s="58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7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7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7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239" s="31">
        <v>50</v>
      </c>
      <c r="AC1239" t="s">
        <v>5149</v>
      </c>
    </row>
    <row r="1240" spans="1:29">
      <c r="A1240" s="31" t="str">
        <f ca="1">IF(GLOBAL[[#This Row],[TT]]&lt;1,"",ROW()-2)</f>
        <v/>
      </c>
      <c r="B1240" s="33" t="s">
        <v>770</v>
      </c>
      <c r="C1240" s="31">
        <v>0</v>
      </c>
      <c r="D1240" s="31">
        <v>400</v>
      </c>
      <c r="E1240" s="31">
        <f ca="1">IF(GLOBAL[[#This Row],[b12]]="",GLOBAL[[#This Row],[a6]],GLOBAL[[#This Row],[b12]])</f>
        <v>0</v>
      </c>
      <c r="F1240" s="32">
        <f>GLOBAL[[#This Row],[AWAL]]</f>
        <v>0</v>
      </c>
      <c r="G1240" s="31"/>
      <c r="H1240" s="31"/>
      <c r="I1240" s="31">
        <f>IF(GLOBAL[[#This Row],[1]]="","",SUMIF(Table6[NB BM_C_QTY+F],GLOBAL[POINTER],Table6[C]))</f>
        <v>0</v>
      </c>
      <c r="J1240" s="91">
        <f>IF(GLOBAL[[#This Row],[2]]="",0,-1*SUMIF(Table5[CONCAT],GLOBAL[POINTER],Table5[3]))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0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0</v>
      </c>
      <c r="Q1240" s="58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0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0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0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240" s="31">
        <v>400</v>
      </c>
      <c r="AC1240" t="s">
        <v>5118</v>
      </c>
    </row>
    <row r="1241" spans="1:29">
      <c r="A1241" s="31">
        <f ca="1">IF(GLOBAL[[#This Row],[TT]]&lt;1,"",ROW()-2)</f>
        <v>1239</v>
      </c>
      <c r="B1241" s="33" t="s">
        <v>771</v>
      </c>
      <c r="C1241" s="31">
        <v>4</v>
      </c>
      <c r="D1241" s="31" t="s">
        <v>26</v>
      </c>
      <c r="E1241" s="31">
        <f ca="1">IF(GLOBAL[[#This Row],[b12]]="",GLOBAL[[#This Row],[a6]],GLOBAL[[#This Row],[b12]])</f>
        <v>4</v>
      </c>
      <c r="F1241" s="32">
        <f>GLOBAL[[#This Row],[AWAL]]</f>
        <v>4</v>
      </c>
      <c r="G1241" s="31"/>
      <c r="H1241" s="31"/>
      <c r="I1241" s="31">
        <f>IF(GLOBAL[[#This Row],[1]]="","",SUMIF(Table6[NB BM_C_QTY+F],GLOBAL[POINTER],Table6[C]))</f>
        <v>0</v>
      </c>
      <c r="J1241" s="91">
        <f>IF(GLOBAL[[#This Row],[2]]="",0,-1*SUMIF(Table5[CONCAT],GLOBAL[POINTER],Table5[3]))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4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4</v>
      </c>
      <c r="Q1241" s="58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4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4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4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241" s="31">
        <v>100</v>
      </c>
      <c r="AC1241" t="s">
        <v>5118</v>
      </c>
    </row>
    <row r="1242" spans="1:29">
      <c r="A1242" s="31">
        <f ca="1">IF(GLOBAL[[#This Row],[TT]]&lt;1,"",ROW()-2)</f>
        <v>1240</v>
      </c>
      <c r="B1242" s="33" t="s">
        <v>772</v>
      </c>
      <c r="C1242" s="31">
        <v>4</v>
      </c>
      <c r="D1242" s="31" t="s">
        <v>70</v>
      </c>
      <c r="E1242" s="31">
        <f ca="1">IF(GLOBAL[[#This Row],[b12]]="",GLOBAL[[#This Row],[a6]],GLOBAL[[#This Row],[b12]])</f>
        <v>4</v>
      </c>
      <c r="F1242" s="32">
        <f>GLOBAL[[#This Row],[AWAL]]</f>
        <v>4</v>
      </c>
      <c r="G1242" s="31"/>
      <c r="H1242" s="31"/>
      <c r="I1242" s="31">
        <f>IF(GLOBAL[[#This Row],[1]]="","",SUMIF(Table6[NB BM_C_QTY+F],GLOBAL[POINTER],Table6[C]))</f>
        <v>0</v>
      </c>
      <c r="J1242" s="91">
        <f>IF(GLOBAL[[#This Row],[2]]="",0,-1*SUMIF(Table5[CONCAT],GLOBAL[POINTER],Table5[3]))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4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4</v>
      </c>
      <c r="Q1242" s="58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4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4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4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242" s="31">
        <v>288</v>
      </c>
      <c r="AC1242" t="s">
        <v>5118</v>
      </c>
    </row>
    <row r="1243" spans="1:29">
      <c r="A1243" s="31" t="str">
        <f ca="1">IF(GLOBAL[[#This Row],[TT]]&lt;1,"",ROW()-2)</f>
        <v/>
      </c>
      <c r="B1243" s="33" t="s">
        <v>773</v>
      </c>
      <c r="C1243" s="31">
        <v>0</v>
      </c>
      <c r="D1243" s="31" t="s">
        <v>774</v>
      </c>
      <c r="E1243" s="31">
        <f ca="1">IF(GLOBAL[[#This Row],[b12]]="",GLOBAL[[#This Row],[a6]],GLOBAL[[#This Row],[b12]])</f>
        <v>0</v>
      </c>
      <c r="F1243" s="32">
        <f>GLOBAL[[#This Row],[AWAL]]</f>
        <v>0</v>
      </c>
      <c r="G1243" s="31"/>
      <c r="H1243" s="31"/>
      <c r="I1243" s="31">
        <f>IF(GLOBAL[[#This Row],[1]]="","",SUMIF(Table6[NB BM_C_QTY+F],GLOBAL[POINTER],Table6[C]))</f>
        <v>0</v>
      </c>
      <c r="J1243" s="91">
        <f>IF(GLOBAL[[#This Row],[2]]="",0,-1*SUMIF(Table5[CONCAT],GLOBAL[POINTER],Table5[3]))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0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0</v>
      </c>
      <c r="Q1243" s="58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0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0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0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243" s="31">
        <v>156</v>
      </c>
      <c r="AC1243" t="s">
        <v>5118</v>
      </c>
    </row>
    <row r="1244" spans="1:29">
      <c r="A1244" s="31">
        <f ca="1">IF(GLOBAL[[#This Row],[TT]]&lt;1,"",ROW()-2)</f>
        <v>1242</v>
      </c>
      <c r="B1244" s="33" t="s">
        <v>775</v>
      </c>
      <c r="C1244" s="31">
        <v>3</v>
      </c>
      <c r="D1244" s="31">
        <v>175</v>
      </c>
      <c r="E1244" s="31">
        <f ca="1">IF(GLOBAL[[#This Row],[b12]]="",GLOBAL[[#This Row],[a6]],GLOBAL[[#This Row],[b12]])</f>
        <v>3</v>
      </c>
      <c r="F1244" s="32">
        <f>GLOBAL[[#This Row],[AWAL]]</f>
        <v>3</v>
      </c>
      <c r="G1244" s="31"/>
      <c r="H1244" s="31"/>
      <c r="I1244" s="31">
        <f>IF(GLOBAL[[#This Row],[1]]="","",SUMIF(Table6[NB BM_C_QTY+F],GLOBAL[POINTER],Table6[C]))</f>
        <v>0</v>
      </c>
      <c r="J1244" s="91">
        <f>IF(GLOBAL[[#This Row],[2]]="",0,-1*SUMIF(Table5[CONCAT],GLOBAL[POINTER],Table5[3]))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3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3</v>
      </c>
      <c r="Q1244" s="58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3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3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3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244" s="31">
        <v>175</v>
      </c>
      <c r="AC1244" t="s">
        <v>5118</v>
      </c>
    </row>
    <row r="1245" spans="1:29">
      <c r="A1245" s="31">
        <f ca="1">IF(GLOBAL[[#This Row],[TT]]&lt;1,"",ROW()-2)</f>
        <v>1243</v>
      </c>
      <c r="B1245" s="33" t="s">
        <v>1956</v>
      </c>
      <c r="C1245" s="31">
        <v>14</v>
      </c>
      <c r="D1245" s="31" t="s">
        <v>2133</v>
      </c>
      <c r="E1245" s="31">
        <f ca="1">IF(GLOBAL[[#This Row],[b12]]="",GLOBAL[[#This Row],[a6]],GLOBAL[[#This Row],[b12]])</f>
        <v>13</v>
      </c>
      <c r="F1245" s="32">
        <f>GLOBAL[[#This Row],[AWAL]]</f>
        <v>14</v>
      </c>
      <c r="G1245" s="31"/>
      <c r="H1245" s="31"/>
      <c r="I1245" s="31">
        <f>IF(GLOBAL[[#This Row],[1]]="","",SUMIF(Table6[NB BM_C_QTY+F],GLOBAL[POINTER],Table6[C]))</f>
        <v>0</v>
      </c>
      <c r="J1245" s="91">
        <f>IF(GLOBAL[[#This Row],[2]]="",0,-1*SUMIF(Table5[CONCAT],GLOBAL[POINTER],Table5[3]))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14</v>
      </c>
      <c r="N1245" s="31">
        <v>13</v>
      </c>
      <c r="O1245" s="31">
        <f>IF(GLOBAL[[#This Row],[b2]]="","",GLOBAL[[#This Row],[b2]]-GLOBAL[[#This Row],[a2]])</f>
        <v>-1</v>
      </c>
      <c r="P1245" s="32">
        <f ca="1">SUM(INDIRECT(GLOBAL_VAR[TABLENAME]&amp;"[@a"&amp;$1:$1-1&amp;"]"),INDIRECT(GLOBAL_VAR[TABLENAME]&amp;"[@c"&amp;$1:$1-1&amp;"]"))</f>
        <v>13</v>
      </c>
      <c r="Q1245" s="58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13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13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13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245" s="31">
        <v>40</v>
      </c>
      <c r="AC1245" t="s">
        <v>5118</v>
      </c>
    </row>
    <row r="1246" spans="1:29">
      <c r="A1246" s="31">
        <f ca="1">IF(GLOBAL[[#This Row],[TT]]&lt;1,"",ROW()-2)</f>
        <v>1244</v>
      </c>
      <c r="B1246" s="33" t="s">
        <v>776</v>
      </c>
      <c r="C1246" s="31">
        <v>23</v>
      </c>
      <c r="D1246" s="31" t="s">
        <v>26</v>
      </c>
      <c r="E1246" s="31">
        <f ca="1">IF(GLOBAL[[#This Row],[b12]]="",GLOBAL[[#This Row],[a6]],GLOBAL[[#This Row],[b12]])</f>
        <v>23</v>
      </c>
      <c r="F1246" s="32">
        <f>GLOBAL[[#This Row],[AWAL]]</f>
        <v>23</v>
      </c>
      <c r="G1246" s="31"/>
      <c r="H1246" s="31"/>
      <c r="I1246" s="31">
        <f>IF(GLOBAL[[#This Row],[1]]="","",SUMIF(Table6[NB BM_C_QTY+F],GLOBAL[POINTER],Table6[C]))</f>
        <v>0</v>
      </c>
      <c r="J1246" s="91">
        <f>IF(GLOBAL[[#This Row],[2]]="",0,-1*SUMIF(Table5[CONCAT],GLOBAL[POINTER],Table5[3]))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23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23</v>
      </c>
      <c r="Q1246" s="58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23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23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23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246" s="31">
        <v>100</v>
      </c>
      <c r="AC1246" t="s">
        <v>5118</v>
      </c>
    </row>
    <row r="1247" spans="1:29">
      <c r="A1247" s="31" t="str">
        <f ca="1">IF(GLOBAL[[#This Row],[TT]]&lt;1,"",ROW()-2)</f>
        <v/>
      </c>
      <c r="B1247" s="33" t="s">
        <v>3699</v>
      </c>
      <c r="C1247" s="31">
        <v>0</v>
      </c>
      <c r="D1247" s="31" t="s">
        <v>2076</v>
      </c>
      <c r="E1247" s="31">
        <f ca="1">IF(GLOBAL[[#This Row],[b12]]="",GLOBAL[[#This Row],[a6]],GLOBAL[[#This Row],[b12]])</f>
        <v>0</v>
      </c>
      <c r="F1247" s="32">
        <f>GLOBAL[[#This Row],[AWAL]]</f>
        <v>0</v>
      </c>
      <c r="G1247" s="31"/>
      <c r="H1247" s="31"/>
      <c r="I1247" s="31">
        <f>IF(GLOBAL[[#This Row],[1]]="","",SUMIF(Table6[NB BM_C_QTY+F],GLOBAL[POINTER],Table6[C]))</f>
        <v>0</v>
      </c>
      <c r="J1247" s="91">
        <f>IF(GLOBAL[[#This Row],[2]]="",0,-1*SUMIF(Table5[CONCAT],GLOBAL[POINTER],Table5[3]))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0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0</v>
      </c>
      <c r="Q1247" s="58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0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0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0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247" s="31">
        <v>60</v>
      </c>
      <c r="AC1247" t="s">
        <v>5118</v>
      </c>
    </row>
    <row r="1248" spans="1:29">
      <c r="A1248" s="31" t="str">
        <f ca="1">IF(GLOBAL[[#This Row],[TT]]&lt;1,"",ROW()-2)</f>
        <v/>
      </c>
      <c r="B1248" s="33" t="s">
        <v>2403</v>
      </c>
      <c r="C1248" s="31">
        <v>0</v>
      </c>
      <c r="D1248" s="31" t="s">
        <v>2076</v>
      </c>
      <c r="E1248" s="31">
        <f ca="1">IF(GLOBAL[[#This Row],[b12]]="",GLOBAL[[#This Row],[a6]],GLOBAL[[#This Row],[b12]])</f>
        <v>0</v>
      </c>
      <c r="F1248" s="32">
        <f>GLOBAL[[#This Row],[AWAL]]</f>
        <v>0</v>
      </c>
      <c r="G1248" s="31"/>
      <c r="H1248" s="31"/>
      <c r="I1248" s="31">
        <f>IF(GLOBAL[[#This Row],[1]]="","",SUMIF(Table6[NB BM_C_QTY+F],GLOBAL[POINTER],Table6[C]))</f>
        <v>0</v>
      </c>
      <c r="J1248" s="91">
        <f>IF(GLOBAL[[#This Row],[2]]="",0,-1*SUMIF(Table5[CONCAT],GLOBAL[POINTER],Table5[3]))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0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0</v>
      </c>
      <c r="Q1248" s="58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0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0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0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248" s="31">
        <v>60</v>
      </c>
      <c r="AC1248" t="s">
        <v>5118</v>
      </c>
    </row>
    <row r="1249" spans="1:29">
      <c r="A1249" s="31">
        <f ca="1">IF(GLOBAL[[#This Row],[TT]]&lt;1,"",ROW()-2)</f>
        <v>1247</v>
      </c>
      <c r="B1249" s="33" t="s">
        <v>777</v>
      </c>
      <c r="C1249" s="31">
        <v>5</v>
      </c>
      <c r="D1249" s="31" t="s">
        <v>778</v>
      </c>
      <c r="E1249" s="31">
        <f ca="1">IF(GLOBAL[[#This Row],[b12]]="",GLOBAL[[#This Row],[a6]],GLOBAL[[#This Row],[b12]])</f>
        <v>5</v>
      </c>
      <c r="F1249" s="32">
        <f>GLOBAL[[#This Row],[AWAL]]</f>
        <v>5</v>
      </c>
      <c r="G1249" s="31"/>
      <c r="H1249" s="31"/>
      <c r="I1249" s="31">
        <f>IF(GLOBAL[[#This Row],[1]]="","",SUMIF(Table6[NB BM_C_QTY+F],GLOBAL[POINTER],Table6[C]))</f>
        <v>0</v>
      </c>
      <c r="J1249" s="91">
        <f>IF(GLOBAL[[#This Row],[2]]="",0,-1*SUMIF(Table5[CONCAT],GLOBAL[POINTER],Table5[3]))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5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5</v>
      </c>
      <c r="Q1249" s="58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5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5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5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249" s="31">
        <v>400</v>
      </c>
      <c r="AC1249" t="s">
        <v>5115</v>
      </c>
    </row>
    <row r="1250" spans="1:29">
      <c r="A1250" s="31">
        <f ca="1">IF(GLOBAL[[#This Row],[TT]]&lt;1,"",ROW()-2)</f>
        <v>1248</v>
      </c>
      <c r="B1250" s="33" t="s">
        <v>6061</v>
      </c>
      <c r="C1250" s="31">
        <v>14</v>
      </c>
      <c r="D1250" s="31">
        <v>100</v>
      </c>
      <c r="E1250" s="31">
        <f ca="1">IF(GLOBAL[[#This Row],[b12]]="",GLOBAL[[#This Row],[a6]],GLOBAL[[#This Row],[b12]])</f>
        <v>13</v>
      </c>
      <c r="F1250" s="32">
        <f>GLOBAL[[#This Row],[AWAL]]</f>
        <v>14</v>
      </c>
      <c r="G1250" s="31"/>
      <c r="H1250" s="31"/>
      <c r="I1250" s="31">
        <f>IF(GLOBAL[[#This Row],[1]]="","",SUMIF(Table6[NB BM_C_QTY+F],GLOBAL[POINTER],Table6[C]))</f>
        <v>0</v>
      </c>
      <c r="J1250" s="91">
        <f>IF(GLOBAL[[#This Row],[2]]="",0,-1*SUMIF(Table5[CONCAT],GLOBAL[POINTER],Table5[3]))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14</v>
      </c>
      <c r="N1250" s="31">
        <v>13</v>
      </c>
      <c r="O1250" s="31">
        <f>IF(GLOBAL[[#This Row],[b2]]="","",GLOBAL[[#This Row],[b2]]-GLOBAL[[#This Row],[a2]])</f>
        <v>-1</v>
      </c>
      <c r="P1250" s="32">
        <f ca="1">SUM(INDIRECT(GLOBAL_VAR[TABLENAME]&amp;"[@a"&amp;$1:$1-1&amp;"]"),INDIRECT(GLOBAL_VAR[TABLENAME]&amp;"[@c"&amp;$1:$1-1&amp;"]"))</f>
        <v>13</v>
      </c>
      <c r="Q1250" s="58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13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13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13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dispenserplakbandbesia806moshimoshi100untana</v>
      </c>
      <c r="AB1250" s="31">
        <v>100</v>
      </c>
      <c r="AC1250" t="s">
        <v>5118</v>
      </c>
    </row>
    <row r="1251" spans="1:29">
      <c r="A1251" s="31">
        <f ca="1">IF(GLOBAL[[#This Row],[TT]]&lt;1,"",ROW()-2)</f>
        <v>1249</v>
      </c>
      <c r="B1251" s="33" t="s">
        <v>6062</v>
      </c>
      <c r="C1251" s="31">
        <v>12</v>
      </c>
      <c r="D1251" s="31" t="s">
        <v>70</v>
      </c>
      <c r="E1251" s="31">
        <f ca="1">IF(GLOBAL[[#This Row],[b12]]="",GLOBAL[[#This Row],[a6]],GLOBAL[[#This Row],[b12]])</f>
        <v>12</v>
      </c>
      <c r="F1251" s="32">
        <f>GLOBAL[[#This Row],[AWAL]]</f>
        <v>12</v>
      </c>
      <c r="G1251" s="31"/>
      <c r="H1251" s="31"/>
      <c r="I1251" s="31">
        <f>IF(GLOBAL[[#This Row],[1]]="","",SUMIF(Table6[NB BM_C_QTY+F],GLOBAL[POINTER],Table6[C]))</f>
        <v>0</v>
      </c>
      <c r="J1251" s="91">
        <f>IF(GLOBAL[[#This Row],[2]]="",0,-1*SUMIF(Table5[CONCAT],GLOBAL[POINTER],Table5[3]))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 t="shared" si="19"/>
        <v>12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12</v>
      </c>
      <c r="Q1251" s="58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12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12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12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dispenserplakbandplastika805moshimoshi288pcuntana</v>
      </c>
      <c r="AB1251" s="31">
        <v>288</v>
      </c>
      <c r="AC1251" t="s">
        <v>5118</v>
      </c>
    </row>
    <row r="1252" spans="1:29">
      <c r="A1252" s="31" t="str">
        <f ca="1">IF(GLOBAL[[#This Row],[TT]]&lt;1,"",ROW()-2)</f>
        <v/>
      </c>
      <c r="B1252" s="33" t="s">
        <v>779</v>
      </c>
      <c r="C1252" s="31">
        <v>0</v>
      </c>
      <c r="D1252" s="31" t="s">
        <v>25</v>
      </c>
      <c r="E1252" s="31">
        <f ca="1">IF(GLOBAL[[#This Row],[b12]]="",GLOBAL[[#This Row],[a6]],GLOBAL[[#This Row],[b12]])</f>
        <v>0</v>
      </c>
      <c r="F1252" s="32">
        <f>GLOBAL[[#This Row],[AWAL]]</f>
        <v>0</v>
      </c>
      <c r="G1252" s="31"/>
      <c r="H1252" s="31"/>
      <c r="I1252" s="31">
        <f>IF(GLOBAL[[#This Row],[1]]="","",SUMIF(Table6[NB BM_C_QTY+F],GLOBAL[POINTER],Table6[C]))</f>
        <v>0</v>
      </c>
      <c r="J1252" s="91">
        <f>IF(GLOBAL[[#This Row],[2]]="",0,-1*SUMIF(Table5[CONCAT],GLOBAL[POINTER],Table5[3]))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 t="shared" si="19"/>
        <v>0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0</v>
      </c>
      <c r="Q1252" s="58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0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0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0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252" s="31">
        <v>24</v>
      </c>
      <c r="AC1252" t="s">
        <v>5118</v>
      </c>
    </row>
    <row r="1253" spans="1:29">
      <c r="A1253" s="31">
        <f ca="1">IF(GLOBAL[[#This Row],[TT]]&lt;1,"",ROW()-2)</f>
        <v>1251</v>
      </c>
      <c r="B1253" s="33" t="s">
        <v>780</v>
      </c>
      <c r="C1253" s="31">
        <v>13</v>
      </c>
      <c r="D1253" s="31" t="s">
        <v>238</v>
      </c>
      <c r="E1253" s="31">
        <f ca="1">IF(GLOBAL[[#This Row],[b12]]="",GLOBAL[[#This Row],[a6]],GLOBAL[[#This Row],[b12]])</f>
        <v>13</v>
      </c>
      <c r="F1253" s="32">
        <f>GLOBAL[[#This Row],[AWAL]]</f>
        <v>13</v>
      </c>
      <c r="G1253" s="31"/>
      <c r="H1253" s="31"/>
      <c r="I1253" s="31">
        <f>IF(GLOBAL[[#This Row],[1]]="","",SUMIF(Table6[NB BM_C_QTY+F],GLOBAL[POINTER],Table6[C]))</f>
        <v>0</v>
      </c>
      <c r="J1253" s="91">
        <f>IF(GLOBAL[[#This Row],[2]]="",0,-1*SUMIF(Table5[CONCAT],GLOBAL[POINTER],Table5[3]))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 t="shared" si="19"/>
        <v>13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13</v>
      </c>
      <c r="Q1253" s="58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13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13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13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253" s="31">
        <v>960</v>
      </c>
      <c r="AC1253" t="s">
        <v>5118</v>
      </c>
    </row>
    <row r="1254" spans="1:29">
      <c r="A1254" s="31">
        <f ca="1">IF(GLOBAL[[#This Row],[TT]]&lt;1,"",ROW()-2)</f>
        <v>1252</v>
      </c>
      <c r="B1254" s="33" t="s">
        <v>781</v>
      </c>
      <c r="C1254" s="31">
        <v>3</v>
      </c>
      <c r="D1254" s="31">
        <v>72</v>
      </c>
      <c r="E1254" s="31">
        <f ca="1">IF(GLOBAL[[#This Row],[b12]]="",GLOBAL[[#This Row],[a6]],GLOBAL[[#This Row],[b12]])</f>
        <v>3</v>
      </c>
      <c r="F1254" s="32">
        <f>GLOBAL[[#This Row],[AWAL]]</f>
        <v>3</v>
      </c>
      <c r="G1254" s="31"/>
      <c r="H1254" s="31"/>
      <c r="I1254" s="31">
        <f>IF(GLOBAL[[#This Row],[1]]="","",SUMIF(Table6[NB BM_C_QTY+F],GLOBAL[POINTER],Table6[C]))</f>
        <v>0</v>
      </c>
      <c r="J1254" s="91">
        <f>IF(GLOBAL[[#This Row],[2]]="",0,-1*SUMIF(Table5[CONCAT],GLOBAL[POINTER],Table5[3]))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3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3</v>
      </c>
      <c r="Q1254" s="58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3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3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3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254" s="31">
        <v>72</v>
      </c>
      <c r="AC1254" t="s">
        <v>5118</v>
      </c>
    </row>
    <row r="1255" spans="1:29">
      <c r="A1255" s="31" t="str">
        <f ca="1">IF(GLOBAL[[#This Row],[TT]]&lt;1,"",ROW()-2)</f>
        <v/>
      </c>
      <c r="B1255" s="33" t="s">
        <v>782</v>
      </c>
      <c r="C1255" s="31">
        <v>0</v>
      </c>
      <c r="D1255" s="31">
        <v>24</v>
      </c>
      <c r="E1255" s="31">
        <f ca="1">IF(GLOBAL[[#This Row],[b12]]="",GLOBAL[[#This Row],[a6]],GLOBAL[[#This Row],[b12]])</f>
        <v>0</v>
      </c>
      <c r="F1255" s="32">
        <f>GLOBAL[[#This Row],[AWAL]]</f>
        <v>0</v>
      </c>
      <c r="G1255" s="31"/>
      <c r="H1255" s="31"/>
      <c r="I1255" s="31">
        <f>IF(GLOBAL[[#This Row],[1]]="","",SUMIF(Table6[NB BM_C_QTY+F],GLOBAL[POINTER],Table6[C]))</f>
        <v>0</v>
      </c>
      <c r="J1255" s="91">
        <f>IF(GLOBAL[[#This Row],[2]]="",0,-1*SUMIF(Table5[CONCAT],GLOBAL[POINTER],Table5[3]))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0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0</v>
      </c>
      <c r="Q1255" s="58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0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0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0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255" s="31">
        <v>24</v>
      </c>
      <c r="AC1255" t="s">
        <v>5118</v>
      </c>
    </row>
    <row r="1256" spans="1:29">
      <c r="A1256" s="31">
        <f ca="1">IF(GLOBAL[[#This Row],[TT]]&lt;1,"",ROW()-2)</f>
        <v>1254</v>
      </c>
      <c r="B1256" s="33" t="s">
        <v>1957</v>
      </c>
      <c r="C1256" s="31">
        <v>1</v>
      </c>
      <c r="D1256" s="31" t="s">
        <v>2029</v>
      </c>
      <c r="E1256" s="31">
        <f ca="1">IF(GLOBAL[[#This Row],[b12]]="",GLOBAL[[#This Row],[a6]],GLOBAL[[#This Row],[b12]])</f>
        <v>1</v>
      </c>
      <c r="F1256" s="32">
        <f>GLOBAL[[#This Row],[AWAL]]</f>
        <v>1</v>
      </c>
      <c r="G1256" s="31"/>
      <c r="H1256" s="31"/>
      <c r="I1256" s="31">
        <f>IF(GLOBAL[[#This Row],[1]]="","",SUMIF(Table6[NB BM_C_QTY+F],GLOBAL[POINTER],Table6[C]))</f>
        <v>0</v>
      </c>
      <c r="J1256" s="91">
        <f>IF(GLOBAL[[#This Row],[2]]="",0,-1*SUMIF(Table5[CONCAT],GLOBAL[POINTER],Table5[3]))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 t="shared" si="19"/>
        <v>1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1</v>
      </c>
      <c r="Q1256" s="58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256" s="31">
        <v>24</v>
      </c>
      <c r="AC1256" t="s">
        <v>5118</v>
      </c>
    </row>
    <row r="1257" spans="1:29">
      <c r="A1257" s="31">
        <f ca="1">IF(GLOBAL[[#This Row],[TT]]&lt;1,"",ROW()-2)</f>
        <v>1255</v>
      </c>
      <c r="B1257" s="33" t="s">
        <v>783</v>
      </c>
      <c r="C1257" s="31">
        <v>1</v>
      </c>
      <c r="D1257" s="31" t="s">
        <v>252</v>
      </c>
      <c r="E1257" s="31">
        <f ca="1">IF(GLOBAL[[#This Row],[b12]]="",GLOBAL[[#This Row],[a6]],GLOBAL[[#This Row],[b12]])</f>
        <v>1</v>
      </c>
      <c r="F1257" s="32">
        <f>GLOBAL[[#This Row],[AWAL]]</f>
        <v>1</v>
      </c>
      <c r="G1257" s="31"/>
      <c r="H1257" s="31"/>
      <c r="I1257" s="31">
        <f>IF(GLOBAL[[#This Row],[1]]="","",SUMIF(Table6[NB BM_C_QTY+F],GLOBAL[POINTER],Table6[C]))</f>
        <v>0</v>
      </c>
      <c r="J1257" s="91">
        <f>IF(GLOBAL[[#This Row],[2]]="",0,-1*SUMIF(Table5[CONCAT],GLOBAL[POINTER],Table5[3]))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1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1</v>
      </c>
      <c r="Q1257" s="58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1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1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1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257" s="31">
        <v>36</v>
      </c>
      <c r="AC1257" t="s">
        <v>5118</v>
      </c>
    </row>
    <row r="1258" spans="1:29">
      <c r="A1258" s="72" t="str">
        <f ca="1">IF(GLOBAL[[#This Row],[TT]]&lt;1,"",ROW()-2)</f>
        <v/>
      </c>
      <c r="B1258" s="33" t="s">
        <v>4345</v>
      </c>
      <c r="C1258" s="31">
        <v>0</v>
      </c>
      <c r="D1258" s="31" t="s">
        <v>2315</v>
      </c>
      <c r="E1258" s="31">
        <f ca="1">IF(GLOBAL[[#This Row],[b12]]="",GLOBAL[[#This Row],[a6]],GLOBAL[[#This Row],[b12]])</f>
        <v>0</v>
      </c>
      <c r="F1258" s="32">
        <f>GLOBAL[[#This Row],[AWAL]]</f>
        <v>0</v>
      </c>
      <c r="G1258" s="31"/>
      <c r="H1258" s="31"/>
      <c r="I1258" s="31">
        <f>IF(GLOBAL[[#This Row],[1]]="","",SUMIF(Table6[NB BM_C_QTY+F],GLOBAL[POINTER],Table6[C]))</f>
        <v>0</v>
      </c>
      <c r="J1258" s="91">
        <f>IF(GLOBAL[[#This Row],[2]]="",0,-1*SUMIF(Table5[CONCAT],GLOBAL[POINTER],Table5[3]))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0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0</v>
      </c>
      <c r="Q1258" s="58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0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0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0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258" s="31">
        <v>8</v>
      </c>
      <c r="AC1258" t="s">
        <v>5116</v>
      </c>
    </row>
    <row r="1259" spans="1:29">
      <c r="A1259" s="72" t="str">
        <f ca="1">IF(GLOBAL[[#This Row],[TT]]&lt;1,"",ROW()-2)</f>
        <v/>
      </c>
      <c r="B1259" s="33" t="s">
        <v>4331</v>
      </c>
      <c r="C1259" s="31">
        <v>0</v>
      </c>
      <c r="D1259" s="31" t="s">
        <v>2315</v>
      </c>
      <c r="E1259" s="31">
        <f ca="1">IF(GLOBAL[[#This Row],[b12]]="",GLOBAL[[#This Row],[a6]],GLOBAL[[#This Row],[b12]])</f>
        <v>0</v>
      </c>
      <c r="F1259" s="32">
        <f>GLOBAL[[#This Row],[AWAL]]</f>
        <v>0</v>
      </c>
      <c r="G1259" s="31"/>
      <c r="H1259" s="31"/>
      <c r="I1259" s="31">
        <f>IF(GLOBAL[[#This Row],[1]]="","",SUMIF(Table6[NB BM_C_QTY+F],GLOBAL[POINTER],Table6[C]))</f>
        <v>0</v>
      </c>
      <c r="J1259" s="91">
        <f>IF(GLOBAL[[#This Row],[2]]="",0,-1*SUMIF(Table5[CONCAT],GLOBAL[POINTER],Table5[3]))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0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0</v>
      </c>
      <c r="Q1259" s="58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0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0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0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259" s="31">
        <v>8</v>
      </c>
      <c r="AC1259" t="s">
        <v>5116</v>
      </c>
    </row>
    <row r="1260" spans="1:29">
      <c r="A1260" s="31" t="str">
        <f ca="1">IF(GLOBAL[[#This Row],[TT]]&lt;1,"",ROW()-2)</f>
        <v/>
      </c>
      <c r="B1260" s="33" t="s">
        <v>4332</v>
      </c>
      <c r="C1260" s="31">
        <v>0</v>
      </c>
      <c r="D1260" s="31" t="s">
        <v>2315</v>
      </c>
      <c r="E1260" s="31">
        <f ca="1">IF(GLOBAL[[#This Row],[b12]]="",GLOBAL[[#This Row],[a6]],GLOBAL[[#This Row],[b12]])</f>
        <v>0</v>
      </c>
      <c r="F1260" s="32">
        <f>GLOBAL[[#This Row],[AWAL]]</f>
        <v>0</v>
      </c>
      <c r="G1260" s="31"/>
      <c r="H1260" s="31"/>
      <c r="I1260" s="31">
        <f>IF(GLOBAL[[#This Row],[1]]="","",SUMIF(Table6[NB BM_C_QTY+F],GLOBAL[POINTER],Table6[C]))</f>
        <v>0</v>
      </c>
      <c r="J1260" s="91">
        <f>IF(GLOBAL[[#This Row],[2]]="",0,-1*SUMIF(Table5[CONCAT],GLOBAL[POINTER],Table5[3]))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 t="shared" si="19"/>
        <v>0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0</v>
      </c>
      <c r="Q1260" s="58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0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0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0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260" s="31">
        <v>8</v>
      </c>
      <c r="AC1260" t="s">
        <v>5116</v>
      </c>
    </row>
    <row r="1261" spans="1:29">
      <c r="A1261" s="72" t="str">
        <f ca="1">IF(GLOBAL[[#This Row],[TT]]&lt;1,"",ROW()-2)</f>
        <v/>
      </c>
      <c r="B1261" s="33" t="s">
        <v>4333</v>
      </c>
      <c r="C1261" s="31">
        <v>0</v>
      </c>
      <c r="D1261" s="31" t="s">
        <v>4139</v>
      </c>
      <c r="E1261" s="31">
        <f ca="1">IF(GLOBAL[[#This Row],[b12]]="",GLOBAL[[#This Row],[a6]],GLOBAL[[#This Row],[b12]])</f>
        <v>0</v>
      </c>
      <c r="F1261" s="32">
        <f>GLOBAL[[#This Row],[AWAL]]</f>
        <v>0</v>
      </c>
      <c r="G1261" s="31"/>
      <c r="H1261" s="31"/>
      <c r="I1261" s="31">
        <f>IF(GLOBAL[[#This Row],[1]]="","",SUMIF(Table6[NB BM_C_QTY+F],GLOBAL[POINTER],Table6[C]))</f>
        <v>0</v>
      </c>
      <c r="J1261" s="91">
        <f>IF(GLOBAL[[#This Row],[2]]="",0,-1*SUMIF(Table5[CONCAT],GLOBAL[POINTER],Table5[3]))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0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0</v>
      </c>
      <c r="Q1261" s="58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0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0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0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261" s="31">
        <v>7</v>
      </c>
      <c r="AC1261" t="s">
        <v>5116</v>
      </c>
    </row>
    <row r="1262" spans="1:29">
      <c r="A1262" s="72" t="str">
        <f ca="1">IF(GLOBAL[[#This Row],[TT]]&lt;1,"",ROW()-2)</f>
        <v/>
      </c>
      <c r="B1262" s="33" t="s">
        <v>4330</v>
      </c>
      <c r="C1262" s="31">
        <v>0</v>
      </c>
      <c r="D1262" s="31" t="s">
        <v>2315</v>
      </c>
      <c r="E1262" s="31">
        <f ca="1">IF(GLOBAL[[#This Row],[b12]]="",GLOBAL[[#This Row],[a6]],GLOBAL[[#This Row],[b12]])</f>
        <v>0</v>
      </c>
      <c r="F1262" s="32">
        <f>GLOBAL[[#This Row],[AWAL]]</f>
        <v>0</v>
      </c>
      <c r="G1262" s="31"/>
      <c r="H1262" s="31"/>
      <c r="I1262" s="31">
        <f>IF(GLOBAL[[#This Row],[1]]="","",SUMIF(Table6[NB BM_C_QTY+F],GLOBAL[POINTER],Table6[C]))</f>
        <v>0</v>
      </c>
      <c r="J1262" s="91">
        <f>IF(GLOBAL[[#This Row],[2]]="",0,-1*SUMIF(Table5[CONCAT],GLOBAL[POINTER],Table5[3]))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0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0</v>
      </c>
      <c r="Q1262" s="58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0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0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0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262" s="31">
        <v>8</v>
      </c>
      <c r="AC1262" t="s">
        <v>5116</v>
      </c>
    </row>
    <row r="1263" spans="1:29">
      <c r="A1263" s="72" t="str">
        <f ca="1">IF(GLOBAL[[#This Row],[TT]]&lt;1,"",ROW()-2)</f>
        <v/>
      </c>
      <c r="B1263" s="33" t="s">
        <v>4334</v>
      </c>
      <c r="C1263" s="31">
        <v>0</v>
      </c>
      <c r="D1263" s="31" t="s">
        <v>2315</v>
      </c>
      <c r="E1263" s="31">
        <f ca="1">IF(GLOBAL[[#This Row],[b12]]="",GLOBAL[[#This Row],[a6]],GLOBAL[[#This Row],[b12]])</f>
        <v>0</v>
      </c>
      <c r="F1263" s="32">
        <f>GLOBAL[[#This Row],[AWAL]]</f>
        <v>0</v>
      </c>
      <c r="G1263" s="31"/>
      <c r="H1263" s="31"/>
      <c r="I1263" s="31">
        <f>IF(GLOBAL[[#This Row],[1]]="","",SUMIF(Table6[NB BM_C_QTY+F],GLOBAL[POINTER],Table6[C]))</f>
        <v>0</v>
      </c>
      <c r="J1263" s="91">
        <f>IF(GLOBAL[[#This Row],[2]]="",0,-1*SUMIF(Table5[CONCAT],GLOBAL[POINTER],Table5[3]))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0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0</v>
      </c>
      <c r="Q1263" s="58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0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0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0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263" s="31">
        <v>8</v>
      </c>
      <c r="AC1263" t="s">
        <v>5116</v>
      </c>
    </row>
    <row r="1264" spans="1:29">
      <c r="A1264" s="72" t="str">
        <f ca="1">IF(GLOBAL[[#This Row],[TT]]&lt;1,"",ROW()-2)</f>
        <v/>
      </c>
      <c r="B1264" s="33" t="s">
        <v>4335</v>
      </c>
      <c r="C1264" s="31">
        <v>0</v>
      </c>
      <c r="D1264" s="31" t="s">
        <v>4139</v>
      </c>
      <c r="E1264" s="31">
        <f ca="1">IF(GLOBAL[[#This Row],[b12]]="",GLOBAL[[#This Row],[a6]],GLOBAL[[#This Row],[b12]])</f>
        <v>0</v>
      </c>
      <c r="F1264" s="32">
        <f>GLOBAL[[#This Row],[AWAL]]</f>
        <v>0</v>
      </c>
      <c r="G1264" s="31"/>
      <c r="H1264" s="31"/>
      <c r="I1264" s="31">
        <f>IF(GLOBAL[[#This Row],[1]]="","",SUMIF(Table6[NB BM_C_QTY+F],GLOBAL[POINTER],Table6[C]))</f>
        <v>0</v>
      </c>
      <c r="J1264" s="91">
        <f>IF(GLOBAL[[#This Row],[2]]="",0,-1*SUMIF(Table5[CONCAT],GLOBAL[POINTER],Table5[3]))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0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0</v>
      </c>
      <c r="Q1264" s="58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0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0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0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264" s="31">
        <v>7</v>
      </c>
      <c r="AC1264" t="s">
        <v>5116</v>
      </c>
    </row>
    <row r="1265" spans="1:30">
      <c r="A1265" s="31">
        <f ca="1">IF(GLOBAL[[#This Row],[TT]]&lt;1,"",ROW()-2)</f>
        <v>1263</v>
      </c>
      <c r="B1265" s="33" t="s">
        <v>784</v>
      </c>
      <c r="C1265" s="31">
        <v>3</v>
      </c>
      <c r="D1265" s="31" t="s">
        <v>302</v>
      </c>
      <c r="E1265" s="31">
        <f ca="1">IF(GLOBAL[[#This Row],[b12]]="",GLOBAL[[#This Row],[a6]],GLOBAL[[#This Row],[b12]])</f>
        <v>3</v>
      </c>
      <c r="F1265" s="32">
        <f>GLOBAL[[#This Row],[AWAL]]</f>
        <v>3</v>
      </c>
      <c r="G1265" s="31"/>
      <c r="H1265" s="31"/>
      <c r="I1265" s="31">
        <f>IF(GLOBAL[[#This Row],[1]]="","",SUMIF(Table6[NB BM_C_QTY+F],GLOBAL[POINTER],Table6[C]))</f>
        <v>0</v>
      </c>
      <c r="J1265" s="91">
        <f>IF(GLOBAL[[#This Row],[2]]="",0,-1*SUMIF(Table5[CONCAT],GLOBAL[POINTER],Table5[3]))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3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3</v>
      </c>
      <c r="Q1265" s="58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3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3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3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265" s="31">
        <v>480</v>
      </c>
      <c r="AC1265" t="s">
        <v>5118</v>
      </c>
    </row>
    <row r="1266" spans="1:30">
      <c r="A1266" s="31">
        <f ca="1">IF(GLOBAL[[#This Row],[TT]]&lt;1,"",ROW()-2)</f>
        <v>1264</v>
      </c>
      <c r="B1266" s="33" t="s">
        <v>785</v>
      </c>
      <c r="C1266" s="31">
        <v>12</v>
      </c>
      <c r="D1266" s="31" t="s">
        <v>31</v>
      </c>
      <c r="E1266" s="31">
        <f ca="1">IF(GLOBAL[[#This Row],[b12]]="",GLOBAL[[#This Row],[a6]],GLOBAL[[#This Row],[b12]])</f>
        <v>12</v>
      </c>
      <c r="F1266" s="32">
        <f>GLOBAL[[#This Row],[AWAL]]</f>
        <v>12</v>
      </c>
      <c r="G1266" s="31"/>
      <c r="H1266" s="31"/>
      <c r="I1266" s="31">
        <f>IF(GLOBAL[[#This Row],[1]]="","",SUMIF(Table6[NB BM_C_QTY+F],GLOBAL[POINTER],Table6[C]))</f>
        <v>0</v>
      </c>
      <c r="J1266" s="91">
        <f>IF(GLOBAL[[#This Row],[2]]="",0,-1*SUMIF(Table5[CONCAT],GLOBAL[POINTER],Table5[3]))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12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12</v>
      </c>
      <c r="Q1266" s="58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12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12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12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266" s="31">
        <v>10</v>
      </c>
      <c r="AC1266" t="s">
        <v>5116</v>
      </c>
    </row>
    <row r="1267" spans="1:30">
      <c r="A1267" s="31">
        <f ca="1">IF(GLOBAL[[#This Row],[TT]]&lt;1,"",ROW()-2)</f>
        <v>1265</v>
      </c>
      <c r="B1267" s="33" t="s">
        <v>786</v>
      </c>
      <c r="C1267" s="31">
        <v>10</v>
      </c>
      <c r="D1267" s="31" t="s">
        <v>31</v>
      </c>
      <c r="E1267" s="31">
        <f ca="1">IF(GLOBAL[[#This Row],[b12]]="",GLOBAL[[#This Row],[a6]],GLOBAL[[#This Row],[b12]])</f>
        <v>10</v>
      </c>
      <c r="F1267" s="32">
        <f>GLOBAL[[#This Row],[AWAL]]</f>
        <v>10</v>
      </c>
      <c r="G1267" s="31"/>
      <c r="H1267" s="31"/>
      <c r="I1267" s="31">
        <f>IF(GLOBAL[[#This Row],[1]]="","",SUMIF(Table6[NB BM_C_QTY+F],GLOBAL[POINTER],Table6[C]))</f>
        <v>0</v>
      </c>
      <c r="J1267" s="91">
        <f>IF(GLOBAL[[#This Row],[2]]="",0,-1*SUMIF(Table5[CONCAT],GLOBAL[POINTER],Table5[3]))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10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10</v>
      </c>
      <c r="Q1267" s="58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10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10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10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267" s="31">
        <v>10</v>
      </c>
      <c r="AC1267" t="s">
        <v>5116</v>
      </c>
    </row>
    <row r="1268" spans="1:30">
      <c r="A1268" s="39" t="str">
        <f ca="1">IF(GLOBAL[[#This Row],[TT]]&lt;1,"",ROW()-2)</f>
        <v/>
      </c>
      <c r="B1268" s="33" t="s">
        <v>5359</v>
      </c>
      <c r="C1268" s="31">
        <v>0</v>
      </c>
      <c r="D1268" s="31" t="s">
        <v>2029</v>
      </c>
      <c r="E1268" s="39">
        <f ca="1">IF(GLOBAL[[#This Row],[b12]]="",GLOBAL[[#This Row],[a6]],GLOBAL[[#This Row],[b12]])</f>
        <v>0</v>
      </c>
      <c r="F1268" s="40">
        <f>GLOBAL[[#This Row],[AWAL]]</f>
        <v>0</v>
      </c>
      <c r="G1268" s="31"/>
      <c r="H1268" s="31"/>
      <c r="I1268" s="39">
        <f>IF(GLOBAL[[#This Row],[1]]="","",SUMIF(Table6[NB BM_C_QTY+F],GLOBAL[POINTER],Table6[C]))</f>
        <v>0</v>
      </c>
      <c r="J1268" s="91">
        <f>IF(GLOBAL[[#This Row],[2]]="",0,-1*SUMIF(Table5[CONCAT],GLOBAL[POINTER],Table5[3]))</f>
        <v>0</v>
      </c>
      <c r="K1268" s="39" t="str">
        <f>IF(GLOBAL[[#This Row],[b1]]="","",GLOBAL[[#This Row],[b1]]-GLOBAL[[#This Row],[a1]]-GLOBAL[[#This Row],[bkeluar1]])</f>
        <v/>
      </c>
      <c r="L1268" s="39">
        <f>SUM(GLOBAL[[#This Row],[bmasuk1]:[c1]])</f>
        <v>0</v>
      </c>
      <c r="M1268" s="40">
        <f t="shared" si="19"/>
        <v>0</v>
      </c>
      <c r="N1268" s="31"/>
      <c r="O1268" s="39" t="str">
        <f>IF(GLOBAL[[#This Row],[b2]]="","",GLOBAL[[#This Row],[b2]]-GLOBAL[[#This Row],[a2]])</f>
        <v/>
      </c>
      <c r="P1268" s="40">
        <f ca="1">SUM(INDIRECT(GLOBAL_VAR[TABLENAME]&amp;"[@a"&amp;$1:$1-1&amp;"]"),INDIRECT(GLOBAL_VAR[TABLENAME]&amp;"[@c"&amp;$1:$1-1&amp;"]"))</f>
        <v>0</v>
      </c>
      <c r="Q1268" s="58"/>
      <c r="R1268" s="41" t="str">
        <f>IF(GLOBAL[[#This Row],[b3]]="","",GLOBAL[[#This Row],[b3]]-GLOBAL[[#This Row],[a3]])</f>
        <v/>
      </c>
      <c r="S1268" s="40">
        <f ca="1">SUM(INDIRECT(GLOBAL_VAR[TABLENAME]&amp;"[@a"&amp;$1:$1-1&amp;"]"),INDIRECT(GLOBAL_VAR[TABLENAME]&amp;"[@c"&amp;$1:$1-1&amp;"]"))</f>
        <v>0</v>
      </c>
      <c r="T1268" s="33"/>
      <c r="U1268" s="41" t="str">
        <f>IF(GLOBAL[[#This Row],[b4]]="","",GLOBAL[[#This Row],[b4]]-GLOBAL[[#This Row],[a4]])</f>
        <v/>
      </c>
      <c r="V1268" s="40">
        <f ca="1">SUM(INDIRECT(GLOBAL_VAR[TABLENAME]&amp;"[@a"&amp;$1:$1-1&amp;"]"),INDIRECT(GLOBAL_VAR[TABLENAME]&amp;"[@c"&amp;$1:$1-1&amp;"]"))</f>
        <v>0</v>
      </c>
      <c r="W1268" s="31"/>
      <c r="X1268" s="39" t="str">
        <f>IF(GLOBAL[[#This Row],[b5]]="","",GLOBAL[[#This Row],[b5]]-GLOBAL[[#This Row],[a5]])</f>
        <v/>
      </c>
      <c r="Y1268" s="40">
        <f ca="1">SUM(INDIRECT(GLOBAL_VAR[TABLENAME]&amp;"[@a"&amp;$1:$1-1&amp;"]"),INDIRECT(GLOBAL_VAR[TABLENAME]&amp;"[@c"&amp;$1:$1-1&amp;"]"))</f>
        <v>0</v>
      </c>
      <c r="Z1268" s="29"/>
      <c r="AA126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268" s="39">
        <v>24</v>
      </c>
      <c r="AC1268" s="65" t="s">
        <v>5118</v>
      </c>
      <c r="AD1268" s="29"/>
    </row>
    <row r="1269" spans="1:30">
      <c r="A1269" s="39" t="str">
        <f ca="1">IF(GLOBAL[[#This Row],[TT]]&lt;1,"",ROW()-2)</f>
        <v/>
      </c>
      <c r="B1269" s="33" t="s">
        <v>5360</v>
      </c>
      <c r="C1269" s="31">
        <v>0</v>
      </c>
      <c r="D1269" s="31" t="s">
        <v>2029</v>
      </c>
      <c r="E1269" s="39">
        <f ca="1">IF(GLOBAL[[#This Row],[b12]]="",GLOBAL[[#This Row],[a6]],GLOBAL[[#This Row],[b12]])</f>
        <v>0</v>
      </c>
      <c r="F1269" s="40">
        <f>GLOBAL[[#This Row],[AWAL]]</f>
        <v>0</v>
      </c>
      <c r="G1269" s="31"/>
      <c r="H1269" s="31"/>
      <c r="I1269" s="39">
        <f>IF(GLOBAL[[#This Row],[1]]="","",SUMIF(Table6[NB BM_C_QTY+F],GLOBAL[POINTER],Table6[C]))</f>
        <v>0</v>
      </c>
      <c r="J1269" s="91">
        <f>IF(GLOBAL[[#This Row],[2]]="",0,-1*SUMIF(Table5[CONCAT],GLOBAL[POINTER],Table5[3]))</f>
        <v>0</v>
      </c>
      <c r="K1269" s="39" t="str">
        <f>IF(GLOBAL[[#This Row],[b1]]="","",GLOBAL[[#This Row],[b1]]-GLOBAL[[#This Row],[a1]]-GLOBAL[[#This Row],[bkeluar1]])</f>
        <v/>
      </c>
      <c r="L1269" s="39">
        <f>SUM(GLOBAL[[#This Row],[bmasuk1]:[c1]])</f>
        <v>0</v>
      </c>
      <c r="M1269" s="40">
        <f t="shared" si="19"/>
        <v>0</v>
      </c>
      <c r="N1269" s="31"/>
      <c r="O1269" s="39" t="str">
        <f>IF(GLOBAL[[#This Row],[b2]]="","",GLOBAL[[#This Row],[b2]]-GLOBAL[[#This Row],[a2]])</f>
        <v/>
      </c>
      <c r="P1269" s="40">
        <f ca="1">SUM(INDIRECT(GLOBAL_VAR[TABLENAME]&amp;"[@a"&amp;$1:$1-1&amp;"]"),INDIRECT(GLOBAL_VAR[TABLENAME]&amp;"[@c"&amp;$1:$1-1&amp;"]"))</f>
        <v>0</v>
      </c>
      <c r="Q1269" s="58"/>
      <c r="R1269" s="41" t="str">
        <f>IF(GLOBAL[[#This Row],[b3]]="","",GLOBAL[[#This Row],[b3]]-GLOBAL[[#This Row],[a3]])</f>
        <v/>
      </c>
      <c r="S1269" s="40">
        <f ca="1">SUM(INDIRECT(GLOBAL_VAR[TABLENAME]&amp;"[@a"&amp;$1:$1-1&amp;"]"),INDIRECT(GLOBAL_VAR[TABLENAME]&amp;"[@c"&amp;$1:$1-1&amp;"]"))</f>
        <v>0</v>
      </c>
      <c r="T1269" s="33"/>
      <c r="U1269" s="41" t="str">
        <f>IF(GLOBAL[[#This Row],[b4]]="","",GLOBAL[[#This Row],[b4]]-GLOBAL[[#This Row],[a4]])</f>
        <v/>
      </c>
      <c r="V1269" s="40">
        <f ca="1">SUM(INDIRECT(GLOBAL_VAR[TABLENAME]&amp;"[@a"&amp;$1:$1-1&amp;"]"),INDIRECT(GLOBAL_VAR[TABLENAME]&amp;"[@c"&amp;$1:$1-1&amp;"]"))</f>
        <v>0</v>
      </c>
      <c r="W1269" s="31"/>
      <c r="X1269" s="39" t="str">
        <f>IF(GLOBAL[[#This Row],[b5]]="","",GLOBAL[[#This Row],[b5]]-GLOBAL[[#This Row],[a5]])</f>
        <v/>
      </c>
      <c r="Y1269" s="40">
        <f ca="1">SUM(INDIRECT(GLOBAL_VAR[TABLENAME]&amp;"[@a"&amp;$1:$1-1&amp;"]"),INDIRECT(GLOBAL_VAR[TABLENAME]&amp;"[@c"&amp;$1:$1-1&amp;"]"))</f>
        <v>0</v>
      </c>
      <c r="Z1269" s="29"/>
      <c r="AA126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269" s="39">
        <v>24</v>
      </c>
      <c r="AC1269" s="65" t="s">
        <v>5118</v>
      </c>
      <c r="AD1269" s="29"/>
    </row>
    <row r="1270" spans="1:30">
      <c r="A1270" s="39" t="str">
        <f ca="1">IF(GLOBAL[[#This Row],[TT]]&lt;1,"",ROW()-2)</f>
        <v/>
      </c>
      <c r="B1270" s="33" t="s">
        <v>5361</v>
      </c>
      <c r="C1270" s="31">
        <v>0</v>
      </c>
      <c r="D1270" s="31" t="s">
        <v>2029</v>
      </c>
      <c r="E1270" s="39">
        <f ca="1">IF(GLOBAL[[#This Row],[b12]]="",GLOBAL[[#This Row],[a6]],GLOBAL[[#This Row],[b12]])</f>
        <v>0</v>
      </c>
      <c r="F1270" s="40">
        <f>GLOBAL[[#This Row],[AWAL]]</f>
        <v>0</v>
      </c>
      <c r="G1270" s="31"/>
      <c r="H1270" s="31"/>
      <c r="I1270" s="39">
        <f>IF(GLOBAL[[#This Row],[1]]="","",SUMIF(Table6[NB BM_C_QTY+F],GLOBAL[POINTER],Table6[C]))</f>
        <v>0</v>
      </c>
      <c r="J1270" s="91">
        <f>IF(GLOBAL[[#This Row],[2]]="",0,-1*SUMIF(Table5[CONCAT],GLOBAL[POINTER],Table5[3]))</f>
        <v>0</v>
      </c>
      <c r="K1270" s="39" t="str">
        <f>IF(GLOBAL[[#This Row],[b1]]="","",GLOBAL[[#This Row],[b1]]-GLOBAL[[#This Row],[a1]]-GLOBAL[[#This Row],[bkeluar1]])</f>
        <v/>
      </c>
      <c r="L1270" s="39">
        <f>SUM(GLOBAL[[#This Row],[bmasuk1]:[c1]])</f>
        <v>0</v>
      </c>
      <c r="M1270" s="40">
        <f t="shared" si="19"/>
        <v>0</v>
      </c>
      <c r="N1270" s="31"/>
      <c r="O1270" s="39" t="str">
        <f>IF(GLOBAL[[#This Row],[b2]]="","",GLOBAL[[#This Row],[b2]]-GLOBAL[[#This Row],[a2]])</f>
        <v/>
      </c>
      <c r="P1270" s="40">
        <f ca="1">SUM(INDIRECT(GLOBAL_VAR[TABLENAME]&amp;"[@a"&amp;$1:$1-1&amp;"]"),INDIRECT(GLOBAL_VAR[TABLENAME]&amp;"[@c"&amp;$1:$1-1&amp;"]"))</f>
        <v>0</v>
      </c>
      <c r="Q1270" s="58"/>
      <c r="R1270" s="41" t="str">
        <f>IF(GLOBAL[[#This Row],[b3]]="","",GLOBAL[[#This Row],[b3]]-GLOBAL[[#This Row],[a3]])</f>
        <v/>
      </c>
      <c r="S1270" s="40">
        <f ca="1">SUM(INDIRECT(GLOBAL_VAR[TABLENAME]&amp;"[@a"&amp;$1:$1-1&amp;"]"),INDIRECT(GLOBAL_VAR[TABLENAME]&amp;"[@c"&amp;$1:$1-1&amp;"]"))</f>
        <v>0</v>
      </c>
      <c r="T1270" s="33"/>
      <c r="U1270" s="41" t="str">
        <f>IF(GLOBAL[[#This Row],[b4]]="","",GLOBAL[[#This Row],[b4]]-GLOBAL[[#This Row],[a4]])</f>
        <v/>
      </c>
      <c r="V1270" s="40">
        <f ca="1">SUM(INDIRECT(GLOBAL_VAR[TABLENAME]&amp;"[@a"&amp;$1:$1-1&amp;"]"),INDIRECT(GLOBAL_VAR[TABLENAME]&amp;"[@c"&amp;$1:$1-1&amp;"]"))</f>
        <v>0</v>
      </c>
      <c r="W1270" s="31"/>
      <c r="X1270" s="39" t="str">
        <f>IF(GLOBAL[[#This Row],[b5]]="","",GLOBAL[[#This Row],[b5]]-GLOBAL[[#This Row],[a5]])</f>
        <v/>
      </c>
      <c r="Y1270" s="40">
        <f ca="1">SUM(INDIRECT(GLOBAL_VAR[TABLENAME]&amp;"[@a"&amp;$1:$1-1&amp;"]"),INDIRECT(GLOBAL_VAR[TABLENAME]&amp;"[@c"&amp;$1:$1-1&amp;"]"))</f>
        <v>0</v>
      </c>
      <c r="Z1270" s="29"/>
      <c r="AA127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270" s="39">
        <v>24</v>
      </c>
      <c r="AC1270" s="65" t="s">
        <v>5118</v>
      </c>
      <c r="AD1270" s="29"/>
    </row>
    <row r="1271" spans="1:30">
      <c r="A1271" s="31">
        <f ca="1">IF(GLOBAL[[#This Row],[TT]]&lt;1,"",ROW()-2)</f>
        <v>1269</v>
      </c>
      <c r="B1271" s="33" t="s">
        <v>787</v>
      </c>
      <c r="C1271" s="31">
        <v>5</v>
      </c>
      <c r="D1271" s="31" t="s">
        <v>248</v>
      </c>
      <c r="E1271" s="31">
        <f ca="1">IF(GLOBAL[[#This Row],[b12]]="",GLOBAL[[#This Row],[a6]],GLOBAL[[#This Row],[b12]])</f>
        <v>5</v>
      </c>
      <c r="F1271" s="32">
        <f>GLOBAL[[#This Row],[AWAL]]</f>
        <v>5</v>
      </c>
      <c r="G1271" s="31"/>
      <c r="H1271" s="31"/>
      <c r="I1271" s="31">
        <f>IF(GLOBAL[[#This Row],[1]]="","",SUMIF(Table6[NB BM_C_QTY+F],GLOBAL[POINTER],Table6[C]))</f>
        <v>0</v>
      </c>
      <c r="J1271" s="91">
        <f>IF(GLOBAL[[#This Row],[2]]="",0,-1*SUMIF(Table5[CONCAT],GLOBAL[POINTER],Table5[3]))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5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5</v>
      </c>
      <c r="Q1271" s="58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5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5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5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71" s="31">
        <v>180</v>
      </c>
      <c r="AC1271" t="s">
        <v>5118</v>
      </c>
    </row>
    <row r="1272" spans="1:30">
      <c r="A1272" s="31" t="str">
        <f ca="1">IF(GLOBAL[[#This Row],[TT]]&lt;1,"",ROW()-2)</f>
        <v/>
      </c>
      <c r="B1272" s="33" t="s">
        <v>788</v>
      </c>
      <c r="C1272" s="31">
        <v>0</v>
      </c>
      <c r="D1272" s="31" t="s">
        <v>789</v>
      </c>
      <c r="E1272" s="31">
        <f ca="1">IF(GLOBAL[[#This Row],[b12]]="",GLOBAL[[#This Row],[a6]],GLOBAL[[#This Row],[b12]])</f>
        <v>0</v>
      </c>
      <c r="F1272" s="32">
        <f>GLOBAL[[#This Row],[AWAL]]</f>
        <v>0</v>
      </c>
      <c r="G1272" s="31"/>
      <c r="H1272" s="31"/>
      <c r="I1272" s="31">
        <f>IF(GLOBAL[[#This Row],[1]]="","",SUMIF(Table6[NB BM_C_QTY+F],GLOBAL[POINTER],Table6[C]))</f>
        <v>0</v>
      </c>
      <c r="J1272" s="91">
        <f>IF(GLOBAL[[#This Row],[2]]="",0,-1*SUMIF(Table5[CONCAT],GLOBAL[POINTER],Table5[3]))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0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0</v>
      </c>
      <c r="Q1272" s="58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0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0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0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72" s="31">
        <v>5</v>
      </c>
      <c r="AC1272" t="s">
        <v>5116</v>
      </c>
    </row>
    <row r="1273" spans="1:30">
      <c r="A1273" s="31">
        <f ca="1">IF(GLOBAL[[#This Row],[TT]]&lt;1,"",ROW()-2)</f>
        <v>1271</v>
      </c>
      <c r="B1273" s="33" t="s">
        <v>5494</v>
      </c>
      <c r="C1273" s="31">
        <v>7</v>
      </c>
      <c r="D1273" s="31" t="s">
        <v>2134</v>
      </c>
      <c r="E1273" s="31">
        <f ca="1">IF(GLOBAL[[#This Row],[b12]]="",GLOBAL[[#This Row],[a6]],GLOBAL[[#This Row],[b12]])</f>
        <v>6</v>
      </c>
      <c r="F1273" s="32">
        <f>GLOBAL[[#This Row],[AWAL]]</f>
        <v>7</v>
      </c>
      <c r="G1273" s="31">
        <v>6</v>
      </c>
      <c r="H1273" s="31"/>
      <c r="I1273" s="31">
        <f>IF(GLOBAL[[#This Row],[1]]="","",SUMIF(Table6[NB BM_C_QTY+F],GLOBAL[POINTER],Table6[C]))</f>
        <v>0</v>
      </c>
      <c r="J1273" s="91">
        <f>IF(GLOBAL[[#This Row],[2]]="",0,-1*SUMIF(Table5[CONCAT],GLOBAL[POINTER],Table5[3]))</f>
        <v>0</v>
      </c>
      <c r="K1273" s="31">
        <f>IF(GLOBAL[[#This Row],[b1]]="","",GLOBAL[[#This Row],[b1]]-GLOBAL[[#This Row],[a1]]-GLOBAL[[#This Row],[bkeluar1]])</f>
        <v>-1</v>
      </c>
      <c r="L1273" s="31">
        <f>SUM(GLOBAL[[#This Row],[bmasuk1]:[c1]])</f>
        <v>-1</v>
      </c>
      <c r="M1273" s="32">
        <f t="shared" si="19"/>
        <v>6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6</v>
      </c>
      <c r="Q1273" s="58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6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6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6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73" s="31">
        <v>5</v>
      </c>
      <c r="AC1273" t="s">
        <v>5116</v>
      </c>
    </row>
    <row r="1274" spans="1:30">
      <c r="A1274" s="39">
        <f ca="1">IF(GLOBAL[[#This Row],[TT]]&lt;1,"",ROW()-2)</f>
        <v>1272</v>
      </c>
      <c r="B1274" s="33" t="s">
        <v>6132</v>
      </c>
      <c r="C1274" s="31">
        <v>1</v>
      </c>
      <c r="D1274" s="31" t="s">
        <v>3941</v>
      </c>
      <c r="E1274" s="39">
        <f ca="1">IF(GLOBAL[[#This Row],[b12]]="",GLOBAL[[#This Row],[a6]],GLOBAL[[#This Row],[b12]])</f>
        <v>1</v>
      </c>
      <c r="F1274" s="40">
        <f>GLOBAL[[#This Row],[AWAL]]</f>
        <v>1</v>
      </c>
      <c r="G1274" s="31"/>
      <c r="H1274" s="31"/>
      <c r="I1274" s="39">
        <f>IF(GLOBAL[[#This Row],[1]]="","",SUMIF(Table6[NB BM_C_QTY+F],GLOBAL[POINTER],Table6[C]))</f>
        <v>0</v>
      </c>
      <c r="J1274" s="91">
        <f>IF(GLOBAL[[#This Row],[2]]="",0,-1*SUMIF(Table5[CONCAT],GLOBAL[POINTER],Table5[3]))</f>
        <v>0</v>
      </c>
      <c r="K1274" s="39" t="str">
        <f>IF(GLOBAL[[#This Row],[b1]]="","",GLOBAL[[#This Row],[b1]]-GLOBAL[[#This Row],[a1]]-GLOBAL[[#This Row],[bkeluar1]])</f>
        <v/>
      </c>
      <c r="L1274" s="39">
        <f>SUM(GLOBAL[[#This Row],[bmasuk1]:[c1]])</f>
        <v>0</v>
      </c>
      <c r="M1274" s="40">
        <f t="shared" si="19"/>
        <v>1</v>
      </c>
      <c r="N1274" s="31"/>
      <c r="O1274" s="39" t="str">
        <f>IF(GLOBAL[[#This Row],[b2]]="","",GLOBAL[[#This Row],[b2]]-GLOBAL[[#This Row],[a2]])</f>
        <v/>
      </c>
      <c r="P1274" s="40">
        <f ca="1">SUM(INDIRECT(GLOBAL_VAR[TABLENAME]&amp;"[@a"&amp;$1:$1-1&amp;"]"),INDIRECT(GLOBAL_VAR[TABLENAME]&amp;"[@c"&amp;$1:$1-1&amp;"]"))</f>
        <v>1</v>
      </c>
      <c r="Q1274" s="33"/>
      <c r="R1274" s="41" t="str">
        <f>IF(GLOBAL[[#This Row],[b3]]="","",GLOBAL[[#This Row],[b3]]-GLOBAL[[#This Row],[a3]])</f>
        <v/>
      </c>
      <c r="S1274" s="40">
        <f ca="1">SUM(INDIRECT(GLOBAL_VAR[TABLENAME]&amp;"[@a"&amp;$1:$1-1&amp;"]"),INDIRECT(GLOBAL_VAR[TABLENAME]&amp;"[@c"&amp;$1:$1-1&amp;"]"))</f>
        <v>1</v>
      </c>
      <c r="T1274" s="33"/>
      <c r="U1274" s="41" t="str">
        <f>IF(GLOBAL[[#This Row],[b4]]="","",GLOBAL[[#This Row],[b4]]-GLOBAL[[#This Row],[a4]])</f>
        <v/>
      </c>
      <c r="V1274" s="40">
        <f ca="1">SUM(INDIRECT(GLOBAL_VAR[TABLENAME]&amp;"[@a"&amp;$1:$1-1&amp;"]"),INDIRECT(GLOBAL_VAR[TABLENAME]&amp;"[@c"&amp;$1:$1-1&amp;"]"))</f>
        <v>1</v>
      </c>
      <c r="W1274" s="31"/>
      <c r="X1274" s="39" t="str">
        <f>IF(GLOBAL[[#This Row],[b5]]="","",GLOBAL[[#This Row],[b5]]-GLOBAL[[#This Row],[a5]])</f>
        <v/>
      </c>
      <c r="Y1274" s="40">
        <f ca="1">SUM(INDIRECT(GLOBAL_VAR[TABLENAME]&amp;"[@a"&amp;$1:$1-1&amp;"]"),INDIRECT(GLOBAL_VAR[TABLENAME]&amp;"[@c"&amp;$1:$1-1&amp;"]"))</f>
        <v>1</v>
      </c>
      <c r="Z1274" s="29"/>
      <c r="AA127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dokumenbag193519371200pcsuntana</v>
      </c>
      <c r="AB1274" s="39">
        <v>1200</v>
      </c>
      <c r="AC1274" s="65" t="s">
        <v>5118</v>
      </c>
      <c r="AD1274" s="29"/>
    </row>
    <row r="1275" spans="1:30">
      <c r="A1275" s="39">
        <f ca="1">IF(GLOBAL[[#This Row],[TT]]&lt;1,"",ROW()-2)</f>
        <v>1273</v>
      </c>
      <c r="B1275" s="33" t="s">
        <v>6131</v>
      </c>
      <c r="C1275" s="31">
        <v>1</v>
      </c>
      <c r="D1275" s="31" t="s">
        <v>3941</v>
      </c>
      <c r="E1275" s="39">
        <f ca="1">IF(GLOBAL[[#This Row],[b12]]="",GLOBAL[[#This Row],[a6]],GLOBAL[[#This Row],[b12]])</f>
        <v>1</v>
      </c>
      <c r="F1275" s="40">
        <f>GLOBAL[[#This Row],[AWAL]]</f>
        <v>1</v>
      </c>
      <c r="G1275" s="31"/>
      <c r="H1275" s="31"/>
      <c r="I1275" s="39">
        <f>IF(GLOBAL[[#This Row],[1]]="","",SUMIF(Table6[NB BM_C_QTY+F],GLOBAL[POINTER],Table6[C]))</f>
        <v>0</v>
      </c>
      <c r="J1275" s="91">
        <f>IF(GLOBAL[[#This Row],[2]]="",0,-1*SUMIF(Table5[CONCAT],GLOBAL[POINTER],Table5[3]))</f>
        <v>0</v>
      </c>
      <c r="K1275" s="39" t="str">
        <f>IF(GLOBAL[[#This Row],[b1]]="","",GLOBAL[[#This Row],[b1]]-GLOBAL[[#This Row],[a1]]-GLOBAL[[#This Row],[bkeluar1]])</f>
        <v/>
      </c>
      <c r="L1275" s="39">
        <f>SUM(GLOBAL[[#This Row],[bmasuk1]:[c1]])</f>
        <v>0</v>
      </c>
      <c r="M1275" s="40">
        <f t="shared" si="19"/>
        <v>1</v>
      </c>
      <c r="N1275" s="31"/>
      <c r="O1275" s="39" t="str">
        <f>IF(GLOBAL[[#This Row],[b2]]="","",GLOBAL[[#This Row],[b2]]-GLOBAL[[#This Row],[a2]])</f>
        <v/>
      </c>
      <c r="P1275" s="40">
        <f ca="1">SUM(INDIRECT(GLOBAL_VAR[TABLENAME]&amp;"[@a"&amp;$1:$1-1&amp;"]"),INDIRECT(GLOBAL_VAR[TABLENAME]&amp;"[@c"&amp;$1:$1-1&amp;"]"))</f>
        <v>1</v>
      </c>
      <c r="Q1275" s="33"/>
      <c r="R1275" s="41" t="str">
        <f>IF(GLOBAL[[#This Row],[b3]]="","",GLOBAL[[#This Row],[b3]]-GLOBAL[[#This Row],[a3]])</f>
        <v/>
      </c>
      <c r="S1275" s="40">
        <f ca="1">SUM(INDIRECT(GLOBAL_VAR[TABLENAME]&amp;"[@a"&amp;$1:$1-1&amp;"]"),INDIRECT(GLOBAL_VAR[TABLENAME]&amp;"[@c"&amp;$1:$1-1&amp;"]"))</f>
        <v>1</v>
      </c>
      <c r="T1275" s="33"/>
      <c r="U1275" s="41" t="str">
        <f>IF(GLOBAL[[#This Row],[b4]]="","",GLOBAL[[#This Row],[b4]]-GLOBAL[[#This Row],[a4]])</f>
        <v/>
      </c>
      <c r="V1275" s="40">
        <f ca="1">SUM(INDIRECT(GLOBAL_VAR[TABLENAME]&amp;"[@a"&amp;$1:$1-1&amp;"]"),INDIRECT(GLOBAL_VAR[TABLENAME]&amp;"[@c"&amp;$1:$1-1&amp;"]"))</f>
        <v>1</v>
      </c>
      <c r="W1275" s="31"/>
      <c r="X1275" s="39" t="str">
        <f>IF(GLOBAL[[#This Row],[b5]]="","",GLOBAL[[#This Row],[b5]]-GLOBAL[[#This Row],[a5]])</f>
        <v/>
      </c>
      <c r="Y1275" s="40">
        <f ca="1">SUM(INDIRECT(GLOBAL_VAR[TABLENAME]&amp;"[@a"&amp;$1:$1-1&amp;"]"),INDIRECT(GLOBAL_VAR[TABLENAME]&amp;"[@c"&amp;$1:$1-1&amp;"]"))</f>
        <v>1</v>
      </c>
      <c r="Z1275" s="29"/>
      <c r="AA127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dokumenbaga5751785171200pcsuntana</v>
      </c>
      <c r="AB1275" s="39">
        <v>1200</v>
      </c>
      <c r="AC1275" s="65" t="s">
        <v>5118</v>
      </c>
      <c r="AD1275" s="29"/>
    </row>
    <row r="1276" spans="1:30">
      <c r="A1276" s="31" t="str">
        <f ca="1">IF(GLOBAL[[#This Row],[TT]]&lt;1,"",ROW()-2)</f>
        <v/>
      </c>
      <c r="B1276" s="33" t="s">
        <v>790</v>
      </c>
      <c r="C1276" s="31">
        <v>0</v>
      </c>
      <c r="D1276" s="31" t="s">
        <v>685</v>
      </c>
      <c r="E1276" s="31">
        <f ca="1">IF(GLOBAL[[#This Row],[b12]]="",GLOBAL[[#This Row],[a6]],GLOBAL[[#This Row],[b12]])</f>
        <v>0</v>
      </c>
      <c r="F1276" s="32">
        <f>GLOBAL[[#This Row],[AWAL]]</f>
        <v>0</v>
      </c>
      <c r="G1276" s="31"/>
      <c r="H1276" s="31"/>
      <c r="I1276" s="31">
        <f>IF(GLOBAL[[#This Row],[1]]="","",SUMIF(Table6[NB BM_C_QTY+F],GLOBAL[POINTER],Table6[C]))</f>
        <v>0</v>
      </c>
      <c r="J1276" s="91">
        <f>IF(GLOBAL[[#This Row],[2]]="",0,-1*SUMIF(Table5[CONCAT],GLOBAL[POINTER],Table5[3]))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 t="shared" si="19"/>
        <v>0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0</v>
      </c>
      <c r="Q1276" s="58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0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0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0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76" s="31">
        <v>8</v>
      </c>
      <c r="AC1276" t="s">
        <v>5116</v>
      </c>
    </row>
    <row r="1277" spans="1:30">
      <c r="A1277" s="31">
        <f ca="1">IF(GLOBAL[[#This Row],[TT]]&lt;1,"",ROW()-2)</f>
        <v>1275</v>
      </c>
      <c r="B1277" s="33" t="s">
        <v>791</v>
      </c>
      <c r="C1277" s="31">
        <v>2</v>
      </c>
      <c r="D1277" s="31" t="s">
        <v>140</v>
      </c>
      <c r="E1277" s="31">
        <f ca="1">IF(GLOBAL[[#This Row],[b12]]="",GLOBAL[[#This Row],[a6]],GLOBAL[[#This Row],[b12]])</f>
        <v>2</v>
      </c>
      <c r="F1277" s="32">
        <f>GLOBAL[[#This Row],[AWAL]]</f>
        <v>2</v>
      </c>
      <c r="G1277" s="31"/>
      <c r="H1277" s="31"/>
      <c r="I1277" s="31">
        <f>IF(GLOBAL[[#This Row],[1]]="","",SUMIF(Table6[NB BM_C_QTY+F],GLOBAL[POINTER],Table6[C]))</f>
        <v>0</v>
      </c>
      <c r="J1277" s="91">
        <f>IF(GLOBAL[[#This Row],[2]]="",0,-1*SUMIF(Table5[CONCAT],GLOBAL[POINTER],Table5[3]))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 t="shared" si="19"/>
        <v>2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2</v>
      </c>
      <c r="Q1277" s="58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2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2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2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77" s="31">
        <v>240</v>
      </c>
      <c r="AC1277" t="s">
        <v>5118</v>
      </c>
    </row>
    <row r="1278" spans="1:30">
      <c r="A1278" s="31" t="str">
        <f ca="1">IF(GLOBAL[[#This Row],[TT]]&lt;1,"",ROW()-2)</f>
        <v/>
      </c>
      <c r="B1278" s="33" t="s">
        <v>4138</v>
      </c>
      <c r="C1278" s="31">
        <v>0</v>
      </c>
      <c r="D1278" s="31" t="s">
        <v>2134</v>
      </c>
      <c r="E1278" s="31">
        <f ca="1">IF(GLOBAL[[#This Row],[b12]]="",GLOBAL[[#This Row],[a6]],GLOBAL[[#This Row],[b12]])</f>
        <v>0</v>
      </c>
      <c r="F1278" s="32">
        <f>GLOBAL[[#This Row],[AWAL]]</f>
        <v>0</v>
      </c>
      <c r="G1278" s="31"/>
      <c r="H1278" s="31"/>
      <c r="I1278" s="31">
        <f>IF(GLOBAL[[#This Row],[1]]="","",SUMIF(Table6[NB BM_C_QTY+F],GLOBAL[POINTER],Table6[C]))</f>
        <v>0</v>
      </c>
      <c r="J1278" s="91">
        <f>IF(GLOBAL[[#This Row],[2]]="",0,-1*SUMIF(Table5[CONCAT],GLOBAL[POINTER],Table5[3]))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0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0</v>
      </c>
      <c r="Q1278" s="58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0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0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0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78" s="31">
        <v>5</v>
      </c>
      <c r="AC1278" t="s">
        <v>5116</v>
      </c>
    </row>
    <row r="1279" spans="1:30">
      <c r="A1279" s="31" t="str">
        <f ca="1">IF(GLOBAL[[#This Row],[TT]]&lt;1,"",ROW()-2)</f>
        <v/>
      </c>
      <c r="B1279" s="33" t="s">
        <v>4138</v>
      </c>
      <c r="C1279" s="31">
        <v>0</v>
      </c>
      <c r="D1279" s="31" t="s">
        <v>4139</v>
      </c>
      <c r="E1279" s="31">
        <f ca="1">IF(GLOBAL[[#This Row],[b12]]="",GLOBAL[[#This Row],[a6]],GLOBAL[[#This Row],[b12]])</f>
        <v>0</v>
      </c>
      <c r="F1279" s="32">
        <f>GLOBAL[[#This Row],[AWAL]]</f>
        <v>0</v>
      </c>
      <c r="G1279" s="31"/>
      <c r="H1279" s="31"/>
      <c r="I1279" s="31">
        <f>IF(GLOBAL[[#This Row],[1]]="","",SUMIF(Table6[NB BM_C_QTY+F],GLOBAL[POINTER],Table6[C]))</f>
        <v>0</v>
      </c>
      <c r="J1279" s="91">
        <f>IF(GLOBAL[[#This Row],[2]]="",0,-1*SUMIF(Table5[CONCAT],GLOBAL[POINTER],Table5[3]))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0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0</v>
      </c>
      <c r="Q1279" s="58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0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0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0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79" s="31">
        <v>7</v>
      </c>
      <c r="AC1279" t="s">
        <v>5116</v>
      </c>
    </row>
    <row r="1280" spans="1:30">
      <c r="A1280" s="31" t="str">
        <f ca="1">IF(GLOBAL[[#This Row],[TT]]&lt;1,"",ROW()-2)</f>
        <v/>
      </c>
      <c r="B1280" s="33" t="s">
        <v>792</v>
      </c>
      <c r="C1280" s="31">
        <v>0</v>
      </c>
      <c r="D1280" s="31" t="s">
        <v>789</v>
      </c>
      <c r="E1280" s="31">
        <f ca="1">IF(GLOBAL[[#This Row],[b12]]="",GLOBAL[[#This Row],[a6]],GLOBAL[[#This Row],[b12]])</f>
        <v>0</v>
      </c>
      <c r="F1280" s="32">
        <f>GLOBAL[[#This Row],[AWAL]]</f>
        <v>0</v>
      </c>
      <c r="G1280" s="31"/>
      <c r="H1280" s="31"/>
      <c r="I1280" s="31">
        <f>IF(GLOBAL[[#This Row],[1]]="","",SUMIF(Table6[NB BM_C_QTY+F],GLOBAL[POINTER],Table6[C]))</f>
        <v>0</v>
      </c>
      <c r="J1280" s="91">
        <f>IF(GLOBAL[[#This Row],[2]]="",0,-1*SUMIF(Table5[CONCAT],GLOBAL[POINTER],Table5[3]))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 t="shared" si="19"/>
        <v>0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0</v>
      </c>
      <c r="Q1280" s="58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0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0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0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80" s="31">
        <v>5</v>
      </c>
      <c r="AC1280" t="s">
        <v>5116</v>
      </c>
    </row>
    <row r="1281" spans="1:30">
      <c r="A1281" s="31" t="str">
        <f ca="1">IF(GLOBAL[[#This Row],[TT]]&lt;1,"",ROW()-2)</f>
        <v/>
      </c>
      <c r="B1281" s="33" t="s">
        <v>6123</v>
      </c>
      <c r="C1281" s="31">
        <v>0</v>
      </c>
      <c r="D1281" s="31">
        <v>150</v>
      </c>
      <c r="E1281" s="31">
        <f ca="1">IF(GLOBAL[[#This Row],[b12]]="",GLOBAL[[#This Row],[a6]],GLOBAL[[#This Row],[b12]])</f>
        <v>0</v>
      </c>
      <c r="F1281" s="32">
        <f>GLOBAL[[#This Row],[AWAL]]</f>
        <v>0</v>
      </c>
      <c r="G1281" s="31"/>
      <c r="H1281" s="31"/>
      <c r="I1281" s="31">
        <f>IF(GLOBAL[[#This Row],[1]]="","",SUMIF(Table6[NB BM_C_QTY+F],GLOBAL[POINTER],Table6[C]))</f>
        <v>0</v>
      </c>
      <c r="J1281" s="91">
        <f>IF(GLOBAL[[#This Row],[2]]="",0,-1*SUMIF(Table5[CONCAT],GLOBAL[POINTER],Table5[3]))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 t="shared" si="19"/>
        <v>0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0</v>
      </c>
      <c r="Q1281" s="58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0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0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0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281" s="31">
        <v>150</v>
      </c>
      <c r="AC1281" t="s">
        <v>5118</v>
      </c>
    </row>
    <row r="1282" spans="1:30">
      <c r="A1282" s="31">
        <f ca="1">IF(GLOBAL[[#This Row],[TT]]&lt;1,"",ROW()-2)</f>
        <v>1280</v>
      </c>
      <c r="B1282" s="33" t="s">
        <v>3668</v>
      </c>
      <c r="C1282" s="31">
        <v>4</v>
      </c>
      <c r="D1282" s="31" t="s">
        <v>2020</v>
      </c>
      <c r="E1282" s="31">
        <f ca="1">IF(GLOBAL[[#This Row],[b12]]="",GLOBAL[[#This Row],[a6]],GLOBAL[[#This Row],[b12]])</f>
        <v>4</v>
      </c>
      <c r="F1282" s="32">
        <f>GLOBAL[[#This Row],[AWAL]]</f>
        <v>4</v>
      </c>
      <c r="G1282" s="31"/>
      <c r="H1282" s="31"/>
      <c r="I1282" s="31">
        <f>IF(GLOBAL[[#This Row],[1]]="","",SUMIF(Table6[NB BM_C_QTY+F],GLOBAL[POINTER],Table6[C]))</f>
        <v>0</v>
      </c>
      <c r="J1282" s="91">
        <f>IF(GLOBAL[[#This Row],[2]]="",0,-1*SUMIF(Table5[CONCAT],GLOBAL[POINTER],Table5[3]))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 t="shared" si="19"/>
        <v>4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4</v>
      </c>
      <c r="Q1282" s="58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4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4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4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82" s="31">
        <v>36</v>
      </c>
      <c r="AC1282" t="s">
        <v>5149</v>
      </c>
    </row>
    <row r="1283" spans="1:30">
      <c r="A1283" s="31">
        <f ca="1">IF(GLOBAL[[#This Row],[TT]]&lt;1,"",ROW()-2)</f>
        <v>1281</v>
      </c>
      <c r="B1283" s="33" t="s">
        <v>1947</v>
      </c>
      <c r="C1283" s="31">
        <v>6</v>
      </c>
      <c r="D1283" s="31" t="s">
        <v>2020</v>
      </c>
      <c r="E1283" s="31">
        <f ca="1">IF(GLOBAL[[#This Row],[b12]]="",GLOBAL[[#This Row],[a6]],GLOBAL[[#This Row],[b12]])</f>
        <v>6</v>
      </c>
      <c r="F1283" s="32">
        <f>GLOBAL[[#This Row],[AWAL]]</f>
        <v>6</v>
      </c>
      <c r="G1283" s="31"/>
      <c r="H1283" s="31"/>
      <c r="I1283" s="31">
        <f>IF(GLOBAL[[#This Row],[1]]="","",SUMIF(Table6[NB BM_C_QTY+F],GLOBAL[POINTER],Table6[C]))</f>
        <v>0</v>
      </c>
      <c r="J1283" s="91">
        <f>IF(GLOBAL[[#This Row],[2]]="",0,-1*SUMIF(Table5[CONCAT],GLOBAL[POINTER],Table5[3]))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6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6</v>
      </c>
      <c r="Q1283" s="58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6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6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6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83" s="31">
        <v>36</v>
      </c>
      <c r="AC1283" t="s">
        <v>5149</v>
      </c>
    </row>
    <row r="1284" spans="1:30">
      <c r="A1284" s="31">
        <f ca="1">IF(GLOBAL[[#This Row],[TT]]&lt;1,"",ROW()-2)</f>
        <v>1282</v>
      </c>
      <c r="B1284" s="33" t="s">
        <v>793</v>
      </c>
      <c r="C1284" s="31">
        <v>75</v>
      </c>
      <c r="D1284" s="31">
        <v>150</v>
      </c>
      <c r="E1284" s="31">
        <f ca="1">IF(GLOBAL[[#This Row],[b12]]="",GLOBAL[[#This Row],[a6]],GLOBAL[[#This Row],[b12]])</f>
        <v>75</v>
      </c>
      <c r="F1284" s="32">
        <f>GLOBAL[[#This Row],[AWAL]]</f>
        <v>75</v>
      </c>
      <c r="G1284" s="31"/>
      <c r="H1284" s="31"/>
      <c r="I1284" s="31">
        <f>IF(GLOBAL[[#This Row],[1]]="","",SUMIF(Table6[NB BM_C_QTY+F],GLOBAL[POINTER],Table6[C]))</f>
        <v>0</v>
      </c>
      <c r="J1284" s="91">
        <f>IF(GLOBAL[[#This Row],[2]]="",0,-1*SUMIF(Table5[CONCAT],GLOBAL[POINTER],Table5[3]))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75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75</v>
      </c>
      <c r="Q1284" s="58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75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75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75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84" s="31">
        <v>150</v>
      </c>
      <c r="AC1284" t="s">
        <v>5118</v>
      </c>
    </row>
    <row r="1285" spans="1:30">
      <c r="A1285" s="31" t="str">
        <f ca="1">IF(GLOBAL[[#This Row],[TT]]&lt;1,"",ROW()-2)</f>
        <v/>
      </c>
      <c r="B1285" s="33" t="s">
        <v>794</v>
      </c>
      <c r="C1285" s="31">
        <v>0</v>
      </c>
      <c r="D1285" s="31" t="s">
        <v>6</v>
      </c>
      <c r="E1285" s="31">
        <f ca="1">IF(GLOBAL[[#This Row],[b12]]="",GLOBAL[[#This Row],[a6]],GLOBAL[[#This Row],[b12]])</f>
        <v>0</v>
      </c>
      <c r="F1285" s="32">
        <f>GLOBAL[[#This Row],[AWAL]]</f>
        <v>0</v>
      </c>
      <c r="G1285" s="31"/>
      <c r="H1285" s="31"/>
      <c r="I1285" s="31">
        <f>IF(GLOBAL[[#This Row],[1]]="","",SUMIF(Table6[NB BM_C_QTY+F],GLOBAL[POINTER],Table6[C]))</f>
        <v>0</v>
      </c>
      <c r="J1285" s="91">
        <f>IF(GLOBAL[[#This Row],[2]]="",0,-1*SUMIF(Table5[CONCAT],GLOBAL[POINTER],Table5[3]))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 t="shared" si="20"/>
        <v>0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0</v>
      </c>
      <c r="Q1285" s="58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0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0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0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85" s="31">
        <v>72</v>
      </c>
      <c r="AC1285" t="s">
        <v>5118</v>
      </c>
    </row>
    <row r="1286" spans="1:30">
      <c r="A1286" s="31" t="str">
        <f ca="1">IF(GLOBAL[[#This Row],[TT]]&lt;1,"",ROW()-2)</f>
        <v/>
      </c>
      <c r="B1286" s="33" t="s">
        <v>795</v>
      </c>
      <c r="C1286" s="31">
        <v>0</v>
      </c>
      <c r="D1286" s="31" t="s">
        <v>15</v>
      </c>
      <c r="E1286" s="31">
        <f ca="1">IF(GLOBAL[[#This Row],[b12]]="",GLOBAL[[#This Row],[a6]],GLOBAL[[#This Row],[b12]])</f>
        <v>0</v>
      </c>
      <c r="F1286" s="32">
        <f>GLOBAL[[#This Row],[AWAL]]</f>
        <v>0</v>
      </c>
      <c r="G1286" s="31"/>
      <c r="H1286" s="31"/>
      <c r="I1286" s="31">
        <f>IF(GLOBAL[[#This Row],[1]]="","",SUMIF(Table6[NB BM_C_QTY+F],GLOBAL[POINTER],Table6[C]))</f>
        <v>0</v>
      </c>
      <c r="J1286" s="91">
        <f>IF(GLOBAL[[#This Row],[2]]="",0,-1*SUMIF(Table5[CONCAT],GLOBAL[POINTER],Table5[3]))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 t="shared" si="20"/>
        <v>0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0</v>
      </c>
      <c r="Q1286" s="58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0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0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0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86" s="31">
        <v>60</v>
      </c>
      <c r="AC1286" t="s">
        <v>5118</v>
      </c>
    </row>
    <row r="1287" spans="1:30">
      <c r="A1287" s="31" t="str">
        <f ca="1">IF(GLOBAL[[#This Row],[TT]]&lt;1,"",ROW()-2)</f>
        <v/>
      </c>
      <c r="B1287" s="33" t="s">
        <v>2314</v>
      </c>
      <c r="C1287" s="31">
        <v>0</v>
      </c>
      <c r="D1287" s="31" t="s">
        <v>2315</v>
      </c>
      <c r="E1287" s="31">
        <f ca="1">IF(GLOBAL[[#This Row],[b12]]="",GLOBAL[[#This Row],[a6]],GLOBAL[[#This Row],[b12]])</f>
        <v>0</v>
      </c>
      <c r="F1287" s="32">
        <f>GLOBAL[[#This Row],[AWAL]]</f>
        <v>0</v>
      </c>
      <c r="G1287" s="31"/>
      <c r="H1287" s="31"/>
      <c r="I1287" s="31">
        <f>IF(GLOBAL[[#This Row],[1]]="","",SUMIF(Table6[NB BM_C_QTY+F],GLOBAL[POINTER],Table6[C]))</f>
        <v>0</v>
      </c>
      <c r="J1287" s="91">
        <f>IF(GLOBAL[[#This Row],[2]]="",0,-1*SUMIF(Table5[CONCAT],GLOBAL[POINTER],Table5[3]))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0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0</v>
      </c>
      <c r="Q1287" s="58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0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0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0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87" s="31">
        <v>8</v>
      </c>
      <c r="AC1287" t="s">
        <v>5116</v>
      </c>
    </row>
    <row r="1288" spans="1:30">
      <c r="A1288" s="31">
        <f ca="1">IF(GLOBAL[[#This Row],[TT]]&lt;1,"",ROW()-2)</f>
        <v>1286</v>
      </c>
      <c r="B1288" s="33" t="s">
        <v>1967</v>
      </c>
      <c r="C1288" s="31">
        <v>1</v>
      </c>
      <c r="D1288" s="31" t="s">
        <v>2016</v>
      </c>
      <c r="E1288" s="31">
        <f ca="1">IF(GLOBAL[[#This Row],[b12]]="",GLOBAL[[#This Row],[a6]],GLOBAL[[#This Row],[b12]])</f>
        <v>1</v>
      </c>
      <c r="F1288" s="32">
        <f>GLOBAL[[#This Row],[AWAL]]</f>
        <v>1</v>
      </c>
      <c r="G1288" s="31"/>
      <c r="H1288" s="31"/>
      <c r="I1288" s="31">
        <f>IF(GLOBAL[[#This Row],[1]]="","",SUMIF(Table6[NB BM_C_QTY+F],GLOBAL[POINTER],Table6[C]))</f>
        <v>0</v>
      </c>
      <c r="J1288" s="91">
        <f>IF(GLOBAL[[#This Row],[2]]="",0,-1*SUMIF(Table5[CONCAT],GLOBAL[POINTER],Table5[3]))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 t="shared" si="20"/>
        <v>1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1</v>
      </c>
      <c r="Q1288" s="58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1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1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1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88" s="31">
        <v>96</v>
      </c>
      <c r="AC1288" t="s">
        <v>5118</v>
      </c>
    </row>
    <row r="1289" spans="1:30">
      <c r="A1289" s="31">
        <f ca="1">IF(GLOBAL[[#This Row],[TT]]&lt;1,"",ROW()-2)</f>
        <v>1287</v>
      </c>
      <c r="B1289" s="33" t="s">
        <v>796</v>
      </c>
      <c r="C1289" s="31">
        <v>13</v>
      </c>
      <c r="D1289" s="31" t="s">
        <v>20</v>
      </c>
      <c r="E1289" s="31">
        <f ca="1">IF(GLOBAL[[#This Row],[b12]]="",GLOBAL[[#This Row],[a6]],GLOBAL[[#This Row],[b12]])</f>
        <v>13</v>
      </c>
      <c r="F1289" s="32">
        <f>GLOBAL[[#This Row],[AWAL]]</f>
        <v>13</v>
      </c>
      <c r="G1289" s="31"/>
      <c r="H1289" s="31"/>
      <c r="I1289" s="31">
        <f>IF(GLOBAL[[#This Row],[1]]="","",SUMIF(Table6[NB BM_C_QTY+F],GLOBAL[POINTER],Table6[C]))</f>
        <v>0</v>
      </c>
      <c r="J1289" s="91">
        <f>IF(GLOBAL[[#This Row],[2]]="",0,-1*SUMIF(Table5[CONCAT],GLOBAL[POINTER],Table5[3]))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13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13</v>
      </c>
      <c r="Q1289" s="58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13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13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13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89" s="31">
        <v>96</v>
      </c>
      <c r="AC1289" t="s">
        <v>5118</v>
      </c>
    </row>
    <row r="1290" spans="1:30">
      <c r="A1290" s="31">
        <f ca="1">IF(GLOBAL[[#This Row],[TT]]&lt;1,"",ROW()-2)</f>
        <v>1288</v>
      </c>
      <c r="B1290" s="33" t="s">
        <v>797</v>
      </c>
      <c r="C1290" s="31">
        <v>4</v>
      </c>
      <c r="D1290" s="31" t="s">
        <v>697</v>
      </c>
      <c r="E1290" s="31">
        <f ca="1">IF(GLOBAL[[#This Row],[b12]]="",GLOBAL[[#This Row],[a6]],GLOBAL[[#This Row],[b12]])</f>
        <v>4</v>
      </c>
      <c r="F1290" s="32">
        <f>GLOBAL[[#This Row],[AWAL]]</f>
        <v>4</v>
      </c>
      <c r="G1290" s="31"/>
      <c r="H1290" s="31"/>
      <c r="I1290" s="31">
        <f>IF(GLOBAL[[#This Row],[1]]="","",SUMIF(Table6[NB BM_C_QTY+F],GLOBAL[POINTER],Table6[C]))</f>
        <v>0</v>
      </c>
      <c r="J1290" s="91">
        <f>IF(GLOBAL[[#This Row],[2]]="",0,-1*SUMIF(Table5[CONCAT],GLOBAL[POINTER],Table5[3]))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4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4</v>
      </c>
      <c r="Q1290" s="58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4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4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4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90" s="31">
        <v>16</v>
      </c>
      <c r="AC1290" t="s">
        <v>5116</v>
      </c>
    </row>
    <row r="1291" spans="1:30">
      <c r="A1291" s="31">
        <f ca="1">IF(GLOBAL[[#This Row],[TT]]&lt;1,"",ROW()-2)</f>
        <v>1289</v>
      </c>
      <c r="B1291" s="33" t="s">
        <v>798</v>
      </c>
      <c r="C1291" s="31">
        <v>5</v>
      </c>
      <c r="D1291" s="31" t="s">
        <v>31</v>
      </c>
      <c r="E1291" s="31">
        <f ca="1">IF(GLOBAL[[#This Row],[b12]]="",GLOBAL[[#This Row],[a6]],GLOBAL[[#This Row],[b12]])</f>
        <v>5</v>
      </c>
      <c r="F1291" s="32">
        <f>GLOBAL[[#This Row],[AWAL]]</f>
        <v>5</v>
      </c>
      <c r="G1291" s="31"/>
      <c r="H1291" s="31"/>
      <c r="I1291" s="31">
        <f>IF(GLOBAL[[#This Row],[1]]="","",SUMIF(Table6[NB BM_C_QTY+F],GLOBAL[POINTER],Table6[C]))</f>
        <v>0</v>
      </c>
      <c r="J1291" s="91">
        <f>IF(GLOBAL[[#This Row],[2]]="",0,-1*SUMIF(Table5[CONCAT],GLOBAL[POINTER],Table5[3]))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 t="shared" si="20"/>
        <v>5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5</v>
      </c>
      <c r="Q1291" s="58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5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5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5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91" s="31">
        <v>10</v>
      </c>
      <c r="AC1291" t="s">
        <v>5116</v>
      </c>
    </row>
    <row r="1292" spans="1:30">
      <c r="A1292" s="31">
        <f ca="1">IF(GLOBAL[[#This Row],[TT]]&lt;1,"",ROW()-2)</f>
        <v>1290</v>
      </c>
      <c r="B1292" s="33" t="s">
        <v>799</v>
      </c>
      <c r="C1292" s="31">
        <v>10</v>
      </c>
      <c r="D1292" s="31" t="s">
        <v>6</v>
      </c>
      <c r="E1292" s="31">
        <f ca="1">IF(GLOBAL[[#This Row],[b12]]="",GLOBAL[[#This Row],[a6]],GLOBAL[[#This Row],[b12]])</f>
        <v>10</v>
      </c>
      <c r="F1292" s="32">
        <f>GLOBAL[[#This Row],[AWAL]]</f>
        <v>10</v>
      </c>
      <c r="G1292" s="31"/>
      <c r="H1292" s="31"/>
      <c r="I1292" s="31">
        <f>IF(GLOBAL[[#This Row],[1]]="","",SUMIF(Table6[NB BM_C_QTY+F],GLOBAL[POINTER],Table6[C]))</f>
        <v>0</v>
      </c>
      <c r="J1292" s="91">
        <f>IF(GLOBAL[[#This Row],[2]]="",0,-1*SUMIF(Table5[CONCAT],GLOBAL[POINTER],Table5[3]))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 t="shared" si="20"/>
        <v>10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10</v>
      </c>
      <c r="Q1292" s="58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10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10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10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92" s="31">
        <v>72</v>
      </c>
      <c r="AC1292" t="s">
        <v>5118</v>
      </c>
    </row>
    <row r="1293" spans="1:30">
      <c r="A1293" s="31">
        <f ca="1">IF(GLOBAL[[#This Row],[TT]]&lt;1,"",ROW()-2)</f>
        <v>1291</v>
      </c>
      <c r="B1293" s="33" t="s">
        <v>7293</v>
      </c>
      <c r="C1293" s="31">
        <v>2</v>
      </c>
      <c r="D1293" s="31" t="s">
        <v>800</v>
      </c>
      <c r="E1293" s="31">
        <f ca="1">IF(GLOBAL[[#This Row],[b12]]="",GLOBAL[[#This Row],[a6]],GLOBAL[[#This Row],[b12]])</f>
        <v>2</v>
      </c>
      <c r="F1293" s="32">
        <f>GLOBAL[[#This Row],[AWAL]]</f>
        <v>2</v>
      </c>
      <c r="G1293" s="31"/>
      <c r="H1293" s="31"/>
      <c r="I1293" s="31">
        <f>IF(GLOBAL[[#This Row],[1]]="","",SUMIF(Table6[NB BM_C_QTY+F],GLOBAL[POINTER],Table6[C]))</f>
        <v>0</v>
      </c>
      <c r="J1293" s="91">
        <f>IF(GLOBAL[[#This Row],[2]]="",0,-1*SUMIF(Table5[CONCAT],GLOBAL[POINTER],Table5[3]))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2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2</v>
      </c>
      <c r="Q1293" s="58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2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2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2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elevatedtraymicrotop602besi12pcuntana</v>
      </c>
      <c r="AB1293" s="31">
        <v>12</v>
      </c>
      <c r="AC1293" t="s">
        <v>5118</v>
      </c>
    </row>
    <row r="1294" spans="1:30">
      <c r="A1294" s="31" t="str">
        <f ca="1">IF(GLOBAL[[#This Row],[TT]]&lt;1,"",ROW()-2)</f>
        <v/>
      </c>
      <c r="B1294" s="33" t="s">
        <v>3966</v>
      </c>
      <c r="C1294" s="31">
        <v>0</v>
      </c>
      <c r="D1294" s="31" t="s">
        <v>801</v>
      </c>
      <c r="E1294" s="31">
        <f ca="1">IF(GLOBAL[[#This Row],[b12]]="",GLOBAL[[#This Row],[a6]],GLOBAL[[#This Row],[b12]])</f>
        <v>0</v>
      </c>
      <c r="F1294" s="32">
        <f>GLOBAL[[#This Row],[AWAL]]</f>
        <v>0</v>
      </c>
      <c r="G1294" s="31"/>
      <c r="H1294" s="31"/>
      <c r="I1294" s="31">
        <f>IF(GLOBAL[[#This Row],[1]]="","",SUMIF(Table6[NB BM_C_QTY+F],GLOBAL[POINTER],Table6[C]))</f>
        <v>0</v>
      </c>
      <c r="J1294" s="91">
        <f>IF(GLOBAL[[#This Row],[2]]="",0,-1*SUMIF(Table5[CONCAT],GLOBAL[POINTER],Table5[3]))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0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0</v>
      </c>
      <c r="Q1294" s="58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0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0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0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94" s="31">
        <v>8</v>
      </c>
      <c r="AC1294" t="s">
        <v>5118</v>
      </c>
    </row>
    <row r="1295" spans="1:30">
      <c r="A1295" s="39">
        <f ca="1">IF(GLOBAL[[#This Row],[TT]]&lt;1,"",ROW()-2)</f>
        <v>1293</v>
      </c>
      <c r="B1295" s="33" t="s">
        <v>6133</v>
      </c>
      <c r="C1295" s="31">
        <v>1</v>
      </c>
      <c r="D1295" s="31" t="s">
        <v>3409</v>
      </c>
      <c r="E1295" s="39">
        <f ca="1">IF(GLOBAL[[#This Row],[b12]]="",GLOBAL[[#This Row],[a6]],GLOBAL[[#This Row],[b12]])</f>
        <v>1</v>
      </c>
      <c r="F1295" s="40">
        <f>GLOBAL[[#This Row],[AWAL]]</f>
        <v>1</v>
      </c>
      <c r="G1295" s="31"/>
      <c r="H1295" s="31"/>
      <c r="I1295" s="39">
        <f>IF(GLOBAL[[#This Row],[1]]="","",SUMIF(Table6[NB BM_C_QTY+F],GLOBAL[POINTER],Table6[C]))</f>
        <v>0</v>
      </c>
      <c r="J1295" s="91">
        <f>IF(GLOBAL[[#This Row],[2]]="",0,-1*SUMIF(Table5[CONCAT],GLOBAL[POINTER],Table5[3]))</f>
        <v>0</v>
      </c>
      <c r="K1295" s="39" t="str">
        <f>IF(GLOBAL[[#This Row],[b1]]="","",GLOBAL[[#This Row],[b1]]-GLOBAL[[#This Row],[a1]]-GLOBAL[[#This Row],[bkeluar1]])</f>
        <v/>
      </c>
      <c r="L1295" s="39">
        <f>SUM(GLOBAL[[#This Row],[bmasuk1]:[c1]])</f>
        <v>0</v>
      </c>
      <c r="M1295" s="40">
        <f t="shared" si="20"/>
        <v>1</v>
      </c>
      <c r="N1295" s="31"/>
      <c r="O1295" s="39" t="str">
        <f>IF(GLOBAL[[#This Row],[b2]]="","",GLOBAL[[#This Row],[b2]]-GLOBAL[[#This Row],[a2]])</f>
        <v/>
      </c>
      <c r="P1295" s="40">
        <f ca="1">SUM(INDIRECT(GLOBAL_VAR[TABLENAME]&amp;"[@a"&amp;$1:$1-1&amp;"]"),INDIRECT(GLOBAL_VAR[TABLENAME]&amp;"[@c"&amp;$1:$1-1&amp;"]"))</f>
        <v>1</v>
      </c>
      <c r="Q1295" s="33"/>
      <c r="R1295" s="41" t="str">
        <f>IF(GLOBAL[[#This Row],[b3]]="","",GLOBAL[[#This Row],[b3]]-GLOBAL[[#This Row],[a3]])</f>
        <v/>
      </c>
      <c r="S1295" s="40">
        <f ca="1">SUM(INDIRECT(GLOBAL_VAR[TABLENAME]&amp;"[@a"&amp;$1:$1-1&amp;"]"),INDIRECT(GLOBAL_VAR[TABLENAME]&amp;"[@c"&amp;$1:$1-1&amp;"]"))</f>
        <v>1</v>
      </c>
      <c r="T1295" s="33"/>
      <c r="U1295" s="41" t="str">
        <f>IF(GLOBAL[[#This Row],[b4]]="","",GLOBAL[[#This Row],[b4]]-GLOBAL[[#This Row],[a4]])</f>
        <v/>
      </c>
      <c r="V1295" s="40">
        <f ca="1">SUM(INDIRECT(GLOBAL_VAR[TABLENAME]&amp;"[@a"&amp;$1:$1-1&amp;"]"),INDIRECT(GLOBAL_VAR[TABLENAME]&amp;"[@c"&amp;$1:$1-1&amp;"]"))</f>
        <v>1</v>
      </c>
      <c r="W1295" s="31"/>
      <c r="X1295" s="39" t="str">
        <f>IF(GLOBAL[[#This Row],[b5]]="","",GLOBAL[[#This Row],[b5]]-GLOBAL[[#This Row],[a5]])</f>
        <v/>
      </c>
      <c r="Y1295" s="40">
        <f ca="1">SUM(INDIRECT(GLOBAL_VAR[TABLENAME]&amp;"[@a"&amp;$1:$1-1&amp;"]"),INDIRECT(GLOBAL_VAR[TABLENAME]&amp;"[@c"&amp;$1:$1-1&amp;"]"))</f>
        <v>1</v>
      </c>
      <c r="Z1295" s="29"/>
      <c r="AA129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elevatedtraymicrotop6046pcsuntana</v>
      </c>
      <c r="AB1295" s="39">
        <v>6</v>
      </c>
      <c r="AC1295" s="65" t="s">
        <v>5118</v>
      </c>
      <c r="AD1295" s="29"/>
    </row>
    <row r="1296" spans="1:30">
      <c r="A1296" s="39">
        <f ca="1">IF(GLOBAL[[#This Row],[TT]]&lt;1,"",ROW()-2)</f>
        <v>1294</v>
      </c>
      <c r="B1296" s="33" t="s">
        <v>6134</v>
      </c>
      <c r="C1296" s="31">
        <v>3</v>
      </c>
      <c r="D1296" s="31" t="s">
        <v>2085</v>
      </c>
      <c r="E1296" s="39">
        <f ca="1">IF(GLOBAL[[#This Row],[b12]]="",GLOBAL[[#This Row],[a6]],GLOBAL[[#This Row],[b12]])</f>
        <v>3</v>
      </c>
      <c r="F1296" s="40">
        <f>GLOBAL[[#This Row],[AWAL]]</f>
        <v>3</v>
      </c>
      <c r="G1296" s="31"/>
      <c r="H1296" s="31"/>
      <c r="I1296" s="39">
        <f>IF(GLOBAL[[#This Row],[1]]="","",SUMIF(Table6[NB BM_C_QTY+F],GLOBAL[POINTER],Table6[C]))</f>
        <v>0</v>
      </c>
      <c r="J1296" s="91">
        <f>IF(GLOBAL[[#This Row],[2]]="",0,-1*SUMIF(Table5[CONCAT],GLOBAL[POINTER],Table5[3]))</f>
        <v>0</v>
      </c>
      <c r="K1296" s="39" t="str">
        <f>IF(GLOBAL[[#This Row],[b1]]="","",GLOBAL[[#This Row],[b1]]-GLOBAL[[#This Row],[a1]]-GLOBAL[[#This Row],[bkeluar1]])</f>
        <v/>
      </c>
      <c r="L1296" s="39">
        <f>SUM(GLOBAL[[#This Row],[bmasuk1]:[c1]])</f>
        <v>0</v>
      </c>
      <c r="M1296" s="40">
        <f t="shared" si="20"/>
        <v>3</v>
      </c>
      <c r="N1296" s="31"/>
      <c r="O1296" s="39" t="str">
        <f>IF(GLOBAL[[#This Row],[b2]]="","",GLOBAL[[#This Row],[b2]]-GLOBAL[[#This Row],[a2]])</f>
        <v/>
      </c>
      <c r="P1296" s="40">
        <f ca="1">SUM(INDIRECT(GLOBAL_VAR[TABLENAME]&amp;"[@a"&amp;$1:$1-1&amp;"]"),INDIRECT(GLOBAL_VAR[TABLENAME]&amp;"[@c"&amp;$1:$1-1&amp;"]"))</f>
        <v>3</v>
      </c>
      <c r="Q1296" s="33"/>
      <c r="R1296" s="41" t="str">
        <f>IF(GLOBAL[[#This Row],[b3]]="","",GLOBAL[[#This Row],[b3]]-GLOBAL[[#This Row],[a3]])</f>
        <v/>
      </c>
      <c r="S1296" s="40">
        <f ca="1">SUM(INDIRECT(GLOBAL_VAR[TABLENAME]&amp;"[@a"&amp;$1:$1-1&amp;"]"),INDIRECT(GLOBAL_VAR[TABLENAME]&amp;"[@c"&amp;$1:$1-1&amp;"]"))</f>
        <v>3</v>
      </c>
      <c r="T1296" s="33"/>
      <c r="U1296" s="41" t="str">
        <f>IF(GLOBAL[[#This Row],[b4]]="","",GLOBAL[[#This Row],[b4]]-GLOBAL[[#This Row],[a4]])</f>
        <v/>
      </c>
      <c r="V1296" s="40">
        <f ca="1">SUM(INDIRECT(GLOBAL_VAR[TABLENAME]&amp;"[@a"&amp;$1:$1-1&amp;"]"),INDIRECT(GLOBAL_VAR[TABLENAME]&amp;"[@c"&amp;$1:$1-1&amp;"]"))</f>
        <v>3</v>
      </c>
      <c r="W1296" s="31"/>
      <c r="X1296" s="39" t="str">
        <f>IF(GLOBAL[[#This Row],[b5]]="","",GLOBAL[[#This Row],[b5]]-GLOBAL[[#This Row],[a5]])</f>
        <v/>
      </c>
      <c r="Y1296" s="40">
        <f ca="1">SUM(INDIRECT(GLOBAL_VAR[TABLENAME]&amp;"[@a"&amp;$1:$1-1&amp;"]"),INDIRECT(GLOBAL_VAR[TABLENAME]&amp;"[@c"&amp;$1:$1-1&amp;"]"))</f>
        <v>3</v>
      </c>
      <c r="Z1296" s="29"/>
      <c r="AA129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elevatedtraytier60512pcsuntana</v>
      </c>
      <c r="AB1296" s="39">
        <v>12</v>
      </c>
      <c r="AC1296" s="65" t="s">
        <v>5118</v>
      </c>
      <c r="AD1296" s="29"/>
    </row>
    <row r="1297" spans="1:31">
      <c r="A1297" s="31">
        <f ca="1">IF(GLOBAL[[#This Row],[TT]]&lt;1,"",ROW()-2)</f>
        <v>1295</v>
      </c>
      <c r="B1297" s="33" t="s">
        <v>802</v>
      </c>
      <c r="C1297" s="31">
        <v>9</v>
      </c>
      <c r="D1297" s="31" t="s">
        <v>15</v>
      </c>
      <c r="E1297" s="31">
        <f ca="1">IF(GLOBAL[[#This Row],[b12]]="",GLOBAL[[#This Row],[a6]],GLOBAL[[#This Row],[b12]])</f>
        <v>9</v>
      </c>
      <c r="F1297" s="32">
        <f>GLOBAL[[#This Row],[AWAL]]</f>
        <v>9</v>
      </c>
      <c r="G1297" s="31"/>
      <c r="H1297" s="31"/>
      <c r="I1297" s="31">
        <f>IF(GLOBAL[[#This Row],[1]]="","",SUMIF(Table6[NB BM_C_QTY+F],GLOBAL[POINTER],Table6[C]))</f>
        <v>0</v>
      </c>
      <c r="J1297" s="91">
        <f>IF(GLOBAL[[#This Row],[2]]="",0,-1*SUMIF(Table5[CONCAT],GLOBAL[POINTER],Table5[3]))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 t="shared" si="20"/>
        <v>9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9</v>
      </c>
      <c r="Q1297" s="58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9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9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9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97" s="31">
        <v>60</v>
      </c>
      <c r="AC1297" t="s">
        <v>5118</v>
      </c>
    </row>
    <row r="1298" spans="1:31">
      <c r="A1298" s="31" t="str">
        <f ca="1">IF(GLOBAL[[#This Row],[TT]]&lt;1,"",ROW()-2)</f>
        <v/>
      </c>
      <c r="B1298" s="33" t="s">
        <v>803</v>
      </c>
      <c r="C1298" s="31">
        <v>0</v>
      </c>
      <c r="D1298" s="31" t="s">
        <v>222</v>
      </c>
      <c r="E1298" s="31">
        <f ca="1">IF(GLOBAL[[#This Row],[b12]]="",GLOBAL[[#This Row],[a6]],GLOBAL[[#This Row],[b12]])</f>
        <v>0</v>
      </c>
      <c r="F1298" s="32">
        <f>GLOBAL[[#This Row],[AWAL]]</f>
        <v>0</v>
      </c>
      <c r="G1298" s="31"/>
      <c r="H1298" s="31"/>
      <c r="I1298" s="31">
        <f>IF(GLOBAL[[#This Row],[1]]="","",SUMIF(Table6[NB BM_C_QTY+F],GLOBAL[POINTER],Table6[C]))</f>
        <v>0</v>
      </c>
      <c r="J1298" s="91">
        <f>IF(GLOBAL[[#This Row],[2]]="",0,-1*SUMIF(Table5[CONCAT],GLOBAL[POINTER],Table5[3]))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0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0</v>
      </c>
      <c r="Q1298" s="58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0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0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0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98" s="31">
        <v>48</v>
      </c>
      <c r="AC1298" t="s">
        <v>5118</v>
      </c>
    </row>
    <row r="1299" spans="1:31">
      <c r="A1299" s="31" t="str">
        <f ca="1">IF(GLOBAL[[#This Row],[TT]]&lt;1,"",ROW()-2)</f>
        <v/>
      </c>
      <c r="B1299" s="33" t="s">
        <v>4068</v>
      </c>
      <c r="C1299" s="31">
        <v>0</v>
      </c>
      <c r="D1299" s="31" t="s">
        <v>2076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>
        <f>IF(GLOBAL[[#This Row],[1]]="","",SUMIF(Table6[NB BM_C_QTY+F],GLOBAL[POINTER],Table6[C]))</f>
        <v>0</v>
      </c>
      <c r="J1299" s="91">
        <f>IF(GLOBAL[[#This Row],[2]]="",0,-1*SUMIF(Table5[CONCAT],GLOBAL[POINTER],Table5[3]))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0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0</v>
      </c>
      <c r="Q1299" s="58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99" s="31">
        <v>60</v>
      </c>
      <c r="AC1299" t="s">
        <v>5118</v>
      </c>
    </row>
    <row r="1300" spans="1:31">
      <c r="A1300" s="31">
        <f ca="1">IF(GLOBAL[[#This Row],[TT]]&lt;1,"",ROW()-2)</f>
        <v>1298</v>
      </c>
      <c r="B1300" s="33" t="s">
        <v>804</v>
      </c>
      <c r="C1300" s="31">
        <v>10</v>
      </c>
      <c r="D1300" s="31" t="s">
        <v>122</v>
      </c>
      <c r="E1300" s="31">
        <f ca="1">IF(GLOBAL[[#This Row],[b12]]="",GLOBAL[[#This Row],[a6]],GLOBAL[[#This Row],[b12]])</f>
        <v>10</v>
      </c>
      <c r="F1300" s="32">
        <f>GLOBAL[[#This Row],[AWAL]]</f>
        <v>10</v>
      </c>
      <c r="G1300" s="31"/>
      <c r="H1300" s="31"/>
      <c r="I1300" s="31">
        <f>IF(GLOBAL[[#This Row],[1]]="","",SUMIF(Table6[NB BM_C_QTY+F],GLOBAL[POINTER],Table6[C]))</f>
        <v>0</v>
      </c>
      <c r="J1300" s="91">
        <f>IF(GLOBAL[[#This Row],[2]]="",0,-1*SUMIF(Table5[CONCAT],GLOBAL[POINTER],Table5[3]))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10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10</v>
      </c>
      <c r="Q1300" s="58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10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10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10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300" s="31">
        <v>200</v>
      </c>
      <c r="AC1300" t="s">
        <v>5118</v>
      </c>
    </row>
    <row r="1301" spans="1:31">
      <c r="A1301" s="31">
        <f ca="1">IF(GLOBAL[[#This Row],[TT]]&lt;1,"",ROW()-2)</f>
        <v>1299</v>
      </c>
      <c r="B1301" s="33" t="s">
        <v>805</v>
      </c>
      <c r="C1301" s="31">
        <v>2</v>
      </c>
      <c r="D1301" s="31" t="s">
        <v>122</v>
      </c>
      <c r="E1301" s="31">
        <f ca="1">IF(GLOBAL[[#This Row],[b12]]="",GLOBAL[[#This Row],[a6]],GLOBAL[[#This Row],[b12]])</f>
        <v>1</v>
      </c>
      <c r="F1301" s="32">
        <f>GLOBAL[[#This Row],[AWAL]]</f>
        <v>2</v>
      </c>
      <c r="G1301" s="31"/>
      <c r="H1301" s="31"/>
      <c r="I1301" s="31">
        <f>IF(GLOBAL[[#This Row],[1]]="","",SUMIF(Table6[NB BM_C_QTY+F],GLOBAL[POINTER],Table6[C]))</f>
        <v>0</v>
      </c>
      <c r="J1301" s="91">
        <f>IF(GLOBAL[[#This Row],[2]]="",0,-1*SUMIF(Table5[CONCAT],GLOBAL[POINTER],Table5[3]))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2</v>
      </c>
      <c r="N1301" s="31">
        <v>1</v>
      </c>
      <c r="O1301" s="31">
        <f>IF(GLOBAL[[#This Row],[b2]]="","",GLOBAL[[#This Row],[b2]]-GLOBAL[[#This Row],[a2]])</f>
        <v>-1</v>
      </c>
      <c r="P1301" s="32">
        <f ca="1">SUM(INDIRECT(GLOBAL_VAR[TABLENAME]&amp;"[@a"&amp;$1:$1-1&amp;"]"),INDIRECT(GLOBAL_VAR[TABLENAME]&amp;"[@c"&amp;$1:$1-1&amp;"]"))</f>
        <v>1</v>
      </c>
      <c r="Q1301" s="58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1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1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1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301" s="31">
        <v>200</v>
      </c>
      <c r="AC1301" t="s">
        <v>5118</v>
      </c>
    </row>
    <row r="1302" spans="1:31">
      <c r="A1302" s="39">
        <f ca="1">IF(GLOBAL[[#This Row],[TT]]&lt;1,"",ROW()-2)</f>
        <v>1300</v>
      </c>
      <c r="B1302" s="33" t="s">
        <v>5511</v>
      </c>
      <c r="C1302" s="31">
        <v>5</v>
      </c>
      <c r="D1302" s="31" t="s">
        <v>2121</v>
      </c>
      <c r="E1302" s="39">
        <f ca="1">IF(GLOBAL[[#This Row],[b12]]="",GLOBAL[[#This Row],[a6]],GLOBAL[[#This Row],[b12]])</f>
        <v>5</v>
      </c>
      <c r="F1302" s="40">
        <f>GLOBAL[[#This Row],[AWAL]]</f>
        <v>5</v>
      </c>
      <c r="G1302" s="31"/>
      <c r="H1302" s="31"/>
      <c r="I1302" s="39">
        <f>IF(GLOBAL[[#This Row],[1]]="","",SUMIF(Table6[NB BM_C_QTY+F],GLOBAL[POINTER],Table6[C]))</f>
        <v>0</v>
      </c>
      <c r="J1302" s="91">
        <f>IF(GLOBAL[[#This Row],[2]]="",0,-1*SUMIF(Table5[CONCAT],GLOBAL[POINTER],Table5[3]))</f>
        <v>0</v>
      </c>
      <c r="K1302" s="39" t="str">
        <f>IF(GLOBAL[[#This Row],[b1]]="","",GLOBAL[[#This Row],[b1]]-GLOBAL[[#This Row],[a1]]-GLOBAL[[#This Row],[bkeluar1]])</f>
        <v/>
      </c>
      <c r="L1302" s="39">
        <f>SUM(GLOBAL[[#This Row],[bmasuk1]:[c1]])</f>
        <v>0</v>
      </c>
      <c r="M1302" s="40">
        <f t="shared" si="20"/>
        <v>5</v>
      </c>
      <c r="N1302" s="31"/>
      <c r="O1302" s="39" t="str">
        <f>IF(GLOBAL[[#This Row],[b2]]="","",GLOBAL[[#This Row],[b2]]-GLOBAL[[#This Row],[a2]])</f>
        <v/>
      </c>
      <c r="P1302" s="40">
        <f ca="1">SUM(INDIRECT(GLOBAL_VAR[TABLENAME]&amp;"[@a"&amp;$1:$1-1&amp;"]"),INDIRECT(GLOBAL_VAR[TABLENAME]&amp;"[@c"&amp;$1:$1-1&amp;"]"))</f>
        <v>5</v>
      </c>
      <c r="Q1302" s="58"/>
      <c r="R1302" s="41" t="str">
        <f>IF(GLOBAL[[#This Row],[b3]]="","",GLOBAL[[#This Row],[b3]]-GLOBAL[[#This Row],[a3]])</f>
        <v/>
      </c>
      <c r="S1302" s="40">
        <f ca="1">SUM(INDIRECT(GLOBAL_VAR[TABLENAME]&amp;"[@a"&amp;$1:$1-1&amp;"]"),INDIRECT(GLOBAL_VAR[TABLENAME]&amp;"[@c"&amp;$1:$1-1&amp;"]"))</f>
        <v>5</v>
      </c>
      <c r="T1302" s="33"/>
      <c r="U1302" s="41" t="str">
        <f>IF(GLOBAL[[#This Row],[b4]]="","",GLOBAL[[#This Row],[b4]]-GLOBAL[[#This Row],[a4]])</f>
        <v/>
      </c>
      <c r="V1302" s="40">
        <f ca="1">SUM(INDIRECT(GLOBAL_VAR[TABLENAME]&amp;"[@a"&amp;$1:$1-1&amp;"]"),INDIRECT(GLOBAL_VAR[TABLENAME]&amp;"[@c"&amp;$1:$1-1&amp;"]"))</f>
        <v>5</v>
      </c>
      <c r="W1302" s="31"/>
      <c r="X1302" s="39" t="str">
        <f>IF(GLOBAL[[#This Row],[b5]]="","",GLOBAL[[#This Row],[b5]]-GLOBAL[[#This Row],[a5]])</f>
        <v/>
      </c>
      <c r="Y1302" s="40">
        <f ca="1">SUM(INDIRECT(GLOBAL_VAR[TABLENAME]&amp;"[@a"&amp;$1:$1-1&amp;"]"),INDIRECT(GLOBAL_VAR[TABLENAME]&amp;"[@c"&amp;$1:$1-1&amp;"]"))</f>
        <v>5</v>
      </c>
      <c r="Z1302" s="29"/>
      <c r="AA130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1302" s="39">
        <v>72</v>
      </c>
      <c r="AC1302" s="65" t="s">
        <v>5118</v>
      </c>
      <c r="AD1302" s="29"/>
    </row>
    <row r="1303" spans="1:31">
      <c r="A1303" s="39">
        <f ca="1">IF(GLOBAL[[#This Row],[TT]]&lt;1,"",ROW()-2)</f>
        <v>1301</v>
      </c>
      <c r="B1303" s="33" t="s">
        <v>5635</v>
      </c>
      <c r="C1303" s="31">
        <v>14</v>
      </c>
      <c r="D1303" s="31" t="s">
        <v>2121</v>
      </c>
      <c r="E1303" s="39">
        <f ca="1">IF(GLOBAL[[#This Row],[b12]]="",GLOBAL[[#This Row],[a6]],GLOBAL[[#This Row],[b12]])</f>
        <v>14</v>
      </c>
      <c r="F1303" s="40">
        <f>GLOBAL[[#This Row],[AWAL]]</f>
        <v>14</v>
      </c>
      <c r="G1303" s="31"/>
      <c r="H1303" s="31"/>
      <c r="I1303" s="39">
        <f>IF(GLOBAL[[#This Row],[1]]="","",SUMIF(Table6[NB BM_C_QTY+F],GLOBAL[POINTER],Table6[C]))</f>
        <v>0</v>
      </c>
      <c r="J1303" s="91">
        <f>IF(GLOBAL[[#This Row],[2]]="",0,-1*SUMIF(Table5[CONCAT],GLOBAL[POINTER],Table5[3]))</f>
        <v>0</v>
      </c>
      <c r="K1303" s="39" t="str">
        <f>IF(GLOBAL[[#This Row],[b1]]="","",GLOBAL[[#This Row],[b1]]-GLOBAL[[#This Row],[a1]]-GLOBAL[[#This Row],[bkeluar1]])</f>
        <v/>
      </c>
      <c r="L1303" s="39">
        <f>SUM(GLOBAL[[#This Row],[bmasuk1]:[c1]])</f>
        <v>0</v>
      </c>
      <c r="M1303" s="40">
        <f t="shared" si="20"/>
        <v>14</v>
      </c>
      <c r="N1303" s="31"/>
      <c r="O1303" s="39" t="str">
        <f>IF(GLOBAL[[#This Row],[b2]]="","",GLOBAL[[#This Row],[b2]]-GLOBAL[[#This Row],[a2]])</f>
        <v/>
      </c>
      <c r="P1303" s="40">
        <f ca="1">SUM(INDIRECT(GLOBAL_VAR[TABLENAME]&amp;"[@a"&amp;$1:$1-1&amp;"]"),INDIRECT(GLOBAL_VAR[TABLENAME]&amp;"[@c"&amp;$1:$1-1&amp;"]"))</f>
        <v>14</v>
      </c>
      <c r="Q1303" s="33"/>
      <c r="R1303" s="41" t="str">
        <f>IF(GLOBAL[[#This Row],[b3]]="","",GLOBAL[[#This Row],[b3]]-GLOBAL[[#This Row],[a3]])</f>
        <v/>
      </c>
      <c r="S1303" s="40">
        <f ca="1">SUM(INDIRECT(GLOBAL_VAR[TABLENAME]&amp;"[@a"&amp;$1:$1-1&amp;"]"),INDIRECT(GLOBAL_VAR[TABLENAME]&amp;"[@c"&amp;$1:$1-1&amp;"]"))</f>
        <v>14</v>
      </c>
      <c r="T1303" s="33"/>
      <c r="U1303" s="41" t="str">
        <f>IF(GLOBAL[[#This Row],[b4]]="","",GLOBAL[[#This Row],[b4]]-GLOBAL[[#This Row],[a4]])</f>
        <v/>
      </c>
      <c r="V1303" s="40">
        <f ca="1">SUM(INDIRECT(GLOBAL_VAR[TABLENAME]&amp;"[@a"&amp;$1:$1-1&amp;"]"),INDIRECT(GLOBAL_VAR[TABLENAME]&amp;"[@c"&amp;$1:$1-1&amp;"]"))</f>
        <v>14</v>
      </c>
      <c r="W1303" s="31"/>
      <c r="X1303" s="39" t="str">
        <f>IF(GLOBAL[[#This Row],[b5]]="","",GLOBAL[[#This Row],[b5]]-GLOBAL[[#This Row],[a5]])</f>
        <v/>
      </c>
      <c r="Y1303" s="40">
        <f ca="1">SUM(INDIRECT(GLOBAL_VAR[TABLENAME]&amp;"[@a"&amp;$1:$1-1&amp;"]"),INDIRECT(GLOBAL_VAR[TABLENAME]&amp;"[@c"&amp;$1:$1-1&amp;"]"))</f>
        <v>14</v>
      </c>
      <c r="Z1303" s="29"/>
      <c r="AA130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expandingfilevtech4512b572pcsuntana</v>
      </c>
      <c r="AB1303" s="39">
        <v>72</v>
      </c>
      <c r="AC1303" s="65" t="s">
        <v>5118</v>
      </c>
      <c r="AD1303" s="29"/>
    </row>
    <row r="1304" spans="1:31">
      <c r="A1304" s="31" t="str">
        <f ca="1">IF(GLOBAL[[#This Row],[TT]]&lt;1,"",ROW()-2)</f>
        <v/>
      </c>
      <c r="B1304" s="33" t="s">
        <v>806</v>
      </c>
      <c r="C1304" s="31">
        <v>0</v>
      </c>
      <c r="D1304" s="31" t="s">
        <v>807</v>
      </c>
      <c r="E1304" s="31">
        <f ca="1">IF(GLOBAL[[#This Row],[b12]]="",GLOBAL[[#This Row],[a6]],GLOBAL[[#This Row],[b12]])</f>
        <v>0</v>
      </c>
      <c r="F1304" s="32">
        <f>GLOBAL[[#This Row],[AWAL]]</f>
        <v>0</v>
      </c>
      <c r="G1304" s="31"/>
      <c r="H1304" s="31"/>
      <c r="I1304" s="31">
        <f>IF(GLOBAL[[#This Row],[1]]="","",SUMIF(Table6[NB BM_C_QTY+F],GLOBAL[POINTER],Table6[C]))</f>
        <v>0</v>
      </c>
      <c r="J1304" s="91">
        <f>IF(GLOBAL[[#This Row],[2]]="",0,-1*SUMIF(Table5[CONCAT],GLOBAL[POINTER],Table5[3]))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0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0</v>
      </c>
      <c r="Q1304" s="58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0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0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0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304" s="31">
        <v>20</v>
      </c>
      <c r="AC1304" t="s">
        <v>5118</v>
      </c>
    </row>
    <row r="1305" spans="1:31">
      <c r="A1305" s="31">
        <f ca="1">IF(GLOBAL[[#This Row],[TT]]&lt;1,"",ROW()-2)</f>
        <v>1303</v>
      </c>
      <c r="B1305" s="33" t="s">
        <v>808</v>
      </c>
      <c r="C1305" s="31">
        <v>1</v>
      </c>
      <c r="D1305" s="31" t="s">
        <v>120</v>
      </c>
      <c r="E1305" s="31">
        <f ca="1">IF(GLOBAL[[#This Row],[b12]]="",GLOBAL[[#This Row],[a6]],GLOBAL[[#This Row],[b12]])</f>
        <v>1</v>
      </c>
      <c r="F1305" s="32">
        <f>GLOBAL[[#This Row],[AWAL]]</f>
        <v>1</v>
      </c>
      <c r="G1305" s="31"/>
      <c r="H1305" s="31"/>
      <c r="I1305" s="31">
        <f>IF(GLOBAL[[#This Row],[1]]="","",SUMIF(Table6[NB BM_C_QTY+F],GLOBAL[POINTER],Table6[C]))</f>
        <v>0</v>
      </c>
      <c r="J1305" s="91">
        <f>IF(GLOBAL[[#This Row],[2]]="",0,-1*SUMIF(Table5[CONCAT],GLOBAL[POINTER],Table5[3]))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 t="shared" si="20"/>
        <v>1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1</v>
      </c>
      <c r="Q1305" s="58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1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1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1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305" s="31">
        <v>300</v>
      </c>
      <c r="AC1305" t="s">
        <v>5118</v>
      </c>
    </row>
    <row r="1306" spans="1:31">
      <c r="A1306" s="31">
        <f ca="1">IF(GLOBAL[[#This Row],[TT]]&lt;1,"",ROW()-2)</f>
        <v>1304</v>
      </c>
      <c r="B1306" s="33" t="s">
        <v>809</v>
      </c>
      <c r="C1306" s="31">
        <v>48</v>
      </c>
      <c r="D1306" s="31" t="s">
        <v>120</v>
      </c>
      <c r="E1306" s="31">
        <f ca="1">IF(GLOBAL[[#This Row],[b12]]="",GLOBAL[[#This Row],[a6]],GLOBAL[[#This Row],[b12]])</f>
        <v>48</v>
      </c>
      <c r="F1306" s="32">
        <f>GLOBAL[[#This Row],[AWAL]]</f>
        <v>48</v>
      </c>
      <c r="G1306" s="31"/>
      <c r="H1306" s="31"/>
      <c r="I1306" s="31">
        <f>IF(GLOBAL[[#This Row],[1]]="","",SUMIF(Table6[NB BM_C_QTY+F],GLOBAL[POINTER],Table6[C]))</f>
        <v>0</v>
      </c>
      <c r="J1306" s="91">
        <f>IF(GLOBAL[[#This Row],[2]]="",0,-1*SUMIF(Table5[CONCAT],GLOBAL[POINTER],Table5[3]))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48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48</v>
      </c>
      <c r="Q1306" s="58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48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48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48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306" s="31">
        <v>300</v>
      </c>
      <c r="AC1306" t="s">
        <v>5118</v>
      </c>
      <c r="AE1306" s="29"/>
    </row>
    <row r="1307" spans="1:31">
      <c r="A1307" s="39">
        <f ca="1">IF(GLOBAL[[#This Row],[TT]]&lt;1,"",ROW()-2)</f>
        <v>1305</v>
      </c>
      <c r="B1307" s="33" t="s">
        <v>6113</v>
      </c>
      <c r="C1307" s="31">
        <v>1</v>
      </c>
      <c r="D1307" s="31" t="s">
        <v>2415</v>
      </c>
      <c r="E1307" s="39">
        <f ca="1">IF(GLOBAL[[#This Row],[b12]]="",GLOBAL[[#This Row],[a6]],GLOBAL[[#This Row],[b12]])</f>
        <v>1</v>
      </c>
      <c r="F1307" s="40">
        <f>GLOBAL[[#This Row],[AWAL]]</f>
        <v>1</v>
      </c>
      <c r="G1307" s="31"/>
      <c r="H1307" s="31"/>
      <c r="I1307" s="39">
        <f>IF(GLOBAL[[#This Row],[1]]="","",SUMIF(Table6[NB BM_C_QTY+F],GLOBAL[POINTER],Table6[C]))</f>
        <v>0</v>
      </c>
      <c r="J1307" s="91">
        <f>IF(GLOBAL[[#This Row],[2]]="",0,-1*SUMIF(Table5[CONCAT],GLOBAL[POINTER],Table5[3]))</f>
        <v>0</v>
      </c>
      <c r="K1307" s="39" t="str">
        <f>IF(GLOBAL[[#This Row],[b1]]="","",GLOBAL[[#This Row],[b1]]-GLOBAL[[#This Row],[a1]]-GLOBAL[[#This Row],[bkeluar1]])</f>
        <v/>
      </c>
      <c r="L1307" s="39">
        <f>SUM(GLOBAL[[#This Row],[bmasuk1]:[c1]])</f>
        <v>0</v>
      </c>
      <c r="M1307" s="40">
        <f t="shared" si="20"/>
        <v>1</v>
      </c>
      <c r="N1307" s="31"/>
      <c r="O1307" s="39" t="str">
        <f>IF(GLOBAL[[#This Row],[b2]]="","",GLOBAL[[#This Row],[b2]]-GLOBAL[[#This Row],[a2]])</f>
        <v/>
      </c>
      <c r="P1307" s="40">
        <f ca="1">SUM(INDIRECT(GLOBAL_VAR[TABLENAME]&amp;"[@a"&amp;$1:$1-1&amp;"]"),INDIRECT(GLOBAL_VAR[TABLENAME]&amp;"[@c"&amp;$1:$1-1&amp;"]"))</f>
        <v>1</v>
      </c>
      <c r="Q1307" s="33"/>
      <c r="R1307" s="41" t="str">
        <f>IF(GLOBAL[[#This Row],[b3]]="","",GLOBAL[[#This Row],[b3]]-GLOBAL[[#This Row],[a3]])</f>
        <v/>
      </c>
      <c r="S1307" s="40">
        <f ca="1">SUM(INDIRECT(GLOBAL_VAR[TABLENAME]&amp;"[@a"&amp;$1:$1-1&amp;"]"),INDIRECT(GLOBAL_VAR[TABLENAME]&amp;"[@c"&amp;$1:$1-1&amp;"]"))</f>
        <v>1</v>
      </c>
      <c r="T1307" s="33"/>
      <c r="U1307" s="41" t="str">
        <f>IF(GLOBAL[[#This Row],[b4]]="","",GLOBAL[[#This Row],[b4]]-GLOBAL[[#This Row],[a4]])</f>
        <v/>
      </c>
      <c r="V1307" s="40">
        <f ca="1">SUM(INDIRECT(GLOBAL_VAR[TABLENAME]&amp;"[@a"&amp;$1:$1-1&amp;"]"),INDIRECT(GLOBAL_VAR[TABLENAME]&amp;"[@c"&amp;$1:$1-1&amp;"]"))</f>
        <v>1</v>
      </c>
      <c r="W1307" s="31"/>
      <c r="X1307" s="39" t="str">
        <f>IF(GLOBAL[[#This Row],[b5]]="","",GLOBAL[[#This Row],[b5]]-GLOBAL[[#This Row],[a5]])</f>
        <v/>
      </c>
      <c r="Y1307" s="40">
        <f ca="1">SUM(INDIRECT(GLOBAL_VAR[TABLENAME]&amp;"[@a"&amp;$1:$1-1&amp;"]"),INDIRECT(GLOBAL_VAR[TABLENAME]&amp;"[@c"&amp;$1:$1-1&amp;"]"))</f>
        <v>1</v>
      </c>
      <c r="Z1307" s="29"/>
      <c r="AA130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faceshieldkacamata200pcsuntana</v>
      </c>
      <c r="AB1307" s="39">
        <v>200</v>
      </c>
      <c r="AC1307" s="65" t="s">
        <v>5118</v>
      </c>
      <c r="AD1307" s="29"/>
    </row>
    <row r="1308" spans="1:31">
      <c r="A1308" s="31">
        <f ca="1">IF(GLOBAL[[#This Row],[TT]]&lt;1,"",ROW()-2)</f>
        <v>1306</v>
      </c>
      <c r="B1308" s="33" t="s">
        <v>810</v>
      </c>
      <c r="C1308" s="31">
        <v>6</v>
      </c>
      <c r="D1308" s="31" t="s">
        <v>811</v>
      </c>
      <c r="E1308" s="31">
        <f ca="1">IF(GLOBAL[[#This Row],[b12]]="",GLOBAL[[#This Row],[a6]],GLOBAL[[#This Row],[b12]])</f>
        <v>6</v>
      </c>
      <c r="F1308" s="32">
        <f>GLOBAL[[#This Row],[AWAL]]</f>
        <v>6</v>
      </c>
      <c r="G1308" s="31"/>
      <c r="H1308" s="31"/>
      <c r="I1308" s="31">
        <f>IF(GLOBAL[[#This Row],[1]]="","",SUMIF(Table6[NB BM_C_QTY+F],GLOBAL[POINTER],Table6[C]))</f>
        <v>0</v>
      </c>
      <c r="J1308" s="91">
        <f>IF(GLOBAL[[#This Row],[2]]="",0,-1*SUMIF(Table5[CONCAT],GLOBAL[POINTER],Table5[3]))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 t="shared" si="20"/>
        <v>6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6</v>
      </c>
      <c r="Q1308" s="58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6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6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6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308" s="31">
        <v>720</v>
      </c>
      <c r="AC1308" t="s">
        <v>5118</v>
      </c>
    </row>
    <row r="1309" spans="1:31">
      <c r="A1309" s="31">
        <f ca="1">IF(GLOBAL[[#This Row],[TT]]&lt;1,"",ROW()-2)</f>
        <v>1307</v>
      </c>
      <c r="B1309" s="33" t="s">
        <v>812</v>
      </c>
      <c r="C1309" s="31">
        <v>11</v>
      </c>
      <c r="D1309" s="31" t="s">
        <v>56</v>
      </c>
      <c r="E1309" s="31">
        <f ca="1">IF(GLOBAL[[#This Row],[b12]]="",GLOBAL[[#This Row],[a6]],GLOBAL[[#This Row],[b12]])</f>
        <v>11</v>
      </c>
      <c r="F1309" s="32">
        <f>GLOBAL[[#This Row],[AWAL]]</f>
        <v>11</v>
      </c>
      <c r="G1309" s="31"/>
      <c r="H1309" s="31"/>
      <c r="I1309" s="31">
        <f>IF(GLOBAL[[#This Row],[1]]="","",SUMIF(Table6[NB BM_C_QTY+F],GLOBAL[POINTER],Table6[C]))</f>
        <v>0</v>
      </c>
      <c r="J1309" s="91">
        <f>IF(GLOBAL[[#This Row],[2]]="",0,-1*SUMIF(Table5[CONCAT],GLOBAL[POINTER],Table5[3]))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11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11</v>
      </c>
      <c r="Q1309" s="58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11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11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11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309" s="31">
        <v>144</v>
      </c>
      <c r="AC1309" t="s">
        <v>5118</v>
      </c>
    </row>
    <row r="1310" spans="1:31">
      <c r="A1310" s="31">
        <f ca="1">IF(GLOBAL[[#This Row],[TT]]&lt;1,"",ROW()-2)</f>
        <v>1308</v>
      </c>
      <c r="B1310" s="33" t="s">
        <v>813</v>
      </c>
      <c r="C1310" s="31">
        <v>1</v>
      </c>
      <c r="D1310" s="31" t="s">
        <v>56</v>
      </c>
      <c r="E1310" s="31">
        <f ca="1">IF(GLOBAL[[#This Row],[b12]]="",GLOBAL[[#This Row],[a6]],GLOBAL[[#This Row],[b12]])</f>
        <v>1</v>
      </c>
      <c r="F1310" s="32">
        <f>GLOBAL[[#This Row],[AWAL]]</f>
        <v>1</v>
      </c>
      <c r="G1310" s="31"/>
      <c r="H1310" s="31"/>
      <c r="I1310" s="31">
        <f>IF(GLOBAL[[#This Row],[1]]="","",SUMIF(Table6[NB BM_C_QTY+F],GLOBAL[POINTER],Table6[C]))</f>
        <v>0</v>
      </c>
      <c r="J1310" s="91">
        <f>IF(GLOBAL[[#This Row],[2]]="",0,-1*SUMIF(Table5[CONCAT],GLOBAL[POINTER],Table5[3]))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1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1</v>
      </c>
      <c r="Q1310" s="58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1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1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1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310" s="31">
        <v>144</v>
      </c>
      <c r="AC1310" t="s">
        <v>5118</v>
      </c>
    </row>
    <row r="1311" spans="1:31">
      <c r="A1311" s="31">
        <f ca="1">IF(GLOBAL[[#This Row],[TT]]&lt;1,"",ROW()-2)</f>
        <v>1309</v>
      </c>
      <c r="B1311" s="33" t="s">
        <v>814</v>
      </c>
      <c r="C1311" s="31">
        <v>46</v>
      </c>
      <c r="D1311" s="31" t="s">
        <v>140</v>
      </c>
      <c r="E1311" s="31">
        <f ca="1">IF(GLOBAL[[#This Row],[b12]]="",GLOBAL[[#This Row],[a6]],GLOBAL[[#This Row],[b12]])</f>
        <v>46</v>
      </c>
      <c r="F1311" s="32">
        <f>GLOBAL[[#This Row],[AWAL]]</f>
        <v>46</v>
      </c>
      <c r="G1311" s="31"/>
      <c r="H1311" s="31"/>
      <c r="I1311" s="31">
        <f>IF(GLOBAL[[#This Row],[1]]="","",SUMIF(Table6[NB BM_C_QTY+F],GLOBAL[POINTER],Table6[C]))</f>
        <v>0</v>
      </c>
      <c r="J1311" s="91">
        <f>IF(GLOBAL[[#This Row],[2]]="",0,-1*SUMIF(Table5[CONCAT],GLOBAL[POINTER],Table5[3]))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46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46</v>
      </c>
      <c r="Q1311" s="58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46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46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46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311" s="31">
        <v>240</v>
      </c>
      <c r="AC1311" t="s">
        <v>5118</v>
      </c>
    </row>
    <row r="1312" spans="1:31">
      <c r="A1312" s="31" t="str">
        <f ca="1">IF(GLOBAL[[#This Row],[TT]]&lt;1,"",ROW()-2)</f>
        <v/>
      </c>
      <c r="B1312" s="33" t="s">
        <v>815</v>
      </c>
      <c r="C1312" s="31">
        <v>0</v>
      </c>
      <c r="D1312" s="31" t="s">
        <v>140</v>
      </c>
      <c r="E1312" s="31">
        <f ca="1">IF(GLOBAL[[#This Row],[b12]]="",GLOBAL[[#This Row],[a6]],GLOBAL[[#This Row],[b12]])</f>
        <v>0</v>
      </c>
      <c r="F1312" s="32">
        <f>GLOBAL[[#This Row],[AWAL]]</f>
        <v>0</v>
      </c>
      <c r="G1312" s="31"/>
      <c r="H1312" s="31"/>
      <c r="I1312" s="31">
        <f>IF(GLOBAL[[#This Row],[1]]="","",SUMIF(Table6[NB BM_C_QTY+F],GLOBAL[POINTER],Table6[C]))</f>
        <v>0</v>
      </c>
      <c r="J1312" s="91">
        <f>IF(GLOBAL[[#This Row],[2]]="",0,-1*SUMIF(Table5[CONCAT],GLOBAL[POINTER],Table5[3]))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0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0</v>
      </c>
      <c r="Q1312" s="58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0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0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0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312" s="31">
        <v>240</v>
      </c>
      <c r="AC1312" t="s">
        <v>5118</v>
      </c>
    </row>
    <row r="1313" spans="1:31">
      <c r="A1313" s="31" t="str">
        <f ca="1">IF(GLOBAL[[#This Row],[TT]]&lt;1,"",ROW()-2)</f>
        <v/>
      </c>
      <c r="B1313" s="33" t="s">
        <v>816</v>
      </c>
      <c r="C1313" s="31">
        <v>0</v>
      </c>
      <c r="D1313" s="31">
        <v>240</v>
      </c>
      <c r="E1313" s="31">
        <f ca="1">IF(GLOBAL[[#This Row],[b12]]="",GLOBAL[[#This Row],[a6]],GLOBAL[[#This Row],[b12]])</f>
        <v>0</v>
      </c>
      <c r="F1313" s="32">
        <f>GLOBAL[[#This Row],[AWAL]]</f>
        <v>0</v>
      </c>
      <c r="G1313" s="31"/>
      <c r="H1313" s="31"/>
      <c r="I1313" s="31">
        <f>IF(GLOBAL[[#This Row],[1]]="","",SUMIF(Table6[NB BM_C_QTY+F],GLOBAL[POINTER],Table6[C]))</f>
        <v>0</v>
      </c>
      <c r="J1313" s="91">
        <f>IF(GLOBAL[[#This Row],[2]]="",0,-1*SUMIF(Table5[CONCAT],GLOBAL[POINTER],Table5[3]))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0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0</v>
      </c>
      <c r="Q1313" s="58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0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0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0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313" s="31">
        <v>240</v>
      </c>
      <c r="AC1313" t="s">
        <v>5118</v>
      </c>
    </row>
    <row r="1314" spans="1:31">
      <c r="A1314" s="31">
        <f ca="1">IF(GLOBAL[[#This Row],[TT]]&lt;1,"",ROW()-2)</f>
        <v>1312</v>
      </c>
      <c r="B1314" s="33" t="s">
        <v>817</v>
      </c>
      <c r="C1314" s="31">
        <v>5</v>
      </c>
      <c r="D1314" s="31" t="s">
        <v>140</v>
      </c>
      <c r="E1314" s="31">
        <f ca="1">IF(GLOBAL[[#This Row],[b12]]="",GLOBAL[[#This Row],[a6]],GLOBAL[[#This Row],[b12]])</f>
        <v>5</v>
      </c>
      <c r="F1314" s="32">
        <f>GLOBAL[[#This Row],[AWAL]]</f>
        <v>5</v>
      </c>
      <c r="G1314" s="31"/>
      <c r="H1314" s="31"/>
      <c r="I1314" s="31">
        <f>IF(GLOBAL[[#This Row],[1]]="","",SUMIF(Table6[NB BM_C_QTY+F],GLOBAL[POINTER],Table6[C]))</f>
        <v>0</v>
      </c>
      <c r="J1314" s="91">
        <f>IF(GLOBAL[[#This Row],[2]]="",0,-1*SUMIF(Table5[CONCAT],GLOBAL[POINTER],Table5[3]))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 t="shared" si="20"/>
        <v>5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5</v>
      </c>
      <c r="Q1314" s="58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5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5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5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314" s="31">
        <v>240</v>
      </c>
      <c r="AC1314" t="s">
        <v>5118</v>
      </c>
    </row>
    <row r="1315" spans="1:31">
      <c r="A1315" s="31">
        <f ca="1">IF(GLOBAL[[#This Row],[TT]]&lt;1,"",ROW()-2)</f>
        <v>1313</v>
      </c>
      <c r="B1315" s="33" t="s">
        <v>4255</v>
      </c>
      <c r="C1315" s="31">
        <v>1</v>
      </c>
      <c r="D1315" s="31" t="s">
        <v>2685</v>
      </c>
      <c r="E1315" s="31">
        <f ca="1">IF(GLOBAL[[#This Row],[b12]]="",GLOBAL[[#This Row],[a6]],GLOBAL[[#This Row],[b12]])</f>
        <v>1</v>
      </c>
      <c r="F1315" s="32">
        <f>GLOBAL[[#This Row],[AWAL]]</f>
        <v>1</v>
      </c>
      <c r="G1315" s="31"/>
      <c r="H1315" s="31"/>
      <c r="I1315" s="31">
        <f>IF(GLOBAL[[#This Row],[1]]="","",SUMIF(Table6[NB BM_C_QTY+F],GLOBAL[POINTER],Table6[C]))</f>
        <v>0</v>
      </c>
      <c r="J1315" s="91">
        <f>IF(GLOBAL[[#This Row],[2]]="",0,-1*SUMIF(Table5[CONCAT],GLOBAL[POINTER],Table5[3]))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1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1</v>
      </c>
      <c r="Q1315" s="58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1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1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1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315" s="31">
        <v>288</v>
      </c>
      <c r="AC1315" t="s">
        <v>5118</v>
      </c>
    </row>
    <row r="1316" spans="1:31">
      <c r="A1316" s="31">
        <f ca="1">IF(GLOBAL[[#This Row],[TT]]&lt;1,"",ROW()-2)</f>
        <v>1314</v>
      </c>
      <c r="B1316" s="33" t="s">
        <v>818</v>
      </c>
      <c r="C1316" s="31">
        <v>14</v>
      </c>
      <c r="D1316" s="31" t="s">
        <v>56</v>
      </c>
      <c r="E1316" s="31">
        <f ca="1">IF(GLOBAL[[#This Row],[b12]]="",GLOBAL[[#This Row],[a6]],GLOBAL[[#This Row],[b12]])</f>
        <v>14</v>
      </c>
      <c r="F1316" s="32">
        <f>GLOBAL[[#This Row],[AWAL]]</f>
        <v>14</v>
      </c>
      <c r="G1316" s="31"/>
      <c r="H1316" s="31"/>
      <c r="I1316" s="31">
        <f>IF(GLOBAL[[#This Row],[1]]="","",SUMIF(Table6[NB BM_C_QTY+F],GLOBAL[POINTER],Table6[C]))</f>
        <v>0</v>
      </c>
      <c r="J1316" s="91">
        <f>IF(GLOBAL[[#This Row],[2]]="",0,-1*SUMIF(Table5[CONCAT],GLOBAL[POINTER],Table5[3]))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14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14</v>
      </c>
      <c r="Q1316" s="58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14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14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14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316" s="31">
        <v>144</v>
      </c>
      <c r="AC1316" t="s">
        <v>5118</v>
      </c>
    </row>
    <row r="1317" spans="1:31">
      <c r="A1317" s="31">
        <f ca="1">IF(GLOBAL[[#This Row],[TT]]&lt;1,"",ROW()-2)</f>
        <v>1315</v>
      </c>
      <c r="B1317" s="33" t="s">
        <v>4254</v>
      </c>
      <c r="C1317" s="31">
        <v>14</v>
      </c>
      <c r="D1317" s="31" t="s">
        <v>389</v>
      </c>
      <c r="E1317" s="31">
        <f ca="1">IF(GLOBAL[[#This Row],[b12]]="",GLOBAL[[#This Row],[a6]],GLOBAL[[#This Row],[b12]])</f>
        <v>14</v>
      </c>
      <c r="F1317" s="32">
        <f>GLOBAL[[#This Row],[AWAL]]</f>
        <v>14</v>
      </c>
      <c r="G1317" s="31"/>
      <c r="H1317" s="31"/>
      <c r="I1317" s="31">
        <f>IF(GLOBAL[[#This Row],[1]]="","",SUMIF(Table6[NB BM_C_QTY+F],GLOBAL[POINTER],Table6[C]))</f>
        <v>0</v>
      </c>
      <c r="J1317" s="91">
        <f>IF(GLOBAL[[#This Row],[2]]="",0,-1*SUMIF(Table5[CONCAT],GLOBAL[POINTER],Table5[3]))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14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14</v>
      </c>
      <c r="Q1317" s="58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14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14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14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317" s="31">
        <v>384</v>
      </c>
      <c r="AC1317" t="s">
        <v>5118</v>
      </c>
    </row>
    <row r="1318" spans="1:31">
      <c r="A1318" s="31">
        <f ca="1">IF(GLOBAL[[#This Row],[TT]]&lt;1,"",ROW()-2)</f>
        <v>1316</v>
      </c>
      <c r="B1318" s="33" t="s">
        <v>819</v>
      </c>
      <c r="C1318" s="31">
        <v>3</v>
      </c>
      <c r="D1318" s="31" t="s">
        <v>811</v>
      </c>
      <c r="E1318" s="31">
        <f ca="1">IF(GLOBAL[[#This Row],[b12]]="",GLOBAL[[#This Row],[a6]],GLOBAL[[#This Row],[b12]])</f>
        <v>3</v>
      </c>
      <c r="F1318" s="32">
        <f>GLOBAL[[#This Row],[AWAL]]</f>
        <v>3</v>
      </c>
      <c r="G1318" s="31"/>
      <c r="H1318" s="31"/>
      <c r="I1318" s="31">
        <f>IF(GLOBAL[[#This Row],[1]]="","",SUMIF(Table6[NB BM_C_QTY+F],GLOBAL[POINTER],Table6[C]))</f>
        <v>0</v>
      </c>
      <c r="J1318" s="91">
        <f>IF(GLOBAL[[#This Row],[2]]="",0,-1*SUMIF(Table5[CONCAT],GLOBAL[POINTER],Table5[3]))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3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3</v>
      </c>
      <c r="Q1318" s="58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3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3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3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318" s="31">
        <v>720</v>
      </c>
      <c r="AC1318" t="s">
        <v>5118</v>
      </c>
    </row>
    <row r="1319" spans="1:31">
      <c r="A1319" s="31">
        <f ca="1">IF(GLOBAL[[#This Row],[TT]]&lt;1,"",ROW()-2)</f>
        <v>1317</v>
      </c>
      <c r="B1319" s="33" t="s">
        <v>820</v>
      </c>
      <c r="C1319" s="31">
        <v>2</v>
      </c>
      <c r="D1319" s="31" t="s">
        <v>87</v>
      </c>
      <c r="E1319" s="31">
        <f ca="1">IF(GLOBAL[[#This Row],[b12]]="",GLOBAL[[#This Row],[a6]],GLOBAL[[#This Row],[b12]])</f>
        <v>2</v>
      </c>
      <c r="F1319" s="32">
        <f>GLOBAL[[#This Row],[AWAL]]</f>
        <v>2</v>
      </c>
      <c r="G1319" s="31"/>
      <c r="H1319" s="31"/>
      <c r="I1319" s="31">
        <f>IF(GLOBAL[[#This Row],[1]]="","",SUMIF(Table6[NB BM_C_QTY+F],GLOBAL[POINTER],Table6[C]))</f>
        <v>0</v>
      </c>
      <c r="J1319" s="91">
        <f>IF(GLOBAL[[#This Row],[2]]="",0,-1*SUMIF(Table5[CONCAT],GLOBAL[POINTER],Table5[3]))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 t="shared" si="20"/>
        <v>2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2</v>
      </c>
      <c r="Q1319" s="58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2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2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2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319" s="31">
        <v>200</v>
      </c>
      <c r="AC1319" t="s">
        <v>5116</v>
      </c>
    </row>
    <row r="1320" spans="1:31">
      <c r="A1320" s="31">
        <f ca="1">IF(GLOBAL[[#This Row],[TT]]&lt;1,"",ROW()-2)</f>
        <v>1318</v>
      </c>
      <c r="B1320" s="33" t="s">
        <v>821</v>
      </c>
      <c r="C1320" s="31">
        <v>1</v>
      </c>
      <c r="D1320" s="31" t="s">
        <v>822</v>
      </c>
      <c r="E1320" s="31">
        <f ca="1">IF(GLOBAL[[#This Row],[b12]]="",GLOBAL[[#This Row],[a6]],GLOBAL[[#This Row],[b12]])</f>
        <v>1</v>
      </c>
      <c r="F1320" s="32">
        <f>GLOBAL[[#This Row],[AWAL]]</f>
        <v>1</v>
      </c>
      <c r="G1320" s="31"/>
      <c r="H1320" s="31"/>
      <c r="I1320" s="31">
        <f>IF(GLOBAL[[#This Row],[1]]="","",SUMIF(Table6[NB BM_C_QTY+F],GLOBAL[POINTER],Table6[C]))</f>
        <v>0</v>
      </c>
      <c r="J1320" s="91">
        <f>IF(GLOBAL[[#This Row],[2]]="",0,-1*SUMIF(Table5[CONCAT],GLOBAL[POINTER],Table5[3]))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1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1</v>
      </c>
      <c r="Q1320" s="58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1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1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1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320" s="31">
        <v>120</v>
      </c>
      <c r="AC1320" t="s">
        <v>6090</v>
      </c>
    </row>
    <row r="1321" spans="1:31">
      <c r="A1321" s="31" t="str">
        <f ca="1">IF(GLOBAL[[#This Row],[TT]]&lt;1,"",ROW()-2)</f>
        <v/>
      </c>
      <c r="B1321" s="33" t="s">
        <v>3513</v>
      </c>
      <c r="C1321" s="31">
        <v>0</v>
      </c>
      <c r="D1321" s="31" t="s">
        <v>2007</v>
      </c>
      <c r="E1321" s="31">
        <f ca="1">IF(GLOBAL[[#This Row],[b12]]="",GLOBAL[[#This Row],[a6]],GLOBAL[[#This Row],[b12]])</f>
        <v>0</v>
      </c>
      <c r="F1321" s="32">
        <f>GLOBAL[[#This Row],[AWAL]]</f>
        <v>0</v>
      </c>
      <c r="G1321" s="31"/>
      <c r="H1321" s="31"/>
      <c r="I1321" s="31">
        <f>IF(GLOBAL[[#This Row],[1]]="","",SUMIF(Table6[NB BM_C_QTY+F],GLOBAL[POINTER],Table6[C]))</f>
        <v>0</v>
      </c>
      <c r="J1321" s="91">
        <f>IF(GLOBAL[[#This Row],[2]]="",0,-1*SUMIF(Table5[CONCAT],GLOBAL[POINTER],Table5[3]))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 t="shared" si="20"/>
        <v>0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0</v>
      </c>
      <c r="Q1321" s="58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0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0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0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321" s="31">
        <v>10</v>
      </c>
      <c r="AC1321" t="s">
        <v>5116</v>
      </c>
    </row>
    <row r="1322" spans="1:31">
      <c r="A1322" s="31">
        <f ca="1">IF(GLOBAL[[#This Row],[TT]]&lt;1,"",ROW()-2)</f>
        <v>1320</v>
      </c>
      <c r="B1322" s="33" t="s">
        <v>823</v>
      </c>
      <c r="C1322" s="31">
        <v>1</v>
      </c>
      <c r="D1322" s="31" t="s">
        <v>824</v>
      </c>
      <c r="E1322" s="31">
        <f ca="1">IF(GLOBAL[[#This Row],[b12]]="",GLOBAL[[#This Row],[a6]],GLOBAL[[#This Row],[b12]])</f>
        <v>1</v>
      </c>
      <c r="F1322" s="32">
        <f>GLOBAL[[#This Row],[AWAL]]</f>
        <v>1</v>
      </c>
      <c r="G1322" s="31"/>
      <c r="H1322" s="31"/>
      <c r="I1322" s="31">
        <f>IF(GLOBAL[[#This Row],[1]]="","",SUMIF(Table6[NB BM_C_QTY+F],GLOBAL[POINTER],Table6[C]))</f>
        <v>0</v>
      </c>
      <c r="J1322" s="91">
        <f>IF(GLOBAL[[#This Row],[2]]="",0,-1*SUMIF(Table5[CONCAT],GLOBAL[POINTER],Table5[3]))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1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1</v>
      </c>
      <c r="Q1322" s="58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1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1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1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322" s="31">
        <v>3200</v>
      </c>
      <c r="AC1322" t="s">
        <v>5118</v>
      </c>
      <c r="AE1322" s="59"/>
    </row>
    <row r="1323" spans="1:31">
      <c r="A1323" s="31">
        <f ca="1">IF(GLOBAL[[#This Row],[TT]]&lt;1,"",ROW()-2)</f>
        <v>1321</v>
      </c>
      <c r="B1323" s="33" t="s">
        <v>823</v>
      </c>
      <c r="C1323" s="31">
        <v>6</v>
      </c>
      <c r="D1323" s="31" t="s">
        <v>491</v>
      </c>
      <c r="E1323" s="31">
        <f ca="1">IF(GLOBAL[[#This Row],[b12]]="",GLOBAL[[#This Row],[a6]],GLOBAL[[#This Row],[b12]])</f>
        <v>6</v>
      </c>
      <c r="F1323" s="32">
        <f>GLOBAL[[#This Row],[AWAL]]</f>
        <v>6</v>
      </c>
      <c r="G1323" s="31"/>
      <c r="H1323" s="31"/>
      <c r="I1323" s="31">
        <f>IF(GLOBAL[[#This Row],[1]]="","",SUMIF(Table6[NB BM_C_QTY+F],GLOBAL[POINTER],Table6[C]))</f>
        <v>0</v>
      </c>
      <c r="J1323" s="91">
        <f>IF(GLOBAL[[#This Row],[2]]="",0,-1*SUMIF(Table5[CONCAT],GLOBAL[POINTER],Table5[3]))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6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6</v>
      </c>
      <c r="Q1323" s="58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6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6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6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323" s="31">
        <v>240</v>
      </c>
      <c r="AC1323" t="s">
        <v>5116</v>
      </c>
    </row>
    <row r="1324" spans="1:31">
      <c r="A1324" s="31">
        <f ca="1">IF(GLOBAL[[#This Row],[TT]]&lt;1,"",ROW()-2)</f>
        <v>1322</v>
      </c>
      <c r="B1324" s="33" t="s">
        <v>825</v>
      </c>
      <c r="C1324" s="31">
        <v>5</v>
      </c>
      <c r="D1324" s="31" t="s">
        <v>491</v>
      </c>
      <c r="E1324" s="31">
        <f ca="1">IF(GLOBAL[[#This Row],[b12]]="",GLOBAL[[#This Row],[a6]],GLOBAL[[#This Row],[b12]])</f>
        <v>5</v>
      </c>
      <c r="F1324" s="32">
        <f>GLOBAL[[#This Row],[AWAL]]</f>
        <v>5</v>
      </c>
      <c r="G1324" s="31"/>
      <c r="H1324" s="31"/>
      <c r="I1324" s="31">
        <f>IF(GLOBAL[[#This Row],[1]]="","",SUMIF(Table6[NB BM_C_QTY+F],GLOBAL[POINTER],Table6[C]))</f>
        <v>0</v>
      </c>
      <c r="J1324" s="91">
        <f>IF(GLOBAL[[#This Row],[2]]="",0,-1*SUMIF(Table5[CONCAT],GLOBAL[POINTER],Table5[3]))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5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5</v>
      </c>
      <c r="Q1324" s="58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5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5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5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324" s="31">
        <v>240</v>
      </c>
      <c r="AC1324" t="s">
        <v>5116</v>
      </c>
    </row>
    <row r="1325" spans="1:31">
      <c r="A1325" s="31">
        <f ca="1">IF(GLOBAL[[#This Row],[TT]]&lt;1,"",ROW()-2)</f>
        <v>1323</v>
      </c>
      <c r="B1325" s="33" t="s">
        <v>826</v>
      </c>
      <c r="C1325" s="31">
        <v>2</v>
      </c>
      <c r="D1325" s="31" t="s">
        <v>61</v>
      </c>
      <c r="E1325" s="31">
        <f ca="1">IF(GLOBAL[[#This Row],[b12]]="",GLOBAL[[#This Row],[a6]],GLOBAL[[#This Row],[b12]])</f>
        <v>2</v>
      </c>
      <c r="F1325" s="32">
        <f>GLOBAL[[#This Row],[AWAL]]</f>
        <v>2</v>
      </c>
      <c r="G1325" s="31"/>
      <c r="H1325" s="31"/>
      <c r="I1325" s="31">
        <f>IF(GLOBAL[[#This Row],[1]]="","",SUMIF(Table6[NB BM_C_QTY+F],GLOBAL[POINTER],Table6[C]))</f>
        <v>0</v>
      </c>
      <c r="J1325" s="91">
        <f>IF(GLOBAL[[#This Row],[2]]="",0,-1*SUMIF(Table5[CONCAT],GLOBAL[POINTER],Table5[3]))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 t="shared" si="20"/>
        <v>2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2</v>
      </c>
      <c r="Q1325" s="58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2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2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2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325" s="31">
        <v>40</v>
      </c>
      <c r="AC1325" t="s">
        <v>5149</v>
      </c>
    </row>
    <row r="1326" spans="1:31">
      <c r="A1326" s="31">
        <f ca="1">IF(GLOBAL[[#This Row],[TT]]&lt;1,"",ROW()-2)</f>
        <v>1324</v>
      </c>
      <c r="B1326" s="33" t="s">
        <v>827</v>
      </c>
      <c r="C1326" s="31">
        <v>7</v>
      </c>
      <c r="D1326" s="31" t="s">
        <v>205</v>
      </c>
      <c r="E1326" s="31">
        <f ca="1">IF(GLOBAL[[#This Row],[b12]]="",GLOBAL[[#This Row],[a6]],GLOBAL[[#This Row],[b12]])</f>
        <v>7</v>
      </c>
      <c r="F1326" s="32">
        <f>GLOBAL[[#This Row],[AWAL]]</f>
        <v>7</v>
      </c>
      <c r="G1326" s="31"/>
      <c r="H1326" s="31"/>
      <c r="I1326" s="31">
        <f>IF(GLOBAL[[#This Row],[1]]="","",SUMIF(Table6[NB BM_C_QTY+F],GLOBAL[POINTER],Table6[C]))</f>
        <v>0</v>
      </c>
      <c r="J1326" s="91">
        <f>IF(GLOBAL[[#This Row],[2]]="",0,-1*SUMIF(Table5[CONCAT],GLOBAL[POINTER],Table5[3]))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7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7</v>
      </c>
      <c r="Q1326" s="58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7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7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7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326" s="31">
        <v>30</v>
      </c>
      <c r="AC1326" t="s">
        <v>5149</v>
      </c>
    </row>
    <row r="1327" spans="1:31">
      <c r="A1327" s="31">
        <f ca="1">IF(GLOBAL[[#This Row],[TT]]&lt;1,"",ROW()-2)</f>
        <v>1325</v>
      </c>
      <c r="B1327" s="33" t="s">
        <v>828</v>
      </c>
      <c r="C1327" s="31">
        <v>61</v>
      </c>
      <c r="D1327" s="31" t="s">
        <v>144</v>
      </c>
      <c r="E1327" s="31">
        <f ca="1">IF(GLOBAL[[#This Row],[b12]]="",GLOBAL[[#This Row],[a6]],GLOBAL[[#This Row],[b12]])</f>
        <v>61</v>
      </c>
      <c r="F1327" s="32">
        <f>GLOBAL[[#This Row],[AWAL]]</f>
        <v>61</v>
      </c>
      <c r="G1327" s="31"/>
      <c r="H1327" s="31"/>
      <c r="I1327" s="31">
        <f>IF(GLOBAL[[#This Row],[1]]="","",SUMIF(Table6[NB BM_C_QTY+F],GLOBAL[POINTER],Table6[C]))</f>
        <v>0</v>
      </c>
      <c r="J1327" s="91">
        <f>IF(GLOBAL[[#This Row],[2]]="",0,-1*SUMIF(Table5[CONCAT],GLOBAL[POINTER],Table5[3]))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61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61</v>
      </c>
      <c r="Q1327" s="58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61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61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61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327" s="31">
        <v>80</v>
      </c>
      <c r="AC1327" t="s">
        <v>5116</v>
      </c>
    </row>
    <row r="1328" spans="1:31">
      <c r="A1328" s="31">
        <f ca="1">IF(GLOBAL[[#This Row],[TT]]&lt;1,"",ROW()-2)</f>
        <v>1326</v>
      </c>
      <c r="B1328" s="33" t="s">
        <v>829</v>
      </c>
      <c r="C1328" s="31">
        <v>2</v>
      </c>
      <c r="D1328" s="31" t="s">
        <v>61</v>
      </c>
      <c r="E1328" s="31">
        <f ca="1">IF(GLOBAL[[#This Row],[b12]]="",GLOBAL[[#This Row],[a6]],GLOBAL[[#This Row],[b12]])</f>
        <v>2</v>
      </c>
      <c r="F1328" s="32">
        <f>GLOBAL[[#This Row],[AWAL]]</f>
        <v>2</v>
      </c>
      <c r="G1328" s="31"/>
      <c r="H1328" s="31"/>
      <c r="I1328" s="31">
        <f>IF(GLOBAL[[#This Row],[1]]="","",SUMIF(Table6[NB BM_C_QTY+F],GLOBAL[POINTER],Table6[C]))</f>
        <v>0</v>
      </c>
      <c r="J1328" s="91">
        <f>IF(GLOBAL[[#This Row],[2]]="",0,-1*SUMIF(Table5[CONCAT],GLOBAL[POINTER],Table5[3]))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2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2</v>
      </c>
      <c r="Q1328" s="58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2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2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2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328" s="31">
        <v>40</v>
      </c>
      <c r="AC1328" t="s">
        <v>5149</v>
      </c>
    </row>
    <row r="1329" spans="1:30">
      <c r="A1329" s="31">
        <f ca="1">IF(GLOBAL[[#This Row],[TT]]&lt;1,"",ROW()-2)</f>
        <v>1327</v>
      </c>
      <c r="B1329" s="33" t="s">
        <v>830</v>
      </c>
      <c r="C1329" s="31">
        <v>6</v>
      </c>
      <c r="D1329" s="31" t="s">
        <v>212</v>
      </c>
      <c r="E1329" s="31">
        <f ca="1">IF(GLOBAL[[#This Row],[b12]]="",GLOBAL[[#This Row],[a6]],GLOBAL[[#This Row],[b12]])</f>
        <v>6</v>
      </c>
      <c r="F1329" s="32">
        <f>GLOBAL[[#This Row],[AWAL]]</f>
        <v>6</v>
      </c>
      <c r="G1329" s="31"/>
      <c r="H1329" s="31"/>
      <c r="I1329" s="31">
        <f>IF(GLOBAL[[#This Row],[1]]="","",SUMIF(Table6[NB BM_C_QTY+F],GLOBAL[POINTER],Table6[C]))</f>
        <v>0</v>
      </c>
      <c r="J1329" s="91">
        <f>IF(GLOBAL[[#This Row],[2]]="",0,-1*SUMIF(Table5[CONCAT],GLOBAL[POINTER],Table5[3]))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6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6</v>
      </c>
      <c r="Q1329" s="58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6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6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6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329" s="31">
        <v>24</v>
      </c>
      <c r="AC1329" t="s">
        <v>5149</v>
      </c>
    </row>
    <row r="1330" spans="1:30">
      <c r="A1330" s="31">
        <f ca="1">IF(GLOBAL[[#This Row],[TT]]&lt;1,"",ROW()-2)</f>
        <v>1328</v>
      </c>
      <c r="B1330" s="33" t="s">
        <v>831</v>
      </c>
      <c r="C1330" s="31">
        <v>5</v>
      </c>
      <c r="D1330" s="31" t="s">
        <v>491</v>
      </c>
      <c r="E1330" s="31">
        <f ca="1">IF(GLOBAL[[#This Row],[b12]]="",GLOBAL[[#This Row],[a6]],GLOBAL[[#This Row],[b12]])</f>
        <v>5</v>
      </c>
      <c r="F1330" s="32">
        <f>GLOBAL[[#This Row],[AWAL]]</f>
        <v>5</v>
      </c>
      <c r="G1330" s="31"/>
      <c r="H1330" s="31"/>
      <c r="I1330" s="31">
        <f>IF(GLOBAL[[#This Row],[1]]="","",SUMIF(Table6[NB BM_C_QTY+F],GLOBAL[POINTER],Table6[C]))</f>
        <v>0</v>
      </c>
      <c r="J1330" s="91">
        <f>IF(GLOBAL[[#This Row],[2]]="",0,-1*SUMIF(Table5[CONCAT],GLOBAL[POINTER],Table5[3]))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5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5</v>
      </c>
      <c r="Q1330" s="58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5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5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5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330" s="31">
        <v>240</v>
      </c>
      <c r="AC1330" t="s">
        <v>5116</v>
      </c>
      <c r="AD1330" s="29"/>
    </row>
    <row r="1331" spans="1:30">
      <c r="A1331" s="31">
        <f ca="1">IF(GLOBAL[[#This Row],[TT]]&lt;1,"",ROW()-2)</f>
        <v>1329</v>
      </c>
      <c r="B1331" s="33" t="s">
        <v>832</v>
      </c>
      <c r="C1331" s="31">
        <v>1</v>
      </c>
      <c r="D1331" s="31" t="s">
        <v>491</v>
      </c>
      <c r="E1331" s="31">
        <f ca="1">IF(GLOBAL[[#This Row],[b12]]="",GLOBAL[[#This Row],[a6]],GLOBAL[[#This Row],[b12]])</f>
        <v>1</v>
      </c>
      <c r="F1331" s="32">
        <f>GLOBAL[[#This Row],[AWAL]]</f>
        <v>1</v>
      </c>
      <c r="G1331" s="31"/>
      <c r="H1331" s="31"/>
      <c r="I1331" s="31">
        <f>IF(GLOBAL[[#This Row],[1]]="","",SUMIF(Table6[NB BM_C_QTY+F],GLOBAL[POINTER],Table6[C]))</f>
        <v>0</v>
      </c>
      <c r="J1331" s="91">
        <f>IF(GLOBAL[[#This Row],[2]]="",0,-1*SUMIF(Table5[CONCAT],GLOBAL[POINTER],Table5[3]))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1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1</v>
      </c>
      <c r="Q1331" s="58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1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1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1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331" s="31">
        <v>240</v>
      </c>
      <c r="AC1331" t="s">
        <v>5116</v>
      </c>
    </row>
    <row r="1332" spans="1:30">
      <c r="A1332" s="31">
        <f ca="1">IF(GLOBAL[[#This Row],[TT]]&lt;1,"",ROW()-2)</f>
        <v>1330</v>
      </c>
      <c r="B1332" s="33" t="s">
        <v>833</v>
      </c>
      <c r="C1332" s="31">
        <v>6</v>
      </c>
      <c r="D1332" s="31" t="s">
        <v>235</v>
      </c>
      <c r="E1332" s="31">
        <f ca="1">IF(GLOBAL[[#This Row],[b12]]="",GLOBAL[[#This Row],[a6]],GLOBAL[[#This Row],[b12]])</f>
        <v>6</v>
      </c>
      <c r="F1332" s="32">
        <f>GLOBAL[[#This Row],[AWAL]]</f>
        <v>6</v>
      </c>
      <c r="G1332" s="31"/>
      <c r="H1332" s="31"/>
      <c r="I1332" s="31">
        <f>IF(GLOBAL[[#This Row],[1]]="","",SUMIF(Table6[NB BM_C_QTY+F],GLOBAL[POINTER],Table6[C]))</f>
        <v>0</v>
      </c>
      <c r="J1332" s="91">
        <f>IF(GLOBAL[[#This Row],[2]]="",0,-1*SUMIF(Table5[CONCAT],GLOBAL[POINTER],Table5[3]))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6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6</v>
      </c>
      <c r="Q1332" s="58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6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6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6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332" s="31">
        <v>80</v>
      </c>
      <c r="AC1332" t="s">
        <v>5149</v>
      </c>
    </row>
    <row r="1333" spans="1:30">
      <c r="A1333" s="31">
        <f ca="1">IF(GLOBAL[[#This Row],[TT]]&lt;1,"",ROW()-2)</f>
        <v>1331</v>
      </c>
      <c r="B1333" s="33" t="s">
        <v>834</v>
      </c>
      <c r="C1333" s="31">
        <v>2</v>
      </c>
      <c r="D1333" s="31" t="s">
        <v>473</v>
      </c>
      <c r="E1333" s="31">
        <f ca="1">IF(GLOBAL[[#This Row],[b12]]="",GLOBAL[[#This Row],[a6]],GLOBAL[[#This Row],[b12]])</f>
        <v>2</v>
      </c>
      <c r="F1333" s="32">
        <f>GLOBAL[[#This Row],[AWAL]]</f>
        <v>2</v>
      </c>
      <c r="G1333" s="31"/>
      <c r="H1333" s="31"/>
      <c r="I1333" s="31">
        <f>IF(GLOBAL[[#This Row],[1]]="","",SUMIF(Table6[NB BM_C_QTY+F],GLOBAL[POINTER],Table6[C]))</f>
        <v>0</v>
      </c>
      <c r="J1333" s="91">
        <f>IF(GLOBAL[[#This Row],[2]]="",0,-1*SUMIF(Table5[CONCAT],GLOBAL[POINTER],Table5[3]))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2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2</v>
      </c>
      <c r="Q1333" s="58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2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2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2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333" s="31">
        <v>32</v>
      </c>
      <c r="AC1333" t="s">
        <v>5149</v>
      </c>
    </row>
    <row r="1334" spans="1:30">
      <c r="A1334" s="31">
        <f ca="1">IF(GLOBAL[[#This Row],[TT]]&lt;1,"",ROW()-2)</f>
        <v>1332</v>
      </c>
      <c r="B1334" s="33" t="s">
        <v>2626</v>
      </c>
      <c r="C1334" s="31">
        <v>11</v>
      </c>
      <c r="D1334" s="31" t="s">
        <v>2627</v>
      </c>
      <c r="E1334" s="31">
        <f ca="1">IF(GLOBAL[[#This Row],[b12]]="",GLOBAL[[#This Row],[a6]],GLOBAL[[#This Row],[b12]])</f>
        <v>11</v>
      </c>
      <c r="F1334" s="32">
        <f>GLOBAL[[#This Row],[AWAL]]</f>
        <v>11</v>
      </c>
      <c r="G1334" s="31"/>
      <c r="H1334" s="31"/>
      <c r="I1334" s="31">
        <f>IF(GLOBAL[[#This Row],[1]]="","",SUMIF(Table6[NB BM_C_QTY+F],GLOBAL[POINTER],Table6[C]))</f>
        <v>0</v>
      </c>
      <c r="J1334" s="91">
        <f>IF(GLOBAL[[#This Row],[2]]="",0,-1*SUMIF(Table5[CONCAT],GLOBAL[POINTER],Table5[3]))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11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11</v>
      </c>
      <c r="Q1334" s="58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11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11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11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334" s="31">
        <v>80</v>
      </c>
      <c r="AC1334" t="s">
        <v>5149</v>
      </c>
    </row>
    <row r="1335" spans="1:30">
      <c r="A1335" s="31">
        <f ca="1">IF(GLOBAL[[#This Row],[TT]]&lt;1,"",ROW()-2)</f>
        <v>1333</v>
      </c>
      <c r="B1335" s="33" t="s">
        <v>835</v>
      </c>
      <c r="C1335" s="31">
        <v>3</v>
      </c>
      <c r="D1335" s="31" t="s">
        <v>205</v>
      </c>
      <c r="E1335" s="31">
        <f ca="1">IF(GLOBAL[[#This Row],[b12]]="",GLOBAL[[#This Row],[a6]],GLOBAL[[#This Row],[b12]])</f>
        <v>3</v>
      </c>
      <c r="F1335" s="32">
        <f>GLOBAL[[#This Row],[AWAL]]</f>
        <v>3</v>
      </c>
      <c r="G1335" s="31"/>
      <c r="H1335" s="31"/>
      <c r="I1335" s="31">
        <f>IF(GLOBAL[[#This Row],[1]]="","",SUMIF(Table6[NB BM_C_QTY+F],GLOBAL[POINTER],Table6[C]))</f>
        <v>0</v>
      </c>
      <c r="J1335" s="91">
        <f>IF(GLOBAL[[#This Row],[2]]="",0,-1*SUMIF(Table5[CONCAT],GLOBAL[POINTER],Table5[3]))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3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3</v>
      </c>
      <c r="Q1335" s="58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3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3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3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335" s="31">
        <v>30</v>
      </c>
      <c r="AC1335" t="s">
        <v>5149</v>
      </c>
    </row>
    <row r="1336" spans="1:30">
      <c r="A1336" s="31">
        <f ca="1">IF(GLOBAL[[#This Row],[TT]]&lt;1,"",ROW()-2)</f>
        <v>1334</v>
      </c>
      <c r="B1336" s="33" t="s">
        <v>836</v>
      </c>
      <c r="C1336" s="31">
        <v>1</v>
      </c>
      <c r="D1336" s="31" t="s">
        <v>238</v>
      </c>
      <c r="E1336" s="31">
        <f ca="1">IF(GLOBAL[[#This Row],[b12]]="",GLOBAL[[#This Row],[a6]],GLOBAL[[#This Row],[b12]])</f>
        <v>1</v>
      </c>
      <c r="F1336" s="32">
        <f>GLOBAL[[#This Row],[AWAL]]</f>
        <v>1</v>
      </c>
      <c r="G1336" s="31"/>
      <c r="H1336" s="31"/>
      <c r="I1336" s="31">
        <f>IF(GLOBAL[[#This Row],[1]]="","",SUMIF(Table6[NB BM_C_QTY+F],GLOBAL[POINTER],Table6[C]))</f>
        <v>0</v>
      </c>
      <c r="J1336" s="91">
        <f>IF(GLOBAL[[#This Row],[2]]="",0,-1*SUMIF(Table5[CONCAT],GLOBAL[POINTER],Table5[3]))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1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1</v>
      </c>
      <c r="Q1336" s="58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1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1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1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336" s="31">
        <v>960</v>
      </c>
      <c r="AC1336" t="s">
        <v>5118</v>
      </c>
    </row>
    <row r="1337" spans="1:30">
      <c r="A1337" s="31">
        <f ca="1">IF(GLOBAL[[#This Row],[TT]]&lt;1,"",ROW()-2)</f>
        <v>1335</v>
      </c>
      <c r="B1337" s="33" t="s">
        <v>4129</v>
      </c>
      <c r="C1337" s="31">
        <v>3</v>
      </c>
      <c r="D1337" s="31" t="s">
        <v>837</v>
      </c>
      <c r="E1337" s="31">
        <f ca="1">IF(GLOBAL[[#This Row],[b12]]="",GLOBAL[[#This Row],[a6]],GLOBAL[[#This Row],[b12]])</f>
        <v>3</v>
      </c>
      <c r="F1337" s="32">
        <f>GLOBAL[[#This Row],[AWAL]]</f>
        <v>3</v>
      </c>
      <c r="G1337" s="31"/>
      <c r="H1337" s="31"/>
      <c r="I1337" s="31">
        <f>IF(GLOBAL[[#This Row],[1]]="","",SUMIF(Table6[NB BM_C_QTY+F],GLOBAL[POINTER],Table6[C]))</f>
        <v>0</v>
      </c>
      <c r="J1337" s="91">
        <f>IF(GLOBAL[[#This Row],[2]]="",0,-1*SUMIF(Table5[CONCAT],GLOBAL[POINTER],Table5[3]))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3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3</v>
      </c>
      <c r="Q1337" s="58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3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3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3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337" s="31">
        <v>800</v>
      </c>
      <c r="AC1337" t="s">
        <v>5116</v>
      </c>
    </row>
    <row r="1338" spans="1:30">
      <c r="A1338" s="31">
        <f ca="1">IF(GLOBAL[[#This Row],[TT]]&lt;1,"",ROW()-2)</f>
        <v>1336</v>
      </c>
      <c r="B1338" s="33" t="s">
        <v>838</v>
      </c>
      <c r="C1338" s="31">
        <v>9</v>
      </c>
      <c r="D1338" s="31" t="s">
        <v>11</v>
      </c>
      <c r="E1338" s="31">
        <f ca="1">IF(GLOBAL[[#This Row],[b12]]="",GLOBAL[[#This Row],[a6]],GLOBAL[[#This Row],[b12]])</f>
        <v>9</v>
      </c>
      <c r="F1338" s="32">
        <f>GLOBAL[[#This Row],[AWAL]]</f>
        <v>9</v>
      </c>
      <c r="G1338" s="31"/>
      <c r="H1338" s="31"/>
      <c r="I1338" s="31">
        <f>IF(GLOBAL[[#This Row],[1]]="","",SUMIF(Table6[NB BM_C_QTY+F],GLOBAL[POINTER],Table6[C]))</f>
        <v>0</v>
      </c>
      <c r="J1338" s="91">
        <f>IF(GLOBAL[[#This Row],[2]]="",0,-1*SUMIF(Table5[CONCAT],GLOBAL[POINTER],Table5[3]))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9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9</v>
      </c>
      <c r="Q1338" s="58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9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9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9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338" s="31">
        <v>120</v>
      </c>
      <c r="AC1338" t="s">
        <v>5116</v>
      </c>
    </row>
    <row r="1339" spans="1:30">
      <c r="A1339" s="39">
        <f ca="1">IF(GLOBAL[[#This Row],[TT]]&lt;1,"",ROW()-2)</f>
        <v>1337</v>
      </c>
      <c r="B1339" s="33" t="s">
        <v>7270</v>
      </c>
      <c r="C1339" s="31"/>
      <c r="D1339" s="31" t="s">
        <v>2086</v>
      </c>
      <c r="E1339" s="39">
        <f ca="1">IF(GLOBAL[[#This Row],[b12]]="",GLOBAL[[#This Row],[a6]],GLOBAL[[#This Row],[b12]])</f>
        <v>1</v>
      </c>
      <c r="F1339" s="40">
        <f>GLOBAL[[#This Row],[AWAL]]</f>
        <v>0</v>
      </c>
      <c r="G1339" s="31"/>
      <c r="H1339" s="31"/>
      <c r="I1339" s="39" t="str">
        <f>IF(GLOBAL[[#This Row],[1]]="","",SUMIF(Table6[NB BM_C_QTY+F],GLOBAL[POINTER],Table6[C]))</f>
        <v/>
      </c>
      <c r="J1339" s="91">
        <f>IF(GLOBAL[[#This Row],[2]]="",0,-1*SUMIF(Table5[CONCAT],GLOBAL[POINTER],Table5[3]))</f>
        <v>0</v>
      </c>
      <c r="K1339" s="39" t="str">
        <f>IF(GLOBAL[[#This Row],[b1]]="","",GLOBAL[[#This Row],[b1]]-GLOBAL[[#This Row],[a1]]-GLOBAL[[#This Row],[bkeluar1]])</f>
        <v/>
      </c>
      <c r="L1339" s="39">
        <f>SUM(GLOBAL[[#This Row],[bmasuk1]:[c1]])</f>
        <v>0</v>
      </c>
      <c r="M1339" s="40">
        <f t="shared" si="20"/>
        <v>0</v>
      </c>
      <c r="N1339" s="31">
        <v>1</v>
      </c>
      <c r="O1339" s="39">
        <f>IF(GLOBAL[[#This Row],[b2]]="","",GLOBAL[[#This Row],[b2]]-GLOBAL[[#This Row],[a2]])</f>
        <v>1</v>
      </c>
      <c r="P1339" s="40">
        <f ca="1">SUM(INDIRECT(GLOBAL_VAR[TABLENAME]&amp;"[@a"&amp;$1:$1-1&amp;"]"),INDIRECT(GLOBAL_VAR[TABLENAME]&amp;"[@c"&amp;$1:$1-1&amp;"]"))</f>
        <v>1</v>
      </c>
      <c r="Q1339" s="33"/>
      <c r="R1339" s="41" t="str">
        <f>IF(GLOBAL[[#This Row],[b3]]="","",GLOBAL[[#This Row],[b3]]-GLOBAL[[#This Row],[a3]])</f>
        <v/>
      </c>
      <c r="S1339" s="40">
        <f ca="1">SUM(INDIRECT(GLOBAL_VAR[TABLENAME]&amp;"[@a"&amp;$1:$1-1&amp;"]"),INDIRECT(GLOBAL_VAR[TABLENAME]&amp;"[@c"&amp;$1:$1-1&amp;"]"))</f>
        <v>1</v>
      </c>
      <c r="T1339" s="33"/>
      <c r="U1339" s="41" t="str">
        <f>IF(GLOBAL[[#This Row],[b4]]="","",GLOBAL[[#This Row],[b4]]-GLOBAL[[#This Row],[a4]])</f>
        <v/>
      </c>
      <c r="V1339" s="40">
        <f ca="1">SUM(INDIRECT(GLOBAL_VAR[TABLENAME]&amp;"[@a"&amp;$1:$1-1&amp;"]"),INDIRECT(GLOBAL_VAR[TABLENAME]&amp;"[@c"&amp;$1:$1-1&amp;"]"))</f>
        <v>1</v>
      </c>
      <c r="W1339" s="31"/>
      <c r="X1339" s="39" t="str">
        <f>IF(GLOBAL[[#This Row],[b5]]="","",GLOBAL[[#This Row],[b5]]-GLOBAL[[#This Row],[a5]])</f>
        <v/>
      </c>
      <c r="Y1339" s="40">
        <f ca="1">SUM(INDIRECT(GLOBAL_VAR[TABLENAME]&amp;"[@a"&amp;$1:$1-1&amp;"]"),INDIRECT(GLOBAL_VAR[TABLENAME]&amp;"[@c"&amp;$1:$1-1&amp;"]"))</f>
        <v>1</v>
      </c>
      <c r="Z1339" s="29"/>
      <c r="AA133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garisan1menter100pcsuntana</v>
      </c>
      <c r="AB1339" s="39"/>
      <c r="AC1339" s="65"/>
      <c r="AD1339" s="29"/>
    </row>
    <row r="1340" spans="1:30">
      <c r="A1340" s="31">
        <f ca="1">IF(GLOBAL[[#This Row],[TT]]&lt;1,"",ROW()-2)</f>
        <v>1338</v>
      </c>
      <c r="B1340" s="33" t="s">
        <v>839</v>
      </c>
      <c r="C1340" s="31">
        <v>1</v>
      </c>
      <c r="D1340" s="31" t="s">
        <v>457</v>
      </c>
      <c r="E1340" s="31">
        <f ca="1">IF(GLOBAL[[#This Row],[b12]]="",GLOBAL[[#This Row],[a6]],GLOBAL[[#This Row],[b12]])</f>
        <v>1</v>
      </c>
      <c r="F1340" s="32">
        <f>GLOBAL[[#This Row],[AWAL]]</f>
        <v>1</v>
      </c>
      <c r="G1340" s="31"/>
      <c r="H1340" s="31"/>
      <c r="I1340" s="31">
        <f>IF(GLOBAL[[#This Row],[1]]="","",SUMIF(Table6[NB BM_C_QTY+F],GLOBAL[POINTER],Table6[C]))</f>
        <v>0</v>
      </c>
      <c r="J1340" s="91">
        <f>IF(GLOBAL[[#This Row],[2]]="",0,-1*SUMIF(Table5[CONCAT],GLOBAL[POINTER],Table5[3]))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 t="shared" si="20"/>
        <v>1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1</v>
      </c>
      <c r="Q1340" s="58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1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1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1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340" s="31">
        <v>16</v>
      </c>
      <c r="AC1340" t="s">
        <v>5149</v>
      </c>
    </row>
    <row r="1341" spans="1:30">
      <c r="A1341" s="31">
        <f ca="1">IF(GLOBAL[[#This Row],[TT]]&lt;1,"",ROW()-2)</f>
        <v>1339</v>
      </c>
      <c r="B1341" s="33" t="s">
        <v>840</v>
      </c>
      <c r="C1341" s="31">
        <v>11</v>
      </c>
      <c r="D1341" s="31" t="s">
        <v>212</v>
      </c>
      <c r="E1341" s="31">
        <f ca="1">IF(GLOBAL[[#This Row],[b12]]="",GLOBAL[[#This Row],[a6]],GLOBAL[[#This Row],[b12]])</f>
        <v>11</v>
      </c>
      <c r="F1341" s="32">
        <f>GLOBAL[[#This Row],[AWAL]]</f>
        <v>11</v>
      </c>
      <c r="G1341" s="31"/>
      <c r="H1341" s="31"/>
      <c r="I1341" s="31">
        <f>IF(GLOBAL[[#This Row],[1]]="","",SUMIF(Table6[NB BM_C_QTY+F],GLOBAL[POINTER],Table6[C]))</f>
        <v>0</v>
      </c>
      <c r="J1341" s="91">
        <f>IF(GLOBAL[[#This Row],[2]]="",0,-1*SUMIF(Table5[CONCAT],GLOBAL[POINTER],Table5[3]))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11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11</v>
      </c>
      <c r="Q1341" s="58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11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11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11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341" s="31">
        <v>24</v>
      </c>
      <c r="AC1341" t="s">
        <v>5149</v>
      </c>
    </row>
    <row r="1342" spans="1:30">
      <c r="A1342" s="31">
        <f ca="1">IF(GLOBAL[[#This Row],[TT]]&lt;1,"",ROW()-2)</f>
        <v>1340</v>
      </c>
      <c r="B1342" s="33" t="s">
        <v>841</v>
      </c>
      <c r="C1342" s="31">
        <v>3</v>
      </c>
      <c r="D1342" s="31" t="s">
        <v>29</v>
      </c>
      <c r="E1342" s="31">
        <f ca="1">IF(GLOBAL[[#This Row],[b12]]="",GLOBAL[[#This Row],[a6]],GLOBAL[[#This Row],[b12]])</f>
        <v>3</v>
      </c>
      <c r="F1342" s="32">
        <f>GLOBAL[[#This Row],[AWAL]]</f>
        <v>3</v>
      </c>
      <c r="G1342" s="31"/>
      <c r="H1342" s="31"/>
      <c r="I1342" s="31">
        <f>IF(GLOBAL[[#This Row],[1]]="","",SUMIF(Table6[NB BM_C_QTY+F],GLOBAL[POINTER],Table6[C]))</f>
        <v>0</v>
      </c>
      <c r="J1342" s="91">
        <f>IF(GLOBAL[[#This Row],[2]]="",0,-1*SUMIF(Table5[CONCAT],GLOBAL[POINTER],Table5[3]))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 t="shared" si="20"/>
        <v>3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3</v>
      </c>
      <c r="Q1342" s="58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3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3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3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342" s="31">
        <v>20</v>
      </c>
      <c r="AC1342" t="s">
        <v>5149</v>
      </c>
    </row>
    <row r="1343" spans="1:30">
      <c r="A1343" s="31">
        <f ca="1">IF(GLOBAL[[#This Row],[TT]]&lt;1,"",ROW()-2)</f>
        <v>1341</v>
      </c>
      <c r="B1343" s="33" t="s">
        <v>842</v>
      </c>
      <c r="C1343" s="31">
        <v>2</v>
      </c>
      <c r="D1343" s="31" t="s">
        <v>473</v>
      </c>
      <c r="E1343" s="31">
        <f ca="1">IF(GLOBAL[[#This Row],[b12]]="",GLOBAL[[#This Row],[a6]],GLOBAL[[#This Row],[b12]])</f>
        <v>2</v>
      </c>
      <c r="F1343" s="32">
        <f>GLOBAL[[#This Row],[AWAL]]</f>
        <v>2</v>
      </c>
      <c r="G1343" s="31"/>
      <c r="H1343" s="31"/>
      <c r="I1343" s="31">
        <f>IF(GLOBAL[[#This Row],[1]]="","",SUMIF(Table6[NB BM_C_QTY+F],GLOBAL[POINTER],Table6[C]))</f>
        <v>0</v>
      </c>
      <c r="J1343" s="91">
        <f>IF(GLOBAL[[#This Row],[2]]="",0,-1*SUMIF(Table5[CONCAT],GLOBAL[POINTER],Table5[3]))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 t="shared" si="20"/>
        <v>2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2</v>
      </c>
      <c r="Q1343" s="58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2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2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2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343" s="31">
        <v>32</v>
      </c>
      <c r="AC1343" t="s">
        <v>5149</v>
      </c>
    </row>
    <row r="1344" spans="1:30">
      <c r="A1344" s="31">
        <f ca="1">IF(GLOBAL[[#This Row],[TT]]&lt;1,"",ROW()-2)</f>
        <v>1342</v>
      </c>
      <c r="B1344" s="33" t="s">
        <v>843</v>
      </c>
      <c r="C1344" s="31">
        <v>52</v>
      </c>
      <c r="D1344" s="31" t="s">
        <v>542</v>
      </c>
      <c r="E1344" s="31">
        <f ca="1">IF(GLOBAL[[#This Row],[b12]]="",GLOBAL[[#This Row],[a6]],GLOBAL[[#This Row],[b12]])</f>
        <v>52</v>
      </c>
      <c r="F1344" s="32">
        <f>GLOBAL[[#This Row],[AWAL]]</f>
        <v>52</v>
      </c>
      <c r="G1344" s="31"/>
      <c r="H1344" s="31"/>
      <c r="I1344" s="31">
        <f>IF(GLOBAL[[#This Row],[1]]="","",SUMIF(Table6[NB BM_C_QTY+F],GLOBAL[POINTER],Table6[C]))</f>
        <v>0</v>
      </c>
      <c r="J1344" s="91">
        <f>IF(GLOBAL[[#This Row],[2]]="",0,-1*SUMIF(Table5[CONCAT],GLOBAL[POINTER],Table5[3]))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 t="shared" si="20"/>
        <v>52</v>
      </c>
      <c r="N1344" s="31"/>
      <c r="O1344" s="31" t="str">
        <f>IF(GLOBAL[[#This Row],[b2]]="","",GLOBAL[[#This Row],[b2]]-GLOBAL[[#This Row],[a2]])</f>
        <v/>
      </c>
      <c r="P1344" s="32">
        <f ca="1">SUM(INDIRECT(GLOBAL_VAR[TABLENAME]&amp;"[@a"&amp;$1:$1-1&amp;"]"),INDIRECT(GLOBAL_VAR[TABLENAME]&amp;"[@c"&amp;$1:$1-1&amp;"]"))</f>
        <v>52</v>
      </c>
      <c r="Q1344" s="58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52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52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52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344" s="31">
        <v>180</v>
      </c>
      <c r="AC1344" t="s">
        <v>5116</v>
      </c>
    </row>
    <row r="1345" spans="1:29">
      <c r="A1345" s="31">
        <f ca="1">IF(GLOBAL[[#This Row],[TT]]&lt;1,"",ROW()-2)</f>
        <v>1343</v>
      </c>
      <c r="B1345" s="33" t="s">
        <v>844</v>
      </c>
      <c r="C1345" s="31">
        <v>17</v>
      </c>
      <c r="D1345" s="31" t="s">
        <v>542</v>
      </c>
      <c r="E1345" s="31">
        <f ca="1">IF(GLOBAL[[#This Row],[b12]]="",GLOBAL[[#This Row],[a6]],GLOBAL[[#This Row],[b12]])</f>
        <v>17</v>
      </c>
      <c r="F1345" s="32">
        <f>GLOBAL[[#This Row],[AWAL]]</f>
        <v>17</v>
      </c>
      <c r="G1345" s="31"/>
      <c r="H1345" s="31"/>
      <c r="I1345" s="31">
        <f>IF(GLOBAL[[#This Row],[1]]="","",SUMIF(Table6[NB BM_C_QTY+F],GLOBAL[POINTER],Table6[C]))</f>
        <v>0</v>
      </c>
      <c r="J1345" s="91">
        <f>IF(GLOBAL[[#This Row],[2]]="",0,-1*SUMIF(Table5[CONCAT],GLOBAL[POINTER],Table5[3]))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17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17</v>
      </c>
      <c r="Q1345" s="58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17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17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17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345" s="31">
        <v>180</v>
      </c>
      <c r="AC1345" t="s">
        <v>5116</v>
      </c>
    </row>
    <row r="1346" spans="1:29">
      <c r="A1346" s="31">
        <f ca="1">IF(GLOBAL[[#This Row],[TT]]&lt;1,"",ROW()-2)</f>
        <v>1344</v>
      </c>
      <c r="B1346" s="33" t="s">
        <v>845</v>
      </c>
      <c r="C1346" s="31">
        <v>1</v>
      </c>
      <c r="D1346" s="31" t="s">
        <v>542</v>
      </c>
      <c r="E1346" s="31">
        <f ca="1">IF(GLOBAL[[#This Row],[b12]]="",GLOBAL[[#This Row],[a6]],GLOBAL[[#This Row],[b12]])</f>
        <v>1</v>
      </c>
      <c r="F1346" s="32">
        <f>GLOBAL[[#This Row],[AWAL]]</f>
        <v>1</v>
      </c>
      <c r="G1346" s="31"/>
      <c r="H1346" s="31"/>
      <c r="I1346" s="31">
        <f>IF(GLOBAL[[#This Row],[1]]="","",SUMIF(Table6[NB BM_C_QTY+F],GLOBAL[POINTER],Table6[C]))</f>
        <v>0</v>
      </c>
      <c r="J1346" s="91">
        <f>IF(GLOBAL[[#This Row],[2]]="",0,-1*SUMIF(Table5[CONCAT],GLOBAL[POINTER],Table5[3]))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1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1</v>
      </c>
      <c r="Q1346" s="58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1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1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1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346" s="31">
        <v>180</v>
      </c>
      <c r="AC1346" t="s">
        <v>5116</v>
      </c>
    </row>
    <row r="1347" spans="1:29">
      <c r="A1347" s="31">
        <f ca="1">IF(GLOBAL[[#This Row],[TT]]&lt;1,"",ROW()-2)</f>
        <v>1345</v>
      </c>
      <c r="B1347" s="33" t="s">
        <v>846</v>
      </c>
      <c r="C1347" s="31">
        <v>22</v>
      </c>
      <c r="D1347" s="31" t="s">
        <v>542</v>
      </c>
      <c r="E1347" s="31">
        <f ca="1">IF(GLOBAL[[#This Row],[b12]]="",GLOBAL[[#This Row],[a6]],GLOBAL[[#This Row],[b12]])</f>
        <v>22</v>
      </c>
      <c r="F1347" s="32">
        <f>GLOBAL[[#This Row],[AWAL]]</f>
        <v>22</v>
      </c>
      <c r="G1347" s="31"/>
      <c r="H1347" s="31"/>
      <c r="I1347" s="31">
        <f>IF(GLOBAL[[#This Row],[1]]="","",SUMIF(Table6[NB BM_C_QTY+F],GLOBAL[POINTER],Table6[C]))</f>
        <v>0</v>
      </c>
      <c r="J1347" s="91">
        <f>IF(GLOBAL[[#This Row],[2]]="",0,-1*SUMIF(Table5[CONCAT],GLOBAL[POINTER],Table5[3]))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22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22</v>
      </c>
      <c r="Q1347" s="58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22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22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22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347" s="31">
        <v>180</v>
      </c>
      <c r="AC1347" t="s">
        <v>5116</v>
      </c>
    </row>
    <row r="1348" spans="1:29">
      <c r="A1348" s="39">
        <f ca="1">IF(GLOBAL[[#This Row],[TT]]&lt;1,"",ROW()-2)</f>
        <v>1346</v>
      </c>
      <c r="B1348" s="33" t="s">
        <v>847</v>
      </c>
      <c r="C1348" s="31">
        <v>54</v>
      </c>
      <c r="D1348" s="31" t="s">
        <v>542</v>
      </c>
      <c r="E1348" s="39">
        <f ca="1">IF(GLOBAL[[#This Row],[b12]]="",GLOBAL[[#This Row],[a6]],GLOBAL[[#This Row],[b12]])</f>
        <v>54</v>
      </c>
      <c r="F1348" s="40">
        <f>GLOBAL[[#This Row],[AWAL]]</f>
        <v>54</v>
      </c>
      <c r="G1348" s="31"/>
      <c r="H1348" s="31"/>
      <c r="I1348" s="31">
        <f>IF(GLOBAL[[#This Row],[1]]="","",SUMIF(Table6[NB BM_C_QTY+F],GLOBAL[POINTER],Table6[C]))</f>
        <v>0</v>
      </c>
      <c r="J1348" s="91">
        <f>IF(GLOBAL[[#This Row],[2]]="",0,-1*SUMIF(Table5[CONCAT],GLOBAL[POINTER],Table5[3]))</f>
        <v>0</v>
      </c>
      <c r="K1348" s="39" t="str">
        <f>IF(GLOBAL[[#This Row],[b1]]="","",GLOBAL[[#This Row],[b1]]-GLOBAL[[#This Row],[a1]]-GLOBAL[[#This Row],[bkeluar1]])</f>
        <v/>
      </c>
      <c r="L1348" s="39">
        <f>SUM(GLOBAL[[#This Row],[bmasuk1]:[c1]])</f>
        <v>0</v>
      </c>
      <c r="M1348" s="40">
        <f t="shared" si="21"/>
        <v>54</v>
      </c>
      <c r="N1348" s="31"/>
      <c r="O1348" s="39" t="str">
        <f>IF(GLOBAL[[#This Row],[b2]]="","",GLOBAL[[#This Row],[b2]]-GLOBAL[[#This Row],[a2]])</f>
        <v/>
      </c>
      <c r="P1348" s="40">
        <f ca="1">SUM(INDIRECT(GLOBAL_VAR[TABLENAME]&amp;"[@a"&amp;$1:$1-1&amp;"]"),INDIRECT(GLOBAL_VAR[TABLENAME]&amp;"[@c"&amp;$1:$1-1&amp;"]"))</f>
        <v>54</v>
      </c>
      <c r="Q1348" s="58"/>
      <c r="R1348" s="41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54</v>
      </c>
      <c r="T1348" s="33"/>
      <c r="U1348" s="41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54</v>
      </c>
      <c r="W1348" s="31"/>
      <c r="X1348" s="39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54</v>
      </c>
      <c r="Z1348" s="29"/>
      <c r="AA13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348" s="39">
        <v>180</v>
      </c>
      <c r="AC1348" s="29" t="s">
        <v>5116</v>
      </c>
    </row>
    <row r="1349" spans="1:29">
      <c r="A1349" s="31">
        <f ca="1">IF(GLOBAL[[#This Row],[TT]]&lt;1,"",ROW()-2)</f>
        <v>1347</v>
      </c>
      <c r="B1349" s="33" t="s">
        <v>848</v>
      </c>
      <c r="C1349" s="31">
        <v>17</v>
      </c>
      <c r="D1349" s="31" t="s">
        <v>542</v>
      </c>
      <c r="E1349" s="31">
        <f ca="1">IF(GLOBAL[[#This Row],[b12]]="",GLOBAL[[#This Row],[a6]],GLOBAL[[#This Row],[b12]])</f>
        <v>17</v>
      </c>
      <c r="F1349" s="32">
        <f>GLOBAL[[#This Row],[AWAL]]</f>
        <v>17</v>
      </c>
      <c r="G1349" s="31"/>
      <c r="H1349" s="31"/>
      <c r="I1349" s="31">
        <f>IF(GLOBAL[[#This Row],[1]]="","",SUMIF(Table6[NB BM_C_QTY+F],GLOBAL[POINTER],Table6[C]))</f>
        <v>0</v>
      </c>
      <c r="J1349" s="91">
        <f>IF(GLOBAL[[#This Row],[2]]="",0,-1*SUMIF(Table5[CONCAT],GLOBAL[POINTER],Table5[3]))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17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17</v>
      </c>
      <c r="Q1349" s="58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17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17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17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349" s="31">
        <v>180</v>
      </c>
      <c r="AC1349" t="s">
        <v>5116</v>
      </c>
    </row>
    <row r="1350" spans="1:29">
      <c r="A1350" s="31">
        <f ca="1">IF(GLOBAL[[#This Row],[TT]]&lt;1,"",ROW()-2)</f>
        <v>1348</v>
      </c>
      <c r="B1350" s="33" t="s">
        <v>849</v>
      </c>
      <c r="C1350" s="31">
        <v>10</v>
      </c>
      <c r="D1350" s="31" t="s">
        <v>542</v>
      </c>
      <c r="E1350" s="31">
        <f ca="1">IF(GLOBAL[[#This Row],[b12]]="",GLOBAL[[#This Row],[a6]],GLOBAL[[#This Row],[b12]])</f>
        <v>10</v>
      </c>
      <c r="F1350" s="32">
        <f>GLOBAL[[#This Row],[AWAL]]</f>
        <v>10</v>
      </c>
      <c r="G1350" s="31"/>
      <c r="H1350" s="31"/>
      <c r="I1350" s="31">
        <f>IF(GLOBAL[[#This Row],[1]]="","",SUMIF(Table6[NB BM_C_QTY+F],GLOBAL[POINTER],Table6[C]))</f>
        <v>0</v>
      </c>
      <c r="J1350" s="91">
        <f>IF(GLOBAL[[#This Row],[2]]="",0,-1*SUMIF(Table5[CONCAT],GLOBAL[POINTER],Table5[3]))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10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10</v>
      </c>
      <c r="Q1350" s="58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10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10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10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350" s="31">
        <v>180</v>
      </c>
      <c r="AC1350" t="s">
        <v>5116</v>
      </c>
    </row>
    <row r="1351" spans="1:29">
      <c r="A1351" s="31">
        <f ca="1">IF(GLOBAL[[#This Row],[TT]]&lt;1,"",ROW()-2)</f>
        <v>1349</v>
      </c>
      <c r="B1351" s="33" t="s">
        <v>850</v>
      </c>
      <c r="C1351" s="31">
        <v>11</v>
      </c>
      <c r="D1351" s="31" t="s">
        <v>29</v>
      </c>
      <c r="E1351" s="31">
        <f ca="1">IF(GLOBAL[[#This Row],[b12]]="",GLOBAL[[#This Row],[a6]],GLOBAL[[#This Row],[b12]])</f>
        <v>11</v>
      </c>
      <c r="F1351" s="32">
        <f>GLOBAL[[#This Row],[AWAL]]</f>
        <v>11</v>
      </c>
      <c r="G1351" s="31"/>
      <c r="H1351" s="31"/>
      <c r="I1351" s="31">
        <f>IF(GLOBAL[[#This Row],[1]]="","",SUMIF(Table6[NB BM_C_QTY+F],GLOBAL[POINTER],Table6[C]))</f>
        <v>0</v>
      </c>
      <c r="J1351" s="91">
        <f>IF(GLOBAL[[#This Row],[2]]="",0,-1*SUMIF(Table5[CONCAT],GLOBAL[POINTER],Table5[3]))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11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11</v>
      </c>
      <c r="Q1351" s="58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11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11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11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351" s="31">
        <v>20</v>
      </c>
      <c r="AC1351" t="s">
        <v>5149</v>
      </c>
    </row>
    <row r="1352" spans="1:29">
      <c r="A1352" s="31">
        <f ca="1">IF(GLOBAL[[#This Row],[TT]]&lt;1,"",ROW()-2)</f>
        <v>1350</v>
      </c>
      <c r="B1352" s="33" t="s">
        <v>851</v>
      </c>
      <c r="C1352" s="31">
        <v>8</v>
      </c>
      <c r="D1352" s="31" t="s">
        <v>100</v>
      </c>
      <c r="E1352" s="31">
        <f ca="1">IF(GLOBAL[[#This Row],[b12]]="",GLOBAL[[#This Row],[a6]],GLOBAL[[#This Row],[b12]])</f>
        <v>8</v>
      </c>
      <c r="F1352" s="32">
        <f>GLOBAL[[#This Row],[AWAL]]</f>
        <v>8</v>
      </c>
      <c r="G1352" s="31"/>
      <c r="H1352" s="31"/>
      <c r="I1352" s="31">
        <f>IF(GLOBAL[[#This Row],[1]]="","",SUMIF(Table6[NB BM_C_QTY+F],GLOBAL[POINTER],Table6[C]))</f>
        <v>0</v>
      </c>
      <c r="J1352" s="91">
        <f>IF(GLOBAL[[#This Row],[2]]="",0,-1*SUMIF(Table5[CONCAT],GLOBAL[POINTER],Table5[3]))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 t="shared" si="21"/>
        <v>8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8</v>
      </c>
      <c r="Q1352" s="58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8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8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8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352" s="31">
        <v>1200</v>
      </c>
      <c r="AC1352" t="s">
        <v>5118</v>
      </c>
    </row>
    <row r="1353" spans="1:29">
      <c r="A1353" s="31">
        <f ca="1">IF(GLOBAL[[#This Row],[TT]]&lt;1,"",ROW()-2)</f>
        <v>1351</v>
      </c>
      <c r="B1353" s="33" t="s">
        <v>5469</v>
      </c>
      <c r="C1353" s="31">
        <v>5</v>
      </c>
      <c r="D1353" s="31" t="s">
        <v>3499</v>
      </c>
      <c r="E1353" s="31">
        <f ca="1">IF(GLOBAL[[#This Row],[b12]]="",GLOBAL[[#This Row],[a6]],GLOBAL[[#This Row],[b12]])</f>
        <v>5</v>
      </c>
      <c r="F1353" s="32">
        <f>GLOBAL[[#This Row],[AWAL]]</f>
        <v>5</v>
      </c>
      <c r="G1353" s="31"/>
      <c r="H1353" s="31"/>
      <c r="I1353" s="31">
        <f>IF(GLOBAL[[#This Row],[1]]="","",SUMIF(Table6[NB BM_C_QTY+F],GLOBAL[POINTER],Table6[C]))</f>
        <v>0</v>
      </c>
      <c r="J1353" s="91">
        <f>IF(GLOBAL[[#This Row],[2]]="",0,-1*SUMIF(Table5[CONCAT],GLOBAL[POINTER],Table5[3]))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 t="shared" si="21"/>
        <v>5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5</v>
      </c>
      <c r="Q1353" s="58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5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5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5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353" s="31">
        <v>40</v>
      </c>
      <c r="AC1353" t="s">
        <v>5149</v>
      </c>
    </row>
    <row r="1354" spans="1:29">
      <c r="A1354" s="31">
        <f ca="1">IF(GLOBAL[[#This Row],[TT]]&lt;1,"",ROW()-2)</f>
        <v>1352</v>
      </c>
      <c r="B1354" s="33" t="s">
        <v>852</v>
      </c>
      <c r="C1354" s="31">
        <v>23</v>
      </c>
      <c r="D1354" s="31" t="s">
        <v>11</v>
      </c>
      <c r="E1354" s="31">
        <f ca="1">IF(GLOBAL[[#This Row],[b12]]="",GLOBAL[[#This Row],[a6]],GLOBAL[[#This Row],[b12]])</f>
        <v>23</v>
      </c>
      <c r="F1354" s="32">
        <f>GLOBAL[[#This Row],[AWAL]]</f>
        <v>23</v>
      </c>
      <c r="G1354" s="31"/>
      <c r="H1354" s="31"/>
      <c r="I1354" s="31">
        <f>IF(GLOBAL[[#This Row],[1]]="","",SUMIF(Table6[NB BM_C_QTY+F],GLOBAL[POINTER],Table6[C]))</f>
        <v>0</v>
      </c>
      <c r="J1354" s="91">
        <f>IF(GLOBAL[[#This Row],[2]]="",0,-1*SUMIF(Table5[CONCAT],GLOBAL[POINTER],Table5[3]))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23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23</v>
      </c>
      <c r="Q1354" s="58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23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23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23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354" s="31">
        <v>120</v>
      </c>
      <c r="AC1354" t="s">
        <v>5116</v>
      </c>
    </row>
    <row r="1355" spans="1:29">
      <c r="A1355" s="31" t="str">
        <f ca="1">IF(GLOBAL[[#This Row],[TT]]&lt;1,"",ROW()-2)</f>
        <v/>
      </c>
      <c r="B1355" s="33" t="s">
        <v>853</v>
      </c>
      <c r="C1355" s="31">
        <v>0</v>
      </c>
      <c r="D1355" s="31" t="s">
        <v>11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>
        <f>IF(GLOBAL[[#This Row],[1]]="","",SUMIF(Table6[NB BM_C_QTY+F],GLOBAL[POINTER],Table6[C]))</f>
        <v>0</v>
      </c>
      <c r="J1355" s="91">
        <f>IF(GLOBAL[[#This Row],[2]]="",0,-1*SUMIF(Table5[CONCAT],GLOBAL[POINTER],Table5[3]))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0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0</v>
      </c>
      <c r="Q1355" s="58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355" s="31">
        <v>120</v>
      </c>
      <c r="AC1355" t="s">
        <v>5116</v>
      </c>
    </row>
    <row r="1356" spans="1:29">
      <c r="A1356" s="31" t="str">
        <f ca="1">IF(GLOBAL[[#This Row],[TT]]&lt;1,"",ROW()-2)</f>
        <v/>
      </c>
      <c r="B1356" s="33" t="s">
        <v>854</v>
      </c>
      <c r="C1356" s="31">
        <v>0</v>
      </c>
      <c r="D1356" s="31" t="s">
        <v>108</v>
      </c>
      <c r="E1356" s="31">
        <f ca="1">IF(GLOBAL[[#This Row],[b12]]="",GLOBAL[[#This Row],[a6]],GLOBAL[[#This Row],[b12]])</f>
        <v>0</v>
      </c>
      <c r="F1356" s="32">
        <f>GLOBAL[[#This Row],[AWAL]]</f>
        <v>0</v>
      </c>
      <c r="G1356" s="31"/>
      <c r="H1356" s="31"/>
      <c r="I1356" s="31">
        <f>IF(GLOBAL[[#This Row],[1]]="","",SUMIF(Table6[NB BM_C_QTY+F],GLOBAL[POINTER],Table6[C]))</f>
        <v>0</v>
      </c>
      <c r="J1356" s="91">
        <f>IF(GLOBAL[[#This Row],[2]]="",0,-1*SUMIF(Table5[CONCAT],GLOBAL[POINTER],Table5[3]))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0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0</v>
      </c>
      <c r="Q1356" s="58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0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0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0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356" s="31">
        <v>1000</v>
      </c>
      <c r="AC1356" t="s">
        <v>5118</v>
      </c>
    </row>
    <row r="1357" spans="1:29">
      <c r="A1357" s="31">
        <f ca="1">IF(GLOBAL[[#This Row],[TT]]&lt;1,"",ROW()-2)</f>
        <v>1355</v>
      </c>
      <c r="B1357" s="33" t="s">
        <v>855</v>
      </c>
      <c r="C1357" s="31">
        <v>8</v>
      </c>
      <c r="D1357" s="31" t="s">
        <v>98</v>
      </c>
      <c r="E1357" s="31">
        <f ca="1">IF(GLOBAL[[#This Row],[b12]]="",GLOBAL[[#This Row],[a6]],GLOBAL[[#This Row],[b12]])</f>
        <v>8</v>
      </c>
      <c r="F1357" s="32">
        <f>GLOBAL[[#This Row],[AWAL]]</f>
        <v>8</v>
      </c>
      <c r="G1357" s="31"/>
      <c r="H1357" s="31"/>
      <c r="I1357" s="31">
        <f>IF(GLOBAL[[#This Row],[1]]="","",SUMIF(Table6[NB BM_C_QTY+F],GLOBAL[POINTER],Table6[C]))</f>
        <v>0</v>
      </c>
      <c r="J1357" s="91">
        <f>IF(GLOBAL[[#This Row],[2]]="",0,-1*SUMIF(Table5[CONCAT],GLOBAL[POINTER],Table5[3]))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8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8</v>
      </c>
      <c r="Q1357" s="58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8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8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8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357" s="31">
        <v>50</v>
      </c>
      <c r="AC1357" t="s">
        <v>5116</v>
      </c>
    </row>
    <row r="1358" spans="1:29">
      <c r="A1358" s="31">
        <f ca="1">IF(GLOBAL[[#This Row],[TT]]&lt;1,"",ROW()-2)</f>
        <v>1356</v>
      </c>
      <c r="B1358" s="33" t="s">
        <v>856</v>
      </c>
      <c r="C1358" s="31">
        <v>3</v>
      </c>
      <c r="D1358" s="31" t="s">
        <v>29</v>
      </c>
      <c r="E1358" s="31">
        <f ca="1">IF(GLOBAL[[#This Row],[b12]]="",GLOBAL[[#This Row],[a6]],GLOBAL[[#This Row],[b12]])</f>
        <v>3</v>
      </c>
      <c r="F1358" s="32">
        <f>GLOBAL[[#This Row],[AWAL]]</f>
        <v>3</v>
      </c>
      <c r="G1358" s="31"/>
      <c r="H1358" s="31"/>
      <c r="I1358" s="31">
        <f>IF(GLOBAL[[#This Row],[1]]="","",SUMIF(Table6[NB BM_C_QTY+F],GLOBAL[POINTER],Table6[C]))</f>
        <v>0</v>
      </c>
      <c r="J1358" s="91">
        <f>IF(GLOBAL[[#This Row],[2]]="",0,-1*SUMIF(Table5[CONCAT],GLOBAL[POINTER],Table5[3]))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3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3</v>
      </c>
      <c r="Q1358" s="58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3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3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3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358" s="31">
        <v>20</v>
      </c>
      <c r="AC1358" t="s">
        <v>5149</v>
      </c>
    </row>
    <row r="1359" spans="1:29">
      <c r="A1359" s="31">
        <f ca="1">IF(GLOBAL[[#This Row],[TT]]&lt;1,"",ROW()-2)</f>
        <v>1357</v>
      </c>
      <c r="B1359" s="33" t="s">
        <v>857</v>
      </c>
      <c r="C1359" s="31">
        <v>3</v>
      </c>
      <c r="D1359" s="31" t="s">
        <v>29</v>
      </c>
      <c r="E1359" s="31">
        <f ca="1">IF(GLOBAL[[#This Row],[b12]]="",GLOBAL[[#This Row],[a6]],GLOBAL[[#This Row],[b12]])</f>
        <v>3</v>
      </c>
      <c r="F1359" s="32">
        <f>GLOBAL[[#This Row],[AWAL]]</f>
        <v>3</v>
      </c>
      <c r="G1359" s="31"/>
      <c r="H1359" s="31"/>
      <c r="I1359" s="31">
        <f>IF(GLOBAL[[#This Row],[1]]="","",SUMIF(Table6[NB BM_C_QTY+F],GLOBAL[POINTER],Table6[C]))</f>
        <v>0</v>
      </c>
      <c r="J1359" s="91">
        <f>IF(GLOBAL[[#This Row],[2]]="",0,-1*SUMIF(Table5[CONCAT],GLOBAL[POINTER],Table5[3]))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3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3</v>
      </c>
      <c r="Q1359" s="58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3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3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3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359" s="31">
        <v>20</v>
      </c>
      <c r="AC1359" t="s">
        <v>5149</v>
      </c>
    </row>
    <row r="1360" spans="1:29">
      <c r="A1360" s="31">
        <f ca="1">IF(GLOBAL[[#This Row],[TT]]&lt;1,"",ROW()-2)</f>
        <v>1358</v>
      </c>
      <c r="B1360" s="33" t="s">
        <v>858</v>
      </c>
      <c r="C1360" s="31">
        <v>2</v>
      </c>
      <c r="D1360" s="31" t="s">
        <v>100</v>
      </c>
      <c r="E1360" s="31">
        <f ca="1">IF(GLOBAL[[#This Row],[b12]]="",GLOBAL[[#This Row],[a6]],GLOBAL[[#This Row],[b12]])</f>
        <v>2</v>
      </c>
      <c r="F1360" s="32">
        <f>GLOBAL[[#This Row],[AWAL]]</f>
        <v>2</v>
      </c>
      <c r="G1360" s="31"/>
      <c r="H1360" s="31"/>
      <c r="I1360" s="31">
        <f>IF(GLOBAL[[#This Row],[1]]="","",SUMIF(Table6[NB BM_C_QTY+F],GLOBAL[POINTER],Table6[C]))</f>
        <v>0</v>
      </c>
      <c r="J1360" s="91">
        <f>IF(GLOBAL[[#This Row],[2]]="",0,-1*SUMIF(Table5[CONCAT],GLOBAL[POINTER],Table5[3]))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2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2</v>
      </c>
      <c r="Q1360" s="58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2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2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2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360" s="31">
        <v>1200</v>
      </c>
      <c r="AC1360" t="s">
        <v>5118</v>
      </c>
    </row>
    <row r="1361" spans="1:30">
      <c r="A1361" s="31" t="str">
        <f ca="1">IF(GLOBAL[[#This Row],[TT]]&lt;1,"",ROW()-2)</f>
        <v/>
      </c>
      <c r="B1361" s="33" t="s">
        <v>859</v>
      </c>
      <c r="C1361" s="31">
        <v>0</v>
      </c>
      <c r="D1361" s="31" t="s">
        <v>98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>
        <f>IF(GLOBAL[[#This Row],[1]]="","",SUMIF(Table6[NB BM_C_QTY+F],GLOBAL[POINTER],Table6[C]))</f>
        <v>0</v>
      </c>
      <c r="J1361" s="91">
        <f>IF(GLOBAL[[#This Row],[2]]="",0,-1*SUMIF(Table5[CONCAT],GLOBAL[POINTER],Table5[3]))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58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361" s="31">
        <v>50</v>
      </c>
      <c r="AC1361" t="s">
        <v>5116</v>
      </c>
    </row>
    <row r="1362" spans="1:30">
      <c r="A1362" s="31" t="str">
        <f ca="1">IF(GLOBAL[[#This Row],[TT]]&lt;1,"",ROW()-2)</f>
        <v/>
      </c>
      <c r="B1362" s="33" t="s">
        <v>860</v>
      </c>
      <c r="C1362" s="31">
        <v>0</v>
      </c>
      <c r="D1362" s="31" t="s">
        <v>861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>
        <f>IF(GLOBAL[[#This Row],[1]]="","",SUMIF(Table6[NB BM_C_QTY+F],GLOBAL[POINTER],Table6[C]))</f>
        <v>0</v>
      </c>
      <c r="J1362" s="91">
        <f>IF(GLOBAL[[#This Row],[2]]="",0,-1*SUMIF(Table5[CONCAT],GLOBAL[POINTER],Table5[3]))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58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362" s="31">
        <v>720</v>
      </c>
      <c r="AC1362" t="s">
        <v>5118</v>
      </c>
    </row>
    <row r="1363" spans="1:30">
      <c r="A1363" s="31">
        <f ca="1">IF(GLOBAL[[#This Row],[TT]]&lt;1,"",ROW()-2)</f>
        <v>1361</v>
      </c>
      <c r="B1363" s="33" t="s">
        <v>862</v>
      </c>
      <c r="C1363" s="31">
        <v>35</v>
      </c>
      <c r="D1363" s="31" t="s">
        <v>98</v>
      </c>
      <c r="E1363" s="31">
        <f ca="1">IF(GLOBAL[[#This Row],[b12]]="",GLOBAL[[#This Row],[a6]],GLOBAL[[#This Row],[b12]])</f>
        <v>39</v>
      </c>
      <c r="F1363" s="32">
        <f>GLOBAL[[#This Row],[AWAL]]</f>
        <v>35</v>
      </c>
      <c r="G1363" s="31"/>
      <c r="H1363" s="31"/>
      <c r="I1363" s="31">
        <f>IF(GLOBAL[[#This Row],[1]]="","",SUMIF(Table6[NB BM_C_QTY+F],GLOBAL[POINTER],Table6[C]))</f>
        <v>0</v>
      </c>
      <c r="J1363" s="91">
        <f>IF(GLOBAL[[#This Row],[2]]="",0,-1*SUMIF(Table5[CONCAT],GLOBAL[POINTER],Table5[3]))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35</v>
      </c>
      <c r="N1363" s="31">
        <v>39</v>
      </c>
      <c r="O1363" s="31">
        <f>IF(GLOBAL[[#This Row],[b2]]="","",GLOBAL[[#This Row],[b2]]-GLOBAL[[#This Row],[a2]])</f>
        <v>4</v>
      </c>
      <c r="P1363" s="32">
        <f ca="1">SUM(INDIRECT(GLOBAL_VAR[TABLENAME]&amp;"[@a"&amp;$1:$1-1&amp;"]"),INDIRECT(GLOBAL_VAR[TABLENAME]&amp;"[@c"&amp;$1:$1-1&amp;"]"))</f>
        <v>39</v>
      </c>
      <c r="Q1363" s="58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39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39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39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363" s="31">
        <v>50</v>
      </c>
      <c r="AC1363" t="s">
        <v>5116</v>
      </c>
    </row>
    <row r="1364" spans="1:30">
      <c r="A1364" s="31">
        <f ca="1">IF(GLOBAL[[#This Row],[TT]]&lt;1,"",ROW()-2)</f>
        <v>1362</v>
      </c>
      <c r="B1364" s="33" t="s">
        <v>863</v>
      </c>
      <c r="C1364" s="31">
        <v>14</v>
      </c>
      <c r="D1364" s="31" t="s">
        <v>144</v>
      </c>
      <c r="E1364" s="31">
        <f ca="1">IF(GLOBAL[[#This Row],[b12]]="",GLOBAL[[#This Row],[a6]],GLOBAL[[#This Row],[b12]])</f>
        <v>14</v>
      </c>
      <c r="F1364" s="32">
        <f>GLOBAL[[#This Row],[AWAL]]</f>
        <v>14</v>
      </c>
      <c r="G1364" s="31"/>
      <c r="H1364" s="31"/>
      <c r="I1364" s="31">
        <f>IF(GLOBAL[[#This Row],[1]]="","",SUMIF(Table6[NB BM_C_QTY+F],GLOBAL[POINTER],Table6[C]))</f>
        <v>0</v>
      </c>
      <c r="J1364" s="91">
        <f>IF(GLOBAL[[#This Row],[2]]="",0,-1*SUMIF(Table5[CONCAT],GLOBAL[POINTER],Table5[3]))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14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14</v>
      </c>
      <c r="Q1364" s="58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14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14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14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364" s="31">
        <v>80</v>
      </c>
      <c r="AC1364" t="s">
        <v>5116</v>
      </c>
    </row>
    <row r="1365" spans="1:30">
      <c r="A1365" s="31">
        <f ca="1">IF(GLOBAL[[#This Row],[TT]]&lt;1,"",ROW()-2)</f>
        <v>1363</v>
      </c>
      <c r="B1365" s="33" t="s">
        <v>864</v>
      </c>
      <c r="C1365" s="31">
        <v>2</v>
      </c>
      <c r="D1365" s="31" t="s">
        <v>2145</v>
      </c>
      <c r="E1365" s="31">
        <f ca="1">IF(GLOBAL[[#This Row],[b12]]="",GLOBAL[[#This Row],[a6]],GLOBAL[[#This Row],[b12]])</f>
        <v>2</v>
      </c>
      <c r="F1365" s="32">
        <f>GLOBAL[[#This Row],[AWAL]]</f>
        <v>2</v>
      </c>
      <c r="G1365" s="31"/>
      <c r="H1365" s="31"/>
      <c r="I1365" s="31">
        <f>IF(GLOBAL[[#This Row],[1]]="","",SUMIF(Table6[NB BM_C_QTY+F],GLOBAL[POINTER],Table6[C]))</f>
        <v>0</v>
      </c>
      <c r="J1365" s="91">
        <f>IF(GLOBAL[[#This Row],[2]]="",0,-1*SUMIF(Table5[CONCAT],GLOBAL[POINTER],Table5[3]))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2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2</v>
      </c>
      <c r="Q1365" s="58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2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2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2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365" s="31">
        <v>50</v>
      </c>
      <c r="AC1365" t="s">
        <v>5116</v>
      </c>
    </row>
    <row r="1366" spans="1:30">
      <c r="A1366" s="31" t="str">
        <f ca="1">IF(GLOBAL[[#This Row],[TT]]&lt;1,"",ROW()-2)</f>
        <v/>
      </c>
      <c r="B1366" s="33" t="s">
        <v>3442</v>
      </c>
      <c r="C1366" s="31">
        <v>0</v>
      </c>
      <c r="D1366" s="31" t="s">
        <v>2204</v>
      </c>
      <c r="E1366" s="31">
        <f ca="1">IF(GLOBAL[[#This Row],[b12]]="",GLOBAL[[#This Row],[a6]],GLOBAL[[#This Row],[b12]])</f>
        <v>0</v>
      </c>
      <c r="F1366" s="32">
        <f>GLOBAL[[#This Row],[AWAL]]</f>
        <v>0</v>
      </c>
      <c r="G1366" s="31"/>
      <c r="H1366" s="31"/>
      <c r="I1366" s="31">
        <f>IF(GLOBAL[[#This Row],[1]]="","",SUMIF(Table6[NB BM_C_QTY+F],GLOBAL[POINTER],Table6[C]))</f>
        <v>0</v>
      </c>
      <c r="J1366" s="91">
        <f>IF(GLOBAL[[#This Row],[2]]="",0,-1*SUMIF(Table5[CONCAT],GLOBAL[POINTER],Table5[3]))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 t="shared" si="21"/>
        <v>0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0</v>
      </c>
      <c r="Q1366" s="58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0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0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0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366" s="31">
        <v>100</v>
      </c>
      <c r="AC1366" t="s">
        <v>5116</v>
      </c>
    </row>
    <row r="1367" spans="1:30">
      <c r="A1367" s="39" t="str">
        <f ca="1">IF(GLOBAL[[#This Row],[TT]]&lt;1,"",ROW()-2)</f>
        <v/>
      </c>
      <c r="B1367" s="33" t="s">
        <v>5405</v>
      </c>
      <c r="C1367" s="31">
        <v>0</v>
      </c>
      <c r="D1367" s="31" t="s">
        <v>2161</v>
      </c>
      <c r="E1367" s="39">
        <f ca="1">IF(GLOBAL[[#This Row],[b12]]="",GLOBAL[[#This Row],[a6]],GLOBAL[[#This Row],[b12]])</f>
        <v>0</v>
      </c>
      <c r="F1367" s="40">
        <f>GLOBAL[[#This Row],[AWAL]]</f>
        <v>0</v>
      </c>
      <c r="G1367" s="31"/>
      <c r="H1367" s="31"/>
      <c r="I1367" s="39">
        <f>IF(GLOBAL[[#This Row],[1]]="","",SUMIF(Table6[NB BM_C_QTY+F],GLOBAL[POINTER],Table6[C]))</f>
        <v>0</v>
      </c>
      <c r="J1367" s="91">
        <f>IF(GLOBAL[[#This Row],[2]]="",0,-1*SUMIF(Table5[CONCAT],GLOBAL[POINTER],Table5[3]))</f>
        <v>0</v>
      </c>
      <c r="K1367" s="39" t="str">
        <f>IF(GLOBAL[[#This Row],[b1]]="","",GLOBAL[[#This Row],[b1]]-GLOBAL[[#This Row],[a1]]-GLOBAL[[#This Row],[bkeluar1]])</f>
        <v/>
      </c>
      <c r="L1367" s="39">
        <f>SUM(GLOBAL[[#This Row],[bmasuk1]:[c1]])</f>
        <v>0</v>
      </c>
      <c r="M1367" s="40">
        <f t="shared" si="21"/>
        <v>0</v>
      </c>
      <c r="N1367" s="31"/>
      <c r="O1367" s="39" t="str">
        <f>IF(GLOBAL[[#This Row],[b2]]="","",GLOBAL[[#This Row],[b2]]-GLOBAL[[#This Row],[a2]])</f>
        <v/>
      </c>
      <c r="P1367" s="40">
        <f ca="1">SUM(INDIRECT(GLOBAL_VAR[TABLENAME]&amp;"[@a"&amp;$1:$1-1&amp;"]"),INDIRECT(GLOBAL_VAR[TABLENAME]&amp;"[@c"&amp;$1:$1-1&amp;"]"))</f>
        <v>0</v>
      </c>
      <c r="Q1367" s="58"/>
      <c r="R1367" s="41" t="str">
        <f>IF(GLOBAL[[#This Row],[b3]]="","",GLOBAL[[#This Row],[b3]]-GLOBAL[[#This Row],[a3]])</f>
        <v/>
      </c>
      <c r="S1367" s="40">
        <f ca="1">SUM(INDIRECT(GLOBAL_VAR[TABLENAME]&amp;"[@a"&amp;$1:$1-1&amp;"]"),INDIRECT(GLOBAL_VAR[TABLENAME]&amp;"[@c"&amp;$1:$1-1&amp;"]"))</f>
        <v>0</v>
      </c>
      <c r="T1367" s="33"/>
      <c r="U1367" s="41" t="str">
        <f>IF(GLOBAL[[#This Row],[b4]]="","",GLOBAL[[#This Row],[b4]]-GLOBAL[[#This Row],[a4]])</f>
        <v/>
      </c>
      <c r="V1367" s="40">
        <f ca="1">SUM(INDIRECT(GLOBAL_VAR[TABLENAME]&amp;"[@a"&amp;$1:$1-1&amp;"]"),INDIRECT(GLOBAL_VAR[TABLENAME]&amp;"[@c"&amp;$1:$1-1&amp;"]"))</f>
        <v>0</v>
      </c>
      <c r="W1367" s="31"/>
      <c r="X1367" s="39" t="str">
        <f>IF(GLOBAL[[#This Row],[b5]]="","",GLOBAL[[#This Row],[b5]]-GLOBAL[[#This Row],[a5]])</f>
        <v/>
      </c>
      <c r="Y1367" s="40">
        <f ca="1">SUM(INDIRECT(GLOBAL_VAR[TABLENAME]&amp;"[@a"&amp;$1:$1-1&amp;"]"),INDIRECT(GLOBAL_VAR[TABLENAME]&amp;"[@c"&amp;$1:$1-1&amp;"]"))</f>
        <v>0</v>
      </c>
      <c r="Z1367" s="29"/>
      <c r="AA136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367" s="39">
        <v>80</v>
      </c>
      <c r="AC1367" s="65" t="s">
        <v>5116</v>
      </c>
      <c r="AD1367" s="29"/>
    </row>
    <row r="1368" spans="1:30">
      <c r="A1368" s="31">
        <f ca="1">IF(GLOBAL[[#This Row],[TT]]&lt;1,"",ROW()-2)</f>
        <v>1366</v>
      </c>
      <c r="B1368" s="33" t="s">
        <v>865</v>
      </c>
      <c r="C1368" s="31">
        <v>5</v>
      </c>
      <c r="D1368" s="31" t="s">
        <v>165</v>
      </c>
      <c r="E1368" s="31">
        <f ca="1">IF(GLOBAL[[#This Row],[b12]]="",GLOBAL[[#This Row],[a6]],GLOBAL[[#This Row],[b12]])</f>
        <v>5</v>
      </c>
      <c r="F1368" s="32">
        <f>GLOBAL[[#This Row],[AWAL]]</f>
        <v>5</v>
      </c>
      <c r="G1368" s="31"/>
      <c r="H1368" s="31"/>
      <c r="I1368" s="31">
        <f>IF(GLOBAL[[#This Row],[1]]="","",SUMIF(Table6[NB BM_C_QTY+F],GLOBAL[POINTER],Table6[C]))</f>
        <v>0</v>
      </c>
      <c r="J1368" s="91">
        <f>IF(GLOBAL[[#This Row],[2]]="",0,-1*SUMIF(Table5[CONCAT],GLOBAL[POINTER],Table5[3]))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 t="shared" si="21"/>
        <v>5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5</v>
      </c>
      <c r="Q1368" s="58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5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5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5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368" s="31">
        <v>1440</v>
      </c>
      <c r="AC1368" t="s">
        <v>5118</v>
      </c>
    </row>
    <row r="1369" spans="1:30">
      <c r="A1369" s="31">
        <f ca="1">IF(GLOBAL[[#This Row],[TT]]&lt;1,"",ROW()-2)</f>
        <v>1367</v>
      </c>
      <c r="B1369" s="33" t="s">
        <v>866</v>
      </c>
      <c r="C1369" s="31">
        <v>5</v>
      </c>
      <c r="D1369" s="31" t="s">
        <v>2135</v>
      </c>
      <c r="E1369" s="31">
        <f ca="1">IF(GLOBAL[[#This Row],[b12]]="",GLOBAL[[#This Row],[a6]],GLOBAL[[#This Row],[b12]])</f>
        <v>5</v>
      </c>
      <c r="F1369" s="32">
        <f>GLOBAL[[#This Row],[AWAL]]</f>
        <v>5</v>
      </c>
      <c r="G1369" s="31"/>
      <c r="H1369" s="31"/>
      <c r="I1369" s="31">
        <f>IF(GLOBAL[[#This Row],[1]]="","",SUMIF(Table6[NB BM_C_QTY+F],GLOBAL[POINTER],Table6[C]))</f>
        <v>0</v>
      </c>
      <c r="J1369" s="91">
        <f>IF(GLOBAL[[#This Row],[2]]="",0,-1*SUMIF(Table5[CONCAT],GLOBAL[POINTER],Table5[3]))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 t="shared" si="21"/>
        <v>5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5</v>
      </c>
      <c r="Q1369" s="58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5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5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5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369" s="31">
        <v>200</v>
      </c>
      <c r="AC1369" t="s">
        <v>5116</v>
      </c>
    </row>
    <row r="1370" spans="1:30">
      <c r="A1370" s="31">
        <f ca="1">IF(GLOBAL[[#This Row],[TT]]&lt;1,"",ROW()-2)</f>
        <v>1368</v>
      </c>
      <c r="B1370" s="33" t="s">
        <v>4220</v>
      </c>
      <c r="C1370" s="31">
        <v>5</v>
      </c>
      <c r="D1370" s="31" t="s">
        <v>2015</v>
      </c>
      <c r="E1370" s="31">
        <f ca="1">IF(GLOBAL[[#This Row],[b12]]="",GLOBAL[[#This Row],[a6]],GLOBAL[[#This Row],[b12]])</f>
        <v>5</v>
      </c>
      <c r="F1370" s="32">
        <f>GLOBAL[[#This Row],[AWAL]]</f>
        <v>5</v>
      </c>
      <c r="G1370" s="31"/>
      <c r="H1370" s="31"/>
      <c r="I1370" s="31">
        <f>IF(GLOBAL[[#This Row],[1]]="","",SUMIF(Table6[NB BM_C_QTY+F],GLOBAL[POINTER],Table6[C]))</f>
        <v>0</v>
      </c>
      <c r="J1370" s="91">
        <f>IF(GLOBAL[[#This Row],[2]]="",0,-1*SUMIF(Table5[CONCAT],GLOBAL[POINTER],Table5[3]))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5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5</v>
      </c>
      <c r="Q1370" s="58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5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5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5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370" s="31">
        <v>120</v>
      </c>
      <c r="AC1370" t="s">
        <v>5116</v>
      </c>
    </row>
    <row r="1371" spans="1:30">
      <c r="A1371" s="39">
        <f ca="1">IF(GLOBAL[[#This Row],[TT]]&lt;1,"",ROW()-2)</f>
        <v>1369</v>
      </c>
      <c r="B1371" s="33" t="s">
        <v>2191</v>
      </c>
      <c r="C1371" s="31">
        <v>9</v>
      </c>
      <c r="D1371" s="31" t="s">
        <v>2135</v>
      </c>
      <c r="E1371" s="39">
        <f ca="1">IF(GLOBAL[[#This Row],[b12]]="",GLOBAL[[#This Row],[a6]],GLOBAL[[#This Row],[b12]])</f>
        <v>8</v>
      </c>
      <c r="F1371" s="40">
        <f>GLOBAL[[#This Row],[AWAL]]</f>
        <v>9</v>
      </c>
      <c r="G1371" s="31"/>
      <c r="H1371" s="31"/>
      <c r="I1371" s="39">
        <f>IF(GLOBAL[[#This Row],[1]]="","",SUMIF(Table6[NB BM_C_QTY+F],GLOBAL[POINTER],Table6[C]))</f>
        <v>0</v>
      </c>
      <c r="J1371" s="91">
        <f>IF(GLOBAL[[#This Row],[2]]="",0,-1*SUMIF(Table5[CONCAT],GLOBAL[POINTER],Table5[3]))</f>
        <v>0</v>
      </c>
      <c r="K1371" s="39" t="str">
        <f>IF(GLOBAL[[#This Row],[b1]]="","",GLOBAL[[#This Row],[b1]]-GLOBAL[[#This Row],[a1]]-GLOBAL[[#This Row],[bkeluar1]])</f>
        <v/>
      </c>
      <c r="L1371" s="39">
        <f>SUM(GLOBAL[[#This Row],[bmasuk1]:[c1]])</f>
        <v>0</v>
      </c>
      <c r="M1371" s="40">
        <f t="shared" si="21"/>
        <v>9</v>
      </c>
      <c r="N1371" s="31">
        <v>8</v>
      </c>
      <c r="O1371" s="39">
        <f>IF(GLOBAL[[#This Row],[b2]]="","",GLOBAL[[#This Row],[b2]]-GLOBAL[[#This Row],[a2]])</f>
        <v>-1</v>
      </c>
      <c r="P1371" s="40">
        <f ca="1">SUM(INDIRECT(GLOBAL_VAR[TABLENAME]&amp;"[@a"&amp;$1:$1-1&amp;"]"),INDIRECT(GLOBAL_VAR[TABLENAME]&amp;"[@c"&amp;$1:$1-1&amp;"]"))</f>
        <v>8</v>
      </c>
      <c r="Q1371" s="58"/>
      <c r="R1371" s="41" t="str">
        <f>IF(GLOBAL[[#This Row],[b3]]="","",GLOBAL[[#This Row],[b3]]-GLOBAL[[#This Row],[a3]])</f>
        <v/>
      </c>
      <c r="S1371" s="40">
        <f ca="1">SUM(INDIRECT(GLOBAL_VAR[TABLENAME]&amp;"[@a"&amp;$1:$1-1&amp;"]"),INDIRECT(GLOBAL_VAR[TABLENAME]&amp;"[@c"&amp;$1:$1-1&amp;"]"))</f>
        <v>8</v>
      </c>
      <c r="T1371" s="33"/>
      <c r="U1371" s="41" t="str">
        <f>IF(GLOBAL[[#This Row],[b4]]="","",GLOBAL[[#This Row],[b4]]-GLOBAL[[#This Row],[a4]])</f>
        <v/>
      </c>
      <c r="V1371" s="40">
        <f ca="1">SUM(INDIRECT(GLOBAL_VAR[TABLENAME]&amp;"[@a"&amp;$1:$1-1&amp;"]"),INDIRECT(GLOBAL_VAR[TABLENAME]&amp;"[@c"&amp;$1:$1-1&amp;"]"))</f>
        <v>8</v>
      </c>
      <c r="W1371" s="31"/>
      <c r="X1371" s="39" t="str">
        <f>IF(GLOBAL[[#This Row],[b5]]="","",GLOBAL[[#This Row],[b5]]-GLOBAL[[#This Row],[a5]])</f>
        <v/>
      </c>
      <c r="Y1371" s="40">
        <f ca="1">SUM(INDIRECT(GLOBAL_VAR[TABLENAME]&amp;"[@a"&amp;$1:$1-1&amp;"]"),INDIRECT(GLOBAL_VAR[TABLENAME]&amp;"[@c"&amp;$1:$1-1&amp;"]"))</f>
        <v>8</v>
      </c>
      <c r="Z1371" s="29"/>
      <c r="AA137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371" s="39">
        <v>200</v>
      </c>
      <c r="AC1371" s="65" t="s">
        <v>5116</v>
      </c>
      <c r="AD1371" s="29"/>
    </row>
    <row r="1372" spans="1:30">
      <c r="A1372" s="31" t="str">
        <f ca="1">IF(GLOBAL[[#This Row],[TT]]&lt;1,"",ROW()-2)</f>
        <v/>
      </c>
      <c r="B1372" s="33" t="s">
        <v>2191</v>
      </c>
      <c r="C1372" s="31">
        <v>0</v>
      </c>
      <c r="D1372" s="31" t="s">
        <v>2123</v>
      </c>
      <c r="E1372" s="31">
        <f ca="1">IF(GLOBAL[[#This Row],[b12]]="",GLOBAL[[#This Row],[a6]],GLOBAL[[#This Row],[b12]])</f>
        <v>0</v>
      </c>
      <c r="F1372" s="32">
        <f>GLOBAL[[#This Row],[AWAL]]</f>
        <v>0</v>
      </c>
      <c r="G1372" s="31"/>
      <c r="H1372" s="31"/>
      <c r="I1372" s="31">
        <f>IF(GLOBAL[[#This Row],[1]]="","",SUMIF(Table6[NB BM_C_QTY+F],GLOBAL[POINTER],Table6[C]))</f>
        <v>0</v>
      </c>
      <c r="J1372" s="91">
        <f>IF(GLOBAL[[#This Row],[2]]="",0,-1*SUMIF(Table5[CONCAT],GLOBAL[POINTER],Table5[3]))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0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0</v>
      </c>
      <c r="Q1372" s="58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0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0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0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372" s="31">
        <v>96</v>
      </c>
      <c r="AC1372" t="s">
        <v>5116</v>
      </c>
    </row>
    <row r="1373" spans="1:30">
      <c r="A1373" s="31">
        <f ca="1">IF(GLOBAL[[#This Row],[TT]]&lt;1,"",ROW()-2)</f>
        <v>1371</v>
      </c>
      <c r="B1373" s="33" t="s">
        <v>867</v>
      </c>
      <c r="C1373" s="31">
        <v>4</v>
      </c>
      <c r="D1373" s="31" t="s">
        <v>106</v>
      </c>
      <c r="E1373" s="31">
        <f ca="1">IF(GLOBAL[[#This Row],[b12]]="",GLOBAL[[#This Row],[a6]],GLOBAL[[#This Row],[b12]])</f>
        <v>4</v>
      </c>
      <c r="F1373" s="32">
        <f>GLOBAL[[#This Row],[AWAL]]</f>
        <v>4</v>
      </c>
      <c r="G1373" s="31"/>
      <c r="H1373" s="31"/>
      <c r="I1373" s="31">
        <f>IF(GLOBAL[[#This Row],[1]]="","",SUMIF(Table6[NB BM_C_QTY+F],GLOBAL[POINTER],Table6[C]))</f>
        <v>0</v>
      </c>
      <c r="J1373" s="91">
        <f>IF(GLOBAL[[#This Row],[2]]="",0,-1*SUMIF(Table5[CONCAT],GLOBAL[POINTER],Table5[3]))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4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4</v>
      </c>
      <c r="Q1373" s="58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4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4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4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373" s="31">
        <v>96</v>
      </c>
      <c r="AC1373" t="s">
        <v>5116</v>
      </c>
    </row>
    <row r="1374" spans="1:30">
      <c r="A1374" s="31">
        <f ca="1">IF(GLOBAL[[#This Row],[TT]]&lt;1,"",ROW()-2)</f>
        <v>1372</v>
      </c>
      <c r="B1374" s="33" t="s">
        <v>868</v>
      </c>
      <c r="C1374" s="31">
        <v>2</v>
      </c>
      <c r="D1374" s="31" t="s">
        <v>165</v>
      </c>
      <c r="E1374" s="31">
        <f ca="1">IF(GLOBAL[[#This Row],[b12]]="",GLOBAL[[#This Row],[a6]],GLOBAL[[#This Row],[b12]])</f>
        <v>2</v>
      </c>
      <c r="F1374" s="32">
        <f>GLOBAL[[#This Row],[AWAL]]</f>
        <v>2</v>
      </c>
      <c r="G1374" s="31"/>
      <c r="H1374" s="31"/>
      <c r="I1374" s="31">
        <f>IF(GLOBAL[[#This Row],[1]]="","",SUMIF(Table6[NB BM_C_QTY+F],GLOBAL[POINTER],Table6[C]))</f>
        <v>0</v>
      </c>
      <c r="J1374" s="91">
        <f>IF(GLOBAL[[#This Row],[2]]="",0,-1*SUMIF(Table5[CONCAT],GLOBAL[POINTER],Table5[3]))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2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2</v>
      </c>
      <c r="Q1374" s="58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2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2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2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374" s="31">
        <v>1440</v>
      </c>
      <c r="AC1374" t="s">
        <v>5118</v>
      </c>
    </row>
    <row r="1375" spans="1:30">
      <c r="A1375" s="31">
        <f ca="1">IF(GLOBAL[[#This Row],[TT]]&lt;1,"",ROW()-2)</f>
        <v>1373</v>
      </c>
      <c r="B1375" s="33" t="s">
        <v>869</v>
      </c>
      <c r="C1375" s="31">
        <v>1</v>
      </c>
      <c r="D1375" s="31" t="s">
        <v>113</v>
      </c>
      <c r="E1375" s="31">
        <f ca="1">IF(GLOBAL[[#This Row],[b12]]="",GLOBAL[[#This Row],[a6]],GLOBAL[[#This Row],[b12]])</f>
        <v>1</v>
      </c>
      <c r="F1375" s="32">
        <f>GLOBAL[[#This Row],[AWAL]]</f>
        <v>1</v>
      </c>
      <c r="G1375" s="31"/>
      <c r="H1375" s="31"/>
      <c r="I1375" s="31">
        <f>IF(GLOBAL[[#This Row],[1]]="","",SUMIF(Table6[NB BM_C_QTY+F],GLOBAL[POINTER],Table6[C]))</f>
        <v>0</v>
      </c>
      <c r="J1375" s="91">
        <f>IF(GLOBAL[[#This Row],[2]]="",0,-1*SUMIF(Table5[CONCAT],GLOBAL[POINTER],Table5[3]))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1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1</v>
      </c>
      <c r="Q1375" s="58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1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1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1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375" s="31">
        <v>90</v>
      </c>
      <c r="AC1375" t="s">
        <v>5116</v>
      </c>
    </row>
    <row r="1376" spans="1:30">
      <c r="A1376" s="31">
        <f ca="1">IF(GLOBAL[[#This Row],[TT]]&lt;1,"",ROW()-2)</f>
        <v>1374</v>
      </c>
      <c r="B1376" s="33" t="s">
        <v>870</v>
      </c>
      <c r="C1376" s="31">
        <v>8</v>
      </c>
      <c r="D1376" s="31" t="s">
        <v>167</v>
      </c>
      <c r="E1376" s="31">
        <f ca="1">IF(GLOBAL[[#This Row],[b12]]="",GLOBAL[[#This Row],[a6]],GLOBAL[[#This Row],[b12]])</f>
        <v>8</v>
      </c>
      <c r="F1376" s="32">
        <f>GLOBAL[[#This Row],[AWAL]]</f>
        <v>8</v>
      </c>
      <c r="G1376" s="31"/>
      <c r="H1376" s="31"/>
      <c r="I1376" s="31">
        <f>IF(GLOBAL[[#This Row],[1]]="","",SUMIF(Table6[NB BM_C_QTY+F],GLOBAL[POINTER],Table6[C]))</f>
        <v>0</v>
      </c>
      <c r="J1376" s="91">
        <f>IF(GLOBAL[[#This Row],[2]]="",0,-1*SUMIF(Table5[CONCAT],GLOBAL[POINTER],Table5[3]))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8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8</v>
      </c>
      <c r="Q1376" s="58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8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8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8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376" s="31">
        <v>48</v>
      </c>
      <c r="AC1376" t="s">
        <v>5149</v>
      </c>
    </row>
    <row r="1377" spans="1:29">
      <c r="A1377" s="31">
        <f ca="1">IF(GLOBAL[[#This Row],[TT]]&lt;1,"",ROW()-2)</f>
        <v>1375</v>
      </c>
      <c r="B1377" s="33" t="s">
        <v>5406</v>
      </c>
      <c r="C1377" s="31">
        <v>1</v>
      </c>
      <c r="D1377" s="31" t="s">
        <v>2161</v>
      </c>
      <c r="E1377" s="31">
        <f ca="1">IF(GLOBAL[[#This Row],[b12]]="",GLOBAL[[#This Row],[a6]],GLOBAL[[#This Row],[b12]])</f>
        <v>1</v>
      </c>
      <c r="F1377" s="32">
        <f>GLOBAL[[#This Row],[AWAL]]</f>
        <v>1</v>
      </c>
      <c r="G1377" s="31"/>
      <c r="H1377" s="31"/>
      <c r="I1377" s="31">
        <f>IF(GLOBAL[[#This Row],[1]]="","",SUMIF(Table6[NB BM_C_QTY+F],GLOBAL[POINTER],Table6[C]))</f>
        <v>0</v>
      </c>
      <c r="J1377" s="91">
        <f>IF(GLOBAL[[#This Row],[2]]="",0,-1*SUMIF(Table5[CONCAT],GLOBAL[POINTER],Table5[3]))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1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1</v>
      </c>
      <c r="Q1377" s="58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1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1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1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377" s="31">
        <v>80</v>
      </c>
      <c r="AC1377" t="s">
        <v>5116</v>
      </c>
    </row>
    <row r="1378" spans="1:29">
      <c r="A1378" s="31" t="str">
        <f ca="1">IF(GLOBAL[[#This Row],[TT]]&lt;1,"",ROW()-2)</f>
        <v/>
      </c>
      <c r="B1378" s="33" t="s">
        <v>5407</v>
      </c>
      <c r="C1378" s="31">
        <v>0</v>
      </c>
      <c r="D1378" s="31" t="s">
        <v>2161</v>
      </c>
      <c r="E1378" s="31">
        <f ca="1">IF(GLOBAL[[#This Row],[b12]]="",GLOBAL[[#This Row],[a6]],GLOBAL[[#This Row],[b12]])</f>
        <v>0</v>
      </c>
      <c r="F1378" s="32">
        <f>GLOBAL[[#This Row],[AWAL]]</f>
        <v>0</v>
      </c>
      <c r="G1378" s="31"/>
      <c r="H1378" s="31"/>
      <c r="I1378" s="31">
        <f>IF(GLOBAL[[#This Row],[1]]="","",SUMIF(Table6[NB BM_C_QTY+F],GLOBAL[POINTER],Table6[C]))</f>
        <v>0</v>
      </c>
      <c r="J1378" s="91">
        <f>IF(GLOBAL[[#This Row],[2]]="",0,-1*SUMIF(Table5[CONCAT],GLOBAL[POINTER],Table5[3]))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0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0</v>
      </c>
      <c r="Q1378" s="58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0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0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0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378" s="31">
        <v>80</v>
      </c>
      <c r="AC1378" t="s">
        <v>5116</v>
      </c>
    </row>
    <row r="1379" spans="1:29">
      <c r="A1379" s="31">
        <f ca="1">IF(GLOBAL[[#This Row],[TT]]&lt;1,"",ROW()-2)</f>
        <v>1377</v>
      </c>
      <c r="B1379" s="33" t="s">
        <v>5408</v>
      </c>
      <c r="C1379" s="31">
        <v>1</v>
      </c>
      <c r="D1379" s="31" t="s">
        <v>2161</v>
      </c>
      <c r="E1379" s="31">
        <f ca="1">IF(GLOBAL[[#This Row],[b12]]="",GLOBAL[[#This Row],[a6]],GLOBAL[[#This Row],[b12]])</f>
        <v>1</v>
      </c>
      <c r="F1379" s="32">
        <f>GLOBAL[[#This Row],[AWAL]]</f>
        <v>1</v>
      </c>
      <c r="G1379" s="31"/>
      <c r="H1379" s="31"/>
      <c r="I1379" s="31">
        <f>IF(GLOBAL[[#This Row],[1]]="","",SUMIF(Table6[NB BM_C_QTY+F],GLOBAL[POINTER],Table6[C]))</f>
        <v>0</v>
      </c>
      <c r="J1379" s="91">
        <f>IF(GLOBAL[[#This Row],[2]]="",0,-1*SUMIF(Table5[CONCAT],GLOBAL[POINTER],Table5[3]))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1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1</v>
      </c>
      <c r="Q1379" s="58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1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1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1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79" s="31">
        <v>80</v>
      </c>
      <c r="AC1379" t="s">
        <v>5116</v>
      </c>
    </row>
    <row r="1380" spans="1:29">
      <c r="A1380" s="31">
        <f ca="1">IF(GLOBAL[[#This Row],[TT]]&lt;1,"",ROW()-2)</f>
        <v>1378</v>
      </c>
      <c r="B1380" s="33" t="s">
        <v>5409</v>
      </c>
      <c r="C1380" s="31">
        <v>1</v>
      </c>
      <c r="D1380" s="31" t="s">
        <v>2161</v>
      </c>
      <c r="E1380" s="31">
        <f ca="1">IF(GLOBAL[[#This Row],[b12]]="",GLOBAL[[#This Row],[a6]],GLOBAL[[#This Row],[b12]])</f>
        <v>1</v>
      </c>
      <c r="F1380" s="32">
        <f>GLOBAL[[#This Row],[AWAL]]</f>
        <v>1</v>
      </c>
      <c r="G1380" s="31"/>
      <c r="H1380" s="31"/>
      <c r="I1380" s="31">
        <f>IF(GLOBAL[[#This Row],[1]]="","",SUMIF(Table6[NB BM_C_QTY+F],GLOBAL[POINTER],Table6[C]))</f>
        <v>0</v>
      </c>
      <c r="J1380" s="91">
        <f>IF(GLOBAL[[#This Row],[2]]="",0,-1*SUMIF(Table5[CONCAT],GLOBAL[POINTER],Table5[3]))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1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1</v>
      </c>
      <c r="Q1380" s="58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1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1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1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80" s="31">
        <v>80</v>
      </c>
      <c r="AC1380" t="s">
        <v>5116</v>
      </c>
    </row>
    <row r="1381" spans="1:29">
      <c r="A1381" s="31">
        <f ca="1">IF(GLOBAL[[#This Row],[TT]]&lt;1,"",ROW()-2)</f>
        <v>1379</v>
      </c>
      <c r="B1381" s="33" t="s">
        <v>5410</v>
      </c>
      <c r="C1381" s="31">
        <v>1</v>
      </c>
      <c r="D1381" s="31" t="s">
        <v>2161</v>
      </c>
      <c r="E1381" s="31">
        <f ca="1">IF(GLOBAL[[#This Row],[b12]]="",GLOBAL[[#This Row],[a6]],GLOBAL[[#This Row],[b12]])</f>
        <v>1</v>
      </c>
      <c r="F1381" s="32">
        <f>GLOBAL[[#This Row],[AWAL]]</f>
        <v>1</v>
      </c>
      <c r="G1381" s="31"/>
      <c r="H1381" s="31"/>
      <c r="I1381" s="31">
        <f>IF(GLOBAL[[#This Row],[1]]="","",SUMIF(Table6[NB BM_C_QTY+F],GLOBAL[POINTER],Table6[C]))</f>
        <v>0</v>
      </c>
      <c r="J1381" s="91">
        <f>IF(GLOBAL[[#This Row],[2]]="",0,-1*SUMIF(Table5[CONCAT],GLOBAL[POINTER],Table5[3]))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1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1</v>
      </c>
      <c r="Q1381" s="58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1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1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1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81" s="31">
        <v>80</v>
      </c>
      <c r="AC1381" t="s">
        <v>5116</v>
      </c>
    </row>
    <row r="1382" spans="1:29">
      <c r="A1382" s="31" t="str">
        <f ca="1">IF(GLOBAL[[#This Row],[TT]]&lt;1,"",ROW()-2)</f>
        <v/>
      </c>
      <c r="B1382" s="33" t="s">
        <v>3394</v>
      </c>
      <c r="C1382" s="31">
        <v>0</v>
      </c>
      <c r="D1382" s="31" t="s">
        <v>2161</v>
      </c>
      <c r="E1382" s="31">
        <f ca="1">IF(GLOBAL[[#This Row],[b12]]="",GLOBAL[[#This Row],[a6]],GLOBAL[[#This Row],[b12]])</f>
        <v>0</v>
      </c>
      <c r="F1382" s="32">
        <f>GLOBAL[[#This Row],[AWAL]]</f>
        <v>0</v>
      </c>
      <c r="G1382" s="31"/>
      <c r="H1382" s="31"/>
      <c r="I1382" s="31">
        <f>IF(GLOBAL[[#This Row],[1]]="","",SUMIF(Table6[NB BM_C_QTY+F],GLOBAL[POINTER],Table6[C]))</f>
        <v>0</v>
      </c>
      <c r="J1382" s="91">
        <f>IF(GLOBAL[[#This Row],[2]]="",0,-1*SUMIF(Table5[CONCAT],GLOBAL[POINTER],Table5[3]))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0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0</v>
      </c>
      <c r="Q1382" s="58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0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0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0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82" s="31">
        <v>80</v>
      </c>
      <c r="AC1382" t="s">
        <v>5116</v>
      </c>
    </row>
    <row r="1383" spans="1:29">
      <c r="A1383" s="31" t="str">
        <f ca="1">IF(GLOBAL[[#This Row],[TT]]&lt;1,"",ROW()-2)</f>
        <v/>
      </c>
      <c r="B1383" s="33" t="s">
        <v>3395</v>
      </c>
      <c r="C1383" s="31">
        <v>0</v>
      </c>
      <c r="D1383" s="31" t="s">
        <v>2161</v>
      </c>
      <c r="E1383" s="31">
        <f ca="1">IF(GLOBAL[[#This Row],[b12]]="",GLOBAL[[#This Row],[a6]],GLOBAL[[#This Row],[b12]])</f>
        <v>0</v>
      </c>
      <c r="F1383" s="32">
        <f>GLOBAL[[#This Row],[AWAL]]</f>
        <v>0</v>
      </c>
      <c r="G1383" s="31"/>
      <c r="H1383" s="31"/>
      <c r="I1383" s="31">
        <f>IF(GLOBAL[[#This Row],[1]]="","",SUMIF(Table6[NB BM_C_QTY+F],GLOBAL[POINTER],Table6[C]))</f>
        <v>0</v>
      </c>
      <c r="J1383" s="91">
        <f>IF(GLOBAL[[#This Row],[2]]="",0,-1*SUMIF(Table5[CONCAT],GLOBAL[POINTER],Table5[3]))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0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0</v>
      </c>
      <c r="Q1383" s="58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0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0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0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83" s="31">
        <v>80</v>
      </c>
      <c r="AC1383" t="s">
        <v>5116</v>
      </c>
    </row>
    <row r="1384" spans="1:29">
      <c r="A1384" s="31" t="str">
        <f ca="1">IF(GLOBAL[[#This Row],[TT]]&lt;1,"",ROW()-2)</f>
        <v/>
      </c>
      <c r="B1384" s="33" t="s">
        <v>3396</v>
      </c>
      <c r="C1384" s="31">
        <v>0</v>
      </c>
      <c r="D1384" s="31" t="s">
        <v>2161</v>
      </c>
      <c r="E1384" s="31">
        <f ca="1">IF(GLOBAL[[#This Row],[b12]]="",GLOBAL[[#This Row],[a6]],GLOBAL[[#This Row],[b12]])</f>
        <v>0</v>
      </c>
      <c r="F1384" s="32">
        <f>GLOBAL[[#This Row],[AWAL]]</f>
        <v>0</v>
      </c>
      <c r="G1384" s="31"/>
      <c r="H1384" s="31"/>
      <c r="I1384" s="31">
        <f>IF(GLOBAL[[#This Row],[1]]="","",SUMIF(Table6[NB BM_C_QTY+F],GLOBAL[POINTER],Table6[C]))</f>
        <v>0</v>
      </c>
      <c r="J1384" s="91">
        <f>IF(GLOBAL[[#This Row],[2]]="",0,-1*SUMIF(Table5[CONCAT],GLOBAL[POINTER],Table5[3]))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 t="shared" si="21"/>
        <v>0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0</v>
      </c>
      <c r="Q1384" s="58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0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0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0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84" s="31">
        <v>80</v>
      </c>
      <c r="AC1384" t="s">
        <v>5116</v>
      </c>
    </row>
    <row r="1385" spans="1:29">
      <c r="A1385" s="31" t="str">
        <f ca="1">IF(GLOBAL[[#This Row],[TT]]&lt;1,"",ROW()-2)</f>
        <v/>
      </c>
      <c r="B1385" s="33" t="s">
        <v>3397</v>
      </c>
      <c r="C1385" s="31">
        <v>0</v>
      </c>
      <c r="D1385" s="31" t="s">
        <v>2161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>
        <f>IF(GLOBAL[[#This Row],[1]]="","",SUMIF(Table6[NB BM_C_QTY+F],GLOBAL[POINTER],Table6[C]))</f>
        <v>0</v>
      </c>
      <c r="J1385" s="91">
        <f>IF(GLOBAL[[#This Row],[2]]="",0,-1*SUMIF(Table5[CONCAT],GLOBAL[POINTER],Table5[3]))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58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85" s="31">
        <v>80</v>
      </c>
      <c r="AC1385" t="s">
        <v>5116</v>
      </c>
    </row>
    <row r="1386" spans="1:29">
      <c r="A1386" s="31">
        <f ca="1">IF(GLOBAL[[#This Row],[TT]]&lt;1,"",ROW()-2)</f>
        <v>1384</v>
      </c>
      <c r="B1386" s="33" t="s">
        <v>871</v>
      </c>
      <c r="C1386" s="31">
        <v>4</v>
      </c>
      <c r="D1386" s="31" t="s">
        <v>7</v>
      </c>
      <c r="E1386" s="31">
        <f ca="1">IF(GLOBAL[[#This Row],[b12]]="",GLOBAL[[#This Row],[a6]],GLOBAL[[#This Row],[b12]])</f>
        <v>4</v>
      </c>
      <c r="F1386" s="32">
        <f>GLOBAL[[#This Row],[AWAL]]</f>
        <v>4</v>
      </c>
      <c r="G1386" s="31"/>
      <c r="H1386" s="31"/>
      <c r="I1386" s="31">
        <f>IF(GLOBAL[[#This Row],[1]]="","",SUMIF(Table6[NB BM_C_QTY+F],GLOBAL[POINTER],Table6[C]))</f>
        <v>0</v>
      </c>
      <c r="J1386" s="91">
        <f>IF(GLOBAL[[#This Row],[2]]="",0,-1*SUMIF(Table5[CONCAT],GLOBAL[POINTER],Table5[3]))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4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4</v>
      </c>
      <c r="Q1386" s="58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4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4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4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86" s="31">
        <v>144</v>
      </c>
      <c r="AC1386" t="s">
        <v>5116</v>
      </c>
    </row>
    <row r="1387" spans="1:29">
      <c r="A1387" s="31">
        <f ca="1">IF(GLOBAL[[#This Row],[TT]]&lt;1,"",ROW()-2)</f>
        <v>1385</v>
      </c>
      <c r="B1387" s="33" t="s">
        <v>872</v>
      </c>
      <c r="C1387" s="31">
        <v>10</v>
      </c>
      <c r="D1387" s="31" t="s">
        <v>11</v>
      </c>
      <c r="E1387" s="31">
        <f ca="1">IF(GLOBAL[[#This Row],[b12]]="",GLOBAL[[#This Row],[a6]],GLOBAL[[#This Row],[b12]])</f>
        <v>10</v>
      </c>
      <c r="F1387" s="32">
        <f>GLOBAL[[#This Row],[AWAL]]</f>
        <v>10</v>
      </c>
      <c r="G1387" s="31"/>
      <c r="H1387" s="31"/>
      <c r="I1387" s="31">
        <f>IF(GLOBAL[[#This Row],[1]]="","",SUMIF(Table6[NB BM_C_QTY+F],GLOBAL[POINTER],Table6[C]))</f>
        <v>0</v>
      </c>
      <c r="J1387" s="91">
        <f>IF(GLOBAL[[#This Row],[2]]="",0,-1*SUMIF(Table5[CONCAT],GLOBAL[POINTER],Table5[3]))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 t="shared" si="21"/>
        <v>10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10</v>
      </c>
      <c r="Q1387" s="58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10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10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10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87" s="31">
        <v>120</v>
      </c>
      <c r="AC1387" t="s">
        <v>5116</v>
      </c>
    </row>
    <row r="1388" spans="1:29">
      <c r="A1388" s="31">
        <f ca="1">IF(GLOBAL[[#This Row],[TT]]&lt;1,"",ROW()-2)</f>
        <v>1386</v>
      </c>
      <c r="B1388" s="33" t="s">
        <v>873</v>
      </c>
      <c r="C1388" s="31">
        <v>6</v>
      </c>
      <c r="D1388" s="31" t="s">
        <v>11</v>
      </c>
      <c r="E1388" s="31">
        <f ca="1">IF(GLOBAL[[#This Row],[b12]]="",GLOBAL[[#This Row],[a6]],GLOBAL[[#This Row],[b12]])</f>
        <v>6</v>
      </c>
      <c r="F1388" s="32">
        <f>GLOBAL[[#This Row],[AWAL]]</f>
        <v>6</v>
      </c>
      <c r="G1388" s="31"/>
      <c r="H1388" s="31"/>
      <c r="I1388" s="31">
        <f>IF(GLOBAL[[#This Row],[1]]="","",SUMIF(Table6[NB BM_C_QTY+F],GLOBAL[POINTER],Table6[C]))</f>
        <v>0</v>
      </c>
      <c r="J1388" s="91">
        <f>IF(GLOBAL[[#This Row],[2]]="",0,-1*SUMIF(Table5[CONCAT],GLOBAL[POINTER],Table5[3]))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6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6</v>
      </c>
      <c r="Q1388" s="58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6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6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6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88" s="31">
        <v>120</v>
      </c>
      <c r="AC1388" t="s">
        <v>5116</v>
      </c>
    </row>
    <row r="1389" spans="1:29">
      <c r="A1389" s="31">
        <f ca="1">IF(GLOBAL[[#This Row],[TT]]&lt;1,"",ROW()-2)</f>
        <v>1387</v>
      </c>
      <c r="B1389" s="33" t="s">
        <v>874</v>
      </c>
      <c r="C1389" s="31">
        <v>15</v>
      </c>
      <c r="D1389" s="31" t="s">
        <v>11</v>
      </c>
      <c r="E1389" s="31">
        <f ca="1">IF(GLOBAL[[#This Row],[b12]]="",GLOBAL[[#This Row],[a6]],GLOBAL[[#This Row],[b12]])</f>
        <v>15</v>
      </c>
      <c r="F1389" s="32">
        <f>GLOBAL[[#This Row],[AWAL]]</f>
        <v>15</v>
      </c>
      <c r="G1389" s="31"/>
      <c r="H1389" s="31"/>
      <c r="I1389" s="31">
        <f>IF(GLOBAL[[#This Row],[1]]="","",SUMIF(Table6[NB BM_C_QTY+F],GLOBAL[POINTER],Table6[C]))</f>
        <v>0</v>
      </c>
      <c r="J1389" s="91">
        <f>IF(GLOBAL[[#This Row],[2]]="",0,-1*SUMIF(Table5[CONCAT],GLOBAL[POINTER],Table5[3]))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15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15</v>
      </c>
      <c r="Q1389" s="58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15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15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15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89" s="31">
        <v>120</v>
      </c>
      <c r="AC1389" t="s">
        <v>5116</v>
      </c>
    </row>
    <row r="1390" spans="1:29">
      <c r="A1390" s="31">
        <f ca="1">IF(GLOBAL[[#This Row],[TT]]&lt;1,"",ROW()-2)</f>
        <v>1388</v>
      </c>
      <c r="B1390" s="33" t="s">
        <v>875</v>
      </c>
      <c r="C1390" s="31">
        <v>1</v>
      </c>
      <c r="D1390" s="31" t="s">
        <v>11</v>
      </c>
      <c r="E1390" s="31">
        <f ca="1">IF(GLOBAL[[#This Row],[b12]]="",GLOBAL[[#This Row],[a6]],GLOBAL[[#This Row],[b12]])</f>
        <v>1</v>
      </c>
      <c r="F1390" s="32">
        <f>GLOBAL[[#This Row],[AWAL]]</f>
        <v>1</v>
      </c>
      <c r="G1390" s="31"/>
      <c r="H1390" s="31"/>
      <c r="I1390" s="31">
        <f>IF(GLOBAL[[#This Row],[1]]="","",SUMIF(Table6[NB BM_C_QTY+F],GLOBAL[POINTER],Table6[C]))</f>
        <v>0</v>
      </c>
      <c r="J1390" s="91">
        <f>IF(GLOBAL[[#This Row],[2]]="",0,-1*SUMIF(Table5[CONCAT],GLOBAL[POINTER],Table5[3]))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1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1</v>
      </c>
      <c r="Q1390" s="58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1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1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1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90" s="31">
        <v>120</v>
      </c>
      <c r="AC1390" t="s">
        <v>5116</v>
      </c>
    </row>
    <row r="1391" spans="1:29">
      <c r="A1391" s="31">
        <f ca="1">IF(GLOBAL[[#This Row],[TT]]&lt;1,"",ROW()-2)</f>
        <v>1389</v>
      </c>
      <c r="B1391" s="33" t="s">
        <v>876</v>
      </c>
      <c r="C1391" s="31">
        <v>2</v>
      </c>
      <c r="D1391" s="31" t="s">
        <v>11</v>
      </c>
      <c r="E1391" s="31">
        <f ca="1">IF(GLOBAL[[#This Row],[b12]]="",GLOBAL[[#This Row],[a6]],GLOBAL[[#This Row],[b12]])</f>
        <v>2</v>
      </c>
      <c r="F1391" s="32">
        <f>GLOBAL[[#This Row],[AWAL]]</f>
        <v>2</v>
      </c>
      <c r="G1391" s="31"/>
      <c r="H1391" s="31"/>
      <c r="I1391" s="31">
        <f>IF(GLOBAL[[#This Row],[1]]="","",SUMIF(Table6[NB BM_C_QTY+F],GLOBAL[POINTER],Table6[C]))</f>
        <v>0</v>
      </c>
      <c r="J1391" s="91">
        <f>IF(GLOBAL[[#This Row],[2]]="",0,-1*SUMIF(Table5[CONCAT],GLOBAL[POINTER],Table5[3]))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2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2</v>
      </c>
      <c r="Q1391" s="58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2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2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2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91" s="31">
        <v>120</v>
      </c>
      <c r="AC1391" t="s">
        <v>5116</v>
      </c>
    </row>
    <row r="1392" spans="1:29">
      <c r="A1392" s="31">
        <f ca="1">IF(GLOBAL[[#This Row],[TT]]&lt;1,"",ROW()-2)</f>
        <v>1390</v>
      </c>
      <c r="B1392" s="33" t="s">
        <v>877</v>
      </c>
      <c r="C1392" s="31">
        <v>45</v>
      </c>
      <c r="D1392" s="31" t="s">
        <v>878</v>
      </c>
      <c r="E1392" s="31">
        <f ca="1">IF(GLOBAL[[#This Row],[b12]]="",GLOBAL[[#This Row],[a6]],GLOBAL[[#This Row],[b12]])</f>
        <v>45</v>
      </c>
      <c r="F1392" s="32">
        <f>GLOBAL[[#This Row],[AWAL]]</f>
        <v>45</v>
      </c>
      <c r="G1392" s="31"/>
      <c r="H1392" s="31"/>
      <c r="I1392" s="31">
        <f>IF(GLOBAL[[#This Row],[1]]="","",SUMIF(Table6[NB BM_C_QTY+F],GLOBAL[POINTER],Table6[C]))</f>
        <v>0</v>
      </c>
      <c r="J1392" s="91">
        <f>IF(GLOBAL[[#This Row],[2]]="",0,-1*SUMIF(Table5[CONCAT],GLOBAL[POINTER],Table5[3]))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 t="shared" si="21"/>
        <v>45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45</v>
      </c>
      <c r="Q1392" s="58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45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45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45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92" s="31">
        <v>110</v>
      </c>
      <c r="AC1392" t="s">
        <v>5116</v>
      </c>
    </row>
    <row r="1393" spans="1:31">
      <c r="A1393" s="31">
        <f ca="1">IF(GLOBAL[[#This Row],[TT]]&lt;1,"",ROW()-2)</f>
        <v>1391</v>
      </c>
      <c r="B1393" s="33" t="s">
        <v>879</v>
      </c>
      <c r="C1393" s="31">
        <v>2</v>
      </c>
      <c r="D1393" s="31" t="s">
        <v>11</v>
      </c>
      <c r="E1393" s="31">
        <f ca="1">IF(GLOBAL[[#This Row],[b12]]="",GLOBAL[[#This Row],[a6]],GLOBAL[[#This Row],[b12]])</f>
        <v>2</v>
      </c>
      <c r="F1393" s="32">
        <f>GLOBAL[[#This Row],[AWAL]]</f>
        <v>2</v>
      </c>
      <c r="G1393" s="31"/>
      <c r="H1393" s="31"/>
      <c r="I1393" s="31">
        <f>IF(GLOBAL[[#This Row],[1]]="","",SUMIF(Table6[NB BM_C_QTY+F],GLOBAL[POINTER],Table6[C]))</f>
        <v>0</v>
      </c>
      <c r="J1393" s="91">
        <f>IF(GLOBAL[[#This Row],[2]]="",0,-1*SUMIF(Table5[CONCAT],GLOBAL[POINTER],Table5[3]))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 t="shared" si="21"/>
        <v>2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2</v>
      </c>
      <c r="Q1393" s="58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2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2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2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93" s="31">
        <v>120</v>
      </c>
      <c r="AC1393" t="s">
        <v>5116</v>
      </c>
      <c r="AE1393" s="65"/>
    </row>
    <row r="1394" spans="1:31">
      <c r="A1394" s="31">
        <f ca="1">IF(GLOBAL[[#This Row],[TT]]&lt;1,"",ROW()-2)</f>
        <v>1392</v>
      </c>
      <c r="B1394" s="33" t="s">
        <v>880</v>
      </c>
      <c r="C1394" s="31">
        <v>6</v>
      </c>
      <c r="D1394" s="31" t="s">
        <v>878</v>
      </c>
      <c r="E1394" s="31">
        <f ca="1">IF(GLOBAL[[#This Row],[b12]]="",GLOBAL[[#This Row],[a6]],GLOBAL[[#This Row],[b12]])</f>
        <v>6</v>
      </c>
      <c r="F1394" s="32">
        <f>GLOBAL[[#This Row],[AWAL]]</f>
        <v>6</v>
      </c>
      <c r="G1394" s="31"/>
      <c r="H1394" s="31"/>
      <c r="I1394" s="31">
        <f>IF(GLOBAL[[#This Row],[1]]="","",SUMIF(Table6[NB BM_C_QTY+F],GLOBAL[POINTER],Table6[C]))</f>
        <v>0</v>
      </c>
      <c r="J1394" s="91">
        <f>IF(GLOBAL[[#This Row],[2]]="",0,-1*SUMIF(Table5[CONCAT],GLOBAL[POINTER],Table5[3]))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6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6</v>
      </c>
      <c r="Q1394" s="58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6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6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6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94" s="31">
        <v>110</v>
      </c>
      <c r="AC1394" t="s">
        <v>5116</v>
      </c>
    </row>
    <row r="1395" spans="1:31">
      <c r="A1395" s="31">
        <f ca="1">IF(GLOBAL[[#This Row],[TT]]&lt;1,"",ROW()-2)</f>
        <v>1393</v>
      </c>
      <c r="B1395" s="33" t="s">
        <v>881</v>
      </c>
      <c r="C1395" s="31">
        <v>12</v>
      </c>
      <c r="D1395" s="31" t="s">
        <v>878</v>
      </c>
      <c r="E1395" s="31">
        <f ca="1">IF(GLOBAL[[#This Row],[b12]]="",GLOBAL[[#This Row],[a6]],GLOBAL[[#This Row],[b12]])</f>
        <v>12</v>
      </c>
      <c r="F1395" s="32">
        <f>GLOBAL[[#This Row],[AWAL]]</f>
        <v>12</v>
      </c>
      <c r="G1395" s="31"/>
      <c r="H1395" s="31"/>
      <c r="I1395" s="31">
        <f>IF(GLOBAL[[#This Row],[1]]="","",SUMIF(Table6[NB BM_C_QTY+F],GLOBAL[POINTER],Table6[C]))</f>
        <v>0</v>
      </c>
      <c r="J1395" s="91">
        <f>IF(GLOBAL[[#This Row],[2]]="",0,-1*SUMIF(Table5[CONCAT],GLOBAL[POINTER],Table5[3]))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12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12</v>
      </c>
      <c r="Q1395" s="58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12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12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12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95" s="31">
        <v>110</v>
      </c>
      <c r="AC1395" t="s">
        <v>5116</v>
      </c>
    </row>
    <row r="1396" spans="1:31">
      <c r="A1396" s="31">
        <f ca="1">IF(GLOBAL[[#This Row],[TT]]&lt;1,"",ROW()-2)</f>
        <v>1394</v>
      </c>
      <c r="B1396" s="33" t="s">
        <v>882</v>
      </c>
      <c r="C1396" s="31">
        <v>5</v>
      </c>
      <c r="D1396" s="31" t="s">
        <v>878</v>
      </c>
      <c r="E1396" s="31">
        <f ca="1">IF(GLOBAL[[#This Row],[b12]]="",GLOBAL[[#This Row],[a6]],GLOBAL[[#This Row],[b12]])</f>
        <v>5</v>
      </c>
      <c r="F1396" s="32">
        <f>GLOBAL[[#This Row],[AWAL]]</f>
        <v>5</v>
      </c>
      <c r="G1396" s="31"/>
      <c r="H1396" s="31"/>
      <c r="I1396" s="31">
        <f>IF(GLOBAL[[#This Row],[1]]="","",SUMIF(Table6[NB BM_C_QTY+F],GLOBAL[POINTER],Table6[C]))</f>
        <v>0</v>
      </c>
      <c r="J1396" s="91">
        <f>IF(GLOBAL[[#This Row],[2]]="",0,-1*SUMIF(Table5[CONCAT],GLOBAL[POINTER],Table5[3]))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5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5</v>
      </c>
      <c r="Q1396" s="58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5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5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5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96" s="31">
        <v>110</v>
      </c>
      <c r="AC1396" t="s">
        <v>5116</v>
      </c>
    </row>
    <row r="1397" spans="1:31">
      <c r="A1397" s="31">
        <f ca="1">IF(GLOBAL[[#This Row],[TT]]&lt;1,"",ROW()-2)</f>
        <v>1395</v>
      </c>
      <c r="B1397" s="33" t="s">
        <v>883</v>
      </c>
      <c r="C1397" s="31">
        <v>41</v>
      </c>
      <c r="D1397" s="31" t="s">
        <v>11</v>
      </c>
      <c r="E1397" s="31">
        <f ca="1">IF(GLOBAL[[#This Row],[b12]]="",GLOBAL[[#This Row],[a6]],GLOBAL[[#This Row],[b12]])</f>
        <v>41</v>
      </c>
      <c r="F1397" s="32">
        <f>GLOBAL[[#This Row],[AWAL]]</f>
        <v>41</v>
      </c>
      <c r="G1397" s="31"/>
      <c r="H1397" s="31"/>
      <c r="I1397" s="31">
        <f>IF(GLOBAL[[#This Row],[1]]="","",SUMIF(Table6[NB BM_C_QTY+F],GLOBAL[POINTER],Table6[C]))</f>
        <v>0</v>
      </c>
      <c r="J1397" s="91">
        <f>IF(GLOBAL[[#This Row],[2]]="",0,-1*SUMIF(Table5[CONCAT],GLOBAL[POINTER],Table5[3]))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41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41</v>
      </c>
      <c r="Q1397" s="58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41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41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41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97" s="31">
        <v>120</v>
      </c>
      <c r="AC1397" t="s">
        <v>5116</v>
      </c>
    </row>
    <row r="1398" spans="1:31">
      <c r="A1398" s="31" t="str">
        <f ca="1">IF(GLOBAL[[#This Row],[TT]]&lt;1,"",ROW()-2)</f>
        <v/>
      </c>
      <c r="B1398" s="33" t="s">
        <v>884</v>
      </c>
      <c r="C1398" s="31">
        <v>0</v>
      </c>
      <c r="D1398" s="31" t="s">
        <v>47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>
        <f>IF(GLOBAL[[#This Row],[1]]="","",SUMIF(Table6[NB BM_C_QTY+F],GLOBAL[POINTER],Table6[C]))</f>
        <v>0</v>
      </c>
      <c r="J1398" s="91">
        <f>IF(GLOBAL[[#This Row],[2]]="",0,-1*SUMIF(Table5[CONCAT],GLOBAL[POINTER],Table5[3]))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58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98" s="31">
        <v>72</v>
      </c>
      <c r="AC1398" t="s">
        <v>5116</v>
      </c>
    </row>
    <row r="1399" spans="1:31">
      <c r="A1399" s="31" t="str">
        <f ca="1">IF(GLOBAL[[#This Row],[TT]]&lt;1,"",ROW()-2)</f>
        <v/>
      </c>
      <c r="B1399" s="33" t="s">
        <v>885</v>
      </c>
      <c r="C1399" s="31">
        <v>0</v>
      </c>
      <c r="D1399" s="31" t="s">
        <v>47</v>
      </c>
      <c r="E1399" s="31">
        <f ca="1">IF(GLOBAL[[#This Row],[b12]]="",GLOBAL[[#This Row],[a6]],GLOBAL[[#This Row],[b12]])</f>
        <v>0</v>
      </c>
      <c r="F1399" s="32">
        <f>GLOBAL[[#This Row],[AWAL]]</f>
        <v>0</v>
      </c>
      <c r="G1399" s="31"/>
      <c r="H1399" s="31"/>
      <c r="I1399" s="31">
        <f>IF(GLOBAL[[#This Row],[1]]="","",SUMIF(Table6[NB BM_C_QTY+F],GLOBAL[POINTER],Table6[C]))</f>
        <v>0</v>
      </c>
      <c r="J1399" s="91">
        <f>IF(GLOBAL[[#This Row],[2]]="",0,-1*SUMIF(Table5[CONCAT],GLOBAL[POINTER],Table5[3]))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0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0</v>
      </c>
      <c r="Q1399" s="58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0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0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0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99" s="31">
        <v>72</v>
      </c>
      <c r="AC1399" t="s">
        <v>5116</v>
      </c>
    </row>
    <row r="1400" spans="1:31">
      <c r="A1400" s="31">
        <f ca="1">IF(GLOBAL[[#This Row],[TT]]&lt;1,"",ROW()-2)</f>
        <v>1398</v>
      </c>
      <c r="B1400" s="33" t="s">
        <v>3398</v>
      </c>
      <c r="C1400" s="31">
        <v>6</v>
      </c>
      <c r="D1400" s="31" t="s">
        <v>2416</v>
      </c>
      <c r="E1400" s="31">
        <f ca="1">IF(GLOBAL[[#This Row],[b12]]="",GLOBAL[[#This Row],[a6]],GLOBAL[[#This Row],[b12]])</f>
        <v>6</v>
      </c>
      <c r="F1400" s="32">
        <f>GLOBAL[[#This Row],[AWAL]]</f>
        <v>6</v>
      </c>
      <c r="G1400" s="31"/>
      <c r="H1400" s="31"/>
      <c r="I1400" s="31">
        <f>IF(GLOBAL[[#This Row],[1]]="","",SUMIF(Table6[NB BM_C_QTY+F],GLOBAL[POINTER],Table6[C]))</f>
        <v>0</v>
      </c>
      <c r="J1400" s="91">
        <f>IF(GLOBAL[[#This Row],[2]]="",0,-1*SUMIF(Table5[CONCAT],GLOBAL[POINTER],Table5[3]))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6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6</v>
      </c>
      <c r="Q1400" s="58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6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6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6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400" s="31">
        <v>60</v>
      </c>
      <c r="AC1400" t="s">
        <v>5149</v>
      </c>
    </row>
    <row r="1401" spans="1:31">
      <c r="A1401" s="31">
        <f ca="1">IF(GLOBAL[[#This Row],[TT]]&lt;1,"",ROW()-2)</f>
        <v>1399</v>
      </c>
      <c r="B1401" s="33" t="s">
        <v>886</v>
      </c>
      <c r="C1401" s="31">
        <v>2</v>
      </c>
      <c r="D1401" s="31" t="s">
        <v>45</v>
      </c>
      <c r="E1401" s="31">
        <f ca="1">IF(GLOBAL[[#This Row],[b12]]="",GLOBAL[[#This Row],[a6]],GLOBAL[[#This Row],[b12]])</f>
        <v>2</v>
      </c>
      <c r="F1401" s="32">
        <f>GLOBAL[[#This Row],[AWAL]]</f>
        <v>2</v>
      </c>
      <c r="G1401" s="31"/>
      <c r="H1401" s="31"/>
      <c r="I1401" s="31">
        <f>IF(GLOBAL[[#This Row],[1]]="","",SUMIF(Table6[NB BM_C_QTY+F],GLOBAL[POINTER],Table6[C]))</f>
        <v>0</v>
      </c>
      <c r="J1401" s="91">
        <f>IF(GLOBAL[[#This Row],[2]]="",0,-1*SUMIF(Table5[CONCAT],GLOBAL[POINTER],Table5[3]))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2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2</v>
      </c>
      <c r="Q1401" s="58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2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2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2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401" s="31">
        <v>48</v>
      </c>
      <c r="AC1401" t="s">
        <v>5116</v>
      </c>
    </row>
    <row r="1402" spans="1:31">
      <c r="A1402" s="31" t="str">
        <f ca="1">IF(GLOBAL[[#This Row],[TT]]&lt;1,"",ROW()-2)</f>
        <v/>
      </c>
      <c r="B1402" s="33" t="s">
        <v>887</v>
      </c>
      <c r="C1402" s="31">
        <v>0</v>
      </c>
      <c r="D1402" s="31" t="s">
        <v>61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>
        <f>IF(GLOBAL[[#This Row],[1]]="","",SUMIF(Table6[NB BM_C_QTY+F],GLOBAL[POINTER],Table6[C]))</f>
        <v>0</v>
      </c>
      <c r="J1402" s="91">
        <f>IF(GLOBAL[[#This Row],[2]]="",0,-1*SUMIF(Table5[CONCAT],GLOBAL[POINTER],Table5[3]))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58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402" s="31">
        <v>40</v>
      </c>
      <c r="AC1402" t="s">
        <v>5149</v>
      </c>
    </row>
    <row r="1403" spans="1:31">
      <c r="A1403" s="31">
        <f ca="1">IF(GLOBAL[[#This Row],[TT]]&lt;1,"",ROW()-2)</f>
        <v>1401</v>
      </c>
      <c r="B1403" s="33" t="s">
        <v>888</v>
      </c>
      <c r="C1403" s="31">
        <v>3</v>
      </c>
      <c r="D1403" s="31" t="s">
        <v>83</v>
      </c>
      <c r="E1403" s="31">
        <f ca="1">IF(GLOBAL[[#This Row],[b12]]="",GLOBAL[[#This Row],[a6]],GLOBAL[[#This Row],[b12]])</f>
        <v>3</v>
      </c>
      <c r="F1403" s="32">
        <f>GLOBAL[[#This Row],[AWAL]]</f>
        <v>3</v>
      </c>
      <c r="G1403" s="31"/>
      <c r="H1403" s="31"/>
      <c r="I1403" s="31">
        <f>IF(GLOBAL[[#This Row],[1]]="","",SUMIF(Table6[NB BM_C_QTY+F],GLOBAL[POINTER],Table6[C]))</f>
        <v>0</v>
      </c>
      <c r="J1403" s="91">
        <f>IF(GLOBAL[[#This Row],[2]]="",0,-1*SUMIF(Table5[CONCAT],GLOBAL[POINTER],Table5[3]))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3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3</v>
      </c>
      <c r="Q1403" s="58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3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3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3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403" s="31">
        <v>100</v>
      </c>
      <c r="AC1403" t="s">
        <v>5116</v>
      </c>
    </row>
    <row r="1404" spans="1:31">
      <c r="A1404" s="31">
        <f ca="1">IF(GLOBAL[[#This Row],[TT]]&lt;1,"",ROW()-2)</f>
        <v>1402</v>
      </c>
      <c r="B1404" s="33" t="s">
        <v>889</v>
      </c>
      <c r="C1404" s="31">
        <v>17</v>
      </c>
      <c r="D1404" s="31" t="s">
        <v>11</v>
      </c>
      <c r="E1404" s="31">
        <f ca="1">IF(GLOBAL[[#This Row],[b12]]="",GLOBAL[[#This Row],[a6]],GLOBAL[[#This Row],[b12]])</f>
        <v>17</v>
      </c>
      <c r="F1404" s="32">
        <f>GLOBAL[[#This Row],[AWAL]]</f>
        <v>17</v>
      </c>
      <c r="G1404" s="31"/>
      <c r="H1404" s="31"/>
      <c r="I1404" s="31">
        <f>IF(GLOBAL[[#This Row],[1]]="","",SUMIF(Table6[NB BM_C_QTY+F],GLOBAL[POINTER],Table6[C]))</f>
        <v>0</v>
      </c>
      <c r="J1404" s="91">
        <f>IF(GLOBAL[[#This Row],[2]]="",0,-1*SUMIF(Table5[CONCAT],GLOBAL[POINTER],Table5[3]))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17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17</v>
      </c>
      <c r="Q1404" s="58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17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17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17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404" s="31">
        <v>120</v>
      </c>
      <c r="AC1404" t="s">
        <v>5116</v>
      </c>
    </row>
    <row r="1405" spans="1:31">
      <c r="A1405" s="31">
        <f ca="1">IF(GLOBAL[[#This Row],[TT]]&lt;1,"",ROW()-2)</f>
        <v>1403</v>
      </c>
      <c r="B1405" s="33" t="s">
        <v>890</v>
      </c>
      <c r="C1405" s="31">
        <v>5</v>
      </c>
      <c r="D1405" s="31" t="s">
        <v>144</v>
      </c>
      <c r="E1405" s="31">
        <f ca="1">IF(GLOBAL[[#This Row],[b12]]="",GLOBAL[[#This Row],[a6]],GLOBAL[[#This Row],[b12]])</f>
        <v>5</v>
      </c>
      <c r="F1405" s="32">
        <f>GLOBAL[[#This Row],[AWAL]]</f>
        <v>5</v>
      </c>
      <c r="G1405" s="31"/>
      <c r="H1405" s="31"/>
      <c r="I1405" s="31">
        <f>IF(GLOBAL[[#This Row],[1]]="","",SUMIF(Table6[NB BM_C_QTY+F],GLOBAL[POINTER],Table6[C]))</f>
        <v>0</v>
      </c>
      <c r="J1405" s="91">
        <f>IF(GLOBAL[[#This Row],[2]]="",0,-1*SUMIF(Table5[CONCAT],GLOBAL[POINTER],Table5[3]))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 t="shared" si="21"/>
        <v>5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5</v>
      </c>
      <c r="Q1405" s="58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5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5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5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405" s="31">
        <v>80</v>
      </c>
      <c r="AC1405" t="s">
        <v>5116</v>
      </c>
    </row>
    <row r="1406" spans="1:31">
      <c r="A1406" s="31">
        <f ca="1">IF(GLOBAL[[#This Row],[TT]]&lt;1,"",ROW()-2)</f>
        <v>1404</v>
      </c>
      <c r="B1406" s="33" t="s">
        <v>891</v>
      </c>
      <c r="C1406" s="31">
        <v>5</v>
      </c>
      <c r="D1406" s="31" t="s">
        <v>83</v>
      </c>
      <c r="E1406" s="31">
        <f ca="1">IF(GLOBAL[[#This Row],[b12]]="",GLOBAL[[#This Row],[a6]],GLOBAL[[#This Row],[b12]])</f>
        <v>5</v>
      </c>
      <c r="F1406" s="32">
        <f>GLOBAL[[#This Row],[AWAL]]</f>
        <v>5</v>
      </c>
      <c r="G1406" s="31"/>
      <c r="H1406" s="31"/>
      <c r="I1406" s="31">
        <f>IF(GLOBAL[[#This Row],[1]]="","",SUMIF(Table6[NB BM_C_QTY+F],GLOBAL[POINTER],Table6[C]))</f>
        <v>0</v>
      </c>
      <c r="J1406" s="91">
        <f>IF(GLOBAL[[#This Row],[2]]="",0,-1*SUMIF(Table5[CONCAT],GLOBAL[POINTER],Table5[3]))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 t="shared" si="21"/>
        <v>5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5</v>
      </c>
      <c r="Q1406" s="58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5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5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5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406" s="31">
        <v>100</v>
      </c>
      <c r="AC1406" t="s">
        <v>5116</v>
      </c>
    </row>
    <row r="1407" spans="1:31">
      <c r="A1407" s="31">
        <f ca="1">IF(GLOBAL[[#This Row],[TT]]&lt;1,"",ROW()-2)</f>
        <v>1405</v>
      </c>
      <c r="B1407" s="33" t="s">
        <v>3494</v>
      </c>
      <c r="C1407" s="31">
        <v>26</v>
      </c>
      <c r="D1407" s="31" t="s">
        <v>2145</v>
      </c>
      <c r="E1407" s="31">
        <f ca="1">IF(GLOBAL[[#This Row],[b12]]="",GLOBAL[[#This Row],[a6]],GLOBAL[[#This Row],[b12]])</f>
        <v>26</v>
      </c>
      <c r="F1407" s="32">
        <f>GLOBAL[[#This Row],[AWAL]]</f>
        <v>26</v>
      </c>
      <c r="G1407" s="31"/>
      <c r="H1407" s="31"/>
      <c r="I1407" s="31">
        <f>IF(GLOBAL[[#This Row],[1]]="","",SUMIF(Table6[NB BM_C_QTY+F],GLOBAL[POINTER],Table6[C]))</f>
        <v>0</v>
      </c>
      <c r="J1407" s="91">
        <f>IF(GLOBAL[[#This Row],[2]]="",0,-1*SUMIF(Table5[CONCAT],GLOBAL[POINTER],Table5[3]))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 t="shared" si="21"/>
        <v>26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26</v>
      </c>
      <c r="Q1407" s="58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26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26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26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407" s="31">
        <v>50</v>
      </c>
      <c r="AC1407" t="s">
        <v>5116</v>
      </c>
    </row>
    <row r="1408" spans="1:31">
      <c r="A1408" s="31" t="str">
        <f ca="1">IF(GLOBAL[[#This Row],[TT]]&lt;1,"",ROW()-2)</f>
        <v/>
      </c>
      <c r="B1408" s="33" t="s">
        <v>4363</v>
      </c>
      <c r="C1408" s="31">
        <v>0</v>
      </c>
      <c r="D1408" s="31" t="s">
        <v>2013</v>
      </c>
      <c r="E1408" s="31">
        <f ca="1">IF(GLOBAL[[#This Row],[b12]]="",GLOBAL[[#This Row],[a6]],GLOBAL[[#This Row],[b12]])</f>
        <v>0</v>
      </c>
      <c r="F1408" s="32">
        <f>GLOBAL[[#This Row],[AWAL]]</f>
        <v>0</v>
      </c>
      <c r="G1408" s="31"/>
      <c r="H1408" s="31"/>
      <c r="I1408" s="31">
        <f>IF(GLOBAL[[#This Row],[1]]="","",SUMIF(Table6[NB BM_C_QTY+F],GLOBAL[POINTER],Table6[C]))</f>
        <v>0</v>
      </c>
      <c r="J1408" s="91">
        <f>IF(GLOBAL[[#This Row],[2]]="",0,-1*SUMIF(Table5[CONCAT],GLOBAL[POINTER],Table5[3]))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0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0</v>
      </c>
      <c r="Q1408" s="58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0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0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0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408" s="31">
        <v>25</v>
      </c>
      <c r="AC1408" t="s">
        <v>5116</v>
      </c>
    </row>
    <row r="1409" spans="1:29">
      <c r="A1409" s="31" t="str">
        <f ca="1">IF(GLOBAL[[#This Row],[TT]]&lt;1,"",ROW()-2)</f>
        <v/>
      </c>
      <c r="B1409" s="33" t="s">
        <v>4364</v>
      </c>
      <c r="C1409" s="31">
        <v>0</v>
      </c>
      <c r="D1409" s="31" t="s">
        <v>2013</v>
      </c>
      <c r="E1409" s="31">
        <f ca="1">IF(GLOBAL[[#This Row],[b12]]="",GLOBAL[[#This Row],[a6]],GLOBAL[[#This Row],[b12]])</f>
        <v>0</v>
      </c>
      <c r="F1409" s="32">
        <f>GLOBAL[[#This Row],[AWAL]]</f>
        <v>0</v>
      </c>
      <c r="G1409" s="31"/>
      <c r="H1409" s="31"/>
      <c r="I1409" s="31">
        <f>IF(GLOBAL[[#This Row],[1]]="","",SUMIF(Table6[NB BM_C_QTY+F],GLOBAL[POINTER],Table6[C]))</f>
        <v>0</v>
      </c>
      <c r="J1409" s="91">
        <f>IF(GLOBAL[[#This Row],[2]]="",0,-1*SUMIF(Table5[CONCAT],GLOBAL[POINTER],Table5[3]))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 t="shared" si="21"/>
        <v>0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0</v>
      </c>
      <c r="Q1409" s="58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0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0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0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409" s="31">
        <v>25</v>
      </c>
      <c r="AC1409" t="s">
        <v>5116</v>
      </c>
    </row>
    <row r="1410" spans="1:29">
      <c r="A1410" s="31">
        <f ca="1">IF(GLOBAL[[#This Row],[TT]]&lt;1,"",ROW()-2)</f>
        <v>1408</v>
      </c>
      <c r="B1410" s="33" t="s">
        <v>892</v>
      </c>
      <c r="C1410" s="31">
        <v>13</v>
      </c>
      <c r="D1410" s="31" t="s">
        <v>47</v>
      </c>
      <c r="E1410" s="31">
        <f ca="1">IF(GLOBAL[[#This Row],[b12]]="",GLOBAL[[#This Row],[a6]],GLOBAL[[#This Row],[b12]])</f>
        <v>13</v>
      </c>
      <c r="F1410" s="32">
        <f>GLOBAL[[#This Row],[AWAL]]</f>
        <v>13</v>
      </c>
      <c r="G1410" s="31"/>
      <c r="H1410" s="31"/>
      <c r="I1410" s="31">
        <f>IF(GLOBAL[[#This Row],[1]]="","",SUMIF(Table6[NB BM_C_QTY+F],GLOBAL[POINTER],Table6[C]))</f>
        <v>0</v>
      </c>
      <c r="J1410" s="91">
        <f>IF(GLOBAL[[#This Row],[2]]="",0,-1*SUMIF(Table5[CONCAT],GLOBAL[POINTER],Table5[3]))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 t="shared" si="21"/>
        <v>13</v>
      </c>
      <c r="N1410" s="31"/>
      <c r="O1410" s="31" t="str">
        <f>IF(GLOBAL[[#This Row],[b2]]="","",GLOBAL[[#This Row],[b2]]-GLOBAL[[#This Row],[a2]])</f>
        <v/>
      </c>
      <c r="P1410" s="32">
        <f ca="1">SUM(INDIRECT(GLOBAL_VAR[TABLENAME]&amp;"[@a"&amp;$1:$1-1&amp;"]"),INDIRECT(GLOBAL_VAR[TABLENAME]&amp;"[@c"&amp;$1:$1-1&amp;"]"))</f>
        <v>13</v>
      </c>
      <c r="Q1410" s="58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13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13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13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410" s="31">
        <v>72</v>
      </c>
      <c r="AC1410" t="s">
        <v>5116</v>
      </c>
    </row>
    <row r="1411" spans="1:29">
      <c r="A1411" s="31" t="str">
        <f ca="1">IF(GLOBAL[[#This Row],[TT]]&lt;1,"",ROW()-2)</f>
        <v/>
      </c>
      <c r="B1411" s="33" t="s">
        <v>4365</v>
      </c>
      <c r="C1411" s="31">
        <v>0</v>
      </c>
      <c r="D1411" s="31" t="s">
        <v>2013</v>
      </c>
      <c r="E1411" s="31">
        <f ca="1">IF(GLOBAL[[#This Row],[b12]]="",GLOBAL[[#This Row],[a6]],GLOBAL[[#This Row],[b12]])</f>
        <v>0</v>
      </c>
      <c r="F1411" s="32">
        <f>GLOBAL[[#This Row],[AWAL]]</f>
        <v>0</v>
      </c>
      <c r="G1411" s="31"/>
      <c r="H1411" s="31"/>
      <c r="I1411" s="31">
        <f>IF(GLOBAL[[#This Row],[1]]="","",SUMIF(Table6[NB BM_C_QTY+F],GLOBAL[POINTER],Table6[C]))</f>
        <v>0</v>
      </c>
      <c r="J1411" s="91">
        <f>IF(GLOBAL[[#This Row],[2]]="",0,-1*SUMIF(Table5[CONCAT],GLOBAL[POINTER],Table5[3]))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0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0</v>
      </c>
      <c r="Q1411" s="58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0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0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0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411" s="31">
        <v>25</v>
      </c>
      <c r="AC1411" t="s">
        <v>5116</v>
      </c>
    </row>
    <row r="1412" spans="1:29">
      <c r="A1412" s="31">
        <f ca="1">IF(GLOBAL[[#This Row],[TT]]&lt;1,"",ROW()-2)</f>
        <v>1410</v>
      </c>
      <c r="B1412" s="33" t="s">
        <v>893</v>
      </c>
      <c r="C1412" s="31">
        <v>3</v>
      </c>
      <c r="D1412" s="31" t="s">
        <v>894</v>
      </c>
      <c r="E1412" s="31">
        <f ca="1">IF(GLOBAL[[#This Row],[b12]]="",GLOBAL[[#This Row],[a6]],GLOBAL[[#This Row],[b12]])</f>
        <v>3</v>
      </c>
      <c r="F1412" s="32">
        <f>GLOBAL[[#This Row],[AWAL]]</f>
        <v>3</v>
      </c>
      <c r="G1412" s="31"/>
      <c r="H1412" s="31"/>
      <c r="I1412" s="31">
        <f>IF(GLOBAL[[#This Row],[1]]="","",SUMIF(Table6[NB BM_C_QTY+F],GLOBAL[POINTER],Table6[C]))</f>
        <v>0</v>
      </c>
      <c r="J1412" s="91">
        <f>IF(GLOBAL[[#This Row],[2]]="",0,-1*SUMIF(Table5[CONCAT],GLOBAL[POINTER],Table5[3]))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3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3</v>
      </c>
      <c r="Q1412" s="58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3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3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3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412" s="31">
        <v>640</v>
      </c>
      <c r="AC1412" t="s">
        <v>5118</v>
      </c>
    </row>
    <row r="1413" spans="1:29">
      <c r="A1413" s="31">
        <f ca="1">IF(GLOBAL[[#This Row],[TT]]&lt;1,"",ROW()-2)</f>
        <v>1411</v>
      </c>
      <c r="B1413" s="33" t="s">
        <v>895</v>
      </c>
      <c r="C1413" s="31">
        <v>2</v>
      </c>
      <c r="D1413" s="31" t="s">
        <v>106</v>
      </c>
      <c r="E1413" s="31">
        <f ca="1">IF(GLOBAL[[#This Row],[b12]]="",GLOBAL[[#This Row],[a6]],GLOBAL[[#This Row],[b12]])</f>
        <v>2</v>
      </c>
      <c r="F1413" s="32">
        <f>GLOBAL[[#This Row],[AWAL]]</f>
        <v>2</v>
      </c>
      <c r="G1413" s="31"/>
      <c r="H1413" s="31"/>
      <c r="I1413" s="31">
        <f>IF(GLOBAL[[#This Row],[1]]="","",SUMIF(Table6[NB BM_C_QTY+F],GLOBAL[POINTER],Table6[C]))</f>
        <v>0</v>
      </c>
      <c r="J1413" s="91">
        <f>IF(GLOBAL[[#This Row],[2]]="",0,-1*SUMIF(Table5[CONCAT],GLOBAL[POINTER],Table5[3]))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 t="shared" si="22"/>
        <v>2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2</v>
      </c>
      <c r="Q1413" s="58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2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2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2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413" s="31">
        <v>96</v>
      </c>
      <c r="AC1413" t="s">
        <v>5116</v>
      </c>
    </row>
    <row r="1414" spans="1:29">
      <c r="A1414" s="31">
        <f ca="1">IF(GLOBAL[[#This Row],[TT]]&lt;1,"",ROW()-2)</f>
        <v>1412</v>
      </c>
      <c r="B1414" s="33" t="s">
        <v>896</v>
      </c>
      <c r="C1414" s="31">
        <v>7</v>
      </c>
      <c r="D1414" s="31" t="s">
        <v>29</v>
      </c>
      <c r="E1414" s="31">
        <f ca="1">IF(GLOBAL[[#This Row],[b12]]="",GLOBAL[[#This Row],[a6]],GLOBAL[[#This Row],[b12]])</f>
        <v>7</v>
      </c>
      <c r="F1414" s="32">
        <f>GLOBAL[[#This Row],[AWAL]]</f>
        <v>7</v>
      </c>
      <c r="G1414" s="31"/>
      <c r="H1414" s="31"/>
      <c r="I1414" s="31">
        <f>IF(GLOBAL[[#This Row],[1]]="","",SUMIF(Table6[NB BM_C_QTY+F],GLOBAL[POINTER],Table6[C]))</f>
        <v>0</v>
      </c>
      <c r="J1414" s="91">
        <f>IF(GLOBAL[[#This Row],[2]]="",0,-1*SUMIF(Table5[CONCAT],GLOBAL[POINTER],Table5[3]))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7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7</v>
      </c>
      <c r="Q1414" s="58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7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7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7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414" s="31">
        <v>20</v>
      </c>
      <c r="AC1414" t="s">
        <v>5149</v>
      </c>
    </row>
    <row r="1415" spans="1:29">
      <c r="A1415" s="31" t="str">
        <f ca="1">IF(GLOBAL[[#This Row],[TT]]&lt;1,"",ROW()-2)</f>
        <v/>
      </c>
      <c r="B1415" s="33" t="s">
        <v>2404</v>
      </c>
      <c r="C1415" s="31">
        <v>0</v>
      </c>
      <c r="D1415" s="31" t="s">
        <v>2007</v>
      </c>
      <c r="E1415" s="31">
        <f ca="1">IF(GLOBAL[[#This Row],[b12]]="",GLOBAL[[#This Row],[a6]],GLOBAL[[#This Row],[b12]])</f>
        <v>0</v>
      </c>
      <c r="F1415" s="32">
        <f>GLOBAL[[#This Row],[AWAL]]</f>
        <v>0</v>
      </c>
      <c r="G1415" s="31"/>
      <c r="H1415" s="31"/>
      <c r="I1415" s="31">
        <f>IF(GLOBAL[[#This Row],[1]]="","",SUMIF(Table6[NB BM_C_QTY+F],GLOBAL[POINTER],Table6[C]))</f>
        <v>0</v>
      </c>
      <c r="J1415" s="91">
        <f>IF(GLOBAL[[#This Row],[2]]="",0,-1*SUMIF(Table5[CONCAT],GLOBAL[POINTER],Table5[3]))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 t="shared" si="22"/>
        <v>0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0</v>
      </c>
      <c r="Q1415" s="58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0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0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0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415" s="31">
        <v>10</v>
      </c>
      <c r="AC1415" t="s">
        <v>5116</v>
      </c>
    </row>
    <row r="1416" spans="1:29">
      <c r="A1416" s="31">
        <f ca="1">IF(GLOBAL[[#This Row],[TT]]&lt;1,"",ROW()-2)</f>
        <v>1414</v>
      </c>
      <c r="B1416" s="33" t="s">
        <v>2438</v>
      </c>
      <c r="C1416" s="31">
        <v>39</v>
      </c>
      <c r="D1416" s="31" t="s">
        <v>2145</v>
      </c>
      <c r="E1416" s="31">
        <f ca="1">IF(GLOBAL[[#This Row],[b12]]="",GLOBAL[[#This Row],[a6]],GLOBAL[[#This Row],[b12]])</f>
        <v>41</v>
      </c>
      <c r="F1416" s="32">
        <f>GLOBAL[[#This Row],[AWAL]]</f>
        <v>39</v>
      </c>
      <c r="G1416" s="31"/>
      <c r="H1416" s="31"/>
      <c r="I1416" s="31">
        <f>IF(GLOBAL[[#This Row],[1]]="","",SUMIF(Table6[NB BM_C_QTY+F],GLOBAL[POINTER],Table6[C]))</f>
        <v>0</v>
      </c>
      <c r="J1416" s="91">
        <f>IF(GLOBAL[[#This Row],[2]]="",0,-1*SUMIF(Table5[CONCAT],GLOBAL[POINTER],Table5[3]))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 t="shared" si="22"/>
        <v>39</v>
      </c>
      <c r="N1416" s="31">
        <v>41</v>
      </c>
      <c r="O1416" s="31">
        <f>IF(GLOBAL[[#This Row],[b2]]="","",GLOBAL[[#This Row],[b2]]-GLOBAL[[#This Row],[a2]])</f>
        <v>2</v>
      </c>
      <c r="P1416" s="32">
        <f ca="1">SUM(INDIRECT(GLOBAL_VAR[TABLENAME]&amp;"[@a"&amp;$1:$1-1&amp;"]"),INDIRECT(GLOBAL_VAR[TABLENAME]&amp;"[@c"&amp;$1:$1-1&amp;"]"))</f>
        <v>41</v>
      </c>
      <c r="Q1416" s="58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41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41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41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416" s="31">
        <v>50</v>
      </c>
      <c r="AC1416" t="s">
        <v>5116</v>
      </c>
    </row>
    <row r="1417" spans="1:29">
      <c r="A1417" s="31" t="str">
        <f ca="1">IF(GLOBAL[[#This Row],[TT]]&lt;1,"",ROW()-2)</f>
        <v/>
      </c>
      <c r="B1417" s="33" t="s">
        <v>3936</v>
      </c>
      <c r="C1417" s="31">
        <v>0</v>
      </c>
      <c r="D1417" s="31" t="s">
        <v>2161</v>
      </c>
      <c r="E1417" s="31">
        <f ca="1">IF(GLOBAL[[#This Row],[b12]]="",GLOBAL[[#This Row],[a6]],GLOBAL[[#This Row],[b12]])</f>
        <v>0</v>
      </c>
      <c r="F1417" s="32">
        <f>GLOBAL[[#This Row],[AWAL]]</f>
        <v>0</v>
      </c>
      <c r="G1417" s="31"/>
      <c r="H1417" s="31"/>
      <c r="I1417" s="31">
        <f>IF(GLOBAL[[#This Row],[1]]="","",SUMIF(Table6[NB BM_C_QTY+F],GLOBAL[POINTER],Table6[C]))</f>
        <v>0</v>
      </c>
      <c r="J1417" s="91">
        <f>IF(GLOBAL[[#This Row],[2]]="",0,-1*SUMIF(Table5[CONCAT],GLOBAL[POINTER],Table5[3]))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0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0</v>
      </c>
      <c r="Q1417" s="58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0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0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0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417" s="31">
        <v>80</v>
      </c>
      <c r="AC1417" t="s">
        <v>5116</v>
      </c>
    </row>
    <row r="1418" spans="1:29">
      <c r="A1418" s="31" t="str">
        <f ca="1">IF(GLOBAL[[#This Row],[TT]]&lt;1,"",ROW()-2)</f>
        <v/>
      </c>
      <c r="B1418" s="33" t="s">
        <v>3873</v>
      </c>
      <c r="C1418" s="31">
        <v>0</v>
      </c>
      <c r="D1418" s="31" t="s">
        <v>2161</v>
      </c>
      <c r="E1418" s="31">
        <f ca="1">IF(GLOBAL[[#This Row],[b12]]="",GLOBAL[[#This Row],[a6]],GLOBAL[[#This Row],[b12]])</f>
        <v>0</v>
      </c>
      <c r="F1418" s="32">
        <f>GLOBAL[[#This Row],[AWAL]]</f>
        <v>0</v>
      </c>
      <c r="G1418" s="31"/>
      <c r="H1418" s="31"/>
      <c r="I1418" s="31">
        <f>IF(GLOBAL[[#This Row],[1]]="","",SUMIF(Table6[NB BM_C_QTY+F],GLOBAL[POINTER],Table6[C]))</f>
        <v>0</v>
      </c>
      <c r="J1418" s="91">
        <f>IF(GLOBAL[[#This Row],[2]]="",0,-1*SUMIF(Table5[CONCAT],GLOBAL[POINTER],Table5[3]))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0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0</v>
      </c>
      <c r="Q1418" s="58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0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0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0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418" s="31">
        <v>80</v>
      </c>
      <c r="AC1418" t="s">
        <v>5116</v>
      </c>
    </row>
    <row r="1419" spans="1:29">
      <c r="A1419" s="31" t="str">
        <f ca="1">IF(GLOBAL[[#This Row],[TT]]&lt;1,"",ROW()-2)</f>
        <v/>
      </c>
      <c r="B1419" s="33" t="s">
        <v>2158</v>
      </c>
      <c r="C1419" s="31">
        <v>0</v>
      </c>
      <c r="D1419" s="31" t="s">
        <v>2135</v>
      </c>
      <c r="E1419" s="31">
        <f ca="1">IF(GLOBAL[[#This Row],[b12]]="",GLOBAL[[#This Row],[a6]],GLOBAL[[#This Row],[b12]])</f>
        <v>0</v>
      </c>
      <c r="F1419" s="32">
        <f>GLOBAL[[#This Row],[AWAL]]</f>
        <v>0</v>
      </c>
      <c r="G1419" s="31"/>
      <c r="H1419" s="31"/>
      <c r="I1419" s="31">
        <f>IF(GLOBAL[[#This Row],[1]]="","",SUMIF(Table6[NB BM_C_QTY+F],GLOBAL[POINTER],Table6[C]))</f>
        <v>0</v>
      </c>
      <c r="J1419" s="91">
        <f>IF(GLOBAL[[#This Row],[2]]="",0,-1*SUMIF(Table5[CONCAT],GLOBAL[POINTER],Table5[3]))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0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0</v>
      </c>
      <c r="Q1419" s="58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0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0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0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419" s="31">
        <v>200</v>
      </c>
      <c r="AC1419" t="s">
        <v>5116</v>
      </c>
    </row>
    <row r="1420" spans="1:29">
      <c r="A1420" s="31" t="str">
        <f ca="1">IF(GLOBAL[[#This Row],[TT]]&lt;1,"",ROW()-2)</f>
        <v/>
      </c>
      <c r="B1420" s="33" t="s">
        <v>4358</v>
      </c>
      <c r="C1420" s="31">
        <v>0</v>
      </c>
      <c r="D1420" s="31" t="s">
        <v>1989</v>
      </c>
      <c r="E1420" s="31">
        <f ca="1">IF(GLOBAL[[#This Row],[b12]]="",GLOBAL[[#This Row],[a6]],GLOBAL[[#This Row],[b12]])</f>
        <v>0</v>
      </c>
      <c r="F1420" s="32">
        <f>GLOBAL[[#This Row],[AWAL]]</f>
        <v>0</v>
      </c>
      <c r="G1420" s="31"/>
      <c r="H1420" s="31"/>
      <c r="I1420" s="31">
        <f>IF(GLOBAL[[#This Row],[1]]="","",SUMIF(Table6[NB BM_C_QTY+F],GLOBAL[POINTER],Table6[C]))</f>
        <v>0</v>
      </c>
      <c r="J1420" s="91">
        <f>IF(GLOBAL[[#This Row],[2]]="",0,-1*SUMIF(Table5[CONCAT],GLOBAL[POINTER],Table5[3]))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0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0</v>
      </c>
      <c r="Q1420" s="58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0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0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0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420" s="31">
        <v>20</v>
      </c>
      <c r="AC1420" t="s">
        <v>5116</v>
      </c>
    </row>
    <row r="1421" spans="1:29">
      <c r="A1421" s="31" t="str">
        <f ca="1">IF(GLOBAL[[#This Row],[TT]]&lt;1,"",ROW()-2)</f>
        <v/>
      </c>
      <c r="B1421" s="33" t="s">
        <v>6060</v>
      </c>
      <c r="C1421" s="31">
        <v>0</v>
      </c>
      <c r="D1421" s="31" t="s">
        <v>2161</v>
      </c>
      <c r="E1421" s="31">
        <f ca="1">IF(GLOBAL[[#This Row],[b12]]="",GLOBAL[[#This Row],[a6]],GLOBAL[[#This Row],[b12]])</f>
        <v>0</v>
      </c>
      <c r="F1421" s="32">
        <f>GLOBAL[[#This Row],[AWAL]]</f>
        <v>0</v>
      </c>
      <c r="G1421" s="31"/>
      <c r="H1421" s="31"/>
      <c r="I1421" s="31">
        <f>IF(GLOBAL[[#This Row],[1]]="","",SUMIF(Table6[NB BM_C_QTY+F],GLOBAL[POINTER],Table6[C]))</f>
        <v>0</v>
      </c>
      <c r="J1421" s="91">
        <f>IF(GLOBAL[[#This Row],[2]]="",0,-1*SUMIF(Table5[CONCAT],GLOBAL[POINTER],Table5[3]))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0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0</v>
      </c>
      <c r="Q1421" s="58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0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0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0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garisanbt18012cm80lsnuntana</v>
      </c>
      <c r="AB1421" s="31">
        <v>80</v>
      </c>
      <c r="AC1421" t="s">
        <v>5116</v>
      </c>
    </row>
    <row r="1422" spans="1:29">
      <c r="A1422" s="72" t="str">
        <f ca="1">IF(GLOBAL[[#This Row],[TT]]&lt;1,"",ROW()-2)</f>
        <v/>
      </c>
      <c r="B1422" s="33" t="s">
        <v>2203</v>
      </c>
      <c r="C1422" s="31">
        <v>0</v>
      </c>
      <c r="D1422" s="31" t="s">
        <v>2204</v>
      </c>
      <c r="E1422" s="31">
        <f ca="1">IF(GLOBAL[[#This Row],[b12]]="",GLOBAL[[#This Row],[a6]],GLOBAL[[#This Row],[b12]])</f>
        <v>0</v>
      </c>
      <c r="F1422" s="32">
        <f>GLOBAL[[#This Row],[AWAL]]</f>
        <v>0</v>
      </c>
      <c r="G1422" s="31"/>
      <c r="H1422" s="31"/>
      <c r="I1422" s="31">
        <f>IF(GLOBAL[[#This Row],[1]]="","",SUMIF(Table6[NB BM_C_QTY+F],GLOBAL[POINTER],Table6[C]))</f>
        <v>0</v>
      </c>
      <c r="J1422" s="91">
        <f>IF(GLOBAL[[#This Row],[2]]="",0,-1*SUMIF(Table5[CONCAT],GLOBAL[POINTER],Table5[3]))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 t="shared" si="22"/>
        <v>0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0</v>
      </c>
      <c r="Q1422" s="58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0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0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0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422" s="31">
        <v>100</v>
      </c>
      <c r="AC1422" t="s">
        <v>5116</v>
      </c>
    </row>
    <row r="1423" spans="1:29">
      <c r="A1423" s="72" t="str">
        <f ca="1">IF(GLOBAL[[#This Row],[TT]]&lt;1,"",ROW()-2)</f>
        <v/>
      </c>
      <c r="B1423" s="33" t="s">
        <v>3577</v>
      </c>
      <c r="C1423" s="31">
        <v>1</v>
      </c>
      <c r="D1423" s="31" t="s">
        <v>2204</v>
      </c>
      <c r="E1423" s="31">
        <f ca="1">IF(GLOBAL[[#This Row],[b12]]="",GLOBAL[[#This Row],[a6]],GLOBAL[[#This Row],[b12]])</f>
        <v>0</v>
      </c>
      <c r="F1423" s="32">
        <f>GLOBAL[[#This Row],[AWAL]]</f>
        <v>1</v>
      </c>
      <c r="G1423" s="31"/>
      <c r="H1423" s="31"/>
      <c r="I1423" s="31">
        <f>IF(GLOBAL[[#This Row],[1]]="","",SUMIF(Table6[NB BM_C_QTY+F],GLOBAL[POINTER],Table6[C]))</f>
        <v>0</v>
      </c>
      <c r="J1423" s="91">
        <f>IF(GLOBAL[[#This Row],[2]]="",0,-1*SUMIF(Table5[CONCAT],GLOBAL[POINTER],Table5[3]))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 t="shared" si="22"/>
        <v>1</v>
      </c>
      <c r="N1423" s="31">
        <v>0</v>
      </c>
      <c r="O1423" s="31">
        <f>IF(GLOBAL[[#This Row],[b2]]="","",GLOBAL[[#This Row],[b2]]-GLOBAL[[#This Row],[a2]])</f>
        <v>-1</v>
      </c>
      <c r="P1423" s="32">
        <f ca="1">SUM(INDIRECT(GLOBAL_VAR[TABLENAME]&amp;"[@a"&amp;$1:$1-1&amp;"]"),INDIRECT(GLOBAL_VAR[TABLENAME]&amp;"[@c"&amp;$1:$1-1&amp;"]"))</f>
        <v>0</v>
      </c>
      <c r="Q1423" s="58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0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0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0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423" s="31">
        <v>100</v>
      </c>
      <c r="AC1423" t="s">
        <v>5116</v>
      </c>
    </row>
    <row r="1424" spans="1:29">
      <c r="A1424" s="31" t="str">
        <f ca="1">IF(GLOBAL[[#This Row],[TT]]&lt;1,"",ROW()-2)</f>
        <v/>
      </c>
      <c r="B1424" s="33" t="s">
        <v>1958</v>
      </c>
      <c r="C1424" s="31">
        <v>0</v>
      </c>
      <c r="D1424" s="31" t="s">
        <v>1985</v>
      </c>
      <c r="E1424" s="31">
        <f ca="1">IF(GLOBAL[[#This Row],[b12]]="",GLOBAL[[#This Row],[a6]],GLOBAL[[#This Row],[b12]])</f>
        <v>0</v>
      </c>
      <c r="F1424" s="32">
        <f>GLOBAL[[#This Row],[AWAL]]</f>
        <v>0</v>
      </c>
      <c r="G1424" s="31"/>
      <c r="H1424" s="31"/>
      <c r="I1424" s="31">
        <f>IF(GLOBAL[[#This Row],[1]]="","",SUMIF(Table6[NB BM_C_QTY+F],GLOBAL[POINTER],Table6[C]))</f>
        <v>0</v>
      </c>
      <c r="J1424" s="91">
        <f>IF(GLOBAL[[#This Row],[2]]="",0,-1*SUMIF(Table5[CONCAT],GLOBAL[POINTER],Table5[3]))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 t="shared" si="22"/>
        <v>0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0</v>
      </c>
      <c r="Q1424" s="58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0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0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0</v>
      </c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424" s="31">
        <v>60</v>
      </c>
      <c r="AC1424" t="s">
        <v>5116</v>
      </c>
    </row>
    <row r="1425" spans="1:30" s="73" customFormat="1">
      <c r="A1425" s="31" t="str">
        <f ca="1">IF(GLOBAL[[#This Row],[TT]]&lt;1,"",ROW()-2)</f>
        <v/>
      </c>
      <c r="B1425" s="33" t="s">
        <v>897</v>
      </c>
      <c r="C1425" s="31">
        <v>0</v>
      </c>
      <c r="D1425" s="31" t="s">
        <v>75</v>
      </c>
      <c r="E1425" s="31">
        <f ca="1">IF(GLOBAL[[#This Row],[b12]]="",GLOBAL[[#This Row],[a6]],GLOBAL[[#This Row],[b12]])</f>
        <v>0</v>
      </c>
      <c r="F1425" s="32">
        <f>GLOBAL[[#This Row],[AWAL]]</f>
        <v>0</v>
      </c>
      <c r="G1425" s="31"/>
      <c r="H1425" s="31"/>
      <c r="I1425" s="31">
        <f>IF(GLOBAL[[#This Row],[1]]="","",SUMIF(Table6[NB BM_C_QTY+F],GLOBAL[POINTER],Table6[C]))</f>
        <v>0</v>
      </c>
      <c r="J1425" s="91">
        <f>IF(GLOBAL[[#This Row],[2]]="",0,-1*SUMIF(Table5[CONCAT],GLOBAL[POINTER],Table5[3]))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0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0</v>
      </c>
      <c r="Q1425" s="58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0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0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0</v>
      </c>
      <c r="Z1425"/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425" s="31">
        <v>3</v>
      </c>
      <c r="AC1425" t="s">
        <v>5116</v>
      </c>
      <c r="AD1425"/>
    </row>
    <row r="1426" spans="1:30" s="73" customFormat="1">
      <c r="A1426" s="31" t="str">
        <f ca="1">IF(GLOBAL[[#This Row],[TT]]&lt;1,"",ROW()-2)</f>
        <v/>
      </c>
      <c r="B1426" s="33" t="s">
        <v>1969</v>
      </c>
      <c r="C1426" s="31">
        <v>0</v>
      </c>
      <c r="D1426" s="31" t="s">
        <v>2136</v>
      </c>
      <c r="E1426" s="31">
        <f ca="1">IF(GLOBAL[[#This Row],[b12]]="",GLOBAL[[#This Row],[a6]],GLOBAL[[#This Row],[b12]])</f>
        <v>0</v>
      </c>
      <c r="F1426" s="32">
        <f>GLOBAL[[#This Row],[AWAL]]</f>
        <v>0</v>
      </c>
      <c r="G1426" s="31"/>
      <c r="H1426" s="31"/>
      <c r="I1426" s="31">
        <f>IF(GLOBAL[[#This Row],[1]]="","",SUMIF(Table6[NB BM_C_QTY+F],GLOBAL[POINTER],Table6[C]))</f>
        <v>0</v>
      </c>
      <c r="J1426" s="91">
        <f>IF(GLOBAL[[#This Row],[2]]="",0,-1*SUMIF(Table5[CONCAT],GLOBAL[POINTER],Table5[3]))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 t="shared" si="22"/>
        <v>0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0</v>
      </c>
      <c r="Q1426" s="58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0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0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0</v>
      </c>
      <c r="Z1426"/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426" s="31">
        <v>16</v>
      </c>
      <c r="AC1426" t="s">
        <v>5116</v>
      </c>
      <c r="AD1426"/>
    </row>
    <row r="1427" spans="1:30">
      <c r="A1427" s="31" t="str">
        <f ca="1">IF(GLOBAL[[#This Row],[TT]]&lt;1,"",ROW()-2)</f>
        <v/>
      </c>
      <c r="B1427" s="33" t="s">
        <v>2102</v>
      </c>
      <c r="C1427" s="31">
        <v>0</v>
      </c>
      <c r="D1427" s="31" t="s">
        <v>2136</v>
      </c>
      <c r="E1427" s="31">
        <f ca="1">IF(GLOBAL[[#This Row],[b12]]="",GLOBAL[[#This Row],[a6]],GLOBAL[[#This Row],[b12]])</f>
        <v>0</v>
      </c>
      <c r="F1427" s="32">
        <f>GLOBAL[[#This Row],[AWAL]]</f>
        <v>0</v>
      </c>
      <c r="G1427" s="31"/>
      <c r="H1427" s="31"/>
      <c r="I1427" s="31">
        <f>IF(GLOBAL[[#This Row],[1]]="","",SUMIF(Table6[NB BM_C_QTY+F],GLOBAL[POINTER],Table6[C]))</f>
        <v>0</v>
      </c>
      <c r="J1427" s="91">
        <f>IF(GLOBAL[[#This Row],[2]]="",0,-1*SUMIF(Table5[CONCAT],GLOBAL[POINTER],Table5[3]))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0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0</v>
      </c>
      <c r="Q1427" s="58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0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0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0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427" s="31">
        <v>16</v>
      </c>
      <c r="AC1427" t="s">
        <v>5116</v>
      </c>
    </row>
    <row r="1428" spans="1:30" s="73" customFormat="1">
      <c r="A1428" s="31" t="str">
        <f ca="1">IF(GLOBAL[[#This Row],[TT]]&lt;1,"",ROW()-2)</f>
        <v/>
      </c>
      <c r="B1428" s="33" t="s">
        <v>1968</v>
      </c>
      <c r="C1428" s="31">
        <v>0</v>
      </c>
      <c r="D1428" s="31" t="s">
        <v>2136</v>
      </c>
      <c r="E1428" s="31">
        <f ca="1">IF(GLOBAL[[#This Row],[b12]]="",GLOBAL[[#This Row],[a6]],GLOBAL[[#This Row],[b12]])</f>
        <v>0</v>
      </c>
      <c r="F1428" s="32">
        <f>GLOBAL[[#This Row],[AWAL]]</f>
        <v>0</v>
      </c>
      <c r="G1428" s="31"/>
      <c r="H1428" s="31"/>
      <c r="I1428" s="31">
        <f>IF(GLOBAL[[#This Row],[1]]="","",SUMIF(Table6[NB BM_C_QTY+F],GLOBAL[POINTER],Table6[C]))</f>
        <v>0</v>
      </c>
      <c r="J1428" s="91">
        <f>IF(GLOBAL[[#This Row],[2]]="",0,-1*SUMIF(Table5[CONCAT],GLOBAL[POINTER],Table5[3]))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0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0</v>
      </c>
      <c r="Q1428" s="58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0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0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0</v>
      </c>
      <c r="Z1428"/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428" s="31">
        <v>16</v>
      </c>
      <c r="AC1428" t="s">
        <v>5116</v>
      </c>
      <c r="AD1428"/>
    </row>
    <row r="1429" spans="1:30">
      <c r="A1429" s="31" t="str">
        <f ca="1">IF(GLOBAL[[#This Row],[TT]]&lt;1,"",ROW()-2)</f>
        <v/>
      </c>
      <c r="B1429" s="33" t="s">
        <v>4357</v>
      </c>
      <c r="C1429" s="31">
        <v>0</v>
      </c>
      <c r="D1429" s="31" t="s">
        <v>2145</v>
      </c>
      <c r="E1429" s="31">
        <f ca="1">IF(GLOBAL[[#This Row],[b12]]="",GLOBAL[[#This Row],[a6]],GLOBAL[[#This Row],[b12]])</f>
        <v>0</v>
      </c>
      <c r="F1429" s="32">
        <f>GLOBAL[[#This Row],[AWAL]]</f>
        <v>0</v>
      </c>
      <c r="G1429" s="31"/>
      <c r="H1429" s="31"/>
      <c r="I1429" s="31">
        <f>IF(GLOBAL[[#This Row],[1]]="","",SUMIF(Table6[NB BM_C_QTY+F],GLOBAL[POINTER],Table6[C]))</f>
        <v>0</v>
      </c>
      <c r="J1429" s="91">
        <f>IF(GLOBAL[[#This Row],[2]]="",0,-1*SUMIF(Table5[CONCAT],GLOBAL[POINTER],Table5[3]))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0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0</v>
      </c>
      <c r="Q1429" s="58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0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0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0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429" s="31">
        <v>50</v>
      </c>
      <c r="AC1429" t="s">
        <v>5116</v>
      </c>
    </row>
    <row r="1430" spans="1:30">
      <c r="A1430" s="72" t="str">
        <f ca="1">IF(GLOBAL[[#This Row],[TT]]&lt;1,"",ROW()-2)</f>
        <v/>
      </c>
      <c r="B1430" s="33" t="s">
        <v>4959</v>
      </c>
      <c r="C1430" s="31">
        <v>0</v>
      </c>
      <c r="D1430" s="31" t="s">
        <v>2161</v>
      </c>
      <c r="E1430" s="31">
        <f ca="1">IF(GLOBAL[[#This Row],[b12]]="",GLOBAL[[#This Row],[a6]],GLOBAL[[#This Row],[b12]])</f>
        <v>0</v>
      </c>
      <c r="F1430" s="32">
        <f>GLOBAL[[#This Row],[AWAL]]</f>
        <v>0</v>
      </c>
      <c r="G1430" s="31"/>
      <c r="H1430" s="31"/>
      <c r="I1430" s="31">
        <f>IF(GLOBAL[[#This Row],[1]]="","",SUMIF(Table6[NB BM_C_QTY+F],GLOBAL[POINTER],Table6[C]))</f>
        <v>0</v>
      </c>
      <c r="J1430" s="91">
        <f>IF(GLOBAL[[#This Row],[2]]="",0,-1*SUMIF(Table5[CONCAT],GLOBAL[POINTER],Table5[3]))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0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0</v>
      </c>
      <c r="Q1430" s="58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0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0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0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430" s="31">
        <v>80</v>
      </c>
      <c r="AC1430" t="s">
        <v>5116</v>
      </c>
    </row>
    <row r="1431" spans="1:30">
      <c r="A1431" s="31" t="str">
        <f ca="1">IF(GLOBAL[[#This Row],[TT]]&lt;1,"",ROW()-2)</f>
        <v/>
      </c>
      <c r="B1431" s="33" t="s">
        <v>4069</v>
      </c>
      <c r="C1431" s="31">
        <v>0</v>
      </c>
      <c r="D1431" s="31" t="s">
        <v>2231</v>
      </c>
      <c r="E1431" s="31">
        <f ca="1">IF(GLOBAL[[#This Row],[b12]]="",GLOBAL[[#This Row],[a6]],GLOBAL[[#This Row],[b12]])</f>
        <v>0</v>
      </c>
      <c r="F1431" s="32">
        <f>GLOBAL[[#This Row],[AWAL]]</f>
        <v>0</v>
      </c>
      <c r="G1431" s="31"/>
      <c r="H1431" s="31"/>
      <c r="I1431" s="31">
        <f>IF(GLOBAL[[#This Row],[1]]="","",SUMIF(Table6[NB BM_C_QTY+F],GLOBAL[POINTER],Table6[C]))</f>
        <v>0</v>
      </c>
      <c r="J1431" s="91">
        <f>IF(GLOBAL[[#This Row],[2]]="",0,-1*SUMIF(Table5[CONCAT],GLOBAL[POINTER],Table5[3]))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0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0</v>
      </c>
      <c r="Q1431" s="58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0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0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0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431" s="31">
        <v>1500</v>
      </c>
      <c r="AC1431" t="s">
        <v>5116</v>
      </c>
    </row>
    <row r="1432" spans="1:30">
      <c r="A1432" s="39">
        <f ca="1">IF(GLOBAL[[#This Row],[TT]]&lt;1,"",ROW()-2)</f>
        <v>1430</v>
      </c>
      <c r="B1432" s="33" t="s">
        <v>5582</v>
      </c>
      <c r="C1432" s="31">
        <v>2</v>
      </c>
      <c r="D1432" s="31" t="s">
        <v>2161</v>
      </c>
      <c r="E1432" s="39">
        <f ca="1">IF(GLOBAL[[#This Row],[b12]]="",GLOBAL[[#This Row],[a6]],GLOBAL[[#This Row],[b12]])</f>
        <v>2</v>
      </c>
      <c r="F1432" s="40">
        <f>GLOBAL[[#This Row],[AWAL]]</f>
        <v>2</v>
      </c>
      <c r="G1432" s="31"/>
      <c r="H1432" s="31"/>
      <c r="I1432" s="39">
        <f>IF(GLOBAL[[#This Row],[1]]="","",SUMIF(Table6[NB BM_C_QTY+F],GLOBAL[POINTER],Table6[C]))</f>
        <v>0</v>
      </c>
      <c r="J1432" s="91">
        <f>IF(GLOBAL[[#This Row],[2]]="",0,-1*SUMIF(Table5[CONCAT],GLOBAL[POINTER],Table5[3]))</f>
        <v>0</v>
      </c>
      <c r="K1432" s="39" t="str">
        <f>IF(GLOBAL[[#This Row],[b1]]="","",GLOBAL[[#This Row],[b1]]-GLOBAL[[#This Row],[a1]]-GLOBAL[[#This Row],[bkeluar1]])</f>
        <v/>
      </c>
      <c r="L1432" s="39">
        <f>SUM(GLOBAL[[#This Row],[bmasuk1]:[c1]])</f>
        <v>0</v>
      </c>
      <c r="M1432" s="40">
        <f t="shared" si="22"/>
        <v>2</v>
      </c>
      <c r="N1432" s="31"/>
      <c r="O1432" s="39" t="str">
        <f>IF(GLOBAL[[#This Row],[b2]]="","",GLOBAL[[#This Row],[b2]]-GLOBAL[[#This Row],[a2]])</f>
        <v/>
      </c>
      <c r="P1432" s="40">
        <f ca="1">SUM(INDIRECT(GLOBAL_VAR[TABLENAME]&amp;"[@a"&amp;$1:$1-1&amp;"]"),INDIRECT(GLOBAL_VAR[TABLENAME]&amp;"[@c"&amp;$1:$1-1&amp;"]"))</f>
        <v>2</v>
      </c>
      <c r="Q1432" s="58"/>
      <c r="R1432" s="41" t="str">
        <f>IF(GLOBAL[[#This Row],[b3]]="","",GLOBAL[[#This Row],[b3]]-GLOBAL[[#This Row],[a3]])</f>
        <v/>
      </c>
      <c r="S1432" s="40">
        <f ca="1">SUM(INDIRECT(GLOBAL_VAR[TABLENAME]&amp;"[@a"&amp;$1:$1-1&amp;"]"),INDIRECT(GLOBAL_VAR[TABLENAME]&amp;"[@c"&amp;$1:$1-1&amp;"]"))</f>
        <v>2</v>
      </c>
      <c r="T1432" s="33"/>
      <c r="U1432" s="41" t="str">
        <f>IF(GLOBAL[[#This Row],[b4]]="","",GLOBAL[[#This Row],[b4]]-GLOBAL[[#This Row],[a4]])</f>
        <v/>
      </c>
      <c r="V1432" s="40">
        <f ca="1">SUM(INDIRECT(GLOBAL_VAR[TABLENAME]&amp;"[@a"&amp;$1:$1-1&amp;"]"),INDIRECT(GLOBAL_VAR[TABLENAME]&amp;"[@c"&amp;$1:$1-1&amp;"]"))</f>
        <v>2</v>
      </c>
      <c r="W1432" s="31"/>
      <c r="X1432" s="39" t="str">
        <f>IF(GLOBAL[[#This Row],[b5]]="","",GLOBAL[[#This Row],[b5]]-GLOBAL[[#This Row],[a5]])</f>
        <v/>
      </c>
      <c r="Y1432" s="40">
        <f ca="1">SUM(INDIRECT(GLOBAL_VAR[TABLENAME]&amp;"[@a"&amp;$1:$1-1&amp;"]"),INDIRECT(GLOBAL_VAR[TABLENAME]&amp;"[@c"&amp;$1:$1-1&amp;"]"))</f>
        <v>2</v>
      </c>
      <c r="Z1432" s="29"/>
      <c r="AA143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1432" s="39">
        <v>80</v>
      </c>
      <c r="AC1432" s="65" t="s">
        <v>5116</v>
      </c>
      <c r="AD1432" s="29"/>
    </row>
    <row r="1433" spans="1:30">
      <c r="A1433" s="39">
        <f ca="1">IF(GLOBAL[[#This Row],[TT]]&lt;1,"",ROW()-2)</f>
        <v>1431</v>
      </c>
      <c r="B1433" s="33" t="s">
        <v>5520</v>
      </c>
      <c r="C1433" s="31">
        <v>1</v>
      </c>
      <c r="D1433" s="31" t="s">
        <v>2204</v>
      </c>
      <c r="E1433" s="39">
        <f ca="1">IF(GLOBAL[[#This Row],[b12]]="",GLOBAL[[#This Row],[a6]],GLOBAL[[#This Row],[b12]])</f>
        <v>1</v>
      </c>
      <c r="F1433" s="40">
        <f>GLOBAL[[#This Row],[AWAL]]</f>
        <v>1</v>
      </c>
      <c r="G1433" s="31"/>
      <c r="H1433" s="31"/>
      <c r="I1433" s="39">
        <f>IF(GLOBAL[[#This Row],[1]]="","",SUMIF(Table6[NB BM_C_QTY+F],GLOBAL[POINTER],Table6[C]))</f>
        <v>0</v>
      </c>
      <c r="J1433" s="91">
        <f>IF(GLOBAL[[#This Row],[2]]="",0,-1*SUMIF(Table5[CONCAT],GLOBAL[POINTER],Table5[3]))</f>
        <v>0</v>
      </c>
      <c r="K1433" s="39" t="str">
        <f>IF(GLOBAL[[#This Row],[b1]]="","",GLOBAL[[#This Row],[b1]]-GLOBAL[[#This Row],[a1]]-GLOBAL[[#This Row],[bkeluar1]])</f>
        <v/>
      </c>
      <c r="L1433" s="39">
        <f>SUM(GLOBAL[[#This Row],[bmasuk1]:[c1]])</f>
        <v>0</v>
      </c>
      <c r="M1433" s="40">
        <f t="shared" si="22"/>
        <v>1</v>
      </c>
      <c r="N1433" s="31"/>
      <c r="O1433" s="39" t="str">
        <f>IF(GLOBAL[[#This Row],[b2]]="","",GLOBAL[[#This Row],[b2]]-GLOBAL[[#This Row],[a2]])</f>
        <v/>
      </c>
      <c r="P1433" s="40">
        <f ca="1">SUM(INDIRECT(GLOBAL_VAR[TABLENAME]&amp;"[@a"&amp;$1:$1-1&amp;"]"),INDIRECT(GLOBAL_VAR[TABLENAME]&amp;"[@c"&amp;$1:$1-1&amp;"]"))</f>
        <v>1</v>
      </c>
      <c r="Q1433" s="58"/>
      <c r="R1433" s="41" t="str">
        <f>IF(GLOBAL[[#This Row],[b3]]="","",GLOBAL[[#This Row],[b3]]-GLOBAL[[#This Row],[a3]])</f>
        <v/>
      </c>
      <c r="S1433" s="40">
        <f ca="1">SUM(INDIRECT(GLOBAL_VAR[TABLENAME]&amp;"[@a"&amp;$1:$1-1&amp;"]"),INDIRECT(GLOBAL_VAR[TABLENAME]&amp;"[@c"&amp;$1:$1-1&amp;"]"))</f>
        <v>1</v>
      </c>
      <c r="T1433" s="33"/>
      <c r="U1433" s="41" t="str">
        <f>IF(GLOBAL[[#This Row],[b4]]="","",GLOBAL[[#This Row],[b4]]-GLOBAL[[#This Row],[a4]])</f>
        <v/>
      </c>
      <c r="V1433" s="40">
        <f ca="1">SUM(INDIRECT(GLOBAL_VAR[TABLENAME]&amp;"[@a"&amp;$1:$1-1&amp;"]"),INDIRECT(GLOBAL_VAR[TABLENAME]&amp;"[@c"&amp;$1:$1-1&amp;"]"))</f>
        <v>1</v>
      </c>
      <c r="W1433" s="31"/>
      <c r="X1433" s="39" t="str">
        <f>IF(GLOBAL[[#This Row],[b5]]="","",GLOBAL[[#This Row],[b5]]-GLOBAL[[#This Row],[a5]])</f>
        <v/>
      </c>
      <c r="Y1433" s="40">
        <f ca="1">SUM(INDIRECT(GLOBAL_VAR[TABLENAME]&amp;"[@a"&amp;$1:$1-1&amp;"]"),INDIRECT(GLOBAL_VAR[TABLENAME]&amp;"[@c"&amp;$1:$1-1&amp;"]"))</f>
        <v>1</v>
      </c>
      <c r="Z1433" s="29"/>
      <c r="AA143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1433" s="39">
        <v>100</v>
      </c>
      <c r="AC1433" s="65" t="s">
        <v>5116</v>
      </c>
      <c r="AD1433" s="29"/>
    </row>
    <row r="1434" spans="1:30">
      <c r="A1434" s="72">
        <f ca="1">IF(GLOBAL[[#This Row],[TT]]&lt;1,"",ROW()-2)</f>
        <v>1432</v>
      </c>
      <c r="B1434" s="33" t="s">
        <v>5063</v>
      </c>
      <c r="C1434" s="31">
        <v>1</v>
      </c>
      <c r="D1434" s="31" t="s">
        <v>3652</v>
      </c>
      <c r="E1434" s="31">
        <f ca="1">IF(GLOBAL[[#This Row],[b12]]="",GLOBAL[[#This Row],[a6]],GLOBAL[[#This Row],[b12]])</f>
        <v>1</v>
      </c>
      <c r="F1434" s="32">
        <f>GLOBAL[[#This Row],[AWAL]]</f>
        <v>1</v>
      </c>
      <c r="G1434" s="31"/>
      <c r="H1434" s="31"/>
      <c r="I1434" s="31">
        <f>IF(GLOBAL[[#This Row],[1]]="","",SUMIF(Table6[NB BM_C_QTY+F],GLOBAL[POINTER],Table6[C]))</f>
        <v>0</v>
      </c>
      <c r="J1434" s="91">
        <f>IF(GLOBAL[[#This Row],[2]]="",0,-1*SUMIF(Table5[CONCAT],GLOBAL[POINTER],Table5[3]))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1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1</v>
      </c>
      <c r="Q1434" s="58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1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1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1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434" s="31">
        <v>480</v>
      </c>
      <c r="AC1434" t="s">
        <v>5116</v>
      </c>
    </row>
    <row r="1435" spans="1:30">
      <c r="A1435" s="31">
        <f ca="1">IF(GLOBAL[[#This Row],[TT]]&lt;1,"",ROW()-2)</f>
        <v>1433</v>
      </c>
      <c r="B1435" s="33" t="s">
        <v>898</v>
      </c>
      <c r="C1435" s="31">
        <v>1</v>
      </c>
      <c r="D1435" s="31" t="s">
        <v>212</v>
      </c>
      <c r="E1435" s="31">
        <f ca="1">IF(GLOBAL[[#This Row],[b12]]="",GLOBAL[[#This Row],[a6]],GLOBAL[[#This Row],[b12]])</f>
        <v>1</v>
      </c>
      <c r="F1435" s="32">
        <f>GLOBAL[[#This Row],[AWAL]]</f>
        <v>1</v>
      </c>
      <c r="G1435" s="31"/>
      <c r="H1435" s="31"/>
      <c r="I1435" s="31">
        <f>IF(GLOBAL[[#This Row],[1]]="","",SUMIF(Table6[NB BM_C_QTY+F],GLOBAL[POINTER],Table6[C]))</f>
        <v>0</v>
      </c>
      <c r="J1435" s="91">
        <f>IF(GLOBAL[[#This Row],[2]]="",0,-1*SUMIF(Table5[CONCAT],GLOBAL[POINTER],Table5[3]))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1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1</v>
      </c>
      <c r="Q1435" s="58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1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1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1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435" s="31">
        <v>24</v>
      </c>
      <c r="AC1435" t="s">
        <v>5149</v>
      </c>
    </row>
    <row r="1436" spans="1:30">
      <c r="A1436" s="31">
        <f ca="1">IF(GLOBAL[[#This Row],[TT]]&lt;1,"",ROW()-2)</f>
        <v>1434</v>
      </c>
      <c r="B1436" s="33" t="s">
        <v>899</v>
      </c>
      <c r="C1436" s="31">
        <v>1</v>
      </c>
      <c r="D1436" s="31" t="s">
        <v>212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>
        <f>IF(GLOBAL[[#This Row],[1]]="","",SUMIF(Table6[NB BM_C_QTY+F],GLOBAL[POINTER],Table6[C]))</f>
        <v>0</v>
      </c>
      <c r="J1436" s="91">
        <f>IF(GLOBAL[[#This Row],[2]]="",0,-1*SUMIF(Table5[CONCAT],GLOBAL[POINTER],Table5[3]))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58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436" s="31">
        <v>24</v>
      </c>
      <c r="AC1436" t="s">
        <v>5149</v>
      </c>
    </row>
    <row r="1437" spans="1:30">
      <c r="A1437" s="31">
        <f ca="1">IF(GLOBAL[[#This Row],[TT]]&lt;1,"",ROW()-2)</f>
        <v>1435</v>
      </c>
      <c r="B1437" s="33" t="s">
        <v>900</v>
      </c>
      <c r="C1437" s="31">
        <v>3</v>
      </c>
      <c r="D1437" s="31" t="s">
        <v>83</v>
      </c>
      <c r="E1437" s="31">
        <f ca="1">IF(GLOBAL[[#This Row],[b12]]="",GLOBAL[[#This Row],[a6]],GLOBAL[[#This Row],[b12]])</f>
        <v>3</v>
      </c>
      <c r="F1437" s="32">
        <f>GLOBAL[[#This Row],[AWAL]]</f>
        <v>3</v>
      </c>
      <c r="G1437" s="31"/>
      <c r="H1437" s="31"/>
      <c r="I1437" s="31">
        <f>IF(GLOBAL[[#This Row],[1]]="","",SUMIF(Table6[NB BM_C_QTY+F],GLOBAL[POINTER],Table6[C]))</f>
        <v>0</v>
      </c>
      <c r="J1437" s="91">
        <f>IF(GLOBAL[[#This Row],[2]]="",0,-1*SUMIF(Table5[CONCAT],GLOBAL[POINTER],Table5[3]))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3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3</v>
      </c>
      <c r="Q1437" s="58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3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3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3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437" s="31">
        <v>100</v>
      </c>
      <c r="AC1437" t="s">
        <v>5116</v>
      </c>
    </row>
    <row r="1438" spans="1:30">
      <c r="A1438" s="31">
        <f ca="1">IF(GLOBAL[[#This Row],[TT]]&lt;1,"",ROW()-2)</f>
        <v>1436</v>
      </c>
      <c r="B1438" s="33" t="s">
        <v>901</v>
      </c>
      <c r="C1438" s="31">
        <v>6</v>
      </c>
      <c r="D1438" s="31" t="s">
        <v>83</v>
      </c>
      <c r="E1438" s="31">
        <f ca="1">IF(GLOBAL[[#This Row],[b12]]="",GLOBAL[[#This Row],[a6]],GLOBAL[[#This Row],[b12]])</f>
        <v>6</v>
      </c>
      <c r="F1438" s="32">
        <f>GLOBAL[[#This Row],[AWAL]]</f>
        <v>6</v>
      </c>
      <c r="G1438" s="31"/>
      <c r="H1438" s="31"/>
      <c r="I1438" s="31">
        <f>IF(GLOBAL[[#This Row],[1]]="","",SUMIF(Table6[NB BM_C_QTY+F],GLOBAL[POINTER],Table6[C]))</f>
        <v>0</v>
      </c>
      <c r="J1438" s="91">
        <f>IF(GLOBAL[[#This Row],[2]]="",0,-1*SUMIF(Table5[CONCAT],GLOBAL[POINTER],Table5[3]))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6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6</v>
      </c>
      <c r="Q1438" s="58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6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6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6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438" s="31">
        <v>100</v>
      </c>
      <c r="AC1438" t="s">
        <v>5116</v>
      </c>
    </row>
    <row r="1439" spans="1:30">
      <c r="A1439" s="31">
        <f ca="1">IF(GLOBAL[[#This Row],[TT]]&lt;1,"",ROW()-2)</f>
        <v>1437</v>
      </c>
      <c r="B1439" s="33" t="s">
        <v>902</v>
      </c>
      <c r="C1439" s="31">
        <v>1</v>
      </c>
      <c r="D1439" s="31" t="s">
        <v>83</v>
      </c>
      <c r="E1439" s="31">
        <f ca="1">IF(GLOBAL[[#This Row],[b12]]="",GLOBAL[[#This Row],[a6]],GLOBAL[[#This Row],[b12]])</f>
        <v>1</v>
      </c>
      <c r="F1439" s="32">
        <f>GLOBAL[[#This Row],[AWAL]]</f>
        <v>1</v>
      </c>
      <c r="G1439" s="31"/>
      <c r="H1439" s="31"/>
      <c r="I1439" s="31">
        <f>IF(GLOBAL[[#This Row],[1]]="","",SUMIF(Table6[NB BM_C_QTY+F],GLOBAL[POINTER],Table6[C]))</f>
        <v>0</v>
      </c>
      <c r="J1439" s="91">
        <f>IF(GLOBAL[[#This Row],[2]]="",0,-1*SUMIF(Table5[CONCAT],GLOBAL[POINTER],Table5[3]))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1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1</v>
      </c>
      <c r="Q1439" s="58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1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1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1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439" s="31">
        <v>100</v>
      </c>
      <c r="AC1439" t="s">
        <v>5116</v>
      </c>
    </row>
    <row r="1440" spans="1:30">
      <c r="A1440" s="31" t="str">
        <f ca="1">IF(GLOBAL[[#This Row],[TT]]&lt;1,"",ROW()-2)</f>
        <v/>
      </c>
      <c r="B1440" s="33" t="s">
        <v>903</v>
      </c>
      <c r="C1440" s="31">
        <v>0</v>
      </c>
      <c r="D1440" s="31" t="s">
        <v>904</v>
      </c>
      <c r="E1440" s="31">
        <f ca="1">IF(GLOBAL[[#This Row],[b12]]="",GLOBAL[[#This Row],[a6]],GLOBAL[[#This Row],[b12]])</f>
        <v>0</v>
      </c>
      <c r="F1440" s="32">
        <f>GLOBAL[[#This Row],[AWAL]]</f>
        <v>0</v>
      </c>
      <c r="G1440" s="31"/>
      <c r="H1440" s="31"/>
      <c r="I1440" s="31">
        <f>IF(GLOBAL[[#This Row],[1]]="","",SUMIF(Table6[NB BM_C_QTY+F],GLOBAL[POINTER],Table6[C]))</f>
        <v>0</v>
      </c>
      <c r="J1440" s="91">
        <f>IF(GLOBAL[[#This Row],[2]]="",0,-1*SUMIF(Table5[CONCAT],GLOBAL[POINTER],Table5[3]))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0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0</v>
      </c>
      <c r="Q1440" s="58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0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0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0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440" s="31">
        <v>1080</v>
      </c>
      <c r="AC1440" t="s">
        <v>5118</v>
      </c>
    </row>
    <row r="1441" spans="1:29">
      <c r="A1441" s="31" t="str">
        <f ca="1">IF(GLOBAL[[#This Row],[TT]]&lt;1,"",ROW()-2)</f>
        <v/>
      </c>
      <c r="B1441" s="33" t="s">
        <v>2160</v>
      </c>
      <c r="C1441" s="31">
        <v>0</v>
      </c>
      <c r="D1441" s="31" t="s">
        <v>2161</v>
      </c>
      <c r="E1441" s="31">
        <f ca="1">IF(GLOBAL[[#This Row],[b12]]="",GLOBAL[[#This Row],[a6]],GLOBAL[[#This Row],[b12]])</f>
        <v>0</v>
      </c>
      <c r="F1441" s="32">
        <f>GLOBAL[[#This Row],[AWAL]]</f>
        <v>0</v>
      </c>
      <c r="G1441" s="31"/>
      <c r="H1441" s="31"/>
      <c r="I1441" s="31">
        <f>IF(GLOBAL[[#This Row],[1]]="","",SUMIF(Table6[NB BM_C_QTY+F],GLOBAL[POINTER],Table6[C]))</f>
        <v>0</v>
      </c>
      <c r="J1441" s="91">
        <f>IF(GLOBAL[[#This Row],[2]]="",0,-1*SUMIF(Table5[CONCAT],GLOBAL[POINTER],Table5[3]))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0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0</v>
      </c>
      <c r="Q1441" s="58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0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0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0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441" s="31">
        <v>80</v>
      </c>
      <c r="AC1441" t="s">
        <v>5116</v>
      </c>
    </row>
    <row r="1442" spans="1:29">
      <c r="A1442" s="31" t="str">
        <f ca="1">IF(GLOBAL[[#This Row],[TT]]&lt;1,"",ROW()-2)</f>
        <v/>
      </c>
      <c r="B1442" s="33" t="s">
        <v>2163</v>
      </c>
      <c r="C1442" s="31">
        <v>0</v>
      </c>
      <c r="D1442" s="31" t="s">
        <v>2161</v>
      </c>
      <c r="E1442" s="31">
        <f ca="1">IF(GLOBAL[[#This Row],[b12]]="",GLOBAL[[#This Row],[a6]],GLOBAL[[#This Row],[b12]])</f>
        <v>0</v>
      </c>
      <c r="F1442" s="32">
        <f>GLOBAL[[#This Row],[AWAL]]</f>
        <v>0</v>
      </c>
      <c r="G1442" s="31"/>
      <c r="H1442" s="31"/>
      <c r="I1442" s="31">
        <f>IF(GLOBAL[[#This Row],[1]]="","",SUMIF(Table6[NB BM_C_QTY+F],GLOBAL[POINTER],Table6[C]))</f>
        <v>0</v>
      </c>
      <c r="J1442" s="91">
        <f>IF(GLOBAL[[#This Row],[2]]="",0,-1*SUMIF(Table5[CONCAT],GLOBAL[POINTER],Table5[3]))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0</v>
      </c>
      <c r="Q1442" s="58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442" s="31">
        <v>80</v>
      </c>
      <c r="AC1442" t="s">
        <v>5116</v>
      </c>
    </row>
    <row r="1443" spans="1:29">
      <c r="A1443" s="31" t="str">
        <f ca="1">IF(GLOBAL[[#This Row],[TT]]&lt;1,"",ROW()-2)</f>
        <v/>
      </c>
      <c r="B1443" s="33" t="s">
        <v>2164</v>
      </c>
      <c r="C1443" s="31">
        <v>0</v>
      </c>
      <c r="D1443" s="31" t="s">
        <v>2161</v>
      </c>
      <c r="E1443" s="31">
        <f ca="1">IF(GLOBAL[[#This Row],[b12]]="",GLOBAL[[#This Row],[a6]],GLOBAL[[#This Row],[b12]])</f>
        <v>0</v>
      </c>
      <c r="F1443" s="32">
        <f>GLOBAL[[#This Row],[AWAL]]</f>
        <v>0</v>
      </c>
      <c r="G1443" s="31"/>
      <c r="H1443" s="31"/>
      <c r="I1443" s="31">
        <f>IF(GLOBAL[[#This Row],[1]]="","",SUMIF(Table6[NB BM_C_QTY+F],GLOBAL[POINTER],Table6[C]))</f>
        <v>0</v>
      </c>
      <c r="J1443" s="91">
        <f>IF(GLOBAL[[#This Row],[2]]="",0,-1*SUMIF(Table5[CONCAT],GLOBAL[POINTER],Table5[3]))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0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0</v>
      </c>
      <c r="Q1443" s="58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443" s="31">
        <v>80</v>
      </c>
      <c r="AC1443" t="s">
        <v>5116</v>
      </c>
    </row>
    <row r="1444" spans="1:29">
      <c r="A1444" s="31" t="str">
        <f ca="1">IF(GLOBAL[[#This Row],[TT]]&lt;1,"",ROW()-2)</f>
        <v/>
      </c>
      <c r="B1444" s="33" t="s">
        <v>2162</v>
      </c>
      <c r="C1444" s="31">
        <v>0</v>
      </c>
      <c r="D1444" s="31" t="s">
        <v>2161</v>
      </c>
      <c r="E1444" s="31">
        <f ca="1">IF(GLOBAL[[#This Row],[b12]]="",GLOBAL[[#This Row],[a6]],GLOBAL[[#This Row],[b12]])</f>
        <v>0</v>
      </c>
      <c r="F1444" s="32">
        <f>GLOBAL[[#This Row],[AWAL]]</f>
        <v>0</v>
      </c>
      <c r="G1444" s="31"/>
      <c r="H1444" s="31"/>
      <c r="I1444" s="31">
        <f>IF(GLOBAL[[#This Row],[1]]="","",SUMIF(Table6[NB BM_C_QTY+F],GLOBAL[POINTER],Table6[C]))</f>
        <v>0</v>
      </c>
      <c r="J1444" s="91">
        <f>IF(GLOBAL[[#This Row],[2]]="",0,-1*SUMIF(Table5[CONCAT],GLOBAL[POINTER],Table5[3]))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0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0</v>
      </c>
      <c r="Q1444" s="58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0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0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0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444" s="31">
        <v>80</v>
      </c>
      <c r="AC1444" t="s">
        <v>5116</v>
      </c>
    </row>
    <row r="1445" spans="1:29">
      <c r="A1445" s="31" t="str">
        <f ca="1">IF(GLOBAL[[#This Row],[TT]]&lt;1,"",ROW()-2)</f>
        <v/>
      </c>
      <c r="B1445" s="33" t="s">
        <v>2316</v>
      </c>
      <c r="C1445" s="31">
        <v>0</v>
      </c>
      <c r="D1445" s="31" t="s">
        <v>2161</v>
      </c>
      <c r="E1445" s="31">
        <f ca="1">IF(GLOBAL[[#This Row],[b12]]="",GLOBAL[[#This Row],[a6]],GLOBAL[[#This Row],[b12]])</f>
        <v>0</v>
      </c>
      <c r="F1445" s="32">
        <f>GLOBAL[[#This Row],[AWAL]]</f>
        <v>0</v>
      </c>
      <c r="G1445" s="31"/>
      <c r="H1445" s="31"/>
      <c r="I1445" s="31">
        <f>IF(GLOBAL[[#This Row],[1]]="","",SUMIF(Table6[NB BM_C_QTY+F],GLOBAL[POINTER],Table6[C]))</f>
        <v>0</v>
      </c>
      <c r="J1445" s="91">
        <f>IF(GLOBAL[[#This Row],[2]]="",0,-1*SUMIF(Table5[CONCAT],GLOBAL[POINTER],Table5[3]))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0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0</v>
      </c>
      <c r="Q1445" s="58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0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0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0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445" s="31">
        <v>80</v>
      </c>
      <c r="AC1445" t="s">
        <v>5116</v>
      </c>
    </row>
    <row r="1446" spans="1:29">
      <c r="A1446" s="31" t="str">
        <f ca="1">IF(GLOBAL[[#This Row],[TT]]&lt;1,"",ROW()-2)</f>
        <v/>
      </c>
      <c r="B1446" s="33" t="s">
        <v>2557</v>
      </c>
      <c r="C1446" s="31">
        <v>0</v>
      </c>
      <c r="D1446" s="31" t="s">
        <v>2086</v>
      </c>
      <c r="E1446" s="31">
        <f ca="1">IF(GLOBAL[[#This Row],[b12]]="",GLOBAL[[#This Row],[a6]],GLOBAL[[#This Row],[b12]])</f>
        <v>0</v>
      </c>
      <c r="F1446" s="32">
        <f>GLOBAL[[#This Row],[AWAL]]</f>
        <v>0</v>
      </c>
      <c r="G1446" s="31"/>
      <c r="H1446" s="31"/>
      <c r="I1446" s="31">
        <f>IF(GLOBAL[[#This Row],[1]]="","",SUMIF(Table6[NB BM_C_QTY+F],GLOBAL[POINTER],Table6[C]))</f>
        <v>0</v>
      </c>
      <c r="J1446" s="91">
        <f>IF(GLOBAL[[#This Row],[2]]="",0,-1*SUMIF(Table5[CONCAT],GLOBAL[POINTER],Table5[3]))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0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0</v>
      </c>
      <c r="Q1446" s="58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0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0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0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446" s="31">
        <v>100</v>
      </c>
      <c r="AC1446" t="s">
        <v>5118</v>
      </c>
    </row>
    <row r="1447" spans="1:29">
      <c r="A1447" s="31" t="str">
        <f ca="1">IF(GLOBAL[[#This Row],[TT]]&lt;1,"",ROW()-2)</f>
        <v/>
      </c>
      <c r="B1447" s="33" t="s">
        <v>2605</v>
      </c>
      <c r="C1447" s="31">
        <v>0</v>
      </c>
      <c r="D1447" s="31" t="s">
        <v>2086</v>
      </c>
      <c r="E1447" s="31">
        <f ca="1">IF(GLOBAL[[#This Row],[b12]]="",GLOBAL[[#This Row],[a6]],GLOBAL[[#This Row],[b12]])</f>
        <v>0</v>
      </c>
      <c r="F1447" s="32">
        <f>GLOBAL[[#This Row],[AWAL]]</f>
        <v>0</v>
      </c>
      <c r="G1447" s="31"/>
      <c r="H1447" s="31"/>
      <c r="I1447" s="31">
        <f>IF(GLOBAL[[#This Row],[1]]="","",SUMIF(Table6[NB BM_C_QTY+F],GLOBAL[POINTER],Table6[C]))</f>
        <v>0</v>
      </c>
      <c r="J1447" s="91">
        <f>IF(GLOBAL[[#This Row],[2]]="",0,-1*SUMIF(Table5[CONCAT],GLOBAL[POINTER],Table5[3]))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0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0</v>
      </c>
      <c r="Q1447" s="58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0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0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0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447" s="31">
        <v>100</v>
      </c>
      <c r="AC1447" t="s">
        <v>5118</v>
      </c>
    </row>
    <row r="1448" spans="1:29">
      <c r="A1448" s="31">
        <f ca="1">IF(GLOBAL[[#This Row],[TT]]&lt;1,"",ROW()-2)</f>
        <v>1446</v>
      </c>
      <c r="B1448" s="33" t="s">
        <v>905</v>
      </c>
      <c r="C1448" s="31">
        <v>7</v>
      </c>
      <c r="D1448" s="31" t="s">
        <v>120</v>
      </c>
      <c r="E1448" s="31">
        <f ca="1">IF(GLOBAL[[#This Row],[b12]]="",GLOBAL[[#This Row],[a6]],GLOBAL[[#This Row],[b12]])</f>
        <v>7</v>
      </c>
      <c r="F1448" s="32">
        <f>GLOBAL[[#This Row],[AWAL]]</f>
        <v>7</v>
      </c>
      <c r="G1448" s="31"/>
      <c r="H1448" s="31"/>
      <c r="I1448" s="31">
        <f>IF(GLOBAL[[#This Row],[1]]="","",SUMIF(Table6[NB BM_C_QTY+F],GLOBAL[POINTER],Table6[C]))</f>
        <v>0</v>
      </c>
      <c r="J1448" s="91">
        <f>IF(GLOBAL[[#This Row],[2]]="",0,-1*SUMIF(Table5[CONCAT],GLOBAL[POINTER],Table5[3]))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7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7</v>
      </c>
      <c r="Q1448" s="58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7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7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7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448" s="31">
        <v>300</v>
      </c>
      <c r="AC1448" t="s">
        <v>5118</v>
      </c>
    </row>
    <row r="1449" spans="1:29">
      <c r="A1449" s="31">
        <f ca="1">IF(GLOBAL[[#This Row],[TT]]&lt;1,"",ROW()-2)</f>
        <v>1447</v>
      </c>
      <c r="B1449" s="33" t="s">
        <v>906</v>
      </c>
      <c r="C1449" s="31">
        <v>8</v>
      </c>
      <c r="D1449" s="31" t="s">
        <v>120</v>
      </c>
      <c r="E1449" s="31">
        <f ca="1">IF(GLOBAL[[#This Row],[b12]]="",GLOBAL[[#This Row],[a6]],GLOBAL[[#This Row],[b12]])</f>
        <v>8</v>
      </c>
      <c r="F1449" s="32">
        <f>GLOBAL[[#This Row],[AWAL]]</f>
        <v>8</v>
      </c>
      <c r="G1449" s="31"/>
      <c r="H1449" s="31"/>
      <c r="I1449" s="31">
        <f>IF(GLOBAL[[#This Row],[1]]="","",SUMIF(Table6[NB BM_C_QTY+F],GLOBAL[POINTER],Table6[C]))</f>
        <v>0</v>
      </c>
      <c r="J1449" s="91">
        <f>IF(GLOBAL[[#This Row],[2]]="",0,-1*SUMIF(Table5[CONCAT],GLOBAL[POINTER],Table5[3]))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8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8</v>
      </c>
      <c r="Q1449" s="58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8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8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8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449" s="31">
        <v>300</v>
      </c>
      <c r="AC1449" t="s">
        <v>5118</v>
      </c>
    </row>
    <row r="1450" spans="1:29">
      <c r="A1450" s="31">
        <f ca="1">IF(GLOBAL[[#This Row],[TT]]&lt;1,"",ROW()-2)</f>
        <v>1448</v>
      </c>
      <c r="B1450" s="33" t="s">
        <v>907</v>
      </c>
      <c r="C1450" s="31">
        <v>1</v>
      </c>
      <c r="D1450" s="31" t="s">
        <v>120</v>
      </c>
      <c r="E1450" s="31">
        <f ca="1">IF(GLOBAL[[#This Row],[b12]]="",GLOBAL[[#This Row],[a6]],GLOBAL[[#This Row],[b12]])</f>
        <v>1</v>
      </c>
      <c r="F1450" s="32">
        <f>GLOBAL[[#This Row],[AWAL]]</f>
        <v>1</v>
      </c>
      <c r="G1450" s="31"/>
      <c r="H1450" s="31"/>
      <c r="I1450" s="31">
        <f>IF(GLOBAL[[#This Row],[1]]="","",SUMIF(Table6[NB BM_C_QTY+F],GLOBAL[POINTER],Table6[C]))</f>
        <v>0</v>
      </c>
      <c r="J1450" s="91">
        <f>IF(GLOBAL[[#This Row],[2]]="",0,-1*SUMIF(Table5[CONCAT],GLOBAL[POINTER],Table5[3]))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 t="shared" si="22"/>
        <v>1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1</v>
      </c>
      <c r="Q1450" s="58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1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1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1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450" s="31">
        <v>300</v>
      </c>
      <c r="AC1450" t="s">
        <v>5118</v>
      </c>
    </row>
    <row r="1451" spans="1:29">
      <c r="A1451" s="31">
        <f ca="1">IF(GLOBAL[[#This Row],[TT]]&lt;1,"",ROW()-2)</f>
        <v>1449</v>
      </c>
      <c r="B1451" s="33" t="s">
        <v>908</v>
      </c>
      <c r="C1451" s="31">
        <v>5</v>
      </c>
      <c r="D1451" s="31" t="s">
        <v>29</v>
      </c>
      <c r="E1451" s="31">
        <f ca="1">IF(GLOBAL[[#This Row],[b12]]="",GLOBAL[[#This Row],[a6]],GLOBAL[[#This Row],[b12]])</f>
        <v>5</v>
      </c>
      <c r="F1451" s="32">
        <f>GLOBAL[[#This Row],[AWAL]]</f>
        <v>5</v>
      </c>
      <c r="G1451" s="31"/>
      <c r="H1451" s="31"/>
      <c r="I1451" s="31">
        <f>IF(GLOBAL[[#This Row],[1]]="","",SUMIF(Table6[NB BM_C_QTY+F],GLOBAL[POINTER],Table6[C]))</f>
        <v>0</v>
      </c>
      <c r="J1451" s="91">
        <f>IF(GLOBAL[[#This Row],[2]]="",0,-1*SUMIF(Table5[CONCAT],GLOBAL[POINTER],Table5[3]))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5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5</v>
      </c>
      <c r="Q1451" s="58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5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5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5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451" s="31">
        <v>20</v>
      </c>
      <c r="AC1451" t="s">
        <v>5149</v>
      </c>
    </row>
    <row r="1452" spans="1:29">
      <c r="A1452" s="31">
        <f ca="1">IF(GLOBAL[[#This Row],[TT]]&lt;1,"",ROW()-2)</f>
        <v>1450</v>
      </c>
      <c r="B1452" s="33" t="s">
        <v>909</v>
      </c>
      <c r="C1452" s="31">
        <v>1</v>
      </c>
      <c r="D1452" s="31" t="s">
        <v>29</v>
      </c>
      <c r="E1452" s="31">
        <f ca="1">IF(GLOBAL[[#This Row],[b12]]="",GLOBAL[[#This Row],[a6]],GLOBAL[[#This Row],[b12]])</f>
        <v>1</v>
      </c>
      <c r="F1452" s="32">
        <f>GLOBAL[[#This Row],[AWAL]]</f>
        <v>1</v>
      </c>
      <c r="G1452" s="31"/>
      <c r="H1452" s="31"/>
      <c r="I1452" s="31">
        <f>IF(GLOBAL[[#This Row],[1]]="","",SUMIF(Table6[NB BM_C_QTY+F],GLOBAL[POINTER],Table6[C]))</f>
        <v>0</v>
      </c>
      <c r="J1452" s="91">
        <f>IF(GLOBAL[[#This Row],[2]]="",0,-1*SUMIF(Table5[CONCAT],GLOBAL[POINTER],Table5[3]))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1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1</v>
      </c>
      <c r="Q1452" s="58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1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1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1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452" s="31">
        <v>20</v>
      </c>
      <c r="AC1452" t="s">
        <v>5149</v>
      </c>
    </row>
    <row r="1453" spans="1:29">
      <c r="A1453" s="31">
        <f ca="1">IF(GLOBAL[[#This Row],[TT]]&lt;1,"",ROW()-2)</f>
        <v>1451</v>
      </c>
      <c r="B1453" s="33" t="s">
        <v>910</v>
      </c>
      <c r="C1453" s="31">
        <v>24</v>
      </c>
      <c r="D1453" s="31" t="s">
        <v>108</v>
      </c>
      <c r="E1453" s="31">
        <f ca="1">IF(GLOBAL[[#This Row],[b12]]="",GLOBAL[[#This Row],[a6]],GLOBAL[[#This Row],[b12]])</f>
        <v>24</v>
      </c>
      <c r="F1453" s="32">
        <f>GLOBAL[[#This Row],[AWAL]]</f>
        <v>24</v>
      </c>
      <c r="G1453" s="31"/>
      <c r="H1453" s="31"/>
      <c r="I1453" s="31">
        <f>IF(GLOBAL[[#This Row],[1]]="","",SUMIF(Table6[NB BM_C_QTY+F],GLOBAL[POINTER],Table6[C]))</f>
        <v>0</v>
      </c>
      <c r="J1453" s="91">
        <f>IF(GLOBAL[[#This Row],[2]]="",0,-1*SUMIF(Table5[CONCAT],GLOBAL[POINTER],Table5[3]))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24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24</v>
      </c>
      <c r="Q1453" s="58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24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24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24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453" s="31">
        <v>1000</v>
      </c>
      <c r="AC1453" t="s">
        <v>5118</v>
      </c>
    </row>
    <row r="1454" spans="1:29">
      <c r="A1454" s="31">
        <f ca="1">IF(GLOBAL[[#This Row],[TT]]&lt;1,"",ROW()-2)</f>
        <v>1452</v>
      </c>
      <c r="B1454" s="33" t="s">
        <v>911</v>
      </c>
      <c r="C1454" s="31">
        <v>4</v>
      </c>
      <c r="D1454" s="31" t="s">
        <v>108</v>
      </c>
      <c r="E1454" s="31">
        <f ca="1">IF(GLOBAL[[#This Row],[b12]]="",GLOBAL[[#This Row],[a6]],GLOBAL[[#This Row],[b12]])</f>
        <v>4</v>
      </c>
      <c r="F1454" s="32">
        <f>GLOBAL[[#This Row],[AWAL]]</f>
        <v>4</v>
      </c>
      <c r="G1454" s="31"/>
      <c r="H1454" s="31"/>
      <c r="I1454" s="31">
        <f>IF(GLOBAL[[#This Row],[1]]="","",SUMIF(Table6[NB BM_C_QTY+F],GLOBAL[POINTER],Table6[C]))</f>
        <v>0</v>
      </c>
      <c r="J1454" s="91">
        <f>IF(GLOBAL[[#This Row],[2]]="",0,-1*SUMIF(Table5[CONCAT],GLOBAL[POINTER],Table5[3]))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 t="shared" si="22"/>
        <v>4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4</v>
      </c>
      <c r="Q1454" s="58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4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4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4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454" s="31">
        <v>1000</v>
      </c>
      <c r="AC1454" t="s">
        <v>5118</v>
      </c>
    </row>
    <row r="1455" spans="1:29">
      <c r="A1455" s="31">
        <f ca="1">IF(GLOBAL[[#This Row],[TT]]&lt;1,"",ROW()-2)</f>
        <v>1453</v>
      </c>
      <c r="B1455" s="33" t="s">
        <v>912</v>
      </c>
      <c r="C1455" s="31">
        <v>5</v>
      </c>
      <c r="D1455" s="31" t="s">
        <v>349</v>
      </c>
      <c r="E1455" s="31">
        <f ca="1">IF(GLOBAL[[#This Row],[b12]]="",GLOBAL[[#This Row],[a6]],GLOBAL[[#This Row],[b12]])</f>
        <v>5</v>
      </c>
      <c r="F1455" s="32">
        <f>GLOBAL[[#This Row],[AWAL]]</f>
        <v>5</v>
      </c>
      <c r="G1455" s="31"/>
      <c r="H1455" s="31"/>
      <c r="I1455" s="31">
        <f>IF(GLOBAL[[#This Row],[1]]="","",SUMIF(Table6[NB BM_C_QTY+F],GLOBAL[POINTER],Table6[C]))</f>
        <v>0</v>
      </c>
      <c r="J1455" s="91">
        <f>IF(GLOBAL[[#This Row],[2]]="",0,-1*SUMIF(Table5[CONCAT],GLOBAL[POINTER],Table5[3]))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5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5</v>
      </c>
      <c r="Q1455" s="58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5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5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5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455" s="31">
        <v>2000</v>
      </c>
      <c r="AC1455" t="s">
        <v>5118</v>
      </c>
    </row>
    <row r="1456" spans="1:29">
      <c r="A1456" s="31" t="str">
        <f ca="1">IF(GLOBAL[[#This Row],[TT]]&lt;1,"",ROW()-2)</f>
        <v/>
      </c>
      <c r="B1456" s="33" t="s">
        <v>913</v>
      </c>
      <c r="C1456" s="31">
        <v>0</v>
      </c>
      <c r="D1456" s="31" t="s">
        <v>148</v>
      </c>
      <c r="E1456" s="31">
        <f ca="1">IF(GLOBAL[[#This Row],[b12]]="",GLOBAL[[#This Row],[a6]],GLOBAL[[#This Row],[b12]])</f>
        <v>0</v>
      </c>
      <c r="F1456" s="32">
        <f>GLOBAL[[#This Row],[AWAL]]</f>
        <v>0</v>
      </c>
      <c r="G1456" s="31"/>
      <c r="H1456" s="31"/>
      <c r="I1456" s="31">
        <f>IF(GLOBAL[[#This Row],[1]]="","",SUMIF(Table6[NB BM_C_QTY+F],GLOBAL[POINTER],Table6[C]))</f>
        <v>0</v>
      </c>
      <c r="J1456" s="91">
        <f>IF(GLOBAL[[#This Row],[2]]="",0,-1*SUMIF(Table5[CONCAT],GLOBAL[POINTER],Table5[3]))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 t="shared" si="22"/>
        <v>0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0</v>
      </c>
      <c r="Q1456" s="58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0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0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0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456" s="31">
        <v>30</v>
      </c>
      <c r="AC1456" t="s">
        <v>5116</v>
      </c>
    </row>
    <row r="1457" spans="1:30">
      <c r="A1457" s="31" t="str">
        <f ca="1">IF(GLOBAL[[#This Row],[TT]]&lt;1,"",ROW()-2)</f>
        <v/>
      </c>
      <c r="B1457" s="33" t="s">
        <v>914</v>
      </c>
      <c r="C1457" s="31">
        <v>0</v>
      </c>
      <c r="D1457" s="31" t="s">
        <v>915</v>
      </c>
      <c r="E1457" s="31">
        <f ca="1">IF(GLOBAL[[#This Row],[b12]]="",GLOBAL[[#This Row],[a6]],GLOBAL[[#This Row],[b12]])</f>
        <v>0</v>
      </c>
      <c r="F1457" s="32">
        <f>GLOBAL[[#This Row],[AWAL]]</f>
        <v>0</v>
      </c>
      <c r="G1457" s="31"/>
      <c r="H1457" s="31"/>
      <c r="I1457" s="31">
        <f>IF(GLOBAL[[#This Row],[1]]="","",SUMIF(Table6[NB BM_C_QTY+F],GLOBAL[POINTER],Table6[C]))</f>
        <v>0</v>
      </c>
      <c r="J1457" s="91">
        <f>IF(GLOBAL[[#This Row],[2]]="",0,-1*SUMIF(Table5[CONCAT],GLOBAL[POINTER],Table5[3]))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 t="shared" si="22"/>
        <v>0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0</v>
      </c>
      <c r="Q1457" s="58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0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0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0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457" s="31">
        <v>20</v>
      </c>
      <c r="AC1457" t="s">
        <v>5116</v>
      </c>
    </row>
    <row r="1458" spans="1:30">
      <c r="A1458" s="31">
        <f ca="1">IF(GLOBAL[[#This Row],[TT]]&lt;1,"",ROW()-2)</f>
        <v>1456</v>
      </c>
      <c r="B1458" s="33" t="s">
        <v>916</v>
      </c>
      <c r="C1458" s="31">
        <v>2</v>
      </c>
      <c r="D1458" s="31" t="s">
        <v>87</v>
      </c>
      <c r="E1458" s="31">
        <f ca="1">IF(GLOBAL[[#This Row],[b12]]="",GLOBAL[[#This Row],[a6]],GLOBAL[[#This Row],[b12]])</f>
        <v>2</v>
      </c>
      <c r="F1458" s="32">
        <f>GLOBAL[[#This Row],[AWAL]]</f>
        <v>2</v>
      </c>
      <c r="G1458" s="31"/>
      <c r="H1458" s="31"/>
      <c r="I1458" s="31">
        <f>IF(GLOBAL[[#This Row],[1]]="","",SUMIF(Table6[NB BM_C_QTY+F],GLOBAL[POINTER],Table6[C]))</f>
        <v>0</v>
      </c>
      <c r="J1458" s="91">
        <f>IF(GLOBAL[[#This Row],[2]]="",0,-1*SUMIF(Table5[CONCAT],GLOBAL[POINTER],Table5[3]))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2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2</v>
      </c>
      <c r="Q1458" s="58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2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2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2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458" s="31">
        <v>200</v>
      </c>
      <c r="AC1458" t="s">
        <v>5116</v>
      </c>
    </row>
    <row r="1459" spans="1:30">
      <c r="A1459" s="31">
        <f ca="1">IF(GLOBAL[[#This Row],[TT]]&lt;1,"",ROW()-2)</f>
        <v>1457</v>
      </c>
      <c r="B1459" s="33" t="s">
        <v>917</v>
      </c>
      <c r="C1459" s="31">
        <v>1</v>
      </c>
      <c r="D1459" s="31" t="s">
        <v>100</v>
      </c>
      <c r="E1459" s="31">
        <f ca="1">IF(GLOBAL[[#This Row],[b12]]="",GLOBAL[[#This Row],[a6]],GLOBAL[[#This Row],[b12]])</f>
        <v>1</v>
      </c>
      <c r="F1459" s="32">
        <f>GLOBAL[[#This Row],[AWAL]]</f>
        <v>1</v>
      </c>
      <c r="G1459" s="31"/>
      <c r="H1459" s="31"/>
      <c r="I1459" s="31">
        <f>IF(GLOBAL[[#This Row],[1]]="","",SUMIF(Table6[NB BM_C_QTY+F],GLOBAL[POINTER],Table6[C]))</f>
        <v>0</v>
      </c>
      <c r="J1459" s="91">
        <f>IF(GLOBAL[[#This Row],[2]]="",0,-1*SUMIF(Table5[CONCAT],GLOBAL[POINTER],Table5[3]))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1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1</v>
      </c>
      <c r="Q1459" s="58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1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1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1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459" s="31">
        <v>1200</v>
      </c>
      <c r="AC1459" t="s">
        <v>5118</v>
      </c>
    </row>
    <row r="1460" spans="1:30">
      <c r="A1460" s="31" t="str">
        <f ca="1">IF(GLOBAL[[#This Row],[TT]]&lt;1,"",ROW()-2)</f>
        <v/>
      </c>
      <c r="B1460" s="33" t="s">
        <v>918</v>
      </c>
      <c r="C1460" s="31">
        <v>0</v>
      </c>
      <c r="D1460" s="31" t="s">
        <v>238</v>
      </c>
      <c r="E1460" s="31">
        <f ca="1">IF(GLOBAL[[#This Row],[b12]]="",GLOBAL[[#This Row],[a6]],GLOBAL[[#This Row],[b12]])</f>
        <v>0</v>
      </c>
      <c r="F1460" s="32">
        <f>GLOBAL[[#This Row],[AWAL]]</f>
        <v>0</v>
      </c>
      <c r="G1460" s="31"/>
      <c r="H1460" s="31"/>
      <c r="I1460" s="31">
        <f>IF(GLOBAL[[#This Row],[1]]="","",SUMIF(Table6[NB BM_C_QTY+F],GLOBAL[POINTER],Table6[C]))</f>
        <v>0</v>
      </c>
      <c r="J1460" s="91">
        <f>IF(GLOBAL[[#This Row],[2]]="",0,-1*SUMIF(Table5[CONCAT],GLOBAL[POINTER],Table5[3]))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0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0</v>
      </c>
      <c r="Q1460" s="58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0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0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0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460" s="31">
        <v>960</v>
      </c>
      <c r="AC1460" t="s">
        <v>5118</v>
      </c>
    </row>
    <row r="1461" spans="1:30">
      <c r="A1461" s="31">
        <f ca="1">IF(GLOBAL[[#This Row],[TT]]&lt;1,"",ROW()-2)</f>
        <v>1459</v>
      </c>
      <c r="B1461" s="33" t="s">
        <v>919</v>
      </c>
      <c r="C1461" s="31">
        <v>1</v>
      </c>
      <c r="D1461" s="31">
        <v>800</v>
      </c>
      <c r="E1461" s="31">
        <f ca="1">IF(GLOBAL[[#This Row],[b12]]="",GLOBAL[[#This Row],[a6]],GLOBAL[[#This Row],[b12]])</f>
        <v>1</v>
      </c>
      <c r="F1461" s="32">
        <f>GLOBAL[[#This Row],[AWAL]]</f>
        <v>1</v>
      </c>
      <c r="G1461" s="31"/>
      <c r="H1461" s="31"/>
      <c r="I1461" s="31">
        <f>IF(GLOBAL[[#This Row],[1]]="","",SUMIF(Table6[NB BM_C_QTY+F],GLOBAL[POINTER],Table6[C]))</f>
        <v>0</v>
      </c>
      <c r="J1461" s="91">
        <f>IF(GLOBAL[[#This Row],[2]]="",0,-1*SUMIF(Table5[CONCAT],GLOBAL[POINTER],Table5[3]))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1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1</v>
      </c>
      <c r="Q1461" s="58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1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1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1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461" s="31">
        <v>800</v>
      </c>
      <c r="AC1461" t="s">
        <v>5118</v>
      </c>
    </row>
    <row r="1462" spans="1:30">
      <c r="A1462" s="31">
        <f ca="1">IF(GLOBAL[[#This Row],[TT]]&lt;1,"",ROW()-2)</f>
        <v>1460</v>
      </c>
      <c r="B1462" s="33" t="s">
        <v>920</v>
      </c>
      <c r="C1462" s="31">
        <v>4</v>
      </c>
      <c r="D1462" s="31" t="s">
        <v>921</v>
      </c>
      <c r="E1462" s="31">
        <f ca="1">IF(GLOBAL[[#This Row],[b12]]="",GLOBAL[[#This Row],[a6]],GLOBAL[[#This Row],[b12]])</f>
        <v>4</v>
      </c>
      <c r="F1462" s="32">
        <f>GLOBAL[[#This Row],[AWAL]]</f>
        <v>4</v>
      </c>
      <c r="G1462" s="31"/>
      <c r="H1462" s="31"/>
      <c r="I1462" s="31">
        <f>IF(GLOBAL[[#This Row],[1]]="","",SUMIF(Table6[NB BM_C_QTY+F],GLOBAL[POINTER],Table6[C]))</f>
        <v>0</v>
      </c>
      <c r="J1462" s="91">
        <f>IF(GLOBAL[[#This Row],[2]]="",0,-1*SUMIF(Table5[CONCAT],GLOBAL[POINTER],Table5[3]))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4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4</v>
      </c>
      <c r="Q1462" s="58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4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4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4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462" s="31">
        <v>480</v>
      </c>
      <c r="AC1462" t="s">
        <v>5115</v>
      </c>
    </row>
    <row r="1463" spans="1:30">
      <c r="A1463" s="31">
        <f ca="1">IF(GLOBAL[[#This Row],[TT]]&lt;1,"",ROW()-2)</f>
        <v>1461</v>
      </c>
      <c r="B1463" s="33" t="s">
        <v>5239</v>
      </c>
      <c r="C1463" s="31">
        <v>2</v>
      </c>
      <c r="D1463" s="31" t="s">
        <v>4071</v>
      </c>
      <c r="E1463" s="31">
        <f ca="1">IF(GLOBAL[[#This Row],[b12]]="",GLOBAL[[#This Row],[a6]],GLOBAL[[#This Row],[b12]])</f>
        <v>2</v>
      </c>
      <c r="F1463" s="32">
        <f>GLOBAL[[#This Row],[AWAL]]</f>
        <v>2</v>
      </c>
      <c r="G1463" s="31"/>
      <c r="H1463" s="31"/>
      <c r="I1463" s="31">
        <f>IF(GLOBAL[[#This Row],[1]]="","",SUMIF(Table6[NB BM_C_QTY+F],GLOBAL[POINTER],Table6[C]))</f>
        <v>0</v>
      </c>
      <c r="J1463" s="91">
        <f>IF(GLOBAL[[#This Row],[2]]="",0,-1*SUMIF(Table5[CONCAT],GLOBAL[POINTER],Table5[3]))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 t="shared" si="22"/>
        <v>2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2</v>
      </c>
      <c r="Q1463" s="58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2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2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2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463" s="31">
        <v>16</v>
      </c>
      <c r="AC1463" t="s">
        <v>5149</v>
      </c>
      <c r="AD1463">
        <v>-40</v>
      </c>
    </row>
    <row r="1464" spans="1:30">
      <c r="A1464" s="31" t="str">
        <f ca="1">IF(GLOBAL[[#This Row],[TT]]&lt;1,"",ROW()-2)</f>
        <v/>
      </c>
      <c r="B1464" s="33" t="s">
        <v>4072</v>
      </c>
      <c r="C1464" s="31">
        <v>0</v>
      </c>
      <c r="D1464" s="31" t="s">
        <v>4071</v>
      </c>
      <c r="E1464" s="31">
        <f ca="1">IF(GLOBAL[[#This Row],[b12]]="",GLOBAL[[#This Row],[a6]],GLOBAL[[#This Row],[b12]])</f>
        <v>0</v>
      </c>
      <c r="F1464" s="32">
        <f>GLOBAL[[#This Row],[AWAL]]</f>
        <v>0</v>
      </c>
      <c r="G1464" s="31"/>
      <c r="H1464" s="31"/>
      <c r="I1464" s="31">
        <f>IF(GLOBAL[[#This Row],[1]]="","",SUMIF(Table6[NB BM_C_QTY+F],GLOBAL[POINTER],Table6[C]))</f>
        <v>0</v>
      </c>
      <c r="J1464" s="91">
        <f>IF(GLOBAL[[#This Row],[2]]="",0,-1*SUMIF(Table5[CONCAT],GLOBAL[POINTER],Table5[3]))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0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0</v>
      </c>
      <c r="Q1464" s="58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0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0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0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464" s="31">
        <v>16</v>
      </c>
      <c r="AC1464" t="s">
        <v>5149</v>
      </c>
      <c r="AD1464">
        <v>-40</v>
      </c>
    </row>
    <row r="1465" spans="1:30">
      <c r="A1465" s="31" t="str">
        <f ca="1">IF(GLOBAL[[#This Row],[TT]]&lt;1,"",ROW()-2)</f>
        <v/>
      </c>
      <c r="B1465" s="33" t="s">
        <v>4070</v>
      </c>
      <c r="C1465" s="31">
        <v>0</v>
      </c>
      <c r="D1465" s="31" t="s">
        <v>4071</v>
      </c>
      <c r="E1465" s="31">
        <f ca="1">IF(GLOBAL[[#This Row],[b12]]="",GLOBAL[[#This Row],[a6]],GLOBAL[[#This Row],[b12]])</f>
        <v>0</v>
      </c>
      <c r="F1465" s="32">
        <f>GLOBAL[[#This Row],[AWAL]]</f>
        <v>0</v>
      </c>
      <c r="G1465" s="31"/>
      <c r="H1465" s="31"/>
      <c r="I1465" s="31">
        <f>IF(GLOBAL[[#This Row],[1]]="","",SUMIF(Table6[NB BM_C_QTY+F],GLOBAL[POINTER],Table6[C]))</f>
        <v>0</v>
      </c>
      <c r="J1465" s="91">
        <f>IF(GLOBAL[[#This Row],[2]]="",0,-1*SUMIF(Table5[CONCAT],GLOBAL[POINTER],Table5[3]))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0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0</v>
      </c>
      <c r="Q1465" s="58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0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0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0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465" s="31">
        <v>16</v>
      </c>
      <c r="AC1465" t="s">
        <v>5149</v>
      </c>
      <c r="AD1465">
        <v>-40</v>
      </c>
    </row>
    <row r="1466" spans="1:30">
      <c r="A1466" s="31" t="str">
        <f ca="1">IF(GLOBAL[[#This Row],[TT]]&lt;1,"",ROW()-2)</f>
        <v/>
      </c>
      <c r="B1466" s="33" t="s">
        <v>4073</v>
      </c>
      <c r="C1466" s="31">
        <v>0</v>
      </c>
      <c r="D1466" s="31" t="s">
        <v>4071</v>
      </c>
      <c r="E1466" s="31">
        <f ca="1">IF(GLOBAL[[#This Row],[b12]]="",GLOBAL[[#This Row],[a6]],GLOBAL[[#This Row],[b12]])</f>
        <v>0</v>
      </c>
      <c r="F1466" s="32">
        <f>GLOBAL[[#This Row],[AWAL]]</f>
        <v>0</v>
      </c>
      <c r="G1466" s="31"/>
      <c r="H1466" s="31"/>
      <c r="I1466" s="31">
        <f>IF(GLOBAL[[#This Row],[1]]="","",SUMIF(Table6[NB BM_C_QTY+F],GLOBAL[POINTER],Table6[C]))</f>
        <v>0</v>
      </c>
      <c r="J1466" s="91">
        <f>IF(GLOBAL[[#This Row],[2]]="",0,-1*SUMIF(Table5[CONCAT],GLOBAL[POINTER],Table5[3]))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0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0</v>
      </c>
      <c r="Q1466" s="58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0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0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0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466" s="31">
        <v>16</v>
      </c>
      <c r="AC1466" t="s">
        <v>5149</v>
      </c>
      <c r="AD1466">
        <v>-40</v>
      </c>
    </row>
    <row r="1467" spans="1:30">
      <c r="A1467" s="31">
        <f ca="1">IF(GLOBAL[[#This Row],[TT]]&lt;1,"",ROW()-2)</f>
        <v>1465</v>
      </c>
      <c r="B1467" s="33" t="s">
        <v>922</v>
      </c>
      <c r="C1467" s="31">
        <v>2</v>
      </c>
      <c r="D1467" s="31" t="s">
        <v>32</v>
      </c>
      <c r="E1467" s="31">
        <f ca="1">IF(GLOBAL[[#This Row],[b12]]="",GLOBAL[[#This Row],[a6]],GLOBAL[[#This Row],[b12]])</f>
        <v>2</v>
      </c>
      <c r="F1467" s="32">
        <f>GLOBAL[[#This Row],[AWAL]]</f>
        <v>2</v>
      </c>
      <c r="G1467" s="31"/>
      <c r="H1467" s="31"/>
      <c r="I1467" s="31">
        <f>IF(GLOBAL[[#This Row],[1]]="","",SUMIF(Table6[NB BM_C_QTY+F],GLOBAL[POINTER],Table6[C]))</f>
        <v>0</v>
      </c>
      <c r="J1467" s="91">
        <f>IF(GLOBAL[[#This Row],[2]]="",0,-1*SUMIF(Table5[CONCAT],GLOBAL[POINTER],Table5[3]))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2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2</v>
      </c>
      <c r="Q1467" s="58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2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2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2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467" s="31">
        <v>800</v>
      </c>
      <c r="AC1467" t="s">
        <v>5118</v>
      </c>
    </row>
    <row r="1468" spans="1:30">
      <c r="A1468" s="31">
        <f ca="1">IF(GLOBAL[[#This Row],[TT]]&lt;1,"",ROW()-2)</f>
        <v>1466</v>
      </c>
      <c r="B1468" s="33" t="s">
        <v>3399</v>
      </c>
      <c r="C1468" s="31">
        <v>1</v>
      </c>
      <c r="D1468" s="31" t="s">
        <v>39</v>
      </c>
      <c r="E1468" s="31">
        <f ca="1">IF(GLOBAL[[#This Row],[b12]]="",GLOBAL[[#This Row],[a6]],GLOBAL[[#This Row],[b12]])</f>
        <v>1</v>
      </c>
      <c r="F1468" s="32">
        <f>GLOBAL[[#This Row],[AWAL]]</f>
        <v>1</v>
      </c>
      <c r="G1468" s="31"/>
      <c r="H1468" s="31"/>
      <c r="I1468" s="31">
        <f>IF(GLOBAL[[#This Row],[1]]="","",SUMIF(Table6[NB BM_C_QTY+F],GLOBAL[POINTER],Table6[C]))</f>
        <v>0</v>
      </c>
      <c r="J1468" s="91">
        <f>IF(GLOBAL[[#This Row],[2]]="",0,-1*SUMIF(Table5[CONCAT],GLOBAL[POINTER],Table5[3]))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 t="shared" si="22"/>
        <v>1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1</v>
      </c>
      <c r="Q1468" s="58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1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1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1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468" s="31">
        <v>24</v>
      </c>
      <c r="AC1468" t="s">
        <v>5116</v>
      </c>
    </row>
    <row r="1469" spans="1:30">
      <c r="A1469" s="31">
        <f ca="1">IF(GLOBAL[[#This Row],[TT]]&lt;1,"",ROW()-2)</f>
        <v>1467</v>
      </c>
      <c r="B1469" s="33" t="s">
        <v>3400</v>
      </c>
      <c r="C1469" s="31">
        <v>7</v>
      </c>
      <c r="D1469" s="31" t="s">
        <v>102</v>
      </c>
      <c r="E1469" s="31">
        <f ca="1">IF(GLOBAL[[#This Row],[b12]]="",GLOBAL[[#This Row],[a6]],GLOBAL[[#This Row],[b12]])</f>
        <v>7</v>
      </c>
      <c r="F1469" s="32">
        <f>GLOBAL[[#This Row],[AWAL]]</f>
        <v>7</v>
      </c>
      <c r="G1469" s="31"/>
      <c r="H1469" s="31"/>
      <c r="I1469" s="31">
        <f>IF(GLOBAL[[#This Row],[1]]="","",SUMIF(Table6[NB BM_C_QTY+F],GLOBAL[POINTER],Table6[C]))</f>
        <v>0</v>
      </c>
      <c r="J1469" s="91">
        <f>IF(GLOBAL[[#This Row],[2]]="",0,-1*SUMIF(Table5[CONCAT],GLOBAL[POINTER],Table5[3]))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 t="shared" si="22"/>
        <v>7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7</v>
      </c>
      <c r="Q1469" s="58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7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7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7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469" s="31">
        <v>500</v>
      </c>
      <c r="AC1469" t="s">
        <v>5118</v>
      </c>
    </row>
    <row r="1470" spans="1:30">
      <c r="A1470" s="31">
        <f ca="1">IF(GLOBAL[[#This Row],[TT]]&lt;1,"",ROW()-2)</f>
        <v>1468</v>
      </c>
      <c r="B1470" s="33" t="s">
        <v>923</v>
      </c>
      <c r="C1470" s="31">
        <v>7</v>
      </c>
      <c r="D1470" s="31" t="s">
        <v>47</v>
      </c>
      <c r="E1470" s="31">
        <f ca="1">IF(GLOBAL[[#This Row],[b12]]="",GLOBAL[[#This Row],[a6]],GLOBAL[[#This Row],[b12]])</f>
        <v>7</v>
      </c>
      <c r="F1470" s="32">
        <f>GLOBAL[[#This Row],[AWAL]]</f>
        <v>7</v>
      </c>
      <c r="G1470" s="31"/>
      <c r="H1470" s="31"/>
      <c r="I1470" s="31">
        <f>IF(GLOBAL[[#This Row],[1]]="","",SUMIF(Table6[NB BM_C_QTY+F],GLOBAL[POINTER],Table6[C]))</f>
        <v>0</v>
      </c>
      <c r="J1470" s="91">
        <f>IF(GLOBAL[[#This Row],[2]]="",0,-1*SUMIF(Table5[CONCAT],GLOBAL[POINTER],Table5[3]))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 t="shared" si="22"/>
        <v>7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7</v>
      </c>
      <c r="Q1470" s="58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7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7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7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470" s="31">
        <v>72</v>
      </c>
      <c r="AC1470" t="s">
        <v>5116</v>
      </c>
    </row>
    <row r="1471" spans="1:30">
      <c r="A1471" s="31">
        <f ca="1">IF(GLOBAL[[#This Row],[TT]]&lt;1,"",ROW()-2)</f>
        <v>1469</v>
      </c>
      <c r="B1471" s="33" t="s">
        <v>3401</v>
      </c>
      <c r="C1471" s="31">
        <v>1</v>
      </c>
      <c r="D1471" s="31" t="s">
        <v>457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>
        <f>IF(GLOBAL[[#This Row],[1]]="","",SUMIF(Table6[NB BM_C_QTY+F],GLOBAL[POINTER],Table6[C]))</f>
        <v>0</v>
      </c>
      <c r="J1471" s="91">
        <f>IF(GLOBAL[[#This Row],[2]]="",0,-1*SUMIF(Table5[CONCAT],GLOBAL[POINTER],Table5[3]))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58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471" s="31">
        <v>16</v>
      </c>
      <c r="AC1471" t="s">
        <v>5149</v>
      </c>
    </row>
    <row r="1472" spans="1:30">
      <c r="A1472" s="31">
        <f ca="1">IF(GLOBAL[[#This Row],[TT]]&lt;1,"",ROW()-2)</f>
        <v>1470</v>
      </c>
      <c r="B1472" s="33" t="s">
        <v>924</v>
      </c>
      <c r="C1472" s="31">
        <v>51</v>
      </c>
      <c r="D1472" s="31" t="s">
        <v>921</v>
      </c>
      <c r="E1472" s="31">
        <f ca="1">IF(GLOBAL[[#This Row],[b12]]="",GLOBAL[[#This Row],[a6]],GLOBAL[[#This Row],[b12]])</f>
        <v>51</v>
      </c>
      <c r="F1472" s="32">
        <f>GLOBAL[[#This Row],[AWAL]]</f>
        <v>51</v>
      </c>
      <c r="G1472" s="31"/>
      <c r="H1472" s="31"/>
      <c r="I1472" s="31">
        <f>IF(GLOBAL[[#This Row],[1]]="","",SUMIF(Table6[NB BM_C_QTY+F],GLOBAL[POINTER],Table6[C]))</f>
        <v>0</v>
      </c>
      <c r="J1472" s="91">
        <f>IF(GLOBAL[[#This Row],[2]]="",0,-1*SUMIF(Table5[CONCAT],GLOBAL[POINTER],Table5[3]))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51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51</v>
      </c>
      <c r="Q1472" s="58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51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51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51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472" s="31">
        <v>480</v>
      </c>
      <c r="AC1472" t="s">
        <v>5115</v>
      </c>
    </row>
    <row r="1473" spans="1:30">
      <c r="A1473" s="31">
        <f ca="1">IF(GLOBAL[[#This Row],[TT]]&lt;1,"",ROW()-2)</f>
        <v>1471</v>
      </c>
      <c r="B1473" s="33" t="s">
        <v>925</v>
      </c>
      <c r="C1473" s="31">
        <v>2</v>
      </c>
      <c r="D1473" s="31" t="s">
        <v>155</v>
      </c>
      <c r="E1473" s="31">
        <f ca="1">IF(GLOBAL[[#This Row],[b12]]="",GLOBAL[[#This Row],[a6]],GLOBAL[[#This Row],[b12]])</f>
        <v>2</v>
      </c>
      <c r="F1473" s="32">
        <f>GLOBAL[[#This Row],[AWAL]]</f>
        <v>2</v>
      </c>
      <c r="G1473" s="31"/>
      <c r="H1473" s="31"/>
      <c r="I1473" s="31">
        <f>IF(GLOBAL[[#This Row],[1]]="","",SUMIF(Table6[NB BM_C_QTY+F],GLOBAL[POINTER],Table6[C]))</f>
        <v>0</v>
      </c>
      <c r="J1473" s="91">
        <f>IF(GLOBAL[[#This Row],[2]]="",0,-1*SUMIF(Table5[CONCAT],GLOBAL[POINTER],Table5[3]))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2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2</v>
      </c>
      <c r="Q1473" s="58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2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2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2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473" s="31">
        <v>576</v>
      </c>
      <c r="AC1473" t="s">
        <v>5118</v>
      </c>
    </row>
    <row r="1474" spans="1:30">
      <c r="A1474" s="31">
        <f ca="1">IF(GLOBAL[[#This Row],[TT]]&lt;1,"",ROW()-2)</f>
        <v>1472</v>
      </c>
      <c r="B1474" s="33" t="s">
        <v>926</v>
      </c>
      <c r="C1474" s="31">
        <v>4</v>
      </c>
      <c r="D1474" s="31" t="s">
        <v>32</v>
      </c>
      <c r="E1474" s="31">
        <f ca="1">IF(GLOBAL[[#This Row],[b12]]="",GLOBAL[[#This Row],[a6]],GLOBAL[[#This Row],[b12]])</f>
        <v>4</v>
      </c>
      <c r="F1474" s="32">
        <f>GLOBAL[[#This Row],[AWAL]]</f>
        <v>4</v>
      </c>
      <c r="G1474" s="31"/>
      <c r="H1474" s="31"/>
      <c r="I1474" s="31">
        <f>IF(GLOBAL[[#This Row],[1]]="","",SUMIF(Table6[NB BM_C_QTY+F],GLOBAL[POINTER],Table6[C]))</f>
        <v>0</v>
      </c>
      <c r="J1474" s="91">
        <f>IF(GLOBAL[[#This Row],[2]]="",0,-1*SUMIF(Table5[CONCAT],GLOBAL[POINTER],Table5[3]))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4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4</v>
      </c>
      <c r="Q1474" s="58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4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4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4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474" s="31">
        <v>800</v>
      </c>
      <c r="AC1474" t="s">
        <v>5118</v>
      </c>
    </row>
    <row r="1475" spans="1:30">
      <c r="A1475" s="31">
        <f ca="1">IF(GLOBAL[[#This Row],[TT]]&lt;1,"",ROW()-2)</f>
        <v>1473</v>
      </c>
      <c r="B1475" s="33" t="s">
        <v>927</v>
      </c>
      <c r="C1475" s="31">
        <v>7</v>
      </c>
      <c r="D1475" s="31" t="s">
        <v>32</v>
      </c>
      <c r="E1475" s="31">
        <f ca="1">IF(GLOBAL[[#This Row],[b12]]="",GLOBAL[[#This Row],[a6]],GLOBAL[[#This Row],[b12]])</f>
        <v>7</v>
      </c>
      <c r="F1475" s="32">
        <f>GLOBAL[[#This Row],[AWAL]]</f>
        <v>7</v>
      </c>
      <c r="G1475" s="31"/>
      <c r="H1475" s="31"/>
      <c r="I1475" s="31">
        <f>IF(GLOBAL[[#This Row],[1]]="","",SUMIF(Table6[NB BM_C_QTY+F],GLOBAL[POINTER],Table6[C]))</f>
        <v>0</v>
      </c>
      <c r="J1475" s="91">
        <f>IF(GLOBAL[[#This Row],[2]]="",0,-1*SUMIF(Table5[CONCAT],GLOBAL[POINTER],Table5[3]))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7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7</v>
      </c>
      <c r="Q1475" s="58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7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7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7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475" s="31">
        <v>800</v>
      </c>
      <c r="AC1475" t="s">
        <v>5118</v>
      </c>
    </row>
    <row r="1476" spans="1:30">
      <c r="A1476" s="31" t="str">
        <f ca="1">IF(GLOBAL[[#This Row],[TT]]&lt;1,"",ROW()-2)</f>
        <v/>
      </c>
      <c r="B1476" s="33" t="s">
        <v>2427</v>
      </c>
      <c r="C1476" s="31">
        <v>0</v>
      </c>
      <c r="D1476" s="31" t="s">
        <v>2428</v>
      </c>
      <c r="E1476" s="31">
        <f ca="1">IF(GLOBAL[[#This Row],[b12]]="",GLOBAL[[#This Row],[a6]],GLOBAL[[#This Row],[b12]])</f>
        <v>0</v>
      </c>
      <c r="F1476" s="32">
        <f>GLOBAL[[#This Row],[AWAL]]</f>
        <v>0</v>
      </c>
      <c r="G1476" s="31"/>
      <c r="H1476" s="31"/>
      <c r="I1476" s="31">
        <f>IF(GLOBAL[[#This Row],[1]]="","",SUMIF(Table6[NB BM_C_QTY+F],GLOBAL[POINTER],Table6[C]))</f>
        <v>0</v>
      </c>
      <c r="J1476" s="91">
        <f>IF(GLOBAL[[#This Row],[2]]="",0,-1*SUMIF(Table5[CONCAT],GLOBAL[POINTER],Table5[3]))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0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0</v>
      </c>
      <c r="Q1476" s="58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0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0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0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476" s="31">
        <v>16</v>
      </c>
      <c r="AC1476" t="s">
        <v>5149</v>
      </c>
    </row>
    <row r="1477" spans="1:30">
      <c r="A1477" s="31">
        <f ca="1">IF(GLOBAL[[#This Row],[TT]]&lt;1,"",ROW()-2)</f>
        <v>1475</v>
      </c>
      <c r="B1477" s="33" t="s">
        <v>928</v>
      </c>
      <c r="C1477" s="31">
        <v>1</v>
      </c>
      <c r="D1477" s="31" t="s">
        <v>29</v>
      </c>
      <c r="E1477" s="31">
        <f ca="1">IF(GLOBAL[[#This Row],[b12]]="",GLOBAL[[#This Row],[a6]],GLOBAL[[#This Row],[b12]])</f>
        <v>1</v>
      </c>
      <c r="F1477" s="32">
        <f>GLOBAL[[#This Row],[AWAL]]</f>
        <v>1</v>
      </c>
      <c r="G1477" s="31"/>
      <c r="H1477" s="31"/>
      <c r="I1477" s="31">
        <f>IF(GLOBAL[[#This Row],[1]]="","",SUMIF(Table6[NB BM_C_QTY+F],GLOBAL[POINTER],Table6[C]))</f>
        <v>0</v>
      </c>
      <c r="J1477" s="91">
        <f>IF(GLOBAL[[#This Row],[2]]="",0,-1*SUMIF(Table5[CONCAT],GLOBAL[POINTER],Table5[3]))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1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1</v>
      </c>
      <c r="Q1477" s="58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1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1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1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477" s="31">
        <v>20</v>
      </c>
      <c r="AC1477" t="s">
        <v>5149</v>
      </c>
    </row>
    <row r="1478" spans="1:30">
      <c r="A1478" s="31">
        <f ca="1">IF(GLOBAL[[#This Row],[TT]]&lt;1,"",ROW()-2)</f>
        <v>1476</v>
      </c>
      <c r="B1478" s="33" t="s">
        <v>929</v>
      </c>
      <c r="C1478" s="31">
        <v>2</v>
      </c>
      <c r="D1478" s="31" t="s">
        <v>29</v>
      </c>
      <c r="E1478" s="31">
        <f ca="1">IF(GLOBAL[[#This Row],[b12]]="",GLOBAL[[#This Row],[a6]],GLOBAL[[#This Row],[b12]])</f>
        <v>2</v>
      </c>
      <c r="F1478" s="32">
        <f>GLOBAL[[#This Row],[AWAL]]</f>
        <v>2</v>
      </c>
      <c r="G1478" s="31"/>
      <c r="H1478" s="31"/>
      <c r="I1478" s="31">
        <f>IF(GLOBAL[[#This Row],[1]]="","",SUMIF(Table6[NB BM_C_QTY+F],GLOBAL[POINTER],Table6[C]))</f>
        <v>0</v>
      </c>
      <c r="J1478" s="91">
        <f>IF(GLOBAL[[#This Row],[2]]="",0,-1*SUMIF(Table5[CONCAT],GLOBAL[POINTER],Table5[3]))</f>
        <v>0</v>
      </c>
      <c r="K1478" s="31" t="str">
        <f>IF(GLOBAL[[#This Row],[b1]]="","",GLOBAL[[#This Row],[b1]]-GLOBAL[[#This Row],[a1]]-GLOBAL[[#This Row],[bkeluar1]])</f>
        <v/>
      </c>
      <c r="L1478" s="31">
        <f>SUM(GLOBAL[[#This Row],[bmasuk1]:[c1]])</f>
        <v>0</v>
      </c>
      <c r="M1478" s="32">
        <f t="shared" si="23"/>
        <v>2</v>
      </c>
      <c r="N1478" s="31"/>
      <c r="O1478" s="31" t="str">
        <f>IF(GLOBAL[[#This Row],[b2]]="","",GLOBAL[[#This Row],[b2]]-GLOBAL[[#This Row],[a2]])</f>
        <v/>
      </c>
      <c r="P1478" s="32">
        <f ca="1">SUM(INDIRECT(GLOBAL_VAR[TABLENAME]&amp;"[@a"&amp;$1:$1-1&amp;"]"),INDIRECT(GLOBAL_VAR[TABLENAME]&amp;"[@c"&amp;$1:$1-1&amp;"]"))</f>
        <v>2</v>
      </c>
      <c r="Q1478" s="58"/>
      <c r="R1478" s="33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2</v>
      </c>
      <c r="T1478" s="33"/>
      <c r="U1478" s="33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2</v>
      </c>
      <c r="W1478" s="31"/>
      <c r="X1478" s="31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2</v>
      </c>
      <c r="AA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478" s="31">
        <v>20</v>
      </c>
      <c r="AC1478" t="s">
        <v>5149</v>
      </c>
    </row>
    <row r="1479" spans="1:30">
      <c r="A1479" s="39" t="str">
        <f ca="1">IF(GLOBAL[[#This Row],[TT]]&lt;1,"",ROW()-2)</f>
        <v/>
      </c>
      <c r="B1479" s="33" t="s">
        <v>5576</v>
      </c>
      <c r="C1479" s="31">
        <v>0</v>
      </c>
      <c r="D1479" s="31" t="s">
        <v>5578</v>
      </c>
      <c r="E1479" s="39">
        <f ca="1">IF(GLOBAL[[#This Row],[b12]]="",GLOBAL[[#This Row],[a6]],GLOBAL[[#This Row],[b12]])</f>
        <v>0</v>
      </c>
      <c r="F1479" s="40">
        <f>GLOBAL[[#This Row],[AWAL]]</f>
        <v>0</v>
      </c>
      <c r="G1479" s="31"/>
      <c r="H1479" s="31"/>
      <c r="I1479" s="39">
        <f>IF(GLOBAL[[#This Row],[1]]="","",SUMIF(Table6[NB BM_C_QTY+F],GLOBAL[POINTER],Table6[C]))</f>
        <v>0</v>
      </c>
      <c r="J1479" s="91">
        <f>IF(GLOBAL[[#This Row],[2]]="",0,-1*SUMIF(Table5[CONCAT],GLOBAL[POINTER],Table5[3]))</f>
        <v>0</v>
      </c>
      <c r="K1479" s="39" t="str">
        <f>IF(GLOBAL[[#This Row],[b1]]="","",GLOBAL[[#This Row],[b1]]-GLOBAL[[#This Row],[a1]]-GLOBAL[[#This Row],[bkeluar1]])</f>
        <v/>
      </c>
      <c r="L1479" s="39">
        <f>SUM(GLOBAL[[#This Row],[bmasuk1]:[c1]])</f>
        <v>0</v>
      </c>
      <c r="M1479" s="40">
        <f t="shared" si="23"/>
        <v>0</v>
      </c>
      <c r="N1479" s="31"/>
      <c r="O1479" s="39" t="str">
        <f>IF(GLOBAL[[#This Row],[b2]]="","",GLOBAL[[#This Row],[b2]]-GLOBAL[[#This Row],[a2]])</f>
        <v/>
      </c>
      <c r="P1479" s="40">
        <f ca="1">SUM(INDIRECT(GLOBAL_VAR[TABLENAME]&amp;"[@a"&amp;$1:$1-1&amp;"]"),INDIRECT(GLOBAL_VAR[TABLENAME]&amp;"[@c"&amp;$1:$1-1&amp;"]"))</f>
        <v>0</v>
      </c>
      <c r="Q1479" s="58"/>
      <c r="R1479" s="41" t="str">
        <f>IF(GLOBAL[[#This Row],[b3]]="","",GLOBAL[[#This Row],[b3]]-GLOBAL[[#This Row],[a3]])</f>
        <v/>
      </c>
      <c r="S1479" s="40">
        <f ca="1">SUM(INDIRECT(GLOBAL_VAR[TABLENAME]&amp;"[@a"&amp;$1:$1-1&amp;"]"),INDIRECT(GLOBAL_VAR[TABLENAME]&amp;"[@c"&amp;$1:$1-1&amp;"]"))</f>
        <v>0</v>
      </c>
      <c r="T1479" s="33"/>
      <c r="U1479" s="41" t="str">
        <f>IF(GLOBAL[[#This Row],[b4]]="","",GLOBAL[[#This Row],[b4]]-GLOBAL[[#This Row],[a4]])</f>
        <v/>
      </c>
      <c r="V1479" s="40">
        <f ca="1">SUM(INDIRECT(GLOBAL_VAR[TABLENAME]&amp;"[@a"&amp;$1:$1-1&amp;"]"),INDIRECT(GLOBAL_VAR[TABLENAME]&amp;"[@c"&amp;$1:$1-1&amp;"]"))</f>
        <v>0</v>
      </c>
      <c r="W1479" s="31"/>
      <c r="X1479" s="39" t="str">
        <f>IF(GLOBAL[[#This Row],[b5]]="","",GLOBAL[[#This Row],[b5]]-GLOBAL[[#This Row],[a5]])</f>
        <v/>
      </c>
      <c r="Y1479" s="40">
        <f ca="1">SUM(INDIRECT(GLOBAL_VAR[TABLENAME]&amp;"[@a"&amp;$1:$1-1&amp;"]"),INDIRECT(GLOBAL_VAR[TABLENAME]&amp;"[@c"&amp;$1:$1-1&amp;"]"))</f>
        <v>0</v>
      </c>
      <c r="Z1479" s="29"/>
      <c r="AA147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1479" s="39">
        <v>16</v>
      </c>
      <c r="AC1479" s="65" t="s">
        <v>5149</v>
      </c>
      <c r="AD1479" s="29">
        <v>-40</v>
      </c>
    </row>
    <row r="1480" spans="1:30">
      <c r="A1480" s="39" t="str">
        <f ca="1">IF(GLOBAL[[#This Row],[TT]]&lt;1,"",ROW()-2)</f>
        <v/>
      </c>
      <c r="B1480" s="33" t="s">
        <v>5577</v>
      </c>
      <c r="C1480" s="31">
        <v>0</v>
      </c>
      <c r="D1480" s="31" t="s">
        <v>5578</v>
      </c>
      <c r="E1480" s="39">
        <f ca="1">IF(GLOBAL[[#This Row],[b12]]="",GLOBAL[[#This Row],[a6]],GLOBAL[[#This Row],[b12]])</f>
        <v>0</v>
      </c>
      <c r="F1480" s="40">
        <f>GLOBAL[[#This Row],[AWAL]]</f>
        <v>0</v>
      </c>
      <c r="G1480" s="31"/>
      <c r="H1480" s="31"/>
      <c r="I1480" s="39">
        <f>IF(GLOBAL[[#This Row],[1]]="","",SUMIF(Table6[NB BM_C_QTY+F],GLOBAL[POINTER],Table6[C]))</f>
        <v>0</v>
      </c>
      <c r="J1480" s="91">
        <f>IF(GLOBAL[[#This Row],[2]]="",0,-1*SUMIF(Table5[CONCAT],GLOBAL[POINTER],Table5[3]))</f>
        <v>0</v>
      </c>
      <c r="K1480" s="39" t="str">
        <f>IF(GLOBAL[[#This Row],[b1]]="","",GLOBAL[[#This Row],[b1]]-GLOBAL[[#This Row],[a1]]-GLOBAL[[#This Row],[bkeluar1]])</f>
        <v/>
      </c>
      <c r="L1480" s="39">
        <f>SUM(GLOBAL[[#This Row],[bmasuk1]:[c1]])</f>
        <v>0</v>
      </c>
      <c r="M1480" s="40">
        <f t="shared" si="23"/>
        <v>0</v>
      </c>
      <c r="N1480" s="31"/>
      <c r="O1480" s="39" t="str">
        <f>IF(GLOBAL[[#This Row],[b2]]="","",GLOBAL[[#This Row],[b2]]-GLOBAL[[#This Row],[a2]])</f>
        <v/>
      </c>
      <c r="P1480" s="40">
        <f ca="1">SUM(INDIRECT(GLOBAL_VAR[TABLENAME]&amp;"[@a"&amp;$1:$1-1&amp;"]"),INDIRECT(GLOBAL_VAR[TABLENAME]&amp;"[@c"&amp;$1:$1-1&amp;"]"))</f>
        <v>0</v>
      </c>
      <c r="Q1480" s="58"/>
      <c r="R1480" s="41" t="str">
        <f>IF(GLOBAL[[#This Row],[b3]]="","",GLOBAL[[#This Row],[b3]]-GLOBAL[[#This Row],[a3]])</f>
        <v/>
      </c>
      <c r="S1480" s="40">
        <f ca="1">SUM(INDIRECT(GLOBAL_VAR[TABLENAME]&amp;"[@a"&amp;$1:$1-1&amp;"]"),INDIRECT(GLOBAL_VAR[TABLENAME]&amp;"[@c"&amp;$1:$1-1&amp;"]"))</f>
        <v>0</v>
      </c>
      <c r="T1480" s="33"/>
      <c r="U1480" s="41" t="str">
        <f>IF(GLOBAL[[#This Row],[b4]]="","",GLOBAL[[#This Row],[b4]]-GLOBAL[[#This Row],[a4]])</f>
        <v/>
      </c>
      <c r="V1480" s="40">
        <f ca="1">SUM(INDIRECT(GLOBAL_VAR[TABLENAME]&amp;"[@a"&amp;$1:$1-1&amp;"]"),INDIRECT(GLOBAL_VAR[TABLENAME]&amp;"[@c"&amp;$1:$1-1&amp;"]"))</f>
        <v>0</v>
      </c>
      <c r="W1480" s="31"/>
      <c r="X1480" s="39" t="str">
        <f>IF(GLOBAL[[#This Row],[b5]]="","",GLOBAL[[#This Row],[b5]]-GLOBAL[[#This Row],[a5]])</f>
        <v/>
      </c>
      <c r="Y1480" s="40">
        <f ca="1">SUM(INDIRECT(GLOBAL_VAR[TABLENAME]&amp;"[@a"&amp;$1:$1-1&amp;"]"),INDIRECT(GLOBAL_VAR[TABLENAME]&amp;"[@c"&amp;$1:$1-1&amp;"]"))</f>
        <v>0</v>
      </c>
      <c r="Z1480" s="29"/>
      <c r="AA148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1480" s="39">
        <v>16</v>
      </c>
      <c r="AC1480" s="65" t="s">
        <v>5149</v>
      </c>
      <c r="AD1480" s="29">
        <v>-40</v>
      </c>
    </row>
    <row r="1481" spans="1:30">
      <c r="A1481" s="31" t="str">
        <f ca="1">IF(GLOBAL[[#This Row],[TT]]&lt;1,"",ROW()-2)</f>
        <v/>
      </c>
      <c r="B1481" s="33" t="s">
        <v>4221</v>
      </c>
      <c r="C1481" s="31">
        <v>0</v>
      </c>
      <c r="D1481" s="31" t="s">
        <v>4071</v>
      </c>
      <c r="E1481" s="31">
        <f ca="1">IF(GLOBAL[[#This Row],[b12]]="",GLOBAL[[#This Row],[a6]],GLOBAL[[#This Row],[b12]])</f>
        <v>0</v>
      </c>
      <c r="F1481" s="32">
        <f>GLOBAL[[#This Row],[AWAL]]</f>
        <v>0</v>
      </c>
      <c r="G1481" s="31"/>
      <c r="H1481" s="31"/>
      <c r="I1481" s="31">
        <f>IF(GLOBAL[[#This Row],[1]]="","",SUMIF(Table6[NB BM_C_QTY+F],GLOBAL[POINTER],Table6[C]))</f>
        <v>0</v>
      </c>
      <c r="J1481" s="91">
        <f>IF(GLOBAL[[#This Row],[2]]="",0,-1*SUMIF(Table5[CONCAT],GLOBAL[POINTER],Table5[3]))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0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0</v>
      </c>
      <c r="Q1481" s="58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0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0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0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481" s="31">
        <v>16</v>
      </c>
      <c r="AC1481" t="s">
        <v>5149</v>
      </c>
      <c r="AD1481">
        <v>-40</v>
      </c>
    </row>
    <row r="1482" spans="1:30">
      <c r="A1482" s="31" t="str">
        <f ca="1">IF(GLOBAL[[#This Row],[TT]]&lt;1,"",ROW()-2)</f>
        <v/>
      </c>
      <c r="B1482" s="33" t="s">
        <v>4222</v>
      </c>
      <c r="C1482" s="31">
        <v>0</v>
      </c>
      <c r="D1482" s="31" t="s">
        <v>4071</v>
      </c>
      <c r="E1482" s="31">
        <f ca="1">IF(GLOBAL[[#This Row],[b12]]="",GLOBAL[[#This Row],[a6]],GLOBAL[[#This Row],[b12]])</f>
        <v>0</v>
      </c>
      <c r="F1482" s="32">
        <f>GLOBAL[[#This Row],[AWAL]]</f>
        <v>0</v>
      </c>
      <c r="G1482" s="31"/>
      <c r="H1482" s="31"/>
      <c r="I1482" s="31">
        <f>IF(GLOBAL[[#This Row],[1]]="","",SUMIF(Table6[NB BM_C_QTY+F],GLOBAL[POINTER],Table6[C]))</f>
        <v>0</v>
      </c>
      <c r="J1482" s="91">
        <f>IF(GLOBAL[[#This Row],[2]]="",0,-1*SUMIF(Table5[CONCAT],GLOBAL[POINTER],Table5[3]))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 t="shared" si="23"/>
        <v>0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0</v>
      </c>
      <c r="Q1482" s="58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0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0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0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482" s="31">
        <v>16</v>
      </c>
      <c r="AC1482" t="s">
        <v>5149</v>
      </c>
      <c r="AD1482">
        <v>-40</v>
      </c>
    </row>
    <row r="1483" spans="1:30">
      <c r="A1483" s="31" t="str">
        <f ca="1">IF(GLOBAL[[#This Row],[TT]]&lt;1,"",ROW()-2)</f>
        <v/>
      </c>
      <c r="B1483" s="33" t="s">
        <v>4223</v>
      </c>
      <c r="C1483" s="31">
        <v>0</v>
      </c>
      <c r="D1483" s="31" t="s">
        <v>4071</v>
      </c>
      <c r="E1483" s="31">
        <f ca="1">IF(GLOBAL[[#This Row],[b12]]="",GLOBAL[[#This Row],[a6]],GLOBAL[[#This Row],[b12]])</f>
        <v>0</v>
      </c>
      <c r="F1483" s="32">
        <f>GLOBAL[[#This Row],[AWAL]]</f>
        <v>0</v>
      </c>
      <c r="G1483" s="31"/>
      <c r="H1483" s="31"/>
      <c r="I1483" s="31">
        <f>IF(GLOBAL[[#This Row],[1]]="","",SUMIF(Table6[NB BM_C_QTY+F],GLOBAL[POINTER],Table6[C]))</f>
        <v>0</v>
      </c>
      <c r="J1483" s="91">
        <f>IF(GLOBAL[[#This Row],[2]]="",0,-1*SUMIF(Table5[CONCAT],GLOBAL[POINTER],Table5[3]))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0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0</v>
      </c>
      <c r="Q1483" s="58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0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0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0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83" s="31">
        <v>16</v>
      </c>
      <c r="AC1483" t="s">
        <v>5149</v>
      </c>
      <c r="AD1483">
        <v>-40</v>
      </c>
    </row>
    <row r="1484" spans="1:30">
      <c r="A1484" s="31" t="str">
        <f ca="1">IF(GLOBAL[[#This Row],[TT]]&lt;1,"",ROW()-2)</f>
        <v/>
      </c>
      <c r="B1484" s="33" t="s">
        <v>4224</v>
      </c>
      <c r="C1484" s="31">
        <v>0</v>
      </c>
      <c r="D1484" s="31" t="s">
        <v>4071</v>
      </c>
      <c r="E1484" s="31">
        <f ca="1">IF(GLOBAL[[#This Row],[b12]]="",GLOBAL[[#This Row],[a6]],GLOBAL[[#This Row],[b12]])</f>
        <v>0</v>
      </c>
      <c r="F1484" s="32">
        <f>GLOBAL[[#This Row],[AWAL]]</f>
        <v>0</v>
      </c>
      <c r="G1484" s="31"/>
      <c r="H1484" s="31"/>
      <c r="I1484" s="31">
        <f>IF(GLOBAL[[#This Row],[1]]="","",SUMIF(Table6[NB BM_C_QTY+F],GLOBAL[POINTER],Table6[C]))</f>
        <v>0</v>
      </c>
      <c r="J1484" s="91">
        <f>IF(GLOBAL[[#This Row],[2]]="",0,-1*SUMIF(Table5[CONCAT],GLOBAL[POINTER],Table5[3]))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0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0</v>
      </c>
      <c r="Q1484" s="58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0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0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0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84" s="31">
        <v>16</v>
      </c>
      <c r="AC1484" t="s">
        <v>5149</v>
      </c>
      <c r="AD1484">
        <v>-40</v>
      </c>
    </row>
    <row r="1485" spans="1:30">
      <c r="A1485" s="31" t="str">
        <f ca="1">IF(GLOBAL[[#This Row],[TT]]&lt;1,"",ROW()-2)</f>
        <v/>
      </c>
      <c r="B1485" s="33" t="s">
        <v>3580</v>
      </c>
      <c r="C1485" s="31">
        <v>0</v>
      </c>
      <c r="D1485" s="31" t="s">
        <v>2428</v>
      </c>
      <c r="E1485" s="31">
        <f ca="1">IF(GLOBAL[[#This Row],[b12]]="",GLOBAL[[#This Row],[a6]],GLOBAL[[#This Row],[b12]])</f>
        <v>0</v>
      </c>
      <c r="F1485" s="32">
        <f>GLOBAL[[#This Row],[AWAL]]</f>
        <v>0</v>
      </c>
      <c r="G1485" s="31"/>
      <c r="H1485" s="31"/>
      <c r="I1485" s="31">
        <f>IF(GLOBAL[[#This Row],[1]]="","",SUMIF(Table6[NB BM_C_QTY+F],GLOBAL[POINTER],Table6[C]))</f>
        <v>0</v>
      </c>
      <c r="J1485" s="91">
        <f>IF(GLOBAL[[#This Row],[2]]="",0,-1*SUMIF(Table5[CONCAT],GLOBAL[POINTER],Table5[3]))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 t="shared" si="23"/>
        <v>0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0</v>
      </c>
      <c r="Q1485" s="58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0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0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0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85" s="31">
        <v>16</v>
      </c>
      <c r="AC1485" t="s">
        <v>5149</v>
      </c>
    </row>
    <row r="1486" spans="1:30">
      <c r="A1486" s="31" t="str">
        <f ca="1">IF(GLOBAL[[#This Row],[TT]]&lt;1,"",ROW()-2)</f>
        <v/>
      </c>
      <c r="B1486" s="33" t="s">
        <v>4226</v>
      </c>
      <c r="C1486" s="31">
        <v>0</v>
      </c>
      <c r="D1486" s="31" t="s">
        <v>4071</v>
      </c>
      <c r="E1486" s="31">
        <f ca="1">IF(GLOBAL[[#This Row],[b12]]="",GLOBAL[[#This Row],[a6]],GLOBAL[[#This Row],[b12]])</f>
        <v>0</v>
      </c>
      <c r="F1486" s="32">
        <f>GLOBAL[[#This Row],[AWAL]]</f>
        <v>0</v>
      </c>
      <c r="G1486" s="31"/>
      <c r="H1486" s="31"/>
      <c r="I1486" s="31">
        <f>IF(GLOBAL[[#This Row],[1]]="","",SUMIF(Table6[NB BM_C_QTY+F],GLOBAL[POINTER],Table6[C]))</f>
        <v>0</v>
      </c>
      <c r="J1486" s="91">
        <f>IF(GLOBAL[[#This Row],[2]]="",0,-1*SUMIF(Table5[CONCAT],GLOBAL[POINTER],Table5[3]))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 t="shared" si="23"/>
        <v>0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0</v>
      </c>
      <c r="Q1486" s="58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0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0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0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86" s="31">
        <v>16</v>
      </c>
      <c r="AC1486" t="s">
        <v>5149</v>
      </c>
      <c r="AD1486">
        <v>-40</v>
      </c>
    </row>
    <row r="1487" spans="1:30">
      <c r="A1487" s="31" t="str">
        <f ca="1">IF(GLOBAL[[#This Row],[TT]]&lt;1,"",ROW()-2)</f>
        <v/>
      </c>
      <c r="B1487" s="33" t="s">
        <v>4225</v>
      </c>
      <c r="C1487" s="31">
        <v>0</v>
      </c>
      <c r="D1487" s="31" t="s">
        <v>4071</v>
      </c>
      <c r="E1487" s="31">
        <f ca="1">IF(GLOBAL[[#This Row],[b12]]="",GLOBAL[[#This Row],[a6]],GLOBAL[[#This Row],[b12]])</f>
        <v>0</v>
      </c>
      <c r="F1487" s="32">
        <f>GLOBAL[[#This Row],[AWAL]]</f>
        <v>0</v>
      </c>
      <c r="G1487" s="31"/>
      <c r="H1487" s="31"/>
      <c r="I1487" s="31">
        <f>IF(GLOBAL[[#This Row],[1]]="","",SUMIF(Table6[NB BM_C_QTY+F],GLOBAL[POINTER],Table6[C]))</f>
        <v>0</v>
      </c>
      <c r="J1487" s="91">
        <f>IF(GLOBAL[[#This Row],[2]]="",0,-1*SUMIF(Table5[CONCAT],GLOBAL[POINTER],Table5[3]))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 t="shared" si="23"/>
        <v>0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0</v>
      </c>
      <c r="Q1487" s="58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0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0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0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87" s="31">
        <v>16</v>
      </c>
      <c r="AC1487" t="s">
        <v>5149</v>
      </c>
      <c r="AD1487">
        <v>-40</v>
      </c>
    </row>
    <row r="1488" spans="1:30">
      <c r="A1488" s="31" t="str">
        <f ca="1">IF(GLOBAL[[#This Row],[TT]]&lt;1,"",ROW()-2)</f>
        <v/>
      </c>
      <c r="B1488" s="33" t="s">
        <v>3581</v>
      </c>
      <c r="C1488" s="31">
        <v>0</v>
      </c>
      <c r="D1488" s="31" t="s">
        <v>4071</v>
      </c>
      <c r="E1488" s="31">
        <f ca="1">IF(GLOBAL[[#This Row],[b12]]="",GLOBAL[[#This Row],[a6]],GLOBAL[[#This Row],[b12]])</f>
        <v>0</v>
      </c>
      <c r="F1488" s="32">
        <f>GLOBAL[[#This Row],[AWAL]]</f>
        <v>0</v>
      </c>
      <c r="G1488" s="31"/>
      <c r="H1488" s="31"/>
      <c r="I1488" s="31">
        <f>IF(GLOBAL[[#This Row],[1]]="","",SUMIF(Table6[NB BM_C_QTY+F],GLOBAL[POINTER],Table6[C]))</f>
        <v>0</v>
      </c>
      <c r="J1488" s="91">
        <f>IF(GLOBAL[[#This Row],[2]]="",0,-1*SUMIF(Table5[CONCAT],GLOBAL[POINTER],Table5[3]))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 t="shared" si="23"/>
        <v>0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0</v>
      </c>
      <c r="Q1488" s="58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88" s="31">
        <v>16</v>
      </c>
      <c r="AC1488" t="s">
        <v>5149</v>
      </c>
      <c r="AD1488">
        <v>-40</v>
      </c>
    </row>
    <row r="1489" spans="1:30">
      <c r="A1489" s="31" t="str">
        <f ca="1">IF(GLOBAL[[#This Row],[TT]]&lt;1,"",ROW()-2)</f>
        <v/>
      </c>
      <c r="B1489" s="33" t="s">
        <v>3578</v>
      </c>
      <c r="C1489" s="31">
        <v>0</v>
      </c>
      <c r="D1489" s="31" t="s">
        <v>2428</v>
      </c>
      <c r="E1489" s="31">
        <f ca="1">IF(GLOBAL[[#This Row],[b12]]="",GLOBAL[[#This Row],[a6]],GLOBAL[[#This Row],[b12]])</f>
        <v>0</v>
      </c>
      <c r="F1489" s="32">
        <f>GLOBAL[[#This Row],[AWAL]]</f>
        <v>0</v>
      </c>
      <c r="G1489" s="31"/>
      <c r="H1489" s="31"/>
      <c r="I1489" s="31">
        <f>IF(GLOBAL[[#This Row],[1]]="","",SUMIF(Table6[NB BM_C_QTY+F],GLOBAL[POINTER],Table6[C]))</f>
        <v>0</v>
      </c>
      <c r="J1489" s="91">
        <f>IF(GLOBAL[[#This Row],[2]]="",0,-1*SUMIF(Table5[CONCAT],GLOBAL[POINTER],Table5[3]))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 t="shared" si="23"/>
        <v>0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0</v>
      </c>
      <c r="Q1489" s="58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0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0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0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89" s="31">
        <v>16</v>
      </c>
      <c r="AC1489" t="s">
        <v>5149</v>
      </c>
    </row>
    <row r="1490" spans="1:30">
      <c r="A1490" s="31" t="str">
        <f ca="1">IF(GLOBAL[[#This Row],[TT]]&lt;1,"",ROW()-2)</f>
        <v/>
      </c>
      <c r="B1490" s="33" t="s">
        <v>3579</v>
      </c>
      <c r="C1490" s="31">
        <v>0</v>
      </c>
      <c r="D1490" s="31" t="s">
        <v>2428</v>
      </c>
      <c r="E1490" s="31">
        <f ca="1">IF(GLOBAL[[#This Row],[b12]]="",GLOBAL[[#This Row],[a6]],GLOBAL[[#This Row],[b12]])</f>
        <v>0</v>
      </c>
      <c r="F1490" s="32">
        <f>GLOBAL[[#This Row],[AWAL]]</f>
        <v>0</v>
      </c>
      <c r="G1490" s="31"/>
      <c r="H1490" s="31"/>
      <c r="I1490" s="31">
        <f>IF(GLOBAL[[#This Row],[1]]="","",SUMIF(Table6[NB BM_C_QTY+F],GLOBAL[POINTER],Table6[C]))</f>
        <v>0</v>
      </c>
      <c r="J1490" s="91">
        <f>IF(GLOBAL[[#This Row],[2]]="",0,-1*SUMIF(Table5[CONCAT],GLOBAL[POINTER],Table5[3]))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0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0</v>
      </c>
      <c r="Q1490" s="58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0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0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0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90" s="31">
        <v>16</v>
      </c>
      <c r="AC1490" t="s">
        <v>5149</v>
      </c>
    </row>
    <row r="1491" spans="1:30">
      <c r="A1491" s="39" t="str">
        <f ca="1">IF(GLOBAL[[#This Row],[TT]]&lt;1,"",ROW()-2)</f>
        <v/>
      </c>
      <c r="B1491" s="33" t="s">
        <v>5579</v>
      </c>
      <c r="C1491" s="31">
        <v>0</v>
      </c>
      <c r="D1491" s="31" t="s">
        <v>5578</v>
      </c>
      <c r="E1491" s="39">
        <f ca="1">IF(GLOBAL[[#This Row],[b12]]="",GLOBAL[[#This Row],[a6]],GLOBAL[[#This Row],[b12]])</f>
        <v>0</v>
      </c>
      <c r="F1491" s="40">
        <f>GLOBAL[[#This Row],[AWAL]]</f>
        <v>0</v>
      </c>
      <c r="G1491" s="31"/>
      <c r="H1491" s="31"/>
      <c r="I1491" s="39">
        <f>IF(GLOBAL[[#This Row],[1]]="","",SUMIF(Table6[NB BM_C_QTY+F],GLOBAL[POINTER],Table6[C]))</f>
        <v>0</v>
      </c>
      <c r="J1491" s="91">
        <f>IF(GLOBAL[[#This Row],[2]]="",0,-1*SUMIF(Table5[CONCAT],GLOBAL[POINTER],Table5[3]))</f>
        <v>0</v>
      </c>
      <c r="K1491" s="39" t="str">
        <f>IF(GLOBAL[[#This Row],[b1]]="","",GLOBAL[[#This Row],[b1]]-GLOBAL[[#This Row],[a1]]-GLOBAL[[#This Row],[bkeluar1]])</f>
        <v/>
      </c>
      <c r="L1491" s="39">
        <f>SUM(GLOBAL[[#This Row],[bmasuk1]:[c1]])</f>
        <v>0</v>
      </c>
      <c r="M1491" s="40">
        <f t="shared" si="23"/>
        <v>0</v>
      </c>
      <c r="N1491" s="31"/>
      <c r="O1491" s="39" t="str">
        <f>IF(GLOBAL[[#This Row],[b2]]="","",GLOBAL[[#This Row],[b2]]-GLOBAL[[#This Row],[a2]])</f>
        <v/>
      </c>
      <c r="P1491" s="40">
        <f ca="1">SUM(INDIRECT(GLOBAL_VAR[TABLENAME]&amp;"[@a"&amp;$1:$1-1&amp;"]"),INDIRECT(GLOBAL_VAR[TABLENAME]&amp;"[@c"&amp;$1:$1-1&amp;"]"))</f>
        <v>0</v>
      </c>
      <c r="Q1491" s="58"/>
      <c r="R1491" s="41" t="str">
        <f>IF(GLOBAL[[#This Row],[b3]]="","",GLOBAL[[#This Row],[b3]]-GLOBAL[[#This Row],[a3]])</f>
        <v/>
      </c>
      <c r="S1491" s="40">
        <f ca="1">SUM(INDIRECT(GLOBAL_VAR[TABLENAME]&amp;"[@a"&amp;$1:$1-1&amp;"]"),INDIRECT(GLOBAL_VAR[TABLENAME]&amp;"[@c"&amp;$1:$1-1&amp;"]"))</f>
        <v>0</v>
      </c>
      <c r="T1491" s="33"/>
      <c r="U1491" s="41" t="str">
        <f>IF(GLOBAL[[#This Row],[b4]]="","",GLOBAL[[#This Row],[b4]]-GLOBAL[[#This Row],[a4]])</f>
        <v/>
      </c>
      <c r="V1491" s="40">
        <f ca="1">SUM(INDIRECT(GLOBAL_VAR[TABLENAME]&amp;"[@a"&amp;$1:$1-1&amp;"]"),INDIRECT(GLOBAL_VAR[TABLENAME]&amp;"[@c"&amp;$1:$1-1&amp;"]"))</f>
        <v>0</v>
      </c>
      <c r="W1491" s="31"/>
      <c r="X1491" s="39" t="str">
        <f>IF(GLOBAL[[#This Row],[b5]]="","",GLOBAL[[#This Row],[b5]]-GLOBAL[[#This Row],[a5]])</f>
        <v/>
      </c>
      <c r="Y1491" s="40">
        <f ca="1">SUM(INDIRECT(GLOBAL_VAR[TABLENAME]&amp;"[@a"&amp;$1:$1-1&amp;"]"),INDIRECT(GLOBAL_VAR[TABLENAME]&amp;"[@c"&amp;$1:$1-1&amp;"]"))</f>
        <v>0</v>
      </c>
      <c r="Z1491" s="29"/>
      <c r="AA149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1491" s="39">
        <v>16</v>
      </c>
      <c r="AC1491" s="65" t="s">
        <v>5149</v>
      </c>
      <c r="AD1491" s="29">
        <v>-40</v>
      </c>
    </row>
    <row r="1492" spans="1:30">
      <c r="A1492" s="39" t="str">
        <f ca="1">IF(GLOBAL[[#This Row],[TT]]&lt;1,"",ROW()-2)</f>
        <v/>
      </c>
      <c r="B1492" s="33" t="s">
        <v>5580</v>
      </c>
      <c r="C1492" s="31">
        <v>0</v>
      </c>
      <c r="D1492" s="31" t="s">
        <v>5578</v>
      </c>
      <c r="E1492" s="39">
        <f ca="1">IF(GLOBAL[[#This Row],[b12]]="",GLOBAL[[#This Row],[a6]],GLOBAL[[#This Row],[b12]])</f>
        <v>0</v>
      </c>
      <c r="F1492" s="40">
        <f>GLOBAL[[#This Row],[AWAL]]</f>
        <v>0</v>
      </c>
      <c r="G1492" s="31"/>
      <c r="H1492" s="31"/>
      <c r="I1492" s="39">
        <f>IF(GLOBAL[[#This Row],[1]]="","",SUMIF(Table6[NB BM_C_QTY+F],GLOBAL[POINTER],Table6[C]))</f>
        <v>0</v>
      </c>
      <c r="J1492" s="91">
        <f>IF(GLOBAL[[#This Row],[2]]="",0,-1*SUMIF(Table5[CONCAT],GLOBAL[POINTER],Table5[3]))</f>
        <v>0</v>
      </c>
      <c r="K1492" s="39" t="str">
        <f>IF(GLOBAL[[#This Row],[b1]]="","",GLOBAL[[#This Row],[b1]]-GLOBAL[[#This Row],[a1]]-GLOBAL[[#This Row],[bkeluar1]])</f>
        <v/>
      </c>
      <c r="L1492" s="39">
        <f>SUM(GLOBAL[[#This Row],[bmasuk1]:[c1]])</f>
        <v>0</v>
      </c>
      <c r="M1492" s="40">
        <f t="shared" si="23"/>
        <v>0</v>
      </c>
      <c r="N1492" s="31"/>
      <c r="O1492" s="39" t="str">
        <f>IF(GLOBAL[[#This Row],[b2]]="","",GLOBAL[[#This Row],[b2]]-GLOBAL[[#This Row],[a2]])</f>
        <v/>
      </c>
      <c r="P1492" s="40">
        <f ca="1">SUM(INDIRECT(GLOBAL_VAR[TABLENAME]&amp;"[@a"&amp;$1:$1-1&amp;"]"),INDIRECT(GLOBAL_VAR[TABLENAME]&amp;"[@c"&amp;$1:$1-1&amp;"]"))</f>
        <v>0</v>
      </c>
      <c r="Q1492" s="58"/>
      <c r="R1492" s="41" t="str">
        <f>IF(GLOBAL[[#This Row],[b3]]="","",GLOBAL[[#This Row],[b3]]-GLOBAL[[#This Row],[a3]])</f>
        <v/>
      </c>
      <c r="S1492" s="40">
        <f ca="1">SUM(INDIRECT(GLOBAL_VAR[TABLENAME]&amp;"[@a"&amp;$1:$1-1&amp;"]"),INDIRECT(GLOBAL_VAR[TABLENAME]&amp;"[@c"&amp;$1:$1-1&amp;"]"))</f>
        <v>0</v>
      </c>
      <c r="T1492" s="33"/>
      <c r="U1492" s="41" t="str">
        <f>IF(GLOBAL[[#This Row],[b4]]="","",GLOBAL[[#This Row],[b4]]-GLOBAL[[#This Row],[a4]])</f>
        <v/>
      </c>
      <c r="V1492" s="40">
        <f ca="1">SUM(INDIRECT(GLOBAL_VAR[TABLENAME]&amp;"[@a"&amp;$1:$1-1&amp;"]"),INDIRECT(GLOBAL_VAR[TABLENAME]&amp;"[@c"&amp;$1:$1-1&amp;"]"))</f>
        <v>0</v>
      </c>
      <c r="W1492" s="31"/>
      <c r="X1492" s="39" t="str">
        <f>IF(GLOBAL[[#This Row],[b5]]="","",GLOBAL[[#This Row],[b5]]-GLOBAL[[#This Row],[a5]])</f>
        <v/>
      </c>
      <c r="Y1492" s="40">
        <f ca="1">SUM(INDIRECT(GLOBAL_VAR[TABLENAME]&amp;"[@a"&amp;$1:$1-1&amp;"]"),INDIRECT(GLOBAL_VAR[TABLENAME]&amp;"[@c"&amp;$1:$1-1&amp;"]"))</f>
        <v>0</v>
      </c>
      <c r="Z1492" s="29"/>
      <c r="AA149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1492" s="39">
        <v>16</v>
      </c>
      <c r="AC1492" s="65" t="s">
        <v>5149</v>
      </c>
      <c r="AD1492" s="29">
        <v>-40</v>
      </c>
    </row>
    <row r="1493" spans="1:30">
      <c r="A1493" s="39" t="str">
        <f ca="1">IF(GLOBAL[[#This Row],[TT]]&lt;1,"",ROW()-2)</f>
        <v/>
      </c>
      <c r="B1493" s="33" t="s">
        <v>5581</v>
      </c>
      <c r="C1493" s="31">
        <v>0</v>
      </c>
      <c r="D1493" s="31" t="s">
        <v>5578</v>
      </c>
      <c r="E1493" s="39">
        <f ca="1">IF(GLOBAL[[#This Row],[b12]]="",GLOBAL[[#This Row],[a6]],GLOBAL[[#This Row],[b12]])</f>
        <v>0</v>
      </c>
      <c r="F1493" s="40">
        <f>GLOBAL[[#This Row],[AWAL]]</f>
        <v>0</v>
      </c>
      <c r="G1493" s="31"/>
      <c r="H1493" s="31"/>
      <c r="I1493" s="39">
        <f>IF(GLOBAL[[#This Row],[1]]="","",SUMIF(Table6[NB BM_C_QTY+F],GLOBAL[POINTER],Table6[C]))</f>
        <v>0</v>
      </c>
      <c r="J1493" s="91">
        <f>IF(GLOBAL[[#This Row],[2]]="",0,-1*SUMIF(Table5[CONCAT],GLOBAL[POINTER],Table5[3]))</f>
        <v>0</v>
      </c>
      <c r="K1493" s="39" t="str">
        <f>IF(GLOBAL[[#This Row],[b1]]="","",GLOBAL[[#This Row],[b1]]-GLOBAL[[#This Row],[a1]]-GLOBAL[[#This Row],[bkeluar1]])</f>
        <v/>
      </c>
      <c r="L1493" s="39">
        <f>SUM(GLOBAL[[#This Row],[bmasuk1]:[c1]])</f>
        <v>0</v>
      </c>
      <c r="M1493" s="40">
        <f t="shared" si="23"/>
        <v>0</v>
      </c>
      <c r="N1493" s="31"/>
      <c r="O1493" s="39" t="str">
        <f>IF(GLOBAL[[#This Row],[b2]]="","",GLOBAL[[#This Row],[b2]]-GLOBAL[[#This Row],[a2]])</f>
        <v/>
      </c>
      <c r="P1493" s="40">
        <f ca="1">SUM(INDIRECT(GLOBAL_VAR[TABLENAME]&amp;"[@a"&amp;$1:$1-1&amp;"]"),INDIRECT(GLOBAL_VAR[TABLENAME]&amp;"[@c"&amp;$1:$1-1&amp;"]"))</f>
        <v>0</v>
      </c>
      <c r="Q1493" s="58"/>
      <c r="R1493" s="41" t="str">
        <f>IF(GLOBAL[[#This Row],[b3]]="","",GLOBAL[[#This Row],[b3]]-GLOBAL[[#This Row],[a3]])</f>
        <v/>
      </c>
      <c r="S1493" s="40">
        <f ca="1">SUM(INDIRECT(GLOBAL_VAR[TABLENAME]&amp;"[@a"&amp;$1:$1-1&amp;"]"),INDIRECT(GLOBAL_VAR[TABLENAME]&amp;"[@c"&amp;$1:$1-1&amp;"]"))</f>
        <v>0</v>
      </c>
      <c r="T1493" s="33"/>
      <c r="U1493" s="41" t="str">
        <f>IF(GLOBAL[[#This Row],[b4]]="","",GLOBAL[[#This Row],[b4]]-GLOBAL[[#This Row],[a4]])</f>
        <v/>
      </c>
      <c r="V1493" s="40">
        <f ca="1">SUM(INDIRECT(GLOBAL_VAR[TABLENAME]&amp;"[@a"&amp;$1:$1-1&amp;"]"),INDIRECT(GLOBAL_VAR[TABLENAME]&amp;"[@c"&amp;$1:$1-1&amp;"]"))</f>
        <v>0</v>
      </c>
      <c r="W1493" s="31"/>
      <c r="X1493" s="39" t="str">
        <f>IF(GLOBAL[[#This Row],[b5]]="","",GLOBAL[[#This Row],[b5]]-GLOBAL[[#This Row],[a5]])</f>
        <v/>
      </c>
      <c r="Y1493" s="40">
        <f ca="1">SUM(INDIRECT(GLOBAL_VAR[TABLENAME]&amp;"[@a"&amp;$1:$1-1&amp;"]"),INDIRECT(GLOBAL_VAR[TABLENAME]&amp;"[@c"&amp;$1:$1-1&amp;"]"))</f>
        <v>0</v>
      </c>
      <c r="Z1493" s="29"/>
      <c r="AA149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1493" s="39">
        <v>16</v>
      </c>
      <c r="AC1493" s="65" t="s">
        <v>5149</v>
      </c>
      <c r="AD1493" s="29">
        <v>-40</v>
      </c>
    </row>
    <row r="1494" spans="1:30">
      <c r="A1494" s="31">
        <f ca="1">IF(GLOBAL[[#This Row],[TT]]&lt;1,"",ROW()-2)</f>
        <v>1492</v>
      </c>
      <c r="B1494" s="33" t="s">
        <v>3535</v>
      </c>
      <c r="C1494" s="31">
        <v>1</v>
      </c>
      <c r="D1494" s="31">
        <v>640</v>
      </c>
      <c r="E1494" s="31">
        <f ca="1">IF(GLOBAL[[#This Row],[b12]]="",GLOBAL[[#This Row],[a6]],GLOBAL[[#This Row],[b12]])</f>
        <v>1</v>
      </c>
      <c r="F1494" s="32">
        <f>GLOBAL[[#This Row],[AWAL]]</f>
        <v>1</v>
      </c>
      <c r="G1494" s="31"/>
      <c r="H1494" s="31"/>
      <c r="I1494" s="31">
        <f>IF(GLOBAL[[#This Row],[1]]="","",SUMIF(Table6[NB BM_C_QTY+F],GLOBAL[POINTER],Table6[C]))</f>
        <v>0</v>
      </c>
      <c r="J1494" s="91">
        <f>IF(GLOBAL[[#This Row],[2]]="",0,-1*SUMIF(Table5[CONCAT],GLOBAL[POINTER],Table5[3]))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1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1</v>
      </c>
      <c r="Q1494" s="58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1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1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1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94" s="31">
        <v>640</v>
      </c>
      <c r="AC1494" t="s">
        <v>5118</v>
      </c>
    </row>
    <row r="1495" spans="1:30">
      <c r="A1495" s="31">
        <f ca="1">IF(GLOBAL[[#This Row],[TT]]&lt;1,"",ROW()-2)</f>
        <v>1493</v>
      </c>
      <c r="B1495" s="33" t="s">
        <v>930</v>
      </c>
      <c r="C1495" s="31">
        <v>4</v>
      </c>
      <c r="D1495" s="31" t="s">
        <v>931</v>
      </c>
      <c r="E1495" s="31">
        <f ca="1">IF(GLOBAL[[#This Row],[b12]]="",GLOBAL[[#This Row],[a6]],GLOBAL[[#This Row],[b12]])</f>
        <v>4</v>
      </c>
      <c r="F1495" s="32">
        <f>GLOBAL[[#This Row],[AWAL]]</f>
        <v>4</v>
      </c>
      <c r="G1495" s="31"/>
      <c r="H1495" s="31"/>
      <c r="I1495" s="31">
        <f>IF(GLOBAL[[#This Row],[1]]="","",SUMIF(Table6[NB BM_C_QTY+F],GLOBAL[POINTER],Table6[C]))</f>
        <v>0</v>
      </c>
      <c r="J1495" s="91">
        <f>IF(GLOBAL[[#This Row],[2]]="",0,-1*SUMIF(Table5[CONCAT],GLOBAL[POINTER],Table5[3]))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4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4</v>
      </c>
      <c r="Q1495" s="58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4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4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4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95" s="31">
        <v>960</v>
      </c>
      <c r="AC1495" t="s">
        <v>5115</v>
      </c>
    </row>
    <row r="1496" spans="1:30">
      <c r="A1496" s="31">
        <f ca="1">IF(GLOBAL[[#This Row],[TT]]&lt;1,"",ROW()-2)</f>
        <v>1494</v>
      </c>
      <c r="B1496" s="33" t="s">
        <v>932</v>
      </c>
      <c r="C1496" s="31">
        <v>2</v>
      </c>
      <c r="D1496" s="31" t="s">
        <v>318</v>
      </c>
      <c r="E1496" s="31">
        <f ca="1">IF(GLOBAL[[#This Row],[b12]]="",GLOBAL[[#This Row],[a6]],GLOBAL[[#This Row],[b12]])</f>
        <v>2</v>
      </c>
      <c r="F1496" s="32">
        <f>GLOBAL[[#This Row],[AWAL]]</f>
        <v>2</v>
      </c>
      <c r="G1496" s="31"/>
      <c r="H1496" s="31"/>
      <c r="I1496" s="31">
        <f>IF(GLOBAL[[#This Row],[1]]="","",SUMIF(Table6[NB BM_C_QTY+F],GLOBAL[POINTER],Table6[C]))</f>
        <v>0</v>
      </c>
      <c r="J1496" s="91">
        <f>IF(GLOBAL[[#This Row],[2]]="",0,-1*SUMIF(Table5[CONCAT],GLOBAL[POINTER],Table5[3]))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2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2</v>
      </c>
      <c r="Q1496" s="58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2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2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2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96" s="31">
        <v>2400</v>
      </c>
      <c r="AC1496" t="s">
        <v>5118</v>
      </c>
    </row>
    <row r="1497" spans="1:30">
      <c r="A1497" s="31" t="str">
        <f ca="1">IF(GLOBAL[[#This Row],[TT]]&lt;1,"",ROW()-2)</f>
        <v/>
      </c>
      <c r="B1497" s="33" t="s">
        <v>3402</v>
      </c>
      <c r="C1497" s="31">
        <v>0</v>
      </c>
      <c r="D1497" s="31" t="s">
        <v>2135</v>
      </c>
      <c r="E1497" s="31">
        <f ca="1">IF(GLOBAL[[#This Row],[b12]]="",GLOBAL[[#This Row],[a6]],GLOBAL[[#This Row],[b12]])</f>
        <v>0</v>
      </c>
      <c r="F1497" s="32">
        <f>GLOBAL[[#This Row],[AWAL]]</f>
        <v>0</v>
      </c>
      <c r="G1497" s="31"/>
      <c r="H1497" s="31"/>
      <c r="I1497" s="31">
        <f>IF(GLOBAL[[#This Row],[1]]="","",SUMIF(Table6[NB BM_C_QTY+F],GLOBAL[POINTER],Table6[C]))</f>
        <v>0</v>
      </c>
      <c r="J1497" s="91">
        <f>IF(GLOBAL[[#This Row],[2]]="",0,-1*SUMIF(Table5[CONCAT],GLOBAL[POINTER],Table5[3]))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0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0</v>
      </c>
      <c r="Q1497" s="58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0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0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0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97" s="31">
        <v>200</v>
      </c>
      <c r="AC1497" t="s">
        <v>5116</v>
      </c>
    </row>
    <row r="1498" spans="1:30">
      <c r="A1498" s="31">
        <f ca="1">IF(GLOBAL[[#This Row],[TT]]&lt;1,"",ROW()-2)</f>
        <v>1496</v>
      </c>
      <c r="B1498" s="33" t="s">
        <v>3659</v>
      </c>
      <c r="C1498" s="31">
        <v>1</v>
      </c>
      <c r="D1498" s="31" t="s">
        <v>2135</v>
      </c>
      <c r="E1498" s="31">
        <f ca="1">IF(GLOBAL[[#This Row],[b12]]="",GLOBAL[[#This Row],[a6]],GLOBAL[[#This Row],[b12]])</f>
        <v>1</v>
      </c>
      <c r="F1498" s="32">
        <f>GLOBAL[[#This Row],[AWAL]]</f>
        <v>1</v>
      </c>
      <c r="G1498" s="31"/>
      <c r="H1498" s="31"/>
      <c r="I1498" s="31">
        <f>IF(GLOBAL[[#This Row],[1]]="","",SUMIF(Table6[NB BM_C_QTY+F],GLOBAL[POINTER],Table6[C]))</f>
        <v>0</v>
      </c>
      <c r="J1498" s="91">
        <f>IF(GLOBAL[[#This Row],[2]]="",0,-1*SUMIF(Table5[CONCAT],GLOBAL[POINTER],Table5[3]))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1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1</v>
      </c>
      <c r="Q1498" s="58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1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1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1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98" s="31">
        <v>200</v>
      </c>
      <c r="AC1498" t="s">
        <v>5116</v>
      </c>
    </row>
    <row r="1499" spans="1:30">
      <c r="A1499" s="31">
        <f ca="1">IF(GLOBAL[[#This Row],[TT]]&lt;1,"",ROW()-2)</f>
        <v>1497</v>
      </c>
      <c r="B1499" s="33" t="s">
        <v>3660</v>
      </c>
      <c r="C1499" s="31">
        <v>2</v>
      </c>
      <c r="D1499" s="31" t="s">
        <v>2081</v>
      </c>
      <c r="E1499" s="31">
        <f ca="1">IF(GLOBAL[[#This Row],[b12]]="",GLOBAL[[#This Row],[a6]],GLOBAL[[#This Row],[b12]])</f>
        <v>2</v>
      </c>
      <c r="F1499" s="32">
        <f>GLOBAL[[#This Row],[AWAL]]</f>
        <v>2</v>
      </c>
      <c r="G1499" s="31"/>
      <c r="H1499" s="31"/>
      <c r="I1499" s="31">
        <f>IF(GLOBAL[[#This Row],[1]]="","",SUMIF(Table6[NB BM_C_QTY+F],GLOBAL[POINTER],Table6[C]))</f>
        <v>0</v>
      </c>
      <c r="J1499" s="91">
        <f>IF(GLOBAL[[#This Row],[2]]="",0,-1*SUMIF(Table5[CONCAT],GLOBAL[POINTER],Table5[3]))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2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2</v>
      </c>
      <c r="Q1499" s="58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2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2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2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99" s="31">
        <v>144</v>
      </c>
      <c r="AC1499" t="s">
        <v>5116</v>
      </c>
      <c r="AD1499" s="29"/>
    </row>
    <row r="1500" spans="1:30">
      <c r="A1500" s="31">
        <f ca="1">IF(GLOBAL[[#This Row],[TT]]&lt;1,"",ROW()-2)</f>
        <v>1498</v>
      </c>
      <c r="B1500" s="33" t="s">
        <v>5246</v>
      </c>
      <c r="C1500" s="31">
        <v>2</v>
      </c>
      <c r="D1500" s="31" t="s">
        <v>2012</v>
      </c>
      <c r="E1500" s="31">
        <f ca="1">IF(GLOBAL[[#This Row],[b12]]="",GLOBAL[[#This Row],[a6]],GLOBAL[[#This Row],[b12]])</f>
        <v>2</v>
      </c>
      <c r="F1500" s="32">
        <f>GLOBAL[[#This Row],[AWAL]]</f>
        <v>2</v>
      </c>
      <c r="G1500" s="31"/>
      <c r="H1500" s="31"/>
      <c r="I1500" s="31">
        <f>IF(GLOBAL[[#This Row],[1]]="","",SUMIF(Table6[NB BM_C_QTY+F],GLOBAL[POINTER],Table6[C]))</f>
        <v>0</v>
      </c>
      <c r="J1500" s="91">
        <f>IF(GLOBAL[[#This Row],[2]]="",0,-1*SUMIF(Table5[CONCAT],GLOBAL[POINTER],Table5[3]))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2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2</v>
      </c>
      <c r="Q1500" s="58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2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2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2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500" s="31">
        <v>48</v>
      </c>
      <c r="AC1500" t="s">
        <v>5116</v>
      </c>
    </row>
    <row r="1501" spans="1:30">
      <c r="A1501" s="39">
        <f ca="1">IF(GLOBAL[[#This Row],[TT]]&lt;1,"",ROW()-2)</f>
        <v>1499</v>
      </c>
      <c r="B1501" s="33" t="s">
        <v>5247</v>
      </c>
      <c r="C1501" s="31">
        <v>1</v>
      </c>
      <c r="D1501" s="31" t="s">
        <v>2149</v>
      </c>
      <c r="E1501" s="39">
        <f ca="1">IF(GLOBAL[[#This Row],[b12]]="",GLOBAL[[#This Row],[a6]],GLOBAL[[#This Row],[b12]])</f>
        <v>1</v>
      </c>
      <c r="F1501" s="40">
        <f>GLOBAL[[#This Row],[AWAL]]</f>
        <v>1</v>
      </c>
      <c r="G1501" s="31"/>
      <c r="H1501" s="31"/>
      <c r="I1501" s="31">
        <f>IF(GLOBAL[[#This Row],[1]]="","",SUMIF(Table6[NB BM_C_QTY+F],GLOBAL[POINTER],Table6[C]))</f>
        <v>0</v>
      </c>
      <c r="J1501" s="91">
        <f>IF(GLOBAL[[#This Row],[2]]="",0,-1*SUMIF(Table5[CONCAT],GLOBAL[POINTER],Table5[3]))</f>
        <v>0</v>
      </c>
      <c r="K1501" s="39" t="str">
        <f>IF(GLOBAL[[#This Row],[b1]]="","",GLOBAL[[#This Row],[b1]]-GLOBAL[[#This Row],[a1]]-GLOBAL[[#This Row],[bkeluar1]])</f>
        <v/>
      </c>
      <c r="L1501" s="39">
        <f>SUM(GLOBAL[[#This Row],[bmasuk1]:[c1]])</f>
        <v>0</v>
      </c>
      <c r="M1501" s="40">
        <f t="shared" si="23"/>
        <v>1</v>
      </c>
      <c r="N1501" s="31"/>
      <c r="O1501" s="39" t="str">
        <f>IF(GLOBAL[[#This Row],[b2]]="","",GLOBAL[[#This Row],[b2]]-GLOBAL[[#This Row],[a2]])</f>
        <v/>
      </c>
      <c r="P1501" s="40">
        <f ca="1">SUM(INDIRECT(GLOBAL_VAR[TABLENAME]&amp;"[@a"&amp;$1:$1-1&amp;"]"),INDIRECT(GLOBAL_VAR[TABLENAME]&amp;"[@c"&amp;$1:$1-1&amp;"]"))</f>
        <v>1</v>
      </c>
      <c r="Q1501" s="58"/>
      <c r="R1501" s="41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1</v>
      </c>
      <c r="T1501" s="33"/>
      <c r="U1501" s="41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1</v>
      </c>
      <c r="W1501" s="31"/>
      <c r="X1501" s="39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1</v>
      </c>
      <c r="Z1501" s="29"/>
      <c r="AA15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501" s="39">
        <v>40</v>
      </c>
      <c r="AC1501" s="29" t="s">
        <v>5116</v>
      </c>
    </row>
    <row r="1502" spans="1:30">
      <c r="A1502" s="31" t="str">
        <f ca="1">IF(GLOBAL[[#This Row],[TT]]&lt;1,"",ROW()-2)</f>
        <v/>
      </c>
      <c r="B1502" s="33" t="s">
        <v>4359</v>
      </c>
      <c r="C1502" s="31">
        <v>0</v>
      </c>
      <c r="D1502" s="31" t="s">
        <v>1985</v>
      </c>
      <c r="E1502" s="31">
        <f ca="1">IF(GLOBAL[[#This Row],[b12]]="",GLOBAL[[#This Row],[a6]],GLOBAL[[#This Row],[b12]])</f>
        <v>0</v>
      </c>
      <c r="F1502" s="32">
        <f>GLOBAL[[#This Row],[AWAL]]</f>
        <v>0</v>
      </c>
      <c r="G1502" s="31"/>
      <c r="H1502" s="31"/>
      <c r="I1502" s="31">
        <f>IF(GLOBAL[[#This Row],[1]]="","",SUMIF(Table6[NB BM_C_QTY+F],GLOBAL[POINTER],Table6[C]))</f>
        <v>0</v>
      </c>
      <c r="J1502" s="91">
        <f>IF(GLOBAL[[#This Row],[2]]="",0,-1*SUMIF(Table5[CONCAT],GLOBAL[POINTER],Table5[3]))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0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0</v>
      </c>
      <c r="Q1502" s="58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0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0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0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502" s="31">
        <v>60</v>
      </c>
      <c r="AC1502" t="s">
        <v>5116</v>
      </c>
    </row>
    <row r="1503" spans="1:30">
      <c r="A1503" s="31">
        <f ca="1">IF(GLOBAL[[#This Row],[TT]]&lt;1,"",ROW()-2)</f>
        <v>1501</v>
      </c>
      <c r="B1503" s="33" t="s">
        <v>933</v>
      </c>
      <c r="C1503" s="31">
        <v>1</v>
      </c>
      <c r="D1503" s="31" t="s">
        <v>934</v>
      </c>
      <c r="E1503" s="31">
        <f ca="1">IF(GLOBAL[[#This Row],[b12]]="",GLOBAL[[#This Row],[a6]],GLOBAL[[#This Row],[b12]])</f>
        <v>1</v>
      </c>
      <c r="F1503" s="32">
        <f>GLOBAL[[#This Row],[AWAL]]</f>
        <v>1</v>
      </c>
      <c r="G1503" s="31"/>
      <c r="H1503" s="31"/>
      <c r="I1503" s="31">
        <f>IF(GLOBAL[[#This Row],[1]]="","",SUMIF(Table6[NB BM_C_QTY+F],GLOBAL[POINTER],Table6[C]))</f>
        <v>0</v>
      </c>
      <c r="J1503" s="91">
        <f>IF(GLOBAL[[#This Row],[2]]="",0,-1*SUMIF(Table5[CONCAT],GLOBAL[POINTER],Table5[3]))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1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</v>
      </c>
      <c r="Q1503" s="58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503" s="31">
        <v>10000</v>
      </c>
      <c r="AC1503" t="s">
        <v>5118</v>
      </c>
    </row>
    <row r="1504" spans="1:30">
      <c r="A1504" s="31" t="str">
        <f ca="1">IF(GLOBAL[[#This Row],[TT]]&lt;1,"",ROW()-2)</f>
        <v/>
      </c>
      <c r="B1504" s="33" t="s">
        <v>2407</v>
      </c>
      <c r="C1504" s="31">
        <v>0</v>
      </c>
      <c r="D1504" s="31" t="s">
        <v>2159</v>
      </c>
      <c r="E1504" s="31">
        <f ca="1">IF(GLOBAL[[#This Row],[b12]]="",GLOBAL[[#This Row],[a6]],GLOBAL[[#This Row],[b12]])</f>
        <v>0</v>
      </c>
      <c r="F1504" s="32">
        <f>GLOBAL[[#This Row],[AWAL]]</f>
        <v>0</v>
      </c>
      <c r="G1504" s="31"/>
      <c r="H1504" s="31"/>
      <c r="I1504" s="31">
        <f>IF(GLOBAL[[#This Row],[1]]="","",SUMIF(Table6[NB BM_C_QTY+F],GLOBAL[POINTER],Table6[C]))</f>
        <v>0</v>
      </c>
      <c r="J1504" s="91">
        <f>IF(GLOBAL[[#This Row],[2]]="",0,-1*SUMIF(Table5[CONCAT],GLOBAL[POINTER],Table5[3]))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0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0</v>
      </c>
      <c r="Q1504" s="58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0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0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0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504" s="31">
        <v>960</v>
      </c>
      <c r="AC1504" t="s">
        <v>5118</v>
      </c>
    </row>
    <row r="1505" spans="1:30">
      <c r="A1505" s="31">
        <f ca="1">IF(GLOBAL[[#This Row],[TT]]&lt;1,"",ROW()-2)</f>
        <v>1503</v>
      </c>
      <c r="B1505" s="33" t="s">
        <v>3519</v>
      </c>
      <c r="C1505" s="31">
        <v>11</v>
      </c>
      <c r="D1505" s="31" t="s">
        <v>235</v>
      </c>
      <c r="E1505" s="31">
        <f ca="1">IF(GLOBAL[[#This Row],[b12]]="",GLOBAL[[#This Row],[a6]],GLOBAL[[#This Row],[b12]])</f>
        <v>11</v>
      </c>
      <c r="F1505" s="32">
        <f>GLOBAL[[#This Row],[AWAL]]</f>
        <v>11</v>
      </c>
      <c r="G1505" s="31"/>
      <c r="H1505" s="31"/>
      <c r="I1505" s="31">
        <f>IF(GLOBAL[[#This Row],[1]]="","",SUMIF(Table6[NB BM_C_QTY+F],GLOBAL[POINTER],Table6[C]))</f>
        <v>0</v>
      </c>
      <c r="J1505" s="91">
        <f>IF(GLOBAL[[#This Row],[2]]="",0,-1*SUMIF(Table5[CONCAT],GLOBAL[POINTER],Table5[3]))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11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11</v>
      </c>
      <c r="Q1505" s="58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11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11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11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505" s="31">
        <v>80</v>
      </c>
      <c r="AC1505" t="s">
        <v>5149</v>
      </c>
    </row>
    <row r="1506" spans="1:30">
      <c r="A1506" s="31">
        <f ca="1">IF(GLOBAL[[#This Row],[TT]]&lt;1,"",ROW()-2)</f>
        <v>1504</v>
      </c>
      <c r="B1506" s="33" t="s">
        <v>935</v>
      </c>
      <c r="C1506" s="31">
        <v>1</v>
      </c>
      <c r="D1506" s="31" t="s">
        <v>205</v>
      </c>
      <c r="E1506" s="31">
        <f ca="1">IF(GLOBAL[[#This Row],[b12]]="",GLOBAL[[#This Row],[a6]],GLOBAL[[#This Row],[b12]])</f>
        <v>1</v>
      </c>
      <c r="F1506" s="32">
        <f>GLOBAL[[#This Row],[AWAL]]</f>
        <v>1</v>
      </c>
      <c r="G1506" s="31"/>
      <c r="H1506" s="31"/>
      <c r="I1506" s="31">
        <f>IF(GLOBAL[[#This Row],[1]]="","",SUMIF(Table6[NB BM_C_QTY+F],GLOBAL[POINTER],Table6[C]))</f>
        <v>0</v>
      </c>
      <c r="J1506" s="91">
        <f>IF(GLOBAL[[#This Row],[2]]="",0,-1*SUMIF(Table5[CONCAT],GLOBAL[POINTER],Table5[3]))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 t="shared" si="23"/>
        <v>1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</v>
      </c>
      <c r="Q1506" s="58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506" s="31">
        <v>30</v>
      </c>
      <c r="AC1506" t="s">
        <v>5149</v>
      </c>
    </row>
    <row r="1507" spans="1:30">
      <c r="A1507" s="31">
        <f ca="1">IF(GLOBAL[[#This Row],[TT]]&lt;1,"",ROW()-2)</f>
        <v>1505</v>
      </c>
      <c r="B1507" s="33" t="s">
        <v>936</v>
      </c>
      <c r="C1507" s="31">
        <v>9</v>
      </c>
      <c r="D1507" s="31" t="s">
        <v>83</v>
      </c>
      <c r="E1507" s="31">
        <f ca="1">IF(GLOBAL[[#This Row],[b12]]="",GLOBAL[[#This Row],[a6]],GLOBAL[[#This Row],[b12]])</f>
        <v>9</v>
      </c>
      <c r="F1507" s="32">
        <f>GLOBAL[[#This Row],[AWAL]]</f>
        <v>9</v>
      </c>
      <c r="G1507" s="31"/>
      <c r="H1507" s="31"/>
      <c r="I1507" s="31">
        <f>IF(GLOBAL[[#This Row],[1]]="","",SUMIF(Table6[NB BM_C_QTY+F],GLOBAL[POINTER],Table6[C]))</f>
        <v>0</v>
      </c>
      <c r="J1507" s="91">
        <f>IF(GLOBAL[[#This Row],[2]]="",0,-1*SUMIF(Table5[CONCAT],GLOBAL[POINTER],Table5[3]))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9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9</v>
      </c>
      <c r="Q1507" s="58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9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9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9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507" s="31">
        <v>100</v>
      </c>
      <c r="AC1507" t="s">
        <v>5116</v>
      </c>
    </row>
    <row r="1508" spans="1:30">
      <c r="A1508" s="31">
        <f ca="1">IF(GLOBAL[[#This Row],[TT]]&lt;1,"",ROW()-2)</f>
        <v>1506</v>
      </c>
      <c r="B1508" s="33" t="s">
        <v>937</v>
      </c>
      <c r="C1508" s="31">
        <v>4</v>
      </c>
      <c r="D1508" s="31" t="s">
        <v>83</v>
      </c>
      <c r="E1508" s="31">
        <f ca="1">IF(GLOBAL[[#This Row],[b12]]="",GLOBAL[[#This Row],[a6]],GLOBAL[[#This Row],[b12]])</f>
        <v>4</v>
      </c>
      <c r="F1508" s="32">
        <f>GLOBAL[[#This Row],[AWAL]]</f>
        <v>4</v>
      </c>
      <c r="G1508" s="31"/>
      <c r="H1508" s="31"/>
      <c r="I1508" s="31">
        <f>IF(GLOBAL[[#This Row],[1]]="","",SUMIF(Table6[NB BM_C_QTY+F],GLOBAL[POINTER],Table6[C]))</f>
        <v>0</v>
      </c>
      <c r="J1508" s="91">
        <f>IF(GLOBAL[[#This Row],[2]]="",0,-1*SUMIF(Table5[CONCAT],GLOBAL[POINTER],Table5[3]))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4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4</v>
      </c>
      <c r="Q1508" s="58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4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4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4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508" s="31">
        <v>100</v>
      </c>
      <c r="AC1508" t="s">
        <v>5116</v>
      </c>
    </row>
    <row r="1509" spans="1:30">
      <c r="A1509" s="72">
        <f ca="1">IF(GLOBAL[[#This Row],[TT]]&lt;1,"",ROW()-2)</f>
        <v>1507</v>
      </c>
      <c r="B1509" s="72" t="s">
        <v>5188</v>
      </c>
      <c r="C1509" s="72">
        <v>1</v>
      </c>
      <c r="D1509" s="72" t="s">
        <v>2136</v>
      </c>
      <c r="E1509" s="72">
        <f ca="1">IF(GLOBAL[[#This Row],[b12]]="",GLOBAL[[#This Row],[a6]],GLOBAL[[#This Row],[b12]])</f>
        <v>1</v>
      </c>
      <c r="F1509" s="72">
        <f>GLOBAL[[#This Row],[AWAL]]</f>
        <v>1</v>
      </c>
      <c r="G1509" s="72"/>
      <c r="H1509" s="72"/>
      <c r="I1509" s="72">
        <f>IF(GLOBAL[[#This Row],[1]]="","",SUMIF(Table6[NB BM_C_QTY+F],GLOBAL[POINTER],Table6[C]))</f>
        <v>0</v>
      </c>
      <c r="J1509" s="92">
        <f>IF(GLOBAL[[#This Row],[2]]="",0,-1*SUMIF(Table5[CONCAT],GLOBAL[POINTER],Table5[3]))</f>
        <v>0</v>
      </c>
      <c r="K1509" s="72" t="str">
        <f>IF(GLOBAL[[#This Row],[b1]]="","",GLOBAL[[#This Row],[b1]]-GLOBAL[[#This Row],[a1]]-GLOBAL[[#This Row],[bkeluar1]])</f>
        <v/>
      </c>
      <c r="L1509" s="72">
        <f>SUM(GLOBAL[[#This Row],[bmasuk1]:[c1]])</f>
        <v>0</v>
      </c>
      <c r="M1509" s="72">
        <f t="shared" si="23"/>
        <v>1</v>
      </c>
      <c r="N1509" s="72"/>
      <c r="O1509" s="72" t="str">
        <f>IF(GLOBAL[[#This Row],[b2]]="","",GLOBAL[[#This Row],[b2]]-GLOBAL[[#This Row],[a2]])</f>
        <v/>
      </c>
      <c r="P1509" s="72">
        <f ca="1">SUM(INDIRECT(GLOBAL_VAR[TABLENAME]&amp;"[@a"&amp;$1:$1-1&amp;"]"),INDIRECT(GLOBAL_VAR[TABLENAME]&amp;"[@c"&amp;$1:$1-1&amp;"]"))</f>
        <v>1</v>
      </c>
      <c r="Q1509" s="58"/>
      <c r="R1509" s="72" t="str">
        <f>IF(GLOBAL[[#This Row],[b3]]="","",GLOBAL[[#This Row],[b3]]-GLOBAL[[#This Row],[a3]])</f>
        <v/>
      </c>
      <c r="S1509" s="72">
        <f ca="1">SUM(INDIRECT(GLOBAL_VAR[TABLENAME]&amp;"[@a"&amp;$1:$1-1&amp;"]"),INDIRECT(GLOBAL_VAR[TABLENAME]&amp;"[@c"&amp;$1:$1-1&amp;"]"))</f>
        <v>1</v>
      </c>
      <c r="T1509" s="72"/>
      <c r="U1509" s="72" t="str">
        <f>IF(GLOBAL[[#This Row],[b4]]="","",GLOBAL[[#This Row],[b4]]-GLOBAL[[#This Row],[a4]])</f>
        <v/>
      </c>
      <c r="V1509" s="72">
        <f ca="1">SUM(INDIRECT(GLOBAL_VAR[TABLENAME]&amp;"[@a"&amp;$1:$1-1&amp;"]"),INDIRECT(GLOBAL_VAR[TABLENAME]&amp;"[@c"&amp;$1:$1-1&amp;"]"))</f>
        <v>1</v>
      </c>
      <c r="W1509" s="72"/>
      <c r="X1509" s="72" t="str">
        <f>IF(GLOBAL[[#This Row],[b5]]="","",GLOBAL[[#This Row],[b5]]-GLOBAL[[#This Row],[a5]])</f>
        <v/>
      </c>
      <c r="Y1509" s="72">
        <f ca="1">SUM(INDIRECT(GLOBAL_VAR[TABLENAME]&amp;"[@a"&amp;$1:$1-1&amp;"]"),INDIRECT(GLOBAL_VAR[TABLENAME]&amp;"[@c"&amp;$1:$1-1&amp;"]"))</f>
        <v>1</v>
      </c>
      <c r="Z1509" s="73"/>
      <c r="AA1509" s="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509" s="72">
        <v>16</v>
      </c>
      <c r="AC1509" s="73" t="s">
        <v>5116</v>
      </c>
      <c r="AD1509" s="73"/>
    </row>
    <row r="1510" spans="1:30">
      <c r="A1510" s="72">
        <f ca="1">IF(GLOBAL[[#This Row],[TT]]&lt;1,"",ROW()-2)</f>
        <v>1508</v>
      </c>
      <c r="B1510" s="72" t="s">
        <v>5185</v>
      </c>
      <c r="C1510" s="72">
        <v>1</v>
      </c>
      <c r="D1510" s="72" t="s">
        <v>2136</v>
      </c>
      <c r="E1510" s="72">
        <f ca="1">IF(GLOBAL[[#This Row],[b12]]="",GLOBAL[[#This Row],[a6]],GLOBAL[[#This Row],[b12]])</f>
        <v>1</v>
      </c>
      <c r="F1510" s="72">
        <f>GLOBAL[[#This Row],[AWAL]]</f>
        <v>1</v>
      </c>
      <c r="G1510" s="72"/>
      <c r="H1510" s="72"/>
      <c r="I1510" s="72">
        <f>IF(GLOBAL[[#This Row],[1]]="","",SUMIF(Table6[NB BM_C_QTY+F],GLOBAL[POINTER],Table6[C]))</f>
        <v>0</v>
      </c>
      <c r="J1510" s="92">
        <f>IF(GLOBAL[[#This Row],[2]]="",0,-1*SUMIF(Table5[CONCAT],GLOBAL[POINTER],Table5[3]))</f>
        <v>0</v>
      </c>
      <c r="K1510" s="72" t="str">
        <f>IF(GLOBAL[[#This Row],[b1]]="","",GLOBAL[[#This Row],[b1]]-GLOBAL[[#This Row],[a1]]-GLOBAL[[#This Row],[bkeluar1]])</f>
        <v/>
      </c>
      <c r="L1510" s="72">
        <f>SUM(GLOBAL[[#This Row],[bmasuk1]:[c1]])</f>
        <v>0</v>
      </c>
      <c r="M1510" s="72">
        <f t="shared" si="23"/>
        <v>1</v>
      </c>
      <c r="N1510" s="72"/>
      <c r="O1510" s="72" t="str">
        <f>IF(GLOBAL[[#This Row],[b2]]="","",GLOBAL[[#This Row],[b2]]-GLOBAL[[#This Row],[a2]])</f>
        <v/>
      </c>
      <c r="P1510" s="72">
        <f ca="1">SUM(INDIRECT(GLOBAL_VAR[TABLENAME]&amp;"[@a"&amp;$1:$1-1&amp;"]"),INDIRECT(GLOBAL_VAR[TABLENAME]&amp;"[@c"&amp;$1:$1-1&amp;"]"))</f>
        <v>1</v>
      </c>
      <c r="Q1510" s="58"/>
      <c r="R1510" s="72" t="str">
        <f>IF(GLOBAL[[#This Row],[b3]]="","",GLOBAL[[#This Row],[b3]]-GLOBAL[[#This Row],[a3]])</f>
        <v/>
      </c>
      <c r="S1510" s="72">
        <f ca="1">SUM(INDIRECT(GLOBAL_VAR[TABLENAME]&amp;"[@a"&amp;$1:$1-1&amp;"]"),INDIRECT(GLOBAL_VAR[TABLENAME]&amp;"[@c"&amp;$1:$1-1&amp;"]"))</f>
        <v>1</v>
      </c>
      <c r="T1510" s="72"/>
      <c r="U1510" s="72" t="str">
        <f>IF(GLOBAL[[#This Row],[b4]]="","",GLOBAL[[#This Row],[b4]]-GLOBAL[[#This Row],[a4]])</f>
        <v/>
      </c>
      <c r="V1510" s="72">
        <f ca="1">SUM(INDIRECT(GLOBAL_VAR[TABLENAME]&amp;"[@a"&amp;$1:$1-1&amp;"]"),INDIRECT(GLOBAL_VAR[TABLENAME]&amp;"[@c"&amp;$1:$1-1&amp;"]"))</f>
        <v>1</v>
      </c>
      <c r="W1510" s="72"/>
      <c r="X1510" s="72" t="str">
        <f>IF(GLOBAL[[#This Row],[b5]]="","",GLOBAL[[#This Row],[b5]]-GLOBAL[[#This Row],[a5]])</f>
        <v/>
      </c>
      <c r="Y1510" s="72">
        <f ca="1">SUM(INDIRECT(GLOBAL_VAR[TABLENAME]&amp;"[@a"&amp;$1:$1-1&amp;"]"),INDIRECT(GLOBAL_VAR[TABLENAME]&amp;"[@c"&amp;$1:$1-1&amp;"]"))</f>
        <v>1</v>
      </c>
      <c r="Z1510" s="73"/>
      <c r="AA1510" s="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510" s="72">
        <v>16</v>
      </c>
      <c r="AC1510" s="73" t="s">
        <v>5116</v>
      </c>
      <c r="AD1510" s="73"/>
    </row>
    <row r="1511" spans="1:30">
      <c r="A1511" s="31" t="str">
        <f ca="1">IF(GLOBAL[[#This Row],[TT]]&lt;1,"",ROW()-2)</f>
        <v/>
      </c>
      <c r="B1511" s="33" t="s">
        <v>5186</v>
      </c>
      <c r="C1511" s="31">
        <v>0</v>
      </c>
      <c r="D1511" s="31" t="s">
        <v>1985</v>
      </c>
      <c r="E1511" s="31">
        <f ca="1">IF(GLOBAL[[#This Row],[b12]]="",GLOBAL[[#This Row],[a6]],GLOBAL[[#This Row],[b12]])</f>
        <v>0</v>
      </c>
      <c r="F1511" s="32">
        <f>GLOBAL[[#This Row],[AWAL]]</f>
        <v>0</v>
      </c>
      <c r="G1511" s="31"/>
      <c r="H1511" s="31"/>
      <c r="I1511" s="31">
        <f>IF(GLOBAL[[#This Row],[1]]="","",SUMIF(Table6[NB BM_C_QTY+F],GLOBAL[POINTER],Table6[C]))</f>
        <v>0</v>
      </c>
      <c r="J1511" s="91">
        <f>IF(GLOBAL[[#This Row],[2]]="",0,-1*SUMIF(Table5[CONCAT],GLOBAL[POINTER],Table5[3]))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0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0</v>
      </c>
      <c r="Q1511" s="58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0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0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0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511" s="31">
        <v>60</v>
      </c>
      <c r="AC1511" t="s">
        <v>5116</v>
      </c>
    </row>
    <row r="1512" spans="1:30">
      <c r="A1512" s="72">
        <f ca="1">IF(GLOBAL[[#This Row],[TT]]&lt;1,"",ROW()-2)</f>
        <v>1510</v>
      </c>
      <c r="B1512" s="72" t="s">
        <v>5187</v>
      </c>
      <c r="C1512" s="72">
        <v>1</v>
      </c>
      <c r="D1512" s="72" t="s">
        <v>2009</v>
      </c>
      <c r="E1512" s="72">
        <f ca="1">IF(GLOBAL[[#This Row],[b12]]="",GLOBAL[[#This Row],[a6]],GLOBAL[[#This Row],[b12]])</f>
        <v>1</v>
      </c>
      <c r="F1512" s="72">
        <f>GLOBAL[[#This Row],[AWAL]]</f>
        <v>1</v>
      </c>
      <c r="G1512" s="72"/>
      <c r="H1512" s="72"/>
      <c r="I1512" s="72">
        <f>IF(GLOBAL[[#This Row],[1]]="","",SUMIF(Table6[NB BM_C_QTY+F],GLOBAL[POINTER],Table6[C]))</f>
        <v>0</v>
      </c>
      <c r="J1512" s="92">
        <f>IF(GLOBAL[[#This Row],[2]]="",0,-1*SUMIF(Table5[CONCAT],GLOBAL[POINTER],Table5[3]))</f>
        <v>0</v>
      </c>
      <c r="K1512" s="72" t="str">
        <f>IF(GLOBAL[[#This Row],[b1]]="","",GLOBAL[[#This Row],[b1]]-GLOBAL[[#This Row],[a1]]-GLOBAL[[#This Row],[bkeluar1]])</f>
        <v/>
      </c>
      <c r="L1512" s="72">
        <f>SUM(GLOBAL[[#This Row],[bmasuk1]:[c1]])</f>
        <v>0</v>
      </c>
      <c r="M1512" s="72">
        <f t="shared" si="23"/>
        <v>1</v>
      </c>
      <c r="N1512" s="72"/>
      <c r="O1512" s="72" t="str">
        <f>IF(GLOBAL[[#This Row],[b2]]="","",GLOBAL[[#This Row],[b2]]-GLOBAL[[#This Row],[a2]])</f>
        <v/>
      </c>
      <c r="P1512" s="72">
        <f ca="1">SUM(INDIRECT(GLOBAL_VAR[TABLENAME]&amp;"[@a"&amp;$1:$1-1&amp;"]"),INDIRECT(GLOBAL_VAR[TABLENAME]&amp;"[@c"&amp;$1:$1-1&amp;"]"))</f>
        <v>1</v>
      </c>
      <c r="Q1512" s="58"/>
      <c r="R1512" s="72" t="str">
        <f>IF(GLOBAL[[#This Row],[b3]]="","",GLOBAL[[#This Row],[b3]]-GLOBAL[[#This Row],[a3]])</f>
        <v/>
      </c>
      <c r="S1512" s="72">
        <f ca="1">SUM(INDIRECT(GLOBAL_VAR[TABLENAME]&amp;"[@a"&amp;$1:$1-1&amp;"]"),INDIRECT(GLOBAL_VAR[TABLENAME]&amp;"[@c"&amp;$1:$1-1&amp;"]"))</f>
        <v>1</v>
      </c>
      <c r="T1512" s="72"/>
      <c r="U1512" s="72" t="str">
        <f>IF(GLOBAL[[#This Row],[b4]]="","",GLOBAL[[#This Row],[b4]]-GLOBAL[[#This Row],[a4]])</f>
        <v/>
      </c>
      <c r="V1512" s="72">
        <f ca="1">SUM(INDIRECT(GLOBAL_VAR[TABLENAME]&amp;"[@a"&amp;$1:$1-1&amp;"]"),INDIRECT(GLOBAL_VAR[TABLENAME]&amp;"[@c"&amp;$1:$1-1&amp;"]"))</f>
        <v>1</v>
      </c>
      <c r="W1512" s="72"/>
      <c r="X1512" s="72" t="str">
        <f>IF(GLOBAL[[#This Row],[b5]]="","",GLOBAL[[#This Row],[b5]]-GLOBAL[[#This Row],[a5]])</f>
        <v/>
      </c>
      <c r="Y1512" s="72">
        <f ca="1">SUM(INDIRECT(GLOBAL_VAR[TABLENAME]&amp;"[@a"&amp;$1:$1-1&amp;"]"),INDIRECT(GLOBAL_VAR[TABLENAME]&amp;"[@c"&amp;$1:$1-1&amp;"]"))</f>
        <v>1</v>
      </c>
      <c r="Z1512" s="73"/>
      <c r="AA1512" s="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512" s="72">
        <v>24</v>
      </c>
      <c r="AC1512" s="73" t="s">
        <v>5116</v>
      </c>
      <c r="AD1512" s="73"/>
    </row>
    <row r="1513" spans="1:30">
      <c r="A1513" s="31" t="str">
        <f ca="1">IF(GLOBAL[[#This Row],[TT]]&lt;1,"",ROW()-2)</f>
        <v/>
      </c>
      <c r="B1513" s="33" t="s">
        <v>4339</v>
      </c>
      <c r="C1513" s="31">
        <v>0</v>
      </c>
      <c r="D1513" s="31" t="s">
        <v>2123</v>
      </c>
      <c r="E1513" s="31">
        <f ca="1">IF(GLOBAL[[#This Row],[b12]]="",GLOBAL[[#This Row],[a6]],GLOBAL[[#This Row],[b12]])</f>
        <v>0</v>
      </c>
      <c r="F1513" s="32">
        <f>GLOBAL[[#This Row],[AWAL]]</f>
        <v>0</v>
      </c>
      <c r="G1513" s="31"/>
      <c r="H1513" s="31"/>
      <c r="I1513" s="31">
        <f>IF(GLOBAL[[#This Row],[1]]="","",SUMIF(Table6[NB BM_C_QTY+F],GLOBAL[POINTER],Table6[C]))</f>
        <v>0</v>
      </c>
      <c r="J1513" s="91">
        <f>IF(GLOBAL[[#This Row],[2]]="",0,-1*SUMIF(Table5[CONCAT],GLOBAL[POINTER],Table5[3]))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 t="shared" si="23"/>
        <v>0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0</v>
      </c>
      <c r="Q1513" s="58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0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0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0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513" s="31">
        <v>96</v>
      </c>
      <c r="AC1513" t="s">
        <v>5116</v>
      </c>
    </row>
    <row r="1514" spans="1:30">
      <c r="A1514" s="31">
        <f ca="1">IF(GLOBAL[[#This Row],[TT]]&lt;1,"",ROW()-2)</f>
        <v>1512</v>
      </c>
      <c r="B1514" s="33" t="s">
        <v>938</v>
      </c>
      <c r="C1514" s="31">
        <v>1</v>
      </c>
      <c r="D1514" s="31" t="s">
        <v>361</v>
      </c>
      <c r="E1514" s="31">
        <f ca="1">IF(GLOBAL[[#This Row],[b12]]="",GLOBAL[[#This Row],[a6]],GLOBAL[[#This Row],[b12]])</f>
        <v>1</v>
      </c>
      <c r="F1514" s="32">
        <f>GLOBAL[[#This Row],[AWAL]]</f>
        <v>1</v>
      </c>
      <c r="G1514" s="31"/>
      <c r="H1514" s="31"/>
      <c r="I1514" s="31">
        <f>IF(GLOBAL[[#This Row],[1]]="","",SUMIF(Table6[NB BM_C_QTY+F],GLOBAL[POINTER],Table6[C]))</f>
        <v>0</v>
      </c>
      <c r="J1514" s="91">
        <f>IF(GLOBAL[[#This Row],[2]]="",0,-1*SUMIF(Table5[CONCAT],GLOBAL[POINTER],Table5[3]))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1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1</v>
      </c>
      <c r="Q1514" s="58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1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1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1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514" s="31">
        <v>100</v>
      </c>
      <c r="AC1514" t="s">
        <v>6090</v>
      </c>
    </row>
    <row r="1515" spans="1:30">
      <c r="A1515" s="31">
        <f ca="1">IF(GLOBAL[[#This Row],[TT]]&lt;1,"",ROW()-2)</f>
        <v>1513</v>
      </c>
      <c r="B1515" s="33" t="s">
        <v>939</v>
      </c>
      <c r="C1515" s="31">
        <v>1</v>
      </c>
      <c r="D1515" s="31" t="s">
        <v>11</v>
      </c>
      <c r="E1515" s="31">
        <f ca="1">IF(GLOBAL[[#This Row],[b12]]="",GLOBAL[[#This Row],[a6]],GLOBAL[[#This Row],[b12]])</f>
        <v>1</v>
      </c>
      <c r="F1515" s="32">
        <f>GLOBAL[[#This Row],[AWAL]]</f>
        <v>1</v>
      </c>
      <c r="G1515" s="31"/>
      <c r="H1515" s="31"/>
      <c r="I1515" s="31">
        <f>IF(GLOBAL[[#This Row],[1]]="","",SUMIF(Table6[NB BM_C_QTY+F],GLOBAL[POINTER],Table6[C]))</f>
        <v>0</v>
      </c>
      <c r="J1515" s="91">
        <f>IF(GLOBAL[[#This Row],[2]]="",0,-1*SUMIF(Table5[CONCAT],GLOBAL[POINTER],Table5[3]))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 t="shared" si="23"/>
        <v>1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1</v>
      </c>
      <c r="Q1515" s="58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1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1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1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515" s="31">
        <v>120</v>
      </c>
      <c r="AC1515" t="s">
        <v>5116</v>
      </c>
    </row>
    <row r="1516" spans="1:30">
      <c r="A1516" s="31">
        <f ca="1">IF(GLOBAL[[#This Row],[TT]]&lt;1,"",ROW()-2)</f>
        <v>1514</v>
      </c>
      <c r="B1516" s="33" t="s">
        <v>940</v>
      </c>
      <c r="C1516" s="31">
        <v>9</v>
      </c>
      <c r="D1516" s="31" t="s">
        <v>70</v>
      </c>
      <c r="E1516" s="31">
        <f ca="1">IF(GLOBAL[[#This Row],[b12]]="",GLOBAL[[#This Row],[a6]],GLOBAL[[#This Row],[b12]])</f>
        <v>9</v>
      </c>
      <c r="F1516" s="32">
        <f>GLOBAL[[#This Row],[AWAL]]</f>
        <v>9</v>
      </c>
      <c r="G1516" s="31"/>
      <c r="H1516" s="31"/>
      <c r="I1516" s="31">
        <f>IF(GLOBAL[[#This Row],[1]]="","",SUMIF(Table6[NB BM_C_QTY+F],GLOBAL[POINTER],Table6[C]))</f>
        <v>0</v>
      </c>
      <c r="J1516" s="91">
        <f>IF(GLOBAL[[#This Row],[2]]="",0,-1*SUMIF(Table5[CONCAT],GLOBAL[POINTER],Table5[3]))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9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9</v>
      </c>
      <c r="Q1516" s="58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9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9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9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516" s="31">
        <v>288</v>
      </c>
      <c r="AC1516" t="s">
        <v>5118</v>
      </c>
    </row>
    <row r="1517" spans="1:30">
      <c r="A1517" s="31">
        <f ca="1">IF(GLOBAL[[#This Row],[TT]]&lt;1,"",ROW()-2)</f>
        <v>1515</v>
      </c>
      <c r="B1517" s="33" t="s">
        <v>941</v>
      </c>
      <c r="C1517" s="31">
        <v>4</v>
      </c>
      <c r="D1517" s="31">
        <v>288</v>
      </c>
      <c r="E1517" s="31">
        <f ca="1">IF(GLOBAL[[#This Row],[b12]]="",GLOBAL[[#This Row],[a6]],GLOBAL[[#This Row],[b12]])</f>
        <v>4</v>
      </c>
      <c r="F1517" s="32">
        <f>GLOBAL[[#This Row],[AWAL]]</f>
        <v>4</v>
      </c>
      <c r="G1517" s="31"/>
      <c r="H1517" s="31"/>
      <c r="I1517" s="31">
        <f>IF(GLOBAL[[#This Row],[1]]="","",SUMIF(Table6[NB BM_C_QTY+F],GLOBAL[POINTER],Table6[C]))</f>
        <v>0</v>
      </c>
      <c r="J1517" s="91">
        <f>IF(GLOBAL[[#This Row],[2]]="",0,-1*SUMIF(Table5[CONCAT],GLOBAL[POINTER],Table5[3]))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 t="shared" si="23"/>
        <v>4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4</v>
      </c>
      <c r="Q1517" s="58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4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4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4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517" s="31">
        <v>288</v>
      </c>
      <c r="AC1517" t="s">
        <v>5118</v>
      </c>
    </row>
    <row r="1518" spans="1:30">
      <c r="A1518" s="31">
        <f ca="1">IF(GLOBAL[[#This Row],[TT]]&lt;1,"",ROW()-2)</f>
        <v>1516</v>
      </c>
      <c r="B1518" s="33" t="s">
        <v>942</v>
      </c>
      <c r="C1518" s="31">
        <v>18</v>
      </c>
      <c r="D1518" s="31" t="s">
        <v>943</v>
      </c>
      <c r="E1518" s="31">
        <f ca="1">IF(GLOBAL[[#This Row],[b12]]="",GLOBAL[[#This Row],[a6]],GLOBAL[[#This Row],[b12]])</f>
        <v>18</v>
      </c>
      <c r="F1518" s="32">
        <f>GLOBAL[[#This Row],[AWAL]]</f>
        <v>18</v>
      </c>
      <c r="G1518" s="31"/>
      <c r="H1518" s="31"/>
      <c r="I1518" s="31">
        <f>IF(GLOBAL[[#This Row],[1]]="","",SUMIF(Table6[NB BM_C_QTY+F],GLOBAL[POINTER],Table6[C]))</f>
        <v>0</v>
      </c>
      <c r="J1518" s="91">
        <f>IF(GLOBAL[[#This Row],[2]]="",0,-1*SUMIF(Table5[CONCAT],GLOBAL[POINTER],Table5[3]))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 t="shared" si="23"/>
        <v>18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18</v>
      </c>
      <c r="Q1518" s="58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18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18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18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518" s="31">
        <v>288</v>
      </c>
      <c r="AC1518" t="s">
        <v>6094</v>
      </c>
    </row>
    <row r="1519" spans="1:30">
      <c r="A1519" s="31">
        <f ca="1">IF(GLOBAL[[#This Row],[TT]]&lt;1,"",ROW()-2)</f>
        <v>1517</v>
      </c>
      <c r="B1519" s="33" t="s">
        <v>3597</v>
      </c>
      <c r="C1519" s="31">
        <v>4</v>
      </c>
      <c r="D1519" s="31" t="s">
        <v>944</v>
      </c>
      <c r="E1519" s="31">
        <f ca="1">IF(GLOBAL[[#This Row],[b12]]="",GLOBAL[[#This Row],[a6]],GLOBAL[[#This Row],[b12]])</f>
        <v>4</v>
      </c>
      <c r="F1519" s="32">
        <f>GLOBAL[[#This Row],[AWAL]]</f>
        <v>4</v>
      </c>
      <c r="G1519" s="31"/>
      <c r="H1519" s="31"/>
      <c r="I1519" s="31">
        <f>IF(GLOBAL[[#This Row],[1]]="","",SUMIF(Table6[NB BM_C_QTY+F],GLOBAL[POINTER],Table6[C]))</f>
        <v>0</v>
      </c>
      <c r="J1519" s="91">
        <f>IF(GLOBAL[[#This Row],[2]]="",0,-1*SUMIF(Table5[CONCAT],GLOBAL[POINTER],Table5[3]))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4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4</v>
      </c>
      <c r="Q1519" s="58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4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4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4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519" s="31">
        <v>288</v>
      </c>
      <c r="AC1519" t="s">
        <v>6094</v>
      </c>
    </row>
    <row r="1520" spans="1:30">
      <c r="A1520" s="31" t="str">
        <f ca="1">IF(GLOBAL[[#This Row],[TT]]&lt;1,"",ROW()-2)</f>
        <v/>
      </c>
      <c r="B1520" s="33" t="s">
        <v>945</v>
      </c>
      <c r="C1520" s="31">
        <v>0</v>
      </c>
      <c r="D1520" s="31" t="s">
        <v>944</v>
      </c>
      <c r="E1520" s="31">
        <f ca="1">IF(GLOBAL[[#This Row],[b12]]="",GLOBAL[[#This Row],[a6]],GLOBAL[[#This Row],[b12]])</f>
        <v>0</v>
      </c>
      <c r="F1520" s="32">
        <f>GLOBAL[[#This Row],[AWAL]]</f>
        <v>0</v>
      </c>
      <c r="G1520" s="31"/>
      <c r="H1520" s="31"/>
      <c r="I1520" s="31">
        <f>IF(GLOBAL[[#This Row],[1]]="","",SUMIF(Table6[NB BM_C_QTY+F],GLOBAL[POINTER],Table6[C]))</f>
        <v>0</v>
      </c>
      <c r="J1520" s="91">
        <f>IF(GLOBAL[[#This Row],[2]]="",0,-1*SUMIF(Table5[CONCAT],GLOBAL[POINTER],Table5[3]))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0</v>
      </c>
      <c r="Q1520" s="58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520" s="31">
        <v>288</v>
      </c>
      <c r="AC1520" t="s">
        <v>6094</v>
      </c>
    </row>
    <row r="1521" spans="1:30">
      <c r="A1521" s="31">
        <f ca="1">IF(GLOBAL[[#This Row],[TT]]&lt;1,"",ROW()-2)</f>
        <v>1519</v>
      </c>
      <c r="B1521" s="33" t="s">
        <v>946</v>
      </c>
      <c r="C1521" s="31">
        <v>5</v>
      </c>
      <c r="D1521" s="31" t="s">
        <v>70</v>
      </c>
      <c r="E1521" s="31">
        <f ca="1">IF(GLOBAL[[#This Row],[b12]]="",GLOBAL[[#This Row],[a6]],GLOBAL[[#This Row],[b12]])</f>
        <v>5</v>
      </c>
      <c r="F1521" s="32">
        <f>GLOBAL[[#This Row],[AWAL]]</f>
        <v>5</v>
      </c>
      <c r="G1521" s="31"/>
      <c r="H1521" s="31"/>
      <c r="I1521" s="31">
        <f>IF(GLOBAL[[#This Row],[1]]="","",SUMIF(Table6[NB BM_C_QTY+F],GLOBAL[POINTER],Table6[C]))</f>
        <v>0</v>
      </c>
      <c r="J1521" s="91">
        <f>IF(GLOBAL[[#This Row],[2]]="",0,-1*SUMIF(Table5[CONCAT],GLOBAL[POINTER],Table5[3]))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5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5</v>
      </c>
      <c r="Q1521" s="58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5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5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5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521" s="31">
        <v>288</v>
      </c>
      <c r="AC1521" t="s">
        <v>5118</v>
      </c>
    </row>
    <row r="1522" spans="1:30">
      <c r="A1522" s="31">
        <f ca="1">IF(GLOBAL[[#This Row],[TT]]&lt;1,"",ROW()-2)</f>
        <v>1520</v>
      </c>
      <c r="B1522" s="33" t="s">
        <v>947</v>
      </c>
      <c r="C1522" s="31">
        <v>11</v>
      </c>
      <c r="D1522" s="31">
        <v>288</v>
      </c>
      <c r="E1522" s="31">
        <f ca="1">IF(GLOBAL[[#This Row],[b12]]="",GLOBAL[[#This Row],[a6]],GLOBAL[[#This Row],[b12]])</f>
        <v>11</v>
      </c>
      <c r="F1522" s="32">
        <f>GLOBAL[[#This Row],[AWAL]]</f>
        <v>11</v>
      </c>
      <c r="G1522" s="31"/>
      <c r="H1522" s="31"/>
      <c r="I1522" s="31">
        <f>IF(GLOBAL[[#This Row],[1]]="","",SUMIF(Table6[NB BM_C_QTY+F],GLOBAL[POINTER],Table6[C]))</f>
        <v>0</v>
      </c>
      <c r="J1522" s="91">
        <f>IF(GLOBAL[[#This Row],[2]]="",0,-1*SUMIF(Table5[CONCAT],GLOBAL[POINTER],Table5[3]))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11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11</v>
      </c>
      <c r="Q1522" s="58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11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11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11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522" s="31">
        <v>288</v>
      </c>
      <c r="AC1522" t="s">
        <v>5118</v>
      </c>
    </row>
    <row r="1523" spans="1:30">
      <c r="A1523" s="31">
        <f ca="1">IF(GLOBAL[[#This Row],[TT]]&lt;1,"",ROW()-2)</f>
        <v>1521</v>
      </c>
      <c r="B1523" s="33" t="s">
        <v>948</v>
      </c>
      <c r="C1523" s="31">
        <v>7</v>
      </c>
      <c r="D1523" s="31" t="s">
        <v>70</v>
      </c>
      <c r="E1523" s="31">
        <f ca="1">IF(GLOBAL[[#This Row],[b12]]="",GLOBAL[[#This Row],[a6]],GLOBAL[[#This Row],[b12]])</f>
        <v>7</v>
      </c>
      <c r="F1523" s="32">
        <f>GLOBAL[[#This Row],[AWAL]]</f>
        <v>7</v>
      </c>
      <c r="G1523" s="31"/>
      <c r="H1523" s="31"/>
      <c r="I1523" s="31">
        <f>IF(GLOBAL[[#This Row],[1]]="","",SUMIF(Table6[NB BM_C_QTY+F],GLOBAL[POINTER],Table6[C]))</f>
        <v>0</v>
      </c>
      <c r="J1523" s="91">
        <f>IF(GLOBAL[[#This Row],[2]]="",0,-1*SUMIF(Table5[CONCAT],GLOBAL[POINTER],Table5[3]))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7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7</v>
      </c>
      <c r="Q1523" s="58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7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7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7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523" s="31">
        <v>288</v>
      </c>
      <c r="AC1523" t="s">
        <v>5118</v>
      </c>
    </row>
    <row r="1524" spans="1:30">
      <c r="A1524" s="31">
        <f ca="1">IF(GLOBAL[[#This Row],[TT]]&lt;1,"",ROW()-2)</f>
        <v>1522</v>
      </c>
      <c r="B1524" s="33" t="s">
        <v>949</v>
      </c>
      <c r="C1524" s="31">
        <v>4</v>
      </c>
      <c r="D1524" s="31">
        <v>288</v>
      </c>
      <c r="E1524" s="31">
        <f ca="1">IF(GLOBAL[[#This Row],[b12]]="",GLOBAL[[#This Row],[a6]],GLOBAL[[#This Row],[b12]])</f>
        <v>4</v>
      </c>
      <c r="F1524" s="32">
        <f>GLOBAL[[#This Row],[AWAL]]</f>
        <v>4</v>
      </c>
      <c r="G1524" s="31"/>
      <c r="H1524" s="31"/>
      <c r="I1524" s="31">
        <f>IF(GLOBAL[[#This Row],[1]]="","",SUMIF(Table6[NB BM_C_QTY+F],GLOBAL[POINTER],Table6[C]))</f>
        <v>0</v>
      </c>
      <c r="J1524" s="91">
        <f>IF(GLOBAL[[#This Row],[2]]="",0,-1*SUMIF(Table5[CONCAT],GLOBAL[POINTER],Table5[3]))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4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4</v>
      </c>
      <c r="Q1524" s="58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4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4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4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524" s="31">
        <v>288</v>
      </c>
      <c r="AC1524" t="s">
        <v>5118</v>
      </c>
    </row>
    <row r="1525" spans="1:30">
      <c r="A1525" s="31">
        <f ca="1">IF(GLOBAL[[#This Row],[TT]]&lt;1,"",ROW()-2)</f>
        <v>1523</v>
      </c>
      <c r="B1525" s="33" t="s">
        <v>950</v>
      </c>
      <c r="C1525" s="31">
        <v>1</v>
      </c>
      <c r="D1525" s="31">
        <v>288</v>
      </c>
      <c r="E1525" s="31">
        <f ca="1">IF(GLOBAL[[#This Row],[b12]]="",GLOBAL[[#This Row],[a6]],GLOBAL[[#This Row],[b12]])</f>
        <v>1</v>
      </c>
      <c r="F1525" s="32">
        <f>GLOBAL[[#This Row],[AWAL]]</f>
        <v>1</v>
      </c>
      <c r="G1525" s="31"/>
      <c r="H1525" s="31"/>
      <c r="I1525" s="31">
        <f>IF(GLOBAL[[#This Row],[1]]="","",SUMIF(Table6[NB BM_C_QTY+F],GLOBAL[POINTER],Table6[C]))</f>
        <v>0</v>
      </c>
      <c r="J1525" s="91">
        <f>IF(GLOBAL[[#This Row],[2]]="",0,-1*SUMIF(Table5[CONCAT],GLOBAL[POINTER],Table5[3]))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1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1</v>
      </c>
      <c r="Q1525" s="58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1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1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1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525" s="31">
        <v>288</v>
      </c>
      <c r="AC1525" t="s">
        <v>5118</v>
      </c>
    </row>
    <row r="1526" spans="1:30">
      <c r="A1526" s="31">
        <f ca="1">IF(GLOBAL[[#This Row],[TT]]&lt;1,"",ROW()-2)</f>
        <v>1524</v>
      </c>
      <c r="B1526" s="33" t="s">
        <v>951</v>
      </c>
      <c r="C1526" s="31">
        <v>1</v>
      </c>
      <c r="D1526" s="31" t="s">
        <v>952</v>
      </c>
      <c r="E1526" s="31">
        <f ca="1">IF(GLOBAL[[#This Row],[b12]]="",GLOBAL[[#This Row],[a6]],GLOBAL[[#This Row],[b12]])</f>
        <v>1</v>
      </c>
      <c r="F1526" s="32">
        <f>GLOBAL[[#This Row],[AWAL]]</f>
        <v>1</v>
      </c>
      <c r="G1526" s="31"/>
      <c r="H1526" s="31"/>
      <c r="I1526" s="31">
        <f>IF(GLOBAL[[#This Row],[1]]="","",SUMIF(Table6[NB BM_C_QTY+F],GLOBAL[POINTER],Table6[C]))</f>
        <v>0</v>
      </c>
      <c r="J1526" s="91">
        <f>IF(GLOBAL[[#This Row],[2]]="",0,-1*SUMIF(Table5[CONCAT],GLOBAL[POINTER],Table5[3]))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1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1</v>
      </c>
      <c r="Q1526" s="58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1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1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1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526" s="31">
        <v>288</v>
      </c>
      <c r="AC1526" t="s">
        <v>6094</v>
      </c>
    </row>
    <row r="1527" spans="1:30">
      <c r="A1527" s="31">
        <f ca="1">IF(GLOBAL[[#This Row],[TT]]&lt;1,"",ROW()-2)</f>
        <v>1525</v>
      </c>
      <c r="B1527" s="33" t="s">
        <v>953</v>
      </c>
      <c r="C1527" s="31">
        <v>8</v>
      </c>
      <c r="D1527" s="31" t="s">
        <v>952</v>
      </c>
      <c r="E1527" s="31">
        <f ca="1">IF(GLOBAL[[#This Row],[b12]]="",GLOBAL[[#This Row],[a6]],GLOBAL[[#This Row],[b12]])</f>
        <v>8</v>
      </c>
      <c r="F1527" s="32">
        <f>GLOBAL[[#This Row],[AWAL]]</f>
        <v>8</v>
      </c>
      <c r="G1527" s="31"/>
      <c r="H1527" s="31"/>
      <c r="I1527" s="31">
        <f>IF(GLOBAL[[#This Row],[1]]="","",SUMIF(Table6[NB BM_C_QTY+F],GLOBAL[POINTER],Table6[C]))</f>
        <v>0</v>
      </c>
      <c r="J1527" s="91">
        <f>IF(GLOBAL[[#This Row],[2]]="",0,-1*SUMIF(Table5[CONCAT],GLOBAL[POINTER],Table5[3]))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8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8</v>
      </c>
      <c r="Q1527" s="58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8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8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8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527" s="31">
        <v>288</v>
      </c>
      <c r="AC1527" t="s">
        <v>6094</v>
      </c>
      <c r="AD1527" s="29"/>
    </row>
    <row r="1528" spans="1:30">
      <c r="A1528" s="31">
        <f ca="1">IF(GLOBAL[[#This Row],[TT]]&lt;1,"",ROW()-2)</f>
        <v>1526</v>
      </c>
      <c r="B1528" s="33" t="s">
        <v>954</v>
      </c>
      <c r="C1528" s="31">
        <v>8</v>
      </c>
      <c r="D1528" s="31">
        <v>288</v>
      </c>
      <c r="E1528" s="31">
        <f ca="1">IF(GLOBAL[[#This Row],[b12]]="",GLOBAL[[#This Row],[a6]],GLOBAL[[#This Row],[b12]])</f>
        <v>8</v>
      </c>
      <c r="F1528" s="32">
        <f>GLOBAL[[#This Row],[AWAL]]</f>
        <v>8</v>
      </c>
      <c r="G1528" s="31"/>
      <c r="H1528" s="31"/>
      <c r="I1528" s="31">
        <f>IF(GLOBAL[[#This Row],[1]]="","",SUMIF(Table6[NB BM_C_QTY+F],GLOBAL[POINTER],Table6[C]))</f>
        <v>0</v>
      </c>
      <c r="J1528" s="91">
        <f>IF(GLOBAL[[#This Row],[2]]="",0,-1*SUMIF(Table5[CONCAT],GLOBAL[POINTER],Table5[3]))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8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8</v>
      </c>
      <c r="Q1528" s="58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8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8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8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528" s="31">
        <v>288</v>
      </c>
      <c r="AC1528" t="s">
        <v>5118</v>
      </c>
    </row>
    <row r="1529" spans="1:30">
      <c r="A1529" s="31">
        <f ca="1">IF(GLOBAL[[#This Row],[TT]]&lt;1,"",ROW()-2)</f>
        <v>1527</v>
      </c>
      <c r="B1529" s="33" t="s">
        <v>955</v>
      </c>
      <c r="C1529" s="31">
        <v>19</v>
      </c>
      <c r="D1529" s="31" t="s">
        <v>155</v>
      </c>
      <c r="E1529" s="31">
        <f ca="1">IF(GLOBAL[[#This Row],[b12]]="",GLOBAL[[#This Row],[a6]],GLOBAL[[#This Row],[b12]])</f>
        <v>19</v>
      </c>
      <c r="F1529" s="32">
        <f>GLOBAL[[#This Row],[AWAL]]</f>
        <v>19</v>
      </c>
      <c r="G1529" s="31"/>
      <c r="H1529" s="31"/>
      <c r="I1529" s="31">
        <f>IF(GLOBAL[[#This Row],[1]]="","",SUMIF(Table6[NB BM_C_QTY+F],GLOBAL[POINTER],Table6[C]))</f>
        <v>0</v>
      </c>
      <c r="J1529" s="91">
        <f>IF(GLOBAL[[#This Row],[2]]="",0,-1*SUMIF(Table5[CONCAT],GLOBAL[POINTER],Table5[3]))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 t="shared" si="23"/>
        <v>19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19</v>
      </c>
      <c r="Q1529" s="58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19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19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19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529" s="31">
        <v>576</v>
      </c>
      <c r="AC1529" t="s">
        <v>5118</v>
      </c>
    </row>
    <row r="1530" spans="1:30">
      <c r="A1530" s="31">
        <f ca="1">IF(GLOBAL[[#This Row],[TT]]&lt;1,"",ROW()-2)</f>
        <v>1528</v>
      </c>
      <c r="B1530" s="33" t="s">
        <v>956</v>
      </c>
      <c r="C1530" s="31">
        <v>42</v>
      </c>
      <c r="D1530" s="31" t="s">
        <v>106</v>
      </c>
      <c r="E1530" s="31">
        <f ca="1">IF(GLOBAL[[#This Row],[b12]]="",GLOBAL[[#This Row],[a6]],GLOBAL[[#This Row],[b12]])</f>
        <v>42</v>
      </c>
      <c r="F1530" s="32">
        <f>GLOBAL[[#This Row],[AWAL]]</f>
        <v>42</v>
      </c>
      <c r="G1530" s="31"/>
      <c r="H1530" s="31"/>
      <c r="I1530" s="31">
        <f>IF(GLOBAL[[#This Row],[1]]="","",SUMIF(Table6[NB BM_C_QTY+F],GLOBAL[POINTER],Table6[C]))</f>
        <v>0</v>
      </c>
      <c r="J1530" s="91">
        <f>IF(GLOBAL[[#This Row],[2]]="",0,-1*SUMIF(Table5[CONCAT],GLOBAL[POINTER],Table5[3]))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42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42</v>
      </c>
      <c r="Q1530" s="58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42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42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42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530" s="31">
        <v>96</v>
      </c>
      <c r="AC1530" t="s">
        <v>5116</v>
      </c>
    </row>
    <row r="1531" spans="1:30">
      <c r="A1531" s="31">
        <f ca="1">IF(GLOBAL[[#This Row],[TT]]&lt;1,"",ROW()-2)</f>
        <v>1529</v>
      </c>
      <c r="B1531" s="33" t="s">
        <v>957</v>
      </c>
      <c r="C1531" s="31">
        <v>14</v>
      </c>
      <c r="D1531" s="31">
        <v>288</v>
      </c>
      <c r="E1531" s="31">
        <f ca="1">IF(GLOBAL[[#This Row],[b12]]="",GLOBAL[[#This Row],[a6]],GLOBAL[[#This Row],[b12]])</f>
        <v>14</v>
      </c>
      <c r="F1531" s="32">
        <f>GLOBAL[[#This Row],[AWAL]]</f>
        <v>14</v>
      </c>
      <c r="G1531" s="31"/>
      <c r="H1531" s="31"/>
      <c r="I1531" s="31">
        <f>IF(GLOBAL[[#This Row],[1]]="","",SUMIF(Table6[NB BM_C_QTY+F],GLOBAL[POINTER],Table6[C]))</f>
        <v>0</v>
      </c>
      <c r="J1531" s="91">
        <f>IF(GLOBAL[[#This Row],[2]]="",0,-1*SUMIF(Table5[CONCAT],GLOBAL[POINTER],Table5[3]))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14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14</v>
      </c>
      <c r="Q1531" s="58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14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14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14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531" s="31">
        <v>288</v>
      </c>
      <c r="AC1531" t="s">
        <v>5118</v>
      </c>
    </row>
    <row r="1532" spans="1:30">
      <c r="A1532" s="31">
        <f ca="1">IF(GLOBAL[[#This Row],[TT]]&lt;1,"",ROW()-2)</f>
        <v>1530</v>
      </c>
      <c r="B1532" s="33" t="s">
        <v>958</v>
      </c>
      <c r="C1532" s="31">
        <v>28</v>
      </c>
      <c r="D1532" s="31" t="s">
        <v>20</v>
      </c>
      <c r="E1532" s="31">
        <f ca="1">IF(GLOBAL[[#This Row],[b12]]="",GLOBAL[[#This Row],[a6]],GLOBAL[[#This Row],[b12]])</f>
        <v>28</v>
      </c>
      <c r="F1532" s="32">
        <f>GLOBAL[[#This Row],[AWAL]]</f>
        <v>28</v>
      </c>
      <c r="G1532" s="31"/>
      <c r="H1532" s="31"/>
      <c r="I1532" s="31">
        <f>IF(GLOBAL[[#This Row],[1]]="","",SUMIF(Table6[NB BM_C_QTY+F],GLOBAL[POINTER],Table6[C]))</f>
        <v>0</v>
      </c>
      <c r="J1532" s="91">
        <f>IF(GLOBAL[[#This Row],[2]]="",0,-1*SUMIF(Table5[CONCAT],GLOBAL[POINTER],Table5[3]))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 t="shared" si="23"/>
        <v>28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28</v>
      </c>
      <c r="Q1532" s="58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28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28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28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532" s="31">
        <v>96</v>
      </c>
      <c r="AC1532" t="s">
        <v>5118</v>
      </c>
    </row>
    <row r="1533" spans="1:30">
      <c r="A1533" s="31">
        <f ca="1">IF(GLOBAL[[#This Row],[TT]]&lt;1,"",ROW()-2)</f>
        <v>1531</v>
      </c>
      <c r="B1533" s="33" t="s">
        <v>959</v>
      </c>
      <c r="C1533" s="31">
        <v>1</v>
      </c>
      <c r="D1533" s="31" t="s">
        <v>222</v>
      </c>
      <c r="E1533" s="31">
        <f ca="1">IF(GLOBAL[[#This Row],[b12]]="",GLOBAL[[#This Row],[a6]],GLOBAL[[#This Row],[b12]])</f>
        <v>1</v>
      </c>
      <c r="F1533" s="32">
        <f>GLOBAL[[#This Row],[AWAL]]</f>
        <v>1</v>
      </c>
      <c r="G1533" s="31"/>
      <c r="H1533" s="31"/>
      <c r="I1533" s="31">
        <f>IF(GLOBAL[[#This Row],[1]]="","",SUMIF(Table6[NB BM_C_QTY+F],GLOBAL[POINTER],Table6[C]))</f>
        <v>0</v>
      </c>
      <c r="J1533" s="91">
        <f>IF(GLOBAL[[#This Row],[2]]="",0,-1*SUMIF(Table5[CONCAT],GLOBAL[POINTER],Table5[3]))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 t="shared" si="23"/>
        <v>1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1</v>
      </c>
      <c r="Q1533" s="58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1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1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1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533" s="31">
        <v>48</v>
      </c>
      <c r="AC1533" t="s">
        <v>5118</v>
      </c>
    </row>
    <row r="1534" spans="1:30">
      <c r="A1534" s="31">
        <f ca="1">IF(GLOBAL[[#This Row],[TT]]&lt;1,"",ROW()-2)</f>
        <v>1532</v>
      </c>
      <c r="B1534" s="33" t="s">
        <v>960</v>
      </c>
      <c r="C1534" s="31">
        <v>1</v>
      </c>
      <c r="D1534" s="31" t="s">
        <v>100</v>
      </c>
      <c r="E1534" s="31">
        <f ca="1">IF(GLOBAL[[#This Row],[b12]]="",GLOBAL[[#This Row],[a6]],GLOBAL[[#This Row],[b12]])</f>
        <v>1</v>
      </c>
      <c r="F1534" s="32">
        <f>GLOBAL[[#This Row],[AWAL]]</f>
        <v>1</v>
      </c>
      <c r="G1534" s="31"/>
      <c r="H1534" s="31"/>
      <c r="I1534" s="31">
        <f>IF(GLOBAL[[#This Row],[1]]="","",SUMIF(Table6[NB BM_C_QTY+F],GLOBAL[POINTER],Table6[C]))</f>
        <v>0</v>
      </c>
      <c r="J1534" s="91">
        <f>IF(GLOBAL[[#This Row],[2]]="",0,-1*SUMIF(Table5[CONCAT],GLOBAL[POINTER],Table5[3]))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 t="shared" si="23"/>
        <v>1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1</v>
      </c>
      <c r="Q1534" s="58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1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1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1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534" s="31">
        <v>1200</v>
      </c>
      <c r="AC1534" t="s">
        <v>5118</v>
      </c>
    </row>
    <row r="1535" spans="1:30">
      <c r="A1535" s="31">
        <f ca="1">IF(GLOBAL[[#This Row],[TT]]&lt;1,"",ROW()-2)</f>
        <v>1533</v>
      </c>
      <c r="B1535" s="33" t="s">
        <v>961</v>
      </c>
      <c r="C1535" s="31">
        <v>2</v>
      </c>
      <c r="D1535" s="31" t="s">
        <v>100</v>
      </c>
      <c r="E1535" s="31">
        <f ca="1">IF(GLOBAL[[#This Row],[b12]]="",GLOBAL[[#This Row],[a6]],GLOBAL[[#This Row],[b12]])</f>
        <v>2</v>
      </c>
      <c r="F1535" s="32">
        <f>GLOBAL[[#This Row],[AWAL]]</f>
        <v>2</v>
      </c>
      <c r="G1535" s="31"/>
      <c r="H1535" s="31"/>
      <c r="I1535" s="31">
        <f>IF(GLOBAL[[#This Row],[1]]="","",SUMIF(Table6[NB BM_C_QTY+F],GLOBAL[POINTER],Table6[C]))</f>
        <v>0</v>
      </c>
      <c r="J1535" s="91">
        <f>IF(GLOBAL[[#This Row],[2]]="",0,-1*SUMIF(Table5[CONCAT],GLOBAL[POINTER],Table5[3]))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 t="shared" si="23"/>
        <v>2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2</v>
      </c>
      <c r="Q1535" s="58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2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2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2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535" s="31">
        <v>1200</v>
      </c>
      <c r="AC1535" t="s">
        <v>5118</v>
      </c>
    </row>
    <row r="1536" spans="1:30">
      <c r="A1536" s="39">
        <f ca="1">IF(GLOBAL[[#This Row],[TT]]&lt;1,"",ROW()-2)</f>
        <v>1534</v>
      </c>
      <c r="B1536" s="33" t="s">
        <v>962</v>
      </c>
      <c r="C1536" s="31">
        <v>3</v>
      </c>
      <c r="D1536" s="31" t="s">
        <v>100</v>
      </c>
      <c r="E1536" s="39">
        <f ca="1">IF(GLOBAL[[#This Row],[b12]]="",GLOBAL[[#This Row],[a6]],GLOBAL[[#This Row],[b12]])</f>
        <v>3</v>
      </c>
      <c r="F1536" s="40">
        <f>GLOBAL[[#This Row],[AWAL]]</f>
        <v>3</v>
      </c>
      <c r="G1536" s="31"/>
      <c r="H1536" s="31"/>
      <c r="I1536" s="31">
        <f>IF(GLOBAL[[#This Row],[1]]="","",SUMIF(Table6[NB BM_C_QTY+F],GLOBAL[POINTER],Table6[C]))</f>
        <v>0</v>
      </c>
      <c r="J1536" s="91">
        <f>IF(GLOBAL[[#This Row],[2]]="",0,-1*SUMIF(Table5[CONCAT],GLOBAL[POINTER],Table5[3]))</f>
        <v>0</v>
      </c>
      <c r="K1536" s="39" t="str">
        <f>IF(GLOBAL[[#This Row],[b1]]="","",GLOBAL[[#This Row],[b1]]-GLOBAL[[#This Row],[a1]]-GLOBAL[[#This Row],[bkeluar1]])</f>
        <v/>
      </c>
      <c r="L1536" s="39">
        <f>SUM(GLOBAL[[#This Row],[bmasuk1]:[c1]])</f>
        <v>0</v>
      </c>
      <c r="M1536" s="40">
        <f t="shared" si="23"/>
        <v>3</v>
      </c>
      <c r="N1536" s="31"/>
      <c r="O1536" s="39" t="str">
        <f>IF(GLOBAL[[#This Row],[b2]]="","",GLOBAL[[#This Row],[b2]]-GLOBAL[[#This Row],[a2]])</f>
        <v/>
      </c>
      <c r="P1536" s="40">
        <f ca="1">SUM(INDIRECT(GLOBAL_VAR[TABLENAME]&amp;"[@a"&amp;$1:$1-1&amp;"]"),INDIRECT(GLOBAL_VAR[TABLENAME]&amp;"[@c"&amp;$1:$1-1&amp;"]"))</f>
        <v>3</v>
      </c>
      <c r="Q1536" s="58"/>
      <c r="R1536" s="41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3</v>
      </c>
      <c r="T1536" s="33"/>
      <c r="U1536" s="41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3</v>
      </c>
      <c r="W1536" s="31"/>
      <c r="X1536" s="39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3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536" s="39">
        <v>1200</v>
      </c>
      <c r="AC1536" t="s">
        <v>5118</v>
      </c>
    </row>
    <row r="1537" spans="1:30">
      <c r="A1537" s="31">
        <f ca="1">IF(GLOBAL[[#This Row],[TT]]&lt;1,"",ROW()-2)</f>
        <v>1535</v>
      </c>
      <c r="B1537" s="33" t="s">
        <v>963</v>
      </c>
      <c r="C1537" s="31">
        <v>3</v>
      </c>
      <c r="D1537" s="31" t="s">
        <v>100</v>
      </c>
      <c r="E1537" s="31">
        <f ca="1">IF(GLOBAL[[#This Row],[b12]]="",GLOBAL[[#This Row],[a6]],GLOBAL[[#This Row],[b12]])</f>
        <v>3</v>
      </c>
      <c r="F1537" s="32">
        <f>GLOBAL[[#This Row],[AWAL]]</f>
        <v>3</v>
      </c>
      <c r="G1537" s="31"/>
      <c r="H1537" s="31"/>
      <c r="I1537" s="31">
        <f>IF(GLOBAL[[#This Row],[1]]="","",SUMIF(Table6[NB BM_C_QTY+F],GLOBAL[POINTER],Table6[C]))</f>
        <v>0</v>
      </c>
      <c r="J1537" s="91">
        <f>IF(GLOBAL[[#This Row],[2]]="",0,-1*SUMIF(Table5[CONCAT],GLOBAL[POINTER],Table5[3]))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3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3</v>
      </c>
      <c r="Q1537" s="58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3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3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3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537" s="31">
        <v>1200</v>
      </c>
      <c r="AC1537" t="s">
        <v>5118</v>
      </c>
    </row>
    <row r="1538" spans="1:30">
      <c r="A1538" s="39">
        <f ca="1">IF(GLOBAL[[#This Row],[TT]]&lt;1,"",ROW()-2)</f>
        <v>1536</v>
      </c>
      <c r="B1538" s="33" t="s">
        <v>7272</v>
      </c>
      <c r="C1538" s="31"/>
      <c r="D1538" s="31" t="s">
        <v>2131</v>
      </c>
      <c r="E1538" s="39">
        <f ca="1">IF(GLOBAL[[#This Row],[b12]]="",GLOBAL[[#This Row],[a6]],GLOBAL[[#This Row],[b12]])</f>
        <v>2</v>
      </c>
      <c r="F1538" s="40">
        <f>GLOBAL[[#This Row],[AWAL]]</f>
        <v>0</v>
      </c>
      <c r="G1538" s="31"/>
      <c r="H1538" s="31"/>
      <c r="I1538" s="39" t="str">
        <f>IF(GLOBAL[[#This Row],[1]]="","",SUMIF(Table6[NB BM_C_QTY+F],GLOBAL[POINTER],Table6[C]))</f>
        <v/>
      </c>
      <c r="J1538" s="91">
        <f>IF(GLOBAL[[#This Row],[2]]="",0,-1*SUMIF(Table5[CONCAT],GLOBAL[POINTER],Table5[3]))</f>
        <v>0</v>
      </c>
      <c r="K1538" s="39" t="str">
        <f>IF(GLOBAL[[#This Row],[b1]]="","",GLOBAL[[#This Row],[b1]]-GLOBAL[[#This Row],[a1]]-GLOBAL[[#This Row],[bkeluar1]])</f>
        <v/>
      </c>
      <c r="L1538" s="39">
        <f>SUM(GLOBAL[[#This Row],[bmasuk1]:[c1]])</f>
        <v>0</v>
      </c>
      <c r="M1538" s="40">
        <f t="shared" si="23"/>
        <v>0</v>
      </c>
      <c r="N1538" s="31">
        <v>2</v>
      </c>
      <c r="O1538" s="39">
        <f>IF(GLOBAL[[#This Row],[b2]]="","",GLOBAL[[#This Row],[b2]]-GLOBAL[[#This Row],[a2]])</f>
        <v>2</v>
      </c>
      <c r="P1538" s="40">
        <f ca="1">SUM(INDIRECT(GLOBAL_VAR[TABLENAME]&amp;"[@a"&amp;$1:$1-1&amp;"]"),INDIRECT(GLOBAL_VAR[TABLENAME]&amp;"[@c"&amp;$1:$1-1&amp;"]"))</f>
        <v>2</v>
      </c>
      <c r="Q1538" s="33"/>
      <c r="R1538" s="41" t="str">
        <f>IF(GLOBAL[[#This Row],[b3]]="","",GLOBAL[[#This Row],[b3]]-GLOBAL[[#This Row],[a3]])</f>
        <v/>
      </c>
      <c r="S1538" s="40">
        <f ca="1">SUM(INDIRECT(GLOBAL_VAR[TABLENAME]&amp;"[@a"&amp;$1:$1-1&amp;"]"),INDIRECT(GLOBAL_VAR[TABLENAME]&amp;"[@c"&amp;$1:$1-1&amp;"]"))</f>
        <v>2</v>
      </c>
      <c r="T1538" s="33"/>
      <c r="U1538" s="41" t="str">
        <f>IF(GLOBAL[[#This Row],[b4]]="","",GLOBAL[[#This Row],[b4]]-GLOBAL[[#This Row],[a4]])</f>
        <v/>
      </c>
      <c r="V1538" s="40">
        <f ca="1">SUM(INDIRECT(GLOBAL_VAR[TABLENAME]&amp;"[@a"&amp;$1:$1-1&amp;"]"),INDIRECT(GLOBAL_VAR[TABLENAME]&amp;"[@c"&amp;$1:$1-1&amp;"]"))</f>
        <v>2</v>
      </c>
      <c r="W1538" s="31"/>
      <c r="X1538" s="39" t="str">
        <f>IF(GLOBAL[[#This Row],[b5]]="","",GLOBAL[[#This Row],[b5]]-GLOBAL[[#This Row],[a5]])</f>
        <v/>
      </c>
      <c r="Y1538" s="40">
        <f ca="1">SUM(INDIRECT(GLOBAL_VAR[TABLENAME]&amp;"[@a"&amp;$1:$1-1&amp;"]"),INDIRECT(GLOBAL_VAR[TABLENAME]&amp;"[@c"&amp;$1:$1-1&amp;"]"))</f>
        <v>2</v>
      </c>
      <c r="Z1538" s="29"/>
      <c r="AA153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gunting6b023240pcsuntana</v>
      </c>
      <c r="AB1538" s="39"/>
      <c r="AC1538" s="65"/>
      <c r="AD1538" s="29"/>
    </row>
    <row r="1539" spans="1:30">
      <c r="A1539" s="39">
        <f ca="1">IF(GLOBAL[[#This Row],[TT]]&lt;1,"",ROW()-2)</f>
        <v>1537</v>
      </c>
      <c r="B1539" s="33" t="s">
        <v>7271</v>
      </c>
      <c r="C1539" s="31"/>
      <c r="D1539" s="31" t="s">
        <v>2131</v>
      </c>
      <c r="E1539" s="39">
        <f ca="1">IF(GLOBAL[[#This Row],[b12]]="",GLOBAL[[#This Row],[a6]],GLOBAL[[#This Row],[b12]])</f>
        <v>3</v>
      </c>
      <c r="F1539" s="40">
        <f>GLOBAL[[#This Row],[AWAL]]</f>
        <v>0</v>
      </c>
      <c r="G1539" s="31"/>
      <c r="H1539" s="31"/>
      <c r="I1539" s="39" t="str">
        <f>IF(GLOBAL[[#This Row],[1]]="","",SUMIF(Table6[NB BM_C_QTY+F],GLOBAL[POINTER],Table6[C]))</f>
        <v/>
      </c>
      <c r="J1539" s="91">
        <f>IF(GLOBAL[[#This Row],[2]]="",0,-1*SUMIF(Table5[CONCAT],GLOBAL[POINTER],Table5[3]))</f>
        <v>0</v>
      </c>
      <c r="K1539" s="39" t="str">
        <f>IF(GLOBAL[[#This Row],[b1]]="","",GLOBAL[[#This Row],[b1]]-GLOBAL[[#This Row],[a1]]-GLOBAL[[#This Row],[bkeluar1]])</f>
        <v/>
      </c>
      <c r="L1539" s="39">
        <f>SUM(GLOBAL[[#This Row],[bmasuk1]:[c1]])</f>
        <v>0</v>
      </c>
      <c r="M1539" s="40">
        <f t="shared" ref="M1539:M1602" si="24">SUM(F1539,L1539)</f>
        <v>0</v>
      </c>
      <c r="N1539" s="31">
        <v>3</v>
      </c>
      <c r="O1539" s="39">
        <f>IF(GLOBAL[[#This Row],[b2]]="","",GLOBAL[[#This Row],[b2]]-GLOBAL[[#This Row],[a2]])</f>
        <v>3</v>
      </c>
      <c r="P1539" s="40">
        <f ca="1">SUM(INDIRECT(GLOBAL_VAR[TABLENAME]&amp;"[@a"&amp;$1:$1-1&amp;"]"),INDIRECT(GLOBAL_VAR[TABLENAME]&amp;"[@c"&amp;$1:$1-1&amp;"]"))</f>
        <v>3</v>
      </c>
      <c r="Q1539" s="33"/>
      <c r="R1539" s="41" t="str">
        <f>IF(GLOBAL[[#This Row],[b3]]="","",GLOBAL[[#This Row],[b3]]-GLOBAL[[#This Row],[a3]])</f>
        <v/>
      </c>
      <c r="S1539" s="40">
        <f ca="1">SUM(INDIRECT(GLOBAL_VAR[TABLENAME]&amp;"[@a"&amp;$1:$1-1&amp;"]"),INDIRECT(GLOBAL_VAR[TABLENAME]&amp;"[@c"&amp;$1:$1-1&amp;"]"))</f>
        <v>3</v>
      </c>
      <c r="T1539" s="33"/>
      <c r="U1539" s="41" t="str">
        <f>IF(GLOBAL[[#This Row],[b4]]="","",GLOBAL[[#This Row],[b4]]-GLOBAL[[#This Row],[a4]])</f>
        <v/>
      </c>
      <c r="V1539" s="40">
        <f ca="1">SUM(INDIRECT(GLOBAL_VAR[TABLENAME]&amp;"[@a"&amp;$1:$1-1&amp;"]"),INDIRECT(GLOBAL_VAR[TABLENAME]&amp;"[@c"&amp;$1:$1-1&amp;"]"))</f>
        <v>3</v>
      </c>
      <c r="W1539" s="31"/>
      <c r="X1539" s="39" t="str">
        <f>IF(GLOBAL[[#This Row],[b5]]="","",GLOBAL[[#This Row],[b5]]-GLOBAL[[#This Row],[a5]])</f>
        <v/>
      </c>
      <c r="Y1539" s="40">
        <f ca="1">SUM(INDIRECT(GLOBAL_VAR[TABLENAME]&amp;"[@a"&amp;$1:$1-1&amp;"]"),INDIRECT(GLOBAL_VAR[TABLENAME]&amp;"[@c"&amp;$1:$1-1&amp;"]"))</f>
        <v>3</v>
      </c>
      <c r="Z1539" s="29"/>
      <c r="AA153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gunting8b021240pcsuntana</v>
      </c>
      <c r="AB1539" s="39"/>
      <c r="AC1539" s="65"/>
      <c r="AD1539" s="29"/>
    </row>
    <row r="1540" spans="1:30">
      <c r="A1540" s="31">
        <f ca="1">IF(GLOBAL[[#This Row],[TT]]&lt;1,"",ROW()-2)</f>
        <v>1538</v>
      </c>
      <c r="B1540" s="33" t="s">
        <v>964</v>
      </c>
      <c r="C1540" s="31">
        <v>6</v>
      </c>
      <c r="D1540" s="31" t="s">
        <v>3544</v>
      </c>
      <c r="E1540" s="31">
        <f ca="1">IF(GLOBAL[[#This Row],[b12]]="",GLOBAL[[#This Row],[a6]],GLOBAL[[#This Row],[b12]])</f>
        <v>6</v>
      </c>
      <c r="F1540" s="32">
        <f>GLOBAL[[#This Row],[AWAL]]</f>
        <v>6</v>
      </c>
      <c r="G1540" s="31"/>
      <c r="H1540" s="31"/>
      <c r="I1540" s="31">
        <f>IF(GLOBAL[[#This Row],[1]]="","",SUMIF(Table6[NB BM_C_QTY+F],GLOBAL[POINTER],Table6[C]))</f>
        <v>0</v>
      </c>
      <c r="J1540" s="91">
        <f>IF(GLOBAL[[#This Row],[2]]="",0,-1*SUMIF(Table5[CONCAT],GLOBAL[POINTER],Table5[3]))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 t="shared" si="24"/>
        <v>6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6</v>
      </c>
      <c r="Q1540" s="58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6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6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6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540" s="31">
        <v>360</v>
      </c>
      <c r="AC1540" t="s">
        <v>5118</v>
      </c>
    </row>
    <row r="1541" spans="1:30">
      <c r="A1541" s="31" t="str">
        <f ca="1">IF(GLOBAL[[#This Row],[TT]]&lt;1,"",ROW()-2)</f>
        <v/>
      </c>
      <c r="B1541" s="33" t="s">
        <v>964</v>
      </c>
      <c r="C1541" s="31">
        <v>0</v>
      </c>
      <c r="D1541" s="31"/>
      <c r="E1541" s="31">
        <f ca="1">IF(GLOBAL[[#This Row],[b12]]="",GLOBAL[[#This Row],[a6]],GLOBAL[[#This Row],[b12]])</f>
        <v>0</v>
      </c>
      <c r="F1541" s="32">
        <f>GLOBAL[[#This Row],[AWAL]]</f>
        <v>0</v>
      </c>
      <c r="G1541" s="31"/>
      <c r="H1541" s="31"/>
      <c r="I1541" s="31" t="str">
        <f>IF(GLOBAL[[#This Row],[1]]="","",SUMIF(Table6[NB BM_C_QTY+F],GLOBAL[POINTER],Table6[C]))</f>
        <v/>
      </c>
      <c r="J1541" s="91">
        <f>IF(GLOBAL[[#This Row],[2]]="",0,-1*SUMIF(Table5[CONCAT],GLOBAL[POINTER],Table5[3]))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 t="shared" si="24"/>
        <v>0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0</v>
      </c>
      <c r="Q1541" s="58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0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0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0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541" s="31"/>
    </row>
    <row r="1542" spans="1:30">
      <c r="A1542" s="39" t="str">
        <f ca="1">IF(GLOBAL[[#This Row],[TT]]&lt;1,"",ROW()-2)</f>
        <v/>
      </c>
      <c r="B1542" s="72" t="s">
        <v>5206</v>
      </c>
      <c r="C1542" s="31">
        <v>0</v>
      </c>
      <c r="D1542" s="31" t="s">
        <v>2161</v>
      </c>
      <c r="E1542" s="39">
        <f ca="1">IF(GLOBAL[[#This Row],[b12]]="",GLOBAL[[#This Row],[a6]],GLOBAL[[#This Row],[b12]])</f>
        <v>0</v>
      </c>
      <c r="F1542" s="40">
        <f>GLOBAL[[#This Row],[AWAL]]</f>
        <v>0</v>
      </c>
      <c r="G1542" s="31"/>
      <c r="H1542" s="31"/>
      <c r="I1542" s="39">
        <f>IF(GLOBAL[[#This Row],[1]]="","",SUMIF(Table6[NB BM_C_QTY+F],GLOBAL[POINTER],Table6[C]))</f>
        <v>0</v>
      </c>
      <c r="J1542" s="91">
        <f>IF(GLOBAL[[#This Row],[2]]="",0,-1*SUMIF(Table5[CONCAT],GLOBAL[POINTER],Table5[3]))</f>
        <v>0</v>
      </c>
      <c r="K1542" s="39" t="str">
        <f>IF(GLOBAL[[#This Row],[b1]]="","",GLOBAL[[#This Row],[b1]]-GLOBAL[[#This Row],[a1]]-GLOBAL[[#This Row],[bkeluar1]])</f>
        <v/>
      </c>
      <c r="L1542" s="39">
        <f>SUM(GLOBAL[[#This Row],[bmasuk1]:[c1]])</f>
        <v>0</v>
      </c>
      <c r="M1542" s="40">
        <f t="shared" si="24"/>
        <v>0</v>
      </c>
      <c r="N1542" s="31"/>
      <c r="O1542" s="39" t="str">
        <f>IF(GLOBAL[[#This Row],[b2]]="","",GLOBAL[[#This Row],[b2]]-GLOBAL[[#This Row],[a2]])</f>
        <v/>
      </c>
      <c r="P1542" s="40">
        <f ca="1">SUM(INDIRECT(GLOBAL_VAR[TABLENAME]&amp;"[@a"&amp;$1:$1-1&amp;"]"),INDIRECT(GLOBAL_VAR[TABLENAME]&amp;"[@c"&amp;$1:$1-1&amp;"]"))</f>
        <v>0</v>
      </c>
      <c r="Q1542" s="58"/>
      <c r="R1542" s="41" t="str">
        <f>IF(GLOBAL[[#This Row],[b3]]="","",GLOBAL[[#This Row],[b3]]-GLOBAL[[#This Row],[a3]])</f>
        <v/>
      </c>
      <c r="S1542" s="40">
        <f ca="1">SUM(INDIRECT(GLOBAL_VAR[TABLENAME]&amp;"[@a"&amp;$1:$1-1&amp;"]"),INDIRECT(GLOBAL_VAR[TABLENAME]&amp;"[@c"&amp;$1:$1-1&amp;"]"))</f>
        <v>0</v>
      </c>
      <c r="T1542" s="33"/>
      <c r="U1542" s="41" t="str">
        <f>IF(GLOBAL[[#This Row],[b4]]="","",GLOBAL[[#This Row],[b4]]-GLOBAL[[#This Row],[a4]])</f>
        <v/>
      </c>
      <c r="V1542" s="40">
        <f ca="1">SUM(INDIRECT(GLOBAL_VAR[TABLENAME]&amp;"[@a"&amp;$1:$1-1&amp;"]"),INDIRECT(GLOBAL_VAR[TABLENAME]&amp;"[@c"&amp;$1:$1-1&amp;"]"))</f>
        <v>0</v>
      </c>
      <c r="W1542" s="31"/>
      <c r="X1542" s="39" t="str">
        <f>IF(GLOBAL[[#This Row],[b5]]="","",GLOBAL[[#This Row],[b5]]-GLOBAL[[#This Row],[a5]])</f>
        <v/>
      </c>
      <c r="Y1542" s="40">
        <f ca="1">SUM(INDIRECT(GLOBAL_VAR[TABLENAME]&amp;"[@a"&amp;$1:$1-1&amp;"]"),INDIRECT(GLOBAL_VAR[TABLENAME]&amp;"[@c"&amp;$1:$1-1&amp;"]"))</f>
        <v>0</v>
      </c>
      <c r="AA154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542" s="39">
        <v>80</v>
      </c>
      <c r="AC1542" s="64" t="s">
        <v>5116</v>
      </c>
    </row>
    <row r="1543" spans="1:30">
      <c r="A1543" s="31">
        <f ca="1">IF(GLOBAL[[#This Row],[TT]]&lt;1,"",ROW()-2)</f>
        <v>1541</v>
      </c>
      <c r="B1543" s="33" t="s">
        <v>965</v>
      </c>
      <c r="C1543" s="31">
        <v>1</v>
      </c>
      <c r="D1543" s="31" t="s">
        <v>98</v>
      </c>
      <c r="E1543" s="31">
        <f ca="1">IF(GLOBAL[[#This Row],[b12]]="",GLOBAL[[#This Row],[a6]],GLOBAL[[#This Row],[b12]])</f>
        <v>1</v>
      </c>
      <c r="F1543" s="32">
        <f>GLOBAL[[#This Row],[AWAL]]</f>
        <v>1</v>
      </c>
      <c r="G1543" s="31"/>
      <c r="H1543" s="31"/>
      <c r="I1543" s="31">
        <f>IF(GLOBAL[[#This Row],[1]]="","",SUMIF(Table6[NB BM_C_QTY+F],GLOBAL[POINTER],Table6[C]))</f>
        <v>0</v>
      </c>
      <c r="J1543" s="91">
        <f>IF(GLOBAL[[#This Row],[2]]="",0,-1*SUMIF(Table5[CONCAT],GLOBAL[POINTER],Table5[3]))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1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1</v>
      </c>
      <c r="Q1543" s="58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1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1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1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543" s="31">
        <v>50</v>
      </c>
      <c r="AC1543" t="s">
        <v>5116</v>
      </c>
    </row>
    <row r="1544" spans="1:30">
      <c r="A1544" s="31" t="str">
        <f ca="1">IF(GLOBAL[[#This Row],[TT]]&lt;1,"",ROW()-2)</f>
        <v/>
      </c>
      <c r="B1544" s="33" t="s">
        <v>3443</v>
      </c>
      <c r="C1544" s="31">
        <v>0</v>
      </c>
      <c r="D1544" s="31" t="s">
        <v>98</v>
      </c>
      <c r="E1544" s="31">
        <f ca="1">IF(GLOBAL[[#This Row],[b12]]="",GLOBAL[[#This Row],[a6]],GLOBAL[[#This Row],[b12]])</f>
        <v>0</v>
      </c>
      <c r="F1544" s="32">
        <f>GLOBAL[[#This Row],[AWAL]]</f>
        <v>0</v>
      </c>
      <c r="G1544" s="31"/>
      <c r="H1544" s="31"/>
      <c r="I1544" s="31">
        <f>IF(GLOBAL[[#This Row],[1]]="","",SUMIF(Table6[NB BM_C_QTY+F],GLOBAL[POINTER],Table6[C]))</f>
        <v>0</v>
      </c>
      <c r="J1544" s="91">
        <f>IF(GLOBAL[[#This Row],[2]]="",0,-1*SUMIF(Table5[CONCAT],GLOBAL[POINTER],Table5[3]))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0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0</v>
      </c>
      <c r="Q1544" s="58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0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0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0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544" s="31">
        <v>50</v>
      </c>
      <c r="AC1544" t="s">
        <v>5116</v>
      </c>
    </row>
    <row r="1545" spans="1:30">
      <c r="A1545" s="31" t="str">
        <f ca="1">IF(GLOBAL[[#This Row],[TT]]&lt;1,"",ROW()-2)</f>
        <v/>
      </c>
      <c r="B1545" s="33" t="s">
        <v>2606</v>
      </c>
      <c r="C1545" s="31">
        <v>0</v>
      </c>
      <c r="D1545" s="31" t="s">
        <v>2006</v>
      </c>
      <c r="E1545" s="31">
        <f ca="1">IF(GLOBAL[[#This Row],[b12]]="",GLOBAL[[#This Row],[a6]],GLOBAL[[#This Row],[b12]])</f>
        <v>0</v>
      </c>
      <c r="F1545" s="32">
        <f>GLOBAL[[#This Row],[AWAL]]</f>
        <v>0</v>
      </c>
      <c r="G1545" s="31"/>
      <c r="H1545" s="31"/>
      <c r="I1545" s="31">
        <f>IF(GLOBAL[[#This Row],[1]]="","",SUMIF(Table6[NB BM_C_QTY+F],GLOBAL[POINTER],Table6[C]))</f>
        <v>0</v>
      </c>
      <c r="J1545" s="91">
        <f>IF(GLOBAL[[#This Row],[2]]="",0,-1*SUMIF(Table5[CONCAT],GLOBAL[POINTER],Table5[3]))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0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0</v>
      </c>
      <c r="Q1545" s="58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0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0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0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545" s="31">
        <v>30</v>
      </c>
      <c r="AC1545" t="s">
        <v>5116</v>
      </c>
    </row>
    <row r="1546" spans="1:30">
      <c r="A1546" s="31" t="str">
        <f ca="1">IF(GLOBAL[[#This Row],[TT]]&lt;1,"",ROW()-2)</f>
        <v/>
      </c>
      <c r="B1546" s="33" t="s">
        <v>3937</v>
      </c>
      <c r="C1546" s="31">
        <v>0</v>
      </c>
      <c r="D1546" s="31" t="s">
        <v>2006</v>
      </c>
      <c r="E1546" s="31">
        <f ca="1">IF(GLOBAL[[#This Row],[b12]]="",GLOBAL[[#This Row],[a6]],GLOBAL[[#This Row],[b12]])</f>
        <v>0</v>
      </c>
      <c r="F1546" s="32">
        <f>GLOBAL[[#This Row],[AWAL]]</f>
        <v>0</v>
      </c>
      <c r="G1546" s="31"/>
      <c r="H1546" s="31"/>
      <c r="I1546" s="31">
        <f>IF(GLOBAL[[#This Row],[1]]="","",SUMIF(Table6[NB BM_C_QTY+F],GLOBAL[POINTER],Table6[C]))</f>
        <v>0</v>
      </c>
      <c r="J1546" s="91">
        <f>IF(GLOBAL[[#This Row],[2]]="",0,-1*SUMIF(Table5[CONCAT],GLOBAL[POINTER],Table5[3]))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 t="shared" si="24"/>
        <v>0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0</v>
      </c>
      <c r="Q1546" s="58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0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0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0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546" s="31">
        <v>30</v>
      </c>
      <c r="AC1546" t="s">
        <v>5116</v>
      </c>
    </row>
    <row r="1547" spans="1:30">
      <c r="A1547" s="31" t="str">
        <f ca="1">IF(GLOBAL[[#This Row],[TT]]&lt;1,"",ROW()-2)</f>
        <v/>
      </c>
      <c r="B1547" s="33" t="s">
        <v>2698</v>
      </c>
      <c r="C1547" s="31">
        <v>0</v>
      </c>
      <c r="D1547" s="31" t="s">
        <v>1989</v>
      </c>
      <c r="E1547" s="31">
        <f ca="1">IF(GLOBAL[[#This Row],[b12]]="",GLOBAL[[#This Row],[a6]],GLOBAL[[#This Row],[b12]])</f>
        <v>0</v>
      </c>
      <c r="F1547" s="32">
        <f>GLOBAL[[#This Row],[AWAL]]</f>
        <v>0</v>
      </c>
      <c r="G1547" s="31"/>
      <c r="H1547" s="31"/>
      <c r="I1547" s="31">
        <f>IF(GLOBAL[[#This Row],[1]]="","",SUMIF(Table6[NB BM_C_QTY+F],GLOBAL[POINTER],Table6[C]))</f>
        <v>0</v>
      </c>
      <c r="J1547" s="91">
        <f>IF(GLOBAL[[#This Row],[2]]="",0,-1*SUMIF(Table5[CONCAT],GLOBAL[POINTER],Table5[3]))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0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0</v>
      </c>
      <c r="Q1547" s="58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0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0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0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547" s="31">
        <v>20</v>
      </c>
      <c r="AC1547" t="s">
        <v>5116</v>
      </c>
    </row>
    <row r="1548" spans="1:30">
      <c r="A1548" s="31" t="str">
        <f ca="1">IF(GLOBAL[[#This Row],[TT]]&lt;1,"",ROW()-2)</f>
        <v/>
      </c>
      <c r="B1548" s="33" t="s">
        <v>2699</v>
      </c>
      <c r="C1548" s="31">
        <v>0</v>
      </c>
      <c r="D1548" s="31" t="s">
        <v>1989</v>
      </c>
      <c r="E1548" s="31">
        <f ca="1">IF(GLOBAL[[#This Row],[b12]]="",GLOBAL[[#This Row],[a6]],GLOBAL[[#This Row],[b12]])</f>
        <v>0</v>
      </c>
      <c r="F1548" s="32">
        <f>GLOBAL[[#This Row],[AWAL]]</f>
        <v>0</v>
      </c>
      <c r="G1548" s="31"/>
      <c r="H1548" s="31"/>
      <c r="I1548" s="31">
        <f>IF(GLOBAL[[#This Row],[1]]="","",SUMIF(Table6[NB BM_C_QTY+F],GLOBAL[POINTER],Table6[C]))</f>
        <v>0</v>
      </c>
      <c r="J1548" s="91">
        <f>IF(GLOBAL[[#This Row],[2]]="",0,-1*SUMIF(Table5[CONCAT],GLOBAL[POINTER],Table5[3]))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 t="shared" si="24"/>
        <v>0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0</v>
      </c>
      <c r="Q1548" s="58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0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0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0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548" s="31">
        <v>20</v>
      </c>
      <c r="AC1548" t="s">
        <v>5116</v>
      </c>
    </row>
    <row r="1549" spans="1:30">
      <c r="A1549" s="31">
        <f ca="1">IF(GLOBAL[[#This Row],[TT]]&lt;1,"",ROW()-2)</f>
        <v>1547</v>
      </c>
      <c r="B1549" s="33" t="s">
        <v>5386</v>
      </c>
      <c r="C1549" s="31">
        <v>2</v>
      </c>
      <c r="D1549" s="31" t="s">
        <v>1985</v>
      </c>
      <c r="E1549" s="31">
        <f ca="1">IF(GLOBAL[[#This Row],[b12]]="",GLOBAL[[#This Row],[a6]],GLOBAL[[#This Row],[b12]])</f>
        <v>2</v>
      </c>
      <c r="F1549" s="32">
        <f>GLOBAL[[#This Row],[AWAL]]</f>
        <v>2</v>
      </c>
      <c r="G1549" s="31"/>
      <c r="H1549" s="31"/>
      <c r="I1549" s="31">
        <f>IF(GLOBAL[[#This Row],[1]]="","",SUMIF(Table6[NB BM_C_QTY+F],GLOBAL[POINTER],Table6[C]))</f>
        <v>0</v>
      </c>
      <c r="J1549" s="91">
        <f>IF(GLOBAL[[#This Row],[2]]="",0,-1*SUMIF(Table5[CONCAT],GLOBAL[POINTER],Table5[3]))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 t="shared" si="24"/>
        <v>2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2</v>
      </c>
      <c r="Q1549" s="58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2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2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2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549" s="31">
        <v>60</v>
      </c>
      <c r="AC1549" t="s">
        <v>5116</v>
      </c>
    </row>
    <row r="1550" spans="1:30">
      <c r="A1550" s="31">
        <f ca="1">IF(GLOBAL[[#This Row],[TT]]&lt;1,"",ROW()-2)</f>
        <v>1548</v>
      </c>
      <c r="B1550" s="33" t="s">
        <v>5384</v>
      </c>
      <c r="C1550" s="31">
        <v>1</v>
      </c>
      <c r="D1550" s="31" t="s">
        <v>2006</v>
      </c>
      <c r="E1550" s="31">
        <f ca="1">IF(GLOBAL[[#This Row],[b12]]="",GLOBAL[[#This Row],[a6]],GLOBAL[[#This Row],[b12]])</f>
        <v>1</v>
      </c>
      <c r="F1550" s="32">
        <f>GLOBAL[[#This Row],[AWAL]]</f>
        <v>1</v>
      </c>
      <c r="G1550" s="31"/>
      <c r="H1550" s="31"/>
      <c r="I1550" s="31">
        <f>IF(GLOBAL[[#This Row],[1]]="","",SUMIF(Table6[NB BM_C_QTY+F],GLOBAL[POINTER],Table6[C]))</f>
        <v>0</v>
      </c>
      <c r="J1550" s="91">
        <f>IF(GLOBAL[[#This Row],[2]]="",0,-1*SUMIF(Table5[CONCAT],GLOBAL[POINTER],Table5[3]))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 t="shared" si="24"/>
        <v>1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1</v>
      </c>
      <c r="Q1550" s="58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1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1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1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550" s="31">
        <v>30</v>
      </c>
      <c r="AC1550" t="s">
        <v>5116</v>
      </c>
    </row>
    <row r="1551" spans="1:30">
      <c r="A1551" s="31" t="str">
        <f ca="1">IF(GLOBAL[[#This Row],[TT]]&lt;1,"",ROW()-2)</f>
        <v/>
      </c>
      <c r="B1551" s="33" t="s">
        <v>5385</v>
      </c>
      <c r="C1551" s="31">
        <v>0</v>
      </c>
      <c r="D1551" s="31" t="s">
        <v>1989</v>
      </c>
      <c r="E1551" s="31">
        <f ca="1">IF(GLOBAL[[#This Row],[b12]]="",GLOBAL[[#This Row],[a6]],GLOBAL[[#This Row],[b12]])</f>
        <v>0</v>
      </c>
      <c r="F1551" s="32">
        <f>GLOBAL[[#This Row],[AWAL]]</f>
        <v>0</v>
      </c>
      <c r="G1551" s="31"/>
      <c r="H1551" s="31"/>
      <c r="I1551" s="31">
        <f>IF(GLOBAL[[#This Row],[1]]="","",SUMIF(Table6[NB BM_C_QTY+F],GLOBAL[POINTER],Table6[C]))</f>
        <v>0</v>
      </c>
      <c r="J1551" s="91">
        <f>IF(GLOBAL[[#This Row],[2]]="",0,-1*SUMIF(Table5[CONCAT],GLOBAL[POINTER],Table5[3]))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 t="shared" si="24"/>
        <v>0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0</v>
      </c>
      <c r="Q1551" s="58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0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0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0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551" s="31">
        <v>20</v>
      </c>
      <c r="AC1551" t="s">
        <v>5116</v>
      </c>
    </row>
    <row r="1552" spans="1:30">
      <c r="A1552" s="31" t="str">
        <f ca="1">IF(GLOBAL[[#This Row],[TT]]&lt;1,"",ROW()-2)</f>
        <v/>
      </c>
      <c r="B1552" s="33" t="s">
        <v>2344</v>
      </c>
      <c r="C1552" s="31">
        <v>0</v>
      </c>
      <c r="D1552" s="31" t="s">
        <v>2006</v>
      </c>
      <c r="E1552" s="31">
        <f ca="1">IF(GLOBAL[[#This Row],[b12]]="",GLOBAL[[#This Row],[a6]],GLOBAL[[#This Row],[b12]])</f>
        <v>0</v>
      </c>
      <c r="F1552" s="32">
        <f>GLOBAL[[#This Row],[AWAL]]</f>
        <v>0</v>
      </c>
      <c r="G1552" s="31"/>
      <c r="H1552" s="31"/>
      <c r="I1552" s="31">
        <f>IF(GLOBAL[[#This Row],[1]]="","",SUMIF(Table6[NB BM_C_QTY+F],GLOBAL[POINTER],Table6[C]))</f>
        <v>0</v>
      </c>
      <c r="J1552" s="91">
        <f>IF(GLOBAL[[#This Row],[2]]="",0,-1*SUMIF(Table5[CONCAT],GLOBAL[POINTER],Table5[3]))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 t="shared" si="24"/>
        <v>0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0</v>
      </c>
      <c r="Q1552" s="58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0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0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0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552" s="31">
        <v>30</v>
      </c>
      <c r="AC1552" t="s">
        <v>5116</v>
      </c>
    </row>
    <row r="1553" spans="1:29">
      <c r="A1553" s="31" t="str">
        <f ca="1">IF(GLOBAL[[#This Row],[TT]]&lt;1,"",ROW()-2)</f>
        <v/>
      </c>
      <c r="B1553" s="33" t="s">
        <v>2365</v>
      </c>
      <c r="C1553" s="31">
        <v>0</v>
      </c>
      <c r="D1553" s="31" t="s">
        <v>1985</v>
      </c>
      <c r="E1553" s="31">
        <f ca="1">IF(GLOBAL[[#This Row],[b12]]="",GLOBAL[[#This Row],[a6]],GLOBAL[[#This Row],[b12]])</f>
        <v>0</v>
      </c>
      <c r="F1553" s="32">
        <f>GLOBAL[[#This Row],[AWAL]]</f>
        <v>0</v>
      </c>
      <c r="G1553" s="31"/>
      <c r="H1553" s="31"/>
      <c r="I1553" s="31">
        <f>IF(GLOBAL[[#This Row],[1]]="","",SUMIF(Table6[NB BM_C_QTY+F],GLOBAL[POINTER],Table6[C]))</f>
        <v>0</v>
      </c>
      <c r="J1553" s="91">
        <f>IF(GLOBAL[[#This Row],[2]]="",0,-1*SUMIF(Table5[CONCAT],GLOBAL[POINTER],Table5[3]))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 t="shared" si="24"/>
        <v>0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0</v>
      </c>
      <c r="Q1553" s="58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0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0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0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553" s="31">
        <v>60</v>
      </c>
      <c r="AC1553" t="s">
        <v>5116</v>
      </c>
    </row>
    <row r="1554" spans="1:29">
      <c r="A1554" s="31" t="str">
        <f ca="1">IF(GLOBAL[[#This Row],[TT]]&lt;1,"",ROW()-2)</f>
        <v/>
      </c>
      <c r="B1554" s="33" t="s">
        <v>3700</v>
      </c>
      <c r="C1554" s="31">
        <v>0</v>
      </c>
      <c r="D1554" s="31" t="s">
        <v>1985</v>
      </c>
      <c r="E1554" s="31">
        <f ca="1">IF(GLOBAL[[#This Row],[b12]]="",GLOBAL[[#This Row],[a6]],GLOBAL[[#This Row],[b12]])</f>
        <v>0</v>
      </c>
      <c r="F1554" s="32">
        <f>GLOBAL[[#This Row],[AWAL]]</f>
        <v>0</v>
      </c>
      <c r="G1554" s="31"/>
      <c r="H1554" s="31"/>
      <c r="I1554" s="31">
        <f>IF(GLOBAL[[#This Row],[1]]="","",SUMIF(Table6[NB BM_C_QTY+F],GLOBAL[POINTER],Table6[C]))</f>
        <v>0</v>
      </c>
      <c r="J1554" s="91">
        <f>IF(GLOBAL[[#This Row],[2]]="",0,-1*SUMIF(Table5[CONCAT],GLOBAL[POINTER],Table5[3]))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 t="shared" si="24"/>
        <v>0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0</v>
      </c>
      <c r="Q1554" s="58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0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0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0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554" s="31">
        <v>60</v>
      </c>
      <c r="AC1554" t="s">
        <v>5116</v>
      </c>
    </row>
    <row r="1555" spans="1:29">
      <c r="A1555" s="72" t="str">
        <f ca="1">IF(GLOBAL[[#This Row],[TT]]&lt;1,"",ROW()-2)</f>
        <v/>
      </c>
      <c r="B1555" s="33" t="s">
        <v>2345</v>
      </c>
      <c r="C1555" s="31">
        <v>0</v>
      </c>
      <c r="D1555" s="31" t="s">
        <v>1985</v>
      </c>
      <c r="E1555" s="31">
        <f ca="1">IF(GLOBAL[[#This Row],[b12]]="",GLOBAL[[#This Row],[a6]],GLOBAL[[#This Row],[b12]])</f>
        <v>0</v>
      </c>
      <c r="F1555" s="32">
        <f>GLOBAL[[#This Row],[AWAL]]</f>
        <v>0</v>
      </c>
      <c r="G1555" s="31"/>
      <c r="H1555" s="31"/>
      <c r="I1555" s="31">
        <f>IF(GLOBAL[[#This Row],[1]]="","",SUMIF(Table6[NB BM_C_QTY+F],GLOBAL[POINTER],Table6[C]))</f>
        <v>0</v>
      </c>
      <c r="J1555" s="91">
        <f>IF(GLOBAL[[#This Row],[2]]="",0,-1*SUMIF(Table5[CONCAT],GLOBAL[POINTER],Table5[3]))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 t="shared" si="24"/>
        <v>0</v>
      </c>
      <c r="N1555" s="31"/>
      <c r="O1555" s="31" t="str">
        <f>IF(GLOBAL[[#This Row],[b2]]="","",GLOBAL[[#This Row],[b2]]-GLOBAL[[#This Row],[a2]])</f>
        <v/>
      </c>
      <c r="P1555" s="32">
        <f ca="1">SUM(INDIRECT(GLOBAL_VAR[TABLENAME]&amp;"[@a"&amp;$1:$1-1&amp;"]"),INDIRECT(GLOBAL_VAR[TABLENAME]&amp;"[@c"&amp;$1:$1-1&amp;"]"))</f>
        <v>0</v>
      </c>
      <c r="Q1555" s="58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0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0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0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555" s="31">
        <v>60</v>
      </c>
      <c r="AC1555" t="s">
        <v>5116</v>
      </c>
    </row>
    <row r="1556" spans="1:29">
      <c r="A1556" s="31" t="str">
        <f ca="1">IF(GLOBAL[[#This Row],[TT]]&lt;1,"",ROW()-2)</f>
        <v/>
      </c>
      <c r="B1556" s="33" t="s">
        <v>4399</v>
      </c>
      <c r="C1556" s="31">
        <v>0</v>
      </c>
      <c r="D1556" s="31" t="s">
        <v>1989</v>
      </c>
      <c r="E1556" s="31">
        <f ca="1">IF(GLOBAL[[#This Row],[b12]]="",GLOBAL[[#This Row],[a6]],GLOBAL[[#This Row],[b12]])</f>
        <v>0</v>
      </c>
      <c r="F1556" s="32">
        <f>GLOBAL[[#This Row],[AWAL]]</f>
        <v>0</v>
      </c>
      <c r="G1556" s="31"/>
      <c r="H1556" s="31"/>
      <c r="I1556" s="31">
        <f>IF(GLOBAL[[#This Row],[1]]="","",SUMIF(Table6[NB BM_C_QTY+F],GLOBAL[POINTER],Table6[C]))</f>
        <v>0</v>
      </c>
      <c r="J1556" s="91">
        <f>IF(GLOBAL[[#This Row],[2]]="",0,-1*SUMIF(Table5[CONCAT],GLOBAL[POINTER],Table5[3]))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0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0</v>
      </c>
      <c r="Q1556" s="58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0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0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0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556" s="31">
        <v>20</v>
      </c>
      <c r="AC1556" t="s">
        <v>5116</v>
      </c>
    </row>
    <row r="1557" spans="1:29">
      <c r="A1557" s="31" t="str">
        <f ca="1">IF(GLOBAL[[#This Row],[TT]]&lt;1,"",ROW()-2)</f>
        <v/>
      </c>
      <c r="B1557" s="33" t="s">
        <v>4400</v>
      </c>
      <c r="C1557" s="31">
        <v>0</v>
      </c>
      <c r="D1557" s="31" t="s">
        <v>2006</v>
      </c>
      <c r="E1557" s="31">
        <f ca="1">IF(GLOBAL[[#This Row],[b12]]="",GLOBAL[[#This Row],[a6]],GLOBAL[[#This Row],[b12]])</f>
        <v>0</v>
      </c>
      <c r="F1557" s="32">
        <f>GLOBAL[[#This Row],[AWAL]]</f>
        <v>0</v>
      </c>
      <c r="G1557" s="31"/>
      <c r="H1557" s="31"/>
      <c r="I1557" s="31">
        <f>IF(GLOBAL[[#This Row],[1]]="","",SUMIF(Table6[NB BM_C_QTY+F],GLOBAL[POINTER],Table6[C]))</f>
        <v>0</v>
      </c>
      <c r="J1557" s="91">
        <f>IF(GLOBAL[[#This Row],[2]]="",0,-1*SUMIF(Table5[CONCAT],GLOBAL[POINTER],Table5[3]))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0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0</v>
      </c>
      <c r="Q1557" s="58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0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0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0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557" s="31">
        <v>30</v>
      </c>
      <c r="AC1557" t="s">
        <v>5116</v>
      </c>
    </row>
    <row r="1558" spans="1:29">
      <c r="A1558" s="31" t="str">
        <f ca="1">IF(GLOBAL[[#This Row],[TT]]&lt;1,"",ROW()-2)</f>
        <v/>
      </c>
      <c r="B1558" s="33" t="s">
        <v>4413</v>
      </c>
      <c r="C1558" s="31">
        <v>0</v>
      </c>
      <c r="D1558" s="31" t="s">
        <v>1985</v>
      </c>
      <c r="E1558" s="31">
        <f ca="1">IF(GLOBAL[[#This Row],[b12]]="",GLOBAL[[#This Row],[a6]],GLOBAL[[#This Row],[b12]])</f>
        <v>0</v>
      </c>
      <c r="F1558" s="32">
        <f>GLOBAL[[#This Row],[AWAL]]</f>
        <v>0</v>
      </c>
      <c r="G1558" s="31"/>
      <c r="H1558" s="31"/>
      <c r="I1558" s="31">
        <f>IF(GLOBAL[[#This Row],[1]]="","",SUMIF(Table6[NB BM_C_QTY+F],GLOBAL[POINTER],Table6[C]))</f>
        <v>0</v>
      </c>
      <c r="J1558" s="91">
        <f>IF(GLOBAL[[#This Row],[2]]="",0,-1*SUMIF(Table5[CONCAT],GLOBAL[POINTER],Table5[3]))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0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0</v>
      </c>
      <c r="Q1558" s="58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0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0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0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558" s="31">
        <v>60</v>
      </c>
      <c r="AC1558" t="s">
        <v>5116</v>
      </c>
    </row>
    <row r="1559" spans="1:29">
      <c r="A1559" s="31">
        <f ca="1">IF(GLOBAL[[#This Row],[TT]]&lt;1,"",ROW()-2)</f>
        <v>1557</v>
      </c>
      <c r="B1559" s="33" t="s">
        <v>966</v>
      </c>
      <c r="C1559" s="31">
        <v>2</v>
      </c>
      <c r="D1559" s="31" t="s">
        <v>148</v>
      </c>
      <c r="E1559" s="31">
        <f ca="1">IF(GLOBAL[[#This Row],[b12]]="",GLOBAL[[#This Row],[a6]],GLOBAL[[#This Row],[b12]])</f>
        <v>2</v>
      </c>
      <c r="F1559" s="32">
        <f>GLOBAL[[#This Row],[AWAL]]</f>
        <v>2</v>
      </c>
      <c r="G1559" s="31"/>
      <c r="H1559" s="31"/>
      <c r="I1559" s="31">
        <f>IF(GLOBAL[[#This Row],[1]]="","",SUMIF(Table6[NB BM_C_QTY+F],GLOBAL[POINTER],Table6[C]))</f>
        <v>0</v>
      </c>
      <c r="J1559" s="91">
        <f>IF(GLOBAL[[#This Row],[2]]="",0,-1*SUMIF(Table5[CONCAT],GLOBAL[POINTER],Table5[3]))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 t="shared" si="24"/>
        <v>2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2</v>
      </c>
      <c r="Q1559" s="58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2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2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2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559" s="31">
        <v>30</v>
      </c>
      <c r="AC1559" t="s">
        <v>5116</v>
      </c>
    </row>
    <row r="1560" spans="1:29">
      <c r="A1560" s="31">
        <f ca="1">IF(GLOBAL[[#This Row],[TT]]&lt;1,"",ROW()-2)</f>
        <v>1558</v>
      </c>
      <c r="B1560" s="33" t="s">
        <v>5341</v>
      </c>
      <c r="C1560" s="31">
        <v>1</v>
      </c>
      <c r="D1560" s="31" t="s">
        <v>1985</v>
      </c>
      <c r="E1560" s="31">
        <f ca="1">IF(GLOBAL[[#This Row],[b12]]="",GLOBAL[[#This Row],[a6]],GLOBAL[[#This Row],[b12]])</f>
        <v>1</v>
      </c>
      <c r="F1560" s="32">
        <f>GLOBAL[[#This Row],[AWAL]]</f>
        <v>1</v>
      </c>
      <c r="G1560" s="31"/>
      <c r="H1560" s="31"/>
      <c r="I1560" s="31">
        <f>IF(GLOBAL[[#This Row],[1]]="","",SUMIF(Table6[NB BM_C_QTY+F],GLOBAL[POINTER],Table6[C]))</f>
        <v>0</v>
      </c>
      <c r="J1560" s="91">
        <f>IF(GLOBAL[[#This Row],[2]]="",0,-1*SUMIF(Table5[CONCAT],GLOBAL[POINTER],Table5[3]))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1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1</v>
      </c>
      <c r="Q1560" s="58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560" s="31">
        <v>60</v>
      </c>
      <c r="AC1560" t="s">
        <v>5116</v>
      </c>
    </row>
    <row r="1561" spans="1:29">
      <c r="A1561" s="31">
        <f ca="1">IF(GLOBAL[[#This Row],[TT]]&lt;1,"",ROW()-2)</f>
        <v>1559</v>
      </c>
      <c r="B1561" s="33" t="s">
        <v>5342</v>
      </c>
      <c r="C1561" s="31">
        <v>1</v>
      </c>
      <c r="D1561" s="31" t="s">
        <v>1985</v>
      </c>
      <c r="E1561" s="31">
        <f ca="1">IF(GLOBAL[[#This Row],[b12]]="",GLOBAL[[#This Row],[a6]],GLOBAL[[#This Row],[b12]])</f>
        <v>1</v>
      </c>
      <c r="F1561" s="32">
        <f>GLOBAL[[#This Row],[AWAL]]</f>
        <v>1</v>
      </c>
      <c r="G1561" s="31"/>
      <c r="H1561" s="31"/>
      <c r="I1561" s="31">
        <f>IF(GLOBAL[[#This Row],[1]]="","",SUMIF(Table6[NB BM_C_QTY+F],GLOBAL[POINTER],Table6[C]))</f>
        <v>0</v>
      </c>
      <c r="J1561" s="91">
        <f>IF(GLOBAL[[#This Row],[2]]="",0,-1*SUMIF(Table5[CONCAT],GLOBAL[POINTER],Table5[3]))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1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1</v>
      </c>
      <c r="Q1561" s="58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1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1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1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561" s="31">
        <v>60</v>
      </c>
      <c r="AC1561" t="s">
        <v>5116</v>
      </c>
    </row>
    <row r="1562" spans="1:29">
      <c r="A1562" s="31">
        <f ca="1">IF(GLOBAL[[#This Row],[TT]]&lt;1,"",ROW()-2)</f>
        <v>1560</v>
      </c>
      <c r="B1562" s="33" t="s">
        <v>5343</v>
      </c>
      <c r="C1562" s="31">
        <v>1</v>
      </c>
      <c r="D1562" s="31" t="s">
        <v>1985</v>
      </c>
      <c r="E1562" s="31">
        <f ca="1">IF(GLOBAL[[#This Row],[b12]]="",GLOBAL[[#This Row],[a6]],GLOBAL[[#This Row],[b12]])</f>
        <v>1</v>
      </c>
      <c r="F1562" s="32">
        <f>GLOBAL[[#This Row],[AWAL]]</f>
        <v>1</v>
      </c>
      <c r="G1562" s="31"/>
      <c r="H1562" s="31"/>
      <c r="I1562" s="31">
        <f>IF(GLOBAL[[#This Row],[1]]="","",SUMIF(Table6[NB BM_C_QTY+F],GLOBAL[POINTER],Table6[C]))</f>
        <v>0</v>
      </c>
      <c r="J1562" s="91">
        <f>IF(GLOBAL[[#This Row],[2]]="",0,-1*SUMIF(Table5[CONCAT],GLOBAL[POINTER],Table5[3]))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1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1</v>
      </c>
      <c r="Q1562" s="58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1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1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1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562" s="31">
        <v>60</v>
      </c>
      <c r="AC1562" t="s">
        <v>5116</v>
      </c>
    </row>
    <row r="1563" spans="1:29">
      <c r="A1563" s="31">
        <f ca="1">IF(GLOBAL[[#This Row],[TT]]&lt;1,"",ROW()-2)</f>
        <v>1561</v>
      </c>
      <c r="B1563" s="33" t="s">
        <v>967</v>
      </c>
      <c r="C1563" s="31">
        <v>12</v>
      </c>
      <c r="D1563" s="31" t="s">
        <v>45</v>
      </c>
      <c r="E1563" s="31">
        <f ca="1">IF(GLOBAL[[#This Row],[b12]]="",GLOBAL[[#This Row],[a6]],GLOBAL[[#This Row],[b12]])</f>
        <v>12</v>
      </c>
      <c r="F1563" s="32">
        <f>GLOBAL[[#This Row],[AWAL]]</f>
        <v>12</v>
      </c>
      <c r="G1563" s="31"/>
      <c r="H1563" s="31"/>
      <c r="I1563" s="31">
        <f>IF(GLOBAL[[#This Row],[1]]="","",SUMIF(Table6[NB BM_C_QTY+F],GLOBAL[POINTER],Table6[C]))</f>
        <v>0</v>
      </c>
      <c r="J1563" s="91">
        <f>IF(GLOBAL[[#This Row],[2]]="",0,-1*SUMIF(Table5[CONCAT],GLOBAL[POINTER],Table5[3]))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12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12</v>
      </c>
      <c r="Q1563" s="58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12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12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12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563" s="31">
        <v>48</v>
      </c>
      <c r="AC1563" t="s">
        <v>5116</v>
      </c>
    </row>
    <row r="1564" spans="1:29">
      <c r="A1564" s="31">
        <f ca="1">IF(GLOBAL[[#This Row],[TT]]&lt;1,"",ROW()-2)</f>
        <v>1562</v>
      </c>
      <c r="B1564" s="33" t="s">
        <v>968</v>
      </c>
      <c r="C1564" s="31">
        <v>3</v>
      </c>
      <c r="D1564" s="31" t="s">
        <v>45</v>
      </c>
      <c r="E1564" s="31">
        <f ca="1">IF(GLOBAL[[#This Row],[b12]]="",GLOBAL[[#This Row],[a6]],GLOBAL[[#This Row],[b12]])</f>
        <v>3</v>
      </c>
      <c r="F1564" s="32">
        <f>GLOBAL[[#This Row],[AWAL]]</f>
        <v>3</v>
      </c>
      <c r="G1564" s="31"/>
      <c r="H1564" s="31"/>
      <c r="I1564" s="31">
        <f>IF(GLOBAL[[#This Row],[1]]="","",SUMIF(Table6[NB BM_C_QTY+F],GLOBAL[POINTER],Table6[C]))</f>
        <v>0</v>
      </c>
      <c r="J1564" s="91">
        <f>IF(GLOBAL[[#This Row],[2]]="",0,-1*SUMIF(Table5[CONCAT],GLOBAL[POINTER],Table5[3]))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3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3</v>
      </c>
      <c r="Q1564" s="58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3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3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3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564" s="31">
        <v>48</v>
      </c>
      <c r="AC1564" t="s">
        <v>5116</v>
      </c>
    </row>
    <row r="1565" spans="1:29">
      <c r="A1565" s="31">
        <f ca="1">IF(GLOBAL[[#This Row],[TT]]&lt;1,"",ROW()-2)</f>
        <v>1563</v>
      </c>
      <c r="B1565" s="33" t="s">
        <v>3598</v>
      </c>
      <c r="C1565" s="31">
        <v>9</v>
      </c>
      <c r="D1565" s="31" t="s">
        <v>2009</v>
      </c>
      <c r="E1565" s="31">
        <f ca="1">IF(GLOBAL[[#This Row],[b12]]="",GLOBAL[[#This Row],[a6]],GLOBAL[[#This Row],[b12]])</f>
        <v>9</v>
      </c>
      <c r="F1565" s="32">
        <f>GLOBAL[[#This Row],[AWAL]]</f>
        <v>9</v>
      </c>
      <c r="G1565" s="31"/>
      <c r="H1565" s="31"/>
      <c r="I1565" s="31">
        <f>IF(GLOBAL[[#This Row],[1]]="","",SUMIF(Table6[NB BM_C_QTY+F],GLOBAL[POINTER],Table6[C]))</f>
        <v>0</v>
      </c>
      <c r="J1565" s="91">
        <f>IF(GLOBAL[[#This Row],[2]]="",0,-1*SUMIF(Table5[CONCAT],GLOBAL[POINTER],Table5[3]))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9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9</v>
      </c>
      <c r="Q1565" s="58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9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9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9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565" s="31">
        <v>24</v>
      </c>
      <c r="AC1565" t="s">
        <v>5116</v>
      </c>
    </row>
    <row r="1566" spans="1:29">
      <c r="A1566" s="39">
        <f ca="1">IF(GLOBAL[[#This Row],[TT]]&lt;1,"",ROW()-2)</f>
        <v>1564</v>
      </c>
      <c r="B1566" s="33" t="s">
        <v>969</v>
      </c>
      <c r="C1566" s="31">
        <v>2</v>
      </c>
      <c r="D1566" s="31" t="s">
        <v>39</v>
      </c>
      <c r="E1566" s="39">
        <f ca="1">IF(GLOBAL[[#This Row],[b12]]="",GLOBAL[[#This Row],[a6]],GLOBAL[[#This Row],[b12]])</f>
        <v>2</v>
      </c>
      <c r="F1566" s="40">
        <f>GLOBAL[[#This Row],[AWAL]]</f>
        <v>2</v>
      </c>
      <c r="G1566" s="31"/>
      <c r="H1566" s="31"/>
      <c r="I1566" s="31">
        <f>IF(GLOBAL[[#This Row],[1]]="","",SUMIF(Table6[NB BM_C_QTY+F],GLOBAL[POINTER],Table6[C]))</f>
        <v>0</v>
      </c>
      <c r="J1566" s="91">
        <f>IF(GLOBAL[[#This Row],[2]]="",0,-1*SUMIF(Table5[CONCAT],GLOBAL[POINTER],Table5[3]))</f>
        <v>0</v>
      </c>
      <c r="K1566" s="39" t="str">
        <f>IF(GLOBAL[[#This Row],[b1]]="","",GLOBAL[[#This Row],[b1]]-GLOBAL[[#This Row],[a1]]-GLOBAL[[#This Row],[bkeluar1]])</f>
        <v/>
      </c>
      <c r="L1566" s="39">
        <f>SUM(GLOBAL[[#This Row],[bmasuk1]:[c1]])</f>
        <v>0</v>
      </c>
      <c r="M1566" s="40">
        <f t="shared" si="24"/>
        <v>2</v>
      </c>
      <c r="N1566" s="31"/>
      <c r="O1566" s="39" t="str">
        <f>IF(GLOBAL[[#This Row],[b2]]="","",GLOBAL[[#This Row],[b2]]-GLOBAL[[#This Row],[a2]])</f>
        <v/>
      </c>
      <c r="P1566" s="40">
        <f ca="1">SUM(INDIRECT(GLOBAL_VAR[TABLENAME]&amp;"[@a"&amp;$1:$1-1&amp;"]"),INDIRECT(GLOBAL_VAR[TABLENAME]&amp;"[@c"&amp;$1:$1-1&amp;"]"))</f>
        <v>2</v>
      </c>
      <c r="Q1566" s="58"/>
      <c r="R1566" s="41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2</v>
      </c>
      <c r="T1566" s="33"/>
      <c r="U1566" s="41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2</v>
      </c>
      <c r="W1566" s="31"/>
      <c r="X1566" s="39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2</v>
      </c>
      <c r="Z1566" s="29"/>
      <c r="AA156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566" s="39">
        <v>24</v>
      </c>
      <c r="AC1566" s="29" t="s">
        <v>5116</v>
      </c>
    </row>
    <row r="1567" spans="1:29">
      <c r="A1567" s="31">
        <f ca="1">IF(GLOBAL[[#This Row],[TT]]&lt;1,"",ROW()-2)</f>
        <v>1565</v>
      </c>
      <c r="B1567" s="33" t="s">
        <v>3599</v>
      </c>
      <c r="C1567" s="31">
        <v>15</v>
      </c>
      <c r="D1567" s="31" t="s">
        <v>1989</v>
      </c>
      <c r="E1567" s="31">
        <f ca="1">IF(GLOBAL[[#This Row],[b12]]="",GLOBAL[[#This Row],[a6]],GLOBAL[[#This Row],[b12]])</f>
        <v>15</v>
      </c>
      <c r="F1567" s="32">
        <f>GLOBAL[[#This Row],[AWAL]]</f>
        <v>15</v>
      </c>
      <c r="G1567" s="31"/>
      <c r="H1567" s="31"/>
      <c r="I1567" s="31">
        <f>IF(GLOBAL[[#This Row],[1]]="","",SUMIF(Table6[NB BM_C_QTY+F],GLOBAL[POINTER],Table6[C]))</f>
        <v>0</v>
      </c>
      <c r="J1567" s="91">
        <f>IF(GLOBAL[[#This Row],[2]]="",0,-1*SUMIF(Table5[CONCAT],GLOBAL[POINTER],Table5[3]))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15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15</v>
      </c>
      <c r="Q1567" s="58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15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15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15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567" s="31">
        <v>20</v>
      </c>
      <c r="AC1567" t="s">
        <v>5116</v>
      </c>
    </row>
    <row r="1568" spans="1:29">
      <c r="A1568" s="31">
        <f ca="1">IF(GLOBAL[[#This Row],[TT]]&lt;1,"",ROW()-2)</f>
        <v>1566</v>
      </c>
      <c r="B1568" s="33" t="s">
        <v>970</v>
      </c>
      <c r="C1568" s="31">
        <v>3</v>
      </c>
      <c r="D1568" s="31" t="s">
        <v>148</v>
      </c>
      <c r="E1568" s="31">
        <f ca="1">IF(GLOBAL[[#This Row],[b12]]="",GLOBAL[[#This Row],[a6]],GLOBAL[[#This Row],[b12]])</f>
        <v>3</v>
      </c>
      <c r="F1568" s="32">
        <f>GLOBAL[[#This Row],[AWAL]]</f>
        <v>3</v>
      </c>
      <c r="G1568" s="31"/>
      <c r="H1568" s="31"/>
      <c r="I1568" s="31">
        <f>IF(GLOBAL[[#This Row],[1]]="","",SUMIF(Table6[NB BM_C_QTY+F],GLOBAL[POINTER],Table6[C]))</f>
        <v>0</v>
      </c>
      <c r="J1568" s="91">
        <f>IF(GLOBAL[[#This Row],[2]]="",0,-1*SUMIF(Table5[CONCAT],GLOBAL[POINTER],Table5[3]))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3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3</v>
      </c>
      <c r="Q1568" s="58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3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3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3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568" s="31">
        <v>30</v>
      </c>
      <c r="AC1568" t="s">
        <v>5116</v>
      </c>
    </row>
    <row r="1569" spans="1:30">
      <c r="A1569" s="31">
        <f ca="1">IF(GLOBAL[[#This Row],[TT]]&lt;1,"",ROW()-2)</f>
        <v>1567</v>
      </c>
      <c r="B1569" s="33" t="s">
        <v>971</v>
      </c>
      <c r="C1569" s="31">
        <v>5</v>
      </c>
      <c r="D1569" s="31" t="s">
        <v>16</v>
      </c>
      <c r="E1569" s="31">
        <f ca="1">IF(GLOBAL[[#This Row],[b12]]="",GLOBAL[[#This Row],[a6]],GLOBAL[[#This Row],[b12]])</f>
        <v>4</v>
      </c>
      <c r="F1569" s="32">
        <f>GLOBAL[[#This Row],[AWAL]]</f>
        <v>5</v>
      </c>
      <c r="G1569" s="31">
        <v>4</v>
      </c>
      <c r="H1569" s="31"/>
      <c r="I1569" s="31">
        <f>IF(GLOBAL[[#This Row],[1]]="","",SUMIF(Table6[NB BM_C_QTY+F],GLOBAL[POINTER],Table6[C]))</f>
        <v>0</v>
      </c>
      <c r="J1569" s="91">
        <f>IF(GLOBAL[[#This Row],[2]]="",0,-1*SUMIF(Table5[CONCAT],GLOBAL[POINTER],Table5[3]))</f>
        <v>0</v>
      </c>
      <c r="K1569" s="31">
        <f>IF(GLOBAL[[#This Row],[b1]]="","",GLOBAL[[#This Row],[b1]]-GLOBAL[[#This Row],[a1]]-GLOBAL[[#This Row],[bkeluar1]])</f>
        <v>-1</v>
      </c>
      <c r="L1569" s="31">
        <f>SUM(GLOBAL[[#This Row],[bmasuk1]:[c1]])</f>
        <v>-1</v>
      </c>
      <c r="M1569" s="32">
        <f t="shared" si="24"/>
        <v>4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4</v>
      </c>
      <c r="Q1569" s="58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4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4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4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569" s="31">
        <v>40</v>
      </c>
      <c r="AC1569" t="s">
        <v>5116</v>
      </c>
    </row>
    <row r="1570" spans="1:30">
      <c r="A1570" s="31">
        <f ca="1">IF(GLOBAL[[#This Row],[TT]]&lt;1,"",ROW()-2)</f>
        <v>1568</v>
      </c>
      <c r="B1570" s="33" t="s">
        <v>972</v>
      </c>
      <c r="C1570" s="31">
        <v>11</v>
      </c>
      <c r="D1570" s="31" t="s">
        <v>16</v>
      </c>
      <c r="E1570" s="31">
        <f ca="1">IF(GLOBAL[[#This Row],[b12]]="",GLOBAL[[#This Row],[a6]],GLOBAL[[#This Row],[b12]])</f>
        <v>11</v>
      </c>
      <c r="F1570" s="32">
        <f>GLOBAL[[#This Row],[AWAL]]</f>
        <v>11</v>
      </c>
      <c r="G1570" s="31"/>
      <c r="H1570" s="31"/>
      <c r="I1570" s="31">
        <f>IF(GLOBAL[[#This Row],[1]]="","",SUMIF(Table6[NB BM_C_QTY+F],GLOBAL[POINTER],Table6[C]))</f>
        <v>0</v>
      </c>
      <c r="J1570" s="91">
        <f>IF(GLOBAL[[#This Row],[2]]="",0,-1*SUMIF(Table5[CONCAT],GLOBAL[POINTER],Table5[3]))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 t="shared" si="24"/>
        <v>11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11</v>
      </c>
      <c r="Q1570" s="58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11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11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11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570" s="31">
        <v>40</v>
      </c>
      <c r="AC1570" t="s">
        <v>5116</v>
      </c>
    </row>
    <row r="1571" spans="1:30">
      <c r="A1571" s="31">
        <f ca="1">IF(GLOBAL[[#This Row],[TT]]&lt;1,"",ROW()-2)</f>
        <v>1569</v>
      </c>
      <c r="B1571" s="33" t="s">
        <v>2384</v>
      </c>
      <c r="C1571" s="31">
        <v>9</v>
      </c>
      <c r="D1571" s="31" t="s">
        <v>45</v>
      </c>
      <c r="E1571" s="31">
        <f ca="1">IF(GLOBAL[[#This Row],[b12]]="",GLOBAL[[#This Row],[a6]],GLOBAL[[#This Row],[b12]])</f>
        <v>9</v>
      </c>
      <c r="F1571" s="32">
        <f>GLOBAL[[#This Row],[AWAL]]</f>
        <v>9</v>
      </c>
      <c r="G1571" s="31"/>
      <c r="H1571" s="31"/>
      <c r="I1571" s="31">
        <f>IF(GLOBAL[[#This Row],[1]]="","",SUMIF(Table6[NB BM_C_QTY+F],GLOBAL[POINTER],Table6[C]))</f>
        <v>0</v>
      </c>
      <c r="J1571" s="91">
        <f>IF(GLOBAL[[#This Row],[2]]="",0,-1*SUMIF(Table5[CONCAT],GLOBAL[POINTER],Table5[3]))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9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9</v>
      </c>
      <c r="Q1571" s="58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9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9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9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571" s="31">
        <v>48</v>
      </c>
      <c r="AC1571" t="s">
        <v>5116</v>
      </c>
    </row>
    <row r="1572" spans="1:30">
      <c r="A1572" s="31">
        <f ca="1">IF(GLOBAL[[#This Row],[TT]]&lt;1,"",ROW()-2)</f>
        <v>1570</v>
      </c>
      <c r="B1572" s="33" t="s">
        <v>2385</v>
      </c>
      <c r="C1572" s="31">
        <v>17</v>
      </c>
      <c r="D1572" s="31" t="s">
        <v>2012</v>
      </c>
      <c r="E1572" s="31">
        <f ca="1">IF(GLOBAL[[#This Row],[b12]]="",GLOBAL[[#This Row],[a6]],GLOBAL[[#This Row],[b12]])</f>
        <v>16</v>
      </c>
      <c r="F1572" s="32">
        <f>GLOBAL[[#This Row],[AWAL]]</f>
        <v>17</v>
      </c>
      <c r="G1572" s="31">
        <v>16</v>
      </c>
      <c r="H1572" s="31"/>
      <c r="I1572" s="31">
        <f>IF(GLOBAL[[#This Row],[1]]="","",SUMIF(Table6[NB BM_C_QTY+F],GLOBAL[POINTER],Table6[C]))</f>
        <v>0</v>
      </c>
      <c r="J1572" s="91">
        <f>IF(GLOBAL[[#This Row],[2]]="",0,-1*SUMIF(Table5[CONCAT],GLOBAL[POINTER],Table5[3]))</f>
        <v>0</v>
      </c>
      <c r="K1572" s="31">
        <f>IF(GLOBAL[[#This Row],[b1]]="","",GLOBAL[[#This Row],[b1]]-GLOBAL[[#This Row],[a1]]-GLOBAL[[#This Row],[bkeluar1]])</f>
        <v>-1</v>
      </c>
      <c r="L1572" s="31">
        <f>SUM(GLOBAL[[#This Row],[bmasuk1]:[c1]])</f>
        <v>-1</v>
      </c>
      <c r="M1572" s="32">
        <f t="shared" si="24"/>
        <v>16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16</v>
      </c>
      <c r="Q1572" s="58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16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16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16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572" s="31">
        <v>48</v>
      </c>
      <c r="AC1572" t="s">
        <v>5116</v>
      </c>
    </row>
    <row r="1573" spans="1:30">
      <c r="A1573" s="31">
        <f ca="1">IF(GLOBAL[[#This Row],[TT]]&lt;1,"",ROW()-2)</f>
        <v>1571</v>
      </c>
      <c r="B1573" s="33" t="s">
        <v>2366</v>
      </c>
      <c r="C1573" s="31">
        <v>7</v>
      </c>
      <c r="D1573" s="31" t="s">
        <v>2009</v>
      </c>
      <c r="E1573" s="31">
        <f ca="1">IF(GLOBAL[[#This Row],[b12]]="",GLOBAL[[#This Row],[a6]],GLOBAL[[#This Row],[b12]])</f>
        <v>7</v>
      </c>
      <c r="F1573" s="32">
        <f>GLOBAL[[#This Row],[AWAL]]</f>
        <v>7</v>
      </c>
      <c r="G1573" s="31"/>
      <c r="H1573" s="31"/>
      <c r="I1573" s="31">
        <f>IF(GLOBAL[[#This Row],[1]]="","",SUMIF(Table6[NB BM_C_QTY+F],GLOBAL[POINTER],Table6[C]))</f>
        <v>0</v>
      </c>
      <c r="J1573" s="91">
        <f>IF(GLOBAL[[#This Row],[2]]="",0,-1*SUMIF(Table5[CONCAT],GLOBAL[POINTER],Table5[3]))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7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7</v>
      </c>
      <c r="Q1573" s="58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7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7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7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573" s="31">
        <v>24</v>
      </c>
      <c r="AC1573" t="s">
        <v>5116</v>
      </c>
    </row>
    <row r="1574" spans="1:30">
      <c r="A1574" s="31">
        <f ca="1">IF(GLOBAL[[#This Row],[TT]]&lt;1,"",ROW()-2)</f>
        <v>1572</v>
      </c>
      <c r="B1574" s="33" t="s">
        <v>973</v>
      </c>
      <c r="C1574" s="31">
        <v>4</v>
      </c>
      <c r="D1574" s="31" t="s">
        <v>2009</v>
      </c>
      <c r="E1574" s="31">
        <f ca="1">IF(GLOBAL[[#This Row],[b12]]="",GLOBAL[[#This Row],[a6]],GLOBAL[[#This Row],[b12]])</f>
        <v>4</v>
      </c>
      <c r="F1574" s="32">
        <f>GLOBAL[[#This Row],[AWAL]]</f>
        <v>4</v>
      </c>
      <c r="G1574" s="31"/>
      <c r="H1574" s="31"/>
      <c r="I1574" s="31">
        <f>IF(GLOBAL[[#This Row],[1]]="","",SUMIF(Table6[NB BM_C_QTY+F],GLOBAL[POINTER],Table6[C]))</f>
        <v>0</v>
      </c>
      <c r="J1574" s="91">
        <f>IF(GLOBAL[[#This Row],[2]]="",0,-1*SUMIF(Table5[CONCAT],GLOBAL[POINTER],Table5[3]))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4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4</v>
      </c>
      <c r="Q1574" s="58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4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4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4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574" s="31">
        <v>24</v>
      </c>
      <c r="AC1574" t="s">
        <v>5116</v>
      </c>
    </row>
    <row r="1575" spans="1:30">
      <c r="A1575" s="31">
        <f ca="1">IF(GLOBAL[[#This Row],[TT]]&lt;1,"",ROW()-2)</f>
        <v>1573</v>
      </c>
      <c r="B1575" s="33" t="s">
        <v>2367</v>
      </c>
      <c r="C1575" s="31">
        <v>8</v>
      </c>
      <c r="D1575" s="31" t="s">
        <v>1989</v>
      </c>
      <c r="E1575" s="31">
        <f ca="1">IF(GLOBAL[[#This Row],[b12]]="",GLOBAL[[#This Row],[a6]],GLOBAL[[#This Row],[b12]])</f>
        <v>8</v>
      </c>
      <c r="F1575" s="32">
        <f>GLOBAL[[#This Row],[AWAL]]</f>
        <v>8</v>
      </c>
      <c r="G1575" s="31"/>
      <c r="H1575" s="31"/>
      <c r="I1575" s="31">
        <f>IF(GLOBAL[[#This Row],[1]]="","",SUMIF(Table6[NB BM_C_QTY+F],GLOBAL[POINTER],Table6[C]))</f>
        <v>0</v>
      </c>
      <c r="J1575" s="91">
        <f>IF(GLOBAL[[#This Row],[2]]="",0,-1*SUMIF(Table5[CONCAT],GLOBAL[POINTER],Table5[3]))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8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8</v>
      </c>
      <c r="Q1575" s="58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8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8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8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575" s="31">
        <v>20</v>
      </c>
      <c r="AC1575" t="s">
        <v>5116</v>
      </c>
    </row>
    <row r="1576" spans="1:30">
      <c r="A1576" s="31">
        <f ca="1">IF(GLOBAL[[#This Row],[TT]]&lt;1,"",ROW()-2)</f>
        <v>1574</v>
      </c>
      <c r="B1576" s="33" t="s">
        <v>974</v>
      </c>
      <c r="C1576" s="31">
        <v>3</v>
      </c>
      <c r="D1576" s="31" t="s">
        <v>2412</v>
      </c>
      <c r="E1576" s="31">
        <f ca="1">IF(GLOBAL[[#This Row],[b12]]="",GLOBAL[[#This Row],[a6]],GLOBAL[[#This Row],[b12]])</f>
        <v>3</v>
      </c>
      <c r="F1576" s="32">
        <f>GLOBAL[[#This Row],[AWAL]]</f>
        <v>3</v>
      </c>
      <c r="G1576" s="31"/>
      <c r="H1576" s="31"/>
      <c r="I1576" s="31">
        <f>IF(GLOBAL[[#This Row],[1]]="","",SUMIF(Table6[NB BM_C_QTY+F],GLOBAL[POINTER],Table6[C]))</f>
        <v>0</v>
      </c>
      <c r="J1576" s="91">
        <f>IF(GLOBAL[[#This Row],[2]]="",0,-1*SUMIF(Table5[CONCAT],GLOBAL[POINTER],Table5[3]))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3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3</v>
      </c>
      <c r="Q1576" s="58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3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3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3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576" s="31">
        <v>738</v>
      </c>
      <c r="AC1576" t="s">
        <v>5118</v>
      </c>
    </row>
    <row r="1577" spans="1:30">
      <c r="A1577" s="39">
        <f ca="1">IF(GLOBAL[[#This Row],[TT]]&lt;1,"",ROW()-2)</f>
        <v>1575</v>
      </c>
      <c r="B1577" s="33" t="s">
        <v>7273</v>
      </c>
      <c r="C1577" s="31"/>
      <c r="D1577" s="31" t="s">
        <v>1985</v>
      </c>
      <c r="E1577" s="39">
        <f ca="1">IF(GLOBAL[[#This Row],[b12]]="",GLOBAL[[#This Row],[a6]],GLOBAL[[#This Row],[b12]])</f>
        <v>4</v>
      </c>
      <c r="F1577" s="40">
        <f>GLOBAL[[#This Row],[AWAL]]</f>
        <v>0</v>
      </c>
      <c r="G1577" s="31"/>
      <c r="H1577" s="31"/>
      <c r="I1577" s="39" t="str">
        <f>IF(GLOBAL[[#This Row],[1]]="","",SUMIF(Table6[NB BM_C_QTY+F],GLOBAL[POINTER],Table6[C]))</f>
        <v/>
      </c>
      <c r="J1577" s="91">
        <f>IF(GLOBAL[[#This Row],[2]]="",0,-1*SUMIF(Table5[CONCAT],GLOBAL[POINTER],Table5[3]))</f>
        <v>0</v>
      </c>
      <c r="K1577" s="39" t="str">
        <f>IF(GLOBAL[[#This Row],[b1]]="","",GLOBAL[[#This Row],[b1]]-GLOBAL[[#This Row],[a1]]-GLOBAL[[#This Row],[bkeluar1]])</f>
        <v/>
      </c>
      <c r="L1577" s="39">
        <f>SUM(GLOBAL[[#This Row],[bmasuk1]:[c1]])</f>
        <v>0</v>
      </c>
      <c r="M1577" s="40">
        <f t="shared" si="24"/>
        <v>0</v>
      </c>
      <c r="N1577" s="31">
        <v>4</v>
      </c>
      <c r="O1577" s="39">
        <f>IF(GLOBAL[[#This Row],[b2]]="","",GLOBAL[[#This Row],[b2]]-GLOBAL[[#This Row],[a2]])</f>
        <v>4</v>
      </c>
      <c r="P1577" s="40">
        <f ca="1">SUM(INDIRECT(GLOBAL_VAR[TABLENAME]&amp;"[@a"&amp;$1:$1-1&amp;"]"),INDIRECT(GLOBAL_VAR[TABLENAME]&amp;"[@c"&amp;$1:$1-1&amp;"]"))</f>
        <v>4</v>
      </c>
      <c r="Q1577" s="33"/>
      <c r="R1577" s="41" t="str">
        <f>IF(GLOBAL[[#This Row],[b3]]="","",GLOBAL[[#This Row],[b3]]-GLOBAL[[#This Row],[a3]])</f>
        <v/>
      </c>
      <c r="S1577" s="40">
        <f ca="1">SUM(INDIRECT(GLOBAL_VAR[TABLENAME]&amp;"[@a"&amp;$1:$1-1&amp;"]"),INDIRECT(GLOBAL_VAR[TABLENAME]&amp;"[@c"&amp;$1:$1-1&amp;"]"))</f>
        <v>4</v>
      </c>
      <c r="T1577" s="33"/>
      <c r="U1577" s="41" t="str">
        <f>IF(GLOBAL[[#This Row],[b4]]="","",GLOBAL[[#This Row],[b4]]-GLOBAL[[#This Row],[a4]])</f>
        <v/>
      </c>
      <c r="V1577" s="40">
        <f ca="1">SUM(INDIRECT(GLOBAL_VAR[TABLENAME]&amp;"[@a"&amp;$1:$1-1&amp;"]"),INDIRECT(GLOBAL_VAR[TABLENAME]&amp;"[@c"&amp;$1:$1-1&amp;"]"))</f>
        <v>4</v>
      </c>
      <c r="W1577" s="31"/>
      <c r="X1577" s="39" t="str">
        <f>IF(GLOBAL[[#This Row],[b5]]="","",GLOBAL[[#This Row],[b5]]-GLOBAL[[#This Row],[a5]])</f>
        <v/>
      </c>
      <c r="Y1577" s="40">
        <f ca="1">SUM(INDIRECT(GLOBAL_VAR[TABLENAME]&amp;"[@a"&amp;$1:$1-1&amp;"]"),INDIRECT(GLOBAL_VAR[TABLENAME]&amp;"[@c"&amp;$1:$1-1&amp;"]"))</f>
        <v>4</v>
      </c>
      <c r="Z1577" s="29"/>
      <c r="AA157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guntingkertasplastik280260lsnuntana</v>
      </c>
      <c r="AB1577" s="39"/>
      <c r="AC1577" s="65"/>
      <c r="AD1577" s="29"/>
    </row>
    <row r="1578" spans="1:30">
      <c r="A1578" s="31" t="str">
        <f ca="1">IF(GLOBAL[[#This Row],[TT]]&lt;1,"",ROW()-2)</f>
        <v/>
      </c>
      <c r="B1578" s="33" t="s">
        <v>975</v>
      </c>
      <c r="C1578" s="31">
        <v>0</v>
      </c>
      <c r="D1578" s="31" t="s">
        <v>976</v>
      </c>
      <c r="E1578" s="31">
        <f ca="1">IF(GLOBAL[[#This Row],[b12]]="",GLOBAL[[#This Row],[a6]],GLOBAL[[#This Row],[b12]])</f>
        <v>0</v>
      </c>
      <c r="F1578" s="32">
        <f>GLOBAL[[#This Row],[AWAL]]</f>
        <v>0</v>
      </c>
      <c r="G1578" s="31"/>
      <c r="H1578" s="31"/>
      <c r="I1578" s="31">
        <f>IF(GLOBAL[[#This Row],[1]]="","",SUMIF(Table6[NB BM_C_QTY+F],GLOBAL[POINTER],Table6[C]))</f>
        <v>0</v>
      </c>
      <c r="J1578" s="91">
        <f>IF(GLOBAL[[#This Row],[2]]="",0,-1*SUMIF(Table5[CONCAT],GLOBAL[POINTER],Table5[3]))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 t="shared" si="24"/>
        <v>0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0</v>
      </c>
      <c r="Q1578" s="58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0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0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0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578" s="31">
        <v>12</v>
      </c>
      <c r="AC1578" t="s">
        <v>5149</v>
      </c>
    </row>
    <row r="1579" spans="1:30">
      <c r="A1579" s="31">
        <f ca="1">IF(GLOBAL[[#This Row],[TT]]&lt;1,"",ROW()-2)</f>
        <v>1577</v>
      </c>
      <c r="B1579" s="33" t="s">
        <v>977</v>
      </c>
      <c r="C1579" s="31">
        <v>32</v>
      </c>
      <c r="D1579" s="31" t="s">
        <v>98</v>
      </c>
      <c r="E1579" s="31">
        <f ca="1">IF(GLOBAL[[#This Row],[b12]]="",GLOBAL[[#This Row],[a6]],GLOBAL[[#This Row],[b12]])</f>
        <v>32</v>
      </c>
      <c r="F1579" s="32">
        <f>GLOBAL[[#This Row],[AWAL]]</f>
        <v>32</v>
      </c>
      <c r="G1579" s="31"/>
      <c r="H1579" s="31"/>
      <c r="I1579" s="31">
        <f>IF(GLOBAL[[#This Row],[1]]="","",SUMIF(Table6[NB BM_C_QTY+F],GLOBAL[POINTER],Table6[C]))</f>
        <v>0</v>
      </c>
      <c r="J1579" s="91">
        <f>IF(GLOBAL[[#This Row],[2]]="",0,-1*SUMIF(Table5[CONCAT],GLOBAL[POINTER],Table5[3]))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 t="shared" si="24"/>
        <v>32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32</v>
      </c>
      <c r="Q1579" s="58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32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32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32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579" s="31">
        <v>50</v>
      </c>
      <c r="AC1579" t="s">
        <v>5116</v>
      </c>
    </row>
    <row r="1580" spans="1:30">
      <c r="A1580" s="31">
        <f ca="1">IF(GLOBAL[[#This Row],[TT]]&lt;1,"",ROW()-2)</f>
        <v>1578</v>
      </c>
      <c r="B1580" s="33" t="s">
        <v>978</v>
      </c>
      <c r="C1580" s="31">
        <v>1</v>
      </c>
      <c r="D1580" s="31" t="s">
        <v>83</v>
      </c>
      <c r="E1580" s="31">
        <f ca="1">IF(GLOBAL[[#This Row],[b12]]="",GLOBAL[[#This Row],[a6]],GLOBAL[[#This Row],[b12]])</f>
        <v>1</v>
      </c>
      <c r="F1580" s="32">
        <f>GLOBAL[[#This Row],[AWAL]]</f>
        <v>1</v>
      </c>
      <c r="G1580" s="31"/>
      <c r="H1580" s="31"/>
      <c r="I1580" s="31">
        <f>IF(GLOBAL[[#This Row],[1]]="","",SUMIF(Table6[NB BM_C_QTY+F],GLOBAL[POINTER],Table6[C]))</f>
        <v>0</v>
      </c>
      <c r="J1580" s="91">
        <f>IF(GLOBAL[[#This Row],[2]]="",0,-1*SUMIF(Table5[CONCAT],GLOBAL[POINTER],Table5[3]))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 t="shared" si="24"/>
        <v>1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1</v>
      </c>
      <c r="Q1580" s="58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1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1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1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580" s="31">
        <v>100</v>
      </c>
      <c r="AC1580" t="s">
        <v>5116</v>
      </c>
    </row>
    <row r="1581" spans="1:30">
      <c r="A1581" s="39">
        <f ca="1">IF(GLOBAL[[#This Row],[TT]]&lt;1,"",ROW()-2)</f>
        <v>1579</v>
      </c>
      <c r="B1581" s="33" t="s">
        <v>979</v>
      </c>
      <c r="C1581" s="31">
        <v>4</v>
      </c>
      <c r="D1581" s="31" t="s">
        <v>811</v>
      </c>
      <c r="E1581" s="39">
        <f ca="1">IF(GLOBAL[[#This Row],[b12]]="",GLOBAL[[#This Row],[a6]],GLOBAL[[#This Row],[b12]])</f>
        <v>4</v>
      </c>
      <c r="F1581" s="40">
        <f>GLOBAL[[#This Row],[AWAL]]</f>
        <v>4</v>
      </c>
      <c r="G1581" s="31"/>
      <c r="H1581" s="31"/>
      <c r="I1581" s="31">
        <f>IF(GLOBAL[[#This Row],[1]]="","",SUMIF(Table6[NB BM_C_QTY+F],GLOBAL[POINTER],Table6[C]))</f>
        <v>0</v>
      </c>
      <c r="J1581" s="91">
        <f>IF(GLOBAL[[#This Row],[2]]="",0,-1*SUMIF(Table5[CONCAT],GLOBAL[POINTER],Table5[3]))</f>
        <v>0</v>
      </c>
      <c r="K1581" s="39" t="str">
        <f>IF(GLOBAL[[#This Row],[b1]]="","",GLOBAL[[#This Row],[b1]]-GLOBAL[[#This Row],[a1]]-GLOBAL[[#This Row],[bkeluar1]])</f>
        <v/>
      </c>
      <c r="L1581" s="39">
        <f>SUM(GLOBAL[[#This Row],[bmasuk1]:[c1]])</f>
        <v>0</v>
      </c>
      <c r="M1581" s="40">
        <f t="shared" si="24"/>
        <v>4</v>
      </c>
      <c r="N1581" s="31"/>
      <c r="O1581" s="39" t="str">
        <f>IF(GLOBAL[[#This Row],[b2]]="","",GLOBAL[[#This Row],[b2]]-GLOBAL[[#This Row],[a2]])</f>
        <v/>
      </c>
      <c r="P1581" s="40">
        <f ca="1">SUM(INDIRECT(GLOBAL_VAR[TABLENAME]&amp;"[@a"&amp;$1:$1-1&amp;"]"),INDIRECT(GLOBAL_VAR[TABLENAME]&amp;"[@c"&amp;$1:$1-1&amp;"]"))</f>
        <v>4</v>
      </c>
      <c r="Q1581" s="58"/>
      <c r="R1581" s="41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4</v>
      </c>
      <c r="T1581" s="33"/>
      <c r="U1581" s="41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4</v>
      </c>
      <c r="W1581" s="31"/>
      <c r="X1581" s="39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4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581" s="39">
        <v>720</v>
      </c>
      <c r="AC1581" t="s">
        <v>5118</v>
      </c>
    </row>
    <row r="1582" spans="1:30">
      <c r="A1582" s="31">
        <f ca="1">IF(GLOBAL[[#This Row],[TT]]&lt;1,"",ROW()-2)</f>
        <v>1580</v>
      </c>
      <c r="B1582" s="33" t="s">
        <v>3972</v>
      </c>
      <c r="C1582" s="31">
        <v>3</v>
      </c>
      <c r="D1582" s="31" t="s">
        <v>83</v>
      </c>
      <c r="E1582" s="31">
        <f ca="1">IF(GLOBAL[[#This Row],[b12]]="",GLOBAL[[#This Row],[a6]],GLOBAL[[#This Row],[b12]])</f>
        <v>3</v>
      </c>
      <c r="F1582" s="32">
        <f>GLOBAL[[#This Row],[AWAL]]</f>
        <v>3</v>
      </c>
      <c r="G1582" s="31"/>
      <c r="H1582" s="31"/>
      <c r="I1582" s="31">
        <f>IF(GLOBAL[[#This Row],[1]]="","",SUMIF(Table6[NB BM_C_QTY+F],GLOBAL[POINTER],Table6[C]))</f>
        <v>0</v>
      </c>
      <c r="J1582" s="91">
        <f>IF(GLOBAL[[#This Row],[2]]="",0,-1*SUMIF(Table5[CONCAT],GLOBAL[POINTER],Table5[3]))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 t="shared" si="24"/>
        <v>3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3</v>
      </c>
      <c r="Q1582" s="58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3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3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3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582" s="31">
        <v>100</v>
      </c>
      <c r="AC1582" t="s">
        <v>5116</v>
      </c>
    </row>
    <row r="1583" spans="1:30">
      <c r="A1583" s="31">
        <f ca="1">IF(GLOBAL[[#This Row],[TT]]&lt;1,"",ROW()-2)</f>
        <v>1581</v>
      </c>
      <c r="B1583" s="33" t="s">
        <v>980</v>
      </c>
      <c r="C1583" s="31">
        <v>15</v>
      </c>
      <c r="D1583" s="31" t="s">
        <v>83</v>
      </c>
      <c r="E1583" s="31">
        <f ca="1">IF(GLOBAL[[#This Row],[b12]]="",GLOBAL[[#This Row],[a6]],GLOBAL[[#This Row],[b12]])</f>
        <v>15</v>
      </c>
      <c r="F1583" s="32">
        <f>GLOBAL[[#This Row],[AWAL]]</f>
        <v>15</v>
      </c>
      <c r="G1583" s="31"/>
      <c r="H1583" s="31"/>
      <c r="I1583" s="31">
        <f>IF(GLOBAL[[#This Row],[1]]="","",SUMIF(Table6[NB BM_C_QTY+F],GLOBAL[POINTER],Table6[C]))</f>
        <v>0</v>
      </c>
      <c r="J1583" s="91">
        <f>IF(GLOBAL[[#This Row],[2]]="",0,-1*SUMIF(Table5[CONCAT],GLOBAL[POINTER],Table5[3]))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 t="shared" si="24"/>
        <v>15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15</v>
      </c>
      <c r="Q1583" s="58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15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15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15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583" s="31">
        <v>100</v>
      </c>
      <c r="AC1583" t="s">
        <v>5116</v>
      </c>
    </row>
    <row r="1584" spans="1:30">
      <c r="A1584" s="31">
        <f ca="1">IF(GLOBAL[[#This Row],[TT]]&lt;1,"",ROW()-2)</f>
        <v>1582</v>
      </c>
      <c r="B1584" s="33" t="s">
        <v>981</v>
      </c>
      <c r="C1584" s="31">
        <v>14</v>
      </c>
      <c r="D1584" s="31" t="s">
        <v>83</v>
      </c>
      <c r="E1584" s="31">
        <f ca="1">IF(GLOBAL[[#This Row],[b12]]="",GLOBAL[[#This Row],[a6]],GLOBAL[[#This Row],[b12]])</f>
        <v>14</v>
      </c>
      <c r="F1584" s="32">
        <f>GLOBAL[[#This Row],[AWAL]]</f>
        <v>14</v>
      </c>
      <c r="G1584" s="31"/>
      <c r="H1584" s="31"/>
      <c r="I1584" s="31">
        <f>IF(GLOBAL[[#This Row],[1]]="","",SUMIF(Table6[NB BM_C_QTY+F],GLOBAL[POINTER],Table6[C]))</f>
        <v>0</v>
      </c>
      <c r="J1584" s="91">
        <f>IF(GLOBAL[[#This Row],[2]]="",0,-1*SUMIF(Table5[CONCAT],GLOBAL[POINTER],Table5[3]))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 t="shared" si="24"/>
        <v>14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14</v>
      </c>
      <c r="Q1584" s="58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14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14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14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584" s="31">
        <v>100</v>
      </c>
      <c r="AC1584" t="s">
        <v>5116</v>
      </c>
    </row>
    <row r="1585" spans="1:29">
      <c r="A1585" s="31">
        <f ca="1">IF(GLOBAL[[#This Row],[TT]]&lt;1,"",ROW()-2)</f>
        <v>1583</v>
      </c>
      <c r="B1585" s="33" t="s">
        <v>982</v>
      </c>
      <c r="C1585" s="31">
        <v>14</v>
      </c>
      <c r="D1585" s="31" t="s">
        <v>83</v>
      </c>
      <c r="E1585" s="31">
        <f ca="1">IF(GLOBAL[[#This Row],[b12]]="",GLOBAL[[#This Row],[a6]],GLOBAL[[#This Row],[b12]])</f>
        <v>14</v>
      </c>
      <c r="F1585" s="32">
        <f>GLOBAL[[#This Row],[AWAL]]</f>
        <v>14</v>
      </c>
      <c r="G1585" s="31"/>
      <c r="H1585" s="31"/>
      <c r="I1585" s="31">
        <f>IF(GLOBAL[[#This Row],[1]]="","",SUMIF(Table6[NB BM_C_QTY+F],GLOBAL[POINTER],Table6[C]))</f>
        <v>0</v>
      </c>
      <c r="J1585" s="91">
        <f>IF(GLOBAL[[#This Row],[2]]="",0,-1*SUMIF(Table5[CONCAT],GLOBAL[POINTER],Table5[3]))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14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14</v>
      </c>
      <c r="Q1585" s="58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14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14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14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585" s="31">
        <v>100</v>
      </c>
      <c r="AC1585" t="s">
        <v>5116</v>
      </c>
    </row>
    <row r="1586" spans="1:29">
      <c r="A1586" s="31">
        <f ca="1">IF(GLOBAL[[#This Row],[TT]]&lt;1,"",ROW()-2)</f>
        <v>1584</v>
      </c>
      <c r="B1586" s="33" t="s">
        <v>983</v>
      </c>
      <c r="C1586" s="31">
        <v>13</v>
      </c>
      <c r="D1586" s="31" t="s">
        <v>83</v>
      </c>
      <c r="E1586" s="31">
        <f ca="1">IF(GLOBAL[[#This Row],[b12]]="",GLOBAL[[#This Row],[a6]],GLOBAL[[#This Row],[b12]])</f>
        <v>13</v>
      </c>
      <c r="F1586" s="32">
        <f>GLOBAL[[#This Row],[AWAL]]</f>
        <v>13</v>
      </c>
      <c r="G1586" s="31"/>
      <c r="H1586" s="31"/>
      <c r="I1586" s="31">
        <f>IF(GLOBAL[[#This Row],[1]]="","",SUMIF(Table6[NB BM_C_QTY+F],GLOBAL[POINTER],Table6[C]))</f>
        <v>0</v>
      </c>
      <c r="J1586" s="91">
        <f>IF(GLOBAL[[#This Row],[2]]="",0,-1*SUMIF(Table5[CONCAT],GLOBAL[POINTER],Table5[3]))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13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13</v>
      </c>
      <c r="Q1586" s="58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13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13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13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586" s="31">
        <v>100</v>
      </c>
      <c r="AC1586" t="s">
        <v>5116</v>
      </c>
    </row>
    <row r="1587" spans="1:29">
      <c r="A1587" s="31">
        <f ca="1">IF(GLOBAL[[#This Row],[TT]]&lt;1,"",ROW()-2)</f>
        <v>1585</v>
      </c>
      <c r="B1587" s="33" t="s">
        <v>2707</v>
      </c>
      <c r="C1587" s="31">
        <v>1</v>
      </c>
      <c r="D1587" s="31" t="s">
        <v>98</v>
      </c>
      <c r="E1587" s="31">
        <f ca="1">IF(GLOBAL[[#This Row],[b12]]="",GLOBAL[[#This Row],[a6]],GLOBAL[[#This Row],[b12]])</f>
        <v>1</v>
      </c>
      <c r="F1587" s="32">
        <f>GLOBAL[[#This Row],[AWAL]]</f>
        <v>1</v>
      </c>
      <c r="G1587" s="31"/>
      <c r="H1587" s="31"/>
      <c r="I1587" s="31">
        <f>IF(GLOBAL[[#This Row],[1]]="","",SUMIF(Table6[NB BM_C_QTY+F],GLOBAL[POINTER],Table6[C]))</f>
        <v>0</v>
      </c>
      <c r="J1587" s="91">
        <f>IF(GLOBAL[[#This Row],[2]]="",0,-1*SUMIF(Table5[CONCAT],GLOBAL[POINTER],Table5[3]))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1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</v>
      </c>
      <c r="Q1587" s="58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587" s="31">
        <v>50</v>
      </c>
      <c r="AC1587" t="s">
        <v>5116</v>
      </c>
    </row>
    <row r="1588" spans="1:29">
      <c r="A1588" s="31">
        <f ca="1">IF(GLOBAL[[#This Row],[TT]]&lt;1,"",ROW()-2)</f>
        <v>1586</v>
      </c>
      <c r="B1588" s="33" t="s">
        <v>984</v>
      </c>
      <c r="C1588" s="31">
        <v>2</v>
      </c>
      <c r="D1588" s="31" t="s">
        <v>98</v>
      </c>
      <c r="E1588" s="31">
        <f ca="1">IF(GLOBAL[[#This Row],[b12]]="",GLOBAL[[#This Row],[a6]],GLOBAL[[#This Row],[b12]])</f>
        <v>2</v>
      </c>
      <c r="F1588" s="32">
        <f>GLOBAL[[#This Row],[AWAL]]</f>
        <v>2</v>
      </c>
      <c r="G1588" s="31"/>
      <c r="H1588" s="31"/>
      <c r="I1588" s="31">
        <f>IF(GLOBAL[[#This Row],[1]]="","",SUMIF(Table6[NB BM_C_QTY+F],GLOBAL[POINTER],Table6[C]))</f>
        <v>0</v>
      </c>
      <c r="J1588" s="91">
        <f>IF(GLOBAL[[#This Row],[2]]="",0,-1*SUMIF(Table5[CONCAT],GLOBAL[POINTER],Table5[3]))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2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2</v>
      </c>
      <c r="Q1588" s="58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2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2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2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588" s="31">
        <v>50</v>
      </c>
      <c r="AC1588" t="s">
        <v>5116</v>
      </c>
    </row>
    <row r="1589" spans="1:29">
      <c r="A1589" s="31">
        <f ca="1">IF(GLOBAL[[#This Row],[TT]]&lt;1,"",ROW()-2)</f>
        <v>1587</v>
      </c>
      <c r="B1589" s="33" t="s">
        <v>985</v>
      </c>
      <c r="C1589" s="31">
        <v>1</v>
      </c>
      <c r="D1589" s="31" t="s">
        <v>83</v>
      </c>
      <c r="E1589" s="31">
        <f ca="1">IF(GLOBAL[[#This Row],[b12]]="",GLOBAL[[#This Row],[a6]],GLOBAL[[#This Row],[b12]])</f>
        <v>1</v>
      </c>
      <c r="F1589" s="32">
        <f>GLOBAL[[#This Row],[AWAL]]</f>
        <v>1</v>
      </c>
      <c r="G1589" s="31"/>
      <c r="H1589" s="31"/>
      <c r="I1589" s="31">
        <f>IF(GLOBAL[[#This Row],[1]]="","",SUMIF(Table6[NB BM_C_QTY+F],GLOBAL[POINTER],Table6[C]))</f>
        <v>0</v>
      </c>
      <c r="J1589" s="91">
        <f>IF(GLOBAL[[#This Row],[2]]="",0,-1*SUMIF(Table5[CONCAT],GLOBAL[POINTER],Table5[3]))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1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1</v>
      </c>
      <c r="Q1589" s="58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1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1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1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89" s="31">
        <v>100</v>
      </c>
      <c r="AC1589" t="s">
        <v>5116</v>
      </c>
    </row>
    <row r="1590" spans="1:29">
      <c r="A1590" s="31" t="str">
        <f ca="1">IF(GLOBAL[[#This Row],[TT]]&lt;1,"",ROW()-2)</f>
        <v/>
      </c>
      <c r="B1590" s="33" t="s">
        <v>986</v>
      </c>
      <c r="C1590" s="31">
        <v>0</v>
      </c>
      <c r="D1590" s="31" t="s">
        <v>83</v>
      </c>
      <c r="E1590" s="31">
        <f ca="1">IF(GLOBAL[[#This Row],[b12]]="",GLOBAL[[#This Row],[a6]],GLOBAL[[#This Row],[b12]])</f>
        <v>0</v>
      </c>
      <c r="F1590" s="32">
        <f>GLOBAL[[#This Row],[AWAL]]</f>
        <v>0</v>
      </c>
      <c r="G1590" s="31"/>
      <c r="H1590" s="31"/>
      <c r="I1590" s="31">
        <f>IF(GLOBAL[[#This Row],[1]]="","",SUMIF(Table6[NB BM_C_QTY+F],GLOBAL[POINTER],Table6[C]))</f>
        <v>0</v>
      </c>
      <c r="J1590" s="91">
        <f>IF(GLOBAL[[#This Row],[2]]="",0,-1*SUMIF(Table5[CONCAT],GLOBAL[POINTER],Table5[3]))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0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0</v>
      </c>
      <c r="Q1590" s="58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0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0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0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90" s="31">
        <v>100</v>
      </c>
      <c r="AC1590" t="s">
        <v>5116</v>
      </c>
    </row>
    <row r="1591" spans="1:29">
      <c r="A1591" s="31">
        <f ca="1">IF(GLOBAL[[#This Row],[TT]]&lt;1,"",ROW()-2)</f>
        <v>1589</v>
      </c>
      <c r="B1591" s="33" t="s">
        <v>987</v>
      </c>
      <c r="C1591" s="31">
        <v>3</v>
      </c>
      <c r="D1591" s="31" t="s">
        <v>51</v>
      </c>
      <c r="E1591" s="31">
        <f ca="1">IF(GLOBAL[[#This Row],[b12]]="",GLOBAL[[#This Row],[a6]],GLOBAL[[#This Row],[b12]])</f>
        <v>3</v>
      </c>
      <c r="F1591" s="32">
        <f>GLOBAL[[#This Row],[AWAL]]</f>
        <v>3</v>
      </c>
      <c r="G1591" s="31"/>
      <c r="H1591" s="31"/>
      <c r="I1591" s="31">
        <f>IF(GLOBAL[[#This Row],[1]]="","",SUMIF(Table6[NB BM_C_QTY+F],GLOBAL[POINTER],Table6[C]))</f>
        <v>0</v>
      </c>
      <c r="J1591" s="91">
        <f>IF(GLOBAL[[#This Row],[2]]="",0,-1*SUMIF(Table5[CONCAT],GLOBAL[POINTER],Table5[3]))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3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3</v>
      </c>
      <c r="Q1591" s="58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3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3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3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91" s="31">
        <v>60</v>
      </c>
      <c r="AC1591" t="s">
        <v>5116</v>
      </c>
    </row>
    <row r="1592" spans="1:29">
      <c r="A1592" s="31">
        <f ca="1">IF(GLOBAL[[#This Row],[TT]]&lt;1,"",ROW()-2)</f>
        <v>1590</v>
      </c>
      <c r="B1592" s="33" t="s">
        <v>988</v>
      </c>
      <c r="C1592" s="31">
        <v>6</v>
      </c>
      <c r="D1592" s="31" t="s">
        <v>157</v>
      </c>
      <c r="E1592" s="31">
        <f ca="1">IF(GLOBAL[[#This Row],[b12]]="",GLOBAL[[#This Row],[a6]],GLOBAL[[#This Row],[b12]])</f>
        <v>6</v>
      </c>
      <c r="F1592" s="32">
        <f>GLOBAL[[#This Row],[AWAL]]</f>
        <v>6</v>
      </c>
      <c r="G1592" s="31"/>
      <c r="H1592" s="31"/>
      <c r="I1592" s="31">
        <f>IF(GLOBAL[[#This Row],[1]]="","",SUMIF(Table6[NB BM_C_QTY+F],GLOBAL[POINTER],Table6[C]))</f>
        <v>0</v>
      </c>
      <c r="J1592" s="91">
        <f>IF(GLOBAL[[#This Row],[2]]="",0,-1*SUMIF(Table5[CONCAT],GLOBAL[POINTER],Table5[3]))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 t="shared" si="24"/>
        <v>6</v>
      </c>
      <c r="N1592" s="31"/>
      <c r="O1592" s="31" t="str">
        <f>IF(GLOBAL[[#This Row],[b2]]="","",GLOBAL[[#This Row],[b2]]-GLOBAL[[#This Row],[a2]])</f>
        <v/>
      </c>
      <c r="P1592" s="32">
        <f ca="1">SUM(INDIRECT(GLOBAL_VAR[TABLENAME]&amp;"[@a"&amp;$1:$1-1&amp;"]"),INDIRECT(GLOBAL_VAR[TABLENAME]&amp;"[@c"&amp;$1:$1-1&amp;"]"))</f>
        <v>6</v>
      </c>
      <c r="Q1592" s="58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6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6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6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92" s="31">
        <v>600</v>
      </c>
      <c r="AC1592" t="s">
        <v>5118</v>
      </c>
    </row>
    <row r="1593" spans="1:29">
      <c r="A1593" s="31">
        <f ca="1">IF(GLOBAL[[#This Row],[TT]]&lt;1,"",ROW()-2)</f>
        <v>1591</v>
      </c>
      <c r="B1593" s="33" t="s">
        <v>989</v>
      </c>
      <c r="C1593" s="31">
        <v>1</v>
      </c>
      <c r="D1593" s="31" t="s">
        <v>157</v>
      </c>
      <c r="E1593" s="31">
        <f ca="1">IF(GLOBAL[[#This Row],[b12]]="",GLOBAL[[#This Row],[a6]],GLOBAL[[#This Row],[b12]])</f>
        <v>1</v>
      </c>
      <c r="F1593" s="32">
        <f>GLOBAL[[#This Row],[AWAL]]</f>
        <v>1</v>
      </c>
      <c r="G1593" s="31"/>
      <c r="H1593" s="31"/>
      <c r="I1593" s="31">
        <f>IF(GLOBAL[[#This Row],[1]]="","",SUMIF(Table6[NB BM_C_QTY+F],GLOBAL[POINTER],Table6[C]))</f>
        <v>0</v>
      </c>
      <c r="J1593" s="91">
        <f>IF(GLOBAL[[#This Row],[2]]="",0,-1*SUMIF(Table5[CONCAT],GLOBAL[POINTER],Table5[3]))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1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1</v>
      </c>
      <c r="Q1593" s="58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1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1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1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93" s="31">
        <v>600</v>
      </c>
      <c r="AC1593" t="s">
        <v>5118</v>
      </c>
    </row>
    <row r="1594" spans="1:29">
      <c r="A1594" s="31">
        <f ca="1">IF(GLOBAL[[#This Row],[TT]]&lt;1,"",ROW()-2)</f>
        <v>1592</v>
      </c>
      <c r="B1594" s="33" t="s">
        <v>990</v>
      </c>
      <c r="C1594" s="31">
        <v>5</v>
      </c>
      <c r="D1594" s="31" t="s">
        <v>23</v>
      </c>
      <c r="E1594" s="31">
        <f ca="1">IF(GLOBAL[[#This Row],[b12]]="",GLOBAL[[#This Row],[a6]],GLOBAL[[#This Row],[b12]])</f>
        <v>5</v>
      </c>
      <c r="F1594" s="32">
        <f>GLOBAL[[#This Row],[AWAL]]</f>
        <v>5</v>
      </c>
      <c r="G1594" s="31"/>
      <c r="H1594" s="31"/>
      <c r="I1594" s="31">
        <f>IF(GLOBAL[[#This Row],[1]]="","",SUMIF(Table6[NB BM_C_QTY+F],GLOBAL[POINTER],Table6[C]))</f>
        <v>0</v>
      </c>
      <c r="J1594" s="91">
        <f>IF(GLOBAL[[#This Row],[2]]="",0,-1*SUMIF(Table5[CONCAT],GLOBAL[POINTER],Table5[3]))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5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5</v>
      </c>
      <c r="Q1594" s="58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5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5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5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94" s="31">
        <v>20</v>
      </c>
      <c r="AC1594" t="s">
        <v>5116</v>
      </c>
    </row>
    <row r="1595" spans="1:29">
      <c r="A1595" s="31">
        <f ca="1">IF(GLOBAL[[#This Row],[TT]]&lt;1,"",ROW()-2)</f>
        <v>1593</v>
      </c>
      <c r="B1595" s="33" t="s">
        <v>991</v>
      </c>
      <c r="C1595" s="31">
        <v>5</v>
      </c>
      <c r="D1595" s="31" t="s">
        <v>992</v>
      </c>
      <c r="E1595" s="31">
        <f ca="1">IF(GLOBAL[[#This Row],[b12]]="",GLOBAL[[#This Row],[a6]],GLOBAL[[#This Row],[b12]])</f>
        <v>5</v>
      </c>
      <c r="F1595" s="32">
        <f>GLOBAL[[#This Row],[AWAL]]</f>
        <v>5</v>
      </c>
      <c r="G1595" s="31"/>
      <c r="H1595" s="31"/>
      <c r="I1595" s="31">
        <f>IF(GLOBAL[[#This Row],[1]]="","",SUMIF(Table6[NB BM_C_QTY+F],GLOBAL[POINTER],Table6[C]))</f>
        <v>0</v>
      </c>
      <c r="J1595" s="91">
        <f>IF(GLOBAL[[#This Row],[2]]="",0,-1*SUMIF(Table5[CONCAT],GLOBAL[POINTER],Table5[3]))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 t="shared" si="24"/>
        <v>5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5</v>
      </c>
      <c r="Q1595" s="58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5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5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5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95" s="31">
        <v>816</v>
      </c>
      <c r="AC1595" t="s">
        <v>5118</v>
      </c>
    </row>
    <row r="1596" spans="1:29">
      <c r="A1596" s="31">
        <f ca="1">IF(GLOBAL[[#This Row],[TT]]&lt;1,"",ROW()-2)</f>
        <v>1594</v>
      </c>
      <c r="B1596" s="33" t="s">
        <v>993</v>
      </c>
      <c r="C1596" s="31">
        <v>5</v>
      </c>
      <c r="D1596" s="31" t="s">
        <v>976</v>
      </c>
      <c r="E1596" s="31">
        <f ca="1">IF(GLOBAL[[#This Row],[b12]]="",GLOBAL[[#This Row],[a6]],GLOBAL[[#This Row],[b12]])</f>
        <v>5</v>
      </c>
      <c r="F1596" s="32">
        <f>GLOBAL[[#This Row],[AWAL]]</f>
        <v>5</v>
      </c>
      <c r="G1596" s="31"/>
      <c r="H1596" s="31"/>
      <c r="I1596" s="31">
        <f>IF(GLOBAL[[#This Row],[1]]="","",SUMIF(Table6[NB BM_C_QTY+F],GLOBAL[POINTER],Table6[C]))</f>
        <v>0</v>
      </c>
      <c r="J1596" s="91">
        <f>IF(GLOBAL[[#This Row],[2]]="",0,-1*SUMIF(Table5[CONCAT],GLOBAL[POINTER],Table5[3]))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 t="shared" si="24"/>
        <v>5</v>
      </c>
      <c r="N1596" s="31"/>
      <c r="O1596" s="31" t="str">
        <f>IF(GLOBAL[[#This Row],[b2]]="","",GLOBAL[[#This Row],[b2]]-GLOBAL[[#This Row],[a2]])</f>
        <v/>
      </c>
      <c r="P1596" s="32">
        <f ca="1">SUM(INDIRECT(GLOBAL_VAR[TABLENAME]&amp;"[@a"&amp;$1:$1-1&amp;"]"),INDIRECT(GLOBAL_VAR[TABLENAME]&amp;"[@c"&amp;$1:$1-1&amp;"]"))</f>
        <v>5</v>
      </c>
      <c r="Q1596" s="58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5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5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5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96" s="31">
        <v>12</v>
      </c>
      <c r="AC1596" t="s">
        <v>5149</v>
      </c>
    </row>
    <row r="1597" spans="1:29">
      <c r="A1597" s="31">
        <f ca="1">IF(GLOBAL[[#This Row],[TT]]&lt;1,"",ROW()-2)</f>
        <v>1595</v>
      </c>
      <c r="B1597" s="33" t="s">
        <v>994</v>
      </c>
      <c r="C1597" s="31">
        <v>5</v>
      </c>
      <c r="D1597" s="31" t="s">
        <v>23</v>
      </c>
      <c r="E1597" s="31">
        <f ca="1">IF(GLOBAL[[#This Row],[b12]]="",GLOBAL[[#This Row],[a6]],GLOBAL[[#This Row],[b12]])</f>
        <v>5</v>
      </c>
      <c r="F1597" s="32">
        <f>GLOBAL[[#This Row],[AWAL]]</f>
        <v>5</v>
      </c>
      <c r="G1597" s="31"/>
      <c r="H1597" s="31"/>
      <c r="I1597" s="31">
        <f>IF(GLOBAL[[#This Row],[1]]="","",SUMIF(Table6[NB BM_C_QTY+F],GLOBAL[POINTER],Table6[C]))</f>
        <v>0</v>
      </c>
      <c r="J1597" s="91">
        <f>IF(GLOBAL[[#This Row],[2]]="",0,-1*SUMIF(Table5[CONCAT],GLOBAL[POINTER],Table5[3]))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 t="shared" si="24"/>
        <v>5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5</v>
      </c>
      <c r="Q1597" s="58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5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5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5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97" s="31">
        <v>20</v>
      </c>
      <c r="AC1597" t="s">
        <v>5116</v>
      </c>
    </row>
    <row r="1598" spans="1:29">
      <c r="A1598" s="31">
        <f ca="1">IF(GLOBAL[[#This Row],[TT]]&lt;1,"",ROW()-2)</f>
        <v>1596</v>
      </c>
      <c r="B1598" s="33" t="s">
        <v>995</v>
      </c>
      <c r="C1598" s="31">
        <v>1</v>
      </c>
      <c r="D1598" s="31" t="s">
        <v>148</v>
      </c>
      <c r="E1598" s="31">
        <f ca="1">IF(GLOBAL[[#This Row],[b12]]="",GLOBAL[[#This Row],[a6]],GLOBAL[[#This Row],[b12]])</f>
        <v>1</v>
      </c>
      <c r="F1598" s="32">
        <f>GLOBAL[[#This Row],[AWAL]]</f>
        <v>1</v>
      </c>
      <c r="G1598" s="31"/>
      <c r="H1598" s="31"/>
      <c r="I1598" s="31">
        <f>IF(GLOBAL[[#This Row],[1]]="","",SUMIF(Table6[NB BM_C_QTY+F],GLOBAL[POINTER],Table6[C]))</f>
        <v>0</v>
      </c>
      <c r="J1598" s="91">
        <f>IF(GLOBAL[[#This Row],[2]]="",0,-1*SUMIF(Table5[CONCAT],GLOBAL[POINTER],Table5[3]))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 t="shared" si="24"/>
        <v>1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1</v>
      </c>
      <c r="Q1598" s="58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1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1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1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98" s="31">
        <v>30</v>
      </c>
      <c r="AC1598" t="s">
        <v>5116</v>
      </c>
    </row>
    <row r="1599" spans="1:29">
      <c r="A1599" s="31">
        <f ca="1">IF(GLOBAL[[#This Row],[TT]]&lt;1,"",ROW()-2)</f>
        <v>1597</v>
      </c>
      <c r="B1599" s="33" t="s">
        <v>5319</v>
      </c>
      <c r="C1599" s="31">
        <v>3</v>
      </c>
      <c r="D1599" s="31" t="s">
        <v>2145</v>
      </c>
      <c r="E1599" s="31">
        <f ca="1">IF(GLOBAL[[#This Row],[b12]]="",GLOBAL[[#This Row],[a6]],GLOBAL[[#This Row],[b12]])</f>
        <v>3</v>
      </c>
      <c r="F1599" s="32">
        <f>GLOBAL[[#This Row],[AWAL]]</f>
        <v>3</v>
      </c>
      <c r="G1599" s="31"/>
      <c r="H1599" s="31"/>
      <c r="I1599" s="31">
        <f>IF(GLOBAL[[#This Row],[1]]="","",SUMIF(Table6[NB BM_C_QTY+F],GLOBAL[POINTER],Table6[C]))</f>
        <v>0</v>
      </c>
      <c r="J1599" s="91">
        <f>IF(GLOBAL[[#This Row],[2]]="",0,-1*SUMIF(Table5[CONCAT],GLOBAL[POINTER],Table5[3]))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3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3</v>
      </c>
      <c r="Q1599" s="58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3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3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3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99" s="31">
        <v>50</v>
      </c>
      <c r="AC1599" t="s">
        <v>5116</v>
      </c>
    </row>
    <row r="1600" spans="1:29">
      <c r="A1600" s="31">
        <f ca="1">IF(GLOBAL[[#This Row],[TT]]&lt;1,"",ROW()-2)</f>
        <v>1598</v>
      </c>
      <c r="B1600" s="33" t="s">
        <v>5318</v>
      </c>
      <c r="C1600" s="31">
        <v>1</v>
      </c>
      <c r="D1600" s="31" t="s">
        <v>2145</v>
      </c>
      <c r="E1600" s="31">
        <f ca="1">IF(GLOBAL[[#This Row],[b12]]="",GLOBAL[[#This Row],[a6]],GLOBAL[[#This Row],[b12]])</f>
        <v>1</v>
      </c>
      <c r="F1600" s="32">
        <f>GLOBAL[[#This Row],[AWAL]]</f>
        <v>1</v>
      </c>
      <c r="G1600" s="31"/>
      <c r="H1600" s="31"/>
      <c r="I1600" s="31">
        <f>IF(GLOBAL[[#This Row],[1]]="","",SUMIF(Table6[NB BM_C_QTY+F],GLOBAL[POINTER],Table6[C]))</f>
        <v>0</v>
      </c>
      <c r="J1600" s="91">
        <f>IF(GLOBAL[[#This Row],[2]]="",0,-1*SUMIF(Table5[CONCAT],GLOBAL[POINTER],Table5[3]))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 t="shared" si="24"/>
        <v>1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1</v>
      </c>
      <c r="Q1600" s="58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1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1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1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600" s="31">
        <v>50</v>
      </c>
      <c r="AC1600" t="s">
        <v>5116</v>
      </c>
    </row>
    <row r="1601" spans="1:29">
      <c r="A1601" s="31">
        <f ca="1">IF(GLOBAL[[#This Row],[TT]]&lt;1,"",ROW()-2)</f>
        <v>1599</v>
      </c>
      <c r="B1601" s="33" t="s">
        <v>5362</v>
      </c>
      <c r="C1601" s="31">
        <v>1</v>
      </c>
      <c r="D1601" s="31" t="s">
        <v>2145</v>
      </c>
      <c r="E1601" s="31">
        <f ca="1">IF(GLOBAL[[#This Row],[b12]]="",GLOBAL[[#This Row],[a6]],GLOBAL[[#This Row],[b12]])</f>
        <v>1</v>
      </c>
      <c r="F1601" s="32">
        <f>GLOBAL[[#This Row],[AWAL]]</f>
        <v>1</v>
      </c>
      <c r="G1601" s="31"/>
      <c r="H1601" s="31"/>
      <c r="I1601" s="31">
        <f>IF(GLOBAL[[#This Row],[1]]="","",SUMIF(Table6[NB BM_C_QTY+F],GLOBAL[POINTER],Table6[C]))</f>
        <v>0</v>
      </c>
      <c r="J1601" s="91">
        <f>IF(GLOBAL[[#This Row],[2]]="",0,-1*SUMIF(Table5[CONCAT],GLOBAL[POINTER],Table5[3]))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 t="shared" si="24"/>
        <v>1</v>
      </c>
      <c r="N1601" s="31"/>
      <c r="O1601" s="31" t="str">
        <f>IF(GLOBAL[[#This Row],[b2]]="","",GLOBAL[[#This Row],[b2]]-GLOBAL[[#This Row],[a2]])</f>
        <v/>
      </c>
      <c r="P1601" s="32">
        <f ca="1">SUM(INDIRECT(GLOBAL_VAR[TABLENAME]&amp;"[@a"&amp;$1:$1-1&amp;"]"),INDIRECT(GLOBAL_VAR[TABLENAME]&amp;"[@c"&amp;$1:$1-1&amp;"]"))</f>
        <v>1</v>
      </c>
      <c r="Q1601" s="58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1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1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1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601" s="31">
        <v>50</v>
      </c>
      <c r="AC1601" t="s">
        <v>5116</v>
      </c>
    </row>
    <row r="1602" spans="1:29">
      <c r="A1602" s="31">
        <f ca="1">IF(GLOBAL[[#This Row],[TT]]&lt;1,"",ROW()-2)</f>
        <v>1600</v>
      </c>
      <c r="B1602" s="33" t="s">
        <v>5316</v>
      </c>
      <c r="C1602" s="31">
        <v>4</v>
      </c>
      <c r="D1602" s="31" t="s">
        <v>2145</v>
      </c>
      <c r="E1602" s="31">
        <f ca="1">IF(GLOBAL[[#This Row],[b12]]="",GLOBAL[[#This Row],[a6]],GLOBAL[[#This Row],[b12]])</f>
        <v>4</v>
      </c>
      <c r="F1602" s="32">
        <f>GLOBAL[[#This Row],[AWAL]]</f>
        <v>4</v>
      </c>
      <c r="G1602" s="31"/>
      <c r="H1602" s="31"/>
      <c r="I1602" s="31">
        <f>IF(GLOBAL[[#This Row],[1]]="","",SUMIF(Table6[NB BM_C_QTY+F],GLOBAL[POINTER],Table6[C]))</f>
        <v>0</v>
      </c>
      <c r="J1602" s="91">
        <f>IF(GLOBAL[[#This Row],[2]]="",0,-1*SUMIF(Table5[CONCAT],GLOBAL[POINTER],Table5[3]))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4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4</v>
      </c>
      <c r="Q1602" s="58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4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4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4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602" s="31">
        <v>50</v>
      </c>
      <c r="AC1602" t="s">
        <v>5116</v>
      </c>
    </row>
    <row r="1603" spans="1:29">
      <c r="A1603" s="31">
        <f ca="1">IF(GLOBAL[[#This Row],[TT]]&lt;1,"",ROW()-2)</f>
        <v>1601</v>
      </c>
      <c r="B1603" s="33" t="s">
        <v>5317</v>
      </c>
      <c r="C1603" s="31">
        <v>4</v>
      </c>
      <c r="D1603" s="31" t="s">
        <v>2145</v>
      </c>
      <c r="E1603" s="31">
        <f ca="1">IF(GLOBAL[[#This Row],[b12]]="",GLOBAL[[#This Row],[a6]],GLOBAL[[#This Row],[b12]])</f>
        <v>4</v>
      </c>
      <c r="F1603" s="32">
        <f>GLOBAL[[#This Row],[AWAL]]</f>
        <v>4</v>
      </c>
      <c r="G1603" s="31"/>
      <c r="H1603" s="31"/>
      <c r="I1603" s="31">
        <f>IF(GLOBAL[[#This Row],[1]]="","",SUMIF(Table6[NB BM_C_QTY+F],GLOBAL[POINTER],Table6[C]))</f>
        <v>0</v>
      </c>
      <c r="J1603" s="91">
        <f>IF(GLOBAL[[#This Row],[2]]="",0,-1*SUMIF(Table5[CONCAT],GLOBAL[POINTER],Table5[3]))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 t="shared" ref="M1603:M1666" si="25">SUM(F1603,L1603)</f>
        <v>4</v>
      </c>
      <c r="N1603" s="31"/>
      <c r="O1603" s="31" t="str">
        <f>IF(GLOBAL[[#This Row],[b2]]="","",GLOBAL[[#This Row],[b2]]-GLOBAL[[#This Row],[a2]])</f>
        <v/>
      </c>
      <c r="P1603" s="32">
        <f ca="1">SUM(INDIRECT(GLOBAL_VAR[TABLENAME]&amp;"[@a"&amp;$1:$1-1&amp;"]"),INDIRECT(GLOBAL_VAR[TABLENAME]&amp;"[@c"&amp;$1:$1-1&amp;"]"))</f>
        <v>4</v>
      </c>
      <c r="Q1603" s="58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4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4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4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603" s="31">
        <v>50</v>
      </c>
      <c r="AC1603" t="s">
        <v>5116</v>
      </c>
    </row>
    <row r="1604" spans="1:29">
      <c r="A1604" s="31" t="str">
        <f ca="1">IF(GLOBAL[[#This Row],[TT]]&lt;1,"",ROW()-2)</f>
        <v/>
      </c>
      <c r="B1604" s="33" t="s">
        <v>4029</v>
      </c>
      <c r="C1604" s="31">
        <v>0</v>
      </c>
      <c r="D1604" s="31" t="s">
        <v>2213</v>
      </c>
      <c r="E1604" s="31">
        <f ca="1">IF(GLOBAL[[#This Row],[b12]]="",GLOBAL[[#This Row],[a6]],GLOBAL[[#This Row],[b12]])</f>
        <v>0</v>
      </c>
      <c r="F1604" s="32">
        <f>GLOBAL[[#This Row],[AWAL]]</f>
        <v>0</v>
      </c>
      <c r="G1604" s="31"/>
      <c r="H1604" s="31"/>
      <c r="I1604" s="31">
        <f>IF(GLOBAL[[#This Row],[1]]="","",SUMIF(Table6[NB BM_C_QTY+F],GLOBAL[POINTER],Table6[C]))</f>
        <v>0</v>
      </c>
      <c r="J1604" s="91">
        <f>IF(GLOBAL[[#This Row],[2]]="",0,-1*SUMIF(Table5[CONCAT],GLOBAL[POINTER],Table5[3]))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0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0</v>
      </c>
      <c r="Q1604" s="58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0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0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0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604" s="31">
        <v>600</v>
      </c>
      <c r="AC1604" t="s">
        <v>5118</v>
      </c>
    </row>
    <row r="1605" spans="1:29">
      <c r="A1605" s="31" t="str">
        <f ca="1">IF(GLOBAL[[#This Row],[TT]]&lt;1,"",ROW()-2)</f>
        <v/>
      </c>
      <c r="B1605" s="33" t="s">
        <v>4028</v>
      </c>
      <c r="C1605" s="31">
        <v>0</v>
      </c>
      <c r="D1605" s="31" t="s">
        <v>2213</v>
      </c>
      <c r="E1605" s="31">
        <f ca="1">IF(GLOBAL[[#This Row],[b12]]="",GLOBAL[[#This Row],[a6]],GLOBAL[[#This Row],[b12]])</f>
        <v>0</v>
      </c>
      <c r="F1605" s="32">
        <f>GLOBAL[[#This Row],[AWAL]]</f>
        <v>0</v>
      </c>
      <c r="G1605" s="31"/>
      <c r="H1605" s="31"/>
      <c r="I1605" s="31">
        <f>IF(GLOBAL[[#This Row],[1]]="","",SUMIF(Table6[NB BM_C_QTY+F],GLOBAL[POINTER],Table6[C]))</f>
        <v>0</v>
      </c>
      <c r="J1605" s="91">
        <f>IF(GLOBAL[[#This Row],[2]]="",0,-1*SUMIF(Table5[CONCAT],GLOBAL[POINTER],Table5[3]))</f>
        <v>0</v>
      </c>
      <c r="K1605" s="31" t="str">
        <f>IF(GLOBAL[[#This Row],[b1]]="","",GLOBAL[[#This Row],[b1]]-GLOBAL[[#This Row],[a1]]-GLOBAL[[#This Row],[bkeluar1]])</f>
        <v/>
      </c>
      <c r="L1605" s="31">
        <f>SUM(GLOBAL[[#This Row],[bmasuk1]:[c1]])</f>
        <v>0</v>
      </c>
      <c r="M1605" s="32">
        <f t="shared" si="25"/>
        <v>0</v>
      </c>
      <c r="N1605" s="31"/>
      <c r="O1605" s="31" t="str">
        <f>IF(GLOBAL[[#This Row],[b2]]="","",GLOBAL[[#This Row],[b2]]-GLOBAL[[#This Row],[a2]])</f>
        <v/>
      </c>
      <c r="P1605" s="32">
        <f ca="1">SUM(INDIRECT(GLOBAL_VAR[TABLENAME]&amp;"[@a"&amp;$1:$1-1&amp;"]"),INDIRECT(GLOBAL_VAR[TABLENAME]&amp;"[@c"&amp;$1:$1-1&amp;"]"))</f>
        <v>0</v>
      </c>
      <c r="Q1605" s="58"/>
      <c r="R1605" s="33" t="str">
        <f>IF(GLOBAL[[#This Row],[b3]]="","",GLOBAL[[#This Row],[b3]]-GLOBAL[[#This Row],[a3]])</f>
        <v/>
      </c>
      <c r="S1605" s="32">
        <f ca="1">SUM(INDIRECT(GLOBAL_VAR[TABLENAME]&amp;"[@a"&amp;$1:$1-1&amp;"]"),INDIRECT(GLOBAL_VAR[TABLENAME]&amp;"[@c"&amp;$1:$1-1&amp;"]"))</f>
        <v>0</v>
      </c>
      <c r="T1605" s="33"/>
      <c r="U1605" s="33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0</v>
      </c>
      <c r="W1605" s="31"/>
      <c r="X1605" s="31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0</v>
      </c>
      <c r="AA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605" s="31">
        <v>600</v>
      </c>
      <c r="AC1605" t="s">
        <v>5118</v>
      </c>
    </row>
    <row r="1606" spans="1:29">
      <c r="A1606" s="31">
        <f ca="1">IF(GLOBAL[[#This Row],[TT]]&lt;1,"",ROW()-2)</f>
        <v>1604</v>
      </c>
      <c r="B1606" s="33" t="s">
        <v>996</v>
      </c>
      <c r="C1606" s="31">
        <v>4</v>
      </c>
      <c r="D1606" s="31" t="s">
        <v>51</v>
      </c>
      <c r="E1606" s="31">
        <f ca="1">IF(GLOBAL[[#This Row],[b12]]="",GLOBAL[[#This Row],[a6]],GLOBAL[[#This Row],[b12]])</f>
        <v>4</v>
      </c>
      <c r="F1606" s="32">
        <f>GLOBAL[[#This Row],[AWAL]]</f>
        <v>4</v>
      </c>
      <c r="G1606" s="31"/>
      <c r="H1606" s="31"/>
      <c r="I1606" s="31">
        <f>IF(GLOBAL[[#This Row],[1]]="","",SUMIF(Table6[NB BM_C_QTY+F],GLOBAL[POINTER],Table6[C]))</f>
        <v>0</v>
      </c>
      <c r="J1606" s="91">
        <f>IF(GLOBAL[[#This Row],[2]]="",0,-1*SUMIF(Table5[CONCAT],GLOBAL[POINTER],Table5[3]))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4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4</v>
      </c>
      <c r="Q1606" s="58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4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4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4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606" s="31">
        <v>60</v>
      </c>
      <c r="AC1606" t="s">
        <v>5116</v>
      </c>
    </row>
    <row r="1607" spans="1:29">
      <c r="A1607" s="31">
        <f ca="1">IF(GLOBAL[[#This Row],[TT]]&lt;1,"",ROW()-2)</f>
        <v>1605</v>
      </c>
      <c r="B1607" s="33" t="s">
        <v>997</v>
      </c>
      <c r="C1607" s="31">
        <v>8</v>
      </c>
      <c r="D1607" s="31" t="s">
        <v>51</v>
      </c>
      <c r="E1607" s="31">
        <f ca="1">IF(GLOBAL[[#This Row],[b12]]="",GLOBAL[[#This Row],[a6]],GLOBAL[[#This Row],[b12]])</f>
        <v>8</v>
      </c>
      <c r="F1607" s="32">
        <f>GLOBAL[[#This Row],[AWAL]]</f>
        <v>8</v>
      </c>
      <c r="G1607" s="31"/>
      <c r="H1607" s="31"/>
      <c r="I1607" s="31">
        <f>IF(GLOBAL[[#This Row],[1]]="","",SUMIF(Table6[NB BM_C_QTY+F],GLOBAL[POINTER],Table6[C]))</f>
        <v>0</v>
      </c>
      <c r="J1607" s="91">
        <f>IF(GLOBAL[[#This Row],[2]]="",0,-1*SUMIF(Table5[CONCAT],GLOBAL[POINTER],Table5[3]))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8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8</v>
      </c>
      <c r="Q1607" s="58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8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8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8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607" s="31">
        <v>60</v>
      </c>
      <c r="AC1607" t="s">
        <v>5116</v>
      </c>
    </row>
    <row r="1608" spans="1:29">
      <c r="A1608" s="31">
        <f ca="1">IF(GLOBAL[[#This Row],[TT]]&lt;1,"",ROW()-2)</f>
        <v>1606</v>
      </c>
      <c r="B1608" s="33" t="s">
        <v>998</v>
      </c>
      <c r="C1608" s="31">
        <v>21</v>
      </c>
      <c r="D1608" s="31" t="s">
        <v>51</v>
      </c>
      <c r="E1608" s="31">
        <f ca="1">IF(GLOBAL[[#This Row],[b12]]="",GLOBAL[[#This Row],[a6]],GLOBAL[[#This Row],[b12]])</f>
        <v>21</v>
      </c>
      <c r="F1608" s="32">
        <f>GLOBAL[[#This Row],[AWAL]]</f>
        <v>21</v>
      </c>
      <c r="G1608" s="31"/>
      <c r="H1608" s="31"/>
      <c r="I1608" s="31">
        <f>IF(GLOBAL[[#This Row],[1]]="","",SUMIF(Table6[NB BM_C_QTY+F],GLOBAL[POINTER],Table6[C]))</f>
        <v>0</v>
      </c>
      <c r="J1608" s="91">
        <f>IF(GLOBAL[[#This Row],[2]]="",0,-1*SUMIF(Table5[CONCAT],GLOBAL[POINTER],Table5[3]))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21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21</v>
      </c>
      <c r="Q1608" s="58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21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21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21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608" s="31">
        <v>60</v>
      </c>
      <c r="AC1608" t="s">
        <v>5116</v>
      </c>
    </row>
    <row r="1609" spans="1:29">
      <c r="A1609" s="31" t="str">
        <f ca="1">IF(GLOBAL[[#This Row],[TT]]&lt;1,"",ROW()-2)</f>
        <v/>
      </c>
      <c r="B1609" s="33" t="s">
        <v>999</v>
      </c>
      <c r="C1609" s="31">
        <v>0</v>
      </c>
      <c r="D1609" s="31" t="s">
        <v>16</v>
      </c>
      <c r="E1609" s="31">
        <f ca="1">IF(GLOBAL[[#This Row],[b12]]="",GLOBAL[[#This Row],[a6]],GLOBAL[[#This Row],[b12]])</f>
        <v>0</v>
      </c>
      <c r="F1609" s="32">
        <f>GLOBAL[[#This Row],[AWAL]]</f>
        <v>0</v>
      </c>
      <c r="G1609" s="31"/>
      <c r="H1609" s="31"/>
      <c r="I1609" s="31">
        <f>IF(GLOBAL[[#This Row],[1]]="","",SUMIF(Table6[NB BM_C_QTY+F],GLOBAL[POINTER],Table6[C]))</f>
        <v>0</v>
      </c>
      <c r="J1609" s="91">
        <f>IF(GLOBAL[[#This Row],[2]]="",0,-1*SUMIF(Table5[CONCAT],GLOBAL[POINTER],Table5[3]))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0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0</v>
      </c>
      <c r="Q1609" s="58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0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0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0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609" s="31">
        <v>40</v>
      </c>
      <c r="AC1609" t="s">
        <v>5116</v>
      </c>
    </row>
    <row r="1610" spans="1:29">
      <c r="A1610" s="31" t="str">
        <f ca="1">IF(GLOBAL[[#This Row],[TT]]&lt;1,"",ROW()-2)</f>
        <v/>
      </c>
      <c r="B1610" s="33" t="s">
        <v>1000</v>
      </c>
      <c r="C1610" s="31">
        <v>1</v>
      </c>
      <c r="D1610" s="31" t="s">
        <v>140</v>
      </c>
      <c r="E1610" s="31">
        <f ca="1">IF(GLOBAL[[#This Row],[b12]]="",GLOBAL[[#This Row],[a6]],GLOBAL[[#This Row],[b12]])</f>
        <v>0</v>
      </c>
      <c r="F1610" s="32">
        <f>GLOBAL[[#This Row],[AWAL]]</f>
        <v>1</v>
      </c>
      <c r="G1610" s="31">
        <v>0</v>
      </c>
      <c r="H1610" s="31"/>
      <c r="I1610" s="31">
        <f>IF(GLOBAL[[#This Row],[1]]="","",SUMIF(Table6[NB BM_C_QTY+F],GLOBAL[POINTER],Table6[C]))</f>
        <v>0</v>
      </c>
      <c r="J1610" s="91">
        <f>IF(GLOBAL[[#This Row],[2]]="",0,-1*SUMIF(Table5[CONCAT],GLOBAL[POINTER],Table5[3]))</f>
        <v>0</v>
      </c>
      <c r="K1610" s="31">
        <f>IF(GLOBAL[[#This Row],[b1]]="","",GLOBAL[[#This Row],[b1]]-GLOBAL[[#This Row],[a1]]-GLOBAL[[#This Row],[bkeluar1]])</f>
        <v>-1</v>
      </c>
      <c r="L1610" s="31">
        <f>SUM(GLOBAL[[#This Row],[bmasuk1]:[c1]])</f>
        <v>-1</v>
      </c>
      <c r="M1610" s="32">
        <f t="shared" si="25"/>
        <v>0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0</v>
      </c>
      <c r="Q1610" s="58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0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0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0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610" s="31">
        <v>240</v>
      </c>
      <c r="AC1610" t="s">
        <v>5118</v>
      </c>
    </row>
    <row r="1611" spans="1:29">
      <c r="A1611" s="31" t="str">
        <f ca="1">IF(GLOBAL[[#This Row],[TT]]&lt;1,"",ROW()-2)</f>
        <v/>
      </c>
      <c r="B1611" s="33" t="s">
        <v>4030</v>
      </c>
      <c r="C1611" s="31">
        <v>0</v>
      </c>
      <c r="D1611" s="31" t="s">
        <v>2586</v>
      </c>
      <c r="E1611" s="31">
        <f ca="1">IF(GLOBAL[[#This Row],[b12]]="",GLOBAL[[#This Row],[a6]],GLOBAL[[#This Row],[b12]])</f>
        <v>0</v>
      </c>
      <c r="F1611" s="32">
        <f>GLOBAL[[#This Row],[AWAL]]</f>
        <v>0</v>
      </c>
      <c r="G1611" s="31"/>
      <c r="H1611" s="31"/>
      <c r="I1611" s="31">
        <f>IF(GLOBAL[[#This Row],[1]]="","",SUMIF(Table6[NB BM_C_QTY+F],GLOBAL[POINTER],Table6[C]))</f>
        <v>0</v>
      </c>
      <c r="J1611" s="91">
        <f>IF(GLOBAL[[#This Row],[2]]="",0,-1*SUMIF(Table5[CONCAT],GLOBAL[POINTER],Table5[3]))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 t="shared" si="25"/>
        <v>0</v>
      </c>
      <c r="N1611" s="31"/>
      <c r="O1611" s="31" t="str">
        <f>IF(GLOBAL[[#This Row],[b2]]="","",GLOBAL[[#This Row],[b2]]-GLOBAL[[#This Row],[a2]])</f>
        <v/>
      </c>
      <c r="P1611" s="32">
        <f ca="1">SUM(INDIRECT(GLOBAL_VAR[TABLENAME]&amp;"[@a"&amp;$1:$1-1&amp;"]"),INDIRECT(GLOBAL_VAR[TABLENAME]&amp;"[@c"&amp;$1:$1-1&amp;"]"))</f>
        <v>0</v>
      </c>
      <c r="Q1611" s="58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0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0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0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611" s="31">
        <v>500</v>
      </c>
      <c r="AC1611" t="s">
        <v>5118</v>
      </c>
    </row>
    <row r="1612" spans="1:29">
      <c r="A1612" s="31">
        <f ca="1">IF(GLOBAL[[#This Row],[TT]]&lt;1,"",ROW()-2)</f>
        <v>1610</v>
      </c>
      <c r="B1612" s="33" t="s">
        <v>5368</v>
      </c>
      <c r="C1612" s="31">
        <v>14</v>
      </c>
      <c r="D1612" s="31">
        <v>1000</v>
      </c>
      <c r="E1612" s="31">
        <f ca="1">IF(GLOBAL[[#This Row],[b12]]="",GLOBAL[[#This Row],[a6]],GLOBAL[[#This Row],[b12]])</f>
        <v>14</v>
      </c>
      <c r="F1612" s="32">
        <f>GLOBAL[[#This Row],[AWAL]]</f>
        <v>14</v>
      </c>
      <c r="G1612" s="31"/>
      <c r="H1612" s="31"/>
      <c r="I1612" s="31">
        <f>IF(GLOBAL[[#This Row],[1]]="","",SUMIF(Table6[NB BM_C_QTY+F],GLOBAL[POINTER],Table6[C]))</f>
        <v>0</v>
      </c>
      <c r="J1612" s="91">
        <f>IF(GLOBAL[[#This Row],[2]]="",0,-1*SUMIF(Table5[CONCAT],GLOBAL[POINTER],Table5[3]))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 t="shared" si="25"/>
        <v>14</v>
      </c>
      <c r="N1612" s="31"/>
      <c r="O1612" s="31" t="str">
        <f>IF(GLOBAL[[#This Row],[b2]]="","",GLOBAL[[#This Row],[b2]]-GLOBAL[[#This Row],[a2]])</f>
        <v/>
      </c>
      <c r="P1612" s="32">
        <f ca="1">SUM(INDIRECT(GLOBAL_VAR[TABLENAME]&amp;"[@a"&amp;$1:$1-1&amp;"]"),INDIRECT(GLOBAL_VAR[TABLENAME]&amp;"[@c"&amp;$1:$1-1&amp;"]"))</f>
        <v>14</v>
      </c>
      <c r="Q1612" s="58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14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14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14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1612" s="31">
        <v>1000</v>
      </c>
      <c r="AC1612" t="s">
        <v>5118</v>
      </c>
    </row>
    <row r="1613" spans="1:29">
      <c r="A1613" s="31">
        <f ca="1">IF(GLOBAL[[#This Row],[TT]]&lt;1,"",ROW()-2)</f>
        <v>1611</v>
      </c>
      <c r="B1613" s="33" t="s">
        <v>5566</v>
      </c>
      <c r="C1613" s="31">
        <v>19</v>
      </c>
      <c r="D1613" s="31">
        <v>1000</v>
      </c>
      <c r="E1613" s="31">
        <f ca="1">IF(GLOBAL[[#This Row],[b12]]="",GLOBAL[[#This Row],[a6]],GLOBAL[[#This Row],[b12]])</f>
        <v>19</v>
      </c>
      <c r="F1613" s="32">
        <f>GLOBAL[[#This Row],[AWAL]]</f>
        <v>19</v>
      </c>
      <c r="G1613" s="31"/>
      <c r="H1613" s="31"/>
      <c r="I1613" s="31">
        <f>IF(GLOBAL[[#This Row],[1]]="","",SUMIF(Table6[NB BM_C_QTY+F],GLOBAL[POINTER],Table6[C]))</f>
        <v>0</v>
      </c>
      <c r="J1613" s="91">
        <f>IF(GLOBAL[[#This Row],[2]]="",0,-1*SUMIF(Table5[CONCAT],GLOBAL[POINTER],Table5[3]))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 t="shared" si="25"/>
        <v>19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19</v>
      </c>
      <c r="Q1613" s="58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19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19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19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1613" s="31">
        <v>1000</v>
      </c>
      <c r="AC1613" t="s">
        <v>5118</v>
      </c>
    </row>
    <row r="1614" spans="1:29">
      <c r="A1614" s="31">
        <f ca="1">IF(GLOBAL[[#This Row],[TT]]&lt;1,"",ROW()-2)</f>
        <v>1612</v>
      </c>
      <c r="B1614" s="33" t="s">
        <v>5369</v>
      </c>
      <c r="C1614" s="31">
        <v>8</v>
      </c>
      <c r="D1614" s="31">
        <v>1000</v>
      </c>
      <c r="E1614" s="31">
        <f ca="1">IF(GLOBAL[[#This Row],[b12]]="",GLOBAL[[#This Row],[a6]],GLOBAL[[#This Row],[b12]])</f>
        <v>8</v>
      </c>
      <c r="F1614" s="32">
        <f>GLOBAL[[#This Row],[AWAL]]</f>
        <v>8</v>
      </c>
      <c r="G1614" s="31"/>
      <c r="H1614" s="31"/>
      <c r="I1614" s="31">
        <f>IF(GLOBAL[[#This Row],[1]]="","",SUMIF(Table6[NB BM_C_QTY+F],GLOBAL[POINTER],Table6[C]))</f>
        <v>0</v>
      </c>
      <c r="J1614" s="91">
        <f>IF(GLOBAL[[#This Row],[2]]="",0,-1*SUMIF(Table5[CONCAT],GLOBAL[POINTER],Table5[3]))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 t="shared" si="25"/>
        <v>8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8</v>
      </c>
      <c r="Q1614" s="58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8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8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8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1614" s="31">
        <v>1000</v>
      </c>
      <c r="AC1614" t="s">
        <v>5118</v>
      </c>
    </row>
    <row r="1615" spans="1:29">
      <c r="A1615" s="31">
        <f ca="1">IF(GLOBAL[[#This Row],[TT]]&lt;1,"",ROW()-2)</f>
        <v>1613</v>
      </c>
      <c r="B1615" s="33" t="s">
        <v>5370</v>
      </c>
      <c r="C1615" s="31">
        <v>17</v>
      </c>
      <c r="D1615" s="31">
        <v>1000</v>
      </c>
      <c r="E1615" s="31">
        <f ca="1">IF(GLOBAL[[#This Row],[b12]]="",GLOBAL[[#This Row],[a6]],GLOBAL[[#This Row],[b12]])</f>
        <v>17</v>
      </c>
      <c r="F1615" s="32">
        <f>GLOBAL[[#This Row],[AWAL]]</f>
        <v>17</v>
      </c>
      <c r="G1615" s="31"/>
      <c r="H1615" s="31"/>
      <c r="I1615" s="31">
        <f>IF(GLOBAL[[#This Row],[1]]="","",SUMIF(Table6[NB BM_C_QTY+F],GLOBAL[POINTER],Table6[C]))</f>
        <v>0</v>
      </c>
      <c r="J1615" s="91">
        <f>IF(GLOBAL[[#This Row],[2]]="",0,-1*SUMIF(Table5[CONCAT],GLOBAL[POINTER],Table5[3]))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 t="shared" si="25"/>
        <v>17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17</v>
      </c>
      <c r="Q1615" s="58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17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17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17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1615" s="31">
        <v>1000</v>
      </c>
      <c r="AC1615" t="s">
        <v>5118</v>
      </c>
    </row>
    <row r="1616" spans="1:29">
      <c r="A1616" s="31">
        <f ca="1">IF(GLOBAL[[#This Row],[TT]]&lt;1,"",ROW()-2)</f>
        <v>1614</v>
      </c>
      <c r="B1616" s="33" t="s">
        <v>5371</v>
      </c>
      <c r="C1616" s="31">
        <v>3</v>
      </c>
      <c r="D1616" s="31">
        <v>1000</v>
      </c>
      <c r="E1616" s="31">
        <f ca="1">IF(GLOBAL[[#This Row],[b12]]="",GLOBAL[[#This Row],[a6]],GLOBAL[[#This Row],[b12]])</f>
        <v>3</v>
      </c>
      <c r="F1616" s="32">
        <f>GLOBAL[[#This Row],[AWAL]]</f>
        <v>3</v>
      </c>
      <c r="G1616" s="31"/>
      <c r="H1616" s="31"/>
      <c r="I1616" s="31">
        <f>IF(GLOBAL[[#This Row],[1]]="","",SUMIF(Table6[NB BM_C_QTY+F],GLOBAL[POINTER],Table6[C]))</f>
        <v>0</v>
      </c>
      <c r="J1616" s="91">
        <f>IF(GLOBAL[[#This Row],[2]]="",0,-1*SUMIF(Table5[CONCAT],GLOBAL[POINTER],Table5[3]))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 t="shared" si="25"/>
        <v>3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3</v>
      </c>
      <c r="Q1616" s="58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3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3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3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1616" s="31">
        <v>1000</v>
      </c>
      <c r="AC1616" t="s">
        <v>5118</v>
      </c>
    </row>
    <row r="1617" spans="1:31">
      <c r="A1617" s="31">
        <f ca="1">IF(GLOBAL[[#This Row],[TT]]&lt;1,"",ROW()-2)</f>
        <v>1615</v>
      </c>
      <c r="B1617" s="33" t="s">
        <v>5567</v>
      </c>
      <c r="C1617" s="31">
        <v>11</v>
      </c>
      <c r="D1617" s="31">
        <v>1000</v>
      </c>
      <c r="E1617" s="31">
        <f ca="1">IF(GLOBAL[[#This Row],[b12]]="",GLOBAL[[#This Row],[a6]],GLOBAL[[#This Row],[b12]])</f>
        <v>11</v>
      </c>
      <c r="F1617" s="32">
        <f>GLOBAL[[#This Row],[AWAL]]</f>
        <v>11</v>
      </c>
      <c r="G1617" s="31"/>
      <c r="H1617" s="31"/>
      <c r="I1617" s="31">
        <f>IF(GLOBAL[[#This Row],[1]]="","",SUMIF(Table6[NB BM_C_QTY+F],GLOBAL[POINTER],Table6[C]))</f>
        <v>0</v>
      </c>
      <c r="J1617" s="91">
        <f>IF(GLOBAL[[#This Row],[2]]="",0,-1*SUMIF(Table5[CONCAT],GLOBAL[POINTER],Table5[3]))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 t="shared" si="25"/>
        <v>11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11</v>
      </c>
      <c r="Q1617" s="58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11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11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11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1617" s="31">
        <v>1000</v>
      </c>
      <c r="AC1617" t="s">
        <v>5118</v>
      </c>
    </row>
    <row r="1618" spans="1:31">
      <c r="A1618" s="74" t="str">
        <f ca="1">IF(GLOBAL[[#This Row],[TT]]&lt;1,"",ROW()-2)</f>
        <v/>
      </c>
      <c r="B1618" s="33" t="s">
        <v>5022</v>
      </c>
      <c r="C1618" s="31">
        <v>0</v>
      </c>
      <c r="D1618" s="31" t="s">
        <v>5027</v>
      </c>
      <c r="E1618" s="39">
        <f ca="1">IF(GLOBAL[[#This Row],[b12]]="",GLOBAL[[#This Row],[a6]],GLOBAL[[#This Row],[b12]])</f>
        <v>0</v>
      </c>
      <c r="F1618" s="40">
        <f>GLOBAL[[#This Row],[AWAL]]</f>
        <v>0</v>
      </c>
      <c r="G1618" s="31"/>
      <c r="H1618" s="31"/>
      <c r="I1618" s="31">
        <f>IF(GLOBAL[[#This Row],[1]]="","",SUMIF(Table6[NB BM_C_QTY+F],GLOBAL[POINTER],Table6[C]))</f>
        <v>0</v>
      </c>
      <c r="J1618" s="91">
        <f>IF(GLOBAL[[#This Row],[2]]="",0,-1*SUMIF(Table5[CONCAT],GLOBAL[POINTER],Table5[3]))</f>
        <v>0</v>
      </c>
      <c r="K1618" s="39" t="str">
        <f>IF(GLOBAL[[#This Row],[b1]]="","",GLOBAL[[#This Row],[b1]]-GLOBAL[[#This Row],[a1]]-GLOBAL[[#This Row],[bkeluar1]])</f>
        <v/>
      </c>
      <c r="L1618" s="39">
        <f>SUM(GLOBAL[[#This Row],[bmasuk1]:[c1]])</f>
        <v>0</v>
      </c>
      <c r="M1618" s="40">
        <f t="shared" si="25"/>
        <v>0</v>
      </c>
      <c r="N1618" s="31"/>
      <c r="O1618" s="39" t="str">
        <f>IF(GLOBAL[[#This Row],[b2]]="","",GLOBAL[[#This Row],[b2]]-GLOBAL[[#This Row],[a2]])</f>
        <v/>
      </c>
      <c r="P1618" s="40">
        <f ca="1">SUM(INDIRECT(GLOBAL_VAR[TABLENAME]&amp;"[@a"&amp;$1:$1-1&amp;"]"),INDIRECT(GLOBAL_VAR[TABLENAME]&amp;"[@c"&amp;$1:$1-1&amp;"]"))</f>
        <v>0</v>
      </c>
      <c r="Q1618" s="58"/>
      <c r="R1618" s="41" t="str">
        <f>IF(GLOBAL[[#This Row],[b3]]="","",GLOBAL[[#This Row],[b3]]-GLOBAL[[#This Row],[a3]])</f>
        <v/>
      </c>
      <c r="S1618" s="40">
        <f ca="1">SUM(INDIRECT(GLOBAL_VAR[TABLENAME]&amp;"[@a"&amp;$1:$1-1&amp;"]"),INDIRECT(GLOBAL_VAR[TABLENAME]&amp;"[@c"&amp;$1:$1-1&amp;"]"))</f>
        <v>0</v>
      </c>
      <c r="T1618" s="33"/>
      <c r="U1618" s="41" t="str">
        <f>IF(GLOBAL[[#This Row],[b4]]="","",GLOBAL[[#This Row],[b4]]-GLOBAL[[#This Row],[a4]])</f>
        <v/>
      </c>
      <c r="V1618" s="40">
        <f ca="1">SUM(INDIRECT(GLOBAL_VAR[TABLENAME]&amp;"[@a"&amp;$1:$1-1&amp;"]"),INDIRECT(GLOBAL_VAR[TABLENAME]&amp;"[@c"&amp;$1:$1-1&amp;"]"))</f>
        <v>0</v>
      </c>
      <c r="W1618" s="31"/>
      <c r="X1618" s="39" t="str">
        <f>IF(GLOBAL[[#This Row],[b5]]="","",GLOBAL[[#This Row],[b5]]-GLOBAL[[#This Row],[a5]])</f>
        <v/>
      </c>
      <c r="Y1618" s="40">
        <f ca="1">SUM(INDIRECT(GLOBAL_VAR[TABLENAME]&amp;"[@a"&amp;$1:$1-1&amp;"]"),INDIRECT(GLOBAL_VAR[TABLENAME]&amp;"[@c"&amp;$1:$1-1&amp;"]"))</f>
        <v>0</v>
      </c>
      <c r="AA1618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618" s="39">
        <v>5000</v>
      </c>
      <c r="AC1618" s="64" t="s">
        <v>5118</v>
      </c>
    </row>
    <row r="1619" spans="1:31">
      <c r="A1619" s="31">
        <f ca="1">IF(GLOBAL[[#This Row],[TT]]&lt;1,"",ROW()-2)</f>
        <v>1617</v>
      </c>
      <c r="B1619" s="33" t="s">
        <v>4513</v>
      </c>
      <c r="C1619" s="31">
        <v>2</v>
      </c>
      <c r="D1619" s="31">
        <v>8000</v>
      </c>
      <c r="E1619" s="31">
        <f ca="1">IF(GLOBAL[[#This Row],[b12]]="",GLOBAL[[#This Row],[a6]],GLOBAL[[#This Row],[b12]])</f>
        <v>2</v>
      </c>
      <c r="F1619" s="32">
        <f>GLOBAL[[#This Row],[AWAL]]</f>
        <v>2</v>
      </c>
      <c r="G1619" s="31"/>
      <c r="H1619" s="31"/>
      <c r="I1619" s="31">
        <f>IF(GLOBAL[[#This Row],[1]]="","",SUMIF(Table6[NB BM_C_QTY+F],GLOBAL[POINTER],Table6[C]))</f>
        <v>0</v>
      </c>
      <c r="J1619" s="91">
        <f>IF(GLOBAL[[#This Row],[2]]="",0,-1*SUMIF(Table5[CONCAT],GLOBAL[POINTER],Table5[3]))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2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2</v>
      </c>
      <c r="Q1619" s="58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2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2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2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619" s="31">
        <v>8000</v>
      </c>
      <c r="AC1619" t="s">
        <v>5118</v>
      </c>
    </row>
    <row r="1620" spans="1:31">
      <c r="A1620" s="31">
        <f ca="1">IF(GLOBAL[[#This Row],[TT]]&lt;1,"",ROW()-2)</f>
        <v>1618</v>
      </c>
      <c r="B1620" s="33" t="s">
        <v>4514</v>
      </c>
      <c r="C1620" s="31">
        <v>2</v>
      </c>
      <c r="D1620" s="31" t="s">
        <v>1001</v>
      </c>
      <c r="E1620" s="31">
        <f ca="1">IF(GLOBAL[[#This Row],[b12]]="",GLOBAL[[#This Row],[a6]],GLOBAL[[#This Row],[b12]])</f>
        <v>2</v>
      </c>
      <c r="F1620" s="32">
        <f>GLOBAL[[#This Row],[AWAL]]</f>
        <v>2</v>
      </c>
      <c r="G1620" s="31"/>
      <c r="H1620" s="31"/>
      <c r="I1620" s="31">
        <f>IF(GLOBAL[[#This Row],[1]]="","",SUMIF(Table6[NB BM_C_QTY+F],GLOBAL[POINTER],Table6[C]))</f>
        <v>0</v>
      </c>
      <c r="J1620" s="91">
        <f>IF(GLOBAL[[#This Row],[2]]="",0,-1*SUMIF(Table5[CONCAT],GLOBAL[POINTER],Table5[3]))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2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2</v>
      </c>
      <c r="Q1620" s="58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2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2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2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620" s="31">
        <v>6000</v>
      </c>
      <c r="AC1620" t="s">
        <v>5118</v>
      </c>
    </row>
    <row r="1621" spans="1:31">
      <c r="A1621" s="74" t="str">
        <f ca="1">IF(GLOBAL[[#This Row],[TT]]&lt;1,"",ROW()-2)</f>
        <v/>
      </c>
      <c r="B1621" s="33" t="s">
        <v>5023</v>
      </c>
      <c r="C1621" s="31">
        <v>0</v>
      </c>
      <c r="D1621" s="31" t="s">
        <v>5027</v>
      </c>
      <c r="E1621" s="39">
        <f ca="1">IF(GLOBAL[[#This Row],[b12]]="",GLOBAL[[#This Row],[a6]],GLOBAL[[#This Row],[b12]])</f>
        <v>0</v>
      </c>
      <c r="F1621" s="40">
        <f>GLOBAL[[#This Row],[AWAL]]</f>
        <v>0</v>
      </c>
      <c r="G1621" s="31"/>
      <c r="H1621" s="31"/>
      <c r="I1621" s="31">
        <f>IF(GLOBAL[[#This Row],[1]]="","",SUMIF(Table6[NB BM_C_QTY+F],GLOBAL[POINTER],Table6[C]))</f>
        <v>0</v>
      </c>
      <c r="J1621" s="91">
        <f>IF(GLOBAL[[#This Row],[2]]="",0,-1*SUMIF(Table5[CONCAT],GLOBAL[POINTER],Table5[3]))</f>
        <v>0</v>
      </c>
      <c r="K1621" s="39" t="str">
        <f>IF(GLOBAL[[#This Row],[b1]]="","",GLOBAL[[#This Row],[b1]]-GLOBAL[[#This Row],[a1]]-GLOBAL[[#This Row],[bkeluar1]])</f>
        <v/>
      </c>
      <c r="L1621" s="39">
        <f>SUM(GLOBAL[[#This Row],[bmasuk1]:[c1]])</f>
        <v>0</v>
      </c>
      <c r="M1621" s="40">
        <f t="shared" si="25"/>
        <v>0</v>
      </c>
      <c r="N1621" s="31"/>
      <c r="O1621" s="39" t="str">
        <f>IF(GLOBAL[[#This Row],[b2]]="","",GLOBAL[[#This Row],[b2]]-GLOBAL[[#This Row],[a2]])</f>
        <v/>
      </c>
      <c r="P1621" s="40">
        <f ca="1">SUM(INDIRECT(GLOBAL_VAR[TABLENAME]&amp;"[@a"&amp;$1:$1-1&amp;"]"),INDIRECT(GLOBAL_VAR[TABLENAME]&amp;"[@c"&amp;$1:$1-1&amp;"]"))</f>
        <v>0</v>
      </c>
      <c r="Q1621" s="58"/>
      <c r="R1621" s="41" t="str">
        <f>IF(GLOBAL[[#This Row],[b3]]="","",GLOBAL[[#This Row],[b3]]-GLOBAL[[#This Row],[a3]])</f>
        <v/>
      </c>
      <c r="S1621" s="40">
        <f ca="1">SUM(INDIRECT(GLOBAL_VAR[TABLENAME]&amp;"[@a"&amp;$1:$1-1&amp;"]"),INDIRECT(GLOBAL_VAR[TABLENAME]&amp;"[@c"&amp;$1:$1-1&amp;"]"))</f>
        <v>0</v>
      </c>
      <c r="T1621" s="33"/>
      <c r="U1621" s="41" t="str">
        <f>IF(GLOBAL[[#This Row],[b4]]="","",GLOBAL[[#This Row],[b4]]-GLOBAL[[#This Row],[a4]])</f>
        <v/>
      </c>
      <c r="V1621" s="40">
        <f ca="1">SUM(INDIRECT(GLOBAL_VAR[TABLENAME]&amp;"[@a"&amp;$1:$1-1&amp;"]"),INDIRECT(GLOBAL_VAR[TABLENAME]&amp;"[@c"&amp;$1:$1-1&amp;"]"))</f>
        <v>0</v>
      </c>
      <c r="W1621" s="31"/>
      <c r="X1621" s="39" t="str">
        <f>IF(GLOBAL[[#This Row],[b5]]="","",GLOBAL[[#This Row],[b5]]-GLOBAL[[#This Row],[a5]])</f>
        <v/>
      </c>
      <c r="Y1621" s="40">
        <f ca="1">SUM(INDIRECT(GLOBAL_VAR[TABLENAME]&amp;"[@a"&amp;$1:$1-1&amp;"]"),INDIRECT(GLOBAL_VAR[TABLENAME]&amp;"[@c"&amp;$1:$1-1&amp;"]"))</f>
        <v>0</v>
      </c>
      <c r="AA162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621" s="39">
        <v>5000</v>
      </c>
      <c r="AC1621" s="64" t="s">
        <v>5118</v>
      </c>
      <c r="AE1621" s="65"/>
    </row>
    <row r="1622" spans="1:31">
      <c r="A1622" s="74" t="str">
        <f ca="1">IF(GLOBAL[[#This Row],[TT]]&lt;1,"",ROW()-2)</f>
        <v/>
      </c>
      <c r="B1622" s="33" t="s">
        <v>5024</v>
      </c>
      <c r="C1622" s="31">
        <v>0</v>
      </c>
      <c r="D1622" s="31" t="s">
        <v>5027</v>
      </c>
      <c r="E1622" s="39">
        <f ca="1">IF(GLOBAL[[#This Row],[b12]]="",GLOBAL[[#This Row],[a6]],GLOBAL[[#This Row],[b12]])</f>
        <v>0</v>
      </c>
      <c r="F1622" s="40">
        <f>GLOBAL[[#This Row],[AWAL]]</f>
        <v>0</v>
      </c>
      <c r="G1622" s="31"/>
      <c r="H1622" s="31"/>
      <c r="I1622" s="31">
        <f>IF(GLOBAL[[#This Row],[1]]="","",SUMIF(Table6[NB BM_C_QTY+F],GLOBAL[POINTER],Table6[C]))</f>
        <v>0</v>
      </c>
      <c r="J1622" s="91">
        <f>IF(GLOBAL[[#This Row],[2]]="",0,-1*SUMIF(Table5[CONCAT],GLOBAL[POINTER],Table5[3]))</f>
        <v>0</v>
      </c>
      <c r="K1622" s="39" t="str">
        <f>IF(GLOBAL[[#This Row],[b1]]="","",GLOBAL[[#This Row],[b1]]-GLOBAL[[#This Row],[a1]]-GLOBAL[[#This Row],[bkeluar1]])</f>
        <v/>
      </c>
      <c r="L1622" s="39">
        <f>SUM(GLOBAL[[#This Row],[bmasuk1]:[c1]])</f>
        <v>0</v>
      </c>
      <c r="M1622" s="40">
        <f t="shared" si="25"/>
        <v>0</v>
      </c>
      <c r="N1622" s="31"/>
      <c r="O1622" s="39" t="str">
        <f>IF(GLOBAL[[#This Row],[b2]]="","",GLOBAL[[#This Row],[b2]]-GLOBAL[[#This Row],[a2]])</f>
        <v/>
      </c>
      <c r="P1622" s="40">
        <f ca="1">SUM(INDIRECT(GLOBAL_VAR[TABLENAME]&amp;"[@a"&amp;$1:$1-1&amp;"]"),INDIRECT(GLOBAL_VAR[TABLENAME]&amp;"[@c"&amp;$1:$1-1&amp;"]"))</f>
        <v>0</v>
      </c>
      <c r="Q1622" s="58"/>
      <c r="R1622" s="41" t="str">
        <f>IF(GLOBAL[[#This Row],[b3]]="","",GLOBAL[[#This Row],[b3]]-GLOBAL[[#This Row],[a3]])</f>
        <v/>
      </c>
      <c r="S1622" s="40">
        <f ca="1">SUM(INDIRECT(GLOBAL_VAR[TABLENAME]&amp;"[@a"&amp;$1:$1-1&amp;"]"),INDIRECT(GLOBAL_VAR[TABLENAME]&amp;"[@c"&amp;$1:$1-1&amp;"]"))</f>
        <v>0</v>
      </c>
      <c r="T1622" s="33"/>
      <c r="U1622" s="41" t="str">
        <f>IF(GLOBAL[[#This Row],[b4]]="","",GLOBAL[[#This Row],[b4]]-GLOBAL[[#This Row],[a4]])</f>
        <v/>
      </c>
      <c r="V1622" s="40">
        <f ca="1">SUM(INDIRECT(GLOBAL_VAR[TABLENAME]&amp;"[@a"&amp;$1:$1-1&amp;"]"),INDIRECT(GLOBAL_VAR[TABLENAME]&amp;"[@c"&amp;$1:$1-1&amp;"]"))</f>
        <v>0</v>
      </c>
      <c r="W1622" s="31"/>
      <c r="X1622" s="39" t="str">
        <f>IF(GLOBAL[[#This Row],[b5]]="","",GLOBAL[[#This Row],[b5]]-GLOBAL[[#This Row],[a5]])</f>
        <v/>
      </c>
      <c r="Y1622" s="40">
        <f ca="1">SUM(INDIRECT(GLOBAL_VAR[TABLENAME]&amp;"[@a"&amp;$1:$1-1&amp;"]"),INDIRECT(GLOBAL_VAR[TABLENAME]&amp;"[@c"&amp;$1:$1-1&amp;"]"))</f>
        <v>0</v>
      </c>
      <c r="AA162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622" s="39">
        <v>5000</v>
      </c>
      <c r="AC1622" s="64" t="s">
        <v>5118</v>
      </c>
    </row>
    <row r="1623" spans="1:31">
      <c r="A1623" s="74" t="str">
        <f ca="1">IF(GLOBAL[[#This Row],[TT]]&lt;1,"",ROW()-2)</f>
        <v/>
      </c>
      <c r="B1623" s="33" t="s">
        <v>5025</v>
      </c>
      <c r="C1623" s="31">
        <v>0</v>
      </c>
      <c r="D1623" s="31" t="s">
        <v>5027</v>
      </c>
      <c r="E1623" s="39">
        <f ca="1">IF(GLOBAL[[#This Row],[b12]]="",GLOBAL[[#This Row],[a6]],GLOBAL[[#This Row],[b12]])</f>
        <v>0</v>
      </c>
      <c r="F1623" s="40">
        <f>GLOBAL[[#This Row],[AWAL]]</f>
        <v>0</v>
      </c>
      <c r="G1623" s="31"/>
      <c r="H1623" s="31"/>
      <c r="I1623" s="31">
        <f>IF(GLOBAL[[#This Row],[1]]="","",SUMIF(Table6[NB BM_C_QTY+F],GLOBAL[POINTER],Table6[C]))</f>
        <v>0</v>
      </c>
      <c r="J1623" s="91">
        <f>IF(GLOBAL[[#This Row],[2]]="",0,-1*SUMIF(Table5[CONCAT],GLOBAL[POINTER],Table5[3]))</f>
        <v>0</v>
      </c>
      <c r="K1623" s="39" t="str">
        <f>IF(GLOBAL[[#This Row],[b1]]="","",GLOBAL[[#This Row],[b1]]-GLOBAL[[#This Row],[a1]]-GLOBAL[[#This Row],[bkeluar1]])</f>
        <v/>
      </c>
      <c r="L1623" s="39">
        <f>SUM(GLOBAL[[#This Row],[bmasuk1]:[c1]])</f>
        <v>0</v>
      </c>
      <c r="M1623" s="40">
        <f t="shared" si="25"/>
        <v>0</v>
      </c>
      <c r="N1623" s="31"/>
      <c r="O1623" s="39" t="str">
        <f>IF(GLOBAL[[#This Row],[b2]]="","",GLOBAL[[#This Row],[b2]]-GLOBAL[[#This Row],[a2]])</f>
        <v/>
      </c>
      <c r="P1623" s="40">
        <f ca="1">SUM(INDIRECT(GLOBAL_VAR[TABLENAME]&amp;"[@a"&amp;$1:$1-1&amp;"]"),INDIRECT(GLOBAL_VAR[TABLENAME]&amp;"[@c"&amp;$1:$1-1&amp;"]"))</f>
        <v>0</v>
      </c>
      <c r="Q1623" s="58"/>
      <c r="R1623" s="41" t="str">
        <f>IF(GLOBAL[[#This Row],[b3]]="","",GLOBAL[[#This Row],[b3]]-GLOBAL[[#This Row],[a3]])</f>
        <v/>
      </c>
      <c r="S1623" s="40">
        <f ca="1">SUM(INDIRECT(GLOBAL_VAR[TABLENAME]&amp;"[@a"&amp;$1:$1-1&amp;"]"),INDIRECT(GLOBAL_VAR[TABLENAME]&amp;"[@c"&amp;$1:$1-1&amp;"]"))</f>
        <v>0</v>
      </c>
      <c r="T1623" s="33"/>
      <c r="U1623" s="41" t="str">
        <f>IF(GLOBAL[[#This Row],[b4]]="","",GLOBAL[[#This Row],[b4]]-GLOBAL[[#This Row],[a4]])</f>
        <v/>
      </c>
      <c r="V1623" s="40">
        <f ca="1">SUM(INDIRECT(GLOBAL_VAR[TABLENAME]&amp;"[@a"&amp;$1:$1-1&amp;"]"),INDIRECT(GLOBAL_VAR[TABLENAME]&amp;"[@c"&amp;$1:$1-1&amp;"]"))</f>
        <v>0</v>
      </c>
      <c r="W1623" s="31"/>
      <c r="X1623" s="39" t="str">
        <f>IF(GLOBAL[[#This Row],[b5]]="","",GLOBAL[[#This Row],[b5]]-GLOBAL[[#This Row],[a5]])</f>
        <v/>
      </c>
      <c r="Y1623" s="40">
        <f ca="1">SUM(INDIRECT(GLOBAL_VAR[TABLENAME]&amp;"[@a"&amp;$1:$1-1&amp;"]"),INDIRECT(GLOBAL_VAR[TABLENAME]&amp;"[@c"&amp;$1:$1-1&amp;"]"))</f>
        <v>0</v>
      </c>
      <c r="AA162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623" s="39">
        <v>5000</v>
      </c>
      <c r="AC1623" s="64" t="s">
        <v>5118</v>
      </c>
      <c r="AD1623" s="64"/>
    </row>
    <row r="1624" spans="1:31">
      <c r="A1624" s="74">
        <f ca="1">IF(GLOBAL[[#This Row],[TT]]&lt;1,"",ROW()-2)</f>
        <v>1622</v>
      </c>
      <c r="B1624" s="33" t="s">
        <v>3621</v>
      </c>
      <c r="C1624" s="31">
        <v>8</v>
      </c>
      <c r="D1624" s="31" t="s">
        <v>5611</v>
      </c>
      <c r="E1624" s="39">
        <f ca="1">IF(GLOBAL[[#This Row],[b12]]="",GLOBAL[[#This Row],[a6]],GLOBAL[[#This Row],[b12]])</f>
        <v>8</v>
      </c>
      <c r="F1624" s="40">
        <f>GLOBAL[[#This Row],[AWAL]]</f>
        <v>8</v>
      </c>
      <c r="G1624" s="31"/>
      <c r="H1624" s="31"/>
      <c r="I1624" s="31">
        <f>IF(GLOBAL[[#This Row],[1]]="","",SUMIF(Table6[NB BM_C_QTY+F],GLOBAL[POINTER],Table6[C]))</f>
        <v>0</v>
      </c>
      <c r="J1624" s="91">
        <f>IF(GLOBAL[[#This Row],[2]]="",0,-1*SUMIF(Table5[CONCAT],GLOBAL[POINTER],Table5[3]))</f>
        <v>0</v>
      </c>
      <c r="K1624" s="39" t="str">
        <f>IF(GLOBAL[[#This Row],[b1]]="","",GLOBAL[[#This Row],[b1]]-GLOBAL[[#This Row],[a1]]-GLOBAL[[#This Row],[bkeluar1]])</f>
        <v/>
      </c>
      <c r="L1624" s="39">
        <f>SUM(GLOBAL[[#This Row],[bmasuk1]:[c1]])</f>
        <v>0</v>
      </c>
      <c r="M1624" s="40">
        <f t="shared" si="25"/>
        <v>8</v>
      </c>
      <c r="N1624" s="31"/>
      <c r="O1624" s="39" t="str">
        <f>IF(GLOBAL[[#This Row],[b2]]="","",GLOBAL[[#This Row],[b2]]-GLOBAL[[#This Row],[a2]])</f>
        <v/>
      </c>
      <c r="P1624" s="40">
        <f ca="1">SUM(INDIRECT(GLOBAL_VAR[TABLENAME]&amp;"[@a"&amp;$1:$1-1&amp;"]"),INDIRECT(GLOBAL_VAR[TABLENAME]&amp;"[@c"&amp;$1:$1-1&amp;"]"))</f>
        <v>8</v>
      </c>
      <c r="Q1624" s="58"/>
      <c r="R1624" s="41" t="str">
        <f>IF(GLOBAL[[#This Row],[b3]]="","",GLOBAL[[#This Row],[b3]]-GLOBAL[[#This Row],[a3]])</f>
        <v/>
      </c>
      <c r="S1624" s="40">
        <f ca="1">SUM(INDIRECT(GLOBAL_VAR[TABLENAME]&amp;"[@a"&amp;$1:$1-1&amp;"]"),INDIRECT(GLOBAL_VAR[TABLENAME]&amp;"[@c"&amp;$1:$1-1&amp;"]"))</f>
        <v>8</v>
      </c>
      <c r="T1624" s="33"/>
      <c r="U1624" s="41" t="str">
        <f>IF(GLOBAL[[#This Row],[b4]]="","",GLOBAL[[#This Row],[b4]]-GLOBAL[[#This Row],[a4]])</f>
        <v/>
      </c>
      <c r="V1624" s="40">
        <f ca="1">SUM(INDIRECT(GLOBAL_VAR[TABLENAME]&amp;"[@a"&amp;$1:$1-1&amp;"]"),INDIRECT(GLOBAL_VAR[TABLENAME]&amp;"[@c"&amp;$1:$1-1&amp;"]"))</f>
        <v>8</v>
      </c>
      <c r="W1624" s="31"/>
      <c r="X1624" s="39" t="str">
        <f>IF(GLOBAL[[#This Row],[b5]]="","",GLOBAL[[#This Row],[b5]]-GLOBAL[[#This Row],[a5]])</f>
        <v/>
      </c>
      <c r="Y1624" s="40">
        <f ca="1">SUM(INDIRECT(GLOBAL_VAR[TABLENAME]&amp;"[@a"&amp;$1:$1-1&amp;"]"),INDIRECT(GLOBAL_VAR[TABLENAME]&amp;"[@c"&amp;$1:$1-1&amp;"]"))</f>
        <v>8</v>
      </c>
      <c r="AA162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1624" s="39">
        <v>6000</v>
      </c>
      <c r="AC1624" s="64" t="s">
        <v>5118</v>
      </c>
      <c r="AD1624" s="64"/>
    </row>
    <row r="1625" spans="1:31">
      <c r="A1625" s="31" t="str">
        <f ca="1">IF(GLOBAL[[#This Row],[TT]]&lt;1,"",ROW()-2)</f>
        <v/>
      </c>
      <c r="B1625" s="33" t="s">
        <v>3621</v>
      </c>
      <c r="C1625" s="31">
        <v>0</v>
      </c>
      <c r="D1625" s="31">
        <v>5000</v>
      </c>
      <c r="E1625" s="31">
        <f ca="1">IF(GLOBAL[[#This Row],[b12]]="",GLOBAL[[#This Row],[a6]],GLOBAL[[#This Row],[b12]])</f>
        <v>0</v>
      </c>
      <c r="F1625" s="32">
        <f>GLOBAL[[#This Row],[AWAL]]</f>
        <v>0</v>
      </c>
      <c r="G1625" s="31"/>
      <c r="H1625" s="31"/>
      <c r="I1625" s="31">
        <f>IF(GLOBAL[[#This Row],[1]]="","",SUMIF(Table6[NB BM_C_QTY+F],GLOBAL[POINTER],Table6[C]))</f>
        <v>0</v>
      </c>
      <c r="J1625" s="91">
        <f>IF(GLOBAL[[#This Row],[2]]="",0,-1*SUMIF(Table5[CONCAT],GLOBAL[POINTER],Table5[3]))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0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0</v>
      </c>
      <c r="Q1625" s="58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0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0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0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625" s="31">
        <v>5000</v>
      </c>
      <c r="AC1625" t="s">
        <v>5118</v>
      </c>
      <c r="AD1625" s="64"/>
    </row>
    <row r="1626" spans="1:31">
      <c r="A1626" s="31">
        <f ca="1">IF(GLOBAL[[#This Row],[TT]]&lt;1,"",ROW()-2)</f>
        <v>1624</v>
      </c>
      <c r="B1626" s="33" t="s">
        <v>3938</v>
      </c>
      <c r="C1626" s="31">
        <v>1</v>
      </c>
      <c r="D1626" s="31">
        <v>4000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>
        <f>IF(GLOBAL[[#This Row],[1]]="","",SUMIF(Table6[NB BM_C_QTY+F],GLOBAL[POINTER],Table6[C]))</f>
        <v>0</v>
      </c>
      <c r="J1626" s="91">
        <f>IF(GLOBAL[[#This Row],[2]]="",0,-1*SUMIF(Table5[CONCAT],GLOBAL[POINTER],Table5[3]))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58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626" s="31">
        <v>4000</v>
      </c>
      <c r="AC1626" t="s">
        <v>5118</v>
      </c>
    </row>
    <row r="1627" spans="1:31">
      <c r="A1627" s="74" t="str">
        <f ca="1">IF(GLOBAL[[#This Row],[TT]]&lt;1,"",ROW()-2)</f>
        <v/>
      </c>
      <c r="B1627" s="33" t="s">
        <v>3938</v>
      </c>
      <c r="C1627" s="31">
        <v>0</v>
      </c>
      <c r="D1627" s="31" t="s">
        <v>5027</v>
      </c>
      <c r="E1627" s="39">
        <f ca="1">IF(GLOBAL[[#This Row],[b12]]="",GLOBAL[[#This Row],[a6]],GLOBAL[[#This Row],[b12]])</f>
        <v>0</v>
      </c>
      <c r="F1627" s="40">
        <f>GLOBAL[[#This Row],[AWAL]]</f>
        <v>0</v>
      </c>
      <c r="G1627" s="31"/>
      <c r="H1627" s="31"/>
      <c r="I1627" s="31">
        <f>IF(GLOBAL[[#This Row],[1]]="","",SUMIF(Table6[NB BM_C_QTY+F],GLOBAL[POINTER],Table6[C]))</f>
        <v>0</v>
      </c>
      <c r="J1627" s="91">
        <f>IF(GLOBAL[[#This Row],[2]]="",0,-1*SUMIF(Table5[CONCAT],GLOBAL[POINTER],Table5[3]))</f>
        <v>0</v>
      </c>
      <c r="K1627" s="39" t="str">
        <f>IF(GLOBAL[[#This Row],[b1]]="","",GLOBAL[[#This Row],[b1]]-GLOBAL[[#This Row],[a1]]-GLOBAL[[#This Row],[bkeluar1]])</f>
        <v/>
      </c>
      <c r="L1627" s="39">
        <f>SUM(GLOBAL[[#This Row],[bmasuk1]:[c1]])</f>
        <v>0</v>
      </c>
      <c r="M1627" s="40">
        <f t="shared" si="25"/>
        <v>0</v>
      </c>
      <c r="N1627" s="31"/>
      <c r="O1627" s="39" t="str">
        <f>IF(GLOBAL[[#This Row],[b2]]="","",GLOBAL[[#This Row],[b2]]-GLOBAL[[#This Row],[a2]])</f>
        <v/>
      </c>
      <c r="P1627" s="40">
        <f ca="1">SUM(INDIRECT(GLOBAL_VAR[TABLENAME]&amp;"[@a"&amp;$1:$1-1&amp;"]"),INDIRECT(GLOBAL_VAR[TABLENAME]&amp;"[@c"&amp;$1:$1-1&amp;"]"))</f>
        <v>0</v>
      </c>
      <c r="Q1627" s="58"/>
      <c r="R1627" s="41" t="str">
        <f>IF(GLOBAL[[#This Row],[b3]]="","",GLOBAL[[#This Row],[b3]]-GLOBAL[[#This Row],[a3]])</f>
        <v/>
      </c>
      <c r="S1627" s="40">
        <f ca="1">SUM(INDIRECT(GLOBAL_VAR[TABLENAME]&amp;"[@a"&amp;$1:$1-1&amp;"]"),INDIRECT(GLOBAL_VAR[TABLENAME]&amp;"[@c"&amp;$1:$1-1&amp;"]"))</f>
        <v>0</v>
      </c>
      <c r="T1627" s="33"/>
      <c r="U1627" s="41" t="str">
        <f>IF(GLOBAL[[#This Row],[b4]]="","",GLOBAL[[#This Row],[b4]]-GLOBAL[[#This Row],[a4]])</f>
        <v/>
      </c>
      <c r="V1627" s="40">
        <f ca="1">SUM(INDIRECT(GLOBAL_VAR[TABLENAME]&amp;"[@a"&amp;$1:$1-1&amp;"]"),INDIRECT(GLOBAL_VAR[TABLENAME]&amp;"[@c"&amp;$1:$1-1&amp;"]"))</f>
        <v>0</v>
      </c>
      <c r="W1627" s="31"/>
      <c r="X1627" s="39" t="str">
        <f>IF(GLOBAL[[#This Row],[b5]]="","",GLOBAL[[#This Row],[b5]]-GLOBAL[[#This Row],[a5]])</f>
        <v/>
      </c>
      <c r="Y1627" s="40">
        <f ca="1">SUM(INDIRECT(GLOBAL_VAR[TABLENAME]&amp;"[@a"&amp;$1:$1-1&amp;"]"),INDIRECT(GLOBAL_VAR[TABLENAME]&amp;"[@c"&amp;$1:$1-1&amp;"]"))</f>
        <v>0</v>
      </c>
      <c r="AA1627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627" s="39">
        <v>5000</v>
      </c>
      <c r="AC1627" s="64" t="s">
        <v>5118</v>
      </c>
      <c r="AD1627" s="64"/>
    </row>
    <row r="1628" spans="1:31">
      <c r="A1628" s="31" t="str">
        <f ca="1">IF(GLOBAL[[#This Row],[TT]]&lt;1,"",ROW()-2)</f>
        <v/>
      </c>
      <c r="B1628" s="33" t="s">
        <v>3939</v>
      </c>
      <c r="C1628" s="31">
        <v>0</v>
      </c>
      <c r="D1628" s="31">
        <v>4000</v>
      </c>
      <c r="E1628" s="31">
        <f ca="1">IF(GLOBAL[[#This Row],[b12]]="",GLOBAL[[#This Row],[a6]],GLOBAL[[#This Row],[b12]])</f>
        <v>0</v>
      </c>
      <c r="F1628" s="32">
        <f>GLOBAL[[#This Row],[AWAL]]</f>
        <v>0</v>
      </c>
      <c r="G1628" s="31"/>
      <c r="H1628" s="31"/>
      <c r="I1628" s="31">
        <f>IF(GLOBAL[[#This Row],[1]]="","",SUMIF(Table6[NB BM_C_QTY+F],GLOBAL[POINTER],Table6[C]))</f>
        <v>0</v>
      </c>
      <c r="J1628" s="91">
        <f>IF(GLOBAL[[#This Row],[2]]="",0,-1*SUMIF(Table5[CONCAT],GLOBAL[POINTER],Table5[3]))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0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0</v>
      </c>
      <c r="Q1628" s="58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0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0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0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628" s="31">
        <v>4000</v>
      </c>
      <c r="AC1628" t="s">
        <v>5118</v>
      </c>
    </row>
    <row r="1629" spans="1:31">
      <c r="A1629" s="39" t="str">
        <f ca="1">IF(GLOBAL[[#This Row],[TT]]&lt;1,"",ROW()-2)</f>
        <v/>
      </c>
      <c r="B1629" s="33" t="s">
        <v>3940</v>
      </c>
      <c r="C1629" s="31">
        <v>0</v>
      </c>
      <c r="D1629" s="31">
        <v>3200</v>
      </c>
      <c r="E1629" s="39">
        <f ca="1">IF(GLOBAL[[#This Row],[b12]]="",GLOBAL[[#This Row],[a6]],GLOBAL[[#This Row],[b12]])</f>
        <v>0</v>
      </c>
      <c r="F1629" s="40">
        <f>GLOBAL[[#This Row],[AWAL]]</f>
        <v>0</v>
      </c>
      <c r="G1629" s="31"/>
      <c r="H1629" s="31"/>
      <c r="I1629" s="31">
        <f>IF(GLOBAL[[#This Row],[1]]="","",SUMIF(Table6[NB BM_C_QTY+F],GLOBAL[POINTER],Table6[C]))</f>
        <v>0</v>
      </c>
      <c r="J1629" s="91">
        <f>IF(GLOBAL[[#This Row],[2]]="",0,-1*SUMIF(Table5[CONCAT],GLOBAL[POINTER],Table5[3]))</f>
        <v>0</v>
      </c>
      <c r="K1629" s="39" t="str">
        <f>IF(GLOBAL[[#This Row],[b1]]="","",GLOBAL[[#This Row],[b1]]-GLOBAL[[#This Row],[a1]]-GLOBAL[[#This Row],[bkeluar1]])</f>
        <v/>
      </c>
      <c r="L1629" s="39">
        <f>SUM(GLOBAL[[#This Row],[bmasuk1]:[c1]])</f>
        <v>0</v>
      </c>
      <c r="M1629" s="40">
        <f t="shared" si="25"/>
        <v>0</v>
      </c>
      <c r="N1629" s="31"/>
      <c r="O1629" s="39" t="str">
        <f>IF(GLOBAL[[#This Row],[b2]]="","",GLOBAL[[#This Row],[b2]]-GLOBAL[[#This Row],[a2]])</f>
        <v/>
      </c>
      <c r="P1629" s="40">
        <f ca="1">SUM(INDIRECT(GLOBAL_VAR[TABLENAME]&amp;"[@a"&amp;$1:$1-1&amp;"]"),INDIRECT(GLOBAL_VAR[TABLENAME]&amp;"[@c"&amp;$1:$1-1&amp;"]"))</f>
        <v>0</v>
      </c>
      <c r="Q1629" s="58"/>
      <c r="R1629" s="41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0</v>
      </c>
      <c r="T1629" s="33"/>
      <c r="U1629" s="41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0</v>
      </c>
      <c r="W1629" s="31"/>
      <c r="X1629" s="39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0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629" s="39">
        <v>3200</v>
      </c>
      <c r="AC1629" t="s">
        <v>5118</v>
      </c>
      <c r="AD1629" s="64"/>
    </row>
    <row r="1630" spans="1:31">
      <c r="A1630" s="31" t="str">
        <f ca="1">IF(GLOBAL[[#This Row],[TT]]&lt;1,"",ROW()-2)</f>
        <v/>
      </c>
      <c r="B1630" s="33" t="s">
        <v>1002</v>
      </c>
      <c r="C1630" s="31">
        <v>0</v>
      </c>
      <c r="D1630" s="31" t="s">
        <v>1003</v>
      </c>
      <c r="E1630" s="31">
        <f ca="1">IF(GLOBAL[[#This Row],[b12]]="",GLOBAL[[#This Row],[a6]],GLOBAL[[#This Row],[b12]])</f>
        <v>0</v>
      </c>
      <c r="F1630" s="32">
        <f>GLOBAL[[#This Row],[AWAL]]</f>
        <v>0</v>
      </c>
      <c r="G1630" s="31"/>
      <c r="H1630" s="31"/>
      <c r="I1630" s="31">
        <f>IF(GLOBAL[[#This Row],[1]]="","",SUMIF(Table6[NB BM_C_QTY+F],GLOBAL[POINTER],Table6[C]))</f>
        <v>0</v>
      </c>
      <c r="J1630" s="91">
        <f>IF(GLOBAL[[#This Row],[2]]="",0,-1*SUMIF(Table5[CONCAT],GLOBAL[POINTER],Table5[3]))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0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0</v>
      </c>
      <c r="Q1630" s="58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0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0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0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630" s="31">
        <v>3500</v>
      </c>
      <c r="AC1630" t="s">
        <v>5118</v>
      </c>
      <c r="AD1630" s="64"/>
    </row>
    <row r="1631" spans="1:31">
      <c r="A1631" s="74" t="str">
        <f ca="1">IF(GLOBAL[[#This Row],[TT]]&lt;1,"",ROW()-2)</f>
        <v/>
      </c>
      <c r="B1631" s="33" t="s">
        <v>5026</v>
      </c>
      <c r="C1631" s="31">
        <v>0</v>
      </c>
      <c r="D1631" s="31" t="s">
        <v>5027</v>
      </c>
      <c r="E1631" s="39">
        <f ca="1">IF(GLOBAL[[#This Row],[b12]]="",GLOBAL[[#This Row],[a6]],GLOBAL[[#This Row],[b12]])</f>
        <v>0</v>
      </c>
      <c r="F1631" s="40">
        <f>GLOBAL[[#This Row],[AWAL]]</f>
        <v>0</v>
      </c>
      <c r="G1631" s="31"/>
      <c r="H1631" s="31"/>
      <c r="I1631" s="31">
        <f>IF(GLOBAL[[#This Row],[1]]="","",SUMIF(Table6[NB BM_C_QTY+F],GLOBAL[POINTER],Table6[C]))</f>
        <v>0</v>
      </c>
      <c r="J1631" s="91">
        <f>IF(GLOBAL[[#This Row],[2]]="",0,-1*SUMIF(Table5[CONCAT],GLOBAL[POINTER],Table5[3]))</f>
        <v>0</v>
      </c>
      <c r="K1631" s="39" t="str">
        <f>IF(GLOBAL[[#This Row],[b1]]="","",GLOBAL[[#This Row],[b1]]-GLOBAL[[#This Row],[a1]]-GLOBAL[[#This Row],[bkeluar1]])</f>
        <v/>
      </c>
      <c r="L1631" s="39">
        <f>SUM(GLOBAL[[#This Row],[bmasuk1]:[c1]])</f>
        <v>0</v>
      </c>
      <c r="M1631" s="40">
        <f t="shared" si="25"/>
        <v>0</v>
      </c>
      <c r="N1631" s="31"/>
      <c r="O1631" s="39" t="str">
        <f>IF(GLOBAL[[#This Row],[b2]]="","",GLOBAL[[#This Row],[b2]]-GLOBAL[[#This Row],[a2]])</f>
        <v/>
      </c>
      <c r="P1631" s="40">
        <f ca="1">SUM(INDIRECT(GLOBAL_VAR[TABLENAME]&amp;"[@a"&amp;$1:$1-1&amp;"]"),INDIRECT(GLOBAL_VAR[TABLENAME]&amp;"[@c"&amp;$1:$1-1&amp;"]"))</f>
        <v>0</v>
      </c>
      <c r="Q1631" s="58"/>
      <c r="R1631" s="41" t="str">
        <f>IF(GLOBAL[[#This Row],[b3]]="","",GLOBAL[[#This Row],[b3]]-GLOBAL[[#This Row],[a3]])</f>
        <v/>
      </c>
      <c r="S1631" s="40">
        <f ca="1">SUM(INDIRECT(GLOBAL_VAR[TABLENAME]&amp;"[@a"&amp;$1:$1-1&amp;"]"),INDIRECT(GLOBAL_VAR[TABLENAME]&amp;"[@c"&amp;$1:$1-1&amp;"]"))</f>
        <v>0</v>
      </c>
      <c r="T1631" s="33"/>
      <c r="U1631" s="41" t="str">
        <f>IF(GLOBAL[[#This Row],[b4]]="","",GLOBAL[[#This Row],[b4]]-GLOBAL[[#This Row],[a4]])</f>
        <v/>
      </c>
      <c r="V1631" s="40">
        <f ca="1">SUM(INDIRECT(GLOBAL_VAR[TABLENAME]&amp;"[@a"&amp;$1:$1-1&amp;"]"),INDIRECT(GLOBAL_VAR[TABLENAME]&amp;"[@c"&amp;$1:$1-1&amp;"]"))</f>
        <v>0</v>
      </c>
      <c r="W1631" s="31"/>
      <c r="X1631" s="39" t="str">
        <f>IF(GLOBAL[[#This Row],[b5]]="","",GLOBAL[[#This Row],[b5]]-GLOBAL[[#This Row],[a5]])</f>
        <v/>
      </c>
      <c r="Y1631" s="40">
        <f ca="1">SUM(INDIRECT(GLOBAL_VAR[TABLENAME]&amp;"[@a"&amp;$1:$1-1&amp;"]"),INDIRECT(GLOBAL_VAR[TABLENAME]&amp;"[@c"&amp;$1:$1-1&amp;"]"))</f>
        <v>0</v>
      </c>
      <c r="Z1631" s="29"/>
      <c r="AA163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631" s="39">
        <v>5000</v>
      </c>
      <c r="AC1631" s="65" t="s">
        <v>5118</v>
      </c>
    </row>
    <row r="1632" spans="1:31">
      <c r="A1632" s="31">
        <f ca="1">IF(GLOBAL[[#This Row],[TT]]&lt;1,"",ROW()-2)</f>
        <v>1630</v>
      </c>
      <c r="B1632" s="33" t="s">
        <v>3967</v>
      </c>
      <c r="C1632" s="31">
        <v>1</v>
      </c>
      <c r="D1632" s="31">
        <v>3200</v>
      </c>
      <c r="E1632" s="31">
        <f ca="1">IF(GLOBAL[[#This Row],[b12]]="",GLOBAL[[#This Row],[a6]],GLOBAL[[#This Row],[b12]])</f>
        <v>1</v>
      </c>
      <c r="F1632" s="32">
        <f>GLOBAL[[#This Row],[AWAL]]</f>
        <v>1</v>
      </c>
      <c r="G1632" s="31"/>
      <c r="H1632" s="31"/>
      <c r="I1632" s="31">
        <f>IF(GLOBAL[[#This Row],[1]]="","",SUMIF(Table6[NB BM_C_QTY+F],GLOBAL[POINTER],Table6[C]))</f>
        <v>0</v>
      </c>
      <c r="J1632" s="91">
        <f>IF(GLOBAL[[#This Row],[2]]="",0,-1*SUMIF(Table5[CONCAT],GLOBAL[POINTER],Table5[3]))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1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1</v>
      </c>
      <c r="Q1632" s="58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1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1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1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632" s="31">
        <v>3200</v>
      </c>
      <c r="AC1632" t="s">
        <v>5118</v>
      </c>
    </row>
    <row r="1633" spans="1:31">
      <c r="A1633" s="31">
        <f ca="1">IF(GLOBAL[[#This Row],[TT]]&lt;1,"",ROW()-2)</f>
        <v>1631</v>
      </c>
      <c r="B1633" s="33" t="s">
        <v>4515</v>
      </c>
      <c r="C1633" s="31">
        <v>3</v>
      </c>
      <c r="D1633" s="31">
        <v>1600</v>
      </c>
      <c r="E1633" s="31">
        <f ca="1">IF(GLOBAL[[#This Row],[b12]]="",GLOBAL[[#This Row],[a6]],GLOBAL[[#This Row],[b12]])</f>
        <v>3</v>
      </c>
      <c r="F1633" s="32">
        <f>GLOBAL[[#This Row],[AWAL]]</f>
        <v>3</v>
      </c>
      <c r="G1633" s="31"/>
      <c r="H1633" s="31"/>
      <c r="I1633" s="31">
        <f>IF(GLOBAL[[#This Row],[1]]="","",SUMIF(Table6[NB BM_C_QTY+F],GLOBAL[POINTER],Table6[C]))</f>
        <v>0</v>
      </c>
      <c r="J1633" s="91">
        <f>IF(GLOBAL[[#This Row],[2]]="",0,-1*SUMIF(Table5[CONCAT],GLOBAL[POINTER],Table5[3]))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3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3</v>
      </c>
      <c r="Q1633" s="58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3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3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3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633" s="31">
        <v>1600</v>
      </c>
      <c r="AC1633" t="s">
        <v>5118</v>
      </c>
    </row>
    <row r="1634" spans="1:31" ht="13.5" customHeight="1">
      <c r="A1634" s="31">
        <f ca="1">IF(GLOBAL[[#This Row],[TT]]&lt;1,"",ROW()-2)</f>
        <v>1632</v>
      </c>
      <c r="B1634" s="33" t="s">
        <v>4516</v>
      </c>
      <c r="C1634" s="31">
        <v>2</v>
      </c>
      <c r="D1634" s="31" t="s">
        <v>1004</v>
      </c>
      <c r="E1634" s="31">
        <f ca="1">IF(GLOBAL[[#This Row],[b12]]="",GLOBAL[[#This Row],[a6]],GLOBAL[[#This Row],[b12]])</f>
        <v>2</v>
      </c>
      <c r="F1634" s="32">
        <f>GLOBAL[[#This Row],[AWAL]]</f>
        <v>2</v>
      </c>
      <c r="G1634" s="31"/>
      <c r="H1634" s="31"/>
      <c r="I1634" s="31">
        <f>IF(GLOBAL[[#This Row],[1]]="","",SUMIF(Table6[NB BM_C_QTY+F],GLOBAL[POINTER],Table6[C]))</f>
        <v>0</v>
      </c>
      <c r="J1634" s="91">
        <f>IF(GLOBAL[[#This Row],[2]]="",0,-1*SUMIF(Table5[CONCAT],GLOBAL[POINTER],Table5[3]))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 t="shared" si="25"/>
        <v>2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2</v>
      </c>
      <c r="Q1634" s="58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2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2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2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634" s="31">
        <v>3000</v>
      </c>
      <c r="AC1634" t="s">
        <v>5118</v>
      </c>
    </row>
    <row r="1635" spans="1:31" ht="13.5" customHeight="1">
      <c r="A1635" s="31">
        <f ca="1">IF(GLOBAL[[#This Row],[TT]]&lt;1,"",ROW()-2)</f>
        <v>1633</v>
      </c>
      <c r="B1635" s="33" t="s">
        <v>1005</v>
      </c>
      <c r="C1635" s="31">
        <v>15</v>
      </c>
      <c r="D1635" s="31">
        <v>3000</v>
      </c>
      <c r="E1635" s="31">
        <f ca="1">IF(GLOBAL[[#This Row],[b12]]="",GLOBAL[[#This Row],[a6]],GLOBAL[[#This Row],[b12]])</f>
        <v>15</v>
      </c>
      <c r="F1635" s="32">
        <f>GLOBAL[[#This Row],[AWAL]]</f>
        <v>15</v>
      </c>
      <c r="G1635" s="31"/>
      <c r="H1635" s="31"/>
      <c r="I1635" s="31">
        <f>IF(GLOBAL[[#This Row],[1]]="","",SUMIF(Table6[NB BM_C_QTY+F],GLOBAL[POINTER],Table6[C]))</f>
        <v>0</v>
      </c>
      <c r="J1635" s="91">
        <f>IF(GLOBAL[[#This Row],[2]]="",0,-1*SUMIF(Table5[CONCAT],GLOBAL[POINTER],Table5[3]))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 t="shared" si="25"/>
        <v>15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15</v>
      </c>
      <c r="Q1635" s="58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15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15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15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635" s="31">
        <v>3000</v>
      </c>
      <c r="AC1635" t="s">
        <v>5118</v>
      </c>
    </row>
    <row r="1636" spans="1:31">
      <c r="A1636" s="31" t="str">
        <f ca="1">IF(GLOBAL[[#This Row],[TT]]&lt;1,"",ROW()-2)</f>
        <v/>
      </c>
      <c r="B1636" s="33" t="s">
        <v>1006</v>
      </c>
      <c r="C1636" s="31">
        <v>0</v>
      </c>
      <c r="D1636" s="31">
        <v>3000</v>
      </c>
      <c r="E1636" s="31">
        <f ca="1">IF(GLOBAL[[#This Row],[b12]]="",GLOBAL[[#This Row],[a6]],GLOBAL[[#This Row],[b12]])</f>
        <v>0</v>
      </c>
      <c r="F1636" s="32">
        <f>GLOBAL[[#This Row],[AWAL]]</f>
        <v>0</v>
      </c>
      <c r="G1636" s="31"/>
      <c r="H1636" s="31"/>
      <c r="I1636" s="31">
        <f>IF(GLOBAL[[#This Row],[1]]="","",SUMIF(Table6[NB BM_C_QTY+F],GLOBAL[POINTER],Table6[C]))</f>
        <v>0</v>
      </c>
      <c r="J1636" s="91">
        <f>IF(GLOBAL[[#This Row],[2]]="",0,-1*SUMIF(Table5[CONCAT],GLOBAL[POINTER],Table5[3]))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 t="shared" si="25"/>
        <v>0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0</v>
      </c>
      <c r="Q1636" s="58"/>
      <c r="R1636" s="33" t="str">
        <f>IF(GLOBAL[[#This Row],[b3]]="","",GLOBAL[[#This Row],[b3]]-GLOBAL[[#This Row],[a3]])</f>
        <v/>
      </c>
      <c r="S1636" s="32"/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0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0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636" s="31">
        <v>3000</v>
      </c>
      <c r="AC1636" t="s">
        <v>5118</v>
      </c>
    </row>
    <row r="1637" spans="1:31">
      <c r="A1637" s="39">
        <f ca="1">IF(GLOBAL[[#This Row],[TT]]&lt;1,"",ROW()-2)</f>
        <v>1635</v>
      </c>
      <c r="B1637" s="33" t="s">
        <v>5505</v>
      </c>
      <c r="C1637" s="31">
        <v>42</v>
      </c>
      <c r="D1637" s="31">
        <v>1000</v>
      </c>
      <c r="E1637" s="39">
        <f ca="1">IF(GLOBAL[[#This Row],[b12]]="",GLOBAL[[#This Row],[a6]],GLOBAL[[#This Row],[b12]])</f>
        <v>42</v>
      </c>
      <c r="F1637" s="40">
        <f>GLOBAL[[#This Row],[AWAL]]</f>
        <v>42</v>
      </c>
      <c r="G1637" s="31"/>
      <c r="H1637" s="31"/>
      <c r="I1637" s="39">
        <f>IF(GLOBAL[[#This Row],[1]]="","",SUMIF(Table6[NB BM_C_QTY+F],GLOBAL[POINTER],Table6[C]))</f>
        <v>0</v>
      </c>
      <c r="J1637" s="91">
        <f>IF(GLOBAL[[#This Row],[2]]="",0,-1*SUMIF(Table5[CONCAT],GLOBAL[POINTER],Table5[3]))</f>
        <v>0</v>
      </c>
      <c r="K1637" s="39" t="str">
        <f>IF(GLOBAL[[#This Row],[b1]]="","",GLOBAL[[#This Row],[b1]]-GLOBAL[[#This Row],[a1]]-GLOBAL[[#This Row],[bkeluar1]])</f>
        <v/>
      </c>
      <c r="L1637" s="39">
        <f>SUM(GLOBAL[[#This Row],[bmasuk1]:[c1]])</f>
        <v>0</v>
      </c>
      <c r="M1637" s="40">
        <f t="shared" si="25"/>
        <v>42</v>
      </c>
      <c r="N1637" s="31"/>
      <c r="O1637" s="39" t="str">
        <f>IF(GLOBAL[[#This Row],[b2]]="","",GLOBAL[[#This Row],[b2]]-GLOBAL[[#This Row],[a2]])</f>
        <v/>
      </c>
      <c r="P1637" s="40">
        <f ca="1">SUM(INDIRECT(GLOBAL_VAR[TABLENAME]&amp;"[@a"&amp;$1:$1-1&amp;"]"),INDIRECT(GLOBAL_VAR[TABLENAME]&amp;"[@c"&amp;$1:$1-1&amp;"]"))</f>
        <v>42</v>
      </c>
      <c r="Q1637" s="58"/>
      <c r="R1637" s="41" t="str">
        <f>IF(GLOBAL[[#This Row],[b3]]="","",GLOBAL[[#This Row],[b3]]-GLOBAL[[#This Row],[a3]])</f>
        <v/>
      </c>
      <c r="S1637" s="40">
        <f ca="1">SUM(INDIRECT(GLOBAL_VAR[TABLENAME]&amp;"[@a"&amp;$1:$1-1&amp;"]"),INDIRECT(GLOBAL_VAR[TABLENAME]&amp;"[@c"&amp;$1:$1-1&amp;"]"))</f>
        <v>42</v>
      </c>
      <c r="T1637" s="33"/>
      <c r="U1637" s="41" t="str">
        <f>IF(GLOBAL[[#This Row],[b4]]="","",GLOBAL[[#This Row],[b4]]-GLOBAL[[#This Row],[a4]])</f>
        <v/>
      </c>
      <c r="V1637" s="40">
        <f ca="1">SUM(INDIRECT(GLOBAL_VAR[TABLENAME]&amp;"[@a"&amp;$1:$1-1&amp;"]"),INDIRECT(GLOBAL_VAR[TABLENAME]&amp;"[@c"&amp;$1:$1-1&amp;"]"))</f>
        <v>42</v>
      </c>
      <c r="W1637" s="31"/>
      <c r="X1637" s="39" t="str">
        <f>IF(GLOBAL[[#This Row],[b5]]="","",GLOBAL[[#This Row],[b5]]-GLOBAL[[#This Row],[a5]])</f>
        <v/>
      </c>
      <c r="Y1637" s="40">
        <f ca="1">SUM(INDIRECT(GLOBAL_VAR[TABLENAME]&amp;"[@a"&amp;$1:$1-1&amp;"]"),INDIRECT(GLOBAL_VAR[TABLENAME]&amp;"[@c"&amp;$1:$1-1&amp;"]"))</f>
        <v>42</v>
      </c>
      <c r="Z1637" s="29"/>
      <c r="AA163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1637" s="39">
        <v>1000</v>
      </c>
      <c r="AC1637" t="s">
        <v>5118</v>
      </c>
      <c r="AD1637" s="29"/>
    </row>
    <row r="1638" spans="1:31">
      <c r="A1638" s="39">
        <f ca="1">IF(GLOBAL[[#This Row],[TT]]&lt;1,"",ROW()-2)</f>
        <v>1636</v>
      </c>
      <c r="B1638" s="33" t="s">
        <v>5387</v>
      </c>
      <c r="C1638" s="31">
        <v>40</v>
      </c>
      <c r="D1638" s="31">
        <v>1000</v>
      </c>
      <c r="E1638" s="39">
        <f ca="1">IF(GLOBAL[[#This Row],[b12]]="",GLOBAL[[#This Row],[a6]],GLOBAL[[#This Row],[b12]])</f>
        <v>40</v>
      </c>
      <c r="F1638" s="40">
        <f>GLOBAL[[#This Row],[AWAL]]</f>
        <v>40</v>
      </c>
      <c r="G1638" s="31"/>
      <c r="H1638" s="31"/>
      <c r="I1638" s="39">
        <f>IF(GLOBAL[[#This Row],[1]]="","",SUMIF(Table6[NB BM_C_QTY+F],GLOBAL[POINTER],Table6[C]))</f>
        <v>0</v>
      </c>
      <c r="J1638" s="91">
        <f>IF(GLOBAL[[#This Row],[2]]="",0,-1*SUMIF(Table5[CONCAT],GLOBAL[POINTER],Table5[3]))</f>
        <v>0</v>
      </c>
      <c r="K1638" s="39" t="str">
        <f>IF(GLOBAL[[#This Row],[b1]]="","",GLOBAL[[#This Row],[b1]]-GLOBAL[[#This Row],[a1]]-GLOBAL[[#This Row],[bkeluar1]])</f>
        <v/>
      </c>
      <c r="L1638" s="39">
        <f>SUM(GLOBAL[[#This Row],[bmasuk1]:[c1]])</f>
        <v>0</v>
      </c>
      <c r="M1638" s="40">
        <f t="shared" si="25"/>
        <v>40</v>
      </c>
      <c r="N1638" s="31"/>
      <c r="O1638" s="39" t="str">
        <f>IF(GLOBAL[[#This Row],[b2]]="","",GLOBAL[[#This Row],[b2]]-GLOBAL[[#This Row],[a2]])</f>
        <v/>
      </c>
      <c r="P1638" s="40">
        <f ca="1">SUM(INDIRECT(GLOBAL_VAR[TABLENAME]&amp;"[@a"&amp;$1:$1-1&amp;"]"),INDIRECT(GLOBAL_VAR[TABLENAME]&amp;"[@c"&amp;$1:$1-1&amp;"]"))</f>
        <v>40</v>
      </c>
      <c r="Q1638" s="58"/>
      <c r="R1638" s="41" t="str">
        <f>IF(GLOBAL[[#This Row],[b3]]="","",GLOBAL[[#This Row],[b3]]-GLOBAL[[#This Row],[a3]])</f>
        <v/>
      </c>
      <c r="S1638" s="40">
        <f ca="1">SUM(INDIRECT(GLOBAL_VAR[TABLENAME]&amp;"[@a"&amp;$1:$1-1&amp;"]"),INDIRECT(GLOBAL_VAR[TABLENAME]&amp;"[@c"&amp;$1:$1-1&amp;"]"))</f>
        <v>40</v>
      </c>
      <c r="T1638" s="33"/>
      <c r="U1638" s="41" t="str">
        <f>IF(GLOBAL[[#This Row],[b4]]="","",GLOBAL[[#This Row],[b4]]-GLOBAL[[#This Row],[a4]])</f>
        <v/>
      </c>
      <c r="V1638" s="40">
        <f ca="1">SUM(INDIRECT(GLOBAL_VAR[TABLENAME]&amp;"[@a"&amp;$1:$1-1&amp;"]"),INDIRECT(GLOBAL_VAR[TABLENAME]&amp;"[@c"&amp;$1:$1-1&amp;"]"))</f>
        <v>40</v>
      </c>
      <c r="W1638" s="31"/>
      <c r="X1638" s="39" t="str">
        <f>IF(GLOBAL[[#This Row],[b5]]="","",GLOBAL[[#This Row],[b5]]-GLOBAL[[#This Row],[a5]])</f>
        <v/>
      </c>
      <c r="Y1638" s="40">
        <f ca="1">SUM(INDIRECT(GLOBAL_VAR[TABLENAME]&amp;"[@a"&amp;$1:$1-1&amp;"]"),INDIRECT(GLOBAL_VAR[TABLENAME]&amp;"[@c"&amp;$1:$1-1&amp;"]"))</f>
        <v>40</v>
      </c>
      <c r="Z1638" s="29"/>
      <c r="AA163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638" s="39">
        <v>1000</v>
      </c>
      <c r="AC1638" t="s">
        <v>5118</v>
      </c>
      <c r="AD1638" s="29"/>
    </row>
    <row r="1639" spans="1:31">
      <c r="A1639" s="39">
        <f ca="1">IF(GLOBAL[[#This Row],[TT]]&lt;1,"",ROW()-2)</f>
        <v>1637</v>
      </c>
      <c r="B1639" s="33" t="s">
        <v>5388</v>
      </c>
      <c r="C1639" s="31">
        <v>36</v>
      </c>
      <c r="D1639" s="31">
        <v>1000</v>
      </c>
      <c r="E1639" s="39">
        <f ca="1">IF(GLOBAL[[#This Row],[b12]]="",GLOBAL[[#This Row],[a6]],GLOBAL[[#This Row],[b12]])</f>
        <v>36</v>
      </c>
      <c r="F1639" s="40">
        <f>GLOBAL[[#This Row],[AWAL]]</f>
        <v>36</v>
      </c>
      <c r="G1639" s="31"/>
      <c r="H1639" s="31"/>
      <c r="I1639" s="39">
        <f>IF(GLOBAL[[#This Row],[1]]="","",SUMIF(Table6[NB BM_C_QTY+F],GLOBAL[POINTER],Table6[C]))</f>
        <v>0</v>
      </c>
      <c r="J1639" s="91">
        <f>IF(GLOBAL[[#This Row],[2]]="",0,-1*SUMIF(Table5[CONCAT],GLOBAL[POINTER],Table5[3]))</f>
        <v>0</v>
      </c>
      <c r="K1639" s="39" t="str">
        <f>IF(GLOBAL[[#This Row],[b1]]="","",GLOBAL[[#This Row],[b1]]-GLOBAL[[#This Row],[a1]]-GLOBAL[[#This Row],[bkeluar1]])</f>
        <v/>
      </c>
      <c r="L1639" s="39">
        <f>SUM(GLOBAL[[#This Row],[bmasuk1]:[c1]])</f>
        <v>0</v>
      </c>
      <c r="M1639" s="40">
        <f t="shared" si="25"/>
        <v>36</v>
      </c>
      <c r="N1639" s="31"/>
      <c r="O1639" s="39" t="str">
        <f>IF(GLOBAL[[#This Row],[b2]]="","",GLOBAL[[#This Row],[b2]]-GLOBAL[[#This Row],[a2]])</f>
        <v/>
      </c>
      <c r="P1639" s="40">
        <f ca="1">SUM(INDIRECT(GLOBAL_VAR[TABLENAME]&amp;"[@a"&amp;$1:$1-1&amp;"]"),INDIRECT(GLOBAL_VAR[TABLENAME]&amp;"[@c"&amp;$1:$1-1&amp;"]"))</f>
        <v>36</v>
      </c>
      <c r="Q1639" s="58"/>
      <c r="R1639" s="41" t="str">
        <f>IF(GLOBAL[[#This Row],[b3]]="","",GLOBAL[[#This Row],[b3]]-GLOBAL[[#This Row],[a3]])</f>
        <v/>
      </c>
      <c r="S1639" s="40">
        <f ca="1">SUM(INDIRECT(GLOBAL_VAR[TABLENAME]&amp;"[@a"&amp;$1:$1-1&amp;"]"),INDIRECT(GLOBAL_VAR[TABLENAME]&amp;"[@c"&amp;$1:$1-1&amp;"]"))</f>
        <v>36</v>
      </c>
      <c r="T1639" s="33"/>
      <c r="U1639" s="41" t="str">
        <f>IF(GLOBAL[[#This Row],[b4]]="","",GLOBAL[[#This Row],[b4]]-GLOBAL[[#This Row],[a4]])</f>
        <v/>
      </c>
      <c r="V1639" s="40">
        <f ca="1">SUM(INDIRECT(GLOBAL_VAR[TABLENAME]&amp;"[@a"&amp;$1:$1-1&amp;"]"),INDIRECT(GLOBAL_VAR[TABLENAME]&amp;"[@c"&amp;$1:$1-1&amp;"]"))</f>
        <v>36</v>
      </c>
      <c r="W1639" s="31"/>
      <c r="X1639" s="39" t="str">
        <f>IF(GLOBAL[[#This Row],[b5]]="","",GLOBAL[[#This Row],[b5]]-GLOBAL[[#This Row],[a5]])</f>
        <v/>
      </c>
      <c r="Y1639" s="40">
        <f ca="1">SUM(INDIRECT(GLOBAL_VAR[TABLENAME]&amp;"[@a"&amp;$1:$1-1&amp;"]"),INDIRECT(GLOBAL_VAR[TABLENAME]&amp;"[@c"&amp;$1:$1-1&amp;"]"))</f>
        <v>36</v>
      </c>
      <c r="Z1639" s="29"/>
      <c r="AA163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639" s="39">
        <v>1000</v>
      </c>
      <c r="AC1639" t="s">
        <v>5118</v>
      </c>
      <c r="AD1639" s="29"/>
    </row>
    <row r="1640" spans="1:31" s="9" customFormat="1">
      <c r="A1640" s="39">
        <f ca="1">IF(GLOBAL[[#This Row],[TT]]&lt;1,"",ROW()-2)</f>
        <v>1638</v>
      </c>
      <c r="B1640" s="33" t="s">
        <v>5381</v>
      </c>
      <c r="C1640" s="31">
        <v>11</v>
      </c>
      <c r="D1640" s="31">
        <v>1000</v>
      </c>
      <c r="E1640" s="39">
        <f ca="1">IF(GLOBAL[[#This Row],[b12]]="",GLOBAL[[#This Row],[a6]],GLOBAL[[#This Row],[b12]])</f>
        <v>11</v>
      </c>
      <c r="F1640" s="40">
        <f>GLOBAL[[#This Row],[AWAL]]</f>
        <v>11</v>
      </c>
      <c r="G1640" s="31"/>
      <c r="H1640" s="31"/>
      <c r="I1640" s="39">
        <f>IF(GLOBAL[[#This Row],[1]]="","",SUMIF(Table6[NB BM_C_QTY+F],GLOBAL[POINTER],Table6[C]))</f>
        <v>0</v>
      </c>
      <c r="J1640" s="91">
        <f>IF(GLOBAL[[#This Row],[2]]="",0,-1*SUMIF(Table5[CONCAT],GLOBAL[POINTER],Table5[3]))</f>
        <v>0</v>
      </c>
      <c r="K1640" s="39" t="str">
        <f>IF(GLOBAL[[#This Row],[b1]]="","",GLOBAL[[#This Row],[b1]]-GLOBAL[[#This Row],[a1]]-GLOBAL[[#This Row],[bkeluar1]])</f>
        <v/>
      </c>
      <c r="L1640" s="39">
        <f>SUM(GLOBAL[[#This Row],[bmasuk1]:[c1]])</f>
        <v>0</v>
      </c>
      <c r="M1640" s="40">
        <f t="shared" si="25"/>
        <v>11</v>
      </c>
      <c r="N1640" s="31"/>
      <c r="O1640" s="39" t="str">
        <f>IF(GLOBAL[[#This Row],[b2]]="","",GLOBAL[[#This Row],[b2]]-GLOBAL[[#This Row],[a2]])</f>
        <v/>
      </c>
      <c r="P1640" s="40">
        <f ca="1">SUM(INDIRECT(GLOBAL_VAR[TABLENAME]&amp;"[@a"&amp;$1:$1-1&amp;"]"),INDIRECT(GLOBAL_VAR[TABLENAME]&amp;"[@c"&amp;$1:$1-1&amp;"]"))</f>
        <v>11</v>
      </c>
      <c r="Q1640" s="58"/>
      <c r="R1640" s="41" t="str">
        <f>IF(GLOBAL[[#This Row],[b3]]="","",GLOBAL[[#This Row],[b3]]-GLOBAL[[#This Row],[a3]])</f>
        <v/>
      </c>
      <c r="S1640" s="40">
        <f ca="1">SUM(INDIRECT(GLOBAL_VAR[TABLENAME]&amp;"[@a"&amp;$1:$1-1&amp;"]"),INDIRECT(GLOBAL_VAR[TABLENAME]&amp;"[@c"&amp;$1:$1-1&amp;"]"))</f>
        <v>11</v>
      </c>
      <c r="T1640" s="33"/>
      <c r="U1640" s="41" t="str">
        <f>IF(GLOBAL[[#This Row],[b4]]="","",GLOBAL[[#This Row],[b4]]-GLOBAL[[#This Row],[a4]])</f>
        <v/>
      </c>
      <c r="V1640" s="40">
        <f ca="1">SUM(INDIRECT(GLOBAL_VAR[TABLENAME]&amp;"[@a"&amp;$1:$1-1&amp;"]"),INDIRECT(GLOBAL_VAR[TABLENAME]&amp;"[@c"&amp;$1:$1-1&amp;"]"))</f>
        <v>11</v>
      </c>
      <c r="W1640" s="31"/>
      <c r="X1640" s="39" t="str">
        <f>IF(GLOBAL[[#This Row],[b5]]="","",GLOBAL[[#This Row],[b5]]-GLOBAL[[#This Row],[a5]])</f>
        <v/>
      </c>
      <c r="Y1640" s="40">
        <f ca="1">SUM(INDIRECT(GLOBAL_VAR[TABLENAME]&amp;"[@a"&amp;$1:$1-1&amp;"]"),INDIRECT(GLOBAL_VAR[TABLENAME]&amp;"[@c"&amp;$1:$1-1&amp;"]"))</f>
        <v>11</v>
      </c>
      <c r="Z1640" s="29"/>
      <c r="AA164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640" s="39">
        <v>1000</v>
      </c>
      <c r="AC1640" t="s">
        <v>5118</v>
      </c>
      <c r="AD1640" s="29"/>
      <c r="AE1640"/>
    </row>
    <row r="1641" spans="1:31">
      <c r="A1641" s="39">
        <f ca="1">IF(GLOBAL[[#This Row],[TT]]&lt;1,"",ROW()-2)</f>
        <v>1639</v>
      </c>
      <c r="B1641" s="33" t="s">
        <v>5383</v>
      </c>
      <c r="C1641" s="31">
        <v>3</v>
      </c>
      <c r="D1641" s="31">
        <v>1000</v>
      </c>
      <c r="E1641" s="39">
        <f ca="1">IF(GLOBAL[[#This Row],[b12]]="",GLOBAL[[#This Row],[a6]],GLOBAL[[#This Row],[b12]])</f>
        <v>3</v>
      </c>
      <c r="F1641" s="40">
        <f>GLOBAL[[#This Row],[AWAL]]</f>
        <v>3</v>
      </c>
      <c r="G1641" s="31"/>
      <c r="H1641" s="31"/>
      <c r="I1641" s="39">
        <f>IF(GLOBAL[[#This Row],[1]]="","",SUMIF(Table6[NB BM_C_QTY+F],GLOBAL[POINTER],Table6[C]))</f>
        <v>0</v>
      </c>
      <c r="J1641" s="91">
        <f>IF(GLOBAL[[#This Row],[2]]="",0,-1*SUMIF(Table5[CONCAT],GLOBAL[POINTER],Table5[3]))</f>
        <v>0</v>
      </c>
      <c r="K1641" s="39" t="str">
        <f>IF(GLOBAL[[#This Row],[b1]]="","",GLOBAL[[#This Row],[b1]]-GLOBAL[[#This Row],[a1]]-GLOBAL[[#This Row],[bkeluar1]])</f>
        <v/>
      </c>
      <c r="L1641" s="39">
        <f>SUM(GLOBAL[[#This Row],[bmasuk1]:[c1]])</f>
        <v>0</v>
      </c>
      <c r="M1641" s="40">
        <f t="shared" si="25"/>
        <v>3</v>
      </c>
      <c r="N1641" s="31"/>
      <c r="O1641" s="39" t="str">
        <f>IF(GLOBAL[[#This Row],[b2]]="","",GLOBAL[[#This Row],[b2]]-GLOBAL[[#This Row],[a2]])</f>
        <v/>
      </c>
      <c r="P1641" s="40">
        <f ca="1">SUM(INDIRECT(GLOBAL_VAR[TABLENAME]&amp;"[@a"&amp;$1:$1-1&amp;"]"),INDIRECT(GLOBAL_VAR[TABLENAME]&amp;"[@c"&amp;$1:$1-1&amp;"]"))</f>
        <v>3</v>
      </c>
      <c r="Q1641" s="58"/>
      <c r="R1641" s="41" t="str">
        <f>IF(GLOBAL[[#This Row],[b3]]="","",GLOBAL[[#This Row],[b3]]-GLOBAL[[#This Row],[a3]])</f>
        <v/>
      </c>
      <c r="S1641" s="40">
        <f ca="1">SUM(INDIRECT(GLOBAL_VAR[TABLENAME]&amp;"[@a"&amp;$1:$1-1&amp;"]"),INDIRECT(GLOBAL_VAR[TABLENAME]&amp;"[@c"&amp;$1:$1-1&amp;"]"))</f>
        <v>3</v>
      </c>
      <c r="T1641" s="33"/>
      <c r="U1641" s="41" t="str">
        <f>IF(GLOBAL[[#This Row],[b4]]="","",GLOBAL[[#This Row],[b4]]-GLOBAL[[#This Row],[a4]])</f>
        <v/>
      </c>
      <c r="V1641" s="40">
        <f ca="1">SUM(INDIRECT(GLOBAL_VAR[TABLENAME]&amp;"[@a"&amp;$1:$1-1&amp;"]"),INDIRECT(GLOBAL_VAR[TABLENAME]&amp;"[@c"&amp;$1:$1-1&amp;"]"))</f>
        <v>3</v>
      </c>
      <c r="W1641" s="31"/>
      <c r="X1641" s="39" t="str">
        <f>IF(GLOBAL[[#This Row],[b5]]="","",GLOBAL[[#This Row],[b5]]-GLOBAL[[#This Row],[a5]])</f>
        <v/>
      </c>
      <c r="Y1641" s="40">
        <f ca="1">SUM(INDIRECT(GLOBAL_VAR[TABLENAME]&amp;"[@a"&amp;$1:$1-1&amp;"]"),INDIRECT(GLOBAL_VAR[TABLENAME]&amp;"[@c"&amp;$1:$1-1&amp;"]"))</f>
        <v>3</v>
      </c>
      <c r="Z1641" s="29"/>
      <c r="AA164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641" s="39">
        <v>1000</v>
      </c>
      <c r="AC1641" t="s">
        <v>5118</v>
      </c>
      <c r="AD1641" s="29"/>
    </row>
    <row r="1642" spans="1:31">
      <c r="A1642" s="39">
        <f ca="1">IF(GLOBAL[[#This Row],[TT]]&lt;1,"",ROW()-2)</f>
        <v>1640</v>
      </c>
      <c r="B1642" s="33" t="s">
        <v>5379</v>
      </c>
      <c r="C1642" s="31">
        <v>11</v>
      </c>
      <c r="D1642" s="31">
        <v>1000</v>
      </c>
      <c r="E1642" s="39">
        <f ca="1">IF(GLOBAL[[#This Row],[b12]]="",GLOBAL[[#This Row],[a6]],GLOBAL[[#This Row],[b12]])</f>
        <v>11</v>
      </c>
      <c r="F1642" s="40">
        <f>GLOBAL[[#This Row],[AWAL]]</f>
        <v>11</v>
      </c>
      <c r="G1642" s="31"/>
      <c r="H1642" s="31"/>
      <c r="I1642" s="39">
        <f>IF(GLOBAL[[#This Row],[1]]="","",SUMIF(Table6[NB BM_C_QTY+F],GLOBAL[POINTER],Table6[C]))</f>
        <v>0</v>
      </c>
      <c r="J1642" s="91">
        <f>IF(GLOBAL[[#This Row],[2]]="",0,-1*SUMIF(Table5[CONCAT],GLOBAL[POINTER],Table5[3]))</f>
        <v>0</v>
      </c>
      <c r="K1642" s="39" t="str">
        <f>IF(GLOBAL[[#This Row],[b1]]="","",GLOBAL[[#This Row],[b1]]-GLOBAL[[#This Row],[a1]]-GLOBAL[[#This Row],[bkeluar1]])</f>
        <v/>
      </c>
      <c r="L1642" s="39">
        <f>SUM(GLOBAL[[#This Row],[bmasuk1]:[c1]])</f>
        <v>0</v>
      </c>
      <c r="M1642" s="40">
        <f t="shared" si="25"/>
        <v>11</v>
      </c>
      <c r="N1642" s="31"/>
      <c r="O1642" s="39" t="str">
        <f>IF(GLOBAL[[#This Row],[b2]]="","",GLOBAL[[#This Row],[b2]]-GLOBAL[[#This Row],[a2]])</f>
        <v/>
      </c>
      <c r="P1642" s="40">
        <f ca="1">SUM(INDIRECT(GLOBAL_VAR[TABLENAME]&amp;"[@a"&amp;$1:$1-1&amp;"]"),INDIRECT(GLOBAL_VAR[TABLENAME]&amp;"[@c"&amp;$1:$1-1&amp;"]"))</f>
        <v>11</v>
      </c>
      <c r="Q1642" s="58"/>
      <c r="R1642" s="41" t="str">
        <f>IF(GLOBAL[[#This Row],[b3]]="","",GLOBAL[[#This Row],[b3]]-GLOBAL[[#This Row],[a3]])</f>
        <v/>
      </c>
      <c r="S1642" s="40">
        <f ca="1">SUM(INDIRECT(GLOBAL_VAR[TABLENAME]&amp;"[@a"&amp;$1:$1-1&amp;"]"),INDIRECT(GLOBAL_VAR[TABLENAME]&amp;"[@c"&amp;$1:$1-1&amp;"]"))</f>
        <v>11</v>
      </c>
      <c r="T1642" s="33"/>
      <c r="U1642" s="41" t="str">
        <f>IF(GLOBAL[[#This Row],[b4]]="","",GLOBAL[[#This Row],[b4]]-GLOBAL[[#This Row],[a4]])</f>
        <v/>
      </c>
      <c r="V1642" s="40">
        <f ca="1">SUM(INDIRECT(GLOBAL_VAR[TABLENAME]&amp;"[@a"&amp;$1:$1-1&amp;"]"),INDIRECT(GLOBAL_VAR[TABLENAME]&amp;"[@c"&amp;$1:$1-1&amp;"]"))</f>
        <v>11</v>
      </c>
      <c r="W1642" s="31"/>
      <c r="X1642" s="39" t="str">
        <f>IF(GLOBAL[[#This Row],[b5]]="","",GLOBAL[[#This Row],[b5]]-GLOBAL[[#This Row],[a5]])</f>
        <v/>
      </c>
      <c r="Y1642" s="40">
        <f ca="1">SUM(INDIRECT(GLOBAL_VAR[TABLENAME]&amp;"[@a"&amp;$1:$1-1&amp;"]"),INDIRECT(GLOBAL_VAR[TABLENAME]&amp;"[@c"&amp;$1:$1-1&amp;"]"))</f>
        <v>11</v>
      </c>
      <c r="Z1642" s="29"/>
      <c r="AA164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642" s="39">
        <v>1000</v>
      </c>
      <c r="AC1642" t="s">
        <v>5118</v>
      </c>
      <c r="AD1642" s="29"/>
    </row>
    <row r="1643" spans="1:31">
      <c r="A1643" s="39">
        <f ca="1">IF(GLOBAL[[#This Row],[TT]]&lt;1,"",ROW()-2)</f>
        <v>1641</v>
      </c>
      <c r="B1643" s="33" t="s">
        <v>5382</v>
      </c>
      <c r="C1643" s="31">
        <v>5</v>
      </c>
      <c r="D1643" s="31">
        <v>1000</v>
      </c>
      <c r="E1643" s="39">
        <f ca="1">IF(GLOBAL[[#This Row],[b12]]="",GLOBAL[[#This Row],[a6]],GLOBAL[[#This Row],[b12]])</f>
        <v>5</v>
      </c>
      <c r="F1643" s="40">
        <f>GLOBAL[[#This Row],[AWAL]]</f>
        <v>5</v>
      </c>
      <c r="G1643" s="31"/>
      <c r="H1643" s="31"/>
      <c r="I1643" s="39">
        <f>IF(GLOBAL[[#This Row],[1]]="","",SUMIF(Table6[NB BM_C_QTY+F],GLOBAL[POINTER],Table6[C]))</f>
        <v>0</v>
      </c>
      <c r="J1643" s="91">
        <f>IF(GLOBAL[[#This Row],[2]]="",0,-1*SUMIF(Table5[CONCAT],GLOBAL[POINTER],Table5[3]))</f>
        <v>0</v>
      </c>
      <c r="K1643" s="39" t="str">
        <f>IF(GLOBAL[[#This Row],[b1]]="","",GLOBAL[[#This Row],[b1]]-GLOBAL[[#This Row],[a1]]-GLOBAL[[#This Row],[bkeluar1]])</f>
        <v/>
      </c>
      <c r="L1643" s="39">
        <f>SUM(GLOBAL[[#This Row],[bmasuk1]:[c1]])</f>
        <v>0</v>
      </c>
      <c r="M1643" s="40">
        <f t="shared" si="25"/>
        <v>5</v>
      </c>
      <c r="N1643" s="31"/>
      <c r="O1643" s="39" t="str">
        <f>IF(GLOBAL[[#This Row],[b2]]="","",GLOBAL[[#This Row],[b2]]-GLOBAL[[#This Row],[a2]])</f>
        <v/>
      </c>
      <c r="P1643" s="40">
        <f ca="1">SUM(INDIRECT(GLOBAL_VAR[TABLENAME]&amp;"[@a"&amp;$1:$1-1&amp;"]"),INDIRECT(GLOBAL_VAR[TABLENAME]&amp;"[@c"&amp;$1:$1-1&amp;"]"))</f>
        <v>5</v>
      </c>
      <c r="Q1643" s="58"/>
      <c r="R1643" s="41" t="str">
        <f>IF(GLOBAL[[#This Row],[b3]]="","",GLOBAL[[#This Row],[b3]]-GLOBAL[[#This Row],[a3]])</f>
        <v/>
      </c>
      <c r="S1643" s="40">
        <f ca="1">SUM(INDIRECT(GLOBAL_VAR[TABLENAME]&amp;"[@a"&amp;$1:$1-1&amp;"]"),INDIRECT(GLOBAL_VAR[TABLENAME]&amp;"[@c"&amp;$1:$1-1&amp;"]"))</f>
        <v>5</v>
      </c>
      <c r="T1643" s="33"/>
      <c r="U1643" s="41" t="str">
        <f>IF(GLOBAL[[#This Row],[b4]]="","",GLOBAL[[#This Row],[b4]]-GLOBAL[[#This Row],[a4]])</f>
        <v/>
      </c>
      <c r="V1643" s="40">
        <f ca="1">SUM(INDIRECT(GLOBAL_VAR[TABLENAME]&amp;"[@a"&amp;$1:$1-1&amp;"]"),INDIRECT(GLOBAL_VAR[TABLENAME]&amp;"[@c"&amp;$1:$1-1&amp;"]"))</f>
        <v>5</v>
      </c>
      <c r="W1643" s="31"/>
      <c r="X1643" s="39" t="str">
        <f>IF(GLOBAL[[#This Row],[b5]]="","",GLOBAL[[#This Row],[b5]]-GLOBAL[[#This Row],[a5]])</f>
        <v/>
      </c>
      <c r="Y1643" s="40">
        <f ca="1">SUM(INDIRECT(GLOBAL_VAR[TABLENAME]&amp;"[@a"&amp;$1:$1-1&amp;"]"),INDIRECT(GLOBAL_VAR[TABLENAME]&amp;"[@c"&amp;$1:$1-1&amp;"]"))</f>
        <v>5</v>
      </c>
      <c r="Z1643" s="29"/>
      <c r="AA164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643" s="39">
        <v>1000</v>
      </c>
      <c r="AC1643" t="s">
        <v>5118</v>
      </c>
      <c r="AD1643" s="29"/>
    </row>
    <row r="1644" spans="1:31">
      <c r="A1644" s="39">
        <f ca="1">IF(GLOBAL[[#This Row],[TT]]&lt;1,"",ROW()-2)</f>
        <v>1642</v>
      </c>
      <c r="B1644" s="33" t="s">
        <v>5380</v>
      </c>
      <c r="C1644" s="31">
        <v>4</v>
      </c>
      <c r="D1644" s="31">
        <v>1000</v>
      </c>
      <c r="E1644" s="39">
        <f ca="1">IF(GLOBAL[[#This Row],[b12]]="",GLOBAL[[#This Row],[a6]],GLOBAL[[#This Row],[b12]])</f>
        <v>4</v>
      </c>
      <c r="F1644" s="40">
        <f>GLOBAL[[#This Row],[AWAL]]</f>
        <v>4</v>
      </c>
      <c r="G1644" s="31"/>
      <c r="H1644" s="31"/>
      <c r="I1644" s="39">
        <f>IF(GLOBAL[[#This Row],[1]]="","",SUMIF(Table6[NB BM_C_QTY+F],GLOBAL[POINTER],Table6[C]))</f>
        <v>0</v>
      </c>
      <c r="J1644" s="91">
        <f>IF(GLOBAL[[#This Row],[2]]="",0,-1*SUMIF(Table5[CONCAT],GLOBAL[POINTER],Table5[3]))</f>
        <v>0</v>
      </c>
      <c r="K1644" s="39" t="str">
        <f>IF(GLOBAL[[#This Row],[b1]]="","",GLOBAL[[#This Row],[b1]]-GLOBAL[[#This Row],[a1]]-GLOBAL[[#This Row],[bkeluar1]])</f>
        <v/>
      </c>
      <c r="L1644" s="39">
        <f>SUM(GLOBAL[[#This Row],[bmasuk1]:[c1]])</f>
        <v>0</v>
      </c>
      <c r="M1644" s="40">
        <f t="shared" si="25"/>
        <v>4</v>
      </c>
      <c r="N1644" s="31"/>
      <c r="O1644" s="39" t="str">
        <f>IF(GLOBAL[[#This Row],[b2]]="","",GLOBAL[[#This Row],[b2]]-GLOBAL[[#This Row],[a2]])</f>
        <v/>
      </c>
      <c r="P1644" s="40">
        <f ca="1">SUM(INDIRECT(GLOBAL_VAR[TABLENAME]&amp;"[@a"&amp;$1:$1-1&amp;"]"),INDIRECT(GLOBAL_VAR[TABLENAME]&amp;"[@c"&amp;$1:$1-1&amp;"]"))</f>
        <v>4</v>
      </c>
      <c r="Q1644" s="58"/>
      <c r="R1644" s="41" t="str">
        <f>IF(GLOBAL[[#This Row],[b3]]="","",GLOBAL[[#This Row],[b3]]-GLOBAL[[#This Row],[a3]])</f>
        <v/>
      </c>
      <c r="S1644" s="40">
        <f ca="1">SUM(INDIRECT(GLOBAL_VAR[TABLENAME]&amp;"[@a"&amp;$1:$1-1&amp;"]"),INDIRECT(GLOBAL_VAR[TABLENAME]&amp;"[@c"&amp;$1:$1-1&amp;"]"))</f>
        <v>4</v>
      </c>
      <c r="T1644" s="33"/>
      <c r="U1644" s="41" t="str">
        <f>IF(GLOBAL[[#This Row],[b4]]="","",GLOBAL[[#This Row],[b4]]-GLOBAL[[#This Row],[a4]])</f>
        <v/>
      </c>
      <c r="V1644" s="40">
        <f ca="1">SUM(INDIRECT(GLOBAL_VAR[TABLENAME]&amp;"[@a"&amp;$1:$1-1&amp;"]"),INDIRECT(GLOBAL_VAR[TABLENAME]&amp;"[@c"&amp;$1:$1-1&amp;"]"))</f>
        <v>4</v>
      </c>
      <c r="W1644" s="31"/>
      <c r="X1644" s="39" t="str">
        <f>IF(GLOBAL[[#This Row],[b5]]="","",GLOBAL[[#This Row],[b5]]-GLOBAL[[#This Row],[a5]])</f>
        <v/>
      </c>
      <c r="Y1644" s="40">
        <f ca="1">SUM(INDIRECT(GLOBAL_VAR[TABLENAME]&amp;"[@a"&amp;$1:$1-1&amp;"]"),INDIRECT(GLOBAL_VAR[TABLENAME]&amp;"[@c"&amp;$1:$1-1&amp;"]"))</f>
        <v>4</v>
      </c>
      <c r="Z1644" s="29"/>
      <c r="AA164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644" s="39">
        <v>1000</v>
      </c>
      <c r="AC1644" t="s">
        <v>5118</v>
      </c>
      <c r="AD1644" s="29"/>
    </row>
    <row r="1645" spans="1:31">
      <c r="A1645" s="31" t="str">
        <f ca="1">IF(GLOBAL[[#This Row],[TT]]&lt;1,"",ROW()-2)</f>
        <v/>
      </c>
      <c r="B1645" s="33" t="s">
        <v>3403</v>
      </c>
      <c r="C1645" s="31">
        <v>0</v>
      </c>
      <c r="D1645" s="31" t="s">
        <v>3404</v>
      </c>
      <c r="E1645" s="31">
        <f ca="1">IF(GLOBAL[[#This Row],[b12]]="",GLOBAL[[#This Row],[a6]],GLOBAL[[#This Row],[b12]])</f>
        <v>0</v>
      </c>
      <c r="F1645" s="32">
        <f>GLOBAL[[#This Row],[AWAL]]</f>
        <v>0</v>
      </c>
      <c r="G1645" s="31"/>
      <c r="H1645" s="31"/>
      <c r="I1645" s="31">
        <f>IF(GLOBAL[[#This Row],[1]]="","",SUMIF(Table6[NB BM_C_QTY+F],GLOBAL[POINTER],Table6[C]))</f>
        <v>0</v>
      </c>
      <c r="J1645" s="91">
        <f>IF(GLOBAL[[#This Row],[2]]="",0,-1*SUMIF(Table5[CONCAT],GLOBAL[POINTER],Table5[3]))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 t="shared" si="25"/>
        <v>0</v>
      </c>
      <c r="N1645" s="31"/>
      <c r="O1645" s="31" t="str">
        <f>IF(GLOBAL[[#This Row],[b2]]="","",GLOBAL[[#This Row],[b2]]-GLOBAL[[#This Row],[a2]])</f>
        <v/>
      </c>
      <c r="P1645" s="32">
        <f ca="1">SUM(INDIRECT(GLOBAL_VAR[TABLENAME]&amp;"[@a"&amp;$1:$1-1&amp;"]"),INDIRECT(GLOBAL_VAR[TABLENAME]&amp;"[@c"&amp;$1:$1-1&amp;"]"))</f>
        <v>0</v>
      </c>
      <c r="Q1645" s="58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0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0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0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645" s="31">
        <v>1600</v>
      </c>
      <c r="AC1645" t="s">
        <v>5118</v>
      </c>
    </row>
    <row r="1646" spans="1:31">
      <c r="A1646" s="31" t="str">
        <f ca="1">IF(GLOBAL[[#This Row],[TT]]&lt;1,"",ROW()-2)</f>
        <v/>
      </c>
      <c r="B1646" s="33" t="s">
        <v>2232</v>
      </c>
      <c r="C1646" s="31">
        <v>0</v>
      </c>
      <c r="D1646" s="31">
        <v>500</v>
      </c>
      <c r="E1646" s="31">
        <f ca="1">IF(GLOBAL[[#This Row],[b12]]="",GLOBAL[[#This Row],[a6]],GLOBAL[[#This Row],[b12]])</f>
        <v>0</v>
      </c>
      <c r="F1646" s="32">
        <f>GLOBAL[[#This Row],[AWAL]]</f>
        <v>0</v>
      </c>
      <c r="G1646" s="31"/>
      <c r="H1646" s="31"/>
      <c r="I1646" s="31">
        <f>IF(GLOBAL[[#This Row],[1]]="","",SUMIF(Table6[NB BM_C_QTY+F],GLOBAL[POINTER],Table6[C]))</f>
        <v>0</v>
      </c>
      <c r="J1646" s="91">
        <f>IF(GLOBAL[[#This Row],[2]]="",0,-1*SUMIF(Table5[CONCAT],GLOBAL[POINTER],Table5[3]))</f>
        <v>0</v>
      </c>
      <c r="K1646" s="31" t="str">
        <f>IF(GLOBAL[[#This Row],[b1]]="","",GLOBAL[[#This Row],[b1]]-GLOBAL[[#This Row],[a1]]-GLOBAL[[#This Row],[bkeluar1]])</f>
        <v/>
      </c>
      <c r="L1646" s="31">
        <f>SUM(GLOBAL[[#This Row],[bmasuk1]:[c1]])</f>
        <v>0</v>
      </c>
      <c r="M1646" s="32">
        <f t="shared" si="25"/>
        <v>0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0</v>
      </c>
      <c r="Q1646" s="58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0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0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0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646" s="31">
        <v>500</v>
      </c>
      <c r="AC1646" t="s">
        <v>5118</v>
      </c>
      <c r="AD1646" s="64"/>
    </row>
    <row r="1647" spans="1:31">
      <c r="A1647" s="31" t="str">
        <f ca="1">IF(GLOBAL[[#This Row],[TT]]&lt;1,"",ROW()-2)</f>
        <v/>
      </c>
      <c r="B1647" s="33" t="s">
        <v>2233</v>
      </c>
      <c r="C1647" s="31">
        <v>0</v>
      </c>
      <c r="D1647" s="31">
        <v>500</v>
      </c>
      <c r="E1647" s="31">
        <f ca="1">IF(GLOBAL[[#This Row],[b12]]="",GLOBAL[[#This Row],[a6]],GLOBAL[[#This Row],[b12]])</f>
        <v>0</v>
      </c>
      <c r="F1647" s="32">
        <f>GLOBAL[[#This Row],[AWAL]]</f>
        <v>0</v>
      </c>
      <c r="G1647" s="31"/>
      <c r="H1647" s="31"/>
      <c r="I1647" s="31">
        <f>IF(GLOBAL[[#This Row],[1]]="","",SUMIF(Table6[NB BM_C_QTY+F],GLOBAL[POINTER],Table6[C]))</f>
        <v>0</v>
      </c>
      <c r="J1647" s="91">
        <f>IF(GLOBAL[[#This Row],[2]]="",0,-1*SUMIF(Table5[CONCAT],GLOBAL[POINTER],Table5[3]))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 t="shared" si="25"/>
        <v>0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0</v>
      </c>
      <c r="Q1647" s="58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0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0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0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647" s="31">
        <v>500</v>
      </c>
      <c r="AC1647" t="s">
        <v>5118</v>
      </c>
    </row>
    <row r="1648" spans="1:31">
      <c r="A1648" s="39" t="str">
        <f ca="1">IF(GLOBAL[[#This Row],[TT]]&lt;1,"",ROW()-2)</f>
        <v/>
      </c>
      <c r="B1648" s="33" t="s">
        <v>2558</v>
      </c>
      <c r="C1648" s="31">
        <v>0</v>
      </c>
      <c r="D1648" s="31">
        <v>5000</v>
      </c>
      <c r="E1648" s="39">
        <f ca="1">IF(GLOBAL[[#This Row],[b12]]="",GLOBAL[[#This Row],[a6]],GLOBAL[[#This Row],[b12]])</f>
        <v>0</v>
      </c>
      <c r="F1648" s="40">
        <f>GLOBAL[[#This Row],[AWAL]]</f>
        <v>0</v>
      </c>
      <c r="G1648" s="31"/>
      <c r="H1648" s="31"/>
      <c r="I1648" s="31">
        <f>IF(GLOBAL[[#This Row],[1]]="","",SUMIF(Table6[NB BM_C_QTY+F],GLOBAL[POINTER],Table6[C]))</f>
        <v>0</v>
      </c>
      <c r="J1648" s="91">
        <f>IF(GLOBAL[[#This Row],[2]]="",0,-1*SUMIF(Table5[CONCAT],GLOBAL[POINTER],Table5[3]))</f>
        <v>0</v>
      </c>
      <c r="K1648" s="39" t="str">
        <f>IF(GLOBAL[[#This Row],[b1]]="","",GLOBAL[[#This Row],[b1]]-GLOBAL[[#This Row],[a1]]-GLOBAL[[#This Row],[bkeluar1]])</f>
        <v/>
      </c>
      <c r="L1648" s="39">
        <f>SUM(GLOBAL[[#This Row],[bmasuk1]:[c1]])</f>
        <v>0</v>
      </c>
      <c r="M1648" s="40">
        <f t="shared" si="25"/>
        <v>0</v>
      </c>
      <c r="N1648" s="31"/>
      <c r="O1648" s="39" t="str">
        <f>IF(GLOBAL[[#This Row],[b2]]="","",GLOBAL[[#This Row],[b2]]-GLOBAL[[#This Row],[a2]])</f>
        <v/>
      </c>
      <c r="P1648" s="40">
        <f ca="1">SUM(INDIRECT(GLOBAL_VAR[TABLENAME]&amp;"[@a"&amp;$1:$1-1&amp;"]"),INDIRECT(GLOBAL_VAR[TABLENAME]&amp;"[@c"&amp;$1:$1-1&amp;"]"))</f>
        <v>0</v>
      </c>
      <c r="Q1648" s="58"/>
      <c r="R1648" s="41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0</v>
      </c>
      <c r="T1648" s="33"/>
      <c r="U1648" s="41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0</v>
      </c>
      <c r="W1648" s="31"/>
      <c r="X1648" s="39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0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648" s="39">
        <v>5000</v>
      </c>
      <c r="AC1648" t="s">
        <v>5118</v>
      </c>
      <c r="AD1648" s="65"/>
    </row>
    <row r="1649" spans="1:29">
      <c r="A1649" s="31">
        <f ca="1">IF(GLOBAL[[#This Row],[TT]]&lt;1,"",ROW()-2)</f>
        <v>1647</v>
      </c>
      <c r="B1649" s="33" t="s">
        <v>1007</v>
      </c>
      <c r="C1649" s="31">
        <v>7</v>
      </c>
      <c r="D1649" s="31" t="s">
        <v>349</v>
      </c>
      <c r="E1649" s="31">
        <f ca="1">IF(GLOBAL[[#This Row],[b12]]="",GLOBAL[[#This Row],[a6]],GLOBAL[[#This Row],[b12]])</f>
        <v>7</v>
      </c>
      <c r="F1649" s="32">
        <f>GLOBAL[[#This Row],[AWAL]]</f>
        <v>7</v>
      </c>
      <c r="G1649" s="31"/>
      <c r="H1649" s="31"/>
      <c r="I1649" s="31">
        <f>IF(GLOBAL[[#This Row],[1]]="","",SUMIF(Table6[NB BM_C_QTY+F],GLOBAL[POINTER],Table6[C]))</f>
        <v>0</v>
      </c>
      <c r="J1649" s="91">
        <f>IF(GLOBAL[[#This Row],[2]]="",0,-1*SUMIF(Table5[CONCAT],GLOBAL[POINTER],Table5[3]))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7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7</v>
      </c>
      <c r="Q1649" s="58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7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7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7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649" s="31">
        <v>2000</v>
      </c>
      <c r="AC1649" t="s">
        <v>5118</v>
      </c>
    </row>
    <row r="1650" spans="1:29">
      <c r="A1650" s="31" t="str">
        <f ca="1">IF(GLOBAL[[#This Row],[TT]]&lt;1,"",ROW()-2)</f>
        <v/>
      </c>
      <c r="B1650" s="33" t="s">
        <v>1008</v>
      </c>
      <c r="C1650" s="31">
        <v>0</v>
      </c>
      <c r="D1650" s="31" t="s">
        <v>1009</v>
      </c>
      <c r="E1650" s="31">
        <f ca="1">IF(GLOBAL[[#This Row],[b12]]="",GLOBAL[[#This Row],[a6]],GLOBAL[[#This Row],[b12]])</f>
        <v>0</v>
      </c>
      <c r="F1650" s="32">
        <f>GLOBAL[[#This Row],[AWAL]]</f>
        <v>0</v>
      </c>
      <c r="G1650" s="31"/>
      <c r="H1650" s="31"/>
      <c r="I1650" s="31">
        <f>IF(GLOBAL[[#This Row],[1]]="","",SUMIF(Table6[NB BM_C_QTY+F],GLOBAL[POINTER],Table6[C]))</f>
        <v>0</v>
      </c>
      <c r="J1650" s="91">
        <f>IF(GLOBAL[[#This Row],[2]]="",0,-1*SUMIF(Table5[CONCAT],GLOBAL[POINTER],Table5[3]))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0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0</v>
      </c>
      <c r="Q1650" s="58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0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0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0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650" s="31">
        <v>1800</v>
      </c>
      <c r="AC1650" t="s">
        <v>5118</v>
      </c>
    </row>
    <row r="1651" spans="1:29">
      <c r="A1651" s="31">
        <f ca="1">IF(GLOBAL[[#This Row],[TT]]&lt;1,"",ROW()-2)</f>
        <v>1649</v>
      </c>
      <c r="B1651" s="33" t="s">
        <v>1010</v>
      </c>
      <c r="C1651" s="31">
        <v>2</v>
      </c>
      <c r="D1651" s="31" t="s">
        <v>934</v>
      </c>
      <c r="E1651" s="31">
        <f ca="1">IF(GLOBAL[[#This Row],[b12]]="",GLOBAL[[#This Row],[a6]],GLOBAL[[#This Row],[b12]])</f>
        <v>2</v>
      </c>
      <c r="F1651" s="32">
        <f>GLOBAL[[#This Row],[AWAL]]</f>
        <v>2</v>
      </c>
      <c r="G1651" s="31"/>
      <c r="H1651" s="31"/>
      <c r="I1651" s="31">
        <f>IF(GLOBAL[[#This Row],[1]]="","",SUMIF(Table6[NB BM_C_QTY+F],GLOBAL[POINTER],Table6[C]))</f>
        <v>0</v>
      </c>
      <c r="J1651" s="91">
        <f>IF(GLOBAL[[#This Row],[2]]="",0,-1*SUMIF(Table5[CONCAT],GLOBAL[POINTER],Table5[3]))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2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2</v>
      </c>
      <c r="Q1651" s="58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2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2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2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651" s="31">
        <v>10000</v>
      </c>
      <c r="AC1651" t="s">
        <v>5118</v>
      </c>
    </row>
    <row r="1652" spans="1:29">
      <c r="A1652" s="31">
        <f ca="1">IF(GLOBAL[[#This Row],[TT]]&lt;1,"",ROW()-2)</f>
        <v>1650</v>
      </c>
      <c r="B1652" s="33" t="s">
        <v>1011</v>
      </c>
      <c r="C1652" s="31">
        <v>1</v>
      </c>
      <c r="D1652" s="31" t="s">
        <v>87</v>
      </c>
      <c r="E1652" s="31">
        <f ca="1">IF(GLOBAL[[#This Row],[b12]]="",GLOBAL[[#This Row],[a6]],GLOBAL[[#This Row],[b12]])</f>
        <v>1</v>
      </c>
      <c r="F1652" s="32">
        <f>GLOBAL[[#This Row],[AWAL]]</f>
        <v>1</v>
      </c>
      <c r="G1652" s="31"/>
      <c r="H1652" s="31"/>
      <c r="I1652" s="31">
        <f>IF(GLOBAL[[#This Row],[1]]="","",SUMIF(Table6[NB BM_C_QTY+F],GLOBAL[POINTER],Table6[C]))</f>
        <v>0</v>
      </c>
      <c r="J1652" s="91">
        <f>IF(GLOBAL[[#This Row],[2]]="",0,-1*SUMIF(Table5[CONCAT],GLOBAL[POINTER],Table5[3]))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1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1</v>
      </c>
      <c r="Q1652" s="58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652" s="31">
        <v>200</v>
      </c>
      <c r="AC1652" t="s">
        <v>5116</v>
      </c>
    </row>
    <row r="1653" spans="1:29">
      <c r="A1653" s="31" t="str">
        <f ca="1">IF(GLOBAL[[#This Row],[TT]]&lt;1,"",ROW()-2)</f>
        <v/>
      </c>
      <c r="B1653" s="33" t="s">
        <v>4456</v>
      </c>
      <c r="C1653" s="31">
        <v>0</v>
      </c>
      <c r="D1653" s="31" t="s">
        <v>2137</v>
      </c>
      <c r="E1653" s="31">
        <f ca="1">IF(GLOBAL[[#This Row],[b12]]="",GLOBAL[[#This Row],[a6]],GLOBAL[[#This Row],[b12]])</f>
        <v>0</v>
      </c>
      <c r="F1653" s="32">
        <f>GLOBAL[[#This Row],[AWAL]]</f>
        <v>0</v>
      </c>
      <c r="G1653" s="31"/>
      <c r="H1653" s="31"/>
      <c r="I1653" s="31">
        <f>IF(GLOBAL[[#This Row],[1]]="","",SUMIF(Table6[NB BM_C_QTY+F],GLOBAL[POINTER],Table6[C]))</f>
        <v>0</v>
      </c>
      <c r="J1653" s="91">
        <f>IF(GLOBAL[[#This Row],[2]]="",0,-1*SUMIF(Table5[CONCAT],GLOBAL[POINTER],Table5[3]))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 t="shared" si="25"/>
        <v>0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0</v>
      </c>
      <c r="Q1653" s="58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0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0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0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653" s="31">
        <v>80</v>
      </c>
      <c r="AC1653" t="s">
        <v>5117</v>
      </c>
    </row>
    <row r="1654" spans="1:29">
      <c r="A1654" s="31" t="str">
        <f ca="1">IF(GLOBAL[[#This Row],[TT]]&lt;1,"",ROW()-2)</f>
        <v/>
      </c>
      <c r="B1654" s="33" t="s">
        <v>4457</v>
      </c>
      <c r="C1654" s="31">
        <v>0</v>
      </c>
      <c r="D1654" s="31">
        <v>240</v>
      </c>
      <c r="E1654" s="31">
        <f ca="1">IF(GLOBAL[[#This Row],[b12]]="",GLOBAL[[#This Row],[a6]],GLOBAL[[#This Row],[b12]])</f>
        <v>0</v>
      </c>
      <c r="F1654" s="32">
        <f>GLOBAL[[#This Row],[AWAL]]</f>
        <v>0</v>
      </c>
      <c r="G1654" s="31"/>
      <c r="H1654" s="31"/>
      <c r="I1654" s="31">
        <f>IF(GLOBAL[[#This Row],[1]]="","",SUMIF(Table6[NB BM_C_QTY+F],GLOBAL[POINTER],Table6[C]))</f>
        <v>0</v>
      </c>
      <c r="J1654" s="91">
        <f>IF(GLOBAL[[#This Row],[2]]="",0,-1*SUMIF(Table5[CONCAT],GLOBAL[POINTER],Table5[3]))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0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0</v>
      </c>
      <c r="Q1654" s="58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0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0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0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654" s="31">
        <v>240</v>
      </c>
      <c r="AC1654" t="s">
        <v>5118</v>
      </c>
    </row>
    <row r="1655" spans="1:29">
      <c r="A1655" s="31">
        <f ca="1">IF(GLOBAL[[#This Row],[TT]]&lt;1,"",ROW()-2)</f>
        <v>1653</v>
      </c>
      <c r="B1655" s="33" t="s">
        <v>3701</v>
      </c>
      <c r="C1655" s="31">
        <v>5</v>
      </c>
      <c r="D1655" s="31">
        <v>240</v>
      </c>
      <c r="E1655" s="31">
        <f ca="1">IF(GLOBAL[[#This Row],[b12]]="",GLOBAL[[#This Row],[a6]],GLOBAL[[#This Row],[b12]])</f>
        <v>5</v>
      </c>
      <c r="F1655" s="32">
        <f>GLOBAL[[#This Row],[AWAL]]</f>
        <v>5</v>
      </c>
      <c r="G1655" s="31"/>
      <c r="H1655" s="31"/>
      <c r="I1655" s="31">
        <f>IF(GLOBAL[[#This Row],[1]]="","",SUMIF(Table6[NB BM_C_QTY+F],GLOBAL[POINTER],Table6[C]))</f>
        <v>0</v>
      </c>
      <c r="J1655" s="91">
        <f>IF(GLOBAL[[#This Row],[2]]="",0,-1*SUMIF(Table5[CONCAT],GLOBAL[POINTER],Table5[3]))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5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5</v>
      </c>
      <c r="Q1655" s="58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5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5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5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655" s="31">
        <v>240</v>
      </c>
      <c r="AC1655" t="s">
        <v>5118</v>
      </c>
    </row>
    <row r="1656" spans="1:29">
      <c r="A1656" s="31">
        <f ca="1">IF(GLOBAL[[#This Row],[TT]]&lt;1,"",ROW()-2)</f>
        <v>1654</v>
      </c>
      <c r="B1656" s="33" t="s">
        <v>4046</v>
      </c>
      <c r="C1656" s="31">
        <v>3</v>
      </c>
      <c r="D1656" s="31">
        <v>240</v>
      </c>
      <c r="E1656" s="31">
        <f ca="1">IF(GLOBAL[[#This Row],[b12]]="",GLOBAL[[#This Row],[a6]],GLOBAL[[#This Row],[b12]])</f>
        <v>3</v>
      </c>
      <c r="F1656" s="32">
        <f>GLOBAL[[#This Row],[AWAL]]</f>
        <v>3</v>
      </c>
      <c r="G1656" s="31"/>
      <c r="H1656" s="31"/>
      <c r="I1656" s="31">
        <f>IF(GLOBAL[[#This Row],[1]]="","",SUMIF(Table6[NB BM_C_QTY+F],GLOBAL[POINTER],Table6[C]))</f>
        <v>0</v>
      </c>
      <c r="J1656" s="91">
        <f>IF(GLOBAL[[#This Row],[2]]="",0,-1*SUMIF(Table5[CONCAT],GLOBAL[POINTER],Table5[3]))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3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3</v>
      </c>
      <c r="Q1656" s="58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3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3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3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656" s="31">
        <v>240</v>
      </c>
      <c r="AC1656" t="s">
        <v>5118</v>
      </c>
    </row>
    <row r="1657" spans="1:29">
      <c r="A1657" s="31">
        <f ca="1">IF(GLOBAL[[#This Row],[TT]]&lt;1,"",ROW()-2)</f>
        <v>1655</v>
      </c>
      <c r="B1657" s="33" t="s">
        <v>4047</v>
      </c>
      <c r="C1657" s="31">
        <v>6</v>
      </c>
      <c r="D1657" s="31">
        <v>240</v>
      </c>
      <c r="E1657" s="31">
        <f ca="1">IF(GLOBAL[[#This Row],[b12]]="",GLOBAL[[#This Row],[a6]],GLOBAL[[#This Row],[b12]])</f>
        <v>6</v>
      </c>
      <c r="F1657" s="32">
        <f>GLOBAL[[#This Row],[AWAL]]</f>
        <v>6</v>
      </c>
      <c r="G1657" s="31"/>
      <c r="H1657" s="31"/>
      <c r="I1657" s="31">
        <f>IF(GLOBAL[[#This Row],[1]]="","",SUMIF(Table6[NB BM_C_QTY+F],GLOBAL[POINTER],Table6[C]))</f>
        <v>0</v>
      </c>
      <c r="J1657" s="91">
        <f>IF(GLOBAL[[#This Row],[2]]="",0,-1*SUMIF(Table5[CONCAT],GLOBAL[POINTER],Table5[3]))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6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6</v>
      </c>
      <c r="Q1657" s="58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6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6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6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657" s="31">
        <v>240</v>
      </c>
      <c r="AC1657" t="s">
        <v>5118</v>
      </c>
    </row>
    <row r="1658" spans="1:29">
      <c r="A1658" s="31">
        <f ca="1">IF(GLOBAL[[#This Row],[TT]]&lt;1,"",ROW()-2)</f>
        <v>1656</v>
      </c>
      <c r="B1658" s="33" t="s">
        <v>4048</v>
      </c>
      <c r="C1658" s="31">
        <v>6</v>
      </c>
      <c r="D1658" s="31">
        <v>240</v>
      </c>
      <c r="E1658" s="31">
        <f ca="1">IF(GLOBAL[[#This Row],[b12]]="",GLOBAL[[#This Row],[a6]],GLOBAL[[#This Row],[b12]])</f>
        <v>6</v>
      </c>
      <c r="F1658" s="32">
        <f>GLOBAL[[#This Row],[AWAL]]</f>
        <v>6</v>
      </c>
      <c r="G1658" s="31"/>
      <c r="H1658" s="31"/>
      <c r="I1658" s="31">
        <f>IF(GLOBAL[[#This Row],[1]]="","",SUMIF(Table6[NB BM_C_QTY+F],GLOBAL[POINTER],Table6[C]))</f>
        <v>0</v>
      </c>
      <c r="J1658" s="91">
        <f>IF(GLOBAL[[#This Row],[2]]="",0,-1*SUMIF(Table5[CONCAT],GLOBAL[POINTER],Table5[3]))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6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6</v>
      </c>
      <c r="Q1658" s="58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6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6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6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658" s="31">
        <v>240</v>
      </c>
      <c r="AC1658" t="s">
        <v>5118</v>
      </c>
    </row>
    <row r="1659" spans="1:29">
      <c r="A1659" s="31">
        <f ca="1">IF(GLOBAL[[#This Row],[TT]]&lt;1,"",ROW()-2)</f>
        <v>1657</v>
      </c>
      <c r="B1659" s="33" t="s">
        <v>4049</v>
      </c>
      <c r="C1659" s="31">
        <v>5</v>
      </c>
      <c r="D1659" s="31">
        <v>240</v>
      </c>
      <c r="E1659" s="31">
        <f ca="1">IF(GLOBAL[[#This Row],[b12]]="",GLOBAL[[#This Row],[a6]],GLOBAL[[#This Row],[b12]])</f>
        <v>5</v>
      </c>
      <c r="F1659" s="32">
        <f>GLOBAL[[#This Row],[AWAL]]</f>
        <v>5</v>
      </c>
      <c r="G1659" s="31"/>
      <c r="H1659" s="31"/>
      <c r="I1659" s="31">
        <f>IF(GLOBAL[[#This Row],[1]]="","",SUMIF(Table6[NB BM_C_QTY+F],GLOBAL[POINTER],Table6[C]))</f>
        <v>0</v>
      </c>
      <c r="J1659" s="91">
        <f>IF(GLOBAL[[#This Row],[2]]="",0,-1*SUMIF(Table5[CONCAT],GLOBAL[POINTER],Table5[3]))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 t="shared" si="25"/>
        <v>5</v>
      </c>
      <c r="N1659" s="31"/>
      <c r="O1659" s="31" t="str">
        <f>IF(GLOBAL[[#This Row],[b2]]="","",GLOBAL[[#This Row],[b2]]-GLOBAL[[#This Row],[a2]])</f>
        <v/>
      </c>
      <c r="P1659" s="32">
        <f ca="1">SUM(INDIRECT(GLOBAL_VAR[TABLENAME]&amp;"[@a"&amp;$1:$1-1&amp;"]"),INDIRECT(GLOBAL_VAR[TABLENAME]&amp;"[@c"&amp;$1:$1-1&amp;"]"))</f>
        <v>5</v>
      </c>
      <c r="Q1659" s="58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5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5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5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659" s="31">
        <v>240</v>
      </c>
      <c r="AC1659" t="s">
        <v>5118</v>
      </c>
    </row>
    <row r="1660" spans="1:29">
      <c r="A1660" s="31" t="str">
        <f ca="1">IF(GLOBAL[[#This Row],[TT]]&lt;1,"",ROW()-2)</f>
        <v/>
      </c>
      <c r="B1660" s="33" t="s">
        <v>3600</v>
      </c>
      <c r="C1660" s="31">
        <v>0</v>
      </c>
      <c r="D1660" s="31">
        <v>240</v>
      </c>
      <c r="E1660" s="31">
        <f ca="1">IF(GLOBAL[[#This Row],[b12]]="",GLOBAL[[#This Row],[a6]],GLOBAL[[#This Row],[b12]])</f>
        <v>0</v>
      </c>
      <c r="F1660" s="32">
        <f>GLOBAL[[#This Row],[AWAL]]</f>
        <v>0</v>
      </c>
      <c r="G1660" s="31"/>
      <c r="H1660" s="31"/>
      <c r="I1660" s="31">
        <f>IF(GLOBAL[[#This Row],[1]]="","",SUMIF(Table6[NB BM_C_QTY+F],GLOBAL[POINTER],Table6[C]))</f>
        <v>0</v>
      </c>
      <c r="J1660" s="91">
        <f>IF(GLOBAL[[#This Row],[2]]="",0,-1*SUMIF(Table5[CONCAT],GLOBAL[POINTER],Table5[3]))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0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0</v>
      </c>
      <c r="Q1660" s="58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0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0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0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660" s="31">
        <v>240</v>
      </c>
      <c r="AC1660" t="s">
        <v>5118</v>
      </c>
    </row>
    <row r="1661" spans="1:29">
      <c r="A1661" s="31" t="str">
        <f ca="1">IF(GLOBAL[[#This Row],[TT]]&lt;1,"",ROW()-2)</f>
        <v/>
      </c>
      <c r="B1661" s="33" t="s">
        <v>3601</v>
      </c>
      <c r="C1661" s="31">
        <v>0</v>
      </c>
      <c r="D1661" s="31">
        <v>240</v>
      </c>
      <c r="E1661" s="31">
        <f ca="1">IF(GLOBAL[[#This Row],[b12]]="",GLOBAL[[#This Row],[a6]],GLOBAL[[#This Row],[b12]])</f>
        <v>0</v>
      </c>
      <c r="F1661" s="32">
        <f>GLOBAL[[#This Row],[AWAL]]</f>
        <v>0</v>
      </c>
      <c r="G1661" s="31"/>
      <c r="H1661" s="31"/>
      <c r="I1661" s="31">
        <f>IF(GLOBAL[[#This Row],[1]]="","",SUMIF(Table6[NB BM_C_QTY+F],GLOBAL[POINTER],Table6[C]))</f>
        <v>0</v>
      </c>
      <c r="J1661" s="91">
        <f>IF(GLOBAL[[#This Row],[2]]="",0,-1*SUMIF(Table5[CONCAT],GLOBAL[POINTER],Table5[3]))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0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0</v>
      </c>
      <c r="Q1661" s="58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0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0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0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661" s="31">
        <v>240</v>
      </c>
      <c r="AC1661" t="s">
        <v>5118</v>
      </c>
    </row>
    <row r="1662" spans="1:29">
      <c r="A1662" s="31" t="str">
        <f ca="1">IF(GLOBAL[[#This Row],[TT]]&lt;1,"",ROW()-2)</f>
        <v/>
      </c>
      <c r="B1662" s="33" t="s">
        <v>3602</v>
      </c>
      <c r="C1662" s="31">
        <v>0</v>
      </c>
      <c r="D1662" s="31">
        <v>240</v>
      </c>
      <c r="E1662" s="31">
        <f ca="1">IF(GLOBAL[[#This Row],[b12]]="",GLOBAL[[#This Row],[a6]],GLOBAL[[#This Row],[b12]])</f>
        <v>0</v>
      </c>
      <c r="F1662" s="32">
        <f>GLOBAL[[#This Row],[AWAL]]</f>
        <v>0</v>
      </c>
      <c r="G1662" s="31"/>
      <c r="H1662" s="31"/>
      <c r="I1662" s="31">
        <f>IF(GLOBAL[[#This Row],[1]]="","",SUMIF(Table6[NB BM_C_QTY+F],GLOBAL[POINTER],Table6[C]))</f>
        <v>0</v>
      </c>
      <c r="J1662" s="91">
        <f>IF(GLOBAL[[#This Row],[2]]="",0,-1*SUMIF(Table5[CONCAT],GLOBAL[POINTER],Table5[3]))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0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0</v>
      </c>
      <c r="Q1662" s="58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0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0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0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662" s="31">
        <v>240</v>
      </c>
      <c r="AC1662" t="s">
        <v>5118</v>
      </c>
    </row>
    <row r="1663" spans="1:29">
      <c r="A1663" s="31" t="str">
        <f ca="1">IF(GLOBAL[[#This Row],[TT]]&lt;1,"",ROW()-2)</f>
        <v/>
      </c>
      <c r="B1663" s="33" t="s">
        <v>3603</v>
      </c>
      <c r="C1663" s="31">
        <v>0</v>
      </c>
      <c r="D1663" s="31">
        <v>240</v>
      </c>
      <c r="E1663" s="31">
        <f ca="1">IF(GLOBAL[[#This Row],[b12]]="",GLOBAL[[#This Row],[a6]],GLOBAL[[#This Row],[b12]])</f>
        <v>0</v>
      </c>
      <c r="F1663" s="32">
        <f>GLOBAL[[#This Row],[AWAL]]</f>
        <v>0</v>
      </c>
      <c r="G1663" s="31"/>
      <c r="H1663" s="31"/>
      <c r="I1663" s="31">
        <f>IF(GLOBAL[[#This Row],[1]]="","",SUMIF(Table6[NB BM_C_QTY+F],GLOBAL[POINTER],Table6[C]))</f>
        <v>0</v>
      </c>
      <c r="J1663" s="91">
        <f>IF(GLOBAL[[#This Row],[2]]="",0,-1*SUMIF(Table5[CONCAT],GLOBAL[POINTER],Table5[3]))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0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0</v>
      </c>
      <c r="Q1663" s="58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0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0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0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663" s="31">
        <v>240</v>
      </c>
      <c r="AC1663" t="s">
        <v>5118</v>
      </c>
    </row>
    <row r="1664" spans="1:29">
      <c r="A1664" s="31" t="str">
        <f ca="1">IF(GLOBAL[[#This Row],[TT]]&lt;1,"",ROW()-2)</f>
        <v/>
      </c>
      <c r="B1664" s="33" t="s">
        <v>3604</v>
      </c>
      <c r="C1664" s="31">
        <v>0</v>
      </c>
      <c r="D1664" s="31"/>
      <c r="E1664" s="31">
        <f ca="1">IF(GLOBAL[[#This Row],[b12]]="",GLOBAL[[#This Row],[a6]],GLOBAL[[#This Row],[b12]])</f>
        <v>0</v>
      </c>
      <c r="F1664" s="32">
        <f>GLOBAL[[#This Row],[AWAL]]</f>
        <v>0</v>
      </c>
      <c r="G1664" s="31"/>
      <c r="H1664" s="31"/>
      <c r="I1664" s="31" t="str">
        <f>IF(GLOBAL[[#This Row],[1]]="","",SUMIF(Table6[NB BM_C_QTY+F],GLOBAL[POINTER],Table6[C]))</f>
        <v/>
      </c>
      <c r="J1664" s="91">
        <f>IF(GLOBAL[[#This Row],[2]]="",0,-1*SUMIF(Table5[CONCAT],GLOBAL[POINTER],Table5[3]))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 t="shared" si="25"/>
        <v>0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0</v>
      </c>
      <c r="Q1664" s="58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0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0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0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664" s="31"/>
    </row>
    <row r="1665" spans="1:30">
      <c r="A1665" s="31" t="str">
        <f ca="1">IF(GLOBAL[[#This Row],[TT]]&lt;1,"",ROW()-2)</f>
        <v/>
      </c>
      <c r="B1665" s="33" t="s">
        <v>4458</v>
      </c>
      <c r="C1665" s="31">
        <v>0</v>
      </c>
      <c r="D1665" s="31" t="s">
        <v>2123</v>
      </c>
      <c r="E1665" s="31">
        <f ca="1">IF(GLOBAL[[#This Row],[b12]]="",GLOBAL[[#This Row],[a6]],GLOBAL[[#This Row],[b12]])</f>
        <v>0</v>
      </c>
      <c r="F1665" s="32">
        <f>GLOBAL[[#This Row],[AWAL]]</f>
        <v>0</v>
      </c>
      <c r="G1665" s="31"/>
      <c r="H1665" s="31"/>
      <c r="I1665" s="31">
        <f>IF(GLOBAL[[#This Row],[1]]="","",SUMIF(Table6[NB BM_C_QTY+F],GLOBAL[POINTER],Table6[C]))</f>
        <v>0</v>
      </c>
      <c r="J1665" s="91">
        <f>IF(GLOBAL[[#This Row],[2]]="",0,-1*SUMIF(Table5[CONCAT],GLOBAL[POINTER],Table5[3]))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 t="shared" si="25"/>
        <v>0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0</v>
      </c>
      <c r="Q1665" s="58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0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0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0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665" s="31">
        <v>96</v>
      </c>
      <c r="AC1665" t="s">
        <v>5116</v>
      </c>
    </row>
    <row r="1666" spans="1:30">
      <c r="A1666" s="39">
        <f ca="1">IF(GLOBAL[[#This Row],[TT]]&lt;1,"",ROW()-2)</f>
        <v>1664</v>
      </c>
      <c r="B1666" s="72" t="s">
        <v>5225</v>
      </c>
      <c r="C1666" s="31">
        <v>4</v>
      </c>
      <c r="D1666" s="31" t="s">
        <v>2131</v>
      </c>
      <c r="E1666" s="39">
        <f ca="1">IF(GLOBAL[[#This Row],[b12]]="",GLOBAL[[#This Row],[a6]],GLOBAL[[#This Row],[b12]])</f>
        <v>4</v>
      </c>
      <c r="F1666" s="40">
        <f>GLOBAL[[#This Row],[AWAL]]</f>
        <v>4</v>
      </c>
      <c r="G1666" s="31"/>
      <c r="H1666" s="31"/>
      <c r="I1666" s="39">
        <f>IF(GLOBAL[[#This Row],[1]]="","",SUMIF(Table6[NB BM_C_QTY+F],GLOBAL[POINTER],Table6[C]))</f>
        <v>0</v>
      </c>
      <c r="J1666" s="91">
        <f>IF(GLOBAL[[#This Row],[2]]="",0,-1*SUMIF(Table5[CONCAT],GLOBAL[POINTER],Table5[3]))</f>
        <v>0</v>
      </c>
      <c r="K1666" s="39" t="str">
        <f>IF(GLOBAL[[#This Row],[b1]]="","",GLOBAL[[#This Row],[b1]]-GLOBAL[[#This Row],[a1]]-GLOBAL[[#This Row],[bkeluar1]])</f>
        <v/>
      </c>
      <c r="L1666" s="39">
        <f>SUM(GLOBAL[[#This Row],[bmasuk1]:[c1]])</f>
        <v>0</v>
      </c>
      <c r="M1666" s="40">
        <f t="shared" si="25"/>
        <v>4</v>
      </c>
      <c r="N1666" s="31"/>
      <c r="O1666" s="39" t="str">
        <f>IF(GLOBAL[[#This Row],[b2]]="","",GLOBAL[[#This Row],[b2]]-GLOBAL[[#This Row],[a2]])</f>
        <v/>
      </c>
      <c r="P1666" s="40">
        <f ca="1">SUM(INDIRECT(GLOBAL_VAR[TABLENAME]&amp;"[@a"&amp;$1:$1-1&amp;"]"),INDIRECT(GLOBAL_VAR[TABLENAME]&amp;"[@c"&amp;$1:$1-1&amp;"]"))</f>
        <v>4</v>
      </c>
      <c r="Q1666" s="58"/>
      <c r="R1666" s="41" t="str">
        <f>IF(GLOBAL[[#This Row],[b3]]="","",GLOBAL[[#This Row],[b3]]-GLOBAL[[#This Row],[a3]])</f>
        <v/>
      </c>
      <c r="S1666" s="40">
        <f ca="1">SUM(INDIRECT(GLOBAL_VAR[TABLENAME]&amp;"[@a"&amp;$1:$1-1&amp;"]"),INDIRECT(GLOBAL_VAR[TABLENAME]&amp;"[@c"&amp;$1:$1-1&amp;"]"))</f>
        <v>4</v>
      </c>
      <c r="T1666" s="33"/>
      <c r="U1666" s="41" t="str">
        <f>IF(GLOBAL[[#This Row],[b4]]="","",GLOBAL[[#This Row],[b4]]-GLOBAL[[#This Row],[a4]])</f>
        <v/>
      </c>
      <c r="V1666" s="40">
        <f ca="1">SUM(INDIRECT(GLOBAL_VAR[TABLENAME]&amp;"[@a"&amp;$1:$1-1&amp;"]"),INDIRECT(GLOBAL_VAR[TABLENAME]&amp;"[@c"&amp;$1:$1-1&amp;"]"))</f>
        <v>4</v>
      </c>
      <c r="W1666" s="31"/>
      <c r="X1666" s="39" t="str">
        <f>IF(GLOBAL[[#This Row],[b5]]="","",GLOBAL[[#This Row],[b5]]-GLOBAL[[#This Row],[a5]])</f>
        <v/>
      </c>
      <c r="Y1666" s="40">
        <f ca="1">SUM(INDIRECT(GLOBAL_VAR[TABLENAME]&amp;"[@a"&amp;$1:$1-1&amp;"]"),INDIRECT(GLOBAL_VAR[TABLENAME]&amp;"[@c"&amp;$1:$1-1&amp;"]"))</f>
        <v>4</v>
      </c>
      <c r="AA1666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666" s="39">
        <v>240</v>
      </c>
      <c r="AC1666" s="64" t="s">
        <v>5118</v>
      </c>
    </row>
    <row r="1667" spans="1:30">
      <c r="A1667" s="39">
        <f ca="1">IF(GLOBAL[[#This Row],[TT]]&lt;1,"",ROW()-2)</f>
        <v>1665</v>
      </c>
      <c r="B1667" s="72" t="s">
        <v>5226</v>
      </c>
      <c r="C1667" s="31">
        <v>4</v>
      </c>
      <c r="D1667" s="31" t="s">
        <v>2131</v>
      </c>
      <c r="E1667" s="39">
        <f ca="1">IF(GLOBAL[[#This Row],[b12]]="",GLOBAL[[#This Row],[a6]],GLOBAL[[#This Row],[b12]])</f>
        <v>4</v>
      </c>
      <c r="F1667" s="40">
        <f>GLOBAL[[#This Row],[AWAL]]</f>
        <v>4</v>
      </c>
      <c r="G1667" s="31"/>
      <c r="H1667" s="31"/>
      <c r="I1667" s="39">
        <f>IF(GLOBAL[[#This Row],[1]]="","",SUMIF(Table6[NB BM_C_QTY+F],GLOBAL[POINTER],Table6[C]))</f>
        <v>0</v>
      </c>
      <c r="J1667" s="91">
        <f>IF(GLOBAL[[#This Row],[2]]="",0,-1*SUMIF(Table5[CONCAT],GLOBAL[POINTER],Table5[3]))</f>
        <v>0</v>
      </c>
      <c r="K1667" s="39" t="str">
        <f>IF(GLOBAL[[#This Row],[b1]]="","",GLOBAL[[#This Row],[b1]]-GLOBAL[[#This Row],[a1]]-GLOBAL[[#This Row],[bkeluar1]])</f>
        <v/>
      </c>
      <c r="L1667" s="39">
        <f>SUM(GLOBAL[[#This Row],[bmasuk1]:[c1]])</f>
        <v>0</v>
      </c>
      <c r="M1667" s="40">
        <f t="shared" ref="M1667:M1730" si="26">SUM(F1667,L1667)</f>
        <v>4</v>
      </c>
      <c r="N1667" s="31"/>
      <c r="O1667" s="39" t="str">
        <f>IF(GLOBAL[[#This Row],[b2]]="","",GLOBAL[[#This Row],[b2]]-GLOBAL[[#This Row],[a2]])</f>
        <v/>
      </c>
      <c r="P1667" s="40">
        <f ca="1">SUM(INDIRECT(GLOBAL_VAR[TABLENAME]&amp;"[@a"&amp;$1:$1-1&amp;"]"),INDIRECT(GLOBAL_VAR[TABLENAME]&amp;"[@c"&amp;$1:$1-1&amp;"]"))</f>
        <v>4</v>
      </c>
      <c r="Q1667" s="58"/>
      <c r="R1667" s="41" t="str">
        <f>IF(GLOBAL[[#This Row],[b3]]="","",GLOBAL[[#This Row],[b3]]-GLOBAL[[#This Row],[a3]])</f>
        <v/>
      </c>
      <c r="S1667" s="40">
        <f ca="1">SUM(INDIRECT(GLOBAL_VAR[TABLENAME]&amp;"[@a"&amp;$1:$1-1&amp;"]"),INDIRECT(GLOBAL_VAR[TABLENAME]&amp;"[@c"&amp;$1:$1-1&amp;"]"))</f>
        <v>4</v>
      </c>
      <c r="T1667" s="33"/>
      <c r="U1667" s="41" t="str">
        <f>IF(GLOBAL[[#This Row],[b4]]="","",GLOBAL[[#This Row],[b4]]-GLOBAL[[#This Row],[a4]])</f>
        <v/>
      </c>
      <c r="V1667" s="40">
        <f ca="1">SUM(INDIRECT(GLOBAL_VAR[TABLENAME]&amp;"[@a"&amp;$1:$1-1&amp;"]"),INDIRECT(GLOBAL_VAR[TABLENAME]&amp;"[@c"&amp;$1:$1-1&amp;"]"))</f>
        <v>4</v>
      </c>
      <c r="W1667" s="31"/>
      <c r="X1667" s="39" t="str">
        <f>IF(GLOBAL[[#This Row],[b5]]="","",GLOBAL[[#This Row],[b5]]-GLOBAL[[#This Row],[a5]])</f>
        <v/>
      </c>
      <c r="Y1667" s="40">
        <f ca="1">SUM(INDIRECT(GLOBAL_VAR[TABLENAME]&amp;"[@a"&amp;$1:$1-1&amp;"]"),INDIRECT(GLOBAL_VAR[TABLENAME]&amp;"[@c"&amp;$1:$1-1&amp;"]"))</f>
        <v>4</v>
      </c>
      <c r="AA1667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667" s="39">
        <v>240</v>
      </c>
      <c r="AC1667" s="64" t="s">
        <v>5118</v>
      </c>
    </row>
    <row r="1668" spans="1:30">
      <c r="A1668" s="39">
        <f ca="1">IF(GLOBAL[[#This Row],[TT]]&lt;1,"",ROW()-2)</f>
        <v>1666</v>
      </c>
      <c r="B1668" s="72" t="s">
        <v>5231</v>
      </c>
      <c r="C1668" s="31">
        <v>2</v>
      </c>
      <c r="D1668" s="31" t="s">
        <v>2131</v>
      </c>
      <c r="E1668" s="39">
        <f ca="1">IF(GLOBAL[[#This Row],[b12]]="",GLOBAL[[#This Row],[a6]],GLOBAL[[#This Row],[b12]])</f>
        <v>2</v>
      </c>
      <c r="F1668" s="40">
        <f>GLOBAL[[#This Row],[AWAL]]</f>
        <v>2</v>
      </c>
      <c r="G1668" s="31"/>
      <c r="H1668" s="31"/>
      <c r="I1668" s="39">
        <f>IF(GLOBAL[[#This Row],[1]]="","",SUMIF(Table6[NB BM_C_QTY+F],GLOBAL[POINTER],Table6[C]))</f>
        <v>0</v>
      </c>
      <c r="J1668" s="91">
        <f>IF(GLOBAL[[#This Row],[2]]="",0,-1*SUMIF(Table5[CONCAT],GLOBAL[POINTER],Table5[3]))</f>
        <v>0</v>
      </c>
      <c r="K1668" s="39" t="str">
        <f>IF(GLOBAL[[#This Row],[b1]]="","",GLOBAL[[#This Row],[b1]]-GLOBAL[[#This Row],[a1]]-GLOBAL[[#This Row],[bkeluar1]])</f>
        <v/>
      </c>
      <c r="L1668" s="39">
        <f>SUM(GLOBAL[[#This Row],[bmasuk1]:[c1]])</f>
        <v>0</v>
      </c>
      <c r="M1668" s="40">
        <f t="shared" si="26"/>
        <v>2</v>
      </c>
      <c r="N1668" s="31"/>
      <c r="O1668" s="39" t="str">
        <f>IF(GLOBAL[[#This Row],[b2]]="","",GLOBAL[[#This Row],[b2]]-GLOBAL[[#This Row],[a2]])</f>
        <v/>
      </c>
      <c r="P1668" s="40">
        <f ca="1">SUM(INDIRECT(GLOBAL_VAR[TABLENAME]&amp;"[@a"&amp;$1:$1-1&amp;"]"),INDIRECT(GLOBAL_VAR[TABLENAME]&amp;"[@c"&amp;$1:$1-1&amp;"]"))</f>
        <v>2</v>
      </c>
      <c r="Q1668" s="58"/>
      <c r="R1668" s="41" t="str">
        <f>IF(GLOBAL[[#This Row],[b3]]="","",GLOBAL[[#This Row],[b3]]-GLOBAL[[#This Row],[a3]])</f>
        <v/>
      </c>
      <c r="S1668" s="40">
        <f ca="1">SUM(INDIRECT(GLOBAL_VAR[TABLENAME]&amp;"[@a"&amp;$1:$1-1&amp;"]"),INDIRECT(GLOBAL_VAR[TABLENAME]&amp;"[@c"&amp;$1:$1-1&amp;"]"))</f>
        <v>2</v>
      </c>
      <c r="T1668" s="33"/>
      <c r="U1668" s="41" t="str">
        <f>IF(GLOBAL[[#This Row],[b4]]="","",GLOBAL[[#This Row],[b4]]-GLOBAL[[#This Row],[a4]])</f>
        <v/>
      </c>
      <c r="V1668" s="40">
        <f ca="1">SUM(INDIRECT(GLOBAL_VAR[TABLENAME]&amp;"[@a"&amp;$1:$1-1&amp;"]"),INDIRECT(GLOBAL_VAR[TABLENAME]&amp;"[@c"&amp;$1:$1-1&amp;"]"))</f>
        <v>2</v>
      </c>
      <c r="W1668" s="31"/>
      <c r="X1668" s="39" t="str">
        <f>IF(GLOBAL[[#This Row],[b5]]="","",GLOBAL[[#This Row],[b5]]-GLOBAL[[#This Row],[a5]])</f>
        <v/>
      </c>
      <c r="Y1668" s="40">
        <f ca="1">SUM(INDIRECT(GLOBAL_VAR[TABLENAME]&amp;"[@a"&amp;$1:$1-1&amp;"]"),INDIRECT(GLOBAL_VAR[TABLENAME]&amp;"[@c"&amp;$1:$1-1&amp;"]"))</f>
        <v>2</v>
      </c>
      <c r="AA1668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668" s="39">
        <v>240</v>
      </c>
      <c r="AC1668" s="64" t="s">
        <v>5118</v>
      </c>
    </row>
    <row r="1669" spans="1:30">
      <c r="A1669" s="39">
        <f ca="1">IF(GLOBAL[[#This Row],[TT]]&lt;1,"",ROW()-2)</f>
        <v>1667</v>
      </c>
      <c r="B1669" s="72" t="s">
        <v>5232</v>
      </c>
      <c r="C1669" s="31">
        <v>1</v>
      </c>
      <c r="D1669" s="31" t="s">
        <v>2131</v>
      </c>
      <c r="E1669" s="39">
        <f ca="1">IF(GLOBAL[[#This Row],[b12]]="",GLOBAL[[#This Row],[a6]],GLOBAL[[#This Row],[b12]])</f>
        <v>1</v>
      </c>
      <c r="F1669" s="40">
        <f>GLOBAL[[#This Row],[AWAL]]</f>
        <v>1</v>
      </c>
      <c r="G1669" s="31"/>
      <c r="H1669" s="31"/>
      <c r="I1669" s="39">
        <f>IF(GLOBAL[[#This Row],[1]]="","",SUMIF(Table6[NB BM_C_QTY+F],GLOBAL[POINTER],Table6[C]))</f>
        <v>0</v>
      </c>
      <c r="J1669" s="91">
        <f>IF(GLOBAL[[#This Row],[2]]="",0,-1*SUMIF(Table5[CONCAT],GLOBAL[POINTER],Table5[3]))</f>
        <v>0</v>
      </c>
      <c r="K1669" s="39" t="str">
        <f>IF(GLOBAL[[#This Row],[b1]]="","",GLOBAL[[#This Row],[b1]]-GLOBAL[[#This Row],[a1]]-GLOBAL[[#This Row],[bkeluar1]])</f>
        <v/>
      </c>
      <c r="L1669" s="39">
        <f>SUM(GLOBAL[[#This Row],[bmasuk1]:[c1]])</f>
        <v>0</v>
      </c>
      <c r="M1669" s="40">
        <f t="shared" si="26"/>
        <v>1</v>
      </c>
      <c r="N1669" s="31"/>
      <c r="O1669" s="39" t="str">
        <f>IF(GLOBAL[[#This Row],[b2]]="","",GLOBAL[[#This Row],[b2]]-GLOBAL[[#This Row],[a2]])</f>
        <v/>
      </c>
      <c r="P1669" s="40">
        <f ca="1">SUM(INDIRECT(GLOBAL_VAR[TABLENAME]&amp;"[@a"&amp;$1:$1-1&amp;"]"),INDIRECT(GLOBAL_VAR[TABLENAME]&amp;"[@c"&amp;$1:$1-1&amp;"]"))</f>
        <v>1</v>
      </c>
      <c r="Q1669" s="58"/>
      <c r="R1669" s="41" t="str">
        <f>IF(GLOBAL[[#This Row],[b3]]="","",GLOBAL[[#This Row],[b3]]-GLOBAL[[#This Row],[a3]])</f>
        <v/>
      </c>
      <c r="S1669" s="40">
        <f ca="1">SUM(INDIRECT(GLOBAL_VAR[TABLENAME]&amp;"[@a"&amp;$1:$1-1&amp;"]"),INDIRECT(GLOBAL_VAR[TABLENAME]&amp;"[@c"&amp;$1:$1-1&amp;"]"))</f>
        <v>1</v>
      </c>
      <c r="T1669" s="33"/>
      <c r="U1669" s="41" t="str">
        <f>IF(GLOBAL[[#This Row],[b4]]="","",GLOBAL[[#This Row],[b4]]-GLOBAL[[#This Row],[a4]])</f>
        <v/>
      </c>
      <c r="V1669" s="40">
        <f ca="1">SUM(INDIRECT(GLOBAL_VAR[TABLENAME]&amp;"[@a"&amp;$1:$1-1&amp;"]"),INDIRECT(GLOBAL_VAR[TABLENAME]&amp;"[@c"&amp;$1:$1-1&amp;"]"))</f>
        <v>1</v>
      </c>
      <c r="W1669" s="31"/>
      <c r="X1669" s="39" t="str">
        <f>IF(GLOBAL[[#This Row],[b5]]="","",GLOBAL[[#This Row],[b5]]-GLOBAL[[#This Row],[a5]])</f>
        <v/>
      </c>
      <c r="Y1669" s="40">
        <f ca="1">SUM(INDIRECT(GLOBAL_VAR[TABLENAME]&amp;"[@a"&amp;$1:$1-1&amp;"]"),INDIRECT(GLOBAL_VAR[TABLENAME]&amp;"[@c"&amp;$1:$1-1&amp;"]"))</f>
        <v>1</v>
      </c>
      <c r="Z1669" s="29"/>
      <c r="AA166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669" s="39">
        <v>240</v>
      </c>
      <c r="AC1669" s="65" t="s">
        <v>5118</v>
      </c>
      <c r="AD1669" s="29"/>
    </row>
    <row r="1670" spans="1:30">
      <c r="A1670" s="39">
        <f ca="1">IF(GLOBAL[[#This Row],[TT]]&lt;1,"",ROW()-2)</f>
        <v>1668</v>
      </c>
      <c r="B1670" s="72" t="s">
        <v>5227</v>
      </c>
      <c r="C1670" s="31">
        <v>3</v>
      </c>
      <c r="D1670" s="31" t="s">
        <v>2131</v>
      </c>
      <c r="E1670" s="39">
        <f ca="1">IF(GLOBAL[[#This Row],[b12]]="",GLOBAL[[#This Row],[a6]],GLOBAL[[#This Row],[b12]])</f>
        <v>3</v>
      </c>
      <c r="F1670" s="40">
        <f>GLOBAL[[#This Row],[AWAL]]</f>
        <v>3</v>
      </c>
      <c r="G1670" s="31"/>
      <c r="H1670" s="31"/>
      <c r="I1670" s="39">
        <f>IF(GLOBAL[[#This Row],[1]]="","",SUMIF(Table6[NB BM_C_QTY+F],GLOBAL[POINTER],Table6[C]))</f>
        <v>0</v>
      </c>
      <c r="J1670" s="91">
        <f>IF(GLOBAL[[#This Row],[2]]="",0,-1*SUMIF(Table5[CONCAT],GLOBAL[POINTER],Table5[3]))</f>
        <v>0</v>
      </c>
      <c r="K1670" s="39" t="str">
        <f>IF(GLOBAL[[#This Row],[b1]]="","",GLOBAL[[#This Row],[b1]]-GLOBAL[[#This Row],[a1]]-GLOBAL[[#This Row],[bkeluar1]])</f>
        <v/>
      </c>
      <c r="L1670" s="39">
        <f>SUM(GLOBAL[[#This Row],[bmasuk1]:[c1]])</f>
        <v>0</v>
      </c>
      <c r="M1670" s="40">
        <f t="shared" si="26"/>
        <v>3</v>
      </c>
      <c r="N1670" s="31"/>
      <c r="O1670" s="39" t="str">
        <f>IF(GLOBAL[[#This Row],[b2]]="","",GLOBAL[[#This Row],[b2]]-GLOBAL[[#This Row],[a2]])</f>
        <v/>
      </c>
      <c r="P1670" s="40">
        <f ca="1">SUM(INDIRECT(GLOBAL_VAR[TABLENAME]&amp;"[@a"&amp;$1:$1-1&amp;"]"),INDIRECT(GLOBAL_VAR[TABLENAME]&amp;"[@c"&amp;$1:$1-1&amp;"]"))</f>
        <v>3</v>
      </c>
      <c r="Q1670" s="58"/>
      <c r="R1670" s="41" t="str">
        <f>IF(GLOBAL[[#This Row],[b3]]="","",GLOBAL[[#This Row],[b3]]-GLOBAL[[#This Row],[a3]])</f>
        <v/>
      </c>
      <c r="S1670" s="40">
        <f ca="1">SUM(INDIRECT(GLOBAL_VAR[TABLENAME]&amp;"[@a"&amp;$1:$1-1&amp;"]"),INDIRECT(GLOBAL_VAR[TABLENAME]&amp;"[@c"&amp;$1:$1-1&amp;"]"))</f>
        <v>3</v>
      </c>
      <c r="T1670" s="33"/>
      <c r="U1670" s="41" t="str">
        <f>IF(GLOBAL[[#This Row],[b4]]="","",GLOBAL[[#This Row],[b4]]-GLOBAL[[#This Row],[a4]])</f>
        <v/>
      </c>
      <c r="V1670" s="40">
        <f ca="1">SUM(INDIRECT(GLOBAL_VAR[TABLENAME]&amp;"[@a"&amp;$1:$1-1&amp;"]"),INDIRECT(GLOBAL_VAR[TABLENAME]&amp;"[@c"&amp;$1:$1-1&amp;"]"))</f>
        <v>3</v>
      </c>
      <c r="W1670" s="31"/>
      <c r="X1670" s="39" t="str">
        <f>IF(GLOBAL[[#This Row],[b5]]="","",GLOBAL[[#This Row],[b5]]-GLOBAL[[#This Row],[a5]])</f>
        <v/>
      </c>
      <c r="Y1670" s="40">
        <f ca="1">SUM(INDIRECT(GLOBAL_VAR[TABLENAME]&amp;"[@a"&amp;$1:$1-1&amp;"]"),INDIRECT(GLOBAL_VAR[TABLENAME]&amp;"[@c"&amp;$1:$1-1&amp;"]"))</f>
        <v>3</v>
      </c>
      <c r="AA1670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670" s="39">
        <v>240</v>
      </c>
      <c r="AC1670" s="64" t="s">
        <v>5118</v>
      </c>
    </row>
    <row r="1671" spans="1:30">
      <c r="A1671" s="39">
        <f ca="1">IF(GLOBAL[[#This Row],[TT]]&lt;1,"",ROW()-2)</f>
        <v>1669</v>
      </c>
      <c r="B1671" s="72" t="s">
        <v>5228</v>
      </c>
      <c r="C1671" s="31">
        <v>4</v>
      </c>
      <c r="D1671" s="31" t="s">
        <v>2131</v>
      </c>
      <c r="E1671" s="39">
        <f ca="1">IF(GLOBAL[[#This Row],[b12]]="",GLOBAL[[#This Row],[a6]],GLOBAL[[#This Row],[b12]])</f>
        <v>4</v>
      </c>
      <c r="F1671" s="40">
        <f>GLOBAL[[#This Row],[AWAL]]</f>
        <v>4</v>
      </c>
      <c r="G1671" s="31"/>
      <c r="H1671" s="31"/>
      <c r="I1671" s="39">
        <f>IF(GLOBAL[[#This Row],[1]]="","",SUMIF(Table6[NB BM_C_QTY+F],GLOBAL[POINTER],Table6[C]))</f>
        <v>0</v>
      </c>
      <c r="J1671" s="91">
        <f>IF(GLOBAL[[#This Row],[2]]="",0,-1*SUMIF(Table5[CONCAT],GLOBAL[POINTER],Table5[3]))</f>
        <v>0</v>
      </c>
      <c r="K1671" s="39" t="str">
        <f>IF(GLOBAL[[#This Row],[b1]]="","",GLOBAL[[#This Row],[b1]]-GLOBAL[[#This Row],[a1]]-GLOBAL[[#This Row],[bkeluar1]])</f>
        <v/>
      </c>
      <c r="L1671" s="39">
        <f>SUM(GLOBAL[[#This Row],[bmasuk1]:[c1]])</f>
        <v>0</v>
      </c>
      <c r="M1671" s="40">
        <f t="shared" si="26"/>
        <v>4</v>
      </c>
      <c r="N1671" s="31"/>
      <c r="O1671" s="39" t="str">
        <f>IF(GLOBAL[[#This Row],[b2]]="","",GLOBAL[[#This Row],[b2]]-GLOBAL[[#This Row],[a2]])</f>
        <v/>
      </c>
      <c r="P1671" s="40">
        <f ca="1">SUM(INDIRECT(GLOBAL_VAR[TABLENAME]&amp;"[@a"&amp;$1:$1-1&amp;"]"),INDIRECT(GLOBAL_VAR[TABLENAME]&amp;"[@c"&amp;$1:$1-1&amp;"]"))</f>
        <v>4</v>
      </c>
      <c r="Q1671" s="58"/>
      <c r="R1671" s="41" t="str">
        <f>IF(GLOBAL[[#This Row],[b3]]="","",GLOBAL[[#This Row],[b3]]-GLOBAL[[#This Row],[a3]])</f>
        <v/>
      </c>
      <c r="S1671" s="40">
        <f ca="1">SUM(INDIRECT(GLOBAL_VAR[TABLENAME]&amp;"[@a"&amp;$1:$1-1&amp;"]"),INDIRECT(GLOBAL_VAR[TABLENAME]&amp;"[@c"&amp;$1:$1-1&amp;"]"))</f>
        <v>4</v>
      </c>
      <c r="T1671" s="33"/>
      <c r="U1671" s="41" t="str">
        <f>IF(GLOBAL[[#This Row],[b4]]="","",GLOBAL[[#This Row],[b4]]-GLOBAL[[#This Row],[a4]])</f>
        <v/>
      </c>
      <c r="V1671" s="40">
        <f ca="1">SUM(INDIRECT(GLOBAL_VAR[TABLENAME]&amp;"[@a"&amp;$1:$1-1&amp;"]"),INDIRECT(GLOBAL_VAR[TABLENAME]&amp;"[@c"&amp;$1:$1-1&amp;"]"))</f>
        <v>4</v>
      </c>
      <c r="W1671" s="31"/>
      <c r="X1671" s="39" t="str">
        <f>IF(GLOBAL[[#This Row],[b5]]="","",GLOBAL[[#This Row],[b5]]-GLOBAL[[#This Row],[a5]])</f>
        <v/>
      </c>
      <c r="Y1671" s="40">
        <f ca="1">SUM(INDIRECT(GLOBAL_VAR[TABLENAME]&amp;"[@a"&amp;$1:$1-1&amp;"]"),INDIRECT(GLOBAL_VAR[TABLENAME]&amp;"[@c"&amp;$1:$1-1&amp;"]"))</f>
        <v>4</v>
      </c>
      <c r="AA1671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671" s="39">
        <v>240</v>
      </c>
      <c r="AC1671" s="64" t="s">
        <v>5118</v>
      </c>
    </row>
    <row r="1672" spans="1:30">
      <c r="A1672" s="39">
        <f ca="1">IF(GLOBAL[[#This Row],[TT]]&lt;1,"",ROW()-2)</f>
        <v>1670</v>
      </c>
      <c r="B1672" s="72" t="s">
        <v>5229</v>
      </c>
      <c r="C1672" s="31">
        <v>5</v>
      </c>
      <c r="D1672" s="31" t="s">
        <v>2131</v>
      </c>
      <c r="E1672" s="39">
        <f ca="1">IF(GLOBAL[[#This Row],[b12]]="",GLOBAL[[#This Row],[a6]],GLOBAL[[#This Row],[b12]])</f>
        <v>5</v>
      </c>
      <c r="F1672" s="40">
        <f>GLOBAL[[#This Row],[AWAL]]</f>
        <v>5</v>
      </c>
      <c r="G1672" s="31"/>
      <c r="H1672" s="31"/>
      <c r="I1672" s="39">
        <f>IF(GLOBAL[[#This Row],[1]]="","",SUMIF(Table6[NB BM_C_QTY+F],GLOBAL[POINTER],Table6[C]))</f>
        <v>0</v>
      </c>
      <c r="J1672" s="91">
        <f>IF(GLOBAL[[#This Row],[2]]="",0,-1*SUMIF(Table5[CONCAT],GLOBAL[POINTER],Table5[3]))</f>
        <v>0</v>
      </c>
      <c r="K1672" s="39" t="str">
        <f>IF(GLOBAL[[#This Row],[b1]]="","",GLOBAL[[#This Row],[b1]]-GLOBAL[[#This Row],[a1]]-GLOBAL[[#This Row],[bkeluar1]])</f>
        <v/>
      </c>
      <c r="L1672" s="39">
        <f>SUM(GLOBAL[[#This Row],[bmasuk1]:[c1]])</f>
        <v>0</v>
      </c>
      <c r="M1672" s="40">
        <f t="shared" si="26"/>
        <v>5</v>
      </c>
      <c r="N1672" s="31"/>
      <c r="O1672" s="39" t="str">
        <f>IF(GLOBAL[[#This Row],[b2]]="","",GLOBAL[[#This Row],[b2]]-GLOBAL[[#This Row],[a2]])</f>
        <v/>
      </c>
      <c r="P1672" s="40">
        <f ca="1">SUM(INDIRECT(GLOBAL_VAR[TABLENAME]&amp;"[@a"&amp;$1:$1-1&amp;"]"),INDIRECT(GLOBAL_VAR[TABLENAME]&amp;"[@c"&amp;$1:$1-1&amp;"]"))</f>
        <v>5</v>
      </c>
      <c r="Q1672" s="58"/>
      <c r="R1672" s="41" t="str">
        <f>IF(GLOBAL[[#This Row],[b3]]="","",GLOBAL[[#This Row],[b3]]-GLOBAL[[#This Row],[a3]])</f>
        <v/>
      </c>
      <c r="S1672" s="40">
        <f ca="1">SUM(INDIRECT(GLOBAL_VAR[TABLENAME]&amp;"[@a"&amp;$1:$1-1&amp;"]"),INDIRECT(GLOBAL_VAR[TABLENAME]&amp;"[@c"&amp;$1:$1-1&amp;"]"))</f>
        <v>5</v>
      </c>
      <c r="T1672" s="33"/>
      <c r="U1672" s="41" t="str">
        <f>IF(GLOBAL[[#This Row],[b4]]="","",GLOBAL[[#This Row],[b4]]-GLOBAL[[#This Row],[a4]])</f>
        <v/>
      </c>
      <c r="V1672" s="40">
        <f ca="1">SUM(INDIRECT(GLOBAL_VAR[TABLENAME]&amp;"[@a"&amp;$1:$1-1&amp;"]"),INDIRECT(GLOBAL_VAR[TABLENAME]&amp;"[@c"&amp;$1:$1-1&amp;"]"))</f>
        <v>5</v>
      </c>
      <c r="W1672" s="31"/>
      <c r="X1672" s="39" t="str">
        <f>IF(GLOBAL[[#This Row],[b5]]="","",GLOBAL[[#This Row],[b5]]-GLOBAL[[#This Row],[a5]])</f>
        <v/>
      </c>
      <c r="Y1672" s="40">
        <f ca="1">SUM(INDIRECT(GLOBAL_VAR[TABLENAME]&amp;"[@a"&amp;$1:$1-1&amp;"]"),INDIRECT(GLOBAL_VAR[TABLENAME]&amp;"[@c"&amp;$1:$1-1&amp;"]"))</f>
        <v>5</v>
      </c>
      <c r="AA167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672" s="39">
        <v>240</v>
      </c>
      <c r="AC1672" s="64" t="s">
        <v>5118</v>
      </c>
    </row>
    <row r="1673" spans="1:30">
      <c r="A1673" s="39">
        <f ca="1">IF(GLOBAL[[#This Row],[TT]]&lt;1,"",ROW()-2)</f>
        <v>1671</v>
      </c>
      <c r="B1673" s="72" t="s">
        <v>5230</v>
      </c>
      <c r="C1673" s="31">
        <v>4</v>
      </c>
      <c r="D1673" s="31" t="s">
        <v>2131</v>
      </c>
      <c r="E1673" s="39">
        <f ca="1">IF(GLOBAL[[#This Row],[b12]]="",GLOBAL[[#This Row],[a6]],GLOBAL[[#This Row],[b12]])</f>
        <v>4</v>
      </c>
      <c r="F1673" s="40">
        <f>GLOBAL[[#This Row],[AWAL]]</f>
        <v>4</v>
      </c>
      <c r="G1673" s="31"/>
      <c r="H1673" s="31"/>
      <c r="I1673" s="39">
        <f>IF(GLOBAL[[#This Row],[1]]="","",SUMIF(Table6[NB BM_C_QTY+F],GLOBAL[POINTER],Table6[C]))</f>
        <v>0</v>
      </c>
      <c r="J1673" s="91">
        <f>IF(GLOBAL[[#This Row],[2]]="",0,-1*SUMIF(Table5[CONCAT],GLOBAL[POINTER],Table5[3]))</f>
        <v>0</v>
      </c>
      <c r="K1673" s="39" t="str">
        <f>IF(GLOBAL[[#This Row],[b1]]="","",GLOBAL[[#This Row],[b1]]-GLOBAL[[#This Row],[a1]]-GLOBAL[[#This Row],[bkeluar1]])</f>
        <v/>
      </c>
      <c r="L1673" s="39">
        <f>SUM(GLOBAL[[#This Row],[bmasuk1]:[c1]])</f>
        <v>0</v>
      </c>
      <c r="M1673" s="40">
        <f t="shared" si="26"/>
        <v>4</v>
      </c>
      <c r="N1673" s="31"/>
      <c r="O1673" s="39" t="str">
        <f>IF(GLOBAL[[#This Row],[b2]]="","",GLOBAL[[#This Row],[b2]]-GLOBAL[[#This Row],[a2]])</f>
        <v/>
      </c>
      <c r="P1673" s="40">
        <f ca="1">SUM(INDIRECT(GLOBAL_VAR[TABLENAME]&amp;"[@a"&amp;$1:$1-1&amp;"]"),INDIRECT(GLOBAL_VAR[TABLENAME]&amp;"[@c"&amp;$1:$1-1&amp;"]"))</f>
        <v>4</v>
      </c>
      <c r="Q1673" s="58"/>
      <c r="R1673" s="41" t="str">
        <f>IF(GLOBAL[[#This Row],[b3]]="","",GLOBAL[[#This Row],[b3]]-GLOBAL[[#This Row],[a3]])</f>
        <v/>
      </c>
      <c r="S1673" s="40">
        <f ca="1">SUM(INDIRECT(GLOBAL_VAR[TABLENAME]&amp;"[@a"&amp;$1:$1-1&amp;"]"),INDIRECT(GLOBAL_VAR[TABLENAME]&amp;"[@c"&amp;$1:$1-1&amp;"]"))</f>
        <v>4</v>
      </c>
      <c r="T1673" s="33"/>
      <c r="U1673" s="41" t="str">
        <f>IF(GLOBAL[[#This Row],[b4]]="","",GLOBAL[[#This Row],[b4]]-GLOBAL[[#This Row],[a4]])</f>
        <v/>
      </c>
      <c r="V1673" s="40">
        <f ca="1">SUM(INDIRECT(GLOBAL_VAR[TABLENAME]&amp;"[@a"&amp;$1:$1-1&amp;"]"),INDIRECT(GLOBAL_VAR[TABLENAME]&amp;"[@c"&amp;$1:$1-1&amp;"]"))</f>
        <v>4</v>
      </c>
      <c r="W1673" s="31"/>
      <c r="X1673" s="39" t="str">
        <f>IF(GLOBAL[[#This Row],[b5]]="","",GLOBAL[[#This Row],[b5]]-GLOBAL[[#This Row],[a5]])</f>
        <v/>
      </c>
      <c r="Y1673" s="40">
        <f ca="1">SUM(INDIRECT(GLOBAL_VAR[TABLENAME]&amp;"[@a"&amp;$1:$1-1&amp;"]"),INDIRECT(GLOBAL_VAR[TABLENAME]&amp;"[@c"&amp;$1:$1-1&amp;"]"))</f>
        <v>4</v>
      </c>
      <c r="AA1673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673" s="39">
        <v>240</v>
      </c>
      <c r="AC1673" s="64" t="s">
        <v>5118</v>
      </c>
    </row>
    <row r="1674" spans="1:30">
      <c r="A1674" s="31" t="str">
        <f ca="1">IF(GLOBAL[[#This Row],[TT]]&lt;1,"",ROW()-2)</f>
        <v/>
      </c>
      <c r="B1674" s="33" t="s">
        <v>2660</v>
      </c>
      <c r="C1674" s="31">
        <v>0</v>
      </c>
      <c r="D1674" s="31">
        <v>240</v>
      </c>
      <c r="E1674" s="31">
        <f ca="1">IF(GLOBAL[[#This Row],[b12]]="",GLOBAL[[#This Row],[a6]],GLOBAL[[#This Row],[b12]])</f>
        <v>0</v>
      </c>
      <c r="F1674" s="32">
        <f>GLOBAL[[#This Row],[AWAL]]</f>
        <v>0</v>
      </c>
      <c r="G1674" s="31"/>
      <c r="H1674" s="31"/>
      <c r="I1674" s="31">
        <f>IF(GLOBAL[[#This Row],[1]]="","",SUMIF(Table6[NB BM_C_QTY+F],GLOBAL[POINTER],Table6[C]))</f>
        <v>0</v>
      </c>
      <c r="J1674" s="91">
        <f>IF(GLOBAL[[#This Row],[2]]="",0,-1*SUMIF(Table5[CONCAT],GLOBAL[POINTER],Table5[3]))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 t="shared" si="26"/>
        <v>0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0</v>
      </c>
      <c r="Q1674" s="58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0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0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0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674" s="31">
        <v>240</v>
      </c>
      <c r="AC1674" t="s">
        <v>5118</v>
      </c>
    </row>
    <row r="1675" spans="1:30">
      <c r="A1675" s="31" t="str">
        <f ca="1">IF(GLOBAL[[#This Row],[TT]]&lt;1,"",ROW()-2)</f>
        <v/>
      </c>
      <c r="B1675" s="33" t="s">
        <v>2661</v>
      </c>
      <c r="C1675" s="31">
        <v>0</v>
      </c>
      <c r="D1675" s="31">
        <v>240</v>
      </c>
      <c r="E1675" s="31">
        <f ca="1">IF(GLOBAL[[#This Row],[b12]]="",GLOBAL[[#This Row],[a6]],GLOBAL[[#This Row],[b12]])</f>
        <v>0</v>
      </c>
      <c r="F1675" s="32">
        <f>GLOBAL[[#This Row],[AWAL]]</f>
        <v>0</v>
      </c>
      <c r="G1675" s="31"/>
      <c r="H1675" s="31"/>
      <c r="I1675" s="31">
        <f>IF(GLOBAL[[#This Row],[1]]="","",SUMIF(Table6[NB BM_C_QTY+F],GLOBAL[POINTER],Table6[C]))</f>
        <v>0</v>
      </c>
      <c r="J1675" s="91">
        <f>IF(GLOBAL[[#This Row],[2]]="",0,-1*SUMIF(Table5[CONCAT],GLOBAL[POINTER],Table5[3]))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 t="shared" si="26"/>
        <v>0</v>
      </c>
      <c r="N1675" s="31"/>
      <c r="O1675" s="31" t="str">
        <f>IF(GLOBAL[[#This Row],[b2]]="","",GLOBAL[[#This Row],[b2]]-GLOBAL[[#This Row],[a2]])</f>
        <v/>
      </c>
      <c r="P1675" s="32">
        <f ca="1">SUM(INDIRECT(GLOBAL_VAR[TABLENAME]&amp;"[@a"&amp;$1:$1-1&amp;"]"),INDIRECT(GLOBAL_VAR[TABLENAME]&amp;"[@c"&amp;$1:$1-1&amp;"]"))</f>
        <v>0</v>
      </c>
      <c r="Q1675" s="58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0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0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0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675" s="31">
        <v>240</v>
      </c>
      <c r="AC1675" t="s">
        <v>5118</v>
      </c>
    </row>
    <row r="1676" spans="1:30">
      <c r="A1676" s="31" t="str">
        <f ca="1">IF(GLOBAL[[#This Row],[TT]]&lt;1,"",ROW()-2)</f>
        <v/>
      </c>
      <c r="B1676" s="33" t="s">
        <v>2662</v>
      </c>
      <c r="C1676" s="31">
        <v>0</v>
      </c>
      <c r="D1676" s="31">
        <v>240</v>
      </c>
      <c r="E1676" s="31">
        <f ca="1">IF(GLOBAL[[#This Row],[b12]]="",GLOBAL[[#This Row],[a6]],GLOBAL[[#This Row],[b12]])</f>
        <v>0</v>
      </c>
      <c r="F1676" s="32">
        <f>GLOBAL[[#This Row],[AWAL]]</f>
        <v>0</v>
      </c>
      <c r="G1676" s="31"/>
      <c r="H1676" s="31"/>
      <c r="I1676" s="31">
        <f>IF(GLOBAL[[#This Row],[1]]="","",SUMIF(Table6[NB BM_C_QTY+F],GLOBAL[POINTER],Table6[C]))</f>
        <v>0</v>
      </c>
      <c r="J1676" s="91">
        <f>IF(GLOBAL[[#This Row],[2]]="",0,-1*SUMIF(Table5[CONCAT],GLOBAL[POINTER],Table5[3]))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 t="shared" si="26"/>
        <v>0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0</v>
      </c>
      <c r="Q1676" s="58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0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0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0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676" s="31">
        <v>240</v>
      </c>
      <c r="AC1676" t="s">
        <v>5118</v>
      </c>
    </row>
    <row r="1677" spans="1:30">
      <c r="A1677" s="31" t="str">
        <f ca="1">IF(GLOBAL[[#This Row],[TT]]&lt;1,"",ROW()-2)</f>
        <v/>
      </c>
      <c r="B1677" s="33" t="s">
        <v>4459</v>
      </c>
      <c r="C1677" s="31">
        <v>0</v>
      </c>
      <c r="D1677" s="31" t="s">
        <v>2138</v>
      </c>
      <c r="E1677" s="31">
        <f ca="1">IF(GLOBAL[[#This Row],[b12]]="",GLOBAL[[#This Row],[a6]],GLOBAL[[#This Row],[b12]])</f>
        <v>0</v>
      </c>
      <c r="F1677" s="32">
        <f>GLOBAL[[#This Row],[AWAL]]</f>
        <v>0</v>
      </c>
      <c r="G1677" s="31"/>
      <c r="H1677" s="31"/>
      <c r="I1677" s="31">
        <f>IF(GLOBAL[[#This Row],[1]]="","",SUMIF(Table6[NB BM_C_QTY+F],GLOBAL[POINTER],Table6[C]))</f>
        <v>0</v>
      </c>
      <c r="J1677" s="91">
        <f>IF(GLOBAL[[#This Row],[2]]="",0,-1*SUMIF(Table5[CONCAT],GLOBAL[POINTER],Table5[3]))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 t="shared" si="26"/>
        <v>0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0</v>
      </c>
      <c r="Q1677" s="58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0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0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0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677" s="31">
        <v>240</v>
      </c>
      <c r="AC1677" t="s">
        <v>5987</v>
      </c>
    </row>
    <row r="1678" spans="1:30">
      <c r="A1678" s="31">
        <f ca="1">IF(GLOBAL[[#This Row],[TT]]&lt;1,"",ROW()-2)</f>
        <v>1676</v>
      </c>
      <c r="B1678" s="33" t="s">
        <v>4043</v>
      </c>
      <c r="C1678" s="31">
        <v>1</v>
      </c>
      <c r="D1678" s="31" t="s">
        <v>3627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>
        <f>IF(GLOBAL[[#This Row],[1]]="","",SUMIF(Table6[NB BM_C_QTY+F],GLOBAL[POINTER],Table6[C]))</f>
        <v>0</v>
      </c>
      <c r="J1678" s="91">
        <f>IF(GLOBAL[[#This Row],[2]]="",0,-1*SUMIF(Table5[CONCAT],GLOBAL[POINTER],Table5[3]))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58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678" s="31">
        <v>24</v>
      </c>
      <c r="AC1678" t="s">
        <v>5149</v>
      </c>
    </row>
    <row r="1679" spans="1:30">
      <c r="A1679" s="31">
        <f ca="1">IF(GLOBAL[[#This Row],[TT]]&lt;1,"",ROW()-2)</f>
        <v>1677</v>
      </c>
      <c r="B1679" s="33" t="s">
        <v>4044</v>
      </c>
      <c r="C1679" s="31">
        <v>1</v>
      </c>
      <c r="D1679" s="31" t="s">
        <v>3627</v>
      </c>
      <c r="E1679" s="31">
        <f ca="1">IF(GLOBAL[[#This Row],[b12]]="",GLOBAL[[#This Row],[a6]],GLOBAL[[#This Row],[b12]])</f>
        <v>1</v>
      </c>
      <c r="F1679" s="32">
        <f>GLOBAL[[#This Row],[AWAL]]</f>
        <v>1</v>
      </c>
      <c r="G1679" s="31"/>
      <c r="H1679" s="31"/>
      <c r="I1679" s="31">
        <f>IF(GLOBAL[[#This Row],[1]]="","",SUMIF(Table6[NB BM_C_QTY+F],GLOBAL[POINTER],Table6[C]))</f>
        <v>0</v>
      </c>
      <c r="J1679" s="91">
        <f>IF(GLOBAL[[#This Row],[2]]="",0,-1*SUMIF(Table5[CONCAT],GLOBAL[POINTER],Table5[3]))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1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1</v>
      </c>
      <c r="Q1679" s="58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1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1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1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679" s="31">
        <v>24</v>
      </c>
      <c r="AC1679" t="s">
        <v>5149</v>
      </c>
      <c r="AD1679" s="29"/>
    </row>
    <row r="1680" spans="1:30">
      <c r="A1680" s="31">
        <f ca="1">IF(GLOBAL[[#This Row],[TT]]&lt;1,"",ROW()-2)</f>
        <v>1678</v>
      </c>
      <c r="B1680" s="33" t="s">
        <v>4074</v>
      </c>
      <c r="C1680" s="31">
        <v>33</v>
      </c>
      <c r="D1680" s="31">
        <v>240</v>
      </c>
      <c r="E1680" s="31">
        <f ca="1">IF(GLOBAL[[#This Row],[b12]]="",GLOBAL[[#This Row],[a6]],GLOBAL[[#This Row],[b12]])</f>
        <v>33</v>
      </c>
      <c r="F1680" s="32">
        <f>GLOBAL[[#This Row],[AWAL]]</f>
        <v>33</v>
      </c>
      <c r="G1680" s="31"/>
      <c r="H1680" s="31"/>
      <c r="I1680" s="31">
        <f>IF(GLOBAL[[#This Row],[1]]="","",SUMIF(Table6[NB BM_C_QTY+F],GLOBAL[POINTER],Table6[C]))</f>
        <v>0</v>
      </c>
      <c r="J1680" s="91">
        <f>IF(GLOBAL[[#This Row],[2]]="",0,-1*SUMIF(Table5[CONCAT],GLOBAL[POINTER],Table5[3]))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33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33</v>
      </c>
      <c r="Q1680" s="58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33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33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33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680" s="31">
        <v>240</v>
      </c>
      <c r="AC1680" t="s">
        <v>5118</v>
      </c>
      <c r="AD1680" s="29"/>
    </row>
    <row r="1681" spans="1:31">
      <c r="A1681" s="31" t="str">
        <f ca="1">IF(GLOBAL[[#This Row],[TT]]&lt;1,"",ROW()-2)</f>
        <v/>
      </c>
      <c r="B1681" s="33" t="s">
        <v>4460</v>
      </c>
      <c r="C1681" s="31">
        <v>0</v>
      </c>
      <c r="D1681" s="31" t="s">
        <v>2137</v>
      </c>
      <c r="E1681" s="31">
        <f ca="1">IF(GLOBAL[[#This Row],[b12]]="",GLOBAL[[#This Row],[a6]],GLOBAL[[#This Row],[b12]])</f>
        <v>0</v>
      </c>
      <c r="F1681" s="32">
        <f>GLOBAL[[#This Row],[AWAL]]</f>
        <v>0</v>
      </c>
      <c r="G1681" s="31"/>
      <c r="H1681" s="31"/>
      <c r="I1681" s="31">
        <f>IF(GLOBAL[[#This Row],[1]]="","",SUMIF(Table6[NB BM_C_QTY+F],GLOBAL[POINTER],Table6[C]))</f>
        <v>0</v>
      </c>
      <c r="J1681" s="91">
        <f>IF(GLOBAL[[#This Row],[2]]="",0,-1*SUMIF(Table5[CONCAT],GLOBAL[POINTER],Table5[3]))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0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0</v>
      </c>
      <c r="Q1681" s="58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0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0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0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681" s="31">
        <v>80</v>
      </c>
      <c r="AC1681" t="s">
        <v>5117</v>
      </c>
      <c r="AE1681" s="29"/>
    </row>
    <row r="1682" spans="1:31">
      <c r="A1682" s="31" t="str">
        <f ca="1">IF(GLOBAL[[#This Row],[TT]]&lt;1,"",ROW()-2)</f>
        <v/>
      </c>
      <c r="B1682" s="33" t="s">
        <v>2165</v>
      </c>
      <c r="C1682" s="31">
        <v>0</v>
      </c>
      <c r="D1682" s="31" t="s">
        <v>2137</v>
      </c>
      <c r="E1682" s="31">
        <f ca="1">IF(GLOBAL[[#This Row],[b12]]="",GLOBAL[[#This Row],[a6]],GLOBAL[[#This Row],[b12]])</f>
        <v>0</v>
      </c>
      <c r="F1682" s="32">
        <f>GLOBAL[[#This Row],[AWAL]]</f>
        <v>0</v>
      </c>
      <c r="G1682" s="31"/>
      <c r="H1682" s="31"/>
      <c r="I1682" s="31">
        <f>IF(GLOBAL[[#This Row],[1]]="","",SUMIF(Table6[NB BM_C_QTY+F],GLOBAL[POINTER],Table6[C]))</f>
        <v>0</v>
      </c>
      <c r="J1682" s="91">
        <f>IF(GLOBAL[[#This Row],[2]]="",0,-1*SUMIF(Table5[CONCAT],GLOBAL[POINTER],Table5[3]))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0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0</v>
      </c>
      <c r="Q1682" s="58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0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0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0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682" s="31">
        <v>80</v>
      </c>
      <c r="AC1682" t="s">
        <v>5117</v>
      </c>
    </row>
    <row r="1683" spans="1:31">
      <c r="A1683" s="31">
        <f ca="1">IF(GLOBAL[[#This Row],[TT]]&lt;1,"",ROW()-2)</f>
        <v>1681</v>
      </c>
      <c r="B1683" s="33" t="s">
        <v>5182</v>
      </c>
      <c r="C1683" s="31">
        <v>7</v>
      </c>
      <c r="D1683" s="31" t="s">
        <v>2123</v>
      </c>
      <c r="E1683" s="31">
        <f ca="1">IF(GLOBAL[[#This Row],[b12]]="",GLOBAL[[#This Row],[a6]],GLOBAL[[#This Row],[b12]])</f>
        <v>7</v>
      </c>
      <c r="F1683" s="32">
        <f>GLOBAL[[#This Row],[AWAL]]</f>
        <v>7</v>
      </c>
      <c r="G1683" s="31"/>
      <c r="H1683" s="31"/>
      <c r="I1683" s="31">
        <f>IF(GLOBAL[[#This Row],[1]]="","",SUMIF(Table6[NB BM_C_QTY+F],GLOBAL[POINTER],Table6[C]))</f>
        <v>0</v>
      </c>
      <c r="J1683" s="91">
        <f>IF(GLOBAL[[#This Row],[2]]="",0,-1*SUMIF(Table5[CONCAT],GLOBAL[POINTER],Table5[3]))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7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7</v>
      </c>
      <c r="Q1683" s="58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7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7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7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683" s="31">
        <v>96</v>
      </c>
      <c r="AC1683" t="s">
        <v>5116</v>
      </c>
    </row>
    <row r="1684" spans="1:31">
      <c r="A1684" s="31" t="str">
        <f ca="1">IF(GLOBAL[[#This Row],[TT]]&lt;1,"",ROW()-2)</f>
        <v/>
      </c>
      <c r="B1684" s="33" t="s">
        <v>4461</v>
      </c>
      <c r="C1684" s="31">
        <v>0</v>
      </c>
      <c r="D1684" s="31">
        <v>240</v>
      </c>
      <c r="E1684" s="31">
        <f ca="1">IF(GLOBAL[[#This Row],[b12]]="",GLOBAL[[#This Row],[a6]],GLOBAL[[#This Row],[b12]])</f>
        <v>0</v>
      </c>
      <c r="F1684" s="32">
        <f>GLOBAL[[#This Row],[AWAL]]</f>
        <v>0</v>
      </c>
      <c r="G1684" s="31"/>
      <c r="H1684" s="31"/>
      <c r="I1684" s="31">
        <f>IF(GLOBAL[[#This Row],[1]]="","",SUMIF(Table6[NB BM_C_QTY+F],GLOBAL[POINTER],Table6[C]))</f>
        <v>0</v>
      </c>
      <c r="J1684" s="91">
        <f>IF(GLOBAL[[#This Row],[2]]="",0,-1*SUMIF(Table5[CONCAT],GLOBAL[POINTER],Table5[3]))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0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0</v>
      </c>
      <c r="Q1684" s="58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0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0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0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684" s="31">
        <v>240</v>
      </c>
      <c r="AC1684" t="s">
        <v>5118</v>
      </c>
    </row>
    <row r="1685" spans="1:31">
      <c r="A1685" s="39">
        <f ca="1">IF(GLOBAL[[#This Row],[TT]]&lt;1,"",ROW()-2)</f>
        <v>1683</v>
      </c>
      <c r="B1685" s="33" t="s">
        <v>1012</v>
      </c>
      <c r="C1685" s="31">
        <v>4</v>
      </c>
      <c r="D1685" s="31" t="s">
        <v>1013</v>
      </c>
      <c r="E1685" s="39">
        <f ca="1">IF(GLOBAL[[#This Row],[b12]]="",GLOBAL[[#This Row],[a6]],GLOBAL[[#This Row],[b12]])</f>
        <v>4</v>
      </c>
      <c r="F1685" s="40">
        <f>GLOBAL[[#This Row],[AWAL]]</f>
        <v>4</v>
      </c>
      <c r="G1685" s="31"/>
      <c r="H1685" s="31"/>
      <c r="I1685" s="31">
        <f>IF(GLOBAL[[#This Row],[1]]="","",SUMIF(Table6[NB BM_C_QTY+F],GLOBAL[POINTER],Table6[C]))</f>
        <v>0</v>
      </c>
      <c r="J1685" s="91">
        <f>IF(GLOBAL[[#This Row],[2]]="",0,-1*SUMIF(Table5[CONCAT],GLOBAL[POINTER],Table5[3]))</f>
        <v>0</v>
      </c>
      <c r="K1685" s="39" t="str">
        <f>IF(GLOBAL[[#This Row],[b1]]="","",GLOBAL[[#This Row],[b1]]-GLOBAL[[#This Row],[a1]]-GLOBAL[[#This Row],[bkeluar1]])</f>
        <v/>
      </c>
      <c r="L1685" s="39">
        <f>SUM(GLOBAL[[#This Row],[bmasuk1]:[c1]])</f>
        <v>0</v>
      </c>
      <c r="M1685" s="40">
        <f t="shared" si="26"/>
        <v>4</v>
      </c>
      <c r="N1685" s="31"/>
      <c r="O1685" s="39" t="str">
        <f>IF(GLOBAL[[#This Row],[b2]]="","",GLOBAL[[#This Row],[b2]]-GLOBAL[[#This Row],[a2]])</f>
        <v/>
      </c>
      <c r="P1685" s="40">
        <f ca="1">SUM(INDIRECT(GLOBAL_VAR[TABLENAME]&amp;"[@a"&amp;$1:$1-1&amp;"]"),INDIRECT(GLOBAL_VAR[TABLENAME]&amp;"[@c"&amp;$1:$1-1&amp;"]"))</f>
        <v>4</v>
      </c>
      <c r="Q1685" s="58"/>
      <c r="R1685" s="41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4</v>
      </c>
      <c r="T1685" s="33"/>
      <c r="U1685" s="41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4</v>
      </c>
      <c r="W1685" s="31"/>
      <c r="X1685" s="39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4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685" s="39">
        <v>400</v>
      </c>
      <c r="AC1685" t="s">
        <v>5149</v>
      </c>
    </row>
    <row r="1686" spans="1:31">
      <c r="A1686" s="31">
        <f ca="1">IF(GLOBAL[[#This Row],[TT]]&lt;1,"",ROW()-2)</f>
        <v>1684</v>
      </c>
      <c r="B1686" s="33" t="s">
        <v>1014</v>
      </c>
      <c r="C1686" s="31">
        <v>18</v>
      </c>
      <c r="D1686" s="31" t="s">
        <v>1013</v>
      </c>
      <c r="E1686" s="31">
        <f ca="1">IF(GLOBAL[[#This Row],[b12]]="",GLOBAL[[#This Row],[a6]],GLOBAL[[#This Row],[b12]])</f>
        <v>18</v>
      </c>
      <c r="F1686" s="32">
        <f>GLOBAL[[#This Row],[AWAL]]</f>
        <v>18</v>
      </c>
      <c r="G1686" s="31"/>
      <c r="H1686" s="31"/>
      <c r="I1686" s="31">
        <f>IF(GLOBAL[[#This Row],[1]]="","",SUMIF(Table6[NB BM_C_QTY+F],GLOBAL[POINTER],Table6[C]))</f>
        <v>0</v>
      </c>
      <c r="J1686" s="91">
        <f>IF(GLOBAL[[#This Row],[2]]="",0,-1*SUMIF(Table5[CONCAT],GLOBAL[POINTER],Table5[3]))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 t="shared" si="26"/>
        <v>18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18</v>
      </c>
      <c r="Q1686" s="58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18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18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18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686" s="31">
        <v>400</v>
      </c>
      <c r="AC1686" t="s">
        <v>5149</v>
      </c>
    </row>
    <row r="1687" spans="1:31">
      <c r="A1687" s="31">
        <f ca="1">IF(GLOBAL[[#This Row],[TT]]&lt;1,"",ROW()-2)</f>
        <v>1685</v>
      </c>
      <c r="B1687" s="33" t="s">
        <v>5170</v>
      </c>
      <c r="C1687" s="31">
        <v>1</v>
      </c>
      <c r="D1687" s="31" t="s">
        <v>1015</v>
      </c>
      <c r="E1687" s="31">
        <f ca="1">IF(GLOBAL[[#This Row],[b12]]="",GLOBAL[[#This Row],[a6]],GLOBAL[[#This Row],[b12]])</f>
        <v>1</v>
      </c>
      <c r="F1687" s="32">
        <f>GLOBAL[[#This Row],[AWAL]]</f>
        <v>1</v>
      </c>
      <c r="G1687" s="31"/>
      <c r="H1687" s="31"/>
      <c r="I1687" s="31">
        <f>IF(GLOBAL[[#This Row],[1]]="","",SUMIF(Table6[NB BM_C_QTY+F],GLOBAL[POINTER],Table6[C]))</f>
        <v>0</v>
      </c>
      <c r="J1687" s="91">
        <f>IF(GLOBAL[[#This Row],[2]]="",0,-1*SUMIF(Table5[CONCAT],GLOBAL[POINTER],Table5[3]))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1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1</v>
      </c>
      <c r="Q1687" s="58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1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1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1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687" s="31">
        <v>144</v>
      </c>
      <c r="AC1687" t="s">
        <v>5987</v>
      </c>
    </row>
    <row r="1688" spans="1:31">
      <c r="A1688" s="31">
        <f ca="1">IF(GLOBAL[[#This Row],[TT]]&lt;1,"",ROW()-2)</f>
        <v>1686</v>
      </c>
      <c r="B1688" s="33" t="s">
        <v>1016</v>
      </c>
      <c r="C1688" s="31">
        <v>5</v>
      </c>
      <c r="D1688" s="31" t="s">
        <v>1017</v>
      </c>
      <c r="E1688" s="31">
        <f ca="1">IF(GLOBAL[[#This Row],[b12]]="",GLOBAL[[#This Row],[a6]],GLOBAL[[#This Row],[b12]])</f>
        <v>5</v>
      </c>
      <c r="F1688" s="32">
        <f>GLOBAL[[#This Row],[AWAL]]</f>
        <v>5</v>
      </c>
      <c r="G1688" s="31"/>
      <c r="H1688" s="31"/>
      <c r="I1688" s="31">
        <f>IF(GLOBAL[[#This Row],[1]]="","",SUMIF(Table6[NB BM_C_QTY+F],GLOBAL[POINTER],Table6[C]))</f>
        <v>0</v>
      </c>
      <c r="J1688" s="91">
        <f>IF(GLOBAL[[#This Row],[2]]="",0,-1*SUMIF(Table5[CONCAT],GLOBAL[POINTER],Table5[3]))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5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5</v>
      </c>
      <c r="Q1688" s="58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5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5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5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688" s="31">
        <v>216</v>
      </c>
      <c r="AC1688" t="s">
        <v>5116</v>
      </c>
    </row>
    <row r="1689" spans="1:31">
      <c r="A1689" s="31">
        <f ca="1">IF(GLOBAL[[#This Row],[TT]]&lt;1,"",ROW()-2)</f>
        <v>1687</v>
      </c>
      <c r="B1689" s="33" t="s">
        <v>1018</v>
      </c>
      <c r="C1689" s="31">
        <v>2</v>
      </c>
      <c r="D1689" s="31" t="s">
        <v>3458</v>
      </c>
      <c r="E1689" s="31">
        <f ca="1">IF(GLOBAL[[#This Row],[b12]]="",GLOBAL[[#This Row],[a6]],GLOBAL[[#This Row],[b12]])</f>
        <v>2</v>
      </c>
      <c r="F1689" s="32">
        <f>GLOBAL[[#This Row],[AWAL]]</f>
        <v>2</v>
      </c>
      <c r="G1689" s="31"/>
      <c r="H1689" s="31"/>
      <c r="I1689" s="31">
        <f>IF(GLOBAL[[#This Row],[1]]="","",SUMIF(Table6[NB BM_C_QTY+F],GLOBAL[POINTER],Table6[C]))</f>
        <v>0</v>
      </c>
      <c r="J1689" s="91">
        <f>IF(GLOBAL[[#This Row],[2]]="",0,-1*SUMIF(Table5[CONCAT],GLOBAL[POINTER],Table5[3]))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 t="shared" si="26"/>
        <v>2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2</v>
      </c>
      <c r="Q1689" s="58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2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2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2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89" s="31">
        <v>144</v>
      </c>
      <c r="AC1689" t="s">
        <v>5987</v>
      </c>
      <c r="AD1689">
        <v>-24</v>
      </c>
    </row>
    <row r="1690" spans="1:31">
      <c r="A1690" s="31">
        <f ca="1">IF(GLOBAL[[#This Row],[TT]]&lt;1,"",ROW()-2)</f>
        <v>1688</v>
      </c>
      <c r="B1690" s="33" t="s">
        <v>4522</v>
      </c>
      <c r="C1690" s="31">
        <v>1</v>
      </c>
      <c r="D1690" s="31" t="s">
        <v>2271</v>
      </c>
      <c r="E1690" s="31">
        <f ca="1">IF(GLOBAL[[#This Row],[b12]]="",GLOBAL[[#This Row],[a6]],GLOBAL[[#This Row],[b12]])</f>
        <v>1</v>
      </c>
      <c r="F1690" s="32">
        <f>GLOBAL[[#This Row],[AWAL]]</f>
        <v>1</v>
      </c>
      <c r="G1690" s="31"/>
      <c r="H1690" s="31"/>
      <c r="I1690" s="31">
        <f>IF(GLOBAL[[#This Row],[1]]="","",SUMIF(Table6[NB BM_C_QTY+F],GLOBAL[POINTER],Table6[C]))</f>
        <v>0</v>
      </c>
      <c r="J1690" s="91">
        <f>IF(GLOBAL[[#This Row],[2]]="",0,-1*SUMIF(Table5[CONCAT],GLOBAL[POINTER],Table5[3]))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 t="shared" si="26"/>
        <v>1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1</v>
      </c>
      <c r="Q1690" s="58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90" s="31">
        <v>26</v>
      </c>
      <c r="AC1690" t="s">
        <v>5149</v>
      </c>
    </row>
    <row r="1691" spans="1:31">
      <c r="A1691" s="31">
        <f ca="1">IF(GLOBAL[[#This Row],[TT]]&lt;1,"",ROW()-2)</f>
        <v>1689</v>
      </c>
      <c r="B1691" s="33" t="s">
        <v>4522</v>
      </c>
      <c r="C1691" s="31">
        <v>1</v>
      </c>
      <c r="D1691" s="31" t="s">
        <v>212</v>
      </c>
      <c r="E1691" s="31">
        <f ca="1">IF(GLOBAL[[#This Row],[b12]]="",GLOBAL[[#This Row],[a6]],GLOBAL[[#This Row],[b12]])</f>
        <v>1</v>
      </c>
      <c r="F1691" s="32">
        <f>GLOBAL[[#This Row],[AWAL]]</f>
        <v>1</v>
      </c>
      <c r="G1691" s="31"/>
      <c r="H1691" s="31"/>
      <c r="I1691" s="31">
        <f>IF(GLOBAL[[#This Row],[1]]="","",SUMIF(Table6[NB BM_C_QTY+F],GLOBAL[POINTER],Table6[C]))</f>
        <v>0</v>
      </c>
      <c r="J1691" s="91">
        <f>IF(GLOBAL[[#This Row],[2]]="",0,-1*SUMIF(Table5[CONCAT],GLOBAL[POINTER],Table5[3]))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1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</v>
      </c>
      <c r="Q1691" s="58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91" s="31">
        <v>24</v>
      </c>
      <c r="AC1691" t="s">
        <v>5149</v>
      </c>
    </row>
    <row r="1692" spans="1:31">
      <c r="A1692" s="31">
        <f ca="1">IF(GLOBAL[[#This Row],[TT]]&lt;1,"",ROW()-2)</f>
        <v>1690</v>
      </c>
      <c r="B1692" s="33" t="s">
        <v>4523</v>
      </c>
      <c r="C1692" s="31">
        <v>2</v>
      </c>
      <c r="D1692" s="31" t="s">
        <v>205</v>
      </c>
      <c r="E1692" s="31">
        <f ca="1">IF(GLOBAL[[#This Row],[b12]]="",GLOBAL[[#This Row],[a6]],GLOBAL[[#This Row],[b12]])</f>
        <v>2</v>
      </c>
      <c r="F1692" s="32">
        <f>GLOBAL[[#This Row],[AWAL]]</f>
        <v>2</v>
      </c>
      <c r="G1692" s="31"/>
      <c r="H1692" s="31"/>
      <c r="I1692" s="31">
        <f>IF(GLOBAL[[#This Row],[1]]="","",SUMIF(Table6[NB BM_C_QTY+F],GLOBAL[POINTER],Table6[C]))</f>
        <v>0</v>
      </c>
      <c r="J1692" s="91">
        <f>IF(GLOBAL[[#This Row],[2]]="",0,-1*SUMIF(Table5[CONCAT],GLOBAL[POINTER],Table5[3]))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2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2</v>
      </c>
      <c r="Q1692" s="58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2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2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2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92" s="31">
        <v>30</v>
      </c>
      <c r="AC1692" t="s">
        <v>5149</v>
      </c>
      <c r="AE1692" s="29"/>
    </row>
    <row r="1693" spans="1:31">
      <c r="A1693" s="31">
        <f ca="1">IF(GLOBAL[[#This Row],[TT]]&lt;1,"",ROW()-2)</f>
        <v>1691</v>
      </c>
      <c r="B1693" s="33" t="s">
        <v>4524</v>
      </c>
      <c r="C1693" s="31">
        <v>2</v>
      </c>
      <c r="D1693" s="31" t="s">
        <v>179</v>
      </c>
      <c r="E1693" s="31">
        <f ca="1">IF(GLOBAL[[#This Row],[b12]]="",GLOBAL[[#This Row],[a6]],GLOBAL[[#This Row],[b12]])</f>
        <v>2</v>
      </c>
      <c r="F1693" s="32">
        <f>GLOBAL[[#This Row],[AWAL]]</f>
        <v>2</v>
      </c>
      <c r="G1693" s="31"/>
      <c r="H1693" s="31"/>
      <c r="I1693" s="31">
        <f>IF(GLOBAL[[#This Row],[1]]="","",SUMIF(Table6[NB BM_C_QTY+F],GLOBAL[POINTER],Table6[C]))</f>
        <v>0</v>
      </c>
      <c r="J1693" s="91">
        <f>IF(GLOBAL[[#This Row],[2]]="",0,-1*SUMIF(Table5[CONCAT],GLOBAL[POINTER],Table5[3]))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2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2</v>
      </c>
      <c r="Q1693" s="58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2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2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2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93" s="31">
        <v>60</v>
      </c>
      <c r="AC1693" t="s">
        <v>5149</v>
      </c>
      <c r="AE1693" s="29"/>
    </row>
    <row r="1694" spans="1:31">
      <c r="A1694" s="31">
        <f ca="1">IF(GLOBAL[[#This Row],[TT]]&lt;1,"",ROW()-2)</f>
        <v>1692</v>
      </c>
      <c r="B1694" s="33" t="s">
        <v>4517</v>
      </c>
      <c r="C1694" s="31">
        <v>1</v>
      </c>
      <c r="D1694" s="31" t="s">
        <v>491</v>
      </c>
      <c r="E1694" s="31">
        <f ca="1">IF(GLOBAL[[#This Row],[b12]]="",GLOBAL[[#This Row],[a6]],GLOBAL[[#This Row],[b12]])</f>
        <v>1</v>
      </c>
      <c r="F1694" s="32">
        <f>GLOBAL[[#This Row],[AWAL]]</f>
        <v>1</v>
      </c>
      <c r="G1694" s="31"/>
      <c r="H1694" s="31"/>
      <c r="I1694" s="31">
        <f>IF(GLOBAL[[#This Row],[1]]="","",SUMIF(Table6[NB BM_C_QTY+F],GLOBAL[POINTER],Table6[C]))</f>
        <v>0</v>
      </c>
      <c r="J1694" s="91">
        <f>IF(GLOBAL[[#This Row],[2]]="",0,-1*SUMIF(Table5[CONCAT],GLOBAL[POINTER],Table5[3]))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1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1</v>
      </c>
      <c r="Q1694" s="58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1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1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1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94" s="31">
        <v>240</v>
      </c>
      <c r="AC1694" t="s">
        <v>5116</v>
      </c>
    </row>
    <row r="1695" spans="1:31">
      <c r="A1695" s="31">
        <f ca="1">IF(GLOBAL[[#This Row],[TT]]&lt;1,"",ROW()-2)</f>
        <v>1693</v>
      </c>
      <c r="B1695" s="33" t="s">
        <v>4518</v>
      </c>
      <c r="C1695" s="31">
        <v>1</v>
      </c>
      <c r="D1695" s="31" t="s">
        <v>230</v>
      </c>
      <c r="E1695" s="31">
        <f ca="1">IF(GLOBAL[[#This Row],[b12]]="",GLOBAL[[#This Row],[a6]],GLOBAL[[#This Row],[b12]])</f>
        <v>1</v>
      </c>
      <c r="F1695" s="32">
        <f>GLOBAL[[#This Row],[AWAL]]</f>
        <v>1</v>
      </c>
      <c r="G1695" s="31"/>
      <c r="H1695" s="31"/>
      <c r="I1695" s="31">
        <f>IF(GLOBAL[[#This Row],[1]]="","",SUMIF(Table6[NB BM_C_QTY+F],GLOBAL[POINTER],Table6[C]))</f>
        <v>0</v>
      </c>
      <c r="J1695" s="91">
        <f>IF(GLOBAL[[#This Row],[2]]="",0,-1*SUMIF(Table5[CONCAT],GLOBAL[POINTER],Table5[3]))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1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1</v>
      </c>
      <c r="Q1695" s="58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1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1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1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95" s="31">
        <v>320</v>
      </c>
      <c r="AC1695" t="s">
        <v>5116</v>
      </c>
      <c r="AD1695" s="29"/>
    </row>
    <row r="1696" spans="1:31">
      <c r="A1696" s="31">
        <f ca="1">IF(GLOBAL[[#This Row],[TT]]&lt;1,"",ROW()-2)</f>
        <v>1694</v>
      </c>
      <c r="B1696" s="33" t="s">
        <v>4525</v>
      </c>
      <c r="C1696" s="31">
        <v>4</v>
      </c>
      <c r="D1696" s="31" t="s">
        <v>491</v>
      </c>
      <c r="E1696" s="31">
        <f ca="1">IF(GLOBAL[[#This Row],[b12]]="",GLOBAL[[#This Row],[a6]],GLOBAL[[#This Row],[b12]])</f>
        <v>4</v>
      </c>
      <c r="F1696" s="32">
        <f>GLOBAL[[#This Row],[AWAL]]</f>
        <v>4</v>
      </c>
      <c r="G1696" s="31"/>
      <c r="H1696" s="31"/>
      <c r="I1696" s="31">
        <f>IF(GLOBAL[[#This Row],[1]]="","",SUMIF(Table6[NB BM_C_QTY+F],GLOBAL[POINTER],Table6[C]))</f>
        <v>0</v>
      </c>
      <c r="J1696" s="91">
        <f>IF(GLOBAL[[#This Row],[2]]="",0,-1*SUMIF(Table5[CONCAT],GLOBAL[POINTER],Table5[3]))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 t="shared" si="26"/>
        <v>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4</v>
      </c>
      <c r="Q1696" s="58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96" s="31">
        <v>240</v>
      </c>
      <c r="AC1696" t="s">
        <v>5116</v>
      </c>
    </row>
    <row r="1697" spans="1:30">
      <c r="A1697" s="31">
        <f ca="1">IF(GLOBAL[[#This Row],[TT]]&lt;1,"",ROW()-2)</f>
        <v>1695</v>
      </c>
      <c r="B1697" s="33" t="s">
        <v>4519</v>
      </c>
      <c r="C1697" s="31">
        <v>3</v>
      </c>
      <c r="D1697" s="31" t="s">
        <v>230</v>
      </c>
      <c r="E1697" s="31">
        <f ca="1">IF(GLOBAL[[#This Row],[b12]]="",GLOBAL[[#This Row],[a6]],GLOBAL[[#This Row],[b12]])</f>
        <v>3</v>
      </c>
      <c r="F1697" s="32">
        <f>GLOBAL[[#This Row],[AWAL]]</f>
        <v>3</v>
      </c>
      <c r="G1697" s="31"/>
      <c r="H1697" s="31"/>
      <c r="I1697" s="31">
        <f>IF(GLOBAL[[#This Row],[1]]="","",SUMIF(Table6[NB BM_C_QTY+F],GLOBAL[POINTER],Table6[C]))</f>
        <v>0</v>
      </c>
      <c r="J1697" s="91">
        <f>IF(GLOBAL[[#This Row],[2]]="",0,-1*SUMIF(Table5[CONCAT],GLOBAL[POINTER],Table5[3]))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 t="shared" si="26"/>
        <v>3</v>
      </c>
      <c r="N1697" s="31"/>
      <c r="O1697" s="31" t="str">
        <f>IF(GLOBAL[[#This Row],[b2]]="","",GLOBAL[[#This Row],[b2]]-GLOBAL[[#This Row],[a2]])</f>
        <v/>
      </c>
      <c r="P1697" s="32">
        <f ca="1">SUM(INDIRECT(GLOBAL_VAR[TABLENAME]&amp;"[@a"&amp;$1:$1-1&amp;"]"),INDIRECT(GLOBAL_VAR[TABLENAME]&amp;"[@c"&amp;$1:$1-1&amp;"]"))</f>
        <v>3</v>
      </c>
      <c r="Q1697" s="58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3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3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3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97" s="31">
        <v>320</v>
      </c>
      <c r="AC1697" t="s">
        <v>5116</v>
      </c>
    </row>
    <row r="1698" spans="1:30">
      <c r="A1698" s="31">
        <f ca="1">IF(GLOBAL[[#This Row],[TT]]&lt;1,"",ROW()-2)</f>
        <v>1696</v>
      </c>
      <c r="B1698" s="33" t="s">
        <v>4520</v>
      </c>
      <c r="C1698" s="31">
        <v>3</v>
      </c>
      <c r="D1698" s="31" t="s">
        <v>573</v>
      </c>
      <c r="E1698" s="31">
        <f ca="1">IF(GLOBAL[[#This Row],[b12]]="",GLOBAL[[#This Row],[a6]],GLOBAL[[#This Row],[b12]])</f>
        <v>3</v>
      </c>
      <c r="F1698" s="32">
        <f>GLOBAL[[#This Row],[AWAL]]</f>
        <v>3</v>
      </c>
      <c r="G1698" s="31"/>
      <c r="H1698" s="31"/>
      <c r="I1698" s="31">
        <f>IF(GLOBAL[[#This Row],[1]]="","",SUMIF(Table6[NB BM_C_QTY+F],GLOBAL[POINTER],Table6[C]))</f>
        <v>0</v>
      </c>
      <c r="J1698" s="91">
        <f>IF(GLOBAL[[#This Row],[2]]="",0,-1*SUMIF(Table5[CONCAT],GLOBAL[POINTER],Table5[3]))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 t="shared" si="26"/>
        <v>3</v>
      </c>
      <c r="N1698" s="31"/>
      <c r="O1698" s="31" t="str">
        <f>IF(GLOBAL[[#This Row],[b2]]="","",GLOBAL[[#This Row],[b2]]-GLOBAL[[#This Row],[a2]])</f>
        <v/>
      </c>
      <c r="P1698" s="32">
        <f ca="1">SUM(INDIRECT(GLOBAL_VAR[TABLENAME]&amp;"[@a"&amp;$1:$1-1&amp;"]"),INDIRECT(GLOBAL_VAR[TABLENAME]&amp;"[@c"&amp;$1:$1-1&amp;"]"))</f>
        <v>3</v>
      </c>
      <c r="Q1698" s="58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3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3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3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98" s="31">
        <v>288</v>
      </c>
      <c r="AC1698" t="s">
        <v>5116</v>
      </c>
    </row>
    <row r="1699" spans="1:30">
      <c r="A1699" s="31">
        <f ca="1">IF(GLOBAL[[#This Row],[TT]]&lt;1,"",ROW()-2)</f>
        <v>1697</v>
      </c>
      <c r="B1699" s="33" t="s">
        <v>4521</v>
      </c>
      <c r="C1699" s="31">
        <v>1</v>
      </c>
      <c r="D1699" s="31" t="s">
        <v>1020</v>
      </c>
      <c r="E1699" s="31">
        <f ca="1">IF(GLOBAL[[#This Row],[b12]]="",GLOBAL[[#This Row],[a6]],GLOBAL[[#This Row],[b12]])</f>
        <v>1</v>
      </c>
      <c r="F1699" s="32">
        <f>GLOBAL[[#This Row],[AWAL]]</f>
        <v>1</v>
      </c>
      <c r="G1699" s="31"/>
      <c r="H1699" s="31"/>
      <c r="I1699" s="31">
        <f>IF(GLOBAL[[#This Row],[1]]="","",SUMIF(Table6[NB BM_C_QTY+F],GLOBAL[POINTER],Table6[C]))</f>
        <v>0</v>
      </c>
      <c r="J1699" s="91">
        <f>IF(GLOBAL[[#This Row],[2]]="",0,-1*SUMIF(Table5[CONCAT],GLOBAL[POINTER],Table5[3]))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 t="shared" si="26"/>
        <v>1</v>
      </c>
      <c r="N1699" s="31"/>
      <c r="O1699" s="31" t="str">
        <f>IF(GLOBAL[[#This Row],[b2]]="","",GLOBAL[[#This Row],[b2]]-GLOBAL[[#This Row],[a2]])</f>
        <v/>
      </c>
      <c r="P1699" s="32">
        <f ca="1">SUM(INDIRECT(GLOBAL_VAR[TABLENAME]&amp;"[@a"&amp;$1:$1-1&amp;"]"),INDIRECT(GLOBAL_VAR[TABLENAME]&amp;"[@c"&amp;$1:$1-1&amp;"]"))</f>
        <v>1</v>
      </c>
      <c r="Q1699" s="58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1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1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1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99" s="31">
        <v>280</v>
      </c>
      <c r="AC1699" t="s">
        <v>5116</v>
      </c>
    </row>
    <row r="1700" spans="1:30">
      <c r="A1700" s="39">
        <f ca="1">IF(GLOBAL[[#This Row],[TT]]&lt;1,"",ROW()-2)</f>
        <v>1698</v>
      </c>
      <c r="B1700" s="33" t="s">
        <v>3547</v>
      </c>
      <c r="C1700" s="31">
        <v>6</v>
      </c>
      <c r="D1700" s="31" t="s">
        <v>3520</v>
      </c>
      <c r="E1700" s="39">
        <f ca="1">IF(GLOBAL[[#This Row],[b12]]="",GLOBAL[[#This Row],[a6]],GLOBAL[[#This Row],[b12]])</f>
        <v>6</v>
      </c>
      <c r="F1700" s="40">
        <f>GLOBAL[[#This Row],[AWAL]]</f>
        <v>6</v>
      </c>
      <c r="G1700" s="31"/>
      <c r="H1700" s="31"/>
      <c r="I1700" s="31">
        <f>IF(GLOBAL[[#This Row],[1]]="","",SUMIF(Table6[NB BM_C_QTY+F],GLOBAL[POINTER],Table6[C]))</f>
        <v>0</v>
      </c>
      <c r="J1700" s="91">
        <f>IF(GLOBAL[[#This Row],[2]]="",0,-1*SUMIF(Table5[CONCAT],GLOBAL[POINTER],Table5[3]))</f>
        <v>0</v>
      </c>
      <c r="K1700" s="39" t="str">
        <f>IF(GLOBAL[[#This Row],[b1]]="","",GLOBAL[[#This Row],[b1]]-GLOBAL[[#This Row],[a1]]-GLOBAL[[#This Row],[bkeluar1]])</f>
        <v/>
      </c>
      <c r="L1700" s="39">
        <f>SUM(GLOBAL[[#This Row],[bmasuk1]:[c1]])</f>
        <v>0</v>
      </c>
      <c r="M1700" s="40">
        <f t="shared" si="26"/>
        <v>6</v>
      </c>
      <c r="N1700" s="31"/>
      <c r="O1700" s="39" t="str">
        <f>IF(GLOBAL[[#This Row],[b2]]="","",GLOBAL[[#This Row],[b2]]-GLOBAL[[#This Row],[a2]])</f>
        <v/>
      </c>
      <c r="P1700" s="40">
        <f ca="1">SUM(INDIRECT(GLOBAL_VAR[TABLENAME]&amp;"[@a"&amp;$1:$1-1&amp;"]"),INDIRECT(GLOBAL_VAR[TABLENAME]&amp;"[@c"&amp;$1:$1-1&amp;"]"))</f>
        <v>6</v>
      </c>
      <c r="Q1700" s="58"/>
      <c r="R1700" s="41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6</v>
      </c>
      <c r="T1700" s="33"/>
      <c r="U1700" s="41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6</v>
      </c>
      <c r="W1700" s="31"/>
      <c r="X1700" s="39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6</v>
      </c>
      <c r="Z1700" s="29"/>
      <c r="AA17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700" s="39">
        <v>225</v>
      </c>
      <c r="AC1700" s="29" t="s">
        <v>5118</v>
      </c>
    </row>
    <row r="1701" spans="1:30">
      <c r="A1701" s="39">
        <f ca="1">IF(GLOBAL[[#This Row],[TT]]&lt;1,"",ROW()-2)</f>
        <v>1699</v>
      </c>
      <c r="B1701" s="33" t="s">
        <v>4045</v>
      </c>
      <c r="C1701" s="31">
        <v>2</v>
      </c>
      <c r="D1701" s="31" t="s">
        <v>1022</v>
      </c>
      <c r="E1701" s="39">
        <f ca="1">IF(GLOBAL[[#This Row],[b12]]="",GLOBAL[[#This Row],[a6]],GLOBAL[[#This Row],[b12]])</f>
        <v>2</v>
      </c>
      <c r="F1701" s="40">
        <f>GLOBAL[[#This Row],[AWAL]]</f>
        <v>2</v>
      </c>
      <c r="G1701" s="31"/>
      <c r="H1701" s="31"/>
      <c r="I1701" s="31">
        <f>IF(GLOBAL[[#This Row],[1]]="","",SUMIF(Table6[NB BM_C_QTY+F],GLOBAL[POINTER],Table6[C]))</f>
        <v>0</v>
      </c>
      <c r="J1701" s="91">
        <f>IF(GLOBAL[[#This Row],[2]]="",0,-1*SUMIF(Table5[CONCAT],GLOBAL[POINTER],Table5[3]))</f>
        <v>0</v>
      </c>
      <c r="K1701" s="39" t="str">
        <f>IF(GLOBAL[[#This Row],[b1]]="","",GLOBAL[[#This Row],[b1]]-GLOBAL[[#This Row],[a1]]-GLOBAL[[#This Row],[bkeluar1]])</f>
        <v/>
      </c>
      <c r="L1701" s="39">
        <f>SUM(GLOBAL[[#This Row],[bmasuk1]:[c1]])</f>
        <v>0</v>
      </c>
      <c r="M1701" s="40">
        <f t="shared" si="26"/>
        <v>2</v>
      </c>
      <c r="N1701" s="31"/>
      <c r="O1701" s="39" t="str">
        <f>IF(GLOBAL[[#This Row],[b2]]="","",GLOBAL[[#This Row],[b2]]-GLOBAL[[#This Row],[a2]])</f>
        <v/>
      </c>
      <c r="P1701" s="40">
        <f ca="1">SUM(INDIRECT(GLOBAL_VAR[TABLENAME]&amp;"[@a"&amp;$1:$1-1&amp;"]"),INDIRECT(GLOBAL_VAR[TABLENAME]&amp;"[@c"&amp;$1:$1-1&amp;"]"))</f>
        <v>2</v>
      </c>
      <c r="Q1701" s="58"/>
      <c r="R1701" s="41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2</v>
      </c>
      <c r="T1701" s="33"/>
      <c r="U1701" s="41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2</v>
      </c>
      <c r="W1701" s="31"/>
      <c r="X1701" s="39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2</v>
      </c>
      <c r="Z1701" s="29"/>
      <c r="AA17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701" s="39">
        <v>225</v>
      </c>
      <c r="AC1701" s="29" t="s">
        <v>5116</v>
      </c>
    </row>
    <row r="1702" spans="1:30">
      <c r="A1702" s="31">
        <f ca="1">IF(GLOBAL[[#This Row],[TT]]&lt;1,"",ROW()-2)</f>
        <v>1700</v>
      </c>
      <c r="B1702" s="33" t="s">
        <v>1021</v>
      </c>
      <c r="C1702" s="31">
        <v>1</v>
      </c>
      <c r="D1702" s="31" t="s">
        <v>1022</v>
      </c>
      <c r="E1702" s="31">
        <f ca="1">IF(GLOBAL[[#This Row],[b12]]="",GLOBAL[[#This Row],[a6]],GLOBAL[[#This Row],[b12]])</f>
        <v>1</v>
      </c>
      <c r="F1702" s="32">
        <f>GLOBAL[[#This Row],[AWAL]]</f>
        <v>1</v>
      </c>
      <c r="G1702" s="31"/>
      <c r="H1702" s="31"/>
      <c r="I1702" s="31">
        <f>IF(GLOBAL[[#This Row],[1]]="","",SUMIF(Table6[NB BM_C_QTY+F],GLOBAL[POINTER],Table6[C]))</f>
        <v>0</v>
      </c>
      <c r="J1702" s="91">
        <f>IF(GLOBAL[[#This Row],[2]]="",0,-1*SUMIF(Table5[CONCAT],GLOBAL[POINTER],Table5[3]))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1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1</v>
      </c>
      <c r="Q1702" s="58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1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1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1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702" s="31">
        <v>225</v>
      </c>
      <c r="AC1702" t="s">
        <v>5116</v>
      </c>
      <c r="AD1702" s="29"/>
    </row>
    <row r="1703" spans="1:30">
      <c r="A1703" s="31">
        <f ca="1">IF(GLOBAL[[#This Row],[TT]]&lt;1,"",ROW()-2)</f>
        <v>1701</v>
      </c>
      <c r="B1703" s="33" t="s">
        <v>1023</v>
      </c>
      <c r="C1703" s="31">
        <v>2</v>
      </c>
      <c r="D1703" s="31" t="s">
        <v>1024</v>
      </c>
      <c r="E1703" s="31">
        <f ca="1">IF(GLOBAL[[#This Row],[b12]]="",GLOBAL[[#This Row],[a6]],GLOBAL[[#This Row],[b12]])</f>
        <v>2</v>
      </c>
      <c r="F1703" s="32">
        <f>GLOBAL[[#This Row],[AWAL]]</f>
        <v>2</v>
      </c>
      <c r="G1703" s="31"/>
      <c r="H1703" s="31"/>
      <c r="I1703" s="31">
        <f>IF(GLOBAL[[#This Row],[1]]="","",SUMIF(Table6[NB BM_C_QTY+F],GLOBAL[POINTER],Table6[C]))</f>
        <v>0</v>
      </c>
      <c r="J1703" s="91">
        <f>IF(GLOBAL[[#This Row],[2]]="",0,-1*SUMIF(Table5[CONCAT],GLOBAL[POINTER],Table5[3]))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2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2</v>
      </c>
      <c r="Q1703" s="58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2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2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2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703" s="31">
        <v>48</v>
      </c>
      <c r="AC1703" t="s">
        <v>5149</v>
      </c>
      <c r="AD1703">
        <v>50</v>
      </c>
    </row>
    <row r="1704" spans="1:30">
      <c r="A1704" s="31">
        <f ca="1">IF(GLOBAL[[#This Row],[TT]]&lt;1,"",ROW()-2)</f>
        <v>1702</v>
      </c>
      <c r="B1704" s="33" t="s">
        <v>1025</v>
      </c>
      <c r="C1704" s="31">
        <v>1</v>
      </c>
      <c r="D1704" s="31" t="s">
        <v>500</v>
      </c>
      <c r="E1704" s="31">
        <f ca="1">IF(GLOBAL[[#This Row],[b12]]="",GLOBAL[[#This Row],[a6]],GLOBAL[[#This Row],[b12]])</f>
        <v>1</v>
      </c>
      <c r="F1704" s="32">
        <f>GLOBAL[[#This Row],[AWAL]]</f>
        <v>1</v>
      </c>
      <c r="G1704" s="31"/>
      <c r="H1704" s="31"/>
      <c r="I1704" s="31">
        <f>IF(GLOBAL[[#This Row],[1]]="","",SUMIF(Table6[NB BM_C_QTY+F],GLOBAL[POINTER],Table6[C]))</f>
        <v>0</v>
      </c>
      <c r="J1704" s="91">
        <f>IF(GLOBAL[[#This Row],[2]]="",0,-1*SUMIF(Table5[CONCAT],GLOBAL[POINTER],Table5[3]))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1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1</v>
      </c>
      <c r="Q1704" s="58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1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1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1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704" s="31">
        <v>20</v>
      </c>
      <c r="AC1704" t="s">
        <v>5153</v>
      </c>
    </row>
    <row r="1705" spans="1:30">
      <c r="A1705" s="31">
        <f ca="1">IF(GLOBAL[[#This Row],[TT]]&lt;1,"",ROW()-2)</f>
        <v>1703</v>
      </c>
      <c r="B1705" s="33" t="s">
        <v>1026</v>
      </c>
      <c r="C1705" s="31">
        <v>1</v>
      </c>
      <c r="D1705" s="31" t="s">
        <v>1027</v>
      </c>
      <c r="E1705" s="31">
        <f ca="1">IF(GLOBAL[[#This Row],[b12]]="",GLOBAL[[#This Row],[a6]],GLOBAL[[#This Row],[b12]])</f>
        <v>1</v>
      </c>
      <c r="F1705" s="32">
        <f>GLOBAL[[#This Row],[AWAL]]</f>
        <v>1</v>
      </c>
      <c r="G1705" s="31"/>
      <c r="H1705" s="31"/>
      <c r="I1705" s="31">
        <f>IF(GLOBAL[[#This Row],[1]]="","",SUMIF(Table6[NB BM_C_QTY+F],GLOBAL[POINTER],Table6[C]))</f>
        <v>0</v>
      </c>
      <c r="J1705" s="91">
        <f>IF(GLOBAL[[#This Row],[2]]="",0,-1*SUMIF(Table5[CONCAT],GLOBAL[POINTER],Table5[3]))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1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1</v>
      </c>
      <c r="Q1705" s="58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1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1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1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705" s="31">
        <v>24</v>
      </c>
      <c r="AC1705" t="s">
        <v>5153</v>
      </c>
    </row>
    <row r="1706" spans="1:30">
      <c r="A1706" s="31" t="str">
        <f ca="1">IF(GLOBAL[[#This Row],[TT]]&lt;1,"",ROW()-2)</f>
        <v/>
      </c>
      <c r="B1706" s="33" t="s">
        <v>3641</v>
      </c>
      <c r="C1706" s="31">
        <v>0</v>
      </c>
      <c r="D1706" s="31" t="s">
        <v>2015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>
        <f>IF(GLOBAL[[#This Row],[1]]="","",SUMIF(Table6[NB BM_C_QTY+F],GLOBAL[POINTER],Table6[C]))</f>
        <v>0</v>
      </c>
      <c r="J1706" s="91">
        <f>IF(GLOBAL[[#This Row],[2]]="",0,-1*SUMIF(Table5[CONCAT],GLOBAL[POINTER],Table5[3]))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58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706" s="31">
        <v>120</v>
      </c>
      <c r="AC1706" t="s">
        <v>5116</v>
      </c>
    </row>
    <row r="1707" spans="1:30">
      <c r="A1707" s="31">
        <f ca="1">IF(GLOBAL[[#This Row],[TT]]&lt;1,"",ROW()-2)</f>
        <v>1705</v>
      </c>
      <c r="B1707" s="33" t="s">
        <v>1028</v>
      </c>
      <c r="C1707" s="31">
        <v>15</v>
      </c>
      <c r="D1707" s="31" t="s">
        <v>1017</v>
      </c>
      <c r="E1707" s="31">
        <f ca="1">IF(GLOBAL[[#This Row],[b12]]="",GLOBAL[[#This Row],[a6]],GLOBAL[[#This Row],[b12]])</f>
        <v>15</v>
      </c>
      <c r="F1707" s="32">
        <f>GLOBAL[[#This Row],[AWAL]]</f>
        <v>15</v>
      </c>
      <c r="G1707" s="31"/>
      <c r="H1707" s="31"/>
      <c r="I1707" s="31">
        <f>IF(GLOBAL[[#This Row],[1]]="","",SUMIF(Table6[NB BM_C_QTY+F],GLOBAL[POINTER],Table6[C]))</f>
        <v>0</v>
      </c>
      <c r="J1707" s="91">
        <f>IF(GLOBAL[[#This Row],[2]]="",0,-1*SUMIF(Table5[CONCAT],GLOBAL[POINTER],Table5[3]))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 t="shared" si="26"/>
        <v>15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15</v>
      </c>
      <c r="Q1707" s="58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15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15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15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707" s="31">
        <v>216</v>
      </c>
      <c r="AC1707" t="s">
        <v>5116</v>
      </c>
    </row>
    <row r="1708" spans="1:30">
      <c r="A1708" s="31">
        <f ca="1">IF(GLOBAL[[#This Row],[TT]]&lt;1,"",ROW()-2)</f>
        <v>1706</v>
      </c>
      <c r="B1708" s="33" t="s">
        <v>1029</v>
      </c>
      <c r="C1708" s="31">
        <v>5</v>
      </c>
      <c r="D1708" s="31" t="s">
        <v>1017</v>
      </c>
      <c r="E1708" s="31">
        <f ca="1">IF(GLOBAL[[#This Row],[b12]]="",GLOBAL[[#This Row],[a6]],GLOBAL[[#This Row],[b12]])</f>
        <v>5</v>
      </c>
      <c r="F1708" s="32">
        <f>GLOBAL[[#This Row],[AWAL]]</f>
        <v>5</v>
      </c>
      <c r="G1708" s="31"/>
      <c r="H1708" s="31"/>
      <c r="I1708" s="31">
        <f>IF(GLOBAL[[#This Row],[1]]="","",SUMIF(Table6[NB BM_C_QTY+F],GLOBAL[POINTER],Table6[C]))</f>
        <v>0</v>
      </c>
      <c r="J1708" s="91">
        <f>IF(GLOBAL[[#This Row],[2]]="",0,-1*SUMIF(Table5[CONCAT],GLOBAL[POINTER],Table5[3]))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5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5</v>
      </c>
      <c r="Q1708" s="58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5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5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5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708" s="31">
        <v>216</v>
      </c>
      <c r="AC1708" t="s">
        <v>5116</v>
      </c>
    </row>
    <row r="1709" spans="1:30">
      <c r="A1709" s="31">
        <f ca="1">IF(GLOBAL[[#This Row],[TT]]&lt;1,"",ROW()-2)</f>
        <v>1707</v>
      </c>
      <c r="B1709" s="33" t="s">
        <v>1030</v>
      </c>
      <c r="C1709" s="31">
        <v>3</v>
      </c>
      <c r="D1709" s="31" t="s">
        <v>491</v>
      </c>
      <c r="E1709" s="31">
        <f ca="1">IF(GLOBAL[[#This Row],[b12]]="",GLOBAL[[#This Row],[a6]],GLOBAL[[#This Row],[b12]])</f>
        <v>3</v>
      </c>
      <c r="F1709" s="32">
        <f>GLOBAL[[#This Row],[AWAL]]</f>
        <v>3</v>
      </c>
      <c r="G1709" s="31"/>
      <c r="H1709" s="31"/>
      <c r="I1709" s="31">
        <f>IF(GLOBAL[[#This Row],[1]]="","",SUMIF(Table6[NB BM_C_QTY+F],GLOBAL[POINTER],Table6[C]))</f>
        <v>0</v>
      </c>
      <c r="J1709" s="91">
        <f>IF(GLOBAL[[#This Row],[2]]="",0,-1*SUMIF(Table5[CONCAT],GLOBAL[POINTER],Table5[3]))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3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3</v>
      </c>
      <c r="Q1709" s="58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3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3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3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709" s="31">
        <v>240</v>
      </c>
      <c r="AC1709" t="s">
        <v>5116</v>
      </c>
    </row>
    <row r="1710" spans="1:30">
      <c r="A1710" s="31">
        <f ca="1">IF(GLOBAL[[#This Row],[TT]]&lt;1,"",ROW()-2)</f>
        <v>1708</v>
      </c>
      <c r="B1710" s="33" t="s">
        <v>1031</v>
      </c>
      <c r="C1710" s="31">
        <v>2</v>
      </c>
      <c r="D1710" s="31" t="s">
        <v>1032</v>
      </c>
      <c r="E1710" s="31">
        <f ca="1">IF(GLOBAL[[#This Row],[b12]]="",GLOBAL[[#This Row],[a6]],GLOBAL[[#This Row],[b12]])</f>
        <v>2</v>
      </c>
      <c r="F1710" s="32">
        <f>GLOBAL[[#This Row],[AWAL]]</f>
        <v>2</v>
      </c>
      <c r="G1710" s="31"/>
      <c r="H1710" s="31"/>
      <c r="I1710" s="31">
        <f>IF(GLOBAL[[#This Row],[1]]="","",SUMIF(Table6[NB BM_C_QTY+F],GLOBAL[POINTER],Table6[C]))</f>
        <v>0</v>
      </c>
      <c r="J1710" s="91">
        <f>IF(GLOBAL[[#This Row],[2]]="",0,-1*SUMIF(Table5[CONCAT],GLOBAL[POINTER],Table5[3]))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2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2</v>
      </c>
      <c r="Q1710" s="58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2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2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2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710" s="31">
        <v>48</v>
      </c>
      <c r="AC1710" t="s">
        <v>5149</v>
      </c>
      <c r="AD1710">
        <v>36</v>
      </c>
    </row>
    <row r="1711" spans="1:30">
      <c r="A1711" s="31">
        <f ca="1">IF(GLOBAL[[#This Row],[TT]]&lt;1,"",ROW()-2)</f>
        <v>1709</v>
      </c>
      <c r="B1711" s="33" t="s">
        <v>1033</v>
      </c>
      <c r="C1711" s="31">
        <v>3</v>
      </c>
      <c r="D1711" s="31" t="s">
        <v>208</v>
      </c>
      <c r="E1711" s="31">
        <f ca="1">IF(GLOBAL[[#This Row],[b12]]="",GLOBAL[[#This Row],[a6]],GLOBAL[[#This Row],[b12]])</f>
        <v>3</v>
      </c>
      <c r="F1711" s="32">
        <f>GLOBAL[[#This Row],[AWAL]]</f>
        <v>3</v>
      </c>
      <c r="G1711" s="31"/>
      <c r="H1711" s="31"/>
      <c r="I1711" s="31">
        <f>IF(GLOBAL[[#This Row],[1]]="","",SUMIF(Table6[NB BM_C_QTY+F],GLOBAL[POINTER],Table6[C]))</f>
        <v>0</v>
      </c>
      <c r="J1711" s="91">
        <f>IF(GLOBAL[[#This Row],[2]]="",0,-1*SUMIF(Table5[CONCAT],GLOBAL[POINTER],Table5[3]))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3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3</v>
      </c>
      <c r="Q1711" s="58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3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3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3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711" s="31">
        <v>1728</v>
      </c>
      <c r="AC1711" t="s">
        <v>5118</v>
      </c>
    </row>
    <row r="1712" spans="1:30">
      <c r="A1712" s="31">
        <f ca="1">IF(GLOBAL[[#This Row],[TT]]&lt;1,"",ROW()-2)</f>
        <v>1710</v>
      </c>
      <c r="B1712" s="33" t="s">
        <v>1034</v>
      </c>
      <c r="C1712" s="31">
        <v>3</v>
      </c>
      <c r="D1712" s="31" t="s">
        <v>208</v>
      </c>
      <c r="E1712" s="31">
        <f ca="1">IF(GLOBAL[[#This Row],[b12]]="",GLOBAL[[#This Row],[a6]],GLOBAL[[#This Row],[b12]])</f>
        <v>3</v>
      </c>
      <c r="F1712" s="32">
        <f>GLOBAL[[#This Row],[AWAL]]</f>
        <v>3</v>
      </c>
      <c r="G1712" s="31"/>
      <c r="H1712" s="31"/>
      <c r="I1712" s="31">
        <f>IF(GLOBAL[[#This Row],[1]]="","",SUMIF(Table6[NB BM_C_QTY+F],GLOBAL[POINTER],Table6[C]))</f>
        <v>0</v>
      </c>
      <c r="J1712" s="91">
        <f>IF(GLOBAL[[#This Row],[2]]="",0,-1*SUMIF(Table5[CONCAT],GLOBAL[POINTER],Table5[3]))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3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3</v>
      </c>
      <c r="Q1712" s="58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3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3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3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712" s="31">
        <v>1728</v>
      </c>
      <c r="AC1712" t="s">
        <v>5118</v>
      </c>
    </row>
    <row r="1713" spans="1:30">
      <c r="A1713" s="31">
        <f ca="1">IF(GLOBAL[[#This Row],[TT]]&lt;1,"",ROW()-2)</f>
        <v>1711</v>
      </c>
      <c r="B1713" s="33" t="s">
        <v>1035</v>
      </c>
      <c r="C1713" s="31">
        <v>4</v>
      </c>
      <c r="D1713" s="31" t="s">
        <v>491</v>
      </c>
      <c r="E1713" s="31">
        <f ca="1">IF(GLOBAL[[#This Row],[b12]]="",GLOBAL[[#This Row],[a6]],GLOBAL[[#This Row],[b12]])</f>
        <v>4</v>
      </c>
      <c r="F1713" s="32">
        <f>GLOBAL[[#This Row],[AWAL]]</f>
        <v>4</v>
      </c>
      <c r="G1713" s="31"/>
      <c r="H1713" s="31"/>
      <c r="I1713" s="31">
        <f>IF(GLOBAL[[#This Row],[1]]="","",SUMIF(Table6[NB BM_C_QTY+F],GLOBAL[POINTER],Table6[C]))</f>
        <v>0</v>
      </c>
      <c r="J1713" s="91">
        <f>IF(GLOBAL[[#This Row],[2]]="",0,-1*SUMIF(Table5[CONCAT],GLOBAL[POINTER],Table5[3]))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 t="shared" si="26"/>
        <v>4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4</v>
      </c>
      <c r="Q1713" s="58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4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4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4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713" s="31">
        <v>240</v>
      </c>
      <c r="AC1713" t="s">
        <v>5116</v>
      </c>
    </row>
    <row r="1714" spans="1:30">
      <c r="A1714" s="31" t="str">
        <f ca="1">IF(GLOBAL[[#This Row],[TT]]&lt;1,"",ROW()-2)</f>
        <v/>
      </c>
      <c r="B1714" s="33" t="s">
        <v>2544</v>
      </c>
      <c r="C1714" s="31">
        <v>0</v>
      </c>
      <c r="D1714" s="31" t="s">
        <v>2545</v>
      </c>
      <c r="E1714" s="31">
        <f ca="1">IF(GLOBAL[[#This Row],[b12]]="",GLOBAL[[#This Row],[a6]],GLOBAL[[#This Row],[b12]])</f>
        <v>0</v>
      </c>
      <c r="F1714" s="32">
        <f>GLOBAL[[#This Row],[AWAL]]</f>
        <v>0</v>
      </c>
      <c r="G1714" s="31"/>
      <c r="H1714" s="31"/>
      <c r="I1714" s="31">
        <f>IF(GLOBAL[[#This Row],[1]]="","",SUMIF(Table6[NB BM_C_QTY+F],GLOBAL[POINTER],Table6[C]))</f>
        <v>0</v>
      </c>
      <c r="J1714" s="91">
        <f>IF(GLOBAL[[#This Row],[2]]="",0,-1*SUMIF(Table5[CONCAT],GLOBAL[POINTER],Table5[3]))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0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0</v>
      </c>
      <c r="Q1714" s="58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0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0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0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714" s="31">
        <v>864</v>
      </c>
      <c r="AC1714" t="s">
        <v>5118</v>
      </c>
    </row>
    <row r="1715" spans="1:30">
      <c r="A1715" s="31">
        <f ca="1">IF(GLOBAL[[#This Row],[TT]]&lt;1,"",ROW()-2)</f>
        <v>1713</v>
      </c>
      <c r="B1715" s="33" t="s">
        <v>4526</v>
      </c>
      <c r="C1715" s="31">
        <v>1</v>
      </c>
      <c r="D1715" s="31" t="s">
        <v>2205</v>
      </c>
      <c r="E1715" s="31">
        <f ca="1">IF(GLOBAL[[#This Row],[b12]]="",GLOBAL[[#This Row],[a6]],GLOBAL[[#This Row],[b12]])</f>
        <v>1</v>
      </c>
      <c r="F1715" s="32">
        <f>GLOBAL[[#This Row],[AWAL]]</f>
        <v>1</v>
      </c>
      <c r="G1715" s="31"/>
      <c r="H1715" s="31"/>
      <c r="I1715" s="31">
        <f>IF(GLOBAL[[#This Row],[1]]="","",SUMIF(Table6[NB BM_C_QTY+F],GLOBAL[POINTER],Table6[C]))</f>
        <v>0</v>
      </c>
      <c r="J1715" s="91">
        <f>IF(GLOBAL[[#This Row],[2]]="",0,-1*SUMIF(Table5[CONCAT],GLOBAL[POINTER],Table5[3]))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1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1</v>
      </c>
      <c r="Q1715" s="58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1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1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1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715" s="31">
        <v>200</v>
      </c>
      <c r="AC1715" t="s">
        <v>5117</v>
      </c>
    </row>
    <row r="1716" spans="1:30">
      <c r="A1716" s="39">
        <f ca="1">IF(GLOBAL[[#This Row],[TT]]&lt;1,"",ROW()-2)</f>
        <v>1714</v>
      </c>
      <c r="B1716" s="33" t="s">
        <v>4528</v>
      </c>
      <c r="C1716" s="31">
        <v>1</v>
      </c>
      <c r="D1716" s="31" t="s">
        <v>1036</v>
      </c>
      <c r="E1716" s="39">
        <f ca="1">IF(GLOBAL[[#This Row],[b12]]="",GLOBAL[[#This Row],[a6]],GLOBAL[[#This Row],[b12]])</f>
        <v>1</v>
      </c>
      <c r="F1716" s="40">
        <f>GLOBAL[[#This Row],[AWAL]]</f>
        <v>1</v>
      </c>
      <c r="G1716" s="31"/>
      <c r="H1716" s="31"/>
      <c r="I1716" s="31">
        <f>IF(GLOBAL[[#This Row],[1]]="","",SUMIF(Table6[NB BM_C_QTY+F],GLOBAL[POINTER],Table6[C]))</f>
        <v>0</v>
      </c>
      <c r="J1716" s="91">
        <f>IF(GLOBAL[[#This Row],[2]]="",0,-1*SUMIF(Table5[CONCAT],GLOBAL[POINTER],Table5[3]))</f>
        <v>0</v>
      </c>
      <c r="K1716" s="39" t="str">
        <f>IF(GLOBAL[[#This Row],[b1]]="","",GLOBAL[[#This Row],[b1]]-GLOBAL[[#This Row],[a1]]-GLOBAL[[#This Row],[bkeluar1]])</f>
        <v/>
      </c>
      <c r="L1716" s="39">
        <f>SUM(GLOBAL[[#This Row],[bmasuk1]:[c1]])</f>
        <v>0</v>
      </c>
      <c r="M1716" s="40">
        <f t="shared" si="26"/>
        <v>1</v>
      </c>
      <c r="N1716" s="31"/>
      <c r="O1716" s="39" t="str">
        <f>IF(GLOBAL[[#This Row],[b2]]="","",GLOBAL[[#This Row],[b2]]-GLOBAL[[#This Row],[a2]])</f>
        <v/>
      </c>
      <c r="P1716" s="40">
        <f ca="1">SUM(INDIRECT(GLOBAL_VAR[TABLENAME]&amp;"[@a"&amp;$1:$1-1&amp;"]"),INDIRECT(GLOBAL_VAR[TABLENAME]&amp;"[@c"&amp;$1:$1-1&amp;"]"))</f>
        <v>1</v>
      </c>
      <c r="Q1716" s="58"/>
      <c r="R1716" s="41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1</v>
      </c>
      <c r="T1716" s="33"/>
      <c r="U1716" s="41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1</v>
      </c>
      <c r="W1716" s="31"/>
      <c r="X1716" s="39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1</v>
      </c>
      <c r="Z1716" s="29"/>
      <c r="AA17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716" s="39">
        <v>160</v>
      </c>
      <c r="AC1716" s="29" t="s">
        <v>5149</v>
      </c>
    </row>
    <row r="1717" spans="1:30">
      <c r="A1717" s="31">
        <f ca="1">IF(GLOBAL[[#This Row],[TT]]&lt;1,"",ROW()-2)</f>
        <v>1715</v>
      </c>
      <c r="B1717" s="33" t="s">
        <v>4529</v>
      </c>
      <c r="C1717" s="31">
        <v>1</v>
      </c>
      <c r="D1717" s="31" t="s">
        <v>1036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>
        <f>IF(GLOBAL[[#This Row],[1]]="","",SUMIF(Table6[NB BM_C_QTY+F],GLOBAL[POINTER],Table6[C]))</f>
        <v>0</v>
      </c>
      <c r="J1717" s="91">
        <f>IF(GLOBAL[[#This Row],[2]]="",0,-1*SUMIF(Table5[CONCAT],GLOBAL[POINTER],Table5[3]))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 t="shared" si="26"/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58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717" s="31">
        <v>160</v>
      </c>
      <c r="AC1717" t="s">
        <v>5149</v>
      </c>
    </row>
    <row r="1718" spans="1:30">
      <c r="A1718" s="31" t="str">
        <f ca="1">IF(GLOBAL[[#This Row],[TT]]&lt;1,"",ROW()-2)</f>
        <v/>
      </c>
      <c r="B1718" s="33" t="s">
        <v>4527</v>
      </c>
      <c r="C1718" s="31">
        <v>0</v>
      </c>
      <c r="D1718" s="31">
        <v>500</v>
      </c>
      <c r="E1718" s="31">
        <f ca="1">IF(GLOBAL[[#This Row],[b12]]="",GLOBAL[[#This Row],[a6]],GLOBAL[[#This Row],[b12]])</f>
        <v>0</v>
      </c>
      <c r="F1718" s="32">
        <f>GLOBAL[[#This Row],[AWAL]]</f>
        <v>0</v>
      </c>
      <c r="G1718" s="31"/>
      <c r="H1718" s="31"/>
      <c r="I1718" s="31">
        <f>IF(GLOBAL[[#This Row],[1]]="","",SUMIF(Table6[NB BM_C_QTY+F],GLOBAL[POINTER],Table6[C]))</f>
        <v>0</v>
      </c>
      <c r="J1718" s="91">
        <f>IF(GLOBAL[[#This Row],[2]]="",0,-1*SUMIF(Table5[CONCAT],GLOBAL[POINTER],Table5[3]))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0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0</v>
      </c>
      <c r="Q1718" s="58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0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0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0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718" s="31">
        <v>500</v>
      </c>
      <c r="AC1718" t="s">
        <v>5118</v>
      </c>
    </row>
    <row r="1719" spans="1:30">
      <c r="A1719" s="31">
        <f ca="1">IF(GLOBAL[[#This Row],[TT]]&lt;1,"",ROW()-2)</f>
        <v>1717</v>
      </c>
      <c r="B1719" s="33" t="s">
        <v>1037</v>
      </c>
      <c r="C1719" s="31">
        <v>8</v>
      </c>
      <c r="D1719" s="31" t="s">
        <v>491</v>
      </c>
      <c r="E1719" s="31">
        <f ca="1">IF(GLOBAL[[#This Row],[b12]]="",GLOBAL[[#This Row],[a6]],GLOBAL[[#This Row],[b12]])</f>
        <v>8</v>
      </c>
      <c r="F1719" s="32">
        <f>GLOBAL[[#This Row],[AWAL]]</f>
        <v>8</v>
      </c>
      <c r="G1719" s="31"/>
      <c r="H1719" s="31"/>
      <c r="I1719" s="31">
        <f>IF(GLOBAL[[#This Row],[1]]="","",SUMIF(Table6[NB BM_C_QTY+F],GLOBAL[POINTER],Table6[C]))</f>
        <v>0</v>
      </c>
      <c r="J1719" s="91">
        <f>IF(GLOBAL[[#This Row],[2]]="",0,-1*SUMIF(Table5[CONCAT],GLOBAL[POINTER],Table5[3]))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 t="shared" si="26"/>
        <v>8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8</v>
      </c>
      <c r="Q1719" s="58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8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8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8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719" s="31">
        <v>240</v>
      </c>
      <c r="AC1719" t="s">
        <v>5116</v>
      </c>
    </row>
    <row r="1720" spans="1:30">
      <c r="A1720" s="31" t="str">
        <f ca="1">IF(GLOBAL[[#This Row],[TT]]&lt;1,"",ROW()-2)</f>
        <v/>
      </c>
      <c r="B1720" s="33" t="s">
        <v>3514</v>
      </c>
      <c r="C1720" s="31">
        <v>0</v>
      </c>
      <c r="D1720" s="31">
        <v>200</v>
      </c>
      <c r="E1720" s="31">
        <f ca="1">IF(GLOBAL[[#This Row],[b12]]="",GLOBAL[[#This Row],[a6]],GLOBAL[[#This Row],[b12]])</f>
        <v>0</v>
      </c>
      <c r="F1720" s="32">
        <f>GLOBAL[[#This Row],[AWAL]]</f>
        <v>0</v>
      </c>
      <c r="G1720" s="31"/>
      <c r="H1720" s="31"/>
      <c r="I1720" s="31">
        <f>IF(GLOBAL[[#This Row],[1]]="","",SUMIF(Table6[NB BM_C_QTY+F],GLOBAL[POINTER],Table6[C]))</f>
        <v>0</v>
      </c>
      <c r="J1720" s="91">
        <f>IF(GLOBAL[[#This Row],[2]]="",0,-1*SUMIF(Table5[CONCAT],GLOBAL[POINTER],Table5[3]))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 t="shared" si="26"/>
        <v>0</v>
      </c>
      <c r="N1720" s="31"/>
      <c r="O1720" s="31" t="str">
        <f>IF(GLOBAL[[#This Row],[b2]]="","",GLOBAL[[#This Row],[b2]]-GLOBAL[[#This Row],[a2]])</f>
        <v/>
      </c>
      <c r="P1720" s="32">
        <f ca="1">SUM(INDIRECT(GLOBAL_VAR[TABLENAME]&amp;"[@a"&amp;$1:$1-1&amp;"]"),INDIRECT(GLOBAL_VAR[TABLENAME]&amp;"[@c"&amp;$1:$1-1&amp;"]"))</f>
        <v>0</v>
      </c>
      <c r="Q1720" s="58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0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0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0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720" s="31">
        <v>200</v>
      </c>
      <c r="AC1720" t="s">
        <v>5118</v>
      </c>
    </row>
    <row r="1721" spans="1:30">
      <c r="A1721" s="31">
        <f ca="1">IF(GLOBAL[[#This Row],[TT]]&lt;1,"",ROW()-2)</f>
        <v>1719</v>
      </c>
      <c r="B1721" s="33" t="s">
        <v>3436</v>
      </c>
      <c r="C1721" s="31">
        <v>3</v>
      </c>
      <c r="D1721" s="31">
        <v>200</v>
      </c>
      <c r="E1721" s="31">
        <f ca="1">IF(GLOBAL[[#This Row],[b12]]="",GLOBAL[[#This Row],[a6]],GLOBAL[[#This Row],[b12]])</f>
        <v>3</v>
      </c>
      <c r="F1721" s="32">
        <f>GLOBAL[[#This Row],[AWAL]]</f>
        <v>3</v>
      </c>
      <c r="G1721" s="31"/>
      <c r="H1721" s="31"/>
      <c r="I1721" s="31">
        <f>IF(GLOBAL[[#This Row],[1]]="","",SUMIF(Table6[NB BM_C_QTY+F],GLOBAL[POINTER],Table6[C]))</f>
        <v>0</v>
      </c>
      <c r="J1721" s="91">
        <f>IF(GLOBAL[[#This Row],[2]]="",0,-1*SUMIF(Table5[CONCAT],GLOBAL[POINTER],Table5[3]))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 t="shared" si="26"/>
        <v>3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3</v>
      </c>
      <c r="Q1721" s="58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3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3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3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721" s="31">
        <v>200</v>
      </c>
      <c r="AC1721" t="s">
        <v>5118</v>
      </c>
    </row>
    <row r="1722" spans="1:30">
      <c r="A1722" s="31">
        <f ca="1">IF(GLOBAL[[#This Row],[TT]]&lt;1,"",ROW()-2)</f>
        <v>1720</v>
      </c>
      <c r="B1722" s="33" t="s">
        <v>1038</v>
      </c>
      <c r="C1722" s="31">
        <v>14</v>
      </c>
      <c r="D1722" s="31" t="s">
        <v>1039</v>
      </c>
      <c r="E1722" s="31">
        <f ca="1">IF(GLOBAL[[#This Row],[b12]]="",GLOBAL[[#This Row],[a6]],GLOBAL[[#This Row],[b12]])</f>
        <v>14</v>
      </c>
      <c r="F1722" s="32">
        <f>GLOBAL[[#This Row],[AWAL]]</f>
        <v>14</v>
      </c>
      <c r="G1722" s="31"/>
      <c r="H1722" s="31"/>
      <c r="I1722" s="31">
        <f>IF(GLOBAL[[#This Row],[1]]="","",SUMIF(Table6[NB BM_C_QTY+F],GLOBAL[POINTER],Table6[C]))</f>
        <v>0</v>
      </c>
      <c r="J1722" s="91">
        <f>IF(GLOBAL[[#This Row],[2]]="",0,-1*SUMIF(Table5[CONCAT],GLOBAL[POINTER],Table5[3]))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 t="shared" si="26"/>
        <v>14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14</v>
      </c>
      <c r="Q1722" s="58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14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14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14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722" s="31">
        <v>60</v>
      </c>
      <c r="AC1722" t="s">
        <v>6096</v>
      </c>
    </row>
    <row r="1723" spans="1:30">
      <c r="A1723" s="39">
        <f ca="1">IF(GLOBAL[[#This Row],[TT]]&lt;1,"",ROW()-2)</f>
        <v>1721</v>
      </c>
      <c r="B1723" s="33" t="s">
        <v>5496</v>
      </c>
      <c r="C1723" s="31">
        <v>28</v>
      </c>
      <c r="D1723" s="31">
        <v>200</v>
      </c>
      <c r="E1723" s="39">
        <f ca="1">IF(GLOBAL[[#This Row],[b12]]="",GLOBAL[[#This Row],[a6]],GLOBAL[[#This Row],[b12]])</f>
        <v>28</v>
      </c>
      <c r="F1723" s="40">
        <f>GLOBAL[[#This Row],[AWAL]]</f>
        <v>28</v>
      </c>
      <c r="G1723" s="31"/>
      <c r="H1723" s="31"/>
      <c r="I1723" s="39">
        <f>IF(GLOBAL[[#This Row],[1]]="","",SUMIF(Table6[NB BM_C_QTY+F],GLOBAL[POINTER],Table6[C]))</f>
        <v>0</v>
      </c>
      <c r="J1723" s="91">
        <f>IF(GLOBAL[[#This Row],[2]]="",0,-1*SUMIF(Table5[CONCAT],GLOBAL[POINTER],Table5[3]))</f>
        <v>0</v>
      </c>
      <c r="K1723" s="39" t="str">
        <f>IF(GLOBAL[[#This Row],[b1]]="","",GLOBAL[[#This Row],[b1]]-GLOBAL[[#This Row],[a1]]-GLOBAL[[#This Row],[bkeluar1]])</f>
        <v/>
      </c>
      <c r="L1723" s="39">
        <f>SUM(GLOBAL[[#This Row],[bmasuk1]:[c1]])</f>
        <v>0</v>
      </c>
      <c r="M1723" s="40">
        <f t="shared" si="26"/>
        <v>28</v>
      </c>
      <c r="N1723" s="31"/>
      <c r="O1723" s="39" t="str">
        <f>IF(GLOBAL[[#This Row],[b2]]="","",GLOBAL[[#This Row],[b2]]-GLOBAL[[#This Row],[a2]])</f>
        <v/>
      </c>
      <c r="P1723" s="40">
        <f ca="1">SUM(INDIRECT(GLOBAL_VAR[TABLENAME]&amp;"[@a"&amp;$1:$1-1&amp;"]"),INDIRECT(GLOBAL_VAR[TABLENAME]&amp;"[@c"&amp;$1:$1-1&amp;"]"))</f>
        <v>28</v>
      </c>
      <c r="Q1723" s="58"/>
      <c r="R1723" s="41" t="str">
        <f>IF(GLOBAL[[#This Row],[b3]]="","",GLOBAL[[#This Row],[b3]]-GLOBAL[[#This Row],[a3]])</f>
        <v/>
      </c>
      <c r="S1723" s="40">
        <f ca="1">SUM(INDIRECT(GLOBAL_VAR[TABLENAME]&amp;"[@a"&amp;$1:$1-1&amp;"]"),INDIRECT(GLOBAL_VAR[TABLENAME]&amp;"[@c"&amp;$1:$1-1&amp;"]"))</f>
        <v>28</v>
      </c>
      <c r="T1723" s="33"/>
      <c r="U1723" s="41" t="str">
        <f>IF(GLOBAL[[#This Row],[b4]]="","",GLOBAL[[#This Row],[b4]]-GLOBAL[[#This Row],[a4]])</f>
        <v/>
      </c>
      <c r="V1723" s="40">
        <f ca="1">SUM(INDIRECT(GLOBAL_VAR[TABLENAME]&amp;"[@a"&amp;$1:$1-1&amp;"]"),INDIRECT(GLOBAL_VAR[TABLENAME]&amp;"[@c"&amp;$1:$1-1&amp;"]"))</f>
        <v>28</v>
      </c>
      <c r="W1723" s="31"/>
      <c r="X1723" s="39" t="str">
        <f>IF(GLOBAL[[#This Row],[b5]]="","",GLOBAL[[#This Row],[b5]]-GLOBAL[[#This Row],[a5]])</f>
        <v/>
      </c>
      <c r="Y1723" s="40">
        <f ca="1">SUM(INDIRECT(GLOBAL_VAR[TABLENAME]&amp;"[@a"&amp;$1:$1-1&amp;"]"),INDIRECT(GLOBAL_VAR[TABLENAME]&amp;"[@c"&amp;$1:$1-1&amp;"]"))</f>
        <v>28</v>
      </c>
      <c r="Z1723" s="29"/>
      <c r="AA172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723" s="39">
        <v>200</v>
      </c>
      <c r="AC1723" t="s">
        <v>5118</v>
      </c>
      <c r="AD1723" s="29"/>
    </row>
    <row r="1724" spans="1:30">
      <c r="A1724" s="39" t="str">
        <f ca="1">IF(GLOBAL[[#This Row],[TT]]&lt;1,"",ROW()-2)</f>
        <v/>
      </c>
      <c r="B1724" s="72" t="s">
        <v>5212</v>
      </c>
      <c r="C1724" s="31">
        <v>0</v>
      </c>
      <c r="D1724" s="31" t="s">
        <v>2408</v>
      </c>
      <c r="E1724" s="39">
        <f ca="1">IF(GLOBAL[[#This Row],[b12]]="",GLOBAL[[#This Row],[a6]],GLOBAL[[#This Row],[b12]])</f>
        <v>0</v>
      </c>
      <c r="F1724" s="40">
        <f>GLOBAL[[#This Row],[AWAL]]</f>
        <v>0</v>
      </c>
      <c r="G1724" s="31"/>
      <c r="H1724" s="31"/>
      <c r="I1724" s="39">
        <f>IF(GLOBAL[[#This Row],[1]]="","",SUMIF(Table6[NB BM_C_QTY+F],GLOBAL[POINTER],Table6[C]))</f>
        <v>0</v>
      </c>
      <c r="J1724" s="91">
        <f>IF(GLOBAL[[#This Row],[2]]="",0,-1*SUMIF(Table5[CONCAT],GLOBAL[POINTER],Table5[3]))</f>
        <v>0</v>
      </c>
      <c r="K1724" s="39" t="str">
        <f>IF(GLOBAL[[#This Row],[b1]]="","",GLOBAL[[#This Row],[b1]]-GLOBAL[[#This Row],[a1]]-GLOBAL[[#This Row],[bkeluar1]])</f>
        <v/>
      </c>
      <c r="L1724" s="39">
        <f>SUM(GLOBAL[[#This Row],[bmasuk1]:[c1]])</f>
        <v>0</v>
      </c>
      <c r="M1724" s="40">
        <f t="shared" si="26"/>
        <v>0</v>
      </c>
      <c r="N1724" s="31"/>
      <c r="O1724" s="39" t="str">
        <f>IF(GLOBAL[[#This Row],[b2]]="","",GLOBAL[[#This Row],[b2]]-GLOBAL[[#This Row],[a2]])</f>
        <v/>
      </c>
      <c r="P1724" s="40">
        <f ca="1">SUM(INDIRECT(GLOBAL_VAR[TABLENAME]&amp;"[@a"&amp;$1:$1-1&amp;"]"),INDIRECT(GLOBAL_VAR[TABLENAME]&amp;"[@c"&amp;$1:$1-1&amp;"]"))</f>
        <v>0</v>
      </c>
      <c r="Q1724" s="58"/>
      <c r="R1724" s="41" t="str">
        <f>IF(GLOBAL[[#This Row],[b3]]="","",GLOBAL[[#This Row],[b3]]-GLOBAL[[#This Row],[a3]])</f>
        <v/>
      </c>
      <c r="S1724" s="40">
        <f ca="1">SUM(INDIRECT(GLOBAL_VAR[TABLENAME]&amp;"[@a"&amp;$1:$1-1&amp;"]"),INDIRECT(GLOBAL_VAR[TABLENAME]&amp;"[@c"&amp;$1:$1-1&amp;"]"))</f>
        <v>0</v>
      </c>
      <c r="T1724" s="33"/>
      <c r="U1724" s="41" t="str">
        <f>IF(GLOBAL[[#This Row],[b4]]="","",GLOBAL[[#This Row],[b4]]-GLOBAL[[#This Row],[a4]])</f>
        <v/>
      </c>
      <c r="V1724" s="40">
        <f ca="1">SUM(INDIRECT(GLOBAL_VAR[TABLENAME]&amp;"[@a"&amp;$1:$1-1&amp;"]"),INDIRECT(GLOBAL_VAR[TABLENAME]&amp;"[@c"&amp;$1:$1-1&amp;"]"))</f>
        <v>0</v>
      </c>
      <c r="W1724" s="31"/>
      <c r="X1724" s="39" t="str">
        <f>IF(GLOBAL[[#This Row],[b5]]="","",GLOBAL[[#This Row],[b5]]-GLOBAL[[#This Row],[a5]])</f>
        <v/>
      </c>
      <c r="Y1724" s="40">
        <f ca="1">SUM(INDIRECT(GLOBAL_VAR[TABLENAME]&amp;"[@a"&amp;$1:$1-1&amp;"]"),INDIRECT(GLOBAL_VAR[TABLENAME]&amp;"[@c"&amp;$1:$1-1&amp;"]"))</f>
        <v>0</v>
      </c>
      <c r="AA172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724" s="39">
        <v>480</v>
      </c>
      <c r="AC1724" s="64" t="s">
        <v>5118</v>
      </c>
    </row>
    <row r="1725" spans="1:30">
      <c r="A1725" s="39" t="str">
        <f ca="1">IF(GLOBAL[[#This Row],[TT]]&lt;1,"",ROW()-2)</f>
        <v/>
      </c>
      <c r="B1725" s="33" t="s">
        <v>3549</v>
      </c>
      <c r="C1725" s="31">
        <v>0</v>
      </c>
      <c r="D1725" s="31">
        <v>120</v>
      </c>
      <c r="E1725" s="39">
        <f ca="1">IF(GLOBAL[[#This Row],[b12]]="",GLOBAL[[#This Row],[a6]],GLOBAL[[#This Row],[b12]])</f>
        <v>0</v>
      </c>
      <c r="F1725" s="40">
        <f>GLOBAL[[#This Row],[AWAL]]</f>
        <v>0</v>
      </c>
      <c r="G1725" s="31"/>
      <c r="H1725" s="31"/>
      <c r="I1725" s="31">
        <f>IF(GLOBAL[[#This Row],[1]]="","",SUMIF(Table6[NB BM_C_QTY+F],GLOBAL[POINTER],Table6[C]))</f>
        <v>0</v>
      </c>
      <c r="J1725" s="91">
        <f>IF(GLOBAL[[#This Row],[2]]="",0,-1*SUMIF(Table5[CONCAT],GLOBAL[POINTER],Table5[3]))</f>
        <v>0</v>
      </c>
      <c r="K1725" s="39" t="str">
        <f>IF(GLOBAL[[#This Row],[b1]]="","",GLOBAL[[#This Row],[b1]]-GLOBAL[[#This Row],[a1]]-GLOBAL[[#This Row],[bkeluar1]])</f>
        <v/>
      </c>
      <c r="L1725" s="39">
        <f>SUM(GLOBAL[[#This Row],[bmasuk1]:[c1]])</f>
        <v>0</v>
      </c>
      <c r="M1725" s="40">
        <f t="shared" si="26"/>
        <v>0</v>
      </c>
      <c r="N1725" s="31"/>
      <c r="O1725" s="39" t="str">
        <f>IF(GLOBAL[[#This Row],[b2]]="","",GLOBAL[[#This Row],[b2]]-GLOBAL[[#This Row],[a2]])</f>
        <v/>
      </c>
      <c r="P1725" s="40">
        <f ca="1">SUM(INDIRECT(GLOBAL_VAR[TABLENAME]&amp;"[@a"&amp;$1:$1-1&amp;"]"),INDIRECT(GLOBAL_VAR[TABLENAME]&amp;"[@c"&amp;$1:$1-1&amp;"]"))</f>
        <v>0</v>
      </c>
      <c r="Q1725" s="58"/>
      <c r="R1725" s="41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0</v>
      </c>
      <c r="T1725" s="33"/>
      <c r="U1725" s="41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0</v>
      </c>
      <c r="W1725" s="31"/>
      <c r="X1725" s="39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0</v>
      </c>
      <c r="Z1725" s="29"/>
      <c r="AA17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725" s="39">
        <v>120</v>
      </c>
      <c r="AC1725" t="s">
        <v>5118</v>
      </c>
    </row>
    <row r="1726" spans="1:30">
      <c r="A1726" s="31" t="str">
        <f ca="1">IF(GLOBAL[[#This Row],[TT]]&lt;1,"",ROW()-2)</f>
        <v/>
      </c>
      <c r="B1726" s="33" t="s">
        <v>2346</v>
      </c>
      <c r="C1726" s="31">
        <v>0</v>
      </c>
      <c r="D1726" s="31">
        <v>200</v>
      </c>
      <c r="E1726" s="31">
        <f ca="1">IF(GLOBAL[[#This Row],[b12]]="",GLOBAL[[#This Row],[a6]],GLOBAL[[#This Row],[b12]])</f>
        <v>0</v>
      </c>
      <c r="F1726" s="32">
        <f>GLOBAL[[#This Row],[AWAL]]</f>
        <v>0</v>
      </c>
      <c r="G1726" s="31"/>
      <c r="H1726" s="31"/>
      <c r="I1726" s="31">
        <f>IF(GLOBAL[[#This Row],[1]]="","",SUMIF(Table6[NB BM_C_QTY+F],GLOBAL[POINTER],Table6[C]))</f>
        <v>0</v>
      </c>
      <c r="J1726" s="91">
        <f>IF(GLOBAL[[#This Row],[2]]="",0,-1*SUMIF(Table5[CONCAT],GLOBAL[POINTER],Table5[3]))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0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0</v>
      </c>
      <c r="Q1726" s="58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0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0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0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726" s="31">
        <v>200</v>
      </c>
      <c r="AC1726" t="s">
        <v>5118</v>
      </c>
    </row>
    <row r="1727" spans="1:30">
      <c r="A1727" s="39" t="str">
        <f ca="1">IF(GLOBAL[[#This Row],[TT]]&lt;1,"",ROW()-2)</f>
        <v/>
      </c>
      <c r="B1727" s="33" t="s">
        <v>1040</v>
      </c>
      <c r="C1727" s="31">
        <v>0</v>
      </c>
      <c r="D1727" s="31">
        <v>200</v>
      </c>
      <c r="E1727" s="39">
        <f ca="1">IF(GLOBAL[[#This Row],[b12]]="",GLOBAL[[#This Row],[a6]],GLOBAL[[#This Row],[b12]])</f>
        <v>0</v>
      </c>
      <c r="F1727" s="40">
        <f>GLOBAL[[#This Row],[AWAL]]</f>
        <v>0</v>
      </c>
      <c r="G1727" s="31"/>
      <c r="H1727" s="31"/>
      <c r="I1727" s="31">
        <f>IF(GLOBAL[[#This Row],[1]]="","",SUMIF(Table6[NB BM_C_QTY+F],GLOBAL[POINTER],Table6[C]))</f>
        <v>0</v>
      </c>
      <c r="J1727" s="91">
        <f>IF(GLOBAL[[#This Row],[2]]="",0,-1*SUMIF(Table5[CONCAT],GLOBAL[POINTER],Table5[3]))</f>
        <v>0</v>
      </c>
      <c r="K1727" s="39" t="str">
        <f>IF(GLOBAL[[#This Row],[b1]]="","",GLOBAL[[#This Row],[b1]]-GLOBAL[[#This Row],[a1]]-GLOBAL[[#This Row],[bkeluar1]])</f>
        <v/>
      </c>
      <c r="L1727" s="39">
        <f>SUM(GLOBAL[[#This Row],[bmasuk1]:[c1]])</f>
        <v>0</v>
      </c>
      <c r="M1727" s="40">
        <f t="shared" si="26"/>
        <v>0</v>
      </c>
      <c r="N1727" s="31"/>
      <c r="O1727" s="39" t="str">
        <f>IF(GLOBAL[[#This Row],[b2]]="","",GLOBAL[[#This Row],[b2]]-GLOBAL[[#This Row],[a2]])</f>
        <v/>
      </c>
      <c r="P1727" s="40">
        <f ca="1">SUM(INDIRECT(GLOBAL_VAR[TABLENAME]&amp;"[@a"&amp;$1:$1-1&amp;"]"),INDIRECT(GLOBAL_VAR[TABLENAME]&amp;"[@c"&amp;$1:$1-1&amp;"]"))</f>
        <v>0</v>
      </c>
      <c r="Q1727" s="58"/>
      <c r="R1727" s="41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41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9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Z1727" s="29"/>
      <c r="AA17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727" s="39">
        <v>200</v>
      </c>
      <c r="AC1727" t="s">
        <v>5118</v>
      </c>
    </row>
    <row r="1728" spans="1:30">
      <c r="A1728" s="31">
        <f ca="1">IF(GLOBAL[[#This Row],[TT]]&lt;1,"",ROW()-2)</f>
        <v>1726</v>
      </c>
      <c r="B1728" s="33" t="s">
        <v>3431</v>
      </c>
      <c r="C1728" s="31">
        <v>6</v>
      </c>
      <c r="D1728" s="31">
        <v>200</v>
      </c>
      <c r="E1728" s="31">
        <f ca="1">IF(GLOBAL[[#This Row],[b12]]="",GLOBAL[[#This Row],[a6]],GLOBAL[[#This Row],[b12]])</f>
        <v>6</v>
      </c>
      <c r="F1728" s="32">
        <f>GLOBAL[[#This Row],[AWAL]]</f>
        <v>6</v>
      </c>
      <c r="G1728" s="31"/>
      <c r="H1728" s="31"/>
      <c r="I1728" s="31">
        <f>IF(GLOBAL[[#This Row],[1]]="","",SUMIF(Table6[NB BM_C_QTY+F],GLOBAL[POINTER],Table6[C]))</f>
        <v>0</v>
      </c>
      <c r="J1728" s="91">
        <f>IF(GLOBAL[[#This Row],[2]]="",0,-1*SUMIF(Table5[CONCAT],GLOBAL[POINTER],Table5[3]))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6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6</v>
      </c>
      <c r="Q1728" s="58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6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6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6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728" s="31">
        <v>200</v>
      </c>
      <c r="AC1728" t="s">
        <v>5118</v>
      </c>
    </row>
    <row r="1729" spans="1:30">
      <c r="A1729" s="31">
        <f ca="1">IF(GLOBAL[[#This Row],[TT]]&lt;1,"",ROW()-2)</f>
        <v>1727</v>
      </c>
      <c r="B1729" s="33" t="s">
        <v>1041</v>
      </c>
      <c r="C1729" s="31">
        <v>4</v>
      </c>
      <c r="D1729" s="31" t="s">
        <v>39</v>
      </c>
      <c r="E1729" s="31">
        <f ca="1">IF(GLOBAL[[#This Row],[b12]]="",GLOBAL[[#This Row],[a6]],GLOBAL[[#This Row],[b12]])</f>
        <v>4</v>
      </c>
      <c r="F1729" s="32">
        <f>GLOBAL[[#This Row],[AWAL]]</f>
        <v>4</v>
      </c>
      <c r="G1729" s="31"/>
      <c r="H1729" s="31"/>
      <c r="I1729" s="31">
        <f>IF(GLOBAL[[#This Row],[1]]="","",SUMIF(Table6[NB BM_C_QTY+F],GLOBAL[POINTER],Table6[C]))</f>
        <v>0</v>
      </c>
      <c r="J1729" s="91">
        <f>IF(GLOBAL[[#This Row],[2]]="",0,-1*SUMIF(Table5[CONCAT],GLOBAL[POINTER],Table5[3]))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4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4</v>
      </c>
      <c r="Q1729" s="58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4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4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4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729" s="31">
        <v>24</v>
      </c>
      <c r="AC1729" t="s">
        <v>5116</v>
      </c>
    </row>
    <row r="1730" spans="1:30">
      <c r="A1730" s="31">
        <f ca="1">IF(GLOBAL[[#This Row],[TT]]&lt;1,"",ROW()-2)</f>
        <v>1728</v>
      </c>
      <c r="B1730" s="33" t="s">
        <v>1042</v>
      </c>
      <c r="C1730" s="31">
        <v>3</v>
      </c>
      <c r="D1730" s="31" t="s">
        <v>39</v>
      </c>
      <c r="E1730" s="31">
        <f ca="1">IF(GLOBAL[[#This Row],[b12]]="",GLOBAL[[#This Row],[a6]],GLOBAL[[#This Row],[b12]])</f>
        <v>3</v>
      </c>
      <c r="F1730" s="32">
        <f>GLOBAL[[#This Row],[AWAL]]</f>
        <v>3</v>
      </c>
      <c r="G1730" s="31"/>
      <c r="H1730" s="31"/>
      <c r="I1730" s="31">
        <f>IF(GLOBAL[[#This Row],[1]]="","",SUMIF(Table6[NB BM_C_QTY+F],GLOBAL[POINTER],Table6[C]))</f>
        <v>0</v>
      </c>
      <c r="J1730" s="91">
        <f>IF(GLOBAL[[#This Row],[2]]="",0,-1*SUMIF(Table5[CONCAT],GLOBAL[POINTER],Table5[3]))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3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3</v>
      </c>
      <c r="Q1730" s="58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3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3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3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730" s="31">
        <v>24</v>
      </c>
      <c r="AC1730" t="s">
        <v>5116</v>
      </c>
    </row>
    <row r="1731" spans="1:30">
      <c r="A1731" s="31">
        <f ca="1">IF(GLOBAL[[#This Row],[TT]]&lt;1,"",ROW()-2)</f>
        <v>1729</v>
      </c>
      <c r="B1731" s="33" t="s">
        <v>1043</v>
      </c>
      <c r="C1731" s="31">
        <v>5</v>
      </c>
      <c r="D1731" s="31" t="s">
        <v>23</v>
      </c>
      <c r="E1731" s="31">
        <f ca="1">IF(GLOBAL[[#This Row],[b12]]="",GLOBAL[[#This Row],[a6]],GLOBAL[[#This Row],[b12]])</f>
        <v>5</v>
      </c>
      <c r="F1731" s="32">
        <f>GLOBAL[[#This Row],[AWAL]]</f>
        <v>5</v>
      </c>
      <c r="G1731" s="31"/>
      <c r="H1731" s="31"/>
      <c r="I1731" s="31">
        <f>IF(GLOBAL[[#This Row],[1]]="","",SUMIF(Table6[NB BM_C_QTY+F],GLOBAL[POINTER],Table6[C]))</f>
        <v>0</v>
      </c>
      <c r="J1731" s="91">
        <f>IF(GLOBAL[[#This Row],[2]]="",0,-1*SUMIF(Table5[CONCAT],GLOBAL[POINTER],Table5[3]))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 t="shared" ref="M1731:M1794" si="27">SUM(F1731,L1731)</f>
        <v>5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5</v>
      </c>
      <c r="Q1731" s="58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5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5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5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731" s="31">
        <v>20</v>
      </c>
      <c r="AC1731" t="s">
        <v>5116</v>
      </c>
    </row>
    <row r="1732" spans="1:30">
      <c r="A1732" s="31" t="str">
        <f ca="1">IF(GLOBAL[[#This Row],[TT]]&lt;1,"",ROW()-2)</f>
        <v/>
      </c>
      <c r="B1732" s="33" t="s">
        <v>1959</v>
      </c>
      <c r="C1732" s="31">
        <v>0</v>
      </c>
      <c r="D1732" s="31" t="s">
        <v>2009</v>
      </c>
      <c r="E1732" s="31">
        <f ca="1">IF(GLOBAL[[#This Row],[b12]]="",GLOBAL[[#This Row],[a6]],GLOBAL[[#This Row],[b12]])</f>
        <v>0</v>
      </c>
      <c r="F1732" s="32">
        <f>GLOBAL[[#This Row],[AWAL]]</f>
        <v>0</v>
      </c>
      <c r="G1732" s="31"/>
      <c r="H1732" s="31"/>
      <c r="I1732" s="31">
        <f>IF(GLOBAL[[#This Row],[1]]="","",SUMIF(Table6[NB BM_C_QTY+F],GLOBAL[POINTER],Table6[C]))</f>
        <v>0</v>
      </c>
      <c r="J1732" s="91">
        <f>IF(GLOBAL[[#This Row],[2]]="",0,-1*SUMIF(Table5[CONCAT],GLOBAL[POINTER],Table5[3]))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 t="shared" si="27"/>
        <v>0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0</v>
      </c>
      <c r="Q1732" s="58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0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0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0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732" s="31">
        <v>24</v>
      </c>
      <c r="AC1732" t="s">
        <v>5116</v>
      </c>
    </row>
    <row r="1733" spans="1:30">
      <c r="A1733" s="39" t="str">
        <f ca="1">IF(GLOBAL[[#This Row],[TT]]&lt;1,"",ROW()-2)</f>
        <v/>
      </c>
      <c r="B1733" s="33" t="s">
        <v>1044</v>
      </c>
      <c r="C1733" s="31">
        <v>0</v>
      </c>
      <c r="D1733" s="31" t="s">
        <v>45</v>
      </c>
      <c r="E1733" s="39">
        <f ca="1">IF(GLOBAL[[#This Row],[b12]]="",GLOBAL[[#This Row],[a6]],GLOBAL[[#This Row],[b12]])</f>
        <v>0</v>
      </c>
      <c r="F1733" s="40">
        <f>GLOBAL[[#This Row],[AWAL]]</f>
        <v>0</v>
      </c>
      <c r="G1733" s="31"/>
      <c r="H1733" s="31"/>
      <c r="I1733" s="31">
        <f>IF(GLOBAL[[#This Row],[1]]="","",SUMIF(Table6[NB BM_C_QTY+F],GLOBAL[POINTER],Table6[C]))</f>
        <v>0</v>
      </c>
      <c r="J1733" s="91">
        <f>IF(GLOBAL[[#This Row],[2]]="",0,-1*SUMIF(Table5[CONCAT],GLOBAL[POINTER],Table5[3]))</f>
        <v>0</v>
      </c>
      <c r="K1733" s="39" t="str">
        <f>IF(GLOBAL[[#This Row],[b1]]="","",GLOBAL[[#This Row],[b1]]-GLOBAL[[#This Row],[a1]]-GLOBAL[[#This Row],[bkeluar1]])</f>
        <v/>
      </c>
      <c r="L1733" s="39">
        <f>SUM(GLOBAL[[#This Row],[bmasuk1]:[c1]])</f>
        <v>0</v>
      </c>
      <c r="M1733" s="40">
        <f t="shared" si="27"/>
        <v>0</v>
      </c>
      <c r="N1733" s="31"/>
      <c r="O1733" s="39" t="str">
        <f>IF(GLOBAL[[#This Row],[b2]]="","",GLOBAL[[#This Row],[b2]]-GLOBAL[[#This Row],[a2]])</f>
        <v/>
      </c>
      <c r="P1733" s="40">
        <f ca="1">SUM(INDIRECT(GLOBAL_VAR[TABLENAME]&amp;"[@a"&amp;$1:$1-1&amp;"]"),INDIRECT(GLOBAL_VAR[TABLENAME]&amp;"[@c"&amp;$1:$1-1&amp;"]"))</f>
        <v>0</v>
      </c>
      <c r="Q1733" s="58"/>
      <c r="R1733" s="41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0</v>
      </c>
      <c r="T1733" s="33"/>
      <c r="U1733" s="41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0</v>
      </c>
      <c r="W1733" s="31"/>
      <c r="X1733" s="39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0</v>
      </c>
      <c r="Z1733" s="29"/>
      <c r="AA17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733" s="39">
        <v>48</v>
      </c>
      <c r="AC1733" s="29" t="s">
        <v>5116</v>
      </c>
    </row>
    <row r="1734" spans="1:30">
      <c r="A1734" s="31">
        <f ca="1">IF(GLOBAL[[#This Row],[TT]]&lt;1,"",ROW()-2)</f>
        <v>1732</v>
      </c>
      <c r="B1734" s="33" t="s">
        <v>2104</v>
      </c>
      <c r="C1734" s="31">
        <v>31</v>
      </c>
      <c r="D1734" s="31" t="s">
        <v>2009</v>
      </c>
      <c r="E1734" s="31">
        <f ca="1">IF(GLOBAL[[#This Row],[b12]]="",GLOBAL[[#This Row],[a6]],GLOBAL[[#This Row],[b12]])</f>
        <v>31</v>
      </c>
      <c r="F1734" s="32">
        <f>GLOBAL[[#This Row],[AWAL]]</f>
        <v>31</v>
      </c>
      <c r="G1734" s="31"/>
      <c r="H1734" s="31"/>
      <c r="I1734" s="31">
        <f>IF(GLOBAL[[#This Row],[1]]="","",SUMIF(Table6[NB BM_C_QTY+F],GLOBAL[POINTER],Table6[C]))</f>
        <v>0</v>
      </c>
      <c r="J1734" s="91">
        <f>IF(GLOBAL[[#This Row],[2]]="",0,-1*SUMIF(Table5[CONCAT],GLOBAL[POINTER],Table5[3]))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 t="shared" si="27"/>
        <v>31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31</v>
      </c>
      <c r="Q1734" s="58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31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31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31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734" s="31">
        <v>24</v>
      </c>
      <c r="AC1734" t="s">
        <v>5116</v>
      </c>
    </row>
    <row r="1735" spans="1:30">
      <c r="A1735" s="31">
        <f ca="1">IF(GLOBAL[[#This Row],[TT]]&lt;1,"",ROW()-2)</f>
        <v>1733</v>
      </c>
      <c r="B1735" s="33" t="s">
        <v>1045</v>
      </c>
      <c r="C1735" s="31">
        <v>1</v>
      </c>
      <c r="D1735" s="31" t="s">
        <v>39</v>
      </c>
      <c r="E1735" s="31">
        <f ca="1">IF(GLOBAL[[#This Row],[b12]]="",GLOBAL[[#This Row],[a6]],GLOBAL[[#This Row],[b12]])</f>
        <v>1</v>
      </c>
      <c r="F1735" s="32">
        <f>GLOBAL[[#This Row],[AWAL]]</f>
        <v>1</v>
      </c>
      <c r="G1735" s="31"/>
      <c r="H1735" s="31"/>
      <c r="I1735" s="31">
        <f>IF(GLOBAL[[#This Row],[1]]="","",SUMIF(Table6[NB BM_C_QTY+F],GLOBAL[POINTER],Table6[C]))</f>
        <v>0</v>
      </c>
      <c r="J1735" s="91">
        <f>IF(GLOBAL[[#This Row],[2]]="",0,-1*SUMIF(Table5[CONCAT],GLOBAL[POINTER],Table5[3]))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 t="shared" si="27"/>
        <v>1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1</v>
      </c>
      <c r="Q1735" s="58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1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1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1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735" s="31">
        <v>24</v>
      </c>
      <c r="AC1735" t="s">
        <v>5116</v>
      </c>
    </row>
    <row r="1736" spans="1:30">
      <c r="A1736" s="31">
        <f ca="1">IF(GLOBAL[[#This Row],[TT]]&lt;1,"",ROW()-2)</f>
        <v>1734</v>
      </c>
      <c r="B1736" s="33" t="s">
        <v>5601</v>
      </c>
      <c r="C1736" s="31">
        <v>15</v>
      </c>
      <c r="D1736" s="31" t="s">
        <v>39</v>
      </c>
      <c r="E1736" s="31">
        <f ca="1">IF(GLOBAL[[#This Row],[b12]]="",GLOBAL[[#This Row],[a6]],GLOBAL[[#This Row],[b12]])</f>
        <v>15</v>
      </c>
      <c r="F1736" s="32">
        <f>GLOBAL[[#This Row],[AWAL]]</f>
        <v>15</v>
      </c>
      <c r="G1736" s="31"/>
      <c r="H1736" s="31"/>
      <c r="I1736" s="31">
        <f>IF(GLOBAL[[#This Row],[1]]="","",SUMIF(Table6[NB BM_C_QTY+F],GLOBAL[POINTER],Table6[C]))</f>
        <v>0</v>
      </c>
      <c r="J1736" s="91">
        <f>IF(GLOBAL[[#This Row],[2]]="",0,-1*SUMIF(Table5[CONCAT],GLOBAL[POINTER],Table5[3]))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15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15</v>
      </c>
      <c r="Q1736" s="58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15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15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15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736" s="31">
        <v>24</v>
      </c>
      <c r="AC1736" t="s">
        <v>5116</v>
      </c>
    </row>
    <row r="1737" spans="1:30">
      <c r="A1737" s="31">
        <f ca="1">IF(GLOBAL[[#This Row],[TT]]&lt;1,"",ROW()-2)</f>
        <v>1735</v>
      </c>
      <c r="B1737" s="33" t="s">
        <v>5600</v>
      </c>
      <c r="C1737" s="31">
        <v>4</v>
      </c>
      <c r="D1737" s="31" t="s">
        <v>2009</v>
      </c>
      <c r="E1737" s="31">
        <f ca="1">IF(GLOBAL[[#This Row],[b12]]="",GLOBAL[[#This Row],[a6]],GLOBAL[[#This Row],[b12]])</f>
        <v>4</v>
      </c>
      <c r="F1737" s="32">
        <f>GLOBAL[[#This Row],[AWAL]]</f>
        <v>4</v>
      </c>
      <c r="G1737" s="31"/>
      <c r="H1737" s="31"/>
      <c r="I1737" s="31">
        <f>IF(GLOBAL[[#This Row],[1]]="","",SUMIF(Table6[NB BM_C_QTY+F],GLOBAL[POINTER],Table6[C]))</f>
        <v>0</v>
      </c>
      <c r="J1737" s="91">
        <f>IF(GLOBAL[[#This Row],[2]]="",0,-1*SUMIF(Table5[CONCAT],GLOBAL[POINTER],Table5[3]))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 t="shared" si="27"/>
        <v>4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4</v>
      </c>
      <c r="Q1737" s="58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4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4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4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737" s="31">
        <v>24</v>
      </c>
      <c r="AC1737" t="s">
        <v>5116</v>
      </c>
    </row>
    <row r="1738" spans="1:30">
      <c r="A1738" s="31">
        <f ca="1">IF(GLOBAL[[#This Row],[TT]]&lt;1,"",ROW()-2)</f>
        <v>1736</v>
      </c>
      <c r="B1738" s="33" t="s">
        <v>2679</v>
      </c>
      <c r="C1738" s="31">
        <v>8</v>
      </c>
      <c r="D1738" s="31" t="s">
        <v>2009</v>
      </c>
      <c r="E1738" s="31">
        <f ca="1">IF(GLOBAL[[#This Row],[b12]]="",GLOBAL[[#This Row],[a6]],GLOBAL[[#This Row],[b12]])</f>
        <v>8</v>
      </c>
      <c r="F1738" s="32">
        <f>GLOBAL[[#This Row],[AWAL]]</f>
        <v>8</v>
      </c>
      <c r="G1738" s="31"/>
      <c r="H1738" s="31"/>
      <c r="I1738" s="31">
        <f>IF(GLOBAL[[#This Row],[1]]="","",SUMIF(Table6[NB BM_C_QTY+F],GLOBAL[POINTER],Table6[C]))</f>
        <v>0</v>
      </c>
      <c r="J1738" s="91">
        <f>IF(GLOBAL[[#This Row],[2]]="",0,-1*SUMIF(Table5[CONCAT],GLOBAL[POINTER],Table5[3]))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 t="shared" si="27"/>
        <v>8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8</v>
      </c>
      <c r="Q1738" s="58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8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8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8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738" s="31">
        <v>24</v>
      </c>
      <c r="AC1738" t="s">
        <v>5116</v>
      </c>
    </row>
    <row r="1739" spans="1:30">
      <c r="A1739" s="31" t="str">
        <f ca="1">IF(GLOBAL[[#This Row],[TT]]&lt;1,"",ROW()-2)</f>
        <v/>
      </c>
      <c r="B1739" s="33" t="s">
        <v>1046</v>
      </c>
      <c r="C1739" s="31">
        <v>0</v>
      </c>
      <c r="D1739" s="31" t="s">
        <v>39</v>
      </c>
      <c r="E1739" s="31">
        <f ca="1">IF(GLOBAL[[#This Row],[b12]]="",GLOBAL[[#This Row],[a6]],GLOBAL[[#This Row],[b12]])</f>
        <v>0</v>
      </c>
      <c r="F1739" s="32">
        <f>GLOBAL[[#This Row],[AWAL]]</f>
        <v>0</v>
      </c>
      <c r="G1739" s="31"/>
      <c r="H1739" s="31"/>
      <c r="I1739" s="31">
        <f>IF(GLOBAL[[#This Row],[1]]="","",SUMIF(Table6[NB BM_C_QTY+F],GLOBAL[POINTER],Table6[C]))</f>
        <v>0</v>
      </c>
      <c r="J1739" s="91">
        <f>IF(GLOBAL[[#This Row],[2]]="",0,-1*SUMIF(Table5[CONCAT],GLOBAL[POINTER],Table5[3]))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 t="shared" si="27"/>
        <v>0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0</v>
      </c>
      <c r="Q1739" s="58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0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0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0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739" s="31">
        <v>24</v>
      </c>
      <c r="AC1739" t="s">
        <v>5116</v>
      </c>
    </row>
    <row r="1740" spans="1:30">
      <c r="A1740" s="31">
        <f ca="1">IF(GLOBAL[[#This Row],[TT]]&lt;1,"",ROW()-2)</f>
        <v>1738</v>
      </c>
      <c r="B1740" s="33" t="s">
        <v>1047</v>
      </c>
      <c r="C1740" s="31">
        <v>1</v>
      </c>
      <c r="D1740" s="31" t="s">
        <v>39</v>
      </c>
      <c r="E1740" s="31">
        <f ca="1">IF(GLOBAL[[#This Row],[b12]]="",GLOBAL[[#This Row],[a6]],GLOBAL[[#This Row],[b12]])</f>
        <v>1</v>
      </c>
      <c r="F1740" s="32">
        <f>GLOBAL[[#This Row],[AWAL]]</f>
        <v>1</v>
      </c>
      <c r="G1740" s="31"/>
      <c r="H1740" s="31"/>
      <c r="I1740" s="31">
        <f>IF(GLOBAL[[#This Row],[1]]="","",SUMIF(Table6[NB BM_C_QTY+F],GLOBAL[POINTER],Table6[C]))</f>
        <v>0</v>
      </c>
      <c r="J1740" s="91">
        <f>IF(GLOBAL[[#This Row],[2]]="",0,-1*SUMIF(Table5[CONCAT],GLOBAL[POINTER],Table5[3]))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 t="shared" si="27"/>
        <v>1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1</v>
      </c>
      <c r="Q1740" s="58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740" s="31">
        <v>24</v>
      </c>
      <c r="AC1740" t="s">
        <v>5116</v>
      </c>
    </row>
    <row r="1741" spans="1:30">
      <c r="A1741" s="31">
        <f ca="1">IF(GLOBAL[[#This Row],[TT]]&lt;1,"",ROW()-2)</f>
        <v>1739</v>
      </c>
      <c r="B1741" s="33" t="s">
        <v>1048</v>
      </c>
      <c r="C1741" s="31">
        <v>1</v>
      </c>
      <c r="D1741" s="31" t="s">
        <v>769</v>
      </c>
      <c r="E1741" s="31">
        <f ca="1">IF(GLOBAL[[#This Row],[b12]]="",GLOBAL[[#This Row],[a6]],GLOBAL[[#This Row],[b12]])</f>
        <v>1</v>
      </c>
      <c r="F1741" s="32">
        <f>GLOBAL[[#This Row],[AWAL]]</f>
        <v>1</v>
      </c>
      <c r="G1741" s="31"/>
      <c r="H1741" s="31"/>
      <c r="I1741" s="31">
        <f>IF(GLOBAL[[#This Row],[1]]="","",SUMIF(Table6[NB BM_C_QTY+F],GLOBAL[POINTER],Table6[C]))</f>
        <v>0</v>
      </c>
      <c r="J1741" s="91">
        <f>IF(GLOBAL[[#This Row],[2]]="",0,-1*SUMIF(Table5[CONCAT],GLOBAL[POINTER],Table5[3]))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 t="shared" si="27"/>
        <v>1</v>
      </c>
      <c r="N1741" s="31"/>
      <c r="O1741" s="31" t="str">
        <f>IF(GLOBAL[[#This Row],[b2]]="","",GLOBAL[[#This Row],[b2]]-GLOBAL[[#This Row],[a2]])</f>
        <v/>
      </c>
      <c r="P1741" s="32">
        <f ca="1">SUM(INDIRECT(GLOBAL_VAR[TABLENAME]&amp;"[@a"&amp;$1:$1-1&amp;"]"),INDIRECT(GLOBAL_VAR[TABLENAME]&amp;"[@c"&amp;$1:$1-1&amp;"]"))</f>
        <v>1</v>
      </c>
      <c r="Q1741" s="58"/>
      <c r="R1741" s="33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1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1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1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741" s="31">
        <v>50</v>
      </c>
      <c r="AC1741" t="s">
        <v>5149</v>
      </c>
    </row>
    <row r="1742" spans="1:30">
      <c r="A1742" s="31" t="str">
        <f ca="1">IF(GLOBAL[[#This Row],[TT]]&lt;1,"",ROW()-2)</f>
        <v/>
      </c>
      <c r="B1742" s="33" t="s">
        <v>1049</v>
      </c>
      <c r="C1742" s="31">
        <v>0</v>
      </c>
      <c r="D1742" s="31" t="s">
        <v>179</v>
      </c>
      <c r="E1742" s="31">
        <f ca="1">IF(GLOBAL[[#This Row],[b12]]="",GLOBAL[[#This Row],[a6]],GLOBAL[[#This Row],[b12]])</f>
        <v>0</v>
      </c>
      <c r="F1742" s="32">
        <f>GLOBAL[[#This Row],[AWAL]]</f>
        <v>0</v>
      </c>
      <c r="G1742" s="31"/>
      <c r="H1742" s="31"/>
      <c r="I1742" s="31">
        <f>IF(GLOBAL[[#This Row],[1]]="","",SUMIF(Table6[NB BM_C_QTY+F],GLOBAL[POINTER],Table6[C]))</f>
        <v>0</v>
      </c>
      <c r="J1742" s="91">
        <f>IF(GLOBAL[[#This Row],[2]]="",0,-1*SUMIF(Table5[CONCAT],GLOBAL[POINTER],Table5[3]))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 t="shared" si="27"/>
        <v>0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0</v>
      </c>
      <c r="Q1742" s="58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0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0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0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742" s="31">
        <v>60</v>
      </c>
      <c r="AC1742" t="s">
        <v>5149</v>
      </c>
      <c r="AD1742" s="29"/>
    </row>
    <row r="1743" spans="1:30">
      <c r="A1743" s="31">
        <f ca="1">IF(GLOBAL[[#This Row],[TT]]&lt;1,"",ROW()-2)</f>
        <v>1741</v>
      </c>
      <c r="B1743" s="33" t="s">
        <v>1050</v>
      </c>
      <c r="C1743" s="31">
        <v>1</v>
      </c>
      <c r="D1743" s="31" t="s">
        <v>165</v>
      </c>
      <c r="E1743" s="31">
        <f ca="1">IF(GLOBAL[[#This Row],[b12]]="",GLOBAL[[#This Row],[a6]],GLOBAL[[#This Row],[b12]])</f>
        <v>1</v>
      </c>
      <c r="F1743" s="32">
        <f>GLOBAL[[#This Row],[AWAL]]</f>
        <v>1</v>
      </c>
      <c r="G1743" s="31"/>
      <c r="H1743" s="31"/>
      <c r="I1743" s="31">
        <f>IF(GLOBAL[[#This Row],[1]]="","",SUMIF(Table6[NB BM_C_QTY+F],GLOBAL[POINTER],Table6[C]))</f>
        <v>0</v>
      </c>
      <c r="J1743" s="91">
        <f>IF(GLOBAL[[#This Row],[2]]="",0,-1*SUMIF(Table5[CONCAT],GLOBAL[POINTER],Table5[3]))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 t="shared" si="27"/>
        <v>1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1</v>
      </c>
      <c r="Q1743" s="58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1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1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1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743" s="31">
        <v>1440</v>
      </c>
      <c r="AC1743" t="s">
        <v>5118</v>
      </c>
    </row>
    <row r="1744" spans="1:30">
      <c r="A1744" s="31">
        <f ca="1">IF(GLOBAL[[#This Row],[TT]]&lt;1,"",ROW()-2)</f>
        <v>1742</v>
      </c>
      <c r="B1744" s="33" t="s">
        <v>3959</v>
      </c>
      <c r="C1744" s="31">
        <v>4</v>
      </c>
      <c r="D1744" s="31" t="s">
        <v>2586</v>
      </c>
      <c r="E1744" s="31">
        <f ca="1">IF(GLOBAL[[#This Row],[b12]]="",GLOBAL[[#This Row],[a6]],GLOBAL[[#This Row],[b12]])</f>
        <v>4</v>
      </c>
      <c r="F1744" s="32">
        <f>GLOBAL[[#This Row],[AWAL]]</f>
        <v>4</v>
      </c>
      <c r="G1744" s="31"/>
      <c r="H1744" s="31"/>
      <c r="I1744" s="31">
        <f>IF(GLOBAL[[#This Row],[1]]="","",SUMIF(Table6[NB BM_C_QTY+F],GLOBAL[POINTER],Table6[C]))</f>
        <v>0</v>
      </c>
      <c r="J1744" s="91">
        <f>IF(GLOBAL[[#This Row],[2]]="",0,-1*SUMIF(Table5[CONCAT],GLOBAL[POINTER],Table5[3]))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4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4</v>
      </c>
      <c r="Q1744" s="58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4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4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4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744" s="31">
        <v>500</v>
      </c>
      <c r="AC1744" t="s">
        <v>5118</v>
      </c>
    </row>
    <row r="1745" spans="1:30">
      <c r="A1745" s="31" t="str">
        <f ca="1">IF(GLOBAL[[#This Row],[TT]]&lt;1,"",ROW()-2)</f>
        <v/>
      </c>
      <c r="B1745" s="33" t="s">
        <v>1051</v>
      </c>
      <c r="C1745" s="31">
        <v>0</v>
      </c>
      <c r="D1745" s="31" t="s">
        <v>11</v>
      </c>
      <c r="E1745" s="31">
        <f ca="1">IF(GLOBAL[[#This Row],[b12]]="",GLOBAL[[#This Row],[a6]],GLOBAL[[#This Row],[b12]])</f>
        <v>0</v>
      </c>
      <c r="F1745" s="32">
        <f>GLOBAL[[#This Row],[AWAL]]</f>
        <v>0</v>
      </c>
      <c r="G1745" s="31"/>
      <c r="H1745" s="31"/>
      <c r="I1745" s="31">
        <f>IF(GLOBAL[[#This Row],[1]]="","",SUMIF(Table6[NB BM_C_QTY+F],GLOBAL[POINTER],Table6[C]))</f>
        <v>0</v>
      </c>
      <c r="J1745" s="91">
        <f>IF(GLOBAL[[#This Row],[2]]="",0,-1*SUMIF(Table5[CONCAT],GLOBAL[POINTER],Table5[3]))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 t="shared" si="27"/>
        <v>0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0</v>
      </c>
      <c r="Q1745" s="58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0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0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0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745" s="31">
        <v>120</v>
      </c>
      <c r="AC1745" t="s">
        <v>5116</v>
      </c>
    </row>
    <row r="1746" spans="1:30">
      <c r="A1746" s="31">
        <f ca="1">IF(GLOBAL[[#This Row],[TT]]&lt;1,"",ROW()-2)</f>
        <v>1744</v>
      </c>
      <c r="B1746" s="33" t="s">
        <v>3582</v>
      </c>
      <c r="C1746" s="31">
        <v>74</v>
      </c>
      <c r="D1746" s="31">
        <v>1000</v>
      </c>
      <c r="E1746" s="31">
        <f ca="1">IF(GLOBAL[[#This Row],[b12]]="",GLOBAL[[#This Row],[a6]],GLOBAL[[#This Row],[b12]])</f>
        <v>74</v>
      </c>
      <c r="F1746" s="32">
        <f>GLOBAL[[#This Row],[AWAL]]</f>
        <v>74</v>
      </c>
      <c r="G1746" s="31"/>
      <c r="H1746" s="31"/>
      <c r="I1746" s="31">
        <f>IF(GLOBAL[[#This Row],[1]]="","",SUMIF(Table6[NB BM_C_QTY+F],GLOBAL[POINTER],Table6[C]))</f>
        <v>0</v>
      </c>
      <c r="J1746" s="91">
        <f>IF(GLOBAL[[#This Row],[2]]="",0,-1*SUMIF(Table5[CONCAT],GLOBAL[POINTER],Table5[3]))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74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74</v>
      </c>
      <c r="Q1746" s="58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74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74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74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746" s="31">
        <v>1000</v>
      </c>
      <c r="AC1746" t="s">
        <v>5118</v>
      </c>
    </row>
    <row r="1747" spans="1:30">
      <c r="A1747" s="39">
        <f ca="1">IF(GLOBAL[[#This Row],[TT]]&lt;1,"",ROW()-2)</f>
        <v>1745</v>
      </c>
      <c r="B1747" s="33" t="s">
        <v>6054</v>
      </c>
      <c r="C1747" s="31">
        <v>3</v>
      </c>
      <c r="D1747" s="31" t="s">
        <v>6052</v>
      </c>
      <c r="E1747" s="39">
        <f ca="1">IF(GLOBAL[[#This Row],[b12]]="",GLOBAL[[#This Row],[a6]],GLOBAL[[#This Row],[b12]])</f>
        <v>3</v>
      </c>
      <c r="F1747" s="40">
        <f>GLOBAL[[#This Row],[AWAL]]</f>
        <v>3</v>
      </c>
      <c r="G1747" s="31"/>
      <c r="H1747" s="31"/>
      <c r="I1747" s="39">
        <f>IF(GLOBAL[[#This Row],[1]]="","",SUMIF(Table6[NB BM_C_QTY+F],GLOBAL[POINTER],Table6[C]))</f>
        <v>0</v>
      </c>
      <c r="J1747" s="91">
        <f>IF(GLOBAL[[#This Row],[2]]="",0,-1*SUMIF(Table5[CONCAT],GLOBAL[POINTER],Table5[3]))</f>
        <v>0</v>
      </c>
      <c r="K1747" s="39" t="str">
        <f>IF(GLOBAL[[#This Row],[b1]]="","",GLOBAL[[#This Row],[b1]]-GLOBAL[[#This Row],[a1]]-GLOBAL[[#This Row],[bkeluar1]])</f>
        <v/>
      </c>
      <c r="L1747" s="39">
        <f>SUM(GLOBAL[[#This Row],[bmasuk1]:[c1]])</f>
        <v>0</v>
      </c>
      <c r="M1747" s="40">
        <f t="shared" si="27"/>
        <v>3</v>
      </c>
      <c r="N1747" s="31"/>
      <c r="O1747" s="39" t="str">
        <f>IF(GLOBAL[[#This Row],[b2]]="","",GLOBAL[[#This Row],[b2]]-GLOBAL[[#This Row],[a2]])</f>
        <v/>
      </c>
      <c r="P1747" s="40">
        <f ca="1">SUM(INDIRECT(GLOBAL_VAR[TABLENAME]&amp;"[@a"&amp;$1:$1-1&amp;"]"),INDIRECT(GLOBAL_VAR[TABLENAME]&amp;"[@c"&amp;$1:$1-1&amp;"]"))</f>
        <v>3</v>
      </c>
      <c r="Q1747" s="33"/>
      <c r="R1747" s="41" t="str">
        <f>IF(GLOBAL[[#This Row],[b3]]="","",GLOBAL[[#This Row],[b3]]-GLOBAL[[#This Row],[a3]])</f>
        <v/>
      </c>
      <c r="S1747" s="40">
        <f ca="1">SUM(INDIRECT(GLOBAL_VAR[TABLENAME]&amp;"[@a"&amp;$1:$1-1&amp;"]"),INDIRECT(GLOBAL_VAR[TABLENAME]&amp;"[@c"&amp;$1:$1-1&amp;"]"))</f>
        <v>3</v>
      </c>
      <c r="T1747" s="33"/>
      <c r="U1747" s="41" t="str">
        <f>IF(GLOBAL[[#This Row],[b4]]="","",GLOBAL[[#This Row],[b4]]-GLOBAL[[#This Row],[a4]])</f>
        <v/>
      </c>
      <c r="V1747" s="40">
        <f ca="1">SUM(INDIRECT(GLOBAL_VAR[TABLENAME]&amp;"[@a"&amp;$1:$1-1&amp;"]"),INDIRECT(GLOBAL_VAR[TABLENAME]&amp;"[@c"&amp;$1:$1-1&amp;"]"))</f>
        <v>3</v>
      </c>
      <c r="W1747" s="31"/>
      <c r="X1747" s="39" t="str">
        <f>IF(GLOBAL[[#This Row],[b5]]="","",GLOBAL[[#This Row],[b5]]-GLOBAL[[#This Row],[a5]])</f>
        <v/>
      </c>
      <c r="Y1747" s="40">
        <f ca="1">SUM(INDIRECT(GLOBAL_VAR[TABLENAME]&amp;"[@a"&amp;$1:$1-1&amp;"]"),INDIRECT(GLOBAL_VAR[TABLENAME]&amp;"[@c"&amp;$1:$1-1&amp;"]"))</f>
        <v>3</v>
      </c>
      <c r="Z1747" s="29"/>
      <c r="AA174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jashujan57karetlenganpanjang42lsnuntana</v>
      </c>
      <c r="AB1747" s="39">
        <v>42</v>
      </c>
      <c r="AC1747" s="65" t="s">
        <v>5116</v>
      </c>
      <c r="AD1747" s="29"/>
    </row>
    <row r="1748" spans="1:30">
      <c r="A1748" s="31">
        <f ca="1">IF(GLOBAL[[#This Row],[TT]]&lt;1,"",ROW()-2)</f>
        <v>1746</v>
      </c>
      <c r="B1748" s="33" t="s">
        <v>1052</v>
      </c>
      <c r="C1748" s="31">
        <v>1</v>
      </c>
      <c r="D1748" s="31">
        <v>100</v>
      </c>
      <c r="E1748" s="31">
        <f ca="1">IF(GLOBAL[[#This Row],[b12]]="",GLOBAL[[#This Row],[a6]],GLOBAL[[#This Row],[b12]])</f>
        <v>1</v>
      </c>
      <c r="F1748" s="32">
        <f>GLOBAL[[#This Row],[AWAL]]</f>
        <v>1</v>
      </c>
      <c r="G1748" s="31"/>
      <c r="H1748" s="31"/>
      <c r="I1748" s="31">
        <f>IF(GLOBAL[[#This Row],[1]]="","",SUMIF(Table6[NB BM_C_QTY+F],GLOBAL[POINTER],Table6[C]))</f>
        <v>0</v>
      </c>
      <c r="J1748" s="91">
        <f>IF(GLOBAL[[#This Row],[2]]="",0,-1*SUMIF(Table5[CONCAT],GLOBAL[POINTER],Table5[3]))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1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1</v>
      </c>
      <c r="Q1748" s="58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1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1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1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748" s="31">
        <v>100</v>
      </c>
      <c r="AC1748" t="s">
        <v>5118</v>
      </c>
    </row>
    <row r="1749" spans="1:30">
      <c r="A1749" s="39">
        <f ca="1">IF(GLOBAL[[#This Row],[TT]]&lt;1,"",ROW()-2)</f>
        <v>1747</v>
      </c>
      <c r="B1749" s="33" t="s">
        <v>6053</v>
      </c>
      <c r="C1749" s="31">
        <v>7</v>
      </c>
      <c r="D1749" s="31" t="s">
        <v>2006</v>
      </c>
      <c r="E1749" s="39">
        <f ca="1">IF(GLOBAL[[#This Row],[b12]]="",GLOBAL[[#This Row],[a6]],GLOBAL[[#This Row],[b12]])</f>
        <v>7</v>
      </c>
      <c r="F1749" s="40">
        <f>GLOBAL[[#This Row],[AWAL]]</f>
        <v>7</v>
      </c>
      <c r="G1749" s="31"/>
      <c r="H1749" s="31"/>
      <c r="I1749" s="39">
        <f>IF(GLOBAL[[#This Row],[1]]="","",SUMIF(Table6[NB BM_C_QTY+F],GLOBAL[POINTER],Table6[C]))</f>
        <v>0</v>
      </c>
      <c r="J1749" s="91">
        <f>IF(GLOBAL[[#This Row],[2]]="",0,-1*SUMIF(Table5[CONCAT],GLOBAL[POINTER],Table5[3]))</f>
        <v>0</v>
      </c>
      <c r="K1749" s="39" t="str">
        <f>IF(GLOBAL[[#This Row],[b1]]="","",GLOBAL[[#This Row],[b1]]-GLOBAL[[#This Row],[a1]]-GLOBAL[[#This Row],[bkeluar1]])</f>
        <v/>
      </c>
      <c r="L1749" s="39">
        <f>SUM(GLOBAL[[#This Row],[bmasuk1]:[c1]])</f>
        <v>0</v>
      </c>
      <c r="M1749" s="40">
        <f t="shared" si="27"/>
        <v>7</v>
      </c>
      <c r="N1749" s="31"/>
      <c r="O1749" s="39" t="str">
        <f>IF(GLOBAL[[#This Row],[b2]]="","",GLOBAL[[#This Row],[b2]]-GLOBAL[[#This Row],[a2]])</f>
        <v/>
      </c>
      <c r="P1749" s="40">
        <f ca="1">SUM(INDIRECT(GLOBAL_VAR[TABLENAME]&amp;"[@a"&amp;$1:$1-1&amp;"]"),INDIRECT(GLOBAL_VAR[TABLENAME]&amp;"[@c"&amp;$1:$1-1&amp;"]"))</f>
        <v>7</v>
      </c>
      <c r="Q1749" s="33"/>
      <c r="R1749" s="41" t="str">
        <f>IF(GLOBAL[[#This Row],[b3]]="","",GLOBAL[[#This Row],[b3]]-GLOBAL[[#This Row],[a3]])</f>
        <v/>
      </c>
      <c r="S1749" s="40">
        <f ca="1">SUM(INDIRECT(GLOBAL_VAR[TABLENAME]&amp;"[@a"&amp;$1:$1-1&amp;"]"),INDIRECT(GLOBAL_VAR[TABLENAME]&amp;"[@c"&amp;$1:$1-1&amp;"]"))</f>
        <v>7</v>
      </c>
      <c r="T1749" s="33"/>
      <c r="U1749" s="41" t="str">
        <f>IF(GLOBAL[[#This Row],[b4]]="","",GLOBAL[[#This Row],[b4]]-GLOBAL[[#This Row],[a4]])</f>
        <v/>
      </c>
      <c r="V1749" s="40">
        <f ca="1">SUM(INDIRECT(GLOBAL_VAR[TABLENAME]&amp;"[@a"&amp;$1:$1-1&amp;"]"),INDIRECT(GLOBAL_VAR[TABLENAME]&amp;"[@c"&amp;$1:$1-1&amp;"]"))</f>
        <v>7</v>
      </c>
      <c r="W1749" s="31"/>
      <c r="X1749" s="39" t="str">
        <f>IF(GLOBAL[[#This Row],[b5]]="","",GLOBAL[[#This Row],[b5]]-GLOBAL[[#This Row],[a5]])</f>
        <v/>
      </c>
      <c r="Y1749" s="40">
        <f ca="1">SUM(INDIRECT(GLOBAL_VAR[TABLENAME]&amp;"[@a"&amp;$1:$1-1&amp;"]"),INDIRECT(GLOBAL_VAR[TABLENAME]&amp;"[@c"&amp;$1:$1-1&amp;"]"))</f>
        <v>7</v>
      </c>
      <c r="Z1749" s="29"/>
      <c r="AA174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jashujantaslanjaketcelana30lsnuntana</v>
      </c>
      <c r="AB1749" s="39">
        <v>30</v>
      </c>
      <c r="AC1749" s="65" t="s">
        <v>5116</v>
      </c>
      <c r="AD1749" s="29"/>
    </row>
    <row r="1750" spans="1:30">
      <c r="A1750" s="39" t="str">
        <f ca="1">IF(GLOBAL[[#This Row],[TT]]&lt;1,"",ROW()-2)</f>
        <v/>
      </c>
      <c r="B1750" s="33" t="s">
        <v>6051</v>
      </c>
      <c r="C1750" s="31">
        <v>0</v>
      </c>
      <c r="D1750" s="31" t="s">
        <v>6052</v>
      </c>
      <c r="E1750" s="39">
        <f ca="1">IF(GLOBAL[[#This Row],[b12]]="",GLOBAL[[#This Row],[a6]],GLOBAL[[#This Row],[b12]])</f>
        <v>0</v>
      </c>
      <c r="F1750" s="40">
        <f>GLOBAL[[#This Row],[AWAL]]</f>
        <v>0</v>
      </c>
      <c r="G1750" s="31"/>
      <c r="H1750" s="31"/>
      <c r="I1750" s="39">
        <f>IF(GLOBAL[[#This Row],[1]]="","",SUMIF(Table6[NB BM_C_QTY+F],GLOBAL[POINTER],Table6[C]))</f>
        <v>0</v>
      </c>
      <c r="J1750" s="91">
        <f>IF(GLOBAL[[#This Row],[2]]="",0,-1*SUMIF(Table5[CONCAT],GLOBAL[POINTER],Table5[3]))</f>
        <v>0</v>
      </c>
      <c r="K1750" s="39" t="str">
        <f>IF(GLOBAL[[#This Row],[b1]]="","",GLOBAL[[#This Row],[b1]]-GLOBAL[[#This Row],[a1]]-GLOBAL[[#This Row],[bkeluar1]])</f>
        <v/>
      </c>
      <c r="L1750" s="39">
        <f>SUM(GLOBAL[[#This Row],[bmasuk1]:[c1]])</f>
        <v>0</v>
      </c>
      <c r="M1750" s="40">
        <f t="shared" si="27"/>
        <v>0</v>
      </c>
      <c r="N1750" s="31"/>
      <c r="O1750" s="39" t="str">
        <f>IF(GLOBAL[[#This Row],[b2]]="","",GLOBAL[[#This Row],[b2]]-GLOBAL[[#This Row],[a2]])</f>
        <v/>
      </c>
      <c r="P1750" s="40">
        <f ca="1">SUM(INDIRECT(GLOBAL_VAR[TABLENAME]&amp;"[@a"&amp;$1:$1-1&amp;"]"),INDIRECT(GLOBAL_VAR[TABLENAME]&amp;"[@c"&amp;$1:$1-1&amp;"]"))</f>
        <v>0</v>
      </c>
      <c r="Q1750" s="33"/>
      <c r="R1750" s="41" t="str">
        <f>IF(GLOBAL[[#This Row],[b3]]="","",GLOBAL[[#This Row],[b3]]-GLOBAL[[#This Row],[a3]])</f>
        <v/>
      </c>
      <c r="S1750" s="40">
        <f ca="1">SUM(INDIRECT(GLOBAL_VAR[TABLENAME]&amp;"[@a"&amp;$1:$1-1&amp;"]"),INDIRECT(GLOBAL_VAR[TABLENAME]&amp;"[@c"&amp;$1:$1-1&amp;"]"))</f>
        <v>0</v>
      </c>
      <c r="T1750" s="33"/>
      <c r="U1750" s="41" t="str">
        <f>IF(GLOBAL[[#This Row],[b4]]="","",GLOBAL[[#This Row],[b4]]-GLOBAL[[#This Row],[a4]])</f>
        <v/>
      </c>
      <c r="V1750" s="40">
        <f ca="1">SUM(INDIRECT(GLOBAL_VAR[TABLENAME]&amp;"[@a"&amp;$1:$1-1&amp;"]"),INDIRECT(GLOBAL_VAR[TABLENAME]&amp;"[@c"&amp;$1:$1-1&amp;"]"))</f>
        <v>0</v>
      </c>
      <c r="W1750" s="31"/>
      <c r="X1750" s="39" t="str">
        <f>IF(GLOBAL[[#This Row],[b5]]="","",GLOBAL[[#This Row],[b5]]-GLOBAL[[#This Row],[a5]])</f>
        <v/>
      </c>
      <c r="Y1750" s="40">
        <f ca="1">SUM(INDIRECT(GLOBAL_VAR[TABLENAME]&amp;"[@a"&amp;$1:$1-1&amp;"]"),INDIRECT(GLOBAL_VAR[TABLENAME]&amp;"[@c"&amp;$1:$1-1&amp;"]"))</f>
        <v>0</v>
      </c>
      <c r="Z1750" s="29"/>
      <c r="AA175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jashujantaslanlgpanjang42lsnuntana</v>
      </c>
      <c r="AB1750" s="39">
        <v>42</v>
      </c>
      <c r="AC1750" s="65" t="s">
        <v>5116</v>
      </c>
      <c r="AD1750" s="29"/>
    </row>
    <row r="1751" spans="1:30">
      <c r="A1751" s="31">
        <f ca="1">IF(GLOBAL[[#This Row],[TT]]&lt;1,"",ROW()-2)</f>
        <v>1749</v>
      </c>
      <c r="B1751" s="33" t="s">
        <v>1053</v>
      </c>
      <c r="C1751" s="31">
        <v>8</v>
      </c>
      <c r="D1751" s="31">
        <v>10000</v>
      </c>
      <c r="E1751" s="31">
        <f ca="1">IF(GLOBAL[[#This Row],[b12]]="",GLOBAL[[#This Row],[a6]],GLOBAL[[#This Row],[b12]])</f>
        <v>8</v>
      </c>
      <c r="F1751" s="32">
        <f>GLOBAL[[#This Row],[AWAL]]</f>
        <v>8</v>
      </c>
      <c r="G1751" s="31"/>
      <c r="H1751" s="31"/>
      <c r="I1751" s="31">
        <f>IF(GLOBAL[[#This Row],[1]]="","",SUMIF(Table6[NB BM_C_QTY+F],GLOBAL[POINTER],Table6[C]))</f>
        <v>0</v>
      </c>
      <c r="J1751" s="91">
        <f>IF(GLOBAL[[#This Row],[2]]="",0,-1*SUMIF(Table5[CONCAT],GLOBAL[POINTER],Table5[3]))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8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8</v>
      </c>
      <c r="Q1751" s="58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8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8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8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751" s="31">
        <v>10000</v>
      </c>
      <c r="AC1751" t="s">
        <v>5118</v>
      </c>
    </row>
    <row r="1752" spans="1:30">
      <c r="A1752" s="31">
        <f ca="1">IF(GLOBAL[[#This Row],[TT]]&lt;1,"",ROW()-2)</f>
        <v>1750</v>
      </c>
      <c r="B1752" s="33" t="s">
        <v>1054</v>
      </c>
      <c r="C1752" s="31">
        <v>35</v>
      </c>
      <c r="D1752" s="31" t="s">
        <v>1055</v>
      </c>
      <c r="E1752" s="31">
        <f ca="1">IF(GLOBAL[[#This Row],[b12]]="",GLOBAL[[#This Row],[a6]],GLOBAL[[#This Row],[b12]])</f>
        <v>35</v>
      </c>
      <c r="F1752" s="32">
        <f>GLOBAL[[#This Row],[AWAL]]</f>
        <v>35</v>
      </c>
      <c r="G1752" s="31"/>
      <c r="H1752" s="31"/>
      <c r="I1752" s="31">
        <f>IF(GLOBAL[[#This Row],[1]]="","",SUMIF(Table6[NB BM_C_QTY+F],GLOBAL[POINTER],Table6[C]))</f>
        <v>0</v>
      </c>
      <c r="J1752" s="91">
        <f>IF(GLOBAL[[#This Row],[2]]="",0,-1*SUMIF(Table5[CONCAT],GLOBAL[POINTER],Table5[3]))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 t="shared" si="27"/>
        <v>35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35</v>
      </c>
      <c r="Q1752" s="58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35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35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35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752" s="31">
        <v>10</v>
      </c>
      <c r="AC1752" t="s">
        <v>5118</v>
      </c>
    </row>
    <row r="1753" spans="1:30">
      <c r="A1753" s="31" t="str">
        <f ca="1">IF(GLOBAL[[#This Row],[TT]]&lt;1,"",ROW()-2)</f>
        <v/>
      </c>
      <c r="B1753" s="33" t="s">
        <v>1056</v>
      </c>
      <c r="C1753" s="31">
        <v>0</v>
      </c>
      <c r="D1753" s="31">
        <v>1200</v>
      </c>
      <c r="E1753" s="31">
        <f ca="1">IF(GLOBAL[[#This Row],[b12]]="",GLOBAL[[#This Row],[a6]],GLOBAL[[#This Row],[b12]])</f>
        <v>0</v>
      </c>
      <c r="F1753" s="32">
        <f>GLOBAL[[#This Row],[AWAL]]</f>
        <v>0</v>
      </c>
      <c r="G1753" s="31"/>
      <c r="H1753" s="31"/>
      <c r="I1753" s="31">
        <f>IF(GLOBAL[[#This Row],[1]]="","",SUMIF(Table6[NB BM_C_QTY+F],GLOBAL[POINTER],Table6[C]))</f>
        <v>0</v>
      </c>
      <c r="J1753" s="91">
        <f>IF(GLOBAL[[#This Row],[2]]="",0,-1*SUMIF(Table5[CONCAT],GLOBAL[POINTER],Table5[3]))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0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0</v>
      </c>
      <c r="Q1753" s="58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0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0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0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753" s="31">
        <v>1200</v>
      </c>
      <c r="AC1753" t="s">
        <v>5118</v>
      </c>
    </row>
    <row r="1754" spans="1:30">
      <c r="A1754" s="31" t="str">
        <f ca="1">IF(GLOBAL[[#This Row],[TT]]&lt;1,"",ROW()-2)</f>
        <v/>
      </c>
      <c r="B1754" s="33" t="s">
        <v>1057</v>
      </c>
      <c r="C1754" s="31">
        <v>0</v>
      </c>
      <c r="D1754" s="31">
        <v>900</v>
      </c>
      <c r="E1754" s="31">
        <f ca="1">IF(GLOBAL[[#This Row],[b12]]="",GLOBAL[[#This Row],[a6]],GLOBAL[[#This Row],[b12]])</f>
        <v>0</v>
      </c>
      <c r="F1754" s="32">
        <f>GLOBAL[[#This Row],[AWAL]]</f>
        <v>0</v>
      </c>
      <c r="G1754" s="31"/>
      <c r="H1754" s="31"/>
      <c r="I1754" s="31">
        <f>IF(GLOBAL[[#This Row],[1]]="","",SUMIF(Table6[NB BM_C_QTY+F],GLOBAL[POINTER],Table6[C]))</f>
        <v>0</v>
      </c>
      <c r="J1754" s="91">
        <f>IF(GLOBAL[[#This Row],[2]]="",0,-1*SUMIF(Table5[CONCAT],GLOBAL[POINTER],Table5[3]))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0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0</v>
      </c>
      <c r="Q1754" s="58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0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0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0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754" s="31">
        <v>900</v>
      </c>
      <c r="AC1754" t="s">
        <v>5118</v>
      </c>
      <c r="AD1754" s="29"/>
    </row>
    <row r="1755" spans="1:30">
      <c r="A1755" s="31" t="str">
        <f ca="1">IF(GLOBAL[[#This Row],[TT]]&lt;1,"",ROW()-2)</f>
        <v/>
      </c>
      <c r="B1755" s="33" t="s">
        <v>1058</v>
      </c>
      <c r="C1755" s="31">
        <v>0</v>
      </c>
      <c r="D1755" s="31">
        <v>750</v>
      </c>
      <c r="E1755" s="31">
        <f ca="1">IF(GLOBAL[[#This Row],[b12]]="",GLOBAL[[#This Row],[a6]],GLOBAL[[#This Row],[b12]])</f>
        <v>0</v>
      </c>
      <c r="F1755" s="32">
        <f>GLOBAL[[#This Row],[AWAL]]</f>
        <v>0</v>
      </c>
      <c r="G1755" s="31"/>
      <c r="H1755" s="31"/>
      <c r="I1755" s="31">
        <f>IF(GLOBAL[[#This Row],[1]]="","",SUMIF(Table6[NB BM_C_QTY+F],GLOBAL[POINTER],Table6[C]))</f>
        <v>0</v>
      </c>
      <c r="J1755" s="91">
        <f>IF(GLOBAL[[#This Row],[2]]="",0,-1*SUMIF(Table5[CONCAT],GLOBAL[POINTER],Table5[3]))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 t="shared" si="27"/>
        <v>0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0</v>
      </c>
      <c r="Q1755" s="58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0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0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0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755" s="31">
        <v>750</v>
      </c>
      <c r="AC1755" t="s">
        <v>5118</v>
      </c>
    </row>
    <row r="1756" spans="1:30">
      <c r="A1756" s="31" t="str">
        <f ca="1">IF(GLOBAL[[#This Row],[TT]]&lt;1,"",ROW()-2)</f>
        <v/>
      </c>
      <c r="B1756" s="33" t="s">
        <v>1059</v>
      </c>
      <c r="C1756" s="31">
        <v>0</v>
      </c>
      <c r="D1756" s="31">
        <v>500</v>
      </c>
      <c r="E1756" s="31">
        <f ca="1">IF(GLOBAL[[#This Row],[b12]]="",GLOBAL[[#This Row],[a6]],GLOBAL[[#This Row],[b12]])</f>
        <v>0</v>
      </c>
      <c r="F1756" s="32">
        <f>GLOBAL[[#This Row],[AWAL]]</f>
        <v>0</v>
      </c>
      <c r="G1756" s="31"/>
      <c r="H1756" s="31"/>
      <c r="I1756" s="31">
        <f>IF(GLOBAL[[#This Row],[1]]="","",SUMIF(Table6[NB BM_C_QTY+F],GLOBAL[POINTER],Table6[C]))</f>
        <v>0</v>
      </c>
      <c r="J1756" s="91">
        <f>IF(GLOBAL[[#This Row],[2]]="",0,-1*SUMIF(Table5[CONCAT],GLOBAL[POINTER],Table5[3]))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0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0</v>
      </c>
      <c r="Q1756" s="58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0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0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0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756" s="31">
        <v>500</v>
      </c>
      <c r="AC1756" t="s">
        <v>5118</v>
      </c>
    </row>
    <row r="1757" spans="1:30">
      <c r="A1757" s="31">
        <f ca="1">IF(GLOBAL[[#This Row],[TT]]&lt;1,"",ROW()-2)</f>
        <v>1755</v>
      </c>
      <c r="B1757" s="33" t="s">
        <v>1060</v>
      </c>
      <c r="C1757" s="31">
        <v>3</v>
      </c>
      <c r="D1757" s="31" t="s">
        <v>208</v>
      </c>
      <c r="E1757" s="31">
        <f ca="1">IF(GLOBAL[[#This Row],[b12]]="",GLOBAL[[#This Row],[a6]],GLOBAL[[#This Row],[b12]])</f>
        <v>3</v>
      </c>
      <c r="F1757" s="32">
        <f>GLOBAL[[#This Row],[AWAL]]</f>
        <v>3</v>
      </c>
      <c r="G1757" s="31"/>
      <c r="H1757" s="31"/>
      <c r="I1757" s="31">
        <f>IF(GLOBAL[[#This Row],[1]]="","",SUMIF(Table6[NB BM_C_QTY+F],GLOBAL[POINTER],Table6[C]))</f>
        <v>0</v>
      </c>
      <c r="J1757" s="91">
        <f>IF(GLOBAL[[#This Row],[2]]="",0,-1*SUMIF(Table5[CONCAT],GLOBAL[POINTER],Table5[3]))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3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3</v>
      </c>
      <c r="Q1757" s="58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3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3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3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757" s="31">
        <v>1728</v>
      </c>
      <c r="AC1757" t="s">
        <v>5118</v>
      </c>
    </row>
    <row r="1758" spans="1:30">
      <c r="A1758" s="31">
        <f ca="1">IF(GLOBAL[[#This Row],[TT]]&lt;1,"",ROW()-2)</f>
        <v>1756</v>
      </c>
      <c r="B1758" s="33" t="s">
        <v>1061</v>
      </c>
      <c r="C1758" s="31">
        <v>1</v>
      </c>
      <c r="D1758" s="31" t="s">
        <v>402</v>
      </c>
      <c r="E1758" s="31">
        <f ca="1">IF(GLOBAL[[#This Row],[b12]]="",GLOBAL[[#This Row],[a6]],GLOBAL[[#This Row],[b12]])</f>
        <v>1</v>
      </c>
      <c r="F1758" s="32">
        <f>GLOBAL[[#This Row],[AWAL]]</f>
        <v>1</v>
      </c>
      <c r="G1758" s="31"/>
      <c r="H1758" s="31"/>
      <c r="I1758" s="31">
        <f>IF(GLOBAL[[#This Row],[1]]="","",SUMIF(Table6[NB BM_C_QTY+F],GLOBAL[POINTER],Table6[C]))</f>
        <v>0</v>
      </c>
      <c r="J1758" s="91">
        <f>IF(GLOBAL[[#This Row],[2]]="",0,-1*SUMIF(Table5[CONCAT],GLOBAL[POINTER],Table5[3]))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 t="shared" si="27"/>
        <v>1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1</v>
      </c>
      <c r="Q1758" s="58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1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1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1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758" s="31">
        <v>160</v>
      </c>
      <c r="AC1758" t="s">
        <v>5116</v>
      </c>
    </row>
    <row r="1759" spans="1:30">
      <c r="A1759" s="31">
        <f ca="1">IF(GLOBAL[[#This Row],[TT]]&lt;1,"",ROW()-2)</f>
        <v>1757</v>
      </c>
      <c r="B1759" s="33" t="s">
        <v>1062</v>
      </c>
      <c r="C1759" s="31">
        <v>3</v>
      </c>
      <c r="D1759" s="31" t="s">
        <v>248</v>
      </c>
      <c r="E1759" s="31">
        <f ca="1">IF(GLOBAL[[#This Row],[b12]]="",GLOBAL[[#This Row],[a6]],GLOBAL[[#This Row],[b12]])</f>
        <v>3</v>
      </c>
      <c r="F1759" s="32">
        <f>GLOBAL[[#This Row],[AWAL]]</f>
        <v>3</v>
      </c>
      <c r="G1759" s="31"/>
      <c r="H1759" s="31"/>
      <c r="I1759" s="31">
        <f>IF(GLOBAL[[#This Row],[1]]="","",SUMIF(Table6[NB BM_C_QTY+F],GLOBAL[POINTER],Table6[C]))</f>
        <v>0</v>
      </c>
      <c r="J1759" s="91">
        <f>IF(GLOBAL[[#This Row],[2]]="",0,-1*SUMIF(Table5[CONCAT],GLOBAL[POINTER],Table5[3]))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 t="shared" si="27"/>
        <v>3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3</v>
      </c>
      <c r="Q1759" s="58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3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3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3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759" s="31">
        <v>180</v>
      </c>
      <c r="AC1759" t="s">
        <v>5118</v>
      </c>
    </row>
    <row r="1760" spans="1:30">
      <c r="A1760" s="31">
        <f ca="1">IF(GLOBAL[[#This Row],[TT]]&lt;1,"",ROW()-2)</f>
        <v>1758</v>
      </c>
      <c r="B1760" s="33" t="s">
        <v>1063</v>
      </c>
      <c r="C1760" s="31">
        <v>3</v>
      </c>
      <c r="D1760" s="31" t="s">
        <v>31</v>
      </c>
      <c r="E1760" s="31">
        <f ca="1">IF(GLOBAL[[#This Row],[b12]]="",GLOBAL[[#This Row],[a6]],GLOBAL[[#This Row],[b12]])</f>
        <v>3</v>
      </c>
      <c r="F1760" s="32">
        <f>GLOBAL[[#This Row],[AWAL]]</f>
        <v>3</v>
      </c>
      <c r="G1760" s="31"/>
      <c r="H1760" s="31"/>
      <c r="I1760" s="31">
        <f>IF(GLOBAL[[#This Row],[1]]="","",SUMIF(Table6[NB BM_C_QTY+F],GLOBAL[POINTER],Table6[C]))</f>
        <v>0</v>
      </c>
      <c r="J1760" s="91">
        <f>IF(GLOBAL[[#This Row],[2]]="",0,-1*SUMIF(Table5[CONCAT],GLOBAL[POINTER],Table5[3]))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 t="shared" si="27"/>
        <v>3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3</v>
      </c>
      <c r="Q1760" s="58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3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3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3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760" s="31">
        <v>10</v>
      </c>
      <c r="AC1760" t="s">
        <v>5116</v>
      </c>
    </row>
    <row r="1761" spans="1:30">
      <c r="A1761" s="31" t="str">
        <f ca="1">IF(GLOBAL[[#This Row],[TT]]&lt;1,"",ROW()-2)</f>
        <v/>
      </c>
      <c r="B1761" s="33" t="s">
        <v>2430</v>
      </c>
      <c r="C1761" s="31">
        <v>0</v>
      </c>
      <c r="D1761" s="31" t="s">
        <v>1989</v>
      </c>
      <c r="E1761" s="31">
        <f ca="1">IF(GLOBAL[[#This Row],[b12]]="",GLOBAL[[#This Row],[a6]],GLOBAL[[#This Row],[b12]])</f>
        <v>0</v>
      </c>
      <c r="F1761" s="32">
        <f>GLOBAL[[#This Row],[AWAL]]</f>
        <v>0</v>
      </c>
      <c r="G1761" s="31"/>
      <c r="H1761" s="31"/>
      <c r="I1761" s="31">
        <f>IF(GLOBAL[[#This Row],[1]]="","",SUMIF(Table6[NB BM_C_QTY+F],GLOBAL[POINTER],Table6[C]))</f>
        <v>0</v>
      </c>
      <c r="J1761" s="91">
        <f>IF(GLOBAL[[#This Row],[2]]="",0,-1*SUMIF(Table5[CONCAT],GLOBAL[POINTER],Table5[3]))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 t="shared" si="27"/>
        <v>0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0</v>
      </c>
      <c r="Q1761" s="58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0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0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0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761" s="31">
        <v>20</v>
      </c>
      <c r="AC1761" t="s">
        <v>5116</v>
      </c>
    </row>
    <row r="1762" spans="1:30">
      <c r="A1762" s="31" t="str">
        <f ca="1">IF(GLOBAL[[#This Row],[TT]]&lt;1,"",ROW()-2)</f>
        <v/>
      </c>
      <c r="B1762" s="33" t="s">
        <v>2429</v>
      </c>
      <c r="C1762" s="31">
        <v>0</v>
      </c>
      <c r="D1762" s="31" t="s">
        <v>1989</v>
      </c>
      <c r="E1762" s="31">
        <f ca="1">IF(GLOBAL[[#This Row],[b12]]="",GLOBAL[[#This Row],[a6]],GLOBAL[[#This Row],[b12]])</f>
        <v>0</v>
      </c>
      <c r="F1762" s="32">
        <f>GLOBAL[[#This Row],[AWAL]]</f>
        <v>0</v>
      </c>
      <c r="G1762" s="31"/>
      <c r="H1762" s="31"/>
      <c r="I1762" s="31">
        <f>IF(GLOBAL[[#This Row],[1]]="","",SUMIF(Table6[NB BM_C_QTY+F],GLOBAL[POINTER],Table6[C]))</f>
        <v>0</v>
      </c>
      <c r="J1762" s="91">
        <f>IF(GLOBAL[[#This Row],[2]]="",0,-1*SUMIF(Table5[CONCAT],GLOBAL[POINTER],Table5[3]))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 t="shared" si="27"/>
        <v>0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0</v>
      </c>
      <c r="Q1762" s="58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0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0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0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762" s="31">
        <v>20</v>
      </c>
      <c r="AC1762" t="s">
        <v>5116</v>
      </c>
    </row>
    <row r="1763" spans="1:30">
      <c r="A1763" s="31">
        <f ca="1">IF(GLOBAL[[#This Row],[TT]]&lt;1,"",ROW()-2)</f>
        <v>1761</v>
      </c>
      <c r="B1763" s="33" t="s">
        <v>1064</v>
      </c>
      <c r="C1763" s="31">
        <v>7</v>
      </c>
      <c r="D1763" s="31" t="s">
        <v>1065</v>
      </c>
      <c r="E1763" s="31">
        <f ca="1">IF(GLOBAL[[#This Row],[b12]]="",GLOBAL[[#This Row],[a6]],GLOBAL[[#This Row],[b12]])</f>
        <v>7</v>
      </c>
      <c r="F1763" s="32">
        <f>GLOBAL[[#This Row],[AWAL]]</f>
        <v>7</v>
      </c>
      <c r="G1763" s="31"/>
      <c r="H1763" s="31"/>
      <c r="I1763" s="31">
        <f>IF(GLOBAL[[#This Row],[1]]="","",SUMIF(Table6[NB BM_C_QTY+F],GLOBAL[POINTER],Table6[C]))</f>
        <v>0</v>
      </c>
      <c r="J1763" s="91">
        <f>IF(GLOBAL[[#This Row],[2]]="",0,-1*SUMIF(Table5[CONCAT],GLOBAL[POINTER],Table5[3]))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 t="shared" si="27"/>
        <v>7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7</v>
      </c>
      <c r="Q1763" s="58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7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7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7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763" s="31">
        <v>504</v>
      </c>
      <c r="AC1763" t="s">
        <v>5115</v>
      </c>
    </row>
    <row r="1764" spans="1:30">
      <c r="A1764" s="31">
        <f ca="1">IF(GLOBAL[[#This Row],[TT]]&lt;1,"",ROW()-2)</f>
        <v>1762</v>
      </c>
      <c r="B1764" s="33" t="s">
        <v>1066</v>
      </c>
      <c r="C1764" s="31">
        <v>30</v>
      </c>
      <c r="D1764" s="31" t="s">
        <v>1067</v>
      </c>
      <c r="E1764" s="31">
        <f ca="1">IF(GLOBAL[[#This Row],[b12]]="",GLOBAL[[#This Row],[a6]],GLOBAL[[#This Row],[b12]])</f>
        <v>30</v>
      </c>
      <c r="F1764" s="32">
        <f>GLOBAL[[#This Row],[AWAL]]</f>
        <v>30</v>
      </c>
      <c r="G1764" s="31"/>
      <c r="H1764" s="31"/>
      <c r="I1764" s="31">
        <f>IF(GLOBAL[[#This Row],[1]]="","",SUMIF(Table6[NB BM_C_QTY+F],GLOBAL[POINTER],Table6[C]))</f>
        <v>0</v>
      </c>
      <c r="J1764" s="91">
        <f>IF(GLOBAL[[#This Row],[2]]="",0,-1*SUMIF(Table5[CONCAT],GLOBAL[POINTER],Table5[3]))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 t="shared" si="27"/>
        <v>30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30</v>
      </c>
      <c r="Q1764" s="58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30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30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30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764" s="31">
        <v>15</v>
      </c>
      <c r="AC1764" t="s">
        <v>5154</v>
      </c>
    </row>
    <row r="1765" spans="1:30">
      <c r="A1765" s="31" t="str">
        <f ca="1">IF(GLOBAL[[#This Row],[TT]]&lt;1,"",ROW()-2)</f>
        <v/>
      </c>
      <c r="B1765" s="33" t="s">
        <v>2264</v>
      </c>
      <c r="C1765" s="31">
        <v>0</v>
      </c>
      <c r="D1765" s="31" t="s">
        <v>2265</v>
      </c>
      <c r="E1765" s="31">
        <f ca="1">IF(GLOBAL[[#This Row],[b12]]="",GLOBAL[[#This Row],[a6]],GLOBAL[[#This Row],[b12]])</f>
        <v>0</v>
      </c>
      <c r="F1765" s="32">
        <f>GLOBAL[[#This Row],[AWAL]]</f>
        <v>0</v>
      </c>
      <c r="G1765" s="31"/>
      <c r="H1765" s="31"/>
      <c r="I1765" s="31">
        <f>IF(GLOBAL[[#This Row],[1]]="","",SUMIF(Table6[NB BM_C_QTY+F],GLOBAL[POINTER],Table6[C]))</f>
        <v>0</v>
      </c>
      <c r="J1765" s="91">
        <f>IF(GLOBAL[[#This Row],[2]]="",0,-1*SUMIF(Table5[CONCAT],GLOBAL[POINTER],Table5[3]))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0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0</v>
      </c>
      <c r="Q1765" s="58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765" s="31">
        <v>700</v>
      </c>
      <c r="AC1765" t="s">
        <v>5117</v>
      </c>
    </row>
    <row r="1766" spans="1:30">
      <c r="A1766" s="31" t="str">
        <f ca="1">IF(GLOBAL[[#This Row],[TT]]&lt;1,"",ROW()-2)</f>
        <v/>
      </c>
      <c r="B1766" s="33" t="s">
        <v>1068</v>
      </c>
      <c r="C1766" s="31">
        <v>0</v>
      </c>
      <c r="D1766" s="31">
        <v>700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>
        <f>IF(GLOBAL[[#This Row],[1]]="","",SUMIF(Table6[NB BM_C_QTY+F],GLOBAL[POINTER],Table6[C]))</f>
        <v>0</v>
      </c>
      <c r="J1766" s="91">
        <f>IF(GLOBAL[[#This Row],[2]]="",0,-1*SUMIF(Table5[CONCAT],GLOBAL[POINTER],Table5[3]))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0</v>
      </c>
      <c r="Q1766" s="58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766" s="31">
        <v>700</v>
      </c>
      <c r="AC1766" t="s">
        <v>5118</v>
      </c>
    </row>
    <row r="1767" spans="1:30">
      <c r="A1767" s="39" t="str">
        <f ca="1">IF(GLOBAL[[#This Row],[TT]]&lt;1,"",ROW()-2)</f>
        <v/>
      </c>
      <c r="B1767" s="33" t="s">
        <v>1069</v>
      </c>
      <c r="C1767" s="31">
        <v>0</v>
      </c>
      <c r="D1767" s="31" t="s">
        <v>1070</v>
      </c>
      <c r="E1767" s="39">
        <f ca="1">IF(GLOBAL[[#This Row],[b12]]="",GLOBAL[[#This Row],[a6]],GLOBAL[[#This Row],[b12]])</f>
        <v>0</v>
      </c>
      <c r="F1767" s="40">
        <f>GLOBAL[[#This Row],[AWAL]]</f>
        <v>0</v>
      </c>
      <c r="G1767" s="31"/>
      <c r="H1767" s="31"/>
      <c r="I1767" s="31">
        <f>IF(GLOBAL[[#This Row],[1]]="","",SUMIF(Table6[NB BM_C_QTY+F],GLOBAL[POINTER],Table6[C]))</f>
        <v>0</v>
      </c>
      <c r="J1767" s="91">
        <f>IF(GLOBAL[[#This Row],[2]]="",0,-1*SUMIF(Table5[CONCAT],GLOBAL[POINTER],Table5[3]))</f>
        <v>0</v>
      </c>
      <c r="K1767" s="39" t="str">
        <f>IF(GLOBAL[[#This Row],[b1]]="","",GLOBAL[[#This Row],[b1]]-GLOBAL[[#This Row],[a1]]-GLOBAL[[#This Row],[bkeluar1]])</f>
        <v/>
      </c>
      <c r="L1767" s="39">
        <f>SUM(GLOBAL[[#This Row],[bmasuk1]:[c1]])</f>
        <v>0</v>
      </c>
      <c r="M1767" s="40">
        <f t="shared" si="27"/>
        <v>0</v>
      </c>
      <c r="N1767" s="31"/>
      <c r="O1767" s="39" t="str">
        <f>IF(GLOBAL[[#This Row],[b2]]="","",GLOBAL[[#This Row],[b2]]-GLOBAL[[#This Row],[a2]])</f>
        <v/>
      </c>
      <c r="P1767" s="40">
        <f ca="1">SUM(INDIRECT(GLOBAL_VAR[TABLENAME]&amp;"[@a"&amp;$1:$1-1&amp;"]"),INDIRECT(GLOBAL_VAR[TABLENAME]&amp;"[@c"&amp;$1:$1-1&amp;"]"))</f>
        <v>0</v>
      </c>
      <c r="Q1767" s="58"/>
      <c r="R1767" s="41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0</v>
      </c>
      <c r="T1767" s="33"/>
      <c r="U1767" s="41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0</v>
      </c>
      <c r="W1767" s="31"/>
      <c r="X1767" s="39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0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767" s="39">
        <v>560</v>
      </c>
      <c r="AC1767" t="s">
        <v>5118</v>
      </c>
    </row>
    <row r="1768" spans="1:30">
      <c r="A1768" s="31">
        <f ca="1">IF(GLOBAL[[#This Row],[TT]]&lt;1,"",ROW()-2)</f>
        <v>1766</v>
      </c>
      <c r="B1768" s="33" t="s">
        <v>2629</v>
      </c>
      <c r="C1768" s="31">
        <v>11</v>
      </c>
      <c r="D1768" s="31" t="s">
        <v>5389</v>
      </c>
      <c r="E1768" s="31">
        <f ca="1">IF(GLOBAL[[#This Row],[b12]]="",GLOBAL[[#This Row],[a6]],GLOBAL[[#This Row],[b12]])</f>
        <v>11</v>
      </c>
      <c r="F1768" s="32">
        <f>GLOBAL[[#This Row],[AWAL]]</f>
        <v>11</v>
      </c>
      <c r="G1768" s="31"/>
      <c r="H1768" s="31"/>
      <c r="I1768" s="31">
        <f>IF(GLOBAL[[#This Row],[1]]="","",SUMIF(Table6[NB BM_C_QTY+F],GLOBAL[POINTER],Table6[C]))</f>
        <v>0</v>
      </c>
      <c r="J1768" s="91">
        <f>IF(GLOBAL[[#This Row],[2]]="",0,-1*SUMIF(Table5[CONCAT],GLOBAL[POINTER],Table5[3]))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11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11</v>
      </c>
      <c r="Q1768" s="58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11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11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11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768" s="31">
        <v>1000</v>
      </c>
      <c r="AC1768" t="s">
        <v>5118</v>
      </c>
      <c r="AD1768" s="29"/>
    </row>
    <row r="1769" spans="1:30">
      <c r="A1769" s="31">
        <f ca="1">IF(GLOBAL[[#This Row],[TT]]&lt;1,"",ROW()-2)</f>
        <v>1767</v>
      </c>
      <c r="B1769" s="33" t="s">
        <v>3413</v>
      </c>
      <c r="C1769" s="31">
        <v>7</v>
      </c>
      <c r="D1769" s="31">
        <v>700</v>
      </c>
      <c r="E1769" s="31">
        <f ca="1">IF(GLOBAL[[#This Row],[b12]]="",GLOBAL[[#This Row],[a6]],GLOBAL[[#This Row],[b12]])</f>
        <v>7</v>
      </c>
      <c r="F1769" s="32">
        <f>GLOBAL[[#This Row],[AWAL]]</f>
        <v>7</v>
      </c>
      <c r="G1769" s="31"/>
      <c r="H1769" s="31"/>
      <c r="I1769" s="31">
        <f>IF(GLOBAL[[#This Row],[1]]="","",SUMIF(Table6[NB BM_C_QTY+F],GLOBAL[POINTER],Table6[C]))</f>
        <v>0</v>
      </c>
      <c r="J1769" s="91">
        <f>IF(GLOBAL[[#This Row],[2]]="",0,-1*SUMIF(Table5[CONCAT],GLOBAL[POINTER],Table5[3]))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7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7</v>
      </c>
      <c r="Q1769" s="58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7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7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7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769" s="31">
        <v>700</v>
      </c>
      <c r="AC1769" t="s">
        <v>5118</v>
      </c>
    </row>
    <row r="1770" spans="1:30">
      <c r="A1770" s="31">
        <f ca="1">IF(GLOBAL[[#This Row],[TT]]&lt;1,"",ROW()-2)</f>
        <v>1768</v>
      </c>
      <c r="B1770" s="33" t="s">
        <v>2628</v>
      </c>
      <c r="C1770" s="31">
        <v>6</v>
      </c>
      <c r="D1770" s="31">
        <v>560</v>
      </c>
      <c r="E1770" s="31">
        <f ca="1">IF(GLOBAL[[#This Row],[b12]]="",GLOBAL[[#This Row],[a6]],GLOBAL[[#This Row],[b12]])</f>
        <v>6</v>
      </c>
      <c r="F1770" s="32">
        <f>GLOBAL[[#This Row],[AWAL]]</f>
        <v>6</v>
      </c>
      <c r="G1770" s="31"/>
      <c r="H1770" s="31"/>
      <c r="I1770" s="31">
        <f>IF(GLOBAL[[#This Row],[1]]="","",SUMIF(Table6[NB BM_C_QTY+F],GLOBAL[POINTER],Table6[C]))</f>
        <v>0</v>
      </c>
      <c r="J1770" s="91">
        <f>IF(GLOBAL[[#This Row],[2]]="",0,-1*SUMIF(Table5[CONCAT],GLOBAL[POINTER],Table5[3]))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6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6</v>
      </c>
      <c r="Q1770" s="58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6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6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6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770" s="31">
        <v>560</v>
      </c>
      <c r="AC1770" t="s">
        <v>5118</v>
      </c>
    </row>
    <row r="1771" spans="1:30">
      <c r="A1771" s="31">
        <f ca="1">IF(GLOBAL[[#This Row],[TT]]&lt;1,"",ROW()-2)</f>
        <v>1769</v>
      </c>
      <c r="B1771" s="33" t="s">
        <v>1071</v>
      </c>
      <c r="C1771" s="31">
        <v>7</v>
      </c>
      <c r="D1771" s="31">
        <v>400</v>
      </c>
      <c r="E1771" s="31">
        <f ca="1">IF(GLOBAL[[#This Row],[b12]]="",GLOBAL[[#This Row],[a6]],GLOBAL[[#This Row],[b12]])</f>
        <v>7</v>
      </c>
      <c r="F1771" s="32">
        <f>GLOBAL[[#This Row],[AWAL]]</f>
        <v>7</v>
      </c>
      <c r="G1771" s="31"/>
      <c r="H1771" s="31"/>
      <c r="I1771" s="31">
        <f>IF(GLOBAL[[#This Row],[1]]="","",SUMIF(Table6[NB BM_C_QTY+F],GLOBAL[POINTER],Table6[C]))</f>
        <v>0</v>
      </c>
      <c r="J1771" s="91">
        <f>IF(GLOBAL[[#This Row],[2]]="",0,-1*SUMIF(Table5[CONCAT],GLOBAL[POINTER],Table5[3]))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7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7</v>
      </c>
      <c r="Q1771" s="58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7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7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7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771" s="31">
        <v>400</v>
      </c>
      <c r="AC1771" t="s">
        <v>5118</v>
      </c>
      <c r="AD1771" s="29"/>
    </row>
    <row r="1772" spans="1:30">
      <c r="A1772" s="31">
        <f ca="1">IF(GLOBAL[[#This Row],[TT]]&lt;1,"",ROW()-2)</f>
        <v>1770</v>
      </c>
      <c r="B1772" s="33" t="s">
        <v>1072</v>
      </c>
      <c r="C1772" s="31">
        <v>1</v>
      </c>
      <c r="D1772" s="31">
        <v>600</v>
      </c>
      <c r="E1772" s="31">
        <f ca="1">IF(GLOBAL[[#This Row],[b12]]="",GLOBAL[[#This Row],[a6]],GLOBAL[[#This Row],[b12]])</f>
        <v>1</v>
      </c>
      <c r="F1772" s="32">
        <f>GLOBAL[[#This Row],[AWAL]]</f>
        <v>1</v>
      </c>
      <c r="G1772" s="31"/>
      <c r="H1772" s="31"/>
      <c r="I1772" s="31">
        <f>IF(GLOBAL[[#This Row],[1]]="","",SUMIF(Table6[NB BM_C_QTY+F],GLOBAL[POINTER],Table6[C]))</f>
        <v>0</v>
      </c>
      <c r="J1772" s="91">
        <f>IF(GLOBAL[[#This Row],[2]]="",0,-1*SUMIF(Table5[CONCAT],GLOBAL[POINTER],Table5[3]))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1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1</v>
      </c>
      <c r="Q1772" s="58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1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1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1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772" s="31">
        <v>600</v>
      </c>
      <c r="AC1772" t="s">
        <v>5118</v>
      </c>
      <c r="AD1772" s="29"/>
    </row>
    <row r="1773" spans="1:30">
      <c r="A1773" s="31">
        <f ca="1">IF(GLOBAL[[#This Row],[TT]]&lt;1,"",ROW()-2)</f>
        <v>1771</v>
      </c>
      <c r="B1773" s="33" t="s">
        <v>1945</v>
      </c>
      <c r="C1773" s="31">
        <v>4</v>
      </c>
      <c r="D1773" s="31" t="s">
        <v>2139</v>
      </c>
      <c r="E1773" s="31">
        <f ca="1">IF(GLOBAL[[#This Row],[b12]]="",GLOBAL[[#This Row],[a6]],GLOBAL[[#This Row],[b12]])</f>
        <v>4</v>
      </c>
      <c r="F1773" s="32">
        <f>GLOBAL[[#This Row],[AWAL]]</f>
        <v>4</v>
      </c>
      <c r="G1773" s="31"/>
      <c r="H1773" s="31"/>
      <c r="I1773" s="31">
        <f>IF(GLOBAL[[#This Row],[1]]="","",SUMIF(Table6[NB BM_C_QTY+F],GLOBAL[POINTER],Table6[C]))</f>
        <v>0</v>
      </c>
      <c r="J1773" s="91">
        <f>IF(GLOBAL[[#This Row],[2]]="",0,-1*SUMIF(Table5[CONCAT],GLOBAL[POINTER],Table5[3]))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4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4</v>
      </c>
      <c r="Q1773" s="58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4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4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4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773" s="31">
        <v>50</v>
      </c>
      <c r="AC1773" t="s">
        <v>5117</v>
      </c>
    </row>
    <row r="1774" spans="1:30">
      <c r="A1774" s="31" t="str">
        <f ca="1">IF(GLOBAL[[#This Row],[TT]]&lt;1,"",ROW()-2)</f>
        <v/>
      </c>
      <c r="B1774" s="33" t="s">
        <v>4245</v>
      </c>
      <c r="C1774" s="31">
        <v>0</v>
      </c>
      <c r="D1774" s="31" t="s">
        <v>1073</v>
      </c>
      <c r="E1774" s="31">
        <f ca="1">IF(GLOBAL[[#This Row],[b12]]="",GLOBAL[[#This Row],[a6]],GLOBAL[[#This Row],[b12]])</f>
        <v>0</v>
      </c>
      <c r="F1774" s="32">
        <f>GLOBAL[[#This Row],[AWAL]]</f>
        <v>0</v>
      </c>
      <c r="G1774" s="31"/>
      <c r="H1774" s="31"/>
      <c r="I1774" s="31">
        <f>IF(GLOBAL[[#This Row],[1]]="","",SUMIF(Table6[NB BM_C_QTY+F],GLOBAL[POINTER],Table6[C]))</f>
        <v>0</v>
      </c>
      <c r="J1774" s="91">
        <f>IF(GLOBAL[[#This Row],[2]]="",0,-1*SUMIF(Table5[CONCAT],GLOBAL[POINTER],Table5[3]))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0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0</v>
      </c>
      <c r="Q1774" s="58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0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0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0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774" s="31">
        <v>125</v>
      </c>
      <c r="AC1774" t="s">
        <v>5940</v>
      </c>
    </row>
    <row r="1775" spans="1:30">
      <c r="A1775" s="31" t="str">
        <f ca="1">IF(GLOBAL[[#This Row],[TT]]&lt;1,"",ROW()-2)</f>
        <v/>
      </c>
      <c r="B1775" s="33" t="s">
        <v>2638</v>
      </c>
      <c r="C1775" s="31">
        <v>0</v>
      </c>
      <c r="D1775" s="31">
        <v>500</v>
      </c>
      <c r="E1775" s="31">
        <f ca="1">IF(GLOBAL[[#This Row],[b12]]="",GLOBAL[[#This Row],[a6]],GLOBAL[[#This Row],[b12]])</f>
        <v>0</v>
      </c>
      <c r="F1775" s="32">
        <f>GLOBAL[[#This Row],[AWAL]]</f>
        <v>0</v>
      </c>
      <c r="G1775" s="31"/>
      <c r="H1775" s="31"/>
      <c r="I1775" s="31">
        <f>IF(GLOBAL[[#This Row],[1]]="","",SUMIF(Table6[NB BM_C_QTY+F],GLOBAL[POINTER],Table6[C]))</f>
        <v>0</v>
      </c>
      <c r="J1775" s="91">
        <f>IF(GLOBAL[[#This Row],[2]]="",0,-1*SUMIF(Table5[CONCAT],GLOBAL[POINTER],Table5[3]))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0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0</v>
      </c>
      <c r="Q1775" s="58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0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0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0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775" s="31">
        <v>500</v>
      </c>
      <c r="AC1775" t="s">
        <v>5118</v>
      </c>
    </row>
    <row r="1776" spans="1:30">
      <c r="A1776" s="31" t="str">
        <f ca="1">IF(GLOBAL[[#This Row],[TT]]&lt;1,"",ROW()-2)</f>
        <v/>
      </c>
      <c r="B1776" s="33" t="s">
        <v>2708</v>
      </c>
      <c r="C1776" s="31">
        <v>0</v>
      </c>
      <c r="D1776" s="31" t="s">
        <v>2140</v>
      </c>
      <c r="E1776" s="31">
        <f ca="1">IF(GLOBAL[[#This Row],[b12]]="",GLOBAL[[#This Row],[a6]],GLOBAL[[#This Row],[b12]])</f>
        <v>0</v>
      </c>
      <c r="F1776" s="32">
        <f>GLOBAL[[#This Row],[AWAL]]</f>
        <v>0</v>
      </c>
      <c r="G1776" s="31"/>
      <c r="H1776" s="31"/>
      <c r="I1776" s="31">
        <f>IF(GLOBAL[[#This Row],[1]]="","",SUMIF(Table6[NB BM_C_QTY+F],GLOBAL[POINTER],Table6[C]))</f>
        <v>0</v>
      </c>
      <c r="J1776" s="91">
        <f>IF(GLOBAL[[#This Row],[2]]="",0,-1*SUMIF(Table5[CONCAT],GLOBAL[POINTER],Table5[3]))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0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0</v>
      </c>
      <c r="Q1776" s="58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0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0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0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776" s="31">
        <v>20</v>
      </c>
      <c r="AC1776" t="s">
        <v>5117</v>
      </c>
    </row>
    <row r="1777" spans="1:30">
      <c r="A1777" s="31" t="str">
        <f ca="1">IF(GLOBAL[[#This Row],[TT]]&lt;1,"",ROW()-2)</f>
        <v/>
      </c>
      <c r="B1777" s="33" t="s">
        <v>2303</v>
      </c>
      <c r="C1777" s="31">
        <v>0</v>
      </c>
      <c r="D1777" s="31" t="s">
        <v>2304</v>
      </c>
      <c r="E1777" s="31">
        <f ca="1">IF(GLOBAL[[#This Row],[b12]]="",GLOBAL[[#This Row],[a6]],GLOBAL[[#This Row],[b12]])</f>
        <v>0</v>
      </c>
      <c r="F1777" s="32">
        <f>GLOBAL[[#This Row],[AWAL]]</f>
        <v>0</v>
      </c>
      <c r="G1777" s="31"/>
      <c r="H1777" s="31"/>
      <c r="I1777" s="31">
        <f>IF(GLOBAL[[#This Row],[1]]="","",SUMIF(Table6[NB BM_C_QTY+F],GLOBAL[POINTER],Table6[C]))</f>
        <v>0</v>
      </c>
      <c r="J1777" s="91">
        <f>IF(GLOBAL[[#This Row],[2]]="",0,-1*SUMIF(Table5[CONCAT],GLOBAL[POINTER],Table5[3]))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0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0</v>
      </c>
      <c r="Q1777" s="58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0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0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0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777" s="31">
        <v>20</v>
      </c>
      <c r="AC1777" t="s">
        <v>5117</v>
      </c>
    </row>
    <row r="1778" spans="1:30">
      <c r="A1778" s="72">
        <f ca="1">IF(GLOBAL[[#This Row],[TT]]&lt;1,"",ROW()-2)</f>
        <v>1776</v>
      </c>
      <c r="B1778" s="33" t="s">
        <v>5459</v>
      </c>
      <c r="C1778" s="33">
        <v>7</v>
      </c>
      <c r="D1778" s="33" t="s">
        <v>2696</v>
      </c>
      <c r="E1778" s="33">
        <f ca="1">IF(GLOBAL[[#This Row],[b12]]="",GLOBAL[[#This Row],[a6]],GLOBAL[[#This Row],[b12]])</f>
        <v>5</v>
      </c>
      <c r="F1778" s="32">
        <f>GLOBAL[[#This Row],[AWAL]]</f>
        <v>7</v>
      </c>
      <c r="G1778" s="72"/>
      <c r="H1778" s="72"/>
      <c r="I1778" s="72">
        <f>IF(GLOBAL[[#This Row],[1]]="","",SUMIF(Table6[NB BM_C_QTY+F],GLOBAL[POINTER],Table6[C]))</f>
        <v>0</v>
      </c>
      <c r="J1778" s="92">
        <f>IF(GLOBAL[[#This Row],[2]]="",0,-1*SUMIF(Table5[CONCAT],GLOBAL[POINTER],Table5[3]))</f>
        <v>0</v>
      </c>
      <c r="K1778" s="72" t="str">
        <f>IF(GLOBAL[[#This Row],[b1]]="","",GLOBAL[[#This Row],[b1]]-GLOBAL[[#This Row],[a1]]-GLOBAL[[#This Row],[bkeluar1]])</f>
        <v/>
      </c>
      <c r="L1778" s="72">
        <f>SUM(GLOBAL[[#This Row],[bmasuk1]:[c1]])</f>
        <v>0</v>
      </c>
      <c r="M1778" s="32">
        <f t="shared" si="27"/>
        <v>7</v>
      </c>
      <c r="N1778" s="33">
        <v>5</v>
      </c>
      <c r="O1778" s="33">
        <f>IF(GLOBAL[[#This Row],[b2]]="","",GLOBAL[[#This Row],[b2]]-GLOBAL[[#This Row],[a2]])</f>
        <v>-2</v>
      </c>
      <c r="P1778" s="32">
        <f ca="1">SUM(INDIRECT(GLOBAL_VAR[TABLENAME]&amp;"[@a"&amp;$1:$1-1&amp;"]"),INDIRECT(GLOBAL_VAR[TABLENAME]&amp;"[@c"&amp;$1:$1-1&amp;"]"))</f>
        <v>5</v>
      </c>
      <c r="Q1778" s="58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5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5</v>
      </c>
      <c r="W1778" s="33"/>
      <c r="X1778" s="33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5</v>
      </c>
      <c r="Z1778" s="9"/>
      <c r="AA1778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778" s="33">
        <v>125</v>
      </c>
      <c r="AC1778" s="9" t="s">
        <v>5117</v>
      </c>
    </row>
    <row r="1779" spans="1:30">
      <c r="A1779" s="31" t="str">
        <f ca="1">IF(GLOBAL[[#This Row],[TT]]&lt;1,"",ROW()-2)</f>
        <v/>
      </c>
      <c r="B1779" s="33" t="s">
        <v>1074</v>
      </c>
      <c r="C1779" s="31">
        <v>0</v>
      </c>
      <c r="D1779" s="31" t="s">
        <v>1075</v>
      </c>
      <c r="E1779" s="31">
        <f ca="1">IF(GLOBAL[[#This Row],[b12]]="",GLOBAL[[#This Row],[a6]],GLOBAL[[#This Row],[b12]])</f>
        <v>0</v>
      </c>
      <c r="F1779" s="32">
        <f>GLOBAL[[#This Row],[AWAL]]</f>
        <v>0</v>
      </c>
      <c r="G1779" s="31"/>
      <c r="H1779" s="31"/>
      <c r="I1779" s="31">
        <f>IF(GLOBAL[[#This Row],[1]]="","",SUMIF(Table6[NB BM_C_QTY+F],GLOBAL[POINTER],Table6[C]))</f>
        <v>0</v>
      </c>
      <c r="J1779" s="91">
        <f>IF(GLOBAL[[#This Row],[2]]="",0,-1*SUMIF(Table5[CONCAT],GLOBAL[POINTER],Table5[3]))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0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0</v>
      </c>
      <c r="Q1779" s="58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0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0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0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779" s="31">
        <v>500</v>
      </c>
      <c r="AC1779" t="s">
        <v>5940</v>
      </c>
    </row>
    <row r="1780" spans="1:30">
      <c r="A1780" s="31">
        <f ca="1">IF(GLOBAL[[#This Row],[TT]]&lt;1,"",ROW()-2)</f>
        <v>1778</v>
      </c>
      <c r="B1780" s="33" t="s">
        <v>2700</v>
      </c>
      <c r="C1780" s="31">
        <v>1</v>
      </c>
      <c r="D1780" s="31">
        <v>500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>
        <f>IF(GLOBAL[[#This Row],[1]]="","",SUMIF(Table6[NB BM_C_QTY+F],GLOBAL[POINTER],Table6[C]))</f>
        <v>0</v>
      </c>
      <c r="J1780" s="91">
        <f>IF(GLOBAL[[#This Row],[2]]="",0,-1*SUMIF(Table5[CONCAT],GLOBAL[POINTER],Table5[3]))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 t="shared" si="27"/>
        <v>1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1</v>
      </c>
      <c r="Q1780" s="58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780" s="31">
        <v>500</v>
      </c>
      <c r="AC1780" t="s">
        <v>5118</v>
      </c>
    </row>
    <row r="1781" spans="1:30">
      <c r="A1781" s="72">
        <f ca="1">IF(GLOBAL[[#This Row],[TT]]&lt;1,"",ROW()-2)</f>
        <v>1779</v>
      </c>
      <c r="B1781" s="33" t="s">
        <v>5057</v>
      </c>
      <c r="C1781" s="33">
        <v>9</v>
      </c>
      <c r="D1781" s="33" t="s">
        <v>2078</v>
      </c>
      <c r="E1781" s="33">
        <f ca="1">IF(GLOBAL[[#This Row],[b12]]="",GLOBAL[[#This Row],[a6]],GLOBAL[[#This Row],[b12]])</f>
        <v>9</v>
      </c>
      <c r="F1781" s="32">
        <f>GLOBAL[[#This Row],[AWAL]]</f>
        <v>9</v>
      </c>
      <c r="G1781" s="72"/>
      <c r="H1781" s="72"/>
      <c r="I1781" s="72">
        <f>IF(GLOBAL[[#This Row],[1]]="","",SUMIF(Table6[NB BM_C_QTY+F],GLOBAL[POINTER],Table6[C]))</f>
        <v>0</v>
      </c>
      <c r="J1781" s="92">
        <f>IF(GLOBAL[[#This Row],[2]]="",0,-1*SUMIF(Table5[CONCAT],GLOBAL[POINTER],Table5[3]))</f>
        <v>0</v>
      </c>
      <c r="K1781" s="72" t="str">
        <f>IF(GLOBAL[[#This Row],[b1]]="","",GLOBAL[[#This Row],[b1]]-GLOBAL[[#This Row],[a1]]-GLOBAL[[#This Row],[bkeluar1]])</f>
        <v/>
      </c>
      <c r="L1781" s="72">
        <f>SUM(GLOBAL[[#This Row],[bmasuk1]:[c1]])</f>
        <v>0</v>
      </c>
      <c r="M1781" s="32">
        <f t="shared" si="27"/>
        <v>9</v>
      </c>
      <c r="N1781" s="33"/>
      <c r="O1781" s="33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9</v>
      </c>
      <c r="Q1781" s="58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9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9</v>
      </c>
      <c r="W1781" s="33"/>
      <c r="X1781" s="33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9</v>
      </c>
      <c r="Z1781" s="9"/>
      <c r="AA1781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781" s="33">
        <v>500</v>
      </c>
      <c r="AC1781" s="9" t="s">
        <v>5149</v>
      </c>
    </row>
    <row r="1782" spans="1:30">
      <c r="A1782" s="31">
        <f ca="1">IF(GLOBAL[[#This Row],[TT]]&lt;1,"",ROW()-2)</f>
        <v>1780</v>
      </c>
      <c r="B1782" s="33" t="s">
        <v>3643</v>
      </c>
      <c r="C1782" s="31">
        <v>1</v>
      </c>
      <c r="D1782" s="31">
        <v>600</v>
      </c>
      <c r="E1782" s="31">
        <f ca="1">IF(GLOBAL[[#This Row],[b12]]="",GLOBAL[[#This Row],[a6]],GLOBAL[[#This Row],[b12]])</f>
        <v>1</v>
      </c>
      <c r="F1782" s="32">
        <f>GLOBAL[[#This Row],[AWAL]]</f>
        <v>1</v>
      </c>
      <c r="G1782" s="31"/>
      <c r="H1782" s="31"/>
      <c r="I1782" s="31">
        <f>IF(GLOBAL[[#This Row],[1]]="","",SUMIF(Table6[NB BM_C_QTY+F],GLOBAL[POINTER],Table6[C]))</f>
        <v>0</v>
      </c>
      <c r="J1782" s="91">
        <f>IF(GLOBAL[[#This Row],[2]]="",0,-1*SUMIF(Table5[CONCAT],GLOBAL[POINTER],Table5[3]))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 t="shared" si="27"/>
        <v>1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1</v>
      </c>
      <c r="Q1782" s="58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782" s="31">
        <v>600</v>
      </c>
      <c r="AC1782" t="s">
        <v>5118</v>
      </c>
    </row>
    <row r="1783" spans="1:30">
      <c r="A1783" s="31" t="str">
        <f ca="1">IF(GLOBAL[[#This Row],[TT]]&lt;1,"",ROW()-2)</f>
        <v/>
      </c>
      <c r="B1783" s="33" t="s">
        <v>3644</v>
      </c>
      <c r="C1783" s="31">
        <v>0</v>
      </c>
      <c r="D1783" s="31" t="s">
        <v>2696</v>
      </c>
      <c r="E1783" s="31">
        <f ca="1">IF(GLOBAL[[#This Row],[b12]]="",GLOBAL[[#This Row],[a6]],GLOBAL[[#This Row],[b12]])</f>
        <v>0</v>
      </c>
      <c r="F1783" s="32">
        <f>GLOBAL[[#This Row],[AWAL]]</f>
        <v>0</v>
      </c>
      <c r="G1783" s="31"/>
      <c r="H1783" s="31"/>
      <c r="I1783" s="31">
        <f>IF(GLOBAL[[#This Row],[1]]="","",SUMIF(Table6[NB BM_C_QTY+F],GLOBAL[POINTER],Table6[C]))</f>
        <v>0</v>
      </c>
      <c r="J1783" s="91">
        <f>IF(GLOBAL[[#This Row],[2]]="",0,-1*SUMIF(Table5[CONCAT],GLOBAL[POINTER],Table5[3]))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 t="shared" si="27"/>
        <v>0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0</v>
      </c>
      <c r="Q1783" s="58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0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0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0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783" s="31">
        <v>125</v>
      </c>
      <c r="AC1783" t="s">
        <v>5117</v>
      </c>
    </row>
    <row r="1784" spans="1:30">
      <c r="A1784" s="31" t="str">
        <f ca="1">IF(GLOBAL[[#This Row],[TT]]&lt;1,"",ROW()-2)</f>
        <v/>
      </c>
      <c r="B1784" s="33" t="s">
        <v>2681</v>
      </c>
      <c r="C1784" s="31">
        <v>0</v>
      </c>
      <c r="D1784" s="31" t="s">
        <v>2140</v>
      </c>
      <c r="E1784" s="31">
        <f ca="1">IF(GLOBAL[[#This Row],[b12]]="",GLOBAL[[#This Row],[a6]],GLOBAL[[#This Row],[b12]])</f>
        <v>0</v>
      </c>
      <c r="F1784" s="32">
        <f>GLOBAL[[#This Row],[AWAL]]</f>
        <v>0</v>
      </c>
      <c r="G1784" s="31"/>
      <c r="H1784" s="31"/>
      <c r="I1784" s="31">
        <f>IF(GLOBAL[[#This Row],[1]]="","",SUMIF(Table6[NB BM_C_QTY+F],GLOBAL[POINTER],Table6[C]))</f>
        <v>0</v>
      </c>
      <c r="J1784" s="91">
        <f>IF(GLOBAL[[#This Row],[2]]="",0,-1*SUMIF(Table5[CONCAT],GLOBAL[POINTER],Table5[3]))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0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0</v>
      </c>
      <c r="Q1784" s="58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0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0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0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784" s="31">
        <v>20</v>
      </c>
      <c r="AC1784" t="s">
        <v>5117</v>
      </c>
    </row>
    <row r="1785" spans="1:30">
      <c r="A1785" s="31" t="str">
        <f ca="1">IF(GLOBAL[[#This Row],[TT]]&lt;1,"",ROW()-2)</f>
        <v/>
      </c>
      <c r="B1785" s="33" t="s">
        <v>6158</v>
      </c>
      <c r="C1785" s="31">
        <v>1</v>
      </c>
      <c r="D1785" s="31">
        <v>100</v>
      </c>
      <c r="E1785" s="31">
        <f ca="1">IF(GLOBAL[[#This Row],[b12]]="",GLOBAL[[#This Row],[a6]],GLOBAL[[#This Row],[b12]])</f>
        <v>0</v>
      </c>
      <c r="F1785" s="32">
        <f>GLOBAL[[#This Row],[AWAL]]</f>
        <v>1</v>
      </c>
      <c r="G1785" s="31"/>
      <c r="H1785" s="31"/>
      <c r="I1785" s="31">
        <f>IF(GLOBAL[[#This Row],[1]]="","",SUMIF(Table6[NB BM_C_QTY+F],GLOBAL[POINTER],Table6[C]))</f>
        <v>0</v>
      </c>
      <c r="J1785" s="91">
        <f>IF(GLOBAL[[#This Row],[2]]="",0,-1*SUMIF(Table5[CONCAT],GLOBAL[POINTER],Table5[3]))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 t="shared" si="27"/>
        <v>1</v>
      </c>
      <c r="N1785" s="31">
        <v>0</v>
      </c>
      <c r="O1785" s="31">
        <f>IF(GLOBAL[[#This Row],[b2]]="","",GLOBAL[[#This Row],[b2]]-GLOBAL[[#This Row],[a2]])</f>
        <v>-1</v>
      </c>
      <c r="P1785" s="32">
        <f ca="1">SUM(INDIRECT(GLOBAL_VAR[TABLENAME]&amp;"[@a"&amp;$1:$1-1&amp;"]"),INDIRECT(GLOBAL_VAR[TABLENAME]&amp;"[@c"&amp;$1:$1-1&amp;"]"))</f>
        <v>0</v>
      </c>
      <c r="Q1785" s="58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0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0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0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kartuabsenkojiko100untana</v>
      </c>
      <c r="AB1785" s="31">
        <v>100</v>
      </c>
      <c r="AC1785" t="s">
        <v>5118</v>
      </c>
    </row>
    <row r="1786" spans="1:30">
      <c r="A1786" s="31">
        <f ca="1">IF(GLOBAL[[#This Row],[TT]]&lt;1,"",ROW()-2)</f>
        <v>1784</v>
      </c>
      <c r="B1786" s="33" t="s">
        <v>4320</v>
      </c>
      <c r="C1786" s="31">
        <v>3</v>
      </c>
      <c r="D1786" s="31">
        <v>3780</v>
      </c>
      <c r="E1786" s="31">
        <f ca="1">IF(GLOBAL[[#This Row],[b12]]="",GLOBAL[[#This Row],[a6]],GLOBAL[[#This Row],[b12]])</f>
        <v>3</v>
      </c>
      <c r="F1786" s="32">
        <f>GLOBAL[[#This Row],[AWAL]]</f>
        <v>3</v>
      </c>
      <c r="G1786" s="31"/>
      <c r="H1786" s="31"/>
      <c r="I1786" s="31">
        <f>IF(GLOBAL[[#This Row],[1]]="","",SUMIF(Table6[NB BM_C_QTY+F],GLOBAL[POINTER],Table6[C]))</f>
        <v>0</v>
      </c>
      <c r="J1786" s="91">
        <f>IF(GLOBAL[[#This Row],[2]]="",0,-1*SUMIF(Table5[CONCAT],GLOBAL[POINTER],Table5[3]))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 t="shared" si="27"/>
        <v>3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3</v>
      </c>
      <c r="Q1786" s="58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3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3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3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786" s="31">
        <v>3780</v>
      </c>
      <c r="AC1786" t="s">
        <v>5118</v>
      </c>
      <c r="AD1786" s="29"/>
    </row>
    <row r="1787" spans="1:30">
      <c r="A1787" s="31">
        <f ca="1">IF(GLOBAL[[#This Row],[TT]]&lt;1,"",ROW()-2)</f>
        <v>1785</v>
      </c>
      <c r="B1787" s="33" t="s">
        <v>4320</v>
      </c>
      <c r="C1787" s="31">
        <v>8</v>
      </c>
      <c r="D1787" s="31">
        <v>2520</v>
      </c>
      <c r="E1787" s="31">
        <f ca="1">IF(GLOBAL[[#This Row],[b12]]="",GLOBAL[[#This Row],[a6]],GLOBAL[[#This Row],[b12]])</f>
        <v>8</v>
      </c>
      <c r="F1787" s="32">
        <f>GLOBAL[[#This Row],[AWAL]]</f>
        <v>8</v>
      </c>
      <c r="G1787" s="31"/>
      <c r="H1787" s="31"/>
      <c r="I1787" s="31">
        <f>IF(GLOBAL[[#This Row],[1]]="","",SUMIF(Table6[NB BM_C_QTY+F],GLOBAL[POINTER],Table6[C]))</f>
        <v>0</v>
      </c>
      <c r="J1787" s="91">
        <f>IF(GLOBAL[[#This Row],[2]]="",0,-1*SUMIF(Table5[CONCAT],GLOBAL[POINTER],Table5[3]))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8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8</v>
      </c>
      <c r="Q1787" s="58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8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8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8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787" s="31">
        <v>2520</v>
      </c>
      <c r="AC1787" t="s">
        <v>5118</v>
      </c>
      <c r="AD1787" s="29"/>
    </row>
    <row r="1788" spans="1:30">
      <c r="A1788" s="74">
        <f ca="1">IF(GLOBAL[[#This Row],[TT]]&lt;1,"",ROW()-2)</f>
        <v>1786</v>
      </c>
      <c r="B1788" s="33" t="s">
        <v>5603</v>
      </c>
      <c r="C1788" s="31">
        <v>3</v>
      </c>
      <c r="D1788" s="31" t="s">
        <v>5027</v>
      </c>
      <c r="E1788" s="39">
        <f ca="1">IF(GLOBAL[[#This Row],[b12]]="",GLOBAL[[#This Row],[a6]],GLOBAL[[#This Row],[b12]])</f>
        <v>3</v>
      </c>
      <c r="F1788" s="40">
        <f>GLOBAL[[#This Row],[AWAL]]</f>
        <v>3</v>
      </c>
      <c r="G1788" s="31"/>
      <c r="H1788" s="31"/>
      <c r="I1788" s="31">
        <f>IF(GLOBAL[[#This Row],[1]]="","",SUMIF(Table6[NB BM_C_QTY+F],GLOBAL[POINTER],Table6[C]))</f>
        <v>0</v>
      </c>
      <c r="J1788" s="91">
        <f>IF(GLOBAL[[#This Row],[2]]="",0,-1*SUMIF(Table5[CONCAT],GLOBAL[POINTER],Table5[3]))</f>
        <v>0</v>
      </c>
      <c r="K1788" s="39" t="str">
        <f>IF(GLOBAL[[#This Row],[b1]]="","",GLOBAL[[#This Row],[b1]]-GLOBAL[[#This Row],[a1]]-GLOBAL[[#This Row],[bkeluar1]])</f>
        <v/>
      </c>
      <c r="L1788" s="39">
        <f>SUM(GLOBAL[[#This Row],[bmasuk1]:[c1]])</f>
        <v>0</v>
      </c>
      <c r="M1788" s="40">
        <f t="shared" si="27"/>
        <v>3</v>
      </c>
      <c r="N1788" s="31"/>
      <c r="O1788" s="39" t="str">
        <f>IF(GLOBAL[[#This Row],[b2]]="","",GLOBAL[[#This Row],[b2]]-GLOBAL[[#This Row],[a2]])</f>
        <v/>
      </c>
      <c r="P1788" s="40">
        <f ca="1">SUM(INDIRECT(GLOBAL_VAR[TABLENAME]&amp;"[@a"&amp;$1:$1-1&amp;"]"),INDIRECT(GLOBAL_VAR[TABLENAME]&amp;"[@c"&amp;$1:$1-1&amp;"]"))</f>
        <v>3</v>
      </c>
      <c r="Q1788" s="58"/>
      <c r="R1788" s="41" t="str">
        <f>IF(GLOBAL[[#This Row],[b3]]="","",GLOBAL[[#This Row],[b3]]-GLOBAL[[#This Row],[a3]])</f>
        <v/>
      </c>
      <c r="S1788" s="40">
        <f ca="1">SUM(INDIRECT(GLOBAL_VAR[TABLENAME]&amp;"[@a"&amp;$1:$1-1&amp;"]"),INDIRECT(GLOBAL_VAR[TABLENAME]&amp;"[@c"&amp;$1:$1-1&amp;"]"))</f>
        <v>3</v>
      </c>
      <c r="T1788" s="33"/>
      <c r="U1788" s="41" t="str">
        <f>IF(GLOBAL[[#This Row],[b4]]="","",GLOBAL[[#This Row],[b4]]-GLOBAL[[#This Row],[a4]])</f>
        <v/>
      </c>
      <c r="V1788" s="40">
        <f ca="1">SUM(INDIRECT(GLOBAL_VAR[TABLENAME]&amp;"[@a"&amp;$1:$1-1&amp;"]"),INDIRECT(GLOBAL_VAR[TABLENAME]&amp;"[@c"&amp;$1:$1-1&amp;"]"))</f>
        <v>3</v>
      </c>
      <c r="W1788" s="31"/>
      <c r="X1788" s="39" t="str">
        <f>IF(GLOBAL[[#This Row],[b5]]="","",GLOBAL[[#This Row],[b5]]-GLOBAL[[#This Row],[a5]])</f>
        <v/>
      </c>
      <c r="Y1788" s="40">
        <f ca="1">SUM(INDIRECT(GLOBAL_VAR[TABLENAME]&amp;"[@a"&amp;$1:$1-1&amp;"]"),INDIRECT(GLOBAL_VAR[TABLENAME]&amp;"[@c"&amp;$1:$1-1&amp;"]"))</f>
        <v>3</v>
      </c>
      <c r="AA1788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788" s="39">
        <v>5000</v>
      </c>
      <c r="AC1788" s="64" t="s">
        <v>5118</v>
      </c>
      <c r="AD1788" s="29"/>
    </row>
    <row r="1789" spans="1:30">
      <c r="A1789" s="39" t="str">
        <f ca="1">IF(GLOBAL[[#This Row],[TT]]&lt;1,"",ROW()-2)</f>
        <v/>
      </c>
      <c r="B1789" s="33" t="s">
        <v>3541</v>
      </c>
      <c r="C1789" s="31">
        <v>0</v>
      </c>
      <c r="D1789" s="31" t="s">
        <v>3539</v>
      </c>
      <c r="E1789" s="39">
        <f ca="1">IF(GLOBAL[[#This Row],[b12]]="",GLOBAL[[#This Row],[a6]],GLOBAL[[#This Row],[b12]])</f>
        <v>0</v>
      </c>
      <c r="F1789" s="40">
        <f>GLOBAL[[#This Row],[AWAL]]</f>
        <v>0</v>
      </c>
      <c r="G1789" s="31"/>
      <c r="H1789" s="31"/>
      <c r="I1789" s="31">
        <f>IF(GLOBAL[[#This Row],[1]]="","",SUMIF(Table6[NB BM_C_QTY+F],GLOBAL[POINTER],Table6[C]))</f>
        <v>0</v>
      </c>
      <c r="J1789" s="91">
        <f>IF(GLOBAL[[#This Row],[2]]="",0,-1*SUMIF(Table5[CONCAT],GLOBAL[POINTER],Table5[3]))</f>
        <v>0</v>
      </c>
      <c r="K1789" s="39" t="str">
        <f>IF(GLOBAL[[#This Row],[b1]]="","",GLOBAL[[#This Row],[b1]]-GLOBAL[[#This Row],[a1]]-GLOBAL[[#This Row],[bkeluar1]])</f>
        <v/>
      </c>
      <c r="L1789" s="39">
        <f>SUM(GLOBAL[[#This Row],[bmasuk1]:[c1]])</f>
        <v>0</v>
      </c>
      <c r="M1789" s="40">
        <f t="shared" si="27"/>
        <v>0</v>
      </c>
      <c r="N1789" s="31"/>
      <c r="O1789" s="39" t="str">
        <f>IF(GLOBAL[[#This Row],[b2]]="","",GLOBAL[[#This Row],[b2]]-GLOBAL[[#This Row],[a2]])</f>
        <v/>
      </c>
      <c r="P1789" s="40">
        <f ca="1">SUM(INDIRECT(GLOBAL_VAR[TABLENAME]&amp;"[@a"&amp;$1:$1-1&amp;"]"),INDIRECT(GLOBAL_VAR[TABLENAME]&amp;"[@c"&amp;$1:$1-1&amp;"]"))</f>
        <v>0</v>
      </c>
      <c r="Q1789" s="58"/>
      <c r="R1789" s="41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0</v>
      </c>
      <c r="T1789" s="33"/>
      <c r="U1789" s="41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0</v>
      </c>
      <c r="W1789" s="31"/>
      <c r="X1789" s="39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0</v>
      </c>
      <c r="Z1789" s="29"/>
      <c r="AA17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789" s="39">
        <v>10</v>
      </c>
      <c r="AC1789" s="29" t="s">
        <v>5117</v>
      </c>
    </row>
    <row r="1790" spans="1:30">
      <c r="A1790" s="39" t="str">
        <f ca="1">IF(GLOBAL[[#This Row],[TT]]&lt;1,"",ROW()-2)</f>
        <v/>
      </c>
      <c r="B1790" s="33" t="s">
        <v>1076</v>
      </c>
      <c r="C1790" s="31">
        <v>0</v>
      </c>
      <c r="D1790" s="31" t="s">
        <v>3539</v>
      </c>
      <c r="E1790" s="39">
        <f ca="1">IF(GLOBAL[[#This Row],[b12]]="",GLOBAL[[#This Row],[a6]],GLOBAL[[#This Row],[b12]])</f>
        <v>0</v>
      </c>
      <c r="F1790" s="40">
        <f>GLOBAL[[#This Row],[AWAL]]</f>
        <v>0</v>
      </c>
      <c r="G1790" s="31"/>
      <c r="H1790" s="31"/>
      <c r="I1790" s="31">
        <f>IF(GLOBAL[[#This Row],[1]]="","",SUMIF(Table6[NB BM_C_QTY+F],GLOBAL[POINTER],Table6[C]))</f>
        <v>0</v>
      </c>
      <c r="J1790" s="91">
        <f>IF(GLOBAL[[#This Row],[2]]="",0,-1*SUMIF(Table5[CONCAT],GLOBAL[POINTER],Table5[3]))</f>
        <v>0</v>
      </c>
      <c r="K1790" s="39" t="str">
        <f>IF(GLOBAL[[#This Row],[b1]]="","",GLOBAL[[#This Row],[b1]]-GLOBAL[[#This Row],[a1]]-GLOBAL[[#This Row],[bkeluar1]])</f>
        <v/>
      </c>
      <c r="L1790" s="39">
        <f>SUM(GLOBAL[[#This Row],[bmasuk1]:[c1]])</f>
        <v>0</v>
      </c>
      <c r="M1790" s="40">
        <f t="shared" si="27"/>
        <v>0</v>
      </c>
      <c r="N1790" s="31"/>
      <c r="O1790" s="39" t="str">
        <f>IF(GLOBAL[[#This Row],[b2]]="","",GLOBAL[[#This Row],[b2]]-GLOBAL[[#This Row],[a2]])</f>
        <v/>
      </c>
      <c r="P1790" s="40">
        <f ca="1">SUM(INDIRECT(GLOBAL_VAR[TABLENAME]&amp;"[@a"&amp;$1:$1-1&amp;"]"),INDIRECT(GLOBAL_VAR[TABLENAME]&amp;"[@c"&amp;$1:$1-1&amp;"]"))</f>
        <v>0</v>
      </c>
      <c r="Q1790" s="58"/>
      <c r="R1790" s="41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41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9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790" s="39">
        <v>10</v>
      </c>
      <c r="AC1790" t="s">
        <v>5117</v>
      </c>
      <c r="AD1790" s="9"/>
    </row>
    <row r="1791" spans="1:30">
      <c r="A1791" s="31" t="str">
        <f ca="1">IF(GLOBAL[[#This Row],[TT]]&lt;1,"",ROW()-2)</f>
        <v/>
      </c>
      <c r="B1791" s="33" t="s">
        <v>3540</v>
      </c>
      <c r="C1791" s="31">
        <v>0</v>
      </c>
      <c r="D1791" s="31" t="s">
        <v>3539</v>
      </c>
      <c r="E1791" s="31">
        <f ca="1">IF(GLOBAL[[#This Row],[b12]]="",GLOBAL[[#This Row],[a6]],GLOBAL[[#This Row],[b12]])</f>
        <v>0</v>
      </c>
      <c r="F1791" s="32">
        <f>GLOBAL[[#This Row],[AWAL]]</f>
        <v>0</v>
      </c>
      <c r="G1791" s="31"/>
      <c r="H1791" s="31"/>
      <c r="I1791" s="31">
        <f>IF(GLOBAL[[#This Row],[1]]="","",SUMIF(Table6[NB BM_C_QTY+F],GLOBAL[POINTER],Table6[C]))</f>
        <v>0</v>
      </c>
      <c r="J1791" s="91">
        <f>IF(GLOBAL[[#This Row],[2]]="",0,-1*SUMIF(Table5[CONCAT],GLOBAL[POINTER],Table5[3]))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 t="shared" si="27"/>
        <v>0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0</v>
      </c>
      <c r="Q1791" s="58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0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0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0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791" s="31">
        <v>10</v>
      </c>
      <c r="AC1791" t="s">
        <v>5117</v>
      </c>
    </row>
    <row r="1792" spans="1:30">
      <c r="A1792" s="31" t="str">
        <f ca="1">IF(GLOBAL[[#This Row],[TT]]&lt;1,"",ROW()-2)</f>
        <v/>
      </c>
      <c r="B1792" s="33" t="s">
        <v>2663</v>
      </c>
      <c r="C1792" s="31">
        <v>0</v>
      </c>
      <c r="D1792" s="31" t="s">
        <v>3539</v>
      </c>
      <c r="E1792" s="31">
        <f ca="1">IF(GLOBAL[[#This Row],[b12]]="",GLOBAL[[#This Row],[a6]],GLOBAL[[#This Row],[b12]])</f>
        <v>0</v>
      </c>
      <c r="F1792" s="32">
        <f>GLOBAL[[#This Row],[AWAL]]</f>
        <v>0</v>
      </c>
      <c r="G1792" s="31"/>
      <c r="H1792" s="31"/>
      <c r="I1792" s="31">
        <f>IF(GLOBAL[[#This Row],[1]]="","",SUMIF(Table6[NB BM_C_QTY+F],GLOBAL[POINTER],Table6[C]))</f>
        <v>0</v>
      </c>
      <c r="J1792" s="91">
        <f>IF(GLOBAL[[#This Row],[2]]="",0,-1*SUMIF(Table5[CONCAT],GLOBAL[POINTER],Table5[3]))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 t="shared" si="27"/>
        <v>0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0</v>
      </c>
      <c r="Q1792" s="58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0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0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0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92" s="31">
        <v>10</v>
      </c>
      <c r="AC1792" t="s">
        <v>5117</v>
      </c>
    </row>
    <row r="1793" spans="1:30">
      <c r="A1793" s="31" t="str">
        <f ca="1">IF(GLOBAL[[#This Row],[TT]]&lt;1,"",ROW()-2)</f>
        <v/>
      </c>
      <c r="B1793" s="33" t="s">
        <v>3538</v>
      </c>
      <c r="C1793" s="31">
        <v>0</v>
      </c>
      <c r="D1793" s="31" t="s">
        <v>3539</v>
      </c>
      <c r="E1793" s="31">
        <f ca="1">IF(GLOBAL[[#This Row],[b12]]="",GLOBAL[[#This Row],[a6]],GLOBAL[[#This Row],[b12]])</f>
        <v>0</v>
      </c>
      <c r="F1793" s="32">
        <f>GLOBAL[[#This Row],[AWAL]]</f>
        <v>0</v>
      </c>
      <c r="G1793" s="31"/>
      <c r="H1793" s="31"/>
      <c r="I1793" s="31">
        <f>IF(GLOBAL[[#This Row],[1]]="","",SUMIF(Table6[NB BM_C_QTY+F],GLOBAL[POINTER],Table6[C]))</f>
        <v>0</v>
      </c>
      <c r="J1793" s="91">
        <f>IF(GLOBAL[[#This Row],[2]]="",0,-1*SUMIF(Table5[CONCAT],GLOBAL[POINTER],Table5[3]))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0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0</v>
      </c>
      <c r="Q1793" s="58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0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0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0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93" s="31">
        <v>10</v>
      </c>
      <c r="AC1793" t="s">
        <v>5117</v>
      </c>
    </row>
    <row r="1794" spans="1:30">
      <c r="A1794" s="31" t="str">
        <f ca="1">IF(GLOBAL[[#This Row],[TT]]&lt;1,"",ROW()-2)</f>
        <v/>
      </c>
      <c r="B1794" s="33" t="s">
        <v>1993</v>
      </c>
      <c r="C1794" s="31">
        <v>0</v>
      </c>
      <c r="D1794" s="31" t="s">
        <v>2140</v>
      </c>
      <c r="E1794" s="31">
        <f ca="1">IF(GLOBAL[[#This Row],[b12]]="",GLOBAL[[#This Row],[a6]],GLOBAL[[#This Row],[b12]])</f>
        <v>0</v>
      </c>
      <c r="F1794" s="32">
        <f>GLOBAL[[#This Row],[AWAL]]</f>
        <v>0</v>
      </c>
      <c r="G1794" s="31"/>
      <c r="H1794" s="31"/>
      <c r="I1794" s="31">
        <f>IF(GLOBAL[[#This Row],[1]]="","",SUMIF(Table6[NB BM_C_QTY+F],GLOBAL[POINTER],Table6[C]))</f>
        <v>0</v>
      </c>
      <c r="J1794" s="91">
        <f>IF(GLOBAL[[#This Row],[2]]="",0,-1*SUMIF(Table5[CONCAT],GLOBAL[POINTER],Table5[3]))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 t="shared" si="27"/>
        <v>0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0</v>
      </c>
      <c r="Q1794" s="58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0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0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0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94" s="31">
        <v>20</v>
      </c>
      <c r="AC1794" t="s">
        <v>5117</v>
      </c>
      <c r="AD1794" s="29"/>
    </row>
    <row r="1795" spans="1:30">
      <c r="A1795" s="31" t="str">
        <f ca="1">IF(GLOBAL[[#This Row],[TT]]&lt;1,"",ROW()-2)</f>
        <v/>
      </c>
      <c r="B1795" s="33" t="s">
        <v>1994</v>
      </c>
      <c r="C1795" s="31">
        <v>0</v>
      </c>
      <c r="D1795" s="31" t="s">
        <v>2140</v>
      </c>
      <c r="E1795" s="31">
        <f ca="1">IF(GLOBAL[[#This Row],[b12]]="",GLOBAL[[#This Row],[a6]],GLOBAL[[#This Row],[b12]])</f>
        <v>0</v>
      </c>
      <c r="F1795" s="32">
        <f>GLOBAL[[#This Row],[AWAL]]</f>
        <v>0</v>
      </c>
      <c r="G1795" s="31"/>
      <c r="H1795" s="31"/>
      <c r="I1795" s="31">
        <f>IF(GLOBAL[[#This Row],[1]]="","",SUMIF(Table6[NB BM_C_QTY+F],GLOBAL[POINTER],Table6[C]))</f>
        <v>0</v>
      </c>
      <c r="J1795" s="91">
        <f>IF(GLOBAL[[#This Row],[2]]="",0,-1*SUMIF(Table5[CONCAT],GLOBAL[POINTER],Table5[3]))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 t="shared" ref="M1795:M1858" si="28">SUM(F1795,L1795)</f>
        <v>0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0</v>
      </c>
      <c r="Q1795" s="58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0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0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0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95" s="31">
        <v>20</v>
      </c>
      <c r="AC1795" t="s">
        <v>5117</v>
      </c>
    </row>
    <row r="1796" spans="1:30">
      <c r="A1796" s="31" t="str">
        <f ca="1">IF(GLOBAL[[#This Row],[TT]]&lt;1,"",ROW()-2)</f>
        <v/>
      </c>
      <c r="B1796" s="33" t="s">
        <v>1995</v>
      </c>
      <c r="C1796" s="31">
        <v>0</v>
      </c>
      <c r="D1796" s="31" t="s">
        <v>2140</v>
      </c>
      <c r="E1796" s="31">
        <f ca="1">IF(GLOBAL[[#This Row],[b12]]="",GLOBAL[[#This Row],[a6]],GLOBAL[[#This Row],[b12]])</f>
        <v>0</v>
      </c>
      <c r="F1796" s="32">
        <f>GLOBAL[[#This Row],[AWAL]]</f>
        <v>0</v>
      </c>
      <c r="G1796" s="31"/>
      <c r="H1796" s="31"/>
      <c r="I1796" s="31">
        <f>IF(GLOBAL[[#This Row],[1]]="","",SUMIF(Table6[NB BM_C_QTY+F],GLOBAL[POINTER],Table6[C]))</f>
        <v>0</v>
      </c>
      <c r="J1796" s="91">
        <f>IF(GLOBAL[[#This Row],[2]]="",0,-1*SUMIF(Table5[CONCAT],GLOBAL[POINTER],Table5[3]))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 t="shared" si="28"/>
        <v>0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0</v>
      </c>
      <c r="Q1796" s="58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0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0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0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96" s="31">
        <v>20</v>
      </c>
      <c r="AC1796" t="s">
        <v>5117</v>
      </c>
    </row>
    <row r="1797" spans="1:30">
      <c r="A1797" s="31" t="str">
        <f ca="1">IF(GLOBAL[[#This Row],[TT]]&lt;1,"",ROW()-2)</f>
        <v/>
      </c>
      <c r="B1797" s="33" t="s">
        <v>1996</v>
      </c>
      <c r="C1797" s="31">
        <v>0</v>
      </c>
      <c r="D1797" s="31" t="s">
        <v>2140</v>
      </c>
      <c r="E1797" s="31">
        <f ca="1">IF(GLOBAL[[#This Row],[b12]]="",GLOBAL[[#This Row],[a6]],GLOBAL[[#This Row],[b12]])</f>
        <v>0</v>
      </c>
      <c r="F1797" s="32">
        <f>GLOBAL[[#This Row],[AWAL]]</f>
        <v>0</v>
      </c>
      <c r="G1797" s="31"/>
      <c r="H1797" s="31"/>
      <c r="I1797" s="31">
        <f>IF(GLOBAL[[#This Row],[1]]="","",SUMIF(Table6[NB BM_C_QTY+F],GLOBAL[POINTER],Table6[C]))</f>
        <v>0</v>
      </c>
      <c r="J1797" s="91">
        <f>IF(GLOBAL[[#This Row],[2]]="",0,-1*SUMIF(Table5[CONCAT],GLOBAL[POINTER],Table5[3]))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 t="shared" si="28"/>
        <v>0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0</v>
      </c>
      <c r="Q1797" s="58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0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0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0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97" s="31">
        <v>20</v>
      </c>
      <c r="AC1797" t="s">
        <v>5117</v>
      </c>
    </row>
    <row r="1798" spans="1:30">
      <c r="A1798" s="31" t="str">
        <f ca="1">IF(GLOBAL[[#This Row],[TT]]&lt;1,"",ROW()-2)</f>
        <v/>
      </c>
      <c r="B1798" s="33" t="s">
        <v>1997</v>
      </c>
      <c r="C1798" s="31">
        <v>0</v>
      </c>
      <c r="D1798" s="31" t="s">
        <v>2140</v>
      </c>
      <c r="E1798" s="31">
        <f ca="1">IF(GLOBAL[[#This Row],[b12]]="",GLOBAL[[#This Row],[a6]],GLOBAL[[#This Row],[b12]])</f>
        <v>0</v>
      </c>
      <c r="F1798" s="32">
        <f>GLOBAL[[#This Row],[AWAL]]</f>
        <v>0</v>
      </c>
      <c r="G1798" s="31"/>
      <c r="H1798" s="31"/>
      <c r="I1798" s="31">
        <f>IF(GLOBAL[[#This Row],[1]]="","",SUMIF(Table6[NB BM_C_QTY+F],GLOBAL[POINTER],Table6[C]))</f>
        <v>0</v>
      </c>
      <c r="J1798" s="91">
        <f>IF(GLOBAL[[#This Row],[2]]="",0,-1*SUMIF(Table5[CONCAT],GLOBAL[POINTER],Table5[3]))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 t="shared" si="28"/>
        <v>0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0</v>
      </c>
      <c r="Q1798" s="58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0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0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0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98" s="31">
        <v>20</v>
      </c>
      <c r="AC1798" t="s">
        <v>5117</v>
      </c>
    </row>
    <row r="1799" spans="1:30">
      <c r="A1799" s="31" t="str">
        <f ca="1">IF(GLOBAL[[#This Row],[TT]]&lt;1,"",ROW()-2)</f>
        <v/>
      </c>
      <c r="B1799" s="33" t="s">
        <v>3681</v>
      </c>
      <c r="C1799" s="31">
        <v>0</v>
      </c>
      <c r="D1799" s="31" t="s">
        <v>2140</v>
      </c>
      <c r="E1799" s="31">
        <f ca="1">IF(GLOBAL[[#This Row],[b12]]="",GLOBAL[[#This Row],[a6]],GLOBAL[[#This Row],[b12]])</f>
        <v>0</v>
      </c>
      <c r="F1799" s="32">
        <f>GLOBAL[[#This Row],[AWAL]]</f>
        <v>0</v>
      </c>
      <c r="G1799" s="31"/>
      <c r="H1799" s="31"/>
      <c r="I1799" s="31">
        <f>IF(GLOBAL[[#This Row],[1]]="","",SUMIF(Table6[NB BM_C_QTY+F],GLOBAL[POINTER],Table6[C]))</f>
        <v>0</v>
      </c>
      <c r="J1799" s="91">
        <f>IF(GLOBAL[[#This Row],[2]]="",0,-1*SUMIF(Table5[CONCAT],GLOBAL[POINTER],Table5[3]))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 t="shared" si="28"/>
        <v>0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0</v>
      </c>
      <c r="Q1799" s="58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0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0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0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99" s="31">
        <v>20</v>
      </c>
      <c r="AC1799" t="s">
        <v>5117</v>
      </c>
    </row>
    <row r="1800" spans="1:30">
      <c r="A1800" s="31">
        <f ca="1">IF(GLOBAL[[#This Row],[TT]]&lt;1,"",ROW()-2)</f>
        <v>1798</v>
      </c>
      <c r="B1800" s="33" t="s">
        <v>1077</v>
      </c>
      <c r="C1800" s="31">
        <v>9</v>
      </c>
      <c r="D1800" s="31" t="s">
        <v>1078</v>
      </c>
      <c r="E1800" s="31">
        <f ca="1">IF(GLOBAL[[#This Row],[b12]]="",GLOBAL[[#This Row],[a6]],GLOBAL[[#This Row],[b12]])</f>
        <v>9</v>
      </c>
      <c r="F1800" s="32">
        <f>GLOBAL[[#This Row],[AWAL]]</f>
        <v>9</v>
      </c>
      <c r="G1800" s="31"/>
      <c r="H1800" s="31"/>
      <c r="I1800" s="31">
        <f>IF(GLOBAL[[#This Row],[1]]="","",SUMIF(Table6[NB BM_C_QTY+F],GLOBAL[POINTER],Table6[C]))</f>
        <v>0</v>
      </c>
      <c r="J1800" s="91">
        <f>IF(GLOBAL[[#This Row],[2]]="",0,-1*SUMIF(Table5[CONCAT],GLOBAL[POINTER],Table5[3]))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 t="shared" si="28"/>
        <v>9</v>
      </c>
      <c r="N1800" s="31"/>
      <c r="O1800" s="31" t="str">
        <f>IF(GLOBAL[[#This Row],[b2]]="","",GLOBAL[[#This Row],[b2]]-GLOBAL[[#This Row],[a2]])</f>
        <v/>
      </c>
      <c r="P1800" s="32">
        <f ca="1">SUM(INDIRECT(GLOBAL_VAR[TABLENAME]&amp;"[@a"&amp;$1:$1-1&amp;"]"),INDIRECT(GLOBAL_VAR[TABLENAME]&amp;"[@c"&amp;$1:$1-1&amp;"]"))</f>
        <v>9</v>
      </c>
      <c r="Q1800" s="58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9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9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9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800" s="31">
        <v>22</v>
      </c>
      <c r="AC1800" t="s">
        <v>6090</v>
      </c>
      <c r="AD1800" s="29"/>
    </row>
    <row r="1801" spans="1:30">
      <c r="A1801" s="31" t="str">
        <f ca="1">IF(GLOBAL[[#This Row],[TT]]&lt;1,"",ROW()-2)</f>
        <v/>
      </c>
      <c r="B1801" s="33" t="s">
        <v>1079</v>
      </c>
      <c r="C1801" s="31">
        <v>0</v>
      </c>
      <c r="D1801" s="31" t="s">
        <v>1080</v>
      </c>
      <c r="E1801" s="31">
        <f ca="1">IF(GLOBAL[[#This Row],[b12]]="",GLOBAL[[#This Row],[a6]],GLOBAL[[#This Row],[b12]])</f>
        <v>0</v>
      </c>
      <c r="F1801" s="32">
        <f>GLOBAL[[#This Row],[AWAL]]</f>
        <v>0</v>
      </c>
      <c r="G1801" s="31"/>
      <c r="H1801" s="31"/>
      <c r="I1801" s="31">
        <f>IF(GLOBAL[[#This Row],[1]]="","",SUMIF(Table6[NB BM_C_QTY+F],GLOBAL[POINTER],Table6[C]))</f>
        <v>0</v>
      </c>
      <c r="J1801" s="91">
        <f>IF(GLOBAL[[#This Row],[2]]="",0,-1*SUMIF(Table5[CONCAT],GLOBAL[POINTER],Table5[3]))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 t="shared" si="28"/>
        <v>0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0</v>
      </c>
      <c r="Q1801" s="58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0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0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0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801" s="31">
        <v>4000</v>
      </c>
      <c r="AC1801" t="s">
        <v>5118</v>
      </c>
    </row>
    <row r="1802" spans="1:30">
      <c r="A1802" s="31" t="str">
        <f ca="1">IF(GLOBAL[[#This Row],[TT]]&lt;1,"",ROW()-2)</f>
        <v/>
      </c>
      <c r="B1802" s="33" t="s">
        <v>2368</v>
      </c>
      <c r="C1802" s="31">
        <v>0</v>
      </c>
      <c r="D1802" s="31">
        <v>4000</v>
      </c>
      <c r="E1802" s="31">
        <f ca="1">IF(GLOBAL[[#This Row],[b12]]="",GLOBAL[[#This Row],[a6]],GLOBAL[[#This Row],[b12]])</f>
        <v>0</v>
      </c>
      <c r="F1802" s="32">
        <f>GLOBAL[[#This Row],[AWAL]]</f>
        <v>0</v>
      </c>
      <c r="G1802" s="31"/>
      <c r="H1802" s="31"/>
      <c r="I1802" s="31">
        <f>IF(GLOBAL[[#This Row],[1]]="","",SUMIF(Table6[NB BM_C_QTY+F],GLOBAL[POINTER],Table6[C]))</f>
        <v>0</v>
      </c>
      <c r="J1802" s="91">
        <f>IF(GLOBAL[[#This Row],[2]]="",0,-1*SUMIF(Table5[CONCAT],GLOBAL[POINTER],Table5[3]))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 t="shared" si="28"/>
        <v>0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0</v>
      </c>
      <c r="Q1802" s="58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0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0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0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802" s="31">
        <v>4000</v>
      </c>
      <c r="AC1802" t="s">
        <v>5118</v>
      </c>
    </row>
    <row r="1803" spans="1:30">
      <c r="A1803" s="31" t="str">
        <f ca="1">IF(GLOBAL[[#This Row],[TT]]&lt;1,"",ROW()-2)</f>
        <v/>
      </c>
      <c r="B1803" s="33" t="s">
        <v>1081</v>
      </c>
      <c r="C1803" s="31">
        <v>0</v>
      </c>
      <c r="D1803" s="31" t="s">
        <v>1082</v>
      </c>
      <c r="E1803" s="31">
        <f ca="1">IF(GLOBAL[[#This Row],[b12]]="",GLOBAL[[#This Row],[a6]],GLOBAL[[#This Row],[b12]])</f>
        <v>0</v>
      </c>
      <c r="F1803" s="32">
        <f>GLOBAL[[#This Row],[AWAL]]</f>
        <v>0</v>
      </c>
      <c r="G1803" s="31"/>
      <c r="H1803" s="31"/>
      <c r="I1803" s="31">
        <f>IF(GLOBAL[[#This Row],[1]]="","",SUMIF(Table6[NB BM_C_QTY+F],GLOBAL[POINTER],Table6[C]))</f>
        <v>0</v>
      </c>
      <c r="J1803" s="91">
        <f>IF(GLOBAL[[#This Row],[2]]="",0,-1*SUMIF(Table5[CONCAT],GLOBAL[POINTER],Table5[3]))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 t="shared" si="28"/>
        <v>0</v>
      </c>
      <c r="N1803" s="31"/>
      <c r="O1803" s="31" t="str">
        <f>IF(GLOBAL[[#This Row],[b2]]="","",GLOBAL[[#This Row],[b2]]-GLOBAL[[#This Row],[a2]])</f>
        <v/>
      </c>
      <c r="P1803" s="32">
        <f ca="1">SUM(INDIRECT(GLOBAL_VAR[TABLENAME]&amp;"[@a"&amp;$1:$1-1&amp;"]"),INDIRECT(GLOBAL_VAR[TABLENAME]&amp;"[@c"&amp;$1:$1-1&amp;"]"))</f>
        <v>0</v>
      </c>
      <c r="Q1803" s="58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0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0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0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803" s="31">
        <v>2000</v>
      </c>
      <c r="AC1803" t="s">
        <v>5117</v>
      </c>
    </row>
    <row r="1804" spans="1:30">
      <c r="A1804" s="31" t="str">
        <f ca="1">IF(GLOBAL[[#This Row],[TT]]&lt;1,"",ROW()-2)</f>
        <v/>
      </c>
      <c r="B1804" s="33" t="s">
        <v>3968</v>
      </c>
      <c r="C1804" s="31">
        <v>0</v>
      </c>
      <c r="D1804" s="31">
        <v>2520</v>
      </c>
      <c r="E1804" s="31">
        <f ca="1">IF(GLOBAL[[#This Row],[b12]]="",GLOBAL[[#This Row],[a6]],GLOBAL[[#This Row],[b12]])</f>
        <v>0</v>
      </c>
      <c r="F1804" s="32">
        <f>GLOBAL[[#This Row],[AWAL]]</f>
        <v>0</v>
      </c>
      <c r="G1804" s="31"/>
      <c r="H1804" s="31"/>
      <c r="I1804" s="31">
        <f>IF(GLOBAL[[#This Row],[1]]="","",SUMIF(Table6[NB BM_C_QTY+F],GLOBAL[POINTER],Table6[C]))</f>
        <v>0</v>
      </c>
      <c r="J1804" s="91">
        <f>IF(GLOBAL[[#This Row],[2]]="",0,-1*SUMIF(Table5[CONCAT],GLOBAL[POINTER],Table5[3]))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 t="shared" si="28"/>
        <v>0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0</v>
      </c>
      <c r="Q1804" s="58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0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0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0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804" s="31">
        <v>2520</v>
      </c>
      <c r="AC1804" t="s">
        <v>5118</v>
      </c>
    </row>
    <row r="1805" spans="1:30">
      <c r="A1805" s="31">
        <f ca="1">IF(GLOBAL[[#This Row],[TT]]&lt;1,"",ROW()-2)</f>
        <v>1803</v>
      </c>
      <c r="B1805" s="33" t="s">
        <v>1083</v>
      </c>
      <c r="C1805" s="31">
        <v>1</v>
      </c>
      <c r="D1805" s="31" t="s">
        <v>2692</v>
      </c>
      <c r="E1805" s="31">
        <f ca="1">IF(GLOBAL[[#This Row],[b12]]="",GLOBAL[[#This Row],[a6]],GLOBAL[[#This Row],[b12]])</f>
        <v>1</v>
      </c>
      <c r="F1805" s="32">
        <f>GLOBAL[[#This Row],[AWAL]]</f>
        <v>1</v>
      </c>
      <c r="G1805" s="31"/>
      <c r="H1805" s="31"/>
      <c r="I1805" s="31">
        <f>IF(GLOBAL[[#This Row],[1]]="","",SUMIF(Table6[NB BM_C_QTY+F],GLOBAL[POINTER],Table6[C]))</f>
        <v>0</v>
      </c>
      <c r="J1805" s="91">
        <f>IF(GLOBAL[[#This Row],[2]]="",0,-1*SUMIF(Table5[CONCAT],GLOBAL[POINTER],Table5[3]))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 t="shared" si="28"/>
        <v>1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1</v>
      </c>
      <c r="Q1805" s="58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1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1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1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805" s="31">
        <v>1200</v>
      </c>
      <c r="AC1805" t="s">
        <v>5117</v>
      </c>
    </row>
    <row r="1806" spans="1:30">
      <c r="A1806" s="31">
        <f ca="1">IF(GLOBAL[[#This Row],[TT]]&lt;1,"",ROW()-2)</f>
        <v>1804</v>
      </c>
      <c r="B1806" s="33" t="s">
        <v>3622</v>
      </c>
      <c r="C1806" s="31">
        <v>1</v>
      </c>
      <c r="D1806" s="31" t="s">
        <v>2415</v>
      </c>
      <c r="E1806" s="31">
        <f ca="1">IF(GLOBAL[[#This Row],[b12]]="",GLOBAL[[#This Row],[a6]],GLOBAL[[#This Row],[b12]])</f>
        <v>1</v>
      </c>
      <c r="F1806" s="32">
        <f>GLOBAL[[#This Row],[AWAL]]</f>
        <v>1</v>
      </c>
      <c r="G1806" s="31"/>
      <c r="H1806" s="31"/>
      <c r="I1806" s="31">
        <f>IF(GLOBAL[[#This Row],[1]]="","",SUMIF(Table6[NB BM_C_QTY+F],GLOBAL[POINTER],Table6[C]))</f>
        <v>0</v>
      </c>
      <c r="J1806" s="91">
        <f>IF(GLOBAL[[#This Row],[2]]="",0,-1*SUMIF(Table5[CONCAT],GLOBAL[POINTER],Table5[3]))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 t="shared" si="28"/>
        <v>1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1</v>
      </c>
      <c r="Q1806" s="58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1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1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1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806" s="31">
        <v>200</v>
      </c>
      <c r="AC1806" t="s">
        <v>5118</v>
      </c>
      <c r="AD1806" s="29"/>
    </row>
    <row r="1807" spans="1:30">
      <c r="A1807" s="31" t="str">
        <f ca="1">IF(GLOBAL[[#This Row],[TT]]&lt;1,"",ROW()-2)</f>
        <v/>
      </c>
      <c r="B1807" s="33" t="s">
        <v>5488</v>
      </c>
      <c r="C1807" s="31">
        <v>0</v>
      </c>
      <c r="D1807" s="31" t="s">
        <v>2586</v>
      </c>
      <c r="E1807" s="31">
        <f ca="1">IF(GLOBAL[[#This Row],[b12]]="",GLOBAL[[#This Row],[a6]],GLOBAL[[#This Row],[b12]])</f>
        <v>0</v>
      </c>
      <c r="F1807" s="32">
        <f>GLOBAL[[#This Row],[AWAL]]</f>
        <v>0</v>
      </c>
      <c r="G1807" s="31"/>
      <c r="H1807" s="31"/>
      <c r="I1807" s="31">
        <f>IF(GLOBAL[[#This Row],[1]]="","",SUMIF(Table6[NB BM_C_QTY+F],GLOBAL[POINTER],Table6[C]))</f>
        <v>0</v>
      </c>
      <c r="J1807" s="91">
        <f>IF(GLOBAL[[#This Row],[2]]="",0,-1*SUMIF(Table5[CONCAT],GLOBAL[POINTER],Table5[3]))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 t="shared" si="28"/>
        <v>0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0</v>
      </c>
      <c r="Q1807" s="58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0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0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0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807" s="31">
        <v>500</v>
      </c>
      <c r="AC1807" t="s">
        <v>5118</v>
      </c>
      <c r="AD1807" s="29"/>
    </row>
    <row r="1808" spans="1:30">
      <c r="A1808" s="31" t="str">
        <f ca="1">IF(GLOBAL[[#This Row],[TT]]&lt;1,"",ROW()-2)</f>
        <v/>
      </c>
      <c r="B1808" s="33" t="s">
        <v>1086</v>
      </c>
      <c r="C1808" s="31">
        <v>1</v>
      </c>
      <c r="D1808" s="31" t="s">
        <v>1085</v>
      </c>
      <c r="E1808" s="31">
        <f ca="1">IF(GLOBAL[[#This Row],[b12]]="",GLOBAL[[#This Row],[a6]],GLOBAL[[#This Row],[b12]])</f>
        <v>0</v>
      </c>
      <c r="F1808" s="32">
        <f>GLOBAL[[#This Row],[AWAL]]</f>
        <v>1</v>
      </c>
      <c r="G1808" s="31"/>
      <c r="H1808" s="31"/>
      <c r="I1808" s="31">
        <f>IF(GLOBAL[[#This Row],[1]]="","",SUMIF(Table6[NB BM_C_QTY+F],GLOBAL[POINTER],Table6[C]))</f>
        <v>0</v>
      </c>
      <c r="J1808" s="91">
        <f>IF(GLOBAL[[#This Row],[2]]="",0,-1*SUMIF(Table5[CONCAT],GLOBAL[POINTER],Table5[3]))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 t="shared" si="28"/>
        <v>1</v>
      </c>
      <c r="N1808" s="31">
        <v>0</v>
      </c>
      <c r="O1808" s="31">
        <f>IF(GLOBAL[[#This Row],[b2]]="","",GLOBAL[[#This Row],[b2]]-GLOBAL[[#This Row],[a2]])</f>
        <v>-1</v>
      </c>
      <c r="P1808" s="32">
        <f ca="1">SUM(INDIRECT(GLOBAL_VAR[TABLENAME]&amp;"[@a"&amp;$1:$1-1&amp;"]"),INDIRECT(GLOBAL_VAR[TABLENAME]&amp;"[@c"&amp;$1:$1-1&amp;"]"))</f>
        <v>0</v>
      </c>
      <c r="Q1808" s="58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0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0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0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808" s="31">
        <v>10</v>
      </c>
      <c r="AC1808" t="s">
        <v>6095</v>
      </c>
      <c r="AD1808" s="29"/>
    </row>
    <row r="1809" spans="1:30">
      <c r="A1809" s="39">
        <f ca="1">IF(GLOBAL[[#This Row],[TT]]&lt;1,"",ROW()-2)</f>
        <v>1807</v>
      </c>
      <c r="B1809" s="33" t="s">
        <v>1087</v>
      </c>
      <c r="C1809" s="31">
        <v>7</v>
      </c>
      <c r="D1809" s="31" t="s">
        <v>1088</v>
      </c>
      <c r="E1809" s="39">
        <f ca="1">IF(GLOBAL[[#This Row],[b12]]="",GLOBAL[[#This Row],[a6]],GLOBAL[[#This Row],[b12]])</f>
        <v>7</v>
      </c>
      <c r="F1809" s="40">
        <f>GLOBAL[[#This Row],[AWAL]]</f>
        <v>7</v>
      </c>
      <c r="G1809" s="31"/>
      <c r="H1809" s="31"/>
      <c r="I1809" s="31">
        <f>IF(GLOBAL[[#This Row],[1]]="","",SUMIF(Table6[NB BM_C_QTY+F],GLOBAL[POINTER],Table6[C]))</f>
        <v>0</v>
      </c>
      <c r="J1809" s="91">
        <f>IF(GLOBAL[[#This Row],[2]]="",0,-1*SUMIF(Table5[CONCAT],GLOBAL[POINTER],Table5[3]))</f>
        <v>0</v>
      </c>
      <c r="K1809" s="39" t="str">
        <f>IF(GLOBAL[[#This Row],[b1]]="","",GLOBAL[[#This Row],[b1]]-GLOBAL[[#This Row],[a1]]-GLOBAL[[#This Row],[bkeluar1]])</f>
        <v/>
      </c>
      <c r="L1809" s="39">
        <f>SUM(GLOBAL[[#This Row],[bmasuk1]:[c1]])</f>
        <v>0</v>
      </c>
      <c r="M1809" s="40">
        <f t="shared" si="28"/>
        <v>7</v>
      </c>
      <c r="N1809" s="31"/>
      <c r="O1809" s="39" t="str">
        <f>IF(GLOBAL[[#This Row],[b2]]="","",GLOBAL[[#This Row],[b2]]-GLOBAL[[#This Row],[a2]])</f>
        <v/>
      </c>
      <c r="P1809" s="40">
        <f ca="1">SUM(INDIRECT(GLOBAL_VAR[TABLENAME]&amp;"[@a"&amp;$1:$1-1&amp;"]"),INDIRECT(GLOBAL_VAR[TABLENAME]&amp;"[@c"&amp;$1:$1-1&amp;"]"))</f>
        <v>7</v>
      </c>
      <c r="Q1809" s="58"/>
      <c r="R1809" s="41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7</v>
      </c>
      <c r="T1809" s="33"/>
      <c r="U1809" s="41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7</v>
      </c>
      <c r="W1809" s="31"/>
      <c r="X1809" s="39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7</v>
      </c>
      <c r="Z1809" s="29"/>
      <c r="AA18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809" s="39">
        <v>5</v>
      </c>
      <c r="AC1809" s="29" t="s">
        <v>6095</v>
      </c>
      <c r="AD1809" s="29"/>
    </row>
    <row r="1810" spans="1:30">
      <c r="A1810" s="31">
        <f ca="1">IF(GLOBAL[[#This Row],[TT]]&lt;1,"",ROW()-2)</f>
        <v>1808</v>
      </c>
      <c r="B1810" s="33" t="s">
        <v>1089</v>
      </c>
      <c r="C1810" s="31">
        <v>7</v>
      </c>
      <c r="D1810" s="31" t="s">
        <v>1090</v>
      </c>
      <c r="E1810" s="31">
        <f ca="1">IF(GLOBAL[[#This Row],[b12]]="",GLOBAL[[#This Row],[a6]],GLOBAL[[#This Row],[b12]])</f>
        <v>7</v>
      </c>
      <c r="F1810" s="32">
        <f>GLOBAL[[#This Row],[AWAL]]</f>
        <v>7</v>
      </c>
      <c r="G1810" s="31"/>
      <c r="H1810" s="31"/>
      <c r="I1810" s="31">
        <f>IF(GLOBAL[[#This Row],[1]]="","",SUMIF(Table6[NB BM_C_QTY+F],GLOBAL[POINTER],Table6[C]))</f>
        <v>0</v>
      </c>
      <c r="J1810" s="91">
        <f>IF(GLOBAL[[#This Row],[2]]="",0,-1*SUMIF(Table5[CONCAT],GLOBAL[POINTER],Table5[3]))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7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7</v>
      </c>
      <c r="Q1810" s="58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7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7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7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810" s="31">
        <v>5000</v>
      </c>
      <c r="AC1810" t="s">
        <v>6092</v>
      </c>
      <c r="AD1810" s="29"/>
    </row>
    <row r="1811" spans="1:30">
      <c r="A1811" s="39" t="str">
        <f ca="1">IF(GLOBAL[[#This Row],[TT]]&lt;1,"",ROW()-2)</f>
        <v/>
      </c>
      <c r="B1811" s="33" t="s">
        <v>1091</v>
      </c>
      <c r="C1811" s="31">
        <v>4</v>
      </c>
      <c r="D1811" s="31" t="s">
        <v>1085</v>
      </c>
      <c r="E1811" s="39">
        <f ca="1">IF(GLOBAL[[#This Row],[b12]]="",GLOBAL[[#This Row],[a6]],GLOBAL[[#This Row],[b12]])</f>
        <v>0</v>
      </c>
      <c r="F1811" s="40">
        <f>GLOBAL[[#This Row],[AWAL]]</f>
        <v>4</v>
      </c>
      <c r="G1811" s="31"/>
      <c r="H1811" s="31"/>
      <c r="I1811" s="31">
        <f>IF(GLOBAL[[#This Row],[1]]="","",SUMIF(Table6[NB BM_C_QTY+F],GLOBAL[POINTER],Table6[C]))</f>
        <v>0</v>
      </c>
      <c r="J1811" s="91">
        <f>IF(GLOBAL[[#This Row],[2]]="",0,-1*SUMIF(Table5[CONCAT],GLOBAL[POINTER],Table5[3]))</f>
        <v>0</v>
      </c>
      <c r="K1811" s="39" t="str">
        <f>IF(GLOBAL[[#This Row],[b1]]="","",GLOBAL[[#This Row],[b1]]-GLOBAL[[#This Row],[a1]]-GLOBAL[[#This Row],[bkeluar1]])</f>
        <v/>
      </c>
      <c r="L1811" s="39">
        <f>SUM(GLOBAL[[#This Row],[bmasuk1]:[c1]])</f>
        <v>0</v>
      </c>
      <c r="M1811" s="40">
        <f t="shared" si="28"/>
        <v>4</v>
      </c>
      <c r="N1811" s="31">
        <v>0</v>
      </c>
      <c r="O1811" s="39">
        <f>IF(GLOBAL[[#This Row],[b2]]="","",GLOBAL[[#This Row],[b2]]-GLOBAL[[#This Row],[a2]])</f>
        <v>-4</v>
      </c>
      <c r="P1811" s="40">
        <f ca="1">SUM(INDIRECT(GLOBAL_VAR[TABLENAME]&amp;"[@a"&amp;$1:$1-1&amp;"]"),INDIRECT(GLOBAL_VAR[TABLENAME]&amp;"[@c"&amp;$1:$1-1&amp;"]"))</f>
        <v>0</v>
      </c>
      <c r="Q1811" s="58"/>
      <c r="R1811" s="41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0</v>
      </c>
      <c r="T1811" s="33"/>
      <c r="U1811" s="41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0</v>
      </c>
      <c r="W1811" s="31"/>
      <c r="X1811" s="39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0</v>
      </c>
      <c r="Z1811" s="29"/>
      <c r="AA18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811" s="39">
        <v>10</v>
      </c>
      <c r="AC1811" s="29" t="s">
        <v>6095</v>
      </c>
    </row>
    <row r="1812" spans="1:30">
      <c r="A1812" s="39">
        <f ca="1">IF(GLOBAL[[#This Row],[TT]]&lt;1,"",ROW()-2)</f>
        <v>1810</v>
      </c>
      <c r="B1812" s="33" t="s">
        <v>1092</v>
      </c>
      <c r="C1812" s="31">
        <v>60</v>
      </c>
      <c r="D1812" s="31" t="s">
        <v>1085</v>
      </c>
      <c r="E1812" s="39">
        <f ca="1">IF(GLOBAL[[#This Row],[b12]]="",GLOBAL[[#This Row],[a6]],GLOBAL[[#This Row],[b12]])</f>
        <v>91</v>
      </c>
      <c r="F1812" s="40">
        <f>GLOBAL[[#This Row],[AWAL]]</f>
        <v>60</v>
      </c>
      <c r="G1812" s="31"/>
      <c r="H1812" s="31"/>
      <c r="I1812" s="31">
        <f>IF(GLOBAL[[#This Row],[1]]="","",SUMIF(Table6[NB BM_C_QTY+F],GLOBAL[POINTER],Table6[C]))</f>
        <v>0</v>
      </c>
      <c r="J1812" s="91">
        <f>IF(GLOBAL[[#This Row],[2]]="",0,-1*SUMIF(Table5[CONCAT],GLOBAL[POINTER],Table5[3]))</f>
        <v>0</v>
      </c>
      <c r="K1812" s="39" t="str">
        <f>IF(GLOBAL[[#This Row],[b1]]="","",GLOBAL[[#This Row],[b1]]-GLOBAL[[#This Row],[a1]]-GLOBAL[[#This Row],[bkeluar1]])</f>
        <v/>
      </c>
      <c r="L1812" s="39">
        <f>SUM(GLOBAL[[#This Row],[bmasuk1]:[c1]])</f>
        <v>0</v>
      </c>
      <c r="M1812" s="40">
        <f t="shared" si="28"/>
        <v>60</v>
      </c>
      <c r="N1812" s="31">
        <v>91</v>
      </c>
      <c r="O1812" s="39">
        <f>IF(GLOBAL[[#This Row],[b2]]="","",GLOBAL[[#This Row],[b2]]-GLOBAL[[#This Row],[a2]])</f>
        <v>31</v>
      </c>
      <c r="P1812" s="40">
        <f ca="1">SUM(INDIRECT(GLOBAL_VAR[TABLENAME]&amp;"[@a"&amp;$1:$1-1&amp;"]"),INDIRECT(GLOBAL_VAR[TABLENAME]&amp;"[@c"&amp;$1:$1-1&amp;"]"))</f>
        <v>91</v>
      </c>
      <c r="Q1812" s="58"/>
      <c r="R1812" s="41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91</v>
      </c>
      <c r="T1812" s="33"/>
      <c r="U1812" s="41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91</v>
      </c>
      <c r="W1812" s="31"/>
      <c r="X1812" s="39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91</v>
      </c>
      <c r="Z1812" s="29"/>
      <c r="AA18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812" s="39">
        <v>10</v>
      </c>
      <c r="AC1812" s="29" t="s">
        <v>6095</v>
      </c>
    </row>
    <row r="1813" spans="1:30">
      <c r="A1813" s="31" t="str">
        <f ca="1">IF(GLOBAL[[#This Row],[TT]]&lt;1,"",ROW()-2)</f>
        <v/>
      </c>
      <c r="B1813" s="33" t="s">
        <v>1093</v>
      </c>
      <c r="C1813" s="31">
        <v>15</v>
      </c>
      <c r="D1813" s="31" t="s">
        <v>1085</v>
      </c>
      <c r="E1813" s="31">
        <f ca="1">IF(GLOBAL[[#This Row],[b12]]="",GLOBAL[[#This Row],[a6]],GLOBAL[[#This Row],[b12]])</f>
        <v>0</v>
      </c>
      <c r="F1813" s="32">
        <f>GLOBAL[[#This Row],[AWAL]]</f>
        <v>15</v>
      </c>
      <c r="G1813" s="31"/>
      <c r="H1813" s="31"/>
      <c r="I1813" s="31">
        <f>IF(GLOBAL[[#This Row],[1]]="","",SUMIF(Table6[NB BM_C_QTY+F],GLOBAL[POINTER],Table6[C]))</f>
        <v>0</v>
      </c>
      <c r="J1813" s="91">
        <f>IF(GLOBAL[[#This Row],[2]]="",0,-1*SUMIF(Table5[CONCAT],GLOBAL[POINTER],Table5[3]))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15</v>
      </c>
      <c r="N1813" s="31">
        <v>0</v>
      </c>
      <c r="O1813" s="31">
        <f>IF(GLOBAL[[#This Row],[b2]]="","",GLOBAL[[#This Row],[b2]]-GLOBAL[[#This Row],[a2]])</f>
        <v>-15</v>
      </c>
      <c r="P1813" s="32">
        <f ca="1">SUM(INDIRECT(GLOBAL_VAR[TABLENAME]&amp;"[@a"&amp;$1:$1-1&amp;"]"),INDIRECT(GLOBAL_VAR[TABLENAME]&amp;"[@c"&amp;$1:$1-1&amp;"]"))</f>
        <v>0</v>
      </c>
      <c r="Q1813" s="58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0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0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0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813" s="31">
        <v>10</v>
      </c>
      <c r="AC1813" t="s">
        <v>6095</v>
      </c>
    </row>
    <row r="1814" spans="1:30">
      <c r="A1814" s="31" t="str">
        <f ca="1">IF(GLOBAL[[#This Row],[TT]]&lt;1,"",ROW()-2)</f>
        <v/>
      </c>
      <c r="B1814" s="33" t="s">
        <v>1094</v>
      </c>
      <c r="C1814" s="31">
        <v>0</v>
      </c>
      <c r="D1814" s="31" t="s">
        <v>1095</v>
      </c>
      <c r="E1814" s="31">
        <f ca="1">IF(GLOBAL[[#This Row],[b12]]="",GLOBAL[[#This Row],[a6]],GLOBAL[[#This Row],[b12]])</f>
        <v>0</v>
      </c>
      <c r="F1814" s="32">
        <f>GLOBAL[[#This Row],[AWAL]]</f>
        <v>0</v>
      </c>
      <c r="G1814" s="31"/>
      <c r="H1814" s="31"/>
      <c r="I1814" s="31">
        <f>IF(GLOBAL[[#This Row],[1]]="","",SUMIF(Table6[NB BM_C_QTY+F],GLOBAL[POINTER],Table6[C]))</f>
        <v>0</v>
      </c>
      <c r="J1814" s="91">
        <f>IF(GLOBAL[[#This Row],[2]]="",0,-1*SUMIF(Table5[CONCAT],GLOBAL[POINTER],Table5[3]))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0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0</v>
      </c>
      <c r="Q1814" s="58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0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0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0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814" s="31">
        <v>2</v>
      </c>
      <c r="AC1814" t="s">
        <v>6095</v>
      </c>
    </row>
    <row r="1815" spans="1:30">
      <c r="A1815" s="31">
        <f ca="1">IF(GLOBAL[[#This Row],[TT]]&lt;1,"",ROW()-2)</f>
        <v>1813</v>
      </c>
      <c r="B1815" s="33" t="s">
        <v>1096</v>
      </c>
      <c r="C1815" s="31">
        <v>11</v>
      </c>
      <c r="D1815" s="31" t="s">
        <v>1097</v>
      </c>
      <c r="E1815" s="31">
        <f ca="1">IF(GLOBAL[[#This Row],[b12]]="",GLOBAL[[#This Row],[a6]],GLOBAL[[#This Row],[b12]])</f>
        <v>11</v>
      </c>
      <c r="F1815" s="32">
        <f>GLOBAL[[#This Row],[AWAL]]</f>
        <v>11</v>
      </c>
      <c r="G1815" s="31"/>
      <c r="H1815" s="31"/>
      <c r="I1815" s="31">
        <f>IF(GLOBAL[[#This Row],[1]]="","",SUMIF(Table6[NB BM_C_QTY+F],GLOBAL[POINTER],Table6[C]))</f>
        <v>0</v>
      </c>
      <c r="J1815" s="91">
        <f>IF(GLOBAL[[#This Row],[2]]="",0,-1*SUMIF(Table5[CONCAT],GLOBAL[POINTER],Table5[3]))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11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11</v>
      </c>
      <c r="Q1815" s="58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11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11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11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815" s="31">
        <v>60</v>
      </c>
      <c r="AC1815" t="s">
        <v>5117</v>
      </c>
    </row>
    <row r="1816" spans="1:30">
      <c r="A1816" s="31" t="str">
        <f ca="1">IF(GLOBAL[[#This Row],[TT]]&lt;1,"",ROW()-2)</f>
        <v/>
      </c>
      <c r="B1816" s="33" t="s">
        <v>3623</v>
      </c>
      <c r="C1816" s="31">
        <v>0</v>
      </c>
      <c r="D1816" s="31">
        <v>235</v>
      </c>
      <c r="E1816" s="31">
        <f ca="1">IF(GLOBAL[[#This Row],[b12]]="",GLOBAL[[#This Row],[a6]],GLOBAL[[#This Row],[b12]])</f>
        <v>0</v>
      </c>
      <c r="F1816" s="32">
        <f>GLOBAL[[#This Row],[AWAL]]</f>
        <v>0</v>
      </c>
      <c r="G1816" s="31"/>
      <c r="H1816" s="31"/>
      <c r="I1816" s="31">
        <f>IF(GLOBAL[[#This Row],[1]]="","",SUMIF(Table6[NB BM_C_QTY+F],GLOBAL[POINTER],Table6[C]))</f>
        <v>0</v>
      </c>
      <c r="J1816" s="91">
        <f>IF(GLOBAL[[#This Row],[2]]="",0,-1*SUMIF(Table5[CONCAT],GLOBAL[POINTER],Table5[3]))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0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0</v>
      </c>
      <c r="Q1816" s="58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0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0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0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816" s="31">
        <v>235</v>
      </c>
      <c r="AC1816" t="s">
        <v>5118</v>
      </c>
    </row>
    <row r="1817" spans="1:30">
      <c r="A1817" s="39" t="str">
        <f ca="1">IF(GLOBAL[[#This Row],[TT]]&lt;1,"",ROW()-2)</f>
        <v/>
      </c>
      <c r="B1817" s="33" t="s">
        <v>5190</v>
      </c>
      <c r="C1817" s="31">
        <v>0</v>
      </c>
      <c r="D1817" s="31" t="s">
        <v>5166</v>
      </c>
      <c r="E1817" s="39">
        <f ca="1">IF(GLOBAL[[#This Row],[b12]]="",GLOBAL[[#This Row],[a6]],GLOBAL[[#This Row],[b12]])</f>
        <v>0</v>
      </c>
      <c r="F1817" s="40">
        <f>GLOBAL[[#This Row],[AWAL]]</f>
        <v>0</v>
      </c>
      <c r="G1817" s="31"/>
      <c r="H1817" s="31"/>
      <c r="I1817" s="31">
        <f>IF(GLOBAL[[#This Row],[1]]="","",SUMIF(Table6[NB BM_C_QTY+F],GLOBAL[POINTER],Table6[C]))</f>
        <v>0</v>
      </c>
      <c r="J1817" s="91">
        <f>IF(GLOBAL[[#This Row],[2]]="",0,-1*SUMIF(Table5[CONCAT],GLOBAL[POINTER],Table5[3]))</f>
        <v>0</v>
      </c>
      <c r="K1817" s="39" t="str">
        <f>IF(GLOBAL[[#This Row],[b1]]="","",GLOBAL[[#This Row],[b1]]-GLOBAL[[#This Row],[a1]]-GLOBAL[[#This Row],[bkeluar1]])</f>
        <v/>
      </c>
      <c r="L1817" s="39">
        <f>SUM(GLOBAL[[#This Row],[bmasuk1]:[c1]])</f>
        <v>0</v>
      </c>
      <c r="M1817" s="40">
        <f t="shared" si="28"/>
        <v>0</v>
      </c>
      <c r="N1817" s="31"/>
      <c r="O1817" s="39" t="str">
        <f>IF(GLOBAL[[#This Row],[b2]]="","",GLOBAL[[#This Row],[b2]]-GLOBAL[[#This Row],[a2]])</f>
        <v/>
      </c>
      <c r="P1817" s="40">
        <f ca="1">SUM(INDIRECT(GLOBAL_VAR[TABLENAME]&amp;"[@a"&amp;$1:$1-1&amp;"]"),INDIRECT(GLOBAL_VAR[TABLENAME]&amp;"[@c"&amp;$1:$1-1&amp;"]"))</f>
        <v>0</v>
      </c>
      <c r="Q1817" s="58"/>
      <c r="R1817" s="41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0</v>
      </c>
      <c r="T1817" s="33"/>
      <c r="U1817" s="41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0</v>
      </c>
      <c r="W1817" s="31"/>
      <c r="X1817" s="39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0</v>
      </c>
      <c r="Z1817" s="29"/>
      <c r="AA18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817" s="39">
        <v>270</v>
      </c>
      <c r="AC1817" s="29" t="s">
        <v>5117</v>
      </c>
    </row>
    <row r="1818" spans="1:30">
      <c r="A1818" s="31" t="str">
        <f ca="1">IF(GLOBAL[[#This Row],[TT]]&lt;1,"",ROW()-2)</f>
        <v/>
      </c>
      <c r="B1818" s="33" t="s">
        <v>1098</v>
      </c>
      <c r="C1818" s="31">
        <v>0</v>
      </c>
      <c r="D1818" s="31">
        <v>240</v>
      </c>
      <c r="E1818" s="31">
        <f ca="1">IF(GLOBAL[[#This Row],[b12]]="",GLOBAL[[#This Row],[a6]],GLOBAL[[#This Row],[b12]])</f>
        <v>0</v>
      </c>
      <c r="F1818" s="32">
        <f>GLOBAL[[#This Row],[AWAL]]</f>
        <v>0</v>
      </c>
      <c r="G1818" s="31"/>
      <c r="H1818" s="31"/>
      <c r="I1818" s="31">
        <f>IF(GLOBAL[[#This Row],[1]]="","",SUMIF(Table6[NB BM_C_QTY+F],GLOBAL[POINTER],Table6[C]))</f>
        <v>0</v>
      </c>
      <c r="J1818" s="91">
        <f>IF(GLOBAL[[#This Row],[2]]="",0,-1*SUMIF(Table5[CONCAT],GLOBAL[POINTER],Table5[3]))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0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0</v>
      </c>
      <c r="Q1818" s="58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0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0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0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818" s="31">
        <v>240</v>
      </c>
      <c r="AC1818" t="s">
        <v>5118</v>
      </c>
      <c r="AD1818" s="29"/>
    </row>
    <row r="1819" spans="1:30">
      <c r="A1819" s="31" t="str">
        <f ca="1">IF(GLOBAL[[#This Row],[TT]]&lt;1,"",ROW()-2)</f>
        <v/>
      </c>
      <c r="B1819" s="33" t="s">
        <v>1099</v>
      </c>
      <c r="C1819" s="31">
        <v>0</v>
      </c>
      <c r="D1819" s="31">
        <v>270</v>
      </c>
      <c r="E1819" s="31">
        <f ca="1">IF(GLOBAL[[#This Row],[b12]]="",GLOBAL[[#This Row],[a6]],GLOBAL[[#This Row],[b12]])</f>
        <v>0</v>
      </c>
      <c r="F1819" s="32">
        <f>GLOBAL[[#This Row],[AWAL]]</f>
        <v>0</v>
      </c>
      <c r="G1819" s="31"/>
      <c r="H1819" s="31"/>
      <c r="I1819" s="31">
        <f>IF(GLOBAL[[#This Row],[1]]="","",SUMIF(Table6[NB BM_C_QTY+F],GLOBAL[POINTER],Table6[C]))</f>
        <v>0</v>
      </c>
      <c r="J1819" s="91">
        <f>IF(GLOBAL[[#This Row],[2]]="",0,-1*SUMIF(Table5[CONCAT],GLOBAL[POINTER],Table5[3]))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 t="shared" si="28"/>
        <v>0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0</v>
      </c>
      <c r="Q1819" s="58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0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0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0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819" s="31">
        <v>270</v>
      </c>
      <c r="AC1819" t="s">
        <v>5118</v>
      </c>
    </row>
    <row r="1820" spans="1:30">
      <c r="A1820" s="31" t="str">
        <f ca="1">IF(GLOBAL[[#This Row],[TT]]&lt;1,"",ROW()-2)</f>
        <v/>
      </c>
      <c r="B1820" s="33" t="s">
        <v>2680</v>
      </c>
      <c r="C1820" s="31">
        <v>0</v>
      </c>
      <c r="D1820" s="31">
        <v>750</v>
      </c>
      <c r="E1820" s="31">
        <f ca="1">IF(GLOBAL[[#This Row],[b12]]="",GLOBAL[[#This Row],[a6]],GLOBAL[[#This Row],[b12]])</f>
        <v>0</v>
      </c>
      <c r="F1820" s="32">
        <f>GLOBAL[[#This Row],[AWAL]]</f>
        <v>0</v>
      </c>
      <c r="G1820" s="31"/>
      <c r="H1820" s="31"/>
      <c r="I1820" s="31">
        <f>IF(GLOBAL[[#This Row],[1]]="","",SUMIF(Table6[NB BM_C_QTY+F],GLOBAL[POINTER],Table6[C]))</f>
        <v>0</v>
      </c>
      <c r="J1820" s="91">
        <f>IF(GLOBAL[[#This Row],[2]]="",0,-1*SUMIF(Table5[CONCAT],GLOBAL[POINTER],Table5[3]))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 t="shared" si="28"/>
        <v>0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0</v>
      </c>
      <c r="Q1820" s="58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0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0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0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820" s="31">
        <v>750</v>
      </c>
      <c r="AC1820" t="s">
        <v>5118</v>
      </c>
    </row>
    <row r="1821" spans="1:30">
      <c r="A1821" s="31" t="str">
        <f ca="1">IF(GLOBAL[[#This Row],[TT]]&lt;1,"",ROW()-2)</f>
        <v/>
      </c>
      <c r="B1821" s="33" t="s">
        <v>4532</v>
      </c>
      <c r="C1821" s="31">
        <v>0</v>
      </c>
      <c r="D1821" s="31">
        <v>580</v>
      </c>
      <c r="E1821" s="31">
        <f ca="1">IF(GLOBAL[[#This Row],[b12]]="",GLOBAL[[#This Row],[a6]],GLOBAL[[#This Row],[b12]])</f>
        <v>0</v>
      </c>
      <c r="F1821" s="32">
        <f>GLOBAL[[#This Row],[AWAL]]</f>
        <v>0</v>
      </c>
      <c r="G1821" s="31"/>
      <c r="H1821" s="31"/>
      <c r="I1821" s="31">
        <f>IF(GLOBAL[[#This Row],[1]]="","",SUMIF(Table6[NB BM_C_QTY+F],GLOBAL[POINTER],Table6[C]))</f>
        <v>0</v>
      </c>
      <c r="J1821" s="91">
        <f>IF(GLOBAL[[#This Row],[2]]="",0,-1*SUMIF(Table5[CONCAT],GLOBAL[POINTER],Table5[3]))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 t="shared" si="28"/>
        <v>0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0</v>
      </c>
      <c r="Q1821" s="58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0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0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0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821" s="31">
        <v>580</v>
      </c>
      <c r="AC1821" t="s">
        <v>5118</v>
      </c>
    </row>
    <row r="1822" spans="1:30">
      <c r="A1822" s="31">
        <f ca="1">IF(GLOBAL[[#This Row],[TT]]&lt;1,"",ROW()-2)</f>
        <v>1820</v>
      </c>
      <c r="B1822" s="33" t="s">
        <v>4533</v>
      </c>
      <c r="C1822" s="31">
        <v>4</v>
      </c>
      <c r="D1822" s="31" t="s">
        <v>399</v>
      </c>
      <c r="E1822" s="31">
        <f ca="1">IF(GLOBAL[[#This Row],[b12]]="",GLOBAL[[#This Row],[a6]],GLOBAL[[#This Row],[b12]])</f>
        <v>4</v>
      </c>
      <c r="F1822" s="32">
        <f>GLOBAL[[#This Row],[AWAL]]</f>
        <v>4</v>
      </c>
      <c r="G1822" s="31"/>
      <c r="H1822" s="31"/>
      <c r="I1822" s="31">
        <f>IF(GLOBAL[[#This Row],[1]]="","",SUMIF(Table6[NB BM_C_QTY+F],GLOBAL[POINTER],Table6[C]))</f>
        <v>0</v>
      </c>
      <c r="J1822" s="91">
        <f>IF(GLOBAL[[#This Row],[2]]="",0,-1*SUMIF(Table5[CONCAT],GLOBAL[POINTER],Table5[3]))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 t="shared" si="28"/>
        <v>4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4</v>
      </c>
      <c r="Q1822" s="58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4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4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4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822" s="31">
        <v>900</v>
      </c>
      <c r="AC1822" t="s">
        <v>5118</v>
      </c>
    </row>
    <row r="1823" spans="1:30">
      <c r="A1823" s="39">
        <f ca="1">IF(GLOBAL[[#This Row],[TT]]&lt;1,"",ROW()-2)</f>
        <v>1821</v>
      </c>
      <c r="B1823" s="33" t="s">
        <v>3481</v>
      </c>
      <c r="C1823" s="31">
        <v>2</v>
      </c>
      <c r="D1823" s="31">
        <v>1200</v>
      </c>
      <c r="E1823" s="39">
        <f ca="1">IF(GLOBAL[[#This Row],[b12]]="",GLOBAL[[#This Row],[a6]],GLOBAL[[#This Row],[b12]])</f>
        <v>1</v>
      </c>
      <c r="F1823" s="40">
        <f>GLOBAL[[#This Row],[AWAL]]</f>
        <v>2</v>
      </c>
      <c r="G1823" s="31"/>
      <c r="H1823" s="31"/>
      <c r="I1823" s="31">
        <f>IF(GLOBAL[[#This Row],[1]]="","",SUMIF(Table6[NB BM_C_QTY+F],GLOBAL[POINTER],Table6[C]))</f>
        <v>0</v>
      </c>
      <c r="J1823" s="91">
        <f>IF(GLOBAL[[#This Row],[2]]="",0,-1*SUMIF(Table5[CONCAT],GLOBAL[POINTER],Table5[3]))</f>
        <v>0</v>
      </c>
      <c r="K1823" s="39" t="str">
        <f>IF(GLOBAL[[#This Row],[b1]]="","",GLOBAL[[#This Row],[b1]]-GLOBAL[[#This Row],[a1]]-GLOBAL[[#This Row],[bkeluar1]])</f>
        <v/>
      </c>
      <c r="L1823" s="39">
        <f>SUM(GLOBAL[[#This Row],[bmasuk1]:[c1]])</f>
        <v>0</v>
      </c>
      <c r="M1823" s="40">
        <f t="shared" si="28"/>
        <v>2</v>
      </c>
      <c r="N1823" s="31">
        <v>1</v>
      </c>
      <c r="O1823" s="39">
        <f>IF(GLOBAL[[#This Row],[b2]]="","",GLOBAL[[#This Row],[b2]]-GLOBAL[[#This Row],[a2]])</f>
        <v>-1</v>
      </c>
      <c r="P1823" s="40">
        <f ca="1">SUM(INDIRECT(GLOBAL_VAR[TABLENAME]&amp;"[@a"&amp;$1:$1-1&amp;"]"),INDIRECT(GLOBAL_VAR[TABLENAME]&amp;"[@c"&amp;$1:$1-1&amp;"]"))</f>
        <v>1</v>
      </c>
      <c r="Q1823" s="58"/>
      <c r="R1823" s="41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1</v>
      </c>
      <c r="T1823" s="33"/>
      <c r="U1823" s="41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1</v>
      </c>
      <c r="W1823" s="31"/>
      <c r="X1823" s="39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1</v>
      </c>
      <c r="Z1823" s="29"/>
      <c r="AA182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823" s="39">
        <v>1200</v>
      </c>
      <c r="AC1823" t="s">
        <v>5118</v>
      </c>
    </row>
    <row r="1824" spans="1:30">
      <c r="A1824" s="39" t="str">
        <f ca="1">IF(GLOBAL[[#This Row],[TT]]&lt;1,"",ROW()-2)</f>
        <v/>
      </c>
      <c r="B1824" s="33" t="s">
        <v>3482</v>
      </c>
      <c r="C1824" s="31">
        <v>0</v>
      </c>
      <c r="D1824" s="31">
        <v>900</v>
      </c>
      <c r="E1824" s="39">
        <f ca="1">IF(GLOBAL[[#This Row],[b12]]="",GLOBAL[[#This Row],[a6]],GLOBAL[[#This Row],[b12]])</f>
        <v>0</v>
      </c>
      <c r="F1824" s="40">
        <f>GLOBAL[[#This Row],[AWAL]]</f>
        <v>0</v>
      </c>
      <c r="G1824" s="31"/>
      <c r="H1824" s="31"/>
      <c r="I1824" s="31">
        <f>IF(GLOBAL[[#This Row],[1]]="","",SUMIF(Table6[NB BM_C_QTY+F],GLOBAL[POINTER],Table6[C]))</f>
        <v>0</v>
      </c>
      <c r="J1824" s="91">
        <f>IF(GLOBAL[[#This Row],[2]]="",0,-1*SUMIF(Table5[CONCAT],GLOBAL[POINTER],Table5[3]))</f>
        <v>0</v>
      </c>
      <c r="K1824" s="39" t="str">
        <f>IF(GLOBAL[[#This Row],[b1]]="","",GLOBAL[[#This Row],[b1]]-GLOBAL[[#This Row],[a1]]-GLOBAL[[#This Row],[bkeluar1]])</f>
        <v/>
      </c>
      <c r="L1824" s="39">
        <f>SUM(GLOBAL[[#This Row],[bmasuk1]:[c1]])</f>
        <v>0</v>
      </c>
      <c r="M1824" s="40">
        <f t="shared" si="28"/>
        <v>0</v>
      </c>
      <c r="N1824" s="31"/>
      <c r="O1824" s="39" t="str">
        <f>IF(GLOBAL[[#This Row],[b2]]="","",GLOBAL[[#This Row],[b2]]-GLOBAL[[#This Row],[a2]])</f>
        <v/>
      </c>
      <c r="P1824" s="40">
        <f ca="1">SUM(INDIRECT(GLOBAL_VAR[TABLENAME]&amp;"[@a"&amp;$1:$1-1&amp;"]"),INDIRECT(GLOBAL_VAR[TABLENAME]&amp;"[@c"&amp;$1:$1-1&amp;"]"))</f>
        <v>0</v>
      </c>
      <c r="Q1824" s="58"/>
      <c r="R1824" s="41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0</v>
      </c>
      <c r="T1824" s="33"/>
      <c r="U1824" s="41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0</v>
      </c>
      <c r="W1824" s="31"/>
      <c r="X1824" s="39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0</v>
      </c>
      <c r="Z1824" s="29"/>
      <c r="AA18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824" s="39">
        <v>900</v>
      </c>
      <c r="AC1824" t="s">
        <v>5118</v>
      </c>
    </row>
    <row r="1825" spans="1:31">
      <c r="A1825" s="39" t="str">
        <f ca="1">IF(GLOBAL[[#This Row],[TT]]&lt;1,"",ROW()-2)</f>
        <v/>
      </c>
      <c r="B1825" s="33" t="s">
        <v>3484</v>
      </c>
      <c r="C1825" s="31">
        <v>0</v>
      </c>
      <c r="D1825" s="31">
        <v>750</v>
      </c>
      <c r="E1825" s="39">
        <f ca="1">IF(GLOBAL[[#This Row],[b12]]="",GLOBAL[[#This Row],[a6]],GLOBAL[[#This Row],[b12]])</f>
        <v>0</v>
      </c>
      <c r="F1825" s="40">
        <f>GLOBAL[[#This Row],[AWAL]]</f>
        <v>0</v>
      </c>
      <c r="G1825" s="31"/>
      <c r="H1825" s="31"/>
      <c r="I1825" s="31">
        <f>IF(GLOBAL[[#This Row],[1]]="","",SUMIF(Table6[NB BM_C_QTY+F],GLOBAL[POINTER],Table6[C]))</f>
        <v>0</v>
      </c>
      <c r="J1825" s="91">
        <f>IF(GLOBAL[[#This Row],[2]]="",0,-1*SUMIF(Table5[CONCAT],GLOBAL[POINTER],Table5[3]))</f>
        <v>0</v>
      </c>
      <c r="K1825" s="39" t="str">
        <f>IF(GLOBAL[[#This Row],[b1]]="","",GLOBAL[[#This Row],[b1]]-GLOBAL[[#This Row],[a1]]-GLOBAL[[#This Row],[bkeluar1]])</f>
        <v/>
      </c>
      <c r="L1825" s="39">
        <f>SUM(GLOBAL[[#This Row],[bmasuk1]:[c1]])</f>
        <v>0</v>
      </c>
      <c r="M1825" s="40">
        <f t="shared" si="28"/>
        <v>0</v>
      </c>
      <c r="N1825" s="31"/>
      <c r="O1825" s="39" t="str">
        <f>IF(GLOBAL[[#This Row],[b2]]="","",GLOBAL[[#This Row],[b2]]-GLOBAL[[#This Row],[a2]])</f>
        <v/>
      </c>
      <c r="P1825" s="40">
        <f ca="1">SUM(INDIRECT(GLOBAL_VAR[TABLENAME]&amp;"[@a"&amp;$1:$1-1&amp;"]"),INDIRECT(GLOBAL_VAR[TABLENAME]&amp;"[@c"&amp;$1:$1-1&amp;"]"))</f>
        <v>0</v>
      </c>
      <c r="Q1825" s="58"/>
      <c r="R1825" s="41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0</v>
      </c>
      <c r="T1825" s="33"/>
      <c r="U1825" s="41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0</v>
      </c>
      <c r="W1825" s="31"/>
      <c r="X1825" s="39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0</v>
      </c>
      <c r="Z1825" s="29"/>
      <c r="AA18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825" s="39">
        <v>750</v>
      </c>
      <c r="AC1825" t="s">
        <v>5118</v>
      </c>
    </row>
    <row r="1826" spans="1:31">
      <c r="A1826" s="39">
        <f ca="1">IF(GLOBAL[[#This Row],[TT]]&lt;1,"",ROW()-2)</f>
        <v>1824</v>
      </c>
      <c r="B1826" s="33" t="s">
        <v>3483</v>
      </c>
      <c r="C1826" s="31">
        <v>4</v>
      </c>
      <c r="D1826" s="31">
        <v>500</v>
      </c>
      <c r="E1826" s="39">
        <f ca="1">IF(GLOBAL[[#This Row],[b12]]="",GLOBAL[[#This Row],[a6]],GLOBAL[[#This Row],[b12]])</f>
        <v>4</v>
      </c>
      <c r="F1826" s="40">
        <f>GLOBAL[[#This Row],[AWAL]]</f>
        <v>4</v>
      </c>
      <c r="G1826" s="31"/>
      <c r="H1826" s="31"/>
      <c r="I1826" s="31">
        <f>IF(GLOBAL[[#This Row],[1]]="","",SUMIF(Table6[NB BM_C_QTY+F],GLOBAL[POINTER],Table6[C]))</f>
        <v>0</v>
      </c>
      <c r="J1826" s="91">
        <f>IF(GLOBAL[[#This Row],[2]]="",0,-1*SUMIF(Table5[CONCAT],GLOBAL[POINTER],Table5[3]))</f>
        <v>0</v>
      </c>
      <c r="K1826" s="39" t="str">
        <f>IF(GLOBAL[[#This Row],[b1]]="","",GLOBAL[[#This Row],[b1]]-GLOBAL[[#This Row],[a1]]-GLOBAL[[#This Row],[bkeluar1]])</f>
        <v/>
      </c>
      <c r="L1826" s="39">
        <f>SUM(GLOBAL[[#This Row],[bmasuk1]:[c1]])</f>
        <v>0</v>
      </c>
      <c r="M1826" s="40">
        <f t="shared" si="28"/>
        <v>4</v>
      </c>
      <c r="N1826" s="31"/>
      <c r="O1826" s="39" t="str">
        <f>IF(GLOBAL[[#This Row],[b2]]="","",GLOBAL[[#This Row],[b2]]-GLOBAL[[#This Row],[a2]])</f>
        <v/>
      </c>
      <c r="P1826" s="40">
        <f ca="1">SUM(INDIRECT(GLOBAL_VAR[TABLENAME]&amp;"[@a"&amp;$1:$1-1&amp;"]"),INDIRECT(GLOBAL_VAR[TABLENAME]&amp;"[@c"&amp;$1:$1-1&amp;"]"))</f>
        <v>4</v>
      </c>
      <c r="Q1826" s="58"/>
      <c r="R1826" s="41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4</v>
      </c>
      <c r="T1826" s="33"/>
      <c r="U1826" s="41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4</v>
      </c>
      <c r="W1826" s="31"/>
      <c r="X1826" s="39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4</v>
      </c>
      <c r="Z1826" s="29"/>
      <c r="AA182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826" s="39">
        <v>500</v>
      </c>
      <c r="AC1826" t="s">
        <v>5118</v>
      </c>
    </row>
    <row r="1827" spans="1:31">
      <c r="A1827" s="31">
        <f ca="1">IF(GLOBAL[[#This Row],[TT]]&lt;1,"",ROW()-2)</f>
        <v>1825</v>
      </c>
      <c r="B1827" s="33" t="s">
        <v>4530</v>
      </c>
      <c r="C1827" s="31">
        <v>9</v>
      </c>
      <c r="D1827" s="31">
        <v>600</v>
      </c>
      <c r="E1827" s="31">
        <f ca="1">IF(GLOBAL[[#This Row],[b12]]="",GLOBAL[[#This Row],[a6]],GLOBAL[[#This Row],[b12]])</f>
        <v>9</v>
      </c>
      <c r="F1827" s="32">
        <f>GLOBAL[[#This Row],[AWAL]]</f>
        <v>9</v>
      </c>
      <c r="G1827" s="31"/>
      <c r="H1827" s="31"/>
      <c r="I1827" s="31">
        <f>IF(GLOBAL[[#This Row],[1]]="","",SUMIF(Table6[NB BM_C_QTY+F],GLOBAL[POINTER],Table6[C]))</f>
        <v>0</v>
      </c>
      <c r="J1827" s="91">
        <f>IF(GLOBAL[[#This Row],[2]]="",0,-1*SUMIF(Table5[CONCAT],GLOBAL[POINTER],Table5[3]))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9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9</v>
      </c>
      <c r="Q1827" s="58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9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9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9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827" s="31">
        <v>600</v>
      </c>
      <c r="AC1827" t="s">
        <v>5118</v>
      </c>
    </row>
    <row r="1828" spans="1:31">
      <c r="A1828" s="31">
        <f ca="1">IF(GLOBAL[[#This Row],[TT]]&lt;1,"",ROW()-2)</f>
        <v>1826</v>
      </c>
      <c r="B1828" s="33" t="s">
        <v>4531</v>
      </c>
      <c r="C1828" s="31">
        <v>4</v>
      </c>
      <c r="D1828" s="31" t="s">
        <v>116</v>
      </c>
      <c r="E1828" s="31">
        <f ca="1">IF(GLOBAL[[#This Row],[b12]]="",GLOBAL[[#This Row],[a6]],GLOBAL[[#This Row],[b12]])</f>
        <v>4</v>
      </c>
      <c r="F1828" s="32">
        <f>GLOBAL[[#This Row],[AWAL]]</f>
        <v>4</v>
      </c>
      <c r="G1828" s="31"/>
      <c r="H1828" s="31"/>
      <c r="I1828" s="31">
        <f>IF(GLOBAL[[#This Row],[1]]="","",SUMIF(Table6[NB BM_C_QTY+F],GLOBAL[POINTER],Table6[C]))</f>
        <v>0</v>
      </c>
      <c r="J1828" s="91">
        <f>IF(GLOBAL[[#This Row],[2]]="",0,-1*SUMIF(Table5[CONCAT],GLOBAL[POINTER],Table5[3]))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4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4</v>
      </c>
      <c r="Q1828" s="58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4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4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4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828" s="31">
        <v>270</v>
      </c>
      <c r="AC1828" t="s">
        <v>5118</v>
      </c>
    </row>
    <row r="1829" spans="1:31">
      <c r="A1829" s="39">
        <f ca="1">IF(GLOBAL[[#This Row],[TT]]&lt;1,"",ROW()-2)</f>
        <v>1827</v>
      </c>
      <c r="B1829" s="33" t="s">
        <v>4534</v>
      </c>
      <c r="C1829" s="31">
        <v>1</v>
      </c>
      <c r="D1829" s="31" t="s">
        <v>2413</v>
      </c>
      <c r="E1829" s="39">
        <f ca="1">IF(GLOBAL[[#This Row],[b12]]="",GLOBAL[[#This Row],[a6]],GLOBAL[[#This Row],[b12]])</f>
        <v>1</v>
      </c>
      <c r="F1829" s="40">
        <f>GLOBAL[[#This Row],[AWAL]]</f>
        <v>1</v>
      </c>
      <c r="G1829" s="31"/>
      <c r="H1829" s="31"/>
      <c r="I1829" s="31">
        <f>IF(GLOBAL[[#This Row],[1]]="","",SUMIF(Table6[NB BM_C_QTY+F],GLOBAL[POINTER],Table6[C]))</f>
        <v>0</v>
      </c>
      <c r="J1829" s="91">
        <f>IF(GLOBAL[[#This Row],[2]]="",0,-1*SUMIF(Table5[CONCAT],GLOBAL[POINTER],Table5[3]))</f>
        <v>0</v>
      </c>
      <c r="K1829" s="39" t="str">
        <f>IF(GLOBAL[[#This Row],[b1]]="","",GLOBAL[[#This Row],[b1]]-GLOBAL[[#This Row],[a1]]-GLOBAL[[#This Row],[bkeluar1]])</f>
        <v/>
      </c>
      <c r="L1829" s="39">
        <f>SUM(GLOBAL[[#This Row],[bmasuk1]:[c1]])</f>
        <v>0</v>
      </c>
      <c r="M1829" s="40">
        <f t="shared" si="28"/>
        <v>1</v>
      </c>
      <c r="N1829" s="31"/>
      <c r="O1829" s="39" t="str">
        <f>IF(GLOBAL[[#This Row],[b2]]="","",GLOBAL[[#This Row],[b2]]-GLOBAL[[#This Row],[a2]])</f>
        <v/>
      </c>
      <c r="P1829" s="40">
        <f ca="1">SUM(INDIRECT(GLOBAL_VAR[TABLENAME]&amp;"[@a"&amp;$1:$1-1&amp;"]"),INDIRECT(GLOBAL_VAR[TABLENAME]&amp;"[@c"&amp;$1:$1-1&amp;"]"))</f>
        <v>1</v>
      </c>
      <c r="Q1829" s="58"/>
      <c r="R1829" s="41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1</v>
      </c>
      <c r="T1829" s="33"/>
      <c r="U1829" s="41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1</v>
      </c>
      <c r="W1829" s="31"/>
      <c r="X1829" s="39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1</v>
      </c>
      <c r="Z1829" s="29"/>
      <c r="AA182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829" s="39">
        <v>320</v>
      </c>
      <c r="AC1829" s="29" t="s">
        <v>5118</v>
      </c>
    </row>
    <row r="1830" spans="1:31">
      <c r="A1830" s="39">
        <f ca="1">IF(GLOBAL[[#This Row],[TT]]&lt;1,"",ROW()-2)</f>
        <v>1828</v>
      </c>
      <c r="B1830" s="33" t="s">
        <v>5470</v>
      </c>
      <c r="C1830" s="31">
        <v>28</v>
      </c>
      <c r="D1830" s="31">
        <v>1200</v>
      </c>
      <c r="E1830" s="39">
        <f ca="1">IF(GLOBAL[[#This Row],[b12]]="",GLOBAL[[#This Row],[a6]],GLOBAL[[#This Row],[b12]])</f>
        <v>28</v>
      </c>
      <c r="F1830" s="40">
        <f>GLOBAL[[#This Row],[AWAL]]</f>
        <v>28</v>
      </c>
      <c r="G1830" s="31"/>
      <c r="H1830" s="31"/>
      <c r="I1830" s="39">
        <f>IF(GLOBAL[[#This Row],[1]]="","",SUMIF(Table6[NB BM_C_QTY+F],GLOBAL[POINTER],Table6[C]))</f>
        <v>0</v>
      </c>
      <c r="J1830" s="91">
        <f>IF(GLOBAL[[#This Row],[2]]="",0,-1*SUMIF(Table5[CONCAT],GLOBAL[POINTER],Table5[3]))</f>
        <v>0</v>
      </c>
      <c r="K1830" s="39" t="str">
        <f>IF(GLOBAL[[#This Row],[b1]]="","",GLOBAL[[#This Row],[b1]]-GLOBAL[[#This Row],[a1]]-GLOBAL[[#This Row],[bkeluar1]])</f>
        <v/>
      </c>
      <c r="L1830" s="39">
        <f>SUM(GLOBAL[[#This Row],[bmasuk1]:[c1]])</f>
        <v>0</v>
      </c>
      <c r="M1830" s="40">
        <f t="shared" si="28"/>
        <v>28</v>
      </c>
      <c r="N1830" s="31"/>
      <c r="O1830" s="39" t="str">
        <f>IF(GLOBAL[[#This Row],[b2]]="","",GLOBAL[[#This Row],[b2]]-GLOBAL[[#This Row],[a2]])</f>
        <v/>
      </c>
      <c r="P1830" s="40">
        <f ca="1">SUM(INDIRECT(GLOBAL_VAR[TABLENAME]&amp;"[@a"&amp;$1:$1-1&amp;"]"),INDIRECT(GLOBAL_VAR[TABLENAME]&amp;"[@c"&amp;$1:$1-1&amp;"]"))</f>
        <v>28</v>
      </c>
      <c r="Q1830" s="58"/>
      <c r="R1830" s="41" t="str">
        <f>IF(GLOBAL[[#This Row],[b3]]="","",GLOBAL[[#This Row],[b3]]-GLOBAL[[#This Row],[a3]])</f>
        <v/>
      </c>
      <c r="S1830" s="40">
        <f ca="1">SUM(INDIRECT(GLOBAL_VAR[TABLENAME]&amp;"[@a"&amp;$1:$1-1&amp;"]"),INDIRECT(GLOBAL_VAR[TABLENAME]&amp;"[@c"&amp;$1:$1-1&amp;"]"))</f>
        <v>28</v>
      </c>
      <c r="T1830" s="33"/>
      <c r="U1830" s="41" t="str">
        <f>IF(GLOBAL[[#This Row],[b4]]="","",GLOBAL[[#This Row],[b4]]-GLOBAL[[#This Row],[a4]])</f>
        <v/>
      </c>
      <c r="V1830" s="40">
        <f ca="1">SUM(INDIRECT(GLOBAL_VAR[TABLENAME]&amp;"[@a"&amp;$1:$1-1&amp;"]"),INDIRECT(GLOBAL_VAR[TABLENAME]&amp;"[@c"&amp;$1:$1-1&amp;"]"))</f>
        <v>28</v>
      </c>
      <c r="W1830" s="31"/>
      <c r="X1830" s="39" t="str">
        <f>IF(GLOBAL[[#This Row],[b5]]="","",GLOBAL[[#This Row],[b5]]-GLOBAL[[#This Row],[a5]])</f>
        <v/>
      </c>
      <c r="Y1830" s="40">
        <f ca="1">SUM(INDIRECT(GLOBAL_VAR[TABLENAME]&amp;"[@a"&amp;$1:$1-1&amp;"]"),INDIRECT(GLOBAL_VAR[TABLENAME]&amp;"[@c"&amp;$1:$1-1&amp;"]"))</f>
        <v>28</v>
      </c>
      <c r="Z1830" s="29"/>
      <c r="AA183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kertaslipatsukung12x12if1200untana</v>
      </c>
      <c r="AB1830" s="39">
        <v>1200</v>
      </c>
      <c r="AC1830" t="s">
        <v>5118</v>
      </c>
      <c r="AD1830" s="29"/>
    </row>
    <row r="1831" spans="1:31">
      <c r="A1831" s="39">
        <f ca="1">IF(GLOBAL[[#This Row],[TT]]&lt;1,"",ROW()-2)</f>
        <v>1829</v>
      </c>
      <c r="B1831" s="33" t="s">
        <v>5471</v>
      </c>
      <c r="C1831" s="31">
        <v>10</v>
      </c>
      <c r="D1831" s="31">
        <v>900</v>
      </c>
      <c r="E1831" s="39">
        <f ca="1">IF(GLOBAL[[#This Row],[b12]]="",GLOBAL[[#This Row],[a6]],GLOBAL[[#This Row],[b12]])</f>
        <v>10</v>
      </c>
      <c r="F1831" s="40">
        <f>GLOBAL[[#This Row],[AWAL]]</f>
        <v>10</v>
      </c>
      <c r="G1831" s="31"/>
      <c r="H1831" s="31"/>
      <c r="I1831" s="39">
        <f>IF(GLOBAL[[#This Row],[1]]="","",SUMIF(Table6[NB BM_C_QTY+F],GLOBAL[POINTER],Table6[C]))</f>
        <v>0</v>
      </c>
      <c r="J1831" s="91">
        <f>IF(GLOBAL[[#This Row],[2]]="",0,-1*SUMIF(Table5[CONCAT],GLOBAL[POINTER],Table5[3]))</f>
        <v>0</v>
      </c>
      <c r="K1831" s="39" t="str">
        <f>IF(GLOBAL[[#This Row],[b1]]="","",GLOBAL[[#This Row],[b1]]-GLOBAL[[#This Row],[a1]]-GLOBAL[[#This Row],[bkeluar1]])</f>
        <v/>
      </c>
      <c r="L1831" s="39">
        <f>SUM(GLOBAL[[#This Row],[bmasuk1]:[c1]])</f>
        <v>0</v>
      </c>
      <c r="M1831" s="40">
        <f t="shared" si="28"/>
        <v>10</v>
      </c>
      <c r="N1831" s="31"/>
      <c r="O1831" s="39" t="str">
        <f>IF(GLOBAL[[#This Row],[b2]]="","",GLOBAL[[#This Row],[b2]]-GLOBAL[[#This Row],[a2]])</f>
        <v/>
      </c>
      <c r="P1831" s="40">
        <f ca="1">SUM(INDIRECT(GLOBAL_VAR[TABLENAME]&amp;"[@a"&amp;$1:$1-1&amp;"]"),INDIRECT(GLOBAL_VAR[TABLENAME]&amp;"[@c"&amp;$1:$1-1&amp;"]"))</f>
        <v>10</v>
      </c>
      <c r="Q1831" s="58"/>
      <c r="R1831" s="41" t="str">
        <f>IF(GLOBAL[[#This Row],[b3]]="","",GLOBAL[[#This Row],[b3]]-GLOBAL[[#This Row],[a3]])</f>
        <v/>
      </c>
      <c r="S1831" s="40">
        <f ca="1">SUM(INDIRECT(GLOBAL_VAR[TABLENAME]&amp;"[@a"&amp;$1:$1-1&amp;"]"),INDIRECT(GLOBAL_VAR[TABLENAME]&amp;"[@c"&amp;$1:$1-1&amp;"]"))</f>
        <v>10</v>
      </c>
      <c r="T1831" s="33"/>
      <c r="U1831" s="41" t="str">
        <f>IF(GLOBAL[[#This Row],[b4]]="","",GLOBAL[[#This Row],[b4]]-GLOBAL[[#This Row],[a4]])</f>
        <v/>
      </c>
      <c r="V1831" s="40">
        <f ca="1">SUM(INDIRECT(GLOBAL_VAR[TABLENAME]&amp;"[@a"&amp;$1:$1-1&amp;"]"),INDIRECT(GLOBAL_VAR[TABLENAME]&amp;"[@c"&amp;$1:$1-1&amp;"]"))</f>
        <v>10</v>
      </c>
      <c r="W1831" s="31"/>
      <c r="X1831" s="39" t="str">
        <f>IF(GLOBAL[[#This Row],[b5]]="","",GLOBAL[[#This Row],[b5]]-GLOBAL[[#This Row],[a5]])</f>
        <v/>
      </c>
      <c r="Y1831" s="40">
        <f ca="1">SUM(INDIRECT(GLOBAL_VAR[TABLENAME]&amp;"[@a"&amp;$1:$1-1&amp;"]"),INDIRECT(GLOBAL_VAR[TABLENAME]&amp;"[@c"&amp;$1:$1-1&amp;"]"))</f>
        <v>10</v>
      </c>
      <c r="Z1831" s="29"/>
      <c r="AA183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831" s="39">
        <v>900</v>
      </c>
      <c r="AC1831" t="s">
        <v>5118</v>
      </c>
      <c r="AD1831" s="29"/>
    </row>
    <row r="1832" spans="1:31">
      <c r="A1832" s="39">
        <f ca="1">IF(GLOBAL[[#This Row],[TT]]&lt;1,"",ROW()-2)</f>
        <v>1830</v>
      </c>
      <c r="B1832" s="33" t="s">
        <v>4535</v>
      </c>
      <c r="C1832" s="31">
        <v>1</v>
      </c>
      <c r="D1832" s="31" t="s">
        <v>100</v>
      </c>
      <c r="E1832" s="39">
        <f ca="1">IF(GLOBAL[[#This Row],[b12]]="",GLOBAL[[#This Row],[a6]],GLOBAL[[#This Row],[b12]])</f>
        <v>1</v>
      </c>
      <c r="F1832" s="40">
        <f>GLOBAL[[#This Row],[AWAL]]</f>
        <v>1</v>
      </c>
      <c r="G1832" s="31"/>
      <c r="H1832" s="31"/>
      <c r="I1832" s="31">
        <f>IF(GLOBAL[[#This Row],[1]]="","",SUMIF(Table6[NB BM_C_QTY+F],GLOBAL[POINTER],Table6[C]))</f>
        <v>0</v>
      </c>
      <c r="J1832" s="91">
        <f>IF(GLOBAL[[#This Row],[2]]="",0,-1*SUMIF(Table5[CONCAT],GLOBAL[POINTER],Table5[3]))</f>
        <v>0</v>
      </c>
      <c r="K1832" s="39" t="str">
        <f>IF(GLOBAL[[#This Row],[b1]]="","",GLOBAL[[#This Row],[b1]]-GLOBAL[[#This Row],[a1]]-GLOBAL[[#This Row],[bkeluar1]])</f>
        <v/>
      </c>
      <c r="L1832" s="39">
        <f>SUM(GLOBAL[[#This Row],[bmasuk1]:[c1]])</f>
        <v>0</v>
      </c>
      <c r="M1832" s="40">
        <f t="shared" si="28"/>
        <v>1</v>
      </c>
      <c r="N1832" s="31"/>
      <c r="O1832" s="39" t="str">
        <f>IF(GLOBAL[[#This Row],[b2]]="","",GLOBAL[[#This Row],[b2]]-GLOBAL[[#This Row],[a2]])</f>
        <v/>
      </c>
      <c r="P1832" s="40">
        <f ca="1">SUM(INDIRECT(GLOBAL_VAR[TABLENAME]&amp;"[@a"&amp;$1:$1-1&amp;"]"),INDIRECT(GLOBAL_VAR[TABLENAME]&amp;"[@c"&amp;$1:$1-1&amp;"]"))</f>
        <v>1</v>
      </c>
      <c r="Q1832" s="58"/>
      <c r="R1832" s="41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</v>
      </c>
      <c r="T1832" s="33"/>
      <c r="U1832" s="41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</v>
      </c>
      <c r="W1832" s="31"/>
      <c r="X1832" s="39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</v>
      </c>
      <c r="Z1832" s="29"/>
      <c r="AA18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832" s="39">
        <v>1200</v>
      </c>
      <c r="AC1832" s="29" t="s">
        <v>5118</v>
      </c>
      <c r="AD1832" s="29"/>
    </row>
    <row r="1833" spans="1:31">
      <c r="A1833" s="39">
        <f ca="1">IF(GLOBAL[[#This Row],[TT]]&lt;1,"",ROW()-2)</f>
        <v>1831</v>
      </c>
      <c r="B1833" s="33" t="s">
        <v>1100</v>
      </c>
      <c r="C1833" s="31">
        <v>5</v>
      </c>
      <c r="D1833" s="31">
        <v>1200</v>
      </c>
      <c r="E1833" s="39">
        <f ca="1">IF(GLOBAL[[#This Row],[b12]]="",GLOBAL[[#This Row],[a6]],GLOBAL[[#This Row],[b12]])</f>
        <v>5</v>
      </c>
      <c r="F1833" s="40">
        <f>GLOBAL[[#This Row],[AWAL]]</f>
        <v>5</v>
      </c>
      <c r="G1833" s="31"/>
      <c r="H1833" s="31"/>
      <c r="I1833" s="31">
        <f>IF(GLOBAL[[#This Row],[1]]="","",SUMIF(Table6[NB BM_C_QTY+F],GLOBAL[POINTER],Table6[C]))</f>
        <v>0</v>
      </c>
      <c r="J1833" s="91">
        <f>IF(GLOBAL[[#This Row],[2]]="",0,-1*SUMIF(Table5[CONCAT],GLOBAL[POINTER],Table5[3]))</f>
        <v>0</v>
      </c>
      <c r="K1833" s="39" t="str">
        <f>IF(GLOBAL[[#This Row],[b1]]="","",GLOBAL[[#This Row],[b1]]-GLOBAL[[#This Row],[a1]]-GLOBAL[[#This Row],[bkeluar1]])</f>
        <v/>
      </c>
      <c r="L1833" s="39">
        <f>SUM(GLOBAL[[#This Row],[bmasuk1]:[c1]])</f>
        <v>0</v>
      </c>
      <c r="M1833" s="40">
        <f t="shared" si="28"/>
        <v>5</v>
      </c>
      <c r="N1833" s="31"/>
      <c r="O1833" s="39" t="str">
        <f>IF(GLOBAL[[#This Row],[b2]]="","",GLOBAL[[#This Row],[b2]]-GLOBAL[[#This Row],[a2]])</f>
        <v/>
      </c>
      <c r="P1833" s="40">
        <f ca="1">SUM(INDIRECT(GLOBAL_VAR[TABLENAME]&amp;"[@a"&amp;$1:$1-1&amp;"]"),INDIRECT(GLOBAL_VAR[TABLENAME]&amp;"[@c"&amp;$1:$1-1&amp;"]"))</f>
        <v>5</v>
      </c>
      <c r="Q1833" s="58"/>
      <c r="R1833" s="41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5</v>
      </c>
      <c r="T1833" s="33"/>
      <c r="U1833" s="41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5</v>
      </c>
      <c r="W1833" s="31"/>
      <c r="X1833" s="39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5</v>
      </c>
      <c r="Z1833" s="29"/>
      <c r="AA18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833" s="39">
        <v>1200</v>
      </c>
      <c r="AC1833" t="s">
        <v>5118</v>
      </c>
    </row>
    <row r="1834" spans="1:31">
      <c r="A1834" s="39">
        <f ca="1">IF(GLOBAL[[#This Row],[TT]]&lt;1,"",ROW()-2)</f>
        <v>1832</v>
      </c>
      <c r="B1834" s="33" t="s">
        <v>1100</v>
      </c>
      <c r="C1834" s="31">
        <v>1</v>
      </c>
      <c r="D1834" s="31">
        <v>1000</v>
      </c>
      <c r="E1834" s="39">
        <f ca="1">IF(GLOBAL[[#This Row],[b12]]="",GLOBAL[[#This Row],[a6]],GLOBAL[[#This Row],[b12]])</f>
        <v>1</v>
      </c>
      <c r="F1834" s="40">
        <f>GLOBAL[[#This Row],[AWAL]]</f>
        <v>1</v>
      </c>
      <c r="G1834" s="31"/>
      <c r="H1834" s="31"/>
      <c r="I1834" s="31">
        <f>IF(GLOBAL[[#This Row],[1]]="","",SUMIF(Table6[NB BM_C_QTY+F],GLOBAL[POINTER],Table6[C]))</f>
        <v>0</v>
      </c>
      <c r="J1834" s="91">
        <f>IF(GLOBAL[[#This Row],[2]]="",0,-1*SUMIF(Table5[CONCAT],GLOBAL[POINTER],Table5[3]))</f>
        <v>0</v>
      </c>
      <c r="K1834" s="39" t="str">
        <f>IF(GLOBAL[[#This Row],[b1]]="","",GLOBAL[[#This Row],[b1]]-GLOBAL[[#This Row],[a1]]-GLOBAL[[#This Row],[bkeluar1]])</f>
        <v/>
      </c>
      <c r="L1834" s="39">
        <f>SUM(GLOBAL[[#This Row],[bmasuk1]:[c1]])</f>
        <v>0</v>
      </c>
      <c r="M1834" s="40">
        <f t="shared" si="28"/>
        <v>1</v>
      </c>
      <c r="N1834" s="31"/>
      <c r="O1834" s="39" t="str">
        <f>IF(GLOBAL[[#This Row],[b2]]="","",GLOBAL[[#This Row],[b2]]-GLOBAL[[#This Row],[a2]])</f>
        <v/>
      </c>
      <c r="P1834" s="40">
        <f ca="1">SUM(INDIRECT(GLOBAL_VAR[TABLENAME]&amp;"[@a"&amp;$1:$1-1&amp;"]"),INDIRECT(GLOBAL_VAR[TABLENAME]&amp;"[@c"&amp;$1:$1-1&amp;"]"))</f>
        <v>1</v>
      </c>
      <c r="Q1834" s="58"/>
      <c r="R1834" s="41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1</v>
      </c>
      <c r="T1834" s="33"/>
      <c r="U1834" s="41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1</v>
      </c>
      <c r="W1834" s="31"/>
      <c r="X1834" s="39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1</v>
      </c>
      <c r="Z1834" s="29"/>
      <c r="AA18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834" s="39">
        <v>1000</v>
      </c>
      <c r="AC1834" t="s">
        <v>5118</v>
      </c>
    </row>
    <row r="1835" spans="1:31">
      <c r="A1835" s="39" t="str">
        <f ca="1">IF(GLOBAL[[#This Row],[TT]]&lt;1,"",ROW()-2)</f>
        <v/>
      </c>
      <c r="B1835" s="33" t="s">
        <v>3630</v>
      </c>
      <c r="C1835" s="31">
        <v>0</v>
      </c>
      <c r="D1835" s="31" t="s">
        <v>2141</v>
      </c>
      <c r="E1835" s="39">
        <f ca="1">IF(GLOBAL[[#This Row],[b12]]="",GLOBAL[[#This Row],[a6]],GLOBAL[[#This Row],[b12]])</f>
        <v>0</v>
      </c>
      <c r="F1835" s="40">
        <f>GLOBAL[[#This Row],[AWAL]]</f>
        <v>0</v>
      </c>
      <c r="G1835" s="31"/>
      <c r="H1835" s="31"/>
      <c r="I1835" s="31">
        <f>IF(GLOBAL[[#This Row],[1]]="","",SUMIF(Table6[NB BM_C_QTY+F],GLOBAL[POINTER],Table6[C]))</f>
        <v>0</v>
      </c>
      <c r="J1835" s="91">
        <f>IF(GLOBAL[[#This Row],[2]]="",0,-1*SUMIF(Table5[CONCAT],GLOBAL[POINTER],Table5[3]))</f>
        <v>0</v>
      </c>
      <c r="K1835" s="39" t="str">
        <f>IF(GLOBAL[[#This Row],[b1]]="","",GLOBAL[[#This Row],[b1]]-GLOBAL[[#This Row],[a1]]-GLOBAL[[#This Row],[bkeluar1]])</f>
        <v/>
      </c>
      <c r="L1835" s="39">
        <f>SUM(GLOBAL[[#This Row],[bmasuk1]:[c1]])</f>
        <v>0</v>
      </c>
      <c r="M1835" s="40">
        <f t="shared" si="28"/>
        <v>0</v>
      </c>
      <c r="N1835" s="31"/>
      <c r="O1835" s="39" t="str">
        <f>IF(GLOBAL[[#This Row],[b2]]="","",GLOBAL[[#This Row],[b2]]-GLOBAL[[#This Row],[a2]])</f>
        <v/>
      </c>
      <c r="P1835" s="40">
        <f ca="1">SUM(INDIRECT(GLOBAL_VAR[TABLENAME]&amp;"[@a"&amp;$1:$1-1&amp;"]"),INDIRECT(GLOBAL_VAR[TABLENAME]&amp;"[@c"&amp;$1:$1-1&amp;"]"))</f>
        <v>0</v>
      </c>
      <c r="Q1835" s="58"/>
      <c r="R1835" s="41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0</v>
      </c>
      <c r="T1835" s="33"/>
      <c r="U1835" s="41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0</v>
      </c>
      <c r="W1835" s="31"/>
      <c r="X1835" s="39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0</v>
      </c>
      <c r="Z1835" s="29"/>
      <c r="AA18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835" s="39">
        <v>96</v>
      </c>
      <c r="AC1835" s="29" t="s">
        <v>5149</v>
      </c>
    </row>
    <row r="1836" spans="1:31">
      <c r="A1836" s="31">
        <f ca="1">IF(GLOBAL[[#This Row],[TT]]&lt;1,"",ROW()-2)</f>
        <v>1834</v>
      </c>
      <c r="B1836" s="33" t="s">
        <v>1101</v>
      </c>
      <c r="C1836" s="31">
        <v>18</v>
      </c>
      <c r="D1836" s="31" t="s">
        <v>56</v>
      </c>
      <c r="E1836" s="31">
        <f ca="1">IF(GLOBAL[[#This Row],[b12]]="",GLOBAL[[#This Row],[a6]],GLOBAL[[#This Row],[b12]])</f>
        <v>18</v>
      </c>
      <c r="F1836" s="32">
        <f>GLOBAL[[#This Row],[AWAL]]</f>
        <v>18</v>
      </c>
      <c r="G1836" s="31"/>
      <c r="H1836" s="31"/>
      <c r="I1836" s="31">
        <f>IF(GLOBAL[[#This Row],[1]]="","",SUMIF(Table6[NB BM_C_QTY+F],GLOBAL[POINTER],Table6[C]))</f>
        <v>0</v>
      </c>
      <c r="J1836" s="91">
        <f>IF(GLOBAL[[#This Row],[2]]="",0,-1*SUMIF(Table5[CONCAT],GLOBAL[POINTER],Table5[3]))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18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18</v>
      </c>
      <c r="Q1836" s="58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18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18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18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836" s="31">
        <v>144</v>
      </c>
      <c r="AC1836" t="s">
        <v>5118</v>
      </c>
    </row>
    <row r="1837" spans="1:31">
      <c r="A1837" s="31">
        <f ca="1">IF(GLOBAL[[#This Row],[TT]]&lt;1,"",ROW()-2)</f>
        <v>1835</v>
      </c>
      <c r="B1837" s="33" t="s">
        <v>1102</v>
      </c>
      <c r="C1837" s="31">
        <v>4</v>
      </c>
      <c r="D1837" s="31">
        <v>480</v>
      </c>
      <c r="E1837" s="31">
        <f ca="1">IF(GLOBAL[[#This Row],[b12]]="",GLOBAL[[#This Row],[a6]],GLOBAL[[#This Row],[b12]])</f>
        <v>4</v>
      </c>
      <c r="F1837" s="32">
        <f>GLOBAL[[#This Row],[AWAL]]</f>
        <v>4</v>
      </c>
      <c r="G1837" s="31"/>
      <c r="H1837" s="31"/>
      <c r="I1837" s="31">
        <f>IF(GLOBAL[[#This Row],[1]]="","",SUMIF(Table6[NB BM_C_QTY+F],GLOBAL[POINTER],Table6[C]))</f>
        <v>0</v>
      </c>
      <c r="J1837" s="91">
        <f>IF(GLOBAL[[#This Row],[2]]="",0,-1*SUMIF(Table5[CONCAT],GLOBAL[POINTER],Table5[3]))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 t="shared" si="28"/>
        <v>4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4</v>
      </c>
      <c r="Q1837" s="58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4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4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4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837" s="31">
        <v>480</v>
      </c>
      <c r="AC1837" t="s">
        <v>5118</v>
      </c>
    </row>
    <row r="1838" spans="1:31">
      <c r="A1838" s="31">
        <f ca="1">IF(GLOBAL[[#This Row],[TT]]&lt;1,"",ROW()-2)</f>
        <v>1836</v>
      </c>
      <c r="B1838" s="33" t="s">
        <v>1103</v>
      </c>
      <c r="C1838" s="31">
        <v>2</v>
      </c>
      <c r="D1838" s="31">
        <v>480</v>
      </c>
      <c r="E1838" s="31">
        <f ca="1">IF(GLOBAL[[#This Row],[b12]]="",GLOBAL[[#This Row],[a6]],GLOBAL[[#This Row],[b12]])</f>
        <v>2</v>
      </c>
      <c r="F1838" s="32">
        <f>GLOBAL[[#This Row],[AWAL]]</f>
        <v>2</v>
      </c>
      <c r="G1838" s="31"/>
      <c r="H1838" s="31"/>
      <c r="I1838" s="31">
        <f>IF(GLOBAL[[#This Row],[1]]="","",SUMIF(Table6[NB BM_C_QTY+F],GLOBAL[POINTER],Table6[C]))</f>
        <v>0</v>
      </c>
      <c r="J1838" s="91">
        <f>IF(GLOBAL[[#This Row],[2]]="",0,-1*SUMIF(Table5[CONCAT],GLOBAL[POINTER],Table5[3]))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2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2</v>
      </c>
      <c r="Q1838" s="58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2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2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2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838" s="31">
        <v>480</v>
      </c>
      <c r="AC1838" t="s">
        <v>5118</v>
      </c>
      <c r="AE1838" s="64"/>
    </row>
    <row r="1839" spans="1:31">
      <c r="A1839" s="31">
        <f ca="1">IF(GLOBAL[[#This Row],[TT]]&lt;1,"",ROW()-2)</f>
        <v>1837</v>
      </c>
      <c r="B1839" s="33" t="s">
        <v>1104</v>
      </c>
      <c r="C1839" s="31">
        <v>23</v>
      </c>
      <c r="D1839" s="31" t="s">
        <v>47</v>
      </c>
      <c r="E1839" s="31">
        <f ca="1">IF(GLOBAL[[#This Row],[b12]]="",GLOBAL[[#This Row],[a6]],GLOBAL[[#This Row],[b12]])</f>
        <v>23</v>
      </c>
      <c r="F1839" s="32">
        <f>GLOBAL[[#This Row],[AWAL]]</f>
        <v>23</v>
      </c>
      <c r="G1839" s="31"/>
      <c r="H1839" s="31"/>
      <c r="I1839" s="31">
        <f>IF(GLOBAL[[#This Row],[1]]="","",SUMIF(Table6[NB BM_C_QTY+F],GLOBAL[POINTER],Table6[C]))</f>
        <v>0</v>
      </c>
      <c r="J1839" s="91">
        <f>IF(GLOBAL[[#This Row],[2]]="",0,-1*SUMIF(Table5[CONCAT],GLOBAL[POINTER],Table5[3]))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23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23</v>
      </c>
      <c r="Q1839" s="58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23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23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23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839" s="31">
        <v>72</v>
      </c>
      <c r="AC1839" t="s">
        <v>5116</v>
      </c>
      <c r="AE1839" s="64"/>
    </row>
    <row r="1840" spans="1:31">
      <c r="A1840" s="31">
        <f ca="1">IF(GLOBAL[[#This Row],[TT]]&lt;1,"",ROW()-2)</f>
        <v>1838</v>
      </c>
      <c r="B1840" s="33" t="s">
        <v>1105</v>
      </c>
      <c r="C1840" s="31">
        <v>2</v>
      </c>
      <c r="D1840" s="31" t="s">
        <v>1106</v>
      </c>
      <c r="E1840" s="31">
        <f ca="1">IF(GLOBAL[[#This Row],[b12]]="",GLOBAL[[#This Row],[a6]],GLOBAL[[#This Row],[b12]])</f>
        <v>2</v>
      </c>
      <c r="F1840" s="32">
        <f>GLOBAL[[#This Row],[AWAL]]</f>
        <v>2</v>
      </c>
      <c r="G1840" s="31"/>
      <c r="H1840" s="31"/>
      <c r="I1840" s="31">
        <f>IF(GLOBAL[[#This Row],[1]]="","",SUMIF(Table6[NB BM_C_QTY+F],GLOBAL[POINTER],Table6[C]))</f>
        <v>0</v>
      </c>
      <c r="J1840" s="91">
        <f>IF(GLOBAL[[#This Row],[2]]="",0,-1*SUMIF(Table5[CONCAT],GLOBAL[POINTER],Table5[3]))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 t="shared" si="28"/>
        <v>2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2</v>
      </c>
      <c r="Q1840" s="58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2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2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2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840" s="31">
        <v>56</v>
      </c>
      <c r="AC1840" t="s">
        <v>5116</v>
      </c>
      <c r="AE1840" s="65"/>
    </row>
    <row r="1841" spans="1:31">
      <c r="A1841" s="31">
        <f ca="1">IF(GLOBAL[[#This Row],[TT]]&lt;1,"",ROW()-2)</f>
        <v>1839</v>
      </c>
      <c r="B1841" s="33" t="s">
        <v>1107</v>
      </c>
      <c r="C1841" s="31">
        <v>1</v>
      </c>
      <c r="D1841" s="31" t="s">
        <v>83</v>
      </c>
      <c r="E1841" s="31">
        <f ca="1">IF(GLOBAL[[#This Row],[b12]]="",GLOBAL[[#This Row],[a6]],GLOBAL[[#This Row],[b12]])</f>
        <v>1</v>
      </c>
      <c r="F1841" s="32">
        <f>GLOBAL[[#This Row],[AWAL]]</f>
        <v>1</v>
      </c>
      <c r="G1841" s="31"/>
      <c r="H1841" s="31"/>
      <c r="I1841" s="31">
        <f>IF(GLOBAL[[#This Row],[1]]="","",SUMIF(Table6[NB BM_C_QTY+F],GLOBAL[POINTER],Table6[C]))</f>
        <v>0</v>
      </c>
      <c r="J1841" s="91">
        <f>IF(GLOBAL[[#This Row],[2]]="",0,-1*SUMIF(Table5[CONCAT],GLOBAL[POINTER],Table5[3]))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1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1</v>
      </c>
      <c r="Q1841" s="58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1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1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1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841" s="31">
        <v>100</v>
      </c>
      <c r="AC1841" t="s">
        <v>5116</v>
      </c>
    </row>
    <row r="1842" spans="1:31">
      <c r="A1842" s="31">
        <f ca="1">IF(GLOBAL[[#This Row],[TT]]&lt;1,"",ROW()-2)</f>
        <v>1840</v>
      </c>
      <c r="B1842" s="33" t="s">
        <v>1108</v>
      </c>
      <c r="C1842" s="31">
        <v>1</v>
      </c>
      <c r="D1842" s="31" t="s">
        <v>11</v>
      </c>
      <c r="E1842" s="31">
        <f ca="1">IF(GLOBAL[[#This Row],[b12]]="",GLOBAL[[#This Row],[a6]],GLOBAL[[#This Row],[b12]])</f>
        <v>1</v>
      </c>
      <c r="F1842" s="32">
        <f>GLOBAL[[#This Row],[AWAL]]</f>
        <v>1</v>
      </c>
      <c r="G1842" s="31"/>
      <c r="H1842" s="31"/>
      <c r="I1842" s="31">
        <f>IF(GLOBAL[[#This Row],[1]]="","",SUMIF(Table6[NB BM_C_QTY+F],GLOBAL[POINTER],Table6[C]))</f>
        <v>0</v>
      </c>
      <c r="J1842" s="91">
        <f>IF(GLOBAL[[#This Row],[2]]="",0,-1*SUMIF(Table5[CONCAT],GLOBAL[POINTER],Table5[3]))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1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1</v>
      </c>
      <c r="Q1842" s="58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1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1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1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842" s="31">
        <v>120</v>
      </c>
      <c r="AC1842" t="s">
        <v>5116</v>
      </c>
      <c r="AE1842" s="64"/>
    </row>
    <row r="1843" spans="1:31">
      <c r="A1843" s="31">
        <f ca="1">IF(GLOBAL[[#This Row],[TT]]&lt;1,"",ROW()-2)</f>
        <v>1841</v>
      </c>
      <c r="B1843" s="33" t="s">
        <v>1109</v>
      </c>
      <c r="C1843" s="31">
        <v>13</v>
      </c>
      <c r="D1843" s="31" t="s">
        <v>106</v>
      </c>
      <c r="E1843" s="31">
        <f ca="1">IF(GLOBAL[[#This Row],[b12]]="",GLOBAL[[#This Row],[a6]],GLOBAL[[#This Row],[b12]])</f>
        <v>13</v>
      </c>
      <c r="F1843" s="32">
        <f>GLOBAL[[#This Row],[AWAL]]</f>
        <v>13</v>
      </c>
      <c r="G1843" s="31"/>
      <c r="H1843" s="31"/>
      <c r="I1843" s="31">
        <f>IF(GLOBAL[[#This Row],[1]]="","",SUMIF(Table6[NB BM_C_QTY+F],GLOBAL[POINTER],Table6[C]))</f>
        <v>0</v>
      </c>
      <c r="J1843" s="91">
        <f>IF(GLOBAL[[#This Row],[2]]="",0,-1*SUMIF(Table5[CONCAT],GLOBAL[POINTER],Table5[3]))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13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13</v>
      </c>
      <c r="Q1843" s="58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13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13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13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843" s="31">
        <v>96</v>
      </c>
      <c r="AC1843" t="s">
        <v>5116</v>
      </c>
      <c r="AE1843" s="65"/>
    </row>
    <row r="1844" spans="1:31">
      <c r="A1844" s="31">
        <f ca="1">IF(GLOBAL[[#This Row],[TT]]&lt;1,"",ROW()-2)</f>
        <v>1842</v>
      </c>
      <c r="B1844" s="33" t="s">
        <v>1110</v>
      </c>
      <c r="C1844" s="31">
        <v>7</v>
      </c>
      <c r="D1844" s="31" t="s">
        <v>1111</v>
      </c>
      <c r="E1844" s="31">
        <f ca="1">IF(GLOBAL[[#This Row],[b12]]="",GLOBAL[[#This Row],[a6]],GLOBAL[[#This Row],[b12]])</f>
        <v>7</v>
      </c>
      <c r="F1844" s="32">
        <f>GLOBAL[[#This Row],[AWAL]]</f>
        <v>7</v>
      </c>
      <c r="G1844" s="31"/>
      <c r="H1844" s="31"/>
      <c r="I1844" s="31">
        <f>IF(GLOBAL[[#This Row],[1]]="","",SUMIF(Table6[NB BM_C_QTY+F],GLOBAL[POINTER],Table6[C]))</f>
        <v>0</v>
      </c>
      <c r="J1844" s="91">
        <f>IF(GLOBAL[[#This Row],[2]]="",0,-1*SUMIF(Table5[CONCAT],GLOBAL[POINTER],Table5[3]))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 t="shared" si="28"/>
        <v>7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7</v>
      </c>
      <c r="Q1844" s="58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7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7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7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844" s="31">
        <v>84</v>
      </c>
      <c r="AC1844" t="s">
        <v>5116</v>
      </c>
    </row>
    <row r="1845" spans="1:31">
      <c r="A1845" s="31">
        <f ca="1">IF(GLOBAL[[#This Row],[TT]]&lt;1,"",ROW()-2)</f>
        <v>1843</v>
      </c>
      <c r="B1845" s="33" t="s">
        <v>1112</v>
      </c>
      <c r="C1845" s="31">
        <v>12</v>
      </c>
      <c r="D1845" s="31" t="s">
        <v>51</v>
      </c>
      <c r="E1845" s="31">
        <f ca="1">IF(GLOBAL[[#This Row],[b12]]="",GLOBAL[[#This Row],[a6]],GLOBAL[[#This Row],[b12]])</f>
        <v>12</v>
      </c>
      <c r="F1845" s="32">
        <f>GLOBAL[[#This Row],[AWAL]]</f>
        <v>12</v>
      </c>
      <c r="G1845" s="31"/>
      <c r="H1845" s="31"/>
      <c r="I1845" s="31">
        <f>IF(GLOBAL[[#This Row],[1]]="","",SUMIF(Table6[NB BM_C_QTY+F],GLOBAL[POINTER],Table6[C]))</f>
        <v>0</v>
      </c>
      <c r="J1845" s="91">
        <f>IF(GLOBAL[[#This Row],[2]]="",0,-1*SUMIF(Table5[CONCAT],GLOBAL[POINTER],Table5[3]))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12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12</v>
      </c>
      <c r="Q1845" s="58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12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12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12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845" s="31">
        <v>60</v>
      </c>
      <c r="AC1845" t="s">
        <v>5116</v>
      </c>
    </row>
    <row r="1846" spans="1:31">
      <c r="A1846" s="31">
        <f ca="1">IF(GLOBAL[[#This Row],[TT]]&lt;1,"",ROW()-2)</f>
        <v>1844</v>
      </c>
      <c r="B1846" s="33" t="s">
        <v>1113</v>
      </c>
      <c r="C1846" s="31">
        <v>3</v>
      </c>
      <c r="D1846" s="31" t="s">
        <v>47</v>
      </c>
      <c r="E1846" s="31">
        <f ca="1">IF(GLOBAL[[#This Row],[b12]]="",GLOBAL[[#This Row],[a6]],GLOBAL[[#This Row],[b12]])</f>
        <v>3</v>
      </c>
      <c r="F1846" s="32">
        <f>GLOBAL[[#This Row],[AWAL]]</f>
        <v>3</v>
      </c>
      <c r="G1846" s="31"/>
      <c r="H1846" s="31"/>
      <c r="I1846" s="31">
        <f>IF(GLOBAL[[#This Row],[1]]="","",SUMIF(Table6[NB BM_C_QTY+F],GLOBAL[POINTER],Table6[C]))</f>
        <v>0</v>
      </c>
      <c r="J1846" s="91">
        <f>IF(GLOBAL[[#This Row],[2]]="",0,-1*SUMIF(Table5[CONCAT],GLOBAL[POINTER],Table5[3]))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3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3</v>
      </c>
      <c r="Q1846" s="58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3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3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3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846" s="31">
        <v>72</v>
      </c>
      <c r="AC1846" t="s">
        <v>5116</v>
      </c>
    </row>
    <row r="1847" spans="1:31">
      <c r="A1847" s="31">
        <f ca="1">IF(GLOBAL[[#This Row],[TT]]&lt;1,"",ROW()-2)</f>
        <v>1845</v>
      </c>
      <c r="B1847" s="33" t="s">
        <v>1114</v>
      </c>
      <c r="C1847" s="31">
        <v>1</v>
      </c>
      <c r="D1847" s="31" t="s">
        <v>83</v>
      </c>
      <c r="E1847" s="31">
        <f ca="1">IF(GLOBAL[[#This Row],[b12]]="",GLOBAL[[#This Row],[a6]],GLOBAL[[#This Row],[b12]])</f>
        <v>1</v>
      </c>
      <c r="F1847" s="32">
        <f>GLOBAL[[#This Row],[AWAL]]</f>
        <v>1</v>
      </c>
      <c r="G1847" s="31"/>
      <c r="H1847" s="31"/>
      <c r="I1847" s="31">
        <f>IF(GLOBAL[[#This Row],[1]]="","",SUMIF(Table6[NB BM_C_QTY+F],GLOBAL[POINTER],Table6[C]))</f>
        <v>0</v>
      </c>
      <c r="J1847" s="91">
        <f>IF(GLOBAL[[#This Row],[2]]="",0,-1*SUMIF(Table5[CONCAT],GLOBAL[POINTER],Table5[3]))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1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1</v>
      </c>
      <c r="Q1847" s="58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1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1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1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847" s="31">
        <v>100</v>
      </c>
      <c r="AC1847" t="s">
        <v>5116</v>
      </c>
    </row>
    <row r="1848" spans="1:31">
      <c r="A1848" s="31">
        <f ca="1">IF(GLOBAL[[#This Row],[TT]]&lt;1,"",ROW()-2)</f>
        <v>1846</v>
      </c>
      <c r="B1848" s="33" t="s">
        <v>1115</v>
      </c>
      <c r="C1848" s="31">
        <v>1</v>
      </c>
      <c r="D1848" s="31" t="s">
        <v>144</v>
      </c>
      <c r="E1848" s="31">
        <f ca="1">IF(GLOBAL[[#This Row],[b12]]="",GLOBAL[[#This Row],[a6]],GLOBAL[[#This Row],[b12]])</f>
        <v>1</v>
      </c>
      <c r="F1848" s="32">
        <f>GLOBAL[[#This Row],[AWAL]]</f>
        <v>1</v>
      </c>
      <c r="G1848" s="31"/>
      <c r="H1848" s="31"/>
      <c r="I1848" s="31">
        <f>IF(GLOBAL[[#This Row],[1]]="","",SUMIF(Table6[NB BM_C_QTY+F],GLOBAL[POINTER],Table6[C]))</f>
        <v>0</v>
      </c>
      <c r="J1848" s="91">
        <f>IF(GLOBAL[[#This Row],[2]]="",0,-1*SUMIF(Table5[CONCAT],GLOBAL[POINTER],Table5[3]))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 t="shared" si="28"/>
        <v>1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1</v>
      </c>
      <c r="Q1848" s="58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1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1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1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848" s="31">
        <v>80</v>
      </c>
      <c r="AC1848" t="s">
        <v>5116</v>
      </c>
    </row>
    <row r="1849" spans="1:31">
      <c r="A1849" s="31">
        <f ca="1">IF(GLOBAL[[#This Row],[TT]]&lt;1,"",ROW()-2)</f>
        <v>1847</v>
      </c>
      <c r="B1849" s="33" t="s">
        <v>1115</v>
      </c>
      <c r="C1849" s="31">
        <v>1</v>
      </c>
      <c r="D1849" s="31" t="s">
        <v>16</v>
      </c>
      <c r="E1849" s="31">
        <f ca="1">IF(GLOBAL[[#This Row],[b12]]="",GLOBAL[[#This Row],[a6]],GLOBAL[[#This Row],[b12]])</f>
        <v>1</v>
      </c>
      <c r="F1849" s="32">
        <f>GLOBAL[[#This Row],[AWAL]]</f>
        <v>1</v>
      </c>
      <c r="G1849" s="31"/>
      <c r="H1849" s="31"/>
      <c r="I1849" s="31">
        <f>IF(GLOBAL[[#This Row],[1]]="","",SUMIF(Table6[NB BM_C_QTY+F],GLOBAL[POINTER],Table6[C]))</f>
        <v>0</v>
      </c>
      <c r="J1849" s="91">
        <f>IF(GLOBAL[[#This Row],[2]]="",0,-1*SUMIF(Table5[CONCAT],GLOBAL[POINTER],Table5[3]))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 t="shared" si="28"/>
        <v>1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1</v>
      </c>
      <c r="Q1849" s="58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1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1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1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849" s="31">
        <v>40</v>
      </c>
      <c r="AC1849" t="s">
        <v>5116</v>
      </c>
    </row>
    <row r="1850" spans="1:31">
      <c r="A1850" s="39">
        <f ca="1">IF(GLOBAL[[#This Row],[TT]]&lt;1,"",ROW()-2)</f>
        <v>1848</v>
      </c>
      <c r="B1850" s="33" t="s">
        <v>1116</v>
      </c>
      <c r="C1850" s="31">
        <v>1</v>
      </c>
      <c r="D1850" s="31" t="s">
        <v>47</v>
      </c>
      <c r="E1850" s="39">
        <f ca="1">IF(GLOBAL[[#This Row],[b12]]="",GLOBAL[[#This Row],[a6]],GLOBAL[[#This Row],[b12]])</f>
        <v>1</v>
      </c>
      <c r="F1850" s="40">
        <f>GLOBAL[[#This Row],[AWAL]]</f>
        <v>1</v>
      </c>
      <c r="G1850" s="31"/>
      <c r="H1850" s="31"/>
      <c r="I1850" s="31">
        <f>IF(GLOBAL[[#This Row],[1]]="","",SUMIF(Table6[NB BM_C_QTY+F],GLOBAL[POINTER],Table6[C]))</f>
        <v>0</v>
      </c>
      <c r="J1850" s="91">
        <f>IF(GLOBAL[[#This Row],[2]]="",0,-1*SUMIF(Table5[CONCAT],GLOBAL[POINTER],Table5[3]))</f>
        <v>0</v>
      </c>
      <c r="K1850" s="39" t="str">
        <f>IF(GLOBAL[[#This Row],[b1]]="","",GLOBAL[[#This Row],[b1]]-GLOBAL[[#This Row],[a1]]-GLOBAL[[#This Row],[bkeluar1]])</f>
        <v/>
      </c>
      <c r="L1850" s="39">
        <f>SUM(GLOBAL[[#This Row],[bmasuk1]:[c1]])</f>
        <v>0</v>
      </c>
      <c r="M1850" s="40">
        <f t="shared" si="28"/>
        <v>1</v>
      </c>
      <c r="N1850" s="31"/>
      <c r="O1850" s="39" t="str">
        <f>IF(GLOBAL[[#This Row],[b2]]="","",GLOBAL[[#This Row],[b2]]-GLOBAL[[#This Row],[a2]])</f>
        <v/>
      </c>
      <c r="P1850" s="40">
        <f ca="1">SUM(INDIRECT(GLOBAL_VAR[TABLENAME]&amp;"[@a"&amp;$1:$1-1&amp;"]"),INDIRECT(GLOBAL_VAR[TABLENAME]&amp;"[@c"&amp;$1:$1-1&amp;"]"))</f>
        <v>1</v>
      </c>
      <c r="Q1850" s="58"/>
      <c r="R1850" s="41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1</v>
      </c>
      <c r="T1850" s="33"/>
      <c r="U1850" s="41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1</v>
      </c>
      <c r="W1850" s="31"/>
      <c r="X1850" s="39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1</v>
      </c>
      <c r="Z1850" s="29"/>
      <c r="AA18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850" s="39">
        <v>72</v>
      </c>
      <c r="AC1850" s="29" t="s">
        <v>5116</v>
      </c>
    </row>
    <row r="1851" spans="1:31">
      <c r="A1851" s="31">
        <f ca="1">IF(GLOBAL[[#This Row],[TT]]&lt;1,"",ROW()-2)</f>
        <v>1849</v>
      </c>
      <c r="B1851" s="33" t="s">
        <v>1117</v>
      </c>
      <c r="C1851" s="31">
        <v>2</v>
      </c>
      <c r="D1851" s="31" t="s">
        <v>83</v>
      </c>
      <c r="E1851" s="31">
        <f ca="1">IF(GLOBAL[[#This Row],[b12]]="",GLOBAL[[#This Row],[a6]],GLOBAL[[#This Row],[b12]])</f>
        <v>2</v>
      </c>
      <c r="F1851" s="32">
        <f>GLOBAL[[#This Row],[AWAL]]</f>
        <v>2</v>
      </c>
      <c r="G1851" s="31"/>
      <c r="H1851" s="31"/>
      <c r="I1851" s="31">
        <f>IF(GLOBAL[[#This Row],[1]]="","",SUMIF(Table6[NB BM_C_QTY+F],GLOBAL[POINTER],Table6[C]))</f>
        <v>0</v>
      </c>
      <c r="J1851" s="91">
        <f>IF(GLOBAL[[#This Row],[2]]="",0,-1*SUMIF(Table5[CONCAT],GLOBAL[POINTER],Table5[3]))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2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2</v>
      </c>
      <c r="Q1851" s="58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2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2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2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851" s="31">
        <v>100</v>
      </c>
      <c r="AC1851" t="s">
        <v>5116</v>
      </c>
    </row>
    <row r="1852" spans="1:31">
      <c r="A1852" s="31">
        <f ca="1">IF(GLOBAL[[#This Row],[TT]]&lt;1,"",ROW()-2)</f>
        <v>1850</v>
      </c>
      <c r="B1852" s="33" t="s">
        <v>1118</v>
      </c>
      <c r="C1852" s="31">
        <v>3</v>
      </c>
      <c r="D1852" s="31" t="s">
        <v>83</v>
      </c>
      <c r="E1852" s="31">
        <f ca="1">IF(GLOBAL[[#This Row],[b12]]="",GLOBAL[[#This Row],[a6]],GLOBAL[[#This Row],[b12]])</f>
        <v>3</v>
      </c>
      <c r="F1852" s="32">
        <f>GLOBAL[[#This Row],[AWAL]]</f>
        <v>3</v>
      </c>
      <c r="G1852" s="31"/>
      <c r="H1852" s="31"/>
      <c r="I1852" s="31">
        <f>IF(GLOBAL[[#This Row],[1]]="","",SUMIF(Table6[NB BM_C_QTY+F],GLOBAL[POINTER],Table6[C]))</f>
        <v>0</v>
      </c>
      <c r="J1852" s="91">
        <f>IF(GLOBAL[[#This Row],[2]]="",0,-1*SUMIF(Table5[CONCAT],GLOBAL[POINTER],Table5[3]))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3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3</v>
      </c>
      <c r="Q1852" s="58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3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3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3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852" s="31">
        <v>100</v>
      </c>
      <c r="AC1852" t="s">
        <v>5116</v>
      </c>
    </row>
    <row r="1853" spans="1:31">
      <c r="A1853" s="31">
        <f ca="1">IF(GLOBAL[[#This Row],[TT]]&lt;1,"",ROW()-2)</f>
        <v>1851</v>
      </c>
      <c r="B1853" s="33" t="s">
        <v>1119</v>
      </c>
      <c r="C1853" s="31">
        <v>4</v>
      </c>
      <c r="D1853" s="31" t="s">
        <v>83</v>
      </c>
      <c r="E1853" s="31">
        <f ca="1">IF(GLOBAL[[#This Row],[b12]]="",GLOBAL[[#This Row],[a6]],GLOBAL[[#This Row],[b12]])</f>
        <v>4</v>
      </c>
      <c r="F1853" s="32">
        <f>GLOBAL[[#This Row],[AWAL]]</f>
        <v>4</v>
      </c>
      <c r="G1853" s="31"/>
      <c r="H1853" s="31"/>
      <c r="I1853" s="31">
        <f>IF(GLOBAL[[#This Row],[1]]="","",SUMIF(Table6[NB BM_C_QTY+F],GLOBAL[POINTER],Table6[C]))</f>
        <v>0</v>
      </c>
      <c r="J1853" s="91">
        <f>IF(GLOBAL[[#This Row],[2]]="",0,-1*SUMIF(Table5[CONCAT],GLOBAL[POINTER],Table5[3]))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 t="shared" si="28"/>
        <v>4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4</v>
      </c>
      <c r="Q1853" s="58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4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4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4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853" s="31">
        <v>100</v>
      </c>
      <c r="AC1853" t="s">
        <v>5116</v>
      </c>
    </row>
    <row r="1854" spans="1:31">
      <c r="A1854" s="31">
        <f ca="1">IF(GLOBAL[[#This Row],[TT]]&lt;1,"",ROW()-2)</f>
        <v>1852</v>
      </c>
      <c r="B1854" s="33" t="s">
        <v>1120</v>
      </c>
      <c r="C1854" s="31">
        <v>1</v>
      </c>
      <c r="D1854" s="31" t="s">
        <v>921</v>
      </c>
      <c r="E1854" s="31">
        <f ca="1">IF(GLOBAL[[#This Row],[b12]]="",GLOBAL[[#This Row],[a6]],GLOBAL[[#This Row],[b12]])</f>
        <v>1</v>
      </c>
      <c r="F1854" s="32">
        <f>GLOBAL[[#This Row],[AWAL]]</f>
        <v>1</v>
      </c>
      <c r="G1854" s="31"/>
      <c r="H1854" s="31"/>
      <c r="I1854" s="31">
        <f>IF(GLOBAL[[#This Row],[1]]="","",SUMIF(Table6[NB BM_C_QTY+F],GLOBAL[POINTER],Table6[C]))</f>
        <v>0</v>
      </c>
      <c r="J1854" s="91">
        <f>IF(GLOBAL[[#This Row],[2]]="",0,-1*SUMIF(Table5[CONCAT],GLOBAL[POINTER],Table5[3]))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 t="shared" si="28"/>
        <v>1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1</v>
      </c>
      <c r="Q1854" s="58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1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1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1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854" s="31">
        <v>480</v>
      </c>
      <c r="AC1854" t="s">
        <v>5115</v>
      </c>
    </row>
    <row r="1855" spans="1:31">
      <c r="A1855" s="31">
        <f ca="1">IF(GLOBAL[[#This Row],[TT]]&lt;1,"",ROW()-2)</f>
        <v>1853</v>
      </c>
      <c r="B1855" s="33" t="s">
        <v>1121</v>
      </c>
      <c r="C1855" s="31">
        <v>3</v>
      </c>
      <c r="D1855" s="31" t="s">
        <v>1122</v>
      </c>
      <c r="E1855" s="31">
        <f ca="1">IF(GLOBAL[[#This Row],[b12]]="",GLOBAL[[#This Row],[a6]],GLOBAL[[#This Row],[b12]])</f>
        <v>3</v>
      </c>
      <c r="F1855" s="32">
        <f>GLOBAL[[#This Row],[AWAL]]</f>
        <v>3</v>
      </c>
      <c r="G1855" s="31"/>
      <c r="H1855" s="31"/>
      <c r="I1855" s="31">
        <f>IF(GLOBAL[[#This Row],[1]]="","",SUMIF(Table6[NB BM_C_QTY+F],GLOBAL[POINTER],Table6[C]))</f>
        <v>0</v>
      </c>
      <c r="J1855" s="91">
        <f>IF(GLOBAL[[#This Row],[2]]="",0,-1*SUMIF(Table5[CONCAT],GLOBAL[POINTER],Table5[3]))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 t="shared" si="28"/>
        <v>3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3</v>
      </c>
      <c r="Q1855" s="58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3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3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3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855" s="31">
        <v>240</v>
      </c>
      <c r="AC1855" t="s">
        <v>5115</v>
      </c>
    </row>
    <row r="1856" spans="1:31">
      <c r="A1856" s="31">
        <f ca="1">IF(GLOBAL[[#This Row],[TT]]&lt;1,"",ROW()-2)</f>
        <v>1854</v>
      </c>
      <c r="B1856" s="33" t="s">
        <v>1123</v>
      </c>
      <c r="C1856" s="31">
        <v>8</v>
      </c>
      <c r="D1856" s="31" t="s">
        <v>706</v>
      </c>
      <c r="E1856" s="31">
        <f ca="1">IF(GLOBAL[[#This Row],[b12]]="",GLOBAL[[#This Row],[a6]],GLOBAL[[#This Row],[b12]])</f>
        <v>8</v>
      </c>
      <c r="F1856" s="32">
        <f>GLOBAL[[#This Row],[AWAL]]</f>
        <v>8</v>
      </c>
      <c r="G1856" s="31"/>
      <c r="H1856" s="31"/>
      <c r="I1856" s="31">
        <f>IF(GLOBAL[[#This Row],[1]]="","",SUMIF(Table6[NB BM_C_QTY+F],GLOBAL[POINTER],Table6[C]))</f>
        <v>0</v>
      </c>
      <c r="J1856" s="91">
        <f>IF(GLOBAL[[#This Row],[2]]="",0,-1*SUMIF(Table5[CONCAT],GLOBAL[POINTER],Table5[3]))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8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8</v>
      </c>
      <c r="Q1856" s="58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8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8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8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856" s="31">
        <v>216</v>
      </c>
      <c r="AC1856" t="s">
        <v>5118</v>
      </c>
    </row>
    <row r="1857" spans="1:29">
      <c r="A1857" s="31" t="str">
        <f ca="1">IF(GLOBAL[[#This Row],[TT]]&lt;1,"",ROW()-2)</f>
        <v/>
      </c>
      <c r="B1857" s="33" t="s">
        <v>1124</v>
      </c>
      <c r="C1857" s="31">
        <v>0</v>
      </c>
      <c r="D1857" s="31" t="s">
        <v>87</v>
      </c>
      <c r="E1857" s="31">
        <f ca="1">IF(GLOBAL[[#This Row],[b12]]="",GLOBAL[[#This Row],[a6]],GLOBAL[[#This Row],[b12]])</f>
        <v>0</v>
      </c>
      <c r="F1857" s="32">
        <f>GLOBAL[[#This Row],[AWAL]]</f>
        <v>0</v>
      </c>
      <c r="G1857" s="31"/>
      <c r="H1857" s="31"/>
      <c r="I1857" s="31">
        <f>IF(GLOBAL[[#This Row],[1]]="","",SUMIF(Table6[NB BM_C_QTY+F],GLOBAL[POINTER],Table6[C]))</f>
        <v>0</v>
      </c>
      <c r="J1857" s="91">
        <f>IF(GLOBAL[[#This Row],[2]]="",0,-1*SUMIF(Table5[CONCAT],GLOBAL[POINTER],Table5[3]))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 t="shared" si="28"/>
        <v>0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0</v>
      </c>
      <c r="Q1857" s="58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0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0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0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857" s="31">
        <v>200</v>
      </c>
      <c r="AC1857" t="s">
        <v>5116</v>
      </c>
    </row>
    <row r="1858" spans="1:29">
      <c r="A1858" s="31" t="str">
        <f ca="1">IF(GLOBAL[[#This Row],[TT]]&lt;1,"",ROW()-2)</f>
        <v/>
      </c>
      <c r="B1858" s="33" t="s">
        <v>1125</v>
      </c>
      <c r="C1858" s="31">
        <v>0</v>
      </c>
      <c r="D1858" s="31" t="s">
        <v>87</v>
      </c>
      <c r="E1858" s="31">
        <f ca="1">IF(GLOBAL[[#This Row],[b12]]="",GLOBAL[[#This Row],[a6]],GLOBAL[[#This Row],[b12]])</f>
        <v>0</v>
      </c>
      <c r="F1858" s="32">
        <f>GLOBAL[[#This Row],[AWAL]]</f>
        <v>0</v>
      </c>
      <c r="G1858" s="31"/>
      <c r="H1858" s="31"/>
      <c r="I1858" s="31">
        <f>IF(GLOBAL[[#This Row],[1]]="","",SUMIF(Table6[NB BM_C_QTY+F],GLOBAL[POINTER],Table6[C]))</f>
        <v>0</v>
      </c>
      <c r="J1858" s="91">
        <f>IF(GLOBAL[[#This Row],[2]]="",0,-1*SUMIF(Table5[CONCAT],GLOBAL[POINTER],Table5[3]))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0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0</v>
      </c>
      <c r="Q1858" s="58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0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0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0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858" s="31">
        <v>200</v>
      </c>
      <c r="AC1858" t="s">
        <v>5116</v>
      </c>
    </row>
    <row r="1859" spans="1:29">
      <c r="A1859" s="31">
        <f ca="1">IF(GLOBAL[[#This Row],[TT]]&lt;1,"",ROW()-2)</f>
        <v>1857</v>
      </c>
      <c r="B1859" s="33" t="s">
        <v>1126</v>
      </c>
      <c r="C1859" s="31">
        <v>1</v>
      </c>
      <c r="D1859" s="31" t="s">
        <v>83</v>
      </c>
      <c r="E1859" s="31">
        <f ca="1">IF(GLOBAL[[#This Row],[b12]]="",GLOBAL[[#This Row],[a6]],GLOBAL[[#This Row],[b12]])</f>
        <v>1</v>
      </c>
      <c r="F1859" s="32">
        <f>GLOBAL[[#This Row],[AWAL]]</f>
        <v>1</v>
      </c>
      <c r="G1859" s="31"/>
      <c r="H1859" s="31"/>
      <c r="I1859" s="31">
        <f>IF(GLOBAL[[#This Row],[1]]="","",SUMIF(Table6[NB BM_C_QTY+F],GLOBAL[POINTER],Table6[C]))</f>
        <v>0</v>
      </c>
      <c r="J1859" s="91">
        <f>IF(GLOBAL[[#This Row],[2]]="",0,-1*SUMIF(Table5[CONCAT],GLOBAL[POINTER],Table5[3]))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1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1</v>
      </c>
      <c r="Q1859" s="58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1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1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1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859" s="31">
        <v>100</v>
      </c>
      <c r="AC1859" t="s">
        <v>5116</v>
      </c>
    </row>
    <row r="1860" spans="1:29">
      <c r="A1860" s="31">
        <f ca="1">IF(GLOBAL[[#This Row],[TT]]&lt;1,"",ROW()-2)</f>
        <v>1858</v>
      </c>
      <c r="B1860" s="33" t="s">
        <v>1127</v>
      </c>
      <c r="C1860" s="31">
        <v>5</v>
      </c>
      <c r="D1860" s="31" t="s">
        <v>531</v>
      </c>
      <c r="E1860" s="31">
        <f ca="1">IF(GLOBAL[[#This Row],[b12]]="",GLOBAL[[#This Row],[a6]],GLOBAL[[#This Row],[b12]])</f>
        <v>5</v>
      </c>
      <c r="F1860" s="32">
        <f>GLOBAL[[#This Row],[AWAL]]</f>
        <v>5</v>
      </c>
      <c r="G1860" s="31"/>
      <c r="H1860" s="31"/>
      <c r="I1860" s="31">
        <f>IF(GLOBAL[[#This Row],[1]]="","",SUMIF(Table6[NB BM_C_QTY+F],GLOBAL[POINTER],Table6[C]))</f>
        <v>0</v>
      </c>
      <c r="J1860" s="91">
        <f>IF(GLOBAL[[#This Row],[2]]="",0,-1*SUMIF(Table5[CONCAT],GLOBAL[POINTER],Table5[3]))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5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5</v>
      </c>
      <c r="Q1860" s="58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5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5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5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860" s="31">
        <v>200</v>
      </c>
      <c r="AC1860" t="s">
        <v>5115</v>
      </c>
    </row>
    <row r="1861" spans="1:29">
      <c r="A1861" s="31">
        <f ca="1">IF(GLOBAL[[#This Row],[TT]]&lt;1,"",ROW()-2)</f>
        <v>1859</v>
      </c>
      <c r="B1861" s="33" t="s">
        <v>1128</v>
      </c>
      <c r="C1861" s="31">
        <v>4</v>
      </c>
      <c r="D1861" s="31" t="s">
        <v>87</v>
      </c>
      <c r="E1861" s="31">
        <f ca="1">IF(GLOBAL[[#This Row],[b12]]="",GLOBAL[[#This Row],[a6]],GLOBAL[[#This Row],[b12]])</f>
        <v>4</v>
      </c>
      <c r="F1861" s="32">
        <f>GLOBAL[[#This Row],[AWAL]]</f>
        <v>4</v>
      </c>
      <c r="G1861" s="31"/>
      <c r="H1861" s="31"/>
      <c r="I1861" s="31">
        <f>IF(GLOBAL[[#This Row],[1]]="","",SUMIF(Table6[NB BM_C_QTY+F],GLOBAL[POINTER],Table6[C]))</f>
        <v>0</v>
      </c>
      <c r="J1861" s="91">
        <f>IF(GLOBAL[[#This Row],[2]]="",0,-1*SUMIF(Table5[CONCAT],GLOBAL[POINTER],Table5[3]))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 t="shared" si="29"/>
        <v>4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4</v>
      </c>
      <c r="Q1861" s="58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4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4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4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861" s="31">
        <v>200</v>
      </c>
      <c r="AC1861" t="s">
        <v>5116</v>
      </c>
    </row>
    <row r="1862" spans="1:29">
      <c r="A1862" s="31">
        <f ca="1">IF(GLOBAL[[#This Row],[TT]]&lt;1,"",ROW()-2)</f>
        <v>1860</v>
      </c>
      <c r="B1862" s="33" t="s">
        <v>3881</v>
      </c>
      <c r="C1862" s="31">
        <v>1</v>
      </c>
      <c r="D1862" s="31" t="s">
        <v>349</v>
      </c>
      <c r="E1862" s="31">
        <f ca="1">IF(GLOBAL[[#This Row],[b12]]="",GLOBAL[[#This Row],[a6]],GLOBAL[[#This Row],[b12]])</f>
        <v>1</v>
      </c>
      <c r="F1862" s="32">
        <f>GLOBAL[[#This Row],[AWAL]]</f>
        <v>1</v>
      </c>
      <c r="G1862" s="31"/>
      <c r="H1862" s="31"/>
      <c r="I1862" s="31">
        <f>IF(GLOBAL[[#This Row],[1]]="","",SUMIF(Table6[NB BM_C_QTY+F],GLOBAL[POINTER],Table6[C]))</f>
        <v>0</v>
      </c>
      <c r="J1862" s="91">
        <f>IF(GLOBAL[[#This Row],[2]]="",0,-1*SUMIF(Table5[CONCAT],GLOBAL[POINTER],Table5[3]))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1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1</v>
      </c>
      <c r="Q1862" s="58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1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1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1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862" s="31">
        <v>2000</v>
      </c>
      <c r="AC1862" t="s">
        <v>5118</v>
      </c>
    </row>
    <row r="1863" spans="1:29">
      <c r="A1863" s="31">
        <f ca="1">IF(GLOBAL[[#This Row],[TT]]&lt;1,"",ROW()-2)</f>
        <v>1861</v>
      </c>
      <c r="B1863" s="33" t="s">
        <v>1129</v>
      </c>
      <c r="C1863" s="31">
        <v>4</v>
      </c>
      <c r="D1863" s="31" t="s">
        <v>87</v>
      </c>
      <c r="E1863" s="31">
        <f ca="1">IF(GLOBAL[[#This Row],[b12]]="",GLOBAL[[#This Row],[a6]],GLOBAL[[#This Row],[b12]])</f>
        <v>4</v>
      </c>
      <c r="F1863" s="32">
        <f>GLOBAL[[#This Row],[AWAL]]</f>
        <v>4</v>
      </c>
      <c r="G1863" s="31"/>
      <c r="H1863" s="31"/>
      <c r="I1863" s="31">
        <f>IF(GLOBAL[[#This Row],[1]]="","",SUMIF(Table6[NB BM_C_QTY+F],GLOBAL[POINTER],Table6[C]))</f>
        <v>0</v>
      </c>
      <c r="J1863" s="91">
        <f>IF(GLOBAL[[#This Row],[2]]="",0,-1*SUMIF(Table5[CONCAT],GLOBAL[POINTER],Table5[3]))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4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4</v>
      </c>
      <c r="Q1863" s="58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4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4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4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863" s="31">
        <v>200</v>
      </c>
      <c r="AC1863" t="s">
        <v>5116</v>
      </c>
    </row>
    <row r="1864" spans="1:29">
      <c r="A1864" s="31">
        <f ca="1">IF(GLOBAL[[#This Row],[TT]]&lt;1,"",ROW()-2)</f>
        <v>1862</v>
      </c>
      <c r="B1864" s="33" t="s">
        <v>1130</v>
      </c>
      <c r="C1864" s="31">
        <v>10</v>
      </c>
      <c r="D1864" s="31" t="s">
        <v>1131</v>
      </c>
      <c r="E1864" s="31">
        <f ca="1">IF(GLOBAL[[#This Row],[b12]]="",GLOBAL[[#This Row],[a6]],GLOBAL[[#This Row],[b12]])</f>
        <v>10</v>
      </c>
      <c r="F1864" s="32">
        <f>GLOBAL[[#This Row],[AWAL]]</f>
        <v>10</v>
      </c>
      <c r="G1864" s="31"/>
      <c r="H1864" s="31"/>
      <c r="I1864" s="31">
        <f>IF(GLOBAL[[#This Row],[1]]="","",SUMIF(Table6[NB BM_C_QTY+F],GLOBAL[POINTER],Table6[C]))</f>
        <v>0</v>
      </c>
      <c r="J1864" s="91">
        <f>IF(GLOBAL[[#This Row],[2]]="",0,-1*SUMIF(Table5[CONCAT],GLOBAL[POINTER],Table5[3]))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10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10</v>
      </c>
      <c r="Q1864" s="58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10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10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10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864" s="31">
        <v>100</v>
      </c>
      <c r="AC1864" t="s">
        <v>5149</v>
      </c>
    </row>
    <row r="1865" spans="1:29">
      <c r="A1865" s="31">
        <f ca="1">IF(GLOBAL[[#This Row],[TT]]&lt;1,"",ROW()-2)</f>
        <v>1863</v>
      </c>
      <c r="B1865" s="33" t="s">
        <v>1132</v>
      </c>
      <c r="C1865" s="31">
        <v>5</v>
      </c>
      <c r="D1865" s="31" t="s">
        <v>1131</v>
      </c>
      <c r="E1865" s="31">
        <f ca="1">IF(GLOBAL[[#This Row],[b12]]="",GLOBAL[[#This Row],[a6]],GLOBAL[[#This Row],[b12]])</f>
        <v>5</v>
      </c>
      <c r="F1865" s="32">
        <f>GLOBAL[[#This Row],[AWAL]]</f>
        <v>5</v>
      </c>
      <c r="G1865" s="31"/>
      <c r="H1865" s="31"/>
      <c r="I1865" s="31">
        <f>IF(GLOBAL[[#This Row],[1]]="","",SUMIF(Table6[NB BM_C_QTY+F],GLOBAL[POINTER],Table6[C]))</f>
        <v>0</v>
      </c>
      <c r="J1865" s="91">
        <f>IF(GLOBAL[[#This Row],[2]]="",0,-1*SUMIF(Table5[CONCAT],GLOBAL[POINTER],Table5[3]))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 t="shared" si="29"/>
        <v>5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5</v>
      </c>
      <c r="Q1865" s="58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5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5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5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865" s="31">
        <v>100</v>
      </c>
      <c r="AC1865" t="s">
        <v>5149</v>
      </c>
    </row>
    <row r="1866" spans="1:29">
      <c r="A1866" s="31">
        <f ca="1">IF(GLOBAL[[#This Row],[TT]]&lt;1,"",ROW()-2)</f>
        <v>1864</v>
      </c>
      <c r="B1866" s="33" t="s">
        <v>1133</v>
      </c>
      <c r="C1866" s="31">
        <v>5</v>
      </c>
      <c r="D1866" s="31" t="s">
        <v>1131</v>
      </c>
      <c r="E1866" s="31">
        <f ca="1">IF(GLOBAL[[#This Row],[b12]]="",GLOBAL[[#This Row],[a6]],GLOBAL[[#This Row],[b12]])</f>
        <v>5</v>
      </c>
      <c r="F1866" s="32">
        <f>GLOBAL[[#This Row],[AWAL]]</f>
        <v>5</v>
      </c>
      <c r="G1866" s="31"/>
      <c r="H1866" s="31"/>
      <c r="I1866" s="31">
        <f>IF(GLOBAL[[#This Row],[1]]="","",SUMIF(Table6[NB BM_C_QTY+F],GLOBAL[POINTER],Table6[C]))</f>
        <v>0</v>
      </c>
      <c r="J1866" s="91">
        <f>IF(GLOBAL[[#This Row],[2]]="",0,-1*SUMIF(Table5[CONCAT],GLOBAL[POINTER],Table5[3]))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 t="shared" si="29"/>
        <v>5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5</v>
      </c>
      <c r="Q1866" s="58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5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5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5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866" s="31">
        <v>100</v>
      </c>
      <c r="AC1866" t="s">
        <v>5149</v>
      </c>
    </row>
    <row r="1867" spans="1:29">
      <c r="A1867" s="31">
        <f ca="1">IF(GLOBAL[[#This Row],[TT]]&lt;1,"",ROW()-2)</f>
        <v>1865</v>
      </c>
      <c r="B1867" s="33" t="s">
        <v>1134</v>
      </c>
      <c r="C1867" s="31">
        <v>8</v>
      </c>
      <c r="D1867" s="31" t="s">
        <v>1135</v>
      </c>
      <c r="E1867" s="31">
        <f ca="1">IF(GLOBAL[[#This Row],[b12]]="",GLOBAL[[#This Row],[a6]],GLOBAL[[#This Row],[b12]])</f>
        <v>8</v>
      </c>
      <c r="F1867" s="32">
        <f>GLOBAL[[#This Row],[AWAL]]</f>
        <v>8</v>
      </c>
      <c r="G1867" s="31"/>
      <c r="H1867" s="31"/>
      <c r="I1867" s="31">
        <f>IF(GLOBAL[[#This Row],[1]]="","",SUMIF(Table6[NB BM_C_QTY+F],GLOBAL[POINTER],Table6[C]))</f>
        <v>0</v>
      </c>
      <c r="J1867" s="91">
        <f>IF(GLOBAL[[#This Row],[2]]="",0,-1*SUMIF(Table5[CONCAT],GLOBAL[POINTER],Table5[3]))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 t="shared" si="29"/>
        <v>8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8</v>
      </c>
      <c r="Q1867" s="58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8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8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8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867" s="31">
        <v>75</v>
      </c>
      <c r="AC1867" t="s">
        <v>5149</v>
      </c>
    </row>
    <row r="1868" spans="1:29">
      <c r="A1868" s="31">
        <f ca="1">IF(GLOBAL[[#This Row],[TT]]&lt;1,"",ROW()-2)</f>
        <v>1866</v>
      </c>
      <c r="B1868" s="33" t="s">
        <v>1136</v>
      </c>
      <c r="C1868" s="31">
        <v>9</v>
      </c>
      <c r="D1868" s="31" t="s">
        <v>1135</v>
      </c>
      <c r="E1868" s="31">
        <f ca="1">IF(GLOBAL[[#This Row],[b12]]="",GLOBAL[[#This Row],[a6]],GLOBAL[[#This Row],[b12]])</f>
        <v>9</v>
      </c>
      <c r="F1868" s="32">
        <f>GLOBAL[[#This Row],[AWAL]]</f>
        <v>9</v>
      </c>
      <c r="G1868" s="31"/>
      <c r="H1868" s="31"/>
      <c r="I1868" s="31">
        <f>IF(GLOBAL[[#This Row],[1]]="","",SUMIF(Table6[NB BM_C_QTY+F],GLOBAL[POINTER],Table6[C]))</f>
        <v>0</v>
      </c>
      <c r="J1868" s="91">
        <f>IF(GLOBAL[[#This Row],[2]]="",0,-1*SUMIF(Table5[CONCAT],GLOBAL[POINTER],Table5[3]))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9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9</v>
      </c>
      <c r="Q1868" s="58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9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9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9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868" s="31">
        <v>75</v>
      </c>
      <c r="AC1868" t="s">
        <v>5149</v>
      </c>
    </row>
    <row r="1869" spans="1:29">
      <c r="A1869" s="31">
        <f ca="1">IF(GLOBAL[[#This Row],[TT]]&lt;1,"",ROW()-2)</f>
        <v>1867</v>
      </c>
      <c r="B1869" s="33" t="s">
        <v>1137</v>
      </c>
      <c r="C1869" s="31">
        <v>2</v>
      </c>
      <c r="D1869" s="31" t="s">
        <v>1138</v>
      </c>
      <c r="E1869" s="31">
        <f ca="1">IF(GLOBAL[[#This Row],[b12]]="",GLOBAL[[#This Row],[a6]],GLOBAL[[#This Row],[b12]])</f>
        <v>2</v>
      </c>
      <c r="F1869" s="32">
        <f>GLOBAL[[#This Row],[AWAL]]</f>
        <v>2</v>
      </c>
      <c r="G1869" s="31"/>
      <c r="H1869" s="31"/>
      <c r="I1869" s="31">
        <f>IF(GLOBAL[[#This Row],[1]]="","",SUMIF(Table6[NB BM_C_QTY+F],GLOBAL[POINTER],Table6[C]))</f>
        <v>0</v>
      </c>
      <c r="J1869" s="91">
        <f>IF(GLOBAL[[#This Row],[2]]="",0,-1*SUMIF(Table5[CONCAT],GLOBAL[POINTER],Table5[3]))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2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2</v>
      </c>
      <c r="Q1869" s="58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2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2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2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869" s="31">
        <v>25</v>
      </c>
      <c r="AC1869" t="s">
        <v>5153</v>
      </c>
    </row>
    <row r="1870" spans="1:29">
      <c r="A1870" s="31">
        <f ca="1">IF(GLOBAL[[#This Row],[TT]]&lt;1,"",ROW()-2)</f>
        <v>1868</v>
      </c>
      <c r="B1870" s="33" t="s">
        <v>1139</v>
      </c>
      <c r="C1870" s="31">
        <v>4</v>
      </c>
      <c r="D1870" s="31" t="s">
        <v>1140</v>
      </c>
      <c r="E1870" s="31">
        <f ca="1">IF(GLOBAL[[#This Row],[b12]]="",GLOBAL[[#This Row],[a6]],GLOBAL[[#This Row],[b12]])</f>
        <v>4</v>
      </c>
      <c r="F1870" s="32">
        <f>GLOBAL[[#This Row],[AWAL]]</f>
        <v>4</v>
      </c>
      <c r="G1870" s="31"/>
      <c r="H1870" s="31"/>
      <c r="I1870" s="31">
        <f>IF(GLOBAL[[#This Row],[1]]="","",SUMIF(Table6[NB BM_C_QTY+F],GLOBAL[POINTER],Table6[C]))</f>
        <v>0</v>
      </c>
      <c r="J1870" s="91">
        <f>IF(GLOBAL[[#This Row],[2]]="",0,-1*SUMIF(Table5[CONCAT],GLOBAL[POINTER],Table5[3]))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4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4</v>
      </c>
      <c r="Q1870" s="58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4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4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4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870" s="31">
        <v>25</v>
      </c>
      <c r="AC1870" t="s">
        <v>5153</v>
      </c>
    </row>
    <row r="1871" spans="1:29">
      <c r="A1871" s="31" t="str">
        <f ca="1">IF(GLOBAL[[#This Row],[TT]]&lt;1,"",ROW()-2)</f>
        <v/>
      </c>
      <c r="B1871" s="33" t="s">
        <v>1141</v>
      </c>
      <c r="C1871" s="31">
        <v>0</v>
      </c>
      <c r="D1871" s="31" t="s">
        <v>1138</v>
      </c>
      <c r="E1871" s="31">
        <f ca="1">IF(GLOBAL[[#This Row],[b12]]="",GLOBAL[[#This Row],[a6]],GLOBAL[[#This Row],[b12]])</f>
        <v>0</v>
      </c>
      <c r="F1871" s="32">
        <f>GLOBAL[[#This Row],[AWAL]]</f>
        <v>0</v>
      </c>
      <c r="G1871" s="31"/>
      <c r="H1871" s="31"/>
      <c r="I1871" s="31">
        <f>IF(GLOBAL[[#This Row],[1]]="","",SUMIF(Table6[NB BM_C_QTY+F],GLOBAL[POINTER],Table6[C]))</f>
        <v>0</v>
      </c>
      <c r="J1871" s="91">
        <f>IF(GLOBAL[[#This Row],[2]]="",0,-1*SUMIF(Table5[CONCAT],GLOBAL[POINTER],Table5[3]))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0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0</v>
      </c>
      <c r="Q1871" s="58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0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0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0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871" s="31">
        <v>25</v>
      </c>
      <c r="AC1871" t="s">
        <v>5153</v>
      </c>
    </row>
    <row r="1872" spans="1:29">
      <c r="A1872" s="31">
        <f ca="1">IF(GLOBAL[[#This Row],[TT]]&lt;1,"",ROW()-2)</f>
        <v>1870</v>
      </c>
      <c r="B1872" s="33" t="s">
        <v>1142</v>
      </c>
      <c r="C1872" s="31">
        <v>2</v>
      </c>
      <c r="D1872" s="31" t="s">
        <v>1143</v>
      </c>
      <c r="E1872" s="31">
        <f ca="1">IF(GLOBAL[[#This Row],[b12]]="",GLOBAL[[#This Row],[a6]],GLOBAL[[#This Row],[b12]])</f>
        <v>2</v>
      </c>
      <c r="F1872" s="32">
        <f>GLOBAL[[#This Row],[AWAL]]</f>
        <v>2</v>
      </c>
      <c r="G1872" s="31"/>
      <c r="H1872" s="31"/>
      <c r="I1872" s="31">
        <f>IF(GLOBAL[[#This Row],[1]]="","",SUMIF(Table6[NB BM_C_QTY+F],GLOBAL[POINTER],Table6[C]))</f>
        <v>0</v>
      </c>
      <c r="J1872" s="91">
        <f>IF(GLOBAL[[#This Row],[2]]="",0,-1*SUMIF(Table5[CONCAT],GLOBAL[POINTER],Table5[3]))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2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2</v>
      </c>
      <c r="Q1872" s="58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2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2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2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872" s="31">
        <v>15</v>
      </c>
      <c r="AC1872" t="s">
        <v>5153</v>
      </c>
    </row>
    <row r="1873" spans="1:30">
      <c r="A1873" s="31">
        <f ca="1">IF(GLOBAL[[#This Row],[TT]]&lt;1,"",ROW()-2)</f>
        <v>1871</v>
      </c>
      <c r="B1873" s="33" t="s">
        <v>1144</v>
      </c>
      <c r="C1873" s="31">
        <v>7</v>
      </c>
      <c r="D1873" s="31" t="s">
        <v>302</v>
      </c>
      <c r="E1873" s="31">
        <f ca="1">IF(GLOBAL[[#This Row],[b12]]="",GLOBAL[[#This Row],[a6]],GLOBAL[[#This Row],[b12]])</f>
        <v>7</v>
      </c>
      <c r="F1873" s="32">
        <f>GLOBAL[[#This Row],[AWAL]]</f>
        <v>7</v>
      </c>
      <c r="G1873" s="31"/>
      <c r="H1873" s="31"/>
      <c r="I1873" s="31">
        <f>IF(GLOBAL[[#This Row],[1]]="","",SUMIF(Table6[NB BM_C_QTY+F],GLOBAL[POINTER],Table6[C]))</f>
        <v>0</v>
      </c>
      <c r="J1873" s="91">
        <f>IF(GLOBAL[[#This Row],[2]]="",0,-1*SUMIF(Table5[CONCAT],GLOBAL[POINTER],Table5[3]))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7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7</v>
      </c>
      <c r="Q1873" s="58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7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7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7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873" s="31">
        <v>480</v>
      </c>
      <c r="AC1873" t="s">
        <v>5118</v>
      </c>
    </row>
    <row r="1874" spans="1:30">
      <c r="A1874" s="31">
        <f ca="1">IF(GLOBAL[[#This Row],[TT]]&lt;1,"",ROW()-2)</f>
        <v>1872</v>
      </c>
      <c r="B1874" s="33" t="s">
        <v>2664</v>
      </c>
      <c r="C1874" s="31">
        <v>4</v>
      </c>
      <c r="D1874" s="31" t="s">
        <v>555</v>
      </c>
      <c r="E1874" s="31">
        <f ca="1">IF(GLOBAL[[#This Row],[b12]]="",GLOBAL[[#This Row],[a6]],GLOBAL[[#This Row],[b12]])</f>
        <v>3</v>
      </c>
      <c r="F1874" s="32">
        <f>GLOBAL[[#This Row],[AWAL]]</f>
        <v>4</v>
      </c>
      <c r="G1874" s="31">
        <v>3</v>
      </c>
      <c r="H1874" s="31"/>
      <c r="I1874" s="31">
        <f>IF(GLOBAL[[#This Row],[1]]="","",SUMIF(Table6[NB BM_C_QTY+F],GLOBAL[POINTER],Table6[C]))</f>
        <v>0</v>
      </c>
      <c r="J1874" s="91">
        <f>IF(GLOBAL[[#This Row],[2]]="",0,-1*SUMIF(Table5[CONCAT],GLOBAL[POINTER],Table5[3]))</f>
        <v>0</v>
      </c>
      <c r="K1874" s="31">
        <f>IF(GLOBAL[[#This Row],[b1]]="","",GLOBAL[[#This Row],[b1]]-GLOBAL[[#This Row],[a1]]-GLOBAL[[#This Row],[bkeluar1]])</f>
        <v>-1</v>
      </c>
      <c r="L1874" s="31">
        <f>SUM(GLOBAL[[#This Row],[bmasuk1]:[c1]])</f>
        <v>-1</v>
      </c>
      <c r="M1874" s="32">
        <f t="shared" si="29"/>
        <v>3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3</v>
      </c>
      <c r="Q1874" s="58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3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3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3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874" s="31">
        <v>20</v>
      </c>
      <c r="AC1874" t="s">
        <v>5153</v>
      </c>
    </row>
    <row r="1875" spans="1:30">
      <c r="A1875" s="31">
        <f ca="1">IF(GLOBAL[[#This Row],[TT]]&lt;1,"",ROW()-2)</f>
        <v>1873</v>
      </c>
      <c r="B1875" s="33" t="s">
        <v>2665</v>
      </c>
      <c r="C1875" s="31">
        <v>5</v>
      </c>
      <c r="D1875" s="31" t="s">
        <v>1145</v>
      </c>
      <c r="E1875" s="31">
        <f ca="1">IF(GLOBAL[[#This Row],[b12]]="",GLOBAL[[#This Row],[a6]],GLOBAL[[#This Row],[b12]])</f>
        <v>4</v>
      </c>
      <c r="F1875" s="32">
        <f>GLOBAL[[#This Row],[AWAL]]</f>
        <v>5</v>
      </c>
      <c r="G1875" s="31">
        <v>4</v>
      </c>
      <c r="H1875" s="31"/>
      <c r="I1875" s="31">
        <f>IF(GLOBAL[[#This Row],[1]]="","",SUMIF(Table6[NB BM_C_QTY+F],GLOBAL[POINTER],Table6[C]))</f>
        <v>0</v>
      </c>
      <c r="J1875" s="91">
        <f>IF(GLOBAL[[#This Row],[2]]="",0,-1*SUMIF(Table5[CONCAT],GLOBAL[POINTER],Table5[3]))</f>
        <v>0</v>
      </c>
      <c r="K1875" s="31">
        <f>IF(GLOBAL[[#This Row],[b1]]="","",GLOBAL[[#This Row],[b1]]-GLOBAL[[#This Row],[a1]]-GLOBAL[[#This Row],[bkeluar1]])</f>
        <v>-1</v>
      </c>
      <c r="L1875" s="31">
        <f>SUM(GLOBAL[[#This Row],[bmasuk1]:[c1]])</f>
        <v>-1</v>
      </c>
      <c r="M1875" s="32">
        <f t="shared" si="29"/>
        <v>4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4</v>
      </c>
      <c r="Q1875" s="58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4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4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4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875" s="31">
        <v>15</v>
      </c>
      <c r="AC1875" t="s">
        <v>5153</v>
      </c>
    </row>
    <row r="1876" spans="1:30">
      <c r="A1876" s="31">
        <f ca="1">IF(GLOBAL[[#This Row],[TT]]&lt;1,"",ROW()-2)</f>
        <v>1874</v>
      </c>
      <c r="B1876" s="33" t="s">
        <v>1146</v>
      </c>
      <c r="C1876" s="31">
        <v>6</v>
      </c>
      <c r="D1876" s="31">
        <v>240</v>
      </c>
      <c r="E1876" s="31">
        <f ca="1">IF(GLOBAL[[#This Row],[b12]]="",GLOBAL[[#This Row],[a6]],GLOBAL[[#This Row],[b12]])</f>
        <v>6</v>
      </c>
      <c r="F1876" s="32">
        <f>GLOBAL[[#This Row],[AWAL]]</f>
        <v>6</v>
      </c>
      <c r="G1876" s="31"/>
      <c r="H1876" s="31"/>
      <c r="I1876" s="31">
        <f>IF(GLOBAL[[#This Row],[1]]="","",SUMIF(Table6[NB BM_C_QTY+F],GLOBAL[POINTER],Table6[C]))</f>
        <v>0</v>
      </c>
      <c r="J1876" s="91">
        <f>IF(GLOBAL[[#This Row],[2]]="",0,-1*SUMIF(Table5[CONCAT],GLOBAL[POINTER],Table5[3]))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6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6</v>
      </c>
      <c r="Q1876" s="58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6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6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6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876" s="31">
        <v>240</v>
      </c>
      <c r="AC1876" t="s">
        <v>5118</v>
      </c>
    </row>
    <row r="1877" spans="1:30">
      <c r="A1877" s="31" t="str">
        <f ca="1">IF(GLOBAL[[#This Row],[TT]]&lt;1,"",ROW()-2)</f>
        <v/>
      </c>
      <c r="B1877" s="33" t="s">
        <v>2737</v>
      </c>
      <c r="C1877" s="31">
        <v>0</v>
      </c>
      <c r="D1877" s="31" t="s">
        <v>2131</v>
      </c>
      <c r="E1877" s="31">
        <f ca="1">IF(GLOBAL[[#This Row],[b12]]="",GLOBAL[[#This Row],[a6]],GLOBAL[[#This Row],[b12]])</f>
        <v>0</v>
      </c>
      <c r="F1877" s="32">
        <f>GLOBAL[[#This Row],[AWAL]]</f>
        <v>0</v>
      </c>
      <c r="G1877" s="31"/>
      <c r="H1877" s="31"/>
      <c r="I1877" s="31">
        <f>IF(GLOBAL[[#This Row],[1]]="","",SUMIF(Table6[NB BM_C_QTY+F],GLOBAL[POINTER],Table6[C]))</f>
        <v>0</v>
      </c>
      <c r="J1877" s="91">
        <f>IF(GLOBAL[[#This Row],[2]]="",0,-1*SUMIF(Table5[CONCAT],GLOBAL[POINTER],Table5[3]))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0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0</v>
      </c>
      <c r="Q1877" s="58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0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0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0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877" s="31">
        <v>240</v>
      </c>
      <c r="AC1877" t="s">
        <v>5118</v>
      </c>
    </row>
    <row r="1878" spans="1:30">
      <c r="A1878" s="31" t="str">
        <f ca="1">IF(GLOBAL[[#This Row],[TT]]&lt;1,"",ROW()-2)</f>
        <v/>
      </c>
      <c r="B1878" s="33" t="s">
        <v>1147</v>
      </c>
      <c r="C1878" s="31">
        <v>0</v>
      </c>
      <c r="D1878" s="31" t="s">
        <v>2213</v>
      </c>
      <c r="E1878" s="31">
        <f ca="1">IF(GLOBAL[[#This Row],[b12]]="",GLOBAL[[#This Row],[a6]],GLOBAL[[#This Row],[b12]])</f>
        <v>0</v>
      </c>
      <c r="F1878" s="32">
        <f>GLOBAL[[#This Row],[AWAL]]</f>
        <v>0</v>
      </c>
      <c r="G1878" s="31"/>
      <c r="H1878" s="31"/>
      <c r="I1878" s="31">
        <f>IF(GLOBAL[[#This Row],[1]]="","",SUMIF(Table6[NB BM_C_QTY+F],GLOBAL[POINTER],Table6[C]))</f>
        <v>0</v>
      </c>
      <c r="J1878" s="91">
        <f>IF(GLOBAL[[#This Row],[2]]="",0,-1*SUMIF(Table5[CONCAT],GLOBAL[POINTER],Table5[3]))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0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0</v>
      </c>
      <c r="Q1878" s="58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0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0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0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878" s="31">
        <v>600</v>
      </c>
      <c r="AC1878" t="s">
        <v>5118</v>
      </c>
    </row>
    <row r="1879" spans="1:30">
      <c r="A1879" s="31">
        <f ca="1">IF(GLOBAL[[#This Row],[TT]]&lt;1,"",ROW()-2)</f>
        <v>1877</v>
      </c>
      <c r="B1879" s="33" t="s">
        <v>1148</v>
      </c>
      <c r="C1879" s="31">
        <v>1</v>
      </c>
      <c r="D1879" s="31" t="s">
        <v>157</v>
      </c>
      <c r="E1879" s="31">
        <f ca="1">IF(GLOBAL[[#This Row],[b12]]="",GLOBAL[[#This Row],[a6]],GLOBAL[[#This Row],[b12]])</f>
        <v>1</v>
      </c>
      <c r="F1879" s="32">
        <f>GLOBAL[[#This Row],[AWAL]]</f>
        <v>1</v>
      </c>
      <c r="G1879" s="31"/>
      <c r="H1879" s="31"/>
      <c r="I1879" s="31">
        <f>IF(GLOBAL[[#This Row],[1]]="","",SUMIF(Table6[NB BM_C_QTY+F],GLOBAL[POINTER],Table6[C]))</f>
        <v>0</v>
      </c>
      <c r="J1879" s="91">
        <f>IF(GLOBAL[[#This Row],[2]]="",0,-1*SUMIF(Table5[CONCAT],GLOBAL[POINTER],Table5[3]))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1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1</v>
      </c>
      <c r="Q1879" s="58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1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1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1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879" s="31">
        <v>600</v>
      </c>
      <c r="AC1879" t="s">
        <v>5118</v>
      </c>
    </row>
    <row r="1880" spans="1:30">
      <c r="A1880" s="31">
        <f ca="1">IF(GLOBAL[[#This Row],[TT]]&lt;1,"",ROW()-2)</f>
        <v>1878</v>
      </c>
      <c r="B1880" s="33" t="s">
        <v>1149</v>
      </c>
      <c r="C1880" s="31">
        <v>5</v>
      </c>
      <c r="D1880" s="31" t="s">
        <v>91</v>
      </c>
      <c r="E1880" s="31">
        <f ca="1">IF(GLOBAL[[#This Row],[b12]]="",GLOBAL[[#This Row],[a6]],GLOBAL[[#This Row],[b12]])</f>
        <v>5</v>
      </c>
      <c r="F1880" s="32">
        <f>GLOBAL[[#This Row],[AWAL]]</f>
        <v>5</v>
      </c>
      <c r="G1880" s="31"/>
      <c r="H1880" s="31"/>
      <c r="I1880" s="31">
        <f>IF(GLOBAL[[#This Row],[1]]="","",SUMIF(Table6[NB BM_C_QTY+F],GLOBAL[POINTER],Table6[C]))</f>
        <v>0</v>
      </c>
      <c r="J1880" s="91">
        <f>IF(GLOBAL[[#This Row],[2]]="",0,-1*SUMIF(Table5[CONCAT],GLOBAL[POINTER],Table5[3]))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 t="shared" si="29"/>
        <v>5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5</v>
      </c>
      <c r="Q1880" s="58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5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5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5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880" s="31">
        <v>230</v>
      </c>
      <c r="AC1880" t="s">
        <v>5116</v>
      </c>
    </row>
    <row r="1881" spans="1:30">
      <c r="A1881" s="31">
        <f ca="1">IF(GLOBAL[[#This Row],[TT]]&lt;1,"",ROW()-2)</f>
        <v>1879</v>
      </c>
      <c r="B1881" s="33" t="s">
        <v>3993</v>
      </c>
      <c r="C1881" s="31">
        <v>4</v>
      </c>
      <c r="D1881" s="31">
        <v>360</v>
      </c>
      <c r="E1881" s="31">
        <f ca="1">IF(GLOBAL[[#This Row],[b12]]="",GLOBAL[[#This Row],[a6]],GLOBAL[[#This Row],[b12]])</f>
        <v>4</v>
      </c>
      <c r="F1881" s="32">
        <f>GLOBAL[[#This Row],[AWAL]]</f>
        <v>4</v>
      </c>
      <c r="G1881" s="31"/>
      <c r="H1881" s="31"/>
      <c r="I1881" s="31">
        <f>IF(GLOBAL[[#This Row],[1]]="","",SUMIF(Table6[NB BM_C_QTY+F],GLOBAL[POINTER],Table6[C]))</f>
        <v>0</v>
      </c>
      <c r="J1881" s="91">
        <f>IF(GLOBAL[[#This Row],[2]]="",0,-1*SUMIF(Table5[CONCAT],GLOBAL[POINTER],Table5[3]))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4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4</v>
      </c>
      <c r="Q1881" s="58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4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4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4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881" s="31">
        <v>360</v>
      </c>
      <c r="AC1881" t="s">
        <v>5118</v>
      </c>
    </row>
    <row r="1882" spans="1:30">
      <c r="A1882" s="31">
        <f ca="1">IF(GLOBAL[[#This Row],[TT]]&lt;1,"",ROW()-2)</f>
        <v>1880</v>
      </c>
      <c r="B1882" s="33" t="s">
        <v>3994</v>
      </c>
      <c r="C1882" s="31">
        <v>3</v>
      </c>
      <c r="D1882" s="31">
        <v>360</v>
      </c>
      <c r="E1882" s="31">
        <f ca="1">IF(GLOBAL[[#This Row],[b12]]="",GLOBAL[[#This Row],[a6]],GLOBAL[[#This Row],[b12]])</f>
        <v>3</v>
      </c>
      <c r="F1882" s="32">
        <f>GLOBAL[[#This Row],[AWAL]]</f>
        <v>3</v>
      </c>
      <c r="G1882" s="31"/>
      <c r="H1882" s="31"/>
      <c r="I1882" s="31">
        <f>IF(GLOBAL[[#This Row],[1]]="","",SUMIF(Table6[NB BM_C_QTY+F],GLOBAL[POINTER],Table6[C]))</f>
        <v>0</v>
      </c>
      <c r="J1882" s="91">
        <f>IF(GLOBAL[[#This Row],[2]]="",0,-1*SUMIF(Table5[CONCAT],GLOBAL[POINTER],Table5[3]))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3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3</v>
      </c>
      <c r="Q1882" s="58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3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3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3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882" s="31">
        <v>360</v>
      </c>
      <c r="AC1882" t="s">
        <v>5118</v>
      </c>
    </row>
    <row r="1883" spans="1:30">
      <c r="A1883" s="31">
        <f ca="1">IF(GLOBAL[[#This Row],[TT]]&lt;1,"",ROW()-2)</f>
        <v>1881</v>
      </c>
      <c r="B1883" s="33" t="s">
        <v>3964</v>
      </c>
      <c r="C1883" s="31">
        <v>15</v>
      </c>
      <c r="D1883" s="31">
        <v>600</v>
      </c>
      <c r="E1883" s="31">
        <f ca="1">IF(GLOBAL[[#This Row],[b12]]="",GLOBAL[[#This Row],[a6]],GLOBAL[[#This Row],[b12]])</f>
        <v>15</v>
      </c>
      <c r="F1883" s="32">
        <f>GLOBAL[[#This Row],[AWAL]]</f>
        <v>15</v>
      </c>
      <c r="G1883" s="31"/>
      <c r="H1883" s="31"/>
      <c r="I1883" s="31">
        <f>IF(GLOBAL[[#This Row],[1]]="","",SUMIF(Table6[NB BM_C_QTY+F],GLOBAL[POINTER],Table6[C]))</f>
        <v>0</v>
      </c>
      <c r="J1883" s="91">
        <f>IF(GLOBAL[[#This Row],[2]]="",0,-1*SUMIF(Table5[CONCAT],GLOBAL[POINTER],Table5[3]))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 t="shared" si="29"/>
        <v>15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15</v>
      </c>
      <c r="Q1883" s="58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15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15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15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883" s="31">
        <v>600</v>
      </c>
      <c r="AC1883" t="s">
        <v>5118</v>
      </c>
    </row>
    <row r="1884" spans="1:30">
      <c r="A1884" s="31">
        <f ca="1">IF(GLOBAL[[#This Row],[TT]]&lt;1,"",ROW()-2)</f>
        <v>1882</v>
      </c>
      <c r="B1884" s="33" t="s">
        <v>1150</v>
      </c>
      <c r="C1884" s="31">
        <v>1</v>
      </c>
      <c r="D1884" s="31">
        <v>600</v>
      </c>
      <c r="E1884" s="31">
        <f ca="1">IF(GLOBAL[[#This Row],[b12]]="",GLOBAL[[#This Row],[a6]],GLOBAL[[#This Row],[b12]])</f>
        <v>1</v>
      </c>
      <c r="F1884" s="32">
        <f>GLOBAL[[#This Row],[AWAL]]</f>
        <v>1</v>
      </c>
      <c r="G1884" s="31"/>
      <c r="H1884" s="31"/>
      <c r="I1884" s="31">
        <f>IF(GLOBAL[[#This Row],[1]]="","",SUMIF(Table6[NB BM_C_QTY+F],GLOBAL[POINTER],Table6[C]))</f>
        <v>0</v>
      </c>
      <c r="J1884" s="91">
        <f>IF(GLOBAL[[#This Row],[2]]="",0,-1*SUMIF(Table5[CONCAT],GLOBAL[POINTER],Table5[3]))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 t="shared" si="29"/>
        <v>1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1</v>
      </c>
      <c r="Q1884" s="58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1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1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1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884" s="31">
        <v>600</v>
      </c>
      <c r="AC1884" t="s">
        <v>5118</v>
      </c>
    </row>
    <row r="1885" spans="1:30">
      <c r="A1885" s="31" t="str">
        <f ca="1">IF(GLOBAL[[#This Row],[TT]]&lt;1,"",ROW()-2)</f>
        <v/>
      </c>
      <c r="B1885" s="33" t="s">
        <v>2571</v>
      </c>
      <c r="C1885" s="31">
        <v>0</v>
      </c>
      <c r="D1885" s="31">
        <v>60</v>
      </c>
      <c r="E1885" s="31">
        <f ca="1">IF(GLOBAL[[#This Row],[b12]]="",GLOBAL[[#This Row],[a6]],GLOBAL[[#This Row],[b12]])</f>
        <v>0</v>
      </c>
      <c r="F1885" s="32">
        <f>GLOBAL[[#This Row],[AWAL]]</f>
        <v>0</v>
      </c>
      <c r="G1885" s="31"/>
      <c r="H1885" s="31"/>
      <c r="I1885" s="31">
        <f>IF(GLOBAL[[#This Row],[1]]="","",SUMIF(Table6[NB BM_C_QTY+F],GLOBAL[POINTER],Table6[C]))</f>
        <v>0</v>
      </c>
      <c r="J1885" s="91">
        <f>IF(GLOBAL[[#This Row],[2]]="",0,-1*SUMIF(Table5[CONCAT],GLOBAL[POINTER],Table5[3]))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 t="shared" si="29"/>
        <v>0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0</v>
      </c>
      <c r="Q1885" s="58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0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0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0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885" s="31">
        <v>60</v>
      </c>
      <c r="AC1885" t="s">
        <v>5118</v>
      </c>
    </row>
    <row r="1886" spans="1:30">
      <c r="A1886" s="31" t="str">
        <f ca="1">IF(GLOBAL[[#This Row],[TT]]&lt;1,"",ROW()-2)</f>
        <v/>
      </c>
      <c r="B1886" s="33" t="s">
        <v>1151</v>
      </c>
      <c r="C1886" s="31">
        <v>0</v>
      </c>
      <c r="D1886" s="31" t="s">
        <v>17</v>
      </c>
      <c r="E1886" s="31">
        <f ca="1">IF(GLOBAL[[#This Row],[b12]]="",GLOBAL[[#This Row],[a6]],GLOBAL[[#This Row],[b12]])</f>
        <v>0</v>
      </c>
      <c r="F1886" s="32">
        <f>GLOBAL[[#This Row],[AWAL]]</f>
        <v>0</v>
      </c>
      <c r="G1886" s="31"/>
      <c r="H1886" s="31"/>
      <c r="I1886" s="31">
        <f>IF(GLOBAL[[#This Row],[1]]="","",SUMIF(Table6[NB BM_C_QTY+F],GLOBAL[POINTER],Table6[C]))</f>
        <v>0</v>
      </c>
      <c r="J1886" s="91">
        <f>IF(GLOBAL[[#This Row],[2]]="",0,-1*SUMIF(Table5[CONCAT],GLOBAL[POINTER],Table5[3]))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 t="shared" si="29"/>
        <v>0</v>
      </c>
      <c r="N1886" s="31"/>
      <c r="O1886" s="31" t="str">
        <f>IF(GLOBAL[[#This Row],[b2]]="","",GLOBAL[[#This Row],[b2]]-GLOBAL[[#This Row],[a2]])</f>
        <v/>
      </c>
      <c r="P1886" s="32">
        <f ca="1">SUM(INDIRECT(GLOBAL_VAR[TABLENAME]&amp;"[@a"&amp;$1:$1-1&amp;"]"),INDIRECT(GLOBAL_VAR[TABLENAME]&amp;"[@c"&amp;$1:$1-1&amp;"]"))</f>
        <v>0</v>
      </c>
      <c r="Q1886" s="58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886" s="31">
        <v>160</v>
      </c>
      <c r="AC1886" t="s">
        <v>5118</v>
      </c>
    </row>
    <row r="1887" spans="1:30">
      <c r="A1887" s="31">
        <f ca="1">IF(GLOBAL[[#This Row],[TT]]&lt;1,"",ROW()-2)</f>
        <v>1885</v>
      </c>
      <c r="B1887" s="33" t="s">
        <v>3995</v>
      </c>
      <c r="C1887" s="31">
        <v>3</v>
      </c>
      <c r="D1887" s="31">
        <v>360</v>
      </c>
      <c r="E1887" s="31">
        <f ca="1">IF(GLOBAL[[#This Row],[b12]]="",GLOBAL[[#This Row],[a6]],GLOBAL[[#This Row],[b12]])</f>
        <v>3</v>
      </c>
      <c r="F1887" s="32">
        <f>GLOBAL[[#This Row],[AWAL]]</f>
        <v>3</v>
      </c>
      <c r="G1887" s="31"/>
      <c r="H1887" s="31"/>
      <c r="I1887" s="31">
        <f>IF(GLOBAL[[#This Row],[1]]="","",SUMIF(Table6[NB BM_C_QTY+F],GLOBAL[POINTER],Table6[C]))</f>
        <v>0</v>
      </c>
      <c r="J1887" s="91">
        <f>IF(GLOBAL[[#This Row],[2]]="",0,-1*SUMIF(Table5[CONCAT],GLOBAL[POINTER],Table5[3]))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 t="shared" si="29"/>
        <v>3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3</v>
      </c>
      <c r="Q1887" s="58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3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3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3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887" s="31">
        <v>360</v>
      </c>
      <c r="AC1887" t="s">
        <v>5118</v>
      </c>
      <c r="AD1887" s="29"/>
    </row>
    <row r="1888" spans="1:30">
      <c r="A1888" s="31">
        <f ca="1">IF(GLOBAL[[#This Row],[TT]]&lt;1,"",ROW()-2)</f>
        <v>1886</v>
      </c>
      <c r="B1888" s="33" t="s">
        <v>1152</v>
      </c>
      <c r="C1888" s="31">
        <v>4</v>
      </c>
      <c r="D1888" s="31" t="s">
        <v>33</v>
      </c>
      <c r="E1888" s="31">
        <f ca="1">IF(GLOBAL[[#This Row],[b12]]="",GLOBAL[[#This Row],[a6]],GLOBAL[[#This Row],[b12]])</f>
        <v>4</v>
      </c>
      <c r="F1888" s="32">
        <f>GLOBAL[[#This Row],[AWAL]]</f>
        <v>4</v>
      </c>
      <c r="G1888" s="31"/>
      <c r="H1888" s="31"/>
      <c r="I1888" s="31">
        <f>IF(GLOBAL[[#This Row],[1]]="","",SUMIF(Table6[NB BM_C_QTY+F],GLOBAL[POINTER],Table6[C]))</f>
        <v>0</v>
      </c>
      <c r="J1888" s="91">
        <f>IF(GLOBAL[[#This Row],[2]]="",0,-1*SUMIF(Table5[CONCAT],GLOBAL[POINTER],Table5[3]))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 t="shared" si="29"/>
        <v>4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4</v>
      </c>
      <c r="Q1888" s="58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4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4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4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888" s="31">
        <v>360</v>
      </c>
      <c r="AC1888" t="s">
        <v>5118</v>
      </c>
    </row>
    <row r="1889" spans="1:29">
      <c r="A1889" s="31" t="str">
        <f ca="1">IF(GLOBAL[[#This Row],[TT]]&lt;1,"",ROW()-2)</f>
        <v/>
      </c>
      <c r="B1889" s="33" t="s">
        <v>2439</v>
      </c>
      <c r="C1889" s="31">
        <v>0</v>
      </c>
      <c r="D1889" s="31">
        <v>360</v>
      </c>
      <c r="E1889" s="31">
        <f ca="1">IF(GLOBAL[[#This Row],[b12]]="",GLOBAL[[#This Row],[a6]],GLOBAL[[#This Row],[b12]])</f>
        <v>0</v>
      </c>
      <c r="F1889" s="32">
        <f>GLOBAL[[#This Row],[AWAL]]</f>
        <v>0</v>
      </c>
      <c r="G1889" s="31"/>
      <c r="H1889" s="31"/>
      <c r="I1889" s="31">
        <f>IF(GLOBAL[[#This Row],[1]]="","",SUMIF(Table6[NB BM_C_QTY+F],GLOBAL[POINTER],Table6[C]))</f>
        <v>0</v>
      </c>
      <c r="J1889" s="91">
        <f>IF(GLOBAL[[#This Row],[2]]="",0,-1*SUMIF(Table5[CONCAT],GLOBAL[POINTER],Table5[3]))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 t="shared" si="29"/>
        <v>0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0</v>
      </c>
      <c r="Q1889" s="58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0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0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0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889" s="31">
        <v>360</v>
      </c>
      <c r="AC1889" t="s">
        <v>5118</v>
      </c>
    </row>
    <row r="1890" spans="1:29">
      <c r="A1890" s="31">
        <f ca="1">IF(GLOBAL[[#This Row],[TT]]&lt;1,"",ROW()-2)</f>
        <v>1888</v>
      </c>
      <c r="B1890" s="33" t="s">
        <v>1153</v>
      </c>
      <c r="C1890" s="31">
        <v>4</v>
      </c>
      <c r="D1890" s="31">
        <v>720</v>
      </c>
      <c r="E1890" s="31">
        <f ca="1">IF(GLOBAL[[#This Row],[b12]]="",GLOBAL[[#This Row],[a6]],GLOBAL[[#This Row],[b12]])</f>
        <v>4</v>
      </c>
      <c r="F1890" s="32">
        <f>GLOBAL[[#This Row],[AWAL]]</f>
        <v>4</v>
      </c>
      <c r="G1890" s="31"/>
      <c r="H1890" s="31"/>
      <c r="I1890" s="31">
        <f>IF(GLOBAL[[#This Row],[1]]="","",SUMIF(Table6[NB BM_C_QTY+F],GLOBAL[POINTER],Table6[C]))</f>
        <v>0</v>
      </c>
      <c r="J1890" s="91">
        <f>IF(GLOBAL[[#This Row],[2]]="",0,-1*SUMIF(Table5[CONCAT],GLOBAL[POINTER],Table5[3]))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 t="shared" si="29"/>
        <v>4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4</v>
      </c>
      <c r="Q1890" s="58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4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4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4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890" s="31">
        <v>720</v>
      </c>
      <c r="AC1890" t="s">
        <v>5118</v>
      </c>
    </row>
    <row r="1891" spans="1:29">
      <c r="A1891" s="31" t="str">
        <f ca="1">IF(GLOBAL[[#This Row],[TT]]&lt;1,"",ROW()-2)</f>
        <v/>
      </c>
      <c r="B1891" s="33" t="s">
        <v>2572</v>
      </c>
      <c r="C1891" s="31">
        <v>0</v>
      </c>
      <c r="D1891" s="31">
        <v>300</v>
      </c>
      <c r="E1891" s="31">
        <f ca="1">IF(GLOBAL[[#This Row],[b12]]="",GLOBAL[[#This Row],[a6]],GLOBAL[[#This Row],[b12]])</f>
        <v>0</v>
      </c>
      <c r="F1891" s="32">
        <f>GLOBAL[[#This Row],[AWAL]]</f>
        <v>0</v>
      </c>
      <c r="G1891" s="31"/>
      <c r="H1891" s="31"/>
      <c r="I1891" s="31">
        <f>IF(GLOBAL[[#This Row],[1]]="","",SUMIF(Table6[NB BM_C_QTY+F],GLOBAL[POINTER],Table6[C]))</f>
        <v>0</v>
      </c>
      <c r="J1891" s="91">
        <f>IF(GLOBAL[[#This Row],[2]]="",0,-1*SUMIF(Table5[CONCAT],GLOBAL[POINTER],Table5[3]))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0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0</v>
      </c>
      <c r="Q1891" s="58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0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0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0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891" s="31">
        <v>300</v>
      </c>
      <c r="AC1891" t="s">
        <v>5118</v>
      </c>
    </row>
    <row r="1892" spans="1:29">
      <c r="A1892" s="31" t="str">
        <f ca="1">IF(GLOBAL[[#This Row],[TT]]&lt;1,"",ROW()-2)</f>
        <v/>
      </c>
      <c r="B1892" s="33" t="s">
        <v>1154</v>
      </c>
      <c r="C1892" s="31">
        <v>0</v>
      </c>
      <c r="D1892" s="31">
        <v>200</v>
      </c>
      <c r="E1892" s="31">
        <f ca="1">IF(GLOBAL[[#This Row],[b12]]="",GLOBAL[[#This Row],[a6]],GLOBAL[[#This Row],[b12]])</f>
        <v>0</v>
      </c>
      <c r="F1892" s="32">
        <f>GLOBAL[[#This Row],[AWAL]]</f>
        <v>0</v>
      </c>
      <c r="G1892" s="31"/>
      <c r="H1892" s="31"/>
      <c r="I1892" s="31">
        <f>IF(GLOBAL[[#This Row],[1]]="","",SUMIF(Table6[NB BM_C_QTY+F],GLOBAL[POINTER],Table6[C]))</f>
        <v>0</v>
      </c>
      <c r="J1892" s="91">
        <f>IF(GLOBAL[[#This Row],[2]]="",0,-1*SUMIF(Table5[CONCAT],GLOBAL[POINTER],Table5[3]))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0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0</v>
      </c>
      <c r="Q1892" s="58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92" s="31">
        <v>200</v>
      </c>
      <c r="AC1892" t="s">
        <v>5118</v>
      </c>
    </row>
    <row r="1893" spans="1:29">
      <c r="A1893" s="31">
        <f ca="1">IF(GLOBAL[[#This Row],[TT]]&lt;1,"",ROW()-2)</f>
        <v>1891</v>
      </c>
      <c r="B1893" s="33" t="s">
        <v>1155</v>
      </c>
      <c r="C1893" s="31">
        <v>1</v>
      </c>
      <c r="D1893" s="31">
        <v>720</v>
      </c>
      <c r="E1893" s="31">
        <f ca="1">IF(GLOBAL[[#This Row],[b12]]="",GLOBAL[[#This Row],[a6]],GLOBAL[[#This Row],[b12]])</f>
        <v>1</v>
      </c>
      <c r="F1893" s="32">
        <f>GLOBAL[[#This Row],[AWAL]]</f>
        <v>1</v>
      </c>
      <c r="G1893" s="31"/>
      <c r="H1893" s="31"/>
      <c r="I1893" s="31">
        <f>IF(GLOBAL[[#This Row],[1]]="","",SUMIF(Table6[NB BM_C_QTY+F],GLOBAL[POINTER],Table6[C]))</f>
        <v>0</v>
      </c>
      <c r="J1893" s="91">
        <f>IF(GLOBAL[[#This Row],[2]]="",0,-1*SUMIF(Table5[CONCAT],GLOBAL[POINTER],Table5[3]))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1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1</v>
      </c>
      <c r="Q1893" s="58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1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1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1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93" s="31">
        <v>720</v>
      </c>
      <c r="AC1893" t="s">
        <v>5118</v>
      </c>
    </row>
    <row r="1894" spans="1:29">
      <c r="A1894" s="31">
        <f ca="1">IF(GLOBAL[[#This Row],[TT]]&lt;1,"",ROW()-2)</f>
        <v>1892</v>
      </c>
      <c r="B1894" s="33" t="s">
        <v>3973</v>
      </c>
      <c r="C1894" s="31">
        <v>5</v>
      </c>
      <c r="D1894" s="31">
        <v>720</v>
      </c>
      <c r="E1894" s="31">
        <f ca="1">IF(GLOBAL[[#This Row],[b12]]="",GLOBAL[[#This Row],[a6]],GLOBAL[[#This Row],[b12]])</f>
        <v>5</v>
      </c>
      <c r="F1894" s="32">
        <f>GLOBAL[[#This Row],[AWAL]]</f>
        <v>5</v>
      </c>
      <c r="G1894" s="31"/>
      <c r="H1894" s="31"/>
      <c r="I1894" s="31">
        <f>IF(GLOBAL[[#This Row],[1]]="","",SUMIF(Table6[NB BM_C_QTY+F],GLOBAL[POINTER],Table6[C]))</f>
        <v>0</v>
      </c>
      <c r="J1894" s="91">
        <f>IF(GLOBAL[[#This Row],[2]]="",0,-1*SUMIF(Table5[CONCAT],GLOBAL[POINTER],Table5[3]))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 t="shared" si="29"/>
        <v>5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5</v>
      </c>
      <c r="Q1894" s="58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5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5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5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94" s="31">
        <v>720</v>
      </c>
      <c r="AC1894" t="s">
        <v>5118</v>
      </c>
    </row>
    <row r="1895" spans="1:29">
      <c r="A1895" s="31">
        <f ca="1">IF(GLOBAL[[#This Row],[TT]]&lt;1,"",ROW()-2)</f>
        <v>1893</v>
      </c>
      <c r="B1895" s="33" t="s">
        <v>1156</v>
      </c>
      <c r="C1895" s="31">
        <v>3</v>
      </c>
      <c r="D1895" s="31" t="s">
        <v>811</v>
      </c>
      <c r="E1895" s="31">
        <f ca="1">IF(GLOBAL[[#This Row],[b12]]="",GLOBAL[[#This Row],[a6]],GLOBAL[[#This Row],[b12]])</f>
        <v>3</v>
      </c>
      <c r="F1895" s="32">
        <f>GLOBAL[[#This Row],[AWAL]]</f>
        <v>3</v>
      </c>
      <c r="G1895" s="31"/>
      <c r="H1895" s="31"/>
      <c r="I1895" s="31">
        <f>IF(GLOBAL[[#This Row],[1]]="","",SUMIF(Table6[NB BM_C_QTY+F],GLOBAL[POINTER],Table6[C]))</f>
        <v>0</v>
      </c>
      <c r="J1895" s="91">
        <f>IF(GLOBAL[[#This Row],[2]]="",0,-1*SUMIF(Table5[CONCAT],GLOBAL[POINTER],Table5[3]))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3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3</v>
      </c>
      <c r="Q1895" s="58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3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3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3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95" s="31">
        <v>720</v>
      </c>
      <c r="AC1895" t="s">
        <v>5118</v>
      </c>
    </row>
    <row r="1896" spans="1:29">
      <c r="A1896" s="31">
        <f ca="1">IF(GLOBAL[[#This Row],[TT]]&lt;1,"",ROW()-2)</f>
        <v>1894</v>
      </c>
      <c r="B1896" s="33" t="s">
        <v>1157</v>
      </c>
      <c r="C1896" s="31">
        <v>1</v>
      </c>
      <c r="D1896" s="31" t="s">
        <v>811</v>
      </c>
      <c r="E1896" s="31">
        <f ca="1">IF(GLOBAL[[#This Row],[b12]]="",GLOBAL[[#This Row],[a6]],GLOBAL[[#This Row],[b12]])</f>
        <v>1</v>
      </c>
      <c r="F1896" s="32">
        <f>GLOBAL[[#This Row],[AWAL]]</f>
        <v>1</v>
      </c>
      <c r="G1896" s="31"/>
      <c r="H1896" s="31"/>
      <c r="I1896" s="31">
        <f>IF(GLOBAL[[#This Row],[1]]="","",SUMIF(Table6[NB BM_C_QTY+F],GLOBAL[POINTER],Table6[C]))</f>
        <v>0</v>
      </c>
      <c r="J1896" s="91">
        <f>IF(GLOBAL[[#This Row],[2]]="",0,-1*SUMIF(Table5[CONCAT],GLOBAL[POINTER],Table5[3]))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1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1</v>
      </c>
      <c r="Q1896" s="58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1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1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1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96" s="31">
        <v>720</v>
      </c>
      <c r="AC1896" t="s">
        <v>5118</v>
      </c>
    </row>
    <row r="1897" spans="1:29">
      <c r="A1897" s="31">
        <f ca="1">IF(GLOBAL[[#This Row],[TT]]&lt;1,"",ROW()-2)</f>
        <v>1895</v>
      </c>
      <c r="B1897" s="33" t="s">
        <v>3551</v>
      </c>
      <c r="C1897" s="31">
        <v>26</v>
      </c>
      <c r="D1897" s="31">
        <v>480</v>
      </c>
      <c r="E1897" s="31">
        <f ca="1">IF(GLOBAL[[#This Row],[b12]]="",GLOBAL[[#This Row],[a6]],GLOBAL[[#This Row],[b12]])</f>
        <v>26</v>
      </c>
      <c r="F1897" s="32">
        <f>GLOBAL[[#This Row],[AWAL]]</f>
        <v>26</v>
      </c>
      <c r="G1897" s="31"/>
      <c r="H1897" s="31"/>
      <c r="I1897" s="31">
        <f>IF(GLOBAL[[#This Row],[1]]="","",SUMIF(Table6[NB BM_C_QTY+F],GLOBAL[POINTER],Table6[C]))</f>
        <v>0</v>
      </c>
      <c r="J1897" s="91">
        <f>IF(GLOBAL[[#This Row],[2]]="",0,-1*SUMIF(Table5[CONCAT],GLOBAL[POINTER],Table5[3]))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26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26</v>
      </c>
      <c r="Q1897" s="58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26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26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26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97" s="31">
        <v>480</v>
      </c>
      <c r="AC1897" t="s">
        <v>5118</v>
      </c>
    </row>
    <row r="1898" spans="1:29">
      <c r="A1898" s="31">
        <f ca="1">IF(GLOBAL[[#This Row],[TT]]&lt;1,"",ROW()-2)</f>
        <v>1896</v>
      </c>
      <c r="B1898" s="33" t="s">
        <v>1158</v>
      </c>
      <c r="C1898" s="31">
        <v>2</v>
      </c>
      <c r="D1898" s="31">
        <v>600</v>
      </c>
      <c r="E1898" s="31">
        <f ca="1">IF(GLOBAL[[#This Row],[b12]]="",GLOBAL[[#This Row],[a6]],GLOBAL[[#This Row],[b12]])</f>
        <v>2</v>
      </c>
      <c r="F1898" s="32">
        <f>GLOBAL[[#This Row],[AWAL]]</f>
        <v>2</v>
      </c>
      <c r="G1898" s="31"/>
      <c r="H1898" s="31"/>
      <c r="I1898" s="31">
        <f>IF(GLOBAL[[#This Row],[1]]="","",SUMIF(Table6[NB BM_C_QTY+F],GLOBAL[POINTER],Table6[C]))</f>
        <v>0</v>
      </c>
      <c r="J1898" s="91">
        <f>IF(GLOBAL[[#This Row],[2]]="",0,-1*SUMIF(Table5[CONCAT],GLOBAL[POINTER],Table5[3]))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 t="shared" si="29"/>
        <v>2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2</v>
      </c>
      <c r="Q1898" s="58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2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2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2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98" s="31">
        <v>600</v>
      </c>
      <c r="AC1898" t="s">
        <v>5118</v>
      </c>
    </row>
    <row r="1899" spans="1:29">
      <c r="A1899" s="31" t="str">
        <f ca="1">IF(GLOBAL[[#This Row],[TT]]&lt;1,"",ROW()-2)</f>
        <v/>
      </c>
      <c r="B1899" s="33" t="s">
        <v>1159</v>
      </c>
      <c r="C1899" s="31">
        <v>0</v>
      </c>
      <c r="D1899" s="31" t="s">
        <v>811</v>
      </c>
      <c r="E1899" s="31">
        <f ca="1">IF(GLOBAL[[#This Row],[b12]]="",GLOBAL[[#This Row],[a6]],GLOBAL[[#This Row],[b12]])</f>
        <v>0</v>
      </c>
      <c r="F1899" s="32">
        <f>GLOBAL[[#This Row],[AWAL]]</f>
        <v>0</v>
      </c>
      <c r="G1899" s="31"/>
      <c r="H1899" s="31"/>
      <c r="I1899" s="31">
        <f>IF(GLOBAL[[#This Row],[1]]="","",SUMIF(Table6[NB BM_C_QTY+F],GLOBAL[POINTER],Table6[C]))</f>
        <v>0</v>
      </c>
      <c r="J1899" s="91">
        <f>IF(GLOBAL[[#This Row],[2]]="",0,-1*SUMIF(Table5[CONCAT],GLOBAL[POINTER],Table5[3]))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 t="shared" si="29"/>
        <v>0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0</v>
      </c>
      <c r="Q1899" s="58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0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0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0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99" s="31">
        <v>720</v>
      </c>
      <c r="AC1899" t="s">
        <v>5118</v>
      </c>
    </row>
    <row r="1900" spans="1:29">
      <c r="A1900" s="31">
        <f ca="1">IF(GLOBAL[[#This Row],[TT]]&lt;1,"",ROW()-2)</f>
        <v>1898</v>
      </c>
      <c r="B1900" s="33" t="s">
        <v>1160</v>
      </c>
      <c r="C1900" s="31">
        <v>14</v>
      </c>
      <c r="D1900" s="31">
        <v>480</v>
      </c>
      <c r="E1900" s="31">
        <f ca="1">IF(GLOBAL[[#This Row],[b12]]="",GLOBAL[[#This Row],[a6]],GLOBAL[[#This Row],[b12]])</f>
        <v>14</v>
      </c>
      <c r="F1900" s="32">
        <f>GLOBAL[[#This Row],[AWAL]]</f>
        <v>14</v>
      </c>
      <c r="G1900" s="31"/>
      <c r="H1900" s="31"/>
      <c r="I1900" s="31">
        <f>IF(GLOBAL[[#This Row],[1]]="","",SUMIF(Table6[NB BM_C_QTY+F],GLOBAL[POINTER],Table6[C]))</f>
        <v>0</v>
      </c>
      <c r="J1900" s="91">
        <f>IF(GLOBAL[[#This Row],[2]]="",0,-1*SUMIF(Table5[CONCAT],GLOBAL[POINTER],Table5[3]))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 t="shared" si="29"/>
        <v>14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14</v>
      </c>
      <c r="Q1900" s="58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14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14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14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900" s="31">
        <v>480</v>
      </c>
      <c r="AC1900" t="s">
        <v>5118</v>
      </c>
    </row>
    <row r="1901" spans="1:29">
      <c r="A1901" s="31">
        <f ca="1">IF(GLOBAL[[#This Row],[TT]]&lt;1,"",ROW()-2)</f>
        <v>1899</v>
      </c>
      <c r="B1901" s="33" t="s">
        <v>1161</v>
      </c>
      <c r="C1901" s="31">
        <v>2</v>
      </c>
      <c r="D1901" s="31">
        <v>600</v>
      </c>
      <c r="E1901" s="31">
        <f ca="1">IF(GLOBAL[[#This Row],[b12]]="",GLOBAL[[#This Row],[a6]],GLOBAL[[#This Row],[b12]])</f>
        <v>2</v>
      </c>
      <c r="F1901" s="32">
        <f>GLOBAL[[#This Row],[AWAL]]</f>
        <v>2</v>
      </c>
      <c r="G1901" s="31"/>
      <c r="H1901" s="31"/>
      <c r="I1901" s="31">
        <f>IF(GLOBAL[[#This Row],[1]]="","",SUMIF(Table6[NB BM_C_QTY+F],GLOBAL[POINTER],Table6[C]))</f>
        <v>0</v>
      </c>
      <c r="J1901" s="91">
        <f>IF(GLOBAL[[#This Row],[2]]="",0,-1*SUMIF(Table5[CONCAT],GLOBAL[POINTER],Table5[3]))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 t="shared" si="29"/>
        <v>2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2</v>
      </c>
      <c r="Q1901" s="58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2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2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2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901" s="31">
        <v>600</v>
      </c>
      <c r="AC1901" t="s">
        <v>5118</v>
      </c>
    </row>
    <row r="1902" spans="1:29">
      <c r="A1902" s="31">
        <f ca="1">IF(GLOBAL[[#This Row],[TT]]&lt;1,"",ROW()-2)</f>
        <v>1900</v>
      </c>
      <c r="B1902" s="33" t="s">
        <v>1162</v>
      </c>
      <c r="C1902" s="31">
        <v>2</v>
      </c>
      <c r="D1902" s="31">
        <v>600</v>
      </c>
      <c r="E1902" s="31">
        <f ca="1">IF(GLOBAL[[#This Row],[b12]]="",GLOBAL[[#This Row],[a6]],GLOBAL[[#This Row],[b12]])</f>
        <v>2</v>
      </c>
      <c r="F1902" s="32">
        <f>GLOBAL[[#This Row],[AWAL]]</f>
        <v>2</v>
      </c>
      <c r="G1902" s="31"/>
      <c r="H1902" s="31"/>
      <c r="I1902" s="31">
        <f>IF(GLOBAL[[#This Row],[1]]="","",SUMIF(Table6[NB BM_C_QTY+F],GLOBAL[POINTER],Table6[C]))</f>
        <v>0</v>
      </c>
      <c r="J1902" s="91">
        <f>IF(GLOBAL[[#This Row],[2]]="",0,-1*SUMIF(Table5[CONCAT],GLOBAL[POINTER],Table5[3]))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2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2</v>
      </c>
      <c r="Q1902" s="58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2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2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2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902" s="31">
        <v>600</v>
      </c>
      <c r="AC1902" t="s">
        <v>5118</v>
      </c>
    </row>
    <row r="1903" spans="1:29">
      <c r="A1903" s="31">
        <f ca="1">IF(GLOBAL[[#This Row],[TT]]&lt;1,"",ROW()-2)</f>
        <v>1901</v>
      </c>
      <c r="B1903" s="33" t="s">
        <v>1163</v>
      </c>
      <c r="C1903" s="31">
        <v>6</v>
      </c>
      <c r="D1903" s="31">
        <v>600</v>
      </c>
      <c r="E1903" s="31">
        <f ca="1">IF(GLOBAL[[#This Row],[b12]]="",GLOBAL[[#This Row],[a6]],GLOBAL[[#This Row],[b12]])</f>
        <v>6</v>
      </c>
      <c r="F1903" s="32">
        <f>GLOBAL[[#This Row],[AWAL]]</f>
        <v>6</v>
      </c>
      <c r="G1903" s="31"/>
      <c r="H1903" s="31"/>
      <c r="I1903" s="31">
        <f>IF(GLOBAL[[#This Row],[1]]="","",SUMIF(Table6[NB BM_C_QTY+F],GLOBAL[POINTER],Table6[C]))</f>
        <v>0</v>
      </c>
      <c r="J1903" s="91">
        <f>IF(GLOBAL[[#This Row],[2]]="",0,-1*SUMIF(Table5[CONCAT],GLOBAL[POINTER],Table5[3]))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 t="shared" si="29"/>
        <v>6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6</v>
      </c>
      <c r="Q1903" s="58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6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6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6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903" s="31">
        <v>600</v>
      </c>
      <c r="AC1903" t="s">
        <v>5118</v>
      </c>
    </row>
    <row r="1904" spans="1:29">
      <c r="A1904" s="31">
        <f ca="1">IF(GLOBAL[[#This Row],[TT]]&lt;1,"",ROW()-2)</f>
        <v>1902</v>
      </c>
      <c r="B1904" s="33" t="s">
        <v>1164</v>
      </c>
      <c r="C1904" s="31">
        <v>1</v>
      </c>
      <c r="D1904" s="31">
        <v>480</v>
      </c>
      <c r="E1904" s="31">
        <f ca="1">IF(GLOBAL[[#This Row],[b12]]="",GLOBAL[[#This Row],[a6]],GLOBAL[[#This Row],[b12]])</f>
        <v>1</v>
      </c>
      <c r="F1904" s="32">
        <f>GLOBAL[[#This Row],[AWAL]]</f>
        <v>1</v>
      </c>
      <c r="G1904" s="31"/>
      <c r="H1904" s="31"/>
      <c r="I1904" s="31">
        <f>IF(GLOBAL[[#This Row],[1]]="","",SUMIF(Table6[NB BM_C_QTY+F],GLOBAL[POINTER],Table6[C]))</f>
        <v>0</v>
      </c>
      <c r="J1904" s="91">
        <f>IF(GLOBAL[[#This Row],[2]]="",0,-1*SUMIF(Table5[CONCAT],GLOBAL[POINTER],Table5[3]))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1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1</v>
      </c>
      <c r="Q1904" s="58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1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1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1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904" s="31">
        <v>480</v>
      </c>
      <c r="AC1904" t="s">
        <v>5118</v>
      </c>
    </row>
    <row r="1905" spans="1:30">
      <c r="A1905" s="31">
        <f ca="1">IF(GLOBAL[[#This Row],[TT]]&lt;1,"",ROW()-2)</f>
        <v>1903</v>
      </c>
      <c r="B1905" s="33" t="s">
        <v>1165</v>
      </c>
      <c r="C1905" s="31">
        <v>1</v>
      </c>
      <c r="D1905" s="31">
        <v>600</v>
      </c>
      <c r="E1905" s="31">
        <f ca="1">IF(GLOBAL[[#This Row],[b12]]="",GLOBAL[[#This Row],[a6]],GLOBAL[[#This Row],[b12]])</f>
        <v>1</v>
      </c>
      <c r="F1905" s="32">
        <f>GLOBAL[[#This Row],[AWAL]]</f>
        <v>1</v>
      </c>
      <c r="G1905" s="31"/>
      <c r="H1905" s="31"/>
      <c r="I1905" s="31">
        <f>IF(GLOBAL[[#This Row],[1]]="","",SUMIF(Table6[NB BM_C_QTY+F],GLOBAL[POINTER],Table6[C]))</f>
        <v>0</v>
      </c>
      <c r="J1905" s="91">
        <f>IF(GLOBAL[[#This Row],[2]]="",0,-1*SUMIF(Table5[CONCAT],GLOBAL[POINTER],Table5[3]))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1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1</v>
      </c>
      <c r="Q1905" s="58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1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1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1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905" s="31">
        <v>600</v>
      </c>
      <c r="AC1905" t="s">
        <v>5118</v>
      </c>
    </row>
    <row r="1906" spans="1:30">
      <c r="A1906" s="31">
        <f ca="1">IF(GLOBAL[[#This Row],[TT]]&lt;1,"",ROW()-2)</f>
        <v>1904</v>
      </c>
      <c r="B1906" s="33" t="s">
        <v>1166</v>
      </c>
      <c r="C1906" s="31">
        <v>17</v>
      </c>
      <c r="D1906" s="31">
        <v>480</v>
      </c>
      <c r="E1906" s="31">
        <f ca="1">IF(GLOBAL[[#This Row],[b12]]="",GLOBAL[[#This Row],[a6]],GLOBAL[[#This Row],[b12]])</f>
        <v>17</v>
      </c>
      <c r="F1906" s="32">
        <f>GLOBAL[[#This Row],[AWAL]]</f>
        <v>17</v>
      </c>
      <c r="G1906" s="31"/>
      <c r="H1906" s="31"/>
      <c r="I1906" s="31">
        <f>IF(GLOBAL[[#This Row],[1]]="","",SUMIF(Table6[NB BM_C_QTY+F],GLOBAL[POINTER],Table6[C]))</f>
        <v>0</v>
      </c>
      <c r="J1906" s="91">
        <f>IF(GLOBAL[[#This Row],[2]]="",0,-1*SUMIF(Table5[CONCAT],GLOBAL[POINTER],Table5[3]))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 t="shared" si="29"/>
        <v>17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17</v>
      </c>
      <c r="Q1906" s="58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17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17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17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906" s="31">
        <v>480</v>
      </c>
      <c r="AC1906" t="s">
        <v>5118</v>
      </c>
    </row>
    <row r="1907" spans="1:30">
      <c r="A1907" s="31">
        <f ca="1">IF(GLOBAL[[#This Row],[TT]]&lt;1,"",ROW()-2)</f>
        <v>1905</v>
      </c>
      <c r="B1907" s="33" t="s">
        <v>1167</v>
      </c>
      <c r="C1907" s="31">
        <v>53</v>
      </c>
      <c r="D1907" s="31">
        <v>480</v>
      </c>
      <c r="E1907" s="31">
        <f ca="1">IF(GLOBAL[[#This Row],[b12]]="",GLOBAL[[#This Row],[a6]],GLOBAL[[#This Row],[b12]])</f>
        <v>53</v>
      </c>
      <c r="F1907" s="32">
        <f>GLOBAL[[#This Row],[AWAL]]</f>
        <v>53</v>
      </c>
      <c r="G1907" s="31"/>
      <c r="H1907" s="31"/>
      <c r="I1907" s="31">
        <f>IF(GLOBAL[[#This Row],[1]]="","",SUMIF(Table6[NB BM_C_QTY+F],GLOBAL[POINTER],Table6[C]))</f>
        <v>0</v>
      </c>
      <c r="J1907" s="91">
        <f>IF(GLOBAL[[#This Row],[2]]="",0,-1*SUMIF(Table5[CONCAT],GLOBAL[POINTER],Table5[3]))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 t="shared" si="29"/>
        <v>53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53</v>
      </c>
      <c r="Q1907" s="58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53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53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53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907" s="31">
        <v>480</v>
      </c>
      <c r="AC1907" t="s">
        <v>5118</v>
      </c>
    </row>
    <row r="1908" spans="1:30">
      <c r="A1908" s="31" t="str">
        <f ca="1">IF(GLOBAL[[#This Row],[TT]]&lt;1,"",ROW()-2)</f>
        <v/>
      </c>
      <c r="B1908" s="33" t="s">
        <v>3550</v>
      </c>
      <c r="C1908" s="31">
        <v>0</v>
      </c>
      <c r="D1908" s="31">
        <v>240</v>
      </c>
      <c r="E1908" s="31">
        <f ca="1">IF(GLOBAL[[#This Row],[b12]]="",GLOBAL[[#This Row],[a6]],GLOBAL[[#This Row],[b12]])</f>
        <v>0</v>
      </c>
      <c r="F1908" s="32">
        <f>GLOBAL[[#This Row],[AWAL]]</f>
        <v>0</v>
      </c>
      <c r="G1908" s="31"/>
      <c r="H1908" s="31"/>
      <c r="I1908" s="31">
        <f>IF(GLOBAL[[#This Row],[1]]="","",SUMIF(Table6[NB BM_C_QTY+F],GLOBAL[POINTER],Table6[C]))</f>
        <v>0</v>
      </c>
      <c r="J1908" s="91">
        <f>IF(GLOBAL[[#This Row],[2]]="",0,-1*SUMIF(Table5[CONCAT],GLOBAL[POINTER],Table5[3]))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0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0</v>
      </c>
      <c r="Q1908" s="58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0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0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0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908" s="31">
        <v>240</v>
      </c>
      <c r="AC1908" t="s">
        <v>5118</v>
      </c>
    </row>
    <row r="1909" spans="1:30">
      <c r="A1909" s="31">
        <f ca="1">IF(GLOBAL[[#This Row],[TT]]&lt;1,"",ROW()-2)</f>
        <v>1907</v>
      </c>
      <c r="B1909" s="33" t="s">
        <v>5655</v>
      </c>
      <c r="C1909" s="31">
        <v>1</v>
      </c>
      <c r="D1909" s="31" t="s">
        <v>4344</v>
      </c>
      <c r="E1909" s="31">
        <f ca="1">IF(GLOBAL[[#This Row],[b12]]="",GLOBAL[[#This Row],[a6]],GLOBAL[[#This Row],[b12]])</f>
        <v>1</v>
      </c>
      <c r="F1909" s="32">
        <f>GLOBAL[[#This Row],[AWAL]]</f>
        <v>1</v>
      </c>
      <c r="G1909" s="31"/>
      <c r="H1909" s="31"/>
      <c r="I1909" s="31">
        <f>IF(GLOBAL[[#This Row],[1]]="","",SUMIF(Table6[NB BM_C_QTY+F],GLOBAL[POINTER],Table6[C]))</f>
        <v>0</v>
      </c>
      <c r="J1909" s="91">
        <f>IF(GLOBAL[[#This Row],[2]]="",0,-1*SUMIF(Table5[CONCAT],GLOBAL[POINTER],Table5[3]))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 t="shared" si="29"/>
        <v>1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1</v>
      </c>
      <c r="Q1909" s="58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1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1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1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lleafa5100lbrgaristulishalus150pakuntana</v>
      </c>
      <c r="AB1909" s="31">
        <v>150</v>
      </c>
      <c r="AC1909" t="s">
        <v>5117</v>
      </c>
    </row>
    <row r="1910" spans="1:30">
      <c r="A1910" s="31" t="str">
        <f ca="1">IF(GLOBAL[[#This Row],[TT]]&lt;1,"",ROW()-2)</f>
        <v/>
      </c>
      <c r="B1910" s="33" t="s">
        <v>4354</v>
      </c>
      <c r="C1910" s="31">
        <v>0</v>
      </c>
      <c r="D1910" s="31" t="s">
        <v>4344</v>
      </c>
      <c r="E1910" s="31">
        <f ca="1">IF(GLOBAL[[#This Row],[b12]]="",GLOBAL[[#This Row],[a6]],GLOBAL[[#This Row],[b12]])</f>
        <v>0</v>
      </c>
      <c r="F1910" s="32">
        <f>GLOBAL[[#This Row],[AWAL]]</f>
        <v>0</v>
      </c>
      <c r="G1910" s="31"/>
      <c r="H1910" s="31"/>
      <c r="I1910" s="31">
        <f>IF(GLOBAL[[#This Row],[1]]="","",SUMIF(Table6[NB BM_C_QTY+F],GLOBAL[POINTER],Table6[C]))</f>
        <v>0</v>
      </c>
      <c r="J1910" s="91">
        <f>IF(GLOBAL[[#This Row],[2]]="",0,-1*SUMIF(Table5[CONCAT],GLOBAL[POINTER],Table5[3]))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 t="shared" si="29"/>
        <v>0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0</v>
      </c>
      <c r="Q1910" s="58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0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0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0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910" s="31">
        <v>150</v>
      </c>
      <c r="AC1910" t="s">
        <v>5117</v>
      </c>
    </row>
    <row r="1911" spans="1:30">
      <c r="A1911" s="31" t="str">
        <f ca="1">IF(GLOBAL[[#This Row],[TT]]&lt;1,"",ROW()-2)</f>
        <v/>
      </c>
      <c r="B1911" s="33" t="s">
        <v>4337</v>
      </c>
      <c r="C1911" s="31">
        <v>0</v>
      </c>
      <c r="D1911" s="31" t="s">
        <v>4338</v>
      </c>
      <c r="E1911" s="31">
        <f ca="1">IF(GLOBAL[[#This Row],[b12]]="",GLOBAL[[#This Row],[a6]],GLOBAL[[#This Row],[b12]])</f>
        <v>0</v>
      </c>
      <c r="F1911" s="32">
        <f>GLOBAL[[#This Row],[AWAL]]</f>
        <v>0</v>
      </c>
      <c r="G1911" s="31"/>
      <c r="H1911" s="31"/>
      <c r="I1911" s="31">
        <f>IF(GLOBAL[[#This Row],[1]]="","",SUMIF(Table6[NB BM_C_QTY+F],GLOBAL[POINTER],Table6[C]))</f>
        <v>0</v>
      </c>
      <c r="J1911" s="91">
        <f>IF(GLOBAL[[#This Row],[2]]="",0,-1*SUMIF(Table5[CONCAT],GLOBAL[POINTER],Table5[3]))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 t="shared" si="29"/>
        <v>0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0</v>
      </c>
      <c r="Q1911" s="58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0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0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0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911" s="31">
        <v>160</v>
      </c>
      <c r="AC1911" t="s">
        <v>5117</v>
      </c>
    </row>
    <row r="1912" spans="1:30">
      <c r="A1912" s="39" t="str">
        <f ca="1">IF(GLOBAL[[#This Row],[TT]]&lt;1,"",ROW()-2)</f>
        <v/>
      </c>
      <c r="B1912" s="33" t="s">
        <v>4323</v>
      </c>
      <c r="C1912" s="31">
        <v>0</v>
      </c>
      <c r="D1912" s="31" t="s">
        <v>4324</v>
      </c>
      <c r="E1912" s="39">
        <f ca="1">IF(GLOBAL[[#This Row],[b12]]="",GLOBAL[[#This Row],[a6]],GLOBAL[[#This Row],[b12]])</f>
        <v>0</v>
      </c>
      <c r="F1912" s="40">
        <f>GLOBAL[[#This Row],[AWAL]]</f>
        <v>0</v>
      </c>
      <c r="G1912" s="31"/>
      <c r="H1912" s="31"/>
      <c r="I1912" s="31">
        <f>IF(GLOBAL[[#This Row],[1]]="","",SUMIF(Table6[NB BM_C_QTY+F],GLOBAL[POINTER],Table6[C]))</f>
        <v>0</v>
      </c>
      <c r="J1912" s="91">
        <f>IF(GLOBAL[[#This Row],[2]]="",0,-1*SUMIF(Table5[CONCAT],GLOBAL[POINTER],Table5[3]))</f>
        <v>0</v>
      </c>
      <c r="K1912" s="39" t="str">
        <f>IF(GLOBAL[[#This Row],[b1]]="","",GLOBAL[[#This Row],[b1]]-GLOBAL[[#This Row],[a1]]-GLOBAL[[#This Row],[bkeluar1]])</f>
        <v/>
      </c>
      <c r="L1912" s="39">
        <f>SUM(GLOBAL[[#This Row],[bmasuk1]:[c1]])</f>
        <v>0</v>
      </c>
      <c r="M1912" s="40">
        <f t="shared" si="29"/>
        <v>0</v>
      </c>
      <c r="N1912" s="31"/>
      <c r="O1912" s="39" t="str">
        <f>IF(GLOBAL[[#This Row],[b2]]="","",GLOBAL[[#This Row],[b2]]-GLOBAL[[#This Row],[a2]])</f>
        <v/>
      </c>
      <c r="P1912" s="40">
        <f ca="1">SUM(INDIRECT(GLOBAL_VAR[TABLENAME]&amp;"[@a"&amp;$1:$1-1&amp;"]"),INDIRECT(GLOBAL_VAR[TABLENAME]&amp;"[@c"&amp;$1:$1-1&amp;"]"))</f>
        <v>0</v>
      </c>
      <c r="Q1912" s="58"/>
      <c r="R1912" s="41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0</v>
      </c>
      <c r="T1912" s="33"/>
      <c r="U1912" s="41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0</v>
      </c>
      <c r="W1912" s="31"/>
      <c r="X1912" s="39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0</v>
      </c>
      <c r="Z1912" s="29"/>
      <c r="AA19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912" s="39">
        <v>300</v>
      </c>
      <c r="AC1912" s="29" t="s">
        <v>5117</v>
      </c>
    </row>
    <row r="1913" spans="1:30">
      <c r="A1913" s="39">
        <f ca="1">IF(GLOBAL[[#This Row],[TT]]&lt;1,"",ROW()-2)</f>
        <v>1911</v>
      </c>
      <c r="B1913" s="33" t="s">
        <v>4340</v>
      </c>
      <c r="C1913" s="31">
        <v>8</v>
      </c>
      <c r="D1913" s="31" t="s">
        <v>2205</v>
      </c>
      <c r="E1913" s="39">
        <f ca="1">IF(GLOBAL[[#This Row],[b12]]="",GLOBAL[[#This Row],[a6]],GLOBAL[[#This Row],[b12]])</f>
        <v>8</v>
      </c>
      <c r="F1913" s="40">
        <f>GLOBAL[[#This Row],[AWAL]]</f>
        <v>8</v>
      </c>
      <c r="G1913" s="31"/>
      <c r="H1913" s="31"/>
      <c r="I1913" s="31">
        <f>IF(GLOBAL[[#This Row],[1]]="","",SUMIF(Table6[NB BM_C_QTY+F],GLOBAL[POINTER],Table6[C]))</f>
        <v>0</v>
      </c>
      <c r="J1913" s="91">
        <f>IF(GLOBAL[[#This Row],[2]]="",0,-1*SUMIF(Table5[CONCAT],GLOBAL[POINTER],Table5[3]))</f>
        <v>0</v>
      </c>
      <c r="K1913" s="39" t="str">
        <f>IF(GLOBAL[[#This Row],[b1]]="","",GLOBAL[[#This Row],[b1]]-GLOBAL[[#This Row],[a1]]-GLOBAL[[#This Row],[bkeluar1]])</f>
        <v/>
      </c>
      <c r="L1913" s="39">
        <f>SUM(GLOBAL[[#This Row],[bmasuk1]:[c1]])</f>
        <v>0</v>
      </c>
      <c r="M1913" s="40">
        <f t="shared" si="29"/>
        <v>8</v>
      </c>
      <c r="N1913" s="31"/>
      <c r="O1913" s="39" t="str">
        <f>IF(GLOBAL[[#This Row],[b2]]="","",GLOBAL[[#This Row],[b2]]-GLOBAL[[#This Row],[a2]])</f>
        <v/>
      </c>
      <c r="P1913" s="40">
        <f ca="1">SUM(INDIRECT(GLOBAL_VAR[TABLENAME]&amp;"[@a"&amp;$1:$1-1&amp;"]"),INDIRECT(GLOBAL_VAR[TABLENAME]&amp;"[@c"&amp;$1:$1-1&amp;"]"))</f>
        <v>8</v>
      </c>
      <c r="Q1913" s="58"/>
      <c r="R1913" s="41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8</v>
      </c>
      <c r="T1913" s="33"/>
      <c r="U1913" s="41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8</v>
      </c>
      <c r="W1913" s="31"/>
      <c r="X1913" s="39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8</v>
      </c>
      <c r="Z1913" s="29"/>
      <c r="AA19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913" s="39">
        <v>200</v>
      </c>
      <c r="AC1913" s="29" t="s">
        <v>5117</v>
      </c>
    </row>
    <row r="1914" spans="1:30">
      <c r="A1914" s="39">
        <f ca="1">IF(GLOBAL[[#This Row],[TT]]&lt;1,"",ROW()-2)</f>
        <v>1912</v>
      </c>
      <c r="B1914" s="33" t="s">
        <v>1169</v>
      </c>
      <c r="C1914" s="31">
        <v>1</v>
      </c>
      <c r="D1914" s="31" t="s">
        <v>34</v>
      </c>
      <c r="E1914" s="39">
        <f ca="1">IF(GLOBAL[[#This Row],[b12]]="",GLOBAL[[#This Row],[a6]],GLOBAL[[#This Row],[b12]])</f>
        <v>1</v>
      </c>
      <c r="F1914" s="40">
        <f>GLOBAL[[#This Row],[AWAL]]</f>
        <v>1</v>
      </c>
      <c r="G1914" s="31"/>
      <c r="H1914" s="31"/>
      <c r="I1914" s="31">
        <f>IF(GLOBAL[[#This Row],[1]]="","",SUMIF(Table6[NB BM_C_QTY+F],GLOBAL[POINTER],Table6[C]))</f>
        <v>0</v>
      </c>
      <c r="J1914" s="91">
        <f>IF(GLOBAL[[#This Row],[2]]="",0,-1*SUMIF(Table5[CONCAT],GLOBAL[POINTER],Table5[3]))</f>
        <v>0</v>
      </c>
      <c r="K1914" s="39" t="str">
        <f>IF(GLOBAL[[#This Row],[b1]]="","",GLOBAL[[#This Row],[b1]]-GLOBAL[[#This Row],[a1]]-GLOBAL[[#This Row],[bkeluar1]])</f>
        <v/>
      </c>
      <c r="L1914" s="39">
        <f>SUM(GLOBAL[[#This Row],[bmasuk1]:[c1]])</f>
        <v>0</v>
      </c>
      <c r="M1914" s="40">
        <f t="shared" si="29"/>
        <v>1</v>
      </c>
      <c r="N1914" s="31"/>
      <c r="O1914" s="39" t="str">
        <f>IF(GLOBAL[[#This Row],[b2]]="","",GLOBAL[[#This Row],[b2]]-GLOBAL[[#This Row],[a2]])</f>
        <v/>
      </c>
      <c r="P1914" s="40">
        <f ca="1">SUM(INDIRECT(GLOBAL_VAR[TABLENAME]&amp;"[@a"&amp;$1:$1-1&amp;"]"),INDIRECT(GLOBAL_VAR[TABLENAME]&amp;"[@c"&amp;$1:$1-1&amp;"]"))</f>
        <v>1</v>
      </c>
      <c r="Q1914" s="58"/>
      <c r="R1914" s="41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1</v>
      </c>
      <c r="T1914" s="33"/>
      <c r="U1914" s="41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1</v>
      </c>
      <c r="W1914" s="31"/>
      <c r="X1914" s="39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1</v>
      </c>
      <c r="Z1914" s="29"/>
      <c r="AA19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914" s="39">
        <v>120</v>
      </c>
      <c r="AC1914" s="29" t="s">
        <v>5118</v>
      </c>
    </row>
    <row r="1915" spans="1:30">
      <c r="A1915" s="39" t="str">
        <f ca="1">IF(GLOBAL[[#This Row],[TT]]&lt;1,"",ROW()-2)</f>
        <v/>
      </c>
      <c r="B1915" s="33" t="s">
        <v>4343</v>
      </c>
      <c r="C1915" s="31">
        <v>0</v>
      </c>
      <c r="D1915" s="31" t="s">
        <v>4344</v>
      </c>
      <c r="E1915" s="39">
        <f ca="1">IF(GLOBAL[[#This Row],[b12]]="",GLOBAL[[#This Row],[a6]],GLOBAL[[#This Row],[b12]])</f>
        <v>0</v>
      </c>
      <c r="F1915" s="40">
        <f>GLOBAL[[#This Row],[AWAL]]</f>
        <v>0</v>
      </c>
      <c r="G1915" s="31"/>
      <c r="H1915" s="31"/>
      <c r="I1915" s="31">
        <f>IF(GLOBAL[[#This Row],[1]]="","",SUMIF(Table6[NB BM_C_QTY+F],GLOBAL[POINTER],Table6[C]))</f>
        <v>0</v>
      </c>
      <c r="J1915" s="91">
        <f>IF(GLOBAL[[#This Row],[2]]="",0,-1*SUMIF(Table5[CONCAT],GLOBAL[POINTER],Table5[3]))</f>
        <v>0</v>
      </c>
      <c r="K1915" s="39" t="str">
        <f>IF(GLOBAL[[#This Row],[b1]]="","",GLOBAL[[#This Row],[b1]]-GLOBAL[[#This Row],[a1]]-GLOBAL[[#This Row],[bkeluar1]])</f>
        <v/>
      </c>
      <c r="L1915" s="39">
        <f>SUM(GLOBAL[[#This Row],[bmasuk1]:[c1]])</f>
        <v>0</v>
      </c>
      <c r="M1915" s="40">
        <f t="shared" si="29"/>
        <v>0</v>
      </c>
      <c r="N1915" s="31"/>
      <c r="O1915" s="39" t="str">
        <f>IF(GLOBAL[[#This Row],[b2]]="","",GLOBAL[[#This Row],[b2]]-GLOBAL[[#This Row],[a2]])</f>
        <v/>
      </c>
      <c r="P1915" s="40">
        <f ca="1">SUM(INDIRECT(GLOBAL_VAR[TABLENAME]&amp;"[@a"&amp;$1:$1-1&amp;"]"),INDIRECT(GLOBAL_VAR[TABLENAME]&amp;"[@c"&amp;$1:$1-1&amp;"]"))</f>
        <v>0</v>
      </c>
      <c r="Q1915" s="58"/>
      <c r="R1915" s="41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0</v>
      </c>
      <c r="T1915" s="33"/>
      <c r="U1915" s="41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0</v>
      </c>
      <c r="W1915" s="31"/>
      <c r="X1915" s="39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0</v>
      </c>
      <c r="Z1915" s="29"/>
      <c r="AA19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915" s="39">
        <v>150</v>
      </c>
      <c r="AC1915" s="29" t="s">
        <v>5117</v>
      </c>
      <c r="AD1915" s="29"/>
    </row>
    <row r="1916" spans="1:30">
      <c r="A1916" s="39" t="str">
        <f ca="1">IF(GLOBAL[[#This Row],[TT]]&lt;1,"",ROW()-2)</f>
        <v/>
      </c>
      <c r="B1916" s="33" t="s">
        <v>3661</v>
      </c>
      <c r="C1916" s="31">
        <v>0</v>
      </c>
      <c r="D1916" s="31">
        <v>300</v>
      </c>
      <c r="E1916" s="39">
        <f ca="1">IF(GLOBAL[[#This Row],[b12]]="",GLOBAL[[#This Row],[a6]],GLOBAL[[#This Row],[b12]])</f>
        <v>0</v>
      </c>
      <c r="F1916" s="40">
        <f>GLOBAL[[#This Row],[AWAL]]</f>
        <v>0</v>
      </c>
      <c r="G1916" s="31"/>
      <c r="H1916" s="31"/>
      <c r="I1916" s="31">
        <f>IF(GLOBAL[[#This Row],[1]]="","",SUMIF(Table6[NB BM_C_QTY+F],GLOBAL[POINTER],Table6[C]))</f>
        <v>0</v>
      </c>
      <c r="J1916" s="91">
        <f>IF(GLOBAL[[#This Row],[2]]="",0,-1*SUMIF(Table5[CONCAT],GLOBAL[POINTER],Table5[3]))</f>
        <v>0</v>
      </c>
      <c r="K1916" s="39" t="str">
        <f>IF(GLOBAL[[#This Row],[b1]]="","",GLOBAL[[#This Row],[b1]]-GLOBAL[[#This Row],[a1]]-GLOBAL[[#This Row],[bkeluar1]])</f>
        <v/>
      </c>
      <c r="L1916" s="39">
        <f>SUM(GLOBAL[[#This Row],[bmasuk1]:[c1]])</f>
        <v>0</v>
      </c>
      <c r="M1916" s="40">
        <f t="shared" si="29"/>
        <v>0</v>
      </c>
      <c r="N1916" s="31"/>
      <c r="O1916" s="39" t="str">
        <f>IF(GLOBAL[[#This Row],[b2]]="","",GLOBAL[[#This Row],[b2]]-GLOBAL[[#This Row],[a2]])</f>
        <v/>
      </c>
      <c r="P1916" s="40">
        <f ca="1">SUM(INDIRECT(GLOBAL_VAR[TABLENAME]&amp;"[@a"&amp;$1:$1-1&amp;"]"),INDIRECT(GLOBAL_VAR[TABLENAME]&amp;"[@c"&amp;$1:$1-1&amp;"]"))</f>
        <v>0</v>
      </c>
      <c r="Q1916" s="58"/>
      <c r="R1916" s="41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0</v>
      </c>
      <c r="T1916" s="33"/>
      <c r="U1916" s="41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0</v>
      </c>
      <c r="W1916" s="31"/>
      <c r="X1916" s="39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0</v>
      </c>
      <c r="Z1916" s="29"/>
      <c r="AA19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916" s="39">
        <v>300</v>
      </c>
      <c r="AC1916" t="s">
        <v>5118</v>
      </c>
      <c r="AD1916" s="29"/>
    </row>
    <row r="1917" spans="1:30">
      <c r="A1917" s="31">
        <f ca="1">IF(GLOBAL[[#This Row],[TT]]&lt;1,"",ROW()-2)</f>
        <v>1915</v>
      </c>
      <c r="B1917" s="33" t="s">
        <v>1170</v>
      </c>
      <c r="C1917" s="31">
        <v>6</v>
      </c>
      <c r="D1917" s="31" t="s">
        <v>811</v>
      </c>
      <c r="E1917" s="31">
        <f ca="1">IF(GLOBAL[[#This Row],[b12]]="",GLOBAL[[#This Row],[a6]],GLOBAL[[#This Row],[b12]])</f>
        <v>6</v>
      </c>
      <c r="F1917" s="32">
        <f>GLOBAL[[#This Row],[AWAL]]</f>
        <v>6</v>
      </c>
      <c r="G1917" s="31"/>
      <c r="H1917" s="31"/>
      <c r="I1917" s="31">
        <f>IF(GLOBAL[[#This Row],[1]]="","",SUMIF(Table6[NB BM_C_QTY+F],GLOBAL[POINTER],Table6[C]))</f>
        <v>0</v>
      </c>
      <c r="J1917" s="91">
        <f>IF(GLOBAL[[#This Row],[2]]="",0,-1*SUMIF(Table5[CONCAT],GLOBAL[POINTER],Table5[3]))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 t="shared" si="29"/>
        <v>6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6</v>
      </c>
      <c r="Q1917" s="58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6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6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6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917" s="31">
        <v>720</v>
      </c>
      <c r="AC1917" t="s">
        <v>5118</v>
      </c>
    </row>
    <row r="1918" spans="1:30">
      <c r="A1918" s="31">
        <f ca="1">IF(GLOBAL[[#This Row],[TT]]&lt;1,"",ROW()-2)</f>
        <v>1916</v>
      </c>
      <c r="B1918" s="33" t="s">
        <v>1171</v>
      </c>
      <c r="C1918" s="31">
        <v>10</v>
      </c>
      <c r="D1918" s="31" t="s">
        <v>157</v>
      </c>
      <c r="E1918" s="31">
        <f ca="1">IF(GLOBAL[[#This Row],[b12]]="",GLOBAL[[#This Row],[a6]],GLOBAL[[#This Row],[b12]])</f>
        <v>10</v>
      </c>
      <c r="F1918" s="32">
        <f>GLOBAL[[#This Row],[AWAL]]</f>
        <v>10</v>
      </c>
      <c r="G1918" s="31"/>
      <c r="H1918" s="31"/>
      <c r="I1918" s="31">
        <f>IF(GLOBAL[[#This Row],[1]]="","",SUMIF(Table6[NB BM_C_QTY+F],GLOBAL[POINTER],Table6[C]))</f>
        <v>0</v>
      </c>
      <c r="J1918" s="91">
        <f>IF(GLOBAL[[#This Row],[2]]="",0,-1*SUMIF(Table5[CONCAT],GLOBAL[POINTER],Table5[3]))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10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10</v>
      </c>
      <c r="Q1918" s="58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10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10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10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918" s="31">
        <v>600</v>
      </c>
      <c r="AC1918" t="s">
        <v>5118</v>
      </c>
    </row>
    <row r="1919" spans="1:30">
      <c r="A1919" s="31">
        <f ca="1">IF(GLOBAL[[#This Row],[TT]]&lt;1,"",ROW()-2)</f>
        <v>1917</v>
      </c>
      <c r="B1919" s="33" t="s">
        <v>1172</v>
      </c>
      <c r="C1919" s="31">
        <v>4</v>
      </c>
      <c r="D1919" s="31">
        <v>600</v>
      </c>
      <c r="E1919" s="31">
        <f ca="1">IF(GLOBAL[[#This Row],[b12]]="",GLOBAL[[#This Row],[a6]],GLOBAL[[#This Row],[b12]])</f>
        <v>4</v>
      </c>
      <c r="F1919" s="32">
        <f>GLOBAL[[#This Row],[AWAL]]</f>
        <v>4</v>
      </c>
      <c r="G1919" s="31"/>
      <c r="H1919" s="31"/>
      <c r="I1919" s="31">
        <f>IF(GLOBAL[[#This Row],[1]]="","",SUMIF(Table6[NB BM_C_QTY+F],GLOBAL[POINTER],Table6[C]))</f>
        <v>0</v>
      </c>
      <c r="J1919" s="91">
        <f>IF(GLOBAL[[#This Row],[2]]="",0,-1*SUMIF(Table5[CONCAT],GLOBAL[POINTER],Table5[3]))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4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4</v>
      </c>
      <c r="Q1919" s="58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4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4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4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919" s="31">
        <v>600</v>
      </c>
      <c r="AC1919" t="s">
        <v>5118</v>
      </c>
    </row>
    <row r="1920" spans="1:30">
      <c r="A1920" s="31">
        <f ca="1">IF(GLOBAL[[#This Row],[TT]]&lt;1,"",ROW()-2)</f>
        <v>1918</v>
      </c>
      <c r="B1920" s="33" t="s">
        <v>1173</v>
      </c>
      <c r="C1920" s="31">
        <v>2</v>
      </c>
      <c r="D1920" s="31">
        <v>600</v>
      </c>
      <c r="E1920" s="31">
        <f ca="1">IF(GLOBAL[[#This Row],[b12]]="",GLOBAL[[#This Row],[a6]],GLOBAL[[#This Row],[b12]])</f>
        <v>2</v>
      </c>
      <c r="F1920" s="32">
        <f>GLOBAL[[#This Row],[AWAL]]</f>
        <v>2</v>
      </c>
      <c r="G1920" s="31"/>
      <c r="H1920" s="31"/>
      <c r="I1920" s="31">
        <f>IF(GLOBAL[[#This Row],[1]]="","",SUMIF(Table6[NB BM_C_QTY+F],GLOBAL[POINTER],Table6[C]))</f>
        <v>0</v>
      </c>
      <c r="J1920" s="91">
        <f>IF(GLOBAL[[#This Row],[2]]="",0,-1*SUMIF(Table5[CONCAT],GLOBAL[POINTER],Table5[3]))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2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2</v>
      </c>
      <c r="Q1920" s="58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2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2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2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920" s="31">
        <v>600</v>
      </c>
      <c r="AC1920" t="s">
        <v>5118</v>
      </c>
    </row>
    <row r="1921" spans="1:30">
      <c r="A1921" s="31">
        <f ca="1">IF(GLOBAL[[#This Row],[TT]]&lt;1,"",ROW()-2)</f>
        <v>1919</v>
      </c>
      <c r="B1921" s="33" t="s">
        <v>1174</v>
      </c>
      <c r="C1921" s="31">
        <v>12</v>
      </c>
      <c r="D1921" s="31">
        <v>480</v>
      </c>
      <c r="E1921" s="31">
        <f ca="1">IF(GLOBAL[[#This Row],[b12]]="",GLOBAL[[#This Row],[a6]],GLOBAL[[#This Row],[b12]])</f>
        <v>12</v>
      </c>
      <c r="F1921" s="32">
        <f>GLOBAL[[#This Row],[AWAL]]</f>
        <v>12</v>
      </c>
      <c r="G1921" s="31"/>
      <c r="H1921" s="31"/>
      <c r="I1921" s="31">
        <f>IF(GLOBAL[[#This Row],[1]]="","",SUMIF(Table6[NB BM_C_QTY+F],GLOBAL[POINTER],Table6[C]))</f>
        <v>0</v>
      </c>
      <c r="J1921" s="91">
        <f>IF(GLOBAL[[#This Row],[2]]="",0,-1*SUMIF(Table5[CONCAT],GLOBAL[POINTER],Table5[3]))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12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12</v>
      </c>
      <c r="Q1921" s="58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12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12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12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921" s="31">
        <v>480</v>
      </c>
      <c r="AC1921" t="s">
        <v>5118</v>
      </c>
    </row>
    <row r="1922" spans="1:30">
      <c r="A1922" s="31">
        <f ca="1">IF(GLOBAL[[#This Row],[TT]]&lt;1,"",ROW()-2)</f>
        <v>1920</v>
      </c>
      <c r="B1922" s="33" t="s">
        <v>1175</v>
      </c>
      <c r="C1922" s="31">
        <v>7</v>
      </c>
      <c r="D1922" s="31">
        <v>480</v>
      </c>
      <c r="E1922" s="31">
        <f ca="1">IF(GLOBAL[[#This Row],[b12]]="",GLOBAL[[#This Row],[a6]],GLOBAL[[#This Row],[b12]])</f>
        <v>7</v>
      </c>
      <c r="F1922" s="32">
        <f>GLOBAL[[#This Row],[AWAL]]</f>
        <v>7</v>
      </c>
      <c r="G1922" s="31"/>
      <c r="H1922" s="31"/>
      <c r="I1922" s="31">
        <f>IF(GLOBAL[[#This Row],[1]]="","",SUMIF(Table6[NB BM_C_QTY+F],GLOBAL[POINTER],Table6[C]))</f>
        <v>0</v>
      </c>
      <c r="J1922" s="91">
        <f>IF(GLOBAL[[#This Row],[2]]="",0,-1*SUMIF(Table5[CONCAT],GLOBAL[POINTER],Table5[3]))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 t="shared" si="29"/>
        <v>7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7</v>
      </c>
      <c r="Q1922" s="58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7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7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7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922" s="31">
        <v>480</v>
      </c>
      <c r="AC1922" t="s">
        <v>5118</v>
      </c>
    </row>
    <row r="1923" spans="1:30">
      <c r="A1923" s="31">
        <f ca="1">IF(GLOBAL[[#This Row],[TT]]&lt;1,"",ROW()-2)</f>
        <v>1921</v>
      </c>
      <c r="B1923" s="33" t="s">
        <v>1176</v>
      </c>
      <c r="C1923" s="31">
        <v>26</v>
      </c>
      <c r="D1923" s="31">
        <v>480</v>
      </c>
      <c r="E1923" s="31">
        <f ca="1">IF(GLOBAL[[#This Row],[b12]]="",GLOBAL[[#This Row],[a6]],GLOBAL[[#This Row],[b12]])</f>
        <v>26</v>
      </c>
      <c r="F1923" s="32">
        <f>GLOBAL[[#This Row],[AWAL]]</f>
        <v>26</v>
      </c>
      <c r="G1923" s="31"/>
      <c r="H1923" s="31"/>
      <c r="I1923" s="31">
        <f>IF(GLOBAL[[#This Row],[1]]="","",SUMIF(Table6[NB BM_C_QTY+F],GLOBAL[POINTER],Table6[C]))</f>
        <v>0</v>
      </c>
      <c r="J1923" s="91">
        <f>IF(GLOBAL[[#This Row],[2]]="",0,-1*SUMIF(Table5[CONCAT],GLOBAL[POINTER],Table5[3]))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26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26</v>
      </c>
      <c r="Q1923" s="58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26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26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26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923" s="31">
        <v>480</v>
      </c>
      <c r="AC1923" t="s">
        <v>5118</v>
      </c>
    </row>
    <row r="1924" spans="1:30">
      <c r="A1924" s="31">
        <f ca="1">IF(GLOBAL[[#This Row],[TT]]&lt;1,"",ROW()-2)</f>
        <v>1922</v>
      </c>
      <c r="B1924" s="33" t="s">
        <v>1177</v>
      </c>
      <c r="C1924" s="31">
        <v>3</v>
      </c>
      <c r="D1924" s="31">
        <v>180</v>
      </c>
      <c r="E1924" s="31">
        <f ca="1">IF(GLOBAL[[#This Row],[b12]]="",GLOBAL[[#This Row],[a6]],GLOBAL[[#This Row],[b12]])</f>
        <v>3</v>
      </c>
      <c r="F1924" s="32">
        <f>GLOBAL[[#This Row],[AWAL]]</f>
        <v>3</v>
      </c>
      <c r="G1924" s="31"/>
      <c r="H1924" s="31"/>
      <c r="I1924" s="31">
        <f>IF(GLOBAL[[#This Row],[1]]="","",SUMIF(Table6[NB BM_C_QTY+F],GLOBAL[POINTER],Table6[C]))</f>
        <v>0</v>
      </c>
      <c r="J1924" s="91">
        <f>IF(GLOBAL[[#This Row],[2]]="",0,-1*SUMIF(Table5[CONCAT],GLOBAL[POINTER],Table5[3]))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 t="shared" si="30"/>
        <v>3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3</v>
      </c>
      <c r="Q1924" s="58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3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3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3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924" s="31">
        <v>180</v>
      </c>
      <c r="AC1924" t="s">
        <v>5118</v>
      </c>
    </row>
    <row r="1925" spans="1:30">
      <c r="A1925" s="31">
        <f ca="1">IF(GLOBAL[[#This Row],[TT]]&lt;1,"",ROW()-2)</f>
        <v>1923</v>
      </c>
      <c r="B1925" s="33" t="s">
        <v>2570</v>
      </c>
      <c r="C1925" s="31">
        <v>1</v>
      </c>
      <c r="D1925" s="31" t="s">
        <v>402</v>
      </c>
      <c r="E1925" s="31">
        <f ca="1">IF(GLOBAL[[#This Row],[b12]]="",GLOBAL[[#This Row],[a6]],GLOBAL[[#This Row],[b12]])</f>
        <v>1</v>
      </c>
      <c r="F1925" s="32">
        <f>GLOBAL[[#This Row],[AWAL]]</f>
        <v>1</v>
      </c>
      <c r="G1925" s="31"/>
      <c r="H1925" s="31"/>
      <c r="I1925" s="31">
        <f>IF(GLOBAL[[#This Row],[1]]="","",SUMIF(Table6[NB BM_C_QTY+F],GLOBAL[POINTER],Table6[C]))</f>
        <v>0</v>
      </c>
      <c r="J1925" s="91">
        <f>IF(GLOBAL[[#This Row],[2]]="",0,-1*SUMIF(Table5[CONCAT],GLOBAL[POINTER],Table5[3]))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1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1</v>
      </c>
      <c r="Q1925" s="58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1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1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1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925" s="31">
        <v>160</v>
      </c>
      <c r="AC1925" t="s">
        <v>5116</v>
      </c>
    </row>
    <row r="1926" spans="1:30">
      <c r="A1926" s="31">
        <f ca="1">IF(GLOBAL[[#This Row],[TT]]&lt;1,"",ROW()-2)</f>
        <v>1924</v>
      </c>
      <c r="B1926" s="33" t="s">
        <v>1178</v>
      </c>
      <c r="C1926" s="31">
        <v>15</v>
      </c>
      <c r="D1926" s="31">
        <v>800</v>
      </c>
      <c r="E1926" s="31">
        <f ca="1">IF(GLOBAL[[#This Row],[b12]]="",GLOBAL[[#This Row],[a6]],GLOBAL[[#This Row],[b12]])</f>
        <v>15</v>
      </c>
      <c r="F1926" s="32">
        <f>GLOBAL[[#This Row],[AWAL]]</f>
        <v>15</v>
      </c>
      <c r="G1926" s="31"/>
      <c r="H1926" s="31"/>
      <c r="I1926" s="31">
        <f>IF(GLOBAL[[#This Row],[1]]="","",SUMIF(Table6[NB BM_C_QTY+F],GLOBAL[POINTER],Table6[C]))</f>
        <v>0</v>
      </c>
      <c r="J1926" s="91">
        <f>IF(GLOBAL[[#This Row],[2]]="",0,-1*SUMIF(Table5[CONCAT],GLOBAL[POINTER],Table5[3]))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15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15</v>
      </c>
      <c r="Q1926" s="58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15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15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15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926" s="31">
        <v>800</v>
      </c>
      <c r="AC1926" t="s">
        <v>5118</v>
      </c>
    </row>
    <row r="1927" spans="1:30">
      <c r="A1927" s="31">
        <f ca="1">IF(GLOBAL[[#This Row],[TT]]&lt;1,"",ROW()-2)</f>
        <v>1925</v>
      </c>
      <c r="B1927" s="33" t="s">
        <v>1179</v>
      </c>
      <c r="C1927" s="31">
        <v>4</v>
      </c>
      <c r="D1927" s="31">
        <v>480</v>
      </c>
      <c r="E1927" s="31">
        <f ca="1">IF(GLOBAL[[#This Row],[b12]]="",GLOBAL[[#This Row],[a6]],GLOBAL[[#This Row],[b12]])</f>
        <v>4</v>
      </c>
      <c r="F1927" s="32">
        <f>GLOBAL[[#This Row],[AWAL]]</f>
        <v>4</v>
      </c>
      <c r="G1927" s="31"/>
      <c r="H1927" s="31"/>
      <c r="I1927" s="31">
        <f>IF(GLOBAL[[#This Row],[1]]="","",SUMIF(Table6[NB BM_C_QTY+F],GLOBAL[POINTER],Table6[C]))</f>
        <v>0</v>
      </c>
      <c r="J1927" s="91">
        <f>IF(GLOBAL[[#This Row],[2]]="",0,-1*SUMIF(Table5[CONCAT],GLOBAL[POINTER],Table5[3]))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 t="shared" si="30"/>
        <v>4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4</v>
      </c>
      <c r="Q1927" s="58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4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4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4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927" s="31">
        <v>480</v>
      </c>
      <c r="AC1927" t="s">
        <v>5118</v>
      </c>
    </row>
    <row r="1928" spans="1:30">
      <c r="A1928" s="31" t="str">
        <f ca="1">IF(GLOBAL[[#This Row],[TT]]&lt;1,"",ROW()-2)</f>
        <v/>
      </c>
      <c r="B1928" s="33" t="s">
        <v>5583</v>
      </c>
      <c r="C1928" s="31">
        <v>0</v>
      </c>
      <c r="D1928" s="31">
        <v>800</v>
      </c>
      <c r="E1928" s="31">
        <f ca="1">IF(GLOBAL[[#This Row],[b12]]="",GLOBAL[[#This Row],[a6]],GLOBAL[[#This Row],[b12]])</f>
        <v>0</v>
      </c>
      <c r="F1928" s="32">
        <f>GLOBAL[[#This Row],[AWAL]]</f>
        <v>0</v>
      </c>
      <c r="G1928" s="31"/>
      <c r="H1928" s="31"/>
      <c r="I1928" s="31">
        <f>IF(GLOBAL[[#This Row],[1]]="","",SUMIF(Table6[NB BM_C_QTY+F],GLOBAL[POINTER],Table6[C]))</f>
        <v>0</v>
      </c>
      <c r="J1928" s="91">
        <f>IF(GLOBAL[[#This Row],[2]]="",0,-1*SUMIF(Table5[CONCAT],GLOBAL[POINTER],Table5[3]))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0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0</v>
      </c>
      <c r="Q1928" s="58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0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0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0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928" s="31">
        <v>800</v>
      </c>
      <c r="AC1928" t="s">
        <v>5118</v>
      </c>
      <c r="AD1928" s="29"/>
    </row>
    <row r="1929" spans="1:30">
      <c r="A1929" s="31">
        <f ca="1">IF(GLOBAL[[#This Row],[TT]]&lt;1,"",ROW()-2)</f>
        <v>1927</v>
      </c>
      <c r="B1929" s="33" t="s">
        <v>5584</v>
      </c>
      <c r="C1929" s="31">
        <v>1</v>
      </c>
      <c r="D1929" s="31">
        <v>800</v>
      </c>
      <c r="E1929" s="31">
        <f ca="1">IF(GLOBAL[[#This Row],[b12]]="",GLOBAL[[#This Row],[a6]],GLOBAL[[#This Row],[b12]])</f>
        <v>1</v>
      </c>
      <c r="F1929" s="32">
        <f>GLOBAL[[#This Row],[AWAL]]</f>
        <v>1</v>
      </c>
      <c r="G1929" s="31"/>
      <c r="H1929" s="31"/>
      <c r="I1929" s="31">
        <f>IF(GLOBAL[[#This Row],[1]]="","",SUMIF(Table6[NB BM_C_QTY+F],GLOBAL[POINTER],Table6[C]))</f>
        <v>0</v>
      </c>
      <c r="J1929" s="91">
        <f>IF(GLOBAL[[#This Row],[2]]="",0,-1*SUMIF(Table5[CONCAT],GLOBAL[POINTER],Table5[3]))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1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1</v>
      </c>
      <c r="Q1929" s="58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1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1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1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929" s="31">
        <v>800</v>
      </c>
      <c r="AC1929" t="s">
        <v>5118</v>
      </c>
      <c r="AD1929" s="29"/>
    </row>
    <row r="1930" spans="1:30">
      <c r="A1930" s="31" t="str">
        <f ca="1">IF(GLOBAL[[#This Row],[TT]]&lt;1,"",ROW()-2)</f>
        <v/>
      </c>
      <c r="B1930" s="33" t="s">
        <v>2639</v>
      </c>
      <c r="C1930" s="31">
        <v>0</v>
      </c>
      <c r="D1930" s="31">
        <v>800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>
        <f>IF(GLOBAL[[#This Row],[1]]="","",SUMIF(Table6[NB BM_C_QTY+F],GLOBAL[POINTER],Table6[C]))</f>
        <v>0</v>
      </c>
      <c r="J1930" s="91">
        <f>IF(GLOBAL[[#This Row],[2]]="",0,-1*SUMIF(Table5[CONCAT],GLOBAL[POINTER],Table5[3]))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0</v>
      </c>
      <c r="Q1930" s="58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930" s="31">
        <v>800</v>
      </c>
      <c r="AC1930" t="s">
        <v>5118</v>
      </c>
      <c r="AD1930" s="29"/>
    </row>
    <row r="1931" spans="1:30">
      <c r="A1931" s="31" t="str">
        <f ca="1">IF(GLOBAL[[#This Row],[TT]]&lt;1,"",ROW()-2)</f>
        <v/>
      </c>
      <c r="B1931" s="33" t="s">
        <v>2666</v>
      </c>
      <c r="C1931" s="31">
        <v>0</v>
      </c>
      <c r="D1931" s="31">
        <v>800</v>
      </c>
      <c r="E1931" s="31">
        <f ca="1">IF(GLOBAL[[#This Row],[b12]]="",GLOBAL[[#This Row],[a6]],GLOBAL[[#This Row],[b12]])</f>
        <v>0</v>
      </c>
      <c r="F1931" s="32">
        <f>GLOBAL[[#This Row],[AWAL]]</f>
        <v>0</v>
      </c>
      <c r="G1931" s="31"/>
      <c r="H1931" s="31"/>
      <c r="I1931" s="31">
        <f>IF(GLOBAL[[#This Row],[1]]="","",SUMIF(Table6[NB BM_C_QTY+F],GLOBAL[POINTER],Table6[C]))</f>
        <v>0</v>
      </c>
      <c r="J1931" s="91">
        <f>IF(GLOBAL[[#This Row],[2]]="",0,-1*SUMIF(Table5[CONCAT],GLOBAL[POINTER],Table5[3]))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0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0</v>
      </c>
      <c r="Q1931" s="58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0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0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0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931" s="31">
        <v>800</v>
      </c>
      <c r="AC1931" t="s">
        <v>5118</v>
      </c>
    </row>
    <row r="1932" spans="1:30">
      <c r="A1932" s="39" t="str">
        <f ca="1">IF(GLOBAL[[#This Row],[TT]]&lt;1,"",ROW()-2)</f>
        <v/>
      </c>
      <c r="B1932" s="33" t="s">
        <v>5636</v>
      </c>
      <c r="C1932" s="31">
        <v>0</v>
      </c>
      <c r="D1932" s="31">
        <v>100</v>
      </c>
      <c r="E1932" s="39">
        <f ca="1">IF(GLOBAL[[#This Row],[b12]]="",GLOBAL[[#This Row],[a6]],GLOBAL[[#This Row],[b12]])</f>
        <v>0</v>
      </c>
      <c r="F1932" s="40">
        <f>GLOBAL[[#This Row],[AWAL]]</f>
        <v>0</v>
      </c>
      <c r="G1932" s="31"/>
      <c r="H1932" s="31"/>
      <c r="I1932" s="39">
        <f>IF(GLOBAL[[#This Row],[1]]="","",SUMIF(Table6[NB BM_C_QTY+F],GLOBAL[POINTER],Table6[C]))</f>
        <v>0</v>
      </c>
      <c r="J1932" s="91">
        <f>IF(GLOBAL[[#This Row],[2]]="",0,-1*SUMIF(Table5[CONCAT],GLOBAL[POINTER],Table5[3]))</f>
        <v>0</v>
      </c>
      <c r="K1932" s="39" t="str">
        <f>IF(GLOBAL[[#This Row],[b1]]="","",GLOBAL[[#This Row],[b1]]-GLOBAL[[#This Row],[a1]]-GLOBAL[[#This Row],[bkeluar1]])</f>
        <v/>
      </c>
      <c r="L1932" s="39">
        <f>SUM(GLOBAL[[#This Row],[bmasuk1]:[c1]])</f>
        <v>0</v>
      </c>
      <c r="M1932" s="40">
        <f t="shared" si="30"/>
        <v>0</v>
      </c>
      <c r="N1932" s="31"/>
      <c r="O1932" s="39" t="str">
        <f>IF(GLOBAL[[#This Row],[b2]]="","",GLOBAL[[#This Row],[b2]]-GLOBAL[[#This Row],[a2]])</f>
        <v/>
      </c>
      <c r="P1932" s="40">
        <f ca="1">SUM(INDIRECT(GLOBAL_VAR[TABLENAME]&amp;"[@a"&amp;$1:$1-1&amp;"]"),INDIRECT(GLOBAL_VAR[TABLENAME]&amp;"[@c"&amp;$1:$1-1&amp;"]"))</f>
        <v>0</v>
      </c>
      <c r="Q1932" s="33"/>
      <c r="R1932" s="41" t="str">
        <f>IF(GLOBAL[[#This Row],[b3]]="","",GLOBAL[[#This Row],[b3]]-GLOBAL[[#This Row],[a3]])</f>
        <v/>
      </c>
      <c r="S1932" s="40">
        <f ca="1">SUM(INDIRECT(GLOBAL_VAR[TABLENAME]&amp;"[@a"&amp;$1:$1-1&amp;"]"),INDIRECT(GLOBAL_VAR[TABLENAME]&amp;"[@c"&amp;$1:$1-1&amp;"]"))</f>
        <v>0</v>
      </c>
      <c r="T1932" s="33"/>
      <c r="U1932" s="41" t="str">
        <f>IF(GLOBAL[[#This Row],[b4]]="","",GLOBAL[[#This Row],[b4]]-GLOBAL[[#This Row],[a4]])</f>
        <v/>
      </c>
      <c r="V1932" s="40">
        <f ca="1">SUM(INDIRECT(GLOBAL_VAR[TABLENAME]&amp;"[@a"&amp;$1:$1-1&amp;"]"),INDIRECT(GLOBAL_VAR[TABLENAME]&amp;"[@c"&amp;$1:$1-1&amp;"]"))</f>
        <v>0</v>
      </c>
      <c r="W1932" s="31"/>
      <c r="X1932" s="39" t="str">
        <f>IF(GLOBAL[[#This Row],[b5]]="","",GLOBAL[[#This Row],[b5]]-GLOBAL[[#This Row],[a5]])</f>
        <v/>
      </c>
      <c r="Y1932" s="40">
        <f ca="1">SUM(INDIRECT(GLOBAL_VAR[TABLENAME]&amp;"[@a"&amp;$1:$1-1&amp;"]"),INDIRECT(GLOBAL_VAR[TABLENAME]&amp;"[@c"&amp;$1:$1-1&amp;"]"))</f>
        <v>0</v>
      </c>
      <c r="Z1932" s="29"/>
      <c r="AA193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laminating250db9898100untana</v>
      </c>
      <c r="AB1932" s="39">
        <v>100</v>
      </c>
      <c r="AC1932" t="s">
        <v>5118</v>
      </c>
      <c r="AD1932" s="29"/>
    </row>
    <row r="1933" spans="1:30">
      <c r="A1933" s="31" t="str">
        <f ca="1">IF(GLOBAL[[#This Row],[TT]]&lt;1,"",ROW()-2)</f>
        <v/>
      </c>
      <c r="B1933" s="33" t="s">
        <v>1180</v>
      </c>
      <c r="C1933" s="31">
        <v>0</v>
      </c>
      <c r="D1933" s="31">
        <v>100</v>
      </c>
      <c r="E1933" s="31">
        <f ca="1">IF(GLOBAL[[#This Row],[b12]]="",GLOBAL[[#This Row],[a6]],GLOBAL[[#This Row],[b12]])</f>
        <v>0</v>
      </c>
      <c r="F1933" s="32">
        <f>GLOBAL[[#This Row],[AWAL]]</f>
        <v>0</v>
      </c>
      <c r="G1933" s="31"/>
      <c r="H1933" s="31"/>
      <c r="I1933" s="31">
        <f>IF(GLOBAL[[#This Row],[1]]="","",SUMIF(Table6[NB BM_C_QTY+F],GLOBAL[POINTER],Table6[C]))</f>
        <v>0</v>
      </c>
      <c r="J1933" s="91">
        <f>IF(GLOBAL[[#This Row],[2]]="",0,-1*SUMIF(Table5[CONCAT],GLOBAL[POINTER],Table5[3]))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0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0</v>
      </c>
      <c r="Q1933" s="58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0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0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0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933" s="31">
        <v>100</v>
      </c>
      <c r="AC1933" t="s">
        <v>5118</v>
      </c>
    </row>
    <row r="1934" spans="1:30">
      <c r="A1934" s="31" t="str">
        <f ca="1">IF(GLOBAL[[#This Row],[TT]]&lt;1,"",ROW()-2)</f>
        <v/>
      </c>
      <c r="B1934" s="33" t="s">
        <v>1181</v>
      </c>
      <c r="C1934" s="31">
        <v>0</v>
      </c>
      <c r="D1934" s="31" t="s">
        <v>1182</v>
      </c>
      <c r="E1934" s="31">
        <f ca="1">IF(GLOBAL[[#This Row],[b12]]="",GLOBAL[[#This Row],[a6]],GLOBAL[[#This Row],[b12]])</f>
        <v>0</v>
      </c>
      <c r="F1934" s="32">
        <f>GLOBAL[[#This Row],[AWAL]]</f>
        <v>0</v>
      </c>
      <c r="G1934" s="31"/>
      <c r="H1934" s="31"/>
      <c r="I1934" s="31">
        <f>IF(GLOBAL[[#This Row],[1]]="","",SUMIF(Table6[NB BM_C_QTY+F],GLOBAL[POINTER],Table6[C]))</f>
        <v>0</v>
      </c>
      <c r="J1934" s="91">
        <f>IF(GLOBAL[[#This Row],[2]]="",0,-1*SUMIF(Table5[CONCAT],GLOBAL[POINTER],Table5[3]))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0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0</v>
      </c>
      <c r="Q1934" s="58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0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0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0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934" s="31">
        <v>10</v>
      </c>
      <c r="AC1934" t="s">
        <v>5117</v>
      </c>
    </row>
    <row r="1935" spans="1:30">
      <c r="A1935" s="31" t="str">
        <f ca="1">IF(GLOBAL[[#This Row],[TT]]&lt;1,"",ROW()-2)</f>
        <v/>
      </c>
      <c r="B1935" s="33" t="s">
        <v>1183</v>
      </c>
      <c r="C1935" s="31">
        <v>0</v>
      </c>
      <c r="D1935" s="31">
        <v>100</v>
      </c>
      <c r="E1935" s="31">
        <f ca="1">IF(GLOBAL[[#This Row],[b12]]="",GLOBAL[[#This Row],[a6]],GLOBAL[[#This Row],[b12]])</f>
        <v>0</v>
      </c>
      <c r="F1935" s="32">
        <f>GLOBAL[[#This Row],[AWAL]]</f>
        <v>0</v>
      </c>
      <c r="G1935" s="31"/>
      <c r="H1935" s="31"/>
      <c r="I1935" s="31">
        <f>IF(GLOBAL[[#This Row],[1]]="","",SUMIF(Table6[NB BM_C_QTY+F],GLOBAL[POINTER],Table6[C]))</f>
        <v>0</v>
      </c>
      <c r="J1935" s="91">
        <f>IF(GLOBAL[[#This Row],[2]]="",0,-1*SUMIF(Table5[CONCAT],GLOBAL[POINTER],Table5[3]))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0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0</v>
      </c>
      <c r="Q1935" s="58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0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0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0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935" s="31">
        <v>100</v>
      </c>
      <c r="AC1935" t="s">
        <v>5118</v>
      </c>
      <c r="AD1935" s="29"/>
    </row>
    <row r="1936" spans="1:30">
      <c r="A1936" s="33" t="str">
        <f ca="1">IF(GLOBAL[[#This Row],[TT]]&lt;1,"",ROW()-2)</f>
        <v/>
      </c>
      <c r="B1936" s="33" t="s">
        <v>1184</v>
      </c>
      <c r="C1936" s="33">
        <v>0</v>
      </c>
      <c r="D1936" s="33" t="s">
        <v>1185</v>
      </c>
      <c r="E1936" s="33">
        <f ca="1">IF(GLOBAL[[#This Row],[b12]]="",GLOBAL[[#This Row],[a6]],GLOBAL[[#This Row],[b12]])</f>
        <v>0</v>
      </c>
      <c r="F1936" s="33">
        <f>GLOBAL[[#This Row],[AWAL]]</f>
        <v>0</v>
      </c>
      <c r="G1936" s="33"/>
      <c r="H1936" s="33"/>
      <c r="I1936" s="33">
        <f>IF(GLOBAL[[#This Row],[1]]="","",SUMIF(Table6[NB BM_C_QTY+F],GLOBAL[POINTER],Table6[C]))</f>
        <v>0</v>
      </c>
      <c r="J1936" s="93">
        <f>IF(GLOBAL[[#This Row],[2]]="",0,-1*SUMIF(Table5[CONCAT],GLOBAL[POINTER],Table5[3]))</f>
        <v>0</v>
      </c>
      <c r="K1936" s="33" t="str">
        <f>IF(GLOBAL[[#This Row],[b1]]="","",GLOBAL[[#This Row],[b1]]-GLOBAL[[#This Row],[a1]]-GLOBAL[[#This Row],[bkeluar1]])</f>
        <v/>
      </c>
      <c r="L1936" s="33">
        <f>SUM(GLOBAL[[#This Row],[bmasuk1]:[c1]])</f>
        <v>0</v>
      </c>
      <c r="M1936" s="33">
        <f t="shared" si="30"/>
        <v>0</v>
      </c>
      <c r="N1936" s="33"/>
      <c r="O1936" s="33" t="str">
        <f>IF(GLOBAL[[#This Row],[b2]]="","",GLOBAL[[#This Row],[b2]]-GLOBAL[[#This Row],[a2]])</f>
        <v/>
      </c>
      <c r="P1936" s="33">
        <f ca="1">SUM(INDIRECT(GLOBAL_VAR[TABLENAME]&amp;"[@a"&amp;$1:$1-1&amp;"]"),INDIRECT(GLOBAL_VAR[TABLENAME]&amp;"[@c"&amp;$1:$1-1&amp;"]"))</f>
        <v>0</v>
      </c>
      <c r="Q1936" s="58"/>
      <c r="R1936" s="33" t="str">
        <f>IF(GLOBAL[[#This Row],[b3]]="","",GLOBAL[[#This Row],[b3]]-GLOBAL[[#This Row],[a3]])</f>
        <v/>
      </c>
      <c r="S1936" s="33">
        <f ca="1">SUM(INDIRECT(GLOBAL_VAR[TABLENAME]&amp;"[@a"&amp;$1:$1-1&amp;"]"),INDIRECT(GLOBAL_VAR[TABLENAME]&amp;"[@c"&amp;$1:$1-1&amp;"]"))</f>
        <v>0</v>
      </c>
      <c r="T1936" s="33"/>
      <c r="U1936" s="33" t="str">
        <f>IF(GLOBAL[[#This Row],[b4]]="","",GLOBAL[[#This Row],[b4]]-GLOBAL[[#This Row],[a4]])</f>
        <v/>
      </c>
      <c r="V1936" s="33">
        <f ca="1">SUM(INDIRECT(GLOBAL_VAR[TABLENAME]&amp;"[@a"&amp;$1:$1-1&amp;"]"),INDIRECT(GLOBAL_VAR[TABLENAME]&amp;"[@c"&amp;$1:$1-1&amp;"]"))</f>
        <v>0</v>
      </c>
      <c r="W1936" s="33"/>
      <c r="X1936" s="33" t="str">
        <f>IF(GLOBAL[[#This Row],[b5]]="","",GLOBAL[[#This Row],[b5]]-GLOBAL[[#This Row],[a5]])</f>
        <v/>
      </c>
      <c r="Y1936" s="33">
        <f ca="1">SUM(INDIRECT(GLOBAL_VAR[TABLENAME]&amp;"[@a"&amp;$1:$1-1&amp;"]"),INDIRECT(GLOBAL_VAR[TABLENAME]&amp;"[@c"&amp;$1:$1-1&amp;"]"))</f>
        <v>0</v>
      </c>
      <c r="Z1936" s="9"/>
      <c r="AA1936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936" s="33">
        <v>100</v>
      </c>
      <c r="AC1936" s="9" t="s">
        <v>5117</v>
      </c>
      <c r="AD1936" s="9"/>
    </row>
    <row r="1937" spans="1:29">
      <c r="A1937" s="31" t="str">
        <f ca="1">IF(GLOBAL[[#This Row],[TT]]&lt;1,"",ROW()-2)</f>
        <v/>
      </c>
      <c r="B1937" s="33" t="s">
        <v>3497</v>
      </c>
      <c r="C1937" s="31">
        <v>0</v>
      </c>
      <c r="D1937" s="31" t="s">
        <v>2086</v>
      </c>
      <c r="E1937" s="31">
        <f ca="1">IF(GLOBAL[[#This Row],[b12]]="",GLOBAL[[#This Row],[a6]],GLOBAL[[#This Row],[b12]])</f>
        <v>0</v>
      </c>
      <c r="F1937" s="32">
        <f>GLOBAL[[#This Row],[AWAL]]</f>
        <v>0</v>
      </c>
      <c r="G1937" s="31"/>
      <c r="H1937" s="31"/>
      <c r="I1937" s="31">
        <f>IF(GLOBAL[[#This Row],[1]]="","",SUMIF(Table6[NB BM_C_QTY+F],GLOBAL[POINTER],Table6[C]))</f>
        <v>0</v>
      </c>
      <c r="J1937" s="91">
        <f>IF(GLOBAL[[#This Row],[2]]="",0,-1*SUMIF(Table5[CONCAT],GLOBAL[POINTER],Table5[3]))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0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0</v>
      </c>
      <c r="Q1937" s="58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0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0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0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937" s="31">
        <v>100</v>
      </c>
      <c r="AC1937" t="s">
        <v>5118</v>
      </c>
    </row>
    <row r="1938" spans="1:29">
      <c r="A1938" s="31">
        <f ca="1">IF(GLOBAL[[#This Row],[TT]]&lt;1,"",ROW()-2)</f>
        <v>1936</v>
      </c>
      <c r="B1938" s="33" t="s">
        <v>5585</v>
      </c>
      <c r="C1938" s="31">
        <v>30</v>
      </c>
      <c r="D1938" s="31" t="s">
        <v>2142</v>
      </c>
      <c r="E1938" s="31">
        <f ca="1">IF(GLOBAL[[#This Row],[b12]]="",GLOBAL[[#This Row],[a6]],GLOBAL[[#This Row],[b12]])</f>
        <v>25</v>
      </c>
      <c r="F1938" s="32">
        <f>GLOBAL[[#This Row],[AWAL]]</f>
        <v>30</v>
      </c>
      <c r="G1938" s="31"/>
      <c r="H1938" s="31"/>
      <c r="I1938" s="31">
        <f>IF(GLOBAL[[#This Row],[1]]="","",SUMIF(Table6[NB BM_C_QTY+F],GLOBAL[POINTER],Table6[C]))</f>
        <v>0</v>
      </c>
      <c r="J1938" s="91">
        <f>IF(GLOBAL[[#This Row],[2]]="",0,-1*SUMIF(Table5[CONCAT],GLOBAL[POINTER],Table5[3]))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 t="shared" si="30"/>
        <v>30</v>
      </c>
      <c r="N1938" s="31">
        <v>25</v>
      </c>
      <c r="O1938" s="31">
        <f>IF(GLOBAL[[#This Row],[b2]]="","",GLOBAL[[#This Row],[b2]]-GLOBAL[[#This Row],[a2]])</f>
        <v>-5</v>
      </c>
      <c r="P1938" s="32">
        <f ca="1">SUM(INDIRECT(GLOBAL_VAR[TABLENAME]&amp;"[@a"&amp;$1:$1-1&amp;"]"),INDIRECT(GLOBAL_VAR[TABLENAME]&amp;"[@c"&amp;$1:$1-1&amp;"]"))</f>
        <v>25</v>
      </c>
      <c r="Q1938" s="58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25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25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25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938" s="31">
        <v>25</v>
      </c>
      <c r="AC1938" t="s">
        <v>5117</v>
      </c>
    </row>
    <row r="1939" spans="1:29">
      <c r="A1939" s="31" t="str">
        <f ca="1">IF(GLOBAL[[#This Row],[TT]]&lt;1,"",ROW()-2)</f>
        <v/>
      </c>
      <c r="B1939" s="33" t="s">
        <v>4149</v>
      </c>
      <c r="C1939" s="31">
        <v>0</v>
      </c>
      <c r="D1939" s="31" t="s">
        <v>2142</v>
      </c>
      <c r="E1939" s="31">
        <f ca="1">IF(GLOBAL[[#This Row],[b12]]="",GLOBAL[[#This Row],[a6]],GLOBAL[[#This Row],[b12]])</f>
        <v>0</v>
      </c>
      <c r="F1939" s="32">
        <f>GLOBAL[[#This Row],[AWAL]]</f>
        <v>0</v>
      </c>
      <c r="G1939" s="31"/>
      <c r="H1939" s="31"/>
      <c r="I1939" s="31">
        <f>IF(GLOBAL[[#This Row],[1]]="","",SUMIF(Table6[NB BM_C_QTY+F],GLOBAL[POINTER],Table6[C]))</f>
        <v>0</v>
      </c>
      <c r="J1939" s="91">
        <f>IF(GLOBAL[[#This Row],[2]]="",0,-1*SUMIF(Table5[CONCAT],GLOBAL[POINTER],Table5[3]))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 t="shared" si="30"/>
        <v>0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0</v>
      </c>
      <c r="Q1939" s="58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0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0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0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939" s="31">
        <v>25</v>
      </c>
      <c r="AC1939" t="s">
        <v>5117</v>
      </c>
    </row>
    <row r="1940" spans="1:29">
      <c r="A1940" s="31">
        <f ca="1">IF(GLOBAL[[#This Row],[TT]]&lt;1,"",ROW()-2)</f>
        <v>1938</v>
      </c>
      <c r="B1940" s="33" t="s">
        <v>4150</v>
      </c>
      <c r="C1940" s="31">
        <v>20</v>
      </c>
      <c r="D1940" s="31">
        <v>25</v>
      </c>
      <c r="E1940" s="31">
        <f ca="1">IF(GLOBAL[[#This Row],[b12]]="",GLOBAL[[#This Row],[a6]],GLOBAL[[#This Row],[b12]])</f>
        <v>13</v>
      </c>
      <c r="F1940" s="32">
        <f>GLOBAL[[#This Row],[AWAL]]</f>
        <v>20</v>
      </c>
      <c r="G1940" s="31"/>
      <c r="H1940" s="31"/>
      <c r="I1940" s="31">
        <f>IF(GLOBAL[[#This Row],[1]]="","",SUMIF(Table6[NB BM_C_QTY+F],GLOBAL[POINTER],Table6[C]))</f>
        <v>0</v>
      </c>
      <c r="J1940" s="91">
        <f>IF(GLOBAL[[#This Row],[2]]="",0,-1*SUMIF(Table5[CONCAT],GLOBAL[POINTER],Table5[3]))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 t="shared" si="30"/>
        <v>20</v>
      </c>
      <c r="N1940" s="31">
        <v>13</v>
      </c>
      <c r="O1940" s="31">
        <f>IF(GLOBAL[[#This Row],[b2]]="","",GLOBAL[[#This Row],[b2]]-GLOBAL[[#This Row],[a2]])</f>
        <v>-7</v>
      </c>
      <c r="P1940" s="32">
        <f ca="1">SUM(INDIRECT(GLOBAL_VAR[TABLENAME]&amp;"[@a"&amp;$1:$1-1&amp;"]"),INDIRECT(GLOBAL_VAR[TABLENAME]&amp;"[@c"&amp;$1:$1-1&amp;"]"))</f>
        <v>13</v>
      </c>
      <c r="Q1940" s="58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13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13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13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940" s="31">
        <v>25</v>
      </c>
      <c r="AC1940" t="s">
        <v>5118</v>
      </c>
    </row>
    <row r="1941" spans="1:29">
      <c r="A1941" s="31">
        <f ca="1">IF(GLOBAL[[#This Row],[TT]]&lt;1,"",ROW()-2)</f>
        <v>1939</v>
      </c>
      <c r="B1941" s="33" t="s">
        <v>3624</v>
      </c>
      <c r="C1941" s="31">
        <v>16</v>
      </c>
      <c r="D1941" s="31" t="s">
        <v>2717</v>
      </c>
      <c r="E1941" s="31">
        <f ca="1">IF(GLOBAL[[#This Row],[b12]]="",GLOBAL[[#This Row],[a6]],GLOBAL[[#This Row],[b12]])</f>
        <v>16</v>
      </c>
      <c r="F1941" s="32">
        <f>GLOBAL[[#This Row],[AWAL]]</f>
        <v>16</v>
      </c>
      <c r="G1941" s="31"/>
      <c r="H1941" s="31"/>
      <c r="I1941" s="31">
        <f>IF(GLOBAL[[#This Row],[1]]="","",SUMIF(Table6[NB BM_C_QTY+F],GLOBAL[POINTER],Table6[C]))</f>
        <v>0</v>
      </c>
      <c r="J1941" s="91">
        <f>IF(GLOBAL[[#This Row],[2]]="",0,-1*SUMIF(Table5[CONCAT],GLOBAL[POINTER],Table5[3]))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16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16</v>
      </c>
      <c r="Q1941" s="58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16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16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16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941" s="31">
        <v>160</v>
      </c>
      <c r="AC1941" t="s">
        <v>5116</v>
      </c>
    </row>
    <row r="1942" spans="1:29">
      <c r="A1942" s="31" t="str">
        <f ca="1">IF(GLOBAL[[#This Row],[TT]]&lt;1,"",ROW()-2)</f>
        <v/>
      </c>
      <c r="B1942" s="33" t="s">
        <v>1186</v>
      </c>
      <c r="C1942" s="31">
        <v>0</v>
      </c>
      <c r="D1942" s="31" t="s">
        <v>51</v>
      </c>
      <c r="E1942" s="31">
        <f ca="1">IF(GLOBAL[[#This Row],[b12]]="",GLOBAL[[#This Row],[a6]],GLOBAL[[#This Row],[b12]])</f>
        <v>0</v>
      </c>
      <c r="F1942" s="32">
        <f>GLOBAL[[#This Row],[AWAL]]</f>
        <v>0</v>
      </c>
      <c r="G1942" s="31"/>
      <c r="H1942" s="31"/>
      <c r="I1942" s="31">
        <f>IF(GLOBAL[[#This Row],[1]]="","",SUMIF(Table6[NB BM_C_QTY+F],GLOBAL[POINTER],Table6[C]))</f>
        <v>0</v>
      </c>
      <c r="J1942" s="91">
        <f>IF(GLOBAL[[#This Row],[2]]="",0,-1*SUMIF(Table5[CONCAT],GLOBAL[POINTER],Table5[3]))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0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0</v>
      </c>
      <c r="Q1942" s="58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942" s="31">
        <v>60</v>
      </c>
      <c r="AC1942" t="s">
        <v>5116</v>
      </c>
    </row>
    <row r="1943" spans="1:29">
      <c r="A1943" s="31">
        <f ca="1">IF(GLOBAL[[#This Row],[TT]]&lt;1,"",ROW()-2)</f>
        <v>1941</v>
      </c>
      <c r="B1943" s="33" t="s">
        <v>1187</v>
      </c>
      <c r="C1943" s="31">
        <v>11</v>
      </c>
      <c r="D1943" s="31" t="s">
        <v>697</v>
      </c>
      <c r="E1943" s="31">
        <f ca="1">IF(GLOBAL[[#This Row],[b12]]="",GLOBAL[[#This Row],[a6]],GLOBAL[[#This Row],[b12]])</f>
        <v>11</v>
      </c>
      <c r="F1943" s="32">
        <f>GLOBAL[[#This Row],[AWAL]]</f>
        <v>11</v>
      </c>
      <c r="G1943" s="31"/>
      <c r="H1943" s="31"/>
      <c r="I1943" s="31">
        <f>IF(GLOBAL[[#This Row],[1]]="","",SUMIF(Table6[NB BM_C_QTY+F],GLOBAL[POINTER],Table6[C]))</f>
        <v>0</v>
      </c>
      <c r="J1943" s="91">
        <f>IF(GLOBAL[[#This Row],[2]]="",0,-1*SUMIF(Table5[CONCAT],GLOBAL[POINTER],Table5[3]))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11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11</v>
      </c>
      <c r="Q1943" s="58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11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11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11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943" s="31">
        <v>16</v>
      </c>
      <c r="AC1943" t="s">
        <v>5116</v>
      </c>
    </row>
    <row r="1944" spans="1:29">
      <c r="A1944" s="31">
        <f ca="1">IF(GLOBAL[[#This Row],[TT]]&lt;1,"",ROW()-2)</f>
        <v>1942</v>
      </c>
      <c r="B1944" s="33" t="s">
        <v>1188</v>
      </c>
      <c r="C1944" s="31">
        <v>4</v>
      </c>
      <c r="D1944" s="31" t="s">
        <v>155</v>
      </c>
      <c r="E1944" s="31">
        <f ca="1">IF(GLOBAL[[#This Row],[b12]]="",GLOBAL[[#This Row],[a6]],GLOBAL[[#This Row],[b12]])</f>
        <v>4</v>
      </c>
      <c r="F1944" s="32">
        <f>GLOBAL[[#This Row],[AWAL]]</f>
        <v>4</v>
      </c>
      <c r="G1944" s="31"/>
      <c r="H1944" s="31"/>
      <c r="I1944" s="31">
        <f>IF(GLOBAL[[#This Row],[1]]="","",SUMIF(Table6[NB BM_C_QTY+F],GLOBAL[POINTER],Table6[C]))</f>
        <v>0</v>
      </c>
      <c r="J1944" s="91">
        <f>IF(GLOBAL[[#This Row],[2]]="",0,-1*SUMIF(Table5[CONCAT],GLOBAL[POINTER],Table5[3]))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4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4</v>
      </c>
      <c r="Q1944" s="58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4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4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4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944" s="31">
        <v>576</v>
      </c>
      <c r="AC1944" t="s">
        <v>5118</v>
      </c>
    </row>
    <row r="1945" spans="1:29">
      <c r="A1945" s="31" t="str">
        <f ca="1">IF(GLOBAL[[#This Row],[TT]]&lt;1,"",ROW()-2)</f>
        <v/>
      </c>
      <c r="B1945" s="33" t="s">
        <v>1189</v>
      </c>
      <c r="C1945" s="31">
        <v>0</v>
      </c>
      <c r="D1945" s="31" t="s">
        <v>155</v>
      </c>
      <c r="E1945" s="31">
        <f ca="1">IF(GLOBAL[[#This Row],[b12]]="",GLOBAL[[#This Row],[a6]],GLOBAL[[#This Row],[b12]])</f>
        <v>0</v>
      </c>
      <c r="F1945" s="32">
        <f>GLOBAL[[#This Row],[AWAL]]</f>
        <v>0</v>
      </c>
      <c r="G1945" s="31"/>
      <c r="H1945" s="31"/>
      <c r="I1945" s="31">
        <f>IF(GLOBAL[[#This Row],[1]]="","",SUMIF(Table6[NB BM_C_QTY+F],GLOBAL[POINTER],Table6[C]))</f>
        <v>0</v>
      </c>
      <c r="J1945" s="91">
        <f>IF(GLOBAL[[#This Row],[2]]="",0,-1*SUMIF(Table5[CONCAT],GLOBAL[POINTER],Table5[3]))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0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0</v>
      </c>
      <c r="Q1945" s="58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0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0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0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945" s="31">
        <v>576</v>
      </c>
      <c r="AC1945" t="s">
        <v>5118</v>
      </c>
    </row>
    <row r="1946" spans="1:29">
      <c r="A1946" s="31">
        <f ca="1">IF(GLOBAL[[#This Row],[TT]]&lt;1,"",ROW()-2)</f>
        <v>1944</v>
      </c>
      <c r="B1946" s="33" t="s">
        <v>1190</v>
      </c>
      <c r="C1946" s="31">
        <v>7</v>
      </c>
      <c r="D1946" s="31" t="s">
        <v>155</v>
      </c>
      <c r="E1946" s="31">
        <f ca="1">IF(GLOBAL[[#This Row],[b12]]="",GLOBAL[[#This Row],[a6]],GLOBAL[[#This Row],[b12]])</f>
        <v>7</v>
      </c>
      <c r="F1946" s="32">
        <f>GLOBAL[[#This Row],[AWAL]]</f>
        <v>7</v>
      </c>
      <c r="G1946" s="31"/>
      <c r="H1946" s="31"/>
      <c r="I1946" s="31">
        <f>IF(GLOBAL[[#This Row],[1]]="","",SUMIF(Table6[NB BM_C_QTY+F],GLOBAL[POINTER],Table6[C]))</f>
        <v>0</v>
      </c>
      <c r="J1946" s="91">
        <f>IF(GLOBAL[[#This Row],[2]]="",0,-1*SUMIF(Table5[CONCAT],GLOBAL[POINTER],Table5[3]))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7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7</v>
      </c>
      <c r="Q1946" s="58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7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7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7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946" s="31">
        <v>576</v>
      </c>
      <c r="AC1946" t="s">
        <v>5118</v>
      </c>
    </row>
    <row r="1947" spans="1:29">
      <c r="A1947" s="31" t="str">
        <f ca="1">IF(GLOBAL[[#This Row],[TT]]&lt;1,"",ROW()-2)</f>
        <v/>
      </c>
      <c r="B1947" s="33" t="s">
        <v>1191</v>
      </c>
      <c r="C1947" s="31">
        <v>0</v>
      </c>
      <c r="D1947" s="31" t="s">
        <v>157</v>
      </c>
      <c r="E1947" s="31">
        <f ca="1">IF(GLOBAL[[#This Row],[b12]]="",GLOBAL[[#This Row],[a6]],GLOBAL[[#This Row],[b12]])</f>
        <v>0</v>
      </c>
      <c r="F1947" s="32">
        <f>GLOBAL[[#This Row],[AWAL]]</f>
        <v>0</v>
      </c>
      <c r="G1947" s="31"/>
      <c r="H1947" s="31"/>
      <c r="I1947" s="31">
        <f>IF(GLOBAL[[#This Row],[1]]="","",SUMIF(Table6[NB BM_C_QTY+F],GLOBAL[POINTER],Table6[C]))</f>
        <v>0</v>
      </c>
      <c r="J1947" s="91">
        <f>IF(GLOBAL[[#This Row],[2]]="",0,-1*SUMIF(Table5[CONCAT],GLOBAL[POINTER],Table5[3]))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 t="shared" si="30"/>
        <v>0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0</v>
      </c>
      <c r="Q1947" s="58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0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0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0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947" s="31">
        <v>600</v>
      </c>
      <c r="AC1947" t="s">
        <v>5118</v>
      </c>
    </row>
    <row r="1948" spans="1:29">
      <c r="A1948" s="31">
        <f ca="1">IF(GLOBAL[[#This Row],[TT]]&lt;1,"",ROW()-2)</f>
        <v>1946</v>
      </c>
      <c r="B1948" s="33" t="s">
        <v>1192</v>
      </c>
      <c r="C1948" s="31">
        <v>12</v>
      </c>
      <c r="D1948" s="31" t="s">
        <v>40</v>
      </c>
      <c r="E1948" s="31">
        <f ca="1">IF(GLOBAL[[#This Row],[b12]]="",GLOBAL[[#This Row],[a6]],GLOBAL[[#This Row],[b12]])</f>
        <v>12</v>
      </c>
      <c r="F1948" s="32">
        <f>GLOBAL[[#This Row],[AWAL]]</f>
        <v>12</v>
      </c>
      <c r="G1948" s="31"/>
      <c r="H1948" s="31"/>
      <c r="I1948" s="31">
        <f>IF(GLOBAL[[#This Row],[1]]="","",SUMIF(Table6[NB BM_C_QTY+F],GLOBAL[POINTER],Table6[C]))</f>
        <v>0</v>
      </c>
      <c r="J1948" s="91">
        <f>IF(GLOBAL[[#This Row],[2]]="",0,-1*SUMIF(Table5[CONCAT],GLOBAL[POINTER],Table5[3]))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12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12</v>
      </c>
      <c r="Q1948" s="58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12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12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12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948" s="31">
        <v>36</v>
      </c>
      <c r="AC1948" t="s">
        <v>5149</v>
      </c>
    </row>
    <row r="1949" spans="1:29">
      <c r="A1949" s="31">
        <f ca="1">IF(GLOBAL[[#This Row],[TT]]&lt;1,"",ROW()-2)</f>
        <v>1947</v>
      </c>
      <c r="B1949" s="33" t="s">
        <v>3704</v>
      </c>
      <c r="C1949" s="31">
        <v>1</v>
      </c>
      <c r="D1949" s="31" t="s">
        <v>2416</v>
      </c>
      <c r="E1949" s="31">
        <f ca="1">IF(GLOBAL[[#This Row],[b12]]="",GLOBAL[[#This Row],[a6]],GLOBAL[[#This Row],[b12]])</f>
        <v>1</v>
      </c>
      <c r="F1949" s="32">
        <f>GLOBAL[[#This Row],[AWAL]]</f>
        <v>1</v>
      </c>
      <c r="G1949" s="31"/>
      <c r="H1949" s="31"/>
      <c r="I1949" s="31">
        <f>IF(GLOBAL[[#This Row],[1]]="","",SUMIF(Table6[NB BM_C_QTY+F],GLOBAL[POINTER],Table6[C]))</f>
        <v>0</v>
      </c>
      <c r="J1949" s="91">
        <f>IF(GLOBAL[[#This Row],[2]]="",0,-1*SUMIF(Table5[CONCAT],GLOBAL[POINTER],Table5[3]))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1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1</v>
      </c>
      <c r="Q1949" s="58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1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1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1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949" s="31">
        <v>60</v>
      </c>
      <c r="AC1949" t="s">
        <v>5149</v>
      </c>
    </row>
    <row r="1950" spans="1:29">
      <c r="A1950" s="31">
        <f ca="1">IF(GLOBAL[[#This Row],[TT]]&lt;1,"",ROW()-2)</f>
        <v>1948</v>
      </c>
      <c r="B1950" s="33" t="s">
        <v>1193</v>
      </c>
      <c r="C1950" s="31">
        <v>2</v>
      </c>
      <c r="D1950" s="31" t="s">
        <v>447</v>
      </c>
      <c r="E1950" s="31">
        <f ca="1">IF(GLOBAL[[#This Row],[b12]]="",GLOBAL[[#This Row],[a6]],GLOBAL[[#This Row],[b12]])</f>
        <v>2</v>
      </c>
      <c r="F1950" s="32">
        <f>GLOBAL[[#This Row],[AWAL]]</f>
        <v>2</v>
      </c>
      <c r="G1950" s="31"/>
      <c r="H1950" s="31"/>
      <c r="I1950" s="31">
        <f>IF(GLOBAL[[#This Row],[1]]="","",SUMIF(Table6[NB BM_C_QTY+F],GLOBAL[POINTER],Table6[C]))</f>
        <v>0</v>
      </c>
      <c r="J1950" s="91">
        <f>IF(GLOBAL[[#This Row],[2]]="",0,-1*SUMIF(Table5[CONCAT],GLOBAL[POINTER],Table5[3]))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 t="shared" si="30"/>
        <v>2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2</v>
      </c>
      <c r="Q1950" s="58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2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2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2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950" s="31">
        <v>18</v>
      </c>
      <c r="AC1950" t="s">
        <v>5149</v>
      </c>
    </row>
    <row r="1951" spans="1:29">
      <c r="A1951" s="31">
        <f ca="1">IF(GLOBAL[[#This Row],[TT]]&lt;1,"",ROW()-2)</f>
        <v>1949</v>
      </c>
      <c r="B1951" s="33" t="s">
        <v>3702</v>
      </c>
      <c r="C1951" s="31">
        <v>1</v>
      </c>
      <c r="D1951" s="31" t="s">
        <v>3703</v>
      </c>
      <c r="E1951" s="31">
        <f ca="1">IF(GLOBAL[[#This Row],[b12]]="",GLOBAL[[#This Row],[a6]],GLOBAL[[#This Row],[b12]])</f>
        <v>1</v>
      </c>
      <c r="F1951" s="32">
        <f>GLOBAL[[#This Row],[AWAL]]</f>
        <v>1</v>
      </c>
      <c r="G1951" s="31"/>
      <c r="H1951" s="31"/>
      <c r="I1951" s="31">
        <f>IF(GLOBAL[[#This Row],[1]]="","",SUMIF(Table6[NB BM_C_QTY+F],GLOBAL[POINTER],Table6[C]))</f>
        <v>0</v>
      </c>
      <c r="J1951" s="91">
        <f>IF(GLOBAL[[#This Row],[2]]="",0,-1*SUMIF(Table5[CONCAT],GLOBAL[POINTER],Table5[3]))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1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1</v>
      </c>
      <c r="Q1951" s="58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1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1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1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951" s="31">
        <v>45</v>
      </c>
      <c r="AC1951" t="s">
        <v>5149</v>
      </c>
    </row>
    <row r="1952" spans="1:29">
      <c r="A1952" s="31">
        <f ca="1">IF(GLOBAL[[#This Row],[TT]]&lt;1,"",ROW()-2)</f>
        <v>1950</v>
      </c>
      <c r="B1952" s="33" t="s">
        <v>1194</v>
      </c>
      <c r="C1952" s="31">
        <v>24</v>
      </c>
      <c r="D1952" s="31" t="s">
        <v>1195</v>
      </c>
      <c r="E1952" s="31">
        <f ca="1">IF(GLOBAL[[#This Row],[b12]]="",GLOBAL[[#This Row],[a6]],GLOBAL[[#This Row],[b12]])</f>
        <v>24</v>
      </c>
      <c r="F1952" s="32">
        <f>GLOBAL[[#This Row],[AWAL]]</f>
        <v>24</v>
      </c>
      <c r="G1952" s="31"/>
      <c r="H1952" s="31"/>
      <c r="I1952" s="31">
        <f>IF(GLOBAL[[#This Row],[1]]="","",SUMIF(Table6[NB BM_C_QTY+F],GLOBAL[POINTER],Table6[C]))</f>
        <v>0</v>
      </c>
      <c r="J1952" s="91">
        <f>IF(GLOBAL[[#This Row],[2]]="",0,-1*SUMIF(Table5[CONCAT],GLOBAL[POINTER],Table5[3]))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24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24</v>
      </c>
      <c r="Q1952" s="58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24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24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24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952" s="31">
        <v>72</v>
      </c>
      <c r="AC1952" t="s">
        <v>5115</v>
      </c>
    </row>
    <row r="1953" spans="1:30">
      <c r="A1953" s="39" t="str">
        <f ca="1">IF(GLOBAL[[#This Row],[TT]]&lt;1,"",ROW()-2)</f>
        <v/>
      </c>
      <c r="B1953" s="33" t="s">
        <v>1196</v>
      </c>
      <c r="C1953" s="31">
        <v>0</v>
      </c>
      <c r="D1953" s="31" t="s">
        <v>205</v>
      </c>
      <c r="E1953" s="39">
        <f ca="1">IF(GLOBAL[[#This Row],[b12]]="",GLOBAL[[#This Row],[a6]],GLOBAL[[#This Row],[b12]])</f>
        <v>0</v>
      </c>
      <c r="F1953" s="40">
        <f>GLOBAL[[#This Row],[AWAL]]</f>
        <v>0</v>
      </c>
      <c r="G1953" s="31"/>
      <c r="H1953" s="31"/>
      <c r="I1953" s="31">
        <f>IF(GLOBAL[[#This Row],[1]]="","",SUMIF(Table6[NB BM_C_QTY+F],GLOBAL[POINTER],Table6[C]))</f>
        <v>0</v>
      </c>
      <c r="J1953" s="91">
        <f>IF(GLOBAL[[#This Row],[2]]="",0,-1*SUMIF(Table5[CONCAT],GLOBAL[POINTER],Table5[3]))</f>
        <v>0</v>
      </c>
      <c r="K1953" s="39" t="str">
        <f>IF(GLOBAL[[#This Row],[b1]]="","",GLOBAL[[#This Row],[b1]]-GLOBAL[[#This Row],[a1]]-GLOBAL[[#This Row],[bkeluar1]])</f>
        <v/>
      </c>
      <c r="L1953" s="39">
        <f>SUM(GLOBAL[[#This Row],[bmasuk1]:[c1]])</f>
        <v>0</v>
      </c>
      <c r="M1953" s="40">
        <f t="shared" si="30"/>
        <v>0</v>
      </c>
      <c r="N1953" s="31"/>
      <c r="O1953" s="39" t="str">
        <f>IF(GLOBAL[[#This Row],[b2]]="","",GLOBAL[[#This Row],[b2]]-GLOBAL[[#This Row],[a2]])</f>
        <v/>
      </c>
      <c r="P1953" s="40">
        <f ca="1">SUM(INDIRECT(GLOBAL_VAR[TABLENAME]&amp;"[@a"&amp;$1:$1-1&amp;"]"),INDIRECT(GLOBAL_VAR[TABLENAME]&amp;"[@c"&amp;$1:$1-1&amp;"]"))</f>
        <v>0</v>
      </c>
      <c r="Q1953" s="58"/>
      <c r="R1953" s="41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0</v>
      </c>
      <c r="T1953" s="33"/>
      <c r="U1953" s="41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0</v>
      </c>
      <c r="W1953" s="31"/>
      <c r="X1953" s="39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0</v>
      </c>
      <c r="Z1953" s="29"/>
      <c r="AA19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953" s="39">
        <v>30</v>
      </c>
      <c r="AC1953" s="29" t="s">
        <v>5149</v>
      </c>
    </row>
    <row r="1954" spans="1:30">
      <c r="A1954" s="31">
        <f ca="1">IF(GLOBAL[[#This Row],[TT]]&lt;1,"",ROW()-2)</f>
        <v>1952</v>
      </c>
      <c r="B1954" s="33" t="s">
        <v>3594</v>
      </c>
      <c r="C1954" s="31">
        <v>22</v>
      </c>
      <c r="D1954" s="31" t="s">
        <v>1197</v>
      </c>
      <c r="E1954" s="31">
        <f ca="1">IF(GLOBAL[[#This Row],[b12]]="",GLOBAL[[#This Row],[a6]],GLOBAL[[#This Row],[b12]])</f>
        <v>18</v>
      </c>
      <c r="F1954" s="32">
        <f>GLOBAL[[#This Row],[AWAL]]</f>
        <v>22</v>
      </c>
      <c r="G1954" s="31"/>
      <c r="H1954" s="31"/>
      <c r="I1954" s="31">
        <f>IF(GLOBAL[[#This Row],[1]]="","",SUMIF(Table6[NB BM_C_QTY+F],GLOBAL[POINTER],Table6[C]))</f>
        <v>0</v>
      </c>
      <c r="J1954" s="91">
        <f>IF(GLOBAL[[#This Row],[2]]="",0,-1*SUMIF(Table5[CONCAT],GLOBAL[POINTER],Table5[3]))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 t="shared" si="30"/>
        <v>22</v>
      </c>
      <c r="N1954" s="31">
        <v>18</v>
      </c>
      <c r="O1954" s="31">
        <f>IF(GLOBAL[[#This Row],[b2]]="","",GLOBAL[[#This Row],[b2]]-GLOBAL[[#This Row],[a2]])</f>
        <v>-4</v>
      </c>
      <c r="P1954" s="32">
        <f ca="1">SUM(INDIRECT(GLOBAL_VAR[TABLENAME]&amp;"[@a"&amp;$1:$1-1&amp;"]"),INDIRECT(GLOBAL_VAR[TABLENAME]&amp;"[@c"&amp;$1:$1-1&amp;"]"))</f>
        <v>18</v>
      </c>
      <c r="Q1954" s="58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18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18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18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954" s="31">
        <v>25</v>
      </c>
      <c r="AC1954" t="s">
        <v>5117</v>
      </c>
    </row>
    <row r="1955" spans="1:30">
      <c r="A1955" s="31" t="str">
        <f ca="1">IF(GLOBAL[[#This Row],[TT]]&lt;1,"",ROW()-2)</f>
        <v/>
      </c>
      <c r="B1955" s="33" t="s">
        <v>1198</v>
      </c>
      <c r="C1955" s="31">
        <v>0</v>
      </c>
      <c r="D1955" s="31" t="s">
        <v>1199</v>
      </c>
      <c r="E1955" s="31">
        <f ca="1">IF(GLOBAL[[#This Row],[b12]]="",GLOBAL[[#This Row],[a6]],GLOBAL[[#This Row],[b12]])</f>
        <v>0</v>
      </c>
      <c r="F1955" s="32">
        <f>GLOBAL[[#This Row],[AWAL]]</f>
        <v>0</v>
      </c>
      <c r="G1955" s="31"/>
      <c r="H1955" s="31"/>
      <c r="I1955" s="31">
        <f>IF(GLOBAL[[#This Row],[1]]="","",SUMIF(Table6[NB BM_C_QTY+F],GLOBAL[POINTER],Table6[C]))</f>
        <v>0</v>
      </c>
      <c r="J1955" s="91">
        <f>IF(GLOBAL[[#This Row],[2]]="",0,-1*SUMIF(Table5[CONCAT],GLOBAL[POINTER],Table5[3]))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 t="shared" si="30"/>
        <v>0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0</v>
      </c>
      <c r="Q1955" s="58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0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0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0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955" s="31">
        <v>70</v>
      </c>
      <c r="AC1955" t="s">
        <v>5116</v>
      </c>
    </row>
    <row r="1956" spans="1:30">
      <c r="A1956" s="31" t="str">
        <f ca="1">IF(GLOBAL[[#This Row],[TT]]&lt;1,"",ROW()-2)</f>
        <v/>
      </c>
      <c r="B1956" s="33" t="s">
        <v>1200</v>
      </c>
      <c r="C1956" s="31">
        <v>0</v>
      </c>
      <c r="D1956" s="31" t="s">
        <v>51</v>
      </c>
      <c r="E1956" s="31">
        <f ca="1">IF(GLOBAL[[#This Row],[b12]]="",GLOBAL[[#This Row],[a6]],GLOBAL[[#This Row],[b12]])</f>
        <v>0</v>
      </c>
      <c r="F1956" s="32">
        <f>GLOBAL[[#This Row],[AWAL]]</f>
        <v>0</v>
      </c>
      <c r="G1956" s="31"/>
      <c r="H1956" s="31"/>
      <c r="I1956" s="31">
        <f>IF(GLOBAL[[#This Row],[1]]="","",SUMIF(Table6[NB BM_C_QTY+F],GLOBAL[POINTER],Table6[C]))</f>
        <v>0</v>
      </c>
      <c r="J1956" s="91">
        <f>IF(GLOBAL[[#This Row],[2]]="",0,-1*SUMIF(Table5[CONCAT],GLOBAL[POINTER],Table5[3]))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0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0</v>
      </c>
      <c r="Q1956" s="58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0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0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0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956" s="31">
        <v>60</v>
      </c>
      <c r="AC1956" t="s">
        <v>5116</v>
      </c>
    </row>
    <row r="1957" spans="1:30">
      <c r="A1957" s="31">
        <f ca="1">IF(GLOBAL[[#This Row],[TT]]&lt;1,"",ROW()-2)</f>
        <v>1955</v>
      </c>
      <c r="B1957" s="33" t="s">
        <v>1201</v>
      </c>
      <c r="C1957" s="31">
        <v>1</v>
      </c>
      <c r="D1957" s="31" t="s">
        <v>39</v>
      </c>
      <c r="E1957" s="31">
        <f ca="1">IF(GLOBAL[[#This Row],[b12]]="",GLOBAL[[#This Row],[a6]],GLOBAL[[#This Row],[b12]])</f>
        <v>1</v>
      </c>
      <c r="F1957" s="32">
        <f>GLOBAL[[#This Row],[AWAL]]</f>
        <v>1</v>
      </c>
      <c r="G1957" s="31"/>
      <c r="H1957" s="31"/>
      <c r="I1957" s="31">
        <f>IF(GLOBAL[[#This Row],[1]]="","",SUMIF(Table6[NB BM_C_QTY+F],GLOBAL[POINTER],Table6[C]))</f>
        <v>0</v>
      </c>
      <c r="J1957" s="91">
        <f>IF(GLOBAL[[#This Row],[2]]="",0,-1*SUMIF(Table5[CONCAT],GLOBAL[POINTER],Table5[3]))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 t="shared" si="30"/>
        <v>1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1</v>
      </c>
      <c r="Q1957" s="58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1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1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1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957" s="31">
        <v>24</v>
      </c>
      <c r="AC1957" t="s">
        <v>5116</v>
      </c>
    </row>
    <row r="1958" spans="1:30">
      <c r="A1958" s="31">
        <f ca="1">IF(GLOBAL[[#This Row],[TT]]&lt;1,"",ROW()-2)</f>
        <v>1956</v>
      </c>
      <c r="B1958" s="33" t="s">
        <v>2716</v>
      </c>
      <c r="C1958" s="31">
        <v>2</v>
      </c>
      <c r="D1958" s="31" t="s">
        <v>2717</v>
      </c>
      <c r="E1958" s="31">
        <f ca="1">IF(GLOBAL[[#This Row],[b12]]="",GLOBAL[[#This Row],[a6]],GLOBAL[[#This Row],[b12]])</f>
        <v>2</v>
      </c>
      <c r="F1958" s="32">
        <f>GLOBAL[[#This Row],[AWAL]]</f>
        <v>2</v>
      </c>
      <c r="G1958" s="31"/>
      <c r="H1958" s="31"/>
      <c r="I1958" s="31">
        <f>IF(GLOBAL[[#This Row],[1]]="","",SUMIF(Table6[NB BM_C_QTY+F],GLOBAL[POINTER],Table6[C]))</f>
        <v>0</v>
      </c>
      <c r="J1958" s="91">
        <f>IF(GLOBAL[[#This Row],[2]]="",0,-1*SUMIF(Table5[CONCAT],GLOBAL[POINTER],Table5[3]))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 t="shared" si="30"/>
        <v>2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2</v>
      </c>
      <c r="Q1958" s="58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2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2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2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958" s="31">
        <v>160</v>
      </c>
      <c r="AC1958" t="s">
        <v>5116</v>
      </c>
    </row>
    <row r="1959" spans="1:30">
      <c r="A1959" s="31" t="str">
        <f ca="1">IF(GLOBAL[[#This Row],[TT]]&lt;1,"",ROW()-2)</f>
        <v/>
      </c>
      <c r="B1959" s="33" t="s">
        <v>3498</v>
      </c>
      <c r="C1959" s="31">
        <v>0</v>
      </c>
      <c r="D1959" s="31" t="s">
        <v>3499</v>
      </c>
      <c r="E1959" s="31">
        <f ca="1">IF(GLOBAL[[#This Row],[b12]]="",GLOBAL[[#This Row],[a6]],GLOBAL[[#This Row],[b12]])</f>
        <v>0</v>
      </c>
      <c r="F1959" s="32">
        <f>GLOBAL[[#This Row],[AWAL]]</f>
        <v>0</v>
      </c>
      <c r="G1959" s="31"/>
      <c r="H1959" s="31"/>
      <c r="I1959" s="31">
        <f>IF(GLOBAL[[#This Row],[1]]="","",SUMIF(Table6[NB BM_C_QTY+F],GLOBAL[POINTER],Table6[C]))</f>
        <v>0</v>
      </c>
      <c r="J1959" s="91">
        <f>IF(GLOBAL[[#This Row],[2]]="",0,-1*SUMIF(Table5[CONCAT],GLOBAL[POINTER],Table5[3]))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0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0</v>
      </c>
      <c r="Q1959" s="58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0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0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0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959" s="31">
        <v>40</v>
      </c>
      <c r="AC1959" t="s">
        <v>5149</v>
      </c>
      <c r="AD1959" s="29"/>
    </row>
    <row r="1960" spans="1:30">
      <c r="A1960" s="31" t="str">
        <f ca="1">IF(GLOBAL[[#This Row],[TT]]&lt;1,"",ROW()-2)</f>
        <v/>
      </c>
      <c r="B1960" s="33" t="s">
        <v>2630</v>
      </c>
      <c r="C1960" s="31">
        <v>0</v>
      </c>
      <c r="D1960" s="31" t="s">
        <v>2142</v>
      </c>
      <c r="E1960" s="31">
        <f ca="1">IF(GLOBAL[[#This Row],[b12]]="",GLOBAL[[#This Row],[a6]],GLOBAL[[#This Row],[b12]])</f>
        <v>0</v>
      </c>
      <c r="F1960" s="32">
        <f>GLOBAL[[#This Row],[AWAL]]</f>
        <v>0</v>
      </c>
      <c r="G1960" s="31"/>
      <c r="H1960" s="31"/>
      <c r="I1960" s="31">
        <f>IF(GLOBAL[[#This Row],[1]]="","",SUMIF(Table6[NB BM_C_QTY+F],GLOBAL[POINTER],Table6[C]))</f>
        <v>0</v>
      </c>
      <c r="J1960" s="91">
        <f>IF(GLOBAL[[#This Row],[2]]="",0,-1*SUMIF(Table5[CONCAT],GLOBAL[POINTER],Table5[3]))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0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0</v>
      </c>
      <c r="Q1960" s="58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0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0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0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960" s="31">
        <v>25</v>
      </c>
      <c r="AC1960" t="s">
        <v>5117</v>
      </c>
    </row>
    <row r="1961" spans="1:30">
      <c r="A1961" s="31" t="str">
        <f ca="1">IF(GLOBAL[[#This Row],[TT]]&lt;1,"",ROW()-2)</f>
        <v/>
      </c>
      <c r="B1961" s="33" t="s">
        <v>2693</v>
      </c>
      <c r="C1961" s="31">
        <v>0</v>
      </c>
      <c r="D1961" s="31" t="s">
        <v>1202</v>
      </c>
      <c r="E1961" s="31">
        <f ca="1">IF(GLOBAL[[#This Row],[b12]]="",GLOBAL[[#This Row],[a6]],GLOBAL[[#This Row],[b12]])</f>
        <v>0</v>
      </c>
      <c r="F1961" s="32">
        <f>GLOBAL[[#This Row],[AWAL]]</f>
        <v>0</v>
      </c>
      <c r="G1961" s="31"/>
      <c r="H1961" s="31"/>
      <c r="I1961" s="31">
        <f>IF(GLOBAL[[#This Row],[1]]="","",SUMIF(Table6[NB BM_C_QTY+F],GLOBAL[POINTER],Table6[C]))</f>
        <v>0</v>
      </c>
      <c r="J1961" s="91">
        <f>IF(GLOBAL[[#This Row],[2]]="",0,-1*SUMIF(Table5[CONCAT],GLOBAL[POINTER],Table5[3]))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 t="shared" si="30"/>
        <v>0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0</v>
      </c>
      <c r="Q1961" s="58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0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0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0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961" s="31">
        <v>25</v>
      </c>
      <c r="AC1961" t="s">
        <v>6091</v>
      </c>
    </row>
    <row r="1962" spans="1:30">
      <c r="A1962" s="31">
        <f ca="1">IF(GLOBAL[[#This Row],[TT]]&lt;1,"",ROW()-2)</f>
        <v>1960</v>
      </c>
      <c r="B1962" s="33" t="s">
        <v>1203</v>
      </c>
      <c r="C1962" s="31">
        <v>2</v>
      </c>
      <c r="D1962" s="31" t="s">
        <v>1197</v>
      </c>
      <c r="E1962" s="31">
        <f ca="1">IF(GLOBAL[[#This Row],[b12]]="",GLOBAL[[#This Row],[a6]],GLOBAL[[#This Row],[b12]])</f>
        <v>2</v>
      </c>
      <c r="F1962" s="32">
        <f>GLOBAL[[#This Row],[AWAL]]</f>
        <v>2</v>
      </c>
      <c r="G1962" s="31"/>
      <c r="H1962" s="31"/>
      <c r="I1962" s="31">
        <f>IF(GLOBAL[[#This Row],[1]]="","",SUMIF(Table6[NB BM_C_QTY+F],GLOBAL[POINTER],Table6[C]))</f>
        <v>0</v>
      </c>
      <c r="J1962" s="91">
        <f>IF(GLOBAL[[#This Row],[2]]="",0,-1*SUMIF(Table5[CONCAT],GLOBAL[POINTER],Table5[3]))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2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2</v>
      </c>
      <c r="Q1962" s="58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2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2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2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962" s="31">
        <v>25</v>
      </c>
      <c r="AC1962" t="s">
        <v>5117</v>
      </c>
    </row>
    <row r="1963" spans="1:30">
      <c r="A1963" s="31">
        <f ca="1">IF(GLOBAL[[#This Row],[TT]]&lt;1,"",ROW()-2)</f>
        <v>1961</v>
      </c>
      <c r="B1963" s="33" t="s">
        <v>2574</v>
      </c>
      <c r="C1963" s="31">
        <v>2</v>
      </c>
      <c r="D1963" s="31" t="s">
        <v>63</v>
      </c>
      <c r="E1963" s="31">
        <f ca="1">IF(GLOBAL[[#This Row],[b12]]="",GLOBAL[[#This Row],[a6]],GLOBAL[[#This Row],[b12]])</f>
        <v>2</v>
      </c>
      <c r="F1963" s="32">
        <f>GLOBAL[[#This Row],[AWAL]]</f>
        <v>2</v>
      </c>
      <c r="G1963" s="31"/>
      <c r="H1963" s="31"/>
      <c r="I1963" s="31">
        <f>IF(GLOBAL[[#This Row],[1]]="","",SUMIF(Table6[NB BM_C_QTY+F],GLOBAL[POINTER],Table6[C]))</f>
        <v>0</v>
      </c>
      <c r="J1963" s="91">
        <f>IF(GLOBAL[[#This Row],[2]]="",0,-1*SUMIF(Table5[CONCAT],GLOBAL[POINTER],Table5[3]))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2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2</v>
      </c>
      <c r="Q1963" s="58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2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2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2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963" s="31">
        <v>36</v>
      </c>
      <c r="AC1963" t="s">
        <v>5116</v>
      </c>
    </row>
    <row r="1964" spans="1:30">
      <c r="A1964" s="31" t="str">
        <f ca="1">IF(GLOBAL[[#This Row],[TT]]&lt;1,"",ROW()-2)</f>
        <v/>
      </c>
      <c r="B1964" s="33" t="s">
        <v>2431</v>
      </c>
      <c r="C1964" s="31">
        <v>0</v>
      </c>
      <c r="D1964" s="31" t="s">
        <v>2006</v>
      </c>
      <c r="E1964" s="31">
        <f ca="1">IF(GLOBAL[[#This Row],[b12]]="",GLOBAL[[#This Row],[a6]],GLOBAL[[#This Row],[b12]])</f>
        <v>0</v>
      </c>
      <c r="F1964" s="32">
        <f>GLOBAL[[#This Row],[AWAL]]</f>
        <v>0</v>
      </c>
      <c r="G1964" s="31"/>
      <c r="H1964" s="31"/>
      <c r="I1964" s="31">
        <f>IF(GLOBAL[[#This Row],[1]]="","",SUMIF(Table6[NB BM_C_QTY+F],GLOBAL[POINTER],Table6[C]))</f>
        <v>0</v>
      </c>
      <c r="J1964" s="91">
        <f>IF(GLOBAL[[#This Row],[2]]="",0,-1*SUMIF(Table5[CONCAT],GLOBAL[POINTER],Table5[3]))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0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0</v>
      </c>
      <c r="Q1964" s="58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0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0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0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964" s="31">
        <v>30</v>
      </c>
      <c r="AC1964" t="s">
        <v>5116</v>
      </c>
    </row>
    <row r="1965" spans="1:30">
      <c r="A1965" s="31" t="e">
        <f ca="1">IF(GLOBAL[[#This Row],[TT]]&lt;1,"",ROW()-2)</f>
        <v>#VALUE!</v>
      </c>
      <c r="B1965" s="33" t="s">
        <v>1204</v>
      </c>
      <c r="C1965" s="31" t="e">
        <v>#VALUE!</v>
      </c>
      <c r="D1965" s="31" t="s">
        <v>1205</v>
      </c>
      <c r="E1965" s="31" t="e">
        <f ca="1">IF(GLOBAL[[#This Row],[b12]]="",GLOBAL[[#This Row],[a6]],GLOBAL[[#This Row],[b12]])</f>
        <v>#VALUE!</v>
      </c>
      <c r="F1965" s="32" t="e">
        <f>GLOBAL[[#This Row],[AWAL]]</f>
        <v>#VALUE!</v>
      </c>
      <c r="G1965" s="31"/>
      <c r="H1965" s="31"/>
      <c r="I1965" s="31">
        <f>IF(GLOBAL[[#This Row],[1]]="","",SUMIF(Table6[NB BM_C_QTY+F],GLOBAL[POINTER],Table6[C]))</f>
        <v>0</v>
      </c>
      <c r="J1965" s="91">
        <f>IF(GLOBAL[[#This Row],[2]]="",0,-1*SUMIF(Table5[CONCAT],GLOBAL[POINTER],Table5[3]))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 t="e">
        <f t="shared" si="30"/>
        <v>#VALUE!</v>
      </c>
      <c r="N1965" s="31"/>
      <c r="O1965" s="31" t="str">
        <f>IF(GLOBAL[[#This Row],[b2]]="","",GLOBAL[[#This Row],[b2]]-GLOBAL[[#This Row],[a2]])</f>
        <v/>
      </c>
      <c r="P1965" s="32" t="e">
        <f ca="1">SUM(INDIRECT(GLOBAL_VAR[TABLENAME]&amp;"[@a"&amp;$1:$1-1&amp;"]"),INDIRECT(GLOBAL_VAR[TABLENAME]&amp;"[@c"&amp;$1:$1-1&amp;"]"))</f>
        <v>#VALUE!</v>
      </c>
      <c r="Q1965" s="58"/>
      <c r="R1965" s="33" t="str">
        <f>IF(GLOBAL[[#This Row],[b3]]="","",GLOBAL[[#This Row],[b3]]-GLOBAL[[#This Row],[a3]])</f>
        <v/>
      </c>
      <c r="S1965" s="32" t="e">
        <f ca="1">SUM(INDIRECT(GLOBAL_VAR[TABLENAME]&amp;"[@a"&amp;$1:$1-1&amp;"]"),INDIRECT(GLOBAL_VAR[TABLENAME]&amp;"[@c"&amp;$1:$1-1&amp;"]"))</f>
        <v>#VALUE!</v>
      </c>
      <c r="T1965" s="33"/>
      <c r="U1965" s="33" t="str">
        <f>IF(GLOBAL[[#This Row],[b4]]="","",GLOBAL[[#This Row],[b4]]-GLOBAL[[#This Row],[a4]])</f>
        <v/>
      </c>
      <c r="V1965" s="32" t="e">
        <f ca="1">SUM(INDIRECT(GLOBAL_VAR[TABLENAME]&amp;"[@a"&amp;$1:$1-1&amp;"]"),INDIRECT(GLOBAL_VAR[TABLENAME]&amp;"[@c"&amp;$1:$1-1&amp;"]"))</f>
        <v>#VALUE!</v>
      </c>
      <c r="W1965" s="31"/>
      <c r="X1965" s="31" t="str">
        <f>IF(GLOBAL[[#This Row],[b5]]="","",GLOBAL[[#This Row],[b5]]-GLOBAL[[#This Row],[a5]])</f>
        <v/>
      </c>
      <c r="Y1965" s="32" t="e">
        <f ca="1">SUM(INDIRECT(GLOBAL_VAR[TABLENAME]&amp;"[@a"&amp;$1:$1-1&amp;"]"),INDIRECT(GLOBAL_VAR[TABLENAME]&amp;"[@c"&amp;$1:$1-1&amp;"]"))</f>
        <v>#VALUE!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965" s="31">
        <v>288</v>
      </c>
      <c r="AC1965" t="s">
        <v>6094</v>
      </c>
    </row>
    <row r="1966" spans="1:30">
      <c r="A1966" s="31">
        <f ca="1">IF(GLOBAL[[#This Row],[TT]]&lt;1,"",ROW()-2)</f>
        <v>1964</v>
      </c>
      <c r="B1966" s="33" t="s">
        <v>5397</v>
      </c>
      <c r="C1966" s="31">
        <v>3</v>
      </c>
      <c r="D1966" s="31" t="s">
        <v>2085</v>
      </c>
      <c r="E1966" s="31">
        <f ca="1">IF(GLOBAL[[#This Row],[b12]]="",GLOBAL[[#This Row],[a6]],GLOBAL[[#This Row],[b12]])</f>
        <v>3</v>
      </c>
      <c r="F1966" s="32">
        <f>GLOBAL[[#This Row],[AWAL]]</f>
        <v>3</v>
      </c>
      <c r="G1966" s="31"/>
      <c r="H1966" s="31"/>
      <c r="I1966" s="31">
        <f>IF(GLOBAL[[#This Row],[1]]="","",SUMIF(Table6[NB BM_C_QTY+F],GLOBAL[POINTER],Table6[C]))</f>
        <v>0</v>
      </c>
      <c r="J1966" s="91">
        <f>IF(GLOBAL[[#This Row],[2]]="",0,-1*SUMIF(Table5[CONCAT],GLOBAL[POINTER],Table5[3]))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3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3</v>
      </c>
      <c r="Q1966" s="58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3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3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3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966" s="31">
        <v>12</v>
      </c>
      <c r="AC1966" t="s">
        <v>5118</v>
      </c>
    </row>
    <row r="1967" spans="1:30">
      <c r="A1967" s="31" t="str">
        <f ca="1">IF(GLOBAL[[#This Row],[TT]]&lt;1,"",ROW()-2)</f>
        <v/>
      </c>
      <c r="B1967" s="33" t="s">
        <v>1206</v>
      </c>
      <c r="C1967" s="31">
        <v>0</v>
      </c>
      <c r="D1967" s="31" t="s">
        <v>1207</v>
      </c>
      <c r="E1967" s="31">
        <f ca="1">IF(GLOBAL[[#This Row],[b12]]="",GLOBAL[[#This Row],[a6]],GLOBAL[[#This Row],[b12]])</f>
        <v>0</v>
      </c>
      <c r="F1967" s="32">
        <f>GLOBAL[[#This Row],[AWAL]]</f>
        <v>0</v>
      </c>
      <c r="G1967" s="31"/>
      <c r="H1967" s="31"/>
      <c r="I1967" s="31">
        <f>IF(GLOBAL[[#This Row],[1]]="","",SUMIF(Table6[NB BM_C_QTY+F],GLOBAL[POINTER],Table6[C]))</f>
        <v>0</v>
      </c>
      <c r="J1967" s="91">
        <f>IF(GLOBAL[[#This Row],[2]]="",0,-1*SUMIF(Table5[CONCAT],GLOBAL[POINTER],Table5[3]))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 t="shared" si="30"/>
        <v>0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0</v>
      </c>
      <c r="Q1967" s="58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0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0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967" s="31">
        <v>18</v>
      </c>
      <c r="AC1967" t="s">
        <v>5118</v>
      </c>
    </row>
    <row r="1968" spans="1:30">
      <c r="A1968" s="31" t="str">
        <f ca="1">IF(GLOBAL[[#This Row],[TT]]&lt;1,"",ROW()-2)</f>
        <v/>
      </c>
      <c r="B1968" s="33" t="s">
        <v>2347</v>
      </c>
      <c r="C1968" s="31">
        <v>0</v>
      </c>
      <c r="D1968" s="31">
        <v>12</v>
      </c>
      <c r="E1968" s="31">
        <f ca="1">IF(GLOBAL[[#This Row],[b12]]="",GLOBAL[[#This Row],[a6]],GLOBAL[[#This Row],[b12]])</f>
        <v>0</v>
      </c>
      <c r="F1968" s="32">
        <f>GLOBAL[[#This Row],[AWAL]]</f>
        <v>0</v>
      </c>
      <c r="G1968" s="31"/>
      <c r="H1968" s="31"/>
      <c r="I1968" s="31">
        <f>IF(GLOBAL[[#This Row],[1]]="","",SUMIF(Table6[NB BM_C_QTY+F],GLOBAL[POINTER],Table6[C]))</f>
        <v>0</v>
      </c>
      <c r="J1968" s="91">
        <f>IF(GLOBAL[[#This Row],[2]]="",0,-1*SUMIF(Table5[CONCAT],GLOBAL[POINTER],Table5[3]))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0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0</v>
      </c>
      <c r="Q1968" s="58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0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0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0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968" s="31">
        <v>12</v>
      </c>
      <c r="AC1968" t="s">
        <v>5118</v>
      </c>
    </row>
    <row r="1969" spans="1:30">
      <c r="A1969" s="31" t="str">
        <f ca="1">IF(GLOBAL[[#This Row],[TT]]&lt;1,"",ROW()-2)</f>
        <v/>
      </c>
      <c r="B1969" s="33" t="s">
        <v>3605</v>
      </c>
      <c r="C1969" s="31">
        <v>0</v>
      </c>
      <c r="D1969" s="31" t="s">
        <v>2085</v>
      </c>
      <c r="E1969" s="31">
        <f ca="1">IF(GLOBAL[[#This Row],[b12]]="",GLOBAL[[#This Row],[a6]],GLOBAL[[#This Row],[b12]])</f>
        <v>0</v>
      </c>
      <c r="F1969" s="32">
        <f>GLOBAL[[#This Row],[AWAL]]</f>
        <v>0</v>
      </c>
      <c r="G1969" s="31"/>
      <c r="H1969" s="31"/>
      <c r="I1969" s="31">
        <f>IF(GLOBAL[[#This Row],[1]]="","",SUMIF(Table6[NB BM_C_QTY+F],GLOBAL[POINTER],Table6[C]))</f>
        <v>0</v>
      </c>
      <c r="J1969" s="91">
        <f>IF(GLOBAL[[#This Row],[2]]="",0,-1*SUMIF(Table5[CONCAT],GLOBAL[POINTER],Table5[3]))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0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0</v>
      </c>
      <c r="Q1969" s="58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0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0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0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969" s="31">
        <v>12</v>
      </c>
      <c r="AC1969" t="s">
        <v>5118</v>
      </c>
    </row>
    <row r="1970" spans="1:30">
      <c r="A1970" s="31" t="str">
        <f ca="1">IF(GLOBAL[[#This Row],[TT]]&lt;1,"",ROW()-2)</f>
        <v/>
      </c>
      <c r="B1970" s="33" t="s">
        <v>1980</v>
      </c>
      <c r="C1970" s="31">
        <v>0</v>
      </c>
      <c r="D1970" s="31" t="s">
        <v>2085</v>
      </c>
      <c r="E1970" s="31">
        <f ca="1">IF(GLOBAL[[#This Row],[b12]]="",GLOBAL[[#This Row],[a6]],GLOBAL[[#This Row],[b12]])</f>
        <v>0</v>
      </c>
      <c r="F1970" s="32">
        <f>GLOBAL[[#This Row],[AWAL]]</f>
        <v>0</v>
      </c>
      <c r="G1970" s="31"/>
      <c r="H1970" s="31"/>
      <c r="I1970" s="31">
        <f>IF(GLOBAL[[#This Row],[1]]="","",SUMIF(Table6[NB BM_C_QTY+F],GLOBAL[POINTER],Table6[C]))</f>
        <v>0</v>
      </c>
      <c r="J1970" s="91">
        <f>IF(GLOBAL[[#This Row],[2]]="",0,-1*SUMIF(Table5[CONCAT],GLOBAL[POINTER],Table5[3]))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 t="shared" si="30"/>
        <v>0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0</v>
      </c>
      <c r="Q1970" s="58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0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0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0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970" s="31">
        <v>12</v>
      </c>
      <c r="AC1970" t="s">
        <v>5118</v>
      </c>
    </row>
    <row r="1971" spans="1:30">
      <c r="A1971" s="31" t="str">
        <f ca="1">IF(GLOBAL[[#This Row],[TT]]&lt;1,"",ROW()-2)</f>
        <v/>
      </c>
      <c r="B1971" s="33" t="s">
        <v>1208</v>
      </c>
      <c r="C1971" s="31">
        <v>0</v>
      </c>
      <c r="D1971" s="31" t="s">
        <v>800</v>
      </c>
      <c r="E1971" s="31">
        <f ca="1">IF(GLOBAL[[#This Row],[b12]]="",GLOBAL[[#This Row],[a6]],GLOBAL[[#This Row],[b12]])</f>
        <v>0</v>
      </c>
      <c r="F1971" s="32">
        <f>GLOBAL[[#This Row],[AWAL]]</f>
        <v>0</v>
      </c>
      <c r="G1971" s="31"/>
      <c r="H1971" s="31"/>
      <c r="I1971" s="31">
        <f>IF(GLOBAL[[#This Row],[1]]="","",SUMIF(Table6[NB BM_C_QTY+F],GLOBAL[POINTER],Table6[C]))</f>
        <v>0</v>
      </c>
      <c r="J1971" s="91">
        <f>IF(GLOBAL[[#This Row],[2]]="",0,-1*SUMIF(Table5[CONCAT],GLOBAL[POINTER],Table5[3]))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0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0</v>
      </c>
      <c r="Q1971" s="58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0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0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0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971" s="31">
        <v>12</v>
      </c>
      <c r="AC1971" t="s">
        <v>5118</v>
      </c>
    </row>
    <row r="1972" spans="1:30">
      <c r="A1972" s="31" t="str">
        <f ca="1">IF(GLOBAL[[#This Row],[TT]]&lt;1,"",ROW()-2)</f>
        <v/>
      </c>
      <c r="B1972" s="33" t="s">
        <v>2234</v>
      </c>
      <c r="C1972" s="31">
        <v>0</v>
      </c>
      <c r="D1972" s="31" t="s">
        <v>2085</v>
      </c>
      <c r="E1972" s="31">
        <f ca="1">IF(GLOBAL[[#This Row],[b12]]="",GLOBAL[[#This Row],[a6]],GLOBAL[[#This Row],[b12]])</f>
        <v>0</v>
      </c>
      <c r="F1972" s="32">
        <f>GLOBAL[[#This Row],[AWAL]]</f>
        <v>0</v>
      </c>
      <c r="G1972" s="31"/>
      <c r="H1972" s="31"/>
      <c r="I1972" s="31">
        <f>IF(GLOBAL[[#This Row],[1]]="","",SUMIF(Table6[NB BM_C_QTY+F],GLOBAL[POINTER],Table6[C]))</f>
        <v>0</v>
      </c>
      <c r="J1972" s="91">
        <f>IF(GLOBAL[[#This Row],[2]]="",0,-1*SUMIF(Table5[CONCAT],GLOBAL[POINTER],Table5[3]))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0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0</v>
      </c>
      <c r="Q1972" s="58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0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0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0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972" s="31">
        <v>12</v>
      </c>
      <c r="AC1972" t="s">
        <v>5118</v>
      </c>
    </row>
    <row r="1973" spans="1:30">
      <c r="A1973" s="31" t="str">
        <f ca="1">IF(GLOBAL[[#This Row],[TT]]&lt;1,"",ROW()-2)</f>
        <v/>
      </c>
      <c r="B1973" s="33" t="s">
        <v>3996</v>
      </c>
      <c r="C1973" s="31">
        <v>0</v>
      </c>
      <c r="D1973" s="31" t="s">
        <v>2085</v>
      </c>
      <c r="E1973" s="31">
        <f ca="1">IF(GLOBAL[[#This Row],[b12]]="",GLOBAL[[#This Row],[a6]],GLOBAL[[#This Row],[b12]])</f>
        <v>0</v>
      </c>
      <c r="F1973" s="32">
        <f>GLOBAL[[#This Row],[AWAL]]</f>
        <v>0</v>
      </c>
      <c r="G1973" s="31"/>
      <c r="H1973" s="31"/>
      <c r="I1973" s="31">
        <f>IF(GLOBAL[[#This Row],[1]]="","",SUMIF(Table6[NB BM_C_QTY+F],GLOBAL[POINTER],Table6[C]))</f>
        <v>0</v>
      </c>
      <c r="J1973" s="91">
        <f>IF(GLOBAL[[#This Row],[2]]="",0,-1*SUMIF(Table5[CONCAT],GLOBAL[POINTER],Table5[3]))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0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0</v>
      </c>
      <c r="Q1973" s="58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0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0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0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973" s="31">
        <v>12</v>
      </c>
      <c r="AC1973" t="s">
        <v>5118</v>
      </c>
    </row>
    <row r="1974" spans="1:30">
      <c r="A1974" s="31" t="str">
        <f ca="1">IF(GLOBAL[[#This Row],[TT]]&lt;1,"",ROW()-2)</f>
        <v/>
      </c>
      <c r="B1974" s="33" t="s">
        <v>1209</v>
      </c>
      <c r="C1974" s="31">
        <v>0</v>
      </c>
      <c r="D1974" s="31" t="s">
        <v>800</v>
      </c>
      <c r="E1974" s="31">
        <f ca="1">IF(GLOBAL[[#This Row],[b12]]="",GLOBAL[[#This Row],[a6]],GLOBAL[[#This Row],[b12]])</f>
        <v>0</v>
      </c>
      <c r="F1974" s="32">
        <f>GLOBAL[[#This Row],[AWAL]]</f>
        <v>0</v>
      </c>
      <c r="G1974" s="31"/>
      <c r="H1974" s="31"/>
      <c r="I1974" s="31">
        <f>IF(GLOBAL[[#This Row],[1]]="","",SUMIF(Table6[NB BM_C_QTY+F],GLOBAL[POINTER],Table6[C]))</f>
        <v>0</v>
      </c>
      <c r="J1974" s="91">
        <f>IF(GLOBAL[[#This Row],[2]]="",0,-1*SUMIF(Table5[CONCAT],GLOBAL[POINTER],Table5[3]))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0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0</v>
      </c>
      <c r="Q1974" s="58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0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0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0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974" s="31">
        <v>12</v>
      </c>
      <c r="AC1974" t="s">
        <v>5118</v>
      </c>
    </row>
    <row r="1975" spans="1:30">
      <c r="A1975" s="31">
        <f ca="1">IF(GLOBAL[[#This Row],[TT]]&lt;1,"",ROW()-2)</f>
        <v>1973</v>
      </c>
      <c r="B1975" s="33" t="s">
        <v>1210</v>
      </c>
      <c r="C1975" s="31">
        <v>23</v>
      </c>
      <c r="D1975" s="31" t="s">
        <v>70</v>
      </c>
      <c r="E1975" s="31">
        <f ca="1">IF(GLOBAL[[#This Row],[b12]]="",GLOBAL[[#This Row],[a6]],GLOBAL[[#This Row],[b12]])</f>
        <v>23</v>
      </c>
      <c r="F1975" s="32">
        <f>GLOBAL[[#This Row],[AWAL]]</f>
        <v>23</v>
      </c>
      <c r="G1975" s="31"/>
      <c r="H1975" s="31"/>
      <c r="I1975" s="31">
        <f>IF(GLOBAL[[#This Row],[1]]="","",SUMIF(Table6[NB BM_C_QTY+F],GLOBAL[POINTER],Table6[C]))</f>
        <v>0</v>
      </c>
      <c r="J1975" s="91">
        <f>IF(GLOBAL[[#This Row],[2]]="",0,-1*SUMIF(Table5[CONCAT],GLOBAL[POINTER],Table5[3]))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23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23</v>
      </c>
      <c r="Q1975" s="58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23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23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23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975" s="31">
        <v>288</v>
      </c>
      <c r="AC1975" t="s">
        <v>5118</v>
      </c>
    </row>
    <row r="1976" spans="1:30">
      <c r="A1976" s="74" t="str">
        <f ca="1">IF(GLOBAL[[#This Row],[TT]]&lt;1,"",ROW()-2)</f>
        <v/>
      </c>
      <c r="B1976" s="33" t="s">
        <v>5028</v>
      </c>
      <c r="C1976" s="31">
        <v>0</v>
      </c>
      <c r="D1976" s="31" t="s">
        <v>2204</v>
      </c>
      <c r="E1976" s="39">
        <f ca="1">IF(GLOBAL[[#This Row],[b12]]="",GLOBAL[[#This Row],[a6]],GLOBAL[[#This Row],[b12]])</f>
        <v>0</v>
      </c>
      <c r="F1976" s="40">
        <f>GLOBAL[[#This Row],[AWAL]]</f>
        <v>0</v>
      </c>
      <c r="G1976" s="31"/>
      <c r="H1976" s="31"/>
      <c r="I1976" s="31">
        <f>IF(GLOBAL[[#This Row],[1]]="","",SUMIF(Table6[NB BM_C_QTY+F],GLOBAL[POINTER],Table6[C]))</f>
        <v>0</v>
      </c>
      <c r="J1976" s="91">
        <f>IF(GLOBAL[[#This Row],[2]]="",0,-1*SUMIF(Table5[CONCAT],GLOBAL[POINTER],Table5[3]))</f>
        <v>0</v>
      </c>
      <c r="K1976" s="39" t="str">
        <f>IF(GLOBAL[[#This Row],[b1]]="","",GLOBAL[[#This Row],[b1]]-GLOBAL[[#This Row],[a1]]-GLOBAL[[#This Row],[bkeluar1]])</f>
        <v/>
      </c>
      <c r="L1976" s="39">
        <f>SUM(GLOBAL[[#This Row],[bmasuk1]:[c1]])</f>
        <v>0</v>
      </c>
      <c r="M1976" s="40">
        <f t="shared" si="30"/>
        <v>0</v>
      </c>
      <c r="N1976" s="31"/>
      <c r="O1976" s="39" t="str">
        <f>IF(GLOBAL[[#This Row],[b2]]="","",GLOBAL[[#This Row],[b2]]-GLOBAL[[#This Row],[a2]])</f>
        <v/>
      </c>
      <c r="P1976" s="40">
        <f ca="1">SUM(INDIRECT(GLOBAL_VAR[TABLENAME]&amp;"[@a"&amp;$1:$1-1&amp;"]"),INDIRECT(GLOBAL_VAR[TABLENAME]&amp;"[@c"&amp;$1:$1-1&amp;"]"))</f>
        <v>0</v>
      </c>
      <c r="Q1976" s="58"/>
      <c r="R1976" s="41" t="str">
        <f>IF(GLOBAL[[#This Row],[b3]]="","",GLOBAL[[#This Row],[b3]]-GLOBAL[[#This Row],[a3]])</f>
        <v/>
      </c>
      <c r="S1976" s="40">
        <f ca="1">SUM(INDIRECT(GLOBAL_VAR[TABLENAME]&amp;"[@a"&amp;$1:$1-1&amp;"]"),INDIRECT(GLOBAL_VAR[TABLENAME]&amp;"[@c"&amp;$1:$1-1&amp;"]"))</f>
        <v>0</v>
      </c>
      <c r="T1976" s="33"/>
      <c r="U1976" s="41" t="str">
        <f>IF(GLOBAL[[#This Row],[b4]]="","",GLOBAL[[#This Row],[b4]]-GLOBAL[[#This Row],[a4]])</f>
        <v/>
      </c>
      <c r="V1976" s="40">
        <f ca="1">SUM(INDIRECT(GLOBAL_VAR[TABLENAME]&amp;"[@a"&amp;$1:$1-1&amp;"]"),INDIRECT(GLOBAL_VAR[TABLENAME]&amp;"[@c"&amp;$1:$1-1&amp;"]"))</f>
        <v>0</v>
      </c>
      <c r="W1976" s="31"/>
      <c r="X1976" s="39" t="str">
        <f>IF(GLOBAL[[#This Row],[b5]]="","",GLOBAL[[#This Row],[b5]]-GLOBAL[[#This Row],[a5]])</f>
        <v/>
      </c>
      <c r="Y1976" s="40">
        <f ca="1">SUM(INDIRECT(GLOBAL_VAR[TABLENAME]&amp;"[@a"&amp;$1:$1-1&amp;"]"),INDIRECT(GLOBAL_VAR[TABLENAME]&amp;"[@c"&amp;$1:$1-1&amp;"]"))</f>
        <v>0</v>
      </c>
      <c r="Z1976" s="29"/>
      <c r="AA197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976" s="39">
        <v>100</v>
      </c>
      <c r="AC1976" s="65" t="s">
        <v>5116</v>
      </c>
    </row>
    <row r="1977" spans="1:30">
      <c r="A1977" s="31">
        <f ca="1">IF(GLOBAL[[#This Row],[TT]]&lt;1,"",ROW()-2)</f>
        <v>1975</v>
      </c>
      <c r="B1977" s="33" t="s">
        <v>1211</v>
      </c>
      <c r="C1977" s="31">
        <v>1</v>
      </c>
      <c r="D1977" s="31">
        <v>240</v>
      </c>
      <c r="E1977" s="31">
        <f ca="1">IF(GLOBAL[[#This Row],[b12]]="",GLOBAL[[#This Row],[a6]],GLOBAL[[#This Row],[b12]])</f>
        <v>1</v>
      </c>
      <c r="F1977" s="32">
        <f>GLOBAL[[#This Row],[AWAL]]</f>
        <v>1</v>
      </c>
      <c r="G1977" s="31"/>
      <c r="H1977" s="31"/>
      <c r="I1977" s="31">
        <f>IF(GLOBAL[[#This Row],[1]]="","",SUMIF(Table6[NB BM_C_QTY+F],GLOBAL[POINTER],Table6[C]))</f>
        <v>0</v>
      </c>
      <c r="J1977" s="91">
        <f>IF(GLOBAL[[#This Row],[2]]="",0,-1*SUMIF(Table5[CONCAT],GLOBAL[POINTER],Table5[3]))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1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1</v>
      </c>
      <c r="Q1977" s="58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1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1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1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977" s="31">
        <v>240</v>
      </c>
      <c r="AC1977" t="s">
        <v>5118</v>
      </c>
    </row>
    <row r="1978" spans="1:30">
      <c r="A1978" s="31" t="str">
        <f ca="1">IF(GLOBAL[[#This Row],[TT]]&lt;1,"",ROW()-2)</f>
        <v/>
      </c>
      <c r="B1978" s="33" t="s">
        <v>1212</v>
      </c>
      <c r="C1978" s="31">
        <v>0</v>
      </c>
      <c r="D1978" s="31" t="s">
        <v>83</v>
      </c>
      <c r="E1978" s="31">
        <f ca="1">IF(GLOBAL[[#This Row],[b12]]="",GLOBAL[[#This Row],[a6]],GLOBAL[[#This Row],[b12]])</f>
        <v>0</v>
      </c>
      <c r="F1978" s="32">
        <f>GLOBAL[[#This Row],[AWAL]]</f>
        <v>0</v>
      </c>
      <c r="G1978" s="31"/>
      <c r="H1978" s="31"/>
      <c r="I1978" s="31">
        <f>IF(GLOBAL[[#This Row],[1]]="","",SUMIF(Table6[NB BM_C_QTY+F],GLOBAL[POINTER],Table6[C]))</f>
        <v>0</v>
      </c>
      <c r="J1978" s="91">
        <f>IF(GLOBAL[[#This Row],[2]]="",0,-1*SUMIF(Table5[CONCAT],GLOBAL[POINTER],Table5[3]))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0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0</v>
      </c>
      <c r="Q1978" s="58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0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0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0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978" s="31">
        <v>100</v>
      </c>
      <c r="AC1978" t="s">
        <v>5116</v>
      </c>
    </row>
    <row r="1979" spans="1:30">
      <c r="A1979" s="31">
        <f ca="1">IF(GLOBAL[[#This Row],[TT]]&lt;1,"",ROW()-2)</f>
        <v>1977</v>
      </c>
      <c r="B1979" s="33" t="s">
        <v>1213</v>
      </c>
      <c r="C1979" s="31">
        <v>1</v>
      </c>
      <c r="D1979" s="31" t="s">
        <v>106</v>
      </c>
      <c r="E1979" s="31">
        <f ca="1">IF(GLOBAL[[#This Row],[b12]]="",GLOBAL[[#This Row],[a6]],GLOBAL[[#This Row],[b12]])</f>
        <v>1</v>
      </c>
      <c r="F1979" s="32">
        <f>GLOBAL[[#This Row],[AWAL]]</f>
        <v>1</v>
      </c>
      <c r="G1979" s="31"/>
      <c r="H1979" s="31"/>
      <c r="I1979" s="31">
        <f>IF(GLOBAL[[#This Row],[1]]="","",SUMIF(Table6[NB BM_C_QTY+F],GLOBAL[POINTER],Table6[C]))</f>
        <v>0</v>
      </c>
      <c r="J1979" s="91">
        <f>IF(GLOBAL[[#This Row],[2]]="",0,-1*SUMIF(Table5[CONCAT],GLOBAL[POINTER],Table5[3]))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1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1</v>
      </c>
      <c r="Q1979" s="58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1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1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1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979" s="31">
        <v>96</v>
      </c>
      <c r="AC1979" t="s">
        <v>5116</v>
      </c>
    </row>
    <row r="1980" spans="1:30">
      <c r="A1980" s="31" t="str">
        <f ca="1">IF(GLOBAL[[#This Row],[TT]]&lt;1,"",ROW()-2)</f>
        <v/>
      </c>
      <c r="B1980" s="33" t="s">
        <v>1214</v>
      </c>
      <c r="C1980" s="31">
        <v>0</v>
      </c>
      <c r="D1980" s="31">
        <v>288</v>
      </c>
      <c r="E1980" s="31">
        <f ca="1">IF(GLOBAL[[#This Row],[b12]]="",GLOBAL[[#This Row],[a6]],GLOBAL[[#This Row],[b12]])</f>
        <v>0</v>
      </c>
      <c r="F1980" s="32">
        <f>GLOBAL[[#This Row],[AWAL]]</f>
        <v>0</v>
      </c>
      <c r="G1980" s="31"/>
      <c r="H1980" s="31"/>
      <c r="I1980" s="31">
        <f>IF(GLOBAL[[#This Row],[1]]="","",SUMIF(Table6[NB BM_C_QTY+F],GLOBAL[POINTER],Table6[C]))</f>
        <v>0</v>
      </c>
      <c r="J1980" s="91">
        <f>IF(GLOBAL[[#This Row],[2]]="",0,-1*SUMIF(Table5[CONCAT],GLOBAL[POINTER],Table5[3]))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 t="shared" si="30"/>
        <v>0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0</v>
      </c>
      <c r="Q1980" s="58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0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0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0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980" s="31">
        <v>288</v>
      </c>
      <c r="AC1980" t="s">
        <v>5118</v>
      </c>
    </row>
    <row r="1981" spans="1:30">
      <c r="A1981" s="31">
        <f ca="1">IF(GLOBAL[[#This Row],[TT]]&lt;1,"",ROW()-2)</f>
        <v>1979</v>
      </c>
      <c r="B1981" s="33" t="s">
        <v>1215</v>
      </c>
      <c r="C1981" s="31">
        <v>18</v>
      </c>
      <c r="D1981" s="31" t="s">
        <v>106</v>
      </c>
      <c r="E1981" s="31">
        <f ca="1">IF(GLOBAL[[#This Row],[b12]]="",GLOBAL[[#This Row],[a6]],GLOBAL[[#This Row],[b12]])</f>
        <v>18</v>
      </c>
      <c r="F1981" s="32">
        <f>GLOBAL[[#This Row],[AWAL]]</f>
        <v>18</v>
      </c>
      <c r="G1981" s="31"/>
      <c r="H1981" s="31"/>
      <c r="I1981" s="31">
        <f>IF(GLOBAL[[#This Row],[1]]="","",SUMIF(Table6[NB BM_C_QTY+F],GLOBAL[POINTER],Table6[C]))</f>
        <v>0</v>
      </c>
      <c r="J1981" s="91">
        <f>IF(GLOBAL[[#This Row],[2]]="",0,-1*SUMIF(Table5[CONCAT],GLOBAL[POINTER],Table5[3]))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 t="shared" si="30"/>
        <v>18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18</v>
      </c>
      <c r="Q1981" s="58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18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18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18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981" s="31">
        <v>96</v>
      </c>
      <c r="AC1981" t="s">
        <v>5116</v>
      </c>
    </row>
    <row r="1982" spans="1:30">
      <c r="A1982" s="31" t="str">
        <f ca="1">IF(GLOBAL[[#This Row],[TT]]&lt;1,"",ROW()-2)</f>
        <v/>
      </c>
      <c r="B1982" s="33" t="s">
        <v>1216</v>
      </c>
      <c r="C1982" s="31">
        <v>0</v>
      </c>
      <c r="D1982" s="31" t="s">
        <v>106</v>
      </c>
      <c r="E1982" s="31">
        <f ca="1">IF(GLOBAL[[#This Row],[b12]]="",GLOBAL[[#This Row],[a6]],GLOBAL[[#This Row],[b12]])</f>
        <v>0</v>
      </c>
      <c r="F1982" s="32">
        <f>GLOBAL[[#This Row],[AWAL]]</f>
        <v>0</v>
      </c>
      <c r="G1982" s="31"/>
      <c r="H1982" s="31"/>
      <c r="I1982" s="31">
        <f>IF(GLOBAL[[#This Row],[1]]="","",SUMIF(Table6[NB BM_C_QTY+F],GLOBAL[POINTER],Table6[C]))</f>
        <v>0</v>
      </c>
      <c r="J1982" s="91">
        <f>IF(GLOBAL[[#This Row],[2]]="",0,-1*SUMIF(Table5[CONCAT],GLOBAL[POINTER],Table5[3]))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 t="shared" si="30"/>
        <v>0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0</v>
      </c>
      <c r="Q1982" s="58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0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0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0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982" s="31">
        <v>96</v>
      </c>
      <c r="AC1982" t="s">
        <v>5116</v>
      </c>
    </row>
    <row r="1983" spans="1:30">
      <c r="A1983" s="39">
        <f ca="1">IF(GLOBAL[[#This Row],[TT]]&lt;1,"",ROW()-2)</f>
        <v>1981</v>
      </c>
      <c r="B1983" s="33" t="s">
        <v>5521</v>
      </c>
      <c r="C1983" s="31">
        <v>5</v>
      </c>
      <c r="D1983" s="31" t="s">
        <v>2012</v>
      </c>
      <c r="E1983" s="39">
        <f ca="1">IF(GLOBAL[[#This Row],[b12]]="",GLOBAL[[#This Row],[a6]],GLOBAL[[#This Row],[b12]])</f>
        <v>5</v>
      </c>
      <c r="F1983" s="40">
        <f>GLOBAL[[#This Row],[AWAL]]</f>
        <v>5</v>
      </c>
      <c r="G1983" s="31"/>
      <c r="H1983" s="31"/>
      <c r="I1983" s="39">
        <f>IF(GLOBAL[[#This Row],[1]]="","",SUMIF(Table6[NB BM_C_QTY+F],GLOBAL[POINTER],Table6[C]))</f>
        <v>0</v>
      </c>
      <c r="J1983" s="91">
        <f>IF(GLOBAL[[#This Row],[2]]="",0,-1*SUMIF(Table5[CONCAT],GLOBAL[POINTER],Table5[3]))</f>
        <v>0</v>
      </c>
      <c r="K1983" s="39" t="str">
        <f>IF(GLOBAL[[#This Row],[b1]]="","",GLOBAL[[#This Row],[b1]]-GLOBAL[[#This Row],[a1]]-GLOBAL[[#This Row],[bkeluar1]])</f>
        <v/>
      </c>
      <c r="L1983" s="39">
        <f>SUM(GLOBAL[[#This Row],[bmasuk1]:[c1]])</f>
        <v>0</v>
      </c>
      <c r="M1983" s="40">
        <f t="shared" si="30"/>
        <v>5</v>
      </c>
      <c r="N1983" s="31"/>
      <c r="O1983" s="39" t="str">
        <f>IF(GLOBAL[[#This Row],[b2]]="","",GLOBAL[[#This Row],[b2]]-GLOBAL[[#This Row],[a2]])</f>
        <v/>
      </c>
      <c r="P1983" s="40">
        <f ca="1">SUM(INDIRECT(GLOBAL_VAR[TABLENAME]&amp;"[@a"&amp;$1:$1-1&amp;"]"),INDIRECT(GLOBAL_VAR[TABLENAME]&amp;"[@c"&amp;$1:$1-1&amp;"]"))</f>
        <v>5</v>
      </c>
      <c r="Q1983" s="58"/>
      <c r="R1983" s="41" t="str">
        <f>IF(GLOBAL[[#This Row],[b3]]="","",GLOBAL[[#This Row],[b3]]-GLOBAL[[#This Row],[a3]])</f>
        <v/>
      </c>
      <c r="S1983" s="40">
        <f ca="1">SUM(INDIRECT(GLOBAL_VAR[TABLENAME]&amp;"[@a"&amp;$1:$1-1&amp;"]"),INDIRECT(GLOBAL_VAR[TABLENAME]&amp;"[@c"&amp;$1:$1-1&amp;"]"))</f>
        <v>5</v>
      </c>
      <c r="T1983" s="33"/>
      <c r="U1983" s="41" t="str">
        <f>IF(GLOBAL[[#This Row],[b4]]="","",GLOBAL[[#This Row],[b4]]-GLOBAL[[#This Row],[a4]])</f>
        <v/>
      </c>
      <c r="V1983" s="40">
        <f ca="1">SUM(INDIRECT(GLOBAL_VAR[TABLENAME]&amp;"[@a"&amp;$1:$1-1&amp;"]"),INDIRECT(GLOBAL_VAR[TABLENAME]&amp;"[@c"&amp;$1:$1-1&amp;"]"))</f>
        <v>5</v>
      </c>
      <c r="W1983" s="31"/>
      <c r="X1983" s="39" t="str">
        <f>IF(GLOBAL[[#This Row],[b5]]="","",GLOBAL[[#This Row],[b5]]-GLOBAL[[#This Row],[a5]])</f>
        <v/>
      </c>
      <c r="Y1983" s="40">
        <f ca="1">SUM(INDIRECT(GLOBAL_VAR[TABLENAME]&amp;"[@a"&amp;$1:$1-1&amp;"]"),INDIRECT(GLOBAL_VAR[TABLENAME]&amp;"[@c"&amp;$1:$1-1&amp;"]"))</f>
        <v>5</v>
      </c>
      <c r="Z1983" s="29"/>
      <c r="AA198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983" s="39">
        <v>48</v>
      </c>
      <c r="AC1983" s="65" t="s">
        <v>5116</v>
      </c>
      <c r="AD1983" s="29"/>
    </row>
    <row r="1984" spans="1:30">
      <c r="A1984" s="39">
        <f ca="1">IF(GLOBAL[[#This Row],[TT]]&lt;1,"",ROW()-2)</f>
        <v>1982</v>
      </c>
      <c r="B1984" s="33" t="s">
        <v>5521</v>
      </c>
      <c r="C1984" s="31">
        <v>4</v>
      </c>
      <c r="D1984" s="31" t="s">
        <v>2123</v>
      </c>
      <c r="E1984" s="39">
        <f ca="1">IF(GLOBAL[[#This Row],[b12]]="",GLOBAL[[#This Row],[a6]],GLOBAL[[#This Row],[b12]])</f>
        <v>4</v>
      </c>
      <c r="F1984" s="40">
        <f>GLOBAL[[#This Row],[AWAL]]</f>
        <v>4</v>
      </c>
      <c r="G1984" s="31"/>
      <c r="H1984" s="31"/>
      <c r="I1984" s="39">
        <f>IF(GLOBAL[[#This Row],[1]]="","",SUMIF(Table6[NB BM_C_QTY+F],GLOBAL[POINTER],Table6[C]))</f>
        <v>0</v>
      </c>
      <c r="J1984" s="91">
        <f>IF(GLOBAL[[#This Row],[2]]="",0,-1*SUMIF(Table5[CONCAT],GLOBAL[POINTER],Table5[3]))</f>
        <v>0</v>
      </c>
      <c r="K1984" s="39" t="str">
        <f>IF(GLOBAL[[#This Row],[b1]]="","",GLOBAL[[#This Row],[b1]]-GLOBAL[[#This Row],[a1]]-GLOBAL[[#This Row],[bkeluar1]])</f>
        <v/>
      </c>
      <c r="L1984" s="39">
        <f>SUM(GLOBAL[[#This Row],[bmasuk1]:[c1]])</f>
        <v>0</v>
      </c>
      <c r="M1984" s="40">
        <f t="shared" si="30"/>
        <v>4</v>
      </c>
      <c r="N1984" s="31"/>
      <c r="O1984" s="39" t="str">
        <f>IF(GLOBAL[[#This Row],[b2]]="","",GLOBAL[[#This Row],[b2]]-GLOBAL[[#This Row],[a2]])</f>
        <v/>
      </c>
      <c r="P1984" s="40">
        <f ca="1">SUM(INDIRECT(GLOBAL_VAR[TABLENAME]&amp;"[@a"&amp;$1:$1-1&amp;"]"),INDIRECT(GLOBAL_VAR[TABLENAME]&amp;"[@c"&amp;$1:$1-1&amp;"]"))</f>
        <v>4</v>
      </c>
      <c r="Q1984" s="58"/>
      <c r="R1984" s="41" t="str">
        <f>IF(GLOBAL[[#This Row],[b3]]="","",GLOBAL[[#This Row],[b3]]-GLOBAL[[#This Row],[a3]])</f>
        <v/>
      </c>
      <c r="S1984" s="40">
        <f ca="1">SUM(INDIRECT(GLOBAL_VAR[TABLENAME]&amp;"[@a"&amp;$1:$1-1&amp;"]"),INDIRECT(GLOBAL_VAR[TABLENAME]&amp;"[@c"&amp;$1:$1-1&amp;"]"))</f>
        <v>4</v>
      </c>
      <c r="T1984" s="33"/>
      <c r="U1984" s="41" t="str">
        <f>IF(GLOBAL[[#This Row],[b4]]="","",GLOBAL[[#This Row],[b4]]-GLOBAL[[#This Row],[a4]])</f>
        <v/>
      </c>
      <c r="V1984" s="40">
        <f ca="1">SUM(INDIRECT(GLOBAL_VAR[TABLENAME]&amp;"[@a"&amp;$1:$1-1&amp;"]"),INDIRECT(GLOBAL_VAR[TABLENAME]&amp;"[@c"&amp;$1:$1-1&amp;"]"))</f>
        <v>4</v>
      </c>
      <c r="W1984" s="31"/>
      <c r="X1984" s="39" t="str">
        <f>IF(GLOBAL[[#This Row],[b5]]="","",GLOBAL[[#This Row],[b5]]-GLOBAL[[#This Row],[a5]])</f>
        <v/>
      </c>
      <c r="Y1984" s="40">
        <f ca="1">SUM(INDIRECT(GLOBAL_VAR[TABLENAME]&amp;"[@a"&amp;$1:$1-1&amp;"]"),INDIRECT(GLOBAL_VAR[TABLENAME]&amp;"[@c"&amp;$1:$1-1&amp;"]"))</f>
        <v>4</v>
      </c>
      <c r="Z1984" s="29"/>
      <c r="AA198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984" s="39">
        <v>96</v>
      </c>
      <c r="AC1984" s="65" t="s">
        <v>5116</v>
      </c>
      <c r="AD1984" s="29"/>
    </row>
    <row r="1985" spans="1:30">
      <c r="A1985" s="31" t="str">
        <f ca="1">IF(GLOBAL[[#This Row],[TT]]&lt;1,"",ROW()-2)</f>
        <v/>
      </c>
      <c r="B1985" s="33" t="s">
        <v>1960</v>
      </c>
      <c r="C1985" s="31">
        <v>0</v>
      </c>
      <c r="D1985" s="31">
        <v>200</v>
      </c>
      <c r="E1985" s="31">
        <f ca="1">IF(GLOBAL[[#This Row],[b12]]="",GLOBAL[[#This Row],[a6]],GLOBAL[[#This Row],[b12]])</f>
        <v>0</v>
      </c>
      <c r="F1985" s="32">
        <f>GLOBAL[[#This Row],[AWAL]]</f>
        <v>0</v>
      </c>
      <c r="G1985" s="31"/>
      <c r="H1985" s="31"/>
      <c r="I1985" s="31">
        <f>IF(GLOBAL[[#This Row],[1]]="","",SUMIF(Table6[NB BM_C_QTY+F],GLOBAL[POINTER],Table6[C]))</f>
        <v>0</v>
      </c>
      <c r="J1985" s="91">
        <f>IF(GLOBAL[[#This Row],[2]]="",0,-1*SUMIF(Table5[CONCAT],GLOBAL[POINTER],Table5[3]))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 t="shared" si="30"/>
        <v>0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0</v>
      </c>
      <c r="Q1985" s="58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0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0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0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985" s="31">
        <v>200</v>
      </c>
      <c r="AC1985" t="s">
        <v>5118</v>
      </c>
      <c r="AD1985" s="65"/>
    </row>
    <row r="1986" spans="1:30">
      <c r="A1986" s="31">
        <f ca="1">IF(GLOBAL[[#This Row],[TT]]&lt;1,"",ROW()-2)</f>
        <v>1984</v>
      </c>
      <c r="B1986" s="33" t="s">
        <v>2330</v>
      </c>
      <c r="C1986" s="31">
        <v>9</v>
      </c>
      <c r="D1986" s="31" t="s">
        <v>2016</v>
      </c>
      <c r="E1986" s="31">
        <f ca="1">IF(GLOBAL[[#This Row],[b12]]="",GLOBAL[[#This Row],[a6]],GLOBAL[[#This Row],[b12]])</f>
        <v>9</v>
      </c>
      <c r="F1986" s="32">
        <f>GLOBAL[[#This Row],[AWAL]]</f>
        <v>9</v>
      </c>
      <c r="G1986" s="31"/>
      <c r="H1986" s="31"/>
      <c r="I1986" s="31">
        <f>IF(GLOBAL[[#This Row],[1]]="","",SUMIF(Table6[NB BM_C_QTY+F],GLOBAL[POINTER],Table6[C]))</f>
        <v>0</v>
      </c>
      <c r="J1986" s="91">
        <f>IF(GLOBAL[[#This Row],[2]]="",0,-1*SUMIF(Table5[CONCAT],GLOBAL[POINTER],Table5[3]))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 t="shared" si="30"/>
        <v>9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9</v>
      </c>
      <c r="Q1986" s="58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9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9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9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986" s="31">
        <v>96</v>
      </c>
      <c r="AC1986" t="s">
        <v>5118</v>
      </c>
    </row>
    <row r="1987" spans="1:30">
      <c r="A1987" s="31" t="str">
        <f ca="1">IF(GLOBAL[[#This Row],[TT]]&lt;1,"",ROW()-2)</f>
        <v/>
      </c>
      <c r="B1987" s="33" t="s">
        <v>1217</v>
      </c>
      <c r="C1987" s="31">
        <v>0</v>
      </c>
      <c r="D1987" s="31" t="s">
        <v>20</v>
      </c>
      <c r="E1987" s="31">
        <f ca="1">IF(GLOBAL[[#This Row],[b12]]="",GLOBAL[[#This Row],[a6]],GLOBAL[[#This Row],[b12]])</f>
        <v>0</v>
      </c>
      <c r="F1987" s="32">
        <f>GLOBAL[[#This Row],[AWAL]]</f>
        <v>0</v>
      </c>
      <c r="G1987" s="31"/>
      <c r="H1987" s="31"/>
      <c r="I1987" s="31">
        <f>IF(GLOBAL[[#This Row],[1]]="","",SUMIF(Table6[NB BM_C_QTY+F],GLOBAL[POINTER],Table6[C]))</f>
        <v>0</v>
      </c>
      <c r="J1987" s="91">
        <f>IF(GLOBAL[[#This Row],[2]]="",0,-1*SUMIF(Table5[CONCAT],GLOBAL[POINTER],Table5[3]))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0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0</v>
      </c>
      <c r="Q1987" s="58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0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0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0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987" s="31">
        <v>96</v>
      </c>
      <c r="AC1987" t="s">
        <v>5118</v>
      </c>
    </row>
    <row r="1988" spans="1:30">
      <c r="A1988" s="31">
        <f ca="1">IF(GLOBAL[[#This Row],[TT]]&lt;1,"",ROW()-2)</f>
        <v>1986</v>
      </c>
      <c r="B1988" s="33" t="s">
        <v>2331</v>
      </c>
      <c r="C1988" s="31">
        <v>6</v>
      </c>
      <c r="D1988" s="31" t="s">
        <v>2016</v>
      </c>
      <c r="E1988" s="31">
        <f ca="1">IF(GLOBAL[[#This Row],[b12]]="",GLOBAL[[#This Row],[a6]],GLOBAL[[#This Row],[b12]])</f>
        <v>6</v>
      </c>
      <c r="F1988" s="32">
        <f>GLOBAL[[#This Row],[AWAL]]</f>
        <v>6</v>
      </c>
      <c r="G1988" s="31"/>
      <c r="H1988" s="31"/>
      <c r="I1988" s="31">
        <f>IF(GLOBAL[[#This Row],[1]]="","",SUMIF(Table6[NB BM_C_QTY+F],GLOBAL[POINTER],Table6[C]))</f>
        <v>0</v>
      </c>
      <c r="J1988" s="91">
        <f>IF(GLOBAL[[#This Row],[2]]="",0,-1*SUMIF(Table5[CONCAT],GLOBAL[POINTER],Table5[3]))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6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6</v>
      </c>
      <c r="Q1988" s="58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6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6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6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988" s="31">
        <v>96</v>
      </c>
      <c r="AC1988" t="s">
        <v>5118</v>
      </c>
    </row>
    <row r="1989" spans="1:30">
      <c r="A1989" s="31" t="str">
        <f ca="1">IF(GLOBAL[[#This Row],[TT]]&lt;1,"",ROW()-2)</f>
        <v/>
      </c>
      <c r="B1989" s="33" t="s">
        <v>1218</v>
      </c>
      <c r="C1989" s="31">
        <v>0</v>
      </c>
      <c r="D1989" s="31">
        <v>96</v>
      </c>
      <c r="E1989" s="31">
        <f ca="1">IF(GLOBAL[[#This Row],[b12]]="",GLOBAL[[#This Row],[a6]],GLOBAL[[#This Row],[b12]])</f>
        <v>0</v>
      </c>
      <c r="F1989" s="32">
        <f>GLOBAL[[#This Row],[AWAL]]</f>
        <v>0</v>
      </c>
      <c r="G1989" s="31"/>
      <c r="H1989" s="31"/>
      <c r="I1989" s="31">
        <f>IF(GLOBAL[[#This Row],[1]]="","",SUMIF(Table6[NB BM_C_QTY+F],GLOBAL[POINTER],Table6[C]))</f>
        <v>0</v>
      </c>
      <c r="J1989" s="91">
        <f>IF(GLOBAL[[#This Row],[2]]="",0,-1*SUMIF(Table5[CONCAT],GLOBAL[POINTER],Table5[3]))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0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0</v>
      </c>
      <c r="Q1989" s="58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0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0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0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989" s="31">
        <v>96</v>
      </c>
      <c r="AC1989" t="s">
        <v>5118</v>
      </c>
    </row>
    <row r="1990" spans="1:30">
      <c r="A1990" s="31" t="str">
        <f ca="1">IF(GLOBAL[[#This Row],[TT]]&lt;1,"",ROW()-2)</f>
        <v/>
      </c>
      <c r="B1990" s="33" t="s">
        <v>1219</v>
      </c>
      <c r="C1990" s="31">
        <v>0</v>
      </c>
      <c r="D1990" s="31" t="s">
        <v>20</v>
      </c>
      <c r="E1990" s="31">
        <f ca="1">IF(GLOBAL[[#This Row],[b12]]="",GLOBAL[[#This Row],[a6]],GLOBAL[[#This Row],[b12]])</f>
        <v>0</v>
      </c>
      <c r="F1990" s="32">
        <f>GLOBAL[[#This Row],[AWAL]]</f>
        <v>0</v>
      </c>
      <c r="G1990" s="31"/>
      <c r="H1990" s="31"/>
      <c r="I1990" s="31">
        <f>IF(GLOBAL[[#This Row],[1]]="","",SUMIF(Table6[NB BM_C_QTY+F],GLOBAL[POINTER],Table6[C]))</f>
        <v>0</v>
      </c>
      <c r="J1990" s="91">
        <f>IF(GLOBAL[[#This Row],[2]]="",0,-1*SUMIF(Table5[CONCAT],GLOBAL[POINTER],Table5[3]))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0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0</v>
      </c>
      <c r="Q1990" s="58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0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0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0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990" s="31">
        <v>96</v>
      </c>
      <c r="AC1990" t="s">
        <v>5118</v>
      </c>
    </row>
    <row r="1991" spans="1:30">
      <c r="A1991" s="31">
        <f ca="1">IF(GLOBAL[[#This Row],[TT]]&lt;1,"",ROW()-2)</f>
        <v>1989</v>
      </c>
      <c r="B1991" s="33" t="s">
        <v>2332</v>
      </c>
      <c r="C1991" s="31">
        <v>2</v>
      </c>
      <c r="D1991" s="31" t="s">
        <v>2016</v>
      </c>
      <c r="E1991" s="31">
        <f ca="1">IF(GLOBAL[[#This Row],[b12]]="",GLOBAL[[#This Row],[a6]],GLOBAL[[#This Row],[b12]])</f>
        <v>2</v>
      </c>
      <c r="F1991" s="32">
        <f>GLOBAL[[#This Row],[AWAL]]</f>
        <v>2</v>
      </c>
      <c r="G1991" s="31"/>
      <c r="H1991" s="31"/>
      <c r="I1991" s="31">
        <f>IF(GLOBAL[[#This Row],[1]]="","",SUMIF(Table6[NB BM_C_QTY+F],GLOBAL[POINTER],Table6[C]))</f>
        <v>0</v>
      </c>
      <c r="J1991" s="91">
        <f>IF(GLOBAL[[#This Row],[2]]="",0,-1*SUMIF(Table5[CONCAT],GLOBAL[POINTER],Table5[3]))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 t="shared" si="31"/>
        <v>2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2</v>
      </c>
      <c r="Q1991" s="58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2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2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2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991" s="31">
        <v>96</v>
      </c>
      <c r="AC1991" t="s">
        <v>5118</v>
      </c>
    </row>
    <row r="1992" spans="1:30">
      <c r="A1992" s="31" t="str">
        <f ca="1">IF(GLOBAL[[#This Row],[TT]]&lt;1,"",ROW()-2)</f>
        <v/>
      </c>
      <c r="B1992" s="33" t="s">
        <v>2682</v>
      </c>
      <c r="C1992" s="31">
        <v>0</v>
      </c>
      <c r="D1992" s="31" t="s">
        <v>2146</v>
      </c>
      <c r="E1992" s="31">
        <f ca="1">IF(GLOBAL[[#This Row],[b12]]="",GLOBAL[[#This Row],[a6]],GLOBAL[[#This Row],[b12]])</f>
        <v>0</v>
      </c>
      <c r="F1992" s="32">
        <f>GLOBAL[[#This Row],[AWAL]]</f>
        <v>0</v>
      </c>
      <c r="G1992" s="31"/>
      <c r="H1992" s="31"/>
      <c r="I1992" s="31">
        <f>IF(GLOBAL[[#This Row],[1]]="","",SUMIF(Table6[NB BM_C_QTY+F],GLOBAL[POINTER],Table6[C]))</f>
        <v>0</v>
      </c>
      <c r="J1992" s="91">
        <f>IF(GLOBAL[[#This Row],[2]]="",0,-1*SUMIF(Table5[CONCAT],GLOBAL[POINTER],Table5[3]))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 t="shared" si="31"/>
        <v>0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0</v>
      </c>
      <c r="Q1992" s="58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992" s="31">
        <v>144</v>
      </c>
      <c r="AC1992" t="s">
        <v>5118</v>
      </c>
    </row>
    <row r="1993" spans="1:30">
      <c r="A1993" s="31" t="str">
        <f ca="1">IF(GLOBAL[[#This Row],[TT]]&lt;1,"",ROW()-2)</f>
        <v/>
      </c>
      <c r="B1993" s="33" t="s">
        <v>2322</v>
      </c>
      <c r="C1993" s="31">
        <v>0</v>
      </c>
      <c r="D1993" s="31" t="s">
        <v>2121</v>
      </c>
      <c r="E1993" s="31">
        <f ca="1">IF(GLOBAL[[#This Row],[b12]]="",GLOBAL[[#This Row],[a6]],GLOBAL[[#This Row],[b12]])</f>
        <v>0</v>
      </c>
      <c r="F1993" s="32">
        <f>GLOBAL[[#This Row],[AWAL]]</f>
        <v>0</v>
      </c>
      <c r="G1993" s="31"/>
      <c r="H1993" s="31"/>
      <c r="I1993" s="31">
        <f>IF(GLOBAL[[#This Row],[1]]="","",SUMIF(Table6[NB BM_C_QTY+F],GLOBAL[POINTER],Table6[C]))</f>
        <v>0</v>
      </c>
      <c r="J1993" s="91">
        <f>IF(GLOBAL[[#This Row],[2]]="",0,-1*SUMIF(Table5[CONCAT],GLOBAL[POINTER],Table5[3]))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 t="shared" si="31"/>
        <v>0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0</v>
      </c>
      <c r="Q1993" s="58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0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0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0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993" s="31">
        <v>72</v>
      </c>
      <c r="AC1993" t="s">
        <v>5118</v>
      </c>
    </row>
    <row r="1994" spans="1:30">
      <c r="A1994" s="31" t="str">
        <f ca="1">IF(GLOBAL[[#This Row],[TT]]&lt;1,"",ROW()-2)</f>
        <v/>
      </c>
      <c r="B1994" s="33" t="s">
        <v>2323</v>
      </c>
      <c r="C1994" s="31">
        <v>0</v>
      </c>
      <c r="D1994" s="31" t="s">
        <v>2016</v>
      </c>
      <c r="E1994" s="31">
        <f ca="1">IF(GLOBAL[[#This Row],[b12]]="",GLOBAL[[#This Row],[a6]],GLOBAL[[#This Row],[b12]])</f>
        <v>0</v>
      </c>
      <c r="F1994" s="32">
        <f>GLOBAL[[#This Row],[AWAL]]</f>
        <v>0</v>
      </c>
      <c r="G1994" s="31"/>
      <c r="H1994" s="31"/>
      <c r="I1994" s="31">
        <f>IF(GLOBAL[[#This Row],[1]]="","",SUMIF(Table6[NB BM_C_QTY+F],GLOBAL[POINTER],Table6[C]))</f>
        <v>0</v>
      </c>
      <c r="J1994" s="91">
        <f>IF(GLOBAL[[#This Row],[2]]="",0,-1*SUMIF(Table5[CONCAT],GLOBAL[POINTER],Table5[3]))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 t="shared" si="31"/>
        <v>0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0</v>
      </c>
      <c r="Q1994" s="58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0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0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0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994" s="31">
        <v>96</v>
      </c>
      <c r="AC1994" t="s">
        <v>5118</v>
      </c>
    </row>
    <row r="1995" spans="1:30">
      <c r="A1995" s="31" t="str">
        <f ca="1">IF(GLOBAL[[#This Row],[TT]]&lt;1,"",ROW()-2)</f>
        <v/>
      </c>
      <c r="B1995" s="33" t="s">
        <v>2324</v>
      </c>
      <c r="C1995" s="31">
        <v>0</v>
      </c>
      <c r="D1995" s="31" t="s">
        <v>2146</v>
      </c>
      <c r="E1995" s="31">
        <f ca="1">IF(GLOBAL[[#This Row],[b12]]="",GLOBAL[[#This Row],[a6]],GLOBAL[[#This Row],[b12]])</f>
        <v>0</v>
      </c>
      <c r="F1995" s="32">
        <f>GLOBAL[[#This Row],[AWAL]]</f>
        <v>0</v>
      </c>
      <c r="G1995" s="31"/>
      <c r="H1995" s="31"/>
      <c r="I1995" s="31">
        <f>IF(GLOBAL[[#This Row],[1]]="","",SUMIF(Table6[NB BM_C_QTY+F],GLOBAL[POINTER],Table6[C]))</f>
        <v>0</v>
      </c>
      <c r="J1995" s="91">
        <f>IF(GLOBAL[[#This Row],[2]]="",0,-1*SUMIF(Table5[CONCAT],GLOBAL[POINTER],Table5[3]))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 t="shared" si="31"/>
        <v>0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0</v>
      </c>
      <c r="Q1995" s="58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0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0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0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995" s="31">
        <v>144</v>
      </c>
      <c r="AC1995" t="s">
        <v>5118</v>
      </c>
    </row>
    <row r="1996" spans="1:30">
      <c r="A1996" s="39" t="str">
        <f ca="1">IF(GLOBAL[[#This Row],[TT]]&lt;1,"",ROW()-2)</f>
        <v/>
      </c>
      <c r="B1996" s="33" t="s">
        <v>2325</v>
      </c>
      <c r="C1996" s="31">
        <v>0</v>
      </c>
      <c r="D1996" s="31" t="s">
        <v>2121</v>
      </c>
      <c r="E1996" s="39">
        <f ca="1">IF(GLOBAL[[#This Row],[b12]]="",GLOBAL[[#This Row],[a6]],GLOBAL[[#This Row],[b12]])</f>
        <v>0</v>
      </c>
      <c r="F1996" s="40">
        <f>GLOBAL[[#This Row],[AWAL]]</f>
        <v>0</v>
      </c>
      <c r="G1996" s="31"/>
      <c r="H1996" s="31"/>
      <c r="I1996" s="31">
        <f>IF(GLOBAL[[#This Row],[1]]="","",SUMIF(Table6[NB BM_C_QTY+F],GLOBAL[POINTER],Table6[C]))</f>
        <v>0</v>
      </c>
      <c r="J1996" s="91">
        <f>IF(GLOBAL[[#This Row],[2]]="",0,-1*SUMIF(Table5[CONCAT],GLOBAL[POINTER],Table5[3]))</f>
        <v>0</v>
      </c>
      <c r="K1996" s="39" t="str">
        <f>IF(GLOBAL[[#This Row],[b1]]="","",GLOBAL[[#This Row],[b1]]-GLOBAL[[#This Row],[a1]]-GLOBAL[[#This Row],[bkeluar1]])</f>
        <v/>
      </c>
      <c r="L1996" s="39">
        <f>SUM(GLOBAL[[#This Row],[bmasuk1]:[c1]])</f>
        <v>0</v>
      </c>
      <c r="M1996" s="40">
        <f t="shared" si="31"/>
        <v>0</v>
      </c>
      <c r="N1996" s="31"/>
      <c r="O1996" s="39" t="str">
        <f>IF(GLOBAL[[#This Row],[b2]]="","",GLOBAL[[#This Row],[b2]]-GLOBAL[[#This Row],[a2]])</f>
        <v/>
      </c>
      <c r="P1996" s="40">
        <f ca="1">SUM(INDIRECT(GLOBAL_VAR[TABLENAME]&amp;"[@a"&amp;$1:$1-1&amp;"]"),INDIRECT(GLOBAL_VAR[TABLENAME]&amp;"[@c"&amp;$1:$1-1&amp;"]"))</f>
        <v>0</v>
      </c>
      <c r="Q1996" s="58"/>
      <c r="R1996" s="41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41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9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996" s="39">
        <v>72</v>
      </c>
      <c r="AC1996" t="s">
        <v>5118</v>
      </c>
    </row>
    <row r="1997" spans="1:30">
      <c r="A1997" s="31" t="str">
        <f ca="1">IF(GLOBAL[[#This Row],[TT]]&lt;1,"",ROW()-2)</f>
        <v/>
      </c>
      <c r="B1997" s="33" t="s">
        <v>2329</v>
      </c>
      <c r="C1997" s="31">
        <v>0</v>
      </c>
      <c r="D1997" s="31" t="s">
        <v>2121</v>
      </c>
      <c r="E1997" s="31">
        <f ca="1">IF(GLOBAL[[#This Row],[b12]]="",GLOBAL[[#This Row],[a6]],GLOBAL[[#This Row],[b12]])</f>
        <v>0</v>
      </c>
      <c r="F1997" s="32">
        <f>GLOBAL[[#This Row],[AWAL]]</f>
        <v>0</v>
      </c>
      <c r="G1997" s="31"/>
      <c r="H1997" s="31"/>
      <c r="I1997" s="31">
        <f>IF(GLOBAL[[#This Row],[1]]="","",SUMIF(Table6[NB BM_C_QTY+F],GLOBAL[POINTER],Table6[C]))</f>
        <v>0</v>
      </c>
      <c r="J1997" s="91">
        <f>IF(GLOBAL[[#This Row],[2]]="",0,-1*SUMIF(Table5[CONCAT],GLOBAL[POINTER],Table5[3]))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 t="shared" si="31"/>
        <v>0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0</v>
      </c>
      <c r="Q1997" s="58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0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0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0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997" s="31">
        <v>72</v>
      </c>
      <c r="AC1997" t="s">
        <v>5118</v>
      </c>
    </row>
    <row r="1998" spans="1:30">
      <c r="A1998" s="31" t="str">
        <f ca="1">IF(GLOBAL[[#This Row],[TT]]&lt;1,"",ROW()-2)</f>
        <v/>
      </c>
      <c r="B1998" s="33" t="s">
        <v>2317</v>
      </c>
      <c r="C1998" s="31">
        <v>0</v>
      </c>
      <c r="D1998" s="31" t="s">
        <v>2146</v>
      </c>
      <c r="E1998" s="31">
        <f ca="1">IF(GLOBAL[[#This Row],[b12]]="",GLOBAL[[#This Row],[a6]],GLOBAL[[#This Row],[b12]])</f>
        <v>0</v>
      </c>
      <c r="F1998" s="32">
        <f>GLOBAL[[#This Row],[AWAL]]</f>
        <v>0</v>
      </c>
      <c r="G1998" s="31"/>
      <c r="H1998" s="31"/>
      <c r="I1998" s="31">
        <f>IF(GLOBAL[[#This Row],[1]]="","",SUMIF(Table6[NB BM_C_QTY+F],GLOBAL[POINTER],Table6[C]))</f>
        <v>0</v>
      </c>
      <c r="J1998" s="91">
        <f>IF(GLOBAL[[#This Row],[2]]="",0,-1*SUMIF(Table5[CONCAT],GLOBAL[POINTER],Table5[3]))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 t="shared" si="31"/>
        <v>0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0</v>
      </c>
      <c r="Q1998" s="58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0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0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0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98" s="31">
        <v>144</v>
      </c>
      <c r="AC1998" t="s">
        <v>5118</v>
      </c>
    </row>
    <row r="1999" spans="1:30">
      <c r="A1999" s="31" t="str">
        <f ca="1">IF(GLOBAL[[#This Row],[TT]]&lt;1,"",ROW()-2)</f>
        <v/>
      </c>
      <c r="B1999" s="33" t="s">
        <v>2326</v>
      </c>
      <c r="C1999" s="31">
        <v>0</v>
      </c>
      <c r="D1999" s="31" t="s">
        <v>2121</v>
      </c>
      <c r="E1999" s="31">
        <f ca="1">IF(GLOBAL[[#This Row],[b12]]="",GLOBAL[[#This Row],[a6]],GLOBAL[[#This Row],[b12]])</f>
        <v>0</v>
      </c>
      <c r="F1999" s="32">
        <f>GLOBAL[[#This Row],[AWAL]]</f>
        <v>0</v>
      </c>
      <c r="G1999" s="31"/>
      <c r="H1999" s="31"/>
      <c r="I1999" s="31">
        <f>IF(GLOBAL[[#This Row],[1]]="","",SUMIF(Table6[NB BM_C_QTY+F],GLOBAL[POINTER],Table6[C]))</f>
        <v>0</v>
      </c>
      <c r="J1999" s="91">
        <f>IF(GLOBAL[[#This Row],[2]]="",0,-1*SUMIF(Table5[CONCAT],GLOBAL[POINTER],Table5[3]))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 t="shared" si="31"/>
        <v>0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0</v>
      </c>
      <c r="Q1999" s="58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0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0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0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99" s="31">
        <v>72</v>
      </c>
      <c r="AC1999" t="s">
        <v>5118</v>
      </c>
    </row>
    <row r="2000" spans="1:30">
      <c r="A2000" s="31">
        <f ca="1">IF(GLOBAL[[#This Row],[TT]]&lt;1,"",ROW()-2)</f>
        <v>1998</v>
      </c>
      <c r="B2000" s="33" t="s">
        <v>2327</v>
      </c>
      <c r="C2000" s="31">
        <v>16</v>
      </c>
      <c r="D2000" s="31" t="s">
        <v>2146</v>
      </c>
      <c r="E2000" s="31">
        <f ca="1">IF(GLOBAL[[#This Row],[b12]]="",GLOBAL[[#This Row],[a6]],GLOBAL[[#This Row],[b12]])</f>
        <v>16</v>
      </c>
      <c r="F2000" s="32">
        <f>GLOBAL[[#This Row],[AWAL]]</f>
        <v>16</v>
      </c>
      <c r="G2000" s="31"/>
      <c r="H2000" s="31"/>
      <c r="I2000" s="31">
        <f>IF(GLOBAL[[#This Row],[1]]="","",SUMIF(Table6[NB BM_C_QTY+F],GLOBAL[POINTER],Table6[C]))</f>
        <v>0</v>
      </c>
      <c r="J2000" s="91">
        <f>IF(GLOBAL[[#This Row],[2]]="",0,-1*SUMIF(Table5[CONCAT],GLOBAL[POINTER],Table5[3]))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16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16</v>
      </c>
      <c r="Q2000" s="58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16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16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16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2000" s="31">
        <v>144</v>
      </c>
      <c r="AC2000" t="s">
        <v>5118</v>
      </c>
    </row>
    <row r="2001" spans="1:29">
      <c r="A2001" s="31" t="str">
        <f ca="1">IF(GLOBAL[[#This Row],[TT]]&lt;1,"",ROW()-2)</f>
        <v/>
      </c>
      <c r="B2001" s="33" t="s">
        <v>2318</v>
      </c>
      <c r="C2001" s="31">
        <v>0</v>
      </c>
      <c r="D2001" s="31" t="s">
        <v>2017</v>
      </c>
      <c r="E2001" s="31">
        <f ca="1">IF(GLOBAL[[#This Row],[b12]]="",GLOBAL[[#This Row],[a6]],GLOBAL[[#This Row],[b12]])</f>
        <v>0</v>
      </c>
      <c r="F2001" s="32">
        <f>GLOBAL[[#This Row],[AWAL]]</f>
        <v>0</v>
      </c>
      <c r="G2001" s="31"/>
      <c r="H2001" s="31"/>
      <c r="I2001" s="31">
        <f>IF(GLOBAL[[#This Row],[1]]="","",SUMIF(Table6[NB BM_C_QTY+F],GLOBAL[POINTER],Table6[C]))</f>
        <v>0</v>
      </c>
      <c r="J2001" s="91">
        <f>IF(GLOBAL[[#This Row],[2]]="",0,-1*SUMIF(Table5[CONCAT],GLOBAL[POINTER],Table5[3]))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 t="shared" si="31"/>
        <v>0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0</v>
      </c>
      <c r="Q2001" s="58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0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0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0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2001" s="31">
        <v>80</v>
      </c>
      <c r="AC2001" t="s">
        <v>5118</v>
      </c>
    </row>
    <row r="2002" spans="1:29">
      <c r="A2002" s="31" t="str">
        <f ca="1">IF(GLOBAL[[#This Row],[TT]]&lt;1,"",ROW()-2)</f>
        <v/>
      </c>
      <c r="B2002" s="33" t="s">
        <v>2319</v>
      </c>
      <c r="C2002" s="31">
        <v>0</v>
      </c>
      <c r="D2002" s="31" t="s">
        <v>2146</v>
      </c>
      <c r="E2002" s="31">
        <f ca="1">IF(GLOBAL[[#This Row],[b12]]="",GLOBAL[[#This Row],[a6]],GLOBAL[[#This Row],[b12]])</f>
        <v>0</v>
      </c>
      <c r="F2002" s="32">
        <f>GLOBAL[[#This Row],[AWAL]]</f>
        <v>0</v>
      </c>
      <c r="G2002" s="31"/>
      <c r="H2002" s="31"/>
      <c r="I2002" s="31">
        <f>IF(GLOBAL[[#This Row],[1]]="","",SUMIF(Table6[NB BM_C_QTY+F],GLOBAL[POINTER],Table6[C]))</f>
        <v>0</v>
      </c>
      <c r="J2002" s="91">
        <f>IF(GLOBAL[[#This Row],[2]]="",0,-1*SUMIF(Table5[CONCAT],GLOBAL[POINTER],Table5[3]))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 t="shared" si="31"/>
        <v>0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0</v>
      </c>
      <c r="Q2002" s="58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0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0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0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2002" s="31">
        <v>144</v>
      </c>
      <c r="AC2002" t="s">
        <v>5118</v>
      </c>
    </row>
    <row r="2003" spans="1:29">
      <c r="A2003" s="31" t="str">
        <f ca="1">IF(GLOBAL[[#This Row],[TT]]&lt;1,"",ROW()-2)</f>
        <v/>
      </c>
      <c r="B2003" s="33" t="s">
        <v>2320</v>
      </c>
      <c r="C2003" s="31">
        <v>0</v>
      </c>
      <c r="D2003" s="31" t="s">
        <v>2016</v>
      </c>
      <c r="E2003" s="31">
        <f ca="1">IF(GLOBAL[[#This Row],[b12]]="",GLOBAL[[#This Row],[a6]],GLOBAL[[#This Row],[b12]])</f>
        <v>0</v>
      </c>
      <c r="F2003" s="32">
        <f>GLOBAL[[#This Row],[AWAL]]</f>
        <v>0</v>
      </c>
      <c r="G2003" s="31"/>
      <c r="H2003" s="31"/>
      <c r="I2003" s="31">
        <f>IF(GLOBAL[[#This Row],[1]]="","",SUMIF(Table6[NB BM_C_QTY+F],GLOBAL[POINTER],Table6[C]))</f>
        <v>0</v>
      </c>
      <c r="J2003" s="91">
        <f>IF(GLOBAL[[#This Row],[2]]="",0,-1*SUMIF(Table5[CONCAT],GLOBAL[POINTER],Table5[3]))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 t="shared" si="31"/>
        <v>0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0</v>
      </c>
      <c r="Q2003" s="58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0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0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0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2003" s="31">
        <v>96</v>
      </c>
      <c r="AC2003" t="s">
        <v>5118</v>
      </c>
    </row>
    <row r="2004" spans="1:29">
      <c r="A2004" s="31" t="str">
        <f ca="1">IF(GLOBAL[[#This Row],[TT]]&lt;1,"",ROW()-2)</f>
        <v/>
      </c>
      <c r="B2004" s="33" t="s">
        <v>2321</v>
      </c>
      <c r="C2004" s="31">
        <v>0</v>
      </c>
      <c r="D2004" s="31" t="s">
        <v>2075</v>
      </c>
      <c r="E2004" s="31">
        <f ca="1">IF(GLOBAL[[#This Row],[b12]]="",GLOBAL[[#This Row],[a6]],GLOBAL[[#This Row],[b12]])</f>
        <v>0</v>
      </c>
      <c r="F2004" s="32">
        <f>GLOBAL[[#This Row],[AWAL]]</f>
        <v>0</v>
      </c>
      <c r="G2004" s="31"/>
      <c r="H2004" s="31"/>
      <c r="I2004" s="31">
        <f>IF(GLOBAL[[#This Row],[1]]="","",SUMIF(Table6[NB BM_C_QTY+F],GLOBAL[POINTER],Table6[C]))</f>
        <v>0</v>
      </c>
      <c r="J2004" s="91">
        <f>IF(GLOBAL[[#This Row],[2]]="",0,-1*SUMIF(Table5[CONCAT],GLOBAL[POINTER],Table5[3]))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0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0</v>
      </c>
      <c r="Q2004" s="58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0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0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0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2004" s="31">
        <v>120</v>
      </c>
      <c r="AC2004" t="s">
        <v>5118</v>
      </c>
    </row>
    <row r="2005" spans="1:29">
      <c r="A2005" s="31" t="str">
        <f ca="1">IF(GLOBAL[[#This Row],[TT]]&lt;1,"",ROW()-2)</f>
        <v/>
      </c>
      <c r="B2005" s="33" t="s">
        <v>2328</v>
      </c>
      <c r="C2005" s="31">
        <v>0</v>
      </c>
      <c r="D2005" s="31" t="s">
        <v>2121</v>
      </c>
      <c r="E2005" s="31">
        <f ca="1">IF(GLOBAL[[#This Row],[b12]]="",GLOBAL[[#This Row],[a6]],GLOBAL[[#This Row],[b12]])</f>
        <v>0</v>
      </c>
      <c r="F2005" s="32">
        <f>GLOBAL[[#This Row],[AWAL]]</f>
        <v>0</v>
      </c>
      <c r="G2005" s="31"/>
      <c r="H2005" s="31"/>
      <c r="I2005" s="31">
        <f>IF(GLOBAL[[#This Row],[1]]="","",SUMIF(Table6[NB BM_C_QTY+F],GLOBAL[POINTER],Table6[C]))</f>
        <v>0</v>
      </c>
      <c r="J2005" s="91">
        <f>IF(GLOBAL[[#This Row],[2]]="",0,-1*SUMIF(Table5[CONCAT],GLOBAL[POINTER],Table5[3]))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0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0</v>
      </c>
      <c r="Q2005" s="58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0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0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0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2005" s="31">
        <v>72</v>
      </c>
      <c r="AC2005" t="s">
        <v>5118</v>
      </c>
    </row>
    <row r="2006" spans="1:29">
      <c r="A2006" s="31" t="str">
        <f ca="1">IF(GLOBAL[[#This Row],[TT]]&lt;1,"",ROW()-2)</f>
        <v/>
      </c>
      <c r="B2006" s="33" t="s">
        <v>2631</v>
      </c>
      <c r="C2006" s="31">
        <v>0</v>
      </c>
      <c r="D2006" s="31" t="s">
        <v>2016</v>
      </c>
      <c r="E2006" s="31">
        <f ca="1">IF(GLOBAL[[#This Row],[b12]]="",GLOBAL[[#This Row],[a6]],GLOBAL[[#This Row],[b12]])</f>
        <v>0</v>
      </c>
      <c r="F2006" s="32">
        <f>GLOBAL[[#This Row],[AWAL]]</f>
        <v>0</v>
      </c>
      <c r="G2006" s="31"/>
      <c r="H2006" s="31"/>
      <c r="I2006" s="31">
        <f>IF(GLOBAL[[#This Row],[1]]="","",SUMIF(Table6[NB BM_C_QTY+F],GLOBAL[POINTER],Table6[C]))</f>
        <v>0</v>
      </c>
      <c r="J2006" s="91">
        <f>IF(GLOBAL[[#This Row],[2]]="",0,-1*SUMIF(Table5[CONCAT],GLOBAL[POINTER],Table5[3]))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 t="shared" si="31"/>
        <v>0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0</v>
      </c>
      <c r="Q2006" s="58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0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0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0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2006" s="31">
        <v>96</v>
      </c>
      <c r="AC2006" t="s">
        <v>5118</v>
      </c>
    </row>
    <row r="2007" spans="1:29">
      <c r="A2007" s="31" t="str">
        <f ca="1">IF(GLOBAL[[#This Row],[TT]]&lt;1,"",ROW()-2)</f>
        <v/>
      </c>
      <c r="B2007" s="33" t="s">
        <v>2632</v>
      </c>
      <c r="C2007" s="31">
        <v>0</v>
      </c>
      <c r="D2007" s="31" t="s">
        <v>2016</v>
      </c>
      <c r="E2007" s="31">
        <f ca="1">IF(GLOBAL[[#This Row],[b12]]="",GLOBAL[[#This Row],[a6]],GLOBAL[[#This Row],[b12]])</f>
        <v>0</v>
      </c>
      <c r="F2007" s="32">
        <f>GLOBAL[[#This Row],[AWAL]]</f>
        <v>0</v>
      </c>
      <c r="G2007" s="31"/>
      <c r="H2007" s="31"/>
      <c r="I2007" s="31">
        <f>IF(GLOBAL[[#This Row],[1]]="","",SUMIF(Table6[NB BM_C_QTY+F],GLOBAL[POINTER],Table6[C]))</f>
        <v>0</v>
      </c>
      <c r="J2007" s="91">
        <f>IF(GLOBAL[[#This Row],[2]]="",0,-1*SUMIF(Table5[CONCAT],GLOBAL[POINTER],Table5[3]))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 t="shared" si="31"/>
        <v>0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0</v>
      </c>
      <c r="Q2007" s="58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0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0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0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2007" s="31">
        <v>96</v>
      </c>
      <c r="AC2007" t="s">
        <v>5118</v>
      </c>
    </row>
    <row r="2008" spans="1:29">
      <c r="A2008" s="31">
        <f ca="1">IF(GLOBAL[[#This Row],[TT]]&lt;1,"",ROW()-2)</f>
        <v>2006</v>
      </c>
      <c r="B2008" s="33" t="s">
        <v>1220</v>
      </c>
      <c r="C2008" s="31">
        <v>4</v>
      </c>
      <c r="D2008" s="31" t="s">
        <v>1221</v>
      </c>
      <c r="E2008" s="31">
        <f ca="1">IF(GLOBAL[[#This Row],[b12]]="",GLOBAL[[#This Row],[a6]],GLOBAL[[#This Row],[b12]])</f>
        <v>4</v>
      </c>
      <c r="F2008" s="32">
        <f>GLOBAL[[#This Row],[AWAL]]</f>
        <v>4</v>
      </c>
      <c r="G2008" s="31"/>
      <c r="H2008" s="31"/>
      <c r="I2008" s="31">
        <f>IF(GLOBAL[[#This Row],[1]]="","",SUMIF(Table6[NB BM_C_QTY+F],GLOBAL[POINTER],Table6[C]))</f>
        <v>0</v>
      </c>
      <c r="J2008" s="91">
        <f>IF(GLOBAL[[#This Row],[2]]="",0,-1*SUMIF(Table5[CONCAT],GLOBAL[POINTER],Table5[3]))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 t="shared" si="31"/>
        <v>4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4</v>
      </c>
      <c r="Q2008" s="58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4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4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4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2008" s="31">
        <v>320</v>
      </c>
      <c r="AC2008" t="s">
        <v>5115</v>
      </c>
    </row>
    <row r="2009" spans="1:29">
      <c r="A2009" s="39">
        <f ca="1">IF(GLOBAL[[#This Row],[TT]]&lt;1,"",ROW()-2)</f>
        <v>2007</v>
      </c>
      <c r="B2009" s="33" t="s">
        <v>1222</v>
      </c>
      <c r="C2009" s="31">
        <v>7</v>
      </c>
      <c r="D2009" s="31" t="s">
        <v>431</v>
      </c>
      <c r="E2009" s="39">
        <f ca="1">IF(GLOBAL[[#This Row],[b12]]="",GLOBAL[[#This Row],[a6]],GLOBAL[[#This Row],[b12]])</f>
        <v>7</v>
      </c>
      <c r="F2009" s="40">
        <f>GLOBAL[[#This Row],[AWAL]]</f>
        <v>7</v>
      </c>
      <c r="G2009" s="31"/>
      <c r="H2009" s="31"/>
      <c r="I2009" s="31">
        <f>IF(GLOBAL[[#This Row],[1]]="","",SUMIF(Table6[NB BM_C_QTY+F],GLOBAL[POINTER],Table6[C]))</f>
        <v>0</v>
      </c>
      <c r="J2009" s="91">
        <f>IF(GLOBAL[[#This Row],[2]]="",0,-1*SUMIF(Table5[CONCAT],GLOBAL[POINTER],Table5[3]))</f>
        <v>0</v>
      </c>
      <c r="K2009" s="39" t="str">
        <f>IF(GLOBAL[[#This Row],[b1]]="","",GLOBAL[[#This Row],[b1]]-GLOBAL[[#This Row],[a1]]-GLOBAL[[#This Row],[bkeluar1]])</f>
        <v/>
      </c>
      <c r="L2009" s="39">
        <f>SUM(GLOBAL[[#This Row],[bmasuk1]:[c1]])</f>
        <v>0</v>
      </c>
      <c r="M2009" s="40">
        <f t="shared" si="31"/>
        <v>7</v>
      </c>
      <c r="N2009" s="31"/>
      <c r="O2009" s="39" t="str">
        <f>IF(GLOBAL[[#This Row],[b2]]="","",GLOBAL[[#This Row],[b2]]-GLOBAL[[#This Row],[a2]])</f>
        <v/>
      </c>
      <c r="P2009" s="40">
        <f ca="1">SUM(INDIRECT(GLOBAL_VAR[TABLENAME]&amp;"[@a"&amp;$1:$1-1&amp;"]"),INDIRECT(GLOBAL_VAR[TABLENAME]&amp;"[@c"&amp;$1:$1-1&amp;"]"))</f>
        <v>7</v>
      </c>
      <c r="Q2009" s="58"/>
      <c r="R2009" s="41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7</v>
      </c>
      <c r="T2009" s="33"/>
      <c r="U2009" s="41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7</v>
      </c>
      <c r="W2009" s="31"/>
      <c r="X2009" s="39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7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2009" s="39">
        <v>320</v>
      </c>
      <c r="AC2009" t="s">
        <v>5118</v>
      </c>
    </row>
    <row r="2010" spans="1:29">
      <c r="A2010" s="39">
        <f ca="1">IF(GLOBAL[[#This Row],[TT]]&lt;1,"",ROW()-2)</f>
        <v>2008</v>
      </c>
      <c r="B2010" s="33" t="s">
        <v>1223</v>
      </c>
      <c r="C2010" s="31">
        <v>1</v>
      </c>
      <c r="D2010" s="31" t="s">
        <v>32</v>
      </c>
      <c r="E2010" s="39">
        <f ca="1">IF(GLOBAL[[#This Row],[b12]]="",GLOBAL[[#This Row],[a6]],GLOBAL[[#This Row],[b12]])</f>
        <v>1</v>
      </c>
      <c r="F2010" s="40">
        <f>GLOBAL[[#This Row],[AWAL]]</f>
        <v>1</v>
      </c>
      <c r="G2010" s="31"/>
      <c r="H2010" s="31"/>
      <c r="I2010" s="31">
        <f>IF(GLOBAL[[#This Row],[1]]="","",SUMIF(Table6[NB BM_C_QTY+F],GLOBAL[POINTER],Table6[C]))</f>
        <v>0</v>
      </c>
      <c r="J2010" s="91">
        <f>IF(GLOBAL[[#This Row],[2]]="",0,-1*SUMIF(Table5[CONCAT],GLOBAL[POINTER],Table5[3]))</f>
        <v>0</v>
      </c>
      <c r="K2010" s="39" t="str">
        <f>IF(GLOBAL[[#This Row],[b1]]="","",GLOBAL[[#This Row],[b1]]-GLOBAL[[#This Row],[a1]]-GLOBAL[[#This Row],[bkeluar1]])</f>
        <v/>
      </c>
      <c r="L2010" s="39">
        <f>SUM(GLOBAL[[#This Row],[bmasuk1]:[c1]])</f>
        <v>0</v>
      </c>
      <c r="M2010" s="40">
        <f t="shared" si="31"/>
        <v>1</v>
      </c>
      <c r="N2010" s="31"/>
      <c r="O2010" s="39" t="str">
        <f>IF(GLOBAL[[#This Row],[b2]]="","",GLOBAL[[#This Row],[b2]]-GLOBAL[[#This Row],[a2]])</f>
        <v/>
      </c>
      <c r="P2010" s="40">
        <f ca="1">SUM(INDIRECT(GLOBAL_VAR[TABLENAME]&amp;"[@a"&amp;$1:$1-1&amp;"]"),INDIRECT(GLOBAL_VAR[TABLENAME]&amp;"[@c"&amp;$1:$1-1&amp;"]"))</f>
        <v>1</v>
      </c>
      <c r="Q2010" s="58"/>
      <c r="R2010" s="41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1</v>
      </c>
      <c r="T2010" s="33"/>
      <c r="U2010" s="41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1</v>
      </c>
      <c r="W2010" s="31"/>
      <c r="X2010" s="39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1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2010" s="39">
        <v>800</v>
      </c>
      <c r="AC2010" t="s">
        <v>5118</v>
      </c>
    </row>
    <row r="2011" spans="1:29">
      <c r="A2011" s="39" t="str">
        <f ca="1">IF(GLOBAL[[#This Row],[TT]]&lt;1,"",ROW()-2)</f>
        <v/>
      </c>
      <c r="B2011" s="33" t="s">
        <v>1224</v>
      </c>
      <c r="C2011" s="31">
        <v>0</v>
      </c>
      <c r="D2011" s="31" t="s">
        <v>32</v>
      </c>
      <c r="E2011" s="39">
        <f ca="1">IF(GLOBAL[[#This Row],[b12]]="",GLOBAL[[#This Row],[a6]],GLOBAL[[#This Row],[b12]])</f>
        <v>0</v>
      </c>
      <c r="F2011" s="40">
        <f>GLOBAL[[#This Row],[AWAL]]</f>
        <v>0</v>
      </c>
      <c r="G2011" s="31"/>
      <c r="H2011" s="31"/>
      <c r="I2011" s="31">
        <f>IF(GLOBAL[[#This Row],[1]]="","",SUMIF(Table6[NB BM_C_QTY+F],GLOBAL[POINTER],Table6[C]))</f>
        <v>0</v>
      </c>
      <c r="J2011" s="91">
        <f>IF(GLOBAL[[#This Row],[2]]="",0,-1*SUMIF(Table5[CONCAT],GLOBAL[POINTER],Table5[3]))</f>
        <v>0</v>
      </c>
      <c r="K2011" s="39" t="str">
        <f>IF(GLOBAL[[#This Row],[b1]]="","",GLOBAL[[#This Row],[b1]]-GLOBAL[[#This Row],[a1]]-GLOBAL[[#This Row],[bkeluar1]])</f>
        <v/>
      </c>
      <c r="L2011" s="39">
        <f>SUM(GLOBAL[[#This Row],[bmasuk1]:[c1]])</f>
        <v>0</v>
      </c>
      <c r="M2011" s="40">
        <f t="shared" si="31"/>
        <v>0</v>
      </c>
      <c r="N2011" s="31"/>
      <c r="O2011" s="39" t="str">
        <f>IF(GLOBAL[[#This Row],[b2]]="","",GLOBAL[[#This Row],[b2]]-GLOBAL[[#This Row],[a2]])</f>
        <v/>
      </c>
      <c r="P2011" s="40">
        <f ca="1">SUM(INDIRECT(GLOBAL_VAR[TABLENAME]&amp;"[@a"&amp;$1:$1-1&amp;"]"),INDIRECT(GLOBAL_VAR[TABLENAME]&amp;"[@c"&amp;$1:$1-1&amp;"]"))</f>
        <v>0</v>
      </c>
      <c r="Q2011" s="58"/>
      <c r="R2011" s="41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0</v>
      </c>
      <c r="T2011" s="33"/>
      <c r="U2011" s="41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0</v>
      </c>
      <c r="W2011" s="31"/>
      <c r="X2011" s="39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0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2011" s="39">
        <v>800</v>
      </c>
      <c r="AC2011" t="s">
        <v>5118</v>
      </c>
    </row>
    <row r="2012" spans="1:29">
      <c r="A2012" s="39">
        <f ca="1">IF(GLOBAL[[#This Row],[TT]]&lt;1,"",ROW()-2)</f>
        <v>2010</v>
      </c>
      <c r="B2012" s="33" t="s">
        <v>1225</v>
      </c>
      <c r="C2012" s="31">
        <v>1</v>
      </c>
      <c r="D2012" s="31" t="s">
        <v>302</v>
      </c>
      <c r="E2012" s="39">
        <f ca="1">IF(GLOBAL[[#This Row],[b12]]="",GLOBAL[[#This Row],[a6]],GLOBAL[[#This Row],[b12]])</f>
        <v>1</v>
      </c>
      <c r="F2012" s="40">
        <f>GLOBAL[[#This Row],[AWAL]]</f>
        <v>1</v>
      </c>
      <c r="G2012" s="31"/>
      <c r="H2012" s="31"/>
      <c r="I2012" s="31">
        <f>IF(GLOBAL[[#This Row],[1]]="","",SUMIF(Table6[NB BM_C_QTY+F],GLOBAL[POINTER],Table6[C]))</f>
        <v>0</v>
      </c>
      <c r="J2012" s="91">
        <f>IF(GLOBAL[[#This Row],[2]]="",0,-1*SUMIF(Table5[CONCAT],GLOBAL[POINTER],Table5[3]))</f>
        <v>0</v>
      </c>
      <c r="K2012" s="39" t="str">
        <f>IF(GLOBAL[[#This Row],[b1]]="","",GLOBAL[[#This Row],[b1]]-GLOBAL[[#This Row],[a1]]-GLOBAL[[#This Row],[bkeluar1]])</f>
        <v/>
      </c>
      <c r="L2012" s="39">
        <f>SUM(GLOBAL[[#This Row],[bmasuk1]:[c1]])</f>
        <v>0</v>
      </c>
      <c r="M2012" s="40">
        <f t="shared" si="31"/>
        <v>1</v>
      </c>
      <c r="N2012" s="31"/>
      <c r="O2012" s="39" t="str">
        <f>IF(GLOBAL[[#This Row],[b2]]="","",GLOBAL[[#This Row],[b2]]-GLOBAL[[#This Row],[a2]])</f>
        <v/>
      </c>
      <c r="P2012" s="40">
        <f ca="1">SUM(INDIRECT(GLOBAL_VAR[TABLENAME]&amp;"[@a"&amp;$1:$1-1&amp;"]"),INDIRECT(GLOBAL_VAR[TABLENAME]&amp;"[@c"&amp;$1:$1-1&amp;"]"))</f>
        <v>1</v>
      </c>
      <c r="Q2012" s="58"/>
      <c r="R2012" s="41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1</v>
      </c>
      <c r="T2012" s="33"/>
      <c r="U2012" s="41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1</v>
      </c>
      <c r="W2012" s="31"/>
      <c r="X2012" s="39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1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2012" s="39">
        <v>480</v>
      </c>
      <c r="AC2012" t="s">
        <v>5118</v>
      </c>
    </row>
    <row r="2013" spans="1:29">
      <c r="A2013" s="31">
        <f ca="1">IF(GLOBAL[[#This Row],[TT]]&lt;1,"",ROW()-2)</f>
        <v>2011</v>
      </c>
      <c r="B2013" s="33" t="s">
        <v>1226</v>
      </c>
      <c r="C2013" s="31">
        <v>1</v>
      </c>
      <c r="D2013" s="31" t="s">
        <v>1122</v>
      </c>
      <c r="E2013" s="31">
        <f ca="1">IF(GLOBAL[[#This Row],[b12]]="",GLOBAL[[#This Row],[a6]],GLOBAL[[#This Row],[b12]])</f>
        <v>1</v>
      </c>
      <c r="F2013" s="32">
        <f>GLOBAL[[#This Row],[AWAL]]</f>
        <v>1</v>
      </c>
      <c r="G2013" s="31"/>
      <c r="H2013" s="31"/>
      <c r="I2013" s="31">
        <f>IF(GLOBAL[[#This Row],[1]]="","",SUMIF(Table6[NB BM_C_QTY+F],GLOBAL[POINTER],Table6[C]))</f>
        <v>0</v>
      </c>
      <c r="J2013" s="91">
        <f>IF(GLOBAL[[#This Row],[2]]="",0,-1*SUMIF(Table5[CONCAT],GLOBAL[POINTER],Table5[3]))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 t="shared" si="31"/>
        <v>1</v>
      </c>
      <c r="N2013" s="31"/>
      <c r="O2013" s="31" t="str">
        <f>IF(GLOBAL[[#This Row],[b2]]="","",GLOBAL[[#This Row],[b2]]-GLOBAL[[#This Row],[a2]])</f>
        <v/>
      </c>
      <c r="P2013" s="32">
        <f ca="1">SUM(INDIRECT(GLOBAL_VAR[TABLENAME]&amp;"[@a"&amp;$1:$1-1&amp;"]"),INDIRECT(GLOBAL_VAR[TABLENAME]&amp;"[@c"&amp;$1:$1-1&amp;"]"))</f>
        <v>1</v>
      </c>
      <c r="Q2013" s="58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2013" s="31">
        <v>240</v>
      </c>
      <c r="AC2013" t="s">
        <v>5115</v>
      </c>
    </row>
    <row r="2014" spans="1:29">
      <c r="A2014" s="31">
        <f ca="1">IF(GLOBAL[[#This Row],[TT]]&lt;1,"",ROW()-2)</f>
        <v>2012</v>
      </c>
      <c r="B2014" s="33" t="s">
        <v>1227</v>
      </c>
      <c r="C2014" s="31">
        <v>2</v>
      </c>
      <c r="D2014" s="31" t="s">
        <v>706</v>
      </c>
      <c r="E2014" s="31">
        <f ca="1">IF(GLOBAL[[#This Row],[b12]]="",GLOBAL[[#This Row],[a6]],GLOBAL[[#This Row],[b12]])</f>
        <v>2</v>
      </c>
      <c r="F2014" s="32">
        <f>GLOBAL[[#This Row],[AWAL]]</f>
        <v>2</v>
      </c>
      <c r="G2014" s="31"/>
      <c r="H2014" s="31"/>
      <c r="I2014" s="31">
        <f>IF(GLOBAL[[#This Row],[1]]="","",SUMIF(Table6[NB BM_C_QTY+F],GLOBAL[POINTER],Table6[C]))</f>
        <v>0</v>
      </c>
      <c r="J2014" s="91">
        <f>IF(GLOBAL[[#This Row],[2]]="",0,-1*SUMIF(Table5[CONCAT],GLOBAL[POINTER],Table5[3]))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 t="shared" si="31"/>
        <v>2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2</v>
      </c>
      <c r="Q2014" s="58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2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2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2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2014" s="31">
        <v>216</v>
      </c>
      <c r="AC2014" t="s">
        <v>5118</v>
      </c>
    </row>
    <row r="2015" spans="1:29">
      <c r="A2015" s="31">
        <f ca="1">IF(GLOBAL[[#This Row],[TT]]&lt;1,"",ROW()-2)</f>
        <v>2013</v>
      </c>
      <c r="B2015" s="33" t="s">
        <v>1228</v>
      </c>
      <c r="C2015" s="31">
        <v>1</v>
      </c>
      <c r="D2015" s="31" t="s">
        <v>2414</v>
      </c>
      <c r="E2015" s="31">
        <f ca="1">IF(GLOBAL[[#This Row],[b12]]="",GLOBAL[[#This Row],[a6]],GLOBAL[[#This Row],[b12]])</f>
        <v>1</v>
      </c>
      <c r="F2015" s="32">
        <f>GLOBAL[[#This Row],[AWAL]]</f>
        <v>1</v>
      </c>
      <c r="G2015" s="31"/>
      <c r="H2015" s="31"/>
      <c r="I2015" s="31">
        <f>IF(GLOBAL[[#This Row],[1]]="","",SUMIF(Table6[NB BM_C_QTY+F],GLOBAL[POINTER],Table6[C]))</f>
        <v>0</v>
      </c>
      <c r="J2015" s="91">
        <f>IF(GLOBAL[[#This Row],[2]]="",0,-1*SUMIF(Table5[CONCAT],GLOBAL[POINTER],Table5[3]))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1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1</v>
      </c>
      <c r="Q2015" s="58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1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1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1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2015" s="31">
        <v>400</v>
      </c>
      <c r="AC2015" t="s">
        <v>5118</v>
      </c>
    </row>
    <row r="2016" spans="1:29">
      <c r="A2016" s="31">
        <f ca="1">IF(GLOBAL[[#This Row],[TT]]&lt;1,"",ROW()-2)</f>
        <v>2014</v>
      </c>
      <c r="B2016" s="33" t="s">
        <v>1229</v>
      </c>
      <c r="C2016" s="31">
        <v>20</v>
      </c>
      <c r="D2016" s="31" t="s">
        <v>1230</v>
      </c>
      <c r="E2016" s="31">
        <f ca="1">IF(GLOBAL[[#This Row],[b12]]="",GLOBAL[[#This Row],[a6]],GLOBAL[[#This Row],[b12]])</f>
        <v>20</v>
      </c>
      <c r="F2016" s="32">
        <f>GLOBAL[[#This Row],[AWAL]]</f>
        <v>20</v>
      </c>
      <c r="G2016" s="31"/>
      <c r="H2016" s="31"/>
      <c r="I2016" s="31">
        <f>IF(GLOBAL[[#This Row],[1]]="","",SUMIF(Table6[NB BM_C_QTY+F],GLOBAL[POINTER],Table6[C]))</f>
        <v>0</v>
      </c>
      <c r="J2016" s="91">
        <f>IF(GLOBAL[[#This Row],[2]]="",0,-1*SUMIF(Table5[CONCAT],GLOBAL[POINTER],Table5[3]))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 t="shared" si="31"/>
        <v>20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20</v>
      </c>
      <c r="Q2016" s="58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20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20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20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2016" s="31">
        <v>120</v>
      </c>
      <c r="AC2016" t="s">
        <v>5115</v>
      </c>
    </row>
    <row r="2017" spans="1:30">
      <c r="A2017" s="31" t="str">
        <f ca="1">IF(GLOBAL[[#This Row],[TT]]&lt;1,"",ROW()-2)</f>
        <v/>
      </c>
      <c r="B2017" s="33" t="s">
        <v>1231</v>
      </c>
      <c r="C2017" s="31">
        <v>0</v>
      </c>
      <c r="D2017" s="31" t="s">
        <v>11</v>
      </c>
      <c r="E2017" s="31">
        <f ca="1">IF(GLOBAL[[#This Row],[b12]]="",GLOBAL[[#This Row],[a6]],GLOBAL[[#This Row],[b12]])</f>
        <v>0</v>
      </c>
      <c r="F2017" s="32">
        <f>GLOBAL[[#This Row],[AWAL]]</f>
        <v>0</v>
      </c>
      <c r="G2017" s="31"/>
      <c r="H2017" s="31"/>
      <c r="I2017" s="31">
        <f>IF(GLOBAL[[#This Row],[1]]="","",SUMIF(Table6[NB BM_C_QTY+F],GLOBAL[POINTER],Table6[C]))</f>
        <v>0</v>
      </c>
      <c r="J2017" s="91">
        <f>IF(GLOBAL[[#This Row],[2]]="",0,-1*SUMIF(Table5[CONCAT],GLOBAL[POINTER],Table5[3]))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0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0</v>
      </c>
      <c r="Q2017" s="58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0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0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0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2017" s="31">
        <v>120</v>
      </c>
      <c r="AC2017" t="s">
        <v>5116</v>
      </c>
    </row>
    <row r="2018" spans="1:30">
      <c r="A2018" s="31" t="str">
        <f ca="1">IF(GLOBAL[[#This Row],[TT]]&lt;1,"",ROW()-2)</f>
        <v/>
      </c>
      <c r="B2018" s="33" t="s">
        <v>1232</v>
      </c>
      <c r="C2018" s="31">
        <v>0</v>
      </c>
      <c r="D2018" s="31" t="s">
        <v>20</v>
      </c>
      <c r="E2018" s="31">
        <f ca="1">IF(GLOBAL[[#This Row],[b12]]="",GLOBAL[[#This Row],[a6]],GLOBAL[[#This Row],[b12]])</f>
        <v>0</v>
      </c>
      <c r="F2018" s="32">
        <f>GLOBAL[[#This Row],[AWAL]]</f>
        <v>0</v>
      </c>
      <c r="G2018" s="31"/>
      <c r="H2018" s="31"/>
      <c r="I2018" s="31">
        <f>IF(GLOBAL[[#This Row],[1]]="","",SUMIF(Table6[NB BM_C_QTY+F],GLOBAL[POINTER],Table6[C]))</f>
        <v>0</v>
      </c>
      <c r="J2018" s="91">
        <f>IF(GLOBAL[[#This Row],[2]]="",0,-1*SUMIF(Table5[CONCAT],GLOBAL[POINTER],Table5[3]))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 t="shared" si="31"/>
        <v>0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0</v>
      </c>
      <c r="Q2018" s="58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0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0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0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2018" s="31">
        <v>96</v>
      </c>
      <c r="AC2018" t="s">
        <v>5118</v>
      </c>
    </row>
    <row r="2019" spans="1:30">
      <c r="A2019" s="31">
        <f ca="1">IF(GLOBAL[[#This Row],[TT]]&lt;1,"",ROW()-2)</f>
        <v>2017</v>
      </c>
      <c r="B2019" s="33" t="s">
        <v>1233</v>
      </c>
      <c r="C2019" s="31">
        <v>2</v>
      </c>
      <c r="D2019" s="31" t="s">
        <v>800</v>
      </c>
      <c r="E2019" s="31">
        <f ca="1">IF(GLOBAL[[#This Row],[b12]]="",GLOBAL[[#This Row],[a6]],GLOBAL[[#This Row],[b12]])</f>
        <v>2</v>
      </c>
      <c r="F2019" s="32">
        <f>GLOBAL[[#This Row],[AWAL]]</f>
        <v>2</v>
      </c>
      <c r="G2019" s="31"/>
      <c r="H2019" s="31"/>
      <c r="I2019" s="31">
        <f>IF(GLOBAL[[#This Row],[1]]="","",SUMIF(Table6[NB BM_C_QTY+F],GLOBAL[POINTER],Table6[C]))</f>
        <v>0</v>
      </c>
      <c r="J2019" s="91">
        <f>IF(GLOBAL[[#This Row],[2]]="",0,-1*SUMIF(Table5[CONCAT],GLOBAL[POINTER],Table5[3]))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 t="shared" si="31"/>
        <v>2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2</v>
      </c>
      <c r="Q2019" s="58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2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2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2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2019" s="31">
        <v>12</v>
      </c>
      <c r="AC2019" t="s">
        <v>5118</v>
      </c>
    </row>
    <row r="2020" spans="1:30">
      <c r="A2020" s="39">
        <f ca="1">IF(GLOBAL[[#This Row],[TT]]&lt;1,"",ROW()-2)</f>
        <v>2018</v>
      </c>
      <c r="B2020" s="33" t="s">
        <v>1234</v>
      </c>
      <c r="C2020" s="31">
        <v>2</v>
      </c>
      <c r="D2020" s="31" t="s">
        <v>17</v>
      </c>
      <c r="E2020" s="39">
        <f ca="1">IF(GLOBAL[[#This Row],[b12]]="",GLOBAL[[#This Row],[a6]],GLOBAL[[#This Row],[b12]])</f>
        <v>2</v>
      </c>
      <c r="F2020" s="40">
        <f>GLOBAL[[#This Row],[AWAL]]</f>
        <v>2</v>
      </c>
      <c r="G2020" s="31"/>
      <c r="H2020" s="31"/>
      <c r="I2020" s="31">
        <f>IF(GLOBAL[[#This Row],[1]]="","",SUMIF(Table6[NB BM_C_QTY+F],GLOBAL[POINTER],Table6[C]))</f>
        <v>0</v>
      </c>
      <c r="J2020" s="91">
        <f>IF(GLOBAL[[#This Row],[2]]="",0,-1*SUMIF(Table5[CONCAT],GLOBAL[POINTER],Table5[3]))</f>
        <v>0</v>
      </c>
      <c r="K2020" s="39" t="str">
        <f>IF(GLOBAL[[#This Row],[b1]]="","",GLOBAL[[#This Row],[b1]]-GLOBAL[[#This Row],[a1]]-GLOBAL[[#This Row],[bkeluar1]])</f>
        <v/>
      </c>
      <c r="L2020" s="39">
        <f>SUM(GLOBAL[[#This Row],[bmasuk1]:[c1]])</f>
        <v>0</v>
      </c>
      <c r="M2020" s="40">
        <f t="shared" si="31"/>
        <v>2</v>
      </c>
      <c r="N2020" s="31"/>
      <c r="O2020" s="39" t="str">
        <f>IF(GLOBAL[[#This Row],[b2]]="","",GLOBAL[[#This Row],[b2]]-GLOBAL[[#This Row],[a2]])</f>
        <v/>
      </c>
      <c r="P2020" s="40">
        <f ca="1">SUM(INDIRECT(GLOBAL_VAR[TABLENAME]&amp;"[@a"&amp;$1:$1-1&amp;"]"),INDIRECT(GLOBAL_VAR[TABLENAME]&amp;"[@c"&amp;$1:$1-1&amp;"]"))</f>
        <v>2</v>
      </c>
      <c r="Q2020" s="58"/>
      <c r="R2020" s="41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2</v>
      </c>
      <c r="T2020" s="33"/>
      <c r="U2020" s="41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2</v>
      </c>
      <c r="W2020" s="31"/>
      <c r="X2020" s="39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2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2020" s="39">
        <v>160</v>
      </c>
      <c r="AC2020" t="s">
        <v>5118</v>
      </c>
    </row>
    <row r="2021" spans="1:30">
      <c r="A2021" s="31" t="str">
        <f ca="1">IF(GLOBAL[[#This Row],[TT]]&lt;1,"",ROW()-2)</f>
        <v/>
      </c>
      <c r="B2021" s="33" t="s">
        <v>1235</v>
      </c>
      <c r="C2021" s="31">
        <v>0</v>
      </c>
      <c r="D2021" s="31" t="s">
        <v>47</v>
      </c>
      <c r="E2021" s="31">
        <f ca="1">IF(GLOBAL[[#This Row],[b12]]="",GLOBAL[[#This Row],[a6]],GLOBAL[[#This Row],[b12]])</f>
        <v>0</v>
      </c>
      <c r="F2021" s="32">
        <f>GLOBAL[[#This Row],[AWAL]]</f>
        <v>0</v>
      </c>
      <c r="G2021" s="31"/>
      <c r="H2021" s="31"/>
      <c r="I2021" s="31">
        <f>IF(GLOBAL[[#This Row],[1]]="","",SUMIF(Table6[NB BM_C_QTY+F],GLOBAL[POINTER],Table6[C]))</f>
        <v>0</v>
      </c>
      <c r="J2021" s="91">
        <f>IF(GLOBAL[[#This Row],[2]]="",0,-1*SUMIF(Table5[CONCAT],GLOBAL[POINTER],Table5[3]))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0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0</v>
      </c>
      <c r="Q2021" s="58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0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0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0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2021" s="31">
        <v>72</v>
      </c>
      <c r="AC2021" t="s">
        <v>5116</v>
      </c>
    </row>
    <row r="2022" spans="1:30">
      <c r="A2022" s="31" t="str">
        <f ca="1">IF(GLOBAL[[#This Row],[TT]]&lt;1,"",ROW()-2)</f>
        <v/>
      </c>
      <c r="B2022" s="33" t="s">
        <v>1236</v>
      </c>
      <c r="C2022" s="31">
        <v>0</v>
      </c>
      <c r="D2022" s="31" t="s">
        <v>47</v>
      </c>
      <c r="E2022" s="31">
        <f ca="1">IF(GLOBAL[[#This Row],[b12]]="",GLOBAL[[#This Row],[a6]],GLOBAL[[#This Row],[b12]])</f>
        <v>0</v>
      </c>
      <c r="F2022" s="32">
        <f>GLOBAL[[#This Row],[AWAL]]</f>
        <v>0</v>
      </c>
      <c r="G2022" s="31"/>
      <c r="H2022" s="31"/>
      <c r="I2022" s="31">
        <f>IF(GLOBAL[[#This Row],[1]]="","",SUMIF(Table6[NB BM_C_QTY+F],GLOBAL[POINTER],Table6[C]))</f>
        <v>0</v>
      </c>
      <c r="J2022" s="91">
        <f>IF(GLOBAL[[#This Row],[2]]="",0,-1*SUMIF(Table5[CONCAT],GLOBAL[POINTER],Table5[3]))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0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0</v>
      </c>
      <c r="Q2022" s="58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0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0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0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2022" s="31">
        <v>72</v>
      </c>
      <c r="AC2022" t="s">
        <v>5116</v>
      </c>
    </row>
    <row r="2023" spans="1:30">
      <c r="A2023" s="31">
        <f ca="1">IF(GLOBAL[[#This Row],[TT]]&lt;1,"",ROW()-2)</f>
        <v>2021</v>
      </c>
      <c r="B2023" s="33" t="s">
        <v>1237</v>
      </c>
      <c r="C2023" s="31">
        <v>6</v>
      </c>
      <c r="D2023" s="31" t="s">
        <v>47</v>
      </c>
      <c r="E2023" s="31">
        <f ca="1">IF(GLOBAL[[#This Row],[b12]]="",GLOBAL[[#This Row],[a6]],GLOBAL[[#This Row],[b12]])</f>
        <v>6</v>
      </c>
      <c r="F2023" s="32">
        <f>GLOBAL[[#This Row],[AWAL]]</f>
        <v>6</v>
      </c>
      <c r="G2023" s="31"/>
      <c r="H2023" s="31"/>
      <c r="I2023" s="31">
        <f>IF(GLOBAL[[#This Row],[1]]="","",SUMIF(Table6[NB BM_C_QTY+F],GLOBAL[POINTER],Table6[C]))</f>
        <v>0</v>
      </c>
      <c r="J2023" s="91">
        <f>IF(GLOBAL[[#This Row],[2]]="",0,-1*SUMIF(Table5[CONCAT],GLOBAL[POINTER],Table5[3]))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6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6</v>
      </c>
      <c r="Q2023" s="58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6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6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6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2023" s="31">
        <v>72</v>
      </c>
      <c r="AC2023" t="s">
        <v>5116</v>
      </c>
    </row>
    <row r="2024" spans="1:30">
      <c r="A2024" s="31">
        <f ca="1">IF(GLOBAL[[#This Row],[TT]]&lt;1,"",ROW()-2)</f>
        <v>2022</v>
      </c>
      <c r="B2024" s="33" t="s">
        <v>3460</v>
      </c>
      <c r="C2024" s="31">
        <v>2</v>
      </c>
      <c r="D2024" s="31">
        <v>800</v>
      </c>
      <c r="E2024" s="31">
        <f ca="1">IF(GLOBAL[[#This Row],[b12]]="",GLOBAL[[#This Row],[a6]],GLOBAL[[#This Row],[b12]])</f>
        <v>2</v>
      </c>
      <c r="F2024" s="32">
        <f>GLOBAL[[#This Row],[AWAL]]</f>
        <v>2</v>
      </c>
      <c r="G2024" s="31"/>
      <c r="H2024" s="31"/>
      <c r="I2024" s="31">
        <f>IF(GLOBAL[[#This Row],[1]]="","",SUMIF(Table6[NB BM_C_QTY+F],GLOBAL[POINTER],Table6[C]))</f>
        <v>0</v>
      </c>
      <c r="J2024" s="91">
        <f>IF(GLOBAL[[#This Row],[2]]="",0,-1*SUMIF(Table5[CONCAT],GLOBAL[POINTER],Table5[3]))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2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2</v>
      </c>
      <c r="Q2024" s="58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2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2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2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2024" s="31">
        <v>800</v>
      </c>
      <c r="AC2024" t="s">
        <v>5118</v>
      </c>
    </row>
    <row r="2025" spans="1:30">
      <c r="A2025" s="39">
        <f ca="1">IF(GLOBAL[[#This Row],[TT]]&lt;1,"",ROW()-2)</f>
        <v>2023</v>
      </c>
      <c r="B2025" s="33" t="s">
        <v>3515</v>
      </c>
      <c r="C2025" s="31">
        <v>9</v>
      </c>
      <c r="D2025" s="31" t="s">
        <v>2213</v>
      </c>
      <c r="E2025" s="39">
        <f ca="1">IF(GLOBAL[[#This Row],[b12]]="",GLOBAL[[#This Row],[a6]],GLOBAL[[#This Row],[b12]])</f>
        <v>9</v>
      </c>
      <c r="F2025" s="40">
        <f>GLOBAL[[#This Row],[AWAL]]</f>
        <v>9</v>
      </c>
      <c r="G2025" s="31"/>
      <c r="H2025" s="31"/>
      <c r="I2025" s="39">
        <f>IF(GLOBAL[[#This Row],[1]]="","",SUMIF(Table6[NB BM_C_QTY+F],GLOBAL[POINTER],Table6[C]))</f>
        <v>0</v>
      </c>
      <c r="J2025" s="91">
        <f>IF(GLOBAL[[#This Row],[2]]="",0,-1*SUMIF(Table5[CONCAT],GLOBAL[POINTER],Table5[3]))</f>
        <v>0</v>
      </c>
      <c r="K2025" s="39" t="str">
        <f>IF(GLOBAL[[#This Row],[b1]]="","",GLOBAL[[#This Row],[b1]]-GLOBAL[[#This Row],[a1]]-GLOBAL[[#This Row],[bkeluar1]])</f>
        <v/>
      </c>
      <c r="L2025" s="39">
        <f>SUM(GLOBAL[[#This Row],[bmasuk1]:[c1]])</f>
        <v>0</v>
      </c>
      <c r="M2025" s="40">
        <f t="shared" si="31"/>
        <v>9</v>
      </c>
      <c r="N2025" s="31"/>
      <c r="O2025" s="39" t="str">
        <f>IF(GLOBAL[[#This Row],[b2]]="","",GLOBAL[[#This Row],[b2]]-GLOBAL[[#This Row],[a2]])</f>
        <v/>
      </c>
      <c r="P2025" s="40">
        <f ca="1">SUM(INDIRECT(GLOBAL_VAR[TABLENAME]&amp;"[@a"&amp;$1:$1-1&amp;"]"),INDIRECT(GLOBAL_VAR[TABLENAME]&amp;"[@c"&amp;$1:$1-1&amp;"]"))</f>
        <v>9</v>
      </c>
      <c r="Q2025" s="33"/>
      <c r="R2025" s="41" t="str">
        <f>IF(GLOBAL[[#This Row],[b3]]="","",GLOBAL[[#This Row],[b3]]-GLOBAL[[#This Row],[a3]])</f>
        <v/>
      </c>
      <c r="S2025" s="40">
        <f ca="1">SUM(INDIRECT(GLOBAL_VAR[TABLENAME]&amp;"[@a"&amp;$1:$1-1&amp;"]"),INDIRECT(GLOBAL_VAR[TABLENAME]&amp;"[@c"&amp;$1:$1-1&amp;"]"))</f>
        <v>9</v>
      </c>
      <c r="T2025" s="33"/>
      <c r="U2025" s="41" t="str">
        <f>IF(GLOBAL[[#This Row],[b4]]="","",GLOBAL[[#This Row],[b4]]-GLOBAL[[#This Row],[a4]])</f>
        <v/>
      </c>
      <c r="V2025" s="40">
        <f ca="1">SUM(INDIRECT(GLOBAL_VAR[TABLENAME]&amp;"[@a"&amp;$1:$1-1&amp;"]"),INDIRECT(GLOBAL_VAR[TABLENAME]&amp;"[@c"&amp;$1:$1-1&amp;"]"))</f>
        <v>9</v>
      </c>
      <c r="W2025" s="31"/>
      <c r="X2025" s="39" t="str">
        <f>IF(GLOBAL[[#This Row],[b5]]="","",GLOBAL[[#This Row],[b5]]-GLOBAL[[#This Row],[a5]])</f>
        <v/>
      </c>
      <c r="Y2025" s="40">
        <f ca="1">SUM(INDIRECT(GLOBAL_VAR[TABLENAME]&amp;"[@a"&amp;$1:$1-1&amp;"]"),INDIRECT(GLOBAL_VAR[TABLENAME]&amp;"[@c"&amp;$1:$1-1&amp;"]"))</f>
        <v>9</v>
      </c>
      <c r="Z2025" s="29"/>
      <c r="AA202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025" s="39">
        <v>600</v>
      </c>
      <c r="AC2025" s="65" t="s">
        <v>5118</v>
      </c>
      <c r="AD2025" s="29"/>
    </row>
    <row r="2026" spans="1:30">
      <c r="A2026" s="31" t="str">
        <f ca="1">IF(GLOBAL[[#This Row],[TT]]&lt;1,"",ROW()-2)</f>
        <v/>
      </c>
      <c r="B2026" s="33" t="s">
        <v>3515</v>
      </c>
      <c r="C2026" s="31">
        <v>0</v>
      </c>
      <c r="D2026" s="31" t="s">
        <v>2213</v>
      </c>
      <c r="E2026" s="31">
        <f ca="1">IF(GLOBAL[[#This Row],[b12]]="",GLOBAL[[#This Row],[a6]],GLOBAL[[#This Row],[b12]])</f>
        <v>0</v>
      </c>
      <c r="F2026" s="32">
        <f>GLOBAL[[#This Row],[AWAL]]</f>
        <v>0</v>
      </c>
      <c r="G2026" s="31"/>
      <c r="H2026" s="31"/>
      <c r="I2026" s="31">
        <f>IF(GLOBAL[[#This Row],[1]]="","",SUMIF(Table6[NB BM_C_QTY+F],GLOBAL[POINTER],Table6[C]))</f>
        <v>0</v>
      </c>
      <c r="J2026" s="91">
        <f>IF(GLOBAL[[#This Row],[2]]="",0,-1*SUMIF(Table5[CONCAT],GLOBAL[POINTER],Table5[3]))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0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0</v>
      </c>
      <c r="Q2026" s="58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0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0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0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026" s="31">
        <v>600</v>
      </c>
      <c r="AC2026" t="s">
        <v>5118</v>
      </c>
    </row>
    <row r="2027" spans="1:30">
      <c r="A2027" s="31">
        <f ca="1">IF(GLOBAL[[#This Row],[TT]]&lt;1,"",ROW()-2)</f>
        <v>2025</v>
      </c>
      <c r="B2027" s="33" t="s">
        <v>1238</v>
      </c>
      <c r="C2027" s="31">
        <v>3</v>
      </c>
      <c r="D2027" s="31" t="s">
        <v>140</v>
      </c>
      <c r="E2027" s="31">
        <f ca="1">IF(GLOBAL[[#This Row],[b12]]="",GLOBAL[[#This Row],[a6]],GLOBAL[[#This Row],[b12]])</f>
        <v>3</v>
      </c>
      <c r="F2027" s="32">
        <f>GLOBAL[[#This Row],[AWAL]]</f>
        <v>3</v>
      </c>
      <c r="G2027" s="31"/>
      <c r="H2027" s="31"/>
      <c r="I2027" s="31">
        <f>IF(GLOBAL[[#This Row],[1]]="","",SUMIF(Table6[NB BM_C_QTY+F],GLOBAL[POINTER],Table6[C]))</f>
        <v>0</v>
      </c>
      <c r="J2027" s="91">
        <f>IF(GLOBAL[[#This Row],[2]]="",0,-1*SUMIF(Table5[CONCAT],GLOBAL[POINTER],Table5[3]))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3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3</v>
      </c>
      <c r="Q2027" s="58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3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3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3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2027" s="31">
        <v>240</v>
      </c>
      <c r="AC2027" t="s">
        <v>5118</v>
      </c>
    </row>
    <row r="2028" spans="1:30">
      <c r="A2028" s="31">
        <f ca="1">IF(GLOBAL[[#This Row],[TT]]&lt;1,"",ROW()-2)</f>
        <v>2026</v>
      </c>
      <c r="B2028" s="33" t="s">
        <v>1239</v>
      </c>
      <c r="C2028" s="31">
        <v>11</v>
      </c>
      <c r="D2028" s="31" t="s">
        <v>98</v>
      </c>
      <c r="E2028" s="31">
        <f ca="1">IF(GLOBAL[[#This Row],[b12]]="",GLOBAL[[#This Row],[a6]],GLOBAL[[#This Row],[b12]])</f>
        <v>11</v>
      </c>
      <c r="F2028" s="32">
        <f>GLOBAL[[#This Row],[AWAL]]</f>
        <v>11</v>
      </c>
      <c r="G2028" s="31"/>
      <c r="H2028" s="31"/>
      <c r="I2028" s="31">
        <f>IF(GLOBAL[[#This Row],[1]]="","",SUMIF(Table6[NB BM_C_QTY+F],GLOBAL[POINTER],Table6[C]))</f>
        <v>0</v>
      </c>
      <c r="J2028" s="91">
        <f>IF(GLOBAL[[#This Row],[2]]="",0,-1*SUMIF(Table5[CONCAT],GLOBAL[POINTER],Table5[3]))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 t="shared" si="31"/>
        <v>11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11</v>
      </c>
      <c r="Q2028" s="58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11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11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11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2028" s="31">
        <v>50</v>
      </c>
      <c r="AC2028" t="s">
        <v>5116</v>
      </c>
    </row>
    <row r="2029" spans="1:30">
      <c r="A2029" s="31">
        <f ca="1">IF(GLOBAL[[#This Row],[TT]]&lt;1,"",ROW()-2)</f>
        <v>2027</v>
      </c>
      <c r="B2029" s="33" t="s">
        <v>1240</v>
      </c>
      <c r="C2029" s="31">
        <v>3</v>
      </c>
      <c r="D2029" s="31" t="s">
        <v>98</v>
      </c>
      <c r="E2029" s="31">
        <f ca="1">IF(GLOBAL[[#This Row],[b12]]="",GLOBAL[[#This Row],[a6]],GLOBAL[[#This Row],[b12]])</f>
        <v>3</v>
      </c>
      <c r="F2029" s="32">
        <f>GLOBAL[[#This Row],[AWAL]]</f>
        <v>3</v>
      </c>
      <c r="G2029" s="31"/>
      <c r="H2029" s="31"/>
      <c r="I2029" s="31">
        <f>IF(GLOBAL[[#This Row],[1]]="","",SUMIF(Table6[NB BM_C_QTY+F],GLOBAL[POINTER],Table6[C]))</f>
        <v>0</v>
      </c>
      <c r="J2029" s="91">
        <f>IF(GLOBAL[[#This Row],[2]]="",0,-1*SUMIF(Table5[CONCAT],GLOBAL[POINTER],Table5[3]))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3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3</v>
      </c>
      <c r="Q2029" s="58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3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3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3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2029" s="31">
        <v>50</v>
      </c>
      <c r="AC2029" t="s">
        <v>5116</v>
      </c>
    </row>
    <row r="2030" spans="1:30">
      <c r="A2030" s="31">
        <f ca="1">IF(GLOBAL[[#This Row],[TT]]&lt;1,"",ROW()-2)</f>
        <v>2028</v>
      </c>
      <c r="B2030" s="33" t="s">
        <v>1241</v>
      </c>
      <c r="C2030" s="31">
        <v>3</v>
      </c>
      <c r="D2030" s="31" t="s">
        <v>1242</v>
      </c>
      <c r="E2030" s="31">
        <f ca="1">IF(GLOBAL[[#This Row],[b12]]="",GLOBAL[[#This Row],[a6]],GLOBAL[[#This Row],[b12]])</f>
        <v>3</v>
      </c>
      <c r="F2030" s="32">
        <f>GLOBAL[[#This Row],[AWAL]]</f>
        <v>3</v>
      </c>
      <c r="G2030" s="31"/>
      <c r="H2030" s="31"/>
      <c r="I2030" s="31">
        <f>IF(GLOBAL[[#This Row],[1]]="","",SUMIF(Table6[NB BM_C_QTY+F],GLOBAL[POINTER],Table6[C]))</f>
        <v>0</v>
      </c>
      <c r="J2030" s="91">
        <f>IF(GLOBAL[[#This Row],[2]]="",0,-1*SUMIF(Table5[CONCAT],GLOBAL[POINTER],Table5[3]))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3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3</v>
      </c>
      <c r="Q2030" s="58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3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3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3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2030" s="31">
        <v>204</v>
      </c>
      <c r="AC2030" t="s">
        <v>5118</v>
      </c>
    </row>
    <row r="2031" spans="1:30">
      <c r="A2031" s="31">
        <f ca="1">IF(GLOBAL[[#This Row],[TT]]&lt;1,"",ROW()-2)</f>
        <v>2029</v>
      </c>
      <c r="B2031" s="33" t="s">
        <v>6063</v>
      </c>
      <c r="C2031" s="31">
        <v>6</v>
      </c>
      <c r="D2031" s="31" t="s">
        <v>2143</v>
      </c>
      <c r="E2031" s="31">
        <f ca="1">IF(GLOBAL[[#This Row],[b12]]="",GLOBAL[[#This Row],[a6]],GLOBAL[[#This Row],[b12]])</f>
        <v>6</v>
      </c>
      <c r="F2031" s="32">
        <f>GLOBAL[[#This Row],[AWAL]]</f>
        <v>6</v>
      </c>
      <c r="G2031" s="31"/>
      <c r="H2031" s="31"/>
      <c r="I2031" s="31">
        <f>IF(GLOBAL[[#This Row],[1]]="","",SUMIF(Table6[NB BM_C_QTY+F],GLOBAL[POINTER],Table6[C]))</f>
        <v>0</v>
      </c>
      <c r="J2031" s="91">
        <f>IF(GLOBAL[[#This Row],[2]]="",0,-1*SUMIF(Table5[CONCAT],GLOBAL[POINTER],Table5[3]))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6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6</v>
      </c>
      <c r="Q2031" s="58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6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6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6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mapdokumenkeeper40lbtnt021moshimoshi180pcsuntana</v>
      </c>
      <c r="AB2031" s="31">
        <v>180</v>
      </c>
      <c r="AC2031" t="s">
        <v>5118</v>
      </c>
    </row>
    <row r="2032" spans="1:30">
      <c r="A2032" s="31">
        <f ca="1">IF(GLOBAL[[#This Row],[TT]]&lt;1,"",ROW()-2)</f>
        <v>2030</v>
      </c>
      <c r="B2032" s="33" t="s">
        <v>1243</v>
      </c>
      <c r="C2032" s="31">
        <v>17</v>
      </c>
      <c r="D2032" s="31" t="s">
        <v>98</v>
      </c>
      <c r="E2032" s="31">
        <f ca="1">IF(GLOBAL[[#This Row],[b12]]="",GLOBAL[[#This Row],[a6]],GLOBAL[[#This Row],[b12]])</f>
        <v>17</v>
      </c>
      <c r="F2032" s="32">
        <f>GLOBAL[[#This Row],[AWAL]]</f>
        <v>17</v>
      </c>
      <c r="G2032" s="31"/>
      <c r="H2032" s="31"/>
      <c r="I2032" s="31">
        <f>IF(GLOBAL[[#This Row],[1]]="","",SUMIF(Table6[NB BM_C_QTY+F],GLOBAL[POINTER],Table6[C]))</f>
        <v>0</v>
      </c>
      <c r="J2032" s="91">
        <f>IF(GLOBAL[[#This Row],[2]]="",0,-1*SUMIF(Table5[CONCAT],GLOBAL[POINTER],Table5[3]))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17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17</v>
      </c>
      <c r="Q2032" s="58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17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17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17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2032" s="31">
        <v>50</v>
      </c>
      <c r="AC2032" t="s">
        <v>5116</v>
      </c>
    </row>
    <row r="2033" spans="1:29">
      <c r="A2033" s="31">
        <f ca="1">IF(GLOBAL[[#This Row],[TT]]&lt;1,"",ROW()-2)</f>
        <v>2031</v>
      </c>
      <c r="B2033" s="33" t="s">
        <v>1244</v>
      </c>
      <c r="C2033" s="31">
        <v>10</v>
      </c>
      <c r="D2033" s="31" t="s">
        <v>98</v>
      </c>
      <c r="E2033" s="31">
        <f ca="1">IF(GLOBAL[[#This Row],[b12]]="",GLOBAL[[#This Row],[a6]],GLOBAL[[#This Row],[b12]])</f>
        <v>10</v>
      </c>
      <c r="F2033" s="32">
        <f>GLOBAL[[#This Row],[AWAL]]</f>
        <v>10</v>
      </c>
      <c r="G2033" s="31"/>
      <c r="H2033" s="31"/>
      <c r="I2033" s="31">
        <f>IF(GLOBAL[[#This Row],[1]]="","",SUMIF(Table6[NB BM_C_QTY+F],GLOBAL[POINTER],Table6[C]))</f>
        <v>0</v>
      </c>
      <c r="J2033" s="91">
        <f>IF(GLOBAL[[#This Row],[2]]="",0,-1*SUMIF(Table5[CONCAT],GLOBAL[POINTER],Table5[3]))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10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10</v>
      </c>
      <c r="Q2033" s="58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10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10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10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2033" s="31">
        <v>50</v>
      </c>
      <c r="AC2033" t="s">
        <v>5116</v>
      </c>
    </row>
    <row r="2034" spans="1:29">
      <c r="A2034" s="31">
        <f ca="1">IF(GLOBAL[[#This Row],[TT]]&lt;1,"",ROW()-2)</f>
        <v>2032</v>
      </c>
      <c r="B2034" s="33" t="s">
        <v>1245</v>
      </c>
      <c r="C2034" s="31">
        <v>13</v>
      </c>
      <c r="D2034" s="31" t="s">
        <v>98</v>
      </c>
      <c r="E2034" s="31">
        <f ca="1">IF(GLOBAL[[#This Row],[b12]]="",GLOBAL[[#This Row],[a6]],GLOBAL[[#This Row],[b12]])</f>
        <v>13</v>
      </c>
      <c r="F2034" s="32">
        <f>GLOBAL[[#This Row],[AWAL]]</f>
        <v>13</v>
      </c>
      <c r="G2034" s="31"/>
      <c r="H2034" s="31"/>
      <c r="I2034" s="31">
        <f>IF(GLOBAL[[#This Row],[1]]="","",SUMIF(Table6[NB BM_C_QTY+F],GLOBAL[POINTER],Table6[C]))</f>
        <v>0</v>
      </c>
      <c r="J2034" s="91">
        <f>IF(GLOBAL[[#This Row],[2]]="",0,-1*SUMIF(Table5[CONCAT],GLOBAL[POINTER],Table5[3]))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 t="shared" si="31"/>
        <v>13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13</v>
      </c>
      <c r="Q2034" s="58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13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13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13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2034" s="31">
        <v>50</v>
      </c>
      <c r="AC2034" t="s">
        <v>5116</v>
      </c>
    </row>
    <row r="2035" spans="1:29">
      <c r="A2035" s="31">
        <f ca="1">IF(GLOBAL[[#This Row],[TT]]&lt;1,"",ROW()-2)</f>
        <v>2033</v>
      </c>
      <c r="B2035" s="33" t="s">
        <v>1246</v>
      </c>
      <c r="C2035" s="31">
        <v>10</v>
      </c>
      <c r="D2035" s="31" t="s">
        <v>1247</v>
      </c>
      <c r="E2035" s="31">
        <f ca="1">IF(GLOBAL[[#This Row],[b12]]="",GLOBAL[[#This Row],[a6]],GLOBAL[[#This Row],[b12]])</f>
        <v>10</v>
      </c>
      <c r="F2035" s="32">
        <f>GLOBAL[[#This Row],[AWAL]]</f>
        <v>10</v>
      </c>
      <c r="G2035" s="31"/>
      <c r="H2035" s="31"/>
      <c r="I2035" s="31">
        <f>IF(GLOBAL[[#This Row],[1]]="","",SUMIF(Table6[NB BM_C_QTY+F],GLOBAL[POINTER],Table6[C]))</f>
        <v>0</v>
      </c>
      <c r="J2035" s="91">
        <f>IF(GLOBAL[[#This Row],[2]]="",0,-1*SUMIF(Table5[CONCAT],GLOBAL[POINTER],Table5[3]))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10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10</v>
      </c>
      <c r="Q2035" s="58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10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10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10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2035" s="31">
        <v>4</v>
      </c>
      <c r="AC2035" t="s">
        <v>5116</v>
      </c>
    </row>
    <row r="2036" spans="1:29">
      <c r="A2036" s="31">
        <f ca="1">IF(GLOBAL[[#This Row],[TT]]&lt;1,"",ROW()-2)</f>
        <v>2034</v>
      </c>
      <c r="B2036" s="33" t="s">
        <v>1248</v>
      </c>
      <c r="C2036" s="31">
        <v>3</v>
      </c>
      <c r="D2036" s="31" t="s">
        <v>39</v>
      </c>
      <c r="E2036" s="31">
        <f ca="1">IF(GLOBAL[[#This Row],[b12]]="",GLOBAL[[#This Row],[a6]],GLOBAL[[#This Row],[b12]])</f>
        <v>3</v>
      </c>
      <c r="F2036" s="32">
        <f>GLOBAL[[#This Row],[AWAL]]</f>
        <v>3</v>
      </c>
      <c r="G2036" s="31"/>
      <c r="H2036" s="31"/>
      <c r="I2036" s="31">
        <f>IF(GLOBAL[[#This Row],[1]]="","",SUMIF(Table6[NB BM_C_QTY+F],GLOBAL[POINTER],Table6[C]))</f>
        <v>0</v>
      </c>
      <c r="J2036" s="91">
        <f>IF(GLOBAL[[#This Row],[2]]="",0,-1*SUMIF(Table5[CONCAT],GLOBAL[POINTER],Table5[3]))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3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3</v>
      </c>
      <c r="Q2036" s="58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3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3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3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2036" s="31">
        <v>24</v>
      </c>
      <c r="AC2036" t="s">
        <v>5116</v>
      </c>
    </row>
    <row r="2037" spans="1:29">
      <c r="A2037" s="31">
        <f ca="1">IF(GLOBAL[[#This Row],[TT]]&lt;1,"",ROW()-2)</f>
        <v>2035</v>
      </c>
      <c r="B2037" s="33" t="s">
        <v>1249</v>
      </c>
      <c r="C2037" s="31">
        <v>1</v>
      </c>
      <c r="D2037" s="31" t="s">
        <v>140</v>
      </c>
      <c r="E2037" s="31">
        <f ca="1">IF(GLOBAL[[#This Row],[b12]]="",GLOBAL[[#This Row],[a6]],GLOBAL[[#This Row],[b12]])</f>
        <v>1</v>
      </c>
      <c r="F2037" s="32">
        <f>GLOBAL[[#This Row],[AWAL]]</f>
        <v>1</v>
      </c>
      <c r="G2037" s="31"/>
      <c r="H2037" s="31"/>
      <c r="I2037" s="31">
        <f>IF(GLOBAL[[#This Row],[1]]="","",SUMIF(Table6[NB BM_C_QTY+F],GLOBAL[POINTER],Table6[C]))</f>
        <v>0</v>
      </c>
      <c r="J2037" s="91">
        <f>IF(GLOBAL[[#This Row],[2]]="",0,-1*SUMIF(Table5[CONCAT],GLOBAL[POINTER],Table5[3]))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1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1</v>
      </c>
      <c r="Q2037" s="58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1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1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1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2037" s="31">
        <v>240</v>
      </c>
      <c r="AC2037" t="s">
        <v>5118</v>
      </c>
    </row>
    <row r="2038" spans="1:29">
      <c r="A2038" s="31">
        <f ca="1">IF(GLOBAL[[#This Row],[TT]]&lt;1,"",ROW()-2)</f>
        <v>2036</v>
      </c>
      <c r="B2038" s="33" t="s">
        <v>1250</v>
      </c>
      <c r="C2038" s="31">
        <v>2</v>
      </c>
      <c r="D2038" s="31" t="s">
        <v>318</v>
      </c>
      <c r="E2038" s="31">
        <f ca="1">IF(GLOBAL[[#This Row],[b12]]="",GLOBAL[[#This Row],[a6]],GLOBAL[[#This Row],[b12]])</f>
        <v>2</v>
      </c>
      <c r="F2038" s="32">
        <f>GLOBAL[[#This Row],[AWAL]]</f>
        <v>2</v>
      </c>
      <c r="G2038" s="31"/>
      <c r="H2038" s="31"/>
      <c r="I2038" s="31">
        <f>IF(GLOBAL[[#This Row],[1]]="","",SUMIF(Table6[NB BM_C_QTY+F],GLOBAL[POINTER],Table6[C]))</f>
        <v>0</v>
      </c>
      <c r="J2038" s="91">
        <f>IF(GLOBAL[[#This Row],[2]]="",0,-1*SUMIF(Table5[CONCAT],GLOBAL[POINTER],Table5[3]))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2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2</v>
      </c>
      <c r="Q2038" s="58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2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2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2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2038" s="31">
        <v>2400</v>
      </c>
      <c r="AC2038" t="s">
        <v>5118</v>
      </c>
    </row>
    <row r="2039" spans="1:29">
      <c r="A2039" s="39">
        <f ca="1">IF(GLOBAL[[#This Row],[TT]]&lt;1,"",ROW()-2)</f>
        <v>2037</v>
      </c>
      <c r="B2039" s="33" t="s">
        <v>1251</v>
      </c>
      <c r="C2039" s="31">
        <v>10</v>
      </c>
      <c r="D2039" s="31" t="s">
        <v>98</v>
      </c>
      <c r="E2039" s="39">
        <f ca="1">IF(GLOBAL[[#This Row],[b12]]="",GLOBAL[[#This Row],[a6]],GLOBAL[[#This Row],[b12]])</f>
        <v>10</v>
      </c>
      <c r="F2039" s="40">
        <f>GLOBAL[[#This Row],[AWAL]]</f>
        <v>10</v>
      </c>
      <c r="G2039" s="31"/>
      <c r="H2039" s="31"/>
      <c r="I2039" s="31">
        <f>IF(GLOBAL[[#This Row],[1]]="","",SUMIF(Table6[NB BM_C_QTY+F],GLOBAL[POINTER],Table6[C]))</f>
        <v>0</v>
      </c>
      <c r="J2039" s="91">
        <f>IF(GLOBAL[[#This Row],[2]]="",0,-1*SUMIF(Table5[CONCAT],GLOBAL[POINTER],Table5[3]))</f>
        <v>0</v>
      </c>
      <c r="K2039" s="39" t="str">
        <f>IF(GLOBAL[[#This Row],[b1]]="","",GLOBAL[[#This Row],[b1]]-GLOBAL[[#This Row],[a1]]-GLOBAL[[#This Row],[bkeluar1]])</f>
        <v/>
      </c>
      <c r="L2039" s="39">
        <f>SUM(GLOBAL[[#This Row],[bmasuk1]:[c1]])</f>
        <v>0</v>
      </c>
      <c r="M2039" s="40">
        <f t="shared" si="31"/>
        <v>10</v>
      </c>
      <c r="N2039" s="31"/>
      <c r="O2039" s="39" t="str">
        <f>IF(GLOBAL[[#This Row],[b2]]="","",GLOBAL[[#This Row],[b2]]-GLOBAL[[#This Row],[a2]])</f>
        <v/>
      </c>
      <c r="P2039" s="40">
        <f ca="1">SUM(INDIRECT(GLOBAL_VAR[TABLENAME]&amp;"[@a"&amp;$1:$1-1&amp;"]"),INDIRECT(GLOBAL_VAR[TABLENAME]&amp;"[@c"&amp;$1:$1-1&amp;"]"))</f>
        <v>10</v>
      </c>
      <c r="Q2039" s="58"/>
      <c r="R2039" s="41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10</v>
      </c>
      <c r="T2039" s="33"/>
      <c r="U2039" s="41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10</v>
      </c>
      <c r="W2039" s="31"/>
      <c r="X2039" s="39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10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2039" s="39">
        <v>50</v>
      </c>
      <c r="AC2039" t="s">
        <v>5116</v>
      </c>
    </row>
    <row r="2040" spans="1:29">
      <c r="A2040" s="31">
        <f ca="1">IF(GLOBAL[[#This Row],[TT]]&lt;1,"",ROW()-2)</f>
        <v>2038</v>
      </c>
      <c r="B2040" s="33" t="s">
        <v>1252</v>
      </c>
      <c r="C2040" s="31">
        <v>1</v>
      </c>
      <c r="D2040" s="31" t="s">
        <v>51</v>
      </c>
      <c r="E2040" s="31">
        <f ca="1">IF(GLOBAL[[#This Row],[b12]]="",GLOBAL[[#This Row],[a6]],GLOBAL[[#This Row],[b12]])</f>
        <v>1</v>
      </c>
      <c r="F2040" s="32">
        <f>GLOBAL[[#This Row],[AWAL]]</f>
        <v>1</v>
      </c>
      <c r="G2040" s="31"/>
      <c r="H2040" s="31"/>
      <c r="I2040" s="31">
        <f>IF(GLOBAL[[#This Row],[1]]="","",SUMIF(Table6[NB BM_C_QTY+F],GLOBAL[POINTER],Table6[C]))</f>
        <v>0</v>
      </c>
      <c r="J2040" s="91">
        <f>IF(GLOBAL[[#This Row],[2]]="",0,-1*SUMIF(Table5[CONCAT],GLOBAL[POINTER],Table5[3]))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 t="shared" si="31"/>
        <v>1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1</v>
      </c>
      <c r="Q2040" s="58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1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1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1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2040" s="31">
        <v>60</v>
      </c>
      <c r="AC2040" t="s">
        <v>5116</v>
      </c>
    </row>
    <row r="2041" spans="1:29">
      <c r="A2041" s="31">
        <f ca="1">IF(GLOBAL[[#This Row],[TT]]&lt;1,"",ROW()-2)</f>
        <v>2039</v>
      </c>
      <c r="B2041" s="33" t="s">
        <v>1253</v>
      </c>
      <c r="C2041" s="31">
        <v>5</v>
      </c>
      <c r="D2041" s="31" t="s">
        <v>238</v>
      </c>
      <c r="E2041" s="31">
        <f ca="1">IF(GLOBAL[[#This Row],[b12]]="",GLOBAL[[#This Row],[a6]],GLOBAL[[#This Row],[b12]])</f>
        <v>5</v>
      </c>
      <c r="F2041" s="32">
        <f>GLOBAL[[#This Row],[AWAL]]</f>
        <v>5</v>
      </c>
      <c r="G2041" s="31"/>
      <c r="H2041" s="31"/>
      <c r="I2041" s="31">
        <f>IF(GLOBAL[[#This Row],[1]]="","",SUMIF(Table6[NB BM_C_QTY+F],GLOBAL[POINTER],Table6[C]))</f>
        <v>0</v>
      </c>
      <c r="J2041" s="91">
        <f>IF(GLOBAL[[#This Row],[2]]="",0,-1*SUMIF(Table5[CONCAT],GLOBAL[POINTER],Table5[3]))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5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5</v>
      </c>
      <c r="Q2041" s="58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5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5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5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2041" s="31">
        <v>960</v>
      </c>
      <c r="AC2041" t="s">
        <v>5118</v>
      </c>
    </row>
    <row r="2042" spans="1:29">
      <c r="A2042" s="31">
        <f ca="1">IF(GLOBAL[[#This Row],[TT]]&lt;1,"",ROW()-2)</f>
        <v>2040</v>
      </c>
      <c r="B2042" s="33" t="s">
        <v>1254</v>
      </c>
      <c r="C2042" s="31">
        <v>5</v>
      </c>
      <c r="D2042" s="31" t="s">
        <v>1009</v>
      </c>
      <c r="E2042" s="31">
        <f ca="1">IF(GLOBAL[[#This Row],[b12]]="",GLOBAL[[#This Row],[a6]],GLOBAL[[#This Row],[b12]])</f>
        <v>5</v>
      </c>
      <c r="F2042" s="32">
        <f>GLOBAL[[#This Row],[AWAL]]</f>
        <v>5</v>
      </c>
      <c r="G2042" s="31"/>
      <c r="H2042" s="31"/>
      <c r="I2042" s="31">
        <f>IF(GLOBAL[[#This Row],[1]]="","",SUMIF(Table6[NB BM_C_QTY+F],GLOBAL[POINTER],Table6[C]))</f>
        <v>0</v>
      </c>
      <c r="J2042" s="91">
        <f>IF(GLOBAL[[#This Row],[2]]="",0,-1*SUMIF(Table5[CONCAT],GLOBAL[POINTER],Table5[3]))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5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5</v>
      </c>
      <c r="Q2042" s="58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5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5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5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2042" s="31">
        <v>1800</v>
      </c>
      <c r="AC2042" t="s">
        <v>5118</v>
      </c>
    </row>
    <row r="2043" spans="1:29">
      <c r="A2043" s="31">
        <f ca="1">IF(GLOBAL[[#This Row],[TT]]&lt;1,"",ROW()-2)</f>
        <v>2041</v>
      </c>
      <c r="B2043" s="33" t="s">
        <v>1255</v>
      </c>
      <c r="C2043" s="31">
        <v>1</v>
      </c>
      <c r="D2043" s="31" t="s">
        <v>238</v>
      </c>
      <c r="E2043" s="31">
        <f ca="1">IF(GLOBAL[[#This Row],[b12]]="",GLOBAL[[#This Row],[a6]],GLOBAL[[#This Row],[b12]])</f>
        <v>1</v>
      </c>
      <c r="F2043" s="32">
        <f>GLOBAL[[#This Row],[AWAL]]</f>
        <v>1</v>
      </c>
      <c r="G2043" s="31"/>
      <c r="H2043" s="31"/>
      <c r="I2043" s="31">
        <f>IF(GLOBAL[[#This Row],[1]]="","",SUMIF(Table6[NB BM_C_QTY+F],GLOBAL[POINTER],Table6[C]))</f>
        <v>0</v>
      </c>
      <c r="J2043" s="91">
        <f>IF(GLOBAL[[#This Row],[2]]="",0,-1*SUMIF(Table5[CONCAT],GLOBAL[POINTER],Table5[3]))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1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1</v>
      </c>
      <c r="Q2043" s="58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1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1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1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2043" s="31">
        <v>960</v>
      </c>
      <c r="AC2043" t="s">
        <v>5118</v>
      </c>
    </row>
    <row r="2044" spans="1:29">
      <c r="A2044" s="31">
        <f ca="1">IF(GLOBAL[[#This Row],[TT]]&lt;1,"",ROW()-2)</f>
        <v>2042</v>
      </c>
      <c r="B2044" s="33" t="s">
        <v>1256</v>
      </c>
      <c r="C2044" s="31">
        <v>7</v>
      </c>
      <c r="D2044" s="31" t="s">
        <v>811</v>
      </c>
      <c r="E2044" s="31">
        <f ca="1">IF(GLOBAL[[#This Row],[b12]]="",GLOBAL[[#This Row],[a6]],GLOBAL[[#This Row],[b12]])</f>
        <v>7</v>
      </c>
      <c r="F2044" s="32">
        <f>GLOBAL[[#This Row],[AWAL]]</f>
        <v>7</v>
      </c>
      <c r="G2044" s="31"/>
      <c r="H2044" s="31"/>
      <c r="I2044" s="31">
        <f>IF(GLOBAL[[#This Row],[1]]="","",SUMIF(Table6[NB BM_C_QTY+F],GLOBAL[POINTER],Table6[C]))</f>
        <v>0</v>
      </c>
      <c r="J2044" s="91">
        <f>IF(GLOBAL[[#This Row],[2]]="",0,-1*SUMIF(Table5[CONCAT],GLOBAL[POINTER],Table5[3]))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7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7</v>
      </c>
      <c r="Q2044" s="58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7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7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7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2044" s="31">
        <v>720</v>
      </c>
      <c r="AC2044" t="s">
        <v>5118</v>
      </c>
    </row>
    <row r="2045" spans="1:29">
      <c r="A2045" s="31">
        <f ca="1">IF(GLOBAL[[#This Row],[TT]]&lt;1,"",ROW()-2)</f>
        <v>2043</v>
      </c>
      <c r="B2045" s="33" t="s">
        <v>1257</v>
      </c>
      <c r="C2045" s="31">
        <v>4</v>
      </c>
      <c r="D2045" s="31" t="s">
        <v>157</v>
      </c>
      <c r="E2045" s="31">
        <f ca="1">IF(GLOBAL[[#This Row],[b12]]="",GLOBAL[[#This Row],[a6]],GLOBAL[[#This Row],[b12]])</f>
        <v>4</v>
      </c>
      <c r="F2045" s="32">
        <f>GLOBAL[[#This Row],[AWAL]]</f>
        <v>4</v>
      </c>
      <c r="G2045" s="31"/>
      <c r="H2045" s="31"/>
      <c r="I2045" s="31">
        <f>IF(GLOBAL[[#This Row],[1]]="","",SUMIF(Table6[NB BM_C_QTY+F],GLOBAL[POINTER],Table6[C]))</f>
        <v>0</v>
      </c>
      <c r="J2045" s="91">
        <f>IF(GLOBAL[[#This Row],[2]]="",0,-1*SUMIF(Table5[CONCAT],GLOBAL[POINTER],Table5[3]))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4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4</v>
      </c>
      <c r="Q2045" s="58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4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4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4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2045" s="31">
        <v>600</v>
      </c>
      <c r="AC2045" t="s">
        <v>5118</v>
      </c>
    </row>
    <row r="2046" spans="1:29">
      <c r="A2046" s="31">
        <f ca="1">IF(GLOBAL[[#This Row],[TT]]&lt;1,"",ROW()-2)</f>
        <v>2044</v>
      </c>
      <c r="B2046" s="33" t="s">
        <v>1258</v>
      </c>
      <c r="C2046" s="31">
        <v>3</v>
      </c>
      <c r="D2046" s="31">
        <v>480</v>
      </c>
      <c r="E2046" s="31">
        <f ca="1">IF(GLOBAL[[#This Row],[b12]]="",GLOBAL[[#This Row],[a6]],GLOBAL[[#This Row],[b12]])</f>
        <v>3</v>
      </c>
      <c r="F2046" s="32">
        <f>GLOBAL[[#This Row],[AWAL]]</f>
        <v>3</v>
      </c>
      <c r="G2046" s="31"/>
      <c r="H2046" s="31"/>
      <c r="I2046" s="31">
        <f>IF(GLOBAL[[#This Row],[1]]="","",SUMIF(Table6[NB BM_C_QTY+F],GLOBAL[POINTER],Table6[C]))</f>
        <v>0</v>
      </c>
      <c r="J2046" s="91">
        <f>IF(GLOBAL[[#This Row],[2]]="",0,-1*SUMIF(Table5[CONCAT],GLOBAL[POINTER],Table5[3]))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3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3</v>
      </c>
      <c r="Q2046" s="58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3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3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3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2046" s="31">
        <v>480</v>
      </c>
      <c r="AC2046" t="s">
        <v>5118</v>
      </c>
    </row>
    <row r="2047" spans="1:29">
      <c r="A2047" s="31">
        <f ca="1">IF(GLOBAL[[#This Row],[TT]]&lt;1,"",ROW()-2)</f>
        <v>2045</v>
      </c>
      <c r="B2047" s="33" t="s">
        <v>1259</v>
      </c>
      <c r="C2047" s="31">
        <v>3</v>
      </c>
      <c r="D2047" s="31" t="s">
        <v>1009</v>
      </c>
      <c r="E2047" s="31">
        <f ca="1">IF(GLOBAL[[#This Row],[b12]]="",GLOBAL[[#This Row],[a6]],GLOBAL[[#This Row],[b12]])</f>
        <v>3</v>
      </c>
      <c r="F2047" s="32">
        <f>GLOBAL[[#This Row],[AWAL]]</f>
        <v>3</v>
      </c>
      <c r="G2047" s="31"/>
      <c r="H2047" s="31"/>
      <c r="I2047" s="31">
        <f>IF(GLOBAL[[#This Row],[1]]="","",SUMIF(Table6[NB BM_C_QTY+F],GLOBAL[POINTER],Table6[C]))</f>
        <v>0</v>
      </c>
      <c r="J2047" s="91">
        <f>IF(GLOBAL[[#This Row],[2]]="",0,-1*SUMIF(Table5[CONCAT],GLOBAL[POINTER],Table5[3]))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3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3</v>
      </c>
      <c r="Q2047" s="58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3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3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3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2047" s="31">
        <v>1800</v>
      </c>
      <c r="AC2047" t="s">
        <v>5118</v>
      </c>
    </row>
    <row r="2048" spans="1:29">
      <c r="A2048" s="31">
        <f ca="1">IF(GLOBAL[[#This Row],[TT]]&lt;1,"",ROW()-2)</f>
        <v>2046</v>
      </c>
      <c r="B2048" s="33" t="s">
        <v>1260</v>
      </c>
      <c r="C2048" s="31">
        <v>3</v>
      </c>
      <c r="D2048" s="31" t="s">
        <v>238</v>
      </c>
      <c r="E2048" s="31">
        <f ca="1">IF(GLOBAL[[#This Row],[b12]]="",GLOBAL[[#This Row],[a6]],GLOBAL[[#This Row],[b12]])</f>
        <v>3</v>
      </c>
      <c r="F2048" s="32">
        <f>GLOBAL[[#This Row],[AWAL]]</f>
        <v>3</v>
      </c>
      <c r="G2048" s="31"/>
      <c r="H2048" s="31"/>
      <c r="I2048" s="31">
        <f>IF(GLOBAL[[#This Row],[1]]="","",SUMIF(Table6[NB BM_C_QTY+F],GLOBAL[POINTER],Table6[C]))</f>
        <v>0</v>
      </c>
      <c r="J2048" s="91">
        <f>IF(GLOBAL[[#This Row],[2]]="",0,-1*SUMIF(Table5[CONCAT],GLOBAL[POINTER],Table5[3]))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 t="shared" si="31"/>
        <v>3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3</v>
      </c>
      <c r="Q2048" s="58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3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3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3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2048" s="31">
        <v>960</v>
      </c>
      <c r="AC2048" t="s">
        <v>5118</v>
      </c>
    </row>
    <row r="2049" spans="1:31">
      <c r="A2049" s="31">
        <f ca="1">IF(GLOBAL[[#This Row],[TT]]&lt;1,"",ROW()-2)</f>
        <v>2047</v>
      </c>
      <c r="B2049" s="33" t="s">
        <v>1261</v>
      </c>
      <c r="C2049" s="31">
        <v>5</v>
      </c>
      <c r="D2049" s="31">
        <v>720</v>
      </c>
      <c r="E2049" s="31">
        <f ca="1">IF(GLOBAL[[#This Row],[b12]]="",GLOBAL[[#This Row],[a6]],GLOBAL[[#This Row],[b12]])</f>
        <v>5</v>
      </c>
      <c r="F2049" s="32">
        <f>GLOBAL[[#This Row],[AWAL]]</f>
        <v>5</v>
      </c>
      <c r="G2049" s="31"/>
      <c r="H2049" s="31"/>
      <c r="I2049" s="31">
        <f>IF(GLOBAL[[#This Row],[1]]="","",SUMIF(Table6[NB BM_C_QTY+F],GLOBAL[POINTER],Table6[C]))</f>
        <v>0</v>
      </c>
      <c r="J2049" s="91">
        <f>IF(GLOBAL[[#This Row],[2]]="",0,-1*SUMIF(Table5[CONCAT],GLOBAL[POINTER],Table5[3]))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5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5</v>
      </c>
      <c r="Q2049" s="58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5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5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5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2049" s="31">
        <v>720</v>
      </c>
      <c r="AC2049" t="s">
        <v>5118</v>
      </c>
    </row>
    <row r="2050" spans="1:31">
      <c r="A2050" s="31">
        <f ca="1">IF(GLOBAL[[#This Row],[TT]]&lt;1,"",ROW()-2)</f>
        <v>2048</v>
      </c>
      <c r="B2050" s="33" t="s">
        <v>1262</v>
      </c>
      <c r="C2050" s="31">
        <v>2</v>
      </c>
      <c r="D2050" s="31">
        <v>1800</v>
      </c>
      <c r="E2050" s="31">
        <f ca="1">IF(GLOBAL[[#This Row],[b12]]="",GLOBAL[[#This Row],[a6]],GLOBAL[[#This Row],[b12]])</f>
        <v>2</v>
      </c>
      <c r="F2050" s="32">
        <f>GLOBAL[[#This Row],[AWAL]]</f>
        <v>2</v>
      </c>
      <c r="G2050" s="31"/>
      <c r="H2050" s="31"/>
      <c r="I2050" s="31">
        <f>IF(GLOBAL[[#This Row],[1]]="","",SUMIF(Table6[NB BM_C_QTY+F],GLOBAL[POINTER],Table6[C]))</f>
        <v>0</v>
      </c>
      <c r="J2050" s="91">
        <f>IF(GLOBAL[[#This Row],[2]]="",0,-1*SUMIF(Table5[CONCAT],GLOBAL[POINTER],Table5[3]))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2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2</v>
      </c>
      <c r="Q2050" s="58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2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2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2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2050" s="31">
        <v>1800</v>
      </c>
      <c r="AC2050" t="s">
        <v>5118</v>
      </c>
    </row>
    <row r="2051" spans="1:31">
      <c r="A2051" s="31">
        <f ca="1">IF(GLOBAL[[#This Row],[TT]]&lt;1,"",ROW()-2)</f>
        <v>2049</v>
      </c>
      <c r="B2051" s="33" t="s">
        <v>1263</v>
      </c>
      <c r="C2051" s="31">
        <v>3</v>
      </c>
      <c r="D2051" s="31" t="s">
        <v>811</v>
      </c>
      <c r="E2051" s="31">
        <f ca="1">IF(GLOBAL[[#This Row],[b12]]="",GLOBAL[[#This Row],[a6]],GLOBAL[[#This Row],[b12]])</f>
        <v>3</v>
      </c>
      <c r="F2051" s="32">
        <f>GLOBAL[[#This Row],[AWAL]]</f>
        <v>3</v>
      </c>
      <c r="G2051" s="31"/>
      <c r="H2051" s="31"/>
      <c r="I2051" s="31">
        <f>IF(GLOBAL[[#This Row],[1]]="","",SUMIF(Table6[NB BM_C_QTY+F],GLOBAL[POINTER],Table6[C]))</f>
        <v>0</v>
      </c>
      <c r="J2051" s="91">
        <f>IF(GLOBAL[[#This Row],[2]]="",0,-1*SUMIF(Table5[CONCAT],GLOBAL[POINTER],Table5[3]))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3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3</v>
      </c>
      <c r="Q2051" s="58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3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3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3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2051" s="31">
        <v>720</v>
      </c>
      <c r="AC2051" t="s">
        <v>5118</v>
      </c>
    </row>
    <row r="2052" spans="1:31">
      <c r="A2052" s="31">
        <f ca="1">IF(GLOBAL[[#This Row],[TT]]&lt;1,"",ROW()-2)</f>
        <v>2050</v>
      </c>
      <c r="B2052" s="33" t="s">
        <v>1264</v>
      </c>
      <c r="C2052" s="31">
        <v>3</v>
      </c>
      <c r="D2052" s="31" t="s">
        <v>32</v>
      </c>
      <c r="E2052" s="31">
        <f ca="1">IF(GLOBAL[[#This Row],[b12]]="",GLOBAL[[#This Row],[a6]],GLOBAL[[#This Row],[b12]])</f>
        <v>3</v>
      </c>
      <c r="F2052" s="32">
        <f>GLOBAL[[#This Row],[AWAL]]</f>
        <v>3</v>
      </c>
      <c r="G2052" s="31"/>
      <c r="H2052" s="31"/>
      <c r="I2052" s="31">
        <f>IF(GLOBAL[[#This Row],[1]]="","",SUMIF(Table6[NB BM_C_QTY+F],GLOBAL[POINTER],Table6[C]))</f>
        <v>0</v>
      </c>
      <c r="J2052" s="91">
        <f>IF(GLOBAL[[#This Row],[2]]="",0,-1*SUMIF(Table5[CONCAT],GLOBAL[POINTER],Table5[3]))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 t="shared" si="32"/>
        <v>3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3</v>
      </c>
      <c r="Q2052" s="58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3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3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3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2052" s="31">
        <v>800</v>
      </c>
      <c r="AC2052" t="s">
        <v>5118</v>
      </c>
    </row>
    <row r="2053" spans="1:31">
      <c r="A2053" s="31" t="str">
        <f ca="1">IF(GLOBAL[[#This Row],[TT]]&lt;1,"",ROW()-2)</f>
        <v/>
      </c>
      <c r="B2053" s="33" t="s">
        <v>1265</v>
      </c>
      <c r="C2053" s="31">
        <v>0</v>
      </c>
      <c r="D2053" s="31" t="s">
        <v>238</v>
      </c>
      <c r="E2053" s="31">
        <f ca="1">IF(GLOBAL[[#This Row],[b12]]="",GLOBAL[[#This Row],[a6]],GLOBAL[[#This Row],[b12]])</f>
        <v>0</v>
      </c>
      <c r="F2053" s="32">
        <f>GLOBAL[[#This Row],[AWAL]]</f>
        <v>0</v>
      </c>
      <c r="G2053" s="31"/>
      <c r="H2053" s="31"/>
      <c r="I2053" s="31">
        <f>IF(GLOBAL[[#This Row],[1]]="","",SUMIF(Table6[NB BM_C_QTY+F],GLOBAL[POINTER],Table6[C]))</f>
        <v>0</v>
      </c>
      <c r="J2053" s="91">
        <f>IF(GLOBAL[[#This Row],[2]]="",0,-1*SUMIF(Table5[CONCAT],GLOBAL[POINTER],Table5[3]))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 t="shared" si="32"/>
        <v>0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0</v>
      </c>
      <c r="Q2053" s="58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0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0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0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2053" s="31">
        <v>960</v>
      </c>
      <c r="AC2053" t="s">
        <v>5118</v>
      </c>
      <c r="AE2053" s="65"/>
    </row>
    <row r="2054" spans="1:31">
      <c r="A2054" s="31">
        <f ca="1">IF(GLOBAL[[#This Row],[TT]]&lt;1,"",ROW()-2)</f>
        <v>2052</v>
      </c>
      <c r="B2054" s="33" t="s">
        <v>1266</v>
      </c>
      <c r="C2054" s="31">
        <v>3</v>
      </c>
      <c r="D2054" s="31" t="s">
        <v>811</v>
      </c>
      <c r="E2054" s="31">
        <f ca="1">IF(GLOBAL[[#This Row],[b12]]="",GLOBAL[[#This Row],[a6]],GLOBAL[[#This Row],[b12]])</f>
        <v>3</v>
      </c>
      <c r="F2054" s="32">
        <f>GLOBAL[[#This Row],[AWAL]]</f>
        <v>3</v>
      </c>
      <c r="G2054" s="31"/>
      <c r="H2054" s="31"/>
      <c r="I2054" s="31">
        <f>IF(GLOBAL[[#This Row],[1]]="","",SUMIF(Table6[NB BM_C_QTY+F],GLOBAL[POINTER],Table6[C]))</f>
        <v>0</v>
      </c>
      <c r="J2054" s="91">
        <f>IF(GLOBAL[[#This Row],[2]]="",0,-1*SUMIF(Table5[CONCAT],GLOBAL[POINTER],Table5[3]))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 t="shared" si="32"/>
        <v>3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3</v>
      </c>
      <c r="Q2054" s="58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3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3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3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2054" s="31">
        <v>720</v>
      </c>
      <c r="AC2054" t="s">
        <v>5118</v>
      </c>
      <c r="AE2054" s="65"/>
    </row>
    <row r="2055" spans="1:31">
      <c r="A2055" s="31">
        <f ca="1">IF(GLOBAL[[#This Row],[TT]]&lt;1,"",ROW()-2)</f>
        <v>2053</v>
      </c>
      <c r="B2055" s="33" t="s">
        <v>1267</v>
      </c>
      <c r="C2055" s="31">
        <v>1</v>
      </c>
      <c r="D2055" s="31" t="s">
        <v>144</v>
      </c>
      <c r="E2055" s="31">
        <f ca="1">IF(GLOBAL[[#This Row],[b12]]="",GLOBAL[[#This Row],[a6]],GLOBAL[[#This Row],[b12]])</f>
        <v>1</v>
      </c>
      <c r="F2055" s="32">
        <f>GLOBAL[[#This Row],[AWAL]]</f>
        <v>1</v>
      </c>
      <c r="G2055" s="31"/>
      <c r="H2055" s="31"/>
      <c r="I2055" s="31">
        <f>IF(GLOBAL[[#This Row],[1]]="","",SUMIF(Table6[NB BM_C_QTY+F],GLOBAL[POINTER],Table6[C]))</f>
        <v>0</v>
      </c>
      <c r="J2055" s="91">
        <f>IF(GLOBAL[[#This Row],[2]]="",0,-1*SUMIF(Table5[CONCAT],GLOBAL[POINTER],Table5[3]))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 t="shared" si="32"/>
        <v>1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1</v>
      </c>
      <c r="Q2055" s="58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1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1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1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2055" s="31">
        <v>80</v>
      </c>
      <c r="AC2055" t="s">
        <v>5116</v>
      </c>
    </row>
    <row r="2056" spans="1:31">
      <c r="A2056" s="31">
        <f ca="1">IF(GLOBAL[[#This Row],[TT]]&lt;1,"",ROW()-2)</f>
        <v>2054</v>
      </c>
      <c r="B2056" s="33" t="s">
        <v>1268</v>
      </c>
      <c r="C2056" s="31">
        <v>1</v>
      </c>
      <c r="D2056" s="31" t="s">
        <v>83</v>
      </c>
      <c r="E2056" s="31">
        <f ca="1">IF(GLOBAL[[#This Row],[b12]]="",GLOBAL[[#This Row],[a6]],GLOBAL[[#This Row],[b12]])</f>
        <v>1</v>
      </c>
      <c r="F2056" s="32">
        <f>GLOBAL[[#This Row],[AWAL]]</f>
        <v>1</v>
      </c>
      <c r="G2056" s="31"/>
      <c r="H2056" s="31"/>
      <c r="I2056" s="31">
        <f>IF(GLOBAL[[#This Row],[1]]="","",SUMIF(Table6[NB BM_C_QTY+F],GLOBAL[POINTER],Table6[C]))</f>
        <v>0</v>
      </c>
      <c r="J2056" s="91">
        <f>IF(GLOBAL[[#This Row],[2]]="",0,-1*SUMIF(Table5[CONCAT],GLOBAL[POINTER],Table5[3]))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 t="shared" si="32"/>
        <v>1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1</v>
      </c>
      <c r="Q2056" s="58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1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1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1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2056" s="31">
        <v>100</v>
      </c>
      <c r="AC2056" t="s">
        <v>5116</v>
      </c>
    </row>
    <row r="2057" spans="1:31">
      <c r="A2057" s="31" t="str">
        <f ca="1">IF(GLOBAL[[#This Row],[TT]]&lt;1,"",ROW()-2)</f>
        <v/>
      </c>
      <c r="B2057" s="33" t="s">
        <v>1269</v>
      </c>
      <c r="C2057" s="31">
        <v>0</v>
      </c>
      <c r="D2057" s="31" t="s">
        <v>1270</v>
      </c>
      <c r="E2057" s="31">
        <f ca="1">IF(GLOBAL[[#This Row],[b12]]="",GLOBAL[[#This Row],[a6]],GLOBAL[[#This Row],[b12]])</f>
        <v>0</v>
      </c>
      <c r="F2057" s="32">
        <f>GLOBAL[[#This Row],[AWAL]]</f>
        <v>0</v>
      </c>
      <c r="G2057" s="31"/>
      <c r="H2057" s="31"/>
      <c r="I2057" s="31">
        <f>IF(GLOBAL[[#This Row],[1]]="","",SUMIF(Table6[NB BM_C_QTY+F],GLOBAL[POINTER],Table6[C]))</f>
        <v>0</v>
      </c>
      <c r="J2057" s="91">
        <f>IF(GLOBAL[[#This Row],[2]]="",0,-1*SUMIF(Table5[CONCAT],GLOBAL[POINTER],Table5[3]))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 t="shared" si="32"/>
        <v>0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0</v>
      </c>
      <c r="Q2057" s="58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0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0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0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057" s="31">
        <v>59</v>
      </c>
      <c r="AC2057" t="s">
        <v>5116</v>
      </c>
    </row>
    <row r="2058" spans="1:31">
      <c r="A2058" s="31" t="str">
        <f ca="1">IF(GLOBAL[[#This Row],[TT]]&lt;1,"",ROW()-2)</f>
        <v/>
      </c>
      <c r="B2058" s="33" t="s">
        <v>1269</v>
      </c>
      <c r="C2058" s="31">
        <v>0</v>
      </c>
      <c r="D2058" s="31" t="s">
        <v>51</v>
      </c>
      <c r="E2058" s="31">
        <f ca="1">IF(GLOBAL[[#This Row],[b12]]="",GLOBAL[[#This Row],[a6]],GLOBAL[[#This Row],[b12]])</f>
        <v>0</v>
      </c>
      <c r="F2058" s="32">
        <f>GLOBAL[[#This Row],[AWAL]]</f>
        <v>0</v>
      </c>
      <c r="G2058" s="31"/>
      <c r="H2058" s="31"/>
      <c r="I2058" s="31">
        <f>IF(GLOBAL[[#This Row],[1]]="","",SUMIF(Table6[NB BM_C_QTY+F],GLOBAL[POINTER],Table6[C]))</f>
        <v>0</v>
      </c>
      <c r="J2058" s="91">
        <f>IF(GLOBAL[[#This Row],[2]]="",0,-1*SUMIF(Table5[CONCAT],GLOBAL[POINTER],Table5[3]))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 t="shared" si="32"/>
        <v>0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0</v>
      </c>
      <c r="Q2058" s="58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0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0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0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058" s="31">
        <v>60</v>
      </c>
      <c r="AC2058" t="s">
        <v>5116</v>
      </c>
    </row>
    <row r="2059" spans="1:31">
      <c r="A2059" s="31">
        <f ca="1">IF(GLOBAL[[#This Row],[TT]]&lt;1,"",ROW()-2)</f>
        <v>2057</v>
      </c>
      <c r="B2059" s="33" t="s">
        <v>1271</v>
      </c>
      <c r="C2059" s="31">
        <v>3</v>
      </c>
      <c r="D2059" s="31" t="s">
        <v>144</v>
      </c>
      <c r="E2059" s="31">
        <f ca="1">IF(GLOBAL[[#This Row],[b12]]="",GLOBAL[[#This Row],[a6]],GLOBAL[[#This Row],[b12]])</f>
        <v>3</v>
      </c>
      <c r="F2059" s="32">
        <f>GLOBAL[[#This Row],[AWAL]]</f>
        <v>3</v>
      </c>
      <c r="G2059" s="31"/>
      <c r="H2059" s="31"/>
      <c r="I2059" s="31">
        <f>IF(GLOBAL[[#This Row],[1]]="","",SUMIF(Table6[NB BM_C_QTY+F],GLOBAL[POINTER],Table6[C]))</f>
        <v>0</v>
      </c>
      <c r="J2059" s="91">
        <f>IF(GLOBAL[[#This Row],[2]]="",0,-1*SUMIF(Table5[CONCAT],GLOBAL[POINTER],Table5[3]))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 t="shared" si="32"/>
        <v>3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3</v>
      </c>
      <c r="Q2059" s="58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3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3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3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2059" s="31">
        <v>80</v>
      </c>
      <c r="AC2059" t="s">
        <v>5116</v>
      </c>
    </row>
    <row r="2060" spans="1:31">
      <c r="A2060" s="31">
        <f ca="1">IF(GLOBAL[[#This Row],[TT]]&lt;1,"",ROW()-2)</f>
        <v>2058</v>
      </c>
      <c r="B2060" s="33" t="s">
        <v>1272</v>
      </c>
      <c r="C2060" s="31">
        <v>3</v>
      </c>
      <c r="D2060" s="31" t="s">
        <v>83</v>
      </c>
      <c r="E2060" s="31">
        <f ca="1">IF(GLOBAL[[#This Row],[b12]]="",GLOBAL[[#This Row],[a6]],GLOBAL[[#This Row],[b12]])</f>
        <v>3</v>
      </c>
      <c r="F2060" s="32">
        <f>GLOBAL[[#This Row],[AWAL]]</f>
        <v>3</v>
      </c>
      <c r="G2060" s="31"/>
      <c r="H2060" s="31"/>
      <c r="I2060" s="31">
        <f>IF(GLOBAL[[#This Row],[1]]="","",SUMIF(Table6[NB BM_C_QTY+F],GLOBAL[POINTER],Table6[C]))</f>
        <v>0</v>
      </c>
      <c r="J2060" s="91">
        <f>IF(GLOBAL[[#This Row],[2]]="",0,-1*SUMIF(Table5[CONCAT],GLOBAL[POINTER],Table5[3]))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3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3</v>
      </c>
      <c r="Q2060" s="58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3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3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3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2060" s="31">
        <v>100</v>
      </c>
      <c r="AC2060" t="s">
        <v>5116</v>
      </c>
    </row>
    <row r="2061" spans="1:31">
      <c r="A2061" s="31">
        <f ca="1">IF(GLOBAL[[#This Row],[TT]]&lt;1,"",ROW()-2)</f>
        <v>2059</v>
      </c>
      <c r="B2061" s="33" t="s">
        <v>1273</v>
      </c>
      <c r="C2061" s="31">
        <v>2</v>
      </c>
      <c r="D2061" s="31" t="s">
        <v>51</v>
      </c>
      <c r="E2061" s="31">
        <f ca="1">IF(GLOBAL[[#This Row],[b12]]="",GLOBAL[[#This Row],[a6]],GLOBAL[[#This Row],[b12]])</f>
        <v>2</v>
      </c>
      <c r="F2061" s="32">
        <f>GLOBAL[[#This Row],[AWAL]]</f>
        <v>2</v>
      </c>
      <c r="G2061" s="31"/>
      <c r="H2061" s="31"/>
      <c r="I2061" s="31">
        <f>IF(GLOBAL[[#This Row],[1]]="","",SUMIF(Table6[NB BM_C_QTY+F],GLOBAL[POINTER],Table6[C]))</f>
        <v>0</v>
      </c>
      <c r="J2061" s="91">
        <f>IF(GLOBAL[[#This Row],[2]]="",0,-1*SUMIF(Table5[CONCAT],GLOBAL[POINTER],Table5[3]))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2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2</v>
      </c>
      <c r="Q2061" s="58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2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2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2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2061" s="31">
        <v>60</v>
      </c>
      <c r="AC2061" t="s">
        <v>5116</v>
      </c>
    </row>
    <row r="2062" spans="1:31">
      <c r="A2062" s="31" t="str">
        <f ca="1">IF(GLOBAL[[#This Row],[TT]]&lt;1,"",ROW()-2)</f>
        <v/>
      </c>
      <c r="B2062" s="33" t="s">
        <v>1273</v>
      </c>
      <c r="C2062" s="31">
        <v>0</v>
      </c>
      <c r="D2062" s="31" t="s">
        <v>1270</v>
      </c>
      <c r="E2062" s="31">
        <f ca="1">IF(GLOBAL[[#This Row],[b12]]="",GLOBAL[[#This Row],[a6]],GLOBAL[[#This Row],[b12]])</f>
        <v>0</v>
      </c>
      <c r="F2062" s="32">
        <f>GLOBAL[[#This Row],[AWAL]]</f>
        <v>0</v>
      </c>
      <c r="G2062" s="31"/>
      <c r="H2062" s="31"/>
      <c r="I2062" s="31">
        <f>IF(GLOBAL[[#This Row],[1]]="","",SUMIF(Table6[NB BM_C_QTY+F],GLOBAL[POINTER],Table6[C]))</f>
        <v>0</v>
      </c>
      <c r="J2062" s="91">
        <f>IF(GLOBAL[[#This Row],[2]]="",0,-1*SUMIF(Table5[CONCAT],GLOBAL[POINTER],Table5[3]))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 t="shared" si="32"/>
        <v>0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0</v>
      </c>
      <c r="Q2062" s="58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0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0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0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062" s="31">
        <v>59</v>
      </c>
      <c r="AC2062" t="s">
        <v>5116</v>
      </c>
    </row>
    <row r="2063" spans="1:31">
      <c r="A2063" s="31">
        <f ca="1">IF(GLOBAL[[#This Row],[TT]]&lt;1,"",ROW()-2)</f>
        <v>2061</v>
      </c>
      <c r="B2063" s="33" t="s">
        <v>1274</v>
      </c>
      <c r="C2063" s="31">
        <v>2</v>
      </c>
      <c r="D2063" s="31" t="s">
        <v>140</v>
      </c>
      <c r="E2063" s="31">
        <f ca="1">IF(GLOBAL[[#This Row],[b12]]="",GLOBAL[[#This Row],[a6]],GLOBAL[[#This Row],[b12]])</f>
        <v>2</v>
      </c>
      <c r="F2063" s="32">
        <f>GLOBAL[[#This Row],[AWAL]]</f>
        <v>2</v>
      </c>
      <c r="G2063" s="31"/>
      <c r="H2063" s="31"/>
      <c r="I2063" s="31">
        <f>IF(GLOBAL[[#This Row],[1]]="","",SUMIF(Table6[NB BM_C_QTY+F],GLOBAL[POINTER],Table6[C]))</f>
        <v>0</v>
      </c>
      <c r="J2063" s="91">
        <f>IF(GLOBAL[[#This Row],[2]]="",0,-1*SUMIF(Table5[CONCAT],GLOBAL[POINTER],Table5[3]))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 t="shared" si="32"/>
        <v>2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2</v>
      </c>
      <c r="Q2063" s="58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2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2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2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2063" s="31">
        <v>240</v>
      </c>
      <c r="AC2063" t="s">
        <v>5118</v>
      </c>
    </row>
    <row r="2064" spans="1:31">
      <c r="A2064" s="31" t="str">
        <f ca="1">IF(GLOBAL[[#This Row],[TT]]&lt;1,"",ROW()-2)</f>
        <v/>
      </c>
      <c r="B2064" s="33" t="s">
        <v>2645</v>
      </c>
      <c r="C2064" s="31">
        <v>0</v>
      </c>
      <c r="D2064" s="31">
        <v>240</v>
      </c>
      <c r="E2064" s="31">
        <f ca="1">IF(GLOBAL[[#This Row],[b12]]="",GLOBAL[[#This Row],[a6]],GLOBAL[[#This Row],[b12]])</f>
        <v>0</v>
      </c>
      <c r="F2064" s="32">
        <f>GLOBAL[[#This Row],[AWAL]]</f>
        <v>0</v>
      </c>
      <c r="G2064" s="31"/>
      <c r="H2064" s="31"/>
      <c r="I2064" s="31">
        <f>IF(GLOBAL[[#This Row],[1]]="","",SUMIF(Table6[NB BM_C_QTY+F],GLOBAL[POINTER],Table6[C]))</f>
        <v>0</v>
      </c>
      <c r="J2064" s="91">
        <f>IF(GLOBAL[[#This Row],[2]]="",0,-1*SUMIF(Table5[CONCAT],GLOBAL[POINTER],Table5[3]))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 t="shared" si="32"/>
        <v>0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0</v>
      </c>
      <c r="Q2064" s="58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0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0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0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064" s="31">
        <v>240</v>
      </c>
      <c r="AC2064" t="s">
        <v>5118</v>
      </c>
    </row>
    <row r="2065" spans="1:29">
      <c r="A2065" s="31">
        <f ca="1">IF(GLOBAL[[#This Row],[TT]]&lt;1,"",ROW()-2)</f>
        <v>2063</v>
      </c>
      <c r="B2065" s="33" t="s">
        <v>1275</v>
      </c>
      <c r="C2065" s="31">
        <v>3</v>
      </c>
      <c r="D2065" s="31" t="s">
        <v>157</v>
      </c>
      <c r="E2065" s="31">
        <f ca="1">IF(GLOBAL[[#This Row],[b12]]="",GLOBAL[[#This Row],[a6]],GLOBAL[[#This Row],[b12]])</f>
        <v>3</v>
      </c>
      <c r="F2065" s="32">
        <f>GLOBAL[[#This Row],[AWAL]]</f>
        <v>3</v>
      </c>
      <c r="G2065" s="31"/>
      <c r="H2065" s="31"/>
      <c r="I2065" s="31">
        <f>IF(GLOBAL[[#This Row],[1]]="","",SUMIF(Table6[NB BM_C_QTY+F],GLOBAL[POINTER],Table6[C]))</f>
        <v>0</v>
      </c>
      <c r="J2065" s="91">
        <f>IF(GLOBAL[[#This Row],[2]]="",0,-1*SUMIF(Table5[CONCAT],GLOBAL[POINTER],Table5[3]))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 t="shared" si="32"/>
        <v>3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3</v>
      </c>
      <c r="Q2065" s="58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3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3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3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2065" s="31">
        <v>600</v>
      </c>
      <c r="AC2065" t="s">
        <v>5118</v>
      </c>
    </row>
    <row r="2066" spans="1:29">
      <c r="A2066" s="31" t="str">
        <f ca="1">IF(GLOBAL[[#This Row],[TT]]&lt;1,"",ROW()-2)</f>
        <v/>
      </c>
      <c r="B2066" s="33" t="s">
        <v>1276</v>
      </c>
      <c r="C2066" s="31">
        <v>0</v>
      </c>
      <c r="D2066" s="31" t="s">
        <v>34</v>
      </c>
      <c r="E2066" s="31">
        <f ca="1">IF(GLOBAL[[#This Row],[b12]]="",GLOBAL[[#This Row],[a6]],GLOBAL[[#This Row],[b12]])</f>
        <v>0</v>
      </c>
      <c r="F2066" s="32">
        <f>GLOBAL[[#This Row],[AWAL]]</f>
        <v>0</v>
      </c>
      <c r="G2066" s="31"/>
      <c r="H2066" s="31"/>
      <c r="I2066" s="31">
        <f>IF(GLOBAL[[#This Row],[1]]="","",SUMIF(Table6[NB BM_C_QTY+F],GLOBAL[POINTER],Table6[C]))</f>
        <v>0</v>
      </c>
      <c r="J2066" s="91">
        <f>IF(GLOBAL[[#This Row],[2]]="",0,-1*SUMIF(Table5[CONCAT],GLOBAL[POINTER],Table5[3]))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 t="shared" si="32"/>
        <v>0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0</v>
      </c>
      <c r="Q2066" s="58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0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0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0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066" s="31">
        <v>120</v>
      </c>
      <c r="AC2066" t="s">
        <v>5118</v>
      </c>
    </row>
    <row r="2067" spans="1:29">
      <c r="A2067" s="31">
        <f ca="1">IF(GLOBAL[[#This Row],[TT]]&lt;1,"",ROW()-2)</f>
        <v>2065</v>
      </c>
      <c r="B2067" s="33" t="s">
        <v>1277</v>
      </c>
      <c r="C2067" s="31">
        <v>15</v>
      </c>
      <c r="D2067" s="31">
        <v>300</v>
      </c>
      <c r="E2067" s="31">
        <f ca="1">IF(GLOBAL[[#This Row],[b12]]="",GLOBAL[[#This Row],[a6]],GLOBAL[[#This Row],[b12]])</f>
        <v>15</v>
      </c>
      <c r="F2067" s="32">
        <f>GLOBAL[[#This Row],[AWAL]]</f>
        <v>15</v>
      </c>
      <c r="G2067" s="31"/>
      <c r="H2067" s="31"/>
      <c r="I2067" s="31">
        <f>IF(GLOBAL[[#This Row],[1]]="","",SUMIF(Table6[NB BM_C_QTY+F],GLOBAL[POINTER],Table6[C]))</f>
        <v>0</v>
      </c>
      <c r="J2067" s="91">
        <f>IF(GLOBAL[[#This Row],[2]]="",0,-1*SUMIF(Table5[CONCAT],GLOBAL[POINTER],Table5[3]))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 t="shared" si="32"/>
        <v>15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15</v>
      </c>
      <c r="Q2067" s="58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15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15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15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2067" s="31">
        <v>300</v>
      </c>
      <c r="AC2067" t="s">
        <v>5118</v>
      </c>
    </row>
    <row r="2068" spans="1:29">
      <c r="A2068" s="31">
        <f ca="1">IF(GLOBAL[[#This Row],[TT]]&lt;1,"",ROW()-2)</f>
        <v>2066</v>
      </c>
      <c r="B2068" s="33" t="s">
        <v>1277</v>
      </c>
      <c r="C2068" s="31">
        <v>7</v>
      </c>
      <c r="D2068" s="31">
        <v>240</v>
      </c>
      <c r="E2068" s="31">
        <f ca="1">IF(GLOBAL[[#This Row],[b12]]="",GLOBAL[[#This Row],[a6]],GLOBAL[[#This Row],[b12]])</f>
        <v>7</v>
      </c>
      <c r="F2068" s="32">
        <f>GLOBAL[[#This Row],[AWAL]]</f>
        <v>7</v>
      </c>
      <c r="G2068" s="31"/>
      <c r="H2068" s="31"/>
      <c r="I2068" s="31">
        <f>IF(GLOBAL[[#This Row],[1]]="","",SUMIF(Table6[NB BM_C_QTY+F],GLOBAL[POINTER],Table6[C]))</f>
        <v>0</v>
      </c>
      <c r="J2068" s="91">
        <f>IF(GLOBAL[[#This Row],[2]]="",0,-1*SUMIF(Table5[CONCAT],GLOBAL[POINTER],Table5[3]))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 t="shared" si="32"/>
        <v>7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7</v>
      </c>
      <c r="Q2068" s="58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7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7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7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2068" s="31">
        <v>240</v>
      </c>
      <c r="AC2068" t="s">
        <v>5118</v>
      </c>
    </row>
    <row r="2069" spans="1:29">
      <c r="A2069" s="31">
        <f ca="1">IF(GLOBAL[[#This Row],[TT]]&lt;1,"",ROW()-2)</f>
        <v>2067</v>
      </c>
      <c r="B2069" s="33" t="s">
        <v>1278</v>
      </c>
      <c r="C2069" s="31">
        <v>5</v>
      </c>
      <c r="D2069" s="31">
        <v>160</v>
      </c>
      <c r="E2069" s="31">
        <f ca="1">IF(GLOBAL[[#This Row],[b12]]="",GLOBAL[[#This Row],[a6]],GLOBAL[[#This Row],[b12]])</f>
        <v>5</v>
      </c>
      <c r="F2069" s="32">
        <f>GLOBAL[[#This Row],[AWAL]]</f>
        <v>5</v>
      </c>
      <c r="G2069" s="31"/>
      <c r="H2069" s="31"/>
      <c r="I2069" s="31">
        <f>IF(GLOBAL[[#This Row],[1]]="","",SUMIF(Table6[NB BM_C_QTY+F],GLOBAL[POINTER],Table6[C]))</f>
        <v>0</v>
      </c>
      <c r="J2069" s="91">
        <f>IF(GLOBAL[[#This Row],[2]]="",0,-1*SUMIF(Table5[CONCAT],GLOBAL[POINTER],Table5[3]))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5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5</v>
      </c>
      <c r="Q2069" s="58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5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5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5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2069" s="31">
        <v>160</v>
      </c>
      <c r="AC2069" t="s">
        <v>5118</v>
      </c>
    </row>
    <row r="2070" spans="1:29">
      <c r="A2070" s="31">
        <f ca="1">IF(GLOBAL[[#This Row],[TT]]&lt;1,"",ROW()-2)</f>
        <v>2068</v>
      </c>
      <c r="B2070" s="33" t="s">
        <v>2738</v>
      </c>
      <c r="C2070" s="31">
        <v>4</v>
      </c>
      <c r="D2070" s="31" t="s">
        <v>1989</v>
      </c>
      <c r="E2070" s="31">
        <f ca="1">IF(GLOBAL[[#This Row],[b12]]="",GLOBAL[[#This Row],[a6]],GLOBAL[[#This Row],[b12]])</f>
        <v>4</v>
      </c>
      <c r="F2070" s="32">
        <f>GLOBAL[[#This Row],[AWAL]]</f>
        <v>4</v>
      </c>
      <c r="G2070" s="31"/>
      <c r="H2070" s="31"/>
      <c r="I2070" s="31">
        <f>IF(GLOBAL[[#This Row],[1]]="","",SUMIF(Table6[NB BM_C_QTY+F],GLOBAL[POINTER],Table6[C]))</f>
        <v>0</v>
      </c>
      <c r="J2070" s="91">
        <f>IF(GLOBAL[[#This Row],[2]]="",0,-1*SUMIF(Table5[CONCAT],GLOBAL[POINTER],Table5[3]))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4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4</v>
      </c>
      <c r="Q2070" s="58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4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4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4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2070" s="31">
        <v>20</v>
      </c>
      <c r="AC2070" t="s">
        <v>5116</v>
      </c>
    </row>
    <row r="2071" spans="1:29">
      <c r="A2071" s="31" t="str">
        <f ca="1">IF(GLOBAL[[#This Row],[TT]]&lt;1,"",ROW()-2)</f>
        <v/>
      </c>
      <c r="B2071" s="33" t="s">
        <v>2739</v>
      </c>
      <c r="C2071" s="31">
        <v>0</v>
      </c>
      <c r="D2071" s="31" t="s">
        <v>1989</v>
      </c>
      <c r="E2071" s="31">
        <f ca="1">IF(GLOBAL[[#This Row],[b12]]="",GLOBAL[[#This Row],[a6]],GLOBAL[[#This Row],[b12]])</f>
        <v>0</v>
      </c>
      <c r="F2071" s="32">
        <f>GLOBAL[[#This Row],[AWAL]]</f>
        <v>0</v>
      </c>
      <c r="G2071" s="31"/>
      <c r="H2071" s="31"/>
      <c r="I2071" s="31">
        <f>IF(GLOBAL[[#This Row],[1]]="","",SUMIF(Table6[NB BM_C_QTY+F],GLOBAL[POINTER],Table6[C]))</f>
        <v>0</v>
      </c>
      <c r="J2071" s="91">
        <f>IF(GLOBAL[[#This Row],[2]]="",0,-1*SUMIF(Table5[CONCAT],GLOBAL[POINTER],Table5[3]))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 t="shared" si="32"/>
        <v>0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0</v>
      </c>
      <c r="Q2071" s="58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0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0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0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071" s="31">
        <v>20</v>
      </c>
      <c r="AC2071" t="s">
        <v>5116</v>
      </c>
    </row>
    <row r="2072" spans="1:29">
      <c r="A2072" s="31">
        <f ca="1">IF(GLOBAL[[#This Row],[TT]]&lt;1,"",ROW()-2)</f>
        <v>2070</v>
      </c>
      <c r="B2072" s="33" t="s">
        <v>1279</v>
      </c>
      <c r="C2072" s="31">
        <v>1</v>
      </c>
      <c r="D2072" s="31" t="s">
        <v>23</v>
      </c>
      <c r="E2072" s="31">
        <f ca="1">IF(GLOBAL[[#This Row],[b12]]="",GLOBAL[[#This Row],[a6]],GLOBAL[[#This Row],[b12]])</f>
        <v>1</v>
      </c>
      <c r="F2072" s="32">
        <f>GLOBAL[[#This Row],[AWAL]]</f>
        <v>1</v>
      </c>
      <c r="G2072" s="31"/>
      <c r="H2072" s="31"/>
      <c r="I2072" s="31">
        <f>IF(GLOBAL[[#This Row],[1]]="","",SUMIF(Table6[NB BM_C_QTY+F],GLOBAL[POINTER],Table6[C]))</f>
        <v>0</v>
      </c>
      <c r="J2072" s="91">
        <f>IF(GLOBAL[[#This Row],[2]]="",0,-1*SUMIF(Table5[CONCAT],GLOBAL[POINTER],Table5[3]))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 t="shared" si="32"/>
        <v>1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1</v>
      </c>
      <c r="Q2072" s="58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1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1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1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2072" s="31">
        <v>20</v>
      </c>
      <c r="AC2072" t="s">
        <v>5116</v>
      </c>
    </row>
    <row r="2073" spans="1:29">
      <c r="A2073" s="31">
        <f ca="1">IF(GLOBAL[[#This Row],[TT]]&lt;1,"",ROW()-2)</f>
        <v>2071</v>
      </c>
      <c r="B2073" s="33" t="s">
        <v>5572</v>
      </c>
      <c r="C2073" s="31">
        <v>34</v>
      </c>
      <c r="D2073" s="31" t="s">
        <v>1989</v>
      </c>
      <c r="E2073" s="31">
        <f ca="1">IF(GLOBAL[[#This Row],[b12]]="",GLOBAL[[#This Row],[a6]],GLOBAL[[#This Row],[b12]])</f>
        <v>34</v>
      </c>
      <c r="F2073" s="32">
        <f>GLOBAL[[#This Row],[AWAL]]</f>
        <v>34</v>
      </c>
      <c r="G2073" s="31"/>
      <c r="H2073" s="31"/>
      <c r="I2073" s="31">
        <f>IF(GLOBAL[[#This Row],[1]]="","",SUMIF(Table6[NB BM_C_QTY+F],GLOBAL[POINTER],Table6[C]))</f>
        <v>0</v>
      </c>
      <c r="J2073" s="91">
        <f>IF(GLOBAL[[#This Row],[2]]="",0,-1*SUMIF(Table5[CONCAT],GLOBAL[POINTER],Table5[3]))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 t="shared" si="32"/>
        <v>34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34</v>
      </c>
      <c r="Q2073" s="58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34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34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34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2073" s="31">
        <v>20</v>
      </c>
      <c r="AC2073" t="s">
        <v>5116</v>
      </c>
    </row>
    <row r="2074" spans="1:29">
      <c r="A2074" s="31">
        <f ca="1">IF(GLOBAL[[#This Row],[TT]]&lt;1,"",ROW()-2)</f>
        <v>2072</v>
      </c>
      <c r="B2074" s="33" t="s">
        <v>5312</v>
      </c>
      <c r="C2074" s="31">
        <v>26</v>
      </c>
      <c r="D2074" s="31" t="s">
        <v>2144</v>
      </c>
      <c r="E2074" s="31">
        <f ca="1">IF(GLOBAL[[#This Row],[b12]]="",GLOBAL[[#This Row],[a6]],GLOBAL[[#This Row],[b12]])</f>
        <v>26</v>
      </c>
      <c r="F2074" s="32">
        <f>GLOBAL[[#This Row],[AWAL]]</f>
        <v>26</v>
      </c>
      <c r="G2074" s="31"/>
      <c r="H2074" s="31"/>
      <c r="I2074" s="31">
        <f>IF(GLOBAL[[#This Row],[1]]="","",SUMIF(Table6[NB BM_C_QTY+F],GLOBAL[POINTER],Table6[C]))</f>
        <v>0</v>
      </c>
      <c r="J2074" s="91">
        <f>IF(GLOBAL[[#This Row],[2]]="",0,-1*SUMIF(Table5[CONCAT],GLOBAL[POINTER],Table5[3]))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 t="shared" si="32"/>
        <v>26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26</v>
      </c>
      <c r="Q2074" s="58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26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26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26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2074" s="31" t="s">
        <v>5914</v>
      </c>
      <c r="AC2074" t="s">
        <v>5116</v>
      </c>
    </row>
    <row r="2075" spans="1:29">
      <c r="A2075" s="31">
        <f ca="1">IF(GLOBAL[[#This Row],[TT]]&lt;1,"",ROW()-2)</f>
        <v>2073</v>
      </c>
      <c r="B2075" s="33" t="s">
        <v>1280</v>
      </c>
      <c r="C2075" s="31">
        <v>55</v>
      </c>
      <c r="D2075" s="31" t="s">
        <v>23</v>
      </c>
      <c r="E2075" s="31">
        <f ca="1">IF(GLOBAL[[#This Row],[b12]]="",GLOBAL[[#This Row],[a6]],GLOBAL[[#This Row],[b12]])</f>
        <v>55</v>
      </c>
      <c r="F2075" s="32">
        <f>GLOBAL[[#This Row],[AWAL]]</f>
        <v>55</v>
      </c>
      <c r="G2075" s="31"/>
      <c r="H2075" s="31"/>
      <c r="I2075" s="31">
        <f>IF(GLOBAL[[#This Row],[1]]="","",SUMIF(Table6[NB BM_C_QTY+F],GLOBAL[POINTER],Table6[C]))</f>
        <v>0</v>
      </c>
      <c r="J2075" s="91">
        <f>IF(GLOBAL[[#This Row],[2]]="",0,-1*SUMIF(Table5[CONCAT],GLOBAL[POINTER],Table5[3]))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55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55</v>
      </c>
      <c r="Q2075" s="58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55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55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55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2075" s="31">
        <v>20</v>
      </c>
      <c r="AC2075" t="s">
        <v>5116</v>
      </c>
    </row>
    <row r="2076" spans="1:29">
      <c r="A2076" s="31">
        <f ca="1">IF(GLOBAL[[#This Row],[TT]]&lt;1,"",ROW()-2)</f>
        <v>2074</v>
      </c>
      <c r="B2076" s="33" t="s">
        <v>1281</v>
      </c>
      <c r="C2076" s="31">
        <v>3</v>
      </c>
      <c r="D2076" s="31">
        <v>600</v>
      </c>
      <c r="E2076" s="31">
        <f ca="1">IF(GLOBAL[[#This Row],[b12]]="",GLOBAL[[#This Row],[a6]],GLOBAL[[#This Row],[b12]])</f>
        <v>3</v>
      </c>
      <c r="F2076" s="32">
        <f>GLOBAL[[#This Row],[AWAL]]</f>
        <v>3</v>
      </c>
      <c r="G2076" s="31"/>
      <c r="H2076" s="31"/>
      <c r="I2076" s="31">
        <f>IF(GLOBAL[[#This Row],[1]]="","",SUMIF(Table6[NB BM_C_QTY+F],GLOBAL[POINTER],Table6[C]))</f>
        <v>0</v>
      </c>
      <c r="J2076" s="91">
        <f>IF(GLOBAL[[#This Row],[2]]="",0,-1*SUMIF(Table5[CONCAT],GLOBAL[POINTER],Table5[3]))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 t="shared" si="32"/>
        <v>3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3</v>
      </c>
      <c r="Q2076" s="58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3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3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3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2076" s="31">
        <v>600</v>
      </c>
      <c r="AC2076" t="s">
        <v>5118</v>
      </c>
    </row>
    <row r="2077" spans="1:29">
      <c r="A2077" s="31">
        <f ca="1">IF(GLOBAL[[#This Row],[TT]]&lt;1,"",ROW()-2)</f>
        <v>2075</v>
      </c>
      <c r="B2077" s="33" t="s">
        <v>1281</v>
      </c>
      <c r="C2077" s="31">
        <v>1</v>
      </c>
      <c r="D2077" s="31">
        <v>400</v>
      </c>
      <c r="E2077" s="31">
        <f ca="1">IF(GLOBAL[[#This Row],[b12]]="",GLOBAL[[#This Row],[a6]],GLOBAL[[#This Row],[b12]])</f>
        <v>1</v>
      </c>
      <c r="F2077" s="32">
        <f>GLOBAL[[#This Row],[AWAL]]</f>
        <v>1</v>
      </c>
      <c r="G2077" s="31"/>
      <c r="H2077" s="31"/>
      <c r="I2077" s="31">
        <f>IF(GLOBAL[[#This Row],[1]]="","",SUMIF(Table6[NB BM_C_QTY+F],GLOBAL[POINTER],Table6[C]))</f>
        <v>0</v>
      </c>
      <c r="J2077" s="91">
        <f>IF(GLOBAL[[#This Row],[2]]="",0,-1*SUMIF(Table5[CONCAT],GLOBAL[POINTER],Table5[3]))</f>
        <v>0</v>
      </c>
      <c r="K2077" s="31" t="str">
        <f>IF(GLOBAL[[#This Row],[b1]]="","",GLOBAL[[#This Row],[b1]]-GLOBAL[[#This Row],[a1]]-GLOBAL[[#This Row],[bkeluar1]])</f>
        <v/>
      </c>
      <c r="L2077" s="31">
        <f>SUM(GLOBAL[[#This Row],[bmasuk1]:[c1]])</f>
        <v>0</v>
      </c>
      <c r="M2077" s="32">
        <f t="shared" si="32"/>
        <v>1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1</v>
      </c>
      <c r="Q2077" s="58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1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1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1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2077" s="31">
        <v>400</v>
      </c>
      <c r="AC2077" t="s">
        <v>5118</v>
      </c>
    </row>
    <row r="2078" spans="1:29">
      <c r="A2078" s="31">
        <f ca="1">IF(GLOBAL[[#This Row],[TT]]&lt;1,"",ROW()-2)</f>
        <v>2076</v>
      </c>
      <c r="B2078" s="33" t="s">
        <v>1281</v>
      </c>
      <c r="C2078" s="31">
        <v>2</v>
      </c>
      <c r="D2078" s="31">
        <v>350</v>
      </c>
      <c r="E2078" s="31">
        <f ca="1">IF(GLOBAL[[#This Row],[b12]]="",GLOBAL[[#This Row],[a6]],GLOBAL[[#This Row],[b12]])</f>
        <v>2</v>
      </c>
      <c r="F2078" s="32">
        <f>GLOBAL[[#This Row],[AWAL]]</f>
        <v>2</v>
      </c>
      <c r="G2078" s="31"/>
      <c r="H2078" s="31"/>
      <c r="I2078" s="31">
        <f>IF(GLOBAL[[#This Row],[1]]="","",SUMIF(Table6[NB BM_C_QTY+F],GLOBAL[POINTER],Table6[C]))</f>
        <v>0</v>
      </c>
      <c r="J2078" s="91">
        <f>IF(GLOBAL[[#This Row],[2]]="",0,-1*SUMIF(Table5[CONCAT],GLOBAL[POINTER],Table5[3]))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 t="shared" si="32"/>
        <v>2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2</v>
      </c>
      <c r="Q2078" s="58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2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2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2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2078" s="31">
        <v>350</v>
      </c>
      <c r="AC2078" t="s">
        <v>5118</v>
      </c>
    </row>
    <row r="2079" spans="1:29">
      <c r="A2079" s="31">
        <f ca="1">IF(GLOBAL[[#This Row],[TT]]&lt;1,"",ROW()-2)</f>
        <v>2077</v>
      </c>
      <c r="B2079" s="33" t="s">
        <v>1281</v>
      </c>
      <c r="C2079" s="31">
        <v>1</v>
      </c>
      <c r="D2079" s="31">
        <v>300</v>
      </c>
      <c r="E2079" s="31">
        <f ca="1">IF(GLOBAL[[#This Row],[b12]]="",GLOBAL[[#This Row],[a6]],GLOBAL[[#This Row],[b12]])</f>
        <v>1</v>
      </c>
      <c r="F2079" s="32">
        <f>GLOBAL[[#This Row],[AWAL]]</f>
        <v>1</v>
      </c>
      <c r="G2079" s="31"/>
      <c r="H2079" s="31"/>
      <c r="I2079" s="31">
        <f>IF(GLOBAL[[#This Row],[1]]="","",SUMIF(Table6[NB BM_C_QTY+F],GLOBAL[POINTER],Table6[C]))</f>
        <v>0</v>
      </c>
      <c r="J2079" s="91">
        <f>IF(GLOBAL[[#This Row],[2]]="",0,-1*SUMIF(Table5[CONCAT],GLOBAL[POINTER],Table5[3]))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 t="shared" si="32"/>
        <v>1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</v>
      </c>
      <c r="Q2079" s="58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2079" s="31">
        <v>300</v>
      </c>
      <c r="AC2079" t="s">
        <v>5118</v>
      </c>
    </row>
    <row r="2080" spans="1:29">
      <c r="A2080" s="31">
        <f ca="1">IF(GLOBAL[[#This Row],[TT]]&lt;1,"",ROW()-2)</f>
        <v>2078</v>
      </c>
      <c r="B2080" s="33" t="s">
        <v>2683</v>
      </c>
      <c r="C2080" s="31">
        <v>2</v>
      </c>
      <c r="D2080" s="31" t="s">
        <v>2161</v>
      </c>
      <c r="E2080" s="31">
        <f ca="1">IF(GLOBAL[[#This Row],[b12]]="",GLOBAL[[#This Row],[a6]],GLOBAL[[#This Row],[b12]])</f>
        <v>2</v>
      </c>
      <c r="F2080" s="32">
        <f>GLOBAL[[#This Row],[AWAL]]</f>
        <v>2</v>
      </c>
      <c r="G2080" s="31"/>
      <c r="H2080" s="31"/>
      <c r="I2080" s="31">
        <f>IF(GLOBAL[[#This Row],[1]]="","",SUMIF(Table6[NB BM_C_QTY+F],GLOBAL[POINTER],Table6[C]))</f>
        <v>0</v>
      </c>
      <c r="J2080" s="91">
        <f>IF(GLOBAL[[#This Row],[2]]="",0,-1*SUMIF(Table5[CONCAT],GLOBAL[POINTER],Table5[3]))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 t="shared" si="32"/>
        <v>2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2</v>
      </c>
      <c r="Q2080" s="58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2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2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2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2080" s="31">
        <v>80</v>
      </c>
      <c r="AC2080" t="s">
        <v>5116</v>
      </c>
    </row>
    <row r="2081" spans="1:30">
      <c r="A2081" s="31">
        <f ca="1">IF(GLOBAL[[#This Row],[TT]]&lt;1,"",ROW()-2)</f>
        <v>2079</v>
      </c>
      <c r="B2081" s="33" t="s">
        <v>1282</v>
      </c>
      <c r="C2081" s="31">
        <v>5</v>
      </c>
      <c r="D2081" s="31">
        <v>24</v>
      </c>
      <c r="E2081" s="31">
        <f ca="1">IF(GLOBAL[[#This Row],[b12]]="",GLOBAL[[#This Row],[a6]],GLOBAL[[#This Row],[b12]])</f>
        <v>5</v>
      </c>
      <c r="F2081" s="32">
        <f>GLOBAL[[#This Row],[AWAL]]</f>
        <v>5</v>
      </c>
      <c r="G2081" s="31"/>
      <c r="H2081" s="31"/>
      <c r="I2081" s="31">
        <f>IF(GLOBAL[[#This Row],[1]]="","",SUMIF(Table6[NB BM_C_QTY+F],GLOBAL[POINTER],Table6[C]))</f>
        <v>0</v>
      </c>
      <c r="J2081" s="91">
        <f>IF(GLOBAL[[#This Row],[2]]="",0,-1*SUMIF(Table5[CONCAT],GLOBAL[POINTER],Table5[3]))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5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5</v>
      </c>
      <c r="Q2081" s="58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5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5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5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2081" s="31">
        <v>24</v>
      </c>
      <c r="AC2081" t="s">
        <v>5118</v>
      </c>
    </row>
    <row r="2082" spans="1:30">
      <c r="A2082" s="39" t="str">
        <f ca="1">IF(GLOBAL[[#This Row],[TT]]&lt;1,"",ROW()-2)</f>
        <v/>
      </c>
      <c r="B2082" s="33" t="s">
        <v>6135</v>
      </c>
      <c r="C2082" s="31">
        <v>0</v>
      </c>
      <c r="D2082" s="31" t="s">
        <v>1985</v>
      </c>
      <c r="E2082" s="39">
        <f ca="1">IF(GLOBAL[[#This Row],[b12]]="",GLOBAL[[#This Row],[a6]],GLOBAL[[#This Row],[b12]])</f>
        <v>0</v>
      </c>
      <c r="F2082" s="40">
        <f>GLOBAL[[#This Row],[AWAL]]</f>
        <v>0</v>
      </c>
      <c r="G2082" s="31"/>
      <c r="H2082" s="31"/>
      <c r="I2082" s="39">
        <f>IF(GLOBAL[[#This Row],[1]]="","",SUMIF(Table6[NB BM_C_QTY+F],GLOBAL[POINTER],Table6[C]))</f>
        <v>0</v>
      </c>
      <c r="J2082" s="91">
        <f>IF(GLOBAL[[#This Row],[2]]="",0,-1*SUMIF(Table5[CONCAT],GLOBAL[POINTER],Table5[3]))</f>
        <v>0</v>
      </c>
      <c r="K2082" s="39" t="str">
        <f>IF(GLOBAL[[#This Row],[b1]]="","",GLOBAL[[#This Row],[b1]]-GLOBAL[[#This Row],[a1]]-GLOBAL[[#This Row],[bkeluar1]])</f>
        <v/>
      </c>
      <c r="L2082" s="39">
        <f>SUM(GLOBAL[[#This Row],[bmasuk1]:[c1]])</f>
        <v>0</v>
      </c>
      <c r="M2082" s="40">
        <f t="shared" si="32"/>
        <v>0</v>
      </c>
      <c r="N2082" s="31"/>
      <c r="O2082" s="39" t="str">
        <f>IF(GLOBAL[[#This Row],[b2]]="","",GLOBAL[[#This Row],[b2]]-GLOBAL[[#This Row],[a2]])</f>
        <v/>
      </c>
      <c r="P2082" s="40">
        <f ca="1">SUM(INDIRECT(GLOBAL_VAR[TABLENAME]&amp;"[@a"&amp;$1:$1-1&amp;"]"),INDIRECT(GLOBAL_VAR[TABLENAME]&amp;"[@c"&amp;$1:$1-1&amp;"]"))</f>
        <v>0</v>
      </c>
      <c r="Q2082" s="33"/>
      <c r="R2082" s="41" t="str">
        <f>IF(GLOBAL[[#This Row],[b3]]="","",GLOBAL[[#This Row],[b3]]-GLOBAL[[#This Row],[a3]])</f>
        <v/>
      </c>
      <c r="S2082" s="40">
        <f ca="1">SUM(INDIRECT(GLOBAL_VAR[TABLENAME]&amp;"[@a"&amp;$1:$1-1&amp;"]"),INDIRECT(GLOBAL_VAR[TABLENAME]&amp;"[@c"&amp;$1:$1-1&amp;"]"))</f>
        <v>0</v>
      </c>
      <c r="T2082" s="33"/>
      <c r="U2082" s="41" t="str">
        <f>IF(GLOBAL[[#This Row],[b4]]="","",GLOBAL[[#This Row],[b4]]-GLOBAL[[#This Row],[a4]])</f>
        <v/>
      </c>
      <c r="V2082" s="40">
        <f ca="1">SUM(INDIRECT(GLOBAL_VAR[TABLENAME]&amp;"[@a"&amp;$1:$1-1&amp;"]"),INDIRECT(GLOBAL_VAR[TABLENAME]&amp;"[@c"&amp;$1:$1-1&amp;"]"))</f>
        <v>0</v>
      </c>
      <c r="W2082" s="31"/>
      <c r="X2082" s="39" t="str">
        <f>IF(GLOBAL[[#This Row],[b5]]="","",GLOBAL[[#This Row],[b5]]-GLOBAL[[#This Row],[a5]])</f>
        <v/>
      </c>
      <c r="Y2082" s="40">
        <f ca="1">SUM(INDIRECT(GLOBAL_VAR[TABLENAME]&amp;"[@a"&amp;$1:$1-1&amp;"]"),INDIRECT(GLOBAL_VAR[TABLENAME]&amp;"[@c"&amp;$1:$1-1&amp;"]"))</f>
        <v>0</v>
      </c>
      <c r="Z2082" s="29"/>
      <c r="AA208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mapjoss88160lsnuntana</v>
      </c>
      <c r="AB2082" s="39">
        <v>60</v>
      </c>
      <c r="AC2082" s="65" t="s">
        <v>5116</v>
      </c>
      <c r="AD2082" s="29"/>
    </row>
    <row r="2083" spans="1:30">
      <c r="A2083" s="31">
        <f ca="1">IF(GLOBAL[[#This Row],[TT]]&lt;1,"",ROW()-2)</f>
        <v>2081</v>
      </c>
      <c r="B2083" s="33" t="s">
        <v>1283</v>
      </c>
      <c r="C2083" s="31">
        <v>6</v>
      </c>
      <c r="D2083" s="31" t="s">
        <v>98</v>
      </c>
      <c r="E2083" s="31">
        <f ca="1">IF(GLOBAL[[#This Row],[b12]]="",GLOBAL[[#This Row],[a6]],GLOBAL[[#This Row],[b12]])</f>
        <v>6</v>
      </c>
      <c r="F2083" s="32">
        <f>GLOBAL[[#This Row],[AWAL]]</f>
        <v>6</v>
      </c>
      <c r="G2083" s="31"/>
      <c r="H2083" s="31"/>
      <c r="I2083" s="31">
        <f>IF(GLOBAL[[#This Row],[1]]="","",SUMIF(Table6[NB BM_C_QTY+F],GLOBAL[POINTER],Table6[C]))</f>
        <v>0</v>
      </c>
      <c r="J2083" s="91">
        <f>IF(GLOBAL[[#This Row],[2]]="",0,-1*SUMIF(Table5[CONCAT],GLOBAL[POINTER],Table5[3]))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6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6</v>
      </c>
      <c r="Q2083" s="58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6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6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6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2083" s="31">
        <v>50</v>
      </c>
      <c r="AC2083" t="s">
        <v>5116</v>
      </c>
    </row>
    <row r="2084" spans="1:30">
      <c r="A2084" s="39">
        <f ca="1">IF(GLOBAL[[#This Row],[TT]]&lt;1,"",ROW()-2)</f>
        <v>2082</v>
      </c>
      <c r="B2084" s="33" t="s">
        <v>1284</v>
      </c>
      <c r="C2084" s="31">
        <v>1</v>
      </c>
      <c r="D2084" s="31">
        <v>240</v>
      </c>
      <c r="E2084" s="39">
        <f ca="1">IF(GLOBAL[[#This Row],[b12]]="",GLOBAL[[#This Row],[a6]],GLOBAL[[#This Row],[b12]])</f>
        <v>1</v>
      </c>
      <c r="F2084" s="40">
        <f>GLOBAL[[#This Row],[AWAL]]</f>
        <v>1</v>
      </c>
      <c r="G2084" s="31"/>
      <c r="H2084" s="31"/>
      <c r="I2084" s="31">
        <f>IF(GLOBAL[[#This Row],[1]]="","",SUMIF(Table6[NB BM_C_QTY+F],GLOBAL[POINTER],Table6[C]))</f>
        <v>0</v>
      </c>
      <c r="J2084" s="91">
        <f>IF(GLOBAL[[#This Row],[2]]="",0,-1*SUMIF(Table5[CONCAT],GLOBAL[POINTER],Table5[3]))</f>
        <v>0</v>
      </c>
      <c r="K2084" s="39" t="str">
        <f>IF(GLOBAL[[#This Row],[b1]]="","",GLOBAL[[#This Row],[b1]]-GLOBAL[[#This Row],[a1]]-GLOBAL[[#This Row],[bkeluar1]])</f>
        <v/>
      </c>
      <c r="L2084" s="39">
        <f>SUM(GLOBAL[[#This Row],[bmasuk1]:[c1]])</f>
        <v>0</v>
      </c>
      <c r="M2084" s="40">
        <f t="shared" si="32"/>
        <v>1</v>
      </c>
      <c r="N2084" s="31"/>
      <c r="O2084" s="39" t="str">
        <f>IF(GLOBAL[[#This Row],[b2]]="","",GLOBAL[[#This Row],[b2]]-GLOBAL[[#This Row],[a2]])</f>
        <v/>
      </c>
      <c r="P2084" s="40">
        <f ca="1">SUM(INDIRECT(GLOBAL_VAR[TABLENAME]&amp;"[@a"&amp;$1:$1-1&amp;"]"),INDIRECT(GLOBAL_VAR[TABLENAME]&amp;"[@c"&amp;$1:$1-1&amp;"]"))</f>
        <v>1</v>
      </c>
      <c r="Q2084" s="58"/>
      <c r="R2084" s="41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1</v>
      </c>
      <c r="T2084" s="33"/>
      <c r="U2084" s="41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1</v>
      </c>
      <c r="W2084" s="31"/>
      <c r="X2084" s="39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1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2084" s="39">
        <v>240</v>
      </c>
      <c r="AC2084" t="s">
        <v>5118</v>
      </c>
    </row>
    <row r="2085" spans="1:30">
      <c r="A2085" s="31">
        <f ca="1">IF(GLOBAL[[#This Row],[TT]]&lt;1,"",ROW()-2)</f>
        <v>2083</v>
      </c>
      <c r="B2085" s="33" t="s">
        <v>1285</v>
      </c>
      <c r="C2085" s="31">
        <v>14</v>
      </c>
      <c r="D2085" s="31" t="s">
        <v>83</v>
      </c>
      <c r="E2085" s="31">
        <f ca="1">IF(GLOBAL[[#This Row],[b12]]="",GLOBAL[[#This Row],[a6]],GLOBAL[[#This Row],[b12]])</f>
        <v>14</v>
      </c>
      <c r="F2085" s="32">
        <f>GLOBAL[[#This Row],[AWAL]]</f>
        <v>14</v>
      </c>
      <c r="G2085" s="31"/>
      <c r="H2085" s="31"/>
      <c r="I2085" s="31">
        <f>IF(GLOBAL[[#This Row],[1]]="","",SUMIF(Table6[NB BM_C_QTY+F],GLOBAL[POINTER],Table6[C]))</f>
        <v>0</v>
      </c>
      <c r="J2085" s="91">
        <f>IF(GLOBAL[[#This Row],[2]]="",0,-1*SUMIF(Table5[CONCAT],GLOBAL[POINTER],Table5[3]))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14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14</v>
      </c>
      <c r="Q2085" s="58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14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14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14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2085" s="31">
        <v>100</v>
      </c>
      <c r="AC2085" t="s">
        <v>5116</v>
      </c>
    </row>
    <row r="2086" spans="1:30">
      <c r="A2086" s="31">
        <f ca="1">IF(GLOBAL[[#This Row],[TT]]&lt;1,"",ROW()-2)</f>
        <v>2084</v>
      </c>
      <c r="B2086" s="33" t="s">
        <v>1286</v>
      </c>
      <c r="C2086" s="31">
        <v>3</v>
      </c>
      <c r="D2086" s="31" t="s">
        <v>98</v>
      </c>
      <c r="E2086" s="31">
        <f ca="1">IF(GLOBAL[[#This Row],[b12]]="",GLOBAL[[#This Row],[a6]],GLOBAL[[#This Row],[b12]])</f>
        <v>3</v>
      </c>
      <c r="F2086" s="32">
        <f>GLOBAL[[#This Row],[AWAL]]</f>
        <v>3</v>
      </c>
      <c r="G2086" s="31"/>
      <c r="H2086" s="31"/>
      <c r="I2086" s="31">
        <f>IF(GLOBAL[[#This Row],[1]]="","",SUMIF(Table6[NB BM_C_QTY+F],GLOBAL[POINTER],Table6[C]))</f>
        <v>0</v>
      </c>
      <c r="J2086" s="91">
        <f>IF(GLOBAL[[#This Row],[2]]="",0,-1*SUMIF(Table5[CONCAT],GLOBAL[POINTER],Table5[3]))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3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3</v>
      </c>
      <c r="Q2086" s="58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3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3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3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2086" s="31">
        <v>50</v>
      </c>
      <c r="AC2086" t="s">
        <v>5116</v>
      </c>
      <c r="AD2086" s="29"/>
    </row>
    <row r="2087" spans="1:30">
      <c r="A2087" s="31">
        <f ca="1">IF(GLOBAL[[#This Row],[TT]]&lt;1,"",ROW()-2)</f>
        <v>2085</v>
      </c>
      <c r="B2087" s="33" t="s">
        <v>1287</v>
      </c>
      <c r="C2087" s="31">
        <v>17</v>
      </c>
      <c r="D2087" s="31" t="s">
        <v>98</v>
      </c>
      <c r="E2087" s="31">
        <f ca="1">IF(GLOBAL[[#This Row],[b12]]="",GLOBAL[[#This Row],[a6]],GLOBAL[[#This Row],[b12]])</f>
        <v>17</v>
      </c>
      <c r="F2087" s="32">
        <f>GLOBAL[[#This Row],[AWAL]]</f>
        <v>17</v>
      </c>
      <c r="G2087" s="31"/>
      <c r="H2087" s="31"/>
      <c r="I2087" s="31">
        <f>IF(GLOBAL[[#This Row],[1]]="","",SUMIF(Table6[NB BM_C_QTY+F],GLOBAL[POINTER],Table6[C]))</f>
        <v>0</v>
      </c>
      <c r="J2087" s="91">
        <f>IF(GLOBAL[[#This Row],[2]]="",0,-1*SUMIF(Table5[CONCAT],GLOBAL[POINTER],Table5[3]))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 t="shared" si="32"/>
        <v>17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17</v>
      </c>
      <c r="Q2087" s="58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17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17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17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2087" s="31">
        <v>50</v>
      </c>
      <c r="AC2087" t="s">
        <v>5116</v>
      </c>
    </row>
    <row r="2088" spans="1:30">
      <c r="A2088" s="31">
        <f ca="1">IF(GLOBAL[[#This Row],[TT]]&lt;1,"",ROW()-2)</f>
        <v>2086</v>
      </c>
      <c r="B2088" s="33" t="s">
        <v>1288</v>
      </c>
      <c r="C2088" s="31">
        <v>12</v>
      </c>
      <c r="D2088" s="31" t="s">
        <v>98</v>
      </c>
      <c r="E2088" s="31">
        <f ca="1">IF(GLOBAL[[#This Row],[b12]]="",GLOBAL[[#This Row],[a6]],GLOBAL[[#This Row],[b12]])</f>
        <v>12</v>
      </c>
      <c r="F2088" s="32">
        <f>GLOBAL[[#This Row],[AWAL]]</f>
        <v>12</v>
      </c>
      <c r="G2088" s="31"/>
      <c r="H2088" s="31"/>
      <c r="I2088" s="31">
        <f>IF(GLOBAL[[#This Row],[1]]="","",SUMIF(Table6[NB BM_C_QTY+F],GLOBAL[POINTER],Table6[C]))</f>
        <v>0</v>
      </c>
      <c r="J2088" s="91">
        <f>IF(GLOBAL[[#This Row],[2]]="",0,-1*SUMIF(Table5[CONCAT],GLOBAL[POINTER],Table5[3]))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 t="shared" si="32"/>
        <v>12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12</v>
      </c>
      <c r="Q2088" s="58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12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12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12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2088" s="31">
        <v>50</v>
      </c>
      <c r="AC2088" t="s">
        <v>5116</v>
      </c>
    </row>
    <row r="2089" spans="1:30">
      <c r="A2089" s="31">
        <f ca="1">IF(GLOBAL[[#This Row],[TT]]&lt;1,"",ROW()-2)</f>
        <v>2087</v>
      </c>
      <c r="B2089" s="33" t="s">
        <v>1289</v>
      </c>
      <c r="C2089" s="31">
        <v>9</v>
      </c>
      <c r="D2089" s="31" t="s">
        <v>98</v>
      </c>
      <c r="E2089" s="31">
        <f ca="1">IF(GLOBAL[[#This Row],[b12]]="",GLOBAL[[#This Row],[a6]],GLOBAL[[#This Row],[b12]])</f>
        <v>9</v>
      </c>
      <c r="F2089" s="32">
        <f>GLOBAL[[#This Row],[AWAL]]</f>
        <v>9</v>
      </c>
      <c r="G2089" s="31"/>
      <c r="H2089" s="31"/>
      <c r="I2089" s="31">
        <f>IF(GLOBAL[[#This Row],[1]]="","",SUMIF(Table6[NB BM_C_QTY+F],GLOBAL[POINTER],Table6[C]))</f>
        <v>0</v>
      </c>
      <c r="J2089" s="91">
        <f>IF(GLOBAL[[#This Row],[2]]="",0,-1*SUMIF(Table5[CONCAT],GLOBAL[POINTER],Table5[3]))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9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9</v>
      </c>
      <c r="Q2089" s="58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9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9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9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2089" s="31">
        <v>50</v>
      </c>
      <c r="AC2089" t="s">
        <v>5116</v>
      </c>
    </row>
    <row r="2090" spans="1:30">
      <c r="A2090" s="31">
        <f ca="1">IF(GLOBAL[[#This Row],[TT]]&lt;1,"",ROW()-2)</f>
        <v>2088</v>
      </c>
      <c r="B2090" s="33" t="s">
        <v>1290</v>
      </c>
      <c r="C2090" s="31">
        <v>1</v>
      </c>
      <c r="D2090" s="31" t="s">
        <v>98</v>
      </c>
      <c r="E2090" s="31">
        <f ca="1">IF(GLOBAL[[#This Row],[b12]]="",GLOBAL[[#This Row],[a6]],GLOBAL[[#This Row],[b12]])</f>
        <v>1</v>
      </c>
      <c r="F2090" s="32">
        <f>GLOBAL[[#This Row],[AWAL]]</f>
        <v>1</v>
      </c>
      <c r="G2090" s="31"/>
      <c r="H2090" s="31"/>
      <c r="I2090" s="31">
        <f>IF(GLOBAL[[#This Row],[1]]="","",SUMIF(Table6[NB BM_C_QTY+F],GLOBAL[POINTER],Table6[C]))</f>
        <v>0</v>
      </c>
      <c r="J2090" s="91">
        <f>IF(GLOBAL[[#This Row],[2]]="",0,-1*SUMIF(Table5[CONCAT],GLOBAL[POINTER],Table5[3]))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1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1</v>
      </c>
      <c r="Q2090" s="58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1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1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1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2090" s="31">
        <v>50</v>
      </c>
      <c r="AC2090" t="s">
        <v>5116</v>
      </c>
    </row>
    <row r="2091" spans="1:30">
      <c r="A2091" s="31">
        <f ca="1">IF(GLOBAL[[#This Row],[TT]]&lt;1,"",ROW()-2)</f>
        <v>2089</v>
      </c>
      <c r="B2091" s="33" t="s">
        <v>1291</v>
      </c>
      <c r="C2091" s="31">
        <v>4</v>
      </c>
      <c r="D2091" s="31" t="s">
        <v>23</v>
      </c>
      <c r="E2091" s="31">
        <f ca="1">IF(GLOBAL[[#This Row],[b12]]="",GLOBAL[[#This Row],[a6]],GLOBAL[[#This Row],[b12]])</f>
        <v>4</v>
      </c>
      <c r="F2091" s="32">
        <f>GLOBAL[[#This Row],[AWAL]]</f>
        <v>4</v>
      </c>
      <c r="G2091" s="31"/>
      <c r="H2091" s="31"/>
      <c r="I2091" s="31">
        <f>IF(GLOBAL[[#This Row],[1]]="","",SUMIF(Table6[NB BM_C_QTY+F],GLOBAL[POINTER],Table6[C]))</f>
        <v>0</v>
      </c>
      <c r="J2091" s="91">
        <f>IF(GLOBAL[[#This Row],[2]]="",0,-1*SUMIF(Table5[CONCAT],GLOBAL[POINTER],Table5[3]))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4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4</v>
      </c>
      <c r="Q2091" s="58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4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4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4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2091" s="31">
        <v>20</v>
      </c>
      <c r="AC2091" t="s">
        <v>5116</v>
      </c>
    </row>
    <row r="2092" spans="1:30">
      <c r="A2092" s="39" t="str">
        <f ca="1">IF(GLOBAL[[#This Row],[TT]]&lt;1,"",ROW()-2)</f>
        <v/>
      </c>
      <c r="B2092" s="33" t="s">
        <v>2610</v>
      </c>
      <c r="C2092" s="31">
        <v>0</v>
      </c>
      <c r="D2092" s="31" t="s">
        <v>2145</v>
      </c>
      <c r="E2092" s="39">
        <f ca="1">IF(GLOBAL[[#This Row],[b12]]="",GLOBAL[[#This Row],[a6]],GLOBAL[[#This Row],[b12]])</f>
        <v>0</v>
      </c>
      <c r="F2092" s="40">
        <f>GLOBAL[[#This Row],[AWAL]]</f>
        <v>0</v>
      </c>
      <c r="G2092" s="31"/>
      <c r="H2092" s="31"/>
      <c r="I2092" s="31">
        <f>IF(GLOBAL[[#This Row],[1]]="","",SUMIF(Table6[NB BM_C_QTY+F],GLOBAL[POINTER],Table6[C]))</f>
        <v>0</v>
      </c>
      <c r="J2092" s="91">
        <f>IF(GLOBAL[[#This Row],[2]]="",0,-1*SUMIF(Table5[CONCAT],GLOBAL[POINTER],Table5[3]))</f>
        <v>0</v>
      </c>
      <c r="K2092" s="39" t="str">
        <f>IF(GLOBAL[[#This Row],[b1]]="","",GLOBAL[[#This Row],[b1]]-GLOBAL[[#This Row],[a1]]-GLOBAL[[#This Row],[bkeluar1]])</f>
        <v/>
      </c>
      <c r="L2092" s="39">
        <f>SUM(GLOBAL[[#This Row],[bmasuk1]:[c1]])</f>
        <v>0</v>
      </c>
      <c r="M2092" s="40">
        <f t="shared" si="32"/>
        <v>0</v>
      </c>
      <c r="N2092" s="31"/>
      <c r="O2092" s="39" t="str">
        <f>IF(GLOBAL[[#This Row],[b2]]="","",GLOBAL[[#This Row],[b2]]-GLOBAL[[#This Row],[a2]])</f>
        <v/>
      </c>
      <c r="P2092" s="40">
        <f ca="1">SUM(INDIRECT(GLOBAL_VAR[TABLENAME]&amp;"[@a"&amp;$1:$1-1&amp;"]"),INDIRECT(GLOBAL_VAR[TABLENAME]&amp;"[@c"&amp;$1:$1-1&amp;"]"))</f>
        <v>0</v>
      </c>
      <c r="Q2092" s="58"/>
      <c r="R2092" s="41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0</v>
      </c>
      <c r="T2092" s="33"/>
      <c r="U2092" s="41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0</v>
      </c>
      <c r="W2092" s="31"/>
      <c r="X2092" s="39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0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092" s="39">
        <v>50</v>
      </c>
      <c r="AC2092" t="s">
        <v>5116</v>
      </c>
    </row>
    <row r="2093" spans="1:30">
      <c r="A2093" s="39">
        <f ca="1">IF(GLOBAL[[#This Row],[TT]]&lt;1,"",ROW()-2)</f>
        <v>2091</v>
      </c>
      <c r="B2093" s="33" t="s">
        <v>4536</v>
      </c>
      <c r="C2093" s="31">
        <v>3</v>
      </c>
      <c r="D2093" s="31" t="s">
        <v>1292</v>
      </c>
      <c r="E2093" s="39">
        <f ca="1">IF(GLOBAL[[#This Row],[b12]]="",GLOBAL[[#This Row],[a6]],GLOBAL[[#This Row],[b12]])</f>
        <v>3</v>
      </c>
      <c r="F2093" s="40">
        <f>GLOBAL[[#This Row],[AWAL]]</f>
        <v>3</v>
      </c>
      <c r="G2093" s="31"/>
      <c r="H2093" s="31"/>
      <c r="I2093" s="31">
        <f>IF(GLOBAL[[#This Row],[1]]="","",SUMIF(Table6[NB BM_C_QTY+F],GLOBAL[POINTER],Table6[C]))</f>
        <v>0</v>
      </c>
      <c r="J2093" s="91">
        <f>IF(GLOBAL[[#This Row],[2]]="",0,-1*SUMIF(Table5[CONCAT],GLOBAL[POINTER],Table5[3]))</f>
        <v>0</v>
      </c>
      <c r="K2093" s="39" t="str">
        <f>IF(GLOBAL[[#This Row],[b1]]="","",GLOBAL[[#This Row],[b1]]-GLOBAL[[#This Row],[a1]]-GLOBAL[[#This Row],[bkeluar1]])</f>
        <v/>
      </c>
      <c r="L2093" s="39">
        <f>SUM(GLOBAL[[#This Row],[bmasuk1]:[c1]])</f>
        <v>0</v>
      </c>
      <c r="M2093" s="40">
        <f t="shared" si="32"/>
        <v>3</v>
      </c>
      <c r="N2093" s="31"/>
      <c r="O2093" s="39" t="str">
        <f>IF(GLOBAL[[#This Row],[b2]]="","",GLOBAL[[#This Row],[b2]]-GLOBAL[[#This Row],[a2]])</f>
        <v/>
      </c>
      <c r="P2093" s="40">
        <f ca="1">SUM(INDIRECT(GLOBAL_VAR[TABLENAME]&amp;"[@a"&amp;$1:$1-1&amp;"]"),INDIRECT(GLOBAL_VAR[TABLENAME]&amp;"[@c"&amp;$1:$1-1&amp;"]"))</f>
        <v>3</v>
      </c>
      <c r="Q2093" s="58"/>
      <c r="R2093" s="41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3</v>
      </c>
      <c r="T2093" s="33"/>
      <c r="U2093" s="41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3</v>
      </c>
      <c r="W2093" s="31"/>
      <c r="X2093" s="39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3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2093" s="39">
        <v>25</v>
      </c>
      <c r="AC2093" t="s">
        <v>5116</v>
      </c>
    </row>
    <row r="2094" spans="1:30">
      <c r="A2094" s="39">
        <f ca="1">IF(GLOBAL[[#This Row],[TT]]&lt;1,"",ROW()-2)</f>
        <v>2092</v>
      </c>
      <c r="B2094" s="33" t="s">
        <v>4537</v>
      </c>
      <c r="C2094" s="31">
        <v>6</v>
      </c>
      <c r="D2094" s="31">
        <v>240</v>
      </c>
      <c r="E2094" s="39">
        <f ca="1">IF(GLOBAL[[#This Row],[b12]]="",GLOBAL[[#This Row],[a6]],GLOBAL[[#This Row],[b12]])</f>
        <v>6</v>
      </c>
      <c r="F2094" s="40">
        <f>GLOBAL[[#This Row],[AWAL]]</f>
        <v>6</v>
      </c>
      <c r="G2094" s="31"/>
      <c r="H2094" s="31"/>
      <c r="I2094" s="31">
        <f>IF(GLOBAL[[#This Row],[1]]="","",SUMIF(Table6[NB BM_C_QTY+F],GLOBAL[POINTER],Table6[C]))</f>
        <v>0</v>
      </c>
      <c r="J2094" s="91">
        <f>IF(GLOBAL[[#This Row],[2]]="",0,-1*SUMIF(Table5[CONCAT],GLOBAL[POINTER],Table5[3]))</f>
        <v>0</v>
      </c>
      <c r="K2094" s="39" t="str">
        <f>IF(GLOBAL[[#This Row],[b1]]="","",GLOBAL[[#This Row],[b1]]-GLOBAL[[#This Row],[a1]]-GLOBAL[[#This Row],[bkeluar1]])</f>
        <v/>
      </c>
      <c r="L2094" s="39">
        <f>SUM(GLOBAL[[#This Row],[bmasuk1]:[c1]])</f>
        <v>0</v>
      </c>
      <c r="M2094" s="40">
        <f t="shared" si="32"/>
        <v>6</v>
      </c>
      <c r="N2094" s="31"/>
      <c r="O2094" s="39" t="str">
        <f>IF(GLOBAL[[#This Row],[b2]]="","",GLOBAL[[#This Row],[b2]]-GLOBAL[[#This Row],[a2]])</f>
        <v/>
      </c>
      <c r="P2094" s="40">
        <f ca="1">SUM(INDIRECT(GLOBAL_VAR[TABLENAME]&amp;"[@a"&amp;$1:$1-1&amp;"]"),INDIRECT(GLOBAL_VAR[TABLENAME]&amp;"[@c"&amp;$1:$1-1&amp;"]"))</f>
        <v>6</v>
      </c>
      <c r="Q2094" s="58"/>
      <c r="R2094" s="41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6</v>
      </c>
      <c r="T2094" s="33"/>
      <c r="U2094" s="41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6</v>
      </c>
      <c r="W2094" s="31"/>
      <c r="X2094" s="39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6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2094" s="39">
        <v>240</v>
      </c>
      <c r="AC2094" t="s">
        <v>5118</v>
      </c>
    </row>
    <row r="2095" spans="1:30">
      <c r="A2095" s="31">
        <f ca="1">IF(GLOBAL[[#This Row],[TT]]&lt;1,"",ROW()-2)</f>
        <v>2093</v>
      </c>
      <c r="B2095" s="33" t="s">
        <v>4538</v>
      </c>
      <c r="C2095" s="31">
        <v>1</v>
      </c>
      <c r="D2095" s="31">
        <v>240</v>
      </c>
      <c r="E2095" s="31">
        <f ca="1">IF(GLOBAL[[#This Row],[b12]]="",GLOBAL[[#This Row],[a6]],GLOBAL[[#This Row],[b12]])</f>
        <v>1</v>
      </c>
      <c r="F2095" s="32">
        <f>GLOBAL[[#This Row],[AWAL]]</f>
        <v>1</v>
      </c>
      <c r="G2095" s="31"/>
      <c r="H2095" s="31"/>
      <c r="I2095" s="31">
        <f>IF(GLOBAL[[#This Row],[1]]="","",SUMIF(Table6[NB BM_C_QTY+F],GLOBAL[POINTER],Table6[C]))</f>
        <v>0</v>
      </c>
      <c r="J2095" s="91">
        <f>IF(GLOBAL[[#This Row],[2]]="",0,-1*SUMIF(Table5[CONCAT],GLOBAL[POINTER],Table5[3]))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1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1</v>
      </c>
      <c r="Q2095" s="58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1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1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1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2095" s="31">
        <v>240</v>
      </c>
      <c r="AC2095" t="s">
        <v>5118</v>
      </c>
    </row>
    <row r="2096" spans="1:30">
      <c r="A2096" s="31" t="str">
        <f ca="1">IF(GLOBAL[[#This Row],[TT]]&lt;1,"",ROW()-2)</f>
        <v/>
      </c>
      <c r="B2096" s="33" t="s">
        <v>1293</v>
      </c>
      <c r="C2096" s="31">
        <v>0</v>
      </c>
      <c r="D2096" s="31">
        <v>240</v>
      </c>
      <c r="E2096" s="31">
        <f ca="1">IF(GLOBAL[[#This Row],[b12]]="",GLOBAL[[#This Row],[a6]],GLOBAL[[#This Row],[b12]])</f>
        <v>0</v>
      </c>
      <c r="F2096" s="32">
        <f>GLOBAL[[#This Row],[AWAL]]</f>
        <v>0</v>
      </c>
      <c r="G2096" s="31"/>
      <c r="H2096" s="31"/>
      <c r="I2096" s="31">
        <f>IF(GLOBAL[[#This Row],[1]]="","",SUMIF(Table6[NB BM_C_QTY+F],GLOBAL[POINTER],Table6[C]))</f>
        <v>0</v>
      </c>
      <c r="J2096" s="91">
        <f>IF(GLOBAL[[#This Row],[2]]="",0,-1*SUMIF(Table5[CONCAT],GLOBAL[POINTER],Table5[3]))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0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0</v>
      </c>
      <c r="Q2096" s="58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0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0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0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096" s="31">
        <v>240</v>
      </c>
      <c r="AC2096" t="s">
        <v>5118</v>
      </c>
    </row>
    <row r="2097" spans="1:30">
      <c r="A2097" s="31">
        <f ca="1">IF(GLOBAL[[#This Row],[TT]]&lt;1,"",ROW()-2)</f>
        <v>2095</v>
      </c>
      <c r="B2097" s="33" t="s">
        <v>4539</v>
      </c>
      <c r="C2097" s="31">
        <v>3</v>
      </c>
      <c r="D2097" s="31" t="s">
        <v>140</v>
      </c>
      <c r="E2097" s="31">
        <f ca="1">IF(GLOBAL[[#This Row],[b12]]="",GLOBAL[[#This Row],[a6]],GLOBAL[[#This Row],[b12]])</f>
        <v>3</v>
      </c>
      <c r="F2097" s="32">
        <f>GLOBAL[[#This Row],[AWAL]]</f>
        <v>3</v>
      </c>
      <c r="G2097" s="31"/>
      <c r="H2097" s="31"/>
      <c r="I2097" s="31">
        <f>IF(GLOBAL[[#This Row],[1]]="","",SUMIF(Table6[NB BM_C_QTY+F],GLOBAL[POINTER],Table6[C]))</f>
        <v>0</v>
      </c>
      <c r="J2097" s="91">
        <f>IF(GLOBAL[[#This Row],[2]]="",0,-1*SUMIF(Table5[CONCAT],GLOBAL[POINTER],Table5[3]))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3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3</v>
      </c>
      <c r="Q2097" s="58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3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3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3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2097" s="31">
        <v>240</v>
      </c>
      <c r="AC2097" t="s">
        <v>5118</v>
      </c>
    </row>
    <row r="2098" spans="1:30">
      <c r="A2098" s="31">
        <f ca="1">IF(GLOBAL[[#This Row],[TT]]&lt;1,"",ROW()-2)</f>
        <v>2096</v>
      </c>
      <c r="B2098" s="33" t="s">
        <v>4540</v>
      </c>
      <c r="C2098" s="31">
        <v>7</v>
      </c>
      <c r="D2098" s="31" t="s">
        <v>2145</v>
      </c>
      <c r="E2098" s="31">
        <f ca="1">IF(GLOBAL[[#This Row],[b12]]="",GLOBAL[[#This Row],[a6]],GLOBAL[[#This Row],[b12]])</f>
        <v>7</v>
      </c>
      <c r="F2098" s="32">
        <f>GLOBAL[[#This Row],[AWAL]]</f>
        <v>7</v>
      </c>
      <c r="G2098" s="31"/>
      <c r="H2098" s="31"/>
      <c r="I2098" s="31">
        <f>IF(GLOBAL[[#This Row],[1]]="","",SUMIF(Table6[NB BM_C_QTY+F],GLOBAL[POINTER],Table6[C]))</f>
        <v>0</v>
      </c>
      <c r="J2098" s="91">
        <f>IF(GLOBAL[[#This Row],[2]]="",0,-1*SUMIF(Table5[CONCAT],GLOBAL[POINTER],Table5[3]))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 t="shared" si="32"/>
        <v>7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7</v>
      </c>
      <c r="Q2098" s="58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7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7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7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2098" s="31">
        <v>50</v>
      </c>
      <c r="AC2098" t="s">
        <v>5116</v>
      </c>
    </row>
    <row r="2099" spans="1:30">
      <c r="A2099" s="31">
        <f ca="1">IF(GLOBAL[[#This Row],[TT]]&lt;1,"",ROW()-2)</f>
        <v>2097</v>
      </c>
      <c r="B2099" s="33" t="s">
        <v>4541</v>
      </c>
      <c r="C2099" s="31">
        <v>1</v>
      </c>
      <c r="D2099" s="31">
        <v>240</v>
      </c>
      <c r="E2099" s="31">
        <f ca="1">IF(GLOBAL[[#This Row],[b12]]="",GLOBAL[[#This Row],[a6]],GLOBAL[[#This Row],[b12]])</f>
        <v>1</v>
      </c>
      <c r="F2099" s="32">
        <f>GLOBAL[[#This Row],[AWAL]]</f>
        <v>1</v>
      </c>
      <c r="G2099" s="31"/>
      <c r="H2099" s="31"/>
      <c r="I2099" s="31">
        <f>IF(GLOBAL[[#This Row],[1]]="","",SUMIF(Table6[NB BM_C_QTY+F],GLOBAL[POINTER],Table6[C]))</f>
        <v>0</v>
      </c>
      <c r="J2099" s="91">
        <f>IF(GLOBAL[[#This Row],[2]]="",0,-1*SUMIF(Table5[CONCAT],GLOBAL[POINTER],Table5[3]))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 t="shared" si="32"/>
        <v>1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1</v>
      </c>
      <c r="Q2099" s="58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1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1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1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2099" s="31">
        <v>240</v>
      </c>
      <c r="AC2099" t="s">
        <v>5118</v>
      </c>
    </row>
    <row r="2100" spans="1:30">
      <c r="A2100" s="31">
        <f ca="1">IF(GLOBAL[[#This Row],[TT]]&lt;1,"",ROW()-2)</f>
        <v>2098</v>
      </c>
      <c r="B2100" s="33" t="s">
        <v>4542</v>
      </c>
      <c r="C2100" s="31">
        <v>1</v>
      </c>
      <c r="D2100" s="31">
        <v>240</v>
      </c>
      <c r="E2100" s="31">
        <f ca="1">IF(GLOBAL[[#This Row],[b12]]="",GLOBAL[[#This Row],[a6]],GLOBAL[[#This Row],[b12]])</f>
        <v>1</v>
      </c>
      <c r="F2100" s="32">
        <f>GLOBAL[[#This Row],[AWAL]]</f>
        <v>1</v>
      </c>
      <c r="G2100" s="31"/>
      <c r="H2100" s="31"/>
      <c r="I2100" s="31">
        <f>IF(GLOBAL[[#This Row],[1]]="","",SUMIF(Table6[NB BM_C_QTY+F],GLOBAL[POINTER],Table6[C]))</f>
        <v>0</v>
      </c>
      <c r="J2100" s="91">
        <f>IF(GLOBAL[[#This Row],[2]]="",0,-1*SUMIF(Table5[CONCAT],GLOBAL[POINTER],Table5[3]))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 t="shared" si="32"/>
        <v>1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1</v>
      </c>
      <c r="Q2100" s="58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1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1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1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100" s="31">
        <v>240</v>
      </c>
      <c r="AC2100" t="s">
        <v>5118</v>
      </c>
    </row>
    <row r="2101" spans="1:30">
      <c r="A2101" s="31" t="str">
        <f ca="1">IF(GLOBAL[[#This Row],[TT]]&lt;1,"",ROW()-2)</f>
        <v/>
      </c>
      <c r="B2101" s="33" t="s">
        <v>1294</v>
      </c>
      <c r="C2101" s="31">
        <v>0</v>
      </c>
      <c r="D2101" s="31" t="s">
        <v>2131</v>
      </c>
      <c r="E2101" s="31">
        <f ca="1">IF(GLOBAL[[#This Row],[b12]]="",GLOBAL[[#This Row],[a6]],GLOBAL[[#This Row],[b12]])</f>
        <v>0</v>
      </c>
      <c r="F2101" s="32">
        <f>GLOBAL[[#This Row],[AWAL]]</f>
        <v>0</v>
      </c>
      <c r="G2101" s="31"/>
      <c r="H2101" s="31"/>
      <c r="I2101" s="31">
        <f>IF(GLOBAL[[#This Row],[1]]="","",SUMIF(Table6[NB BM_C_QTY+F],GLOBAL[POINTER],Table6[C]))</f>
        <v>0</v>
      </c>
      <c r="J2101" s="91">
        <f>IF(GLOBAL[[#This Row],[2]]="",0,-1*SUMIF(Table5[CONCAT],GLOBAL[POINTER],Table5[3]))</f>
        <v>0</v>
      </c>
      <c r="K2101" s="31" t="str">
        <f>IF(GLOBAL[[#This Row],[b1]]="","",GLOBAL[[#This Row],[b1]]-GLOBAL[[#This Row],[a1]]-GLOBAL[[#This Row],[bkeluar1]])</f>
        <v/>
      </c>
      <c r="L2101" s="31">
        <f>SUM(GLOBAL[[#This Row],[bmasuk1]:[c1]])</f>
        <v>0</v>
      </c>
      <c r="M2101" s="32">
        <f t="shared" si="32"/>
        <v>0</v>
      </c>
      <c r="N2101" s="31"/>
      <c r="O2101" s="31" t="str">
        <f>IF(GLOBAL[[#This Row],[b2]]="","",GLOBAL[[#This Row],[b2]]-GLOBAL[[#This Row],[a2]])</f>
        <v/>
      </c>
      <c r="P2101" s="32">
        <f ca="1">SUM(INDIRECT(GLOBAL_VAR[TABLENAME]&amp;"[@a"&amp;$1:$1-1&amp;"]"),INDIRECT(GLOBAL_VAR[TABLENAME]&amp;"[@c"&amp;$1:$1-1&amp;"]"))</f>
        <v>0</v>
      </c>
      <c r="Q2101" s="58"/>
      <c r="R2101" s="33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0</v>
      </c>
      <c r="T2101" s="33"/>
      <c r="U2101" s="33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0</v>
      </c>
      <c r="W2101" s="31"/>
      <c r="X2101" s="31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0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101" s="31">
        <v>240</v>
      </c>
      <c r="AC2101" t="s">
        <v>5118</v>
      </c>
    </row>
    <row r="2102" spans="1:30">
      <c r="A2102" s="31" t="str">
        <f ca="1">IF(GLOBAL[[#This Row],[TT]]&lt;1,"",ROW()-2)</f>
        <v/>
      </c>
      <c r="B2102" s="33" t="s">
        <v>2609</v>
      </c>
      <c r="C2102" s="31">
        <v>0</v>
      </c>
      <c r="D2102" s="31" t="s">
        <v>2145</v>
      </c>
      <c r="E2102" s="31">
        <f ca="1">IF(GLOBAL[[#This Row],[b12]]="",GLOBAL[[#This Row],[a6]],GLOBAL[[#This Row],[b12]])</f>
        <v>0</v>
      </c>
      <c r="F2102" s="32">
        <f>GLOBAL[[#This Row],[AWAL]]</f>
        <v>0</v>
      </c>
      <c r="G2102" s="31"/>
      <c r="H2102" s="31"/>
      <c r="I2102" s="31">
        <f>IF(GLOBAL[[#This Row],[1]]="","",SUMIF(Table6[NB BM_C_QTY+F],GLOBAL[POINTER],Table6[C]))</f>
        <v>0</v>
      </c>
      <c r="J2102" s="91">
        <f>IF(GLOBAL[[#This Row],[2]]="",0,-1*SUMIF(Table5[CONCAT],GLOBAL[POINTER],Table5[3]))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 t="shared" si="32"/>
        <v>0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0</v>
      </c>
      <c r="Q2102" s="58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0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0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0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102" s="31">
        <v>50</v>
      </c>
      <c r="AC2102" t="s">
        <v>5116</v>
      </c>
    </row>
    <row r="2103" spans="1:30">
      <c r="A2103" s="31" t="str">
        <f ca="1">IF(GLOBAL[[#This Row],[TT]]&lt;1,"",ROW()-2)</f>
        <v/>
      </c>
      <c r="B2103" s="33" t="s">
        <v>2740</v>
      </c>
      <c r="C2103" s="31">
        <v>0</v>
      </c>
      <c r="D2103" s="31" t="s">
        <v>2145</v>
      </c>
      <c r="E2103" s="31">
        <f ca="1">IF(GLOBAL[[#This Row],[b12]]="",GLOBAL[[#This Row],[a6]],GLOBAL[[#This Row],[b12]])</f>
        <v>0</v>
      </c>
      <c r="F2103" s="32">
        <f>GLOBAL[[#This Row],[AWAL]]</f>
        <v>0</v>
      </c>
      <c r="G2103" s="31"/>
      <c r="H2103" s="31"/>
      <c r="I2103" s="31">
        <f>IF(GLOBAL[[#This Row],[1]]="","",SUMIF(Table6[NB BM_C_QTY+F],GLOBAL[POINTER],Table6[C]))</f>
        <v>0</v>
      </c>
      <c r="J2103" s="91">
        <f>IF(GLOBAL[[#This Row],[2]]="",0,-1*SUMIF(Table5[CONCAT],GLOBAL[POINTER],Table5[3]))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 t="shared" si="32"/>
        <v>0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0</v>
      </c>
      <c r="Q2103" s="58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0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0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0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103" s="31">
        <v>50</v>
      </c>
      <c r="AC2103" t="s">
        <v>5116</v>
      </c>
    </row>
    <row r="2104" spans="1:30">
      <c r="A2104" s="31">
        <f ca="1">IF(GLOBAL[[#This Row],[TT]]&lt;1,"",ROW()-2)</f>
        <v>2102</v>
      </c>
      <c r="B2104" s="33" t="s">
        <v>3595</v>
      </c>
      <c r="C2104" s="31">
        <v>49</v>
      </c>
      <c r="D2104" s="31" t="s">
        <v>2145</v>
      </c>
      <c r="E2104" s="31">
        <f ca="1">IF(GLOBAL[[#This Row],[b12]]="",GLOBAL[[#This Row],[a6]],GLOBAL[[#This Row],[b12]])</f>
        <v>41</v>
      </c>
      <c r="F2104" s="32">
        <f>GLOBAL[[#This Row],[AWAL]]</f>
        <v>49</v>
      </c>
      <c r="G2104" s="31">
        <v>42</v>
      </c>
      <c r="H2104" s="31"/>
      <c r="I2104" s="31">
        <f>IF(GLOBAL[[#This Row],[1]]="","",SUMIF(Table6[NB BM_C_QTY+F],GLOBAL[POINTER],Table6[C]))</f>
        <v>0</v>
      </c>
      <c r="J2104" s="91">
        <f>IF(GLOBAL[[#This Row],[2]]="",0,-1*SUMIF(Table5[CONCAT],GLOBAL[POINTER],Table5[3]))</f>
        <v>0</v>
      </c>
      <c r="K2104" s="31">
        <f>IF(GLOBAL[[#This Row],[b1]]="","",GLOBAL[[#This Row],[b1]]-GLOBAL[[#This Row],[a1]]-GLOBAL[[#This Row],[bkeluar1]])</f>
        <v>-7</v>
      </c>
      <c r="L2104" s="31">
        <f>SUM(GLOBAL[[#This Row],[bmasuk1]:[c1]])</f>
        <v>-7</v>
      </c>
      <c r="M2104" s="32">
        <f t="shared" si="32"/>
        <v>42</v>
      </c>
      <c r="N2104" s="31">
        <v>41</v>
      </c>
      <c r="O2104" s="31">
        <f>IF(GLOBAL[[#This Row],[b2]]="","",GLOBAL[[#This Row],[b2]]-GLOBAL[[#This Row],[a2]])</f>
        <v>-1</v>
      </c>
      <c r="P2104" s="32">
        <f ca="1">SUM(INDIRECT(GLOBAL_VAR[TABLENAME]&amp;"[@a"&amp;$1:$1-1&amp;"]"),INDIRECT(GLOBAL_VAR[TABLENAME]&amp;"[@c"&amp;$1:$1-1&amp;"]"))</f>
        <v>41</v>
      </c>
      <c r="Q2104" s="58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41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41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41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104" s="31">
        <v>50</v>
      </c>
      <c r="AC2104" t="s">
        <v>5116</v>
      </c>
    </row>
    <row r="2105" spans="1:30">
      <c r="A2105" s="31">
        <f ca="1">IF(GLOBAL[[#This Row],[TT]]&lt;1,"",ROW()-2)</f>
        <v>2103</v>
      </c>
      <c r="B2105" s="33" t="s">
        <v>4543</v>
      </c>
      <c r="C2105" s="31">
        <v>50</v>
      </c>
      <c r="D2105" s="31" t="s">
        <v>2145</v>
      </c>
      <c r="E2105" s="31">
        <f ca="1">IF(GLOBAL[[#This Row],[b12]]="",GLOBAL[[#This Row],[a6]],GLOBAL[[#This Row],[b12]])</f>
        <v>38</v>
      </c>
      <c r="F2105" s="32">
        <f>GLOBAL[[#This Row],[AWAL]]</f>
        <v>50</v>
      </c>
      <c r="G2105" s="31">
        <v>38</v>
      </c>
      <c r="H2105" s="31"/>
      <c r="I2105" s="31">
        <f>IF(GLOBAL[[#This Row],[1]]="","",SUMIF(Table6[NB BM_C_QTY+F],GLOBAL[POINTER],Table6[C]))</f>
        <v>0</v>
      </c>
      <c r="J2105" s="91">
        <f>IF(GLOBAL[[#This Row],[2]]="",0,-1*SUMIF(Table5[CONCAT],GLOBAL[POINTER],Table5[3]))</f>
        <v>0</v>
      </c>
      <c r="K2105" s="31">
        <f>IF(GLOBAL[[#This Row],[b1]]="","",GLOBAL[[#This Row],[b1]]-GLOBAL[[#This Row],[a1]]-GLOBAL[[#This Row],[bkeluar1]])</f>
        <v>-12</v>
      </c>
      <c r="L2105" s="31">
        <f>SUM(GLOBAL[[#This Row],[bmasuk1]:[c1]])</f>
        <v>-12</v>
      </c>
      <c r="M2105" s="32">
        <f t="shared" si="32"/>
        <v>38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38</v>
      </c>
      <c r="Q2105" s="58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38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38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38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105" s="31">
        <v>50</v>
      </c>
      <c r="AC2105" t="s">
        <v>5116</v>
      </c>
    </row>
    <row r="2106" spans="1:30">
      <c r="A2106" s="31">
        <f ca="1">IF(GLOBAL[[#This Row],[TT]]&lt;1,"",ROW()-2)</f>
        <v>2104</v>
      </c>
      <c r="B2106" s="33" t="s">
        <v>4544</v>
      </c>
      <c r="C2106" s="31">
        <v>17</v>
      </c>
      <c r="D2106" s="31" t="s">
        <v>2145</v>
      </c>
      <c r="E2106" s="31">
        <f ca="1">IF(GLOBAL[[#This Row],[b12]]="",GLOBAL[[#This Row],[a6]],GLOBAL[[#This Row],[b12]])</f>
        <v>13</v>
      </c>
      <c r="F2106" s="32">
        <f>GLOBAL[[#This Row],[AWAL]]</f>
        <v>17</v>
      </c>
      <c r="G2106" s="31">
        <v>13</v>
      </c>
      <c r="H2106" s="31"/>
      <c r="I2106" s="31">
        <f>IF(GLOBAL[[#This Row],[1]]="","",SUMIF(Table6[NB BM_C_QTY+F],GLOBAL[POINTER],Table6[C]))</f>
        <v>0</v>
      </c>
      <c r="J2106" s="91">
        <f>IF(GLOBAL[[#This Row],[2]]="",0,-1*SUMIF(Table5[CONCAT],GLOBAL[POINTER],Table5[3]))</f>
        <v>0</v>
      </c>
      <c r="K2106" s="31">
        <f>IF(GLOBAL[[#This Row],[b1]]="","",GLOBAL[[#This Row],[b1]]-GLOBAL[[#This Row],[a1]]-GLOBAL[[#This Row],[bkeluar1]])</f>
        <v>-4</v>
      </c>
      <c r="L2106" s="31">
        <f>SUM(GLOBAL[[#This Row],[bmasuk1]:[c1]])</f>
        <v>-4</v>
      </c>
      <c r="M2106" s="32">
        <f t="shared" si="32"/>
        <v>13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13</v>
      </c>
      <c r="Q2106" s="58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13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13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13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106" s="31">
        <v>50</v>
      </c>
      <c r="AC2106" t="s">
        <v>5116</v>
      </c>
    </row>
    <row r="2107" spans="1:30">
      <c r="A2107" s="31">
        <f ca="1">IF(GLOBAL[[#This Row],[TT]]&lt;1,"",ROW()-2)</f>
        <v>2105</v>
      </c>
      <c r="B2107" s="33" t="s">
        <v>3874</v>
      </c>
      <c r="C2107" s="31">
        <v>31</v>
      </c>
      <c r="D2107" s="31" t="s">
        <v>2145</v>
      </c>
      <c r="E2107" s="31">
        <f ca="1">IF(GLOBAL[[#This Row],[b12]]="",GLOBAL[[#This Row],[a6]],GLOBAL[[#This Row],[b12]])</f>
        <v>27</v>
      </c>
      <c r="F2107" s="32">
        <f>GLOBAL[[#This Row],[AWAL]]</f>
        <v>31</v>
      </c>
      <c r="G2107" s="31">
        <v>27</v>
      </c>
      <c r="H2107" s="31"/>
      <c r="I2107" s="31">
        <f>IF(GLOBAL[[#This Row],[1]]="","",SUMIF(Table6[NB BM_C_QTY+F],GLOBAL[POINTER],Table6[C]))</f>
        <v>0</v>
      </c>
      <c r="J2107" s="91">
        <f>IF(GLOBAL[[#This Row],[2]]="",0,-1*SUMIF(Table5[CONCAT],GLOBAL[POINTER],Table5[3]))</f>
        <v>0</v>
      </c>
      <c r="K2107" s="31">
        <f>IF(GLOBAL[[#This Row],[b1]]="","",GLOBAL[[#This Row],[b1]]-GLOBAL[[#This Row],[a1]]-GLOBAL[[#This Row],[bkeluar1]])</f>
        <v>-4</v>
      </c>
      <c r="L2107" s="31">
        <f>SUM(GLOBAL[[#This Row],[bmasuk1]:[c1]])</f>
        <v>-4</v>
      </c>
      <c r="M2107" s="32">
        <f t="shared" si="32"/>
        <v>27</v>
      </c>
      <c r="N2107" s="31"/>
      <c r="O2107" s="31" t="str">
        <f>IF(GLOBAL[[#This Row],[b2]]="","",GLOBAL[[#This Row],[b2]]-GLOBAL[[#This Row],[a2]])</f>
        <v/>
      </c>
      <c r="P2107" s="32">
        <f ca="1">SUM(INDIRECT(GLOBAL_VAR[TABLENAME]&amp;"[@a"&amp;$1:$1-1&amp;"]"),INDIRECT(GLOBAL_VAR[TABLENAME]&amp;"[@c"&amp;$1:$1-1&amp;"]"))</f>
        <v>27</v>
      </c>
      <c r="Q2107" s="58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27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27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27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107" s="31">
        <v>50</v>
      </c>
      <c r="AC2107" t="s">
        <v>5116</v>
      </c>
      <c r="AD2107" s="59"/>
    </row>
    <row r="2108" spans="1:30">
      <c r="A2108" s="31">
        <f ca="1">IF(GLOBAL[[#This Row],[TT]]&lt;1,"",ROW()-2)</f>
        <v>2106</v>
      </c>
      <c r="B2108" s="33" t="s">
        <v>3459</v>
      </c>
      <c r="C2108" s="31">
        <v>22</v>
      </c>
      <c r="D2108" s="31" t="s">
        <v>2145</v>
      </c>
      <c r="E2108" s="31">
        <f ca="1">IF(GLOBAL[[#This Row],[b12]]="",GLOBAL[[#This Row],[a6]],GLOBAL[[#This Row],[b12]])</f>
        <v>17</v>
      </c>
      <c r="F2108" s="32">
        <f>GLOBAL[[#This Row],[AWAL]]</f>
        <v>22</v>
      </c>
      <c r="G2108" s="31">
        <v>18</v>
      </c>
      <c r="H2108" s="31"/>
      <c r="I2108" s="31">
        <f>IF(GLOBAL[[#This Row],[1]]="","",SUMIF(Table6[NB BM_C_QTY+F],GLOBAL[POINTER],Table6[C]))</f>
        <v>0</v>
      </c>
      <c r="J2108" s="91">
        <f>IF(GLOBAL[[#This Row],[2]]="",0,-1*SUMIF(Table5[CONCAT],GLOBAL[POINTER],Table5[3]))</f>
        <v>0</v>
      </c>
      <c r="K2108" s="31">
        <f>IF(GLOBAL[[#This Row],[b1]]="","",GLOBAL[[#This Row],[b1]]-GLOBAL[[#This Row],[a1]]-GLOBAL[[#This Row],[bkeluar1]])</f>
        <v>-4</v>
      </c>
      <c r="L2108" s="31">
        <f>SUM(GLOBAL[[#This Row],[bmasuk1]:[c1]])</f>
        <v>-4</v>
      </c>
      <c r="M2108" s="32">
        <f t="shared" si="32"/>
        <v>18</v>
      </c>
      <c r="N2108" s="31">
        <v>17</v>
      </c>
      <c r="O2108" s="31">
        <f>IF(GLOBAL[[#This Row],[b2]]="","",GLOBAL[[#This Row],[b2]]-GLOBAL[[#This Row],[a2]])</f>
        <v>-1</v>
      </c>
      <c r="P2108" s="32">
        <f ca="1">SUM(INDIRECT(GLOBAL_VAR[TABLENAME]&amp;"[@a"&amp;$1:$1-1&amp;"]"),INDIRECT(GLOBAL_VAR[TABLENAME]&amp;"[@c"&amp;$1:$1-1&amp;"]"))</f>
        <v>17</v>
      </c>
      <c r="Q2108" s="58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17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17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17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108" s="31">
        <v>50</v>
      </c>
      <c r="AC2108" t="s">
        <v>5116</v>
      </c>
    </row>
    <row r="2109" spans="1:30">
      <c r="A2109" s="39">
        <f ca="1">IF(GLOBAL[[#This Row],[TT]]&lt;1,"",ROW()-2)</f>
        <v>2107</v>
      </c>
      <c r="B2109" s="33" t="s">
        <v>1295</v>
      </c>
      <c r="C2109" s="31">
        <v>1</v>
      </c>
      <c r="D2109" s="31">
        <v>240</v>
      </c>
      <c r="E2109" s="39">
        <f ca="1">IF(GLOBAL[[#This Row],[b12]]="",GLOBAL[[#This Row],[a6]],GLOBAL[[#This Row],[b12]])</f>
        <v>1</v>
      </c>
      <c r="F2109" s="40">
        <f>GLOBAL[[#This Row],[AWAL]]</f>
        <v>1</v>
      </c>
      <c r="G2109" s="31"/>
      <c r="H2109" s="31"/>
      <c r="I2109" s="31">
        <f>IF(GLOBAL[[#This Row],[1]]="","",SUMIF(Table6[NB BM_C_QTY+F],GLOBAL[POINTER],Table6[C]))</f>
        <v>0</v>
      </c>
      <c r="J2109" s="91">
        <f>IF(GLOBAL[[#This Row],[2]]="",0,-1*SUMIF(Table5[CONCAT],GLOBAL[POINTER],Table5[3]))</f>
        <v>0</v>
      </c>
      <c r="K2109" s="39" t="str">
        <f>IF(GLOBAL[[#This Row],[b1]]="","",GLOBAL[[#This Row],[b1]]-GLOBAL[[#This Row],[a1]]-GLOBAL[[#This Row],[bkeluar1]])</f>
        <v/>
      </c>
      <c r="L2109" s="39">
        <f>SUM(GLOBAL[[#This Row],[bmasuk1]:[c1]])</f>
        <v>0</v>
      </c>
      <c r="M2109" s="40">
        <f t="shared" si="32"/>
        <v>1</v>
      </c>
      <c r="N2109" s="31"/>
      <c r="O2109" s="39" t="str">
        <f>IF(GLOBAL[[#This Row],[b2]]="","",GLOBAL[[#This Row],[b2]]-GLOBAL[[#This Row],[a2]])</f>
        <v/>
      </c>
      <c r="P2109" s="40">
        <f ca="1">SUM(INDIRECT(GLOBAL_VAR[TABLENAME]&amp;"[@a"&amp;$1:$1-1&amp;"]"),INDIRECT(GLOBAL_VAR[TABLENAME]&amp;"[@c"&amp;$1:$1-1&amp;"]"))</f>
        <v>1</v>
      </c>
      <c r="Q2109" s="58"/>
      <c r="R2109" s="41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1</v>
      </c>
      <c r="T2109" s="33"/>
      <c r="U2109" s="41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1</v>
      </c>
      <c r="W2109" s="31"/>
      <c r="X2109" s="39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1</v>
      </c>
      <c r="Z2109" s="29"/>
      <c r="AA21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109" s="39">
        <v>240</v>
      </c>
      <c r="AC2109" t="s">
        <v>5118</v>
      </c>
    </row>
    <row r="2110" spans="1:30">
      <c r="A2110" s="31" t="str">
        <f ca="1">IF(GLOBAL[[#This Row],[TT]]&lt;1,"",ROW()-2)</f>
        <v/>
      </c>
      <c r="B2110" s="33" t="s">
        <v>2640</v>
      </c>
      <c r="C2110" s="31">
        <v>0</v>
      </c>
      <c r="D2110" s="31" t="s">
        <v>1985</v>
      </c>
      <c r="E2110" s="31">
        <f ca="1">IF(GLOBAL[[#This Row],[b12]]="",GLOBAL[[#This Row],[a6]],GLOBAL[[#This Row],[b12]])</f>
        <v>0</v>
      </c>
      <c r="F2110" s="32">
        <f>GLOBAL[[#This Row],[AWAL]]</f>
        <v>0</v>
      </c>
      <c r="G2110" s="31"/>
      <c r="H2110" s="31"/>
      <c r="I2110" s="31">
        <f>IF(GLOBAL[[#This Row],[1]]="","",SUMIF(Table6[NB BM_C_QTY+F],GLOBAL[POINTER],Table6[C]))</f>
        <v>0</v>
      </c>
      <c r="J2110" s="91">
        <f>IF(GLOBAL[[#This Row],[2]]="",0,-1*SUMIF(Table5[CONCAT],GLOBAL[POINTER],Table5[3]))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 t="shared" si="32"/>
        <v>0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0</v>
      </c>
      <c r="Q2110" s="58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0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0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0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110" s="31">
        <v>60</v>
      </c>
      <c r="AC2110" t="s">
        <v>5116</v>
      </c>
    </row>
    <row r="2111" spans="1:30">
      <c r="A2111" s="31" t="str">
        <f ca="1">IF(GLOBAL[[#This Row],[TT]]&lt;1,"",ROW()-2)</f>
        <v/>
      </c>
      <c r="B2111" s="33" t="s">
        <v>2643</v>
      </c>
      <c r="C2111" s="31">
        <v>0</v>
      </c>
      <c r="D2111" s="31" t="s">
        <v>1985</v>
      </c>
      <c r="E2111" s="31">
        <f ca="1">IF(GLOBAL[[#This Row],[b12]]="",GLOBAL[[#This Row],[a6]],GLOBAL[[#This Row],[b12]])</f>
        <v>0</v>
      </c>
      <c r="F2111" s="32">
        <f>GLOBAL[[#This Row],[AWAL]]</f>
        <v>0</v>
      </c>
      <c r="G2111" s="31"/>
      <c r="H2111" s="31"/>
      <c r="I2111" s="31">
        <f>IF(GLOBAL[[#This Row],[1]]="","",SUMIF(Table6[NB BM_C_QTY+F],GLOBAL[POINTER],Table6[C]))</f>
        <v>0</v>
      </c>
      <c r="J2111" s="91">
        <f>IF(GLOBAL[[#This Row],[2]]="",0,-1*SUMIF(Table5[CONCAT],GLOBAL[POINTER],Table5[3]))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 t="shared" si="32"/>
        <v>0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0</v>
      </c>
      <c r="Q2111" s="58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0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0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0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111" s="31">
        <v>60</v>
      </c>
      <c r="AC2111" t="s">
        <v>5116</v>
      </c>
    </row>
    <row r="2112" spans="1:30">
      <c r="A2112" s="31" t="str">
        <f ca="1">IF(GLOBAL[[#This Row],[TT]]&lt;1,"",ROW()-2)</f>
        <v/>
      </c>
      <c r="B2112" s="33" t="s">
        <v>2641</v>
      </c>
      <c r="C2112" s="31">
        <v>0</v>
      </c>
      <c r="D2112" s="31" t="s">
        <v>1985</v>
      </c>
      <c r="E2112" s="31">
        <f ca="1">IF(GLOBAL[[#This Row],[b12]]="",GLOBAL[[#This Row],[a6]],GLOBAL[[#This Row],[b12]])</f>
        <v>0</v>
      </c>
      <c r="F2112" s="32">
        <f>GLOBAL[[#This Row],[AWAL]]</f>
        <v>0</v>
      </c>
      <c r="G2112" s="31"/>
      <c r="H2112" s="31"/>
      <c r="I2112" s="31">
        <f>IF(GLOBAL[[#This Row],[1]]="","",SUMIF(Table6[NB BM_C_QTY+F],GLOBAL[POINTER],Table6[C]))</f>
        <v>0</v>
      </c>
      <c r="J2112" s="91">
        <f>IF(GLOBAL[[#This Row],[2]]="",0,-1*SUMIF(Table5[CONCAT],GLOBAL[POINTER],Table5[3]))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0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0</v>
      </c>
      <c r="Q2112" s="58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0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0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0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112" s="31">
        <v>60</v>
      </c>
      <c r="AC2112" t="s">
        <v>5116</v>
      </c>
    </row>
    <row r="2113" spans="1:29">
      <c r="A2113" s="31" t="str">
        <f ca="1">IF(GLOBAL[[#This Row],[TT]]&lt;1,"",ROW()-2)</f>
        <v/>
      </c>
      <c r="B2113" s="33" t="s">
        <v>2642</v>
      </c>
      <c r="C2113" s="31">
        <v>0</v>
      </c>
      <c r="D2113" s="31" t="s">
        <v>1985</v>
      </c>
      <c r="E2113" s="31">
        <f ca="1">IF(GLOBAL[[#This Row],[b12]]="",GLOBAL[[#This Row],[a6]],GLOBAL[[#This Row],[b12]])</f>
        <v>0</v>
      </c>
      <c r="F2113" s="32">
        <f>GLOBAL[[#This Row],[AWAL]]</f>
        <v>0</v>
      </c>
      <c r="G2113" s="31"/>
      <c r="H2113" s="31"/>
      <c r="I2113" s="31">
        <f>IF(GLOBAL[[#This Row],[1]]="","",SUMIF(Table6[NB BM_C_QTY+F],GLOBAL[POINTER],Table6[C]))</f>
        <v>0</v>
      </c>
      <c r="J2113" s="91">
        <f>IF(GLOBAL[[#This Row],[2]]="",0,-1*SUMIF(Table5[CONCAT],GLOBAL[POINTER],Table5[3]))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0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0</v>
      </c>
      <c r="Q2113" s="58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0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0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0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113" s="31">
        <v>60</v>
      </c>
      <c r="AC2113" t="s">
        <v>5116</v>
      </c>
    </row>
    <row r="2114" spans="1:29">
      <c r="A2114" s="31" t="str">
        <f ca="1">IF(GLOBAL[[#This Row],[TT]]&lt;1,"",ROW()-2)</f>
        <v/>
      </c>
      <c r="B2114" s="33" t="s">
        <v>1296</v>
      </c>
      <c r="C2114" s="31">
        <v>0</v>
      </c>
      <c r="D2114" s="31" t="s">
        <v>83</v>
      </c>
      <c r="E2114" s="31">
        <f ca="1">IF(GLOBAL[[#This Row],[b12]]="",GLOBAL[[#This Row],[a6]],GLOBAL[[#This Row],[b12]])</f>
        <v>0</v>
      </c>
      <c r="F2114" s="32">
        <f>GLOBAL[[#This Row],[AWAL]]</f>
        <v>0</v>
      </c>
      <c r="G2114" s="31"/>
      <c r="H2114" s="31"/>
      <c r="I2114" s="31">
        <f>IF(GLOBAL[[#This Row],[1]]="","",SUMIF(Table6[NB BM_C_QTY+F],GLOBAL[POINTER],Table6[C]))</f>
        <v>0</v>
      </c>
      <c r="J2114" s="91">
        <f>IF(GLOBAL[[#This Row],[2]]="",0,-1*SUMIF(Table5[CONCAT],GLOBAL[POINTER],Table5[3]))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0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0</v>
      </c>
      <c r="Q2114" s="58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0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0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0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114" s="31">
        <v>100</v>
      </c>
      <c r="AC2114" t="s">
        <v>5116</v>
      </c>
    </row>
    <row r="2115" spans="1:29">
      <c r="A2115" s="31">
        <f ca="1">IF(GLOBAL[[#This Row],[TT]]&lt;1,"",ROW()-2)</f>
        <v>2113</v>
      </c>
      <c r="B2115" s="33" t="s">
        <v>4034</v>
      </c>
      <c r="C2115" s="31">
        <v>17</v>
      </c>
      <c r="D2115" s="31" t="s">
        <v>1985</v>
      </c>
      <c r="E2115" s="31">
        <f ca="1">IF(GLOBAL[[#This Row],[b12]]="",GLOBAL[[#This Row],[a6]],GLOBAL[[#This Row],[b12]])</f>
        <v>17</v>
      </c>
      <c r="F2115" s="32">
        <f>GLOBAL[[#This Row],[AWAL]]</f>
        <v>17</v>
      </c>
      <c r="G2115" s="31"/>
      <c r="H2115" s="31"/>
      <c r="I2115" s="31">
        <f>IF(GLOBAL[[#This Row],[1]]="","",SUMIF(Table6[NB BM_C_QTY+F],GLOBAL[POINTER],Table6[C]))</f>
        <v>0</v>
      </c>
      <c r="J2115" s="91">
        <f>IF(GLOBAL[[#This Row],[2]]="",0,-1*SUMIF(Table5[CONCAT],GLOBAL[POINTER],Table5[3]))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17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17</v>
      </c>
      <c r="Q2115" s="58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17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17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17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115" s="31">
        <v>60</v>
      </c>
      <c r="AC2115" t="s">
        <v>5116</v>
      </c>
    </row>
    <row r="2116" spans="1:29">
      <c r="A2116" s="31">
        <f ca="1">IF(GLOBAL[[#This Row],[TT]]&lt;1,"",ROW()-2)</f>
        <v>2114</v>
      </c>
      <c r="B2116" s="33" t="s">
        <v>4075</v>
      </c>
      <c r="C2116" s="31">
        <v>15</v>
      </c>
      <c r="D2116" s="31" t="s">
        <v>1985</v>
      </c>
      <c r="E2116" s="31">
        <f ca="1">IF(GLOBAL[[#This Row],[b12]]="",GLOBAL[[#This Row],[a6]],GLOBAL[[#This Row],[b12]])</f>
        <v>15</v>
      </c>
      <c r="F2116" s="32">
        <f>GLOBAL[[#This Row],[AWAL]]</f>
        <v>15</v>
      </c>
      <c r="G2116" s="31"/>
      <c r="H2116" s="31"/>
      <c r="I2116" s="31">
        <f>IF(GLOBAL[[#This Row],[1]]="","",SUMIF(Table6[NB BM_C_QTY+F],GLOBAL[POINTER],Table6[C]))</f>
        <v>0</v>
      </c>
      <c r="J2116" s="91">
        <f>IF(GLOBAL[[#This Row],[2]]="",0,-1*SUMIF(Table5[CONCAT],GLOBAL[POINTER],Table5[3]))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 t="shared" si="33"/>
        <v>15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15</v>
      </c>
      <c r="Q2116" s="58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15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15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15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116" s="31">
        <v>60</v>
      </c>
      <c r="AC2116" t="s">
        <v>5116</v>
      </c>
    </row>
    <row r="2117" spans="1:29">
      <c r="A2117" s="31">
        <f ca="1">IF(GLOBAL[[#This Row],[TT]]&lt;1,"",ROW()-2)</f>
        <v>2115</v>
      </c>
      <c r="B2117" s="33" t="s">
        <v>4033</v>
      </c>
      <c r="C2117" s="31">
        <v>25</v>
      </c>
      <c r="D2117" s="31" t="s">
        <v>1985</v>
      </c>
      <c r="E2117" s="31">
        <f ca="1">IF(GLOBAL[[#This Row],[b12]]="",GLOBAL[[#This Row],[a6]],GLOBAL[[#This Row],[b12]])</f>
        <v>25</v>
      </c>
      <c r="F2117" s="32">
        <f>GLOBAL[[#This Row],[AWAL]]</f>
        <v>25</v>
      </c>
      <c r="G2117" s="31"/>
      <c r="H2117" s="31"/>
      <c r="I2117" s="31">
        <f>IF(GLOBAL[[#This Row],[1]]="","",SUMIF(Table6[NB BM_C_QTY+F],GLOBAL[POINTER],Table6[C]))</f>
        <v>0</v>
      </c>
      <c r="J2117" s="91">
        <f>IF(GLOBAL[[#This Row],[2]]="",0,-1*SUMIF(Table5[CONCAT],GLOBAL[POINTER],Table5[3]))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 t="shared" si="33"/>
        <v>25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25</v>
      </c>
      <c r="Q2117" s="58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25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25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25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117" s="31">
        <v>60</v>
      </c>
      <c r="AC2117" t="s">
        <v>5116</v>
      </c>
    </row>
    <row r="2118" spans="1:29">
      <c r="A2118" s="31">
        <f ca="1">IF(GLOBAL[[#This Row],[TT]]&lt;1,"",ROW()-2)</f>
        <v>2116</v>
      </c>
      <c r="B2118" s="33" t="s">
        <v>4031</v>
      </c>
      <c r="C2118" s="31">
        <v>28</v>
      </c>
      <c r="D2118" s="31" t="s">
        <v>1985</v>
      </c>
      <c r="E2118" s="31">
        <f ca="1">IF(GLOBAL[[#This Row],[b12]]="",GLOBAL[[#This Row],[a6]],GLOBAL[[#This Row],[b12]])</f>
        <v>28</v>
      </c>
      <c r="F2118" s="32">
        <f>GLOBAL[[#This Row],[AWAL]]</f>
        <v>28</v>
      </c>
      <c r="G2118" s="31"/>
      <c r="H2118" s="31"/>
      <c r="I2118" s="31">
        <f>IF(GLOBAL[[#This Row],[1]]="","",SUMIF(Table6[NB BM_C_QTY+F],GLOBAL[POINTER],Table6[C]))</f>
        <v>0</v>
      </c>
      <c r="J2118" s="91">
        <f>IF(GLOBAL[[#This Row],[2]]="",0,-1*SUMIF(Table5[CONCAT],GLOBAL[POINTER],Table5[3]))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 t="shared" si="33"/>
        <v>28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28</v>
      </c>
      <c r="Q2118" s="58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28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28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28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118" s="31">
        <v>60</v>
      </c>
      <c r="AC2118" t="s">
        <v>5116</v>
      </c>
    </row>
    <row r="2119" spans="1:29">
      <c r="A2119" s="31">
        <f ca="1">IF(GLOBAL[[#This Row],[TT]]&lt;1,"",ROW()-2)</f>
        <v>2117</v>
      </c>
      <c r="B2119" s="33" t="s">
        <v>4032</v>
      </c>
      <c r="C2119" s="31">
        <v>23</v>
      </c>
      <c r="D2119" s="31" t="s">
        <v>1985</v>
      </c>
      <c r="E2119" s="31">
        <f ca="1">IF(GLOBAL[[#This Row],[b12]]="",GLOBAL[[#This Row],[a6]],GLOBAL[[#This Row],[b12]])</f>
        <v>14</v>
      </c>
      <c r="F2119" s="32">
        <f>GLOBAL[[#This Row],[AWAL]]</f>
        <v>23</v>
      </c>
      <c r="G2119" s="31"/>
      <c r="H2119" s="31"/>
      <c r="I2119" s="31">
        <f>IF(GLOBAL[[#This Row],[1]]="","",SUMIF(Table6[NB BM_C_QTY+F],GLOBAL[POINTER],Table6[C]))</f>
        <v>0</v>
      </c>
      <c r="J2119" s="91">
        <f>IF(GLOBAL[[#This Row],[2]]="",0,-1*SUMIF(Table5[CONCAT],GLOBAL[POINTER],Table5[3]))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 t="shared" si="33"/>
        <v>23</v>
      </c>
      <c r="N2119" s="31">
        <v>14</v>
      </c>
      <c r="O2119" s="31">
        <f>IF(GLOBAL[[#This Row],[b2]]="","",GLOBAL[[#This Row],[b2]]-GLOBAL[[#This Row],[a2]])</f>
        <v>-9</v>
      </c>
      <c r="P2119" s="32">
        <f ca="1">SUM(INDIRECT(GLOBAL_VAR[TABLENAME]&amp;"[@a"&amp;$1:$1-1&amp;"]"),INDIRECT(GLOBAL_VAR[TABLENAME]&amp;"[@c"&amp;$1:$1-1&amp;"]"))</f>
        <v>14</v>
      </c>
      <c r="Q2119" s="58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14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14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14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119" s="31">
        <v>60</v>
      </c>
      <c r="AC2119" t="s">
        <v>5116</v>
      </c>
    </row>
    <row r="2120" spans="1:29">
      <c r="A2120" s="31" t="str">
        <f ca="1">IF(GLOBAL[[#This Row],[TT]]&lt;1,"",ROW()-2)</f>
        <v/>
      </c>
      <c r="B2120" s="33" t="s">
        <v>3583</v>
      </c>
      <c r="C2120" s="31">
        <v>0</v>
      </c>
      <c r="D2120" s="31" t="s">
        <v>1985</v>
      </c>
      <c r="E2120" s="31">
        <f ca="1">IF(GLOBAL[[#This Row],[b12]]="",GLOBAL[[#This Row],[a6]],GLOBAL[[#This Row],[b12]])</f>
        <v>0</v>
      </c>
      <c r="F2120" s="32">
        <f>GLOBAL[[#This Row],[AWAL]]</f>
        <v>0</v>
      </c>
      <c r="G2120" s="31"/>
      <c r="H2120" s="31"/>
      <c r="I2120" s="31">
        <f>IF(GLOBAL[[#This Row],[1]]="","",SUMIF(Table6[NB BM_C_QTY+F],GLOBAL[POINTER],Table6[C]))</f>
        <v>0</v>
      </c>
      <c r="J2120" s="91">
        <f>IF(GLOBAL[[#This Row],[2]]="",0,-1*SUMIF(Table5[CONCAT],GLOBAL[POINTER],Table5[3]))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 t="shared" si="33"/>
        <v>0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0</v>
      </c>
      <c r="Q2120" s="58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0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0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0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120" s="31">
        <v>60</v>
      </c>
      <c r="AC2120" t="s">
        <v>5116</v>
      </c>
    </row>
    <row r="2121" spans="1:29">
      <c r="A2121" s="31">
        <f ca="1">IF(GLOBAL[[#This Row],[TT]]&lt;1,"",ROW()-2)</f>
        <v>2119</v>
      </c>
      <c r="B2121" s="33" t="s">
        <v>5489</v>
      </c>
      <c r="C2121" s="31">
        <v>11</v>
      </c>
      <c r="D2121" s="31" t="s">
        <v>83</v>
      </c>
      <c r="E2121" s="31">
        <f ca="1">IF(GLOBAL[[#This Row],[b12]]="",GLOBAL[[#This Row],[a6]],GLOBAL[[#This Row],[b12]])</f>
        <v>11</v>
      </c>
      <c r="F2121" s="32">
        <f>GLOBAL[[#This Row],[AWAL]]</f>
        <v>11</v>
      </c>
      <c r="G2121" s="31"/>
      <c r="H2121" s="31"/>
      <c r="I2121" s="31">
        <f>IF(GLOBAL[[#This Row],[1]]="","",SUMIF(Table6[NB BM_C_QTY+F],GLOBAL[POINTER],Table6[C]))</f>
        <v>0</v>
      </c>
      <c r="J2121" s="91">
        <f>IF(GLOBAL[[#This Row],[2]]="",0,-1*SUMIF(Table5[CONCAT],GLOBAL[POINTER],Table5[3]))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 t="shared" si="33"/>
        <v>11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11</v>
      </c>
      <c r="Q2121" s="58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11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11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11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121" s="31">
        <v>100</v>
      </c>
      <c r="AC2121" t="s">
        <v>5116</v>
      </c>
    </row>
    <row r="2122" spans="1:29">
      <c r="A2122" s="31" t="str">
        <f ca="1">IF(GLOBAL[[#This Row],[TT]]&lt;1,"",ROW()-2)</f>
        <v/>
      </c>
      <c r="B2122" s="33" t="s">
        <v>2607</v>
      </c>
      <c r="C2122" s="31">
        <v>0</v>
      </c>
      <c r="D2122" s="31" t="s">
        <v>1989</v>
      </c>
      <c r="E2122" s="31">
        <f ca="1">IF(GLOBAL[[#This Row],[b12]]="",GLOBAL[[#This Row],[a6]],GLOBAL[[#This Row],[b12]])</f>
        <v>0</v>
      </c>
      <c r="F2122" s="32">
        <f>GLOBAL[[#This Row],[AWAL]]</f>
        <v>0</v>
      </c>
      <c r="G2122" s="31"/>
      <c r="H2122" s="31"/>
      <c r="I2122" s="31">
        <f>IF(GLOBAL[[#This Row],[1]]="","",SUMIF(Table6[NB BM_C_QTY+F],GLOBAL[POINTER],Table6[C]))</f>
        <v>0</v>
      </c>
      <c r="J2122" s="91">
        <f>IF(GLOBAL[[#This Row],[2]]="",0,-1*SUMIF(Table5[CONCAT],GLOBAL[POINTER],Table5[3]))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 t="shared" si="33"/>
        <v>0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0</v>
      </c>
      <c r="Q2122" s="58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0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0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0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122" s="31">
        <v>20</v>
      </c>
      <c r="AC2122" t="s">
        <v>5116</v>
      </c>
    </row>
    <row r="2123" spans="1:29">
      <c r="A2123" s="31" t="str">
        <f ca="1">IF(GLOBAL[[#This Row],[TT]]&lt;1,"",ROW()-2)</f>
        <v/>
      </c>
      <c r="B2123" s="33" t="s">
        <v>2608</v>
      </c>
      <c r="C2123" s="31">
        <v>0</v>
      </c>
      <c r="D2123" s="31" t="s">
        <v>1989</v>
      </c>
      <c r="E2123" s="31">
        <f ca="1">IF(GLOBAL[[#This Row],[b12]]="",GLOBAL[[#This Row],[a6]],GLOBAL[[#This Row],[b12]])</f>
        <v>0</v>
      </c>
      <c r="F2123" s="32">
        <f>GLOBAL[[#This Row],[AWAL]]</f>
        <v>0</v>
      </c>
      <c r="G2123" s="31"/>
      <c r="H2123" s="31"/>
      <c r="I2123" s="31">
        <f>IF(GLOBAL[[#This Row],[1]]="","",SUMIF(Table6[NB BM_C_QTY+F],GLOBAL[POINTER],Table6[C]))</f>
        <v>0</v>
      </c>
      <c r="J2123" s="91">
        <f>IF(GLOBAL[[#This Row],[2]]="",0,-1*SUMIF(Table5[CONCAT],GLOBAL[POINTER],Table5[3]))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 t="shared" si="33"/>
        <v>0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0</v>
      </c>
      <c r="Q2123" s="58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0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0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0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123" s="31">
        <v>20</v>
      </c>
      <c r="AC2123" t="s">
        <v>5116</v>
      </c>
    </row>
    <row r="2124" spans="1:29">
      <c r="A2124" s="31">
        <f ca="1">IF(GLOBAL[[#This Row],[TT]]&lt;1,"",ROW()-2)</f>
        <v>2122</v>
      </c>
      <c r="B2124" s="33" t="s">
        <v>1297</v>
      </c>
      <c r="C2124" s="31">
        <v>2</v>
      </c>
      <c r="D2124" s="31" t="s">
        <v>811</v>
      </c>
      <c r="E2124" s="31">
        <f ca="1">IF(GLOBAL[[#This Row],[b12]]="",GLOBAL[[#This Row],[a6]],GLOBAL[[#This Row],[b12]])</f>
        <v>2</v>
      </c>
      <c r="F2124" s="32">
        <f>GLOBAL[[#This Row],[AWAL]]</f>
        <v>2</v>
      </c>
      <c r="G2124" s="31"/>
      <c r="H2124" s="31"/>
      <c r="I2124" s="31">
        <f>IF(GLOBAL[[#This Row],[1]]="","",SUMIF(Table6[NB BM_C_QTY+F],GLOBAL[POINTER],Table6[C]))</f>
        <v>0</v>
      </c>
      <c r="J2124" s="91">
        <f>IF(GLOBAL[[#This Row],[2]]="",0,-1*SUMIF(Table5[CONCAT],GLOBAL[POINTER],Table5[3]))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 t="shared" si="33"/>
        <v>2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2</v>
      </c>
      <c r="Q2124" s="58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2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2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2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124" s="31">
        <v>720</v>
      </c>
      <c r="AC2124" t="s">
        <v>5118</v>
      </c>
    </row>
    <row r="2125" spans="1:29">
      <c r="A2125" s="31">
        <f ca="1">IF(GLOBAL[[#This Row],[TT]]&lt;1,"",ROW()-2)</f>
        <v>2123</v>
      </c>
      <c r="B2125" s="33" t="s">
        <v>1298</v>
      </c>
      <c r="C2125" s="31">
        <v>3</v>
      </c>
      <c r="D2125" s="31" t="s">
        <v>140</v>
      </c>
      <c r="E2125" s="31">
        <f ca="1">IF(GLOBAL[[#This Row],[b12]]="",GLOBAL[[#This Row],[a6]],GLOBAL[[#This Row],[b12]])</f>
        <v>3</v>
      </c>
      <c r="F2125" s="32">
        <f>GLOBAL[[#This Row],[AWAL]]</f>
        <v>3</v>
      </c>
      <c r="G2125" s="31"/>
      <c r="H2125" s="31"/>
      <c r="I2125" s="31">
        <f>IF(GLOBAL[[#This Row],[1]]="","",SUMIF(Table6[NB BM_C_QTY+F],GLOBAL[POINTER],Table6[C]))</f>
        <v>0</v>
      </c>
      <c r="J2125" s="91">
        <f>IF(GLOBAL[[#This Row],[2]]="",0,-1*SUMIF(Table5[CONCAT],GLOBAL[POINTER],Table5[3]))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 t="shared" si="33"/>
        <v>3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3</v>
      </c>
      <c r="Q2125" s="58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3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3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3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125" s="31">
        <v>240</v>
      </c>
      <c r="AC2125" t="s">
        <v>5118</v>
      </c>
    </row>
    <row r="2126" spans="1:29">
      <c r="A2126" s="31">
        <f ca="1">IF(GLOBAL[[#This Row],[TT]]&lt;1,"",ROW()-2)</f>
        <v>2124</v>
      </c>
      <c r="B2126" s="33" t="s">
        <v>3705</v>
      </c>
      <c r="C2126" s="31">
        <v>4</v>
      </c>
      <c r="D2126" s="31">
        <v>240</v>
      </c>
      <c r="E2126" s="31">
        <f ca="1">IF(GLOBAL[[#This Row],[b12]]="",GLOBAL[[#This Row],[a6]],GLOBAL[[#This Row],[b12]])</f>
        <v>4</v>
      </c>
      <c r="F2126" s="32">
        <f>GLOBAL[[#This Row],[AWAL]]</f>
        <v>4</v>
      </c>
      <c r="G2126" s="31"/>
      <c r="H2126" s="31"/>
      <c r="I2126" s="31">
        <f>IF(GLOBAL[[#This Row],[1]]="","",SUMIF(Table6[NB BM_C_QTY+F],GLOBAL[POINTER],Table6[C]))</f>
        <v>0</v>
      </c>
      <c r="J2126" s="91">
        <f>IF(GLOBAL[[#This Row],[2]]="",0,-1*SUMIF(Table5[CONCAT],GLOBAL[POINTER],Table5[3]))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 t="shared" si="33"/>
        <v>4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4</v>
      </c>
      <c r="Q2126" s="58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4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4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4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126" s="31">
        <v>240</v>
      </c>
      <c r="AC2126" t="s">
        <v>5118</v>
      </c>
    </row>
    <row r="2127" spans="1:29">
      <c r="A2127" s="31">
        <f ca="1">IF(GLOBAL[[#This Row],[TT]]&lt;1,"",ROW()-2)</f>
        <v>2125</v>
      </c>
      <c r="B2127" s="33" t="s">
        <v>3706</v>
      </c>
      <c r="C2127" s="31">
        <v>4</v>
      </c>
      <c r="D2127" s="31">
        <v>240</v>
      </c>
      <c r="E2127" s="31">
        <f ca="1">IF(GLOBAL[[#This Row],[b12]]="",GLOBAL[[#This Row],[a6]],GLOBAL[[#This Row],[b12]])</f>
        <v>4</v>
      </c>
      <c r="F2127" s="32">
        <f>GLOBAL[[#This Row],[AWAL]]</f>
        <v>4</v>
      </c>
      <c r="G2127" s="31"/>
      <c r="H2127" s="31"/>
      <c r="I2127" s="31">
        <f>IF(GLOBAL[[#This Row],[1]]="","",SUMIF(Table6[NB BM_C_QTY+F],GLOBAL[POINTER],Table6[C]))</f>
        <v>0</v>
      </c>
      <c r="J2127" s="91">
        <f>IF(GLOBAL[[#This Row],[2]]="",0,-1*SUMIF(Table5[CONCAT],GLOBAL[POINTER],Table5[3]))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 t="shared" si="33"/>
        <v>4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4</v>
      </c>
      <c r="Q2127" s="58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4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4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4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127" s="31">
        <v>240</v>
      </c>
      <c r="AC2127" t="s">
        <v>5118</v>
      </c>
    </row>
    <row r="2128" spans="1:29">
      <c r="A2128" s="39">
        <f ca="1">IF(GLOBAL[[#This Row],[TT]]&lt;1,"",ROW()-2)</f>
        <v>2126</v>
      </c>
      <c r="B2128" s="33" t="s">
        <v>3707</v>
      </c>
      <c r="C2128" s="31">
        <v>4</v>
      </c>
      <c r="D2128" s="31">
        <v>240</v>
      </c>
      <c r="E2128" s="39">
        <f ca="1">IF(GLOBAL[[#This Row],[b12]]="",GLOBAL[[#This Row],[a6]],GLOBAL[[#This Row],[b12]])</f>
        <v>4</v>
      </c>
      <c r="F2128" s="40">
        <f>GLOBAL[[#This Row],[AWAL]]</f>
        <v>4</v>
      </c>
      <c r="G2128" s="31"/>
      <c r="H2128" s="31"/>
      <c r="I2128" s="31">
        <f>IF(GLOBAL[[#This Row],[1]]="","",SUMIF(Table6[NB BM_C_QTY+F],GLOBAL[POINTER],Table6[C]))</f>
        <v>0</v>
      </c>
      <c r="J2128" s="91">
        <f>IF(GLOBAL[[#This Row],[2]]="",0,-1*SUMIF(Table5[CONCAT],GLOBAL[POINTER],Table5[3]))</f>
        <v>0</v>
      </c>
      <c r="K2128" s="39" t="str">
        <f>IF(GLOBAL[[#This Row],[b1]]="","",GLOBAL[[#This Row],[b1]]-GLOBAL[[#This Row],[a1]]-GLOBAL[[#This Row],[bkeluar1]])</f>
        <v/>
      </c>
      <c r="L2128" s="39">
        <f>SUM(GLOBAL[[#This Row],[bmasuk1]:[c1]])</f>
        <v>0</v>
      </c>
      <c r="M2128" s="40">
        <f t="shared" si="33"/>
        <v>4</v>
      </c>
      <c r="N2128" s="31"/>
      <c r="O2128" s="39" t="str">
        <f>IF(GLOBAL[[#This Row],[b2]]="","",GLOBAL[[#This Row],[b2]]-GLOBAL[[#This Row],[a2]])</f>
        <v/>
      </c>
      <c r="P2128" s="40">
        <f ca="1">SUM(INDIRECT(GLOBAL_VAR[TABLENAME]&amp;"[@a"&amp;$1:$1-1&amp;"]"),INDIRECT(GLOBAL_VAR[TABLENAME]&amp;"[@c"&amp;$1:$1-1&amp;"]"))</f>
        <v>4</v>
      </c>
      <c r="Q2128" s="58"/>
      <c r="R2128" s="41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4</v>
      </c>
      <c r="T2128" s="33"/>
      <c r="U2128" s="41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4</v>
      </c>
      <c r="W2128" s="31"/>
      <c r="X2128" s="39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4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128" s="39">
        <v>240</v>
      </c>
      <c r="AC2128" t="s">
        <v>5118</v>
      </c>
    </row>
    <row r="2129" spans="1:29">
      <c r="A2129" s="31">
        <f ca="1">IF(GLOBAL[[#This Row],[TT]]&lt;1,"",ROW()-2)</f>
        <v>2127</v>
      </c>
      <c r="B2129" s="33" t="s">
        <v>3708</v>
      </c>
      <c r="C2129" s="31">
        <v>4</v>
      </c>
      <c r="D2129" s="31">
        <v>240</v>
      </c>
      <c r="E2129" s="31">
        <f ca="1">IF(GLOBAL[[#This Row],[b12]]="",GLOBAL[[#This Row],[a6]],GLOBAL[[#This Row],[b12]])</f>
        <v>4</v>
      </c>
      <c r="F2129" s="32">
        <f>GLOBAL[[#This Row],[AWAL]]</f>
        <v>4</v>
      </c>
      <c r="G2129" s="31"/>
      <c r="H2129" s="31"/>
      <c r="I2129" s="31">
        <f>IF(GLOBAL[[#This Row],[1]]="","",SUMIF(Table6[NB BM_C_QTY+F],GLOBAL[POINTER],Table6[C]))</f>
        <v>0</v>
      </c>
      <c r="J2129" s="91">
        <f>IF(GLOBAL[[#This Row],[2]]="",0,-1*SUMIF(Table5[CONCAT],GLOBAL[POINTER],Table5[3]))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 t="shared" si="33"/>
        <v>4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4</v>
      </c>
      <c r="Q2129" s="58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4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4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4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129" s="31">
        <v>240</v>
      </c>
      <c r="AC2129" t="s">
        <v>5118</v>
      </c>
    </row>
    <row r="2130" spans="1:29">
      <c r="A2130" s="31">
        <f ca="1">IF(GLOBAL[[#This Row],[TT]]&lt;1,"",ROW()-2)</f>
        <v>2128</v>
      </c>
      <c r="B2130" s="33" t="s">
        <v>1299</v>
      </c>
      <c r="C2130" s="31">
        <v>3</v>
      </c>
      <c r="D2130" s="31" t="s">
        <v>11</v>
      </c>
      <c r="E2130" s="31">
        <f ca="1">IF(GLOBAL[[#This Row],[b12]]="",GLOBAL[[#This Row],[a6]],GLOBAL[[#This Row],[b12]])</f>
        <v>3</v>
      </c>
      <c r="F2130" s="32">
        <f>GLOBAL[[#This Row],[AWAL]]</f>
        <v>3</v>
      </c>
      <c r="G2130" s="31"/>
      <c r="H2130" s="31"/>
      <c r="I2130" s="31">
        <f>IF(GLOBAL[[#This Row],[1]]="","",SUMIF(Table6[NB BM_C_QTY+F],GLOBAL[POINTER],Table6[C]))</f>
        <v>0</v>
      </c>
      <c r="J2130" s="91">
        <f>IF(GLOBAL[[#This Row],[2]]="",0,-1*SUMIF(Table5[CONCAT],GLOBAL[POINTER],Table5[3]))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 t="shared" si="33"/>
        <v>3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3</v>
      </c>
      <c r="Q2130" s="58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3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3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3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130" s="31">
        <v>120</v>
      </c>
      <c r="AC2130" t="s">
        <v>5116</v>
      </c>
    </row>
    <row r="2131" spans="1:29">
      <c r="A2131" s="31">
        <f ca="1">IF(GLOBAL[[#This Row],[TT]]&lt;1,"",ROW()-2)</f>
        <v>2129</v>
      </c>
      <c r="B2131" s="33" t="s">
        <v>1300</v>
      </c>
      <c r="C2131" s="31">
        <v>1</v>
      </c>
      <c r="D2131" s="31" t="s">
        <v>98</v>
      </c>
      <c r="E2131" s="31">
        <f ca="1">IF(GLOBAL[[#This Row],[b12]]="",GLOBAL[[#This Row],[a6]],GLOBAL[[#This Row],[b12]])</f>
        <v>1</v>
      </c>
      <c r="F2131" s="32">
        <f>GLOBAL[[#This Row],[AWAL]]</f>
        <v>1</v>
      </c>
      <c r="G2131" s="31"/>
      <c r="H2131" s="31"/>
      <c r="I2131" s="31">
        <f>IF(GLOBAL[[#This Row],[1]]="","",SUMIF(Table6[NB BM_C_QTY+F],GLOBAL[POINTER],Table6[C]))</f>
        <v>0</v>
      </c>
      <c r="J2131" s="91">
        <f>IF(GLOBAL[[#This Row],[2]]="",0,-1*SUMIF(Table5[CONCAT],GLOBAL[POINTER],Table5[3]))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1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1</v>
      </c>
      <c r="Q2131" s="58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1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1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1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131" s="31">
        <v>50</v>
      </c>
      <c r="AC2131" t="s">
        <v>5116</v>
      </c>
    </row>
    <row r="2132" spans="1:29">
      <c r="A2132" s="31">
        <f ca="1">IF(GLOBAL[[#This Row],[TT]]&lt;1,"",ROW()-2)</f>
        <v>2130</v>
      </c>
      <c r="B2132" s="33" t="s">
        <v>1301</v>
      </c>
      <c r="C2132" s="31">
        <v>13</v>
      </c>
      <c r="D2132" s="31" t="s">
        <v>140</v>
      </c>
      <c r="E2132" s="31">
        <f ca="1">IF(GLOBAL[[#This Row],[b12]]="",GLOBAL[[#This Row],[a6]],GLOBAL[[#This Row],[b12]])</f>
        <v>13</v>
      </c>
      <c r="F2132" s="32">
        <f>GLOBAL[[#This Row],[AWAL]]</f>
        <v>13</v>
      </c>
      <c r="G2132" s="31"/>
      <c r="H2132" s="31"/>
      <c r="I2132" s="31">
        <f>IF(GLOBAL[[#This Row],[1]]="","",SUMIF(Table6[NB BM_C_QTY+F],GLOBAL[POINTER],Table6[C]))</f>
        <v>0</v>
      </c>
      <c r="J2132" s="91">
        <f>IF(GLOBAL[[#This Row],[2]]="",0,-1*SUMIF(Table5[CONCAT],GLOBAL[POINTER],Table5[3]))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 t="shared" si="33"/>
        <v>13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13</v>
      </c>
      <c r="Q2132" s="58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13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13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13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132" s="31">
        <v>240</v>
      </c>
      <c r="AC2132" t="s">
        <v>5118</v>
      </c>
    </row>
    <row r="2133" spans="1:29">
      <c r="A2133" s="31">
        <f ca="1">IF(GLOBAL[[#This Row],[TT]]&lt;1,"",ROW()-2)</f>
        <v>2131</v>
      </c>
      <c r="B2133" s="33" t="s">
        <v>1302</v>
      </c>
      <c r="C2133" s="31">
        <v>24</v>
      </c>
      <c r="D2133" s="31" t="s">
        <v>20</v>
      </c>
      <c r="E2133" s="31">
        <f ca="1">IF(GLOBAL[[#This Row],[b12]]="",GLOBAL[[#This Row],[a6]],GLOBAL[[#This Row],[b12]])</f>
        <v>24</v>
      </c>
      <c r="F2133" s="32">
        <f>GLOBAL[[#This Row],[AWAL]]</f>
        <v>24</v>
      </c>
      <c r="G2133" s="31"/>
      <c r="H2133" s="31"/>
      <c r="I2133" s="31">
        <f>IF(GLOBAL[[#This Row],[1]]="","",SUMIF(Table6[NB BM_C_QTY+F],GLOBAL[POINTER],Table6[C]))</f>
        <v>0</v>
      </c>
      <c r="J2133" s="91">
        <f>IF(GLOBAL[[#This Row],[2]]="",0,-1*SUMIF(Table5[CONCAT],GLOBAL[POINTER],Table5[3]))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 t="shared" si="33"/>
        <v>24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24</v>
      </c>
      <c r="Q2133" s="58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24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24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24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133" s="31">
        <v>96</v>
      </c>
      <c r="AC2133" t="s">
        <v>5118</v>
      </c>
    </row>
    <row r="2134" spans="1:29">
      <c r="A2134" s="58">
        <f ca="1">IF(GLOBAL[[#This Row],[TT]]&lt;1,"",ROW()-2)</f>
        <v>2132</v>
      </c>
      <c r="B2134" s="33" t="s">
        <v>1303</v>
      </c>
      <c r="C2134" s="58">
        <v>3</v>
      </c>
      <c r="D2134" s="58" t="s">
        <v>17</v>
      </c>
      <c r="E2134" s="58">
        <f ca="1">IF(GLOBAL[[#This Row],[b12]]="",GLOBAL[[#This Row],[a6]],GLOBAL[[#This Row],[b12]])</f>
        <v>3</v>
      </c>
      <c r="F2134" s="58">
        <f>GLOBAL[[#This Row],[AWAL]]</f>
        <v>3</v>
      </c>
      <c r="G2134" s="58"/>
      <c r="H2134" s="58"/>
      <c r="I2134" s="58">
        <f>IF(GLOBAL[[#This Row],[1]]="","",SUMIF(Table6[NB BM_C_QTY+F],GLOBAL[POINTER],Table6[C]))</f>
        <v>0</v>
      </c>
      <c r="J2134" s="94">
        <f>IF(GLOBAL[[#This Row],[2]]="",0,-1*SUMIF(Table5[CONCAT],GLOBAL[POINTER],Table5[3]))</f>
        <v>0</v>
      </c>
      <c r="K2134" s="58" t="str">
        <f>IF(GLOBAL[[#This Row],[b1]]="","",GLOBAL[[#This Row],[b1]]-GLOBAL[[#This Row],[a1]]-GLOBAL[[#This Row],[bkeluar1]])</f>
        <v/>
      </c>
      <c r="L2134" s="58">
        <f>SUM(GLOBAL[[#This Row],[bmasuk1]:[c1]])</f>
        <v>0</v>
      </c>
      <c r="M2134" s="58">
        <f t="shared" si="33"/>
        <v>3</v>
      </c>
      <c r="N2134" s="58"/>
      <c r="O2134" s="58" t="str">
        <f>IF(GLOBAL[[#This Row],[b2]]="","",GLOBAL[[#This Row],[b2]]-GLOBAL[[#This Row],[a2]])</f>
        <v/>
      </c>
      <c r="P2134" s="58">
        <f ca="1">SUM(INDIRECT(GLOBAL_VAR[TABLENAME]&amp;"[@a"&amp;$1:$1-1&amp;"]"),INDIRECT(GLOBAL_VAR[TABLENAME]&amp;"[@c"&amp;$1:$1-1&amp;"]"))</f>
        <v>3</v>
      </c>
      <c r="Q2134" s="60"/>
      <c r="R2134" s="60" t="str">
        <f>IF(GLOBAL[[#This Row],[b3]]="","",GLOBAL[[#This Row],[b3]]-GLOBAL[[#This Row],[a3]])</f>
        <v/>
      </c>
      <c r="S2134" s="58">
        <f ca="1">SUM(INDIRECT(GLOBAL_VAR[TABLENAME]&amp;"[@a"&amp;$1:$1-1&amp;"]"),INDIRECT(GLOBAL_VAR[TABLENAME]&amp;"[@c"&amp;$1:$1-1&amp;"]"))</f>
        <v>3</v>
      </c>
      <c r="T2134" s="58"/>
      <c r="U2134" s="58" t="str">
        <f>IF(GLOBAL[[#This Row],[b4]]="","",GLOBAL[[#This Row],[b4]]-GLOBAL[[#This Row],[a4]])</f>
        <v/>
      </c>
      <c r="V2134" s="58">
        <f ca="1">SUM(INDIRECT(GLOBAL_VAR[TABLENAME]&amp;"[@a"&amp;$1:$1-1&amp;"]"),INDIRECT(GLOBAL_VAR[TABLENAME]&amp;"[@c"&amp;$1:$1-1&amp;"]"))</f>
        <v>3</v>
      </c>
      <c r="W2134" s="58"/>
      <c r="X2134" s="58" t="str">
        <f>IF(GLOBAL[[#This Row],[b5]]="","",GLOBAL[[#This Row],[b5]]-GLOBAL[[#This Row],[a5]])</f>
        <v/>
      </c>
      <c r="Y2134" s="58">
        <f ca="1">SUM(INDIRECT(GLOBAL_VAR[TABLENAME]&amp;"[@a"&amp;$1:$1-1&amp;"]"),INDIRECT(GLOBAL_VAR[TABLENAME]&amp;"[@c"&amp;$1:$1-1&amp;"]"))</f>
        <v>3</v>
      </c>
      <c r="Z2134" s="59"/>
      <c r="AA2134" s="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134" s="58">
        <v>160</v>
      </c>
      <c r="AC2134" s="59" t="s">
        <v>5118</v>
      </c>
    </row>
    <row r="2135" spans="1:29">
      <c r="A2135" s="31" t="str">
        <f ca="1">IF(GLOBAL[[#This Row],[TT]]&lt;1,"",ROW()-2)</f>
        <v/>
      </c>
      <c r="B2135" s="33" t="s">
        <v>2718</v>
      </c>
      <c r="C2135" s="31">
        <v>0</v>
      </c>
      <c r="D2135" s="31" t="s">
        <v>2145</v>
      </c>
      <c r="E2135" s="31">
        <f ca="1">IF(GLOBAL[[#This Row],[b12]]="",GLOBAL[[#This Row],[a6]],GLOBAL[[#This Row],[b12]])</f>
        <v>0</v>
      </c>
      <c r="F2135" s="32">
        <f>GLOBAL[[#This Row],[AWAL]]</f>
        <v>0</v>
      </c>
      <c r="G2135" s="31"/>
      <c r="H2135" s="31"/>
      <c r="I2135" s="31">
        <f>IF(GLOBAL[[#This Row],[1]]="","",SUMIF(Table6[NB BM_C_QTY+F],GLOBAL[POINTER],Table6[C]))</f>
        <v>0</v>
      </c>
      <c r="J2135" s="91">
        <f>IF(GLOBAL[[#This Row],[2]]="",0,-1*SUMIF(Table5[CONCAT],GLOBAL[POINTER],Table5[3]))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0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0</v>
      </c>
      <c r="Q2135" s="58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0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0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0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135" s="31">
        <v>50</v>
      </c>
      <c r="AC2135" t="s">
        <v>5116</v>
      </c>
    </row>
    <row r="2136" spans="1:29">
      <c r="A2136" s="31">
        <f ca="1">IF(GLOBAL[[#This Row],[TT]]&lt;1,"",ROW()-2)</f>
        <v>2134</v>
      </c>
      <c r="B2136" s="33" t="s">
        <v>2741</v>
      </c>
      <c r="C2136" s="31">
        <v>3</v>
      </c>
      <c r="D2136" s="31" t="s">
        <v>2145</v>
      </c>
      <c r="E2136" s="31">
        <f ca="1">IF(GLOBAL[[#This Row],[b12]]="",GLOBAL[[#This Row],[a6]],GLOBAL[[#This Row],[b12]])</f>
        <v>1</v>
      </c>
      <c r="F2136" s="32">
        <f>GLOBAL[[#This Row],[AWAL]]</f>
        <v>3</v>
      </c>
      <c r="G2136" s="31">
        <v>1</v>
      </c>
      <c r="H2136" s="31"/>
      <c r="I2136" s="31">
        <f>IF(GLOBAL[[#This Row],[1]]="","",SUMIF(Table6[NB BM_C_QTY+F],GLOBAL[POINTER],Table6[C]))</f>
        <v>0</v>
      </c>
      <c r="J2136" s="91">
        <f>IF(GLOBAL[[#This Row],[2]]="",0,-1*SUMIF(Table5[CONCAT],GLOBAL[POINTER],Table5[3]))</f>
        <v>0</v>
      </c>
      <c r="K2136" s="31">
        <f>IF(GLOBAL[[#This Row],[b1]]="","",GLOBAL[[#This Row],[b1]]-GLOBAL[[#This Row],[a1]]-GLOBAL[[#This Row],[bkeluar1]])</f>
        <v>-2</v>
      </c>
      <c r="L2136" s="31">
        <f>SUM(GLOBAL[[#This Row],[bmasuk1]:[c1]])</f>
        <v>-2</v>
      </c>
      <c r="M2136" s="32">
        <f t="shared" si="33"/>
        <v>1</v>
      </c>
      <c r="N2136" s="31">
        <v>1</v>
      </c>
      <c r="O2136" s="31">
        <f>IF(GLOBAL[[#This Row],[b2]]="","",GLOBAL[[#This Row],[b2]]-GLOBAL[[#This Row],[a2]])</f>
        <v>0</v>
      </c>
      <c r="P2136" s="32">
        <f ca="1">SUM(INDIRECT(GLOBAL_VAR[TABLENAME]&amp;"[@a"&amp;$1:$1-1&amp;"]"),INDIRECT(GLOBAL_VAR[TABLENAME]&amp;"[@c"&amp;$1:$1-1&amp;"]"))</f>
        <v>1</v>
      </c>
      <c r="Q2136" s="58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1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1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1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136" s="31">
        <v>50</v>
      </c>
      <c r="AC2136" t="s">
        <v>5116</v>
      </c>
    </row>
    <row r="2137" spans="1:29">
      <c r="A2137" s="31">
        <f ca="1">IF(GLOBAL[[#This Row],[TT]]&lt;1,"",ROW()-2)</f>
        <v>2135</v>
      </c>
      <c r="B2137" s="33" t="s">
        <v>2742</v>
      </c>
      <c r="C2137" s="31">
        <v>3</v>
      </c>
      <c r="D2137" s="31" t="s">
        <v>2145</v>
      </c>
      <c r="E2137" s="31">
        <f ca="1">IF(GLOBAL[[#This Row],[b12]]="",GLOBAL[[#This Row],[a6]],GLOBAL[[#This Row],[b12]])</f>
        <v>2</v>
      </c>
      <c r="F2137" s="32">
        <f>GLOBAL[[#This Row],[AWAL]]</f>
        <v>3</v>
      </c>
      <c r="G2137" s="31">
        <v>2</v>
      </c>
      <c r="H2137" s="31"/>
      <c r="I2137" s="31">
        <f>IF(GLOBAL[[#This Row],[1]]="","",SUMIF(Table6[NB BM_C_QTY+F],GLOBAL[POINTER],Table6[C]))</f>
        <v>0</v>
      </c>
      <c r="J2137" s="91">
        <f>IF(GLOBAL[[#This Row],[2]]="",0,-1*SUMIF(Table5[CONCAT],GLOBAL[POINTER],Table5[3]))</f>
        <v>0</v>
      </c>
      <c r="K2137" s="31">
        <f>IF(GLOBAL[[#This Row],[b1]]="","",GLOBAL[[#This Row],[b1]]-GLOBAL[[#This Row],[a1]]-GLOBAL[[#This Row],[bkeluar1]])</f>
        <v>-1</v>
      </c>
      <c r="L2137" s="31">
        <f>SUM(GLOBAL[[#This Row],[bmasuk1]:[c1]])</f>
        <v>-1</v>
      </c>
      <c r="M2137" s="32">
        <f t="shared" si="33"/>
        <v>2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2</v>
      </c>
      <c r="Q2137" s="58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2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2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2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137" s="31">
        <v>50</v>
      </c>
      <c r="AC2137" t="s">
        <v>5116</v>
      </c>
    </row>
    <row r="2138" spans="1:29">
      <c r="A2138" s="31" t="str">
        <f ca="1">IF(GLOBAL[[#This Row],[TT]]&lt;1,"",ROW()-2)</f>
        <v/>
      </c>
      <c r="B2138" s="33" t="s">
        <v>3653</v>
      </c>
      <c r="C2138" s="31">
        <v>3</v>
      </c>
      <c r="D2138" s="31" t="s">
        <v>2145</v>
      </c>
      <c r="E2138" s="31">
        <f ca="1">IF(GLOBAL[[#This Row],[b12]]="",GLOBAL[[#This Row],[a6]],GLOBAL[[#This Row],[b12]])</f>
        <v>0</v>
      </c>
      <c r="F2138" s="32">
        <f>GLOBAL[[#This Row],[AWAL]]</f>
        <v>3</v>
      </c>
      <c r="G2138" s="31">
        <v>0</v>
      </c>
      <c r="H2138" s="31"/>
      <c r="I2138" s="31">
        <f>IF(GLOBAL[[#This Row],[1]]="","",SUMIF(Table6[NB BM_C_QTY+F],GLOBAL[POINTER],Table6[C]))</f>
        <v>0</v>
      </c>
      <c r="J2138" s="91">
        <f>IF(GLOBAL[[#This Row],[2]]="",0,-1*SUMIF(Table5[CONCAT],GLOBAL[POINTER],Table5[3]))</f>
        <v>0</v>
      </c>
      <c r="K2138" s="31">
        <f>IF(GLOBAL[[#This Row],[b1]]="","",GLOBAL[[#This Row],[b1]]-GLOBAL[[#This Row],[a1]]-GLOBAL[[#This Row],[bkeluar1]])</f>
        <v>-3</v>
      </c>
      <c r="L2138" s="31">
        <f>SUM(GLOBAL[[#This Row],[bmasuk1]:[c1]])</f>
        <v>-3</v>
      </c>
      <c r="M2138" s="32">
        <f t="shared" si="33"/>
        <v>0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0</v>
      </c>
      <c r="Q2138" s="58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0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0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0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138" s="31">
        <v>50</v>
      </c>
      <c r="AC2138" t="s">
        <v>5116</v>
      </c>
    </row>
    <row r="2139" spans="1:29">
      <c r="A2139" s="31">
        <f ca="1">IF(GLOBAL[[#This Row],[TT]]&lt;1,"",ROW()-2)</f>
        <v>2137</v>
      </c>
      <c r="B2139" s="33" t="s">
        <v>2744</v>
      </c>
      <c r="C2139" s="31">
        <v>1</v>
      </c>
      <c r="D2139" s="31" t="s">
        <v>2145</v>
      </c>
      <c r="E2139" s="31">
        <f ca="1">IF(GLOBAL[[#This Row],[b12]]="",GLOBAL[[#This Row],[a6]],GLOBAL[[#This Row],[b12]])</f>
        <v>2</v>
      </c>
      <c r="F2139" s="32">
        <f>GLOBAL[[#This Row],[AWAL]]</f>
        <v>1</v>
      </c>
      <c r="G2139" s="31"/>
      <c r="H2139" s="31"/>
      <c r="I2139" s="31">
        <f>IF(GLOBAL[[#This Row],[1]]="","",SUMIF(Table6[NB BM_C_QTY+F],GLOBAL[POINTER],Table6[C]))</f>
        <v>0</v>
      </c>
      <c r="J2139" s="91">
        <f>IF(GLOBAL[[#This Row],[2]]="",0,-1*SUMIF(Table5[CONCAT],GLOBAL[POINTER],Table5[3]))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 t="shared" si="33"/>
        <v>1</v>
      </c>
      <c r="N2139" s="31">
        <v>2</v>
      </c>
      <c r="O2139" s="31">
        <f>IF(GLOBAL[[#This Row],[b2]]="","",GLOBAL[[#This Row],[b2]]-GLOBAL[[#This Row],[a2]])</f>
        <v>1</v>
      </c>
      <c r="P2139" s="32">
        <f ca="1">SUM(INDIRECT(GLOBAL_VAR[TABLENAME]&amp;"[@a"&amp;$1:$1-1&amp;"]"),INDIRECT(GLOBAL_VAR[TABLENAME]&amp;"[@c"&amp;$1:$1-1&amp;"]"))</f>
        <v>2</v>
      </c>
      <c r="Q2139" s="58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2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2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2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139" s="31">
        <v>50</v>
      </c>
      <c r="AC2139" t="s">
        <v>5116</v>
      </c>
    </row>
    <row r="2140" spans="1:29">
      <c r="A2140" s="31">
        <f ca="1">IF(GLOBAL[[#This Row],[TT]]&lt;1,"",ROW()-2)</f>
        <v>2138</v>
      </c>
      <c r="B2140" s="33" t="s">
        <v>2743</v>
      </c>
      <c r="C2140" s="31">
        <v>3</v>
      </c>
      <c r="D2140" s="31" t="s">
        <v>2145</v>
      </c>
      <c r="E2140" s="31">
        <f ca="1">IF(GLOBAL[[#This Row],[b12]]="",GLOBAL[[#This Row],[a6]],GLOBAL[[#This Row],[b12]])</f>
        <v>4</v>
      </c>
      <c r="F2140" s="32">
        <f>GLOBAL[[#This Row],[AWAL]]</f>
        <v>3</v>
      </c>
      <c r="G2140" s="31">
        <v>4</v>
      </c>
      <c r="H2140" s="31"/>
      <c r="I2140" s="31">
        <f>IF(GLOBAL[[#This Row],[1]]="","",SUMIF(Table6[NB BM_C_QTY+F],GLOBAL[POINTER],Table6[C]))</f>
        <v>0</v>
      </c>
      <c r="J2140" s="91">
        <f>IF(GLOBAL[[#This Row],[2]]="",0,-1*SUMIF(Table5[CONCAT],GLOBAL[POINTER],Table5[3]))</f>
        <v>0</v>
      </c>
      <c r="K2140" s="31">
        <f>IF(GLOBAL[[#This Row],[b1]]="","",GLOBAL[[#This Row],[b1]]-GLOBAL[[#This Row],[a1]]-GLOBAL[[#This Row],[bkeluar1]])</f>
        <v>1</v>
      </c>
      <c r="L2140" s="31">
        <f>SUM(GLOBAL[[#This Row],[bmasuk1]:[c1]])</f>
        <v>1</v>
      </c>
      <c r="M2140" s="32">
        <f t="shared" si="33"/>
        <v>4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4</v>
      </c>
      <c r="Q2140" s="58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4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4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4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140" s="31">
        <v>50</v>
      </c>
      <c r="AC2140" t="s">
        <v>5116</v>
      </c>
    </row>
    <row r="2141" spans="1:29">
      <c r="A2141" s="31">
        <f ca="1">IF(GLOBAL[[#This Row],[TT]]&lt;1,"",ROW()-2)</f>
        <v>2139</v>
      </c>
      <c r="B2141" s="33" t="s">
        <v>1304</v>
      </c>
      <c r="C2141" s="31">
        <v>3</v>
      </c>
      <c r="D2141" s="31" t="s">
        <v>19</v>
      </c>
      <c r="E2141" s="31">
        <f ca="1">IF(GLOBAL[[#This Row],[b12]]="",GLOBAL[[#This Row],[a6]],GLOBAL[[#This Row],[b12]])</f>
        <v>3</v>
      </c>
      <c r="F2141" s="32">
        <f>GLOBAL[[#This Row],[AWAL]]</f>
        <v>3</v>
      </c>
      <c r="G2141" s="31"/>
      <c r="H2141" s="31"/>
      <c r="I2141" s="31">
        <f>IF(GLOBAL[[#This Row],[1]]="","",SUMIF(Table6[NB BM_C_QTY+F],GLOBAL[POINTER],Table6[C]))</f>
        <v>0</v>
      </c>
      <c r="J2141" s="91">
        <f>IF(GLOBAL[[#This Row],[2]]="",0,-1*SUMIF(Table5[CONCAT],GLOBAL[POINTER],Table5[3]))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3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3</v>
      </c>
      <c r="Q2141" s="58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3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3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3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141" s="31">
        <v>12</v>
      </c>
      <c r="AC2141" t="s">
        <v>5116</v>
      </c>
    </row>
    <row r="2142" spans="1:29">
      <c r="A2142" s="31">
        <f ca="1">IF(GLOBAL[[#This Row],[TT]]&lt;1,"",ROW()-2)</f>
        <v>2140</v>
      </c>
      <c r="B2142" s="33" t="s">
        <v>1305</v>
      </c>
      <c r="C2142" s="31">
        <v>5</v>
      </c>
      <c r="D2142" s="31" t="s">
        <v>6</v>
      </c>
      <c r="E2142" s="31">
        <f ca="1">IF(GLOBAL[[#This Row],[b12]]="",GLOBAL[[#This Row],[a6]],GLOBAL[[#This Row],[b12]])</f>
        <v>5</v>
      </c>
      <c r="F2142" s="32">
        <f>GLOBAL[[#This Row],[AWAL]]</f>
        <v>5</v>
      </c>
      <c r="G2142" s="31"/>
      <c r="H2142" s="31"/>
      <c r="I2142" s="31">
        <f>IF(GLOBAL[[#This Row],[1]]="","",SUMIF(Table6[NB BM_C_QTY+F],GLOBAL[POINTER],Table6[C]))</f>
        <v>0</v>
      </c>
      <c r="J2142" s="91">
        <f>IF(GLOBAL[[#This Row],[2]]="",0,-1*SUMIF(Table5[CONCAT],GLOBAL[POINTER],Table5[3]))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 t="shared" si="33"/>
        <v>5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5</v>
      </c>
      <c r="Q2142" s="58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5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5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5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142" s="31">
        <v>72</v>
      </c>
      <c r="AC2142" t="s">
        <v>5118</v>
      </c>
    </row>
    <row r="2143" spans="1:29">
      <c r="A2143" s="31">
        <f ca="1">IF(GLOBAL[[#This Row],[TT]]&lt;1,"",ROW()-2)</f>
        <v>2141</v>
      </c>
      <c r="B2143" s="33" t="s">
        <v>3606</v>
      </c>
      <c r="C2143" s="31">
        <v>6</v>
      </c>
      <c r="D2143" s="31">
        <v>240</v>
      </c>
      <c r="E2143" s="31">
        <f ca="1">IF(GLOBAL[[#This Row],[b12]]="",GLOBAL[[#This Row],[a6]],GLOBAL[[#This Row],[b12]])</f>
        <v>6</v>
      </c>
      <c r="F2143" s="32">
        <f>GLOBAL[[#This Row],[AWAL]]</f>
        <v>6</v>
      </c>
      <c r="G2143" s="31"/>
      <c r="H2143" s="31"/>
      <c r="I2143" s="31">
        <f>IF(GLOBAL[[#This Row],[1]]="","",SUMIF(Table6[NB BM_C_QTY+F],GLOBAL[POINTER],Table6[C]))</f>
        <v>0</v>
      </c>
      <c r="J2143" s="91">
        <f>IF(GLOBAL[[#This Row],[2]]="",0,-1*SUMIF(Table5[CONCAT],GLOBAL[POINTER],Table5[3]))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 t="shared" si="33"/>
        <v>6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6</v>
      </c>
      <c r="Q2143" s="58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6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6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6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143" s="31">
        <v>240</v>
      </c>
      <c r="AC2143" t="s">
        <v>5118</v>
      </c>
    </row>
    <row r="2144" spans="1:29">
      <c r="A2144" s="31">
        <f ca="1">IF(GLOBAL[[#This Row],[TT]]&lt;1,"",ROW()-2)</f>
        <v>2142</v>
      </c>
      <c r="B2144" s="33" t="s">
        <v>3607</v>
      </c>
      <c r="C2144" s="31">
        <v>6</v>
      </c>
      <c r="D2144" s="31">
        <v>240</v>
      </c>
      <c r="E2144" s="31">
        <f ca="1">IF(GLOBAL[[#This Row],[b12]]="",GLOBAL[[#This Row],[a6]],GLOBAL[[#This Row],[b12]])</f>
        <v>6</v>
      </c>
      <c r="F2144" s="32">
        <f>GLOBAL[[#This Row],[AWAL]]</f>
        <v>6</v>
      </c>
      <c r="G2144" s="31"/>
      <c r="H2144" s="31"/>
      <c r="I2144" s="31">
        <f>IF(GLOBAL[[#This Row],[1]]="","",SUMIF(Table6[NB BM_C_QTY+F],GLOBAL[POINTER],Table6[C]))</f>
        <v>0</v>
      </c>
      <c r="J2144" s="91">
        <f>IF(GLOBAL[[#This Row],[2]]="",0,-1*SUMIF(Table5[CONCAT],GLOBAL[POINTER],Table5[3]))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 t="shared" si="33"/>
        <v>6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6</v>
      </c>
      <c r="Q2144" s="58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6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6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6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144" s="31">
        <v>240</v>
      </c>
      <c r="AC2144" t="s">
        <v>5118</v>
      </c>
    </row>
    <row r="2145" spans="1:31">
      <c r="A2145" s="31">
        <f ca="1">IF(GLOBAL[[#This Row],[TT]]&lt;1,"",ROW()-2)</f>
        <v>2143</v>
      </c>
      <c r="B2145" s="33" t="s">
        <v>3608</v>
      </c>
      <c r="C2145" s="31">
        <v>2</v>
      </c>
      <c r="D2145" s="31">
        <v>240</v>
      </c>
      <c r="E2145" s="31">
        <f ca="1">IF(GLOBAL[[#This Row],[b12]]="",GLOBAL[[#This Row],[a6]],GLOBAL[[#This Row],[b12]])</f>
        <v>2</v>
      </c>
      <c r="F2145" s="32">
        <f>GLOBAL[[#This Row],[AWAL]]</f>
        <v>2</v>
      </c>
      <c r="G2145" s="31"/>
      <c r="H2145" s="31"/>
      <c r="I2145" s="31">
        <f>IF(GLOBAL[[#This Row],[1]]="","",SUMIF(Table6[NB BM_C_QTY+F],GLOBAL[POINTER],Table6[C]))</f>
        <v>0</v>
      </c>
      <c r="J2145" s="91">
        <f>IF(GLOBAL[[#This Row],[2]]="",0,-1*SUMIF(Table5[CONCAT],GLOBAL[POINTER],Table5[3]))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 t="shared" si="33"/>
        <v>2</v>
      </c>
      <c r="N2145" s="31"/>
      <c r="O2145" s="31" t="str">
        <f>IF(GLOBAL[[#This Row],[b2]]="","",GLOBAL[[#This Row],[b2]]-GLOBAL[[#This Row],[a2]])</f>
        <v/>
      </c>
      <c r="P2145" s="32">
        <f ca="1">SUM(INDIRECT(GLOBAL_VAR[TABLENAME]&amp;"[@a"&amp;$1:$1-1&amp;"]"),INDIRECT(GLOBAL_VAR[TABLENAME]&amp;"[@c"&amp;$1:$1-1&amp;"]"))</f>
        <v>2</v>
      </c>
      <c r="Q2145" s="58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2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2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2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145" s="31">
        <v>240</v>
      </c>
      <c r="AC2145" t="s">
        <v>5118</v>
      </c>
      <c r="AE2145" s="29"/>
    </row>
    <row r="2146" spans="1:31">
      <c r="A2146" s="31" t="str">
        <f ca="1">IF(GLOBAL[[#This Row],[TT]]&lt;1,"",ROW()-2)</f>
        <v/>
      </c>
      <c r="B2146" s="33" t="s">
        <v>2386</v>
      </c>
      <c r="C2146" s="31">
        <v>0</v>
      </c>
      <c r="D2146" s="31" t="s">
        <v>2076</v>
      </c>
      <c r="E2146" s="31">
        <f ca="1">IF(GLOBAL[[#This Row],[b12]]="",GLOBAL[[#This Row],[a6]],GLOBAL[[#This Row],[b12]])</f>
        <v>0</v>
      </c>
      <c r="F2146" s="32">
        <f>GLOBAL[[#This Row],[AWAL]]</f>
        <v>0</v>
      </c>
      <c r="G2146" s="31"/>
      <c r="H2146" s="31"/>
      <c r="I2146" s="31">
        <f>IF(GLOBAL[[#This Row],[1]]="","",SUMIF(Table6[NB BM_C_QTY+F],GLOBAL[POINTER],Table6[C]))</f>
        <v>0</v>
      </c>
      <c r="J2146" s="91">
        <f>IF(GLOBAL[[#This Row],[2]]="",0,-1*SUMIF(Table5[CONCAT],GLOBAL[POINTER],Table5[3]))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 t="shared" si="33"/>
        <v>0</v>
      </c>
      <c r="N2146" s="31"/>
      <c r="O2146" s="31" t="str">
        <f>IF(GLOBAL[[#This Row],[b2]]="","",GLOBAL[[#This Row],[b2]]-GLOBAL[[#This Row],[a2]])</f>
        <v/>
      </c>
      <c r="P2146" s="32">
        <f ca="1">SUM(INDIRECT(GLOBAL_VAR[TABLENAME]&amp;"[@a"&amp;$1:$1-1&amp;"]"),INDIRECT(GLOBAL_VAR[TABLENAME]&amp;"[@c"&amp;$1:$1-1&amp;"]"))</f>
        <v>0</v>
      </c>
      <c r="Q2146" s="58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0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0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0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146" s="31">
        <v>60</v>
      </c>
      <c r="AC2146" t="s">
        <v>5118</v>
      </c>
    </row>
    <row r="2147" spans="1:31">
      <c r="A2147" s="31">
        <f ca="1">IF(GLOBAL[[#This Row],[TT]]&lt;1,"",ROW()-2)</f>
        <v>2145</v>
      </c>
      <c r="B2147" s="33" t="s">
        <v>3449</v>
      </c>
      <c r="C2147" s="31">
        <v>2</v>
      </c>
      <c r="D2147" s="31" t="s">
        <v>2131</v>
      </c>
      <c r="E2147" s="31">
        <f ca="1">IF(GLOBAL[[#This Row],[b12]]="",GLOBAL[[#This Row],[a6]],GLOBAL[[#This Row],[b12]])</f>
        <v>2</v>
      </c>
      <c r="F2147" s="32">
        <f>GLOBAL[[#This Row],[AWAL]]</f>
        <v>2</v>
      </c>
      <c r="G2147" s="31"/>
      <c r="H2147" s="31"/>
      <c r="I2147" s="31">
        <f>IF(GLOBAL[[#This Row],[1]]="","",SUMIF(Table6[NB BM_C_QTY+F],GLOBAL[POINTER],Table6[C]))</f>
        <v>0</v>
      </c>
      <c r="J2147" s="91">
        <f>IF(GLOBAL[[#This Row],[2]]="",0,-1*SUMIF(Table5[CONCAT],GLOBAL[POINTER],Table5[3]))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 t="shared" si="33"/>
        <v>2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2</v>
      </c>
      <c r="Q2147" s="58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2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2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2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147" s="31">
        <v>240</v>
      </c>
      <c r="AC2147" t="s">
        <v>5118</v>
      </c>
      <c r="AE2147" s="29"/>
    </row>
    <row r="2148" spans="1:31">
      <c r="A2148" s="31" t="str">
        <f ca="1">IF(GLOBAL[[#This Row],[TT]]&lt;1,"",ROW()-2)</f>
        <v/>
      </c>
      <c r="B2148" s="33" t="s">
        <v>3444</v>
      </c>
      <c r="C2148" s="31">
        <v>0</v>
      </c>
      <c r="D2148" s="31" t="s">
        <v>2131</v>
      </c>
      <c r="E2148" s="31">
        <f ca="1">IF(GLOBAL[[#This Row],[b12]]="",GLOBAL[[#This Row],[a6]],GLOBAL[[#This Row],[b12]])</f>
        <v>0</v>
      </c>
      <c r="F2148" s="32">
        <f>GLOBAL[[#This Row],[AWAL]]</f>
        <v>0</v>
      </c>
      <c r="G2148" s="31"/>
      <c r="H2148" s="31"/>
      <c r="I2148" s="31">
        <f>IF(GLOBAL[[#This Row],[1]]="","",SUMIF(Table6[NB BM_C_QTY+F],GLOBAL[POINTER],Table6[C]))</f>
        <v>0</v>
      </c>
      <c r="J2148" s="91">
        <f>IF(GLOBAL[[#This Row],[2]]="",0,-1*SUMIF(Table5[CONCAT],GLOBAL[POINTER],Table5[3]))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 t="shared" si="33"/>
        <v>0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0</v>
      </c>
      <c r="Q2148" s="58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0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0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0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48" s="31">
        <v>240</v>
      </c>
      <c r="AC2148" t="s">
        <v>5118</v>
      </c>
    </row>
    <row r="2149" spans="1:31">
      <c r="A2149" s="31" t="str">
        <f ca="1">IF(GLOBAL[[#This Row],[TT]]&lt;1,"",ROW()-2)</f>
        <v/>
      </c>
      <c r="B2149" s="33" t="s">
        <v>3444</v>
      </c>
      <c r="C2149" s="31">
        <v>0</v>
      </c>
      <c r="D2149" s="31" t="s">
        <v>2131</v>
      </c>
      <c r="E2149" s="31">
        <f ca="1">IF(GLOBAL[[#This Row],[b12]]="",GLOBAL[[#This Row],[a6]],GLOBAL[[#This Row],[b12]])</f>
        <v>0</v>
      </c>
      <c r="F2149" s="32">
        <f>GLOBAL[[#This Row],[AWAL]]</f>
        <v>0</v>
      </c>
      <c r="G2149" s="31"/>
      <c r="H2149" s="31"/>
      <c r="I2149" s="31">
        <f>IF(GLOBAL[[#This Row],[1]]="","",SUMIF(Table6[NB BM_C_QTY+F],GLOBAL[POINTER],Table6[C]))</f>
        <v>0</v>
      </c>
      <c r="J2149" s="91">
        <f>IF(GLOBAL[[#This Row],[2]]="",0,-1*SUMIF(Table5[CONCAT],GLOBAL[POINTER],Table5[3]))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 t="shared" si="33"/>
        <v>0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0</v>
      </c>
      <c r="Q2149" s="58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0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0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0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49" s="31">
        <v>240</v>
      </c>
      <c r="AC2149" t="s">
        <v>5118</v>
      </c>
    </row>
    <row r="2150" spans="1:31">
      <c r="A2150" s="31">
        <f ca="1">IF(GLOBAL[[#This Row],[TT]]&lt;1,"",ROW()-2)</f>
        <v>2148</v>
      </c>
      <c r="B2150" s="33" t="s">
        <v>3445</v>
      </c>
      <c r="C2150" s="31">
        <v>3</v>
      </c>
      <c r="D2150" s="31" t="s">
        <v>2131</v>
      </c>
      <c r="E2150" s="31">
        <f ca="1">IF(GLOBAL[[#This Row],[b12]]="",GLOBAL[[#This Row],[a6]],GLOBAL[[#This Row],[b12]])</f>
        <v>2</v>
      </c>
      <c r="F2150" s="32">
        <f>GLOBAL[[#This Row],[AWAL]]</f>
        <v>3</v>
      </c>
      <c r="G2150" s="31"/>
      <c r="H2150" s="31"/>
      <c r="I2150" s="31">
        <f>IF(GLOBAL[[#This Row],[1]]="","",SUMIF(Table6[NB BM_C_QTY+F],GLOBAL[POINTER],Table6[C]))</f>
        <v>0</v>
      </c>
      <c r="J2150" s="91">
        <f>IF(GLOBAL[[#This Row],[2]]="",0,-1*SUMIF(Table5[CONCAT],GLOBAL[POINTER],Table5[3]))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3</v>
      </c>
      <c r="N2150" s="31">
        <v>2</v>
      </c>
      <c r="O2150" s="31">
        <f>IF(GLOBAL[[#This Row],[b2]]="","",GLOBAL[[#This Row],[b2]]-GLOBAL[[#This Row],[a2]])</f>
        <v>-1</v>
      </c>
      <c r="P2150" s="32">
        <f ca="1">SUM(INDIRECT(GLOBAL_VAR[TABLENAME]&amp;"[@a"&amp;$1:$1-1&amp;"]"),INDIRECT(GLOBAL_VAR[TABLENAME]&amp;"[@c"&amp;$1:$1-1&amp;"]"))</f>
        <v>2</v>
      </c>
      <c r="Q2150" s="58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2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2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2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150" s="31">
        <v>240</v>
      </c>
      <c r="AC2150" t="s">
        <v>5118</v>
      </c>
    </row>
    <row r="2151" spans="1:31">
      <c r="A2151" s="31" t="str">
        <f ca="1">IF(GLOBAL[[#This Row],[TT]]&lt;1,"",ROW()-2)</f>
        <v/>
      </c>
      <c r="B2151" s="33" t="s">
        <v>3446</v>
      </c>
      <c r="C2151" s="31">
        <v>0</v>
      </c>
      <c r="D2151" s="31" t="s">
        <v>2131</v>
      </c>
      <c r="E2151" s="31">
        <f ca="1">IF(GLOBAL[[#This Row],[b12]]="",GLOBAL[[#This Row],[a6]],GLOBAL[[#This Row],[b12]])</f>
        <v>0</v>
      </c>
      <c r="F2151" s="32">
        <f>GLOBAL[[#This Row],[AWAL]]</f>
        <v>0</v>
      </c>
      <c r="G2151" s="31"/>
      <c r="H2151" s="31"/>
      <c r="I2151" s="31">
        <f>IF(GLOBAL[[#This Row],[1]]="","",SUMIF(Table6[NB BM_C_QTY+F],GLOBAL[POINTER],Table6[C]))</f>
        <v>0</v>
      </c>
      <c r="J2151" s="91">
        <f>IF(GLOBAL[[#This Row],[2]]="",0,-1*SUMIF(Table5[CONCAT],GLOBAL[POINTER],Table5[3]))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0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0</v>
      </c>
      <c r="Q2151" s="58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0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0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0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151" s="31">
        <v>240</v>
      </c>
      <c r="AC2151" t="s">
        <v>5118</v>
      </c>
    </row>
    <row r="2152" spans="1:31">
      <c r="A2152" s="31">
        <f ca="1">IF(GLOBAL[[#This Row],[TT]]&lt;1,"",ROW()-2)</f>
        <v>2150</v>
      </c>
      <c r="B2152" s="33" t="s">
        <v>5364</v>
      </c>
      <c r="C2152" s="31">
        <v>1</v>
      </c>
      <c r="D2152" s="31" t="s">
        <v>2131</v>
      </c>
      <c r="E2152" s="31">
        <f ca="1">IF(GLOBAL[[#This Row],[b12]]="",GLOBAL[[#This Row],[a6]],GLOBAL[[#This Row],[b12]])</f>
        <v>1</v>
      </c>
      <c r="F2152" s="32">
        <f>GLOBAL[[#This Row],[AWAL]]</f>
        <v>1</v>
      </c>
      <c r="G2152" s="31"/>
      <c r="H2152" s="31"/>
      <c r="I2152" s="31">
        <f>IF(GLOBAL[[#This Row],[1]]="","",SUMIF(Table6[NB BM_C_QTY+F],GLOBAL[POINTER],Table6[C]))</f>
        <v>0</v>
      </c>
      <c r="J2152" s="91">
        <f>IF(GLOBAL[[#This Row],[2]]="",0,-1*SUMIF(Table5[CONCAT],GLOBAL[POINTER],Table5[3]))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1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1</v>
      </c>
      <c r="Q2152" s="58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1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1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1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152" s="31">
        <v>240</v>
      </c>
      <c r="AC2152" t="s">
        <v>5118</v>
      </c>
    </row>
    <row r="2153" spans="1:31">
      <c r="A2153" s="31">
        <f ca="1">IF(GLOBAL[[#This Row],[TT]]&lt;1,"",ROW()-2)</f>
        <v>2151</v>
      </c>
      <c r="B2153" s="33" t="s">
        <v>5363</v>
      </c>
      <c r="C2153" s="31">
        <v>2</v>
      </c>
      <c r="D2153" s="31" t="s">
        <v>2131</v>
      </c>
      <c r="E2153" s="31">
        <f ca="1">IF(GLOBAL[[#This Row],[b12]]="",GLOBAL[[#This Row],[a6]],GLOBAL[[#This Row],[b12]])</f>
        <v>1</v>
      </c>
      <c r="F2153" s="32">
        <f>GLOBAL[[#This Row],[AWAL]]</f>
        <v>2</v>
      </c>
      <c r="G2153" s="31">
        <v>1</v>
      </c>
      <c r="H2153" s="31"/>
      <c r="I2153" s="31">
        <f>IF(GLOBAL[[#This Row],[1]]="","",SUMIF(Table6[NB BM_C_QTY+F],GLOBAL[POINTER],Table6[C]))</f>
        <v>0</v>
      </c>
      <c r="J2153" s="91">
        <f>IF(GLOBAL[[#This Row],[2]]="",0,-1*SUMIF(Table5[CONCAT],GLOBAL[POINTER],Table5[3]))</f>
        <v>0</v>
      </c>
      <c r="K2153" s="31">
        <f>IF(GLOBAL[[#This Row],[b1]]="","",GLOBAL[[#This Row],[b1]]-GLOBAL[[#This Row],[a1]]-GLOBAL[[#This Row],[bkeluar1]])</f>
        <v>-1</v>
      </c>
      <c r="L2153" s="31">
        <f>SUM(GLOBAL[[#This Row],[bmasuk1]:[c1]])</f>
        <v>-1</v>
      </c>
      <c r="M2153" s="32">
        <f t="shared" si="33"/>
        <v>1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1</v>
      </c>
      <c r="Q2153" s="58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1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1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153" s="31">
        <v>240</v>
      </c>
      <c r="AC2153" t="s">
        <v>5118</v>
      </c>
    </row>
    <row r="2154" spans="1:31">
      <c r="A2154" s="31" t="str">
        <f ca="1">IF(GLOBAL[[#This Row],[TT]]&lt;1,"",ROW()-2)</f>
        <v/>
      </c>
      <c r="B2154" s="33" t="s">
        <v>3448</v>
      </c>
      <c r="C2154" s="31">
        <v>1</v>
      </c>
      <c r="D2154" s="31" t="s">
        <v>2131</v>
      </c>
      <c r="E2154" s="31">
        <f ca="1">IF(GLOBAL[[#This Row],[b12]]="",GLOBAL[[#This Row],[a6]],GLOBAL[[#This Row],[b12]])</f>
        <v>0</v>
      </c>
      <c r="F2154" s="32">
        <f>GLOBAL[[#This Row],[AWAL]]</f>
        <v>1</v>
      </c>
      <c r="G2154" s="31"/>
      <c r="H2154" s="31"/>
      <c r="I2154" s="31">
        <f>IF(GLOBAL[[#This Row],[1]]="","",SUMIF(Table6[NB BM_C_QTY+F],GLOBAL[POINTER],Table6[C]))</f>
        <v>0</v>
      </c>
      <c r="J2154" s="91">
        <f>IF(GLOBAL[[#This Row],[2]]="",0,-1*SUMIF(Table5[CONCAT],GLOBAL[POINTER],Table5[3]))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 t="shared" si="33"/>
        <v>1</v>
      </c>
      <c r="N2154" s="31">
        <v>0</v>
      </c>
      <c r="O2154" s="31">
        <f>IF(GLOBAL[[#This Row],[b2]]="","",GLOBAL[[#This Row],[b2]]-GLOBAL[[#This Row],[a2]])</f>
        <v>-1</v>
      </c>
      <c r="P2154" s="32">
        <f ca="1">SUM(INDIRECT(GLOBAL_VAR[TABLENAME]&amp;"[@a"&amp;$1:$1-1&amp;"]"),INDIRECT(GLOBAL_VAR[TABLENAME]&amp;"[@c"&amp;$1:$1-1&amp;"]"))</f>
        <v>0</v>
      </c>
      <c r="Q2154" s="58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0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154" s="31">
        <v>240</v>
      </c>
      <c r="AC2154" t="s">
        <v>5118</v>
      </c>
    </row>
    <row r="2155" spans="1:31">
      <c r="A2155" s="31">
        <f ca="1">IF(GLOBAL[[#This Row],[TT]]&lt;1,"",ROW()-2)</f>
        <v>2153</v>
      </c>
      <c r="B2155" s="33" t="s">
        <v>3447</v>
      </c>
      <c r="C2155" s="31">
        <v>1</v>
      </c>
      <c r="D2155" s="31" t="s">
        <v>2131</v>
      </c>
      <c r="E2155" s="31">
        <f ca="1">IF(GLOBAL[[#This Row],[b12]]="",GLOBAL[[#This Row],[a6]],GLOBAL[[#This Row],[b12]])</f>
        <v>1</v>
      </c>
      <c r="F2155" s="32">
        <f>GLOBAL[[#This Row],[AWAL]]</f>
        <v>1</v>
      </c>
      <c r="G2155" s="31"/>
      <c r="H2155" s="31"/>
      <c r="I2155" s="31">
        <f>IF(GLOBAL[[#This Row],[1]]="","",SUMIF(Table6[NB BM_C_QTY+F],GLOBAL[POINTER],Table6[C]))</f>
        <v>0</v>
      </c>
      <c r="J2155" s="91">
        <f>IF(GLOBAL[[#This Row],[2]]="",0,-1*SUMIF(Table5[CONCAT],GLOBAL[POINTER],Table5[3]))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1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1</v>
      </c>
      <c r="Q2155" s="58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1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1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1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155" s="31">
        <v>240</v>
      </c>
      <c r="AC2155" t="s">
        <v>5118</v>
      </c>
    </row>
    <row r="2156" spans="1:31">
      <c r="A2156" s="31">
        <f ca="1">IF(GLOBAL[[#This Row],[TT]]&lt;1,"",ROW()-2)</f>
        <v>2154</v>
      </c>
      <c r="B2156" s="33" t="s">
        <v>6011</v>
      </c>
      <c r="C2156" s="31">
        <v>1</v>
      </c>
      <c r="D2156" s="31" t="s">
        <v>2131</v>
      </c>
      <c r="E2156" s="31">
        <f ca="1">IF(GLOBAL[[#This Row],[b12]]="",GLOBAL[[#This Row],[a6]],GLOBAL[[#This Row],[b12]])</f>
        <v>1</v>
      </c>
      <c r="F2156" s="32">
        <f>GLOBAL[[#This Row],[AWAL]]</f>
        <v>1</v>
      </c>
      <c r="G2156" s="31"/>
      <c r="H2156" s="31"/>
      <c r="I2156" s="31">
        <f>IF(GLOBAL[[#This Row],[1]]="","",SUMIF(Table6[NB BM_C_QTY+F],GLOBAL[POINTER],Table6[C]))</f>
        <v>0</v>
      </c>
      <c r="J2156" s="91">
        <f>IF(GLOBAL[[#This Row],[2]]="",0,-1*SUMIF(Table5[CONCAT],GLOBAL[POINTER],Table5[3]))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1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1</v>
      </c>
      <c r="Q2156" s="58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1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1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1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maptopla3090ht240pcsuntana</v>
      </c>
      <c r="AB2156" s="31">
        <v>240</v>
      </c>
      <c r="AC2156" t="s">
        <v>5118</v>
      </c>
    </row>
    <row r="2157" spans="1:31">
      <c r="A2157" s="31">
        <f ca="1">IF(GLOBAL[[#This Row],[TT]]&lt;1,"",ROW()-2)</f>
        <v>2155</v>
      </c>
      <c r="B2157" s="33" t="s">
        <v>5365</v>
      </c>
      <c r="C2157" s="31">
        <v>2</v>
      </c>
      <c r="D2157" s="31" t="s">
        <v>2131</v>
      </c>
      <c r="E2157" s="31">
        <f ca="1">IF(GLOBAL[[#This Row],[b12]]="",GLOBAL[[#This Row],[a6]],GLOBAL[[#This Row],[b12]])</f>
        <v>1</v>
      </c>
      <c r="F2157" s="32">
        <f>GLOBAL[[#This Row],[AWAL]]</f>
        <v>2</v>
      </c>
      <c r="G2157" s="31">
        <v>1</v>
      </c>
      <c r="H2157" s="31"/>
      <c r="I2157" s="31">
        <f>IF(GLOBAL[[#This Row],[1]]="","",SUMIF(Table6[NB BM_C_QTY+F],GLOBAL[POINTER],Table6[C]))</f>
        <v>0</v>
      </c>
      <c r="J2157" s="91">
        <f>IF(GLOBAL[[#This Row],[2]]="",0,-1*SUMIF(Table5[CONCAT],GLOBAL[POINTER],Table5[3]))</f>
        <v>0</v>
      </c>
      <c r="K2157" s="31">
        <f>IF(GLOBAL[[#This Row],[b1]]="","",GLOBAL[[#This Row],[b1]]-GLOBAL[[#This Row],[a1]]-GLOBAL[[#This Row],[bkeluar1]])</f>
        <v>-1</v>
      </c>
      <c r="L2157" s="31">
        <f>SUM(GLOBAL[[#This Row],[bmasuk1]:[c1]])</f>
        <v>-1</v>
      </c>
      <c r="M2157" s="32">
        <f t="shared" si="33"/>
        <v>1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1</v>
      </c>
      <c r="Q2157" s="58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1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1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1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157" s="31">
        <v>240</v>
      </c>
      <c r="AC2157" t="s">
        <v>5118</v>
      </c>
    </row>
    <row r="2158" spans="1:31">
      <c r="A2158" s="31" t="str">
        <f ca="1">IF(GLOBAL[[#This Row],[TT]]&lt;1,"",ROW()-2)</f>
        <v/>
      </c>
      <c r="B2158" s="33" t="s">
        <v>3414</v>
      </c>
      <c r="C2158" s="31">
        <v>0</v>
      </c>
      <c r="D2158" s="31" t="s">
        <v>2131</v>
      </c>
      <c r="E2158" s="31">
        <f ca="1">IF(GLOBAL[[#This Row],[b12]]="",GLOBAL[[#This Row],[a6]],GLOBAL[[#This Row],[b12]])</f>
        <v>0</v>
      </c>
      <c r="F2158" s="32">
        <f>GLOBAL[[#This Row],[AWAL]]</f>
        <v>0</v>
      </c>
      <c r="G2158" s="31"/>
      <c r="H2158" s="31"/>
      <c r="I2158" s="31">
        <f>IF(GLOBAL[[#This Row],[1]]="","",SUMIF(Table6[NB BM_C_QTY+F],GLOBAL[POINTER],Table6[C]))</f>
        <v>0</v>
      </c>
      <c r="J2158" s="91">
        <f>IF(GLOBAL[[#This Row],[2]]="",0,-1*SUMIF(Table5[CONCAT],GLOBAL[POINTER],Table5[3]))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0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0</v>
      </c>
      <c r="Q2158" s="58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0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0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0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158" s="31">
        <v>240</v>
      </c>
      <c r="AC2158" t="s">
        <v>5118</v>
      </c>
    </row>
    <row r="2159" spans="1:31">
      <c r="A2159" s="31" t="str">
        <f ca="1">IF(GLOBAL[[#This Row],[TT]]&lt;1,"",ROW()-2)</f>
        <v/>
      </c>
      <c r="B2159" s="33" t="s">
        <v>1306</v>
      </c>
      <c r="C2159" s="31">
        <v>0</v>
      </c>
      <c r="D2159" s="31" t="s">
        <v>15</v>
      </c>
      <c r="E2159" s="31">
        <f ca="1">IF(GLOBAL[[#This Row],[b12]]="",GLOBAL[[#This Row],[a6]],GLOBAL[[#This Row],[b12]])</f>
        <v>0</v>
      </c>
      <c r="F2159" s="32">
        <f>GLOBAL[[#This Row],[AWAL]]</f>
        <v>0</v>
      </c>
      <c r="G2159" s="31"/>
      <c r="H2159" s="31"/>
      <c r="I2159" s="31">
        <f>IF(GLOBAL[[#This Row],[1]]="","",SUMIF(Table6[NB BM_C_QTY+F],GLOBAL[POINTER],Table6[C]))</f>
        <v>0</v>
      </c>
      <c r="J2159" s="91">
        <f>IF(GLOBAL[[#This Row],[2]]="",0,-1*SUMIF(Table5[CONCAT],GLOBAL[POINTER],Table5[3]))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0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0</v>
      </c>
      <c r="Q2159" s="58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0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0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0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159" s="31">
        <v>60</v>
      </c>
      <c r="AC2159" t="s">
        <v>5118</v>
      </c>
    </row>
    <row r="2160" spans="1:31">
      <c r="A2160" s="31" t="str">
        <f ca="1">IF(GLOBAL[[#This Row],[TT]]&lt;1,"",ROW()-2)</f>
        <v/>
      </c>
      <c r="B2160" s="33" t="s">
        <v>1307</v>
      </c>
      <c r="C2160" s="31">
        <v>0</v>
      </c>
      <c r="D2160" s="31" t="s">
        <v>15</v>
      </c>
      <c r="E2160" s="31">
        <f ca="1">IF(GLOBAL[[#This Row],[b12]]="",GLOBAL[[#This Row],[a6]],GLOBAL[[#This Row],[b12]])</f>
        <v>0</v>
      </c>
      <c r="F2160" s="32">
        <f>GLOBAL[[#This Row],[AWAL]]</f>
        <v>0</v>
      </c>
      <c r="G2160" s="31"/>
      <c r="H2160" s="31"/>
      <c r="I2160" s="31">
        <f>IF(GLOBAL[[#This Row],[1]]="","",SUMIF(Table6[NB BM_C_QTY+F],GLOBAL[POINTER],Table6[C]))</f>
        <v>0</v>
      </c>
      <c r="J2160" s="91">
        <f>IF(GLOBAL[[#This Row],[2]]="",0,-1*SUMIF(Table5[CONCAT],GLOBAL[POINTER],Table5[3]))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0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0</v>
      </c>
      <c r="Q2160" s="58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0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0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0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160" s="31">
        <v>60</v>
      </c>
      <c r="AC2160" t="s">
        <v>5118</v>
      </c>
    </row>
    <row r="2161" spans="1:30">
      <c r="A2161" s="31">
        <f ca="1">IF(GLOBAL[[#This Row],[TT]]&lt;1,"",ROW()-2)</f>
        <v>2159</v>
      </c>
      <c r="B2161" s="33" t="s">
        <v>3974</v>
      </c>
      <c r="C2161" s="31">
        <v>19</v>
      </c>
      <c r="D2161" s="31">
        <v>240</v>
      </c>
      <c r="E2161" s="31">
        <f ca="1">IF(GLOBAL[[#This Row],[b12]]="",GLOBAL[[#This Row],[a6]],GLOBAL[[#This Row],[b12]])</f>
        <v>19</v>
      </c>
      <c r="F2161" s="32">
        <f>GLOBAL[[#This Row],[AWAL]]</f>
        <v>19</v>
      </c>
      <c r="G2161" s="31"/>
      <c r="H2161" s="31"/>
      <c r="I2161" s="31">
        <f>IF(GLOBAL[[#This Row],[1]]="","",SUMIF(Table6[NB BM_C_QTY+F],GLOBAL[POINTER],Table6[C]))</f>
        <v>0</v>
      </c>
      <c r="J2161" s="91">
        <f>IF(GLOBAL[[#This Row],[2]]="",0,-1*SUMIF(Table5[CONCAT],GLOBAL[POINTER],Table5[3]))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19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19</v>
      </c>
      <c r="Q2161" s="58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19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19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19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161" s="31">
        <v>240</v>
      </c>
      <c r="AC2161" t="s">
        <v>5118</v>
      </c>
    </row>
    <row r="2162" spans="1:30">
      <c r="A2162" s="31">
        <f ca="1">IF(GLOBAL[[#This Row],[TT]]&lt;1,"",ROW()-2)</f>
        <v>2160</v>
      </c>
      <c r="B2162" s="33" t="s">
        <v>1308</v>
      </c>
      <c r="C2162" s="31">
        <v>2</v>
      </c>
      <c r="D2162" s="31" t="s">
        <v>108</v>
      </c>
      <c r="E2162" s="31">
        <f ca="1">IF(GLOBAL[[#This Row],[b12]]="",GLOBAL[[#This Row],[a6]],GLOBAL[[#This Row],[b12]])</f>
        <v>2</v>
      </c>
      <c r="F2162" s="32">
        <f>GLOBAL[[#This Row],[AWAL]]</f>
        <v>2</v>
      </c>
      <c r="G2162" s="31"/>
      <c r="H2162" s="31"/>
      <c r="I2162" s="31">
        <f>IF(GLOBAL[[#This Row],[1]]="","",SUMIF(Table6[NB BM_C_QTY+F],GLOBAL[POINTER],Table6[C]))</f>
        <v>0</v>
      </c>
      <c r="J2162" s="91">
        <f>IF(GLOBAL[[#This Row],[2]]="",0,-1*SUMIF(Table5[CONCAT],GLOBAL[POINTER],Table5[3]))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 t="shared" si="33"/>
        <v>2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2</v>
      </c>
      <c r="Q2162" s="58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2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2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2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162" s="31">
        <v>1000</v>
      </c>
      <c r="AC2162" t="s">
        <v>5118</v>
      </c>
    </row>
    <row r="2163" spans="1:30">
      <c r="A2163" s="31">
        <f ca="1">IF(GLOBAL[[#This Row],[TT]]&lt;1,"",ROW()-2)</f>
        <v>2161</v>
      </c>
      <c r="B2163" s="33" t="s">
        <v>3631</v>
      </c>
      <c r="C2163" s="31">
        <v>5</v>
      </c>
      <c r="D2163" s="31">
        <v>240</v>
      </c>
      <c r="E2163" s="31">
        <f ca="1">IF(GLOBAL[[#This Row],[b12]]="",GLOBAL[[#This Row],[a6]],GLOBAL[[#This Row],[b12]])</f>
        <v>5</v>
      </c>
      <c r="F2163" s="32">
        <f>GLOBAL[[#This Row],[AWAL]]</f>
        <v>5</v>
      </c>
      <c r="G2163" s="31"/>
      <c r="H2163" s="31"/>
      <c r="I2163" s="31">
        <f>IF(GLOBAL[[#This Row],[1]]="","",SUMIF(Table6[NB BM_C_QTY+F],GLOBAL[POINTER],Table6[C]))</f>
        <v>0</v>
      </c>
      <c r="J2163" s="91">
        <f>IF(GLOBAL[[#This Row],[2]]="",0,-1*SUMIF(Table5[CONCAT],GLOBAL[POINTER],Table5[3]))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 t="shared" si="33"/>
        <v>5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5</v>
      </c>
      <c r="Q2163" s="58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5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5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5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163" s="31">
        <v>240</v>
      </c>
      <c r="AC2163" t="s">
        <v>5118</v>
      </c>
    </row>
    <row r="2164" spans="1:30">
      <c r="A2164" s="31">
        <f ca="1">IF(GLOBAL[[#This Row],[TT]]&lt;1,"",ROW()-2)</f>
        <v>2162</v>
      </c>
      <c r="B2164" s="33" t="s">
        <v>1309</v>
      </c>
      <c r="C2164" s="31">
        <v>2</v>
      </c>
      <c r="D2164" s="31">
        <v>240</v>
      </c>
      <c r="E2164" s="31">
        <f ca="1">IF(GLOBAL[[#This Row],[b12]]="",GLOBAL[[#This Row],[a6]],GLOBAL[[#This Row],[b12]])</f>
        <v>2</v>
      </c>
      <c r="F2164" s="32">
        <f>GLOBAL[[#This Row],[AWAL]]</f>
        <v>2</v>
      </c>
      <c r="G2164" s="31"/>
      <c r="H2164" s="31"/>
      <c r="I2164" s="31">
        <f>IF(GLOBAL[[#This Row],[1]]="","",SUMIF(Table6[NB BM_C_QTY+F],GLOBAL[POINTER],Table6[C]))</f>
        <v>0</v>
      </c>
      <c r="J2164" s="91">
        <f>IF(GLOBAL[[#This Row],[2]]="",0,-1*SUMIF(Table5[CONCAT],GLOBAL[POINTER],Table5[3]))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 t="shared" si="33"/>
        <v>2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2</v>
      </c>
      <c r="Q2164" s="58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2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2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2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164" s="31">
        <v>240</v>
      </c>
      <c r="AC2164" t="s">
        <v>5118</v>
      </c>
    </row>
    <row r="2165" spans="1:30">
      <c r="A2165" s="31">
        <f ca="1">IF(GLOBAL[[#This Row],[TT]]&lt;1,"",ROW()-2)</f>
        <v>2163</v>
      </c>
      <c r="B2165" s="33" t="s">
        <v>1983</v>
      </c>
      <c r="C2165" s="31">
        <v>12</v>
      </c>
      <c r="D2165" s="31">
        <v>240</v>
      </c>
      <c r="E2165" s="31">
        <f ca="1">IF(GLOBAL[[#This Row],[b12]]="",GLOBAL[[#This Row],[a6]],GLOBAL[[#This Row],[b12]])</f>
        <v>12</v>
      </c>
      <c r="F2165" s="32">
        <f>GLOBAL[[#This Row],[AWAL]]</f>
        <v>12</v>
      </c>
      <c r="G2165" s="31"/>
      <c r="H2165" s="31"/>
      <c r="I2165" s="31">
        <f>IF(GLOBAL[[#This Row],[1]]="","",SUMIF(Table6[NB BM_C_QTY+F],GLOBAL[POINTER],Table6[C]))</f>
        <v>0</v>
      </c>
      <c r="J2165" s="91">
        <f>IF(GLOBAL[[#This Row],[2]]="",0,-1*SUMIF(Table5[CONCAT],GLOBAL[POINTER],Table5[3]))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12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12</v>
      </c>
      <c r="Q2165" s="58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12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12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12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165" s="31">
        <v>240</v>
      </c>
      <c r="AC2165" t="s">
        <v>5118</v>
      </c>
    </row>
    <row r="2166" spans="1:30">
      <c r="A2166" s="31">
        <f ca="1">IF(GLOBAL[[#This Row],[TT]]&lt;1,"",ROW()-2)</f>
        <v>2164</v>
      </c>
      <c r="B2166" s="33" t="s">
        <v>2694</v>
      </c>
      <c r="C2166" s="31">
        <v>8</v>
      </c>
      <c r="D2166" s="31">
        <v>240</v>
      </c>
      <c r="E2166" s="31">
        <f ca="1">IF(GLOBAL[[#This Row],[b12]]="",GLOBAL[[#This Row],[a6]],GLOBAL[[#This Row],[b12]])</f>
        <v>8</v>
      </c>
      <c r="F2166" s="32">
        <f>GLOBAL[[#This Row],[AWAL]]</f>
        <v>8</v>
      </c>
      <c r="G2166" s="31"/>
      <c r="H2166" s="31"/>
      <c r="I2166" s="31">
        <f>IF(GLOBAL[[#This Row],[1]]="","",SUMIF(Table6[NB BM_C_QTY+F],GLOBAL[POINTER],Table6[C]))</f>
        <v>0</v>
      </c>
      <c r="J2166" s="91">
        <f>IF(GLOBAL[[#This Row],[2]]="",0,-1*SUMIF(Table5[CONCAT],GLOBAL[POINTER],Table5[3]))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8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8</v>
      </c>
      <c r="Q2166" s="58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8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8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8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166" s="31">
        <v>240</v>
      </c>
      <c r="AC2166" t="s">
        <v>5118</v>
      </c>
    </row>
    <row r="2167" spans="1:30">
      <c r="A2167" s="31">
        <f ca="1">IF(GLOBAL[[#This Row],[TT]]&lt;1,"",ROW()-2)</f>
        <v>2165</v>
      </c>
      <c r="B2167" s="33" t="s">
        <v>1310</v>
      </c>
      <c r="C2167" s="31">
        <v>3</v>
      </c>
      <c r="D2167" s="31" t="s">
        <v>34</v>
      </c>
      <c r="E2167" s="31">
        <f ca="1">IF(GLOBAL[[#This Row],[b12]]="",GLOBAL[[#This Row],[a6]],GLOBAL[[#This Row],[b12]])</f>
        <v>3</v>
      </c>
      <c r="F2167" s="32">
        <f>GLOBAL[[#This Row],[AWAL]]</f>
        <v>3</v>
      </c>
      <c r="G2167" s="31"/>
      <c r="H2167" s="31"/>
      <c r="I2167" s="31">
        <f>IF(GLOBAL[[#This Row],[1]]="","",SUMIF(Table6[NB BM_C_QTY+F],GLOBAL[POINTER],Table6[C]))</f>
        <v>0</v>
      </c>
      <c r="J2167" s="91">
        <f>IF(GLOBAL[[#This Row],[2]]="",0,-1*SUMIF(Table5[CONCAT],GLOBAL[POINTER],Table5[3]))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3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3</v>
      </c>
      <c r="Q2167" s="58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3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3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3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167" s="31">
        <v>120</v>
      </c>
      <c r="AC2167" t="s">
        <v>5118</v>
      </c>
    </row>
    <row r="2168" spans="1:30">
      <c r="A2168" s="31">
        <f ca="1">IF(GLOBAL[[#This Row],[TT]]&lt;1,"",ROW()-2)</f>
        <v>2166</v>
      </c>
      <c r="B2168" s="33" t="s">
        <v>4257</v>
      </c>
      <c r="C2168" s="31">
        <v>1</v>
      </c>
      <c r="D2168" s="31" t="s">
        <v>2121</v>
      </c>
      <c r="E2168" s="31">
        <f ca="1">IF(GLOBAL[[#This Row],[b12]]="",GLOBAL[[#This Row],[a6]],GLOBAL[[#This Row],[b12]])</f>
        <v>1</v>
      </c>
      <c r="F2168" s="32">
        <f>GLOBAL[[#This Row],[AWAL]]</f>
        <v>1</v>
      </c>
      <c r="G2168" s="31"/>
      <c r="H2168" s="31"/>
      <c r="I2168" s="31">
        <f>IF(GLOBAL[[#This Row],[1]]="","",SUMIF(Table6[NB BM_C_QTY+F],GLOBAL[POINTER],Table6[C]))</f>
        <v>0</v>
      </c>
      <c r="J2168" s="91">
        <f>IF(GLOBAL[[#This Row],[2]]="",0,-1*SUMIF(Table5[CONCAT],GLOBAL[POINTER],Table5[3]))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1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1</v>
      </c>
      <c r="Q2168" s="58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1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1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1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168" s="31">
        <v>72</v>
      </c>
      <c r="AC2168" t="s">
        <v>5118</v>
      </c>
    </row>
    <row r="2169" spans="1:30">
      <c r="A2169" s="31" t="str">
        <f ca="1">IF(GLOBAL[[#This Row],[TT]]&lt;1,"",ROW()-2)</f>
        <v/>
      </c>
      <c r="B2169" s="33" t="s">
        <v>1311</v>
      </c>
      <c r="C2169" s="31">
        <v>0</v>
      </c>
      <c r="D2169" s="31" t="s">
        <v>402</v>
      </c>
      <c r="E2169" s="31">
        <f ca="1">IF(GLOBAL[[#This Row],[b12]]="",GLOBAL[[#This Row],[a6]],GLOBAL[[#This Row],[b12]])</f>
        <v>0</v>
      </c>
      <c r="F2169" s="32">
        <f>GLOBAL[[#This Row],[AWAL]]</f>
        <v>0</v>
      </c>
      <c r="G2169" s="31"/>
      <c r="H2169" s="31"/>
      <c r="I2169" s="31">
        <f>IF(GLOBAL[[#This Row],[1]]="","",SUMIF(Table6[NB BM_C_QTY+F],GLOBAL[POINTER],Table6[C]))</f>
        <v>0</v>
      </c>
      <c r="J2169" s="91">
        <f>IF(GLOBAL[[#This Row],[2]]="",0,-1*SUMIF(Table5[CONCAT],GLOBAL[POINTER],Table5[3]))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0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0</v>
      </c>
      <c r="Q2169" s="58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0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0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0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169" s="31">
        <v>160</v>
      </c>
      <c r="AC2169" t="s">
        <v>5116</v>
      </c>
    </row>
    <row r="2170" spans="1:30">
      <c r="A2170" s="31">
        <f ca="1">IF(GLOBAL[[#This Row],[TT]]&lt;1,"",ROW()-2)</f>
        <v>2168</v>
      </c>
      <c r="B2170" s="33" t="s">
        <v>1312</v>
      </c>
      <c r="C2170" s="31">
        <v>9</v>
      </c>
      <c r="D2170" s="31" t="s">
        <v>17</v>
      </c>
      <c r="E2170" s="31">
        <f ca="1">IF(GLOBAL[[#This Row],[b12]]="",GLOBAL[[#This Row],[a6]],GLOBAL[[#This Row],[b12]])</f>
        <v>9</v>
      </c>
      <c r="F2170" s="32">
        <f>GLOBAL[[#This Row],[AWAL]]</f>
        <v>9</v>
      </c>
      <c r="G2170" s="31"/>
      <c r="H2170" s="31"/>
      <c r="I2170" s="31">
        <f>IF(GLOBAL[[#This Row],[1]]="","",SUMIF(Table6[NB BM_C_QTY+F],GLOBAL[POINTER],Table6[C]))</f>
        <v>0</v>
      </c>
      <c r="J2170" s="91">
        <f>IF(GLOBAL[[#This Row],[2]]="",0,-1*SUMIF(Table5[CONCAT],GLOBAL[POINTER],Table5[3]))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9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9</v>
      </c>
      <c r="Q2170" s="58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9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9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9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170" s="31">
        <v>160</v>
      </c>
      <c r="AC2170" t="s">
        <v>5118</v>
      </c>
    </row>
    <row r="2171" spans="1:30">
      <c r="A2171" s="31" t="str">
        <f ca="1">IF(GLOBAL[[#This Row],[TT]]&lt;1,"",ROW()-2)</f>
        <v/>
      </c>
      <c r="B2171" s="33" t="s">
        <v>1313</v>
      </c>
      <c r="C2171" s="31">
        <v>0</v>
      </c>
      <c r="D2171" s="31" t="s">
        <v>108</v>
      </c>
      <c r="E2171" s="31">
        <f ca="1">IF(GLOBAL[[#This Row],[b12]]="",GLOBAL[[#This Row],[a6]],GLOBAL[[#This Row],[b12]])</f>
        <v>0</v>
      </c>
      <c r="F2171" s="32">
        <f>GLOBAL[[#This Row],[AWAL]]</f>
        <v>0</v>
      </c>
      <c r="G2171" s="31"/>
      <c r="H2171" s="31"/>
      <c r="I2171" s="31">
        <f>IF(GLOBAL[[#This Row],[1]]="","",SUMIF(Table6[NB BM_C_QTY+F],GLOBAL[POINTER],Table6[C]))</f>
        <v>0</v>
      </c>
      <c r="J2171" s="91">
        <f>IF(GLOBAL[[#This Row],[2]]="",0,-1*SUMIF(Table5[CONCAT],GLOBAL[POINTER],Table5[3]))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0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0</v>
      </c>
      <c r="Q2171" s="58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0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0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0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171" s="31">
        <v>1000</v>
      </c>
      <c r="AC2171" t="s">
        <v>5118</v>
      </c>
    </row>
    <row r="2172" spans="1:30">
      <c r="A2172" s="39">
        <f ca="1">IF(GLOBAL[[#This Row],[TT]]&lt;1,"",ROW()-2)</f>
        <v>2170</v>
      </c>
      <c r="B2172" s="33" t="s">
        <v>5625</v>
      </c>
      <c r="C2172" s="31">
        <v>9</v>
      </c>
      <c r="D2172" s="31" t="s">
        <v>5623</v>
      </c>
      <c r="E2172" s="39">
        <f ca="1">IF(GLOBAL[[#This Row],[b12]]="",GLOBAL[[#This Row],[a6]],GLOBAL[[#This Row],[b12]])</f>
        <v>8</v>
      </c>
      <c r="F2172" s="40">
        <f>GLOBAL[[#This Row],[AWAL]]</f>
        <v>9</v>
      </c>
      <c r="G2172" s="31"/>
      <c r="H2172" s="31"/>
      <c r="I2172" s="39">
        <f>IF(GLOBAL[[#This Row],[1]]="","",SUMIF(Table6[NB BM_C_QTY+F],GLOBAL[POINTER],Table6[C]))</f>
        <v>0</v>
      </c>
      <c r="J2172" s="91">
        <f>IF(GLOBAL[[#This Row],[2]]="",0,-1*SUMIF(Table5[CONCAT],GLOBAL[POINTER],Table5[3]))</f>
        <v>0</v>
      </c>
      <c r="K2172" s="39" t="str">
        <f>IF(GLOBAL[[#This Row],[b1]]="","",GLOBAL[[#This Row],[b1]]-GLOBAL[[#This Row],[a1]]-GLOBAL[[#This Row],[bkeluar1]])</f>
        <v/>
      </c>
      <c r="L2172" s="39">
        <f>SUM(GLOBAL[[#This Row],[bmasuk1]:[c1]])</f>
        <v>0</v>
      </c>
      <c r="M2172" s="40">
        <f t="shared" si="33"/>
        <v>9</v>
      </c>
      <c r="N2172" s="31">
        <v>8</v>
      </c>
      <c r="O2172" s="39">
        <f>IF(GLOBAL[[#This Row],[b2]]="","",GLOBAL[[#This Row],[b2]]-GLOBAL[[#This Row],[a2]])</f>
        <v>-1</v>
      </c>
      <c r="P2172" s="40">
        <f ca="1">SUM(INDIRECT(GLOBAL_VAR[TABLENAME]&amp;"[@a"&amp;$1:$1-1&amp;"]"),INDIRECT(GLOBAL_VAR[TABLENAME]&amp;"[@c"&amp;$1:$1-1&amp;"]"))</f>
        <v>8</v>
      </c>
      <c r="Q2172" s="33"/>
      <c r="R2172" s="41" t="str">
        <f>IF(GLOBAL[[#This Row],[b3]]="","",GLOBAL[[#This Row],[b3]]-GLOBAL[[#This Row],[a3]])</f>
        <v/>
      </c>
      <c r="S2172" s="40">
        <f ca="1">SUM(INDIRECT(GLOBAL_VAR[TABLENAME]&amp;"[@a"&amp;$1:$1-1&amp;"]"),INDIRECT(GLOBAL_VAR[TABLENAME]&amp;"[@c"&amp;$1:$1-1&amp;"]"))</f>
        <v>8</v>
      </c>
      <c r="T2172" s="33"/>
      <c r="U2172" s="41" t="str">
        <f>IF(GLOBAL[[#This Row],[b4]]="","",GLOBAL[[#This Row],[b4]]-GLOBAL[[#This Row],[a4]])</f>
        <v/>
      </c>
      <c r="V2172" s="40">
        <f ca="1">SUM(INDIRECT(GLOBAL_VAR[TABLENAME]&amp;"[@a"&amp;$1:$1-1&amp;"]"),INDIRECT(GLOBAL_VAR[TABLENAME]&amp;"[@c"&amp;$1:$1-1&amp;"]"))</f>
        <v>8</v>
      </c>
      <c r="W2172" s="31"/>
      <c r="X2172" s="39" t="str">
        <f>IF(GLOBAL[[#This Row],[b5]]="","",GLOBAL[[#This Row],[b5]]-GLOBAL[[#This Row],[a5]])</f>
        <v/>
      </c>
      <c r="Y2172" s="40">
        <f ca="1">SUM(INDIRECT(GLOBAL_VAR[TABLENAME]&amp;"[@a"&amp;$1:$1-1&amp;"]"),INDIRECT(GLOBAL_VAR[TABLENAME]&amp;"[@c"&amp;$1:$1-1&amp;"]"))</f>
        <v>8</v>
      </c>
      <c r="Z2172" s="29"/>
      <c r="AA217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mapzipperjalaa5sikabr420pcsuntana</v>
      </c>
      <c r="AB2172" s="39">
        <v>420</v>
      </c>
      <c r="AC2172" s="65" t="s">
        <v>5118</v>
      </c>
      <c r="AD2172" s="29"/>
    </row>
    <row r="2173" spans="1:30">
      <c r="A2173" s="39">
        <f ca="1">IF(GLOBAL[[#This Row],[TT]]&lt;1,"",ROW()-2)</f>
        <v>2171</v>
      </c>
      <c r="B2173" s="33" t="s">
        <v>5624</v>
      </c>
      <c r="C2173" s="31">
        <v>4</v>
      </c>
      <c r="D2173" s="31" t="s">
        <v>5623</v>
      </c>
      <c r="E2173" s="39">
        <f ca="1">IF(GLOBAL[[#This Row],[b12]]="",GLOBAL[[#This Row],[a6]],GLOBAL[[#This Row],[b12]])</f>
        <v>4</v>
      </c>
      <c r="F2173" s="40">
        <f>GLOBAL[[#This Row],[AWAL]]</f>
        <v>4</v>
      </c>
      <c r="G2173" s="31"/>
      <c r="H2173" s="31"/>
      <c r="I2173" s="39">
        <f>IF(GLOBAL[[#This Row],[1]]="","",SUMIF(Table6[NB BM_C_QTY+F],GLOBAL[POINTER],Table6[C]))</f>
        <v>0</v>
      </c>
      <c r="J2173" s="91">
        <f>IF(GLOBAL[[#This Row],[2]]="",0,-1*SUMIF(Table5[CONCAT],GLOBAL[POINTER],Table5[3]))</f>
        <v>0</v>
      </c>
      <c r="K2173" s="39" t="str">
        <f>IF(GLOBAL[[#This Row],[b1]]="","",GLOBAL[[#This Row],[b1]]-GLOBAL[[#This Row],[a1]]-GLOBAL[[#This Row],[bkeluar1]])</f>
        <v/>
      </c>
      <c r="L2173" s="39">
        <f>SUM(GLOBAL[[#This Row],[bmasuk1]:[c1]])</f>
        <v>0</v>
      </c>
      <c r="M2173" s="40">
        <f t="shared" si="33"/>
        <v>4</v>
      </c>
      <c r="N2173" s="31"/>
      <c r="O2173" s="39" t="str">
        <f>IF(GLOBAL[[#This Row],[b2]]="","",GLOBAL[[#This Row],[b2]]-GLOBAL[[#This Row],[a2]])</f>
        <v/>
      </c>
      <c r="P2173" s="40">
        <f ca="1">SUM(INDIRECT(GLOBAL_VAR[TABLENAME]&amp;"[@a"&amp;$1:$1-1&amp;"]"),INDIRECT(GLOBAL_VAR[TABLENAME]&amp;"[@c"&amp;$1:$1-1&amp;"]"))</f>
        <v>4</v>
      </c>
      <c r="Q2173" s="33"/>
      <c r="R2173" s="41" t="str">
        <f>IF(GLOBAL[[#This Row],[b3]]="","",GLOBAL[[#This Row],[b3]]-GLOBAL[[#This Row],[a3]])</f>
        <v/>
      </c>
      <c r="S2173" s="40">
        <f ca="1">SUM(INDIRECT(GLOBAL_VAR[TABLENAME]&amp;"[@a"&amp;$1:$1-1&amp;"]"),INDIRECT(GLOBAL_VAR[TABLENAME]&amp;"[@c"&amp;$1:$1-1&amp;"]"))</f>
        <v>4</v>
      </c>
      <c r="T2173" s="33"/>
      <c r="U2173" s="41" t="str">
        <f>IF(GLOBAL[[#This Row],[b4]]="","",GLOBAL[[#This Row],[b4]]-GLOBAL[[#This Row],[a4]])</f>
        <v/>
      </c>
      <c r="V2173" s="40">
        <f ca="1">SUM(INDIRECT(GLOBAL_VAR[TABLENAME]&amp;"[@a"&amp;$1:$1-1&amp;"]"),INDIRECT(GLOBAL_VAR[TABLENAME]&amp;"[@c"&amp;$1:$1-1&amp;"]"))</f>
        <v>4</v>
      </c>
      <c r="W2173" s="31"/>
      <c r="X2173" s="39" t="str">
        <f>IF(GLOBAL[[#This Row],[b5]]="","",GLOBAL[[#This Row],[b5]]-GLOBAL[[#This Row],[a5]])</f>
        <v/>
      </c>
      <c r="Y2173" s="40">
        <f ca="1">SUM(INDIRECT(GLOBAL_VAR[TABLENAME]&amp;"[@a"&amp;$1:$1-1&amp;"]"),INDIRECT(GLOBAL_VAR[TABLENAME]&amp;"[@c"&amp;$1:$1-1&amp;"]"))</f>
        <v>4</v>
      </c>
      <c r="Z2173" s="29"/>
      <c r="AA217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mapzipperjalaa5sikahj420pcsuntana</v>
      </c>
      <c r="AB2173" s="39">
        <v>420</v>
      </c>
      <c r="AC2173" s="65" t="s">
        <v>5118</v>
      </c>
      <c r="AD2173" s="29"/>
    </row>
    <row r="2174" spans="1:30">
      <c r="A2174" s="39">
        <f ca="1">IF(GLOBAL[[#This Row],[TT]]&lt;1,"",ROW()-2)</f>
        <v>2172</v>
      </c>
      <c r="B2174" s="33" t="s">
        <v>5626</v>
      </c>
      <c r="C2174" s="31">
        <v>4</v>
      </c>
      <c r="D2174" s="31" t="s">
        <v>5623</v>
      </c>
      <c r="E2174" s="39">
        <f ca="1">IF(GLOBAL[[#This Row],[b12]]="",GLOBAL[[#This Row],[a6]],GLOBAL[[#This Row],[b12]])</f>
        <v>3</v>
      </c>
      <c r="F2174" s="40">
        <f>GLOBAL[[#This Row],[AWAL]]</f>
        <v>4</v>
      </c>
      <c r="G2174" s="31"/>
      <c r="H2174" s="31"/>
      <c r="I2174" s="39">
        <f>IF(GLOBAL[[#This Row],[1]]="","",SUMIF(Table6[NB BM_C_QTY+F],GLOBAL[POINTER],Table6[C]))</f>
        <v>0</v>
      </c>
      <c r="J2174" s="91">
        <f>IF(GLOBAL[[#This Row],[2]]="",0,-1*SUMIF(Table5[CONCAT],GLOBAL[POINTER],Table5[3]))</f>
        <v>0</v>
      </c>
      <c r="K2174" s="39" t="str">
        <f>IF(GLOBAL[[#This Row],[b1]]="","",GLOBAL[[#This Row],[b1]]-GLOBAL[[#This Row],[a1]]-GLOBAL[[#This Row],[bkeluar1]])</f>
        <v/>
      </c>
      <c r="L2174" s="39">
        <f>SUM(GLOBAL[[#This Row],[bmasuk1]:[c1]])</f>
        <v>0</v>
      </c>
      <c r="M2174" s="40">
        <f t="shared" si="33"/>
        <v>4</v>
      </c>
      <c r="N2174" s="31">
        <v>3</v>
      </c>
      <c r="O2174" s="39">
        <f>IF(GLOBAL[[#This Row],[b2]]="","",GLOBAL[[#This Row],[b2]]-GLOBAL[[#This Row],[a2]])</f>
        <v>-1</v>
      </c>
      <c r="P2174" s="40">
        <f ca="1">SUM(INDIRECT(GLOBAL_VAR[TABLENAME]&amp;"[@a"&amp;$1:$1-1&amp;"]"),INDIRECT(GLOBAL_VAR[TABLENAME]&amp;"[@c"&amp;$1:$1-1&amp;"]"))</f>
        <v>3</v>
      </c>
      <c r="Q2174" s="33"/>
      <c r="R2174" s="41" t="str">
        <f>IF(GLOBAL[[#This Row],[b3]]="","",GLOBAL[[#This Row],[b3]]-GLOBAL[[#This Row],[a3]])</f>
        <v/>
      </c>
      <c r="S2174" s="40">
        <f ca="1">SUM(INDIRECT(GLOBAL_VAR[TABLENAME]&amp;"[@a"&amp;$1:$1-1&amp;"]"),INDIRECT(GLOBAL_VAR[TABLENAME]&amp;"[@c"&amp;$1:$1-1&amp;"]"))</f>
        <v>3</v>
      </c>
      <c r="T2174" s="33"/>
      <c r="U2174" s="41" t="str">
        <f>IF(GLOBAL[[#This Row],[b4]]="","",GLOBAL[[#This Row],[b4]]-GLOBAL[[#This Row],[a4]])</f>
        <v/>
      </c>
      <c r="V2174" s="40">
        <f ca="1">SUM(INDIRECT(GLOBAL_VAR[TABLENAME]&amp;"[@a"&amp;$1:$1-1&amp;"]"),INDIRECT(GLOBAL_VAR[TABLENAME]&amp;"[@c"&amp;$1:$1-1&amp;"]"))</f>
        <v>3</v>
      </c>
      <c r="W2174" s="31"/>
      <c r="X2174" s="39" t="str">
        <f>IF(GLOBAL[[#This Row],[b5]]="","",GLOBAL[[#This Row],[b5]]-GLOBAL[[#This Row],[a5]])</f>
        <v/>
      </c>
      <c r="Y2174" s="40">
        <f ca="1">SUM(INDIRECT(GLOBAL_VAR[TABLENAME]&amp;"[@a"&amp;$1:$1-1&amp;"]"),INDIRECT(GLOBAL_VAR[TABLENAME]&amp;"[@c"&amp;$1:$1-1&amp;"]"))</f>
        <v>3</v>
      </c>
      <c r="Z2174" s="29"/>
      <c r="AA217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mapzipperjalaa5sikaht420pcsuntana</v>
      </c>
      <c r="AB2174" s="39">
        <v>420</v>
      </c>
      <c r="AC2174" s="65" t="s">
        <v>5118</v>
      </c>
      <c r="AD2174" s="29"/>
    </row>
    <row r="2175" spans="1:30">
      <c r="A2175" s="39">
        <f ca="1">IF(GLOBAL[[#This Row],[TT]]&lt;1,"",ROW()-2)</f>
        <v>2173</v>
      </c>
      <c r="B2175" s="33" t="s">
        <v>5628</v>
      </c>
      <c r="C2175" s="31">
        <v>4</v>
      </c>
      <c r="D2175" s="31" t="s">
        <v>5623</v>
      </c>
      <c r="E2175" s="39">
        <f ca="1">IF(GLOBAL[[#This Row],[b12]]="",GLOBAL[[#This Row],[a6]],GLOBAL[[#This Row],[b12]])</f>
        <v>4</v>
      </c>
      <c r="F2175" s="40">
        <f>GLOBAL[[#This Row],[AWAL]]</f>
        <v>4</v>
      </c>
      <c r="G2175" s="31"/>
      <c r="H2175" s="31"/>
      <c r="I2175" s="39">
        <f>IF(GLOBAL[[#This Row],[1]]="","",SUMIF(Table6[NB BM_C_QTY+F],GLOBAL[POINTER],Table6[C]))</f>
        <v>0</v>
      </c>
      <c r="J2175" s="91">
        <f>IF(GLOBAL[[#This Row],[2]]="",0,-1*SUMIF(Table5[CONCAT],GLOBAL[POINTER],Table5[3]))</f>
        <v>0</v>
      </c>
      <c r="K2175" s="39" t="str">
        <f>IF(GLOBAL[[#This Row],[b1]]="","",GLOBAL[[#This Row],[b1]]-GLOBAL[[#This Row],[a1]]-GLOBAL[[#This Row],[bkeluar1]])</f>
        <v/>
      </c>
      <c r="L2175" s="39">
        <f>SUM(GLOBAL[[#This Row],[bmasuk1]:[c1]])</f>
        <v>0</v>
      </c>
      <c r="M2175" s="40">
        <f t="shared" si="33"/>
        <v>4</v>
      </c>
      <c r="N2175" s="31"/>
      <c r="O2175" s="39" t="str">
        <f>IF(GLOBAL[[#This Row],[b2]]="","",GLOBAL[[#This Row],[b2]]-GLOBAL[[#This Row],[a2]])</f>
        <v/>
      </c>
      <c r="P2175" s="40">
        <f ca="1">SUM(INDIRECT(GLOBAL_VAR[TABLENAME]&amp;"[@a"&amp;$1:$1-1&amp;"]"),INDIRECT(GLOBAL_VAR[TABLENAME]&amp;"[@c"&amp;$1:$1-1&amp;"]"))</f>
        <v>4</v>
      </c>
      <c r="Q2175" s="33"/>
      <c r="R2175" s="41" t="str">
        <f>IF(GLOBAL[[#This Row],[b3]]="","",GLOBAL[[#This Row],[b3]]-GLOBAL[[#This Row],[a3]])</f>
        <v/>
      </c>
      <c r="S2175" s="40">
        <f ca="1">SUM(INDIRECT(GLOBAL_VAR[TABLENAME]&amp;"[@a"&amp;$1:$1-1&amp;"]"),INDIRECT(GLOBAL_VAR[TABLENAME]&amp;"[@c"&amp;$1:$1-1&amp;"]"))</f>
        <v>4</v>
      </c>
      <c r="T2175" s="33"/>
      <c r="U2175" s="41" t="str">
        <f>IF(GLOBAL[[#This Row],[b4]]="","",GLOBAL[[#This Row],[b4]]-GLOBAL[[#This Row],[a4]])</f>
        <v/>
      </c>
      <c r="V2175" s="40">
        <f ca="1">SUM(INDIRECT(GLOBAL_VAR[TABLENAME]&amp;"[@a"&amp;$1:$1-1&amp;"]"),INDIRECT(GLOBAL_VAR[TABLENAME]&amp;"[@c"&amp;$1:$1-1&amp;"]"))</f>
        <v>4</v>
      </c>
      <c r="W2175" s="31"/>
      <c r="X2175" s="39" t="str">
        <f>IF(GLOBAL[[#This Row],[b5]]="","",GLOBAL[[#This Row],[b5]]-GLOBAL[[#This Row],[a5]])</f>
        <v/>
      </c>
      <c r="Y2175" s="40">
        <f ca="1">SUM(INDIRECT(GLOBAL_VAR[TABLENAME]&amp;"[@a"&amp;$1:$1-1&amp;"]"),INDIRECT(GLOBAL_VAR[TABLENAME]&amp;"[@c"&amp;$1:$1-1&amp;"]"))</f>
        <v>4</v>
      </c>
      <c r="Z2175" s="29"/>
      <c r="AA217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mapzipperjalaa5sikakn420pcsuntana</v>
      </c>
      <c r="AB2175" s="39">
        <v>420</v>
      </c>
      <c r="AC2175" s="65" t="s">
        <v>5118</v>
      </c>
      <c r="AD2175" s="29"/>
    </row>
    <row r="2176" spans="1:30">
      <c r="A2176" s="39">
        <f ca="1">IF(GLOBAL[[#This Row],[TT]]&lt;1,"",ROW()-2)</f>
        <v>2174</v>
      </c>
      <c r="B2176" s="33" t="s">
        <v>5627</v>
      </c>
      <c r="C2176" s="31">
        <v>9</v>
      </c>
      <c r="D2176" s="31" t="s">
        <v>5623</v>
      </c>
      <c r="E2176" s="39">
        <f ca="1">IF(GLOBAL[[#This Row],[b12]]="",GLOBAL[[#This Row],[a6]],GLOBAL[[#This Row],[b12]])</f>
        <v>9</v>
      </c>
      <c r="F2176" s="40">
        <f>GLOBAL[[#This Row],[AWAL]]</f>
        <v>9</v>
      </c>
      <c r="G2176" s="31"/>
      <c r="H2176" s="31"/>
      <c r="I2176" s="39">
        <f>IF(GLOBAL[[#This Row],[1]]="","",SUMIF(Table6[NB BM_C_QTY+F],GLOBAL[POINTER],Table6[C]))</f>
        <v>0</v>
      </c>
      <c r="J2176" s="91">
        <f>IF(GLOBAL[[#This Row],[2]]="",0,-1*SUMIF(Table5[CONCAT],GLOBAL[POINTER],Table5[3]))</f>
        <v>0</v>
      </c>
      <c r="K2176" s="39" t="str">
        <f>IF(GLOBAL[[#This Row],[b1]]="","",GLOBAL[[#This Row],[b1]]-GLOBAL[[#This Row],[a1]]-GLOBAL[[#This Row],[bkeluar1]])</f>
        <v/>
      </c>
      <c r="L2176" s="39">
        <f>SUM(GLOBAL[[#This Row],[bmasuk1]:[c1]])</f>
        <v>0</v>
      </c>
      <c r="M2176" s="40">
        <f t="shared" si="33"/>
        <v>9</v>
      </c>
      <c r="N2176" s="31"/>
      <c r="O2176" s="39" t="str">
        <f>IF(GLOBAL[[#This Row],[b2]]="","",GLOBAL[[#This Row],[b2]]-GLOBAL[[#This Row],[a2]])</f>
        <v/>
      </c>
      <c r="P2176" s="40">
        <f ca="1">SUM(INDIRECT(GLOBAL_VAR[TABLENAME]&amp;"[@a"&amp;$1:$1-1&amp;"]"),INDIRECT(GLOBAL_VAR[TABLENAME]&amp;"[@c"&amp;$1:$1-1&amp;"]"))</f>
        <v>9</v>
      </c>
      <c r="Q2176" s="33"/>
      <c r="R2176" s="41" t="str">
        <f>IF(GLOBAL[[#This Row],[b3]]="","",GLOBAL[[#This Row],[b3]]-GLOBAL[[#This Row],[a3]])</f>
        <v/>
      </c>
      <c r="S2176" s="40">
        <f ca="1">SUM(INDIRECT(GLOBAL_VAR[TABLENAME]&amp;"[@a"&amp;$1:$1-1&amp;"]"),INDIRECT(GLOBAL_VAR[TABLENAME]&amp;"[@c"&amp;$1:$1-1&amp;"]"))</f>
        <v>9</v>
      </c>
      <c r="T2176" s="33"/>
      <c r="U2176" s="41" t="str">
        <f>IF(GLOBAL[[#This Row],[b4]]="","",GLOBAL[[#This Row],[b4]]-GLOBAL[[#This Row],[a4]])</f>
        <v/>
      </c>
      <c r="V2176" s="40">
        <f ca="1">SUM(INDIRECT(GLOBAL_VAR[TABLENAME]&amp;"[@a"&amp;$1:$1-1&amp;"]"),INDIRECT(GLOBAL_VAR[TABLENAME]&amp;"[@c"&amp;$1:$1-1&amp;"]"))</f>
        <v>9</v>
      </c>
      <c r="W2176" s="31"/>
      <c r="X2176" s="39" t="str">
        <f>IF(GLOBAL[[#This Row],[b5]]="","",GLOBAL[[#This Row],[b5]]-GLOBAL[[#This Row],[a5]])</f>
        <v/>
      </c>
      <c r="Y2176" s="40">
        <f ca="1">SUM(INDIRECT(GLOBAL_VAR[TABLENAME]&amp;"[@a"&amp;$1:$1-1&amp;"]"),INDIRECT(GLOBAL_VAR[TABLENAME]&amp;"[@c"&amp;$1:$1-1&amp;"]"))</f>
        <v>9</v>
      </c>
      <c r="Z2176" s="29"/>
      <c r="AA217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mapzipperjalaa5sikamr420pcsuntana</v>
      </c>
      <c r="AB2176" s="39">
        <v>420</v>
      </c>
      <c r="AC2176" s="65" t="s">
        <v>5118</v>
      </c>
      <c r="AD2176" s="29"/>
    </row>
    <row r="2177" spans="1:29">
      <c r="A2177" s="31" t="str">
        <f ca="1">IF(GLOBAL[[#This Row],[TT]]&lt;1,"",ROW()-2)</f>
        <v/>
      </c>
      <c r="B2177" s="33" t="s">
        <v>3692</v>
      </c>
      <c r="C2177" s="31">
        <v>0</v>
      </c>
      <c r="D2177" s="31" t="s">
        <v>2131</v>
      </c>
      <c r="E2177" s="31">
        <f ca="1">IF(GLOBAL[[#This Row],[b12]]="",GLOBAL[[#This Row],[a6]],GLOBAL[[#This Row],[b12]])</f>
        <v>0</v>
      </c>
      <c r="F2177" s="32">
        <f>GLOBAL[[#This Row],[AWAL]]</f>
        <v>0</v>
      </c>
      <c r="G2177" s="31"/>
      <c r="H2177" s="31"/>
      <c r="I2177" s="31">
        <f>IF(GLOBAL[[#This Row],[1]]="","",SUMIF(Table6[NB BM_C_QTY+F],GLOBAL[POINTER],Table6[C]))</f>
        <v>0</v>
      </c>
      <c r="J2177" s="91">
        <f>IF(GLOBAL[[#This Row],[2]]="",0,-1*SUMIF(Table5[CONCAT],GLOBAL[POINTER],Table5[3]))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 t="shared" si="33"/>
        <v>0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0</v>
      </c>
      <c r="Q2177" s="58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0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0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0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177" s="31">
        <v>240</v>
      </c>
      <c r="AC2177" t="s">
        <v>5118</v>
      </c>
    </row>
    <row r="2178" spans="1:29">
      <c r="A2178" s="31">
        <f ca="1">IF(GLOBAL[[#This Row],[TT]]&lt;1,"",ROW()-2)</f>
        <v>2176</v>
      </c>
      <c r="B2178" s="33" t="s">
        <v>5604</v>
      </c>
      <c r="C2178" s="31">
        <v>1</v>
      </c>
      <c r="D2178" s="31" t="s">
        <v>2131</v>
      </c>
      <c r="E2178" s="31">
        <f ca="1">IF(GLOBAL[[#This Row],[b12]]="",GLOBAL[[#This Row],[a6]],GLOBAL[[#This Row],[b12]])</f>
        <v>1</v>
      </c>
      <c r="F2178" s="32">
        <f>GLOBAL[[#This Row],[AWAL]]</f>
        <v>1</v>
      </c>
      <c r="G2178" s="31"/>
      <c r="H2178" s="31"/>
      <c r="I2178" s="31">
        <f>IF(GLOBAL[[#This Row],[1]]="","",SUMIF(Table6[NB BM_C_QTY+F],GLOBAL[POINTER],Table6[C]))</f>
        <v>0</v>
      </c>
      <c r="J2178" s="91">
        <f>IF(GLOBAL[[#This Row],[2]]="",0,-1*SUMIF(Table5[CONCAT],GLOBAL[POINTER],Table5[3]))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1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1</v>
      </c>
      <c r="Q2178" s="58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1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1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1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2178" s="31">
        <v>240</v>
      </c>
      <c r="AC2178" t="s">
        <v>5118</v>
      </c>
    </row>
    <row r="2179" spans="1:29">
      <c r="A2179" s="31" t="str">
        <f ca="1">IF(GLOBAL[[#This Row],[TT]]&lt;1,"",ROW()-2)</f>
        <v/>
      </c>
      <c r="B2179" s="33" t="s">
        <v>5605</v>
      </c>
      <c r="C2179" s="31">
        <v>0</v>
      </c>
      <c r="D2179" s="31" t="s">
        <v>2131</v>
      </c>
      <c r="E2179" s="31">
        <f ca="1">IF(GLOBAL[[#This Row],[b12]]="",GLOBAL[[#This Row],[a6]],GLOBAL[[#This Row],[b12]])</f>
        <v>0</v>
      </c>
      <c r="F2179" s="32">
        <f>GLOBAL[[#This Row],[AWAL]]</f>
        <v>0</v>
      </c>
      <c r="G2179" s="31"/>
      <c r="H2179" s="31"/>
      <c r="I2179" s="31">
        <f>IF(GLOBAL[[#This Row],[1]]="","",SUMIF(Table6[NB BM_C_QTY+F],GLOBAL[POINTER],Table6[C]))</f>
        <v>0</v>
      </c>
      <c r="J2179" s="91">
        <f>IF(GLOBAL[[#This Row],[2]]="",0,-1*SUMIF(Table5[CONCAT],GLOBAL[POINTER],Table5[3]))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 t="shared" ref="M2179:M2242" si="34">SUM(F2179,L2179)</f>
        <v>0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0</v>
      </c>
      <c r="Q2179" s="58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0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0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0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2179" s="31">
        <v>240</v>
      </c>
      <c r="AC2179" t="s">
        <v>5118</v>
      </c>
    </row>
    <row r="2180" spans="1:29">
      <c r="A2180" s="31">
        <f ca="1">IF(GLOBAL[[#This Row],[TT]]&lt;1,"",ROW()-2)</f>
        <v>2178</v>
      </c>
      <c r="B2180" s="33" t="s">
        <v>1314</v>
      </c>
      <c r="C2180" s="31">
        <v>1</v>
      </c>
      <c r="D2180" s="31" t="s">
        <v>100</v>
      </c>
      <c r="E2180" s="31">
        <f ca="1">IF(GLOBAL[[#This Row],[b12]]="",GLOBAL[[#This Row],[a6]],GLOBAL[[#This Row],[b12]])</f>
        <v>1</v>
      </c>
      <c r="F2180" s="32">
        <f>GLOBAL[[#This Row],[AWAL]]</f>
        <v>1</v>
      </c>
      <c r="G2180" s="31"/>
      <c r="H2180" s="31"/>
      <c r="I2180" s="31">
        <f>IF(GLOBAL[[#This Row],[1]]="","",SUMIF(Table6[NB BM_C_QTY+F],GLOBAL[POINTER],Table6[C]))</f>
        <v>0</v>
      </c>
      <c r="J2180" s="91">
        <f>IF(GLOBAL[[#This Row],[2]]="",0,-1*SUMIF(Table5[CONCAT],GLOBAL[POINTER],Table5[3]))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 t="shared" si="34"/>
        <v>1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1</v>
      </c>
      <c r="Q2180" s="58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1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1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1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180" s="31">
        <v>1200</v>
      </c>
      <c r="AC2180" t="s">
        <v>5118</v>
      </c>
    </row>
    <row r="2181" spans="1:29">
      <c r="A2181" s="31" t="str">
        <f ca="1">IF(GLOBAL[[#This Row],[TT]]&lt;1,"",ROW()-2)</f>
        <v/>
      </c>
      <c r="B2181" s="33" t="s">
        <v>3682</v>
      </c>
      <c r="C2181" s="31">
        <v>0</v>
      </c>
      <c r="D2181" s="31">
        <v>240</v>
      </c>
      <c r="E2181" s="31">
        <f ca="1">IF(GLOBAL[[#This Row],[b12]]="",GLOBAL[[#This Row],[a6]],GLOBAL[[#This Row],[b12]])</f>
        <v>0</v>
      </c>
      <c r="F2181" s="32">
        <f>GLOBAL[[#This Row],[AWAL]]</f>
        <v>0</v>
      </c>
      <c r="G2181" s="31"/>
      <c r="H2181" s="31"/>
      <c r="I2181" s="31">
        <f>IF(GLOBAL[[#This Row],[1]]="","",SUMIF(Table6[NB BM_C_QTY+F],GLOBAL[POINTER],Table6[C]))</f>
        <v>0</v>
      </c>
      <c r="J2181" s="91">
        <f>IF(GLOBAL[[#This Row],[2]]="",0,-1*SUMIF(Table5[CONCAT],GLOBAL[POINTER],Table5[3]))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 t="shared" si="34"/>
        <v>0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0</v>
      </c>
      <c r="Q2181" s="58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0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0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0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181" s="31">
        <v>240</v>
      </c>
      <c r="AC2181" t="s">
        <v>5118</v>
      </c>
    </row>
    <row r="2182" spans="1:29">
      <c r="A2182" s="31" t="str">
        <f ca="1">IF(GLOBAL[[#This Row],[TT]]&lt;1,"",ROW()-2)</f>
        <v/>
      </c>
      <c r="B2182" s="33" t="s">
        <v>3683</v>
      </c>
      <c r="C2182" s="31">
        <v>0</v>
      </c>
      <c r="D2182" s="31">
        <v>240</v>
      </c>
      <c r="E2182" s="31">
        <f ca="1">IF(GLOBAL[[#This Row],[b12]]="",GLOBAL[[#This Row],[a6]],GLOBAL[[#This Row],[b12]])</f>
        <v>0</v>
      </c>
      <c r="F2182" s="32">
        <f>GLOBAL[[#This Row],[AWAL]]</f>
        <v>0</v>
      </c>
      <c r="G2182" s="31"/>
      <c r="H2182" s="31"/>
      <c r="I2182" s="31">
        <f>IF(GLOBAL[[#This Row],[1]]="","",SUMIF(Table6[NB BM_C_QTY+F],GLOBAL[POINTER],Table6[C]))</f>
        <v>0</v>
      </c>
      <c r="J2182" s="91">
        <f>IF(GLOBAL[[#This Row],[2]]="",0,-1*SUMIF(Table5[CONCAT],GLOBAL[POINTER],Table5[3]))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 t="shared" si="34"/>
        <v>0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0</v>
      </c>
      <c r="Q2182" s="58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0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0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0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182" s="31">
        <v>240</v>
      </c>
      <c r="AC2182" t="s">
        <v>5118</v>
      </c>
    </row>
    <row r="2183" spans="1:29">
      <c r="A2183" s="31">
        <f ca="1">IF(GLOBAL[[#This Row],[TT]]&lt;1,"",ROW()-2)</f>
        <v>2181</v>
      </c>
      <c r="B2183" s="33" t="s">
        <v>3684</v>
      </c>
      <c r="C2183" s="31">
        <v>1</v>
      </c>
      <c r="D2183" s="31">
        <v>240</v>
      </c>
      <c r="E2183" s="31">
        <f ca="1">IF(GLOBAL[[#This Row],[b12]]="",GLOBAL[[#This Row],[a6]],GLOBAL[[#This Row],[b12]])</f>
        <v>1</v>
      </c>
      <c r="F2183" s="32">
        <f>GLOBAL[[#This Row],[AWAL]]</f>
        <v>1</v>
      </c>
      <c r="G2183" s="31"/>
      <c r="H2183" s="31"/>
      <c r="I2183" s="31">
        <f>IF(GLOBAL[[#This Row],[1]]="","",SUMIF(Table6[NB BM_C_QTY+F],GLOBAL[POINTER],Table6[C]))</f>
        <v>0</v>
      </c>
      <c r="J2183" s="91">
        <f>IF(GLOBAL[[#This Row],[2]]="",0,-1*SUMIF(Table5[CONCAT],GLOBAL[POINTER],Table5[3]))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1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1</v>
      </c>
      <c r="Q2183" s="58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1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1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1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183" s="31">
        <v>240</v>
      </c>
      <c r="AC2183" t="s">
        <v>5118</v>
      </c>
    </row>
    <row r="2184" spans="1:29">
      <c r="A2184" s="31" t="str">
        <f ca="1">IF(GLOBAL[[#This Row],[TT]]&lt;1,"",ROW()-2)</f>
        <v/>
      </c>
      <c r="B2184" s="33" t="s">
        <v>3685</v>
      </c>
      <c r="C2184" s="31">
        <v>0</v>
      </c>
      <c r="D2184" s="31">
        <v>240</v>
      </c>
      <c r="E2184" s="31">
        <f ca="1">IF(GLOBAL[[#This Row],[b12]]="",GLOBAL[[#This Row],[a6]],GLOBAL[[#This Row],[b12]])</f>
        <v>0</v>
      </c>
      <c r="F2184" s="32">
        <f>GLOBAL[[#This Row],[AWAL]]</f>
        <v>0</v>
      </c>
      <c r="G2184" s="31"/>
      <c r="H2184" s="31"/>
      <c r="I2184" s="31">
        <f>IF(GLOBAL[[#This Row],[1]]="","",SUMIF(Table6[NB BM_C_QTY+F],GLOBAL[POINTER],Table6[C]))</f>
        <v>0</v>
      </c>
      <c r="J2184" s="91">
        <f>IF(GLOBAL[[#This Row],[2]]="",0,-1*SUMIF(Table5[CONCAT],GLOBAL[POINTER],Table5[3]))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0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0</v>
      </c>
      <c r="Q2184" s="58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0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0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0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184" s="31">
        <v>240</v>
      </c>
      <c r="AC2184" t="s">
        <v>5118</v>
      </c>
    </row>
    <row r="2185" spans="1:29">
      <c r="A2185" s="31">
        <f ca="1">IF(GLOBAL[[#This Row],[TT]]&lt;1,"",ROW()-2)</f>
        <v>2183</v>
      </c>
      <c r="B2185" s="33" t="s">
        <v>1315</v>
      </c>
      <c r="C2185" s="31">
        <v>2</v>
      </c>
      <c r="D2185" s="31" t="s">
        <v>692</v>
      </c>
      <c r="E2185" s="31">
        <f ca="1">IF(GLOBAL[[#This Row],[b12]]="",GLOBAL[[#This Row],[a6]],GLOBAL[[#This Row],[b12]])</f>
        <v>2</v>
      </c>
      <c r="F2185" s="32">
        <f>GLOBAL[[#This Row],[AWAL]]</f>
        <v>2</v>
      </c>
      <c r="G2185" s="31"/>
      <c r="H2185" s="31"/>
      <c r="I2185" s="31">
        <f>IF(GLOBAL[[#This Row],[1]]="","",SUMIF(Table6[NB BM_C_QTY+F],GLOBAL[POINTER],Table6[C]))</f>
        <v>0</v>
      </c>
      <c r="J2185" s="91">
        <f>IF(GLOBAL[[#This Row],[2]]="",0,-1*SUMIF(Table5[CONCAT],GLOBAL[POINTER],Table5[3]))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 t="shared" si="34"/>
        <v>2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2</v>
      </c>
      <c r="Q2185" s="58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2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2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2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185" s="31">
        <v>15</v>
      </c>
      <c r="AC2185" t="s">
        <v>5116</v>
      </c>
    </row>
    <row r="2186" spans="1:29">
      <c r="A2186" s="31">
        <f ca="1">IF(GLOBAL[[#This Row],[TT]]&lt;1,"",ROW()-2)</f>
        <v>2184</v>
      </c>
      <c r="B2186" s="33" t="s">
        <v>1316</v>
      </c>
      <c r="C2186" s="31">
        <v>3</v>
      </c>
      <c r="D2186" s="31" t="s">
        <v>33</v>
      </c>
      <c r="E2186" s="31">
        <f ca="1">IF(GLOBAL[[#This Row],[b12]]="",GLOBAL[[#This Row],[a6]],GLOBAL[[#This Row],[b12]])</f>
        <v>3</v>
      </c>
      <c r="F2186" s="32">
        <f>GLOBAL[[#This Row],[AWAL]]</f>
        <v>3</v>
      </c>
      <c r="G2186" s="31"/>
      <c r="H2186" s="31"/>
      <c r="I2186" s="31">
        <f>IF(GLOBAL[[#This Row],[1]]="","",SUMIF(Table6[NB BM_C_QTY+F],GLOBAL[POINTER],Table6[C]))</f>
        <v>0</v>
      </c>
      <c r="J2186" s="91">
        <f>IF(GLOBAL[[#This Row],[2]]="",0,-1*SUMIF(Table5[CONCAT],GLOBAL[POINTER],Table5[3]))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3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3</v>
      </c>
      <c r="Q2186" s="58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3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3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3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186" s="31">
        <v>360</v>
      </c>
      <c r="AC2186" t="s">
        <v>5118</v>
      </c>
    </row>
    <row r="2187" spans="1:29">
      <c r="A2187" s="31">
        <f ca="1">IF(GLOBAL[[#This Row],[TT]]&lt;1,"",ROW()-2)</f>
        <v>2185</v>
      </c>
      <c r="B2187" s="33" t="s">
        <v>1317</v>
      </c>
      <c r="C2187" s="31">
        <v>2</v>
      </c>
      <c r="D2187" s="31" t="s">
        <v>157</v>
      </c>
      <c r="E2187" s="31">
        <f ca="1">IF(GLOBAL[[#This Row],[b12]]="",GLOBAL[[#This Row],[a6]],GLOBAL[[#This Row],[b12]])</f>
        <v>2</v>
      </c>
      <c r="F2187" s="32">
        <f>GLOBAL[[#This Row],[AWAL]]</f>
        <v>2</v>
      </c>
      <c r="G2187" s="31"/>
      <c r="H2187" s="31"/>
      <c r="I2187" s="31">
        <f>IF(GLOBAL[[#This Row],[1]]="","",SUMIF(Table6[NB BM_C_QTY+F],GLOBAL[POINTER],Table6[C]))</f>
        <v>0</v>
      </c>
      <c r="J2187" s="91">
        <f>IF(GLOBAL[[#This Row],[2]]="",0,-1*SUMIF(Table5[CONCAT],GLOBAL[POINTER],Table5[3]))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2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2</v>
      </c>
      <c r="Q2187" s="58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2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2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2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187" s="31">
        <v>600</v>
      </c>
      <c r="AC2187" t="s">
        <v>5118</v>
      </c>
    </row>
    <row r="2188" spans="1:29">
      <c r="A2188" s="31">
        <f ca="1">IF(GLOBAL[[#This Row],[TT]]&lt;1,"",ROW()-2)</f>
        <v>2186</v>
      </c>
      <c r="B2188" s="33" t="s">
        <v>1318</v>
      </c>
      <c r="C2188" s="31">
        <v>1</v>
      </c>
      <c r="D2188" s="31" t="s">
        <v>811</v>
      </c>
      <c r="E2188" s="31">
        <f ca="1">IF(GLOBAL[[#This Row],[b12]]="",GLOBAL[[#This Row],[a6]],GLOBAL[[#This Row],[b12]])</f>
        <v>1</v>
      </c>
      <c r="F2188" s="32">
        <f>GLOBAL[[#This Row],[AWAL]]</f>
        <v>1</v>
      </c>
      <c r="G2188" s="31"/>
      <c r="H2188" s="31"/>
      <c r="I2188" s="31">
        <f>IF(GLOBAL[[#This Row],[1]]="","",SUMIF(Table6[NB BM_C_QTY+F],GLOBAL[POINTER],Table6[C]))</f>
        <v>0</v>
      </c>
      <c r="J2188" s="91">
        <f>IF(GLOBAL[[#This Row],[2]]="",0,-1*SUMIF(Table5[CONCAT],GLOBAL[POINTER],Table5[3]))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1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1</v>
      </c>
      <c r="Q2188" s="58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1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1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1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188" s="31">
        <v>720</v>
      </c>
      <c r="AC2188" t="s">
        <v>5118</v>
      </c>
    </row>
    <row r="2189" spans="1:29">
      <c r="A2189" s="31">
        <f ca="1">IF(GLOBAL[[#This Row],[TT]]&lt;1,"",ROW()-2)</f>
        <v>2187</v>
      </c>
      <c r="B2189" s="33" t="s">
        <v>1319</v>
      </c>
      <c r="C2189" s="31">
        <v>7</v>
      </c>
      <c r="D2189" s="31" t="s">
        <v>132</v>
      </c>
      <c r="E2189" s="31">
        <f ca="1">IF(GLOBAL[[#This Row],[b12]]="",GLOBAL[[#This Row],[a6]],GLOBAL[[#This Row],[b12]])</f>
        <v>7</v>
      </c>
      <c r="F2189" s="32">
        <f>GLOBAL[[#This Row],[AWAL]]</f>
        <v>7</v>
      </c>
      <c r="G2189" s="31"/>
      <c r="H2189" s="31"/>
      <c r="I2189" s="31">
        <f>IF(GLOBAL[[#This Row],[1]]="","",SUMIF(Table6[NB BM_C_QTY+F],GLOBAL[POINTER],Table6[C]))</f>
        <v>0</v>
      </c>
      <c r="J2189" s="91">
        <f>IF(GLOBAL[[#This Row],[2]]="",0,-1*SUMIF(Table5[CONCAT],GLOBAL[POINTER],Table5[3]))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7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7</v>
      </c>
      <c r="Q2189" s="58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7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7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7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189" s="31">
        <v>400</v>
      </c>
      <c r="AC2189" t="s">
        <v>5118</v>
      </c>
    </row>
    <row r="2190" spans="1:29">
      <c r="A2190" s="31" t="str">
        <f ca="1">IF(GLOBAL[[#This Row],[TT]]&lt;1,"",ROW()-2)</f>
        <v/>
      </c>
      <c r="B2190" s="33" t="s">
        <v>1320</v>
      </c>
      <c r="C2190" s="31">
        <v>0</v>
      </c>
      <c r="D2190" s="31" t="s">
        <v>23</v>
      </c>
      <c r="E2190" s="31">
        <f ca="1">IF(GLOBAL[[#This Row],[b12]]="",GLOBAL[[#This Row],[a6]],GLOBAL[[#This Row],[b12]])</f>
        <v>0</v>
      </c>
      <c r="F2190" s="32">
        <f>GLOBAL[[#This Row],[AWAL]]</f>
        <v>0</v>
      </c>
      <c r="G2190" s="31"/>
      <c r="H2190" s="31"/>
      <c r="I2190" s="31">
        <f>IF(GLOBAL[[#This Row],[1]]="","",SUMIF(Table6[NB BM_C_QTY+F],GLOBAL[POINTER],Table6[C]))</f>
        <v>0</v>
      </c>
      <c r="J2190" s="91">
        <f>IF(GLOBAL[[#This Row],[2]]="",0,-1*SUMIF(Table5[CONCAT],GLOBAL[POINTER],Table5[3]))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0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0</v>
      </c>
      <c r="Q2190" s="58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0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0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0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190" s="31">
        <v>20</v>
      </c>
      <c r="AC2190" t="s">
        <v>5116</v>
      </c>
    </row>
    <row r="2191" spans="1:29">
      <c r="A2191" s="31">
        <f ca="1">IF(GLOBAL[[#This Row],[TT]]&lt;1,"",ROW()-2)</f>
        <v>2189</v>
      </c>
      <c r="B2191" s="33" t="s">
        <v>1321</v>
      </c>
      <c r="C2191" s="31">
        <v>8</v>
      </c>
      <c r="D2191" s="31" t="s">
        <v>165</v>
      </c>
      <c r="E2191" s="31">
        <f ca="1">IF(GLOBAL[[#This Row],[b12]]="",GLOBAL[[#This Row],[a6]],GLOBAL[[#This Row],[b12]])</f>
        <v>8</v>
      </c>
      <c r="F2191" s="32">
        <f>GLOBAL[[#This Row],[AWAL]]</f>
        <v>8</v>
      </c>
      <c r="G2191" s="31"/>
      <c r="H2191" s="31"/>
      <c r="I2191" s="31">
        <f>IF(GLOBAL[[#This Row],[1]]="","",SUMIF(Table6[NB BM_C_QTY+F],GLOBAL[POINTER],Table6[C]))</f>
        <v>0</v>
      </c>
      <c r="J2191" s="91">
        <f>IF(GLOBAL[[#This Row],[2]]="",0,-1*SUMIF(Table5[CONCAT],GLOBAL[POINTER],Table5[3]))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8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8</v>
      </c>
      <c r="Q2191" s="58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8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8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8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191" s="31">
        <v>1440</v>
      </c>
      <c r="AC2191" t="s">
        <v>5118</v>
      </c>
    </row>
    <row r="2192" spans="1:29">
      <c r="A2192" s="31">
        <f ca="1">IF(GLOBAL[[#This Row],[TT]]&lt;1,"",ROW()-2)</f>
        <v>2190</v>
      </c>
      <c r="B2192" s="33" t="s">
        <v>1322</v>
      </c>
      <c r="C2192" s="31">
        <v>22</v>
      </c>
      <c r="D2192" s="31" t="s">
        <v>238</v>
      </c>
      <c r="E2192" s="31">
        <f ca="1">IF(GLOBAL[[#This Row],[b12]]="",GLOBAL[[#This Row],[a6]],GLOBAL[[#This Row],[b12]])</f>
        <v>22</v>
      </c>
      <c r="F2192" s="32">
        <f>GLOBAL[[#This Row],[AWAL]]</f>
        <v>22</v>
      </c>
      <c r="G2192" s="31"/>
      <c r="H2192" s="31"/>
      <c r="I2192" s="31">
        <f>IF(GLOBAL[[#This Row],[1]]="","",SUMIF(Table6[NB BM_C_QTY+F],GLOBAL[POINTER],Table6[C]))</f>
        <v>0</v>
      </c>
      <c r="J2192" s="91">
        <f>IF(GLOBAL[[#This Row],[2]]="",0,-1*SUMIF(Table5[CONCAT],GLOBAL[POINTER],Table5[3]))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22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22</v>
      </c>
      <c r="Q2192" s="58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22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22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22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192" s="31">
        <v>960</v>
      </c>
      <c r="AC2192" t="s">
        <v>5118</v>
      </c>
    </row>
    <row r="2193" spans="1:30">
      <c r="A2193" s="31">
        <f ca="1">IF(GLOBAL[[#This Row],[TT]]&lt;1,"",ROW()-2)</f>
        <v>2191</v>
      </c>
      <c r="B2193" s="33" t="s">
        <v>1323</v>
      </c>
      <c r="C2193" s="31">
        <v>28</v>
      </c>
      <c r="D2193" s="31" t="s">
        <v>155</v>
      </c>
      <c r="E2193" s="31">
        <f ca="1">IF(GLOBAL[[#This Row],[b12]]="",GLOBAL[[#This Row],[a6]],GLOBAL[[#This Row],[b12]])</f>
        <v>28</v>
      </c>
      <c r="F2193" s="32">
        <f>GLOBAL[[#This Row],[AWAL]]</f>
        <v>28</v>
      </c>
      <c r="G2193" s="31"/>
      <c r="H2193" s="31"/>
      <c r="I2193" s="31">
        <f>IF(GLOBAL[[#This Row],[1]]="","",SUMIF(Table6[NB BM_C_QTY+F],GLOBAL[POINTER],Table6[C]))</f>
        <v>0</v>
      </c>
      <c r="J2193" s="91">
        <f>IF(GLOBAL[[#This Row],[2]]="",0,-1*SUMIF(Table5[CONCAT],GLOBAL[POINTER],Table5[3]))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28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28</v>
      </c>
      <c r="Q2193" s="58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28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28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28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193" s="31">
        <v>576</v>
      </c>
      <c r="AC2193" t="s">
        <v>5118</v>
      </c>
    </row>
    <row r="2194" spans="1:30">
      <c r="A2194" s="31">
        <f ca="1">IF(GLOBAL[[#This Row],[TT]]&lt;1,"",ROW()-2)</f>
        <v>2192</v>
      </c>
      <c r="B2194" s="33" t="s">
        <v>1324</v>
      </c>
      <c r="C2194" s="31">
        <v>31</v>
      </c>
      <c r="D2194" s="31" t="s">
        <v>302</v>
      </c>
      <c r="E2194" s="31">
        <f ca="1">IF(GLOBAL[[#This Row],[b12]]="",GLOBAL[[#This Row],[a6]],GLOBAL[[#This Row],[b12]])</f>
        <v>31</v>
      </c>
      <c r="F2194" s="32">
        <f>GLOBAL[[#This Row],[AWAL]]</f>
        <v>31</v>
      </c>
      <c r="G2194" s="31"/>
      <c r="H2194" s="31"/>
      <c r="I2194" s="31">
        <f>IF(GLOBAL[[#This Row],[1]]="","",SUMIF(Table6[NB BM_C_QTY+F],GLOBAL[POINTER],Table6[C]))</f>
        <v>0</v>
      </c>
      <c r="J2194" s="91">
        <f>IF(GLOBAL[[#This Row],[2]]="",0,-1*SUMIF(Table5[CONCAT],GLOBAL[POINTER],Table5[3]))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31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31</v>
      </c>
      <c r="Q2194" s="58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31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31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31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194" s="31">
        <v>480</v>
      </c>
      <c r="AC2194" t="s">
        <v>5118</v>
      </c>
    </row>
    <row r="2195" spans="1:30">
      <c r="A2195" s="31">
        <f ca="1">IF(GLOBAL[[#This Row],[TT]]&lt;1,"",ROW()-2)</f>
        <v>2193</v>
      </c>
      <c r="B2195" s="33" t="s">
        <v>5501</v>
      </c>
      <c r="C2195" s="31">
        <v>2</v>
      </c>
      <c r="D2195" s="31">
        <v>240</v>
      </c>
      <c r="E2195" s="31">
        <f ca="1">IF(GLOBAL[[#This Row],[b12]]="",GLOBAL[[#This Row],[a6]],GLOBAL[[#This Row],[b12]])</f>
        <v>2</v>
      </c>
      <c r="F2195" s="32">
        <f>GLOBAL[[#This Row],[AWAL]]</f>
        <v>2</v>
      </c>
      <c r="G2195" s="31"/>
      <c r="H2195" s="31"/>
      <c r="I2195" s="31">
        <f>IF(GLOBAL[[#This Row],[1]]="","",SUMIF(Table6[NB BM_C_QTY+F],GLOBAL[POINTER],Table6[C]))</f>
        <v>0</v>
      </c>
      <c r="J2195" s="91">
        <f>IF(GLOBAL[[#This Row],[2]]="",0,-1*SUMIF(Table5[CONCAT],GLOBAL[POINTER],Table5[3]))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2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2</v>
      </c>
      <c r="Q2195" s="58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2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2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2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2195" s="31">
        <v>240</v>
      </c>
      <c r="AC2195" t="s">
        <v>5118</v>
      </c>
    </row>
    <row r="2196" spans="1:30">
      <c r="A2196" s="31">
        <f ca="1">IF(GLOBAL[[#This Row],[TT]]&lt;1,"",ROW()-2)</f>
        <v>2194</v>
      </c>
      <c r="B2196" s="33" t="s">
        <v>5502</v>
      </c>
      <c r="C2196" s="31">
        <v>1</v>
      </c>
      <c r="D2196" s="31">
        <v>240</v>
      </c>
      <c r="E2196" s="31">
        <f ca="1">IF(GLOBAL[[#This Row],[b12]]="",GLOBAL[[#This Row],[a6]],GLOBAL[[#This Row],[b12]])</f>
        <v>1</v>
      </c>
      <c r="F2196" s="32">
        <f>GLOBAL[[#This Row],[AWAL]]</f>
        <v>1</v>
      </c>
      <c r="G2196" s="31"/>
      <c r="H2196" s="31"/>
      <c r="I2196" s="31">
        <f>IF(GLOBAL[[#This Row],[1]]="","",SUMIF(Table6[NB BM_C_QTY+F],GLOBAL[POINTER],Table6[C]))</f>
        <v>0</v>
      </c>
      <c r="J2196" s="91">
        <f>IF(GLOBAL[[#This Row],[2]]="",0,-1*SUMIF(Table5[CONCAT],GLOBAL[POINTER],Table5[3]))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1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1</v>
      </c>
      <c r="Q2196" s="58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1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1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1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2196" s="31">
        <v>240</v>
      </c>
      <c r="AC2196" t="s">
        <v>5118</v>
      </c>
    </row>
    <row r="2197" spans="1:30">
      <c r="A2197" s="31">
        <f ca="1">IF(GLOBAL[[#This Row],[TT]]&lt;1,"",ROW()-2)</f>
        <v>2195</v>
      </c>
      <c r="B2197" s="33" t="s">
        <v>5503</v>
      </c>
      <c r="C2197" s="31">
        <v>3</v>
      </c>
      <c r="D2197" s="31">
        <v>240</v>
      </c>
      <c r="E2197" s="31">
        <f ca="1">IF(GLOBAL[[#This Row],[b12]]="",GLOBAL[[#This Row],[a6]],GLOBAL[[#This Row],[b12]])</f>
        <v>3</v>
      </c>
      <c r="F2197" s="32">
        <f>GLOBAL[[#This Row],[AWAL]]</f>
        <v>3</v>
      </c>
      <c r="G2197" s="31"/>
      <c r="H2197" s="31"/>
      <c r="I2197" s="31">
        <f>IF(GLOBAL[[#This Row],[1]]="","",SUMIF(Table6[NB BM_C_QTY+F],GLOBAL[POINTER],Table6[C]))</f>
        <v>0</v>
      </c>
      <c r="J2197" s="91">
        <f>IF(GLOBAL[[#This Row],[2]]="",0,-1*SUMIF(Table5[CONCAT],GLOBAL[POINTER],Table5[3]))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3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3</v>
      </c>
      <c r="Q2197" s="58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3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3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3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2197" s="31">
        <v>240</v>
      </c>
      <c r="AC2197" t="s">
        <v>5118</v>
      </c>
    </row>
    <row r="2198" spans="1:30">
      <c r="A2198" s="31" t="str">
        <f ca="1">IF(GLOBAL[[#This Row],[TT]]&lt;1,"",ROW()-2)</f>
        <v/>
      </c>
      <c r="B2198" s="33" t="s">
        <v>3715</v>
      </c>
      <c r="C2198" s="31">
        <v>0</v>
      </c>
      <c r="D2198" s="31">
        <v>240</v>
      </c>
      <c r="E2198" s="31">
        <f ca="1">IF(GLOBAL[[#This Row],[b12]]="",GLOBAL[[#This Row],[a6]],GLOBAL[[#This Row],[b12]])</f>
        <v>0</v>
      </c>
      <c r="F2198" s="32">
        <f>GLOBAL[[#This Row],[AWAL]]</f>
        <v>0</v>
      </c>
      <c r="G2198" s="31"/>
      <c r="H2198" s="31"/>
      <c r="I2198" s="31">
        <f>IF(GLOBAL[[#This Row],[1]]="","",SUMIF(Table6[NB BM_C_QTY+F],GLOBAL[POINTER],Table6[C]))</f>
        <v>0</v>
      </c>
      <c r="J2198" s="91">
        <f>IF(GLOBAL[[#This Row],[2]]="",0,-1*SUMIF(Table5[CONCAT],GLOBAL[POINTER],Table5[3]))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0</v>
      </c>
      <c r="Q2198" s="58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198" s="31">
        <v>240</v>
      </c>
      <c r="AC2198" t="s">
        <v>5118</v>
      </c>
    </row>
    <row r="2199" spans="1:30">
      <c r="A2199" s="31">
        <f ca="1">IF(GLOBAL[[#This Row],[TT]]&lt;1,"",ROW()-2)</f>
        <v>2197</v>
      </c>
      <c r="B2199" s="33" t="s">
        <v>1325</v>
      </c>
      <c r="C2199" s="31">
        <v>1</v>
      </c>
      <c r="D2199" s="31" t="s">
        <v>16</v>
      </c>
      <c r="E2199" s="31">
        <f ca="1">IF(GLOBAL[[#This Row],[b12]]="",GLOBAL[[#This Row],[a6]],GLOBAL[[#This Row],[b12]])</f>
        <v>1</v>
      </c>
      <c r="F2199" s="32">
        <f>GLOBAL[[#This Row],[AWAL]]</f>
        <v>1</v>
      </c>
      <c r="G2199" s="31"/>
      <c r="H2199" s="31"/>
      <c r="I2199" s="31">
        <f>IF(GLOBAL[[#This Row],[1]]="","",SUMIF(Table6[NB BM_C_QTY+F],GLOBAL[POINTER],Table6[C]))</f>
        <v>0</v>
      </c>
      <c r="J2199" s="91">
        <f>IF(GLOBAL[[#This Row],[2]]="",0,-1*SUMIF(Table5[CONCAT],GLOBAL[POINTER],Table5[3]))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1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1</v>
      </c>
      <c r="Q2199" s="58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1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1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1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199" s="31">
        <v>40</v>
      </c>
      <c r="AC2199" t="s">
        <v>5116</v>
      </c>
    </row>
    <row r="2200" spans="1:30">
      <c r="A2200" s="31">
        <f ca="1">IF(GLOBAL[[#This Row],[TT]]&lt;1,"",ROW()-2)</f>
        <v>2198</v>
      </c>
      <c r="B2200" s="33" t="s">
        <v>1326</v>
      </c>
      <c r="C2200" s="31">
        <v>2</v>
      </c>
      <c r="D2200" s="31" t="s">
        <v>1327</v>
      </c>
      <c r="E2200" s="31">
        <f ca="1">IF(GLOBAL[[#This Row],[b12]]="",GLOBAL[[#This Row],[a6]],GLOBAL[[#This Row],[b12]])</f>
        <v>2</v>
      </c>
      <c r="F2200" s="32">
        <f>GLOBAL[[#This Row],[AWAL]]</f>
        <v>2</v>
      </c>
      <c r="G2200" s="31"/>
      <c r="H2200" s="31"/>
      <c r="I2200" s="31">
        <f>IF(GLOBAL[[#This Row],[1]]="","",SUMIF(Table6[NB BM_C_QTY+F],GLOBAL[POINTER],Table6[C]))</f>
        <v>0</v>
      </c>
      <c r="J2200" s="91">
        <f>IF(GLOBAL[[#This Row],[2]]="",0,-1*SUMIF(Table5[CONCAT],GLOBAL[POINTER],Table5[3]))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2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2</v>
      </c>
      <c r="Q2200" s="58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2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2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2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200" s="31">
        <v>64</v>
      </c>
      <c r="AC2200" t="s">
        <v>5118</v>
      </c>
    </row>
    <row r="2201" spans="1:30">
      <c r="A2201" s="31">
        <f ca="1">IF(GLOBAL[[#This Row],[TT]]&lt;1,"",ROW()-2)</f>
        <v>2199</v>
      </c>
      <c r="B2201" s="33" t="s">
        <v>1328</v>
      </c>
      <c r="C2201" s="31">
        <v>30</v>
      </c>
      <c r="D2201" s="31">
        <v>180</v>
      </c>
      <c r="E2201" s="31">
        <f ca="1">IF(GLOBAL[[#This Row],[b12]]="",GLOBAL[[#This Row],[a6]],GLOBAL[[#This Row],[b12]])</f>
        <v>30</v>
      </c>
      <c r="F2201" s="32">
        <f>GLOBAL[[#This Row],[AWAL]]</f>
        <v>30</v>
      </c>
      <c r="G2201" s="31"/>
      <c r="H2201" s="31"/>
      <c r="I2201" s="31">
        <f>IF(GLOBAL[[#This Row],[1]]="","",SUMIF(Table6[NB BM_C_QTY+F],GLOBAL[POINTER],Table6[C]))</f>
        <v>0</v>
      </c>
      <c r="J2201" s="91">
        <f>IF(GLOBAL[[#This Row],[2]]="",0,-1*SUMIF(Table5[CONCAT],GLOBAL[POINTER],Table5[3]))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 t="shared" si="34"/>
        <v>30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30</v>
      </c>
      <c r="Q2201" s="58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30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30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30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201" s="31">
        <v>180</v>
      </c>
      <c r="AC2201" t="s">
        <v>5118</v>
      </c>
    </row>
    <row r="2202" spans="1:30">
      <c r="A2202" s="31">
        <f ca="1">IF(GLOBAL[[#This Row],[TT]]&lt;1,"",ROW()-2)</f>
        <v>2200</v>
      </c>
      <c r="B2202" s="33" t="s">
        <v>1329</v>
      </c>
      <c r="C2202" s="31">
        <v>11</v>
      </c>
      <c r="D2202" s="31" t="s">
        <v>98</v>
      </c>
      <c r="E2202" s="31">
        <f ca="1">IF(GLOBAL[[#This Row],[b12]]="",GLOBAL[[#This Row],[a6]],GLOBAL[[#This Row],[b12]])</f>
        <v>11</v>
      </c>
      <c r="F2202" s="32">
        <f>GLOBAL[[#This Row],[AWAL]]</f>
        <v>11</v>
      </c>
      <c r="G2202" s="31"/>
      <c r="H2202" s="31"/>
      <c r="I2202" s="31">
        <f>IF(GLOBAL[[#This Row],[1]]="","",SUMIF(Table6[NB BM_C_QTY+F],GLOBAL[POINTER],Table6[C]))</f>
        <v>0</v>
      </c>
      <c r="J2202" s="91">
        <f>IF(GLOBAL[[#This Row],[2]]="",0,-1*SUMIF(Table5[CONCAT],GLOBAL[POINTER],Table5[3]))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11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11</v>
      </c>
      <c r="Q2202" s="58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11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11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11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202" s="31">
        <v>50</v>
      </c>
      <c r="AC2202" t="s">
        <v>5116</v>
      </c>
    </row>
    <row r="2203" spans="1:30">
      <c r="A2203" s="31" t="str">
        <f ca="1">IF(GLOBAL[[#This Row],[TT]]&lt;1,"",ROW()-2)</f>
        <v/>
      </c>
      <c r="B2203" s="33" t="s">
        <v>2206</v>
      </c>
      <c r="C2203" s="31">
        <v>0</v>
      </c>
      <c r="D2203" s="31" t="s">
        <v>2082</v>
      </c>
      <c r="E2203" s="31">
        <f ca="1">IF(GLOBAL[[#This Row],[b12]]="",GLOBAL[[#This Row],[a6]],GLOBAL[[#This Row],[b12]])</f>
        <v>0</v>
      </c>
      <c r="F2203" s="32">
        <f>GLOBAL[[#This Row],[AWAL]]</f>
        <v>0</v>
      </c>
      <c r="G2203" s="31"/>
      <c r="H2203" s="31"/>
      <c r="I2203" s="31">
        <f>IF(GLOBAL[[#This Row],[1]]="","",SUMIF(Table6[NB BM_C_QTY+F],GLOBAL[POINTER],Table6[C]))</f>
        <v>0</v>
      </c>
      <c r="J2203" s="91">
        <f>IF(GLOBAL[[#This Row],[2]]="",0,-1*SUMIF(Table5[CONCAT],GLOBAL[POINTER],Table5[3]))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0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0</v>
      </c>
      <c r="Q2203" s="58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0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0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0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203" s="31">
        <v>50</v>
      </c>
      <c r="AC2203" t="s">
        <v>5118</v>
      </c>
    </row>
    <row r="2204" spans="1:30">
      <c r="A2204" s="31" t="str">
        <f ca="1">IF(GLOBAL[[#This Row],[TT]]&lt;1,"",ROW()-2)</f>
        <v/>
      </c>
      <c r="B2204" s="33" t="s">
        <v>1330</v>
      </c>
      <c r="C2204" s="31">
        <v>0</v>
      </c>
      <c r="D2204" s="31" t="s">
        <v>532</v>
      </c>
      <c r="E2204" s="31">
        <f ca="1">IF(GLOBAL[[#This Row],[b12]]="",GLOBAL[[#This Row],[a6]],GLOBAL[[#This Row],[b12]])</f>
        <v>0</v>
      </c>
      <c r="F2204" s="32">
        <f>GLOBAL[[#This Row],[AWAL]]</f>
        <v>0</v>
      </c>
      <c r="G2204" s="31"/>
      <c r="H2204" s="31"/>
      <c r="I2204" s="31">
        <f>IF(GLOBAL[[#This Row],[1]]="","",SUMIF(Table6[NB BM_C_QTY+F],GLOBAL[POINTER],Table6[C]))</f>
        <v>0</v>
      </c>
      <c r="J2204" s="91">
        <f>IF(GLOBAL[[#This Row],[2]]="",0,-1*SUMIF(Table5[CONCAT],GLOBAL[POINTER],Table5[3]))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 t="shared" si="34"/>
        <v>0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0</v>
      </c>
      <c r="Q2204" s="58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0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0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0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204" s="31">
        <v>90</v>
      </c>
      <c r="AC2204" t="s">
        <v>5987</v>
      </c>
    </row>
    <row r="2205" spans="1:30">
      <c r="A2205" s="31" t="str">
        <f ca="1">IF(GLOBAL[[#This Row],[TT]]&lt;1,"",ROW()-2)</f>
        <v/>
      </c>
      <c r="B2205" s="33" t="s">
        <v>1332</v>
      </c>
      <c r="C2205" s="31">
        <v>0</v>
      </c>
      <c r="D2205" s="31" t="s">
        <v>1333</v>
      </c>
      <c r="E2205" s="31">
        <f ca="1">IF(GLOBAL[[#This Row],[b12]]="",GLOBAL[[#This Row],[a6]],GLOBAL[[#This Row],[b12]])</f>
        <v>0</v>
      </c>
      <c r="F2205" s="32">
        <f>GLOBAL[[#This Row],[AWAL]]</f>
        <v>0</v>
      </c>
      <c r="G2205" s="31"/>
      <c r="H2205" s="31"/>
      <c r="I2205" s="31">
        <f>IF(GLOBAL[[#This Row],[1]]="","",SUMIF(Table6[NB BM_C_QTY+F],GLOBAL[POINTER],Table6[C]))</f>
        <v>0</v>
      </c>
      <c r="J2205" s="91">
        <f>IF(GLOBAL[[#This Row],[2]]="",0,-1*SUMIF(Table5[CONCAT],GLOBAL[POINTER],Table5[3]))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 t="shared" si="34"/>
        <v>0</v>
      </c>
      <c r="N2205" s="31"/>
      <c r="O2205" s="31" t="str">
        <f>IF(GLOBAL[[#This Row],[b2]]="","",GLOBAL[[#This Row],[b2]]-GLOBAL[[#This Row],[a2]])</f>
        <v/>
      </c>
      <c r="P2205" s="32">
        <f ca="1">SUM(INDIRECT(GLOBAL_VAR[TABLENAME]&amp;"[@a"&amp;$1:$1-1&amp;"]"),INDIRECT(GLOBAL_VAR[TABLENAME]&amp;"[@c"&amp;$1:$1-1&amp;"]"))</f>
        <v>0</v>
      </c>
      <c r="Q2205" s="58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0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0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0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205" s="31">
        <v>50</v>
      </c>
      <c r="AC2205" t="s">
        <v>5987</v>
      </c>
    </row>
    <row r="2206" spans="1:30">
      <c r="A2206" s="39" t="str">
        <f ca="1">IF(GLOBAL[[#This Row],[TT]]&lt;1,"",ROW()-2)</f>
        <v/>
      </c>
      <c r="B2206" s="33" t="s">
        <v>5586</v>
      </c>
      <c r="C2206" s="31">
        <v>0</v>
      </c>
      <c r="D2206" s="31" t="s">
        <v>2081</v>
      </c>
      <c r="E2206" s="39">
        <f ca="1">IF(GLOBAL[[#This Row],[b12]]="",GLOBAL[[#This Row],[a6]],GLOBAL[[#This Row],[b12]])</f>
        <v>0</v>
      </c>
      <c r="F2206" s="40">
        <f>GLOBAL[[#This Row],[AWAL]]</f>
        <v>0</v>
      </c>
      <c r="G2206" s="31"/>
      <c r="H2206" s="31"/>
      <c r="I2206" s="39">
        <f>IF(GLOBAL[[#This Row],[1]]="","",SUMIF(Table6[NB BM_C_QTY+F],GLOBAL[POINTER],Table6[C]))</f>
        <v>0</v>
      </c>
      <c r="J2206" s="91">
        <f>IF(GLOBAL[[#This Row],[2]]="",0,-1*SUMIF(Table5[CONCAT],GLOBAL[POINTER],Table5[3]))</f>
        <v>0</v>
      </c>
      <c r="K2206" s="39" t="str">
        <f>IF(GLOBAL[[#This Row],[b1]]="","",GLOBAL[[#This Row],[b1]]-GLOBAL[[#This Row],[a1]]-GLOBAL[[#This Row],[bkeluar1]])</f>
        <v/>
      </c>
      <c r="L2206" s="39">
        <f>SUM(GLOBAL[[#This Row],[bmasuk1]:[c1]])</f>
        <v>0</v>
      </c>
      <c r="M2206" s="40">
        <f t="shared" si="34"/>
        <v>0</v>
      </c>
      <c r="N2206" s="31"/>
      <c r="O2206" s="39" t="str">
        <f>IF(GLOBAL[[#This Row],[b2]]="","",GLOBAL[[#This Row],[b2]]-GLOBAL[[#This Row],[a2]])</f>
        <v/>
      </c>
      <c r="P2206" s="40">
        <f ca="1">SUM(INDIRECT(GLOBAL_VAR[TABLENAME]&amp;"[@a"&amp;$1:$1-1&amp;"]"),INDIRECT(GLOBAL_VAR[TABLENAME]&amp;"[@c"&amp;$1:$1-1&amp;"]"))</f>
        <v>0</v>
      </c>
      <c r="Q2206" s="58"/>
      <c r="R2206" s="41" t="str">
        <f>IF(GLOBAL[[#This Row],[b3]]="","",GLOBAL[[#This Row],[b3]]-GLOBAL[[#This Row],[a3]])</f>
        <v/>
      </c>
      <c r="S2206" s="40">
        <f ca="1">SUM(INDIRECT(GLOBAL_VAR[TABLENAME]&amp;"[@a"&amp;$1:$1-1&amp;"]"),INDIRECT(GLOBAL_VAR[TABLENAME]&amp;"[@c"&amp;$1:$1-1&amp;"]"))</f>
        <v>0</v>
      </c>
      <c r="T2206" s="33"/>
      <c r="U2206" s="41" t="str">
        <f>IF(GLOBAL[[#This Row],[b4]]="","",GLOBAL[[#This Row],[b4]]-GLOBAL[[#This Row],[a4]])</f>
        <v/>
      </c>
      <c r="V2206" s="40">
        <f ca="1">SUM(INDIRECT(GLOBAL_VAR[TABLENAME]&amp;"[@a"&amp;$1:$1-1&amp;"]"),INDIRECT(GLOBAL_VAR[TABLENAME]&amp;"[@c"&amp;$1:$1-1&amp;"]"))</f>
        <v>0</v>
      </c>
      <c r="W2206" s="31"/>
      <c r="X2206" s="39" t="str">
        <f>IF(GLOBAL[[#This Row],[b5]]="","",GLOBAL[[#This Row],[b5]]-GLOBAL[[#This Row],[a5]])</f>
        <v/>
      </c>
      <c r="Y2206" s="40">
        <f ca="1">SUM(INDIRECT(GLOBAL_VAR[TABLENAME]&amp;"[@a"&amp;$1:$1-1&amp;"]"),INDIRECT(GLOBAL_VAR[TABLENAME]&amp;"[@c"&amp;$1:$1-1&amp;"]"))</f>
        <v>0</v>
      </c>
      <c r="Z2206" s="29"/>
      <c r="AA220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2206" s="39">
        <v>144</v>
      </c>
      <c r="AC2206" s="65" t="s">
        <v>5116</v>
      </c>
      <c r="AD2206" s="29"/>
    </row>
    <row r="2207" spans="1:30">
      <c r="A2207" s="39" t="str">
        <f ca="1">IF(GLOBAL[[#This Row],[TT]]&lt;1,"",ROW()-2)</f>
        <v/>
      </c>
      <c r="B2207" s="33" t="s">
        <v>5587</v>
      </c>
      <c r="C2207" s="31">
        <v>0</v>
      </c>
      <c r="D2207" s="31" t="s">
        <v>2081</v>
      </c>
      <c r="E2207" s="39">
        <f ca="1">IF(GLOBAL[[#This Row],[b12]]="",GLOBAL[[#This Row],[a6]],GLOBAL[[#This Row],[b12]])</f>
        <v>0</v>
      </c>
      <c r="F2207" s="40">
        <f>GLOBAL[[#This Row],[AWAL]]</f>
        <v>0</v>
      </c>
      <c r="G2207" s="31"/>
      <c r="H2207" s="31"/>
      <c r="I2207" s="39">
        <f>IF(GLOBAL[[#This Row],[1]]="","",SUMIF(Table6[NB BM_C_QTY+F],GLOBAL[POINTER],Table6[C]))</f>
        <v>0</v>
      </c>
      <c r="J2207" s="91">
        <f>IF(GLOBAL[[#This Row],[2]]="",0,-1*SUMIF(Table5[CONCAT],GLOBAL[POINTER],Table5[3]))</f>
        <v>0</v>
      </c>
      <c r="K2207" s="39" t="str">
        <f>IF(GLOBAL[[#This Row],[b1]]="","",GLOBAL[[#This Row],[b1]]-GLOBAL[[#This Row],[a1]]-GLOBAL[[#This Row],[bkeluar1]])</f>
        <v/>
      </c>
      <c r="L2207" s="39">
        <f>SUM(GLOBAL[[#This Row],[bmasuk1]:[c1]])</f>
        <v>0</v>
      </c>
      <c r="M2207" s="40">
        <f t="shared" si="34"/>
        <v>0</v>
      </c>
      <c r="N2207" s="31"/>
      <c r="O2207" s="39" t="str">
        <f>IF(GLOBAL[[#This Row],[b2]]="","",GLOBAL[[#This Row],[b2]]-GLOBAL[[#This Row],[a2]])</f>
        <v/>
      </c>
      <c r="P2207" s="40">
        <f ca="1">SUM(INDIRECT(GLOBAL_VAR[TABLENAME]&amp;"[@a"&amp;$1:$1-1&amp;"]"),INDIRECT(GLOBAL_VAR[TABLENAME]&amp;"[@c"&amp;$1:$1-1&amp;"]"))</f>
        <v>0</v>
      </c>
      <c r="Q2207" s="58"/>
      <c r="R2207" s="41" t="str">
        <f>IF(GLOBAL[[#This Row],[b3]]="","",GLOBAL[[#This Row],[b3]]-GLOBAL[[#This Row],[a3]])</f>
        <v/>
      </c>
      <c r="S2207" s="40">
        <f ca="1">SUM(INDIRECT(GLOBAL_VAR[TABLENAME]&amp;"[@a"&amp;$1:$1-1&amp;"]"),INDIRECT(GLOBAL_VAR[TABLENAME]&amp;"[@c"&amp;$1:$1-1&amp;"]"))</f>
        <v>0</v>
      </c>
      <c r="T2207" s="33"/>
      <c r="U2207" s="41" t="str">
        <f>IF(GLOBAL[[#This Row],[b4]]="","",GLOBAL[[#This Row],[b4]]-GLOBAL[[#This Row],[a4]])</f>
        <v/>
      </c>
      <c r="V2207" s="40">
        <f ca="1">SUM(INDIRECT(GLOBAL_VAR[TABLENAME]&amp;"[@a"&amp;$1:$1-1&amp;"]"),INDIRECT(GLOBAL_VAR[TABLENAME]&amp;"[@c"&amp;$1:$1-1&amp;"]"))</f>
        <v>0</v>
      </c>
      <c r="W2207" s="31"/>
      <c r="X2207" s="39" t="str">
        <f>IF(GLOBAL[[#This Row],[b5]]="","",GLOBAL[[#This Row],[b5]]-GLOBAL[[#This Row],[a5]])</f>
        <v/>
      </c>
      <c r="Y2207" s="40">
        <f ca="1">SUM(INDIRECT(GLOBAL_VAR[TABLENAME]&amp;"[@a"&amp;$1:$1-1&amp;"]"),INDIRECT(GLOBAL_VAR[TABLENAME]&amp;"[@c"&amp;$1:$1-1&amp;"]"))</f>
        <v>0</v>
      </c>
      <c r="Z2207" s="29"/>
      <c r="AA220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2207" s="39">
        <v>144</v>
      </c>
      <c r="AC2207" s="65" t="s">
        <v>5116</v>
      </c>
      <c r="AD2207" s="29"/>
    </row>
    <row r="2208" spans="1:30">
      <c r="A2208" s="31" t="str">
        <f ca="1">IF(GLOBAL[[#This Row],[TT]]&lt;1,"",ROW()-2)</f>
        <v/>
      </c>
      <c r="B2208" s="33" t="s">
        <v>1334</v>
      </c>
      <c r="C2208" s="31">
        <v>0</v>
      </c>
      <c r="D2208" s="31" t="s">
        <v>7</v>
      </c>
      <c r="E2208" s="31">
        <f ca="1">IF(GLOBAL[[#This Row],[b12]]="",GLOBAL[[#This Row],[a6]],GLOBAL[[#This Row],[b12]])</f>
        <v>0</v>
      </c>
      <c r="F2208" s="32">
        <f>GLOBAL[[#This Row],[AWAL]]</f>
        <v>0</v>
      </c>
      <c r="G2208" s="31"/>
      <c r="H2208" s="31"/>
      <c r="I2208" s="31">
        <f>IF(GLOBAL[[#This Row],[1]]="","",SUMIF(Table6[NB BM_C_QTY+F],GLOBAL[POINTER],Table6[C]))</f>
        <v>0</v>
      </c>
      <c r="J2208" s="91">
        <f>IF(GLOBAL[[#This Row],[2]]="",0,-1*SUMIF(Table5[CONCAT],GLOBAL[POINTER],Table5[3]))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0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0</v>
      </c>
      <c r="Q2208" s="58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0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0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0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208" s="31">
        <v>144</v>
      </c>
      <c r="AC2208" t="s">
        <v>5116</v>
      </c>
    </row>
    <row r="2209" spans="1:30">
      <c r="A2209" s="31" t="str">
        <f ca="1">IF(GLOBAL[[#This Row],[TT]]&lt;1,"",ROW()-2)</f>
        <v/>
      </c>
      <c r="B2209" s="33" t="s">
        <v>4859</v>
      </c>
      <c r="C2209" s="31">
        <v>0</v>
      </c>
      <c r="D2209" s="31" t="s">
        <v>2123</v>
      </c>
      <c r="E2209" s="31">
        <f ca="1">IF(GLOBAL[[#This Row],[b12]]="",GLOBAL[[#This Row],[a6]],GLOBAL[[#This Row],[b12]])</f>
        <v>0</v>
      </c>
      <c r="F2209" s="32">
        <f>GLOBAL[[#This Row],[AWAL]]</f>
        <v>0</v>
      </c>
      <c r="G2209" s="31"/>
      <c r="H2209" s="31"/>
      <c r="I2209" s="31">
        <f>IF(GLOBAL[[#This Row],[1]]="","",SUMIF(Table6[NB BM_C_QTY+F],GLOBAL[POINTER],Table6[C]))</f>
        <v>0</v>
      </c>
      <c r="J2209" s="91">
        <f>IF(GLOBAL[[#This Row],[2]]="",0,-1*SUMIF(Table5[CONCAT],GLOBAL[POINTER],Table5[3]))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 t="shared" si="34"/>
        <v>0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0</v>
      </c>
      <c r="Q2209" s="58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0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0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0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209" s="31">
        <v>96</v>
      </c>
      <c r="AC2209" t="s">
        <v>5116</v>
      </c>
    </row>
    <row r="2210" spans="1:30">
      <c r="A2210" s="31">
        <f ca="1">IF(GLOBAL[[#This Row],[TT]]&lt;1,"",ROW()-2)</f>
        <v>2208</v>
      </c>
      <c r="B2210" s="33" t="s">
        <v>4545</v>
      </c>
      <c r="C2210" s="31">
        <v>22</v>
      </c>
      <c r="D2210" s="31" t="s">
        <v>360</v>
      </c>
      <c r="E2210" s="31">
        <f ca="1">IF(GLOBAL[[#This Row],[b12]]="",GLOBAL[[#This Row],[a6]],GLOBAL[[#This Row],[b12]])</f>
        <v>22</v>
      </c>
      <c r="F2210" s="32">
        <f>GLOBAL[[#This Row],[AWAL]]</f>
        <v>22</v>
      </c>
      <c r="G2210" s="31"/>
      <c r="H2210" s="31"/>
      <c r="I2210" s="31">
        <f>IF(GLOBAL[[#This Row],[1]]="","",SUMIF(Table6[NB BM_C_QTY+F],GLOBAL[POINTER],Table6[C]))</f>
        <v>0</v>
      </c>
      <c r="J2210" s="91">
        <f>IF(GLOBAL[[#This Row],[2]]="",0,-1*SUMIF(Table5[CONCAT],GLOBAL[POINTER],Table5[3]))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 t="shared" si="34"/>
        <v>22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22</v>
      </c>
      <c r="Q2210" s="58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22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22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22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210" s="31">
        <v>80</v>
      </c>
      <c r="AC2210" t="s">
        <v>5117</v>
      </c>
      <c r="AD2210" s="65"/>
    </row>
    <row r="2211" spans="1:30">
      <c r="A2211" s="31">
        <f ca="1">IF(GLOBAL[[#This Row],[TT]]&lt;1,"",ROW()-2)</f>
        <v>2209</v>
      </c>
      <c r="B2211" s="33" t="s">
        <v>4546</v>
      </c>
      <c r="C2211" s="31">
        <v>4</v>
      </c>
      <c r="D2211" s="31" t="s">
        <v>7</v>
      </c>
      <c r="E2211" s="31">
        <f ca="1">IF(GLOBAL[[#This Row],[b12]]="",GLOBAL[[#This Row],[a6]],GLOBAL[[#This Row],[b12]])</f>
        <v>4</v>
      </c>
      <c r="F2211" s="32">
        <f>GLOBAL[[#This Row],[AWAL]]</f>
        <v>4</v>
      </c>
      <c r="G2211" s="31"/>
      <c r="H2211" s="31"/>
      <c r="I2211" s="31">
        <f>IF(GLOBAL[[#This Row],[1]]="","",SUMIF(Table6[NB BM_C_QTY+F],GLOBAL[POINTER],Table6[C]))</f>
        <v>0</v>
      </c>
      <c r="J2211" s="91">
        <f>IF(GLOBAL[[#This Row],[2]]="",0,-1*SUMIF(Table5[CONCAT],GLOBAL[POINTER],Table5[3]))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4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4</v>
      </c>
      <c r="Q2211" s="58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4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4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4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211" s="31">
        <v>144</v>
      </c>
      <c r="AC2211" t="s">
        <v>5116</v>
      </c>
    </row>
    <row r="2212" spans="1:30">
      <c r="A2212" s="31">
        <f ca="1">IF(GLOBAL[[#This Row],[TT]]&lt;1,"",ROW()-2)</f>
        <v>2210</v>
      </c>
      <c r="B2212" s="33" t="s">
        <v>4547</v>
      </c>
      <c r="C2212" s="31">
        <v>3</v>
      </c>
      <c r="D2212" s="31" t="s">
        <v>7</v>
      </c>
      <c r="E2212" s="31">
        <f ca="1">IF(GLOBAL[[#This Row],[b12]]="",GLOBAL[[#This Row],[a6]],GLOBAL[[#This Row],[b12]])</f>
        <v>3</v>
      </c>
      <c r="F2212" s="32">
        <f>GLOBAL[[#This Row],[AWAL]]</f>
        <v>3</v>
      </c>
      <c r="G2212" s="31"/>
      <c r="H2212" s="31"/>
      <c r="I2212" s="31">
        <f>IF(GLOBAL[[#This Row],[1]]="","",SUMIF(Table6[NB BM_C_QTY+F],GLOBAL[POINTER],Table6[C]))</f>
        <v>0</v>
      </c>
      <c r="J2212" s="91">
        <f>IF(GLOBAL[[#This Row],[2]]="",0,-1*SUMIF(Table5[CONCAT],GLOBAL[POINTER],Table5[3]))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 t="shared" si="34"/>
        <v>3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3</v>
      </c>
      <c r="Q2212" s="58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3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3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3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212" s="31">
        <v>144</v>
      </c>
      <c r="AC2212" t="s">
        <v>5116</v>
      </c>
    </row>
    <row r="2213" spans="1:30">
      <c r="A2213" s="31">
        <f ca="1">IF(GLOBAL[[#This Row],[TT]]&lt;1,"",ROW()-2)</f>
        <v>2211</v>
      </c>
      <c r="B2213" s="33" t="s">
        <v>4548</v>
      </c>
      <c r="C2213" s="31">
        <v>3</v>
      </c>
      <c r="D2213" s="31" t="s">
        <v>7</v>
      </c>
      <c r="E2213" s="31">
        <f ca="1">IF(GLOBAL[[#This Row],[b12]]="",GLOBAL[[#This Row],[a6]],GLOBAL[[#This Row],[b12]])</f>
        <v>3</v>
      </c>
      <c r="F2213" s="32">
        <f>GLOBAL[[#This Row],[AWAL]]</f>
        <v>3</v>
      </c>
      <c r="G2213" s="31"/>
      <c r="H2213" s="31"/>
      <c r="I2213" s="31">
        <f>IF(GLOBAL[[#This Row],[1]]="","",SUMIF(Table6[NB BM_C_QTY+F],GLOBAL[POINTER],Table6[C]))</f>
        <v>0</v>
      </c>
      <c r="J2213" s="91">
        <f>IF(GLOBAL[[#This Row],[2]]="",0,-1*SUMIF(Table5[CONCAT],GLOBAL[POINTER],Table5[3]))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 t="shared" si="34"/>
        <v>3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3</v>
      </c>
      <c r="Q2213" s="58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3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3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3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213" s="31">
        <v>144</v>
      </c>
      <c r="AC2213" t="s">
        <v>5116</v>
      </c>
    </row>
    <row r="2214" spans="1:30">
      <c r="A2214" s="31">
        <f ca="1">IF(GLOBAL[[#This Row],[TT]]&lt;1,"",ROW()-2)</f>
        <v>2212</v>
      </c>
      <c r="B2214" s="33" t="s">
        <v>4549</v>
      </c>
      <c r="C2214" s="31">
        <v>18</v>
      </c>
      <c r="D2214" s="31" t="s">
        <v>7</v>
      </c>
      <c r="E2214" s="31">
        <f ca="1">IF(GLOBAL[[#This Row],[b12]]="",GLOBAL[[#This Row],[a6]],GLOBAL[[#This Row],[b12]])</f>
        <v>18</v>
      </c>
      <c r="F2214" s="32">
        <f>GLOBAL[[#This Row],[AWAL]]</f>
        <v>18</v>
      </c>
      <c r="G2214" s="31"/>
      <c r="H2214" s="31"/>
      <c r="I2214" s="31">
        <f>IF(GLOBAL[[#This Row],[1]]="","",SUMIF(Table6[NB BM_C_QTY+F],GLOBAL[POINTER],Table6[C]))</f>
        <v>0</v>
      </c>
      <c r="J2214" s="91">
        <f>IF(GLOBAL[[#This Row],[2]]="",0,-1*SUMIF(Table5[CONCAT],GLOBAL[POINTER],Table5[3]))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18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18</v>
      </c>
      <c r="Q2214" s="58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18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18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18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214" s="31">
        <v>144</v>
      </c>
      <c r="AC2214" t="s">
        <v>5116</v>
      </c>
    </row>
    <row r="2215" spans="1:30">
      <c r="A2215" s="31">
        <f ca="1">IF(GLOBAL[[#This Row],[TT]]&lt;1,"",ROW()-2)</f>
        <v>2213</v>
      </c>
      <c r="B2215" s="33" t="s">
        <v>4550</v>
      </c>
      <c r="C2215" s="31">
        <v>8</v>
      </c>
      <c r="D2215" s="31" t="s">
        <v>7</v>
      </c>
      <c r="E2215" s="31">
        <f ca="1">IF(GLOBAL[[#This Row],[b12]]="",GLOBAL[[#This Row],[a6]],GLOBAL[[#This Row],[b12]])</f>
        <v>8</v>
      </c>
      <c r="F2215" s="32">
        <f>GLOBAL[[#This Row],[AWAL]]</f>
        <v>8</v>
      </c>
      <c r="G2215" s="31"/>
      <c r="H2215" s="31"/>
      <c r="I2215" s="31">
        <f>IF(GLOBAL[[#This Row],[1]]="","",SUMIF(Table6[NB BM_C_QTY+F],GLOBAL[POINTER],Table6[C]))</f>
        <v>0</v>
      </c>
      <c r="J2215" s="91">
        <f>IF(GLOBAL[[#This Row],[2]]="",0,-1*SUMIF(Table5[CONCAT],GLOBAL[POINTER],Table5[3]))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 t="shared" si="34"/>
        <v>8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8</v>
      </c>
      <c r="Q2215" s="58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8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8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8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215" s="31">
        <v>144</v>
      </c>
      <c r="AC2215" t="s">
        <v>5116</v>
      </c>
    </row>
    <row r="2216" spans="1:30">
      <c r="A2216" s="31">
        <f ca="1">IF(GLOBAL[[#This Row],[TT]]&lt;1,"",ROW()-2)</f>
        <v>2214</v>
      </c>
      <c r="B2216" s="33" t="s">
        <v>4551</v>
      </c>
      <c r="C2216" s="31">
        <v>7</v>
      </c>
      <c r="D2216" s="31" t="s">
        <v>7</v>
      </c>
      <c r="E2216" s="31">
        <f ca="1">IF(GLOBAL[[#This Row],[b12]]="",GLOBAL[[#This Row],[a6]],GLOBAL[[#This Row],[b12]])</f>
        <v>7</v>
      </c>
      <c r="F2216" s="32">
        <f>GLOBAL[[#This Row],[AWAL]]</f>
        <v>7</v>
      </c>
      <c r="G2216" s="31"/>
      <c r="H2216" s="31"/>
      <c r="I2216" s="31">
        <f>IF(GLOBAL[[#This Row],[1]]="","",SUMIF(Table6[NB BM_C_QTY+F],GLOBAL[POINTER],Table6[C]))</f>
        <v>0</v>
      </c>
      <c r="J2216" s="91">
        <f>IF(GLOBAL[[#This Row],[2]]="",0,-1*SUMIF(Table5[CONCAT],GLOBAL[POINTER],Table5[3]))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 t="shared" si="34"/>
        <v>7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7</v>
      </c>
      <c r="Q2216" s="58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7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7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7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216" s="31">
        <v>144</v>
      </c>
      <c r="AC2216" t="s">
        <v>5116</v>
      </c>
    </row>
    <row r="2217" spans="1:30">
      <c r="A2217" s="31">
        <f ca="1">IF(GLOBAL[[#This Row],[TT]]&lt;1,"",ROW()-2)</f>
        <v>2215</v>
      </c>
      <c r="B2217" s="33" t="s">
        <v>4552</v>
      </c>
      <c r="C2217" s="31">
        <v>1</v>
      </c>
      <c r="D2217" s="31" t="s">
        <v>466</v>
      </c>
      <c r="E2217" s="31">
        <f ca="1">IF(GLOBAL[[#This Row],[b12]]="",GLOBAL[[#This Row],[a6]],GLOBAL[[#This Row],[b12]])</f>
        <v>1</v>
      </c>
      <c r="F2217" s="32">
        <f>GLOBAL[[#This Row],[AWAL]]</f>
        <v>1</v>
      </c>
      <c r="G2217" s="31"/>
      <c r="H2217" s="31"/>
      <c r="I2217" s="31">
        <f>IF(GLOBAL[[#This Row],[1]]="","",SUMIF(Table6[NB BM_C_QTY+F],GLOBAL[POINTER],Table6[C]))</f>
        <v>0</v>
      </c>
      <c r="J2217" s="91">
        <f>IF(GLOBAL[[#This Row],[2]]="",0,-1*SUMIF(Table5[CONCAT],GLOBAL[POINTER],Table5[3]))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1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1</v>
      </c>
      <c r="Q2217" s="58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1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1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1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217" s="31">
        <v>108</v>
      </c>
      <c r="AC2217" t="s">
        <v>5116</v>
      </c>
    </row>
    <row r="2218" spans="1:30">
      <c r="A2218" s="31">
        <f ca="1">IF(GLOBAL[[#This Row],[TT]]&lt;1,"",ROW()-2)</f>
        <v>2216</v>
      </c>
      <c r="B2218" s="33" t="s">
        <v>4553</v>
      </c>
      <c r="C2218" s="31">
        <v>3</v>
      </c>
      <c r="D2218" s="31" t="s">
        <v>466</v>
      </c>
      <c r="E2218" s="31">
        <f ca="1">IF(GLOBAL[[#This Row],[b12]]="",GLOBAL[[#This Row],[a6]],GLOBAL[[#This Row],[b12]])</f>
        <v>3</v>
      </c>
      <c r="F2218" s="32">
        <f>GLOBAL[[#This Row],[AWAL]]</f>
        <v>3</v>
      </c>
      <c r="G2218" s="31"/>
      <c r="H2218" s="31"/>
      <c r="I2218" s="31">
        <f>IF(GLOBAL[[#This Row],[1]]="","",SUMIF(Table6[NB BM_C_QTY+F],GLOBAL[POINTER],Table6[C]))</f>
        <v>0</v>
      </c>
      <c r="J2218" s="91">
        <f>IF(GLOBAL[[#This Row],[2]]="",0,-1*SUMIF(Table5[CONCAT],GLOBAL[POINTER],Table5[3]))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3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3</v>
      </c>
      <c r="Q2218" s="58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3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3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3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218" s="31">
        <v>108</v>
      </c>
      <c r="AC2218" t="s">
        <v>5116</v>
      </c>
    </row>
    <row r="2219" spans="1:30">
      <c r="A2219" s="31">
        <f ca="1">IF(GLOBAL[[#This Row],[TT]]&lt;1,"",ROW()-2)</f>
        <v>2217</v>
      </c>
      <c r="B2219" s="33" t="s">
        <v>4554</v>
      </c>
      <c r="C2219" s="31">
        <v>1</v>
      </c>
      <c r="D2219" s="31" t="s">
        <v>491</v>
      </c>
      <c r="E2219" s="31">
        <f ca="1">IF(GLOBAL[[#This Row],[b12]]="",GLOBAL[[#This Row],[a6]],GLOBAL[[#This Row],[b12]])</f>
        <v>1</v>
      </c>
      <c r="F2219" s="32">
        <f>GLOBAL[[#This Row],[AWAL]]</f>
        <v>1</v>
      </c>
      <c r="G2219" s="31"/>
      <c r="H2219" s="31"/>
      <c r="I2219" s="31">
        <f>IF(GLOBAL[[#This Row],[1]]="","",SUMIF(Table6[NB BM_C_QTY+F],GLOBAL[POINTER],Table6[C]))</f>
        <v>0</v>
      </c>
      <c r="J2219" s="91">
        <f>IF(GLOBAL[[#This Row],[2]]="",0,-1*SUMIF(Table5[CONCAT],GLOBAL[POINTER],Table5[3]))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 t="shared" si="34"/>
        <v>1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1</v>
      </c>
      <c r="Q2219" s="58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1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1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1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219" s="31">
        <v>240</v>
      </c>
      <c r="AC2219" t="s">
        <v>5116</v>
      </c>
    </row>
    <row r="2220" spans="1:30">
      <c r="A2220" s="31">
        <f ca="1">IF(GLOBAL[[#This Row],[TT]]&lt;1,"",ROW()-2)</f>
        <v>2218</v>
      </c>
      <c r="B2220" s="33" t="s">
        <v>5171</v>
      </c>
      <c r="C2220" s="31">
        <v>32</v>
      </c>
      <c r="D2220" s="31" t="s">
        <v>491</v>
      </c>
      <c r="E2220" s="31">
        <f ca="1">IF(GLOBAL[[#This Row],[b12]]="",GLOBAL[[#This Row],[a6]],GLOBAL[[#This Row],[b12]])</f>
        <v>32</v>
      </c>
      <c r="F2220" s="32">
        <f>GLOBAL[[#This Row],[AWAL]]</f>
        <v>32</v>
      </c>
      <c r="G2220" s="31"/>
      <c r="H2220" s="31"/>
      <c r="I2220" s="31">
        <f>IF(GLOBAL[[#This Row],[1]]="","",SUMIF(Table6[NB BM_C_QTY+F],GLOBAL[POINTER],Table6[C]))</f>
        <v>0</v>
      </c>
      <c r="J2220" s="91">
        <f>IF(GLOBAL[[#This Row],[2]]="",0,-1*SUMIF(Table5[CONCAT],GLOBAL[POINTER],Table5[3]))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32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32</v>
      </c>
      <c r="Q2220" s="58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32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32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32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220" s="31">
        <v>240</v>
      </c>
      <c r="AC2220" t="s">
        <v>5116</v>
      </c>
    </row>
    <row r="2221" spans="1:30">
      <c r="A2221" s="31">
        <f ca="1">IF(GLOBAL[[#This Row],[TT]]&lt;1,"",ROW()-2)</f>
        <v>2219</v>
      </c>
      <c r="B2221" s="33" t="s">
        <v>4555</v>
      </c>
      <c r="C2221" s="31">
        <v>8</v>
      </c>
      <c r="D2221" s="31" t="s">
        <v>7</v>
      </c>
      <c r="E2221" s="31">
        <f ca="1">IF(GLOBAL[[#This Row],[b12]]="",GLOBAL[[#This Row],[a6]],GLOBAL[[#This Row],[b12]])</f>
        <v>8</v>
      </c>
      <c r="F2221" s="32">
        <f>GLOBAL[[#This Row],[AWAL]]</f>
        <v>8</v>
      </c>
      <c r="G2221" s="31"/>
      <c r="H2221" s="31"/>
      <c r="I2221" s="31">
        <f>IF(GLOBAL[[#This Row],[1]]="","",SUMIF(Table6[NB BM_C_QTY+F],GLOBAL[POINTER],Table6[C]))</f>
        <v>0</v>
      </c>
      <c r="J2221" s="91">
        <f>IF(GLOBAL[[#This Row],[2]]="",0,-1*SUMIF(Table5[CONCAT],GLOBAL[POINTER],Table5[3]))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8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8</v>
      </c>
      <c r="Q2221" s="58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8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8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8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221" s="31">
        <v>144</v>
      </c>
      <c r="AC2221" t="s">
        <v>5116</v>
      </c>
    </row>
    <row r="2222" spans="1:30">
      <c r="A2222" s="31" t="str">
        <f ca="1">IF(GLOBAL[[#This Row],[TT]]&lt;1,"",ROW()-2)</f>
        <v/>
      </c>
      <c r="B2222" s="33" t="s">
        <v>4860</v>
      </c>
      <c r="C2222" s="31">
        <v>0</v>
      </c>
      <c r="D2222" s="31" t="s">
        <v>4140</v>
      </c>
      <c r="E2222" s="31">
        <f ca="1">IF(GLOBAL[[#This Row],[b12]]="",GLOBAL[[#This Row],[a6]],GLOBAL[[#This Row],[b12]])</f>
        <v>0</v>
      </c>
      <c r="F2222" s="32">
        <f>GLOBAL[[#This Row],[AWAL]]</f>
        <v>0</v>
      </c>
      <c r="G2222" s="31"/>
      <c r="H2222" s="31"/>
      <c r="I2222" s="31">
        <f>IF(GLOBAL[[#This Row],[1]]="","",SUMIF(Table6[NB BM_C_QTY+F],GLOBAL[POINTER],Table6[C]))</f>
        <v>0</v>
      </c>
      <c r="J2222" s="91">
        <f>IF(GLOBAL[[#This Row],[2]]="",0,-1*SUMIF(Table5[CONCAT],GLOBAL[POINTER],Table5[3]))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0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0</v>
      </c>
      <c r="Q2222" s="58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0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0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0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222" s="31">
        <v>72</v>
      </c>
      <c r="AC2222" t="s">
        <v>5117</v>
      </c>
    </row>
    <row r="2223" spans="1:30">
      <c r="A2223" s="31" t="str">
        <f ca="1">IF(GLOBAL[[#This Row],[TT]]&lt;1,"",ROW()-2)</f>
        <v/>
      </c>
      <c r="B2223" s="33" t="s">
        <v>4861</v>
      </c>
      <c r="C2223" s="31">
        <v>0</v>
      </c>
      <c r="D2223" s="31" t="s">
        <v>4140</v>
      </c>
      <c r="E2223" s="31">
        <f ca="1">IF(GLOBAL[[#This Row],[b12]]="",GLOBAL[[#This Row],[a6]],GLOBAL[[#This Row],[b12]])</f>
        <v>0</v>
      </c>
      <c r="F2223" s="32">
        <f>GLOBAL[[#This Row],[AWAL]]</f>
        <v>0</v>
      </c>
      <c r="G2223" s="31"/>
      <c r="H2223" s="31"/>
      <c r="I2223" s="31">
        <f>IF(GLOBAL[[#This Row],[1]]="","",SUMIF(Table6[NB BM_C_QTY+F],GLOBAL[POINTER],Table6[C]))</f>
        <v>0</v>
      </c>
      <c r="J2223" s="91">
        <f>IF(GLOBAL[[#This Row],[2]]="",0,-1*SUMIF(Table5[CONCAT],GLOBAL[POINTER],Table5[3]))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0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0</v>
      </c>
      <c r="Q2223" s="58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0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0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0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223" s="31">
        <v>72</v>
      </c>
      <c r="AC2223" t="s">
        <v>5117</v>
      </c>
    </row>
    <row r="2224" spans="1:30">
      <c r="A2224" s="31" t="str">
        <f ca="1">IF(GLOBAL[[#This Row],[TT]]&lt;1,"",ROW()-2)</f>
        <v/>
      </c>
      <c r="B2224" s="33" t="s">
        <v>4852</v>
      </c>
      <c r="C2224" s="31">
        <v>0</v>
      </c>
      <c r="D2224" s="31" t="s">
        <v>2081</v>
      </c>
      <c r="E2224" s="31">
        <f ca="1">IF(GLOBAL[[#This Row],[b12]]="",GLOBAL[[#This Row],[a6]],GLOBAL[[#This Row],[b12]])</f>
        <v>0</v>
      </c>
      <c r="F2224" s="32">
        <f>GLOBAL[[#This Row],[AWAL]]</f>
        <v>0</v>
      </c>
      <c r="G2224" s="31"/>
      <c r="H2224" s="31"/>
      <c r="I2224" s="31">
        <f>IF(GLOBAL[[#This Row],[1]]="","",SUMIF(Table6[NB BM_C_QTY+F],GLOBAL[POINTER],Table6[C]))</f>
        <v>0</v>
      </c>
      <c r="J2224" s="91">
        <f>IF(GLOBAL[[#This Row],[2]]="",0,-1*SUMIF(Table5[CONCAT],GLOBAL[POINTER],Table5[3]))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 t="shared" si="34"/>
        <v>0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0</v>
      </c>
      <c r="Q2224" s="58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0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0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0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224" s="31">
        <v>144</v>
      </c>
      <c r="AC2224" t="s">
        <v>5116</v>
      </c>
    </row>
    <row r="2225" spans="1:31">
      <c r="A2225" s="31" t="str">
        <f ca="1">IF(GLOBAL[[#This Row],[TT]]&lt;1,"",ROW()-2)</f>
        <v/>
      </c>
      <c r="B2225" s="33" t="s">
        <v>4853</v>
      </c>
      <c r="C2225" s="31">
        <v>0</v>
      </c>
      <c r="D2225" s="31" t="s">
        <v>2081</v>
      </c>
      <c r="E2225" s="31">
        <f ca="1">IF(GLOBAL[[#This Row],[b12]]="",GLOBAL[[#This Row],[a6]],GLOBAL[[#This Row],[b12]])</f>
        <v>0</v>
      </c>
      <c r="F2225" s="32">
        <f>GLOBAL[[#This Row],[AWAL]]</f>
        <v>0</v>
      </c>
      <c r="G2225" s="31"/>
      <c r="H2225" s="31"/>
      <c r="I2225" s="31">
        <f>IF(GLOBAL[[#This Row],[1]]="","",SUMIF(Table6[NB BM_C_QTY+F],GLOBAL[POINTER],Table6[C]))</f>
        <v>0</v>
      </c>
      <c r="J2225" s="91">
        <f>IF(GLOBAL[[#This Row],[2]]="",0,-1*SUMIF(Table5[CONCAT],GLOBAL[POINTER],Table5[3]))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 t="shared" si="34"/>
        <v>0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0</v>
      </c>
      <c r="Q2225" s="58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0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0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0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225" s="31">
        <v>144</v>
      </c>
      <c r="AC2225" t="s">
        <v>5116</v>
      </c>
    </row>
    <row r="2226" spans="1:31">
      <c r="A2226" s="31" t="str">
        <f ca="1">IF(GLOBAL[[#This Row],[TT]]&lt;1,"",ROW()-2)</f>
        <v/>
      </c>
      <c r="B2226" s="33" t="s">
        <v>4854</v>
      </c>
      <c r="C2226" s="31">
        <v>0</v>
      </c>
      <c r="D2226" s="31" t="s">
        <v>2081</v>
      </c>
      <c r="E2226" s="31">
        <f ca="1">IF(GLOBAL[[#This Row],[b12]]="",GLOBAL[[#This Row],[a6]],GLOBAL[[#This Row],[b12]])</f>
        <v>0</v>
      </c>
      <c r="F2226" s="32">
        <f>GLOBAL[[#This Row],[AWAL]]</f>
        <v>0</v>
      </c>
      <c r="G2226" s="31"/>
      <c r="H2226" s="31"/>
      <c r="I2226" s="31">
        <f>IF(GLOBAL[[#This Row],[1]]="","",SUMIF(Table6[NB BM_C_QTY+F],GLOBAL[POINTER],Table6[C]))</f>
        <v>0</v>
      </c>
      <c r="J2226" s="91">
        <f>IF(GLOBAL[[#This Row],[2]]="",0,-1*SUMIF(Table5[CONCAT],GLOBAL[POINTER],Table5[3]))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 t="shared" si="34"/>
        <v>0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0</v>
      </c>
      <c r="Q2226" s="58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0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0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0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226" s="31">
        <v>144</v>
      </c>
      <c r="AC2226" t="s">
        <v>5116</v>
      </c>
    </row>
    <row r="2227" spans="1:31">
      <c r="A2227" s="31" t="str">
        <f ca="1">IF(GLOBAL[[#This Row],[TT]]&lt;1,"",ROW()-2)</f>
        <v/>
      </c>
      <c r="B2227" s="33" t="s">
        <v>4855</v>
      </c>
      <c r="C2227" s="31">
        <v>0</v>
      </c>
      <c r="D2227" s="31" t="s">
        <v>2081</v>
      </c>
      <c r="E2227" s="31">
        <f ca="1">IF(GLOBAL[[#This Row],[b12]]="",GLOBAL[[#This Row],[a6]],GLOBAL[[#This Row],[b12]])</f>
        <v>0</v>
      </c>
      <c r="F2227" s="32">
        <f>GLOBAL[[#This Row],[AWAL]]</f>
        <v>0</v>
      </c>
      <c r="G2227" s="31"/>
      <c r="H2227" s="31"/>
      <c r="I2227" s="31">
        <f>IF(GLOBAL[[#This Row],[1]]="","",SUMIF(Table6[NB BM_C_QTY+F],GLOBAL[POINTER],Table6[C]))</f>
        <v>0</v>
      </c>
      <c r="J2227" s="91">
        <f>IF(GLOBAL[[#This Row],[2]]="",0,-1*SUMIF(Table5[CONCAT],GLOBAL[POINTER],Table5[3]))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 t="shared" si="34"/>
        <v>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0</v>
      </c>
      <c r="Q2227" s="58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227" s="31">
        <v>144</v>
      </c>
      <c r="AC2227" t="s">
        <v>5116</v>
      </c>
    </row>
    <row r="2228" spans="1:31">
      <c r="A2228" s="31" t="str">
        <f ca="1">IF(GLOBAL[[#This Row],[TT]]&lt;1,"",ROW()-2)</f>
        <v/>
      </c>
      <c r="B2228" s="33" t="s">
        <v>4856</v>
      </c>
      <c r="C2228" s="31">
        <v>0</v>
      </c>
      <c r="D2228" s="31" t="s">
        <v>2081</v>
      </c>
      <c r="E2228" s="31">
        <f ca="1">IF(GLOBAL[[#This Row],[b12]]="",GLOBAL[[#This Row],[a6]],GLOBAL[[#This Row],[b12]])</f>
        <v>0</v>
      </c>
      <c r="F2228" s="32">
        <f>GLOBAL[[#This Row],[AWAL]]</f>
        <v>0</v>
      </c>
      <c r="G2228" s="31"/>
      <c r="H2228" s="31"/>
      <c r="I2228" s="31">
        <f>IF(GLOBAL[[#This Row],[1]]="","",SUMIF(Table6[NB BM_C_QTY+F],GLOBAL[POINTER],Table6[C]))</f>
        <v>0</v>
      </c>
      <c r="J2228" s="91">
        <f>IF(GLOBAL[[#This Row],[2]]="",0,-1*SUMIF(Table5[CONCAT],GLOBAL[POINTER],Table5[3]))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0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0</v>
      </c>
      <c r="Q2228" s="58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0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0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0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228" s="31">
        <v>144</v>
      </c>
      <c r="AC2228" t="s">
        <v>5116</v>
      </c>
      <c r="AE2228" s="65"/>
    </row>
    <row r="2229" spans="1:31">
      <c r="A2229" s="31" t="str">
        <f ca="1">IF(GLOBAL[[#This Row],[TT]]&lt;1,"",ROW()-2)</f>
        <v/>
      </c>
      <c r="B2229" s="33" t="s">
        <v>4862</v>
      </c>
      <c r="C2229" s="31">
        <v>0</v>
      </c>
      <c r="D2229" s="31" t="s">
        <v>4140</v>
      </c>
      <c r="E2229" s="31">
        <f ca="1">IF(GLOBAL[[#This Row],[b12]]="",GLOBAL[[#This Row],[a6]],GLOBAL[[#This Row],[b12]])</f>
        <v>0</v>
      </c>
      <c r="F2229" s="32">
        <f>GLOBAL[[#This Row],[AWAL]]</f>
        <v>0</v>
      </c>
      <c r="G2229" s="31"/>
      <c r="H2229" s="31"/>
      <c r="I2229" s="31">
        <f>IF(GLOBAL[[#This Row],[1]]="","",SUMIF(Table6[NB BM_C_QTY+F],GLOBAL[POINTER],Table6[C]))</f>
        <v>0</v>
      </c>
      <c r="J2229" s="91">
        <f>IF(GLOBAL[[#This Row],[2]]="",0,-1*SUMIF(Table5[CONCAT],GLOBAL[POINTER],Table5[3]))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 t="shared" si="34"/>
        <v>0</v>
      </c>
      <c r="N2229" s="31"/>
      <c r="O2229" s="31" t="str">
        <f>IF(GLOBAL[[#This Row],[b2]]="","",GLOBAL[[#This Row],[b2]]-GLOBAL[[#This Row],[a2]])</f>
        <v/>
      </c>
      <c r="P2229" s="32">
        <f ca="1">SUM(INDIRECT(GLOBAL_VAR[TABLENAME]&amp;"[@a"&amp;$1:$1-1&amp;"]"),INDIRECT(GLOBAL_VAR[TABLENAME]&amp;"[@c"&amp;$1:$1-1&amp;"]"))</f>
        <v>0</v>
      </c>
      <c r="Q2229" s="58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0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0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0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229" s="31">
        <v>72</v>
      </c>
      <c r="AC2229" t="s">
        <v>5117</v>
      </c>
    </row>
    <row r="2230" spans="1:31">
      <c r="A2230" s="31">
        <f ca="1">IF(GLOBAL[[#This Row],[TT]]&lt;1,"",ROW()-2)</f>
        <v>2228</v>
      </c>
      <c r="B2230" s="33" t="s">
        <v>4556</v>
      </c>
      <c r="C2230" s="31">
        <v>2</v>
      </c>
      <c r="D2230" s="31" t="s">
        <v>165</v>
      </c>
      <c r="E2230" s="31">
        <f ca="1">IF(GLOBAL[[#This Row],[b12]]="",GLOBAL[[#This Row],[a6]],GLOBAL[[#This Row],[b12]])</f>
        <v>2</v>
      </c>
      <c r="F2230" s="32">
        <f>GLOBAL[[#This Row],[AWAL]]</f>
        <v>2</v>
      </c>
      <c r="G2230" s="31"/>
      <c r="H2230" s="31"/>
      <c r="I2230" s="31">
        <f>IF(GLOBAL[[#This Row],[1]]="","",SUMIF(Table6[NB BM_C_QTY+F],GLOBAL[POINTER],Table6[C]))</f>
        <v>0</v>
      </c>
      <c r="J2230" s="91">
        <f>IF(GLOBAL[[#This Row],[2]]="",0,-1*SUMIF(Table5[CONCAT],GLOBAL[POINTER],Table5[3]))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2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2</v>
      </c>
      <c r="Q2230" s="58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2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2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2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230" s="31">
        <v>1440</v>
      </c>
      <c r="AC2230" t="s">
        <v>5118</v>
      </c>
    </row>
    <row r="2231" spans="1:31">
      <c r="A2231" s="31">
        <f ca="1">IF(GLOBAL[[#This Row],[TT]]&lt;1,"",ROW()-2)</f>
        <v>2229</v>
      </c>
      <c r="B2231" s="33" t="s">
        <v>4557</v>
      </c>
      <c r="C2231" s="31">
        <v>1</v>
      </c>
      <c r="D2231" s="31" t="s">
        <v>167</v>
      </c>
      <c r="E2231" s="31">
        <f ca="1">IF(GLOBAL[[#This Row],[b12]]="",GLOBAL[[#This Row],[a6]],GLOBAL[[#This Row],[b12]])</f>
        <v>1</v>
      </c>
      <c r="F2231" s="32">
        <f>GLOBAL[[#This Row],[AWAL]]</f>
        <v>1</v>
      </c>
      <c r="G2231" s="31"/>
      <c r="H2231" s="31"/>
      <c r="I2231" s="31">
        <f>IF(GLOBAL[[#This Row],[1]]="","",SUMIF(Table6[NB BM_C_QTY+F],GLOBAL[POINTER],Table6[C]))</f>
        <v>0</v>
      </c>
      <c r="J2231" s="91">
        <f>IF(GLOBAL[[#This Row],[2]]="",0,-1*SUMIF(Table5[CONCAT],GLOBAL[POINTER],Table5[3]))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1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1</v>
      </c>
      <c r="Q2231" s="58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1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1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1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231" s="31">
        <v>48</v>
      </c>
      <c r="AC2231" t="s">
        <v>5149</v>
      </c>
    </row>
    <row r="2232" spans="1:31">
      <c r="A2232" s="31">
        <f ca="1">IF(GLOBAL[[#This Row],[TT]]&lt;1,"",ROW()-2)</f>
        <v>2230</v>
      </c>
      <c r="B2232" s="33" t="s">
        <v>4558</v>
      </c>
      <c r="C2232" s="31">
        <v>11</v>
      </c>
      <c r="D2232" s="31" t="s">
        <v>769</v>
      </c>
      <c r="E2232" s="31">
        <f ca="1">IF(GLOBAL[[#This Row],[b12]]="",GLOBAL[[#This Row],[a6]],GLOBAL[[#This Row],[b12]])</f>
        <v>11</v>
      </c>
      <c r="F2232" s="32">
        <f>GLOBAL[[#This Row],[AWAL]]</f>
        <v>11</v>
      </c>
      <c r="G2232" s="31"/>
      <c r="H2232" s="31"/>
      <c r="I2232" s="31">
        <f>IF(GLOBAL[[#This Row],[1]]="","",SUMIF(Table6[NB BM_C_QTY+F],GLOBAL[POINTER],Table6[C]))</f>
        <v>0</v>
      </c>
      <c r="J2232" s="91">
        <f>IF(GLOBAL[[#This Row],[2]]="",0,-1*SUMIF(Table5[CONCAT],GLOBAL[POINTER],Table5[3]))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 t="shared" si="34"/>
        <v>11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11</v>
      </c>
      <c r="Q2232" s="58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11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11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11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232" s="31">
        <v>50</v>
      </c>
      <c r="AC2232" t="s">
        <v>5149</v>
      </c>
    </row>
    <row r="2233" spans="1:31">
      <c r="A2233" s="31">
        <f ca="1">IF(GLOBAL[[#This Row],[TT]]&lt;1,"",ROW()-2)</f>
        <v>2231</v>
      </c>
      <c r="B2233" s="33" t="s">
        <v>4559</v>
      </c>
      <c r="C2233" s="31">
        <v>5</v>
      </c>
      <c r="D2233" s="31" t="s">
        <v>51</v>
      </c>
      <c r="E2233" s="31">
        <f ca="1">IF(GLOBAL[[#This Row],[b12]]="",GLOBAL[[#This Row],[a6]],GLOBAL[[#This Row],[b12]])</f>
        <v>5</v>
      </c>
      <c r="F2233" s="32">
        <f>GLOBAL[[#This Row],[AWAL]]</f>
        <v>5</v>
      </c>
      <c r="G2233" s="31"/>
      <c r="H2233" s="31"/>
      <c r="I2233" s="31">
        <f>IF(GLOBAL[[#This Row],[1]]="","",SUMIF(Table6[NB BM_C_QTY+F],GLOBAL[POINTER],Table6[C]))</f>
        <v>0</v>
      </c>
      <c r="J2233" s="91">
        <f>IF(GLOBAL[[#This Row],[2]]="",0,-1*SUMIF(Table5[CONCAT],GLOBAL[POINTER],Table5[3]))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5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5</v>
      </c>
      <c r="Q2233" s="58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5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5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5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233" s="31">
        <v>60</v>
      </c>
      <c r="AC2233" t="s">
        <v>5116</v>
      </c>
    </row>
    <row r="2234" spans="1:31">
      <c r="A2234" s="31" t="str">
        <f ca="1">IF(GLOBAL[[#This Row],[TT]]&lt;1,"",ROW()-2)</f>
        <v/>
      </c>
      <c r="B2234" s="33" t="s">
        <v>5248</v>
      </c>
      <c r="C2234" s="31">
        <v>0</v>
      </c>
      <c r="D2234" s="31" t="s">
        <v>2081</v>
      </c>
      <c r="E2234" s="31">
        <f ca="1">IF(GLOBAL[[#This Row],[b12]]="",GLOBAL[[#This Row],[a6]],GLOBAL[[#This Row],[b12]])</f>
        <v>0</v>
      </c>
      <c r="F2234" s="32">
        <f>GLOBAL[[#This Row],[AWAL]]</f>
        <v>0</v>
      </c>
      <c r="G2234" s="31"/>
      <c r="H2234" s="31"/>
      <c r="I2234" s="31">
        <f>IF(GLOBAL[[#This Row],[1]]="","",SUMIF(Table6[NB BM_C_QTY+F],GLOBAL[POINTER],Table6[C]))</f>
        <v>0</v>
      </c>
      <c r="J2234" s="91">
        <f>IF(GLOBAL[[#This Row],[2]]="",0,-1*SUMIF(Table5[CONCAT],GLOBAL[POINTER],Table5[3]))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0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0</v>
      </c>
      <c r="Q2234" s="58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0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0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0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234" s="31">
        <v>144</v>
      </c>
      <c r="AC2234" t="s">
        <v>5116</v>
      </c>
    </row>
    <row r="2235" spans="1:31">
      <c r="A2235" s="31" t="str">
        <f ca="1">IF(GLOBAL[[#This Row],[TT]]&lt;1,"",ROW()-2)</f>
        <v/>
      </c>
      <c r="B2235" s="33" t="s">
        <v>4863</v>
      </c>
      <c r="C2235" s="31">
        <v>0</v>
      </c>
      <c r="D2235" s="31" t="s">
        <v>2123</v>
      </c>
      <c r="E2235" s="31">
        <f ca="1">IF(GLOBAL[[#This Row],[b12]]="",GLOBAL[[#This Row],[a6]],GLOBAL[[#This Row],[b12]])</f>
        <v>0</v>
      </c>
      <c r="F2235" s="32">
        <f>GLOBAL[[#This Row],[AWAL]]</f>
        <v>0</v>
      </c>
      <c r="G2235" s="31"/>
      <c r="H2235" s="31"/>
      <c r="I2235" s="31">
        <f>IF(GLOBAL[[#This Row],[1]]="","",SUMIF(Table6[NB BM_C_QTY+F],GLOBAL[POINTER],Table6[C]))</f>
        <v>0</v>
      </c>
      <c r="J2235" s="91">
        <f>IF(GLOBAL[[#This Row],[2]]="",0,-1*SUMIF(Table5[CONCAT],GLOBAL[POINTER],Table5[3]))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 t="shared" si="34"/>
        <v>0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0</v>
      </c>
      <c r="Q2235" s="58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0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0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0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235" s="31">
        <v>96</v>
      </c>
      <c r="AC2235" t="s">
        <v>5116</v>
      </c>
    </row>
    <row r="2236" spans="1:31">
      <c r="A2236" s="31" t="str">
        <f ca="1">IF(GLOBAL[[#This Row],[TT]]&lt;1,"",ROW()-2)</f>
        <v/>
      </c>
      <c r="B2236" s="33" t="s">
        <v>4857</v>
      </c>
      <c r="C2236" s="31">
        <v>0</v>
      </c>
      <c r="D2236" s="31" t="s">
        <v>2123</v>
      </c>
      <c r="E2236" s="31">
        <f ca="1">IF(GLOBAL[[#This Row],[b12]]="",GLOBAL[[#This Row],[a6]],GLOBAL[[#This Row],[b12]])</f>
        <v>0</v>
      </c>
      <c r="F2236" s="32">
        <f>GLOBAL[[#This Row],[AWAL]]</f>
        <v>0</v>
      </c>
      <c r="G2236" s="31"/>
      <c r="H2236" s="31"/>
      <c r="I2236" s="31">
        <f>IF(GLOBAL[[#This Row],[1]]="","",SUMIF(Table6[NB BM_C_QTY+F],GLOBAL[POINTER],Table6[C]))</f>
        <v>0</v>
      </c>
      <c r="J2236" s="91">
        <f>IF(GLOBAL[[#This Row],[2]]="",0,-1*SUMIF(Table5[CONCAT],GLOBAL[POINTER],Table5[3]))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0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0</v>
      </c>
      <c r="Q2236" s="58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0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0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0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36" s="31">
        <v>96</v>
      </c>
      <c r="AC2236" t="s">
        <v>5116</v>
      </c>
    </row>
    <row r="2237" spans="1:31">
      <c r="A2237" s="31" t="str">
        <f ca="1">IF(GLOBAL[[#This Row],[TT]]&lt;1,"",ROW()-2)</f>
        <v/>
      </c>
      <c r="B2237" s="33" t="s">
        <v>4857</v>
      </c>
      <c r="C2237" s="31">
        <v>0</v>
      </c>
      <c r="D2237" s="31" t="s">
        <v>2123</v>
      </c>
      <c r="E2237" s="31">
        <f ca="1">IF(GLOBAL[[#This Row],[b12]]="",GLOBAL[[#This Row],[a6]],GLOBAL[[#This Row],[b12]])</f>
        <v>0</v>
      </c>
      <c r="F2237" s="32">
        <f>GLOBAL[[#This Row],[AWAL]]</f>
        <v>0</v>
      </c>
      <c r="G2237" s="31"/>
      <c r="H2237" s="31"/>
      <c r="I2237" s="31">
        <f>IF(GLOBAL[[#This Row],[1]]="","",SUMIF(Table6[NB BM_C_QTY+F],GLOBAL[POINTER],Table6[C]))</f>
        <v>0</v>
      </c>
      <c r="J2237" s="91">
        <f>IF(GLOBAL[[#This Row],[2]]="",0,-1*SUMIF(Table5[CONCAT],GLOBAL[POINTER],Table5[3]))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 t="shared" si="34"/>
        <v>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0</v>
      </c>
      <c r="Q2237" s="58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37" s="31">
        <v>96</v>
      </c>
      <c r="AC2237" t="s">
        <v>5116</v>
      </c>
    </row>
    <row r="2238" spans="1:31">
      <c r="A2238" s="31" t="str">
        <f ca="1">IF(GLOBAL[[#This Row],[TT]]&lt;1,"",ROW()-2)</f>
        <v/>
      </c>
      <c r="B2238" s="33" t="s">
        <v>4864</v>
      </c>
      <c r="C2238" s="31">
        <v>0</v>
      </c>
      <c r="D2238" s="31" t="s">
        <v>2123</v>
      </c>
      <c r="E2238" s="31">
        <f ca="1">IF(GLOBAL[[#This Row],[b12]]="",GLOBAL[[#This Row],[a6]],GLOBAL[[#This Row],[b12]])</f>
        <v>0</v>
      </c>
      <c r="F2238" s="32">
        <f>GLOBAL[[#This Row],[AWAL]]</f>
        <v>0</v>
      </c>
      <c r="G2238" s="31"/>
      <c r="H2238" s="31"/>
      <c r="I2238" s="31">
        <f>IF(GLOBAL[[#This Row],[1]]="","",SUMIF(Table6[NB BM_C_QTY+F],GLOBAL[POINTER],Table6[C]))</f>
        <v>0</v>
      </c>
      <c r="J2238" s="91">
        <f>IF(GLOBAL[[#This Row],[2]]="",0,-1*SUMIF(Table5[CONCAT],GLOBAL[POINTER],Table5[3]))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0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0</v>
      </c>
      <c r="Q2238" s="58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0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0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0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238" s="31">
        <v>96</v>
      </c>
      <c r="AC2238" t="s">
        <v>5116</v>
      </c>
    </row>
    <row r="2239" spans="1:31">
      <c r="A2239" s="39" t="str">
        <f ca="1">IF(GLOBAL[[#This Row],[TT]]&lt;1,"",ROW()-2)</f>
        <v/>
      </c>
      <c r="B2239" s="72" t="s">
        <v>5210</v>
      </c>
      <c r="C2239" s="31">
        <v>0</v>
      </c>
      <c r="D2239" s="31" t="s">
        <v>5164</v>
      </c>
      <c r="E2239" s="39">
        <f ca="1">IF(GLOBAL[[#This Row],[b12]]="",GLOBAL[[#This Row],[a6]],GLOBAL[[#This Row],[b12]])</f>
        <v>0</v>
      </c>
      <c r="F2239" s="40">
        <f>GLOBAL[[#This Row],[AWAL]]</f>
        <v>0</v>
      </c>
      <c r="G2239" s="31"/>
      <c r="H2239" s="31"/>
      <c r="I2239" s="39">
        <f>IF(GLOBAL[[#This Row],[1]]="","",SUMIF(Table6[NB BM_C_QTY+F],GLOBAL[POINTER],Table6[C]))</f>
        <v>0</v>
      </c>
      <c r="J2239" s="91">
        <f>IF(GLOBAL[[#This Row],[2]]="",0,-1*SUMIF(Table5[CONCAT],GLOBAL[POINTER],Table5[3]))</f>
        <v>0</v>
      </c>
      <c r="K2239" s="39" t="str">
        <f>IF(GLOBAL[[#This Row],[b1]]="","",GLOBAL[[#This Row],[b1]]-GLOBAL[[#This Row],[a1]]-GLOBAL[[#This Row],[bkeluar1]])</f>
        <v/>
      </c>
      <c r="L2239" s="39">
        <f>SUM(GLOBAL[[#This Row],[bmasuk1]:[c1]])</f>
        <v>0</v>
      </c>
      <c r="M2239" s="40">
        <f t="shared" si="34"/>
        <v>0</v>
      </c>
      <c r="N2239" s="31"/>
      <c r="O2239" s="39" t="str">
        <f>IF(GLOBAL[[#This Row],[b2]]="","",GLOBAL[[#This Row],[b2]]-GLOBAL[[#This Row],[a2]])</f>
        <v/>
      </c>
      <c r="P2239" s="40">
        <f ca="1">SUM(INDIRECT(GLOBAL_VAR[TABLENAME]&amp;"[@a"&amp;$1:$1-1&amp;"]"),INDIRECT(GLOBAL_VAR[TABLENAME]&amp;"[@c"&amp;$1:$1-1&amp;"]"))</f>
        <v>0</v>
      </c>
      <c r="Q2239" s="58"/>
      <c r="R2239" s="41" t="str">
        <f>IF(GLOBAL[[#This Row],[b3]]="","",GLOBAL[[#This Row],[b3]]-GLOBAL[[#This Row],[a3]])</f>
        <v/>
      </c>
      <c r="S2239" s="40">
        <f ca="1">SUM(INDIRECT(GLOBAL_VAR[TABLENAME]&amp;"[@a"&amp;$1:$1-1&amp;"]"),INDIRECT(GLOBAL_VAR[TABLENAME]&amp;"[@c"&amp;$1:$1-1&amp;"]"))</f>
        <v>0</v>
      </c>
      <c r="T2239" s="33"/>
      <c r="U2239" s="41" t="str">
        <f>IF(GLOBAL[[#This Row],[b4]]="","",GLOBAL[[#This Row],[b4]]-GLOBAL[[#This Row],[a4]])</f>
        <v/>
      </c>
      <c r="V2239" s="40">
        <f ca="1">SUM(INDIRECT(GLOBAL_VAR[TABLENAME]&amp;"[@a"&amp;$1:$1-1&amp;"]"),INDIRECT(GLOBAL_VAR[TABLENAME]&amp;"[@c"&amp;$1:$1-1&amp;"]"))</f>
        <v>0</v>
      </c>
      <c r="W2239" s="31"/>
      <c r="X2239" s="39" t="str">
        <f>IF(GLOBAL[[#This Row],[b5]]="","",GLOBAL[[#This Row],[b5]]-GLOBAL[[#This Row],[a5]])</f>
        <v/>
      </c>
      <c r="Y2239" s="40">
        <f ca="1">SUM(INDIRECT(GLOBAL_VAR[TABLENAME]&amp;"[@a"&amp;$1:$1-1&amp;"]"),INDIRECT(GLOBAL_VAR[TABLENAME]&amp;"[@c"&amp;$1:$1-1&amp;"]"))</f>
        <v>0</v>
      </c>
      <c r="AA2239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239" s="39">
        <v>160</v>
      </c>
      <c r="AC2239" s="64" t="s">
        <v>5115</v>
      </c>
    </row>
    <row r="2240" spans="1:31">
      <c r="A2240" s="39" t="str">
        <f ca="1">IF(GLOBAL[[#This Row],[TT]]&lt;1,"",ROW()-2)</f>
        <v/>
      </c>
      <c r="B2240" s="72" t="s">
        <v>5235</v>
      </c>
      <c r="C2240" s="31">
        <v>0</v>
      </c>
      <c r="D2240" s="31" t="s">
        <v>5165</v>
      </c>
      <c r="E2240" s="39">
        <f ca="1">IF(GLOBAL[[#This Row],[b12]]="",GLOBAL[[#This Row],[a6]],GLOBAL[[#This Row],[b12]])</f>
        <v>0</v>
      </c>
      <c r="F2240" s="40">
        <f>GLOBAL[[#This Row],[AWAL]]</f>
        <v>0</v>
      </c>
      <c r="G2240" s="31"/>
      <c r="H2240" s="31"/>
      <c r="I2240" s="39">
        <f>IF(GLOBAL[[#This Row],[1]]="","",SUMIF(Table6[NB BM_C_QTY+F],GLOBAL[POINTER],Table6[C]))</f>
        <v>0</v>
      </c>
      <c r="J2240" s="91">
        <f>IF(GLOBAL[[#This Row],[2]]="",0,-1*SUMIF(Table5[CONCAT],GLOBAL[POINTER],Table5[3]))</f>
        <v>0</v>
      </c>
      <c r="K2240" s="39" t="str">
        <f>IF(GLOBAL[[#This Row],[b1]]="","",GLOBAL[[#This Row],[b1]]-GLOBAL[[#This Row],[a1]]-GLOBAL[[#This Row],[bkeluar1]])</f>
        <v/>
      </c>
      <c r="L2240" s="39">
        <f>SUM(GLOBAL[[#This Row],[bmasuk1]:[c1]])</f>
        <v>0</v>
      </c>
      <c r="M2240" s="40">
        <f t="shared" si="34"/>
        <v>0</v>
      </c>
      <c r="N2240" s="31"/>
      <c r="O2240" s="39" t="str">
        <f>IF(GLOBAL[[#This Row],[b2]]="","",GLOBAL[[#This Row],[b2]]-GLOBAL[[#This Row],[a2]])</f>
        <v/>
      </c>
      <c r="P2240" s="40">
        <f ca="1">SUM(INDIRECT(GLOBAL_VAR[TABLENAME]&amp;"[@a"&amp;$1:$1-1&amp;"]"),INDIRECT(GLOBAL_VAR[TABLENAME]&amp;"[@c"&amp;$1:$1-1&amp;"]"))</f>
        <v>0</v>
      </c>
      <c r="Q2240" s="58"/>
      <c r="R2240" s="41" t="str">
        <f>IF(GLOBAL[[#This Row],[b3]]="","",GLOBAL[[#This Row],[b3]]-GLOBAL[[#This Row],[a3]])</f>
        <v/>
      </c>
      <c r="S2240" s="40">
        <f ca="1">SUM(INDIRECT(GLOBAL_VAR[TABLENAME]&amp;"[@a"&amp;$1:$1-1&amp;"]"),INDIRECT(GLOBAL_VAR[TABLENAME]&amp;"[@c"&amp;$1:$1-1&amp;"]"))</f>
        <v>0</v>
      </c>
      <c r="T2240" s="33"/>
      <c r="U2240" s="41" t="str">
        <f>IF(GLOBAL[[#This Row],[b4]]="","",GLOBAL[[#This Row],[b4]]-GLOBAL[[#This Row],[a4]])</f>
        <v/>
      </c>
      <c r="V2240" s="40">
        <f ca="1">SUM(INDIRECT(GLOBAL_VAR[TABLENAME]&amp;"[@a"&amp;$1:$1-1&amp;"]"),INDIRECT(GLOBAL_VAR[TABLENAME]&amp;"[@c"&amp;$1:$1-1&amp;"]"))</f>
        <v>0</v>
      </c>
      <c r="W2240" s="31"/>
      <c r="X2240" s="39" t="str">
        <f>IF(GLOBAL[[#This Row],[b5]]="","",GLOBAL[[#This Row],[b5]]-GLOBAL[[#This Row],[a5]])</f>
        <v/>
      </c>
      <c r="Y2240" s="40">
        <f ca="1">SUM(INDIRECT(GLOBAL_VAR[TABLENAME]&amp;"[@a"&amp;$1:$1-1&amp;"]"),INDIRECT(GLOBAL_VAR[TABLENAME]&amp;"[@c"&amp;$1:$1-1&amp;"]"))</f>
        <v>0</v>
      </c>
      <c r="Z2240" s="29"/>
      <c r="AA224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240" s="39">
        <v>96</v>
      </c>
      <c r="AC2240" s="65" t="s">
        <v>5115</v>
      </c>
      <c r="AD2240" s="29"/>
      <c r="AE2240" s="29"/>
    </row>
    <row r="2241" spans="1:30">
      <c r="A2241" s="31" t="str">
        <f ca="1">IF(GLOBAL[[#This Row],[TT]]&lt;1,"",ROW()-2)</f>
        <v/>
      </c>
      <c r="B2241" s="33" t="s">
        <v>4865</v>
      </c>
      <c r="C2241" s="31">
        <v>0</v>
      </c>
      <c r="D2241" s="31" t="s">
        <v>2081</v>
      </c>
      <c r="E2241" s="31">
        <f ca="1">IF(GLOBAL[[#This Row],[b12]]="",GLOBAL[[#This Row],[a6]],GLOBAL[[#This Row],[b12]])</f>
        <v>0</v>
      </c>
      <c r="F2241" s="32">
        <f>GLOBAL[[#This Row],[AWAL]]</f>
        <v>0</v>
      </c>
      <c r="G2241" s="31"/>
      <c r="H2241" s="31"/>
      <c r="I2241" s="31">
        <f>IF(GLOBAL[[#This Row],[1]]="","",SUMIF(Table6[NB BM_C_QTY+F],GLOBAL[POINTER],Table6[C]))</f>
        <v>0</v>
      </c>
      <c r="J2241" s="91">
        <f>IF(GLOBAL[[#This Row],[2]]="",0,-1*SUMIF(Table5[CONCAT],GLOBAL[POINTER],Table5[3]))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0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0</v>
      </c>
      <c r="Q2241" s="58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0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0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0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241" s="31">
        <v>144</v>
      </c>
      <c r="AC2241" t="s">
        <v>5116</v>
      </c>
    </row>
    <row r="2242" spans="1:30">
      <c r="A2242" s="31" t="str">
        <f ca="1">IF(GLOBAL[[#This Row],[TT]]&lt;1,"",ROW()-2)</f>
        <v/>
      </c>
      <c r="B2242" s="33" t="s">
        <v>4866</v>
      </c>
      <c r="C2242" s="31">
        <v>0</v>
      </c>
      <c r="D2242" s="31" t="s">
        <v>2081</v>
      </c>
      <c r="E2242" s="31">
        <f ca="1">IF(GLOBAL[[#This Row],[b12]]="",GLOBAL[[#This Row],[a6]],GLOBAL[[#This Row],[b12]])</f>
        <v>0</v>
      </c>
      <c r="F2242" s="32">
        <f>GLOBAL[[#This Row],[AWAL]]</f>
        <v>0</v>
      </c>
      <c r="G2242" s="31"/>
      <c r="H2242" s="31"/>
      <c r="I2242" s="31">
        <f>IF(GLOBAL[[#This Row],[1]]="","",SUMIF(Table6[NB BM_C_QTY+F],GLOBAL[POINTER],Table6[C]))</f>
        <v>0</v>
      </c>
      <c r="J2242" s="91">
        <f>IF(GLOBAL[[#This Row],[2]]="",0,-1*SUMIF(Table5[CONCAT],GLOBAL[POINTER],Table5[3]))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0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0</v>
      </c>
      <c r="Q2242" s="58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0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0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0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242" s="31">
        <v>144</v>
      </c>
      <c r="AC2242" t="s">
        <v>5116</v>
      </c>
    </row>
    <row r="2243" spans="1:30">
      <c r="A2243" s="31" t="str">
        <f ca="1">IF(GLOBAL[[#This Row],[TT]]&lt;1,"",ROW()-2)</f>
        <v/>
      </c>
      <c r="B2243" s="33" t="s">
        <v>4867</v>
      </c>
      <c r="C2243" s="31">
        <v>0</v>
      </c>
      <c r="D2243" s="31" t="s">
        <v>2081</v>
      </c>
      <c r="E2243" s="31">
        <f ca="1">IF(GLOBAL[[#This Row],[b12]]="",GLOBAL[[#This Row],[a6]],GLOBAL[[#This Row],[b12]])</f>
        <v>0</v>
      </c>
      <c r="F2243" s="32">
        <f>GLOBAL[[#This Row],[AWAL]]</f>
        <v>0</v>
      </c>
      <c r="G2243" s="31"/>
      <c r="H2243" s="31"/>
      <c r="I2243" s="31">
        <f>IF(GLOBAL[[#This Row],[1]]="","",SUMIF(Table6[NB BM_C_QTY+F],GLOBAL[POINTER],Table6[C]))</f>
        <v>0</v>
      </c>
      <c r="J2243" s="91">
        <f>IF(GLOBAL[[#This Row],[2]]="",0,-1*SUMIF(Table5[CONCAT],GLOBAL[POINTER],Table5[3]))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0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0</v>
      </c>
      <c r="Q2243" s="58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0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0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0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243" s="31">
        <v>144</v>
      </c>
      <c r="AC2243" t="s">
        <v>5116</v>
      </c>
    </row>
    <row r="2244" spans="1:30">
      <c r="A2244" s="31" t="str">
        <f ca="1">IF(GLOBAL[[#This Row],[TT]]&lt;1,"",ROW()-2)</f>
        <v/>
      </c>
      <c r="B2244" s="33" t="s">
        <v>4868</v>
      </c>
      <c r="C2244" s="31">
        <v>0</v>
      </c>
      <c r="D2244" s="31" t="s">
        <v>2081</v>
      </c>
      <c r="E2244" s="31">
        <f ca="1">IF(GLOBAL[[#This Row],[b12]]="",GLOBAL[[#This Row],[a6]],GLOBAL[[#This Row],[b12]])</f>
        <v>0</v>
      </c>
      <c r="F2244" s="32">
        <f>GLOBAL[[#This Row],[AWAL]]</f>
        <v>0</v>
      </c>
      <c r="G2244" s="31"/>
      <c r="H2244" s="31"/>
      <c r="I2244" s="31">
        <f>IF(GLOBAL[[#This Row],[1]]="","",SUMIF(Table6[NB BM_C_QTY+F],GLOBAL[POINTER],Table6[C]))</f>
        <v>0</v>
      </c>
      <c r="J2244" s="91">
        <f>IF(GLOBAL[[#This Row],[2]]="",0,-1*SUMIF(Table5[CONCAT],GLOBAL[POINTER],Table5[3]))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0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0</v>
      </c>
      <c r="Q2244" s="58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0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0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0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244" s="31">
        <v>144</v>
      </c>
      <c r="AC2244" t="s">
        <v>5116</v>
      </c>
    </row>
    <row r="2245" spans="1:30">
      <c r="A2245" s="31" t="str">
        <f ca="1">IF(GLOBAL[[#This Row],[TT]]&lt;1,"",ROW()-2)</f>
        <v/>
      </c>
      <c r="B2245" s="33" t="s">
        <v>4869</v>
      </c>
      <c r="C2245" s="31">
        <v>0</v>
      </c>
      <c r="D2245" s="31" t="s">
        <v>2081</v>
      </c>
      <c r="E2245" s="31">
        <f ca="1">IF(GLOBAL[[#This Row],[b12]]="",GLOBAL[[#This Row],[a6]],GLOBAL[[#This Row],[b12]])</f>
        <v>0</v>
      </c>
      <c r="F2245" s="32">
        <f>GLOBAL[[#This Row],[AWAL]]</f>
        <v>0</v>
      </c>
      <c r="G2245" s="31"/>
      <c r="H2245" s="31"/>
      <c r="I2245" s="31">
        <f>IF(GLOBAL[[#This Row],[1]]="","",SUMIF(Table6[NB BM_C_QTY+F],GLOBAL[POINTER],Table6[C]))</f>
        <v>0</v>
      </c>
      <c r="J2245" s="91">
        <f>IF(GLOBAL[[#This Row],[2]]="",0,-1*SUMIF(Table5[CONCAT],GLOBAL[POINTER],Table5[3]))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0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0</v>
      </c>
      <c r="Q2245" s="58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0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0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0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245" s="31">
        <v>144</v>
      </c>
      <c r="AC2245" t="s">
        <v>5116</v>
      </c>
    </row>
    <row r="2246" spans="1:30">
      <c r="A2246" s="39" t="str">
        <f ca="1">IF(GLOBAL[[#This Row],[TT]]&lt;1,"",ROW()-2)</f>
        <v/>
      </c>
      <c r="B2246" s="72" t="s">
        <v>5202</v>
      </c>
      <c r="C2246" s="31">
        <v>0</v>
      </c>
      <c r="D2246" s="31" t="s">
        <v>2081</v>
      </c>
      <c r="E2246" s="39">
        <f ca="1">IF(GLOBAL[[#This Row],[b12]]="",GLOBAL[[#This Row],[a6]],GLOBAL[[#This Row],[b12]])</f>
        <v>0</v>
      </c>
      <c r="F2246" s="40">
        <f>GLOBAL[[#This Row],[AWAL]]</f>
        <v>0</v>
      </c>
      <c r="G2246" s="31"/>
      <c r="H2246" s="31"/>
      <c r="I2246" s="39">
        <f>IF(GLOBAL[[#This Row],[1]]="","",SUMIF(Table6[NB BM_C_QTY+F],GLOBAL[POINTER],Table6[C]))</f>
        <v>0</v>
      </c>
      <c r="J2246" s="91">
        <f>IF(GLOBAL[[#This Row],[2]]="",0,-1*SUMIF(Table5[CONCAT],GLOBAL[POINTER],Table5[3]))</f>
        <v>0</v>
      </c>
      <c r="K2246" s="39" t="str">
        <f>IF(GLOBAL[[#This Row],[b1]]="","",GLOBAL[[#This Row],[b1]]-GLOBAL[[#This Row],[a1]]-GLOBAL[[#This Row],[bkeluar1]])</f>
        <v/>
      </c>
      <c r="L2246" s="39">
        <f>SUM(GLOBAL[[#This Row],[bmasuk1]:[c1]])</f>
        <v>0</v>
      </c>
      <c r="M2246" s="40">
        <f t="shared" si="35"/>
        <v>0</v>
      </c>
      <c r="N2246" s="31"/>
      <c r="O2246" s="39" t="str">
        <f>IF(GLOBAL[[#This Row],[b2]]="","",GLOBAL[[#This Row],[b2]]-GLOBAL[[#This Row],[a2]])</f>
        <v/>
      </c>
      <c r="P2246" s="40">
        <f ca="1">SUM(INDIRECT(GLOBAL_VAR[TABLENAME]&amp;"[@a"&amp;$1:$1-1&amp;"]"),INDIRECT(GLOBAL_VAR[TABLENAME]&amp;"[@c"&amp;$1:$1-1&amp;"]"))</f>
        <v>0</v>
      </c>
      <c r="Q2246" s="58"/>
      <c r="R2246" s="41" t="str">
        <f>IF(GLOBAL[[#This Row],[b3]]="","",GLOBAL[[#This Row],[b3]]-GLOBAL[[#This Row],[a3]])</f>
        <v/>
      </c>
      <c r="S2246" s="40">
        <f ca="1">SUM(INDIRECT(GLOBAL_VAR[TABLENAME]&amp;"[@a"&amp;$1:$1-1&amp;"]"),INDIRECT(GLOBAL_VAR[TABLENAME]&amp;"[@c"&amp;$1:$1-1&amp;"]"))</f>
        <v>0</v>
      </c>
      <c r="T2246" s="33"/>
      <c r="U2246" s="41" t="str">
        <f>IF(GLOBAL[[#This Row],[b4]]="","",GLOBAL[[#This Row],[b4]]-GLOBAL[[#This Row],[a4]])</f>
        <v/>
      </c>
      <c r="V2246" s="40">
        <f ca="1">SUM(INDIRECT(GLOBAL_VAR[TABLENAME]&amp;"[@a"&amp;$1:$1-1&amp;"]"),INDIRECT(GLOBAL_VAR[TABLENAME]&amp;"[@c"&amp;$1:$1-1&amp;"]"))</f>
        <v>0</v>
      </c>
      <c r="W2246" s="31"/>
      <c r="X2246" s="39" t="str">
        <f>IF(GLOBAL[[#This Row],[b5]]="","",GLOBAL[[#This Row],[b5]]-GLOBAL[[#This Row],[a5]])</f>
        <v/>
      </c>
      <c r="Y2246" s="40">
        <f ca="1">SUM(INDIRECT(GLOBAL_VAR[TABLENAME]&amp;"[@a"&amp;$1:$1-1&amp;"]"),INDIRECT(GLOBAL_VAR[TABLENAME]&amp;"[@c"&amp;$1:$1-1&amp;"]"))</f>
        <v>0</v>
      </c>
      <c r="Z2246" s="29"/>
      <c r="AA224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246" s="39">
        <v>144</v>
      </c>
      <c r="AC2246" s="65" t="s">
        <v>5116</v>
      </c>
      <c r="AD2246" s="29"/>
    </row>
    <row r="2247" spans="1:30">
      <c r="A2247" s="31" t="str">
        <f ca="1">IF(GLOBAL[[#This Row],[TT]]&lt;1,"",ROW()-2)</f>
        <v/>
      </c>
      <c r="B2247" s="33" t="s">
        <v>5197</v>
      </c>
      <c r="C2247" s="31">
        <v>0</v>
      </c>
      <c r="D2247" s="31" t="s">
        <v>2123</v>
      </c>
      <c r="E2247" s="31">
        <f ca="1">IF(GLOBAL[[#This Row],[b12]]="",GLOBAL[[#This Row],[a6]],GLOBAL[[#This Row],[b12]])</f>
        <v>0</v>
      </c>
      <c r="F2247" s="32">
        <f>GLOBAL[[#This Row],[AWAL]]</f>
        <v>0</v>
      </c>
      <c r="G2247" s="31"/>
      <c r="H2247" s="31"/>
      <c r="I2247" s="31">
        <f>IF(GLOBAL[[#This Row],[1]]="","",SUMIF(Table6[NB BM_C_QTY+F],GLOBAL[POINTER],Table6[C]))</f>
        <v>0</v>
      </c>
      <c r="J2247" s="91">
        <f>IF(GLOBAL[[#This Row],[2]]="",0,-1*SUMIF(Table5[CONCAT],GLOBAL[POINTER],Table5[3]))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0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0</v>
      </c>
      <c r="Q2247" s="58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0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0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0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247" s="31">
        <v>96</v>
      </c>
      <c r="AC2247" t="s">
        <v>5116</v>
      </c>
    </row>
    <row r="2248" spans="1:30">
      <c r="A2248" s="31" t="str">
        <f ca="1">IF(GLOBAL[[#This Row],[TT]]&lt;1,"",ROW()-2)</f>
        <v/>
      </c>
      <c r="B2248" s="33" t="s">
        <v>5198</v>
      </c>
      <c r="C2248" s="31">
        <v>0</v>
      </c>
      <c r="D2248" s="31" t="s">
        <v>2123</v>
      </c>
      <c r="E2248" s="31">
        <f ca="1">IF(GLOBAL[[#This Row],[b12]]="",GLOBAL[[#This Row],[a6]],GLOBAL[[#This Row],[b12]])</f>
        <v>0</v>
      </c>
      <c r="F2248" s="32">
        <f>GLOBAL[[#This Row],[AWAL]]</f>
        <v>0</v>
      </c>
      <c r="G2248" s="31"/>
      <c r="H2248" s="31"/>
      <c r="I2248" s="31">
        <f>IF(GLOBAL[[#This Row],[1]]="","",SUMIF(Table6[NB BM_C_QTY+F],GLOBAL[POINTER],Table6[C]))</f>
        <v>0</v>
      </c>
      <c r="J2248" s="91">
        <f>IF(GLOBAL[[#This Row],[2]]="",0,-1*SUMIF(Table5[CONCAT],GLOBAL[POINTER],Table5[3]))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0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0</v>
      </c>
      <c r="Q2248" s="58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0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0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0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248" s="31">
        <v>96</v>
      </c>
      <c r="AC2248" t="s">
        <v>5116</v>
      </c>
    </row>
    <row r="2249" spans="1:30">
      <c r="A2249" s="31" t="str">
        <f ca="1">IF(GLOBAL[[#This Row],[TT]]&lt;1,"",ROW()-2)</f>
        <v/>
      </c>
      <c r="B2249" s="33" t="s">
        <v>5199</v>
      </c>
      <c r="C2249" s="31">
        <v>0</v>
      </c>
      <c r="D2249" s="31" t="s">
        <v>2123</v>
      </c>
      <c r="E2249" s="31">
        <f ca="1">IF(GLOBAL[[#This Row],[b12]]="",GLOBAL[[#This Row],[a6]],GLOBAL[[#This Row],[b12]])</f>
        <v>0</v>
      </c>
      <c r="F2249" s="32">
        <f>GLOBAL[[#This Row],[AWAL]]</f>
        <v>0</v>
      </c>
      <c r="G2249" s="31"/>
      <c r="H2249" s="31"/>
      <c r="I2249" s="31">
        <f>IF(GLOBAL[[#This Row],[1]]="","",SUMIF(Table6[NB BM_C_QTY+F],GLOBAL[POINTER],Table6[C]))</f>
        <v>0</v>
      </c>
      <c r="J2249" s="91">
        <f>IF(GLOBAL[[#This Row],[2]]="",0,-1*SUMIF(Table5[CONCAT],GLOBAL[POINTER],Table5[3]))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0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0</v>
      </c>
      <c r="Q2249" s="58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0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0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0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249" s="31">
        <v>96</v>
      </c>
      <c r="AC2249" t="s">
        <v>5116</v>
      </c>
    </row>
    <row r="2250" spans="1:30">
      <c r="A2250" s="31" t="str">
        <f ca="1">IF(GLOBAL[[#This Row],[TT]]&lt;1,"",ROW()-2)</f>
        <v/>
      </c>
      <c r="B2250" s="33" t="s">
        <v>5200</v>
      </c>
      <c r="C2250" s="31">
        <v>0</v>
      </c>
      <c r="D2250" s="31" t="s">
        <v>2123</v>
      </c>
      <c r="E2250" s="31">
        <f ca="1">IF(GLOBAL[[#This Row],[b12]]="",GLOBAL[[#This Row],[a6]],GLOBAL[[#This Row],[b12]])</f>
        <v>0</v>
      </c>
      <c r="F2250" s="32">
        <f>GLOBAL[[#This Row],[AWAL]]</f>
        <v>0</v>
      </c>
      <c r="G2250" s="31"/>
      <c r="H2250" s="31"/>
      <c r="I2250" s="31">
        <f>IF(GLOBAL[[#This Row],[1]]="","",SUMIF(Table6[NB BM_C_QTY+F],GLOBAL[POINTER],Table6[C]))</f>
        <v>0</v>
      </c>
      <c r="J2250" s="91">
        <f>IF(GLOBAL[[#This Row],[2]]="",0,-1*SUMIF(Table5[CONCAT],GLOBAL[POINTER],Table5[3]))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 t="shared" si="35"/>
        <v>0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0</v>
      </c>
      <c r="Q2250" s="58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0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0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0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250" s="31">
        <v>96</v>
      </c>
      <c r="AC2250" t="s">
        <v>5116</v>
      </c>
    </row>
    <row r="2251" spans="1:30">
      <c r="A2251" s="31" t="str">
        <f ca="1">IF(GLOBAL[[#This Row],[TT]]&lt;1,"",ROW()-2)</f>
        <v/>
      </c>
      <c r="B2251" s="33" t="s">
        <v>4870</v>
      </c>
      <c r="C2251" s="31">
        <v>0</v>
      </c>
      <c r="D2251" s="31" t="s">
        <v>2123</v>
      </c>
      <c r="E2251" s="31">
        <f ca="1">IF(GLOBAL[[#This Row],[b12]]="",GLOBAL[[#This Row],[a6]],GLOBAL[[#This Row],[b12]])</f>
        <v>0</v>
      </c>
      <c r="F2251" s="32">
        <f>GLOBAL[[#This Row],[AWAL]]</f>
        <v>0</v>
      </c>
      <c r="G2251" s="31"/>
      <c r="H2251" s="31"/>
      <c r="I2251" s="31">
        <f>IF(GLOBAL[[#This Row],[1]]="","",SUMIF(Table6[NB BM_C_QTY+F],GLOBAL[POINTER],Table6[C]))</f>
        <v>0</v>
      </c>
      <c r="J2251" s="91">
        <f>IF(GLOBAL[[#This Row],[2]]="",0,-1*SUMIF(Table5[CONCAT],GLOBAL[POINTER],Table5[3]))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0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0</v>
      </c>
      <c r="Q2251" s="58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0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0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0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251" s="31">
        <v>96</v>
      </c>
      <c r="AC2251" t="s">
        <v>5116</v>
      </c>
    </row>
    <row r="2252" spans="1:30">
      <c r="A2252" s="31" t="str">
        <f ca="1">IF(GLOBAL[[#This Row],[TT]]&lt;1,"",ROW()-2)</f>
        <v/>
      </c>
      <c r="B2252" s="33" t="s">
        <v>5201</v>
      </c>
      <c r="C2252" s="31">
        <v>0</v>
      </c>
      <c r="D2252" s="31" t="s">
        <v>2123</v>
      </c>
      <c r="E2252" s="31">
        <f ca="1">IF(GLOBAL[[#This Row],[b12]]="",GLOBAL[[#This Row],[a6]],GLOBAL[[#This Row],[b12]])</f>
        <v>0</v>
      </c>
      <c r="F2252" s="32">
        <f>GLOBAL[[#This Row],[AWAL]]</f>
        <v>0</v>
      </c>
      <c r="G2252" s="31"/>
      <c r="H2252" s="31"/>
      <c r="I2252" s="31">
        <f>IF(GLOBAL[[#This Row],[1]]="","",SUMIF(Table6[NB BM_C_QTY+F],GLOBAL[POINTER],Table6[C]))</f>
        <v>0</v>
      </c>
      <c r="J2252" s="91">
        <f>IF(GLOBAL[[#This Row],[2]]="",0,-1*SUMIF(Table5[CONCAT],GLOBAL[POINTER],Table5[3]))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0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0</v>
      </c>
      <c r="Q2252" s="58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0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0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0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252" s="31">
        <v>96</v>
      </c>
      <c r="AC2252" t="s">
        <v>5116</v>
      </c>
    </row>
    <row r="2253" spans="1:30">
      <c r="A2253" s="31" t="str">
        <f ca="1">IF(GLOBAL[[#This Row],[TT]]&lt;1,"",ROW()-2)</f>
        <v/>
      </c>
      <c r="B2253" s="33" t="s">
        <v>5177</v>
      </c>
      <c r="C2253" s="31">
        <v>0</v>
      </c>
      <c r="D2253" s="31" t="s">
        <v>2123</v>
      </c>
      <c r="E2253" s="31">
        <f ca="1">IF(GLOBAL[[#This Row],[b12]]="",GLOBAL[[#This Row],[a6]],GLOBAL[[#This Row],[b12]])</f>
        <v>0</v>
      </c>
      <c r="F2253" s="32">
        <f>GLOBAL[[#This Row],[AWAL]]</f>
        <v>0</v>
      </c>
      <c r="G2253" s="31"/>
      <c r="H2253" s="31"/>
      <c r="I2253" s="31">
        <f>IF(GLOBAL[[#This Row],[1]]="","",SUMIF(Table6[NB BM_C_QTY+F],GLOBAL[POINTER],Table6[C]))</f>
        <v>0</v>
      </c>
      <c r="J2253" s="91">
        <f>IF(GLOBAL[[#This Row],[2]]="",0,-1*SUMIF(Table5[CONCAT],GLOBAL[POINTER],Table5[3]))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 t="shared" si="35"/>
        <v>0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0</v>
      </c>
      <c r="Q2253" s="58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0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0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0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253" s="31">
        <v>96</v>
      </c>
      <c r="AC2253" t="s">
        <v>5116</v>
      </c>
    </row>
    <row r="2254" spans="1:30">
      <c r="A2254" s="31" t="str">
        <f ca="1">IF(GLOBAL[[#This Row],[TT]]&lt;1,"",ROW()-2)</f>
        <v/>
      </c>
      <c r="B2254" s="33" t="s">
        <v>4858</v>
      </c>
      <c r="C2254" s="31">
        <v>0</v>
      </c>
      <c r="D2254" s="31" t="s">
        <v>7</v>
      </c>
      <c r="E2254" s="31">
        <f ca="1">IF(GLOBAL[[#This Row],[b12]]="",GLOBAL[[#This Row],[a6]],GLOBAL[[#This Row],[b12]])</f>
        <v>0</v>
      </c>
      <c r="F2254" s="32">
        <f>GLOBAL[[#This Row],[AWAL]]</f>
        <v>0</v>
      </c>
      <c r="G2254" s="31"/>
      <c r="H2254" s="31"/>
      <c r="I2254" s="31">
        <f>IF(GLOBAL[[#This Row],[1]]="","",SUMIF(Table6[NB BM_C_QTY+F],GLOBAL[POINTER],Table6[C]))</f>
        <v>0</v>
      </c>
      <c r="J2254" s="91">
        <f>IF(GLOBAL[[#This Row],[2]]="",0,-1*SUMIF(Table5[CONCAT],GLOBAL[POINTER],Table5[3]))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 t="shared" si="35"/>
        <v>0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0</v>
      </c>
      <c r="Q2254" s="58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0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0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0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254" s="31">
        <v>144</v>
      </c>
      <c r="AC2254" t="s">
        <v>5116</v>
      </c>
    </row>
    <row r="2255" spans="1:30">
      <c r="A2255" s="31" t="str">
        <f ca="1">IF(GLOBAL[[#This Row],[TT]]&lt;1,"",ROW()-2)</f>
        <v/>
      </c>
      <c r="B2255" s="33" t="s">
        <v>2369</v>
      </c>
      <c r="C2255" s="31">
        <v>0</v>
      </c>
      <c r="D2255" s="31" t="s">
        <v>2269</v>
      </c>
      <c r="E2255" s="31">
        <f ca="1">IF(GLOBAL[[#This Row],[b12]]="",GLOBAL[[#This Row],[a6]],GLOBAL[[#This Row],[b12]])</f>
        <v>0</v>
      </c>
      <c r="F2255" s="32">
        <f>GLOBAL[[#This Row],[AWAL]]</f>
        <v>0</v>
      </c>
      <c r="G2255" s="31"/>
      <c r="H2255" s="31"/>
      <c r="I2255" s="31">
        <f>IF(GLOBAL[[#This Row],[1]]="","",SUMIF(Table6[NB BM_C_QTY+F],GLOBAL[POINTER],Table6[C]))</f>
        <v>0</v>
      </c>
      <c r="J2255" s="91">
        <f>IF(GLOBAL[[#This Row],[2]]="",0,-1*SUMIF(Table5[CONCAT],GLOBAL[POINTER],Table5[3]))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 t="shared" si="35"/>
        <v>0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0</v>
      </c>
      <c r="Q2255" s="58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0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0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0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255" s="31">
        <v>10</v>
      </c>
      <c r="AC2255" t="s">
        <v>5118</v>
      </c>
    </row>
    <row r="2256" spans="1:30">
      <c r="A2256" s="39" t="str">
        <f ca="1">IF(GLOBAL[[#This Row],[TT]]&lt;1,"",ROW()-2)</f>
        <v/>
      </c>
      <c r="B2256" s="33" t="s">
        <v>5629</v>
      </c>
      <c r="C2256" s="31">
        <v>0</v>
      </c>
      <c r="D2256" s="31" t="s">
        <v>2269</v>
      </c>
      <c r="E2256" s="39">
        <f ca="1">IF(GLOBAL[[#This Row],[b12]]="",GLOBAL[[#This Row],[a6]],GLOBAL[[#This Row],[b12]])</f>
        <v>0</v>
      </c>
      <c r="F2256" s="40">
        <f>GLOBAL[[#This Row],[AWAL]]</f>
        <v>0</v>
      </c>
      <c r="G2256" s="31"/>
      <c r="H2256" s="31"/>
      <c r="I2256" s="39">
        <f>IF(GLOBAL[[#This Row],[1]]="","",SUMIF(Table6[NB BM_C_QTY+F],GLOBAL[POINTER],Table6[C]))</f>
        <v>0</v>
      </c>
      <c r="J2256" s="91">
        <f>IF(GLOBAL[[#This Row],[2]]="",0,-1*SUMIF(Table5[CONCAT],GLOBAL[POINTER],Table5[3]))</f>
        <v>0</v>
      </c>
      <c r="K2256" s="39" t="str">
        <f>IF(GLOBAL[[#This Row],[b1]]="","",GLOBAL[[#This Row],[b1]]-GLOBAL[[#This Row],[a1]]-GLOBAL[[#This Row],[bkeluar1]])</f>
        <v/>
      </c>
      <c r="L2256" s="39">
        <f>SUM(GLOBAL[[#This Row],[bmasuk1]:[c1]])</f>
        <v>0</v>
      </c>
      <c r="M2256" s="40">
        <f t="shared" si="35"/>
        <v>0</v>
      </c>
      <c r="N2256" s="31"/>
      <c r="O2256" s="39" t="str">
        <f>IF(GLOBAL[[#This Row],[b2]]="","",GLOBAL[[#This Row],[b2]]-GLOBAL[[#This Row],[a2]])</f>
        <v/>
      </c>
      <c r="P2256" s="40">
        <f ca="1">SUM(INDIRECT(GLOBAL_VAR[TABLENAME]&amp;"[@a"&amp;$1:$1-1&amp;"]"),INDIRECT(GLOBAL_VAR[TABLENAME]&amp;"[@c"&amp;$1:$1-1&amp;"]"))</f>
        <v>0</v>
      </c>
      <c r="Q2256" s="33"/>
      <c r="R2256" s="41" t="str">
        <f>IF(GLOBAL[[#This Row],[b3]]="","",GLOBAL[[#This Row],[b3]]-GLOBAL[[#This Row],[a3]])</f>
        <v/>
      </c>
      <c r="S2256" s="40">
        <f ca="1">SUM(INDIRECT(GLOBAL_VAR[TABLENAME]&amp;"[@a"&amp;$1:$1-1&amp;"]"),INDIRECT(GLOBAL_VAR[TABLENAME]&amp;"[@c"&amp;$1:$1-1&amp;"]"))</f>
        <v>0</v>
      </c>
      <c r="T2256" s="33"/>
      <c r="U2256" s="41" t="str">
        <f>IF(GLOBAL[[#This Row],[b4]]="","",GLOBAL[[#This Row],[b4]]-GLOBAL[[#This Row],[a4]])</f>
        <v/>
      </c>
      <c r="V2256" s="40">
        <f ca="1">SUM(INDIRECT(GLOBAL_VAR[TABLENAME]&amp;"[@a"&amp;$1:$1-1&amp;"]"),INDIRECT(GLOBAL_VAR[TABLENAME]&amp;"[@c"&amp;$1:$1-1&amp;"]"))</f>
        <v>0</v>
      </c>
      <c r="W2256" s="31"/>
      <c r="X2256" s="39" t="str">
        <f>IF(GLOBAL[[#This Row],[b5]]="","",GLOBAL[[#This Row],[b5]]-GLOBAL[[#This Row],[a5]])</f>
        <v/>
      </c>
      <c r="Y2256" s="40">
        <f ca="1">SUM(INDIRECT(GLOBAL_VAR[TABLENAME]&amp;"[@a"&amp;$1:$1-1&amp;"]"),INDIRECT(GLOBAL_VAR[TABLENAME]&amp;"[@c"&amp;$1:$1-1&amp;"]"))</f>
        <v>0</v>
      </c>
      <c r="Z2256" s="29"/>
      <c r="AA225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mejabelajar3d10pcsuntana</v>
      </c>
      <c r="AB2256" s="39">
        <v>10</v>
      </c>
      <c r="AC2256" s="65" t="s">
        <v>5118</v>
      </c>
      <c r="AD2256" s="29"/>
    </row>
    <row r="2257" spans="1:29">
      <c r="A2257" s="31" t="str">
        <f ca="1">IF(GLOBAL[[#This Row],[TT]]&lt;1,"",ROW()-2)</f>
        <v/>
      </c>
      <c r="B2257" s="33" t="s">
        <v>5398</v>
      </c>
      <c r="C2257" s="31">
        <v>0</v>
      </c>
      <c r="D2257" s="31" t="s">
        <v>2269</v>
      </c>
      <c r="E2257" s="31">
        <f ca="1">IF(GLOBAL[[#This Row],[b12]]="",GLOBAL[[#This Row],[a6]],GLOBAL[[#This Row],[b12]])</f>
        <v>0</v>
      </c>
      <c r="F2257" s="32">
        <f>GLOBAL[[#This Row],[AWAL]]</f>
        <v>0</v>
      </c>
      <c r="G2257" s="31"/>
      <c r="H2257" s="31"/>
      <c r="I2257" s="31">
        <f>IF(GLOBAL[[#This Row],[1]]="","",SUMIF(Table6[NB BM_C_QTY+F],GLOBAL[POINTER],Table6[C]))</f>
        <v>0</v>
      </c>
      <c r="J2257" s="91">
        <f>IF(GLOBAL[[#This Row],[2]]="",0,-1*SUMIF(Table5[CONCAT],GLOBAL[POINTER],Table5[3]))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 t="shared" si="35"/>
        <v>0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0</v>
      </c>
      <c r="Q2257" s="58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0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0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0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257" s="31">
        <v>10</v>
      </c>
      <c r="AC2257" t="s">
        <v>5118</v>
      </c>
    </row>
    <row r="2258" spans="1:29">
      <c r="A2258" s="31" t="str">
        <f ca="1">IF(GLOBAL[[#This Row],[TT]]&lt;1,"",ROW()-2)</f>
        <v/>
      </c>
      <c r="B2258" s="33" t="s">
        <v>3552</v>
      </c>
      <c r="C2258" s="31">
        <v>0</v>
      </c>
      <c r="D2258" s="31" t="s">
        <v>2269</v>
      </c>
      <c r="E2258" s="31">
        <f ca="1">IF(GLOBAL[[#This Row],[b12]]="",GLOBAL[[#This Row],[a6]],GLOBAL[[#This Row],[b12]])</f>
        <v>0</v>
      </c>
      <c r="F2258" s="32">
        <f>GLOBAL[[#This Row],[AWAL]]</f>
        <v>0</v>
      </c>
      <c r="G2258" s="31"/>
      <c r="H2258" s="31"/>
      <c r="I2258" s="31">
        <f>IF(GLOBAL[[#This Row],[1]]="","",SUMIF(Table6[NB BM_C_QTY+F],GLOBAL[POINTER],Table6[C]))</f>
        <v>0</v>
      </c>
      <c r="J2258" s="91">
        <f>IF(GLOBAL[[#This Row],[2]]="",0,-1*SUMIF(Table5[CONCAT],GLOBAL[POINTER],Table5[3]))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0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0</v>
      </c>
      <c r="Q2258" s="58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0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0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0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258" s="31">
        <v>10</v>
      </c>
      <c r="AC2258" t="s">
        <v>5118</v>
      </c>
    </row>
    <row r="2259" spans="1:29">
      <c r="A2259" s="31" t="str">
        <f ca="1">IF(GLOBAL[[#This Row],[TT]]&lt;1,"",ROW()-2)</f>
        <v/>
      </c>
      <c r="B2259" s="33" t="s">
        <v>3997</v>
      </c>
      <c r="C2259" s="31">
        <v>4</v>
      </c>
      <c r="D2259" s="31" t="s">
        <v>2269</v>
      </c>
      <c r="E2259" s="31">
        <f ca="1">IF(GLOBAL[[#This Row],[b12]]="",GLOBAL[[#This Row],[a6]],GLOBAL[[#This Row],[b12]])</f>
        <v>0</v>
      </c>
      <c r="F2259" s="32">
        <f>GLOBAL[[#This Row],[AWAL]]</f>
        <v>4</v>
      </c>
      <c r="G2259" s="31"/>
      <c r="H2259" s="31"/>
      <c r="I2259" s="31">
        <f>IF(GLOBAL[[#This Row],[1]]="","",SUMIF(Table6[NB BM_C_QTY+F],GLOBAL[POINTER],Table6[C]))</f>
        <v>0</v>
      </c>
      <c r="J2259" s="91">
        <f>IF(GLOBAL[[#This Row],[2]]="",0,-1*SUMIF(Table5[CONCAT],GLOBAL[POINTER],Table5[3]))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 t="shared" si="35"/>
        <v>4</v>
      </c>
      <c r="N2259" s="31">
        <v>0</v>
      </c>
      <c r="O2259" s="31">
        <f>IF(GLOBAL[[#This Row],[b2]]="","",GLOBAL[[#This Row],[b2]]-GLOBAL[[#This Row],[a2]])</f>
        <v>-4</v>
      </c>
      <c r="P2259" s="32">
        <f ca="1">SUM(INDIRECT(GLOBAL_VAR[TABLENAME]&amp;"[@a"&amp;$1:$1-1&amp;"]"),INDIRECT(GLOBAL_VAR[TABLENAME]&amp;"[@c"&amp;$1:$1-1&amp;"]"))</f>
        <v>0</v>
      </c>
      <c r="Q2259" s="58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0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0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259" s="31">
        <v>10</v>
      </c>
      <c r="AC2259" t="s">
        <v>5118</v>
      </c>
    </row>
    <row r="2260" spans="1:29">
      <c r="A2260" s="31" t="str">
        <f ca="1">IF(GLOBAL[[#This Row],[TT]]&lt;1,"",ROW()-2)</f>
        <v/>
      </c>
      <c r="B2260" s="33" t="s">
        <v>3521</v>
      </c>
      <c r="C2260" s="31">
        <v>0</v>
      </c>
      <c r="D2260" s="31">
        <v>10</v>
      </c>
      <c r="E2260" s="31">
        <f ca="1">IF(GLOBAL[[#This Row],[b12]]="",GLOBAL[[#This Row],[a6]],GLOBAL[[#This Row],[b12]])</f>
        <v>0</v>
      </c>
      <c r="F2260" s="32">
        <f>GLOBAL[[#This Row],[AWAL]]</f>
        <v>0</v>
      </c>
      <c r="G2260" s="31"/>
      <c r="H2260" s="31"/>
      <c r="I2260" s="31">
        <f>IF(GLOBAL[[#This Row],[1]]="","",SUMIF(Table6[NB BM_C_QTY+F],GLOBAL[POINTER],Table6[C]))</f>
        <v>0</v>
      </c>
      <c r="J2260" s="91">
        <f>IF(GLOBAL[[#This Row],[2]]="",0,-1*SUMIF(Table5[CONCAT],GLOBAL[POINTER],Table5[3]))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 t="shared" si="35"/>
        <v>0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0</v>
      </c>
      <c r="Q2260" s="58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0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0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0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260" s="31">
        <v>10</v>
      </c>
      <c r="AC2260" t="s">
        <v>5118</v>
      </c>
    </row>
    <row r="2261" spans="1:29">
      <c r="A2261" s="31" t="str">
        <f ca="1">IF(GLOBAL[[#This Row],[TT]]&lt;1,"",ROW()-2)</f>
        <v/>
      </c>
      <c r="B2261" s="33" t="s">
        <v>3521</v>
      </c>
      <c r="C2261" s="31">
        <v>0</v>
      </c>
      <c r="D2261" s="31" t="s">
        <v>2269</v>
      </c>
      <c r="E2261" s="31">
        <f ca="1">IF(GLOBAL[[#This Row],[b12]]="",GLOBAL[[#This Row],[a6]],GLOBAL[[#This Row],[b12]])</f>
        <v>0</v>
      </c>
      <c r="F2261" s="32">
        <f>GLOBAL[[#This Row],[AWAL]]</f>
        <v>0</v>
      </c>
      <c r="G2261" s="31"/>
      <c r="H2261" s="31"/>
      <c r="I2261" s="31">
        <f>IF(GLOBAL[[#This Row],[1]]="","",SUMIF(Table6[NB BM_C_QTY+F],GLOBAL[POINTER],Table6[C]))</f>
        <v>0</v>
      </c>
      <c r="J2261" s="91">
        <f>IF(GLOBAL[[#This Row],[2]]="",0,-1*SUMIF(Table5[CONCAT],GLOBAL[POINTER],Table5[3]))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0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0</v>
      </c>
      <c r="Q2261" s="58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0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0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0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261" s="31">
        <v>10</v>
      </c>
      <c r="AC2261" t="s">
        <v>5118</v>
      </c>
    </row>
    <row r="2262" spans="1:29">
      <c r="A2262" s="74">
        <f ca="1">IF(GLOBAL[[#This Row],[TT]]&lt;1,"",ROW()-2)</f>
        <v>2260</v>
      </c>
      <c r="B2262" s="33" t="s">
        <v>4414</v>
      </c>
      <c r="C2262" s="31">
        <v>43</v>
      </c>
      <c r="D2262" s="31" t="s">
        <v>2269</v>
      </c>
      <c r="E2262" s="39">
        <f ca="1">IF(GLOBAL[[#This Row],[b12]]="",GLOBAL[[#This Row],[a6]],GLOBAL[[#This Row],[b12]])</f>
        <v>35</v>
      </c>
      <c r="F2262" s="40">
        <f>GLOBAL[[#This Row],[AWAL]]</f>
        <v>43</v>
      </c>
      <c r="G2262" s="31"/>
      <c r="H2262" s="31"/>
      <c r="I2262" s="31">
        <f>IF(GLOBAL[[#This Row],[1]]="","",SUMIF(Table6[NB BM_C_QTY+F],GLOBAL[POINTER],Table6[C]))</f>
        <v>0</v>
      </c>
      <c r="J2262" s="91">
        <f>IF(GLOBAL[[#This Row],[2]]="",0,-1*SUMIF(Table5[CONCAT],GLOBAL[POINTER],Table5[3]))</f>
        <v>0</v>
      </c>
      <c r="K2262" s="39" t="str">
        <f>IF(GLOBAL[[#This Row],[b1]]="","",GLOBAL[[#This Row],[b1]]-GLOBAL[[#This Row],[a1]]-GLOBAL[[#This Row],[bkeluar1]])</f>
        <v/>
      </c>
      <c r="L2262" s="39">
        <f>SUM(GLOBAL[[#This Row],[bmasuk1]:[c1]])</f>
        <v>0</v>
      </c>
      <c r="M2262" s="40">
        <f t="shared" si="35"/>
        <v>43</v>
      </c>
      <c r="N2262" s="31">
        <v>35</v>
      </c>
      <c r="O2262" s="39">
        <f>IF(GLOBAL[[#This Row],[b2]]="","",GLOBAL[[#This Row],[b2]]-GLOBAL[[#This Row],[a2]])</f>
        <v>-8</v>
      </c>
      <c r="P2262" s="40">
        <f ca="1">SUM(INDIRECT(GLOBAL_VAR[TABLENAME]&amp;"[@a"&amp;$1:$1-1&amp;"]"),INDIRECT(GLOBAL_VAR[TABLENAME]&amp;"[@c"&amp;$1:$1-1&amp;"]"))</f>
        <v>35</v>
      </c>
      <c r="Q2262" s="58"/>
      <c r="R2262" s="41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35</v>
      </c>
      <c r="T2262" s="33"/>
      <c r="U2262" s="41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35</v>
      </c>
      <c r="W2262" s="31"/>
      <c r="X2262" s="39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35</v>
      </c>
      <c r="Z2262" s="29"/>
      <c r="AA226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262" s="39">
        <v>10</v>
      </c>
      <c r="AC2262" s="65" t="s">
        <v>5118</v>
      </c>
    </row>
    <row r="2263" spans="1:29">
      <c r="A2263" s="31">
        <f ca="1">IF(GLOBAL[[#This Row],[TT]]&lt;1,"",ROW()-2)</f>
        <v>2261</v>
      </c>
      <c r="B2263" s="33" t="s">
        <v>1335</v>
      </c>
      <c r="C2263" s="31">
        <v>1</v>
      </c>
      <c r="D2263" s="31" t="s">
        <v>1292</v>
      </c>
      <c r="E2263" s="31">
        <f ca="1">IF(GLOBAL[[#This Row],[b12]]="",GLOBAL[[#This Row],[a6]],GLOBAL[[#This Row],[b12]])</f>
        <v>1</v>
      </c>
      <c r="F2263" s="32">
        <f>GLOBAL[[#This Row],[AWAL]]</f>
        <v>1</v>
      </c>
      <c r="G2263" s="31"/>
      <c r="H2263" s="31"/>
      <c r="I2263" s="31">
        <f>IF(GLOBAL[[#This Row],[1]]="","",SUMIF(Table6[NB BM_C_QTY+F],GLOBAL[POINTER],Table6[C]))</f>
        <v>0</v>
      </c>
      <c r="J2263" s="91">
        <f>IF(GLOBAL[[#This Row],[2]]="",0,-1*SUMIF(Table5[CONCAT],GLOBAL[POINTER],Table5[3]))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 t="shared" si="35"/>
        <v>1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1</v>
      </c>
      <c r="Q2263" s="58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1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1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1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263" s="31">
        <v>25</v>
      </c>
      <c r="AC2263" t="s">
        <v>5116</v>
      </c>
    </row>
    <row r="2264" spans="1:29">
      <c r="A2264" s="31" t="str">
        <f ca="1">IF(GLOBAL[[#This Row],[TT]]&lt;1,"",ROW()-2)</f>
        <v/>
      </c>
      <c r="B2264" s="33" t="s">
        <v>1336</v>
      </c>
      <c r="C2264" s="31">
        <v>0</v>
      </c>
      <c r="D2264" s="31" t="s">
        <v>1337</v>
      </c>
      <c r="E2264" s="31">
        <f ca="1">IF(GLOBAL[[#This Row],[b12]]="",GLOBAL[[#This Row],[a6]],GLOBAL[[#This Row],[b12]])</f>
        <v>0</v>
      </c>
      <c r="F2264" s="32">
        <f>GLOBAL[[#This Row],[AWAL]]</f>
        <v>0</v>
      </c>
      <c r="G2264" s="31"/>
      <c r="H2264" s="31"/>
      <c r="I2264" s="31">
        <f>IF(GLOBAL[[#This Row],[1]]="","",SUMIF(Table6[NB BM_C_QTY+F],GLOBAL[POINTER],Table6[C]))</f>
        <v>0</v>
      </c>
      <c r="J2264" s="91">
        <f>IF(GLOBAL[[#This Row],[2]]="",0,-1*SUMIF(Table5[CONCAT],GLOBAL[POINTER],Table5[3]))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0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0</v>
      </c>
      <c r="Q2264" s="58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264" s="31">
        <v>52</v>
      </c>
      <c r="AC2264" t="s">
        <v>5116</v>
      </c>
    </row>
    <row r="2265" spans="1:29">
      <c r="A2265" s="31">
        <f ca="1">IF(GLOBAL[[#This Row],[TT]]&lt;1,"",ROW()-2)</f>
        <v>2263</v>
      </c>
      <c r="B2265" s="33" t="s">
        <v>1338</v>
      </c>
      <c r="C2265" s="31">
        <v>1</v>
      </c>
      <c r="D2265" s="31" t="s">
        <v>1339</v>
      </c>
      <c r="E2265" s="31">
        <f ca="1">IF(GLOBAL[[#This Row],[b12]]="",GLOBAL[[#This Row],[a6]],GLOBAL[[#This Row],[b12]])</f>
        <v>1</v>
      </c>
      <c r="F2265" s="32">
        <f>GLOBAL[[#This Row],[AWAL]]</f>
        <v>1</v>
      </c>
      <c r="G2265" s="31"/>
      <c r="H2265" s="31"/>
      <c r="I2265" s="31">
        <f>IF(GLOBAL[[#This Row],[1]]="","",SUMIF(Table6[NB BM_C_QTY+F],GLOBAL[POINTER],Table6[C]))</f>
        <v>0</v>
      </c>
      <c r="J2265" s="91">
        <f>IF(GLOBAL[[#This Row],[2]]="",0,-1*SUMIF(Table5[CONCAT],GLOBAL[POINTER],Table5[3]))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1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1</v>
      </c>
      <c r="Q2265" s="58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1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1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1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265" s="31">
        <v>1500</v>
      </c>
      <c r="AC2265" t="s">
        <v>5118</v>
      </c>
    </row>
    <row r="2266" spans="1:29">
      <c r="A2266" s="31">
        <f ca="1">IF(GLOBAL[[#This Row],[TT]]&lt;1,"",ROW()-2)</f>
        <v>2264</v>
      </c>
      <c r="B2266" s="33" t="s">
        <v>1998</v>
      </c>
      <c r="C2266" s="31">
        <v>1</v>
      </c>
      <c r="D2266" s="31">
        <v>576</v>
      </c>
      <c r="E2266" s="31">
        <f ca="1">IF(GLOBAL[[#This Row],[b12]]="",GLOBAL[[#This Row],[a6]],GLOBAL[[#This Row],[b12]])</f>
        <v>1</v>
      </c>
      <c r="F2266" s="32">
        <f>GLOBAL[[#This Row],[AWAL]]</f>
        <v>1</v>
      </c>
      <c r="G2266" s="31"/>
      <c r="H2266" s="31"/>
      <c r="I2266" s="31">
        <f>IF(GLOBAL[[#This Row],[1]]="","",SUMIF(Table6[NB BM_C_QTY+F],GLOBAL[POINTER],Table6[C]))</f>
        <v>0</v>
      </c>
      <c r="J2266" s="91">
        <f>IF(GLOBAL[[#This Row],[2]]="",0,-1*SUMIF(Table5[CONCAT],GLOBAL[POINTER],Table5[3]))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1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1</v>
      </c>
      <c r="Q2266" s="58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1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1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1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266" s="31">
        <v>576</v>
      </c>
      <c r="AC2266" t="s">
        <v>5118</v>
      </c>
    </row>
    <row r="2267" spans="1:29">
      <c r="A2267" s="31">
        <f ca="1">IF(GLOBAL[[#This Row],[TT]]&lt;1,"",ROW()-2)</f>
        <v>2265</v>
      </c>
      <c r="B2267" s="33" t="s">
        <v>1340</v>
      </c>
      <c r="C2267" s="31">
        <v>2</v>
      </c>
      <c r="D2267" s="31" t="s">
        <v>155</v>
      </c>
      <c r="E2267" s="31">
        <f ca="1">IF(GLOBAL[[#This Row],[b12]]="",GLOBAL[[#This Row],[a6]],GLOBAL[[#This Row],[b12]])</f>
        <v>2</v>
      </c>
      <c r="F2267" s="32">
        <f>GLOBAL[[#This Row],[AWAL]]</f>
        <v>2</v>
      </c>
      <c r="G2267" s="31"/>
      <c r="H2267" s="31"/>
      <c r="I2267" s="31">
        <f>IF(GLOBAL[[#This Row],[1]]="","",SUMIF(Table6[NB BM_C_QTY+F],GLOBAL[POINTER],Table6[C]))</f>
        <v>0</v>
      </c>
      <c r="J2267" s="91">
        <f>IF(GLOBAL[[#This Row],[2]]="",0,-1*SUMIF(Table5[CONCAT],GLOBAL[POINTER],Table5[3]))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 t="shared" si="35"/>
        <v>2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2</v>
      </c>
      <c r="Q2267" s="58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2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2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2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267" s="31">
        <v>576</v>
      </c>
      <c r="AC2267" t="s">
        <v>5118</v>
      </c>
    </row>
    <row r="2268" spans="1:29">
      <c r="A2268" s="31">
        <f ca="1">IF(GLOBAL[[#This Row],[TT]]&lt;1,"",ROW()-2)</f>
        <v>2266</v>
      </c>
      <c r="B2268" s="33" t="s">
        <v>1341</v>
      </c>
      <c r="C2268" s="31">
        <v>1</v>
      </c>
      <c r="D2268" s="31" t="s">
        <v>7</v>
      </c>
      <c r="E2268" s="31">
        <f ca="1">IF(GLOBAL[[#This Row],[b12]]="",GLOBAL[[#This Row],[a6]],GLOBAL[[#This Row],[b12]])</f>
        <v>1</v>
      </c>
      <c r="F2268" s="32">
        <f>GLOBAL[[#This Row],[AWAL]]</f>
        <v>1</v>
      </c>
      <c r="G2268" s="31"/>
      <c r="H2268" s="31"/>
      <c r="I2268" s="31">
        <f>IF(GLOBAL[[#This Row],[1]]="","",SUMIF(Table6[NB BM_C_QTY+F],GLOBAL[POINTER],Table6[C]))</f>
        <v>0</v>
      </c>
      <c r="J2268" s="91">
        <f>IF(GLOBAL[[#This Row],[2]]="",0,-1*SUMIF(Table5[CONCAT],GLOBAL[POINTER],Table5[3]))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1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1</v>
      </c>
      <c r="Q2268" s="58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1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1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1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268" s="31">
        <v>144</v>
      </c>
      <c r="AC2268" t="s">
        <v>5116</v>
      </c>
    </row>
    <row r="2269" spans="1:29">
      <c r="A2269" s="31">
        <f ca="1">IF(GLOBAL[[#This Row],[TT]]&lt;1,"",ROW()-2)</f>
        <v>2267</v>
      </c>
      <c r="B2269" s="33" t="s">
        <v>1342</v>
      </c>
      <c r="C2269" s="31">
        <v>10</v>
      </c>
      <c r="D2269" s="31" t="s">
        <v>51</v>
      </c>
      <c r="E2269" s="31">
        <f ca="1">IF(GLOBAL[[#This Row],[b12]]="",GLOBAL[[#This Row],[a6]],GLOBAL[[#This Row],[b12]])</f>
        <v>10</v>
      </c>
      <c r="F2269" s="32">
        <f>GLOBAL[[#This Row],[AWAL]]</f>
        <v>10</v>
      </c>
      <c r="G2269" s="31"/>
      <c r="H2269" s="31"/>
      <c r="I2269" s="31">
        <f>IF(GLOBAL[[#This Row],[1]]="","",SUMIF(Table6[NB BM_C_QTY+F],GLOBAL[POINTER],Table6[C]))</f>
        <v>0</v>
      </c>
      <c r="J2269" s="91">
        <f>IF(GLOBAL[[#This Row],[2]]="",0,-1*SUMIF(Table5[CONCAT],GLOBAL[POINTER],Table5[3]))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 t="shared" si="35"/>
        <v>10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10</v>
      </c>
      <c r="Q2269" s="58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10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10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10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269" s="31">
        <v>60</v>
      </c>
      <c r="AC2269" t="s">
        <v>5116</v>
      </c>
    </row>
    <row r="2270" spans="1:29">
      <c r="A2270" s="31">
        <f ca="1">IF(GLOBAL[[#This Row],[TT]]&lt;1,"",ROW()-2)</f>
        <v>2268</v>
      </c>
      <c r="B2270" s="33" t="s">
        <v>1343</v>
      </c>
      <c r="C2270" s="31">
        <v>6</v>
      </c>
      <c r="D2270" s="31">
        <v>384</v>
      </c>
      <c r="E2270" s="31">
        <f ca="1">IF(GLOBAL[[#This Row],[b12]]="",GLOBAL[[#This Row],[a6]],GLOBAL[[#This Row],[b12]])</f>
        <v>6</v>
      </c>
      <c r="F2270" s="32">
        <f>GLOBAL[[#This Row],[AWAL]]</f>
        <v>6</v>
      </c>
      <c r="G2270" s="31"/>
      <c r="H2270" s="31"/>
      <c r="I2270" s="31">
        <f>IF(GLOBAL[[#This Row],[1]]="","",SUMIF(Table6[NB BM_C_QTY+F],GLOBAL[POINTER],Table6[C]))</f>
        <v>0</v>
      </c>
      <c r="J2270" s="91">
        <f>IF(GLOBAL[[#This Row],[2]]="",0,-1*SUMIF(Table5[CONCAT],GLOBAL[POINTER],Table5[3]))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6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6</v>
      </c>
      <c r="Q2270" s="58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6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6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6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270" s="31">
        <v>384</v>
      </c>
      <c r="AC2270" t="s">
        <v>5118</v>
      </c>
    </row>
    <row r="2271" spans="1:29">
      <c r="A2271" s="31">
        <f ca="1">IF(GLOBAL[[#This Row],[TT]]&lt;1,"",ROW()-2)</f>
        <v>2269</v>
      </c>
      <c r="B2271" s="33" t="s">
        <v>1344</v>
      </c>
      <c r="C2271" s="31">
        <v>10</v>
      </c>
      <c r="D2271" s="31">
        <v>576</v>
      </c>
      <c r="E2271" s="31">
        <f ca="1">IF(GLOBAL[[#This Row],[b12]]="",GLOBAL[[#This Row],[a6]],GLOBAL[[#This Row],[b12]])</f>
        <v>10</v>
      </c>
      <c r="F2271" s="32">
        <f>GLOBAL[[#This Row],[AWAL]]</f>
        <v>10</v>
      </c>
      <c r="G2271" s="31"/>
      <c r="H2271" s="31"/>
      <c r="I2271" s="31">
        <f>IF(GLOBAL[[#This Row],[1]]="","",SUMIF(Table6[NB BM_C_QTY+F],GLOBAL[POINTER],Table6[C]))</f>
        <v>0</v>
      </c>
      <c r="J2271" s="91">
        <f>IF(GLOBAL[[#This Row],[2]]="",0,-1*SUMIF(Table5[CONCAT],GLOBAL[POINTER],Table5[3]))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10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10</v>
      </c>
      <c r="Q2271" s="58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10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10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10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271" s="31">
        <v>576</v>
      </c>
      <c r="AC2271" t="s">
        <v>5118</v>
      </c>
    </row>
    <row r="2272" spans="1:29">
      <c r="A2272" s="31">
        <f ca="1">IF(GLOBAL[[#This Row],[TT]]&lt;1,"",ROW()-2)</f>
        <v>2270</v>
      </c>
      <c r="B2272" s="33" t="s">
        <v>1345</v>
      </c>
      <c r="C2272" s="31">
        <v>7</v>
      </c>
      <c r="D2272" s="31" t="s">
        <v>2274</v>
      </c>
      <c r="E2272" s="31">
        <f ca="1">IF(GLOBAL[[#This Row],[b12]]="",GLOBAL[[#This Row],[a6]],GLOBAL[[#This Row],[b12]])</f>
        <v>7</v>
      </c>
      <c r="F2272" s="32">
        <f>GLOBAL[[#This Row],[AWAL]]</f>
        <v>7</v>
      </c>
      <c r="G2272" s="31"/>
      <c r="H2272" s="31"/>
      <c r="I2272" s="31">
        <f>IF(GLOBAL[[#This Row],[1]]="","",SUMIF(Table6[NB BM_C_QTY+F],GLOBAL[POINTER],Table6[C]))</f>
        <v>0</v>
      </c>
      <c r="J2272" s="91">
        <f>IF(GLOBAL[[#This Row],[2]]="",0,-1*SUMIF(Table5[CONCAT],GLOBAL[POINTER],Table5[3]))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7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7</v>
      </c>
      <c r="Q2272" s="58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7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7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7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272" s="31">
        <v>98</v>
      </c>
      <c r="AC2272" t="s">
        <v>5118</v>
      </c>
    </row>
    <row r="2273" spans="1:30">
      <c r="A2273" s="31">
        <f ca="1">IF(GLOBAL[[#This Row],[TT]]&lt;1,"",ROW()-2)</f>
        <v>2271</v>
      </c>
      <c r="B2273" s="33" t="s">
        <v>1345</v>
      </c>
      <c r="C2273" s="31">
        <v>27</v>
      </c>
      <c r="D2273" s="31" t="s">
        <v>2273</v>
      </c>
      <c r="E2273" s="31">
        <f ca="1">IF(GLOBAL[[#This Row],[b12]]="",GLOBAL[[#This Row],[a6]],GLOBAL[[#This Row],[b12]])</f>
        <v>27</v>
      </c>
      <c r="F2273" s="32">
        <f>GLOBAL[[#This Row],[AWAL]]</f>
        <v>27</v>
      </c>
      <c r="G2273" s="31"/>
      <c r="H2273" s="31"/>
      <c r="I2273" s="31">
        <f>IF(GLOBAL[[#This Row],[1]]="","",SUMIF(Table6[NB BM_C_QTY+F],GLOBAL[POINTER],Table6[C]))</f>
        <v>0</v>
      </c>
      <c r="J2273" s="91">
        <f>IF(GLOBAL[[#This Row],[2]]="",0,-1*SUMIF(Table5[CONCAT],GLOBAL[POINTER],Table5[3]))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 t="shared" si="35"/>
        <v>27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27</v>
      </c>
      <c r="Q2273" s="58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27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27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27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273" s="31">
        <v>88</v>
      </c>
      <c r="AC2273" t="s">
        <v>5118</v>
      </c>
    </row>
    <row r="2274" spans="1:30">
      <c r="A2274" s="31">
        <f ca="1">IF(GLOBAL[[#This Row],[TT]]&lt;1,"",ROW()-2)</f>
        <v>2272</v>
      </c>
      <c r="B2274" s="33" t="s">
        <v>1345</v>
      </c>
      <c r="C2274" s="31">
        <v>9</v>
      </c>
      <c r="D2274" s="31" t="s">
        <v>2272</v>
      </c>
      <c r="E2274" s="31">
        <f ca="1">IF(GLOBAL[[#This Row],[b12]]="",GLOBAL[[#This Row],[a6]],GLOBAL[[#This Row],[b12]])</f>
        <v>9</v>
      </c>
      <c r="F2274" s="32">
        <f>GLOBAL[[#This Row],[AWAL]]</f>
        <v>9</v>
      </c>
      <c r="G2274" s="31"/>
      <c r="H2274" s="31"/>
      <c r="I2274" s="31">
        <f>IF(GLOBAL[[#This Row],[1]]="","",SUMIF(Table6[NB BM_C_QTY+F],GLOBAL[POINTER],Table6[C]))</f>
        <v>0</v>
      </c>
      <c r="J2274" s="91">
        <f>IF(GLOBAL[[#This Row],[2]]="",0,-1*SUMIF(Table5[CONCAT],GLOBAL[POINTER],Table5[3]))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9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9</v>
      </c>
      <c r="Q2274" s="58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9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9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9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274" s="31">
        <v>70</v>
      </c>
      <c r="AC2274" t="s">
        <v>5118</v>
      </c>
    </row>
    <row r="2275" spans="1:30">
      <c r="A2275" s="31">
        <f ca="1">IF(GLOBAL[[#This Row],[TT]]&lt;1,"",ROW()-2)</f>
        <v>2273</v>
      </c>
      <c r="B2275" s="33" t="s">
        <v>1345</v>
      </c>
      <c r="C2275" s="31">
        <v>2</v>
      </c>
      <c r="D2275" s="31" t="s">
        <v>1327</v>
      </c>
      <c r="E2275" s="31">
        <f ca="1">IF(GLOBAL[[#This Row],[b12]]="",GLOBAL[[#This Row],[a6]],GLOBAL[[#This Row],[b12]])</f>
        <v>2</v>
      </c>
      <c r="F2275" s="32">
        <f>GLOBAL[[#This Row],[AWAL]]</f>
        <v>2</v>
      </c>
      <c r="G2275" s="31"/>
      <c r="H2275" s="31"/>
      <c r="I2275" s="31">
        <f>IF(GLOBAL[[#This Row],[1]]="","",SUMIF(Table6[NB BM_C_QTY+F],GLOBAL[POINTER],Table6[C]))</f>
        <v>0</v>
      </c>
      <c r="J2275" s="91">
        <f>IF(GLOBAL[[#This Row],[2]]="",0,-1*SUMIF(Table5[CONCAT],GLOBAL[POINTER],Table5[3]))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2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2</v>
      </c>
      <c r="Q2275" s="58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2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2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2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275" s="31">
        <v>64</v>
      </c>
      <c r="AC2275" t="s">
        <v>5118</v>
      </c>
    </row>
    <row r="2276" spans="1:30">
      <c r="A2276" s="31">
        <f ca="1">IF(GLOBAL[[#This Row],[TT]]&lt;1,"",ROW()-2)</f>
        <v>2274</v>
      </c>
      <c r="B2276" s="33" t="s">
        <v>1345</v>
      </c>
      <c r="C2276" s="31">
        <v>1</v>
      </c>
      <c r="D2276" s="31" t="s">
        <v>222</v>
      </c>
      <c r="E2276" s="31">
        <f ca="1">IF(GLOBAL[[#This Row],[b12]]="",GLOBAL[[#This Row],[a6]],GLOBAL[[#This Row],[b12]])</f>
        <v>1</v>
      </c>
      <c r="F2276" s="32">
        <f>GLOBAL[[#This Row],[AWAL]]</f>
        <v>1</v>
      </c>
      <c r="G2276" s="31"/>
      <c r="H2276" s="31"/>
      <c r="I2276" s="31">
        <f>IF(GLOBAL[[#This Row],[1]]="","",SUMIF(Table6[NB BM_C_QTY+F],GLOBAL[POINTER],Table6[C]))</f>
        <v>0</v>
      </c>
      <c r="J2276" s="91">
        <f>IF(GLOBAL[[#This Row],[2]]="",0,-1*SUMIF(Table5[CONCAT],GLOBAL[POINTER],Table5[3]))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1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1</v>
      </c>
      <c r="Q2276" s="58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1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1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1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276" s="31">
        <v>48</v>
      </c>
      <c r="AC2276" t="s">
        <v>5118</v>
      </c>
    </row>
    <row r="2277" spans="1:30">
      <c r="A2277" s="31">
        <f ca="1">IF(GLOBAL[[#This Row],[TT]]&lt;1,"",ROW()-2)</f>
        <v>2275</v>
      </c>
      <c r="B2277" s="33" t="s">
        <v>1346</v>
      </c>
      <c r="C2277" s="31">
        <v>3</v>
      </c>
      <c r="D2277" s="31" t="s">
        <v>1017</v>
      </c>
      <c r="E2277" s="31">
        <f ca="1">IF(GLOBAL[[#This Row],[b12]]="",GLOBAL[[#This Row],[a6]],GLOBAL[[#This Row],[b12]])</f>
        <v>3</v>
      </c>
      <c r="F2277" s="32">
        <f>GLOBAL[[#This Row],[AWAL]]</f>
        <v>3</v>
      </c>
      <c r="G2277" s="31"/>
      <c r="H2277" s="31"/>
      <c r="I2277" s="31">
        <f>IF(GLOBAL[[#This Row],[1]]="","",SUMIF(Table6[NB BM_C_QTY+F],GLOBAL[POINTER],Table6[C]))</f>
        <v>0</v>
      </c>
      <c r="J2277" s="91">
        <f>IF(GLOBAL[[#This Row],[2]]="",0,-1*SUMIF(Table5[CONCAT],GLOBAL[POINTER],Table5[3]))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3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3</v>
      </c>
      <c r="Q2277" s="58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3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3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3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277" s="31">
        <v>216</v>
      </c>
      <c r="AC2277" t="s">
        <v>5116</v>
      </c>
    </row>
    <row r="2278" spans="1:30">
      <c r="A2278" s="31">
        <f ca="1">IF(GLOBAL[[#This Row],[TT]]&lt;1,"",ROW()-2)</f>
        <v>2276</v>
      </c>
      <c r="B2278" s="33" t="s">
        <v>1347</v>
      </c>
      <c r="C2278" s="31">
        <v>15</v>
      </c>
      <c r="D2278" s="31" t="s">
        <v>132</v>
      </c>
      <c r="E2278" s="31">
        <f ca="1">IF(GLOBAL[[#This Row],[b12]]="",GLOBAL[[#This Row],[a6]],GLOBAL[[#This Row],[b12]])</f>
        <v>15</v>
      </c>
      <c r="F2278" s="32">
        <f>GLOBAL[[#This Row],[AWAL]]</f>
        <v>15</v>
      </c>
      <c r="G2278" s="31"/>
      <c r="H2278" s="31"/>
      <c r="I2278" s="31">
        <f>IF(GLOBAL[[#This Row],[1]]="","",SUMIF(Table6[NB BM_C_QTY+F],GLOBAL[POINTER],Table6[C]))</f>
        <v>0</v>
      </c>
      <c r="J2278" s="91">
        <f>IF(GLOBAL[[#This Row],[2]]="",0,-1*SUMIF(Table5[CONCAT],GLOBAL[POINTER],Table5[3]))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15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15</v>
      </c>
      <c r="Q2278" s="58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15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15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15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278" s="31">
        <v>400</v>
      </c>
      <c r="AC2278" t="s">
        <v>5118</v>
      </c>
    </row>
    <row r="2279" spans="1:30">
      <c r="A2279" s="31">
        <f ca="1">IF(GLOBAL[[#This Row],[TT]]&lt;1,"",ROW()-2)</f>
        <v>2277</v>
      </c>
      <c r="B2279" s="33" t="s">
        <v>2573</v>
      </c>
      <c r="C2279" s="31">
        <v>5</v>
      </c>
      <c r="D2279" s="31" t="s">
        <v>657</v>
      </c>
      <c r="E2279" s="31">
        <f ca="1">IF(GLOBAL[[#This Row],[b12]]="",GLOBAL[[#This Row],[a6]],GLOBAL[[#This Row],[b12]])</f>
        <v>5</v>
      </c>
      <c r="F2279" s="32">
        <f>GLOBAL[[#This Row],[AWAL]]</f>
        <v>5</v>
      </c>
      <c r="G2279" s="31"/>
      <c r="H2279" s="31"/>
      <c r="I2279" s="31">
        <f>IF(GLOBAL[[#This Row],[1]]="","",SUMIF(Table6[NB BM_C_QTY+F],GLOBAL[POINTER],Table6[C]))</f>
        <v>0</v>
      </c>
      <c r="J2279" s="91">
        <f>IF(GLOBAL[[#This Row],[2]]="",0,-1*SUMIF(Table5[CONCAT],GLOBAL[POINTER],Table5[3]))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5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5</v>
      </c>
      <c r="Q2279" s="58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5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5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5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279" s="31">
        <v>30</v>
      </c>
      <c r="AC2279" t="s">
        <v>5118</v>
      </c>
    </row>
    <row r="2280" spans="1:30">
      <c r="A2280" s="39">
        <f ca="1">IF(GLOBAL[[#This Row],[TT]]&lt;1,"",ROW()-2)</f>
        <v>2278</v>
      </c>
      <c r="B2280" s="33" t="s">
        <v>5637</v>
      </c>
      <c r="C2280" s="31">
        <v>8</v>
      </c>
      <c r="D2280" s="31" t="s">
        <v>2075</v>
      </c>
      <c r="E2280" s="39">
        <f ca="1">IF(GLOBAL[[#This Row],[b12]]="",GLOBAL[[#This Row],[a6]],GLOBAL[[#This Row],[b12]])</f>
        <v>8</v>
      </c>
      <c r="F2280" s="40">
        <f>GLOBAL[[#This Row],[AWAL]]</f>
        <v>8</v>
      </c>
      <c r="G2280" s="31"/>
      <c r="H2280" s="31"/>
      <c r="I2280" s="39">
        <f>IF(GLOBAL[[#This Row],[1]]="","",SUMIF(Table6[NB BM_C_QTY+F],GLOBAL[POINTER],Table6[C]))</f>
        <v>0</v>
      </c>
      <c r="J2280" s="91">
        <f>IF(GLOBAL[[#This Row],[2]]="",0,-1*SUMIF(Table5[CONCAT],GLOBAL[POINTER],Table5[3]))</f>
        <v>0</v>
      </c>
      <c r="K2280" s="39" t="str">
        <f>IF(GLOBAL[[#This Row],[b1]]="","",GLOBAL[[#This Row],[b1]]-GLOBAL[[#This Row],[a1]]-GLOBAL[[#This Row],[bkeluar1]])</f>
        <v/>
      </c>
      <c r="L2280" s="39">
        <f>SUM(GLOBAL[[#This Row],[bmasuk1]:[c1]])</f>
        <v>0</v>
      </c>
      <c r="M2280" s="40">
        <f t="shared" si="35"/>
        <v>8</v>
      </c>
      <c r="N2280" s="31"/>
      <c r="O2280" s="39" t="str">
        <f>IF(GLOBAL[[#This Row],[b2]]="","",GLOBAL[[#This Row],[b2]]-GLOBAL[[#This Row],[a2]])</f>
        <v/>
      </c>
      <c r="P2280" s="40">
        <f ca="1">SUM(INDIRECT(GLOBAL_VAR[TABLENAME]&amp;"[@a"&amp;$1:$1-1&amp;"]"),INDIRECT(GLOBAL_VAR[TABLENAME]&amp;"[@c"&amp;$1:$1-1&amp;"]"))</f>
        <v>8</v>
      </c>
      <c r="Q2280" s="33"/>
      <c r="R2280" s="41" t="str">
        <f>IF(GLOBAL[[#This Row],[b3]]="","",GLOBAL[[#This Row],[b3]]-GLOBAL[[#This Row],[a3]])</f>
        <v/>
      </c>
      <c r="S2280" s="40">
        <f ca="1">SUM(INDIRECT(GLOBAL_VAR[TABLENAME]&amp;"[@a"&amp;$1:$1-1&amp;"]"),INDIRECT(GLOBAL_VAR[TABLENAME]&amp;"[@c"&amp;$1:$1-1&amp;"]"))</f>
        <v>8</v>
      </c>
      <c r="T2280" s="33"/>
      <c r="U2280" s="41" t="str">
        <f>IF(GLOBAL[[#This Row],[b4]]="","",GLOBAL[[#This Row],[b4]]-GLOBAL[[#This Row],[a4]])</f>
        <v/>
      </c>
      <c r="V2280" s="40">
        <f ca="1">SUM(INDIRECT(GLOBAL_VAR[TABLENAME]&amp;"[@a"&amp;$1:$1-1&amp;"]"),INDIRECT(GLOBAL_VAR[TABLENAME]&amp;"[@c"&amp;$1:$1-1&amp;"]"))</f>
        <v>8</v>
      </c>
      <c r="W2280" s="31"/>
      <c r="X2280" s="39" t="str">
        <f>IF(GLOBAL[[#This Row],[b5]]="","",GLOBAL[[#This Row],[b5]]-GLOBAL[[#This Row],[a5]])</f>
        <v/>
      </c>
      <c r="Y2280" s="40">
        <f ca="1">SUM(INDIRECT(GLOBAL_VAR[TABLENAME]&amp;"[@a"&amp;$1:$1-1&amp;"]"),INDIRECT(GLOBAL_VAR[TABLENAME]&amp;"[@c"&amp;$1:$1-1&amp;"]"))</f>
        <v>8</v>
      </c>
      <c r="Z2280" s="29"/>
      <c r="AA228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mesinlemkecil20wpacman82120pcsuntana</v>
      </c>
      <c r="AB2280" s="39">
        <v>120</v>
      </c>
      <c r="AC2280" s="65" t="s">
        <v>5118</v>
      </c>
      <c r="AD2280" s="29"/>
    </row>
    <row r="2281" spans="1:30">
      <c r="A2281" s="31">
        <f ca="1">IF(GLOBAL[[#This Row],[TT]]&lt;1,"",ROW()-2)</f>
        <v>2279</v>
      </c>
      <c r="B2281" s="33" t="s">
        <v>4560</v>
      </c>
      <c r="C2281" s="31">
        <v>15</v>
      </c>
      <c r="D2281" s="31" t="s">
        <v>222</v>
      </c>
      <c r="E2281" s="31">
        <f ca="1">IF(GLOBAL[[#This Row],[b12]]="",GLOBAL[[#This Row],[a6]],GLOBAL[[#This Row],[b12]])</f>
        <v>15</v>
      </c>
      <c r="F2281" s="32">
        <f>GLOBAL[[#This Row],[AWAL]]</f>
        <v>15</v>
      </c>
      <c r="G2281" s="31"/>
      <c r="H2281" s="31"/>
      <c r="I2281" s="31">
        <f>IF(GLOBAL[[#This Row],[1]]="","",SUMIF(Table6[NB BM_C_QTY+F],GLOBAL[POINTER],Table6[C]))</f>
        <v>0</v>
      </c>
      <c r="J2281" s="91">
        <f>IF(GLOBAL[[#This Row],[2]]="",0,-1*SUMIF(Table5[CONCAT],GLOBAL[POINTER],Table5[3]))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15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15</v>
      </c>
      <c r="Q2281" s="58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15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15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15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281" s="31">
        <v>48</v>
      </c>
      <c r="AC2281" t="s">
        <v>5118</v>
      </c>
    </row>
    <row r="2282" spans="1:30">
      <c r="A2282" s="31" t="str">
        <f ca="1">IF(GLOBAL[[#This Row],[TT]]&lt;1,"",ROW()-2)</f>
        <v/>
      </c>
      <c r="B2282" s="33" t="s">
        <v>1348</v>
      </c>
      <c r="C2282" s="31">
        <v>0</v>
      </c>
      <c r="D2282" s="31">
        <v>48</v>
      </c>
      <c r="E2282" s="31">
        <f ca="1">IF(GLOBAL[[#This Row],[b12]]="",GLOBAL[[#This Row],[a6]],GLOBAL[[#This Row],[b12]])</f>
        <v>0</v>
      </c>
      <c r="F2282" s="32">
        <f>GLOBAL[[#This Row],[AWAL]]</f>
        <v>0</v>
      </c>
      <c r="G2282" s="31"/>
      <c r="H2282" s="31"/>
      <c r="I2282" s="31">
        <f>IF(GLOBAL[[#This Row],[1]]="","",SUMIF(Table6[NB BM_C_QTY+F],GLOBAL[POINTER],Table6[C]))</f>
        <v>0</v>
      </c>
      <c r="J2282" s="91">
        <f>IF(GLOBAL[[#This Row],[2]]="",0,-1*SUMIF(Table5[CONCAT],GLOBAL[POINTER],Table5[3]))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0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0</v>
      </c>
      <c r="Q2282" s="58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0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0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0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282" s="31">
        <v>48</v>
      </c>
      <c r="AC2282" t="s">
        <v>5118</v>
      </c>
    </row>
    <row r="2283" spans="1:30">
      <c r="A2283" s="31" t="str">
        <f ca="1">IF(GLOBAL[[#This Row],[TT]]&lt;1,"",ROW()-2)</f>
        <v/>
      </c>
      <c r="B2283" s="33" t="s">
        <v>1349</v>
      </c>
      <c r="C2283" s="31">
        <v>0</v>
      </c>
      <c r="D2283" s="31" t="s">
        <v>222</v>
      </c>
      <c r="E2283" s="31">
        <f ca="1">IF(GLOBAL[[#This Row],[b12]]="",GLOBAL[[#This Row],[a6]],GLOBAL[[#This Row],[b12]])</f>
        <v>0</v>
      </c>
      <c r="F2283" s="32">
        <f>GLOBAL[[#This Row],[AWAL]]</f>
        <v>0</v>
      </c>
      <c r="G2283" s="31"/>
      <c r="H2283" s="31"/>
      <c r="I2283" s="31">
        <f>IF(GLOBAL[[#This Row],[1]]="","",SUMIF(Table6[NB BM_C_QTY+F],GLOBAL[POINTER],Table6[C]))</f>
        <v>0</v>
      </c>
      <c r="J2283" s="91">
        <f>IF(GLOBAL[[#This Row],[2]]="",0,-1*SUMIF(Table5[CONCAT],GLOBAL[POINTER],Table5[3]))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 t="shared" si="35"/>
        <v>0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0</v>
      </c>
      <c r="Q2283" s="58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0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0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0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283" s="31">
        <v>48</v>
      </c>
      <c r="AC2283" t="s">
        <v>5118</v>
      </c>
    </row>
    <row r="2284" spans="1:30">
      <c r="A2284" s="31">
        <f ca="1">IF(GLOBAL[[#This Row],[TT]]&lt;1,"",ROW()-2)</f>
        <v>2282</v>
      </c>
      <c r="B2284" s="33" t="s">
        <v>3965</v>
      </c>
      <c r="C2284" s="31">
        <v>74</v>
      </c>
      <c r="D2284" s="31" t="s">
        <v>26</v>
      </c>
      <c r="E2284" s="31">
        <f ca="1">IF(GLOBAL[[#This Row],[b12]]="",GLOBAL[[#This Row],[a6]],GLOBAL[[#This Row],[b12]])</f>
        <v>73</v>
      </c>
      <c r="F2284" s="32">
        <f>GLOBAL[[#This Row],[AWAL]]</f>
        <v>74</v>
      </c>
      <c r="G2284" s="31"/>
      <c r="H2284" s="31"/>
      <c r="I2284" s="31">
        <f>IF(GLOBAL[[#This Row],[1]]="","",SUMIF(Table6[NB BM_C_QTY+F],GLOBAL[POINTER],Table6[C]))</f>
        <v>0</v>
      </c>
      <c r="J2284" s="91">
        <f>IF(GLOBAL[[#This Row],[2]]="",0,-1*SUMIF(Table5[CONCAT],GLOBAL[POINTER],Table5[3]))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 t="shared" si="35"/>
        <v>74</v>
      </c>
      <c r="N2284" s="31">
        <v>73</v>
      </c>
      <c r="O2284" s="31">
        <f>IF(GLOBAL[[#This Row],[b2]]="","",GLOBAL[[#This Row],[b2]]-GLOBAL[[#This Row],[a2]])</f>
        <v>-1</v>
      </c>
      <c r="P2284" s="32">
        <f ca="1">SUM(INDIRECT(GLOBAL_VAR[TABLENAME]&amp;"[@a"&amp;$1:$1-1&amp;"]"),INDIRECT(GLOBAL_VAR[TABLENAME]&amp;"[@c"&amp;$1:$1-1&amp;"]"))</f>
        <v>73</v>
      </c>
      <c r="Q2284" s="58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73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73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73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284" s="31">
        <v>100</v>
      </c>
      <c r="AC2284" t="s">
        <v>5118</v>
      </c>
    </row>
    <row r="2285" spans="1:30">
      <c r="A2285" s="31" t="str">
        <f ca="1">IF(GLOBAL[[#This Row],[TT]]&lt;1,"",ROW()-2)</f>
        <v/>
      </c>
      <c r="B2285" s="33" t="s">
        <v>3625</v>
      </c>
      <c r="C2285" s="31">
        <v>0</v>
      </c>
      <c r="D2285" s="31">
        <v>200</v>
      </c>
      <c r="E2285" s="31">
        <f ca="1">IF(GLOBAL[[#This Row],[b12]]="",GLOBAL[[#This Row],[a6]],GLOBAL[[#This Row],[b12]])</f>
        <v>0</v>
      </c>
      <c r="F2285" s="32">
        <f>GLOBAL[[#This Row],[AWAL]]</f>
        <v>0</v>
      </c>
      <c r="G2285" s="31"/>
      <c r="H2285" s="31"/>
      <c r="I2285" s="31">
        <f>IF(GLOBAL[[#This Row],[1]]="","",SUMIF(Table6[NB BM_C_QTY+F],GLOBAL[POINTER],Table6[C]))</f>
        <v>0</v>
      </c>
      <c r="J2285" s="91">
        <f>IF(GLOBAL[[#This Row],[2]]="",0,-1*SUMIF(Table5[CONCAT],GLOBAL[POINTER],Table5[3]))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 t="shared" si="35"/>
        <v>0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0</v>
      </c>
      <c r="Q2285" s="58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0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0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0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285" s="31">
        <v>200</v>
      </c>
      <c r="AC2285" t="s">
        <v>5118</v>
      </c>
    </row>
    <row r="2286" spans="1:30">
      <c r="A2286" s="31" t="str">
        <f ca="1">IF(GLOBAL[[#This Row],[TT]]&lt;1,"",ROW()-2)</f>
        <v/>
      </c>
      <c r="B2286" s="33" t="s">
        <v>5350</v>
      </c>
      <c r="C2286" s="31">
        <v>0</v>
      </c>
      <c r="D2286" s="31" t="s">
        <v>2415</v>
      </c>
      <c r="E2286" s="31">
        <f ca="1">IF(GLOBAL[[#This Row],[b12]]="",GLOBAL[[#This Row],[a6]],GLOBAL[[#This Row],[b12]])</f>
        <v>0</v>
      </c>
      <c r="F2286" s="32">
        <f>GLOBAL[[#This Row],[AWAL]]</f>
        <v>0</v>
      </c>
      <c r="G2286" s="31"/>
      <c r="H2286" s="31"/>
      <c r="I2286" s="31">
        <f>IF(GLOBAL[[#This Row],[1]]="","",SUMIF(Table6[NB BM_C_QTY+F],GLOBAL[POINTER],Table6[C]))</f>
        <v>0</v>
      </c>
      <c r="J2286" s="91">
        <f>IF(GLOBAL[[#This Row],[2]]="",0,-1*SUMIF(Table5[CONCAT],GLOBAL[POINTER],Table5[3]))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 t="shared" si="35"/>
        <v>0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0</v>
      </c>
      <c r="Q2286" s="58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0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0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0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286" s="31">
        <v>200</v>
      </c>
      <c r="AC2286" t="s">
        <v>5118</v>
      </c>
    </row>
    <row r="2287" spans="1:30">
      <c r="A2287" s="31">
        <f ca="1">IF(GLOBAL[[#This Row],[TT]]&lt;1,"",ROW()-2)</f>
        <v>2285</v>
      </c>
      <c r="B2287" s="33" t="s">
        <v>1350</v>
      </c>
      <c r="C2287" s="31">
        <v>6</v>
      </c>
      <c r="D2287" s="31" t="s">
        <v>23</v>
      </c>
      <c r="E2287" s="31">
        <f ca="1">IF(GLOBAL[[#This Row],[b12]]="",GLOBAL[[#This Row],[a6]],GLOBAL[[#This Row],[b12]])</f>
        <v>6</v>
      </c>
      <c r="F2287" s="32">
        <f>GLOBAL[[#This Row],[AWAL]]</f>
        <v>6</v>
      </c>
      <c r="G2287" s="31"/>
      <c r="H2287" s="31"/>
      <c r="I2287" s="31">
        <f>IF(GLOBAL[[#This Row],[1]]="","",SUMIF(Table6[NB BM_C_QTY+F],GLOBAL[POINTER],Table6[C]))</f>
        <v>0</v>
      </c>
      <c r="J2287" s="91">
        <f>IF(GLOBAL[[#This Row],[2]]="",0,-1*SUMIF(Table5[CONCAT],GLOBAL[POINTER],Table5[3]))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 t="shared" si="35"/>
        <v>6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6</v>
      </c>
      <c r="Q2287" s="58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6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6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6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287" s="31">
        <v>20</v>
      </c>
      <c r="AC2287" t="s">
        <v>5116</v>
      </c>
    </row>
    <row r="2288" spans="1:30">
      <c r="A2288" s="31">
        <f ca="1">IF(GLOBAL[[#This Row],[TT]]&lt;1,"",ROW()-2)</f>
        <v>2286</v>
      </c>
      <c r="B2288" s="33" t="s">
        <v>1351</v>
      </c>
      <c r="C2288" s="31">
        <v>3</v>
      </c>
      <c r="D2288" s="31" t="s">
        <v>108</v>
      </c>
      <c r="E2288" s="31">
        <f ca="1">IF(GLOBAL[[#This Row],[b12]]="",GLOBAL[[#This Row],[a6]],GLOBAL[[#This Row],[b12]])</f>
        <v>3</v>
      </c>
      <c r="F2288" s="32">
        <f>GLOBAL[[#This Row],[AWAL]]</f>
        <v>3</v>
      </c>
      <c r="G2288" s="31"/>
      <c r="H2288" s="31"/>
      <c r="I2288" s="31">
        <f>IF(GLOBAL[[#This Row],[1]]="","",SUMIF(Table6[NB BM_C_QTY+F],GLOBAL[POINTER],Table6[C]))</f>
        <v>0</v>
      </c>
      <c r="J2288" s="91">
        <f>IF(GLOBAL[[#This Row],[2]]="",0,-1*SUMIF(Table5[CONCAT],GLOBAL[POINTER],Table5[3]))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 t="shared" si="35"/>
        <v>3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3</v>
      </c>
      <c r="Q2288" s="58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3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3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3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288" s="31">
        <v>1000</v>
      </c>
      <c r="AC2288" t="s">
        <v>5118</v>
      </c>
    </row>
    <row r="2289" spans="1:29">
      <c r="A2289" s="39" t="str">
        <f ca="1">IF(GLOBAL[[#This Row],[TT]]&lt;1,"",ROW()-2)</f>
        <v/>
      </c>
      <c r="B2289" s="33" t="s">
        <v>4356</v>
      </c>
      <c r="C2289" s="31">
        <v>0</v>
      </c>
      <c r="D2289" s="31" t="s">
        <v>4361</v>
      </c>
      <c r="E2289" s="39">
        <f ca="1">IF(GLOBAL[[#This Row],[b12]]="",GLOBAL[[#This Row],[a6]],GLOBAL[[#This Row],[b12]])</f>
        <v>0</v>
      </c>
      <c r="F2289" s="40">
        <f>GLOBAL[[#This Row],[AWAL]]</f>
        <v>0</v>
      </c>
      <c r="G2289" s="31"/>
      <c r="H2289" s="31"/>
      <c r="I2289" s="31">
        <f>IF(GLOBAL[[#This Row],[1]]="","",SUMIF(Table6[NB BM_C_QTY+F],GLOBAL[POINTER],Table6[C]))</f>
        <v>0</v>
      </c>
      <c r="J2289" s="91">
        <f>IF(GLOBAL[[#This Row],[2]]="",0,-1*SUMIF(Table5[CONCAT],GLOBAL[POINTER],Table5[3]))</f>
        <v>0</v>
      </c>
      <c r="K2289" s="39" t="str">
        <f>IF(GLOBAL[[#This Row],[b1]]="","",GLOBAL[[#This Row],[b1]]-GLOBAL[[#This Row],[a1]]-GLOBAL[[#This Row],[bkeluar1]])</f>
        <v/>
      </c>
      <c r="L2289" s="39">
        <f>SUM(GLOBAL[[#This Row],[bmasuk1]:[c1]])</f>
        <v>0</v>
      </c>
      <c r="M2289" s="40">
        <f t="shared" si="35"/>
        <v>0</v>
      </c>
      <c r="N2289" s="31"/>
      <c r="O2289" s="39" t="str">
        <f>IF(GLOBAL[[#This Row],[b2]]="","",GLOBAL[[#This Row],[b2]]-GLOBAL[[#This Row],[a2]])</f>
        <v/>
      </c>
      <c r="P2289" s="40">
        <f ca="1">SUM(INDIRECT(GLOBAL_VAR[TABLENAME]&amp;"[@a"&amp;$1:$1-1&amp;"]"),INDIRECT(GLOBAL_VAR[TABLENAME]&amp;"[@c"&amp;$1:$1-1&amp;"]"))</f>
        <v>0</v>
      </c>
      <c r="Q2289" s="58"/>
      <c r="R2289" s="41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0</v>
      </c>
      <c r="T2289" s="33"/>
      <c r="U2289" s="41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0</v>
      </c>
      <c r="W2289" s="31"/>
      <c r="X2289" s="39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0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289" s="39">
        <v>7000</v>
      </c>
      <c r="AC2289" t="s">
        <v>5118</v>
      </c>
    </row>
    <row r="2290" spans="1:29">
      <c r="A2290" s="39">
        <f ca="1">IF(GLOBAL[[#This Row],[TT]]&lt;1,"",ROW()-2)</f>
        <v>2288</v>
      </c>
      <c r="B2290" s="33" t="s">
        <v>4035</v>
      </c>
      <c r="C2290" s="31">
        <v>2</v>
      </c>
      <c r="D2290" s="31" t="s">
        <v>2006</v>
      </c>
      <c r="E2290" s="39">
        <f ca="1">IF(GLOBAL[[#This Row],[b12]]="",GLOBAL[[#This Row],[a6]],GLOBAL[[#This Row],[b12]])</f>
        <v>2</v>
      </c>
      <c r="F2290" s="40">
        <f>GLOBAL[[#This Row],[AWAL]]</f>
        <v>2</v>
      </c>
      <c r="G2290" s="31"/>
      <c r="H2290" s="31"/>
      <c r="I2290" s="31">
        <f>IF(GLOBAL[[#This Row],[1]]="","",SUMIF(Table6[NB BM_C_QTY+F],GLOBAL[POINTER],Table6[C]))</f>
        <v>0</v>
      </c>
      <c r="J2290" s="91">
        <f>IF(GLOBAL[[#This Row],[2]]="",0,-1*SUMIF(Table5[CONCAT],GLOBAL[POINTER],Table5[3]))</f>
        <v>0</v>
      </c>
      <c r="K2290" s="39" t="str">
        <f>IF(GLOBAL[[#This Row],[b1]]="","",GLOBAL[[#This Row],[b1]]-GLOBAL[[#This Row],[a1]]-GLOBAL[[#This Row],[bkeluar1]])</f>
        <v/>
      </c>
      <c r="L2290" s="39">
        <f>SUM(GLOBAL[[#This Row],[bmasuk1]:[c1]])</f>
        <v>0</v>
      </c>
      <c r="M2290" s="40">
        <f t="shared" si="35"/>
        <v>2</v>
      </c>
      <c r="N2290" s="31"/>
      <c r="O2290" s="39" t="str">
        <f>IF(GLOBAL[[#This Row],[b2]]="","",GLOBAL[[#This Row],[b2]]-GLOBAL[[#This Row],[a2]])</f>
        <v/>
      </c>
      <c r="P2290" s="40">
        <f ca="1">SUM(INDIRECT(GLOBAL_VAR[TABLENAME]&amp;"[@a"&amp;$1:$1-1&amp;"]"),INDIRECT(GLOBAL_VAR[TABLENAME]&amp;"[@c"&amp;$1:$1-1&amp;"]"))</f>
        <v>2</v>
      </c>
      <c r="Q2290" s="58"/>
      <c r="R2290" s="41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2</v>
      </c>
      <c r="T2290" s="33"/>
      <c r="U2290" s="41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2</v>
      </c>
      <c r="W2290" s="31"/>
      <c r="X2290" s="39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2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minidiary12030lsnuntana</v>
      </c>
      <c r="AB2290" s="39">
        <v>144</v>
      </c>
      <c r="AC2290" t="s">
        <v>5118</v>
      </c>
    </row>
    <row r="2291" spans="1:29">
      <c r="A2291" s="31">
        <f ca="1">IF(GLOBAL[[#This Row],[TT]]&lt;1,"",ROW()-2)</f>
        <v>2289</v>
      </c>
      <c r="B2291" s="33" t="s">
        <v>1352</v>
      </c>
      <c r="C2291" s="31">
        <v>28</v>
      </c>
      <c r="D2291" s="31" t="s">
        <v>15</v>
      </c>
      <c r="E2291" s="31">
        <f ca="1">IF(GLOBAL[[#This Row],[b12]]="",GLOBAL[[#This Row],[a6]],GLOBAL[[#This Row],[b12]])</f>
        <v>28</v>
      </c>
      <c r="F2291" s="32">
        <f>GLOBAL[[#This Row],[AWAL]]</f>
        <v>28</v>
      </c>
      <c r="G2291" s="31"/>
      <c r="H2291" s="31"/>
      <c r="I2291" s="31">
        <f>IF(GLOBAL[[#This Row],[1]]="","",SUMIF(Table6[NB BM_C_QTY+F],GLOBAL[POINTER],Table6[C]))</f>
        <v>0</v>
      </c>
      <c r="J2291" s="91">
        <f>IF(GLOBAL[[#This Row],[2]]="",0,-1*SUMIF(Table5[CONCAT],GLOBAL[POINTER],Table5[3]))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 t="shared" si="35"/>
        <v>28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28</v>
      </c>
      <c r="Q2291" s="58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28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28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28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291" s="31">
        <v>60</v>
      </c>
      <c r="AC2291" t="s">
        <v>5118</v>
      </c>
    </row>
    <row r="2292" spans="1:29">
      <c r="A2292" s="31">
        <f ca="1">IF(GLOBAL[[#This Row],[TT]]&lt;1,"",ROW()-2)</f>
        <v>2290</v>
      </c>
      <c r="B2292" s="33" t="s">
        <v>1353</v>
      </c>
      <c r="C2292" s="31">
        <v>1</v>
      </c>
      <c r="D2292" s="31" t="s">
        <v>1354</v>
      </c>
      <c r="E2292" s="31">
        <f ca="1">IF(GLOBAL[[#This Row],[b12]]="",GLOBAL[[#This Row],[a6]],GLOBAL[[#This Row],[b12]])</f>
        <v>1</v>
      </c>
      <c r="F2292" s="32">
        <f>GLOBAL[[#This Row],[AWAL]]</f>
        <v>1</v>
      </c>
      <c r="G2292" s="31"/>
      <c r="H2292" s="31"/>
      <c r="I2292" s="31">
        <f>IF(GLOBAL[[#This Row],[1]]="","",SUMIF(Table6[NB BM_C_QTY+F],GLOBAL[POINTER],Table6[C]))</f>
        <v>0</v>
      </c>
      <c r="J2292" s="91">
        <f>IF(GLOBAL[[#This Row],[2]]="",0,-1*SUMIF(Table5[CONCAT],GLOBAL[POINTER],Table5[3]))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1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1</v>
      </c>
      <c r="Q2292" s="58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1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1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1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292" s="31">
        <v>750</v>
      </c>
      <c r="AC2292" t="s">
        <v>5118</v>
      </c>
    </row>
    <row r="2293" spans="1:29">
      <c r="A2293" s="31" t="str">
        <f ca="1">IF(GLOBAL[[#This Row],[TT]]&lt;1,"",ROW()-2)</f>
        <v/>
      </c>
      <c r="B2293" s="33" t="s">
        <v>1355</v>
      </c>
      <c r="C2293" s="31">
        <v>0</v>
      </c>
      <c r="D2293" s="31">
        <v>20000</v>
      </c>
      <c r="E2293" s="31">
        <f ca="1">IF(GLOBAL[[#This Row],[b12]]="",GLOBAL[[#This Row],[a6]],GLOBAL[[#This Row],[b12]])</f>
        <v>0</v>
      </c>
      <c r="F2293" s="32">
        <f>GLOBAL[[#This Row],[AWAL]]</f>
        <v>0</v>
      </c>
      <c r="G2293" s="31"/>
      <c r="H2293" s="31"/>
      <c r="I2293" s="31">
        <f>IF(GLOBAL[[#This Row],[1]]="","",SUMIF(Table6[NB BM_C_QTY+F],GLOBAL[POINTER],Table6[C]))</f>
        <v>0</v>
      </c>
      <c r="J2293" s="91">
        <f>IF(GLOBAL[[#This Row],[2]]="",0,-1*SUMIF(Table5[CONCAT],GLOBAL[POINTER],Table5[3]))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0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0</v>
      </c>
      <c r="Q2293" s="58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0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0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0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293" s="31">
        <v>20000</v>
      </c>
      <c r="AC2293" t="s">
        <v>5118</v>
      </c>
    </row>
    <row r="2294" spans="1:29">
      <c r="A2294" s="31">
        <f ca="1">IF(GLOBAL[[#This Row],[TT]]&lt;1,"",ROW()-2)</f>
        <v>2292</v>
      </c>
      <c r="B2294" s="33" t="s">
        <v>1356</v>
      </c>
      <c r="C2294" s="31">
        <v>4</v>
      </c>
      <c r="D2294" s="31" t="s">
        <v>1080</v>
      </c>
      <c r="E2294" s="31">
        <f ca="1">IF(GLOBAL[[#This Row],[b12]]="",GLOBAL[[#This Row],[a6]],GLOBAL[[#This Row],[b12]])</f>
        <v>4</v>
      </c>
      <c r="F2294" s="32">
        <f>GLOBAL[[#This Row],[AWAL]]</f>
        <v>4</v>
      </c>
      <c r="G2294" s="31"/>
      <c r="H2294" s="31"/>
      <c r="I2294" s="31">
        <f>IF(GLOBAL[[#This Row],[1]]="","",SUMIF(Table6[NB BM_C_QTY+F],GLOBAL[POINTER],Table6[C]))</f>
        <v>0</v>
      </c>
      <c r="J2294" s="91">
        <f>IF(GLOBAL[[#This Row],[2]]="",0,-1*SUMIF(Table5[CONCAT],GLOBAL[POINTER],Table5[3]))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 t="shared" si="35"/>
        <v>4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4</v>
      </c>
      <c r="Q2294" s="58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4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4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4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294" s="31">
        <v>4000</v>
      </c>
      <c r="AC2294" t="s">
        <v>5118</v>
      </c>
    </row>
    <row r="2295" spans="1:29">
      <c r="A2295" s="31">
        <f ca="1">IF(GLOBAL[[#This Row],[TT]]&lt;1,"",ROW()-2)</f>
        <v>2293</v>
      </c>
      <c r="B2295" s="33" t="s">
        <v>1357</v>
      </c>
      <c r="C2295" s="31">
        <v>2</v>
      </c>
      <c r="D2295" s="31" t="s">
        <v>1358</v>
      </c>
      <c r="E2295" s="31">
        <f ca="1">IF(GLOBAL[[#This Row],[b12]]="",GLOBAL[[#This Row],[a6]],GLOBAL[[#This Row],[b12]])</f>
        <v>2</v>
      </c>
      <c r="F2295" s="32">
        <f>GLOBAL[[#This Row],[AWAL]]</f>
        <v>2</v>
      </c>
      <c r="G2295" s="31"/>
      <c r="H2295" s="31"/>
      <c r="I2295" s="31">
        <f>IF(GLOBAL[[#This Row],[1]]="","",SUMIF(Table6[NB BM_C_QTY+F],GLOBAL[POINTER],Table6[C]))</f>
        <v>0</v>
      </c>
      <c r="J2295" s="91">
        <f>IF(GLOBAL[[#This Row],[2]]="",0,-1*SUMIF(Table5[CONCAT],GLOBAL[POINTER],Table5[3]))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2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2</v>
      </c>
      <c r="Q2295" s="58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2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2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2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295" s="31">
        <v>24000</v>
      </c>
      <c r="AC2295" t="s">
        <v>5118</v>
      </c>
    </row>
    <row r="2296" spans="1:29">
      <c r="A2296" s="31">
        <f ca="1">IF(GLOBAL[[#This Row],[TT]]&lt;1,"",ROW()-2)</f>
        <v>2294</v>
      </c>
      <c r="B2296" s="33" t="s">
        <v>1359</v>
      </c>
      <c r="C2296" s="31">
        <v>1</v>
      </c>
      <c r="D2296" s="31" t="s">
        <v>1360</v>
      </c>
      <c r="E2296" s="31">
        <f ca="1">IF(GLOBAL[[#This Row],[b12]]="",GLOBAL[[#This Row],[a6]],GLOBAL[[#This Row],[b12]])</f>
        <v>1</v>
      </c>
      <c r="F2296" s="32">
        <f>GLOBAL[[#This Row],[AWAL]]</f>
        <v>1</v>
      </c>
      <c r="G2296" s="31"/>
      <c r="H2296" s="31"/>
      <c r="I2296" s="31">
        <f>IF(GLOBAL[[#This Row],[1]]="","",SUMIF(Table6[NB BM_C_QTY+F],GLOBAL[POINTER],Table6[C]))</f>
        <v>0</v>
      </c>
      <c r="J2296" s="91">
        <f>IF(GLOBAL[[#This Row],[2]]="",0,-1*SUMIF(Table5[CONCAT],GLOBAL[POINTER],Table5[3]))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1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1</v>
      </c>
      <c r="Q2296" s="58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1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1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1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296" s="31">
        <v>27000</v>
      </c>
      <c r="AC2296" t="s">
        <v>5118</v>
      </c>
    </row>
    <row r="2297" spans="1:29">
      <c r="A2297" s="31" t="str">
        <f ca="1">IF(GLOBAL[[#This Row],[TT]]&lt;1,"",ROW()-2)</f>
        <v/>
      </c>
      <c r="B2297" s="33" t="s">
        <v>1361</v>
      </c>
      <c r="C2297" s="31">
        <v>0</v>
      </c>
      <c r="D2297" s="31" t="s">
        <v>1362</v>
      </c>
      <c r="E2297" s="31">
        <f ca="1">IF(GLOBAL[[#This Row],[b12]]="",GLOBAL[[#This Row],[a6]],GLOBAL[[#This Row],[b12]])</f>
        <v>0</v>
      </c>
      <c r="F2297" s="32">
        <f>GLOBAL[[#This Row],[AWAL]]</f>
        <v>0</v>
      </c>
      <c r="G2297" s="31"/>
      <c r="H2297" s="31"/>
      <c r="I2297" s="31">
        <f>IF(GLOBAL[[#This Row],[1]]="","",SUMIF(Table6[NB BM_C_QTY+F],GLOBAL[POINTER],Table6[C]))</f>
        <v>0</v>
      </c>
      <c r="J2297" s="91">
        <f>IF(GLOBAL[[#This Row],[2]]="",0,-1*SUMIF(Table5[CONCAT],GLOBAL[POINTER],Table5[3]))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0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0</v>
      </c>
      <c r="Q2297" s="58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0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0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0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297" s="31">
        <v>13500</v>
      </c>
      <c r="AC2297" t="s">
        <v>5118</v>
      </c>
    </row>
    <row r="2298" spans="1:29">
      <c r="A2298" s="31">
        <f ca="1">IF(GLOBAL[[#This Row],[TT]]&lt;1,"",ROW()-2)</f>
        <v>2296</v>
      </c>
      <c r="B2298" s="33" t="s">
        <v>1363</v>
      </c>
      <c r="C2298" s="31">
        <v>5</v>
      </c>
      <c r="D2298" s="31" t="s">
        <v>1364</v>
      </c>
      <c r="E2298" s="31">
        <f ca="1">IF(GLOBAL[[#This Row],[b12]]="",GLOBAL[[#This Row],[a6]],GLOBAL[[#This Row],[b12]])</f>
        <v>5</v>
      </c>
      <c r="F2298" s="32">
        <f>GLOBAL[[#This Row],[AWAL]]</f>
        <v>5</v>
      </c>
      <c r="G2298" s="31"/>
      <c r="H2298" s="31"/>
      <c r="I2298" s="31">
        <f>IF(GLOBAL[[#This Row],[1]]="","",SUMIF(Table6[NB BM_C_QTY+F],GLOBAL[POINTER],Table6[C]))</f>
        <v>0</v>
      </c>
      <c r="J2298" s="91">
        <f>IF(GLOBAL[[#This Row],[2]]="",0,-1*SUMIF(Table5[CONCAT],GLOBAL[POINTER],Table5[3]))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5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5</v>
      </c>
      <c r="Q2298" s="58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5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5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5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298" s="31">
        <v>3000</v>
      </c>
      <c r="AC2298" t="s">
        <v>5118</v>
      </c>
    </row>
    <row r="2299" spans="1:29">
      <c r="A2299" s="31" t="str">
        <f ca="1">IF(GLOBAL[[#This Row],[TT]]&lt;1,"",ROW()-2)</f>
        <v/>
      </c>
      <c r="B2299" s="33" t="s">
        <v>3516</v>
      </c>
      <c r="C2299" s="31">
        <v>0</v>
      </c>
      <c r="D2299" s="31" t="s">
        <v>1080</v>
      </c>
      <c r="E2299" s="31">
        <f ca="1">IF(GLOBAL[[#This Row],[b12]]="",GLOBAL[[#This Row],[a6]],GLOBAL[[#This Row],[b12]])</f>
        <v>0</v>
      </c>
      <c r="F2299" s="32">
        <f>GLOBAL[[#This Row],[AWAL]]</f>
        <v>0</v>
      </c>
      <c r="G2299" s="31"/>
      <c r="H2299" s="31"/>
      <c r="I2299" s="31">
        <f>IF(GLOBAL[[#This Row],[1]]="","",SUMIF(Table6[NB BM_C_QTY+F],GLOBAL[POINTER],Table6[C]))</f>
        <v>0</v>
      </c>
      <c r="J2299" s="91">
        <f>IF(GLOBAL[[#This Row],[2]]="",0,-1*SUMIF(Table5[CONCAT],GLOBAL[POINTER],Table5[3]))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 t="shared" si="35"/>
        <v>0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0</v>
      </c>
      <c r="Q2299" s="58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0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0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0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299" s="31">
        <v>4000</v>
      </c>
      <c r="AC2299" t="s">
        <v>5118</v>
      </c>
    </row>
    <row r="2300" spans="1:29">
      <c r="A2300" s="31">
        <f ca="1">IF(GLOBAL[[#This Row],[TT]]&lt;1,"",ROW()-2)</f>
        <v>2298</v>
      </c>
      <c r="B2300" s="33" t="s">
        <v>4336</v>
      </c>
      <c r="C2300" s="31">
        <v>3</v>
      </c>
      <c r="D2300" s="31" t="s">
        <v>4050</v>
      </c>
      <c r="E2300" s="31">
        <f ca="1">IF(GLOBAL[[#This Row],[b12]]="",GLOBAL[[#This Row],[a6]],GLOBAL[[#This Row],[b12]])</f>
        <v>3</v>
      </c>
      <c r="F2300" s="32">
        <f>GLOBAL[[#This Row],[AWAL]]</f>
        <v>3</v>
      </c>
      <c r="G2300" s="31"/>
      <c r="H2300" s="31"/>
      <c r="I2300" s="31">
        <f>IF(GLOBAL[[#This Row],[1]]="","",SUMIF(Table6[NB BM_C_QTY+F],GLOBAL[POINTER],Table6[C]))</f>
        <v>0</v>
      </c>
      <c r="J2300" s="91">
        <f>IF(GLOBAL[[#This Row],[2]]="",0,-1*SUMIF(Table5[CONCAT],GLOBAL[POINTER],Table5[3]))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 t="shared" si="35"/>
        <v>3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3</v>
      </c>
      <c r="Q2300" s="58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3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3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3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300" s="31">
        <v>4000</v>
      </c>
      <c r="AC2300" t="s">
        <v>5118</v>
      </c>
    </row>
    <row r="2301" spans="1:29">
      <c r="A2301" s="31">
        <f ca="1">IF(GLOBAL[[#This Row],[TT]]&lt;1,"",ROW()-2)</f>
        <v>2299</v>
      </c>
      <c r="B2301" s="33" t="s">
        <v>1365</v>
      </c>
      <c r="C2301" s="31">
        <v>7</v>
      </c>
      <c r="D2301" s="31" t="s">
        <v>1004</v>
      </c>
      <c r="E2301" s="31">
        <f ca="1">IF(GLOBAL[[#This Row],[b12]]="",GLOBAL[[#This Row],[a6]],GLOBAL[[#This Row],[b12]])</f>
        <v>7</v>
      </c>
      <c r="F2301" s="32">
        <f>GLOBAL[[#This Row],[AWAL]]</f>
        <v>7</v>
      </c>
      <c r="G2301" s="31"/>
      <c r="H2301" s="31"/>
      <c r="I2301" s="31">
        <f>IF(GLOBAL[[#This Row],[1]]="","",SUMIF(Table6[NB BM_C_QTY+F],GLOBAL[POINTER],Table6[C]))</f>
        <v>0</v>
      </c>
      <c r="J2301" s="91">
        <f>IF(GLOBAL[[#This Row],[2]]="",0,-1*SUMIF(Table5[CONCAT],GLOBAL[POINTER],Table5[3]))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7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7</v>
      </c>
      <c r="Q2301" s="58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7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7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7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301" s="31">
        <v>3000</v>
      </c>
      <c r="AC2301" t="s">
        <v>5118</v>
      </c>
    </row>
    <row r="2302" spans="1:29">
      <c r="A2302" s="31" t="str">
        <f ca="1">IF(GLOBAL[[#This Row],[TT]]&lt;1,"",ROW()-2)</f>
        <v/>
      </c>
      <c r="B2302" s="33" t="s">
        <v>1366</v>
      </c>
      <c r="C2302" s="31">
        <v>0</v>
      </c>
      <c r="D2302" s="31" t="s">
        <v>1985</v>
      </c>
      <c r="E2302" s="31">
        <f ca="1">IF(GLOBAL[[#This Row],[b12]]="",GLOBAL[[#This Row],[a6]],GLOBAL[[#This Row],[b12]])</f>
        <v>0</v>
      </c>
      <c r="F2302" s="32">
        <f>GLOBAL[[#This Row],[AWAL]]</f>
        <v>0</v>
      </c>
      <c r="G2302" s="31"/>
      <c r="H2302" s="31"/>
      <c r="I2302" s="31">
        <f>IF(GLOBAL[[#This Row],[1]]="","",SUMIF(Table6[NB BM_C_QTY+F],GLOBAL[POINTER],Table6[C]))</f>
        <v>0</v>
      </c>
      <c r="J2302" s="91">
        <f>IF(GLOBAL[[#This Row],[2]]="",0,-1*SUMIF(Table5[CONCAT],GLOBAL[POINTER],Table5[3]))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0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0</v>
      </c>
      <c r="Q2302" s="58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0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0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0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302" s="31">
        <v>60</v>
      </c>
      <c r="AC2302" t="s">
        <v>5116</v>
      </c>
    </row>
    <row r="2303" spans="1:29">
      <c r="A2303" s="31">
        <f ca="1">IF(GLOBAL[[#This Row],[TT]]&lt;1,"",ROW()-2)</f>
        <v>2301</v>
      </c>
      <c r="B2303" s="33" t="s">
        <v>3960</v>
      </c>
      <c r="C2303" s="31">
        <v>3</v>
      </c>
      <c r="D2303" s="31" t="s">
        <v>2671</v>
      </c>
      <c r="E2303" s="31">
        <f ca="1">IF(GLOBAL[[#This Row],[b12]]="",GLOBAL[[#This Row],[a6]],GLOBAL[[#This Row],[b12]])</f>
        <v>3</v>
      </c>
      <c r="F2303" s="32">
        <f>GLOBAL[[#This Row],[AWAL]]</f>
        <v>3</v>
      </c>
      <c r="G2303" s="31"/>
      <c r="H2303" s="31"/>
      <c r="I2303" s="31">
        <f>IF(GLOBAL[[#This Row],[1]]="","",SUMIF(Table6[NB BM_C_QTY+F],GLOBAL[POINTER],Table6[C]))</f>
        <v>0</v>
      </c>
      <c r="J2303" s="91">
        <f>IF(GLOBAL[[#This Row],[2]]="",0,-1*SUMIF(Table5[CONCAT],GLOBAL[POINTER],Table5[3]))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 t="shared" si="35"/>
        <v>3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3</v>
      </c>
      <c r="Q2303" s="58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3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3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3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303" s="31">
        <v>90</v>
      </c>
      <c r="AC2303" t="s">
        <v>5118</v>
      </c>
    </row>
    <row r="2304" spans="1:29">
      <c r="A2304" s="31" t="str">
        <f ca="1">IF(GLOBAL[[#This Row],[TT]]&lt;1,"",ROW()-2)</f>
        <v/>
      </c>
      <c r="B2304" s="33" t="s">
        <v>1367</v>
      </c>
      <c r="C2304" s="31">
        <v>0</v>
      </c>
      <c r="D2304" s="31">
        <v>512</v>
      </c>
      <c r="E2304" s="31">
        <f ca="1">IF(GLOBAL[[#This Row],[b12]]="",GLOBAL[[#This Row],[a6]],GLOBAL[[#This Row],[b12]])</f>
        <v>0</v>
      </c>
      <c r="F2304" s="32">
        <f>GLOBAL[[#This Row],[AWAL]]</f>
        <v>0</v>
      </c>
      <c r="G2304" s="31"/>
      <c r="H2304" s="31"/>
      <c r="I2304" s="31">
        <f>IF(GLOBAL[[#This Row],[1]]="","",SUMIF(Table6[NB BM_C_QTY+F],GLOBAL[POINTER],Table6[C]))</f>
        <v>0</v>
      </c>
      <c r="J2304" s="91">
        <f>IF(GLOBAL[[#This Row],[2]]="",0,-1*SUMIF(Table5[CONCAT],GLOBAL[POINTER],Table5[3]))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0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0</v>
      </c>
      <c r="Q2304" s="58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0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0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0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304" s="31">
        <v>512</v>
      </c>
      <c r="AC2304" t="s">
        <v>5118</v>
      </c>
    </row>
    <row r="2305" spans="1:30">
      <c r="A2305" s="31" t="str">
        <f ca="1">IF(GLOBAL[[#This Row],[TT]]&lt;1,"",ROW()-2)</f>
        <v/>
      </c>
      <c r="B2305" s="33" t="s">
        <v>1973</v>
      </c>
      <c r="C2305" s="31">
        <v>0</v>
      </c>
      <c r="D2305" s="31">
        <v>160</v>
      </c>
      <c r="E2305" s="31">
        <f ca="1">IF(GLOBAL[[#This Row],[b12]]="",GLOBAL[[#This Row],[a6]],GLOBAL[[#This Row],[b12]])</f>
        <v>0</v>
      </c>
      <c r="F2305" s="32">
        <f>GLOBAL[[#This Row],[AWAL]]</f>
        <v>0</v>
      </c>
      <c r="G2305" s="31"/>
      <c r="H2305" s="31"/>
      <c r="I2305" s="31">
        <f>IF(GLOBAL[[#This Row],[1]]="","",SUMIF(Table6[NB BM_C_QTY+F],GLOBAL[POINTER],Table6[C]))</f>
        <v>0</v>
      </c>
      <c r="J2305" s="91">
        <f>IF(GLOBAL[[#This Row],[2]]="",0,-1*SUMIF(Table5[CONCAT],GLOBAL[POINTER],Table5[3]))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 t="shared" si="35"/>
        <v>0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0</v>
      </c>
      <c r="Q2305" s="58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0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0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0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305" s="31">
        <v>160</v>
      </c>
      <c r="AC2305" t="s">
        <v>5118</v>
      </c>
    </row>
    <row r="2306" spans="1:30">
      <c r="A2306" s="31" t="str">
        <f ca="1">IF(GLOBAL[[#This Row],[TT]]&lt;1,"",ROW()-2)</f>
        <v/>
      </c>
      <c r="B2306" s="33" t="s">
        <v>3716</v>
      </c>
      <c r="C2306" s="31">
        <v>0</v>
      </c>
      <c r="D2306" s="31" t="s">
        <v>2075</v>
      </c>
      <c r="E2306" s="31">
        <f ca="1">IF(GLOBAL[[#This Row],[b12]]="",GLOBAL[[#This Row],[a6]],GLOBAL[[#This Row],[b12]])</f>
        <v>0</v>
      </c>
      <c r="F2306" s="32">
        <f>GLOBAL[[#This Row],[AWAL]]</f>
        <v>0</v>
      </c>
      <c r="G2306" s="31"/>
      <c r="H2306" s="31"/>
      <c r="I2306" s="31">
        <f>IF(GLOBAL[[#This Row],[1]]="","",SUMIF(Table6[NB BM_C_QTY+F],GLOBAL[POINTER],Table6[C]))</f>
        <v>0</v>
      </c>
      <c r="J2306" s="91">
        <f>IF(GLOBAL[[#This Row],[2]]="",0,-1*SUMIF(Table5[CONCAT],GLOBAL[POINTER],Table5[3]))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0</v>
      </c>
      <c r="Q2306" s="58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306" s="31">
        <v>120</v>
      </c>
      <c r="AC2306" t="s">
        <v>5118</v>
      </c>
    </row>
    <row r="2307" spans="1:30">
      <c r="A2307" s="31" t="str">
        <f ca="1">IF(GLOBAL[[#This Row],[TT]]&lt;1,"",ROW()-2)</f>
        <v/>
      </c>
      <c r="B2307" s="33" t="s">
        <v>3415</v>
      </c>
      <c r="C2307" s="31">
        <v>0</v>
      </c>
      <c r="D2307" s="31" t="s">
        <v>2075</v>
      </c>
      <c r="E2307" s="31">
        <f ca="1">IF(GLOBAL[[#This Row],[b12]]="",GLOBAL[[#This Row],[a6]],GLOBAL[[#This Row],[b12]])</f>
        <v>0</v>
      </c>
      <c r="F2307" s="32">
        <f>GLOBAL[[#This Row],[AWAL]]</f>
        <v>0</v>
      </c>
      <c r="G2307" s="31"/>
      <c r="H2307" s="31"/>
      <c r="I2307" s="31">
        <f>IF(GLOBAL[[#This Row],[1]]="","",SUMIF(Table6[NB BM_C_QTY+F],GLOBAL[POINTER],Table6[C]))</f>
        <v>0</v>
      </c>
      <c r="J2307" s="91">
        <f>IF(GLOBAL[[#This Row],[2]]="",0,-1*SUMIF(Table5[CONCAT],GLOBAL[POINTER],Table5[3]))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0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0</v>
      </c>
      <c r="Q2307" s="58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0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0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0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307" s="31">
        <v>120</v>
      </c>
      <c r="AC2307" t="s">
        <v>5118</v>
      </c>
    </row>
    <row r="2308" spans="1:30">
      <c r="A2308" s="31" t="str">
        <f ca="1">IF(GLOBAL[[#This Row],[TT]]&lt;1,"",ROW()-2)</f>
        <v/>
      </c>
      <c r="B2308" s="33" t="s">
        <v>3717</v>
      </c>
      <c r="C2308" s="31">
        <v>0</v>
      </c>
      <c r="D2308" s="31" t="s">
        <v>2075</v>
      </c>
      <c r="E2308" s="31">
        <f ca="1">IF(GLOBAL[[#This Row],[b12]]="",GLOBAL[[#This Row],[a6]],GLOBAL[[#This Row],[b12]])</f>
        <v>0</v>
      </c>
      <c r="F2308" s="32">
        <f>GLOBAL[[#This Row],[AWAL]]</f>
        <v>0</v>
      </c>
      <c r="G2308" s="31"/>
      <c r="H2308" s="31"/>
      <c r="I2308" s="31">
        <f>IF(GLOBAL[[#This Row],[1]]="","",SUMIF(Table6[NB BM_C_QTY+F],GLOBAL[POINTER],Table6[C]))</f>
        <v>0</v>
      </c>
      <c r="J2308" s="91">
        <f>IF(GLOBAL[[#This Row],[2]]="",0,-1*SUMIF(Table5[CONCAT],GLOBAL[POINTER],Table5[3]))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0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0</v>
      </c>
      <c r="Q2308" s="58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0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0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0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308" s="31">
        <v>120</v>
      </c>
      <c r="AC2308" t="s">
        <v>5118</v>
      </c>
    </row>
    <row r="2309" spans="1:30">
      <c r="A2309" s="31">
        <f ca="1">IF(GLOBAL[[#This Row],[TT]]&lt;1,"",ROW()-2)</f>
        <v>2307</v>
      </c>
      <c r="B2309" s="33" t="s">
        <v>2575</v>
      </c>
      <c r="C2309" s="31">
        <v>7</v>
      </c>
      <c r="D2309" s="31" t="s">
        <v>302</v>
      </c>
      <c r="E2309" s="31">
        <f ca="1">IF(GLOBAL[[#This Row],[b12]]="",GLOBAL[[#This Row],[a6]],GLOBAL[[#This Row],[b12]])</f>
        <v>7</v>
      </c>
      <c r="F2309" s="32">
        <f>GLOBAL[[#This Row],[AWAL]]</f>
        <v>7</v>
      </c>
      <c r="G2309" s="31"/>
      <c r="H2309" s="31"/>
      <c r="I2309" s="31">
        <f>IF(GLOBAL[[#This Row],[1]]="","",SUMIF(Table6[NB BM_C_QTY+F],GLOBAL[POINTER],Table6[C]))</f>
        <v>0</v>
      </c>
      <c r="J2309" s="91">
        <f>IF(GLOBAL[[#This Row],[2]]="",0,-1*SUMIF(Table5[CONCAT],GLOBAL[POINTER],Table5[3]))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7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7</v>
      </c>
      <c r="Q2309" s="58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7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7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7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309" s="31">
        <v>480</v>
      </c>
      <c r="AC2309" t="s">
        <v>5118</v>
      </c>
    </row>
    <row r="2310" spans="1:30">
      <c r="A2310" s="39" t="str">
        <f ca="1">IF(GLOBAL[[#This Row],[TT]]&lt;1,"",ROW()-2)</f>
        <v/>
      </c>
      <c r="B2310" s="72" t="s">
        <v>5211</v>
      </c>
      <c r="C2310" s="31">
        <v>0</v>
      </c>
      <c r="D2310" s="31" t="s">
        <v>2415</v>
      </c>
      <c r="E2310" s="39">
        <f ca="1">IF(GLOBAL[[#This Row],[b12]]="",GLOBAL[[#This Row],[a6]],GLOBAL[[#This Row],[b12]])</f>
        <v>0</v>
      </c>
      <c r="F2310" s="40">
        <f>GLOBAL[[#This Row],[AWAL]]</f>
        <v>0</v>
      </c>
      <c r="G2310" s="31"/>
      <c r="H2310" s="31"/>
      <c r="I2310" s="39">
        <f>IF(GLOBAL[[#This Row],[1]]="","",SUMIF(Table6[NB BM_C_QTY+F],GLOBAL[POINTER],Table6[C]))</f>
        <v>0</v>
      </c>
      <c r="J2310" s="91">
        <f>IF(GLOBAL[[#This Row],[2]]="",0,-1*SUMIF(Table5[CONCAT],GLOBAL[POINTER],Table5[3]))</f>
        <v>0</v>
      </c>
      <c r="K2310" s="39" t="str">
        <f>IF(GLOBAL[[#This Row],[b1]]="","",GLOBAL[[#This Row],[b1]]-GLOBAL[[#This Row],[a1]]-GLOBAL[[#This Row],[bkeluar1]])</f>
        <v/>
      </c>
      <c r="L2310" s="39">
        <f>SUM(GLOBAL[[#This Row],[bmasuk1]:[c1]])</f>
        <v>0</v>
      </c>
      <c r="M2310" s="40">
        <f t="shared" si="36"/>
        <v>0</v>
      </c>
      <c r="N2310" s="31"/>
      <c r="O2310" s="39" t="str">
        <f>IF(GLOBAL[[#This Row],[b2]]="","",GLOBAL[[#This Row],[b2]]-GLOBAL[[#This Row],[a2]])</f>
        <v/>
      </c>
      <c r="P2310" s="40">
        <f ca="1">SUM(INDIRECT(GLOBAL_VAR[TABLENAME]&amp;"[@a"&amp;$1:$1-1&amp;"]"),INDIRECT(GLOBAL_VAR[TABLENAME]&amp;"[@c"&amp;$1:$1-1&amp;"]"))</f>
        <v>0</v>
      </c>
      <c r="Q2310" s="58"/>
      <c r="R2310" s="41" t="str">
        <f>IF(GLOBAL[[#This Row],[b3]]="","",GLOBAL[[#This Row],[b3]]-GLOBAL[[#This Row],[a3]])</f>
        <v/>
      </c>
      <c r="S2310" s="40">
        <f ca="1">SUM(INDIRECT(GLOBAL_VAR[TABLENAME]&amp;"[@a"&amp;$1:$1-1&amp;"]"),INDIRECT(GLOBAL_VAR[TABLENAME]&amp;"[@c"&amp;$1:$1-1&amp;"]"))</f>
        <v>0</v>
      </c>
      <c r="T2310" s="33"/>
      <c r="U2310" s="41" t="str">
        <f>IF(GLOBAL[[#This Row],[b4]]="","",GLOBAL[[#This Row],[b4]]-GLOBAL[[#This Row],[a4]])</f>
        <v/>
      </c>
      <c r="V2310" s="40">
        <f ca="1">SUM(INDIRECT(GLOBAL_VAR[TABLENAME]&amp;"[@a"&amp;$1:$1-1&amp;"]"),INDIRECT(GLOBAL_VAR[TABLENAME]&amp;"[@c"&amp;$1:$1-1&amp;"]"))</f>
        <v>0</v>
      </c>
      <c r="W2310" s="31"/>
      <c r="X2310" s="39" t="str">
        <f>IF(GLOBAL[[#This Row],[b5]]="","",GLOBAL[[#This Row],[b5]]-GLOBAL[[#This Row],[a5]])</f>
        <v/>
      </c>
      <c r="Y2310" s="40">
        <f ca="1">SUM(INDIRECT(GLOBAL_VAR[TABLENAME]&amp;"[@a"&amp;$1:$1-1&amp;"]"),INDIRECT(GLOBAL_VAR[TABLENAME]&amp;"[@c"&amp;$1:$1-1&amp;"]"))</f>
        <v>0</v>
      </c>
      <c r="AA2310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310" s="39">
        <v>200</v>
      </c>
      <c r="AC2310" s="64" t="s">
        <v>5118</v>
      </c>
    </row>
    <row r="2311" spans="1:30">
      <c r="A2311" s="31">
        <f ca="1">IF(GLOBAL[[#This Row],[TT]]&lt;1,"",ROW()-2)</f>
        <v>2309</v>
      </c>
      <c r="B2311" s="33" t="s">
        <v>1999</v>
      </c>
      <c r="C2311" s="31">
        <v>3</v>
      </c>
      <c r="D2311" s="31" t="s">
        <v>2016</v>
      </c>
      <c r="E2311" s="31">
        <f ca="1">IF(GLOBAL[[#This Row],[b12]]="",GLOBAL[[#This Row],[a6]],GLOBAL[[#This Row],[b12]])</f>
        <v>3</v>
      </c>
      <c r="F2311" s="32">
        <f>GLOBAL[[#This Row],[AWAL]]</f>
        <v>3</v>
      </c>
      <c r="G2311" s="31"/>
      <c r="H2311" s="31"/>
      <c r="I2311" s="31">
        <f>IF(GLOBAL[[#This Row],[1]]="","",SUMIF(Table6[NB BM_C_QTY+F],GLOBAL[POINTER],Table6[C]))</f>
        <v>0</v>
      </c>
      <c r="J2311" s="91">
        <f>IF(GLOBAL[[#This Row],[2]]="",0,-1*SUMIF(Table5[CONCAT],GLOBAL[POINTER],Table5[3]))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3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3</v>
      </c>
      <c r="Q2311" s="58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3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3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3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311" s="31">
        <v>96</v>
      </c>
      <c r="AC2311" t="s">
        <v>5118</v>
      </c>
    </row>
    <row r="2312" spans="1:30">
      <c r="A2312" s="31" t="str">
        <f ca="1">IF(GLOBAL[[#This Row],[TT]]&lt;1,"",ROW()-2)</f>
        <v/>
      </c>
      <c r="B2312" s="33" t="s">
        <v>1368</v>
      </c>
      <c r="C2312" s="31">
        <v>0</v>
      </c>
      <c r="D2312" s="31" t="s">
        <v>148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>
        <f>IF(GLOBAL[[#This Row],[1]]="","",SUMIF(Table6[NB BM_C_QTY+F],GLOBAL[POINTER],Table6[C]))</f>
        <v>0</v>
      </c>
      <c r="J2312" s="91">
        <f>IF(GLOBAL[[#This Row],[2]]="",0,-1*SUMIF(Table5[CONCAT],GLOBAL[POINTER],Table5[3]))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 t="shared" si="36"/>
        <v>0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0</v>
      </c>
      <c r="Q2312" s="58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312" s="31">
        <v>30</v>
      </c>
      <c r="AC2312" t="s">
        <v>5116</v>
      </c>
    </row>
    <row r="2313" spans="1:30">
      <c r="A2313" s="39">
        <f ca="1">IF(GLOBAL[[#This Row],[TT]]&lt;1,"",ROW()-2)</f>
        <v>2311</v>
      </c>
      <c r="B2313" s="33" t="s">
        <v>5249</v>
      </c>
      <c r="C2313" s="31">
        <v>1</v>
      </c>
      <c r="D2313" s="31" t="s">
        <v>2075</v>
      </c>
      <c r="E2313" s="39">
        <f ca="1">IF(GLOBAL[[#This Row],[b12]]="",GLOBAL[[#This Row],[a6]],GLOBAL[[#This Row],[b12]])</f>
        <v>1</v>
      </c>
      <c r="F2313" s="40">
        <f>GLOBAL[[#This Row],[AWAL]]</f>
        <v>1</v>
      </c>
      <c r="G2313" s="31"/>
      <c r="H2313" s="31"/>
      <c r="I2313" s="39">
        <f>IF(GLOBAL[[#This Row],[1]]="","",SUMIF(Table6[NB BM_C_QTY+F],GLOBAL[POINTER],Table6[C]))</f>
        <v>0</v>
      </c>
      <c r="J2313" s="91">
        <f>IF(GLOBAL[[#This Row],[2]]="",0,-1*SUMIF(Table5[CONCAT],GLOBAL[POINTER],Table5[3]))</f>
        <v>0</v>
      </c>
      <c r="K2313" s="39" t="str">
        <f>IF(GLOBAL[[#This Row],[b1]]="","",GLOBAL[[#This Row],[b1]]-GLOBAL[[#This Row],[a1]]-GLOBAL[[#This Row],[bkeluar1]])</f>
        <v/>
      </c>
      <c r="L2313" s="39">
        <f>SUM(GLOBAL[[#This Row],[bmasuk1]:[c1]])</f>
        <v>0</v>
      </c>
      <c r="M2313" s="40">
        <f t="shared" si="36"/>
        <v>1</v>
      </c>
      <c r="N2313" s="31"/>
      <c r="O2313" s="39" t="str">
        <f>IF(GLOBAL[[#This Row],[b2]]="","",GLOBAL[[#This Row],[b2]]-GLOBAL[[#This Row],[a2]])</f>
        <v/>
      </c>
      <c r="P2313" s="40">
        <f ca="1">SUM(INDIRECT(GLOBAL_VAR[TABLENAME]&amp;"[@a"&amp;$1:$1-1&amp;"]"),INDIRECT(GLOBAL_VAR[TABLENAME]&amp;"[@c"&amp;$1:$1-1&amp;"]"))</f>
        <v>1</v>
      </c>
      <c r="Q2313" s="58"/>
      <c r="R2313" s="41" t="str">
        <f>IF(GLOBAL[[#This Row],[b3]]="","",GLOBAL[[#This Row],[b3]]-GLOBAL[[#This Row],[a3]])</f>
        <v/>
      </c>
      <c r="S2313" s="40">
        <f ca="1">SUM(INDIRECT(GLOBAL_VAR[TABLENAME]&amp;"[@a"&amp;$1:$1-1&amp;"]"),INDIRECT(GLOBAL_VAR[TABLENAME]&amp;"[@c"&amp;$1:$1-1&amp;"]"))</f>
        <v>1</v>
      </c>
      <c r="T2313" s="33"/>
      <c r="U2313" s="41" t="str">
        <f>IF(GLOBAL[[#This Row],[b4]]="","",GLOBAL[[#This Row],[b4]]-GLOBAL[[#This Row],[a4]])</f>
        <v/>
      </c>
      <c r="V2313" s="40">
        <f ca="1">SUM(INDIRECT(GLOBAL_VAR[TABLENAME]&amp;"[@a"&amp;$1:$1-1&amp;"]"),INDIRECT(GLOBAL_VAR[TABLENAME]&amp;"[@c"&amp;$1:$1-1&amp;"]"))</f>
        <v>1</v>
      </c>
      <c r="W2313" s="31"/>
      <c r="X2313" s="39" t="str">
        <f>IF(GLOBAL[[#This Row],[b5]]="","",GLOBAL[[#This Row],[b5]]-GLOBAL[[#This Row],[a5]])</f>
        <v/>
      </c>
      <c r="Y2313" s="40">
        <f ca="1">SUM(INDIRECT(GLOBAL_VAR[TABLENAME]&amp;"[@a"&amp;$1:$1-1&amp;"]"),INDIRECT(GLOBAL_VAR[TABLENAME]&amp;"[@c"&amp;$1:$1-1&amp;"]"))</f>
        <v>1</v>
      </c>
      <c r="Z2313" s="29"/>
      <c r="AA231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313" s="39">
        <v>120</v>
      </c>
      <c r="AC2313" s="65" t="s">
        <v>5118</v>
      </c>
      <c r="AD2313" s="29"/>
    </row>
    <row r="2314" spans="1:30">
      <c r="A2314" s="39">
        <f ca="1">IF(GLOBAL[[#This Row],[TT]]&lt;1,"",ROW()-2)</f>
        <v>2312</v>
      </c>
      <c r="B2314" s="33" t="s">
        <v>5250</v>
      </c>
      <c r="C2314" s="31">
        <v>1</v>
      </c>
      <c r="D2314" s="31" t="s">
        <v>5251</v>
      </c>
      <c r="E2314" s="39">
        <f ca="1">IF(GLOBAL[[#This Row],[b12]]="",GLOBAL[[#This Row],[a6]],GLOBAL[[#This Row],[b12]])</f>
        <v>1</v>
      </c>
      <c r="F2314" s="40">
        <f>GLOBAL[[#This Row],[AWAL]]</f>
        <v>1</v>
      </c>
      <c r="G2314" s="31"/>
      <c r="H2314" s="31"/>
      <c r="I2314" s="39">
        <f>IF(GLOBAL[[#This Row],[1]]="","",SUMIF(Table6[NB BM_C_QTY+F],GLOBAL[POINTER],Table6[C]))</f>
        <v>0</v>
      </c>
      <c r="J2314" s="91">
        <f>IF(GLOBAL[[#This Row],[2]]="",0,-1*SUMIF(Table5[CONCAT],GLOBAL[POINTER],Table5[3]))</f>
        <v>0</v>
      </c>
      <c r="K2314" s="39" t="str">
        <f>IF(GLOBAL[[#This Row],[b1]]="","",GLOBAL[[#This Row],[b1]]-GLOBAL[[#This Row],[a1]]-GLOBAL[[#This Row],[bkeluar1]])</f>
        <v/>
      </c>
      <c r="L2314" s="39">
        <f>SUM(GLOBAL[[#This Row],[bmasuk1]:[c1]])</f>
        <v>0</v>
      </c>
      <c r="M2314" s="40">
        <f t="shared" si="36"/>
        <v>1</v>
      </c>
      <c r="N2314" s="31"/>
      <c r="O2314" s="39" t="str">
        <f>IF(GLOBAL[[#This Row],[b2]]="","",GLOBAL[[#This Row],[b2]]-GLOBAL[[#This Row],[a2]])</f>
        <v/>
      </c>
      <c r="P2314" s="40">
        <f ca="1">SUM(INDIRECT(GLOBAL_VAR[TABLENAME]&amp;"[@a"&amp;$1:$1-1&amp;"]"),INDIRECT(GLOBAL_VAR[TABLENAME]&amp;"[@c"&amp;$1:$1-1&amp;"]"))</f>
        <v>1</v>
      </c>
      <c r="Q2314" s="58"/>
      <c r="R2314" s="41" t="str">
        <f>IF(GLOBAL[[#This Row],[b3]]="","",GLOBAL[[#This Row],[b3]]-GLOBAL[[#This Row],[a3]])</f>
        <v/>
      </c>
      <c r="S2314" s="40">
        <f ca="1">SUM(INDIRECT(GLOBAL_VAR[TABLENAME]&amp;"[@a"&amp;$1:$1-1&amp;"]"),INDIRECT(GLOBAL_VAR[TABLENAME]&amp;"[@c"&amp;$1:$1-1&amp;"]"))</f>
        <v>1</v>
      </c>
      <c r="T2314" s="33"/>
      <c r="U2314" s="41" t="str">
        <f>IF(GLOBAL[[#This Row],[b4]]="","",GLOBAL[[#This Row],[b4]]-GLOBAL[[#This Row],[a4]])</f>
        <v/>
      </c>
      <c r="V2314" s="40">
        <f ca="1">SUM(INDIRECT(GLOBAL_VAR[TABLENAME]&amp;"[@a"&amp;$1:$1-1&amp;"]"),INDIRECT(GLOBAL_VAR[TABLENAME]&amp;"[@c"&amp;$1:$1-1&amp;"]"))</f>
        <v>1</v>
      </c>
      <c r="W2314" s="31"/>
      <c r="X2314" s="39" t="str">
        <f>IF(GLOBAL[[#This Row],[b5]]="","",GLOBAL[[#This Row],[b5]]-GLOBAL[[#This Row],[a5]])</f>
        <v/>
      </c>
      <c r="Y2314" s="40">
        <f ca="1">SUM(INDIRECT(GLOBAL_VAR[TABLENAME]&amp;"[@a"&amp;$1:$1-1&amp;"]"),INDIRECT(GLOBAL_VAR[TABLENAME]&amp;"[@c"&amp;$1:$1-1&amp;"]"))</f>
        <v>1</v>
      </c>
      <c r="Z2314" s="29"/>
      <c r="AA231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314" s="39">
        <v>150</v>
      </c>
      <c r="AC2314" s="65" t="s">
        <v>5118</v>
      </c>
      <c r="AD2314" s="29"/>
    </row>
    <row r="2315" spans="1:30">
      <c r="A2315" s="39">
        <f ca="1">IF(GLOBAL[[#This Row],[TT]]&lt;1,"",ROW()-2)</f>
        <v>2313</v>
      </c>
      <c r="B2315" s="33" t="s">
        <v>5252</v>
      </c>
      <c r="C2315" s="31">
        <v>1</v>
      </c>
      <c r="D2315" s="31" t="s">
        <v>5251</v>
      </c>
      <c r="E2315" s="39">
        <f ca="1">IF(GLOBAL[[#This Row],[b12]]="",GLOBAL[[#This Row],[a6]],GLOBAL[[#This Row],[b12]])</f>
        <v>1</v>
      </c>
      <c r="F2315" s="40">
        <f>GLOBAL[[#This Row],[AWAL]]</f>
        <v>1</v>
      </c>
      <c r="G2315" s="31"/>
      <c r="H2315" s="31"/>
      <c r="I2315" s="39">
        <f>IF(GLOBAL[[#This Row],[1]]="","",SUMIF(Table6[NB BM_C_QTY+F],GLOBAL[POINTER],Table6[C]))</f>
        <v>0</v>
      </c>
      <c r="J2315" s="91">
        <f>IF(GLOBAL[[#This Row],[2]]="",0,-1*SUMIF(Table5[CONCAT],GLOBAL[POINTER],Table5[3]))</f>
        <v>0</v>
      </c>
      <c r="K2315" s="39" t="str">
        <f>IF(GLOBAL[[#This Row],[b1]]="","",GLOBAL[[#This Row],[b1]]-GLOBAL[[#This Row],[a1]]-GLOBAL[[#This Row],[bkeluar1]])</f>
        <v/>
      </c>
      <c r="L2315" s="39">
        <f>SUM(GLOBAL[[#This Row],[bmasuk1]:[c1]])</f>
        <v>0</v>
      </c>
      <c r="M2315" s="40">
        <f t="shared" si="36"/>
        <v>1</v>
      </c>
      <c r="N2315" s="31"/>
      <c r="O2315" s="39" t="str">
        <f>IF(GLOBAL[[#This Row],[b2]]="","",GLOBAL[[#This Row],[b2]]-GLOBAL[[#This Row],[a2]])</f>
        <v/>
      </c>
      <c r="P2315" s="40">
        <f ca="1">SUM(INDIRECT(GLOBAL_VAR[TABLENAME]&amp;"[@a"&amp;$1:$1-1&amp;"]"),INDIRECT(GLOBAL_VAR[TABLENAME]&amp;"[@c"&amp;$1:$1-1&amp;"]"))</f>
        <v>1</v>
      </c>
      <c r="Q2315" s="58"/>
      <c r="R2315" s="41" t="str">
        <f>IF(GLOBAL[[#This Row],[b3]]="","",GLOBAL[[#This Row],[b3]]-GLOBAL[[#This Row],[a3]])</f>
        <v/>
      </c>
      <c r="S2315" s="40">
        <f ca="1">SUM(INDIRECT(GLOBAL_VAR[TABLENAME]&amp;"[@a"&amp;$1:$1-1&amp;"]"),INDIRECT(GLOBAL_VAR[TABLENAME]&amp;"[@c"&amp;$1:$1-1&amp;"]"))</f>
        <v>1</v>
      </c>
      <c r="T2315" s="33"/>
      <c r="U2315" s="41" t="str">
        <f>IF(GLOBAL[[#This Row],[b4]]="","",GLOBAL[[#This Row],[b4]]-GLOBAL[[#This Row],[a4]])</f>
        <v/>
      </c>
      <c r="V2315" s="40">
        <f ca="1">SUM(INDIRECT(GLOBAL_VAR[TABLENAME]&amp;"[@a"&amp;$1:$1-1&amp;"]"),INDIRECT(GLOBAL_VAR[TABLENAME]&amp;"[@c"&amp;$1:$1-1&amp;"]"))</f>
        <v>1</v>
      </c>
      <c r="W2315" s="31"/>
      <c r="X2315" s="39" t="str">
        <f>IF(GLOBAL[[#This Row],[b5]]="","",GLOBAL[[#This Row],[b5]]-GLOBAL[[#This Row],[a5]])</f>
        <v/>
      </c>
      <c r="Y2315" s="40">
        <f ca="1">SUM(INDIRECT(GLOBAL_VAR[TABLENAME]&amp;"[@a"&amp;$1:$1-1&amp;"]"),INDIRECT(GLOBAL_VAR[TABLENAME]&amp;"[@c"&amp;$1:$1-1&amp;"]"))</f>
        <v>1</v>
      </c>
      <c r="Z2315" s="29"/>
      <c r="AA231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315" s="39">
        <v>150</v>
      </c>
      <c r="AC2315" s="65" t="s">
        <v>5118</v>
      </c>
      <c r="AD2315" s="29"/>
    </row>
    <row r="2316" spans="1:30">
      <c r="A2316" s="31">
        <f ca="1">IF(GLOBAL[[#This Row],[TT]]&lt;1,"",ROW()-2)</f>
        <v>2314</v>
      </c>
      <c r="B2316" s="33" t="s">
        <v>1369</v>
      </c>
      <c r="C2316" s="31">
        <v>89</v>
      </c>
      <c r="D2316" s="31" t="s">
        <v>34</v>
      </c>
      <c r="E2316" s="31">
        <f ca="1">IF(GLOBAL[[#This Row],[b12]]="",GLOBAL[[#This Row],[a6]],GLOBAL[[#This Row],[b12]])</f>
        <v>89</v>
      </c>
      <c r="F2316" s="32">
        <f>GLOBAL[[#This Row],[AWAL]]</f>
        <v>89</v>
      </c>
      <c r="G2316" s="31"/>
      <c r="H2316" s="31"/>
      <c r="I2316" s="31">
        <f>IF(GLOBAL[[#This Row],[1]]="","",SUMIF(Table6[NB BM_C_QTY+F],GLOBAL[POINTER],Table6[C]))</f>
        <v>0</v>
      </c>
      <c r="J2316" s="91">
        <f>IF(GLOBAL[[#This Row],[2]]="",0,-1*SUMIF(Table5[CONCAT],GLOBAL[POINTER],Table5[3]))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89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89</v>
      </c>
      <c r="Q2316" s="58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89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89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89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316" s="31">
        <v>120</v>
      </c>
      <c r="AC2316" t="s">
        <v>5118</v>
      </c>
    </row>
    <row r="2317" spans="1:30">
      <c r="A2317" s="31">
        <f ca="1">IF(GLOBAL[[#This Row],[TT]]&lt;1,"",ROW()-2)</f>
        <v>2315</v>
      </c>
      <c r="B2317" s="33" t="s">
        <v>1370</v>
      </c>
      <c r="C2317" s="31">
        <v>5</v>
      </c>
      <c r="D2317" s="31" t="s">
        <v>17</v>
      </c>
      <c r="E2317" s="31">
        <f ca="1">IF(GLOBAL[[#This Row],[b12]]="",GLOBAL[[#This Row],[a6]],GLOBAL[[#This Row],[b12]])</f>
        <v>5</v>
      </c>
      <c r="F2317" s="32">
        <f>GLOBAL[[#This Row],[AWAL]]</f>
        <v>5</v>
      </c>
      <c r="G2317" s="31"/>
      <c r="H2317" s="31"/>
      <c r="I2317" s="31">
        <f>IF(GLOBAL[[#This Row],[1]]="","",SUMIF(Table6[NB BM_C_QTY+F],GLOBAL[POINTER],Table6[C]))</f>
        <v>0</v>
      </c>
      <c r="J2317" s="91">
        <f>IF(GLOBAL[[#This Row],[2]]="",0,-1*SUMIF(Table5[CONCAT],GLOBAL[POINTER],Table5[3]))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5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5</v>
      </c>
      <c r="Q2317" s="58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5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5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5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317" s="31">
        <v>160</v>
      </c>
      <c r="AC2317" t="s">
        <v>5118</v>
      </c>
    </row>
    <row r="2318" spans="1:30">
      <c r="A2318" s="31">
        <f ca="1">IF(GLOBAL[[#This Row],[TT]]&lt;1,"",ROW()-2)</f>
        <v>2316</v>
      </c>
      <c r="B2318" s="33" t="s">
        <v>1371</v>
      </c>
      <c r="C2318" s="31">
        <v>10</v>
      </c>
      <c r="D2318" s="31" t="s">
        <v>33</v>
      </c>
      <c r="E2318" s="31">
        <f ca="1">IF(GLOBAL[[#This Row],[b12]]="",GLOBAL[[#This Row],[a6]],GLOBAL[[#This Row],[b12]])</f>
        <v>10</v>
      </c>
      <c r="F2318" s="32">
        <f>GLOBAL[[#This Row],[AWAL]]</f>
        <v>10</v>
      </c>
      <c r="G2318" s="31"/>
      <c r="H2318" s="31"/>
      <c r="I2318" s="31">
        <f>IF(GLOBAL[[#This Row],[1]]="","",SUMIF(Table6[NB BM_C_QTY+F],GLOBAL[POINTER],Table6[C]))</f>
        <v>0</v>
      </c>
      <c r="J2318" s="91">
        <f>IF(GLOBAL[[#This Row],[2]]="",0,-1*SUMIF(Table5[CONCAT],GLOBAL[POINTER],Table5[3]))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10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10</v>
      </c>
      <c r="Q2318" s="58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10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10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10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318" s="31">
        <v>360</v>
      </c>
      <c r="AC2318" t="s">
        <v>5118</v>
      </c>
    </row>
    <row r="2319" spans="1:30">
      <c r="A2319" s="31">
        <f ca="1">IF(GLOBAL[[#This Row],[TT]]&lt;1,"",ROW()-2)</f>
        <v>2317</v>
      </c>
      <c r="B2319" s="33" t="s">
        <v>2684</v>
      </c>
      <c r="C2319" s="31">
        <v>6</v>
      </c>
      <c r="D2319" s="31" t="s">
        <v>2685</v>
      </c>
      <c r="E2319" s="31">
        <f ca="1">IF(GLOBAL[[#This Row],[b12]]="",GLOBAL[[#This Row],[a6]],GLOBAL[[#This Row],[b12]])</f>
        <v>6</v>
      </c>
      <c r="F2319" s="32">
        <f>GLOBAL[[#This Row],[AWAL]]</f>
        <v>6</v>
      </c>
      <c r="G2319" s="31"/>
      <c r="H2319" s="31"/>
      <c r="I2319" s="31">
        <f>IF(GLOBAL[[#This Row],[1]]="","",SUMIF(Table6[NB BM_C_QTY+F],GLOBAL[POINTER],Table6[C]))</f>
        <v>0</v>
      </c>
      <c r="J2319" s="91">
        <f>IF(GLOBAL[[#This Row],[2]]="",0,-1*SUMIF(Table5[CONCAT],GLOBAL[POINTER],Table5[3]))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 t="shared" si="36"/>
        <v>6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6</v>
      </c>
      <c r="Q2319" s="58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6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6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6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319" s="31">
        <v>288</v>
      </c>
      <c r="AC2319" t="s">
        <v>5118</v>
      </c>
    </row>
    <row r="2320" spans="1:30">
      <c r="A2320" s="31">
        <f ca="1">IF(GLOBAL[[#This Row],[TT]]&lt;1,"",ROW()-2)</f>
        <v>2318</v>
      </c>
      <c r="B2320" s="33" t="s">
        <v>1372</v>
      </c>
      <c r="C2320" s="31">
        <v>18</v>
      </c>
      <c r="D2320" s="31" t="s">
        <v>115</v>
      </c>
      <c r="E2320" s="31">
        <f ca="1">IF(GLOBAL[[#This Row],[b12]]="",GLOBAL[[#This Row],[a6]],GLOBAL[[#This Row],[b12]])</f>
        <v>17</v>
      </c>
      <c r="F2320" s="32">
        <f>GLOBAL[[#This Row],[AWAL]]</f>
        <v>18</v>
      </c>
      <c r="G2320" s="31">
        <v>17</v>
      </c>
      <c r="H2320" s="31"/>
      <c r="I2320" s="31">
        <f>IF(GLOBAL[[#This Row],[1]]="","",SUMIF(Table6[NB BM_C_QTY+F],GLOBAL[POINTER],Table6[C]))</f>
        <v>0</v>
      </c>
      <c r="J2320" s="91">
        <f>IF(GLOBAL[[#This Row],[2]]="",0,-1*SUMIF(Table5[CONCAT],GLOBAL[POINTER],Table5[3]))</f>
        <v>0</v>
      </c>
      <c r="K2320" s="31">
        <f>IF(GLOBAL[[#This Row],[b1]]="","",GLOBAL[[#This Row],[b1]]-GLOBAL[[#This Row],[a1]]-GLOBAL[[#This Row],[bkeluar1]])</f>
        <v>-1</v>
      </c>
      <c r="L2320" s="31">
        <f>SUM(GLOBAL[[#This Row],[bmasuk1]:[c1]])</f>
        <v>-1</v>
      </c>
      <c r="M2320" s="32">
        <f t="shared" si="36"/>
        <v>17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17</v>
      </c>
      <c r="Q2320" s="58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17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17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17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320" s="31">
        <v>380</v>
      </c>
      <c r="AC2320" t="s">
        <v>5118</v>
      </c>
    </row>
    <row r="2321" spans="1:31">
      <c r="A2321" s="39" t="str">
        <f ca="1">IF(GLOBAL[[#This Row],[TT]]&lt;1,"",ROW()-2)</f>
        <v/>
      </c>
      <c r="B2321" s="33" t="s">
        <v>5253</v>
      </c>
      <c r="C2321" s="31">
        <v>0</v>
      </c>
      <c r="D2321" s="31" t="s">
        <v>2016</v>
      </c>
      <c r="E2321" s="39">
        <f ca="1">IF(GLOBAL[[#This Row],[b12]]="",GLOBAL[[#This Row],[a6]],GLOBAL[[#This Row],[b12]])</f>
        <v>0</v>
      </c>
      <c r="F2321" s="40">
        <f>GLOBAL[[#This Row],[AWAL]]</f>
        <v>0</v>
      </c>
      <c r="G2321" s="31"/>
      <c r="H2321" s="31"/>
      <c r="I2321" s="39">
        <f>IF(GLOBAL[[#This Row],[1]]="","",SUMIF(Table6[NB BM_C_QTY+F],GLOBAL[POINTER],Table6[C]))</f>
        <v>0</v>
      </c>
      <c r="J2321" s="91">
        <f>IF(GLOBAL[[#This Row],[2]]="",0,-1*SUMIF(Table5[CONCAT],GLOBAL[POINTER],Table5[3]))</f>
        <v>0</v>
      </c>
      <c r="K2321" s="39" t="str">
        <f>IF(GLOBAL[[#This Row],[b1]]="","",GLOBAL[[#This Row],[b1]]-GLOBAL[[#This Row],[a1]]-GLOBAL[[#This Row],[bkeluar1]])</f>
        <v/>
      </c>
      <c r="L2321" s="39">
        <f>SUM(GLOBAL[[#This Row],[bmasuk1]:[c1]])</f>
        <v>0</v>
      </c>
      <c r="M2321" s="40">
        <f t="shared" si="36"/>
        <v>0</v>
      </c>
      <c r="N2321" s="31"/>
      <c r="O2321" s="39" t="str">
        <f>IF(GLOBAL[[#This Row],[b2]]="","",GLOBAL[[#This Row],[b2]]-GLOBAL[[#This Row],[a2]])</f>
        <v/>
      </c>
      <c r="P2321" s="40">
        <f ca="1">SUM(INDIRECT(GLOBAL_VAR[TABLENAME]&amp;"[@a"&amp;$1:$1-1&amp;"]"),INDIRECT(GLOBAL_VAR[TABLENAME]&amp;"[@c"&amp;$1:$1-1&amp;"]"))</f>
        <v>0</v>
      </c>
      <c r="Q2321" s="58"/>
      <c r="R2321" s="41" t="str">
        <f>IF(GLOBAL[[#This Row],[b3]]="","",GLOBAL[[#This Row],[b3]]-GLOBAL[[#This Row],[a3]])</f>
        <v/>
      </c>
      <c r="S2321" s="40">
        <f ca="1">SUM(INDIRECT(GLOBAL_VAR[TABLENAME]&amp;"[@a"&amp;$1:$1-1&amp;"]"),INDIRECT(GLOBAL_VAR[TABLENAME]&amp;"[@c"&amp;$1:$1-1&amp;"]"))</f>
        <v>0</v>
      </c>
      <c r="T2321" s="33"/>
      <c r="U2321" s="41" t="str">
        <f>IF(GLOBAL[[#This Row],[b4]]="","",GLOBAL[[#This Row],[b4]]-GLOBAL[[#This Row],[a4]])</f>
        <v/>
      </c>
      <c r="V2321" s="40">
        <f ca="1">SUM(INDIRECT(GLOBAL_VAR[TABLENAME]&amp;"[@a"&amp;$1:$1-1&amp;"]"),INDIRECT(GLOBAL_VAR[TABLENAME]&amp;"[@c"&amp;$1:$1-1&amp;"]"))</f>
        <v>0</v>
      </c>
      <c r="W2321" s="31"/>
      <c r="X2321" s="39" t="str">
        <f>IF(GLOBAL[[#This Row],[b5]]="","",GLOBAL[[#This Row],[b5]]-GLOBAL[[#This Row],[a5]])</f>
        <v/>
      </c>
      <c r="Y2321" s="40">
        <f ca="1">SUM(INDIRECT(GLOBAL_VAR[TABLENAME]&amp;"[@a"&amp;$1:$1-1&amp;"]"),INDIRECT(GLOBAL_VAR[TABLENAME]&amp;"[@c"&amp;$1:$1-1&amp;"]"))</f>
        <v>0</v>
      </c>
      <c r="Z2321" s="29"/>
      <c r="AA232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321" s="39">
        <v>96</v>
      </c>
      <c r="AC2321" s="65" t="s">
        <v>5118</v>
      </c>
      <c r="AD2321" s="29"/>
      <c r="AE2321" s="29"/>
    </row>
    <row r="2322" spans="1:31">
      <c r="A2322" s="31" t="str">
        <f ca="1">IF(GLOBAL[[#This Row],[TT]]&lt;1,"",ROW()-2)</f>
        <v/>
      </c>
      <c r="B2322" s="33" t="s">
        <v>1373</v>
      </c>
      <c r="C2322" s="31">
        <v>0</v>
      </c>
      <c r="D2322" s="31" t="s">
        <v>17</v>
      </c>
      <c r="E2322" s="31">
        <f ca="1">IF(GLOBAL[[#This Row],[b12]]="",GLOBAL[[#This Row],[a6]],GLOBAL[[#This Row],[b12]])</f>
        <v>0</v>
      </c>
      <c r="F2322" s="32">
        <f>GLOBAL[[#This Row],[AWAL]]</f>
        <v>0</v>
      </c>
      <c r="G2322" s="31"/>
      <c r="H2322" s="31"/>
      <c r="I2322" s="31">
        <f>IF(GLOBAL[[#This Row],[1]]="","",SUMIF(Table6[NB BM_C_QTY+F],GLOBAL[POINTER],Table6[C]))</f>
        <v>0</v>
      </c>
      <c r="J2322" s="91">
        <f>IF(GLOBAL[[#This Row],[2]]="",0,-1*SUMIF(Table5[CONCAT],GLOBAL[POINTER],Table5[3]))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0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0</v>
      </c>
      <c r="Q2322" s="58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0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0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0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322" s="31">
        <v>160</v>
      </c>
      <c r="AC2322" t="s">
        <v>5118</v>
      </c>
    </row>
    <row r="2323" spans="1:31">
      <c r="A2323" s="31">
        <f ca="1">IF(GLOBAL[[#This Row],[TT]]&lt;1,"",ROW()-2)</f>
        <v>2321</v>
      </c>
      <c r="B2323" s="33" t="s">
        <v>2686</v>
      </c>
      <c r="C2323" s="31">
        <v>1</v>
      </c>
      <c r="D2323" s="31" t="s">
        <v>2131</v>
      </c>
      <c r="E2323" s="31">
        <f ca="1">IF(GLOBAL[[#This Row],[b12]]="",GLOBAL[[#This Row],[a6]],GLOBAL[[#This Row],[b12]])</f>
        <v>1</v>
      </c>
      <c r="F2323" s="32">
        <f>GLOBAL[[#This Row],[AWAL]]</f>
        <v>1</v>
      </c>
      <c r="G2323" s="31"/>
      <c r="H2323" s="31"/>
      <c r="I2323" s="31">
        <f>IF(GLOBAL[[#This Row],[1]]="","",SUMIF(Table6[NB BM_C_QTY+F],GLOBAL[POINTER],Table6[C]))</f>
        <v>0</v>
      </c>
      <c r="J2323" s="91">
        <f>IF(GLOBAL[[#This Row],[2]]="",0,-1*SUMIF(Table5[CONCAT],GLOBAL[POINTER],Table5[3]))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 t="shared" si="36"/>
        <v>1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1</v>
      </c>
      <c r="Q2323" s="58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1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1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1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323" s="31">
        <v>240</v>
      </c>
      <c r="AC2323" t="s">
        <v>5118</v>
      </c>
    </row>
    <row r="2324" spans="1:31">
      <c r="A2324" s="31">
        <f ca="1">IF(GLOBAL[[#This Row],[TT]]&lt;1,"",ROW()-2)</f>
        <v>2322</v>
      </c>
      <c r="B2324" s="33" t="s">
        <v>2587</v>
      </c>
      <c r="C2324" s="31">
        <v>1</v>
      </c>
      <c r="D2324" s="31" t="s">
        <v>1985</v>
      </c>
      <c r="E2324" s="31">
        <f ca="1">IF(GLOBAL[[#This Row],[b12]]="",GLOBAL[[#This Row],[a6]],GLOBAL[[#This Row],[b12]])</f>
        <v>1</v>
      </c>
      <c r="F2324" s="32">
        <f>GLOBAL[[#This Row],[AWAL]]</f>
        <v>1</v>
      </c>
      <c r="G2324" s="31"/>
      <c r="H2324" s="31"/>
      <c r="I2324" s="31">
        <f>IF(GLOBAL[[#This Row],[1]]="","",SUMIF(Table6[NB BM_C_QTY+F],GLOBAL[POINTER],Table6[C]))</f>
        <v>0</v>
      </c>
      <c r="J2324" s="91">
        <f>IF(GLOBAL[[#This Row],[2]]="",0,-1*SUMIF(Table5[CONCAT],GLOBAL[POINTER],Table5[3]))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 t="shared" si="36"/>
        <v>1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1</v>
      </c>
      <c r="Q2324" s="58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1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1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1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324" s="31">
        <v>60</v>
      </c>
      <c r="AC2324" t="s">
        <v>5116</v>
      </c>
    </row>
    <row r="2325" spans="1:31">
      <c r="A2325" s="31" t="str">
        <f ca="1">IF(GLOBAL[[#This Row],[TT]]&lt;1,"",ROW()-2)</f>
        <v/>
      </c>
      <c r="B2325" s="33" t="s">
        <v>1374</v>
      </c>
      <c r="C2325" s="31">
        <v>0</v>
      </c>
      <c r="D2325" s="31" t="s">
        <v>34</v>
      </c>
      <c r="E2325" s="31">
        <f ca="1">IF(GLOBAL[[#This Row],[b12]]="",GLOBAL[[#This Row],[a6]],GLOBAL[[#This Row],[b12]])</f>
        <v>0</v>
      </c>
      <c r="F2325" s="32">
        <f>GLOBAL[[#This Row],[AWAL]]</f>
        <v>0</v>
      </c>
      <c r="G2325" s="31"/>
      <c r="H2325" s="31"/>
      <c r="I2325" s="31">
        <f>IF(GLOBAL[[#This Row],[1]]="","",SUMIF(Table6[NB BM_C_QTY+F],GLOBAL[POINTER],Table6[C]))</f>
        <v>0</v>
      </c>
      <c r="J2325" s="91">
        <f>IF(GLOBAL[[#This Row],[2]]="",0,-1*SUMIF(Table5[CONCAT],GLOBAL[POINTER],Table5[3]))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0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0</v>
      </c>
      <c r="Q2325" s="58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0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0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0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325" s="31">
        <v>120</v>
      </c>
      <c r="AC2325" t="s">
        <v>5118</v>
      </c>
    </row>
    <row r="2326" spans="1:31">
      <c r="A2326" s="31">
        <f ca="1">IF(GLOBAL[[#This Row],[TT]]&lt;1,"",ROW()-2)</f>
        <v>2324</v>
      </c>
      <c r="B2326" s="33" t="s">
        <v>1375</v>
      </c>
      <c r="C2326" s="31">
        <v>2</v>
      </c>
      <c r="D2326" s="31" t="s">
        <v>289</v>
      </c>
      <c r="E2326" s="31">
        <f ca="1">IF(GLOBAL[[#This Row],[b12]]="",GLOBAL[[#This Row],[a6]],GLOBAL[[#This Row],[b12]])</f>
        <v>2</v>
      </c>
      <c r="F2326" s="32">
        <f>GLOBAL[[#This Row],[AWAL]]</f>
        <v>2</v>
      </c>
      <c r="G2326" s="31"/>
      <c r="H2326" s="31"/>
      <c r="I2326" s="31">
        <f>IF(GLOBAL[[#This Row],[1]]="","",SUMIF(Table6[NB BM_C_QTY+F],GLOBAL[POINTER],Table6[C]))</f>
        <v>0</v>
      </c>
      <c r="J2326" s="91">
        <f>IF(GLOBAL[[#This Row],[2]]="",0,-1*SUMIF(Table5[CONCAT],GLOBAL[POINTER],Table5[3]))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2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2</v>
      </c>
      <c r="Q2326" s="58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2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2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2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326" s="31">
        <v>128</v>
      </c>
      <c r="AC2326" t="s">
        <v>5116</v>
      </c>
    </row>
    <row r="2327" spans="1:31">
      <c r="A2327" s="31">
        <f ca="1">IF(GLOBAL[[#This Row],[TT]]&lt;1,"",ROW()-2)</f>
        <v>2325</v>
      </c>
      <c r="B2327" s="33" t="s">
        <v>1376</v>
      </c>
      <c r="C2327" s="31">
        <v>4</v>
      </c>
      <c r="D2327" s="31" t="s">
        <v>1377</v>
      </c>
      <c r="E2327" s="31">
        <f ca="1">IF(GLOBAL[[#This Row],[b12]]="",GLOBAL[[#This Row],[a6]],GLOBAL[[#This Row],[b12]])</f>
        <v>4</v>
      </c>
      <c r="F2327" s="32">
        <f>GLOBAL[[#This Row],[AWAL]]</f>
        <v>4</v>
      </c>
      <c r="G2327" s="31"/>
      <c r="H2327" s="31"/>
      <c r="I2327" s="31">
        <f>IF(GLOBAL[[#This Row],[1]]="","",SUMIF(Table6[NB BM_C_QTY+F],GLOBAL[POINTER],Table6[C]))</f>
        <v>0</v>
      </c>
      <c r="J2327" s="91">
        <f>IF(GLOBAL[[#This Row],[2]]="",0,-1*SUMIF(Table5[CONCAT],GLOBAL[POINTER],Table5[3]))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4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4</v>
      </c>
      <c r="Q2327" s="58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4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4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4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327" s="31">
        <v>175</v>
      </c>
      <c r="AC2327" t="s">
        <v>5116</v>
      </c>
    </row>
    <row r="2328" spans="1:31">
      <c r="A2328" s="31">
        <f ca="1">IF(GLOBAL[[#This Row],[TT]]&lt;1,"",ROW()-2)</f>
        <v>2326</v>
      </c>
      <c r="B2328" s="33" t="s">
        <v>1378</v>
      </c>
      <c r="C2328" s="31">
        <v>5</v>
      </c>
      <c r="D2328" s="31" t="s">
        <v>148</v>
      </c>
      <c r="E2328" s="31">
        <f ca="1">IF(GLOBAL[[#This Row],[b12]]="",GLOBAL[[#This Row],[a6]],GLOBAL[[#This Row],[b12]])</f>
        <v>5</v>
      </c>
      <c r="F2328" s="32">
        <f>GLOBAL[[#This Row],[AWAL]]</f>
        <v>5</v>
      </c>
      <c r="G2328" s="31"/>
      <c r="H2328" s="31"/>
      <c r="I2328" s="31">
        <f>IF(GLOBAL[[#This Row],[1]]="","",SUMIF(Table6[NB BM_C_QTY+F],GLOBAL[POINTER],Table6[C]))</f>
        <v>0</v>
      </c>
      <c r="J2328" s="91">
        <f>IF(GLOBAL[[#This Row],[2]]="",0,-1*SUMIF(Table5[CONCAT],GLOBAL[POINTER],Table5[3]))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5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5</v>
      </c>
      <c r="Q2328" s="58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5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5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5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328" s="31">
        <v>30</v>
      </c>
      <c r="AC2328" t="s">
        <v>5116</v>
      </c>
    </row>
    <row r="2329" spans="1:31">
      <c r="A2329" s="31">
        <f ca="1">IF(GLOBAL[[#This Row],[TT]]&lt;1,"",ROW()-2)</f>
        <v>2327</v>
      </c>
      <c r="B2329" s="33" t="s">
        <v>1379</v>
      </c>
      <c r="C2329" s="31">
        <v>4</v>
      </c>
      <c r="D2329" s="31" t="s">
        <v>163</v>
      </c>
      <c r="E2329" s="31">
        <f ca="1">IF(GLOBAL[[#This Row],[b12]]="",GLOBAL[[#This Row],[a6]],GLOBAL[[#This Row],[b12]])</f>
        <v>4</v>
      </c>
      <c r="F2329" s="32">
        <f>GLOBAL[[#This Row],[AWAL]]</f>
        <v>4</v>
      </c>
      <c r="G2329" s="31"/>
      <c r="H2329" s="31"/>
      <c r="I2329" s="31">
        <f>IF(GLOBAL[[#This Row],[1]]="","",SUMIF(Table6[NB BM_C_QTY+F],GLOBAL[POINTER],Table6[C]))</f>
        <v>0</v>
      </c>
      <c r="J2329" s="91">
        <f>IF(GLOBAL[[#This Row],[2]]="",0,-1*SUMIF(Table5[CONCAT],GLOBAL[POINTER],Table5[3]))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4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4</v>
      </c>
      <c r="Q2329" s="58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4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4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4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329" s="31">
        <v>660</v>
      </c>
      <c r="AC2329" t="s">
        <v>5118</v>
      </c>
    </row>
    <row r="2330" spans="1:31">
      <c r="A2330" s="31">
        <f ca="1">IF(GLOBAL[[#This Row],[TT]]&lt;1,"",ROW()-2)</f>
        <v>2328</v>
      </c>
      <c r="B2330" s="33" t="s">
        <v>1380</v>
      </c>
      <c r="C2330" s="31">
        <v>5</v>
      </c>
      <c r="D2330" s="31" t="s">
        <v>1381</v>
      </c>
      <c r="E2330" s="31">
        <f ca="1">IF(GLOBAL[[#This Row],[b12]]="",GLOBAL[[#This Row],[a6]],GLOBAL[[#This Row],[b12]])</f>
        <v>5</v>
      </c>
      <c r="F2330" s="32">
        <f>GLOBAL[[#This Row],[AWAL]]</f>
        <v>5</v>
      </c>
      <c r="G2330" s="31"/>
      <c r="H2330" s="31"/>
      <c r="I2330" s="31">
        <f>IF(GLOBAL[[#This Row],[1]]="","",SUMIF(Table6[NB BM_C_QTY+F],GLOBAL[POINTER],Table6[C]))</f>
        <v>0</v>
      </c>
      <c r="J2330" s="91">
        <f>IF(GLOBAL[[#This Row],[2]]="",0,-1*SUMIF(Table5[CONCAT],GLOBAL[POINTER],Table5[3]))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5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5</v>
      </c>
      <c r="Q2330" s="58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5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5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5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330" s="31">
        <v>280</v>
      </c>
      <c r="AC2330" t="s">
        <v>5118</v>
      </c>
    </row>
    <row r="2331" spans="1:31">
      <c r="A2331" s="31">
        <f ca="1">IF(GLOBAL[[#This Row],[TT]]&lt;1,"",ROW()-2)</f>
        <v>2329</v>
      </c>
      <c r="B2331" s="33" t="s">
        <v>1382</v>
      </c>
      <c r="C2331" s="31">
        <v>2</v>
      </c>
      <c r="D2331" s="31" t="s">
        <v>47</v>
      </c>
      <c r="E2331" s="31">
        <f ca="1">IF(GLOBAL[[#This Row],[b12]]="",GLOBAL[[#This Row],[a6]],GLOBAL[[#This Row],[b12]])</f>
        <v>2</v>
      </c>
      <c r="F2331" s="32">
        <f>GLOBAL[[#This Row],[AWAL]]</f>
        <v>2</v>
      </c>
      <c r="G2331" s="31"/>
      <c r="H2331" s="31"/>
      <c r="I2331" s="31">
        <f>IF(GLOBAL[[#This Row],[1]]="","",SUMIF(Table6[NB BM_C_QTY+F],GLOBAL[POINTER],Table6[C]))</f>
        <v>0</v>
      </c>
      <c r="J2331" s="91">
        <f>IF(GLOBAL[[#This Row],[2]]="",0,-1*SUMIF(Table5[CONCAT],GLOBAL[POINTER],Table5[3]))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 t="shared" si="36"/>
        <v>2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2</v>
      </c>
      <c r="Q2331" s="58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2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2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2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331" s="31">
        <v>72</v>
      </c>
      <c r="AC2331" t="s">
        <v>5116</v>
      </c>
    </row>
    <row r="2332" spans="1:31">
      <c r="A2332" s="31" t="str">
        <f ca="1">IF(GLOBAL[[#This Row],[TT]]&lt;1,"",ROW()-2)</f>
        <v/>
      </c>
      <c r="B2332" s="33" t="s">
        <v>1383</v>
      </c>
      <c r="C2332" s="31">
        <v>1</v>
      </c>
      <c r="D2332" s="31" t="s">
        <v>34</v>
      </c>
      <c r="E2332" s="31">
        <f ca="1">IF(GLOBAL[[#This Row],[b12]]="",GLOBAL[[#This Row],[a6]],GLOBAL[[#This Row],[b12]])</f>
        <v>0</v>
      </c>
      <c r="F2332" s="32">
        <f>GLOBAL[[#This Row],[AWAL]]</f>
        <v>1</v>
      </c>
      <c r="G2332" s="31">
        <v>0</v>
      </c>
      <c r="H2332" s="31"/>
      <c r="I2332" s="31">
        <f>IF(GLOBAL[[#This Row],[1]]="","",SUMIF(Table6[NB BM_C_QTY+F],GLOBAL[POINTER],Table6[C]))</f>
        <v>0</v>
      </c>
      <c r="J2332" s="91">
        <f>IF(GLOBAL[[#This Row],[2]]="",0,-1*SUMIF(Table5[CONCAT],GLOBAL[POINTER],Table5[3]))</f>
        <v>0</v>
      </c>
      <c r="K2332" s="31">
        <f>IF(GLOBAL[[#This Row],[b1]]="","",GLOBAL[[#This Row],[b1]]-GLOBAL[[#This Row],[a1]]-GLOBAL[[#This Row],[bkeluar1]])</f>
        <v>-1</v>
      </c>
      <c r="L2332" s="31">
        <f>SUM(GLOBAL[[#This Row],[bmasuk1]:[c1]])</f>
        <v>-1</v>
      </c>
      <c r="M2332" s="32">
        <f t="shared" si="36"/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58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332" s="31">
        <v>120</v>
      </c>
      <c r="AC2332" t="s">
        <v>5118</v>
      </c>
    </row>
    <row r="2333" spans="1:31">
      <c r="A2333" s="31">
        <f ca="1">IF(GLOBAL[[#This Row],[TT]]&lt;1,"",ROW()-2)</f>
        <v>2331</v>
      </c>
      <c r="B2333" s="33" t="s">
        <v>1384</v>
      </c>
      <c r="C2333" s="31">
        <v>10</v>
      </c>
      <c r="D2333" s="31" t="s">
        <v>789</v>
      </c>
      <c r="E2333" s="31">
        <f ca="1">IF(GLOBAL[[#This Row],[b12]]="",GLOBAL[[#This Row],[a6]],GLOBAL[[#This Row],[b12]])</f>
        <v>10</v>
      </c>
      <c r="F2333" s="32">
        <f>GLOBAL[[#This Row],[AWAL]]</f>
        <v>10</v>
      </c>
      <c r="G2333" s="31"/>
      <c r="H2333" s="31"/>
      <c r="I2333" s="31">
        <f>IF(GLOBAL[[#This Row],[1]]="","",SUMIF(Table6[NB BM_C_QTY+F],GLOBAL[POINTER],Table6[C]))</f>
        <v>0</v>
      </c>
      <c r="J2333" s="91">
        <f>IF(GLOBAL[[#This Row],[2]]="",0,-1*SUMIF(Table5[CONCAT],GLOBAL[POINTER],Table5[3]))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 t="shared" si="36"/>
        <v>10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10</v>
      </c>
      <c r="Q2333" s="58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10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10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10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333" s="31">
        <v>5</v>
      </c>
      <c r="AC2333" t="s">
        <v>5116</v>
      </c>
    </row>
    <row r="2334" spans="1:31">
      <c r="A2334" s="31">
        <f ca="1">IF(GLOBAL[[#This Row],[TT]]&lt;1,"",ROW()-2)</f>
        <v>2332</v>
      </c>
      <c r="B2334" s="33" t="s">
        <v>1385</v>
      </c>
      <c r="C2334" s="31">
        <v>34</v>
      </c>
      <c r="D2334" s="31" t="s">
        <v>75</v>
      </c>
      <c r="E2334" s="31">
        <f ca="1">IF(GLOBAL[[#This Row],[b12]]="",GLOBAL[[#This Row],[a6]],GLOBAL[[#This Row],[b12]])</f>
        <v>34</v>
      </c>
      <c r="F2334" s="32">
        <f>GLOBAL[[#This Row],[AWAL]]</f>
        <v>34</v>
      </c>
      <c r="G2334" s="31"/>
      <c r="H2334" s="31"/>
      <c r="I2334" s="31">
        <f>IF(GLOBAL[[#This Row],[1]]="","",SUMIF(Table6[NB BM_C_QTY+F],GLOBAL[POINTER],Table6[C]))</f>
        <v>0</v>
      </c>
      <c r="J2334" s="91">
        <f>IF(GLOBAL[[#This Row],[2]]="",0,-1*SUMIF(Table5[CONCAT],GLOBAL[POINTER],Table5[3]))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 t="shared" si="36"/>
        <v>34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34</v>
      </c>
      <c r="Q2334" s="58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34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34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34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334" s="31">
        <v>3</v>
      </c>
      <c r="AC2334" t="s">
        <v>5116</v>
      </c>
    </row>
    <row r="2335" spans="1:31">
      <c r="A2335" s="31">
        <f ca="1">IF(GLOBAL[[#This Row],[TT]]&lt;1,"",ROW()-2)</f>
        <v>2333</v>
      </c>
      <c r="B2335" s="33" t="s">
        <v>1386</v>
      </c>
      <c r="C2335" s="31">
        <v>67</v>
      </c>
      <c r="D2335" s="31" t="s">
        <v>75</v>
      </c>
      <c r="E2335" s="31">
        <f ca="1">IF(GLOBAL[[#This Row],[b12]]="",GLOBAL[[#This Row],[a6]],GLOBAL[[#This Row],[b12]])</f>
        <v>67</v>
      </c>
      <c r="F2335" s="32">
        <f>GLOBAL[[#This Row],[AWAL]]</f>
        <v>67</v>
      </c>
      <c r="G2335" s="31"/>
      <c r="H2335" s="31"/>
      <c r="I2335" s="31">
        <f>IF(GLOBAL[[#This Row],[1]]="","",SUMIF(Table6[NB BM_C_QTY+F],GLOBAL[POINTER],Table6[C]))</f>
        <v>0</v>
      </c>
      <c r="J2335" s="91">
        <f>IF(GLOBAL[[#This Row],[2]]="",0,-1*SUMIF(Table5[CONCAT],GLOBAL[POINTER],Table5[3]))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67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67</v>
      </c>
      <c r="Q2335" s="58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67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67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67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335" s="31">
        <v>3</v>
      </c>
      <c r="AC2335" t="s">
        <v>5116</v>
      </c>
    </row>
    <row r="2336" spans="1:31">
      <c r="A2336" s="31">
        <f ca="1">IF(GLOBAL[[#This Row],[TT]]&lt;1,"",ROW()-2)</f>
        <v>2334</v>
      </c>
      <c r="B2336" s="33" t="s">
        <v>5172</v>
      </c>
      <c r="C2336" s="31">
        <v>30</v>
      </c>
      <c r="D2336" s="31">
        <v>72</v>
      </c>
      <c r="E2336" s="31">
        <f ca="1">IF(GLOBAL[[#This Row],[b12]]="",GLOBAL[[#This Row],[a6]],GLOBAL[[#This Row],[b12]])</f>
        <v>30</v>
      </c>
      <c r="F2336" s="32">
        <f>GLOBAL[[#This Row],[AWAL]]</f>
        <v>30</v>
      </c>
      <c r="G2336" s="31"/>
      <c r="H2336" s="31"/>
      <c r="I2336" s="31">
        <f>IF(GLOBAL[[#This Row],[1]]="","",SUMIF(Table6[NB BM_C_QTY+F],GLOBAL[POINTER],Table6[C]))</f>
        <v>0</v>
      </c>
      <c r="J2336" s="91">
        <f>IF(GLOBAL[[#This Row],[2]]="",0,-1*SUMIF(Table5[CONCAT],GLOBAL[POINTER],Table5[3]))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 t="shared" si="36"/>
        <v>30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30</v>
      </c>
      <c r="Q2336" s="58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30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30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30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336" s="31">
        <v>72</v>
      </c>
      <c r="AC2336" t="s">
        <v>5118</v>
      </c>
    </row>
    <row r="2337" spans="1:29">
      <c r="A2337" s="31">
        <f ca="1">IF(GLOBAL[[#This Row],[TT]]&lt;1,"",ROW()-2)</f>
        <v>2335</v>
      </c>
      <c r="B2337" s="33" t="s">
        <v>4561</v>
      </c>
      <c r="C2337" s="31">
        <v>1</v>
      </c>
      <c r="D2337" s="31" t="s">
        <v>20</v>
      </c>
      <c r="E2337" s="31">
        <f ca="1">IF(GLOBAL[[#This Row],[b12]]="",GLOBAL[[#This Row],[a6]],GLOBAL[[#This Row],[b12]])</f>
        <v>1</v>
      </c>
      <c r="F2337" s="32">
        <f>GLOBAL[[#This Row],[AWAL]]</f>
        <v>1</v>
      </c>
      <c r="G2337" s="31"/>
      <c r="H2337" s="31"/>
      <c r="I2337" s="31">
        <f>IF(GLOBAL[[#This Row],[1]]="","",SUMIF(Table6[NB BM_C_QTY+F],GLOBAL[POINTER],Table6[C]))</f>
        <v>0</v>
      </c>
      <c r="J2337" s="91">
        <f>IF(GLOBAL[[#This Row],[2]]="",0,-1*SUMIF(Table5[CONCAT],GLOBAL[POINTER],Table5[3]))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1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1</v>
      </c>
      <c r="Q2337" s="58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1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1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1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337" s="31">
        <v>96</v>
      </c>
      <c r="AC2337" t="s">
        <v>5118</v>
      </c>
    </row>
    <row r="2338" spans="1:29">
      <c r="A2338" s="31" t="str">
        <f ca="1">IF(GLOBAL[[#This Row],[TT]]&lt;1,"",ROW()-2)</f>
        <v/>
      </c>
      <c r="B2338" s="33" t="s">
        <v>4151</v>
      </c>
      <c r="C2338" s="31">
        <v>0</v>
      </c>
      <c r="D2338" s="31" t="s">
        <v>2146</v>
      </c>
      <c r="E2338" s="31">
        <f ca="1">IF(GLOBAL[[#This Row],[b12]]="",GLOBAL[[#This Row],[a6]],GLOBAL[[#This Row],[b12]])</f>
        <v>0</v>
      </c>
      <c r="F2338" s="32">
        <f>GLOBAL[[#This Row],[AWAL]]</f>
        <v>0</v>
      </c>
      <c r="G2338" s="31"/>
      <c r="H2338" s="31"/>
      <c r="I2338" s="31">
        <f>IF(GLOBAL[[#This Row],[1]]="","",SUMIF(Table6[NB BM_C_QTY+F],GLOBAL[POINTER],Table6[C]))</f>
        <v>0</v>
      </c>
      <c r="J2338" s="91">
        <f>IF(GLOBAL[[#This Row],[2]]="",0,-1*SUMIF(Table5[CONCAT],GLOBAL[POINTER],Table5[3]))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0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0</v>
      </c>
      <c r="Q2338" s="58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0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0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0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338" s="31">
        <v>144</v>
      </c>
      <c r="AC2338" t="s">
        <v>5118</v>
      </c>
    </row>
    <row r="2339" spans="1:29">
      <c r="A2339" s="31">
        <f ca="1">IF(GLOBAL[[#This Row],[TT]]&lt;1,"",ROW()-2)</f>
        <v>2337</v>
      </c>
      <c r="B2339" s="33" t="s">
        <v>4562</v>
      </c>
      <c r="C2339" s="31">
        <v>1</v>
      </c>
      <c r="D2339" s="31">
        <v>36</v>
      </c>
      <c r="E2339" s="31">
        <f ca="1">IF(GLOBAL[[#This Row],[b12]]="",GLOBAL[[#This Row],[a6]],GLOBAL[[#This Row],[b12]])</f>
        <v>1</v>
      </c>
      <c r="F2339" s="32">
        <f>GLOBAL[[#This Row],[AWAL]]</f>
        <v>1</v>
      </c>
      <c r="G2339" s="31"/>
      <c r="H2339" s="31"/>
      <c r="I2339" s="31">
        <f>IF(GLOBAL[[#This Row],[1]]="","",SUMIF(Table6[NB BM_C_QTY+F],GLOBAL[POINTER],Table6[C]))</f>
        <v>0</v>
      </c>
      <c r="J2339" s="91">
        <f>IF(GLOBAL[[#This Row],[2]]="",0,-1*SUMIF(Table5[CONCAT],GLOBAL[POINTER],Table5[3]))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1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1</v>
      </c>
      <c r="Q2339" s="58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1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1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1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339" s="31">
        <v>36</v>
      </c>
      <c r="AC2339" t="s">
        <v>5118</v>
      </c>
    </row>
    <row r="2340" spans="1:29">
      <c r="A2340" s="31">
        <f ca="1">IF(GLOBAL[[#This Row],[TT]]&lt;1,"",ROW()-2)</f>
        <v>2338</v>
      </c>
      <c r="B2340" s="33" t="s">
        <v>4563</v>
      </c>
      <c r="C2340" s="31">
        <v>1</v>
      </c>
      <c r="D2340" s="31" t="s">
        <v>200</v>
      </c>
      <c r="E2340" s="31">
        <f ca="1">IF(GLOBAL[[#This Row],[b12]]="",GLOBAL[[#This Row],[a6]],GLOBAL[[#This Row],[b12]])</f>
        <v>1</v>
      </c>
      <c r="F2340" s="32">
        <f>GLOBAL[[#This Row],[AWAL]]</f>
        <v>1</v>
      </c>
      <c r="G2340" s="31"/>
      <c r="H2340" s="31"/>
      <c r="I2340" s="31">
        <f>IF(GLOBAL[[#This Row],[1]]="","",SUMIF(Table6[NB BM_C_QTY+F],GLOBAL[POINTER],Table6[C]))</f>
        <v>0</v>
      </c>
      <c r="J2340" s="91">
        <f>IF(GLOBAL[[#This Row],[2]]="",0,-1*SUMIF(Table5[CONCAT],GLOBAL[POINTER],Table5[3]))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1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1</v>
      </c>
      <c r="Q2340" s="58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1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1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1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340" s="31">
        <v>144</v>
      </c>
      <c r="AC2340" t="s">
        <v>5115</v>
      </c>
    </row>
    <row r="2341" spans="1:29">
      <c r="A2341" s="31">
        <f ca="1">IF(GLOBAL[[#This Row],[TT]]&lt;1,"",ROW()-2)</f>
        <v>2339</v>
      </c>
      <c r="B2341" s="33" t="s">
        <v>4564</v>
      </c>
      <c r="C2341" s="31">
        <v>4</v>
      </c>
      <c r="D2341" s="31" t="s">
        <v>1387</v>
      </c>
      <c r="E2341" s="31">
        <f ca="1">IF(GLOBAL[[#This Row],[b12]]="",GLOBAL[[#This Row],[a6]],GLOBAL[[#This Row],[b12]])</f>
        <v>4</v>
      </c>
      <c r="F2341" s="32">
        <f>GLOBAL[[#This Row],[AWAL]]</f>
        <v>4</v>
      </c>
      <c r="G2341" s="31"/>
      <c r="H2341" s="31"/>
      <c r="I2341" s="31">
        <f>IF(GLOBAL[[#This Row],[1]]="","",SUMIF(Table6[NB BM_C_QTY+F],GLOBAL[POINTER],Table6[C]))</f>
        <v>0</v>
      </c>
      <c r="J2341" s="91">
        <f>IF(GLOBAL[[#This Row],[2]]="",0,-1*SUMIF(Table5[CONCAT],GLOBAL[POINTER],Table5[3]))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4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4</v>
      </c>
      <c r="Q2341" s="58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4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4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4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341" s="31">
        <v>96</v>
      </c>
      <c r="AC2341" t="s">
        <v>5115</v>
      </c>
    </row>
    <row r="2342" spans="1:29">
      <c r="A2342" s="31">
        <f ca="1">IF(GLOBAL[[#This Row],[TT]]&lt;1,"",ROW()-2)</f>
        <v>2340</v>
      </c>
      <c r="B2342" s="33" t="s">
        <v>2576</v>
      </c>
      <c r="C2342" s="31">
        <v>16</v>
      </c>
      <c r="D2342" s="31">
        <v>144</v>
      </c>
      <c r="E2342" s="31">
        <f ca="1">IF(GLOBAL[[#This Row],[b12]]="",GLOBAL[[#This Row],[a6]],GLOBAL[[#This Row],[b12]])</f>
        <v>16</v>
      </c>
      <c r="F2342" s="32">
        <f>GLOBAL[[#This Row],[AWAL]]</f>
        <v>16</v>
      </c>
      <c r="G2342" s="31"/>
      <c r="H2342" s="31"/>
      <c r="I2342" s="31">
        <f>IF(GLOBAL[[#This Row],[1]]="","",SUMIF(Table6[NB BM_C_QTY+F],GLOBAL[POINTER],Table6[C]))</f>
        <v>0</v>
      </c>
      <c r="J2342" s="91">
        <f>IF(GLOBAL[[#This Row],[2]]="",0,-1*SUMIF(Table5[CONCAT],GLOBAL[POINTER],Table5[3]))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16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16</v>
      </c>
      <c r="Q2342" s="58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16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16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16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342" s="31">
        <v>144</v>
      </c>
      <c r="AC2342" t="s">
        <v>5118</v>
      </c>
    </row>
    <row r="2343" spans="1:29">
      <c r="A2343" s="31">
        <f ca="1">IF(GLOBAL[[#This Row],[TT]]&lt;1,"",ROW()-2)</f>
        <v>2341</v>
      </c>
      <c r="B2343" s="33" t="s">
        <v>2577</v>
      </c>
      <c r="C2343" s="31">
        <v>9</v>
      </c>
      <c r="D2343" s="31">
        <v>72</v>
      </c>
      <c r="E2343" s="31">
        <f ca="1">IF(GLOBAL[[#This Row],[b12]]="",GLOBAL[[#This Row],[a6]],GLOBAL[[#This Row],[b12]])</f>
        <v>9</v>
      </c>
      <c r="F2343" s="32">
        <f>GLOBAL[[#This Row],[AWAL]]</f>
        <v>9</v>
      </c>
      <c r="G2343" s="31"/>
      <c r="H2343" s="31"/>
      <c r="I2343" s="31">
        <f>IF(GLOBAL[[#This Row],[1]]="","",SUMIF(Table6[NB BM_C_QTY+F],GLOBAL[POINTER],Table6[C]))</f>
        <v>0</v>
      </c>
      <c r="J2343" s="91">
        <f>IF(GLOBAL[[#This Row],[2]]="",0,-1*SUMIF(Table5[CONCAT],GLOBAL[POINTER],Table5[3]))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9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9</v>
      </c>
      <c r="Q2343" s="58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9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9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9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343" s="31">
        <v>72</v>
      </c>
      <c r="AC2343" t="s">
        <v>5118</v>
      </c>
    </row>
    <row r="2344" spans="1:29">
      <c r="A2344" s="31" t="str">
        <f ca="1">IF(GLOBAL[[#This Row],[TT]]&lt;1,"",ROW()-2)</f>
        <v/>
      </c>
      <c r="B2344" s="33" t="s">
        <v>2578</v>
      </c>
      <c r="C2344" s="31">
        <v>0</v>
      </c>
      <c r="D2344" s="31">
        <v>60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>
        <f>IF(GLOBAL[[#This Row],[1]]="","",SUMIF(Table6[NB BM_C_QTY+F],GLOBAL[POINTER],Table6[C]))</f>
        <v>0</v>
      </c>
      <c r="J2344" s="91">
        <f>IF(GLOBAL[[#This Row],[2]]="",0,-1*SUMIF(Table5[CONCAT],GLOBAL[POINTER],Table5[3]))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0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0</v>
      </c>
      <c r="Q2344" s="58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344" s="31">
        <v>60</v>
      </c>
      <c r="AC2344" t="s">
        <v>5118</v>
      </c>
    </row>
    <row r="2345" spans="1:29">
      <c r="A2345" s="31">
        <f ca="1">IF(GLOBAL[[#This Row],[TT]]&lt;1,"",ROW()-2)</f>
        <v>2343</v>
      </c>
      <c r="B2345" s="33" t="s">
        <v>4565</v>
      </c>
      <c r="C2345" s="31">
        <v>1</v>
      </c>
      <c r="D2345" s="31" t="s">
        <v>1388</v>
      </c>
      <c r="E2345" s="31">
        <f ca="1">IF(GLOBAL[[#This Row],[b12]]="",GLOBAL[[#This Row],[a6]],GLOBAL[[#This Row],[b12]])</f>
        <v>1</v>
      </c>
      <c r="F2345" s="32">
        <f>GLOBAL[[#This Row],[AWAL]]</f>
        <v>1</v>
      </c>
      <c r="G2345" s="31"/>
      <c r="H2345" s="31"/>
      <c r="I2345" s="31">
        <f>IF(GLOBAL[[#This Row],[1]]="","",SUMIF(Table6[NB BM_C_QTY+F],GLOBAL[POINTER],Table6[C]))</f>
        <v>0</v>
      </c>
      <c r="J2345" s="91">
        <f>IF(GLOBAL[[#This Row],[2]]="",0,-1*SUMIF(Table5[CONCAT],GLOBAL[POINTER],Table5[3]))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 t="shared" si="36"/>
        <v>1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1</v>
      </c>
      <c r="Q2345" s="58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1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1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1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345" s="31">
        <v>60</v>
      </c>
      <c r="AC2345" t="s">
        <v>5115</v>
      </c>
    </row>
    <row r="2346" spans="1:29">
      <c r="A2346" s="31">
        <f ca="1">IF(GLOBAL[[#This Row],[TT]]&lt;1,"",ROW()-2)</f>
        <v>2344</v>
      </c>
      <c r="B2346" s="33" t="s">
        <v>3517</v>
      </c>
      <c r="C2346" s="31">
        <v>17</v>
      </c>
      <c r="D2346" s="31" t="s">
        <v>2146</v>
      </c>
      <c r="E2346" s="31">
        <f ca="1">IF(GLOBAL[[#This Row],[b12]]="",GLOBAL[[#This Row],[a6]],GLOBAL[[#This Row],[b12]])</f>
        <v>17</v>
      </c>
      <c r="F2346" s="32">
        <f>GLOBAL[[#This Row],[AWAL]]</f>
        <v>17</v>
      </c>
      <c r="G2346" s="31"/>
      <c r="H2346" s="31"/>
      <c r="I2346" s="31">
        <f>IF(GLOBAL[[#This Row],[1]]="","",SUMIF(Table6[NB BM_C_QTY+F],GLOBAL[POINTER],Table6[C]))</f>
        <v>0</v>
      </c>
      <c r="J2346" s="91">
        <f>IF(GLOBAL[[#This Row],[2]]="",0,-1*SUMIF(Table5[CONCAT],GLOBAL[POINTER],Table5[3]))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17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17</v>
      </c>
      <c r="Q2346" s="58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17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17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17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346" s="31">
        <v>144</v>
      </c>
      <c r="AC2346" t="s">
        <v>5118</v>
      </c>
    </row>
    <row r="2347" spans="1:29">
      <c r="A2347" s="31">
        <f ca="1">IF(GLOBAL[[#This Row],[TT]]&lt;1,"",ROW()-2)</f>
        <v>2345</v>
      </c>
      <c r="B2347" s="33" t="s">
        <v>4566</v>
      </c>
      <c r="C2347" s="31">
        <v>1</v>
      </c>
      <c r="D2347" s="31" t="s">
        <v>19</v>
      </c>
      <c r="E2347" s="31">
        <f ca="1">IF(GLOBAL[[#This Row],[b12]]="",GLOBAL[[#This Row],[a6]],GLOBAL[[#This Row],[b12]])</f>
        <v>1</v>
      </c>
      <c r="F2347" s="32">
        <f>GLOBAL[[#This Row],[AWAL]]</f>
        <v>1</v>
      </c>
      <c r="G2347" s="31"/>
      <c r="H2347" s="31"/>
      <c r="I2347" s="31">
        <f>IF(GLOBAL[[#This Row],[1]]="","",SUMIF(Table6[NB BM_C_QTY+F],GLOBAL[POINTER],Table6[C]))</f>
        <v>0</v>
      </c>
      <c r="J2347" s="91">
        <f>IF(GLOBAL[[#This Row],[2]]="",0,-1*SUMIF(Table5[CONCAT],GLOBAL[POINTER],Table5[3]))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1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1</v>
      </c>
      <c r="Q2347" s="58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1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1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1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347" s="31">
        <v>12</v>
      </c>
      <c r="AC2347" t="s">
        <v>5116</v>
      </c>
    </row>
    <row r="2348" spans="1:29">
      <c r="A2348" s="31">
        <f ca="1">IF(GLOBAL[[#This Row],[TT]]&lt;1,"",ROW()-2)</f>
        <v>2346</v>
      </c>
      <c r="B2348" s="33" t="s">
        <v>4567</v>
      </c>
      <c r="C2348" s="31">
        <v>19</v>
      </c>
      <c r="D2348" s="31" t="s">
        <v>1389</v>
      </c>
      <c r="E2348" s="31">
        <f ca="1">IF(GLOBAL[[#This Row],[b12]]="",GLOBAL[[#This Row],[a6]],GLOBAL[[#This Row],[b12]])</f>
        <v>19</v>
      </c>
      <c r="F2348" s="32">
        <f>GLOBAL[[#This Row],[AWAL]]</f>
        <v>19</v>
      </c>
      <c r="G2348" s="31"/>
      <c r="H2348" s="31"/>
      <c r="I2348" s="31">
        <f>IF(GLOBAL[[#This Row],[1]]="","",SUMIF(Table6[NB BM_C_QTY+F],GLOBAL[POINTER],Table6[C]))</f>
        <v>0</v>
      </c>
      <c r="J2348" s="91">
        <f>IF(GLOBAL[[#This Row],[2]]="",0,-1*SUMIF(Table5[CONCAT],GLOBAL[POINTER],Table5[3]))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19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19</v>
      </c>
      <c r="Q2348" s="58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19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19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19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348" s="31">
        <v>192</v>
      </c>
      <c r="AC2348" t="s">
        <v>5115</v>
      </c>
    </row>
    <row r="2349" spans="1:29">
      <c r="A2349" s="31">
        <f ca="1">IF(GLOBAL[[#This Row],[TT]]&lt;1,"",ROW()-2)</f>
        <v>2347</v>
      </c>
      <c r="B2349" s="33" t="s">
        <v>4064</v>
      </c>
      <c r="C2349" s="31">
        <v>36</v>
      </c>
      <c r="D2349" s="31" t="s">
        <v>38</v>
      </c>
      <c r="E2349" s="31">
        <f ca="1">IF(GLOBAL[[#This Row],[b12]]="",GLOBAL[[#This Row],[a6]],GLOBAL[[#This Row],[b12]])</f>
        <v>35</v>
      </c>
      <c r="F2349" s="32">
        <f>GLOBAL[[#This Row],[AWAL]]</f>
        <v>36</v>
      </c>
      <c r="G2349" s="31"/>
      <c r="H2349" s="31"/>
      <c r="I2349" s="31">
        <f>IF(GLOBAL[[#This Row],[1]]="","",SUMIF(Table6[NB BM_C_QTY+F],GLOBAL[POINTER],Table6[C]))</f>
        <v>0</v>
      </c>
      <c r="J2349" s="91">
        <f>IF(GLOBAL[[#This Row],[2]]="",0,-1*SUMIF(Table5[CONCAT],GLOBAL[POINTER],Table5[3]))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36</v>
      </c>
      <c r="N2349" s="31">
        <v>35</v>
      </c>
      <c r="O2349" s="31">
        <f>IF(GLOBAL[[#This Row],[b2]]="","",GLOBAL[[#This Row],[b2]]-GLOBAL[[#This Row],[a2]])</f>
        <v>-1</v>
      </c>
      <c r="P2349" s="32">
        <f ca="1">SUM(INDIRECT(GLOBAL_VAR[TABLENAME]&amp;"[@a"&amp;$1:$1-1&amp;"]"),INDIRECT(GLOBAL_VAR[TABLENAME]&amp;"[@c"&amp;$1:$1-1&amp;"]"))</f>
        <v>35</v>
      </c>
      <c r="Q2349" s="58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35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35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35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349" s="31">
        <v>192</v>
      </c>
      <c r="AC2349" t="s">
        <v>5118</v>
      </c>
    </row>
    <row r="2350" spans="1:29">
      <c r="A2350" s="31">
        <f ca="1">IF(GLOBAL[[#This Row],[TT]]&lt;1,"",ROW()-2)</f>
        <v>2348</v>
      </c>
      <c r="B2350" s="33" t="s">
        <v>4568</v>
      </c>
      <c r="C2350" s="31">
        <v>1</v>
      </c>
      <c r="D2350" s="31" t="s">
        <v>1390</v>
      </c>
      <c r="E2350" s="31">
        <f ca="1">IF(GLOBAL[[#This Row],[b12]]="",GLOBAL[[#This Row],[a6]],GLOBAL[[#This Row],[b12]])</f>
        <v>1</v>
      </c>
      <c r="F2350" s="32">
        <f>GLOBAL[[#This Row],[AWAL]]</f>
        <v>1</v>
      </c>
      <c r="G2350" s="31"/>
      <c r="H2350" s="31"/>
      <c r="I2350" s="31">
        <f>IF(GLOBAL[[#This Row],[1]]="","",SUMIF(Table6[NB BM_C_QTY+F],GLOBAL[POINTER],Table6[C]))</f>
        <v>0</v>
      </c>
      <c r="J2350" s="91">
        <f>IF(GLOBAL[[#This Row],[2]]="",0,-1*SUMIF(Table5[CONCAT],GLOBAL[POINTER],Table5[3]))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1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1</v>
      </c>
      <c r="Q2350" s="58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1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1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1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350" s="31">
        <v>288</v>
      </c>
      <c r="AC2350" t="s">
        <v>5118</v>
      </c>
    </row>
    <row r="2351" spans="1:29">
      <c r="A2351" s="31">
        <f ca="1">IF(GLOBAL[[#This Row],[TT]]&lt;1,"",ROW()-2)</f>
        <v>2349</v>
      </c>
      <c r="B2351" s="33" t="s">
        <v>4569</v>
      </c>
      <c r="C2351" s="31">
        <v>5</v>
      </c>
      <c r="D2351" s="31" t="s">
        <v>1247</v>
      </c>
      <c r="E2351" s="31">
        <f ca="1">IF(GLOBAL[[#This Row],[b12]]="",GLOBAL[[#This Row],[a6]],GLOBAL[[#This Row],[b12]])</f>
        <v>5</v>
      </c>
      <c r="F2351" s="32">
        <f>GLOBAL[[#This Row],[AWAL]]</f>
        <v>5</v>
      </c>
      <c r="G2351" s="31"/>
      <c r="H2351" s="31"/>
      <c r="I2351" s="31">
        <f>IF(GLOBAL[[#This Row],[1]]="","",SUMIF(Table6[NB BM_C_QTY+F],GLOBAL[POINTER],Table6[C]))</f>
        <v>0</v>
      </c>
      <c r="J2351" s="91">
        <f>IF(GLOBAL[[#This Row],[2]]="",0,-1*SUMIF(Table5[CONCAT],GLOBAL[POINTER],Table5[3]))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5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5</v>
      </c>
      <c r="Q2351" s="58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5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5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5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351" s="31">
        <v>4</v>
      </c>
      <c r="AC2351" t="s">
        <v>5116</v>
      </c>
    </row>
    <row r="2352" spans="1:29">
      <c r="A2352" s="31">
        <f ca="1">IF(GLOBAL[[#This Row],[TT]]&lt;1,"",ROW()-2)</f>
        <v>2350</v>
      </c>
      <c r="B2352" s="33" t="s">
        <v>4570</v>
      </c>
      <c r="C2352" s="31">
        <v>3</v>
      </c>
      <c r="D2352" s="31" t="s">
        <v>20</v>
      </c>
      <c r="E2352" s="31">
        <f ca="1">IF(GLOBAL[[#This Row],[b12]]="",GLOBAL[[#This Row],[a6]],GLOBAL[[#This Row],[b12]])</f>
        <v>3</v>
      </c>
      <c r="F2352" s="32">
        <f>GLOBAL[[#This Row],[AWAL]]</f>
        <v>3</v>
      </c>
      <c r="G2352" s="31"/>
      <c r="H2352" s="31"/>
      <c r="I2352" s="31">
        <f>IF(GLOBAL[[#This Row],[1]]="","",SUMIF(Table6[NB BM_C_QTY+F],GLOBAL[POINTER],Table6[C]))</f>
        <v>0</v>
      </c>
      <c r="J2352" s="91">
        <f>IF(GLOBAL[[#This Row],[2]]="",0,-1*SUMIF(Table5[CONCAT],GLOBAL[POINTER],Table5[3]))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 t="shared" si="36"/>
        <v>3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3</v>
      </c>
      <c r="Q2352" s="58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3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3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3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352" s="31">
        <v>96</v>
      </c>
      <c r="AC2352" t="s">
        <v>5118</v>
      </c>
    </row>
    <row r="2353" spans="1:29">
      <c r="A2353" s="31">
        <f ca="1">IF(GLOBAL[[#This Row],[TT]]&lt;1,"",ROW()-2)</f>
        <v>2351</v>
      </c>
      <c r="B2353" s="33" t="s">
        <v>4571</v>
      </c>
      <c r="C2353" s="31">
        <v>2</v>
      </c>
      <c r="D2353" s="31" t="s">
        <v>20</v>
      </c>
      <c r="E2353" s="31">
        <f ca="1">IF(GLOBAL[[#This Row],[b12]]="",GLOBAL[[#This Row],[a6]],GLOBAL[[#This Row],[b12]])</f>
        <v>2</v>
      </c>
      <c r="F2353" s="32">
        <f>GLOBAL[[#This Row],[AWAL]]</f>
        <v>2</v>
      </c>
      <c r="G2353" s="31"/>
      <c r="H2353" s="31"/>
      <c r="I2353" s="31">
        <f>IF(GLOBAL[[#This Row],[1]]="","",SUMIF(Table6[NB BM_C_QTY+F],GLOBAL[POINTER],Table6[C]))</f>
        <v>0</v>
      </c>
      <c r="J2353" s="91">
        <f>IF(GLOBAL[[#This Row],[2]]="",0,-1*SUMIF(Table5[CONCAT],GLOBAL[POINTER],Table5[3]))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2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2</v>
      </c>
      <c r="Q2353" s="58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2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2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2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353" s="31">
        <v>96</v>
      </c>
      <c r="AC2353" t="s">
        <v>5118</v>
      </c>
    </row>
    <row r="2354" spans="1:29">
      <c r="A2354" s="31">
        <f ca="1">IF(GLOBAL[[#This Row],[TT]]&lt;1,"",ROW()-2)</f>
        <v>2352</v>
      </c>
      <c r="B2354" s="33" t="s">
        <v>4572</v>
      </c>
      <c r="C2354" s="31">
        <v>2</v>
      </c>
      <c r="D2354" s="31" t="s">
        <v>56</v>
      </c>
      <c r="E2354" s="31">
        <f ca="1">IF(GLOBAL[[#This Row],[b12]]="",GLOBAL[[#This Row],[a6]],GLOBAL[[#This Row],[b12]])</f>
        <v>2</v>
      </c>
      <c r="F2354" s="32">
        <f>GLOBAL[[#This Row],[AWAL]]</f>
        <v>2</v>
      </c>
      <c r="G2354" s="31"/>
      <c r="H2354" s="31"/>
      <c r="I2354" s="31">
        <f>IF(GLOBAL[[#This Row],[1]]="","",SUMIF(Table6[NB BM_C_QTY+F],GLOBAL[POINTER],Table6[C]))</f>
        <v>0</v>
      </c>
      <c r="J2354" s="91">
        <f>IF(GLOBAL[[#This Row],[2]]="",0,-1*SUMIF(Table5[CONCAT],GLOBAL[POINTER],Table5[3]))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2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2</v>
      </c>
      <c r="Q2354" s="58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2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2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2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354" s="31">
        <v>144</v>
      </c>
      <c r="AC2354" t="s">
        <v>5118</v>
      </c>
    </row>
    <row r="2355" spans="1:29">
      <c r="A2355" s="31" t="str">
        <f ca="1">IF(GLOBAL[[#This Row],[TT]]&lt;1,"",ROW()-2)</f>
        <v/>
      </c>
      <c r="B2355" s="33" t="s">
        <v>2579</v>
      </c>
      <c r="C2355" s="31">
        <v>0</v>
      </c>
      <c r="D2355" s="31" t="s">
        <v>6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>
        <f>IF(GLOBAL[[#This Row],[1]]="","",SUMIF(Table6[NB BM_C_QTY+F],GLOBAL[POINTER],Table6[C]))</f>
        <v>0</v>
      </c>
      <c r="J2355" s="91">
        <f>IF(GLOBAL[[#This Row],[2]]="",0,-1*SUMIF(Table5[CONCAT],GLOBAL[POINTER],Table5[3]))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 t="shared" si="36"/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58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355" s="31">
        <v>72</v>
      </c>
      <c r="AC2355" t="s">
        <v>5118</v>
      </c>
    </row>
    <row r="2356" spans="1:29">
      <c r="A2356" s="31">
        <f ca="1">IF(GLOBAL[[#This Row],[TT]]&lt;1,"",ROW()-2)</f>
        <v>2354</v>
      </c>
      <c r="B2356" s="33" t="s">
        <v>2580</v>
      </c>
      <c r="C2356" s="31">
        <v>13</v>
      </c>
      <c r="D2356" s="31" t="s">
        <v>1394</v>
      </c>
      <c r="E2356" s="31">
        <f ca="1">IF(GLOBAL[[#This Row],[b12]]="",GLOBAL[[#This Row],[a6]],GLOBAL[[#This Row],[b12]])</f>
        <v>13</v>
      </c>
      <c r="F2356" s="32">
        <f>GLOBAL[[#This Row],[AWAL]]</f>
        <v>13</v>
      </c>
      <c r="G2356" s="31"/>
      <c r="H2356" s="31"/>
      <c r="I2356" s="31">
        <f>IF(GLOBAL[[#This Row],[1]]="","",SUMIF(Table6[NB BM_C_QTY+F],GLOBAL[POINTER],Table6[C]))</f>
        <v>0</v>
      </c>
      <c r="J2356" s="91">
        <f>IF(GLOBAL[[#This Row],[2]]="",0,-1*SUMIF(Table5[CONCAT],GLOBAL[POINTER],Table5[3]))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 t="shared" si="36"/>
        <v>13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13</v>
      </c>
      <c r="Q2356" s="58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13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13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13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356" s="31">
        <v>48</v>
      </c>
      <c r="AC2356" t="s">
        <v>5115</v>
      </c>
    </row>
    <row r="2357" spans="1:29">
      <c r="A2357" s="31">
        <f ca="1">IF(GLOBAL[[#This Row],[TT]]&lt;1,"",ROW()-2)</f>
        <v>2355</v>
      </c>
      <c r="B2357" s="33" t="s">
        <v>4573</v>
      </c>
      <c r="C2357" s="31">
        <v>3</v>
      </c>
      <c r="D2357" s="31">
        <v>144</v>
      </c>
      <c r="E2357" s="31">
        <f ca="1">IF(GLOBAL[[#This Row],[b12]]="",GLOBAL[[#This Row],[a6]],GLOBAL[[#This Row],[b12]])</f>
        <v>3</v>
      </c>
      <c r="F2357" s="32">
        <f>GLOBAL[[#This Row],[AWAL]]</f>
        <v>3</v>
      </c>
      <c r="G2357" s="31"/>
      <c r="H2357" s="31"/>
      <c r="I2357" s="31">
        <f>IF(GLOBAL[[#This Row],[1]]="","",SUMIF(Table6[NB BM_C_QTY+F],GLOBAL[POINTER],Table6[C]))</f>
        <v>0</v>
      </c>
      <c r="J2357" s="91">
        <f>IF(GLOBAL[[#This Row],[2]]="",0,-1*SUMIF(Table5[CONCAT],GLOBAL[POINTER],Table5[3]))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 t="shared" si="36"/>
        <v>3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3</v>
      </c>
      <c r="Q2357" s="58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3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3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3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357" s="31">
        <v>144</v>
      </c>
      <c r="AC2357" t="s">
        <v>5118</v>
      </c>
    </row>
    <row r="2358" spans="1:29">
      <c r="A2358" s="31" t="str">
        <f ca="1">IF(GLOBAL[[#This Row],[TT]]&lt;1,"",ROW()-2)</f>
        <v/>
      </c>
      <c r="B2358" s="33" t="s">
        <v>1391</v>
      </c>
      <c r="C2358" s="31">
        <v>0</v>
      </c>
      <c r="D2358" s="31" t="s">
        <v>56</v>
      </c>
      <c r="E2358" s="31">
        <f ca="1">IF(GLOBAL[[#This Row],[b12]]="",GLOBAL[[#This Row],[a6]],GLOBAL[[#This Row],[b12]])</f>
        <v>0</v>
      </c>
      <c r="F2358" s="32">
        <f>GLOBAL[[#This Row],[AWAL]]</f>
        <v>0</v>
      </c>
      <c r="G2358" s="31"/>
      <c r="H2358" s="31"/>
      <c r="I2358" s="31">
        <f>IF(GLOBAL[[#This Row],[1]]="","",SUMIF(Table6[NB BM_C_QTY+F],GLOBAL[POINTER],Table6[C]))</f>
        <v>0</v>
      </c>
      <c r="J2358" s="91">
        <f>IF(GLOBAL[[#This Row],[2]]="",0,-1*SUMIF(Table5[CONCAT],GLOBAL[POINTER],Table5[3]))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 t="shared" si="36"/>
        <v>0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0</v>
      </c>
      <c r="Q2358" s="58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0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0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0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358" s="31">
        <v>144</v>
      </c>
      <c r="AC2358" t="s">
        <v>5118</v>
      </c>
    </row>
    <row r="2359" spans="1:29">
      <c r="A2359" s="31" t="str">
        <f ca="1">IF(GLOBAL[[#This Row],[TT]]&lt;1,"",ROW()-2)</f>
        <v/>
      </c>
      <c r="B2359" s="33" t="s">
        <v>1392</v>
      </c>
      <c r="C2359" s="31">
        <v>0</v>
      </c>
      <c r="D2359" s="31">
        <v>72</v>
      </c>
      <c r="E2359" s="31">
        <f ca="1">IF(GLOBAL[[#This Row],[b12]]="",GLOBAL[[#This Row],[a6]],GLOBAL[[#This Row],[b12]])</f>
        <v>0</v>
      </c>
      <c r="F2359" s="32">
        <f>GLOBAL[[#This Row],[AWAL]]</f>
        <v>0</v>
      </c>
      <c r="G2359" s="31"/>
      <c r="H2359" s="31"/>
      <c r="I2359" s="31">
        <f>IF(GLOBAL[[#This Row],[1]]="","",SUMIF(Table6[NB BM_C_QTY+F],GLOBAL[POINTER],Table6[C]))</f>
        <v>0</v>
      </c>
      <c r="J2359" s="91">
        <f>IF(GLOBAL[[#This Row],[2]]="",0,-1*SUMIF(Table5[CONCAT],GLOBAL[POINTER],Table5[3]))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0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0</v>
      </c>
      <c r="Q2359" s="58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0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0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0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359" s="31">
        <v>72</v>
      </c>
      <c r="AC2359" t="s">
        <v>5118</v>
      </c>
    </row>
    <row r="2360" spans="1:29">
      <c r="A2360" s="31" t="str">
        <f ca="1">IF(GLOBAL[[#This Row],[TT]]&lt;1,"",ROW()-2)</f>
        <v/>
      </c>
      <c r="B2360" s="33" t="s">
        <v>1393</v>
      </c>
      <c r="C2360" s="31">
        <v>0</v>
      </c>
      <c r="D2360" s="31" t="s">
        <v>15</v>
      </c>
      <c r="E2360" s="31">
        <f ca="1">IF(GLOBAL[[#This Row],[b12]]="",GLOBAL[[#This Row],[a6]],GLOBAL[[#This Row],[b12]])</f>
        <v>0</v>
      </c>
      <c r="F2360" s="32">
        <f>GLOBAL[[#This Row],[AWAL]]</f>
        <v>0</v>
      </c>
      <c r="G2360" s="31"/>
      <c r="H2360" s="31"/>
      <c r="I2360" s="31">
        <f>IF(GLOBAL[[#This Row],[1]]="","",SUMIF(Table6[NB BM_C_QTY+F],GLOBAL[POINTER],Table6[C]))</f>
        <v>0</v>
      </c>
      <c r="J2360" s="91">
        <f>IF(GLOBAL[[#This Row],[2]]="",0,-1*SUMIF(Table5[CONCAT],GLOBAL[POINTER],Table5[3]))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0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0</v>
      </c>
      <c r="Q2360" s="58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0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0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0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360" s="31">
        <v>60</v>
      </c>
      <c r="AC2360" t="s">
        <v>5118</v>
      </c>
    </row>
    <row r="2361" spans="1:29">
      <c r="A2361" s="31" t="str">
        <f ca="1">IF(GLOBAL[[#This Row],[TT]]&lt;1,"",ROW()-2)</f>
        <v/>
      </c>
      <c r="B2361" s="33" t="s">
        <v>3686</v>
      </c>
      <c r="C2361" s="31">
        <v>0</v>
      </c>
      <c r="D2361" s="31">
        <v>42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>
        <f>IF(GLOBAL[[#This Row],[1]]="","",SUMIF(Table6[NB BM_C_QTY+F],GLOBAL[POINTER],Table6[C]))</f>
        <v>0</v>
      </c>
      <c r="J2361" s="91">
        <f>IF(GLOBAL[[#This Row],[2]]="",0,-1*SUMIF(Table5[CONCAT],GLOBAL[POINTER],Table5[3]))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 t="shared" si="36"/>
        <v>0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0</v>
      </c>
      <c r="Q2361" s="58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361" s="31">
        <v>42</v>
      </c>
      <c r="AC2361" t="s">
        <v>5118</v>
      </c>
    </row>
    <row r="2362" spans="1:29">
      <c r="A2362" s="31" t="str">
        <f ca="1">IF(GLOBAL[[#This Row],[TT]]&lt;1,"",ROW()-2)</f>
        <v/>
      </c>
      <c r="B2362" s="33" t="s">
        <v>2353</v>
      </c>
      <c r="C2362" s="31">
        <v>0</v>
      </c>
      <c r="D2362" s="31" t="s">
        <v>2207</v>
      </c>
      <c r="E2362" s="31">
        <f ca="1">IF(GLOBAL[[#This Row],[b12]]="",GLOBAL[[#This Row],[a6]],GLOBAL[[#This Row],[b12]])</f>
        <v>0</v>
      </c>
      <c r="F2362" s="32">
        <f>GLOBAL[[#This Row],[AWAL]]</f>
        <v>0</v>
      </c>
      <c r="G2362" s="31"/>
      <c r="H2362" s="31"/>
      <c r="I2362" s="31">
        <f>IF(GLOBAL[[#This Row],[1]]="","",SUMIF(Table6[NB BM_C_QTY+F],GLOBAL[POINTER],Table6[C]))</f>
        <v>0</v>
      </c>
      <c r="J2362" s="91">
        <f>IF(GLOBAL[[#This Row],[2]]="",0,-1*SUMIF(Table5[CONCAT],GLOBAL[POINTER],Table5[3]))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0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0</v>
      </c>
      <c r="Q2362" s="58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0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0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0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362" s="31">
        <v>192</v>
      </c>
      <c r="AC2362" t="s">
        <v>5118</v>
      </c>
    </row>
    <row r="2363" spans="1:29">
      <c r="A2363" s="31">
        <f ca="1">IF(GLOBAL[[#This Row],[TT]]&lt;1,"",ROW()-2)</f>
        <v>2361</v>
      </c>
      <c r="B2363" s="33" t="s">
        <v>2611</v>
      </c>
      <c r="C2363" s="31">
        <v>6</v>
      </c>
      <c r="D2363" s="31" t="s">
        <v>1985</v>
      </c>
      <c r="E2363" s="31">
        <f ca="1">IF(GLOBAL[[#This Row],[b12]]="",GLOBAL[[#This Row],[a6]],GLOBAL[[#This Row],[b12]])</f>
        <v>6</v>
      </c>
      <c r="F2363" s="32">
        <f>GLOBAL[[#This Row],[AWAL]]</f>
        <v>6</v>
      </c>
      <c r="G2363" s="31"/>
      <c r="H2363" s="31"/>
      <c r="I2363" s="31">
        <f>IF(GLOBAL[[#This Row],[1]]="","",SUMIF(Table6[NB BM_C_QTY+F],GLOBAL[POINTER],Table6[C]))</f>
        <v>0</v>
      </c>
      <c r="J2363" s="91">
        <f>IF(GLOBAL[[#This Row],[2]]="",0,-1*SUMIF(Table5[CONCAT],GLOBAL[POINTER],Table5[3]))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6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6</v>
      </c>
      <c r="Q2363" s="58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6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6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6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363" s="31">
        <v>60</v>
      </c>
      <c r="AC2363" t="s">
        <v>5116</v>
      </c>
    </row>
    <row r="2364" spans="1:29">
      <c r="A2364" s="31">
        <f ca="1">IF(GLOBAL[[#This Row],[TT]]&lt;1,"",ROW()-2)</f>
        <v>2362</v>
      </c>
      <c r="B2364" s="33" t="s">
        <v>2105</v>
      </c>
      <c r="C2364" s="31">
        <v>8</v>
      </c>
      <c r="D2364" s="31" t="s">
        <v>1985</v>
      </c>
      <c r="E2364" s="31">
        <f ca="1">IF(GLOBAL[[#This Row],[b12]]="",GLOBAL[[#This Row],[a6]],GLOBAL[[#This Row],[b12]])</f>
        <v>8</v>
      </c>
      <c r="F2364" s="32">
        <f>GLOBAL[[#This Row],[AWAL]]</f>
        <v>8</v>
      </c>
      <c r="G2364" s="31"/>
      <c r="H2364" s="31"/>
      <c r="I2364" s="31">
        <f>IF(GLOBAL[[#This Row],[1]]="","",SUMIF(Table6[NB BM_C_QTY+F],GLOBAL[POINTER],Table6[C]))</f>
        <v>0</v>
      </c>
      <c r="J2364" s="91">
        <f>IF(GLOBAL[[#This Row],[2]]="",0,-1*SUMIF(Table5[CONCAT],GLOBAL[POINTER],Table5[3]))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 t="shared" si="36"/>
        <v>8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8</v>
      </c>
      <c r="Q2364" s="58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8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8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8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364" s="31">
        <v>60</v>
      </c>
      <c r="AC2364" t="s">
        <v>5116</v>
      </c>
    </row>
    <row r="2365" spans="1:29">
      <c r="A2365" s="31">
        <f ca="1">IF(GLOBAL[[#This Row],[TT]]&lt;1,"",ROW()-2)</f>
        <v>2363</v>
      </c>
      <c r="B2365" s="33" t="s">
        <v>1397</v>
      </c>
      <c r="C2365" s="31">
        <v>1</v>
      </c>
      <c r="D2365" s="31" t="s">
        <v>1398</v>
      </c>
      <c r="E2365" s="31">
        <f ca="1">IF(GLOBAL[[#This Row],[b12]]="",GLOBAL[[#This Row],[a6]],GLOBAL[[#This Row],[b12]])</f>
        <v>1</v>
      </c>
      <c r="F2365" s="32">
        <f>GLOBAL[[#This Row],[AWAL]]</f>
        <v>1</v>
      </c>
      <c r="G2365" s="31"/>
      <c r="H2365" s="31"/>
      <c r="I2365" s="31">
        <f>IF(GLOBAL[[#This Row],[1]]="","",SUMIF(Table6[NB BM_C_QTY+F],GLOBAL[POINTER],Table6[C]))</f>
        <v>0</v>
      </c>
      <c r="J2365" s="91">
        <f>IF(GLOBAL[[#This Row],[2]]="",0,-1*SUMIF(Table5[CONCAT],GLOBAL[POINTER],Table5[3]))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1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1</v>
      </c>
      <c r="Q2365" s="58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1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1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1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365" s="31">
        <v>600</v>
      </c>
      <c r="AC2365" t="s">
        <v>5115</v>
      </c>
    </row>
    <row r="2366" spans="1:29">
      <c r="A2366" s="31">
        <f ca="1">IF(GLOBAL[[#This Row],[TT]]&lt;1,"",ROW()-2)</f>
        <v>2364</v>
      </c>
      <c r="B2366" s="33" t="s">
        <v>1399</v>
      </c>
      <c r="C2366" s="31">
        <v>5</v>
      </c>
      <c r="D2366" s="31" t="s">
        <v>1400</v>
      </c>
      <c r="E2366" s="31">
        <f ca="1">IF(GLOBAL[[#This Row],[b12]]="",GLOBAL[[#This Row],[a6]],GLOBAL[[#This Row],[b12]])</f>
        <v>5</v>
      </c>
      <c r="F2366" s="32">
        <f>GLOBAL[[#This Row],[AWAL]]</f>
        <v>5</v>
      </c>
      <c r="G2366" s="31"/>
      <c r="H2366" s="31"/>
      <c r="I2366" s="31">
        <f>IF(GLOBAL[[#This Row],[1]]="","",SUMIF(Table6[NB BM_C_QTY+F],GLOBAL[POINTER],Table6[C]))</f>
        <v>0</v>
      </c>
      <c r="J2366" s="91">
        <f>IF(GLOBAL[[#This Row],[2]]="",0,-1*SUMIF(Table5[CONCAT],GLOBAL[POINTER],Table5[3]))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5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5</v>
      </c>
      <c r="Q2366" s="58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5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5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5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366" s="31">
        <v>375</v>
      </c>
      <c r="AC2366" t="s">
        <v>5116</v>
      </c>
    </row>
    <row r="2367" spans="1:29">
      <c r="A2367" s="31">
        <f ca="1">IF(GLOBAL[[#This Row],[TT]]&lt;1,"",ROW()-2)</f>
        <v>2365</v>
      </c>
      <c r="B2367" s="33" t="s">
        <v>1401</v>
      </c>
      <c r="C2367" s="31">
        <v>5</v>
      </c>
      <c r="D2367" s="31" t="s">
        <v>389</v>
      </c>
      <c r="E2367" s="31">
        <f ca="1">IF(GLOBAL[[#This Row],[b12]]="",GLOBAL[[#This Row],[a6]],GLOBAL[[#This Row],[b12]])</f>
        <v>5</v>
      </c>
      <c r="F2367" s="32">
        <f>GLOBAL[[#This Row],[AWAL]]</f>
        <v>5</v>
      </c>
      <c r="G2367" s="31"/>
      <c r="H2367" s="31"/>
      <c r="I2367" s="31">
        <f>IF(GLOBAL[[#This Row],[1]]="","",SUMIF(Table6[NB BM_C_QTY+F],GLOBAL[POINTER],Table6[C]))</f>
        <v>0</v>
      </c>
      <c r="J2367" s="91">
        <f>IF(GLOBAL[[#This Row],[2]]="",0,-1*SUMIF(Table5[CONCAT],GLOBAL[POINTER],Table5[3]))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5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5</v>
      </c>
      <c r="Q2367" s="58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5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5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5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367" s="31">
        <v>384</v>
      </c>
      <c r="AC2367" t="s">
        <v>5118</v>
      </c>
    </row>
    <row r="2368" spans="1:29">
      <c r="A2368" s="31">
        <f ca="1">IF(GLOBAL[[#This Row],[TT]]&lt;1,"",ROW()-2)</f>
        <v>2366</v>
      </c>
      <c r="B2368" s="33" t="s">
        <v>1402</v>
      </c>
      <c r="C2368" s="31">
        <v>36</v>
      </c>
      <c r="D2368" s="31" t="s">
        <v>1111</v>
      </c>
      <c r="E2368" s="31">
        <f ca="1">IF(GLOBAL[[#This Row],[b12]]="",GLOBAL[[#This Row],[a6]],GLOBAL[[#This Row],[b12]])</f>
        <v>36</v>
      </c>
      <c r="F2368" s="32">
        <f>GLOBAL[[#This Row],[AWAL]]</f>
        <v>36</v>
      </c>
      <c r="G2368" s="31"/>
      <c r="H2368" s="31"/>
      <c r="I2368" s="31">
        <f>IF(GLOBAL[[#This Row],[1]]="","",SUMIF(Table6[NB BM_C_QTY+F],GLOBAL[POINTER],Table6[C]))</f>
        <v>0</v>
      </c>
      <c r="J2368" s="91">
        <f>IF(GLOBAL[[#This Row],[2]]="",0,-1*SUMIF(Table5[CONCAT],GLOBAL[POINTER],Table5[3]))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36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36</v>
      </c>
      <c r="Q2368" s="58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36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36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36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368" s="31">
        <v>84</v>
      </c>
      <c r="AC2368" t="s">
        <v>5116</v>
      </c>
    </row>
    <row r="2369" spans="1:29">
      <c r="A2369" s="31">
        <f ca="1">IF(GLOBAL[[#This Row],[TT]]&lt;1,"",ROW()-2)</f>
        <v>2367</v>
      </c>
      <c r="B2369" s="33" t="s">
        <v>1403</v>
      </c>
      <c r="C2369" s="31">
        <v>11</v>
      </c>
      <c r="D2369" s="31" t="s">
        <v>1111</v>
      </c>
      <c r="E2369" s="31">
        <f ca="1">IF(GLOBAL[[#This Row],[b12]]="",GLOBAL[[#This Row],[a6]],GLOBAL[[#This Row],[b12]])</f>
        <v>11</v>
      </c>
      <c r="F2369" s="32">
        <f>GLOBAL[[#This Row],[AWAL]]</f>
        <v>11</v>
      </c>
      <c r="G2369" s="31"/>
      <c r="H2369" s="31"/>
      <c r="I2369" s="31">
        <f>IF(GLOBAL[[#This Row],[1]]="","",SUMIF(Table6[NB BM_C_QTY+F],GLOBAL[POINTER],Table6[C]))</f>
        <v>0</v>
      </c>
      <c r="J2369" s="91">
        <f>IF(GLOBAL[[#This Row],[2]]="",0,-1*SUMIF(Table5[CONCAT],GLOBAL[POINTER],Table5[3]))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11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11</v>
      </c>
      <c r="Q2369" s="58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11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11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11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369" s="31">
        <v>84</v>
      </c>
      <c r="AC2369" t="s">
        <v>5116</v>
      </c>
    </row>
    <row r="2370" spans="1:29">
      <c r="A2370" s="31" t="str">
        <f ca="1">IF(GLOBAL[[#This Row],[TT]]&lt;1,"",ROW()-2)</f>
        <v/>
      </c>
      <c r="B2370" s="33" t="s">
        <v>1404</v>
      </c>
      <c r="C2370" s="31">
        <v>0</v>
      </c>
      <c r="D2370" s="31" t="s">
        <v>16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>
        <f>IF(GLOBAL[[#This Row],[1]]="","",SUMIF(Table6[NB BM_C_QTY+F],GLOBAL[POINTER],Table6[C]))</f>
        <v>0</v>
      </c>
      <c r="J2370" s="91">
        <f>IF(GLOBAL[[#This Row],[2]]="",0,-1*SUMIF(Table5[CONCAT],GLOBAL[POINTER],Table5[3]))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0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0</v>
      </c>
      <c r="Q2370" s="58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370" s="31">
        <v>40</v>
      </c>
      <c r="AC2370" t="s">
        <v>5116</v>
      </c>
    </row>
    <row r="2371" spans="1:29">
      <c r="A2371" s="31">
        <f ca="1">IF(GLOBAL[[#This Row],[TT]]&lt;1,"",ROW()-2)</f>
        <v>2369</v>
      </c>
      <c r="B2371" s="33" t="s">
        <v>1405</v>
      </c>
      <c r="C2371" s="31">
        <v>7</v>
      </c>
      <c r="D2371" s="31" t="s">
        <v>45</v>
      </c>
      <c r="E2371" s="31">
        <f ca="1">IF(GLOBAL[[#This Row],[b12]]="",GLOBAL[[#This Row],[a6]],GLOBAL[[#This Row],[b12]])</f>
        <v>7</v>
      </c>
      <c r="F2371" s="32">
        <f>GLOBAL[[#This Row],[AWAL]]</f>
        <v>7</v>
      </c>
      <c r="G2371" s="31"/>
      <c r="H2371" s="31"/>
      <c r="I2371" s="31">
        <f>IF(GLOBAL[[#This Row],[1]]="","",SUMIF(Table6[NB BM_C_QTY+F],GLOBAL[POINTER],Table6[C]))</f>
        <v>0</v>
      </c>
      <c r="J2371" s="91">
        <f>IF(GLOBAL[[#This Row],[2]]="",0,-1*SUMIF(Table5[CONCAT],GLOBAL[POINTER],Table5[3]))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 t="shared" ref="M2371:M2434" si="37">SUM(F2371,L2371)</f>
        <v>7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7</v>
      </c>
      <c r="Q2371" s="58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7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7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7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371" s="31">
        <v>48</v>
      </c>
      <c r="AC2371" t="s">
        <v>5116</v>
      </c>
    </row>
    <row r="2372" spans="1:29">
      <c r="A2372" s="31">
        <f ca="1">IF(GLOBAL[[#This Row],[TT]]&lt;1,"",ROW()-2)</f>
        <v>2370</v>
      </c>
      <c r="B2372" s="33" t="s">
        <v>1406</v>
      </c>
      <c r="C2372" s="31">
        <v>3</v>
      </c>
      <c r="D2372" s="31" t="s">
        <v>302</v>
      </c>
      <c r="E2372" s="31">
        <f ca="1">IF(GLOBAL[[#This Row],[b12]]="",GLOBAL[[#This Row],[a6]],GLOBAL[[#This Row],[b12]])</f>
        <v>3</v>
      </c>
      <c r="F2372" s="32">
        <f>GLOBAL[[#This Row],[AWAL]]</f>
        <v>3</v>
      </c>
      <c r="G2372" s="31"/>
      <c r="H2372" s="31"/>
      <c r="I2372" s="31">
        <f>IF(GLOBAL[[#This Row],[1]]="","",SUMIF(Table6[NB BM_C_QTY+F],GLOBAL[POINTER],Table6[C]))</f>
        <v>0</v>
      </c>
      <c r="J2372" s="91">
        <f>IF(GLOBAL[[#This Row],[2]]="",0,-1*SUMIF(Table5[CONCAT],GLOBAL[POINTER],Table5[3]))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3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3</v>
      </c>
      <c r="Q2372" s="58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3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3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3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372" s="31">
        <v>480</v>
      </c>
      <c r="AC2372" t="s">
        <v>5118</v>
      </c>
    </row>
    <row r="2373" spans="1:29">
      <c r="A2373" s="31" t="str">
        <f ca="1">IF(GLOBAL[[#This Row],[TT]]&lt;1,"",ROW()-2)</f>
        <v/>
      </c>
      <c r="B2373" s="33" t="s">
        <v>1407</v>
      </c>
      <c r="C2373" s="31">
        <v>0</v>
      </c>
      <c r="D2373" s="31" t="s">
        <v>155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>
        <f>IF(GLOBAL[[#This Row],[1]]="","",SUMIF(Table6[NB BM_C_QTY+F],GLOBAL[POINTER],Table6[C]))</f>
        <v>0</v>
      </c>
      <c r="J2373" s="91">
        <f>IF(GLOBAL[[#This Row],[2]]="",0,-1*SUMIF(Table5[CONCAT],GLOBAL[POINTER],Table5[3]))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58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373" s="31">
        <v>576</v>
      </c>
      <c r="AC2373" t="s">
        <v>5118</v>
      </c>
    </row>
    <row r="2374" spans="1:29">
      <c r="A2374" s="31">
        <f ca="1">IF(GLOBAL[[#This Row],[TT]]&lt;1,"",ROW()-2)</f>
        <v>2372</v>
      </c>
      <c r="B2374" s="33" t="s">
        <v>4077</v>
      </c>
      <c r="C2374" s="31">
        <v>2</v>
      </c>
      <c r="D2374" s="31" t="s">
        <v>2015</v>
      </c>
      <c r="E2374" s="31">
        <f ca="1">IF(GLOBAL[[#This Row],[b12]]="",GLOBAL[[#This Row],[a6]],GLOBAL[[#This Row],[b12]])</f>
        <v>2</v>
      </c>
      <c r="F2374" s="32">
        <f>GLOBAL[[#This Row],[AWAL]]</f>
        <v>2</v>
      </c>
      <c r="G2374" s="31"/>
      <c r="H2374" s="31"/>
      <c r="I2374" s="31">
        <f>IF(GLOBAL[[#This Row],[1]]="","",SUMIF(Table6[NB BM_C_QTY+F],GLOBAL[POINTER],Table6[C]))</f>
        <v>0</v>
      </c>
      <c r="J2374" s="91">
        <f>IF(GLOBAL[[#This Row],[2]]="",0,-1*SUMIF(Table5[CONCAT],GLOBAL[POINTER],Table5[3]))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2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2</v>
      </c>
      <c r="Q2374" s="58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2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2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2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374" s="31">
        <v>120</v>
      </c>
      <c r="AC2374" t="s">
        <v>5116</v>
      </c>
    </row>
    <row r="2375" spans="1:29">
      <c r="A2375" s="31" t="str">
        <f ca="1">IF(GLOBAL[[#This Row],[TT]]&lt;1,"",ROW()-2)</f>
        <v/>
      </c>
      <c r="B2375" s="33" t="s">
        <v>1408</v>
      </c>
      <c r="C2375" s="31">
        <v>0</v>
      </c>
      <c r="D2375" s="31" t="s">
        <v>144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>
        <f>IF(GLOBAL[[#This Row],[1]]="","",SUMIF(Table6[NB BM_C_QTY+F],GLOBAL[POINTER],Table6[C]))</f>
        <v>0</v>
      </c>
      <c r="J2375" s="91">
        <f>IF(GLOBAL[[#This Row],[2]]="",0,-1*SUMIF(Table5[CONCAT],GLOBAL[POINTER],Table5[3]))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58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375" s="31">
        <v>80</v>
      </c>
      <c r="AC2375" t="s">
        <v>5116</v>
      </c>
    </row>
    <row r="2376" spans="1:29">
      <c r="A2376" s="31">
        <f ca="1">IF(GLOBAL[[#This Row],[TT]]&lt;1,"",ROW()-2)</f>
        <v>2374</v>
      </c>
      <c r="B2376" s="33" t="s">
        <v>1409</v>
      </c>
      <c r="C2376" s="31">
        <v>2</v>
      </c>
      <c r="D2376" s="31" t="s">
        <v>122</v>
      </c>
      <c r="E2376" s="31">
        <f ca="1">IF(GLOBAL[[#This Row],[b12]]="",GLOBAL[[#This Row],[a6]],GLOBAL[[#This Row],[b12]])</f>
        <v>2</v>
      </c>
      <c r="F2376" s="32">
        <f>GLOBAL[[#This Row],[AWAL]]</f>
        <v>2</v>
      </c>
      <c r="G2376" s="31"/>
      <c r="H2376" s="31"/>
      <c r="I2376" s="31">
        <f>IF(GLOBAL[[#This Row],[1]]="","",SUMIF(Table6[NB BM_C_QTY+F],GLOBAL[POINTER],Table6[C]))</f>
        <v>0</v>
      </c>
      <c r="J2376" s="91">
        <f>IF(GLOBAL[[#This Row],[2]]="",0,-1*SUMIF(Table5[CONCAT],GLOBAL[POINTER],Table5[3]))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 t="shared" si="37"/>
        <v>2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2</v>
      </c>
      <c r="Q2376" s="58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2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2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2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376" s="31">
        <v>200</v>
      </c>
      <c r="AC2376" t="s">
        <v>5118</v>
      </c>
    </row>
    <row r="2377" spans="1:29">
      <c r="A2377" s="31">
        <f ca="1">IF(GLOBAL[[#This Row],[TT]]&lt;1,"",ROW()-2)</f>
        <v>2375</v>
      </c>
      <c r="B2377" s="33" t="s">
        <v>1410</v>
      </c>
      <c r="C2377" s="31">
        <v>3</v>
      </c>
      <c r="D2377" s="31" t="s">
        <v>98</v>
      </c>
      <c r="E2377" s="31">
        <f ca="1">IF(GLOBAL[[#This Row],[b12]]="",GLOBAL[[#This Row],[a6]],GLOBAL[[#This Row],[b12]])</f>
        <v>3</v>
      </c>
      <c r="F2377" s="32">
        <f>GLOBAL[[#This Row],[AWAL]]</f>
        <v>3</v>
      </c>
      <c r="G2377" s="31"/>
      <c r="H2377" s="31"/>
      <c r="I2377" s="31">
        <f>IF(GLOBAL[[#This Row],[1]]="","",SUMIF(Table6[NB BM_C_QTY+F],GLOBAL[POINTER],Table6[C]))</f>
        <v>0</v>
      </c>
      <c r="J2377" s="91">
        <f>IF(GLOBAL[[#This Row],[2]]="",0,-1*SUMIF(Table5[CONCAT],GLOBAL[POINTER],Table5[3]))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 t="shared" si="37"/>
        <v>3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3</v>
      </c>
      <c r="Q2377" s="58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3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3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3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377" s="31">
        <v>50</v>
      </c>
      <c r="AC2377" t="s">
        <v>5116</v>
      </c>
    </row>
    <row r="2378" spans="1:29">
      <c r="A2378" s="31">
        <f ca="1">IF(GLOBAL[[#This Row],[TT]]&lt;1,"",ROW()-2)</f>
        <v>2376</v>
      </c>
      <c r="B2378" s="33" t="s">
        <v>1411</v>
      </c>
      <c r="C2378" s="31">
        <v>17</v>
      </c>
      <c r="D2378" s="31" t="s">
        <v>95</v>
      </c>
      <c r="E2378" s="31">
        <f ca="1">IF(GLOBAL[[#This Row],[b12]]="",GLOBAL[[#This Row],[a6]],GLOBAL[[#This Row],[b12]])</f>
        <v>17</v>
      </c>
      <c r="F2378" s="32">
        <f>GLOBAL[[#This Row],[AWAL]]</f>
        <v>17</v>
      </c>
      <c r="G2378" s="31"/>
      <c r="H2378" s="31"/>
      <c r="I2378" s="31">
        <f>IF(GLOBAL[[#This Row],[1]]="","",SUMIF(Table6[NB BM_C_QTY+F],GLOBAL[POINTER],Table6[C]))</f>
        <v>0</v>
      </c>
      <c r="J2378" s="91">
        <f>IF(GLOBAL[[#This Row],[2]]="",0,-1*SUMIF(Table5[CONCAT],GLOBAL[POINTER],Table5[3]))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17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17</v>
      </c>
      <c r="Q2378" s="58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17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17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17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378" s="31">
        <v>125</v>
      </c>
      <c r="AC2378" t="s">
        <v>5116</v>
      </c>
    </row>
    <row r="2379" spans="1:29">
      <c r="A2379" s="31">
        <f ca="1">IF(GLOBAL[[#This Row],[TT]]&lt;1,"",ROW()-2)</f>
        <v>2377</v>
      </c>
      <c r="B2379" s="33" t="s">
        <v>1412</v>
      </c>
      <c r="C2379" s="31">
        <v>3</v>
      </c>
      <c r="D2379" s="31" t="s">
        <v>1292</v>
      </c>
      <c r="E2379" s="31">
        <f ca="1">IF(GLOBAL[[#This Row],[b12]]="",GLOBAL[[#This Row],[a6]],GLOBAL[[#This Row],[b12]])</f>
        <v>3</v>
      </c>
      <c r="F2379" s="32">
        <f>GLOBAL[[#This Row],[AWAL]]</f>
        <v>3</v>
      </c>
      <c r="G2379" s="31"/>
      <c r="H2379" s="31"/>
      <c r="I2379" s="31">
        <f>IF(GLOBAL[[#This Row],[1]]="","",SUMIF(Table6[NB BM_C_QTY+F],GLOBAL[POINTER],Table6[C]))</f>
        <v>0</v>
      </c>
      <c r="J2379" s="91">
        <f>IF(GLOBAL[[#This Row],[2]]="",0,-1*SUMIF(Table5[CONCAT],GLOBAL[POINTER],Table5[3]))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3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3</v>
      </c>
      <c r="Q2379" s="58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3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3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3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379" s="31">
        <v>25</v>
      </c>
      <c r="AC2379" t="s">
        <v>5116</v>
      </c>
    </row>
    <row r="2380" spans="1:29">
      <c r="A2380" s="31" t="str">
        <f ca="1">IF(GLOBAL[[#This Row],[TT]]&lt;1,"",ROW()-2)</f>
        <v/>
      </c>
      <c r="B2380" s="33" t="s">
        <v>1413</v>
      </c>
      <c r="C2380" s="31">
        <v>0</v>
      </c>
      <c r="D2380" s="31" t="s">
        <v>11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>
        <f>IF(GLOBAL[[#This Row],[1]]="","",SUMIF(Table6[NB BM_C_QTY+F],GLOBAL[POINTER],Table6[C]))</f>
        <v>0</v>
      </c>
      <c r="J2380" s="91">
        <f>IF(GLOBAL[[#This Row],[2]]="",0,-1*SUMIF(Table5[CONCAT],GLOBAL[POINTER],Table5[3]))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58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380" s="31">
        <v>120</v>
      </c>
      <c r="AC2380" t="s">
        <v>5116</v>
      </c>
    </row>
    <row r="2381" spans="1:29">
      <c r="A2381" s="31">
        <f ca="1">IF(GLOBAL[[#This Row],[TT]]&lt;1,"",ROW()-2)</f>
        <v>2379</v>
      </c>
      <c r="B2381" s="33" t="s">
        <v>1414</v>
      </c>
      <c r="C2381" s="31">
        <v>1</v>
      </c>
      <c r="D2381" s="31" t="s">
        <v>800</v>
      </c>
      <c r="E2381" s="31">
        <f ca="1">IF(GLOBAL[[#This Row],[b12]]="",GLOBAL[[#This Row],[a6]],GLOBAL[[#This Row],[b12]])</f>
        <v>1</v>
      </c>
      <c r="F2381" s="32">
        <f>GLOBAL[[#This Row],[AWAL]]</f>
        <v>1</v>
      </c>
      <c r="G2381" s="31"/>
      <c r="H2381" s="31"/>
      <c r="I2381" s="31">
        <f>IF(GLOBAL[[#This Row],[1]]="","",SUMIF(Table6[NB BM_C_QTY+F],GLOBAL[POINTER],Table6[C]))</f>
        <v>0</v>
      </c>
      <c r="J2381" s="91">
        <f>IF(GLOBAL[[#This Row],[2]]="",0,-1*SUMIF(Table5[CONCAT],GLOBAL[POINTER],Table5[3]))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1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1</v>
      </c>
      <c r="Q2381" s="58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1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1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1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381" s="31">
        <v>12</v>
      </c>
      <c r="AC2381" t="s">
        <v>5118</v>
      </c>
    </row>
    <row r="2382" spans="1:29">
      <c r="A2382" s="31" t="str">
        <f ca="1">IF(GLOBAL[[#This Row],[TT]]&lt;1,"",ROW()-2)</f>
        <v/>
      </c>
      <c r="B2382" s="33" t="s">
        <v>5344</v>
      </c>
      <c r="C2382" s="31">
        <v>0</v>
      </c>
      <c r="D2382" s="31">
        <v>96</v>
      </c>
      <c r="E2382" s="31">
        <f ca="1">IF(GLOBAL[[#This Row],[b12]]="",GLOBAL[[#This Row],[a6]],GLOBAL[[#This Row],[b12]])</f>
        <v>0</v>
      </c>
      <c r="F2382" s="32">
        <f>GLOBAL[[#This Row],[AWAL]]</f>
        <v>0</v>
      </c>
      <c r="G2382" s="31"/>
      <c r="H2382" s="31"/>
      <c r="I2382" s="31">
        <f>IF(GLOBAL[[#This Row],[1]]="","",SUMIF(Table6[NB BM_C_QTY+F],GLOBAL[POINTER],Table6[C]))</f>
        <v>0</v>
      </c>
      <c r="J2382" s="91">
        <f>IF(GLOBAL[[#This Row],[2]]="",0,-1*SUMIF(Table5[CONCAT],GLOBAL[POINTER],Table5[3]))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 t="shared" si="37"/>
        <v>0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0</v>
      </c>
      <c r="Q2382" s="58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0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0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0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382" s="31">
        <v>96</v>
      </c>
      <c r="AC2382" t="s">
        <v>5118</v>
      </c>
    </row>
    <row r="2383" spans="1:29">
      <c r="A2383" s="31" t="str">
        <f ca="1">IF(GLOBAL[[#This Row],[TT]]&lt;1,"",ROW()-2)</f>
        <v/>
      </c>
      <c r="B2383" s="33" t="s">
        <v>5345</v>
      </c>
      <c r="C2383" s="31">
        <v>0</v>
      </c>
      <c r="D2383" s="31">
        <v>72</v>
      </c>
      <c r="E2383" s="31">
        <f ca="1">IF(GLOBAL[[#This Row],[b12]]="",GLOBAL[[#This Row],[a6]],GLOBAL[[#This Row],[b12]])</f>
        <v>0</v>
      </c>
      <c r="F2383" s="32">
        <f>GLOBAL[[#This Row],[AWAL]]</f>
        <v>0</v>
      </c>
      <c r="G2383" s="31"/>
      <c r="H2383" s="31"/>
      <c r="I2383" s="31">
        <f>IF(GLOBAL[[#This Row],[1]]="","",SUMIF(Table6[NB BM_C_QTY+F],GLOBAL[POINTER],Table6[C]))</f>
        <v>0</v>
      </c>
      <c r="J2383" s="91">
        <f>IF(GLOBAL[[#This Row],[2]]="",0,-1*SUMIF(Table5[CONCAT],GLOBAL[POINTER],Table5[3]))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0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0</v>
      </c>
      <c r="Q2383" s="58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0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0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0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383" s="31">
        <v>72</v>
      </c>
      <c r="AC2383" t="s">
        <v>5118</v>
      </c>
    </row>
    <row r="2384" spans="1:29">
      <c r="A2384" s="31">
        <f ca="1">IF(GLOBAL[[#This Row],[TT]]&lt;1,"",ROW()-2)</f>
        <v>2382</v>
      </c>
      <c r="B2384" s="33" t="s">
        <v>1415</v>
      </c>
      <c r="C2384" s="31">
        <v>2</v>
      </c>
      <c r="D2384" s="31">
        <v>288</v>
      </c>
      <c r="E2384" s="31">
        <f ca="1">IF(GLOBAL[[#This Row],[b12]]="",GLOBAL[[#This Row],[a6]],GLOBAL[[#This Row],[b12]])</f>
        <v>2</v>
      </c>
      <c r="F2384" s="32">
        <f>GLOBAL[[#This Row],[AWAL]]</f>
        <v>2</v>
      </c>
      <c r="G2384" s="31"/>
      <c r="H2384" s="31"/>
      <c r="I2384" s="31">
        <f>IF(GLOBAL[[#This Row],[1]]="","",SUMIF(Table6[NB BM_C_QTY+F],GLOBAL[POINTER],Table6[C]))</f>
        <v>0</v>
      </c>
      <c r="J2384" s="91">
        <f>IF(GLOBAL[[#This Row],[2]]="",0,-1*SUMIF(Table5[CONCAT],GLOBAL[POINTER],Table5[3]))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2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2</v>
      </c>
      <c r="Q2384" s="58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2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2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2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384" s="31">
        <v>288</v>
      </c>
      <c r="AC2384" t="s">
        <v>5118</v>
      </c>
    </row>
    <row r="2385" spans="1:31">
      <c r="A2385" s="31">
        <f ca="1">IF(GLOBAL[[#This Row],[TT]]&lt;1,"",ROW()-2)</f>
        <v>2383</v>
      </c>
      <c r="B2385" s="33" t="s">
        <v>1416</v>
      </c>
      <c r="C2385" s="31">
        <v>4</v>
      </c>
      <c r="D2385" s="31" t="s">
        <v>108</v>
      </c>
      <c r="E2385" s="31">
        <f ca="1">IF(GLOBAL[[#This Row],[b12]]="",GLOBAL[[#This Row],[a6]],GLOBAL[[#This Row],[b12]])</f>
        <v>4</v>
      </c>
      <c r="F2385" s="32">
        <f>GLOBAL[[#This Row],[AWAL]]</f>
        <v>4</v>
      </c>
      <c r="G2385" s="31"/>
      <c r="H2385" s="31"/>
      <c r="I2385" s="31">
        <f>IF(GLOBAL[[#This Row],[1]]="","",SUMIF(Table6[NB BM_C_QTY+F],GLOBAL[POINTER],Table6[C]))</f>
        <v>0</v>
      </c>
      <c r="J2385" s="91">
        <f>IF(GLOBAL[[#This Row],[2]]="",0,-1*SUMIF(Table5[CONCAT],GLOBAL[POINTER],Table5[3]))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4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4</v>
      </c>
      <c r="Q2385" s="58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4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4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4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385" s="31">
        <v>1000</v>
      </c>
      <c r="AC2385" t="s">
        <v>5118</v>
      </c>
    </row>
    <row r="2386" spans="1:31">
      <c r="A2386" s="31">
        <f ca="1">IF(GLOBAL[[#This Row],[TT]]&lt;1,"",ROW()-2)</f>
        <v>2384</v>
      </c>
      <c r="B2386" s="33" t="s">
        <v>1417</v>
      </c>
      <c r="C2386" s="31">
        <v>6</v>
      </c>
      <c r="D2386" s="31" t="s">
        <v>1418</v>
      </c>
      <c r="E2386" s="31">
        <f ca="1">IF(GLOBAL[[#This Row],[b12]]="",GLOBAL[[#This Row],[a6]],GLOBAL[[#This Row],[b12]])</f>
        <v>6</v>
      </c>
      <c r="F2386" s="32">
        <f>GLOBAL[[#This Row],[AWAL]]</f>
        <v>6</v>
      </c>
      <c r="G2386" s="31"/>
      <c r="H2386" s="31"/>
      <c r="I2386" s="31">
        <f>IF(GLOBAL[[#This Row],[1]]="","",SUMIF(Table6[NB BM_C_QTY+F],GLOBAL[POINTER],Table6[C]))</f>
        <v>0</v>
      </c>
      <c r="J2386" s="91">
        <f>IF(GLOBAL[[#This Row],[2]]="",0,-1*SUMIF(Table5[CONCAT],GLOBAL[POINTER],Table5[3]))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 t="shared" si="37"/>
        <v>6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6</v>
      </c>
      <c r="Q2386" s="58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6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6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6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386" s="31">
        <v>288</v>
      </c>
      <c r="AC2386" t="s">
        <v>6090</v>
      </c>
    </row>
    <row r="2387" spans="1:31">
      <c r="A2387" s="31">
        <f ca="1">IF(GLOBAL[[#This Row],[TT]]&lt;1,"",ROW()-2)</f>
        <v>2385</v>
      </c>
      <c r="B2387" s="33" t="s">
        <v>4574</v>
      </c>
      <c r="C2387" s="31">
        <v>2</v>
      </c>
      <c r="D2387" s="31" t="s">
        <v>34</v>
      </c>
      <c r="E2387" s="31">
        <f ca="1">IF(GLOBAL[[#This Row],[b12]]="",GLOBAL[[#This Row],[a6]],GLOBAL[[#This Row],[b12]])</f>
        <v>2</v>
      </c>
      <c r="F2387" s="32">
        <f>GLOBAL[[#This Row],[AWAL]]</f>
        <v>2</v>
      </c>
      <c r="G2387" s="31"/>
      <c r="H2387" s="31"/>
      <c r="I2387" s="31">
        <f>IF(GLOBAL[[#This Row],[1]]="","",SUMIF(Table6[NB BM_C_QTY+F],GLOBAL[POINTER],Table6[C]))</f>
        <v>0</v>
      </c>
      <c r="J2387" s="91">
        <f>IF(GLOBAL[[#This Row],[2]]="",0,-1*SUMIF(Table5[CONCAT],GLOBAL[POINTER],Table5[3]))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2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2</v>
      </c>
      <c r="Q2387" s="58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2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2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2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387" s="31">
        <v>120</v>
      </c>
      <c r="AC2387" t="s">
        <v>5118</v>
      </c>
    </row>
    <row r="2388" spans="1:31">
      <c r="A2388" s="31">
        <f ca="1">IF(GLOBAL[[#This Row],[TT]]&lt;1,"",ROW()-2)</f>
        <v>2386</v>
      </c>
      <c r="B2388" s="33" t="s">
        <v>4575</v>
      </c>
      <c r="C2388" s="31">
        <v>46</v>
      </c>
      <c r="D2388" s="31" t="s">
        <v>56</v>
      </c>
      <c r="E2388" s="31">
        <f ca="1">IF(GLOBAL[[#This Row],[b12]]="",GLOBAL[[#This Row],[a6]],GLOBAL[[#This Row],[b12]])</f>
        <v>46</v>
      </c>
      <c r="F2388" s="32">
        <f>GLOBAL[[#This Row],[AWAL]]</f>
        <v>46</v>
      </c>
      <c r="G2388" s="31"/>
      <c r="H2388" s="31"/>
      <c r="I2388" s="31">
        <f>IF(GLOBAL[[#This Row],[1]]="","",SUMIF(Table6[NB BM_C_QTY+F],GLOBAL[POINTER],Table6[C]))</f>
        <v>0</v>
      </c>
      <c r="J2388" s="91">
        <f>IF(GLOBAL[[#This Row],[2]]="",0,-1*SUMIF(Table5[CONCAT],GLOBAL[POINTER],Table5[3]))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46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46</v>
      </c>
      <c r="Q2388" s="58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46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46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46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388" s="31">
        <v>144</v>
      </c>
      <c r="AC2388" t="s">
        <v>5118</v>
      </c>
    </row>
    <row r="2389" spans="1:31">
      <c r="A2389" s="31">
        <f ca="1">IF(GLOBAL[[#This Row],[TT]]&lt;1,"",ROW()-2)</f>
        <v>2387</v>
      </c>
      <c r="B2389" s="33" t="s">
        <v>4576</v>
      </c>
      <c r="C2389" s="31">
        <v>2</v>
      </c>
      <c r="D2389" s="31" t="s">
        <v>20</v>
      </c>
      <c r="E2389" s="31">
        <f ca="1">IF(GLOBAL[[#This Row],[b12]]="",GLOBAL[[#This Row],[a6]],GLOBAL[[#This Row],[b12]])</f>
        <v>2</v>
      </c>
      <c r="F2389" s="32">
        <f>GLOBAL[[#This Row],[AWAL]]</f>
        <v>2</v>
      </c>
      <c r="G2389" s="31"/>
      <c r="H2389" s="31"/>
      <c r="I2389" s="31">
        <f>IF(GLOBAL[[#This Row],[1]]="","",SUMIF(Table6[NB BM_C_QTY+F],GLOBAL[POINTER],Table6[C]))</f>
        <v>0</v>
      </c>
      <c r="J2389" s="91">
        <f>IF(GLOBAL[[#This Row],[2]]="",0,-1*SUMIF(Table5[CONCAT],GLOBAL[POINTER],Table5[3]))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2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2</v>
      </c>
      <c r="Q2389" s="58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2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2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2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389" s="31">
        <v>96</v>
      </c>
      <c r="AC2389" t="s">
        <v>5118</v>
      </c>
      <c r="AE2389" s="29"/>
    </row>
    <row r="2390" spans="1:31">
      <c r="A2390" s="31">
        <f ca="1">IF(GLOBAL[[#This Row],[TT]]&lt;1,"",ROW()-2)</f>
        <v>2388</v>
      </c>
      <c r="B2390" s="33" t="s">
        <v>4577</v>
      </c>
      <c r="C2390" s="31">
        <v>1</v>
      </c>
      <c r="D2390" s="31" t="s">
        <v>56</v>
      </c>
      <c r="E2390" s="31">
        <f ca="1">IF(GLOBAL[[#This Row],[b12]]="",GLOBAL[[#This Row],[a6]],GLOBAL[[#This Row],[b12]])</f>
        <v>1</v>
      </c>
      <c r="F2390" s="32">
        <f>GLOBAL[[#This Row],[AWAL]]</f>
        <v>1</v>
      </c>
      <c r="G2390" s="31"/>
      <c r="H2390" s="31"/>
      <c r="I2390" s="31">
        <f>IF(GLOBAL[[#This Row],[1]]="","",SUMIF(Table6[NB BM_C_QTY+F],GLOBAL[POINTER],Table6[C]))</f>
        <v>0</v>
      </c>
      <c r="J2390" s="91">
        <f>IF(GLOBAL[[#This Row],[2]]="",0,-1*SUMIF(Table5[CONCAT],GLOBAL[POINTER],Table5[3]))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1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1</v>
      </c>
      <c r="Q2390" s="58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1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1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1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390" s="31">
        <v>144</v>
      </c>
      <c r="AC2390" t="s">
        <v>5118</v>
      </c>
    </row>
    <row r="2391" spans="1:31">
      <c r="A2391" s="39" t="str">
        <f ca="1">IF(GLOBAL[[#This Row],[TT]]&lt;1,"",ROW()-2)</f>
        <v/>
      </c>
      <c r="B2391" s="33" t="s">
        <v>5588</v>
      </c>
      <c r="C2391" s="31">
        <v>0</v>
      </c>
      <c r="D2391" s="31" t="s">
        <v>2016</v>
      </c>
      <c r="E2391" s="39">
        <f ca="1">IF(GLOBAL[[#This Row],[b12]]="",GLOBAL[[#This Row],[a6]],GLOBAL[[#This Row],[b12]])</f>
        <v>0</v>
      </c>
      <c r="F2391" s="40">
        <f>GLOBAL[[#This Row],[AWAL]]</f>
        <v>0</v>
      </c>
      <c r="G2391" s="31"/>
      <c r="H2391" s="31"/>
      <c r="I2391" s="39">
        <f>IF(GLOBAL[[#This Row],[1]]="","",SUMIF(Table6[NB BM_C_QTY+F],GLOBAL[POINTER],Table6[C]))</f>
        <v>0</v>
      </c>
      <c r="J2391" s="91">
        <f>IF(GLOBAL[[#This Row],[2]]="",0,-1*SUMIF(Table5[CONCAT],GLOBAL[POINTER],Table5[3]))</f>
        <v>0</v>
      </c>
      <c r="K2391" s="39" t="str">
        <f>IF(GLOBAL[[#This Row],[b1]]="","",GLOBAL[[#This Row],[b1]]-GLOBAL[[#This Row],[a1]]-GLOBAL[[#This Row],[bkeluar1]])</f>
        <v/>
      </c>
      <c r="L2391" s="39">
        <f>SUM(GLOBAL[[#This Row],[bmasuk1]:[c1]])</f>
        <v>0</v>
      </c>
      <c r="M2391" s="40">
        <f t="shared" si="37"/>
        <v>0</v>
      </c>
      <c r="N2391" s="31"/>
      <c r="O2391" s="39" t="str">
        <f>IF(GLOBAL[[#This Row],[b2]]="","",GLOBAL[[#This Row],[b2]]-GLOBAL[[#This Row],[a2]])</f>
        <v/>
      </c>
      <c r="P2391" s="40">
        <f ca="1">SUM(INDIRECT(GLOBAL_VAR[TABLENAME]&amp;"[@a"&amp;$1:$1-1&amp;"]"),INDIRECT(GLOBAL_VAR[TABLENAME]&amp;"[@c"&amp;$1:$1-1&amp;"]"))</f>
        <v>0</v>
      </c>
      <c r="Q2391" s="58"/>
      <c r="R2391" s="41" t="str">
        <f>IF(GLOBAL[[#This Row],[b3]]="","",GLOBAL[[#This Row],[b3]]-GLOBAL[[#This Row],[a3]])</f>
        <v/>
      </c>
      <c r="S2391" s="40">
        <f ca="1">SUM(INDIRECT(GLOBAL_VAR[TABLENAME]&amp;"[@a"&amp;$1:$1-1&amp;"]"),INDIRECT(GLOBAL_VAR[TABLENAME]&amp;"[@c"&amp;$1:$1-1&amp;"]"))</f>
        <v>0</v>
      </c>
      <c r="T2391" s="33"/>
      <c r="U2391" s="41" t="str">
        <f>IF(GLOBAL[[#This Row],[b4]]="","",GLOBAL[[#This Row],[b4]]-GLOBAL[[#This Row],[a4]])</f>
        <v/>
      </c>
      <c r="V2391" s="40">
        <f ca="1">SUM(INDIRECT(GLOBAL_VAR[TABLENAME]&amp;"[@a"&amp;$1:$1-1&amp;"]"),INDIRECT(GLOBAL_VAR[TABLENAME]&amp;"[@c"&amp;$1:$1-1&amp;"]"))</f>
        <v>0</v>
      </c>
      <c r="W2391" s="31"/>
      <c r="X2391" s="39" t="str">
        <f>IF(GLOBAL[[#This Row],[b5]]="","",GLOBAL[[#This Row],[b5]]-GLOBAL[[#This Row],[a5]])</f>
        <v/>
      </c>
      <c r="Y2391" s="40">
        <f ca="1">SUM(INDIRECT(GLOBAL_VAR[TABLENAME]&amp;"[@a"&amp;$1:$1-1&amp;"]"),INDIRECT(GLOBAL_VAR[TABLENAME]&amp;"[@c"&amp;$1:$1-1&amp;"]"))</f>
        <v>0</v>
      </c>
      <c r="Z2391" s="29"/>
      <c r="AA239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2391" s="39">
        <v>96</v>
      </c>
      <c r="AC2391" s="65" t="s">
        <v>5118</v>
      </c>
      <c r="AD2391" s="29"/>
    </row>
    <row r="2392" spans="1:31">
      <c r="A2392" s="31">
        <f ca="1">IF(GLOBAL[[#This Row],[TT]]&lt;1,"",ROW()-2)</f>
        <v>2390</v>
      </c>
      <c r="B2392" s="33" t="s">
        <v>4578</v>
      </c>
      <c r="C2392" s="31">
        <v>1</v>
      </c>
      <c r="D2392" s="31" t="s">
        <v>51</v>
      </c>
      <c r="E2392" s="31">
        <f ca="1">IF(GLOBAL[[#This Row],[b12]]="",GLOBAL[[#This Row],[a6]],GLOBAL[[#This Row],[b12]])</f>
        <v>1</v>
      </c>
      <c r="F2392" s="32">
        <f>GLOBAL[[#This Row],[AWAL]]</f>
        <v>1</v>
      </c>
      <c r="G2392" s="31"/>
      <c r="H2392" s="31"/>
      <c r="I2392" s="31">
        <f>IF(GLOBAL[[#This Row],[1]]="","",SUMIF(Table6[NB BM_C_QTY+F],GLOBAL[POINTER],Table6[C]))</f>
        <v>0</v>
      </c>
      <c r="J2392" s="91">
        <f>IF(GLOBAL[[#This Row],[2]]="",0,-1*SUMIF(Table5[CONCAT],GLOBAL[POINTER],Table5[3]))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 t="shared" si="37"/>
        <v>1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1</v>
      </c>
      <c r="Q2392" s="58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1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1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1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392" s="31">
        <v>60</v>
      </c>
      <c r="AC2392" t="s">
        <v>5116</v>
      </c>
    </row>
    <row r="2393" spans="1:31">
      <c r="A2393" s="31">
        <f ca="1">IF(GLOBAL[[#This Row],[TT]]&lt;1,"",ROW()-2)</f>
        <v>2391</v>
      </c>
      <c r="B2393" s="33" t="s">
        <v>4579</v>
      </c>
      <c r="C2393" s="31">
        <v>2</v>
      </c>
      <c r="D2393" s="31" t="s">
        <v>19</v>
      </c>
      <c r="E2393" s="31">
        <f ca="1">IF(GLOBAL[[#This Row],[b12]]="",GLOBAL[[#This Row],[a6]],GLOBAL[[#This Row],[b12]])</f>
        <v>2</v>
      </c>
      <c r="F2393" s="32">
        <f>GLOBAL[[#This Row],[AWAL]]</f>
        <v>2</v>
      </c>
      <c r="G2393" s="31"/>
      <c r="H2393" s="31"/>
      <c r="I2393" s="31">
        <f>IF(GLOBAL[[#This Row],[1]]="","",SUMIF(Table6[NB BM_C_QTY+F],GLOBAL[POINTER],Table6[C]))</f>
        <v>0</v>
      </c>
      <c r="J2393" s="91">
        <f>IF(GLOBAL[[#This Row],[2]]="",0,-1*SUMIF(Table5[CONCAT],GLOBAL[POINTER],Table5[3]))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 t="shared" si="37"/>
        <v>2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2</v>
      </c>
      <c r="Q2393" s="58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2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2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2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393" s="31">
        <v>12</v>
      </c>
      <c r="AC2393" t="s">
        <v>5116</v>
      </c>
    </row>
    <row r="2394" spans="1:31">
      <c r="A2394" s="31">
        <f ca="1">IF(GLOBAL[[#This Row],[TT]]&lt;1,"",ROW()-2)</f>
        <v>2392</v>
      </c>
      <c r="B2394" s="33" t="s">
        <v>4580</v>
      </c>
      <c r="C2394" s="31">
        <v>5</v>
      </c>
      <c r="D2394" s="31" t="s">
        <v>2136</v>
      </c>
      <c r="E2394" s="31">
        <f ca="1">IF(GLOBAL[[#This Row],[b12]]="",GLOBAL[[#This Row],[a6]],GLOBAL[[#This Row],[b12]])</f>
        <v>5</v>
      </c>
      <c r="F2394" s="32">
        <f>GLOBAL[[#This Row],[AWAL]]</f>
        <v>5</v>
      </c>
      <c r="G2394" s="31"/>
      <c r="H2394" s="31"/>
      <c r="I2394" s="31">
        <f>IF(GLOBAL[[#This Row],[1]]="","",SUMIF(Table6[NB BM_C_QTY+F],GLOBAL[POINTER],Table6[C]))</f>
        <v>0</v>
      </c>
      <c r="J2394" s="91">
        <f>IF(GLOBAL[[#This Row],[2]]="",0,-1*SUMIF(Table5[CONCAT],GLOBAL[POINTER],Table5[3]))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 t="shared" si="37"/>
        <v>5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5</v>
      </c>
      <c r="Q2394" s="58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5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5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5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394" s="31">
        <v>16</v>
      </c>
      <c r="AC2394" t="s">
        <v>5116</v>
      </c>
    </row>
    <row r="2395" spans="1:31">
      <c r="A2395" s="31" t="str">
        <f ca="1">IF(GLOBAL[[#This Row],[TT]]&lt;1,"",ROW()-2)</f>
        <v/>
      </c>
      <c r="B2395" s="33" t="s">
        <v>4581</v>
      </c>
      <c r="C2395" s="31">
        <v>0</v>
      </c>
      <c r="D2395" s="31" t="s">
        <v>2146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>
        <f>IF(GLOBAL[[#This Row],[1]]="","",SUMIF(Table6[NB BM_C_QTY+F],GLOBAL[POINTER],Table6[C]))</f>
        <v>0</v>
      </c>
      <c r="J2395" s="91">
        <f>IF(GLOBAL[[#This Row],[2]]="",0,-1*SUMIF(Table5[CONCAT],GLOBAL[POINTER],Table5[3]))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 t="shared" si="37"/>
        <v>0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0</v>
      </c>
      <c r="Q2395" s="58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395" s="31">
        <v>144</v>
      </c>
      <c r="AC2395" t="s">
        <v>5118</v>
      </c>
    </row>
    <row r="2396" spans="1:31">
      <c r="A2396" s="31">
        <f ca="1">IF(GLOBAL[[#This Row],[TT]]&lt;1,"",ROW()-2)</f>
        <v>2394</v>
      </c>
      <c r="B2396" s="33" t="s">
        <v>4582</v>
      </c>
      <c r="C2396" s="31">
        <v>1</v>
      </c>
      <c r="D2396" s="31" t="s">
        <v>20</v>
      </c>
      <c r="E2396" s="31">
        <f ca="1">IF(GLOBAL[[#This Row],[b12]]="",GLOBAL[[#This Row],[a6]],GLOBAL[[#This Row],[b12]])</f>
        <v>1</v>
      </c>
      <c r="F2396" s="32">
        <f>GLOBAL[[#This Row],[AWAL]]</f>
        <v>1</v>
      </c>
      <c r="G2396" s="31"/>
      <c r="H2396" s="31"/>
      <c r="I2396" s="31">
        <f>IF(GLOBAL[[#This Row],[1]]="","",SUMIF(Table6[NB BM_C_QTY+F],GLOBAL[POINTER],Table6[C]))</f>
        <v>0</v>
      </c>
      <c r="J2396" s="91">
        <f>IF(GLOBAL[[#This Row],[2]]="",0,-1*SUMIF(Table5[CONCAT],GLOBAL[POINTER],Table5[3]))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 t="shared" si="37"/>
        <v>1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1</v>
      </c>
      <c r="Q2396" s="58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1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1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1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396" s="31">
        <v>96</v>
      </c>
      <c r="AC2396" t="s">
        <v>5118</v>
      </c>
    </row>
    <row r="2397" spans="1:31">
      <c r="A2397" s="31">
        <f ca="1">IF(GLOBAL[[#This Row],[TT]]&lt;1,"",ROW()-2)</f>
        <v>2395</v>
      </c>
      <c r="B2397" s="33" t="s">
        <v>4583</v>
      </c>
      <c r="C2397" s="31">
        <v>1</v>
      </c>
      <c r="D2397" s="31" t="s">
        <v>38</v>
      </c>
      <c r="E2397" s="31">
        <f ca="1">IF(GLOBAL[[#This Row],[b12]]="",GLOBAL[[#This Row],[a6]],GLOBAL[[#This Row],[b12]])</f>
        <v>1</v>
      </c>
      <c r="F2397" s="32">
        <f>GLOBAL[[#This Row],[AWAL]]</f>
        <v>1</v>
      </c>
      <c r="G2397" s="31"/>
      <c r="H2397" s="31"/>
      <c r="I2397" s="31">
        <f>IF(GLOBAL[[#This Row],[1]]="","",SUMIF(Table6[NB BM_C_QTY+F],GLOBAL[POINTER],Table6[C]))</f>
        <v>0</v>
      </c>
      <c r="J2397" s="91">
        <f>IF(GLOBAL[[#This Row],[2]]="",0,-1*SUMIF(Table5[CONCAT],GLOBAL[POINTER],Table5[3]))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 t="shared" si="37"/>
        <v>1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1</v>
      </c>
      <c r="Q2397" s="58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1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1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1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397" s="31">
        <v>192</v>
      </c>
      <c r="AC2397" t="s">
        <v>5118</v>
      </c>
    </row>
    <row r="2398" spans="1:31">
      <c r="A2398" s="31" t="str">
        <f ca="1">IF(GLOBAL[[#This Row],[TT]]&lt;1,"",ROW()-2)</f>
        <v/>
      </c>
      <c r="B2398" s="33" t="s">
        <v>4798</v>
      </c>
      <c r="C2398" s="31">
        <v>0</v>
      </c>
      <c r="D2398" s="31" t="s">
        <v>17</v>
      </c>
      <c r="E2398" s="31">
        <f ca="1">IF(GLOBAL[[#This Row],[b12]]="",GLOBAL[[#This Row],[a6]],GLOBAL[[#This Row],[b12]])</f>
        <v>0</v>
      </c>
      <c r="F2398" s="32">
        <f>GLOBAL[[#This Row],[AWAL]]</f>
        <v>0</v>
      </c>
      <c r="G2398" s="31"/>
      <c r="H2398" s="31"/>
      <c r="I2398" s="31">
        <f>IF(GLOBAL[[#This Row],[1]]="","",SUMIF(Table6[NB BM_C_QTY+F],GLOBAL[POINTER],Table6[C]))</f>
        <v>0</v>
      </c>
      <c r="J2398" s="91">
        <f>IF(GLOBAL[[#This Row],[2]]="",0,-1*SUMIF(Table5[CONCAT],GLOBAL[POINTER],Table5[3]))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 t="shared" si="37"/>
        <v>0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0</v>
      </c>
      <c r="Q2398" s="58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0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0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0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398" s="31">
        <v>160</v>
      </c>
      <c r="AC2398" t="s">
        <v>5118</v>
      </c>
    </row>
    <row r="2399" spans="1:31">
      <c r="A2399" s="31">
        <f ca="1">IF(GLOBAL[[#This Row],[TT]]&lt;1,"",ROW()-2)</f>
        <v>2397</v>
      </c>
      <c r="B2399" s="33" t="s">
        <v>1419</v>
      </c>
      <c r="C2399" s="31">
        <v>17</v>
      </c>
      <c r="D2399" s="31" t="s">
        <v>56</v>
      </c>
      <c r="E2399" s="31">
        <f ca="1">IF(GLOBAL[[#This Row],[b12]]="",GLOBAL[[#This Row],[a6]],GLOBAL[[#This Row],[b12]])</f>
        <v>17</v>
      </c>
      <c r="F2399" s="32">
        <f>GLOBAL[[#This Row],[AWAL]]</f>
        <v>17</v>
      </c>
      <c r="G2399" s="31"/>
      <c r="H2399" s="31"/>
      <c r="I2399" s="31">
        <f>IF(GLOBAL[[#This Row],[1]]="","",SUMIF(Table6[NB BM_C_QTY+F],GLOBAL[POINTER],Table6[C]))</f>
        <v>0</v>
      </c>
      <c r="J2399" s="91">
        <f>IF(GLOBAL[[#This Row],[2]]="",0,-1*SUMIF(Table5[CONCAT],GLOBAL[POINTER],Table5[3]))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 t="shared" si="37"/>
        <v>17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17</v>
      </c>
      <c r="Q2399" s="58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17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17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17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399" s="31">
        <v>144</v>
      </c>
      <c r="AC2399" t="s">
        <v>5118</v>
      </c>
    </row>
    <row r="2400" spans="1:31">
      <c r="A2400" s="31">
        <f ca="1">IF(GLOBAL[[#This Row],[TT]]&lt;1,"",ROW()-2)</f>
        <v>2398</v>
      </c>
      <c r="B2400" s="33" t="s">
        <v>4584</v>
      </c>
      <c r="C2400" s="31">
        <v>1</v>
      </c>
      <c r="D2400" s="31" t="s">
        <v>1420</v>
      </c>
      <c r="E2400" s="31">
        <f ca="1">IF(GLOBAL[[#This Row],[b12]]="",GLOBAL[[#This Row],[a6]],GLOBAL[[#This Row],[b12]])</f>
        <v>1</v>
      </c>
      <c r="F2400" s="32">
        <f>GLOBAL[[#This Row],[AWAL]]</f>
        <v>1</v>
      </c>
      <c r="G2400" s="31"/>
      <c r="H2400" s="31"/>
      <c r="I2400" s="31">
        <f>IF(GLOBAL[[#This Row],[1]]="","",SUMIF(Table6[NB BM_C_QTY+F],GLOBAL[POINTER],Table6[C]))</f>
        <v>0</v>
      </c>
      <c r="J2400" s="91">
        <f>IF(GLOBAL[[#This Row],[2]]="",0,-1*SUMIF(Table5[CONCAT],GLOBAL[POINTER],Table5[3]))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 t="shared" si="37"/>
        <v>1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1</v>
      </c>
      <c r="Q2400" s="58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1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1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1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400" s="31">
        <v>33</v>
      </c>
      <c r="AC2400" t="s">
        <v>5116</v>
      </c>
    </row>
    <row r="2401" spans="1:31">
      <c r="A2401" s="31">
        <f ca="1">IF(GLOBAL[[#This Row],[TT]]&lt;1,"",ROW()-2)</f>
        <v>2399</v>
      </c>
      <c r="B2401" s="33" t="s">
        <v>4585</v>
      </c>
      <c r="C2401" s="31">
        <v>3</v>
      </c>
      <c r="D2401" s="31" t="s">
        <v>56</v>
      </c>
      <c r="E2401" s="31">
        <f ca="1">IF(GLOBAL[[#This Row],[b12]]="",GLOBAL[[#This Row],[a6]],GLOBAL[[#This Row],[b12]])</f>
        <v>3</v>
      </c>
      <c r="F2401" s="32">
        <f>GLOBAL[[#This Row],[AWAL]]</f>
        <v>3</v>
      </c>
      <c r="G2401" s="31"/>
      <c r="H2401" s="31"/>
      <c r="I2401" s="31">
        <f>IF(GLOBAL[[#This Row],[1]]="","",SUMIF(Table6[NB BM_C_QTY+F],GLOBAL[POINTER],Table6[C]))</f>
        <v>0</v>
      </c>
      <c r="J2401" s="91">
        <f>IF(GLOBAL[[#This Row],[2]]="",0,-1*SUMIF(Table5[CONCAT],GLOBAL[POINTER],Table5[3]))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 t="shared" si="37"/>
        <v>3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3</v>
      </c>
      <c r="Q2401" s="58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3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3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3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401" s="31">
        <v>144</v>
      </c>
      <c r="AC2401" t="s">
        <v>5118</v>
      </c>
    </row>
    <row r="2402" spans="1:31">
      <c r="A2402" s="31">
        <f ca="1">IF(GLOBAL[[#This Row],[TT]]&lt;1,"",ROW()-2)</f>
        <v>2400</v>
      </c>
      <c r="B2402" s="33" t="s">
        <v>4586</v>
      </c>
      <c r="C2402" s="31">
        <v>1</v>
      </c>
      <c r="D2402" s="31" t="s">
        <v>20</v>
      </c>
      <c r="E2402" s="31">
        <f ca="1">IF(GLOBAL[[#This Row],[b12]]="",GLOBAL[[#This Row],[a6]],GLOBAL[[#This Row],[b12]])</f>
        <v>1</v>
      </c>
      <c r="F2402" s="32">
        <f>GLOBAL[[#This Row],[AWAL]]</f>
        <v>1</v>
      </c>
      <c r="G2402" s="31"/>
      <c r="H2402" s="31"/>
      <c r="I2402" s="31">
        <f>IF(GLOBAL[[#This Row],[1]]="","",SUMIF(Table6[NB BM_C_QTY+F],GLOBAL[POINTER],Table6[C]))</f>
        <v>0</v>
      </c>
      <c r="J2402" s="91">
        <f>IF(GLOBAL[[#This Row],[2]]="",0,-1*SUMIF(Table5[CONCAT],GLOBAL[POINTER],Table5[3]))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1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1</v>
      </c>
      <c r="Q2402" s="58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1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1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1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402" s="31">
        <v>96</v>
      </c>
      <c r="AC2402" t="s">
        <v>5118</v>
      </c>
    </row>
    <row r="2403" spans="1:31">
      <c r="A2403" s="31">
        <f ca="1">IF(GLOBAL[[#This Row],[TT]]&lt;1,"",ROW()-2)</f>
        <v>2401</v>
      </c>
      <c r="B2403" s="33" t="s">
        <v>4587</v>
      </c>
      <c r="C2403" s="31">
        <v>1</v>
      </c>
      <c r="D2403" s="31" t="s">
        <v>31</v>
      </c>
      <c r="E2403" s="31">
        <f ca="1">IF(GLOBAL[[#This Row],[b12]]="",GLOBAL[[#This Row],[a6]],GLOBAL[[#This Row],[b12]])</f>
        <v>1</v>
      </c>
      <c r="F2403" s="32">
        <f>GLOBAL[[#This Row],[AWAL]]</f>
        <v>1</v>
      </c>
      <c r="G2403" s="31"/>
      <c r="H2403" s="31"/>
      <c r="I2403" s="31">
        <f>IF(GLOBAL[[#This Row],[1]]="","",SUMIF(Table6[NB BM_C_QTY+F],GLOBAL[POINTER],Table6[C]))</f>
        <v>0</v>
      </c>
      <c r="J2403" s="91">
        <f>IF(GLOBAL[[#This Row],[2]]="",0,-1*SUMIF(Table5[CONCAT],GLOBAL[POINTER],Table5[3]))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1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1</v>
      </c>
      <c r="Q2403" s="58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1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1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1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403" s="31">
        <v>10</v>
      </c>
      <c r="AC2403" t="s">
        <v>5116</v>
      </c>
      <c r="AE2403" s="29"/>
    </row>
    <row r="2404" spans="1:31">
      <c r="A2404" s="31" t="str">
        <f ca="1">IF(GLOBAL[[#This Row],[TT]]&lt;1,"",ROW()-2)</f>
        <v/>
      </c>
      <c r="B2404" s="33" t="s">
        <v>2433</v>
      </c>
      <c r="C2404" s="31">
        <v>0</v>
      </c>
      <c r="D2404" s="31" t="s">
        <v>2143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>
        <f>IF(GLOBAL[[#This Row],[1]]="","",SUMIF(Table6[NB BM_C_QTY+F],GLOBAL[POINTER],Table6[C]))</f>
        <v>0</v>
      </c>
      <c r="J2404" s="91">
        <f>IF(GLOBAL[[#This Row],[2]]="",0,-1*SUMIF(Table5[CONCAT],GLOBAL[POINTER],Table5[3]))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58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404" s="31">
        <v>180</v>
      </c>
      <c r="AC2404" t="s">
        <v>5118</v>
      </c>
    </row>
    <row r="2405" spans="1:31">
      <c r="A2405" s="31" t="str">
        <f ca="1">IF(GLOBAL[[#This Row],[TT]]&lt;1,"",ROW()-2)</f>
        <v/>
      </c>
      <c r="B2405" s="33" t="s">
        <v>2432</v>
      </c>
      <c r="C2405" s="31">
        <v>0</v>
      </c>
      <c r="D2405" s="31" t="s">
        <v>2143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>
        <f>IF(GLOBAL[[#This Row],[1]]="","",SUMIF(Table6[NB BM_C_QTY+F],GLOBAL[POINTER],Table6[C]))</f>
        <v>0</v>
      </c>
      <c r="J2405" s="91">
        <f>IF(GLOBAL[[#This Row],[2]]="",0,-1*SUMIF(Table5[CONCAT],GLOBAL[POINTER],Table5[3]))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58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405" s="31">
        <v>180</v>
      </c>
      <c r="AC2405" t="s">
        <v>5118</v>
      </c>
    </row>
    <row r="2406" spans="1:31">
      <c r="A2406" s="31" t="str">
        <f ca="1">IF(GLOBAL[[#This Row],[TT]]&lt;1,"",ROW()-2)</f>
        <v/>
      </c>
      <c r="B2406" s="33" t="s">
        <v>2434</v>
      </c>
      <c r="C2406" s="31">
        <v>0</v>
      </c>
      <c r="D2406" s="31" t="s">
        <v>2143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>
        <f>IF(GLOBAL[[#This Row],[1]]="","",SUMIF(Table6[NB BM_C_QTY+F],GLOBAL[POINTER],Table6[C]))</f>
        <v>0</v>
      </c>
      <c r="J2406" s="91">
        <f>IF(GLOBAL[[#This Row],[2]]="",0,-1*SUMIF(Table5[CONCAT],GLOBAL[POINTER],Table5[3]))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58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406" s="31">
        <v>180</v>
      </c>
      <c r="AC2406" t="s">
        <v>5118</v>
      </c>
    </row>
    <row r="2407" spans="1:31">
      <c r="A2407" s="31" t="str">
        <f ca="1">IF(GLOBAL[[#This Row],[TT]]&lt;1,"",ROW()-2)</f>
        <v/>
      </c>
      <c r="B2407" s="33" t="s">
        <v>3888</v>
      </c>
      <c r="C2407" s="31">
        <v>0</v>
      </c>
      <c r="D2407" s="31" t="s">
        <v>2143</v>
      </c>
      <c r="E2407" s="31">
        <f ca="1">IF(GLOBAL[[#This Row],[b12]]="",GLOBAL[[#This Row],[a6]],GLOBAL[[#This Row],[b12]])</f>
        <v>0</v>
      </c>
      <c r="F2407" s="32">
        <f>GLOBAL[[#This Row],[AWAL]]</f>
        <v>0</v>
      </c>
      <c r="G2407" s="31"/>
      <c r="H2407" s="31"/>
      <c r="I2407" s="31">
        <f>IF(GLOBAL[[#This Row],[1]]="","",SUMIF(Table6[NB BM_C_QTY+F],GLOBAL[POINTER],Table6[C]))</f>
        <v>0</v>
      </c>
      <c r="J2407" s="91">
        <f>IF(GLOBAL[[#This Row],[2]]="",0,-1*SUMIF(Table5[CONCAT],GLOBAL[POINTER],Table5[3]))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 t="shared" si="37"/>
        <v>0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0</v>
      </c>
      <c r="Q2407" s="58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0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0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0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407" s="31">
        <v>180</v>
      </c>
      <c r="AC2407" t="s">
        <v>5118</v>
      </c>
    </row>
    <row r="2408" spans="1:31">
      <c r="A2408" s="31">
        <f ca="1">IF(GLOBAL[[#This Row],[TT]]&lt;1,"",ROW()-2)</f>
        <v>2406</v>
      </c>
      <c r="B2408" s="33" t="s">
        <v>2514</v>
      </c>
      <c r="C2408" s="31">
        <v>5</v>
      </c>
      <c r="D2408" s="31" t="s">
        <v>1395</v>
      </c>
      <c r="E2408" s="31">
        <f ca="1">IF(GLOBAL[[#This Row],[b12]]="",GLOBAL[[#This Row],[a6]],GLOBAL[[#This Row],[b12]])</f>
        <v>5</v>
      </c>
      <c r="F2408" s="32">
        <f>GLOBAL[[#This Row],[AWAL]]</f>
        <v>5</v>
      </c>
      <c r="G2408" s="31"/>
      <c r="H2408" s="31"/>
      <c r="I2408" s="31">
        <f>IF(GLOBAL[[#This Row],[1]]="","",SUMIF(Table6[NB BM_C_QTY+F],GLOBAL[POINTER],Table6[C]))</f>
        <v>0</v>
      </c>
      <c r="J2408" s="91">
        <f>IF(GLOBAL[[#This Row],[2]]="",0,-1*SUMIF(Table5[CONCAT],GLOBAL[POINTER],Table5[3]))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5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5</v>
      </c>
      <c r="Q2408" s="58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5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5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5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408" s="31">
        <v>28</v>
      </c>
      <c r="AC2408" t="s">
        <v>5116</v>
      </c>
    </row>
    <row r="2409" spans="1:31">
      <c r="A2409" s="31">
        <f ca="1">IF(GLOBAL[[#This Row],[TT]]&lt;1,"",ROW()-2)</f>
        <v>2407</v>
      </c>
      <c r="B2409" s="33" t="s">
        <v>4588</v>
      </c>
      <c r="C2409" s="31">
        <v>1</v>
      </c>
      <c r="D2409" s="31" t="s">
        <v>56</v>
      </c>
      <c r="E2409" s="31">
        <f ca="1">IF(GLOBAL[[#This Row],[b12]]="",GLOBAL[[#This Row],[a6]],GLOBAL[[#This Row],[b12]])</f>
        <v>1</v>
      </c>
      <c r="F2409" s="32">
        <f>GLOBAL[[#This Row],[AWAL]]</f>
        <v>1</v>
      </c>
      <c r="G2409" s="31"/>
      <c r="H2409" s="31"/>
      <c r="I2409" s="31">
        <f>IF(GLOBAL[[#This Row],[1]]="","",SUMIF(Table6[NB BM_C_QTY+F],GLOBAL[POINTER],Table6[C]))</f>
        <v>0</v>
      </c>
      <c r="J2409" s="91">
        <f>IF(GLOBAL[[#This Row],[2]]="",0,-1*SUMIF(Table5[CONCAT],GLOBAL[POINTER],Table5[3]))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1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1</v>
      </c>
      <c r="Q2409" s="58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1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1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1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409" s="31">
        <v>144</v>
      </c>
      <c r="AC2409" t="s">
        <v>5118</v>
      </c>
    </row>
    <row r="2410" spans="1:31">
      <c r="A2410" s="31">
        <f ca="1">IF(GLOBAL[[#This Row],[TT]]&lt;1,"",ROW()-2)</f>
        <v>2408</v>
      </c>
      <c r="B2410" s="33" t="s">
        <v>4589</v>
      </c>
      <c r="C2410" s="31">
        <v>2</v>
      </c>
      <c r="D2410" s="31" t="s">
        <v>70</v>
      </c>
      <c r="E2410" s="31">
        <f ca="1">IF(GLOBAL[[#This Row],[b12]]="",GLOBAL[[#This Row],[a6]],GLOBAL[[#This Row],[b12]])</f>
        <v>2</v>
      </c>
      <c r="F2410" s="32">
        <f>GLOBAL[[#This Row],[AWAL]]</f>
        <v>2</v>
      </c>
      <c r="G2410" s="31"/>
      <c r="H2410" s="31"/>
      <c r="I2410" s="31">
        <f>IF(GLOBAL[[#This Row],[1]]="","",SUMIF(Table6[NB BM_C_QTY+F],GLOBAL[POINTER],Table6[C]))</f>
        <v>0</v>
      </c>
      <c r="J2410" s="91">
        <f>IF(GLOBAL[[#This Row],[2]]="",0,-1*SUMIF(Table5[CONCAT],GLOBAL[POINTER],Table5[3]))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2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2</v>
      </c>
      <c r="Q2410" s="58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2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2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2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410" s="31">
        <v>288</v>
      </c>
      <c r="AC2410" t="s">
        <v>5118</v>
      </c>
    </row>
    <row r="2411" spans="1:31">
      <c r="A2411" s="31">
        <f ca="1">IF(GLOBAL[[#This Row],[TT]]&lt;1,"",ROW()-2)</f>
        <v>2409</v>
      </c>
      <c r="B2411" s="33" t="s">
        <v>4590</v>
      </c>
      <c r="C2411" s="31">
        <v>1</v>
      </c>
      <c r="D2411" s="31" t="s">
        <v>389</v>
      </c>
      <c r="E2411" s="31">
        <f ca="1">IF(GLOBAL[[#This Row],[b12]]="",GLOBAL[[#This Row],[a6]],GLOBAL[[#This Row],[b12]])</f>
        <v>1</v>
      </c>
      <c r="F2411" s="32">
        <f>GLOBAL[[#This Row],[AWAL]]</f>
        <v>1</v>
      </c>
      <c r="G2411" s="31"/>
      <c r="H2411" s="31"/>
      <c r="I2411" s="31">
        <f>IF(GLOBAL[[#This Row],[1]]="","",SUMIF(Table6[NB BM_C_QTY+F],GLOBAL[POINTER],Table6[C]))</f>
        <v>0</v>
      </c>
      <c r="J2411" s="91">
        <f>IF(GLOBAL[[#This Row],[2]]="",0,-1*SUMIF(Table5[CONCAT],GLOBAL[POINTER],Table5[3]))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 t="shared" si="37"/>
        <v>1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1</v>
      </c>
      <c r="Q2411" s="58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1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1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1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411" s="31">
        <v>384</v>
      </c>
      <c r="AC2411" t="s">
        <v>5118</v>
      </c>
    </row>
    <row r="2412" spans="1:31">
      <c r="A2412" s="31">
        <f ca="1">IF(GLOBAL[[#This Row],[TT]]&lt;1,"",ROW()-2)</f>
        <v>2410</v>
      </c>
      <c r="B2412" s="33" t="s">
        <v>4591</v>
      </c>
      <c r="C2412" s="31">
        <v>2</v>
      </c>
      <c r="D2412" s="31" t="s">
        <v>20</v>
      </c>
      <c r="E2412" s="31">
        <f ca="1">IF(GLOBAL[[#This Row],[b12]]="",GLOBAL[[#This Row],[a6]],GLOBAL[[#This Row],[b12]])</f>
        <v>2</v>
      </c>
      <c r="F2412" s="32">
        <f>GLOBAL[[#This Row],[AWAL]]</f>
        <v>2</v>
      </c>
      <c r="G2412" s="31"/>
      <c r="H2412" s="31"/>
      <c r="I2412" s="31">
        <f>IF(GLOBAL[[#This Row],[1]]="","",SUMIF(Table6[NB BM_C_QTY+F],GLOBAL[POINTER],Table6[C]))</f>
        <v>0</v>
      </c>
      <c r="J2412" s="91">
        <f>IF(GLOBAL[[#This Row],[2]]="",0,-1*SUMIF(Table5[CONCAT],GLOBAL[POINTER],Table5[3]))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 t="shared" si="37"/>
        <v>2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2</v>
      </c>
      <c r="Q2412" s="58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2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2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2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412" s="31">
        <v>96</v>
      </c>
      <c r="AC2412" t="s">
        <v>5118</v>
      </c>
    </row>
    <row r="2413" spans="1:31">
      <c r="A2413" s="31">
        <f ca="1">IF(GLOBAL[[#This Row],[TT]]&lt;1,"",ROW()-2)</f>
        <v>2411</v>
      </c>
      <c r="B2413" s="33" t="s">
        <v>4592</v>
      </c>
      <c r="C2413" s="31">
        <v>3</v>
      </c>
      <c r="D2413" s="31" t="s">
        <v>38</v>
      </c>
      <c r="E2413" s="31">
        <f ca="1">IF(GLOBAL[[#This Row],[b12]]="",GLOBAL[[#This Row],[a6]],GLOBAL[[#This Row],[b12]])</f>
        <v>3</v>
      </c>
      <c r="F2413" s="32">
        <f>GLOBAL[[#This Row],[AWAL]]</f>
        <v>3</v>
      </c>
      <c r="G2413" s="31"/>
      <c r="H2413" s="31"/>
      <c r="I2413" s="31">
        <f>IF(GLOBAL[[#This Row],[1]]="","",SUMIF(Table6[NB BM_C_QTY+F],GLOBAL[POINTER],Table6[C]))</f>
        <v>0</v>
      </c>
      <c r="J2413" s="91">
        <f>IF(GLOBAL[[#This Row],[2]]="",0,-1*SUMIF(Table5[CONCAT],GLOBAL[POINTER],Table5[3]))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 t="shared" si="37"/>
        <v>3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3</v>
      </c>
      <c r="Q2413" s="58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3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3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3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413" s="31">
        <v>192</v>
      </c>
      <c r="AC2413" t="s">
        <v>5118</v>
      </c>
      <c r="AE2413" s="65"/>
    </row>
    <row r="2414" spans="1:31">
      <c r="A2414" s="31">
        <f ca="1">IF(GLOBAL[[#This Row],[TT]]&lt;1,"",ROW()-2)</f>
        <v>2412</v>
      </c>
      <c r="B2414" s="33" t="s">
        <v>4593</v>
      </c>
      <c r="C2414" s="31">
        <v>4</v>
      </c>
      <c r="D2414" s="31" t="s">
        <v>38</v>
      </c>
      <c r="E2414" s="31">
        <f ca="1">IF(GLOBAL[[#This Row],[b12]]="",GLOBAL[[#This Row],[a6]],GLOBAL[[#This Row],[b12]])</f>
        <v>4</v>
      </c>
      <c r="F2414" s="32">
        <f>GLOBAL[[#This Row],[AWAL]]</f>
        <v>4</v>
      </c>
      <c r="G2414" s="31"/>
      <c r="H2414" s="31"/>
      <c r="I2414" s="31">
        <f>IF(GLOBAL[[#This Row],[1]]="","",SUMIF(Table6[NB BM_C_QTY+F],GLOBAL[POINTER],Table6[C]))</f>
        <v>0</v>
      </c>
      <c r="J2414" s="91">
        <f>IF(GLOBAL[[#This Row],[2]]="",0,-1*SUMIF(Table5[CONCAT],GLOBAL[POINTER],Table5[3]))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 t="shared" si="37"/>
        <v>4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4</v>
      </c>
      <c r="Q2414" s="58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4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4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4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414" s="31">
        <v>192</v>
      </c>
      <c r="AC2414" t="s">
        <v>5118</v>
      </c>
    </row>
    <row r="2415" spans="1:31">
      <c r="A2415" s="31">
        <f ca="1">IF(GLOBAL[[#This Row],[TT]]&lt;1,"",ROW()-2)</f>
        <v>2413</v>
      </c>
      <c r="B2415" s="33" t="s">
        <v>4594</v>
      </c>
      <c r="C2415" s="31">
        <v>8</v>
      </c>
      <c r="D2415" s="31" t="s">
        <v>56</v>
      </c>
      <c r="E2415" s="31">
        <f ca="1">IF(GLOBAL[[#This Row],[b12]]="",GLOBAL[[#This Row],[a6]],GLOBAL[[#This Row],[b12]])</f>
        <v>8</v>
      </c>
      <c r="F2415" s="32">
        <f>GLOBAL[[#This Row],[AWAL]]</f>
        <v>8</v>
      </c>
      <c r="G2415" s="31"/>
      <c r="H2415" s="31"/>
      <c r="I2415" s="31">
        <f>IF(GLOBAL[[#This Row],[1]]="","",SUMIF(Table6[NB BM_C_QTY+F],GLOBAL[POINTER],Table6[C]))</f>
        <v>0</v>
      </c>
      <c r="J2415" s="91">
        <f>IF(GLOBAL[[#This Row],[2]]="",0,-1*SUMIF(Table5[CONCAT],GLOBAL[POINTER],Table5[3]))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 t="shared" si="37"/>
        <v>8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8</v>
      </c>
      <c r="Q2415" s="58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8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8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8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415" s="31">
        <v>144</v>
      </c>
      <c r="AC2415" t="s">
        <v>5118</v>
      </c>
    </row>
    <row r="2416" spans="1:31">
      <c r="A2416" s="31">
        <f ca="1">IF(GLOBAL[[#This Row],[TT]]&lt;1,"",ROW()-2)</f>
        <v>2414</v>
      </c>
      <c r="B2416" s="33" t="s">
        <v>4595</v>
      </c>
      <c r="C2416" s="31">
        <v>16</v>
      </c>
      <c r="D2416" s="31">
        <v>240</v>
      </c>
      <c r="E2416" s="31">
        <f ca="1">IF(GLOBAL[[#This Row],[b12]]="",GLOBAL[[#This Row],[a6]],GLOBAL[[#This Row],[b12]])</f>
        <v>16</v>
      </c>
      <c r="F2416" s="32">
        <f>GLOBAL[[#This Row],[AWAL]]</f>
        <v>16</v>
      </c>
      <c r="G2416" s="31"/>
      <c r="H2416" s="31"/>
      <c r="I2416" s="31">
        <f>IF(GLOBAL[[#This Row],[1]]="","",SUMIF(Table6[NB BM_C_QTY+F],GLOBAL[POINTER],Table6[C]))</f>
        <v>0</v>
      </c>
      <c r="J2416" s="91">
        <f>IF(GLOBAL[[#This Row],[2]]="",0,-1*SUMIF(Table5[CONCAT],GLOBAL[POINTER],Table5[3]))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 t="shared" si="37"/>
        <v>16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16</v>
      </c>
      <c r="Q2416" s="58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16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16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16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416" s="31">
        <v>240</v>
      </c>
      <c r="AC2416" t="s">
        <v>5118</v>
      </c>
    </row>
    <row r="2417" spans="1:29">
      <c r="A2417" s="31">
        <f ca="1">IF(GLOBAL[[#This Row],[TT]]&lt;1,"",ROW()-2)</f>
        <v>2415</v>
      </c>
      <c r="B2417" s="33" t="s">
        <v>4596</v>
      </c>
      <c r="C2417" s="31">
        <v>9</v>
      </c>
      <c r="D2417" s="31">
        <v>240</v>
      </c>
      <c r="E2417" s="31">
        <f ca="1">IF(GLOBAL[[#This Row],[b12]]="",GLOBAL[[#This Row],[a6]],GLOBAL[[#This Row],[b12]])</f>
        <v>9</v>
      </c>
      <c r="F2417" s="32">
        <f>GLOBAL[[#This Row],[AWAL]]</f>
        <v>9</v>
      </c>
      <c r="G2417" s="31"/>
      <c r="H2417" s="31"/>
      <c r="I2417" s="31">
        <f>IF(GLOBAL[[#This Row],[1]]="","",SUMIF(Table6[NB BM_C_QTY+F],GLOBAL[POINTER],Table6[C]))</f>
        <v>0</v>
      </c>
      <c r="J2417" s="91">
        <f>IF(GLOBAL[[#This Row],[2]]="",0,-1*SUMIF(Table5[CONCAT],GLOBAL[POINTER],Table5[3]))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 t="shared" si="37"/>
        <v>9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9</v>
      </c>
      <c r="Q2417" s="58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9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9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9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417" s="31">
        <v>240</v>
      </c>
      <c r="AC2417" t="s">
        <v>5118</v>
      </c>
    </row>
    <row r="2418" spans="1:29">
      <c r="A2418" s="31">
        <f ca="1">IF(GLOBAL[[#This Row],[TT]]&lt;1,"",ROW()-2)</f>
        <v>2416</v>
      </c>
      <c r="B2418" s="33" t="s">
        <v>4597</v>
      </c>
      <c r="C2418" s="31">
        <v>1</v>
      </c>
      <c r="D2418" s="31" t="s">
        <v>19</v>
      </c>
      <c r="E2418" s="31">
        <f ca="1">IF(GLOBAL[[#This Row],[b12]]="",GLOBAL[[#This Row],[a6]],GLOBAL[[#This Row],[b12]])</f>
        <v>1</v>
      </c>
      <c r="F2418" s="32">
        <f>GLOBAL[[#This Row],[AWAL]]</f>
        <v>1</v>
      </c>
      <c r="G2418" s="31"/>
      <c r="H2418" s="31"/>
      <c r="I2418" s="31">
        <f>IF(GLOBAL[[#This Row],[1]]="","",SUMIF(Table6[NB BM_C_QTY+F],GLOBAL[POINTER],Table6[C]))</f>
        <v>0</v>
      </c>
      <c r="J2418" s="91">
        <f>IF(GLOBAL[[#This Row],[2]]="",0,-1*SUMIF(Table5[CONCAT],GLOBAL[POINTER],Table5[3]))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 t="shared" si="37"/>
        <v>1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1</v>
      </c>
      <c r="Q2418" s="58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1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1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1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418" s="31">
        <v>12</v>
      </c>
      <c r="AC2418" t="s">
        <v>5116</v>
      </c>
    </row>
    <row r="2419" spans="1:29">
      <c r="A2419" s="31">
        <f ca="1">IF(GLOBAL[[#This Row],[TT]]&lt;1,"",ROW()-2)</f>
        <v>2417</v>
      </c>
      <c r="B2419" s="33" t="s">
        <v>4598</v>
      </c>
      <c r="C2419" s="31">
        <v>6</v>
      </c>
      <c r="D2419" s="31" t="s">
        <v>165</v>
      </c>
      <c r="E2419" s="31">
        <f ca="1">IF(GLOBAL[[#This Row],[b12]]="",GLOBAL[[#This Row],[a6]],GLOBAL[[#This Row],[b12]])</f>
        <v>6</v>
      </c>
      <c r="F2419" s="32">
        <f>GLOBAL[[#This Row],[AWAL]]</f>
        <v>6</v>
      </c>
      <c r="G2419" s="31"/>
      <c r="H2419" s="31"/>
      <c r="I2419" s="31">
        <f>IF(GLOBAL[[#This Row],[1]]="","",SUMIF(Table6[NB BM_C_QTY+F],GLOBAL[POINTER],Table6[C]))</f>
        <v>0</v>
      </c>
      <c r="J2419" s="91">
        <f>IF(GLOBAL[[#This Row],[2]]="",0,-1*SUMIF(Table5[CONCAT],GLOBAL[POINTER],Table5[3]))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 t="shared" si="37"/>
        <v>6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6</v>
      </c>
      <c r="Q2419" s="58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6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6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6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419" s="31">
        <v>1440</v>
      </c>
      <c r="AC2419" t="s">
        <v>5118</v>
      </c>
    </row>
    <row r="2420" spans="1:29">
      <c r="A2420" s="31">
        <f ca="1">IF(GLOBAL[[#This Row],[TT]]&lt;1,"",ROW()-2)</f>
        <v>2418</v>
      </c>
      <c r="B2420" s="33" t="s">
        <v>1421</v>
      </c>
      <c r="C2420" s="31">
        <v>5</v>
      </c>
      <c r="D2420" s="31" t="s">
        <v>140</v>
      </c>
      <c r="E2420" s="31">
        <f ca="1">IF(GLOBAL[[#This Row],[b12]]="",GLOBAL[[#This Row],[a6]],GLOBAL[[#This Row],[b12]])</f>
        <v>5</v>
      </c>
      <c r="F2420" s="32">
        <f>GLOBAL[[#This Row],[AWAL]]</f>
        <v>5</v>
      </c>
      <c r="G2420" s="31"/>
      <c r="H2420" s="31"/>
      <c r="I2420" s="31">
        <f>IF(GLOBAL[[#This Row],[1]]="","",SUMIF(Table6[NB BM_C_QTY+F],GLOBAL[POINTER],Table6[C]))</f>
        <v>0</v>
      </c>
      <c r="J2420" s="91">
        <f>IF(GLOBAL[[#This Row],[2]]="",0,-1*SUMIF(Table5[CONCAT],GLOBAL[POINTER],Table5[3]))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 t="shared" si="37"/>
        <v>5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5</v>
      </c>
      <c r="Q2420" s="58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5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5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5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420" s="31">
        <v>240</v>
      </c>
      <c r="AC2420" t="s">
        <v>5118</v>
      </c>
    </row>
    <row r="2421" spans="1:29">
      <c r="A2421" s="31">
        <f ca="1">IF(GLOBAL[[#This Row],[TT]]&lt;1,"",ROW()-2)</f>
        <v>2419</v>
      </c>
      <c r="B2421" s="33" t="s">
        <v>4599</v>
      </c>
      <c r="C2421" s="31">
        <v>4</v>
      </c>
      <c r="D2421" s="31" t="s">
        <v>56</v>
      </c>
      <c r="E2421" s="31">
        <f ca="1">IF(GLOBAL[[#This Row],[b12]]="",GLOBAL[[#This Row],[a6]],GLOBAL[[#This Row],[b12]])</f>
        <v>4</v>
      </c>
      <c r="F2421" s="32">
        <f>GLOBAL[[#This Row],[AWAL]]</f>
        <v>4</v>
      </c>
      <c r="G2421" s="31"/>
      <c r="H2421" s="31"/>
      <c r="I2421" s="31">
        <f>IF(GLOBAL[[#This Row],[1]]="","",SUMIF(Table6[NB BM_C_QTY+F],GLOBAL[POINTER],Table6[C]))</f>
        <v>0</v>
      </c>
      <c r="J2421" s="91">
        <f>IF(GLOBAL[[#This Row],[2]]="",0,-1*SUMIF(Table5[CONCAT],GLOBAL[POINTER],Table5[3]))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 t="shared" si="37"/>
        <v>4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4</v>
      </c>
      <c r="Q2421" s="58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4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4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4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421" s="31">
        <v>144</v>
      </c>
      <c r="AC2421" t="s">
        <v>5118</v>
      </c>
    </row>
    <row r="2422" spans="1:29">
      <c r="A2422" s="31" t="str">
        <f ca="1">IF(GLOBAL[[#This Row],[TT]]&lt;1,"",ROW()-2)</f>
        <v/>
      </c>
      <c r="B2422" s="33" t="s">
        <v>4799</v>
      </c>
      <c r="C2422" s="31">
        <v>0</v>
      </c>
      <c r="D2422" s="31" t="s">
        <v>148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>
        <f>IF(GLOBAL[[#This Row],[1]]="","",SUMIF(Table6[NB BM_C_QTY+F],GLOBAL[POINTER],Table6[C]))</f>
        <v>0</v>
      </c>
      <c r="J2422" s="91">
        <f>IF(GLOBAL[[#This Row],[2]]="",0,-1*SUMIF(Table5[CONCAT],GLOBAL[POINTER],Table5[3]))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58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422" s="31">
        <v>30</v>
      </c>
      <c r="AC2422" t="s">
        <v>5116</v>
      </c>
    </row>
    <row r="2423" spans="1:29">
      <c r="A2423" s="31">
        <f ca="1">IF(GLOBAL[[#This Row],[TT]]&lt;1,"",ROW()-2)</f>
        <v>2421</v>
      </c>
      <c r="B2423" s="33" t="s">
        <v>4600</v>
      </c>
      <c r="C2423" s="31">
        <v>3</v>
      </c>
      <c r="D2423" s="31" t="s">
        <v>148</v>
      </c>
      <c r="E2423" s="31">
        <f ca="1">IF(GLOBAL[[#This Row],[b12]]="",GLOBAL[[#This Row],[a6]],GLOBAL[[#This Row],[b12]])</f>
        <v>3</v>
      </c>
      <c r="F2423" s="32">
        <f>GLOBAL[[#This Row],[AWAL]]</f>
        <v>3</v>
      </c>
      <c r="G2423" s="31"/>
      <c r="H2423" s="31"/>
      <c r="I2423" s="31">
        <f>IF(GLOBAL[[#This Row],[1]]="","",SUMIF(Table6[NB BM_C_QTY+F],GLOBAL[POINTER],Table6[C]))</f>
        <v>0</v>
      </c>
      <c r="J2423" s="91">
        <f>IF(GLOBAL[[#This Row],[2]]="",0,-1*SUMIF(Table5[CONCAT],GLOBAL[POINTER],Table5[3]))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3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3</v>
      </c>
      <c r="Q2423" s="58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3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3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3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423" s="31">
        <v>30</v>
      </c>
      <c r="AC2423" t="s">
        <v>5116</v>
      </c>
    </row>
    <row r="2424" spans="1:29">
      <c r="A2424" s="31">
        <f ca="1">IF(GLOBAL[[#This Row],[TT]]&lt;1,"",ROW()-2)</f>
        <v>2422</v>
      </c>
      <c r="B2424" s="33" t="s">
        <v>4601</v>
      </c>
      <c r="C2424" s="31">
        <v>8</v>
      </c>
      <c r="D2424" s="31" t="s">
        <v>148</v>
      </c>
      <c r="E2424" s="31">
        <f ca="1">IF(GLOBAL[[#This Row],[b12]]="",GLOBAL[[#This Row],[a6]],GLOBAL[[#This Row],[b12]])</f>
        <v>8</v>
      </c>
      <c r="F2424" s="32">
        <f>GLOBAL[[#This Row],[AWAL]]</f>
        <v>8</v>
      </c>
      <c r="G2424" s="31"/>
      <c r="H2424" s="31"/>
      <c r="I2424" s="31">
        <f>IF(GLOBAL[[#This Row],[1]]="","",SUMIF(Table6[NB BM_C_QTY+F],GLOBAL[POINTER],Table6[C]))</f>
        <v>0</v>
      </c>
      <c r="J2424" s="91">
        <f>IF(GLOBAL[[#This Row],[2]]="",0,-1*SUMIF(Table5[CONCAT],GLOBAL[POINTER],Table5[3]))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 t="shared" si="37"/>
        <v>8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8</v>
      </c>
      <c r="Q2424" s="58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8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8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8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424" s="31">
        <v>30</v>
      </c>
      <c r="AC2424" t="s">
        <v>5116</v>
      </c>
    </row>
    <row r="2425" spans="1:29">
      <c r="A2425" s="31">
        <f ca="1">IF(GLOBAL[[#This Row],[TT]]&lt;1,"",ROW()-2)</f>
        <v>2423</v>
      </c>
      <c r="B2425" s="33" t="s">
        <v>4602</v>
      </c>
      <c r="C2425" s="31">
        <v>4</v>
      </c>
      <c r="D2425" s="31" t="s">
        <v>19</v>
      </c>
      <c r="E2425" s="31">
        <f ca="1">IF(GLOBAL[[#This Row],[b12]]="",GLOBAL[[#This Row],[a6]],GLOBAL[[#This Row],[b12]])</f>
        <v>4</v>
      </c>
      <c r="F2425" s="32">
        <f>GLOBAL[[#This Row],[AWAL]]</f>
        <v>4</v>
      </c>
      <c r="G2425" s="31"/>
      <c r="H2425" s="31"/>
      <c r="I2425" s="31">
        <f>IF(GLOBAL[[#This Row],[1]]="","",SUMIF(Table6[NB BM_C_QTY+F],GLOBAL[POINTER],Table6[C]))</f>
        <v>0</v>
      </c>
      <c r="J2425" s="91">
        <f>IF(GLOBAL[[#This Row],[2]]="",0,-1*SUMIF(Table5[CONCAT],GLOBAL[POINTER],Table5[3]))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 t="shared" si="37"/>
        <v>4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4</v>
      </c>
      <c r="Q2425" s="58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4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4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4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425" s="31">
        <v>12</v>
      </c>
      <c r="AC2425" t="s">
        <v>5116</v>
      </c>
    </row>
    <row r="2426" spans="1:29">
      <c r="A2426" s="31">
        <f ca="1">IF(GLOBAL[[#This Row],[TT]]&lt;1,"",ROW()-2)</f>
        <v>2424</v>
      </c>
      <c r="B2426" s="33" t="s">
        <v>4603</v>
      </c>
      <c r="C2426" s="31">
        <v>5</v>
      </c>
      <c r="D2426" s="31" t="s">
        <v>637</v>
      </c>
      <c r="E2426" s="31">
        <f ca="1">IF(GLOBAL[[#This Row],[b12]]="",GLOBAL[[#This Row],[a6]],GLOBAL[[#This Row],[b12]])</f>
        <v>5</v>
      </c>
      <c r="F2426" s="32">
        <f>GLOBAL[[#This Row],[AWAL]]</f>
        <v>5</v>
      </c>
      <c r="G2426" s="31"/>
      <c r="H2426" s="31"/>
      <c r="I2426" s="31">
        <f>IF(GLOBAL[[#This Row],[1]]="","",SUMIF(Table6[NB BM_C_QTY+F],GLOBAL[POINTER],Table6[C]))</f>
        <v>0</v>
      </c>
      <c r="J2426" s="91">
        <f>IF(GLOBAL[[#This Row],[2]]="",0,-1*SUMIF(Table5[CONCAT],GLOBAL[POINTER],Table5[3]))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5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5</v>
      </c>
      <c r="Q2426" s="58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5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5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5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426" s="31">
        <v>168</v>
      </c>
      <c r="AC2426" t="s">
        <v>5118</v>
      </c>
    </row>
    <row r="2427" spans="1:29">
      <c r="A2427" s="31">
        <f ca="1">IF(GLOBAL[[#This Row],[TT]]&lt;1,"",ROW()-2)</f>
        <v>2425</v>
      </c>
      <c r="B2427" s="33" t="s">
        <v>4604</v>
      </c>
      <c r="C2427" s="31">
        <v>2</v>
      </c>
      <c r="D2427" s="31" t="s">
        <v>98</v>
      </c>
      <c r="E2427" s="31">
        <f ca="1">IF(GLOBAL[[#This Row],[b12]]="",GLOBAL[[#This Row],[a6]],GLOBAL[[#This Row],[b12]])</f>
        <v>2</v>
      </c>
      <c r="F2427" s="32">
        <f>GLOBAL[[#This Row],[AWAL]]</f>
        <v>2</v>
      </c>
      <c r="G2427" s="31"/>
      <c r="H2427" s="31"/>
      <c r="I2427" s="31">
        <f>IF(GLOBAL[[#This Row],[1]]="","",SUMIF(Table6[NB BM_C_QTY+F],GLOBAL[POINTER],Table6[C]))</f>
        <v>0</v>
      </c>
      <c r="J2427" s="91">
        <f>IF(GLOBAL[[#This Row],[2]]="",0,-1*SUMIF(Table5[CONCAT],GLOBAL[POINTER],Table5[3]))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 t="shared" si="37"/>
        <v>2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2</v>
      </c>
      <c r="Q2427" s="58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2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2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2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427" s="31">
        <v>50</v>
      </c>
      <c r="AC2427" t="s">
        <v>5116</v>
      </c>
    </row>
    <row r="2428" spans="1:29">
      <c r="A2428" s="31">
        <f ca="1">IF(GLOBAL[[#This Row],[TT]]&lt;1,"",ROW()-2)</f>
        <v>2426</v>
      </c>
      <c r="B2428" s="33" t="s">
        <v>4605</v>
      </c>
      <c r="C2428" s="31">
        <v>2</v>
      </c>
      <c r="D2428" s="31" t="s">
        <v>63</v>
      </c>
      <c r="E2428" s="31">
        <f ca="1">IF(GLOBAL[[#This Row],[b12]]="",GLOBAL[[#This Row],[a6]],GLOBAL[[#This Row],[b12]])</f>
        <v>2</v>
      </c>
      <c r="F2428" s="32">
        <f>GLOBAL[[#This Row],[AWAL]]</f>
        <v>2</v>
      </c>
      <c r="G2428" s="31"/>
      <c r="H2428" s="31"/>
      <c r="I2428" s="31">
        <f>IF(GLOBAL[[#This Row],[1]]="","",SUMIF(Table6[NB BM_C_QTY+F],GLOBAL[POINTER],Table6[C]))</f>
        <v>0</v>
      </c>
      <c r="J2428" s="91">
        <f>IF(GLOBAL[[#This Row],[2]]="",0,-1*SUMIF(Table5[CONCAT],GLOBAL[POINTER],Table5[3]))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2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2</v>
      </c>
      <c r="Q2428" s="58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2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2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2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428" s="31">
        <v>36</v>
      </c>
      <c r="AC2428" t="s">
        <v>5116</v>
      </c>
    </row>
    <row r="2429" spans="1:29">
      <c r="A2429" s="31" t="str">
        <f ca="1">IF(GLOBAL[[#This Row],[TT]]&lt;1,"",ROW()-2)</f>
        <v/>
      </c>
      <c r="B2429" s="33" t="s">
        <v>4800</v>
      </c>
      <c r="C2429" s="31">
        <v>0</v>
      </c>
      <c r="D2429" s="31" t="s">
        <v>1420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>
        <f>IF(GLOBAL[[#This Row],[1]]="","",SUMIF(Table6[NB BM_C_QTY+F],GLOBAL[POINTER],Table6[C]))</f>
        <v>0</v>
      </c>
      <c r="J2429" s="91">
        <f>IF(GLOBAL[[#This Row],[2]]="",0,-1*SUMIF(Table5[CONCAT],GLOBAL[POINTER],Table5[3]))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58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429" s="31">
        <v>33</v>
      </c>
      <c r="AC2429" t="s">
        <v>5116</v>
      </c>
    </row>
    <row r="2430" spans="1:29">
      <c r="A2430" s="31" t="str">
        <f ca="1">IF(GLOBAL[[#This Row],[TT]]&lt;1,"",ROW()-2)</f>
        <v/>
      </c>
      <c r="B2430" s="33" t="s">
        <v>4246</v>
      </c>
      <c r="C2430" s="31">
        <v>0</v>
      </c>
      <c r="D2430" s="31" t="s">
        <v>2131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>
        <f>IF(GLOBAL[[#This Row],[1]]="","",SUMIF(Table6[NB BM_C_QTY+F],GLOBAL[POINTER],Table6[C]))</f>
        <v>0</v>
      </c>
      <c r="J2430" s="91">
        <f>IF(GLOBAL[[#This Row],[2]]="",0,-1*SUMIF(Table5[CONCAT],GLOBAL[POINTER],Table5[3]))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58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430" s="31">
        <v>240</v>
      </c>
      <c r="AC2430" t="s">
        <v>5118</v>
      </c>
    </row>
    <row r="2431" spans="1:29">
      <c r="A2431" s="31" t="str">
        <f ca="1">IF(GLOBAL[[#This Row],[TT]]&lt;1,"",ROW()-2)</f>
        <v/>
      </c>
      <c r="B2431" s="33" t="s">
        <v>4247</v>
      </c>
      <c r="C2431" s="31">
        <v>0</v>
      </c>
      <c r="D2431" s="31" t="s">
        <v>2131</v>
      </c>
      <c r="E2431" s="31">
        <f ca="1">IF(GLOBAL[[#This Row],[b12]]="",GLOBAL[[#This Row],[a6]],GLOBAL[[#This Row],[b12]])</f>
        <v>0</v>
      </c>
      <c r="F2431" s="32">
        <f>GLOBAL[[#This Row],[AWAL]]</f>
        <v>0</v>
      </c>
      <c r="G2431" s="31"/>
      <c r="H2431" s="31"/>
      <c r="I2431" s="31">
        <f>IF(GLOBAL[[#This Row],[1]]="","",SUMIF(Table6[NB BM_C_QTY+F],GLOBAL[POINTER],Table6[C]))</f>
        <v>0</v>
      </c>
      <c r="J2431" s="91">
        <f>IF(GLOBAL[[#This Row],[2]]="",0,-1*SUMIF(Table5[CONCAT],GLOBAL[POINTER],Table5[3]))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0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0</v>
      </c>
      <c r="Q2431" s="58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0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0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0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431" s="31">
        <v>240</v>
      </c>
      <c r="AC2431" t="s">
        <v>5118</v>
      </c>
    </row>
    <row r="2432" spans="1:29">
      <c r="A2432" s="31" t="str">
        <f ca="1">IF(GLOBAL[[#This Row],[TT]]&lt;1,"",ROW()-2)</f>
        <v/>
      </c>
      <c r="B2432" s="33" t="s">
        <v>4846</v>
      </c>
      <c r="C2432" s="31">
        <v>0</v>
      </c>
      <c r="D2432" s="31" t="s">
        <v>2016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>
        <f>IF(GLOBAL[[#This Row],[1]]="","",SUMIF(Table6[NB BM_C_QTY+F],GLOBAL[POINTER],Table6[C]))</f>
        <v>0</v>
      </c>
      <c r="J2432" s="91">
        <f>IF(GLOBAL[[#This Row],[2]]="",0,-1*SUMIF(Table5[CONCAT],GLOBAL[POINTER],Table5[3]))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58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432" s="31">
        <v>96</v>
      </c>
      <c r="AC2432" t="s">
        <v>5118</v>
      </c>
    </row>
    <row r="2433" spans="1:31">
      <c r="A2433" s="31" t="str">
        <f ca="1">IF(GLOBAL[[#This Row],[TT]]&lt;1,"",ROW()-2)</f>
        <v/>
      </c>
      <c r="B2433" s="33" t="s">
        <v>2515</v>
      </c>
      <c r="C2433" s="31">
        <v>0</v>
      </c>
      <c r="D2433" s="31" t="s">
        <v>26</v>
      </c>
      <c r="E2433" s="31">
        <f ca="1">IF(GLOBAL[[#This Row],[b12]]="",GLOBAL[[#This Row],[a6]],GLOBAL[[#This Row],[b12]])</f>
        <v>0</v>
      </c>
      <c r="F2433" s="32">
        <f>GLOBAL[[#This Row],[AWAL]]</f>
        <v>0</v>
      </c>
      <c r="G2433" s="31"/>
      <c r="H2433" s="31"/>
      <c r="I2433" s="31">
        <f>IF(GLOBAL[[#This Row],[1]]="","",SUMIF(Table6[NB BM_C_QTY+F],GLOBAL[POINTER],Table6[C]))</f>
        <v>0</v>
      </c>
      <c r="J2433" s="91">
        <f>IF(GLOBAL[[#This Row],[2]]="",0,-1*SUMIF(Table5[CONCAT],GLOBAL[POINTER],Table5[3]))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0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0</v>
      </c>
      <c r="Q2433" s="58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0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0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0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433" s="31">
        <v>100</v>
      </c>
      <c r="AC2433" t="s">
        <v>5118</v>
      </c>
    </row>
    <row r="2434" spans="1:31">
      <c r="A2434" s="31">
        <f ca="1">IF(GLOBAL[[#This Row],[TT]]&lt;1,"",ROW()-2)</f>
        <v>2432</v>
      </c>
      <c r="B2434" s="33" t="s">
        <v>4606</v>
      </c>
      <c r="C2434" s="31">
        <v>7</v>
      </c>
      <c r="D2434" s="31">
        <v>240</v>
      </c>
      <c r="E2434" s="31">
        <f ca="1">IF(GLOBAL[[#This Row],[b12]]="",GLOBAL[[#This Row],[a6]],GLOBAL[[#This Row],[b12]])</f>
        <v>7</v>
      </c>
      <c r="F2434" s="32">
        <f>GLOBAL[[#This Row],[AWAL]]</f>
        <v>7</v>
      </c>
      <c r="G2434" s="31"/>
      <c r="H2434" s="31"/>
      <c r="I2434" s="31">
        <f>IF(GLOBAL[[#This Row],[1]]="","",SUMIF(Table6[NB BM_C_QTY+F],GLOBAL[POINTER],Table6[C]))</f>
        <v>0</v>
      </c>
      <c r="J2434" s="91">
        <f>IF(GLOBAL[[#This Row],[2]]="",0,-1*SUMIF(Table5[CONCAT],GLOBAL[POINTER],Table5[3]))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7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7</v>
      </c>
      <c r="Q2434" s="58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7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7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7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434" s="31">
        <v>240</v>
      </c>
      <c r="AC2434" t="s">
        <v>5118</v>
      </c>
    </row>
    <row r="2435" spans="1:31">
      <c r="A2435" s="31">
        <f ca="1">IF(GLOBAL[[#This Row],[TT]]&lt;1,"",ROW()-2)</f>
        <v>2433</v>
      </c>
      <c r="B2435" s="33" t="s">
        <v>4607</v>
      </c>
      <c r="C2435" s="31">
        <v>5</v>
      </c>
      <c r="D2435" s="31" t="s">
        <v>140</v>
      </c>
      <c r="E2435" s="31">
        <f ca="1">IF(GLOBAL[[#This Row],[b12]]="",GLOBAL[[#This Row],[a6]],GLOBAL[[#This Row],[b12]])</f>
        <v>5</v>
      </c>
      <c r="F2435" s="32">
        <f>GLOBAL[[#This Row],[AWAL]]</f>
        <v>5</v>
      </c>
      <c r="G2435" s="31"/>
      <c r="H2435" s="31"/>
      <c r="I2435" s="31">
        <f>IF(GLOBAL[[#This Row],[1]]="","",SUMIF(Table6[NB BM_C_QTY+F],GLOBAL[POINTER],Table6[C]))</f>
        <v>0</v>
      </c>
      <c r="J2435" s="91">
        <f>IF(GLOBAL[[#This Row],[2]]="",0,-1*SUMIF(Table5[CONCAT],GLOBAL[POINTER],Table5[3]))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 t="shared" ref="M2435:M2498" si="38">SUM(F2435,L2435)</f>
        <v>5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5</v>
      </c>
      <c r="Q2435" s="58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5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5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5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435" s="31">
        <v>240</v>
      </c>
      <c r="AC2435" t="s">
        <v>5118</v>
      </c>
      <c r="AE2435" s="64"/>
    </row>
    <row r="2436" spans="1:31">
      <c r="A2436" s="31">
        <f ca="1">IF(GLOBAL[[#This Row],[TT]]&lt;1,"",ROW()-2)</f>
        <v>2434</v>
      </c>
      <c r="B2436" s="33" t="s">
        <v>4608</v>
      </c>
      <c r="C2436" s="31">
        <v>16</v>
      </c>
      <c r="D2436" s="31" t="s">
        <v>140</v>
      </c>
      <c r="E2436" s="31">
        <f ca="1">IF(GLOBAL[[#This Row],[b12]]="",GLOBAL[[#This Row],[a6]],GLOBAL[[#This Row],[b12]])</f>
        <v>16</v>
      </c>
      <c r="F2436" s="32">
        <f>GLOBAL[[#This Row],[AWAL]]</f>
        <v>16</v>
      </c>
      <c r="G2436" s="31"/>
      <c r="H2436" s="31"/>
      <c r="I2436" s="31">
        <f>IF(GLOBAL[[#This Row],[1]]="","",SUMIF(Table6[NB BM_C_QTY+F],GLOBAL[POINTER],Table6[C]))</f>
        <v>0</v>
      </c>
      <c r="J2436" s="91">
        <f>IF(GLOBAL[[#This Row],[2]]="",0,-1*SUMIF(Table5[CONCAT],GLOBAL[POINTER],Table5[3]))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 t="shared" si="38"/>
        <v>16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16</v>
      </c>
      <c r="Q2436" s="58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16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16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16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436" s="31">
        <v>240</v>
      </c>
      <c r="AC2436" t="s">
        <v>5118</v>
      </c>
      <c r="AE2436" s="64"/>
    </row>
    <row r="2437" spans="1:31">
      <c r="A2437" s="31">
        <f ca="1">IF(GLOBAL[[#This Row],[TT]]&lt;1,"",ROW()-2)</f>
        <v>2435</v>
      </c>
      <c r="B2437" s="33" t="s">
        <v>4609</v>
      </c>
      <c r="C2437" s="31">
        <v>9</v>
      </c>
      <c r="D2437" s="31" t="s">
        <v>70</v>
      </c>
      <c r="E2437" s="31">
        <f ca="1">IF(GLOBAL[[#This Row],[b12]]="",GLOBAL[[#This Row],[a6]],GLOBAL[[#This Row],[b12]])</f>
        <v>9</v>
      </c>
      <c r="F2437" s="32">
        <f>GLOBAL[[#This Row],[AWAL]]</f>
        <v>9</v>
      </c>
      <c r="G2437" s="31"/>
      <c r="H2437" s="31"/>
      <c r="I2437" s="31">
        <f>IF(GLOBAL[[#This Row],[1]]="","",SUMIF(Table6[NB BM_C_QTY+F],GLOBAL[POINTER],Table6[C]))</f>
        <v>0</v>
      </c>
      <c r="J2437" s="91">
        <f>IF(GLOBAL[[#This Row],[2]]="",0,-1*SUMIF(Table5[CONCAT],GLOBAL[POINTER],Table5[3]))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 t="shared" si="38"/>
        <v>9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9</v>
      </c>
      <c r="Q2437" s="58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9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9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9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437" s="31">
        <v>288</v>
      </c>
      <c r="AC2437" t="s">
        <v>5118</v>
      </c>
    </row>
    <row r="2438" spans="1:31">
      <c r="A2438" s="31">
        <f ca="1">IF(GLOBAL[[#This Row],[TT]]&lt;1,"",ROW()-2)</f>
        <v>2436</v>
      </c>
      <c r="B2438" s="33" t="s">
        <v>4610</v>
      </c>
      <c r="C2438" s="31">
        <v>5</v>
      </c>
      <c r="D2438" s="31" t="s">
        <v>140</v>
      </c>
      <c r="E2438" s="31">
        <f ca="1">IF(GLOBAL[[#This Row],[b12]]="",GLOBAL[[#This Row],[a6]],GLOBAL[[#This Row],[b12]])</f>
        <v>5</v>
      </c>
      <c r="F2438" s="32">
        <f>GLOBAL[[#This Row],[AWAL]]</f>
        <v>5</v>
      </c>
      <c r="G2438" s="31"/>
      <c r="H2438" s="31"/>
      <c r="I2438" s="31">
        <f>IF(GLOBAL[[#This Row],[1]]="","",SUMIF(Table6[NB BM_C_QTY+F],GLOBAL[POINTER],Table6[C]))</f>
        <v>0</v>
      </c>
      <c r="J2438" s="91">
        <f>IF(GLOBAL[[#This Row],[2]]="",0,-1*SUMIF(Table5[CONCAT],GLOBAL[POINTER],Table5[3]))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 t="shared" si="38"/>
        <v>5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5</v>
      </c>
      <c r="Q2438" s="58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5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5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5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438" s="31">
        <v>240</v>
      </c>
      <c r="AC2438" t="s">
        <v>5118</v>
      </c>
      <c r="AE2438" s="64"/>
    </row>
    <row r="2439" spans="1:31">
      <c r="A2439" s="31" t="str">
        <f ca="1">IF(GLOBAL[[#This Row],[TT]]&lt;1,"",ROW()-2)</f>
        <v/>
      </c>
      <c r="B2439" s="33" t="s">
        <v>4842</v>
      </c>
      <c r="C2439" s="31">
        <v>0</v>
      </c>
      <c r="D2439" s="31" t="s">
        <v>34</v>
      </c>
      <c r="E2439" s="31">
        <f ca="1">IF(GLOBAL[[#This Row],[b12]]="",GLOBAL[[#This Row],[a6]],GLOBAL[[#This Row],[b12]])</f>
        <v>0</v>
      </c>
      <c r="F2439" s="32">
        <f>GLOBAL[[#This Row],[AWAL]]</f>
        <v>0</v>
      </c>
      <c r="G2439" s="31"/>
      <c r="H2439" s="31"/>
      <c r="I2439" s="31">
        <f>IF(GLOBAL[[#This Row],[1]]="","",SUMIF(Table6[NB BM_C_QTY+F],GLOBAL[POINTER],Table6[C]))</f>
        <v>0</v>
      </c>
      <c r="J2439" s="91">
        <f>IF(GLOBAL[[#This Row],[2]]="",0,-1*SUMIF(Table5[CONCAT],GLOBAL[POINTER],Table5[3]))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 t="shared" si="38"/>
        <v>0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0</v>
      </c>
      <c r="Q2439" s="58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0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0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0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439" s="31">
        <v>120</v>
      </c>
      <c r="AC2439" t="s">
        <v>5118</v>
      </c>
      <c r="AE2439" s="64"/>
    </row>
    <row r="2440" spans="1:31">
      <c r="A2440" s="31" t="str">
        <f ca="1">IF(GLOBAL[[#This Row],[TT]]&lt;1,"",ROW()-2)</f>
        <v/>
      </c>
      <c r="B2440" s="33" t="s">
        <v>4843</v>
      </c>
      <c r="C2440" s="31">
        <v>0</v>
      </c>
      <c r="D2440" s="31" t="s">
        <v>2086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>
        <f>IF(GLOBAL[[#This Row],[1]]="","",SUMIF(Table6[NB BM_C_QTY+F],GLOBAL[POINTER],Table6[C]))</f>
        <v>0</v>
      </c>
      <c r="J2440" s="91">
        <f>IF(GLOBAL[[#This Row],[2]]="",0,-1*SUMIF(Table5[CONCAT],GLOBAL[POINTER],Table5[3]))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58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440" s="31">
        <v>100</v>
      </c>
      <c r="AC2440" t="s">
        <v>5118</v>
      </c>
      <c r="AE2440" s="64"/>
    </row>
    <row r="2441" spans="1:31">
      <c r="A2441" s="39" t="str">
        <f ca="1">IF(GLOBAL[[#This Row],[TT]]&lt;1,"",ROW()-2)</f>
        <v/>
      </c>
      <c r="B2441" s="33" t="s">
        <v>4844</v>
      </c>
      <c r="C2441" s="31">
        <v>0</v>
      </c>
      <c r="D2441" s="31">
        <v>100</v>
      </c>
      <c r="E2441" s="39">
        <f ca="1">IF(GLOBAL[[#This Row],[b12]]="",GLOBAL[[#This Row],[a6]],GLOBAL[[#This Row],[b12]])</f>
        <v>0</v>
      </c>
      <c r="F2441" s="40">
        <f>GLOBAL[[#This Row],[AWAL]]</f>
        <v>0</v>
      </c>
      <c r="G2441" s="31"/>
      <c r="H2441" s="31"/>
      <c r="I2441" s="31">
        <f>IF(GLOBAL[[#This Row],[1]]="","",SUMIF(Table6[NB BM_C_QTY+F],GLOBAL[POINTER],Table6[C]))</f>
        <v>0</v>
      </c>
      <c r="J2441" s="91">
        <f>IF(GLOBAL[[#This Row],[2]]="",0,-1*SUMIF(Table5[CONCAT],GLOBAL[POINTER],Table5[3]))</f>
        <v>0</v>
      </c>
      <c r="K2441" s="39" t="str">
        <f>IF(GLOBAL[[#This Row],[b1]]="","",GLOBAL[[#This Row],[b1]]-GLOBAL[[#This Row],[a1]]-GLOBAL[[#This Row],[bkeluar1]])</f>
        <v/>
      </c>
      <c r="L2441" s="39">
        <f>SUM(GLOBAL[[#This Row],[bmasuk1]:[c1]])</f>
        <v>0</v>
      </c>
      <c r="M2441" s="40">
        <f t="shared" si="38"/>
        <v>0</v>
      </c>
      <c r="N2441" s="31"/>
      <c r="O2441" s="39" t="str">
        <f>IF(GLOBAL[[#This Row],[b2]]="","",GLOBAL[[#This Row],[b2]]-GLOBAL[[#This Row],[a2]])</f>
        <v/>
      </c>
      <c r="P2441" s="40">
        <f ca="1">SUM(INDIRECT(GLOBAL_VAR[TABLENAME]&amp;"[@a"&amp;$1:$1-1&amp;"]"),INDIRECT(GLOBAL_VAR[TABLENAME]&amp;"[@c"&amp;$1:$1-1&amp;"]"))</f>
        <v>0</v>
      </c>
      <c r="Q2441" s="58"/>
      <c r="R2441" s="41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0</v>
      </c>
      <c r="T2441" s="33"/>
      <c r="U2441" s="41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0</v>
      </c>
      <c r="W2441" s="31"/>
      <c r="X2441" s="39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441" s="39">
        <v>100</v>
      </c>
      <c r="AC2441" t="s">
        <v>5118</v>
      </c>
      <c r="AE2441" s="65"/>
    </row>
    <row r="2442" spans="1:31">
      <c r="A2442" s="31" t="str">
        <f ca="1">IF(GLOBAL[[#This Row],[TT]]&lt;1,"",ROW()-2)</f>
        <v/>
      </c>
      <c r="B2442" s="33" t="s">
        <v>4845</v>
      </c>
      <c r="C2442" s="31">
        <v>0</v>
      </c>
      <c r="D2442" s="31" t="s">
        <v>20</v>
      </c>
      <c r="E2442" s="31">
        <f ca="1">IF(GLOBAL[[#This Row],[b12]]="",GLOBAL[[#This Row],[a6]],GLOBAL[[#This Row],[b12]])</f>
        <v>0</v>
      </c>
      <c r="F2442" s="32">
        <f>GLOBAL[[#This Row],[AWAL]]</f>
        <v>0</v>
      </c>
      <c r="G2442" s="31"/>
      <c r="H2442" s="31"/>
      <c r="I2442" s="31">
        <f>IF(GLOBAL[[#This Row],[1]]="","",SUMIF(Table6[NB BM_C_QTY+F],GLOBAL[POINTER],Table6[C]))</f>
        <v>0</v>
      </c>
      <c r="J2442" s="91">
        <f>IF(GLOBAL[[#This Row],[2]]="",0,-1*SUMIF(Table5[CONCAT],GLOBAL[POINTER],Table5[3]))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0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0</v>
      </c>
      <c r="Q2442" s="58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0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0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0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442" s="31">
        <v>96</v>
      </c>
      <c r="AC2442" t="s">
        <v>5118</v>
      </c>
      <c r="AE2442" s="65"/>
    </row>
    <row r="2443" spans="1:31">
      <c r="A2443" s="31">
        <f ca="1">IF(GLOBAL[[#This Row],[TT]]&lt;1,"",ROW()-2)</f>
        <v>2441</v>
      </c>
      <c r="B2443" s="33" t="s">
        <v>2516</v>
      </c>
      <c r="C2443" s="31">
        <v>2</v>
      </c>
      <c r="D2443" s="31" t="s">
        <v>19</v>
      </c>
      <c r="E2443" s="31">
        <f ca="1">IF(GLOBAL[[#This Row],[b12]]="",GLOBAL[[#This Row],[a6]],GLOBAL[[#This Row],[b12]])</f>
        <v>2</v>
      </c>
      <c r="F2443" s="32">
        <f>GLOBAL[[#This Row],[AWAL]]</f>
        <v>2</v>
      </c>
      <c r="G2443" s="31"/>
      <c r="H2443" s="31"/>
      <c r="I2443" s="31">
        <f>IF(GLOBAL[[#This Row],[1]]="","",SUMIF(Table6[NB BM_C_QTY+F],GLOBAL[POINTER],Table6[C]))</f>
        <v>0</v>
      </c>
      <c r="J2443" s="91">
        <f>IF(GLOBAL[[#This Row],[2]]="",0,-1*SUMIF(Table5[CONCAT],GLOBAL[POINTER],Table5[3]))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2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2</v>
      </c>
      <c r="Q2443" s="58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2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2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2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443" s="31">
        <v>12</v>
      </c>
      <c r="AC2443" t="s">
        <v>5116</v>
      </c>
    </row>
    <row r="2444" spans="1:31">
      <c r="A2444" s="31" t="str">
        <f ca="1">IF(GLOBAL[[#This Row],[TT]]&lt;1,"",ROW()-2)</f>
        <v/>
      </c>
      <c r="B2444" s="33" t="s">
        <v>2106</v>
      </c>
      <c r="C2444" s="31">
        <v>0</v>
      </c>
      <c r="D2444" s="31" t="s">
        <v>2075</v>
      </c>
      <c r="E2444" s="31">
        <f ca="1">IF(GLOBAL[[#This Row],[b12]]="",GLOBAL[[#This Row],[a6]],GLOBAL[[#This Row],[b12]])</f>
        <v>0</v>
      </c>
      <c r="F2444" s="32">
        <f>GLOBAL[[#This Row],[AWAL]]</f>
        <v>0</v>
      </c>
      <c r="G2444" s="31"/>
      <c r="H2444" s="31"/>
      <c r="I2444" s="31">
        <f>IF(GLOBAL[[#This Row],[1]]="","",SUMIF(Table6[NB BM_C_QTY+F],GLOBAL[POINTER],Table6[C]))</f>
        <v>0</v>
      </c>
      <c r="J2444" s="91">
        <f>IF(GLOBAL[[#This Row],[2]]="",0,-1*SUMIF(Table5[CONCAT],GLOBAL[POINTER],Table5[3]))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 t="shared" si="38"/>
        <v>0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0</v>
      </c>
      <c r="Q2444" s="58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0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0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444" s="31">
        <v>120</v>
      </c>
      <c r="AC2444" t="s">
        <v>5118</v>
      </c>
      <c r="AE2444" s="64"/>
    </row>
    <row r="2445" spans="1:31">
      <c r="A2445" s="31">
        <f ca="1">IF(GLOBAL[[#This Row],[TT]]&lt;1,"",ROW()-2)</f>
        <v>2443</v>
      </c>
      <c r="B2445" s="33" t="s">
        <v>4791</v>
      </c>
      <c r="C2445" s="31">
        <v>2</v>
      </c>
      <c r="D2445" s="31" t="s">
        <v>7</v>
      </c>
      <c r="E2445" s="31">
        <f ca="1">IF(GLOBAL[[#This Row],[b12]]="",GLOBAL[[#This Row],[a6]],GLOBAL[[#This Row],[b12]])</f>
        <v>2</v>
      </c>
      <c r="F2445" s="32">
        <f>GLOBAL[[#This Row],[AWAL]]</f>
        <v>2</v>
      </c>
      <c r="G2445" s="31"/>
      <c r="H2445" s="31"/>
      <c r="I2445" s="31">
        <f>IF(GLOBAL[[#This Row],[1]]="","",SUMIF(Table6[NB BM_C_QTY+F],GLOBAL[POINTER],Table6[C]))</f>
        <v>0</v>
      </c>
      <c r="J2445" s="91">
        <f>IF(GLOBAL[[#This Row],[2]]="",0,-1*SUMIF(Table5[CONCAT],GLOBAL[POINTER],Table5[3]))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2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2</v>
      </c>
      <c r="Q2445" s="58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2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2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2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445" s="31">
        <v>144</v>
      </c>
      <c r="AC2445" t="s">
        <v>5116</v>
      </c>
      <c r="AE2445" s="64"/>
    </row>
    <row r="2446" spans="1:31">
      <c r="A2446" s="31" t="str">
        <f ca="1">IF(GLOBAL[[#This Row],[TT]]&lt;1,"",ROW()-2)</f>
        <v/>
      </c>
      <c r="B2446" s="33" t="s">
        <v>2235</v>
      </c>
      <c r="C2446" s="31">
        <v>0</v>
      </c>
      <c r="D2446" s="31" t="s">
        <v>2023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>
        <f>IF(GLOBAL[[#This Row],[1]]="","",SUMIF(Table6[NB BM_C_QTY+F],GLOBAL[POINTER],Table6[C]))</f>
        <v>0</v>
      </c>
      <c r="J2446" s="91">
        <f>IF(GLOBAL[[#This Row],[2]]="",0,-1*SUMIF(Table5[CONCAT],GLOBAL[POINTER],Table5[3]))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58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446" s="31">
        <v>12</v>
      </c>
      <c r="AC2446" t="s">
        <v>5116</v>
      </c>
      <c r="AE2446" s="64"/>
    </row>
    <row r="2447" spans="1:31">
      <c r="A2447" s="31" t="str">
        <f ca="1">IF(GLOBAL[[#This Row],[TT]]&lt;1,"",ROW()-2)</f>
        <v/>
      </c>
      <c r="B2447" s="33" t="s">
        <v>4611</v>
      </c>
      <c r="C2447" s="31">
        <v>0</v>
      </c>
      <c r="D2447" s="31" t="s">
        <v>2146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>
        <f>IF(GLOBAL[[#This Row],[1]]="","",SUMIF(Table6[NB BM_C_QTY+F],GLOBAL[POINTER],Table6[C]))</f>
        <v>0</v>
      </c>
      <c r="J2447" s="91">
        <f>IF(GLOBAL[[#This Row],[2]]="",0,-1*SUMIF(Table5[CONCAT],GLOBAL[POINTER],Table5[3]))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58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447" s="31">
        <v>144</v>
      </c>
      <c r="AC2447" t="s">
        <v>5118</v>
      </c>
    </row>
    <row r="2448" spans="1:31">
      <c r="A2448" s="31" t="str">
        <f ca="1">IF(GLOBAL[[#This Row],[TT]]&lt;1,"",ROW()-2)</f>
        <v/>
      </c>
      <c r="B2448" s="33" t="s">
        <v>3557</v>
      </c>
      <c r="C2448" s="31">
        <v>0</v>
      </c>
      <c r="D2448" s="31" t="s">
        <v>2207</v>
      </c>
      <c r="E2448" s="31">
        <f ca="1">IF(GLOBAL[[#This Row],[b12]]="",GLOBAL[[#This Row],[a6]],GLOBAL[[#This Row],[b12]])</f>
        <v>0</v>
      </c>
      <c r="F2448" s="32">
        <f>GLOBAL[[#This Row],[AWAL]]</f>
        <v>0</v>
      </c>
      <c r="G2448" s="31"/>
      <c r="H2448" s="31"/>
      <c r="I2448" s="31">
        <f>IF(GLOBAL[[#This Row],[1]]="","",SUMIF(Table6[NB BM_C_QTY+F],GLOBAL[POINTER],Table6[C]))</f>
        <v>0</v>
      </c>
      <c r="J2448" s="91">
        <f>IF(GLOBAL[[#This Row],[2]]="",0,-1*SUMIF(Table5[CONCAT],GLOBAL[POINTER],Table5[3]))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 t="shared" si="38"/>
        <v>0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0</v>
      </c>
      <c r="Q2448" s="58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0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0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0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448" s="31">
        <v>192</v>
      </c>
      <c r="AC2448" t="s">
        <v>5118</v>
      </c>
    </row>
    <row r="2449" spans="1:29">
      <c r="A2449" s="31" t="str">
        <f ca="1">IF(GLOBAL[[#This Row],[TT]]&lt;1,"",ROW()-2)</f>
        <v/>
      </c>
      <c r="B2449" s="33" t="s">
        <v>3554</v>
      </c>
      <c r="C2449" s="31">
        <v>0</v>
      </c>
      <c r="D2449" s="31" t="s">
        <v>2207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>
        <f>IF(GLOBAL[[#This Row],[1]]="","",SUMIF(Table6[NB BM_C_QTY+F],GLOBAL[POINTER],Table6[C]))</f>
        <v>0</v>
      </c>
      <c r="J2449" s="91">
        <f>IF(GLOBAL[[#This Row],[2]]="",0,-1*SUMIF(Table5[CONCAT],GLOBAL[POINTER],Table5[3]))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58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449" s="31">
        <v>192</v>
      </c>
      <c r="AC2449" t="s">
        <v>5118</v>
      </c>
    </row>
    <row r="2450" spans="1:29">
      <c r="A2450" s="31" t="str">
        <f ca="1">IF(GLOBAL[[#This Row],[TT]]&lt;1,"",ROW()-2)</f>
        <v/>
      </c>
      <c r="B2450" s="33" t="s">
        <v>3553</v>
      </c>
      <c r="C2450" s="31">
        <v>0</v>
      </c>
      <c r="D2450" s="31" t="s">
        <v>2207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>
        <f>IF(GLOBAL[[#This Row],[1]]="","",SUMIF(Table6[NB BM_C_QTY+F],GLOBAL[POINTER],Table6[C]))</f>
        <v>0</v>
      </c>
      <c r="J2450" s="91">
        <f>IF(GLOBAL[[#This Row],[2]]="",0,-1*SUMIF(Table5[CONCAT],GLOBAL[POINTER],Table5[3]))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58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450" s="31">
        <v>192</v>
      </c>
      <c r="AC2450" t="s">
        <v>5118</v>
      </c>
    </row>
    <row r="2451" spans="1:29">
      <c r="A2451" s="31" t="str">
        <f ca="1">IF(GLOBAL[[#This Row],[TT]]&lt;1,"",ROW()-2)</f>
        <v/>
      </c>
      <c r="B2451" s="33" t="s">
        <v>3555</v>
      </c>
      <c r="C2451" s="31">
        <v>0</v>
      </c>
      <c r="D2451" s="31" t="s">
        <v>2207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>
        <f>IF(GLOBAL[[#This Row],[1]]="","",SUMIF(Table6[NB BM_C_QTY+F],GLOBAL[POINTER],Table6[C]))</f>
        <v>0</v>
      </c>
      <c r="J2451" s="91">
        <f>IF(GLOBAL[[#This Row],[2]]="",0,-1*SUMIF(Table5[CONCAT],GLOBAL[POINTER],Table5[3]))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58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451" s="31">
        <v>192</v>
      </c>
      <c r="AC2451" t="s">
        <v>5118</v>
      </c>
    </row>
    <row r="2452" spans="1:29">
      <c r="A2452" s="31" t="str">
        <f ca="1">IF(GLOBAL[[#This Row],[TT]]&lt;1,"",ROW()-2)</f>
        <v/>
      </c>
      <c r="B2452" s="33" t="s">
        <v>2658</v>
      </c>
      <c r="C2452" s="31">
        <v>0</v>
      </c>
      <c r="D2452" s="31" t="s">
        <v>2207</v>
      </c>
      <c r="E2452" s="31">
        <f ca="1">IF(GLOBAL[[#This Row],[b12]]="",GLOBAL[[#This Row],[a6]],GLOBAL[[#This Row],[b12]])</f>
        <v>0</v>
      </c>
      <c r="F2452" s="32">
        <f>GLOBAL[[#This Row],[AWAL]]</f>
        <v>0</v>
      </c>
      <c r="G2452" s="31"/>
      <c r="H2452" s="31"/>
      <c r="I2452" s="31">
        <f>IF(GLOBAL[[#This Row],[1]]="","",SUMIF(Table6[NB BM_C_QTY+F],GLOBAL[POINTER],Table6[C]))</f>
        <v>0</v>
      </c>
      <c r="J2452" s="91">
        <f>IF(GLOBAL[[#This Row],[2]]="",0,-1*SUMIF(Table5[CONCAT],GLOBAL[POINTER],Table5[3]))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0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0</v>
      </c>
      <c r="Q2452" s="58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0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0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0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452" s="31">
        <v>192</v>
      </c>
      <c r="AC2452" t="s">
        <v>5118</v>
      </c>
    </row>
    <row r="2453" spans="1:29">
      <c r="A2453" s="31" t="str">
        <f ca="1">IF(GLOBAL[[#This Row],[TT]]&lt;1,"",ROW()-2)</f>
        <v/>
      </c>
      <c r="B2453" s="33" t="s">
        <v>3556</v>
      </c>
      <c r="C2453" s="31">
        <v>0</v>
      </c>
      <c r="D2453" s="31" t="s">
        <v>2207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>
        <f>IF(GLOBAL[[#This Row],[1]]="","",SUMIF(Table6[NB BM_C_QTY+F],GLOBAL[POINTER],Table6[C]))</f>
        <v>0</v>
      </c>
      <c r="J2453" s="91">
        <f>IF(GLOBAL[[#This Row],[2]]="",0,-1*SUMIF(Table5[CONCAT],GLOBAL[POINTER],Table5[3]))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58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453" s="31">
        <v>192</v>
      </c>
      <c r="AC2453" t="s">
        <v>5118</v>
      </c>
    </row>
    <row r="2454" spans="1:29">
      <c r="A2454" s="31" t="str">
        <f ca="1">IF(GLOBAL[[#This Row],[TT]]&lt;1,"",ROW()-2)</f>
        <v/>
      </c>
      <c r="B2454" s="33" t="s">
        <v>3558</v>
      </c>
      <c r="C2454" s="31">
        <v>0</v>
      </c>
      <c r="D2454" s="31" t="s">
        <v>2207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>
        <f>IF(GLOBAL[[#This Row],[1]]="","",SUMIF(Table6[NB BM_C_QTY+F],GLOBAL[POINTER],Table6[C]))</f>
        <v>0</v>
      </c>
      <c r="J2454" s="91">
        <f>IF(GLOBAL[[#This Row],[2]]="",0,-1*SUMIF(Table5[CONCAT],GLOBAL[POINTER],Table5[3]))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58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454" s="31">
        <v>192</v>
      </c>
      <c r="AC2454" t="s">
        <v>5118</v>
      </c>
    </row>
    <row r="2455" spans="1:29">
      <c r="A2455" s="31" t="str">
        <f ca="1">IF(GLOBAL[[#This Row],[TT]]&lt;1,"",ROW()-2)</f>
        <v/>
      </c>
      <c r="B2455" s="33" t="s">
        <v>4801</v>
      </c>
      <c r="C2455" s="31">
        <v>0</v>
      </c>
      <c r="D2455" s="31" t="s">
        <v>56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>
        <f>IF(GLOBAL[[#This Row],[1]]="","",SUMIF(Table6[NB BM_C_QTY+F],GLOBAL[POINTER],Table6[C]))</f>
        <v>0</v>
      </c>
      <c r="J2455" s="91">
        <f>IF(GLOBAL[[#This Row],[2]]="",0,-1*SUMIF(Table5[CONCAT],GLOBAL[POINTER],Table5[3]))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58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455" s="31">
        <v>144</v>
      </c>
      <c r="AC2455" t="s">
        <v>5118</v>
      </c>
    </row>
    <row r="2456" spans="1:29">
      <c r="A2456" s="31" t="str">
        <f ca="1">IF(GLOBAL[[#This Row],[TT]]&lt;1,"",ROW()-2)</f>
        <v/>
      </c>
      <c r="B2456" s="33" t="s">
        <v>4792</v>
      </c>
      <c r="C2456" s="31">
        <v>0</v>
      </c>
      <c r="D2456" s="31" t="s">
        <v>2146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>
        <f>IF(GLOBAL[[#This Row],[1]]="","",SUMIF(Table6[NB BM_C_QTY+F],GLOBAL[POINTER],Table6[C]))</f>
        <v>0</v>
      </c>
      <c r="J2456" s="91">
        <f>IF(GLOBAL[[#This Row],[2]]="",0,-1*SUMIF(Table5[CONCAT],GLOBAL[POINTER],Table5[3]))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58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456" s="31">
        <v>144</v>
      </c>
      <c r="AC2456" t="s">
        <v>5118</v>
      </c>
    </row>
    <row r="2457" spans="1:29">
      <c r="A2457" s="31" t="str">
        <f ca="1">IF(GLOBAL[[#This Row],[TT]]&lt;1,"",ROW()-2)</f>
        <v/>
      </c>
      <c r="B2457" s="33" t="s">
        <v>4802</v>
      </c>
      <c r="C2457" s="31">
        <v>0</v>
      </c>
      <c r="D2457" s="31" t="s">
        <v>2207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>
        <f>IF(GLOBAL[[#This Row],[1]]="","",SUMIF(Table6[NB BM_C_QTY+F],GLOBAL[POINTER],Table6[C]))</f>
        <v>0</v>
      </c>
      <c r="J2457" s="91">
        <f>IF(GLOBAL[[#This Row],[2]]="",0,-1*SUMIF(Table5[CONCAT],GLOBAL[POINTER],Table5[3]))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 t="shared" si="38"/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58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457" s="31">
        <v>192</v>
      </c>
      <c r="AC2457" t="s">
        <v>5118</v>
      </c>
    </row>
    <row r="2458" spans="1:29">
      <c r="A2458" s="31">
        <f ca="1">IF(GLOBAL[[#This Row],[TT]]&lt;1,"",ROW()-2)</f>
        <v>2456</v>
      </c>
      <c r="B2458" s="33" t="s">
        <v>4793</v>
      </c>
      <c r="C2458" s="31">
        <v>1</v>
      </c>
      <c r="D2458" s="31">
        <v>120</v>
      </c>
      <c r="E2458" s="31">
        <f ca="1">IF(GLOBAL[[#This Row],[b12]]="",GLOBAL[[#This Row],[a6]],GLOBAL[[#This Row],[b12]])</f>
        <v>1</v>
      </c>
      <c r="F2458" s="32">
        <f>GLOBAL[[#This Row],[AWAL]]</f>
        <v>1</v>
      </c>
      <c r="G2458" s="31"/>
      <c r="H2458" s="31"/>
      <c r="I2458" s="31">
        <f>IF(GLOBAL[[#This Row],[1]]="","",SUMIF(Table6[NB BM_C_QTY+F],GLOBAL[POINTER],Table6[C]))</f>
        <v>0</v>
      </c>
      <c r="J2458" s="91">
        <f>IF(GLOBAL[[#This Row],[2]]="",0,-1*SUMIF(Table5[CONCAT],GLOBAL[POINTER],Table5[3]))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 t="shared" si="38"/>
        <v>1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1</v>
      </c>
      <c r="Q2458" s="58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1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1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1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458" s="31">
        <v>120</v>
      </c>
      <c r="AC2458" t="s">
        <v>5118</v>
      </c>
    </row>
    <row r="2459" spans="1:29">
      <c r="A2459" s="31" t="str">
        <f ca="1">IF(GLOBAL[[#This Row],[TT]]&lt;1,"",ROW()-2)</f>
        <v/>
      </c>
      <c r="B2459" s="33" t="s">
        <v>1422</v>
      </c>
      <c r="C2459" s="31">
        <v>0</v>
      </c>
      <c r="D2459" s="31" t="s">
        <v>34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>
        <f>IF(GLOBAL[[#This Row],[1]]="","",SUMIF(Table6[NB BM_C_QTY+F],GLOBAL[POINTER],Table6[C]))</f>
        <v>0</v>
      </c>
      <c r="J2459" s="91">
        <f>IF(GLOBAL[[#This Row],[2]]="",0,-1*SUMIF(Table5[CONCAT],GLOBAL[POINTER],Table5[3]))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 t="shared" si="38"/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58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459" s="31">
        <v>120</v>
      </c>
      <c r="AC2459" t="s">
        <v>5118</v>
      </c>
    </row>
    <row r="2460" spans="1:29">
      <c r="A2460" s="31">
        <f ca="1">IF(GLOBAL[[#This Row],[TT]]&lt;1,"",ROW()-2)</f>
        <v>2458</v>
      </c>
      <c r="B2460" s="33" t="s">
        <v>4612</v>
      </c>
      <c r="C2460" s="31">
        <v>1</v>
      </c>
      <c r="D2460" s="31" t="s">
        <v>34</v>
      </c>
      <c r="E2460" s="31">
        <f ca="1">IF(GLOBAL[[#This Row],[b12]]="",GLOBAL[[#This Row],[a6]],GLOBAL[[#This Row],[b12]])</f>
        <v>1</v>
      </c>
      <c r="F2460" s="32">
        <f>GLOBAL[[#This Row],[AWAL]]</f>
        <v>1</v>
      </c>
      <c r="G2460" s="31"/>
      <c r="H2460" s="31"/>
      <c r="I2460" s="31">
        <f>IF(GLOBAL[[#This Row],[1]]="","",SUMIF(Table6[NB BM_C_QTY+F],GLOBAL[POINTER],Table6[C]))</f>
        <v>0</v>
      </c>
      <c r="J2460" s="91">
        <f>IF(GLOBAL[[#This Row],[2]]="",0,-1*SUMIF(Table5[CONCAT],GLOBAL[POINTER],Table5[3]))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 t="shared" si="38"/>
        <v>1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1</v>
      </c>
      <c r="Q2460" s="58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1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1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1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460" s="31">
        <v>120</v>
      </c>
      <c r="AC2460" t="s">
        <v>5118</v>
      </c>
    </row>
    <row r="2461" spans="1:29">
      <c r="A2461" s="31">
        <f ca="1">IF(GLOBAL[[#This Row],[TT]]&lt;1,"",ROW()-2)</f>
        <v>2459</v>
      </c>
      <c r="B2461" s="33" t="s">
        <v>4613</v>
      </c>
      <c r="C2461" s="31">
        <v>2</v>
      </c>
      <c r="D2461" s="31" t="s">
        <v>15</v>
      </c>
      <c r="E2461" s="31">
        <f ca="1">IF(GLOBAL[[#This Row],[b12]]="",GLOBAL[[#This Row],[a6]],GLOBAL[[#This Row],[b12]])</f>
        <v>2</v>
      </c>
      <c r="F2461" s="32">
        <f>GLOBAL[[#This Row],[AWAL]]</f>
        <v>2</v>
      </c>
      <c r="G2461" s="31"/>
      <c r="H2461" s="31"/>
      <c r="I2461" s="31">
        <f>IF(GLOBAL[[#This Row],[1]]="","",SUMIF(Table6[NB BM_C_QTY+F],GLOBAL[POINTER],Table6[C]))</f>
        <v>0</v>
      </c>
      <c r="J2461" s="91">
        <f>IF(GLOBAL[[#This Row],[2]]="",0,-1*SUMIF(Table5[CONCAT],GLOBAL[POINTER],Table5[3]))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 t="shared" si="38"/>
        <v>2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2</v>
      </c>
      <c r="Q2461" s="58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2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2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2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461" s="31">
        <v>60</v>
      </c>
      <c r="AC2461" t="s">
        <v>5118</v>
      </c>
    </row>
    <row r="2462" spans="1:29">
      <c r="A2462" s="31" t="str">
        <f ca="1">IF(GLOBAL[[#This Row],[TT]]&lt;1,"",ROW()-2)</f>
        <v/>
      </c>
      <c r="B2462" s="33" t="s">
        <v>3502</v>
      </c>
      <c r="C2462" s="31">
        <v>0</v>
      </c>
      <c r="D2462" s="31" t="s">
        <v>2146</v>
      </c>
      <c r="E2462" s="31">
        <f ca="1">IF(GLOBAL[[#This Row],[b12]]="",GLOBAL[[#This Row],[a6]],GLOBAL[[#This Row],[b12]])</f>
        <v>0</v>
      </c>
      <c r="F2462" s="32">
        <f>GLOBAL[[#This Row],[AWAL]]</f>
        <v>0</v>
      </c>
      <c r="G2462" s="31"/>
      <c r="H2462" s="31"/>
      <c r="I2462" s="31">
        <f>IF(GLOBAL[[#This Row],[1]]="","",SUMIF(Table6[NB BM_C_QTY+F],GLOBAL[POINTER],Table6[C]))</f>
        <v>0</v>
      </c>
      <c r="J2462" s="91">
        <f>IF(GLOBAL[[#This Row],[2]]="",0,-1*SUMIF(Table5[CONCAT],GLOBAL[POINTER],Table5[3]))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 t="shared" si="38"/>
        <v>0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0</v>
      </c>
      <c r="Q2462" s="58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0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0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0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462" s="31">
        <v>144</v>
      </c>
      <c r="AC2462" t="s">
        <v>5118</v>
      </c>
    </row>
    <row r="2463" spans="1:29">
      <c r="A2463" s="31">
        <f ca="1">IF(GLOBAL[[#This Row],[TT]]&lt;1,"",ROW()-2)</f>
        <v>2461</v>
      </c>
      <c r="B2463" s="33" t="s">
        <v>4794</v>
      </c>
      <c r="C2463" s="31">
        <v>14</v>
      </c>
      <c r="D2463" s="31" t="s">
        <v>122</v>
      </c>
      <c r="E2463" s="31">
        <f ca="1">IF(GLOBAL[[#This Row],[b12]]="",GLOBAL[[#This Row],[a6]],GLOBAL[[#This Row],[b12]])</f>
        <v>14</v>
      </c>
      <c r="F2463" s="32">
        <f>GLOBAL[[#This Row],[AWAL]]</f>
        <v>14</v>
      </c>
      <c r="G2463" s="31"/>
      <c r="H2463" s="31"/>
      <c r="I2463" s="31">
        <f>IF(GLOBAL[[#This Row],[1]]="","",SUMIF(Table6[NB BM_C_QTY+F],GLOBAL[POINTER],Table6[C]))</f>
        <v>0</v>
      </c>
      <c r="J2463" s="91">
        <f>IF(GLOBAL[[#This Row],[2]]="",0,-1*SUMIF(Table5[CONCAT],GLOBAL[POINTER],Table5[3]))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 t="shared" si="38"/>
        <v>14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14</v>
      </c>
      <c r="Q2463" s="58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14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14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14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463" s="31">
        <v>200</v>
      </c>
      <c r="AC2463" t="s">
        <v>5118</v>
      </c>
    </row>
    <row r="2464" spans="1:29">
      <c r="A2464" s="31" t="str">
        <f ca="1">IF(GLOBAL[[#This Row],[TT]]&lt;1,"",ROW()-2)</f>
        <v/>
      </c>
      <c r="B2464" s="33" t="s">
        <v>3662</v>
      </c>
      <c r="C2464" s="31">
        <v>0</v>
      </c>
      <c r="D2464" s="31" t="s">
        <v>2146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>
        <f>IF(GLOBAL[[#This Row],[1]]="","",SUMIF(Table6[NB BM_C_QTY+F],GLOBAL[POINTER],Table6[C]))</f>
        <v>0</v>
      </c>
      <c r="J2464" s="91">
        <f>IF(GLOBAL[[#This Row],[2]]="",0,-1*SUMIF(Table5[CONCAT],GLOBAL[POINTER],Table5[3]))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 t="shared" si="38"/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58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464" s="31">
        <v>144</v>
      </c>
      <c r="AC2464" t="s">
        <v>5118</v>
      </c>
    </row>
    <row r="2465" spans="1:31">
      <c r="A2465" s="31" t="str">
        <f ca="1">IF(GLOBAL[[#This Row],[TT]]&lt;1,"",ROW()-2)</f>
        <v/>
      </c>
      <c r="B2465" s="33" t="s">
        <v>3663</v>
      </c>
      <c r="C2465" s="31">
        <v>0</v>
      </c>
      <c r="D2465" s="31" t="s">
        <v>2146</v>
      </c>
      <c r="E2465" s="31">
        <f ca="1">IF(GLOBAL[[#This Row],[b12]]="",GLOBAL[[#This Row],[a6]],GLOBAL[[#This Row],[b12]])</f>
        <v>0</v>
      </c>
      <c r="F2465" s="32">
        <f>GLOBAL[[#This Row],[AWAL]]</f>
        <v>0</v>
      </c>
      <c r="G2465" s="31"/>
      <c r="H2465" s="31"/>
      <c r="I2465" s="31">
        <f>IF(GLOBAL[[#This Row],[1]]="","",SUMIF(Table6[NB BM_C_QTY+F],GLOBAL[POINTER],Table6[C]))</f>
        <v>0</v>
      </c>
      <c r="J2465" s="91">
        <f>IF(GLOBAL[[#This Row],[2]]="",0,-1*SUMIF(Table5[CONCAT],GLOBAL[POINTER],Table5[3]))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 t="shared" si="38"/>
        <v>0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0</v>
      </c>
      <c r="Q2465" s="58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465" s="31">
        <v>144</v>
      </c>
      <c r="AC2465" t="s">
        <v>5118</v>
      </c>
    </row>
    <row r="2466" spans="1:31">
      <c r="A2466" s="72">
        <f ca="1">IF(GLOBAL[[#This Row],[TT]]&lt;1,"",ROW()-2)</f>
        <v>2464</v>
      </c>
      <c r="B2466" s="33" t="s">
        <v>4958</v>
      </c>
      <c r="C2466" s="31">
        <v>14</v>
      </c>
      <c r="D2466" s="31" t="s">
        <v>2075</v>
      </c>
      <c r="E2466" s="31">
        <f ca="1">IF(GLOBAL[[#This Row],[b12]]="",GLOBAL[[#This Row],[a6]],GLOBAL[[#This Row],[b12]])</f>
        <v>13</v>
      </c>
      <c r="F2466" s="32">
        <f>GLOBAL[[#This Row],[AWAL]]</f>
        <v>14</v>
      </c>
      <c r="G2466" s="31"/>
      <c r="H2466" s="31"/>
      <c r="I2466" s="31">
        <f>IF(GLOBAL[[#This Row],[1]]="","",SUMIF(Table6[NB BM_C_QTY+F],GLOBAL[POINTER],Table6[C]))</f>
        <v>0</v>
      </c>
      <c r="J2466" s="91">
        <f>IF(GLOBAL[[#This Row],[2]]="",0,-1*SUMIF(Table5[CONCAT],GLOBAL[POINTER],Table5[3]))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 t="shared" si="38"/>
        <v>14</v>
      </c>
      <c r="N2466" s="31">
        <v>13</v>
      </c>
      <c r="O2466" s="31">
        <f>IF(GLOBAL[[#This Row],[b2]]="","",GLOBAL[[#This Row],[b2]]-GLOBAL[[#This Row],[a2]])</f>
        <v>-1</v>
      </c>
      <c r="P2466" s="32">
        <f ca="1">SUM(INDIRECT(GLOBAL_VAR[TABLENAME]&amp;"[@a"&amp;$1:$1-1&amp;"]"),INDIRECT(GLOBAL_VAR[TABLENAME]&amp;"[@c"&amp;$1:$1-1&amp;"]"))</f>
        <v>13</v>
      </c>
      <c r="Q2466" s="58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13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13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13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466" s="31">
        <v>120</v>
      </c>
      <c r="AC2466" t="s">
        <v>5118</v>
      </c>
    </row>
    <row r="2467" spans="1:31">
      <c r="A2467" s="31">
        <f ca="1">IF(GLOBAL[[#This Row],[TT]]&lt;1,"",ROW()-2)</f>
        <v>2465</v>
      </c>
      <c r="B2467" s="33" t="s">
        <v>4614</v>
      </c>
      <c r="C2467" s="31">
        <v>15</v>
      </c>
      <c r="D2467" s="31" t="s">
        <v>19</v>
      </c>
      <c r="E2467" s="31">
        <f ca="1">IF(GLOBAL[[#This Row],[b12]]="",GLOBAL[[#This Row],[a6]],GLOBAL[[#This Row],[b12]])</f>
        <v>15</v>
      </c>
      <c r="F2467" s="32">
        <f>GLOBAL[[#This Row],[AWAL]]</f>
        <v>15</v>
      </c>
      <c r="G2467" s="31"/>
      <c r="H2467" s="31"/>
      <c r="I2467" s="31">
        <f>IF(GLOBAL[[#This Row],[1]]="","",SUMIF(Table6[NB BM_C_QTY+F],GLOBAL[POINTER],Table6[C]))</f>
        <v>0</v>
      </c>
      <c r="J2467" s="91">
        <f>IF(GLOBAL[[#This Row],[2]]="",0,-1*SUMIF(Table5[CONCAT],GLOBAL[POINTER],Table5[3]))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15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15</v>
      </c>
      <c r="Q2467" s="58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15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15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15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467" s="31">
        <v>12</v>
      </c>
      <c r="AC2467" t="s">
        <v>5116</v>
      </c>
      <c r="AE2467" s="64"/>
    </row>
    <row r="2468" spans="1:31">
      <c r="A2468" s="31">
        <f ca="1">IF(GLOBAL[[#This Row],[TT]]&lt;1,"",ROW()-2)</f>
        <v>2466</v>
      </c>
      <c r="B2468" s="33" t="s">
        <v>4321</v>
      </c>
      <c r="C2468" s="31">
        <v>8</v>
      </c>
      <c r="D2468" s="31" t="s">
        <v>2121</v>
      </c>
      <c r="E2468" s="31">
        <f ca="1">IF(GLOBAL[[#This Row],[b12]]="",GLOBAL[[#This Row],[a6]],GLOBAL[[#This Row],[b12]])</f>
        <v>8</v>
      </c>
      <c r="F2468" s="32">
        <f>GLOBAL[[#This Row],[AWAL]]</f>
        <v>8</v>
      </c>
      <c r="G2468" s="31"/>
      <c r="H2468" s="31"/>
      <c r="I2468" s="31">
        <f>IF(GLOBAL[[#This Row],[1]]="","",SUMIF(Table6[NB BM_C_QTY+F],GLOBAL[POINTER],Table6[C]))</f>
        <v>0</v>
      </c>
      <c r="J2468" s="91">
        <f>IF(GLOBAL[[#This Row],[2]]="",0,-1*SUMIF(Table5[CONCAT],GLOBAL[POINTER],Table5[3]))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 t="shared" si="38"/>
        <v>8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8</v>
      </c>
      <c r="Q2468" s="58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8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8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8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468" s="31">
        <v>72</v>
      </c>
      <c r="AC2468" t="s">
        <v>5118</v>
      </c>
      <c r="AE2468" s="65"/>
    </row>
    <row r="2469" spans="1:31">
      <c r="A2469" s="31">
        <f ca="1">IF(GLOBAL[[#This Row],[TT]]&lt;1,"",ROW()-2)</f>
        <v>2467</v>
      </c>
      <c r="B2469" s="33" t="s">
        <v>4615</v>
      </c>
      <c r="C2469" s="31">
        <v>58</v>
      </c>
      <c r="D2469" s="31" t="s">
        <v>31</v>
      </c>
      <c r="E2469" s="31">
        <f ca="1">IF(GLOBAL[[#This Row],[b12]]="",GLOBAL[[#This Row],[a6]],GLOBAL[[#This Row],[b12]])</f>
        <v>58</v>
      </c>
      <c r="F2469" s="32">
        <f>GLOBAL[[#This Row],[AWAL]]</f>
        <v>58</v>
      </c>
      <c r="G2469" s="31"/>
      <c r="H2469" s="31"/>
      <c r="I2469" s="31">
        <f>IF(GLOBAL[[#This Row],[1]]="","",SUMIF(Table6[NB BM_C_QTY+F],GLOBAL[POINTER],Table6[C]))</f>
        <v>0</v>
      </c>
      <c r="J2469" s="91">
        <f>IF(GLOBAL[[#This Row],[2]]="",0,-1*SUMIF(Table5[CONCAT],GLOBAL[POINTER],Table5[3]))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58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58</v>
      </c>
      <c r="Q2469" s="58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58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58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58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469" s="31">
        <v>10</v>
      </c>
      <c r="AC2469" t="s">
        <v>5116</v>
      </c>
      <c r="AE2469" s="64"/>
    </row>
    <row r="2470" spans="1:31">
      <c r="A2470" s="31">
        <f ca="1">IF(GLOBAL[[#This Row],[TT]]&lt;1,"",ROW()-2)</f>
        <v>2468</v>
      </c>
      <c r="B2470" s="33" t="s">
        <v>4616</v>
      </c>
      <c r="C2470" s="31">
        <v>3</v>
      </c>
      <c r="D2470" s="31" t="s">
        <v>31</v>
      </c>
      <c r="E2470" s="31">
        <f ca="1">IF(GLOBAL[[#This Row],[b12]]="",GLOBAL[[#This Row],[a6]],GLOBAL[[#This Row],[b12]])</f>
        <v>3</v>
      </c>
      <c r="F2470" s="32">
        <f>GLOBAL[[#This Row],[AWAL]]</f>
        <v>3</v>
      </c>
      <c r="G2470" s="31"/>
      <c r="H2470" s="31"/>
      <c r="I2470" s="31">
        <f>IF(GLOBAL[[#This Row],[1]]="","",SUMIF(Table6[NB BM_C_QTY+F],GLOBAL[POINTER],Table6[C]))</f>
        <v>0</v>
      </c>
      <c r="J2470" s="91">
        <f>IF(GLOBAL[[#This Row],[2]]="",0,-1*SUMIF(Table5[CONCAT],GLOBAL[POINTER],Table5[3]))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3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3</v>
      </c>
      <c r="Q2470" s="58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3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3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3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470" s="31">
        <v>10</v>
      </c>
      <c r="AC2470" t="s">
        <v>5116</v>
      </c>
    </row>
    <row r="2471" spans="1:31">
      <c r="A2471" s="39">
        <f ca="1">IF(GLOBAL[[#This Row],[TT]]&lt;1,"",ROW()-2)</f>
        <v>2469</v>
      </c>
      <c r="B2471" s="33" t="s">
        <v>4617</v>
      </c>
      <c r="C2471" s="31">
        <v>10</v>
      </c>
      <c r="D2471" s="31" t="s">
        <v>19</v>
      </c>
      <c r="E2471" s="39">
        <f ca="1">IF(GLOBAL[[#This Row],[b12]]="",GLOBAL[[#This Row],[a6]],GLOBAL[[#This Row],[b12]])</f>
        <v>10</v>
      </c>
      <c r="F2471" s="40">
        <f>GLOBAL[[#This Row],[AWAL]]</f>
        <v>10</v>
      </c>
      <c r="G2471" s="31"/>
      <c r="H2471" s="31"/>
      <c r="I2471" s="31">
        <f>IF(GLOBAL[[#This Row],[1]]="","",SUMIF(Table6[NB BM_C_QTY+F],GLOBAL[POINTER],Table6[C]))</f>
        <v>0</v>
      </c>
      <c r="J2471" s="91">
        <f>IF(GLOBAL[[#This Row],[2]]="",0,-1*SUMIF(Table5[CONCAT],GLOBAL[POINTER],Table5[3]))</f>
        <v>0</v>
      </c>
      <c r="K2471" s="39" t="str">
        <f>IF(GLOBAL[[#This Row],[b1]]="","",GLOBAL[[#This Row],[b1]]-GLOBAL[[#This Row],[a1]]-GLOBAL[[#This Row],[bkeluar1]])</f>
        <v/>
      </c>
      <c r="L2471" s="39">
        <f>SUM(GLOBAL[[#This Row],[bmasuk1]:[c1]])</f>
        <v>0</v>
      </c>
      <c r="M2471" s="40">
        <f t="shared" si="38"/>
        <v>10</v>
      </c>
      <c r="N2471" s="31"/>
      <c r="O2471" s="39" t="str">
        <f>IF(GLOBAL[[#This Row],[b2]]="","",GLOBAL[[#This Row],[b2]]-GLOBAL[[#This Row],[a2]])</f>
        <v/>
      </c>
      <c r="P2471" s="40">
        <f ca="1">SUM(INDIRECT(GLOBAL_VAR[TABLENAME]&amp;"[@a"&amp;$1:$1-1&amp;"]"),INDIRECT(GLOBAL_VAR[TABLENAME]&amp;"[@c"&amp;$1:$1-1&amp;"]"))</f>
        <v>10</v>
      </c>
      <c r="Q2471" s="58"/>
      <c r="R2471" s="41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10</v>
      </c>
      <c r="T2471" s="33"/>
      <c r="U2471" s="41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10</v>
      </c>
      <c r="W2471" s="31"/>
      <c r="X2471" s="39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10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471" s="39">
        <v>12</v>
      </c>
      <c r="AC2471" t="s">
        <v>5116</v>
      </c>
      <c r="AE2471" s="65"/>
    </row>
    <row r="2472" spans="1:31">
      <c r="A2472" s="31">
        <f ca="1">IF(GLOBAL[[#This Row],[TT]]&lt;1,"",ROW()-2)</f>
        <v>2470</v>
      </c>
      <c r="B2472" s="33" t="s">
        <v>4618</v>
      </c>
      <c r="C2472" s="31">
        <v>2</v>
      </c>
      <c r="D2472" s="31" t="s">
        <v>6</v>
      </c>
      <c r="E2472" s="31">
        <f ca="1">IF(GLOBAL[[#This Row],[b12]]="",GLOBAL[[#This Row],[a6]],GLOBAL[[#This Row],[b12]])</f>
        <v>2</v>
      </c>
      <c r="F2472" s="32">
        <f>GLOBAL[[#This Row],[AWAL]]</f>
        <v>2</v>
      </c>
      <c r="G2472" s="31"/>
      <c r="H2472" s="31"/>
      <c r="I2472" s="31">
        <f>IF(GLOBAL[[#This Row],[1]]="","",SUMIF(Table6[NB BM_C_QTY+F],GLOBAL[POINTER],Table6[C]))</f>
        <v>0</v>
      </c>
      <c r="J2472" s="91">
        <f>IF(GLOBAL[[#This Row],[2]]="",0,-1*SUMIF(Table5[CONCAT],GLOBAL[POINTER],Table5[3]))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2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2</v>
      </c>
      <c r="Q2472" s="58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2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2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2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472" s="31">
        <v>72</v>
      </c>
      <c r="AC2472" t="s">
        <v>5118</v>
      </c>
    </row>
    <row r="2473" spans="1:31">
      <c r="A2473" s="31" t="str">
        <f ca="1">IF(GLOBAL[[#This Row],[TT]]&lt;1,"",ROW()-2)</f>
        <v/>
      </c>
      <c r="B2473" s="33" t="s">
        <v>4803</v>
      </c>
      <c r="C2473" s="31">
        <v>0</v>
      </c>
      <c r="D2473" s="31" t="s">
        <v>20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>
        <f>IF(GLOBAL[[#This Row],[1]]="","",SUMIF(Table6[NB BM_C_QTY+F],GLOBAL[POINTER],Table6[C]))</f>
        <v>0</v>
      </c>
      <c r="J2473" s="91">
        <f>IF(GLOBAL[[#This Row],[2]]="",0,-1*SUMIF(Table5[CONCAT],GLOBAL[POINTER],Table5[3]))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58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473" s="31">
        <v>96</v>
      </c>
      <c r="AC2473" t="s">
        <v>5118</v>
      </c>
      <c r="AE2473" s="64"/>
    </row>
    <row r="2474" spans="1:31">
      <c r="A2474" s="31" t="str">
        <f ca="1">IF(GLOBAL[[#This Row],[TT]]&lt;1,"",ROW()-2)</f>
        <v/>
      </c>
      <c r="B2474" s="33" t="s">
        <v>4804</v>
      </c>
      <c r="C2474" s="31">
        <v>0</v>
      </c>
      <c r="D2474" s="31" t="s">
        <v>19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>
        <f>IF(GLOBAL[[#This Row],[1]]="","",SUMIF(Table6[NB BM_C_QTY+F],GLOBAL[POINTER],Table6[C]))</f>
        <v>0</v>
      </c>
      <c r="J2474" s="91">
        <f>IF(GLOBAL[[#This Row],[2]]="",0,-1*SUMIF(Table5[CONCAT],GLOBAL[POINTER],Table5[3]))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58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474" s="31">
        <v>12</v>
      </c>
      <c r="AC2474" t="s">
        <v>5116</v>
      </c>
    </row>
    <row r="2475" spans="1:31">
      <c r="A2475" s="31" t="str">
        <f ca="1">IF(GLOBAL[[#This Row],[TT]]&lt;1,"",ROW()-2)</f>
        <v/>
      </c>
      <c r="B2475" s="33" t="s">
        <v>2374</v>
      </c>
      <c r="C2475" s="31">
        <v>0</v>
      </c>
      <c r="D2475" s="31" t="s">
        <v>2075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>
        <f>IF(GLOBAL[[#This Row],[1]]="","",SUMIF(Table6[NB BM_C_QTY+F],GLOBAL[POINTER],Table6[C]))</f>
        <v>0</v>
      </c>
      <c r="J2475" s="91">
        <f>IF(GLOBAL[[#This Row],[2]]="",0,-1*SUMIF(Table5[CONCAT],GLOBAL[POINTER],Table5[3]))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 t="shared" si="38"/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58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475" s="31">
        <v>120</v>
      </c>
      <c r="AC2475" t="s">
        <v>5118</v>
      </c>
    </row>
    <row r="2476" spans="1:31">
      <c r="A2476" s="31" t="str">
        <f ca="1">IF(GLOBAL[[#This Row],[TT]]&lt;1,"",ROW()-2)</f>
        <v/>
      </c>
      <c r="B2476" s="33" t="s">
        <v>2375</v>
      </c>
      <c r="C2476" s="31">
        <v>0</v>
      </c>
      <c r="D2476" s="31" t="s">
        <v>2075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>
        <f>IF(GLOBAL[[#This Row],[1]]="","",SUMIF(Table6[NB BM_C_QTY+F],GLOBAL[POINTER],Table6[C]))</f>
        <v>0</v>
      </c>
      <c r="J2476" s="91">
        <f>IF(GLOBAL[[#This Row],[2]]="",0,-1*SUMIF(Table5[CONCAT],GLOBAL[POINTER],Table5[3]))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0</v>
      </c>
      <c r="Q2476" s="58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476" s="31">
        <v>120</v>
      </c>
      <c r="AC2476" t="s">
        <v>5118</v>
      </c>
    </row>
    <row r="2477" spans="1:31">
      <c r="A2477" s="31" t="str">
        <f ca="1">IF(GLOBAL[[#This Row],[TT]]&lt;1,"",ROW()-2)</f>
        <v/>
      </c>
      <c r="B2477" s="33" t="s">
        <v>2376</v>
      </c>
      <c r="C2477" s="31">
        <v>0</v>
      </c>
      <c r="D2477" s="31" t="s">
        <v>2143</v>
      </c>
      <c r="E2477" s="31">
        <f ca="1">IF(GLOBAL[[#This Row],[b12]]="",GLOBAL[[#This Row],[a6]],GLOBAL[[#This Row],[b12]])</f>
        <v>0</v>
      </c>
      <c r="F2477" s="32">
        <f>GLOBAL[[#This Row],[AWAL]]</f>
        <v>0</v>
      </c>
      <c r="G2477" s="31"/>
      <c r="H2477" s="31"/>
      <c r="I2477" s="31">
        <f>IF(GLOBAL[[#This Row],[1]]="","",SUMIF(Table6[NB BM_C_QTY+F],GLOBAL[POINTER],Table6[C]))</f>
        <v>0</v>
      </c>
      <c r="J2477" s="91">
        <f>IF(GLOBAL[[#This Row],[2]]="",0,-1*SUMIF(Table5[CONCAT],GLOBAL[POINTER],Table5[3]))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0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0</v>
      </c>
      <c r="Q2477" s="58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0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0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0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477" s="31">
        <v>180</v>
      </c>
      <c r="AC2477" t="s">
        <v>5118</v>
      </c>
    </row>
    <row r="2478" spans="1:31">
      <c r="A2478" s="31" t="str">
        <f ca="1">IF(GLOBAL[[#This Row],[TT]]&lt;1,"",ROW()-2)</f>
        <v/>
      </c>
      <c r="B2478" s="33" t="s">
        <v>3664</v>
      </c>
      <c r="C2478" s="31">
        <v>0</v>
      </c>
      <c r="D2478" s="31" t="s">
        <v>2415</v>
      </c>
      <c r="E2478" s="31">
        <f ca="1">IF(GLOBAL[[#This Row],[b12]]="",GLOBAL[[#This Row],[a6]],GLOBAL[[#This Row],[b12]])</f>
        <v>0</v>
      </c>
      <c r="F2478" s="32">
        <f>GLOBAL[[#This Row],[AWAL]]</f>
        <v>0</v>
      </c>
      <c r="G2478" s="31"/>
      <c r="H2478" s="31"/>
      <c r="I2478" s="31">
        <f>IF(GLOBAL[[#This Row],[1]]="","",SUMIF(Table6[NB BM_C_QTY+F],GLOBAL[POINTER],Table6[C]))</f>
        <v>0</v>
      </c>
      <c r="J2478" s="91">
        <f>IF(GLOBAL[[#This Row],[2]]="",0,-1*SUMIF(Table5[CONCAT],GLOBAL[POINTER],Table5[3]))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0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0</v>
      </c>
      <c r="Q2478" s="58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0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0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0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478" s="31">
        <v>200</v>
      </c>
      <c r="AC2478" t="s">
        <v>5118</v>
      </c>
    </row>
    <row r="2479" spans="1:31">
      <c r="A2479" s="31">
        <f ca="1">IF(GLOBAL[[#This Row],[TT]]&lt;1,"",ROW()-2)</f>
        <v>2477</v>
      </c>
      <c r="B2479" s="33" t="s">
        <v>4619</v>
      </c>
      <c r="C2479" s="31">
        <v>18</v>
      </c>
      <c r="D2479" s="31" t="s">
        <v>122</v>
      </c>
      <c r="E2479" s="31">
        <f ca="1">IF(GLOBAL[[#This Row],[b12]]="",GLOBAL[[#This Row],[a6]],GLOBAL[[#This Row],[b12]])</f>
        <v>18</v>
      </c>
      <c r="F2479" s="32">
        <f>GLOBAL[[#This Row],[AWAL]]</f>
        <v>18</v>
      </c>
      <c r="G2479" s="31"/>
      <c r="H2479" s="31"/>
      <c r="I2479" s="31">
        <f>IF(GLOBAL[[#This Row],[1]]="","",SUMIF(Table6[NB BM_C_QTY+F],GLOBAL[POINTER],Table6[C]))</f>
        <v>0</v>
      </c>
      <c r="J2479" s="91">
        <f>IF(GLOBAL[[#This Row],[2]]="",0,-1*SUMIF(Table5[CONCAT],GLOBAL[POINTER],Table5[3]))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18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18</v>
      </c>
      <c r="Q2479" s="58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18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18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18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479" s="31">
        <v>200</v>
      </c>
      <c r="AC2479" t="s">
        <v>5118</v>
      </c>
    </row>
    <row r="2480" spans="1:31">
      <c r="A2480" s="31" t="str">
        <f ca="1">IF(GLOBAL[[#This Row],[TT]]&lt;1,"",ROW()-2)</f>
        <v/>
      </c>
      <c r="B2480" s="33" t="s">
        <v>4805</v>
      </c>
      <c r="C2480" s="31">
        <v>0</v>
      </c>
      <c r="D2480" s="31" t="s">
        <v>56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>
        <f>IF(GLOBAL[[#This Row],[1]]="","",SUMIF(Table6[NB BM_C_QTY+F],GLOBAL[POINTER],Table6[C]))</f>
        <v>0</v>
      </c>
      <c r="J2480" s="91">
        <f>IF(GLOBAL[[#This Row],[2]]="",0,-1*SUMIF(Table5[CONCAT],GLOBAL[POINTER],Table5[3]))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58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480" s="31">
        <v>144</v>
      </c>
      <c r="AC2480" t="s">
        <v>5118</v>
      </c>
    </row>
    <row r="2481" spans="1:29">
      <c r="A2481" s="31" t="str">
        <f ca="1">IF(GLOBAL[[#This Row],[TT]]&lt;1,"",ROW()-2)</f>
        <v/>
      </c>
      <c r="B2481" s="33" t="s">
        <v>2348</v>
      </c>
      <c r="C2481" s="31">
        <v>0</v>
      </c>
      <c r="D2481" s="31" t="s">
        <v>2349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>
        <f>IF(GLOBAL[[#This Row],[1]]="","",SUMIF(Table6[NB BM_C_QTY+F],GLOBAL[POINTER],Table6[C]))</f>
        <v>0</v>
      </c>
      <c r="J2481" s="91">
        <f>IF(GLOBAL[[#This Row],[2]]="",0,-1*SUMIF(Table5[CONCAT],GLOBAL[POINTER],Table5[3]))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58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481" s="31">
        <v>160</v>
      </c>
      <c r="AC2481" t="s">
        <v>5118</v>
      </c>
    </row>
    <row r="2482" spans="1:29">
      <c r="A2482" s="31">
        <f ca="1">IF(GLOBAL[[#This Row],[TT]]&lt;1,"",ROW()-2)</f>
        <v>2480</v>
      </c>
      <c r="B2482" s="33" t="s">
        <v>4620</v>
      </c>
      <c r="C2482" s="31">
        <v>1</v>
      </c>
      <c r="D2482" s="31" t="s">
        <v>56</v>
      </c>
      <c r="E2482" s="31">
        <f ca="1">IF(GLOBAL[[#This Row],[b12]]="",GLOBAL[[#This Row],[a6]],GLOBAL[[#This Row],[b12]])</f>
        <v>1</v>
      </c>
      <c r="F2482" s="32">
        <f>GLOBAL[[#This Row],[AWAL]]</f>
        <v>1</v>
      </c>
      <c r="G2482" s="31"/>
      <c r="H2482" s="31"/>
      <c r="I2482" s="31">
        <f>IF(GLOBAL[[#This Row],[1]]="","",SUMIF(Table6[NB BM_C_QTY+F],GLOBAL[POINTER],Table6[C]))</f>
        <v>0</v>
      </c>
      <c r="J2482" s="91">
        <f>IF(GLOBAL[[#This Row],[2]]="",0,-1*SUMIF(Table5[CONCAT],GLOBAL[POINTER],Table5[3]))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 t="shared" si="38"/>
        <v>1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1</v>
      </c>
      <c r="Q2482" s="58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1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1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1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482" s="31">
        <v>144</v>
      </c>
      <c r="AC2482" t="s">
        <v>5118</v>
      </c>
    </row>
    <row r="2483" spans="1:29">
      <c r="A2483" s="31" t="str">
        <f ca="1">IF(GLOBAL[[#This Row],[TT]]&lt;1,"",ROW()-2)</f>
        <v/>
      </c>
      <c r="B2483" s="33" t="s">
        <v>4806</v>
      </c>
      <c r="C2483" s="31">
        <v>0</v>
      </c>
      <c r="D2483" s="31" t="s">
        <v>56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>
        <f>IF(GLOBAL[[#This Row],[1]]="","",SUMIF(Table6[NB BM_C_QTY+F],GLOBAL[POINTER],Table6[C]))</f>
        <v>0</v>
      </c>
      <c r="J2483" s="91">
        <f>IF(GLOBAL[[#This Row],[2]]="",0,-1*SUMIF(Table5[CONCAT],GLOBAL[POINTER],Table5[3]))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 t="shared" si="38"/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58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483" s="31">
        <v>144</v>
      </c>
      <c r="AC2483" t="s">
        <v>5118</v>
      </c>
    </row>
    <row r="2484" spans="1:29">
      <c r="A2484" s="31" t="str">
        <f ca="1">IF(GLOBAL[[#This Row],[TT]]&lt;1,"",ROW()-2)</f>
        <v/>
      </c>
      <c r="B2484" s="33" t="s">
        <v>3665</v>
      </c>
      <c r="C2484" s="31">
        <v>0</v>
      </c>
      <c r="D2484" s="31" t="s">
        <v>2075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>
        <f>IF(GLOBAL[[#This Row],[1]]="","",SUMIF(Table6[NB BM_C_QTY+F],GLOBAL[POINTER],Table6[C]))</f>
        <v>0</v>
      </c>
      <c r="J2484" s="91">
        <f>IF(GLOBAL[[#This Row],[2]]="",0,-1*SUMIF(Table5[CONCAT],GLOBAL[POINTER],Table5[3]))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58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484" s="31">
        <v>120</v>
      </c>
      <c r="AC2484" t="s">
        <v>5118</v>
      </c>
    </row>
    <row r="2485" spans="1:29">
      <c r="A2485" s="31" t="str">
        <f ca="1">IF(GLOBAL[[#This Row],[TT]]&lt;1,"",ROW()-2)</f>
        <v/>
      </c>
      <c r="B2485" s="33" t="s">
        <v>4795</v>
      </c>
      <c r="C2485" s="31">
        <v>0</v>
      </c>
      <c r="D2485" s="31" t="s">
        <v>2075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>
        <f>IF(GLOBAL[[#This Row],[1]]="","",SUMIF(Table6[NB BM_C_QTY+F],GLOBAL[POINTER],Table6[C]))</f>
        <v>0</v>
      </c>
      <c r="J2485" s="91">
        <f>IF(GLOBAL[[#This Row],[2]]="",0,-1*SUMIF(Table5[CONCAT],GLOBAL[POINTER],Table5[3]))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58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485" s="31">
        <v>120</v>
      </c>
      <c r="AC2485" t="s">
        <v>5118</v>
      </c>
    </row>
    <row r="2486" spans="1:29">
      <c r="A2486" s="31" t="str">
        <f ca="1">IF(GLOBAL[[#This Row],[TT]]&lt;1,"",ROW()-2)</f>
        <v/>
      </c>
      <c r="B2486" s="33" t="s">
        <v>3666</v>
      </c>
      <c r="C2486" s="31">
        <v>0</v>
      </c>
      <c r="D2486" s="31" t="s">
        <v>2075</v>
      </c>
      <c r="E2486" s="31">
        <f ca="1">IF(GLOBAL[[#This Row],[b12]]="",GLOBAL[[#This Row],[a6]],GLOBAL[[#This Row],[b12]])</f>
        <v>0</v>
      </c>
      <c r="F2486" s="32">
        <f>GLOBAL[[#This Row],[AWAL]]</f>
        <v>0</v>
      </c>
      <c r="G2486" s="31"/>
      <c r="H2486" s="31"/>
      <c r="I2486" s="31">
        <f>IF(GLOBAL[[#This Row],[1]]="","",SUMIF(Table6[NB BM_C_QTY+F],GLOBAL[POINTER],Table6[C]))</f>
        <v>0</v>
      </c>
      <c r="J2486" s="91">
        <f>IF(GLOBAL[[#This Row],[2]]="",0,-1*SUMIF(Table5[CONCAT],GLOBAL[POINTER],Table5[3]))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 t="shared" si="38"/>
        <v>0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0</v>
      </c>
      <c r="Q2486" s="58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0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0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0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486" s="31">
        <v>120</v>
      </c>
      <c r="AC2486" t="s">
        <v>5118</v>
      </c>
    </row>
    <row r="2487" spans="1:29">
      <c r="A2487" s="31" t="str">
        <f ca="1">IF(GLOBAL[[#This Row],[TT]]&lt;1,"",ROW()-2)</f>
        <v/>
      </c>
      <c r="B2487" s="33" t="s">
        <v>1423</v>
      </c>
      <c r="C2487" s="31">
        <v>0</v>
      </c>
      <c r="D2487" s="31" t="s">
        <v>38</v>
      </c>
      <c r="E2487" s="31">
        <f ca="1">IF(GLOBAL[[#This Row],[b12]]="",GLOBAL[[#This Row],[a6]],GLOBAL[[#This Row],[b12]])</f>
        <v>0</v>
      </c>
      <c r="F2487" s="32">
        <f>GLOBAL[[#This Row],[AWAL]]</f>
        <v>0</v>
      </c>
      <c r="G2487" s="31"/>
      <c r="H2487" s="31"/>
      <c r="I2487" s="31">
        <f>IF(GLOBAL[[#This Row],[1]]="","",SUMIF(Table6[NB BM_C_QTY+F],GLOBAL[POINTER],Table6[C]))</f>
        <v>0</v>
      </c>
      <c r="J2487" s="91">
        <f>IF(GLOBAL[[#This Row],[2]]="",0,-1*SUMIF(Table5[CONCAT],GLOBAL[POINTER],Table5[3]))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 t="shared" si="38"/>
        <v>0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0</v>
      </c>
      <c r="Q2487" s="58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0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0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0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487" s="31">
        <v>192</v>
      </c>
      <c r="AC2487" t="s">
        <v>5118</v>
      </c>
    </row>
    <row r="2488" spans="1:29">
      <c r="A2488" s="31" t="str">
        <f ca="1">IF(GLOBAL[[#This Row],[TT]]&lt;1,"",ROW()-2)</f>
        <v/>
      </c>
      <c r="B2488" s="33" t="s">
        <v>3667</v>
      </c>
      <c r="C2488" s="31">
        <v>0</v>
      </c>
      <c r="D2488" s="31" t="s">
        <v>2207</v>
      </c>
      <c r="E2488" s="31">
        <f ca="1">IF(GLOBAL[[#This Row],[b12]]="",GLOBAL[[#This Row],[a6]],GLOBAL[[#This Row],[b12]])</f>
        <v>0</v>
      </c>
      <c r="F2488" s="32">
        <f>GLOBAL[[#This Row],[AWAL]]</f>
        <v>0</v>
      </c>
      <c r="G2488" s="31"/>
      <c r="H2488" s="31"/>
      <c r="I2488" s="31">
        <f>IF(GLOBAL[[#This Row],[1]]="","",SUMIF(Table6[NB BM_C_QTY+F],GLOBAL[POINTER],Table6[C]))</f>
        <v>0</v>
      </c>
      <c r="J2488" s="91">
        <f>IF(GLOBAL[[#This Row],[2]]="",0,-1*SUMIF(Table5[CONCAT],GLOBAL[POINTER],Table5[3]))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 t="shared" si="38"/>
        <v>0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0</v>
      </c>
      <c r="Q2488" s="58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0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0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0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488" s="31">
        <v>192</v>
      </c>
      <c r="AC2488" t="s">
        <v>5118</v>
      </c>
    </row>
    <row r="2489" spans="1:29">
      <c r="A2489" s="31">
        <f ca="1">IF(GLOBAL[[#This Row],[TT]]&lt;1,"",ROW()-2)</f>
        <v>2487</v>
      </c>
      <c r="B2489" s="33" t="s">
        <v>4621</v>
      </c>
      <c r="C2489" s="31">
        <v>2</v>
      </c>
      <c r="D2489" s="31" t="s">
        <v>17</v>
      </c>
      <c r="E2489" s="31">
        <f ca="1">IF(GLOBAL[[#This Row],[b12]]="",GLOBAL[[#This Row],[a6]],GLOBAL[[#This Row],[b12]])</f>
        <v>2</v>
      </c>
      <c r="F2489" s="32">
        <f>GLOBAL[[#This Row],[AWAL]]</f>
        <v>2</v>
      </c>
      <c r="G2489" s="31"/>
      <c r="H2489" s="31"/>
      <c r="I2489" s="31">
        <f>IF(GLOBAL[[#This Row],[1]]="","",SUMIF(Table6[NB BM_C_QTY+F],GLOBAL[POINTER],Table6[C]))</f>
        <v>0</v>
      </c>
      <c r="J2489" s="91">
        <f>IF(GLOBAL[[#This Row],[2]]="",0,-1*SUMIF(Table5[CONCAT],GLOBAL[POINTER],Table5[3]))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 t="shared" si="38"/>
        <v>2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2</v>
      </c>
      <c r="Q2489" s="58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2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2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2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489" s="31">
        <v>160</v>
      </c>
      <c r="AC2489" t="s">
        <v>5118</v>
      </c>
    </row>
    <row r="2490" spans="1:29">
      <c r="A2490" s="31" t="str">
        <f ca="1">IF(GLOBAL[[#This Row],[TT]]&lt;1,"",ROW()-2)</f>
        <v/>
      </c>
      <c r="B2490" s="33" t="s">
        <v>4807</v>
      </c>
      <c r="C2490" s="31">
        <v>0</v>
      </c>
      <c r="D2490" s="31" t="s">
        <v>20</v>
      </c>
      <c r="E2490" s="31">
        <f ca="1">IF(GLOBAL[[#This Row],[b12]]="",GLOBAL[[#This Row],[a6]],GLOBAL[[#This Row],[b12]])</f>
        <v>0</v>
      </c>
      <c r="F2490" s="32">
        <f>GLOBAL[[#This Row],[AWAL]]</f>
        <v>0</v>
      </c>
      <c r="G2490" s="31"/>
      <c r="H2490" s="31"/>
      <c r="I2490" s="31">
        <f>IF(GLOBAL[[#This Row],[1]]="","",SUMIF(Table6[NB BM_C_QTY+F],GLOBAL[POINTER],Table6[C]))</f>
        <v>0</v>
      </c>
      <c r="J2490" s="91">
        <f>IF(GLOBAL[[#This Row],[2]]="",0,-1*SUMIF(Table5[CONCAT],GLOBAL[POINTER],Table5[3]))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 t="shared" si="38"/>
        <v>0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0</v>
      </c>
      <c r="Q2490" s="58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0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0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0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490" s="31">
        <v>96</v>
      </c>
      <c r="AC2490" t="s">
        <v>5118</v>
      </c>
    </row>
    <row r="2491" spans="1:29">
      <c r="A2491" s="31" t="str">
        <f ca="1">IF(GLOBAL[[#This Row],[TT]]&lt;1,"",ROW()-2)</f>
        <v/>
      </c>
      <c r="B2491" s="33" t="s">
        <v>4808</v>
      </c>
      <c r="C2491" s="31">
        <v>0</v>
      </c>
      <c r="D2491" s="31" t="s">
        <v>1424</v>
      </c>
      <c r="E2491" s="31">
        <f ca="1">IF(GLOBAL[[#This Row],[b12]]="",GLOBAL[[#This Row],[a6]],GLOBAL[[#This Row],[b12]])</f>
        <v>0</v>
      </c>
      <c r="F2491" s="32">
        <f>GLOBAL[[#This Row],[AWAL]]</f>
        <v>0</v>
      </c>
      <c r="G2491" s="31"/>
      <c r="H2491" s="31"/>
      <c r="I2491" s="31">
        <f>IF(GLOBAL[[#This Row],[1]]="","",SUMIF(Table6[NB BM_C_QTY+F],GLOBAL[POINTER],Table6[C]))</f>
        <v>0</v>
      </c>
      <c r="J2491" s="91">
        <f>IF(GLOBAL[[#This Row],[2]]="",0,-1*SUMIF(Table5[CONCAT],GLOBAL[POINTER],Table5[3]))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0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0</v>
      </c>
      <c r="Q2491" s="58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0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0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0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491" s="31">
        <v>90</v>
      </c>
      <c r="AC2491" t="s">
        <v>5118</v>
      </c>
    </row>
    <row r="2492" spans="1:29">
      <c r="A2492" s="31">
        <f ca="1">IF(GLOBAL[[#This Row],[TT]]&lt;1,"",ROW()-2)</f>
        <v>2490</v>
      </c>
      <c r="B2492" s="33" t="s">
        <v>4622</v>
      </c>
      <c r="C2492" s="31">
        <v>2</v>
      </c>
      <c r="D2492" s="31" t="s">
        <v>38</v>
      </c>
      <c r="E2492" s="31">
        <f ca="1">IF(GLOBAL[[#This Row],[b12]]="",GLOBAL[[#This Row],[a6]],GLOBAL[[#This Row],[b12]])</f>
        <v>2</v>
      </c>
      <c r="F2492" s="32">
        <f>GLOBAL[[#This Row],[AWAL]]</f>
        <v>2</v>
      </c>
      <c r="G2492" s="31"/>
      <c r="H2492" s="31"/>
      <c r="I2492" s="31">
        <f>IF(GLOBAL[[#This Row],[1]]="","",SUMIF(Table6[NB BM_C_QTY+F],GLOBAL[POINTER],Table6[C]))</f>
        <v>0</v>
      </c>
      <c r="J2492" s="91">
        <f>IF(GLOBAL[[#This Row],[2]]="",0,-1*SUMIF(Table5[CONCAT],GLOBAL[POINTER],Table5[3]))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 t="shared" si="38"/>
        <v>2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2</v>
      </c>
      <c r="Q2492" s="58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2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2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2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492" s="31">
        <v>192</v>
      </c>
      <c r="AC2492" t="s">
        <v>5118</v>
      </c>
    </row>
    <row r="2493" spans="1:29">
      <c r="A2493" s="31">
        <f ca="1">IF(GLOBAL[[#This Row],[TT]]&lt;1,"",ROW()-2)</f>
        <v>2491</v>
      </c>
      <c r="B2493" s="33" t="s">
        <v>4623</v>
      </c>
      <c r="C2493" s="31">
        <v>3</v>
      </c>
      <c r="D2493" s="31" t="s">
        <v>248</v>
      </c>
      <c r="E2493" s="31">
        <f ca="1">IF(GLOBAL[[#This Row],[b12]]="",GLOBAL[[#This Row],[a6]],GLOBAL[[#This Row],[b12]])</f>
        <v>3</v>
      </c>
      <c r="F2493" s="32">
        <f>GLOBAL[[#This Row],[AWAL]]</f>
        <v>3</v>
      </c>
      <c r="G2493" s="31"/>
      <c r="H2493" s="31"/>
      <c r="I2493" s="31">
        <f>IF(GLOBAL[[#This Row],[1]]="","",SUMIF(Table6[NB BM_C_QTY+F],GLOBAL[POINTER],Table6[C]))</f>
        <v>0</v>
      </c>
      <c r="J2493" s="91">
        <f>IF(GLOBAL[[#This Row],[2]]="",0,-1*SUMIF(Table5[CONCAT],GLOBAL[POINTER],Table5[3]))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3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3</v>
      </c>
      <c r="Q2493" s="58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3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3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3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493" s="31">
        <v>180</v>
      </c>
      <c r="AC2493" t="s">
        <v>5118</v>
      </c>
    </row>
    <row r="2494" spans="1:29">
      <c r="A2494" s="31">
        <f ca="1">IF(GLOBAL[[#This Row],[TT]]&lt;1,"",ROW()-2)</f>
        <v>2492</v>
      </c>
      <c r="B2494" s="33" t="s">
        <v>4624</v>
      </c>
      <c r="C2494" s="31">
        <v>39</v>
      </c>
      <c r="D2494" s="31">
        <v>192</v>
      </c>
      <c r="E2494" s="31">
        <f ca="1">IF(GLOBAL[[#This Row],[b12]]="",GLOBAL[[#This Row],[a6]],GLOBAL[[#This Row],[b12]])</f>
        <v>38</v>
      </c>
      <c r="F2494" s="32">
        <f>GLOBAL[[#This Row],[AWAL]]</f>
        <v>39</v>
      </c>
      <c r="G2494" s="31"/>
      <c r="H2494" s="31"/>
      <c r="I2494" s="31">
        <f>IF(GLOBAL[[#This Row],[1]]="","",SUMIF(Table6[NB BM_C_QTY+F],GLOBAL[POINTER],Table6[C]))</f>
        <v>0</v>
      </c>
      <c r="J2494" s="91">
        <f>IF(GLOBAL[[#This Row],[2]]="",0,-1*SUMIF(Table5[CONCAT],GLOBAL[POINTER],Table5[3]))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 t="shared" si="38"/>
        <v>39</v>
      </c>
      <c r="N2494" s="31">
        <v>38</v>
      </c>
      <c r="O2494" s="31">
        <f>IF(GLOBAL[[#This Row],[b2]]="","",GLOBAL[[#This Row],[b2]]-GLOBAL[[#This Row],[a2]])</f>
        <v>-1</v>
      </c>
      <c r="P2494" s="32">
        <f ca="1">SUM(INDIRECT(GLOBAL_VAR[TABLENAME]&amp;"[@a"&amp;$1:$1-1&amp;"]"),INDIRECT(GLOBAL_VAR[TABLENAME]&amp;"[@c"&amp;$1:$1-1&amp;"]"))</f>
        <v>38</v>
      </c>
      <c r="Q2494" s="58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38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38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38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494" s="31">
        <v>192</v>
      </c>
      <c r="AC2494" t="s">
        <v>5118</v>
      </c>
    </row>
    <row r="2495" spans="1:29">
      <c r="A2495" s="31">
        <f ca="1">IF(GLOBAL[[#This Row],[TT]]&lt;1,"",ROW()-2)</f>
        <v>2493</v>
      </c>
      <c r="B2495" s="33" t="s">
        <v>4625</v>
      </c>
      <c r="C2495" s="31">
        <v>12</v>
      </c>
      <c r="D2495" s="31" t="s">
        <v>23</v>
      </c>
      <c r="E2495" s="31">
        <f ca="1">IF(GLOBAL[[#This Row],[b12]]="",GLOBAL[[#This Row],[a6]],GLOBAL[[#This Row],[b12]])</f>
        <v>12</v>
      </c>
      <c r="F2495" s="32">
        <f>GLOBAL[[#This Row],[AWAL]]</f>
        <v>12</v>
      </c>
      <c r="G2495" s="31"/>
      <c r="H2495" s="31"/>
      <c r="I2495" s="31">
        <f>IF(GLOBAL[[#This Row],[1]]="","",SUMIF(Table6[NB BM_C_QTY+F],GLOBAL[POINTER],Table6[C]))</f>
        <v>0</v>
      </c>
      <c r="J2495" s="91">
        <f>IF(GLOBAL[[#This Row],[2]]="",0,-1*SUMIF(Table5[CONCAT],GLOBAL[POINTER],Table5[3]))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12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12</v>
      </c>
      <c r="Q2495" s="58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12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12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12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495" s="31">
        <v>20</v>
      </c>
      <c r="AC2495" t="s">
        <v>5116</v>
      </c>
    </row>
    <row r="2496" spans="1:29">
      <c r="A2496" s="31" t="str">
        <f ca="1">IF(GLOBAL[[#This Row],[TT]]&lt;1,"",ROW()-2)</f>
        <v/>
      </c>
      <c r="B2496" s="33" t="s">
        <v>4301</v>
      </c>
      <c r="C2496" s="31">
        <v>0</v>
      </c>
      <c r="D2496" s="31" t="s">
        <v>2349</v>
      </c>
      <c r="E2496" s="31">
        <f ca="1">IF(GLOBAL[[#This Row],[b12]]="",GLOBAL[[#This Row],[a6]],GLOBAL[[#This Row],[b12]])</f>
        <v>0</v>
      </c>
      <c r="F2496" s="32">
        <f>GLOBAL[[#This Row],[AWAL]]</f>
        <v>0</v>
      </c>
      <c r="G2496" s="31"/>
      <c r="H2496" s="31"/>
      <c r="I2496" s="31">
        <f>IF(GLOBAL[[#This Row],[1]]="","",SUMIF(Table6[NB BM_C_QTY+F],GLOBAL[POINTER],Table6[C]))</f>
        <v>0</v>
      </c>
      <c r="J2496" s="91">
        <f>IF(GLOBAL[[#This Row],[2]]="",0,-1*SUMIF(Table5[CONCAT],GLOBAL[POINTER],Table5[3]))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0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0</v>
      </c>
      <c r="Q2496" s="58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0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0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0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496" s="31">
        <v>160</v>
      </c>
      <c r="AC2496" t="s">
        <v>5118</v>
      </c>
    </row>
    <row r="2497" spans="1:29">
      <c r="A2497" s="31" t="str">
        <f ca="1">IF(GLOBAL[[#This Row],[TT]]&lt;1,"",ROW()-2)</f>
        <v/>
      </c>
      <c r="B2497" s="33" t="s">
        <v>4141</v>
      </c>
      <c r="C2497" s="31">
        <v>0</v>
      </c>
      <c r="D2497" s="31">
        <v>72</v>
      </c>
      <c r="E2497" s="31">
        <f ca="1">IF(GLOBAL[[#This Row],[b12]]="",GLOBAL[[#This Row],[a6]],GLOBAL[[#This Row],[b12]])</f>
        <v>0</v>
      </c>
      <c r="F2497" s="32">
        <f>GLOBAL[[#This Row],[AWAL]]</f>
        <v>0</v>
      </c>
      <c r="G2497" s="31"/>
      <c r="H2497" s="31"/>
      <c r="I2497" s="31">
        <f>IF(GLOBAL[[#This Row],[1]]="","",SUMIF(Table6[NB BM_C_QTY+F],GLOBAL[POINTER],Table6[C]))</f>
        <v>0</v>
      </c>
      <c r="J2497" s="91">
        <f>IF(GLOBAL[[#This Row],[2]]="",0,-1*SUMIF(Table5[CONCAT],GLOBAL[POINTER],Table5[3]))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0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0</v>
      </c>
      <c r="Q2497" s="58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0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0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0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497" s="31">
        <v>72</v>
      </c>
      <c r="AC2497" t="s">
        <v>5118</v>
      </c>
    </row>
    <row r="2498" spans="1:29">
      <c r="A2498" s="31">
        <f ca="1">IF(GLOBAL[[#This Row],[TT]]&lt;1,"",ROW()-2)</f>
        <v>2496</v>
      </c>
      <c r="B2498" s="33" t="s">
        <v>4796</v>
      </c>
      <c r="C2498" s="31">
        <v>5</v>
      </c>
      <c r="D2498" s="31" t="s">
        <v>2207</v>
      </c>
      <c r="E2498" s="31">
        <f ca="1">IF(GLOBAL[[#This Row],[b12]]="",GLOBAL[[#This Row],[a6]],GLOBAL[[#This Row],[b12]])</f>
        <v>5</v>
      </c>
      <c r="F2498" s="32">
        <f>GLOBAL[[#This Row],[AWAL]]</f>
        <v>5</v>
      </c>
      <c r="G2498" s="31"/>
      <c r="H2498" s="31"/>
      <c r="I2498" s="31">
        <f>IF(GLOBAL[[#This Row],[1]]="","",SUMIF(Table6[NB BM_C_QTY+F],GLOBAL[POINTER],Table6[C]))</f>
        <v>0</v>
      </c>
      <c r="J2498" s="91">
        <f>IF(GLOBAL[[#This Row],[2]]="",0,-1*SUMIF(Table5[CONCAT],GLOBAL[POINTER],Table5[3]))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5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5</v>
      </c>
      <c r="Q2498" s="58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5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5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5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498" s="31">
        <v>192</v>
      </c>
      <c r="AC2498" t="s">
        <v>5118</v>
      </c>
    </row>
    <row r="2499" spans="1:29">
      <c r="A2499" s="31">
        <f ca="1">IF(GLOBAL[[#This Row],[TT]]&lt;1,"",ROW()-2)</f>
        <v>2497</v>
      </c>
      <c r="B2499" s="33" t="s">
        <v>4797</v>
      </c>
      <c r="C2499" s="31">
        <v>6</v>
      </c>
      <c r="D2499" s="31" t="s">
        <v>2207</v>
      </c>
      <c r="E2499" s="31">
        <f ca="1">IF(GLOBAL[[#This Row],[b12]]="",GLOBAL[[#This Row],[a6]],GLOBAL[[#This Row],[b12]])</f>
        <v>6</v>
      </c>
      <c r="F2499" s="32">
        <f>GLOBAL[[#This Row],[AWAL]]</f>
        <v>6</v>
      </c>
      <c r="G2499" s="31"/>
      <c r="H2499" s="31"/>
      <c r="I2499" s="31">
        <f>IF(GLOBAL[[#This Row],[1]]="","",SUMIF(Table6[NB BM_C_QTY+F],GLOBAL[POINTER],Table6[C]))</f>
        <v>0</v>
      </c>
      <c r="J2499" s="91">
        <f>IF(GLOBAL[[#This Row],[2]]="",0,-1*SUMIF(Table5[CONCAT],GLOBAL[POINTER],Table5[3]))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6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6</v>
      </c>
      <c r="Q2499" s="58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6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6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6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499" s="31">
        <v>192</v>
      </c>
      <c r="AC2499" t="s">
        <v>5118</v>
      </c>
    </row>
    <row r="2500" spans="1:29">
      <c r="A2500" s="31" t="str">
        <f ca="1">IF(GLOBAL[[#This Row],[TT]]&lt;1,"",ROW()-2)</f>
        <v/>
      </c>
      <c r="B2500" s="33" t="s">
        <v>2517</v>
      </c>
      <c r="C2500" s="31">
        <v>0</v>
      </c>
      <c r="D2500" s="31" t="s">
        <v>6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>
        <f>IF(GLOBAL[[#This Row],[1]]="","",SUMIF(Table6[NB BM_C_QTY+F],GLOBAL[POINTER],Table6[C]))</f>
        <v>0</v>
      </c>
      <c r="J2500" s="91">
        <f>IF(GLOBAL[[#This Row],[2]]="",0,-1*SUMIF(Table5[CONCAT],GLOBAL[POINTER],Table5[3]))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0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0</v>
      </c>
      <c r="Q2500" s="58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500" s="31">
        <v>72</v>
      </c>
      <c r="AC2500" t="s">
        <v>5118</v>
      </c>
    </row>
    <row r="2501" spans="1:29">
      <c r="A2501" s="31" t="str">
        <f ca="1">IF(GLOBAL[[#This Row],[TT]]&lt;1,"",ROW()-2)</f>
        <v/>
      </c>
      <c r="B2501" s="33" t="s">
        <v>2518</v>
      </c>
      <c r="C2501" s="31">
        <v>0</v>
      </c>
      <c r="D2501" s="31" t="s">
        <v>2146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>
        <f>IF(GLOBAL[[#This Row],[1]]="","",SUMIF(Table6[NB BM_C_QTY+F],GLOBAL[POINTER],Table6[C]))</f>
        <v>0</v>
      </c>
      <c r="J2501" s="91">
        <f>IF(GLOBAL[[#This Row],[2]]="",0,-1*SUMIF(Table5[CONCAT],GLOBAL[POINTER],Table5[3]))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 t="shared" si="39"/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58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501" s="31">
        <v>144</v>
      </c>
      <c r="AC2501" t="s">
        <v>5118</v>
      </c>
    </row>
    <row r="2502" spans="1:29">
      <c r="A2502" s="31">
        <f ca="1">IF(GLOBAL[[#This Row],[TT]]&lt;1,"",ROW()-2)</f>
        <v>2500</v>
      </c>
      <c r="B2502" s="33" t="s">
        <v>4626</v>
      </c>
      <c r="C2502" s="31">
        <v>13</v>
      </c>
      <c r="D2502" s="31" t="s">
        <v>19</v>
      </c>
      <c r="E2502" s="31">
        <f ca="1">IF(GLOBAL[[#This Row],[b12]]="",GLOBAL[[#This Row],[a6]],GLOBAL[[#This Row],[b12]])</f>
        <v>13</v>
      </c>
      <c r="F2502" s="32">
        <f>GLOBAL[[#This Row],[AWAL]]</f>
        <v>13</v>
      </c>
      <c r="G2502" s="31"/>
      <c r="H2502" s="31"/>
      <c r="I2502" s="31">
        <f>IF(GLOBAL[[#This Row],[1]]="","",SUMIF(Table6[NB BM_C_QTY+F],GLOBAL[POINTER],Table6[C]))</f>
        <v>0</v>
      </c>
      <c r="J2502" s="91">
        <f>IF(GLOBAL[[#This Row],[2]]="",0,-1*SUMIF(Table5[CONCAT],GLOBAL[POINTER],Table5[3]))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13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13</v>
      </c>
      <c r="Q2502" s="58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13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13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13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502" s="31">
        <v>12</v>
      </c>
      <c r="AC2502" t="s">
        <v>5116</v>
      </c>
    </row>
    <row r="2503" spans="1:29">
      <c r="A2503" s="31">
        <f ca="1">IF(GLOBAL[[#This Row],[TT]]&lt;1,"",ROW()-2)</f>
        <v>2501</v>
      </c>
      <c r="B2503" s="33" t="s">
        <v>4627</v>
      </c>
      <c r="C2503" s="31">
        <v>2</v>
      </c>
      <c r="D2503" s="31" t="s">
        <v>2023</v>
      </c>
      <c r="E2503" s="31">
        <f ca="1">IF(GLOBAL[[#This Row],[b12]]="",GLOBAL[[#This Row],[a6]],GLOBAL[[#This Row],[b12]])</f>
        <v>2</v>
      </c>
      <c r="F2503" s="32">
        <f>GLOBAL[[#This Row],[AWAL]]</f>
        <v>2</v>
      </c>
      <c r="G2503" s="31"/>
      <c r="H2503" s="31"/>
      <c r="I2503" s="31">
        <f>IF(GLOBAL[[#This Row],[1]]="","",SUMIF(Table6[NB BM_C_QTY+F],GLOBAL[POINTER],Table6[C]))</f>
        <v>0</v>
      </c>
      <c r="J2503" s="91">
        <f>IF(GLOBAL[[#This Row],[2]]="",0,-1*SUMIF(Table5[CONCAT],GLOBAL[POINTER],Table5[3]))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2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2</v>
      </c>
      <c r="Q2503" s="58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2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2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2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503" s="31">
        <v>12</v>
      </c>
      <c r="AC2503" t="s">
        <v>5116</v>
      </c>
    </row>
    <row r="2504" spans="1:29">
      <c r="A2504" s="31">
        <f ca="1">IF(GLOBAL[[#This Row],[TT]]&lt;1,"",ROW()-2)</f>
        <v>2502</v>
      </c>
      <c r="B2504" s="33" t="s">
        <v>4628</v>
      </c>
      <c r="C2504" s="31">
        <v>7</v>
      </c>
      <c r="D2504" s="31" t="s">
        <v>19</v>
      </c>
      <c r="E2504" s="31">
        <f ca="1">IF(GLOBAL[[#This Row],[b12]]="",GLOBAL[[#This Row],[a6]],GLOBAL[[#This Row],[b12]])</f>
        <v>7</v>
      </c>
      <c r="F2504" s="32">
        <f>GLOBAL[[#This Row],[AWAL]]</f>
        <v>7</v>
      </c>
      <c r="G2504" s="31"/>
      <c r="H2504" s="31"/>
      <c r="I2504" s="31">
        <f>IF(GLOBAL[[#This Row],[1]]="","",SUMIF(Table6[NB BM_C_QTY+F],GLOBAL[POINTER],Table6[C]))</f>
        <v>0</v>
      </c>
      <c r="J2504" s="91">
        <f>IF(GLOBAL[[#This Row],[2]]="",0,-1*SUMIF(Table5[CONCAT],GLOBAL[POINTER],Table5[3]))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 t="shared" si="39"/>
        <v>7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7</v>
      </c>
      <c r="Q2504" s="58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7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7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7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504" s="31">
        <v>12</v>
      </c>
      <c r="AC2504" t="s">
        <v>5116</v>
      </c>
    </row>
    <row r="2505" spans="1:29">
      <c r="A2505" s="31">
        <f ca="1">IF(GLOBAL[[#This Row],[TT]]&lt;1,"",ROW()-2)</f>
        <v>2503</v>
      </c>
      <c r="B2505" s="33" t="s">
        <v>4629</v>
      </c>
      <c r="C2505" s="31">
        <v>18</v>
      </c>
      <c r="D2505" s="31" t="s">
        <v>19</v>
      </c>
      <c r="E2505" s="31">
        <f ca="1">IF(GLOBAL[[#This Row],[b12]]="",GLOBAL[[#This Row],[a6]],GLOBAL[[#This Row],[b12]])</f>
        <v>18</v>
      </c>
      <c r="F2505" s="32">
        <f>GLOBAL[[#This Row],[AWAL]]</f>
        <v>18</v>
      </c>
      <c r="G2505" s="31"/>
      <c r="H2505" s="31"/>
      <c r="I2505" s="31">
        <f>IF(GLOBAL[[#This Row],[1]]="","",SUMIF(Table6[NB BM_C_QTY+F],GLOBAL[POINTER],Table6[C]))</f>
        <v>0</v>
      </c>
      <c r="J2505" s="91">
        <f>IF(GLOBAL[[#This Row],[2]]="",0,-1*SUMIF(Table5[CONCAT],GLOBAL[POINTER],Table5[3]))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 t="shared" si="39"/>
        <v>18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18</v>
      </c>
      <c r="Q2505" s="58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18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18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18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505" s="31">
        <v>12</v>
      </c>
      <c r="AC2505" t="s">
        <v>5116</v>
      </c>
    </row>
    <row r="2506" spans="1:29">
      <c r="A2506" s="31">
        <f ca="1">IF(GLOBAL[[#This Row],[TT]]&lt;1,"",ROW()-2)</f>
        <v>2504</v>
      </c>
      <c r="B2506" s="33" t="s">
        <v>4630</v>
      </c>
      <c r="C2506" s="31">
        <v>10</v>
      </c>
      <c r="D2506" s="31" t="s">
        <v>697</v>
      </c>
      <c r="E2506" s="31">
        <f ca="1">IF(GLOBAL[[#This Row],[b12]]="",GLOBAL[[#This Row],[a6]],GLOBAL[[#This Row],[b12]])</f>
        <v>10</v>
      </c>
      <c r="F2506" s="32">
        <f>GLOBAL[[#This Row],[AWAL]]</f>
        <v>10</v>
      </c>
      <c r="G2506" s="31"/>
      <c r="H2506" s="31"/>
      <c r="I2506" s="31">
        <f>IF(GLOBAL[[#This Row],[1]]="","",SUMIF(Table6[NB BM_C_QTY+F],GLOBAL[POINTER],Table6[C]))</f>
        <v>0</v>
      </c>
      <c r="J2506" s="91">
        <f>IF(GLOBAL[[#This Row],[2]]="",0,-1*SUMIF(Table5[CONCAT],GLOBAL[POINTER],Table5[3]))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10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10</v>
      </c>
      <c r="Q2506" s="58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10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10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10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506" s="31">
        <v>16</v>
      </c>
      <c r="AC2506" t="s">
        <v>5116</v>
      </c>
    </row>
    <row r="2507" spans="1:29">
      <c r="A2507" s="31">
        <f ca="1">IF(GLOBAL[[#This Row],[TT]]&lt;1,"",ROW()-2)</f>
        <v>2505</v>
      </c>
      <c r="B2507" s="33" t="s">
        <v>2519</v>
      </c>
      <c r="C2507" s="31">
        <v>1</v>
      </c>
      <c r="D2507" s="31" t="s">
        <v>2668</v>
      </c>
      <c r="E2507" s="31">
        <f ca="1">IF(GLOBAL[[#This Row],[b12]]="",GLOBAL[[#This Row],[a6]],GLOBAL[[#This Row],[b12]])</f>
        <v>1</v>
      </c>
      <c r="F2507" s="32">
        <f>GLOBAL[[#This Row],[AWAL]]</f>
        <v>1</v>
      </c>
      <c r="G2507" s="31"/>
      <c r="H2507" s="31"/>
      <c r="I2507" s="31" t="str">
        <f>IF(GLOBAL[[#This Row],[1]]="","",SUMIF(Table6[NB BM_C_QTY+F],GLOBAL[POINTER],Table6[C]))</f>
        <v/>
      </c>
      <c r="J2507" s="91">
        <f>IF(GLOBAL[[#This Row],[2]]="",0,-1*SUMIF(Table5[CONCAT],GLOBAL[POINTER],Table5[3]))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 t="shared" si="39"/>
        <v>1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1</v>
      </c>
      <c r="Q2507" s="58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1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1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1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507" s="31"/>
    </row>
    <row r="2508" spans="1:29">
      <c r="A2508" s="31">
        <f ca="1">IF(GLOBAL[[#This Row],[TT]]&lt;1,"",ROW()-2)</f>
        <v>2506</v>
      </c>
      <c r="B2508" s="33" t="s">
        <v>3688</v>
      </c>
      <c r="C2508" s="31">
        <v>4</v>
      </c>
      <c r="D2508" s="31" t="s">
        <v>2370</v>
      </c>
      <c r="E2508" s="31">
        <f ca="1">IF(GLOBAL[[#This Row],[b12]]="",GLOBAL[[#This Row],[a6]],GLOBAL[[#This Row],[b12]])</f>
        <v>4</v>
      </c>
      <c r="F2508" s="32">
        <f>GLOBAL[[#This Row],[AWAL]]</f>
        <v>4</v>
      </c>
      <c r="G2508" s="31"/>
      <c r="H2508" s="31"/>
      <c r="I2508" s="31">
        <f>IF(GLOBAL[[#This Row],[1]]="","",SUMIF(Table6[NB BM_C_QTY+F],GLOBAL[POINTER],Table6[C]))</f>
        <v>0</v>
      </c>
      <c r="J2508" s="91">
        <f>IF(GLOBAL[[#This Row],[2]]="",0,-1*SUMIF(Table5[CONCAT],GLOBAL[POINTER],Table5[3]))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 t="shared" si="39"/>
        <v>4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4</v>
      </c>
      <c r="Q2508" s="58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4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4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4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508" s="31">
        <v>168</v>
      </c>
      <c r="AC2508" t="s">
        <v>5118</v>
      </c>
    </row>
    <row r="2509" spans="1:29">
      <c r="A2509" s="31">
        <f ca="1">IF(GLOBAL[[#This Row],[TT]]&lt;1,"",ROW()-2)</f>
        <v>2507</v>
      </c>
      <c r="B2509" s="33" t="s">
        <v>3687</v>
      </c>
      <c r="C2509" s="31">
        <v>7</v>
      </c>
      <c r="D2509" s="31" t="s">
        <v>2370</v>
      </c>
      <c r="E2509" s="31">
        <f ca="1">IF(GLOBAL[[#This Row],[b12]]="",GLOBAL[[#This Row],[a6]],GLOBAL[[#This Row],[b12]])</f>
        <v>6</v>
      </c>
      <c r="F2509" s="32">
        <f>GLOBAL[[#This Row],[AWAL]]</f>
        <v>7</v>
      </c>
      <c r="G2509" s="31"/>
      <c r="H2509" s="31"/>
      <c r="I2509" s="31">
        <f>IF(GLOBAL[[#This Row],[1]]="","",SUMIF(Table6[NB BM_C_QTY+F],GLOBAL[POINTER],Table6[C]))</f>
        <v>0</v>
      </c>
      <c r="J2509" s="91">
        <f>IF(GLOBAL[[#This Row],[2]]="",0,-1*SUMIF(Table5[CONCAT],GLOBAL[POINTER],Table5[3]))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7</v>
      </c>
      <c r="N2509" s="31">
        <v>6</v>
      </c>
      <c r="O2509" s="31">
        <f>IF(GLOBAL[[#This Row],[b2]]="","",GLOBAL[[#This Row],[b2]]-GLOBAL[[#This Row],[a2]])</f>
        <v>-1</v>
      </c>
      <c r="P2509" s="32">
        <f ca="1">SUM(INDIRECT(GLOBAL_VAR[TABLENAME]&amp;"[@a"&amp;$1:$1-1&amp;"]"),INDIRECT(GLOBAL_VAR[TABLENAME]&amp;"[@c"&amp;$1:$1-1&amp;"]"))</f>
        <v>6</v>
      </c>
      <c r="Q2509" s="58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6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6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6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509" s="31">
        <v>168</v>
      </c>
      <c r="AC2509" t="s">
        <v>5118</v>
      </c>
    </row>
    <row r="2510" spans="1:29">
      <c r="A2510" s="31" t="str">
        <f ca="1">IF(GLOBAL[[#This Row],[TT]]&lt;1,"",ROW()-2)</f>
        <v/>
      </c>
      <c r="B2510" s="33" t="s">
        <v>4809</v>
      </c>
      <c r="C2510" s="31">
        <v>0</v>
      </c>
      <c r="D2510" s="31" t="s">
        <v>2016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>
        <f>IF(GLOBAL[[#This Row],[1]]="","",SUMIF(Table6[NB BM_C_QTY+F],GLOBAL[POINTER],Table6[C]))</f>
        <v>0</v>
      </c>
      <c r="J2510" s="91">
        <f>IF(GLOBAL[[#This Row],[2]]="",0,-1*SUMIF(Table5[CONCAT],GLOBAL[POINTER],Table5[3]))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58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510" s="31">
        <v>96</v>
      </c>
      <c r="AC2510" t="s">
        <v>5118</v>
      </c>
    </row>
    <row r="2511" spans="1:29">
      <c r="A2511" s="31" t="str">
        <f ca="1">IF(GLOBAL[[#This Row],[TT]]&lt;1,"",ROW()-2)</f>
        <v/>
      </c>
      <c r="B2511" s="33" t="s">
        <v>4810</v>
      </c>
      <c r="C2511" s="31">
        <v>0</v>
      </c>
      <c r="D2511" s="31" t="s">
        <v>20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>
        <f>IF(GLOBAL[[#This Row],[1]]="","",SUMIF(Table6[NB BM_C_QTY+F],GLOBAL[POINTER],Table6[C]))</f>
        <v>0</v>
      </c>
      <c r="J2511" s="91">
        <f>IF(GLOBAL[[#This Row],[2]]="",0,-1*SUMIF(Table5[CONCAT],GLOBAL[POINTER],Table5[3]))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 t="shared" si="39"/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58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511" s="31">
        <v>96</v>
      </c>
      <c r="AC2511" t="s">
        <v>5118</v>
      </c>
    </row>
    <row r="2512" spans="1:29">
      <c r="A2512" s="31" t="str">
        <f ca="1">IF(GLOBAL[[#This Row],[TT]]&lt;1,"",ROW()-2)</f>
        <v/>
      </c>
      <c r="B2512" s="33" t="s">
        <v>5240</v>
      </c>
      <c r="C2512" s="31">
        <v>0</v>
      </c>
      <c r="D2512" s="31" t="s">
        <v>2016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>
        <f>IF(GLOBAL[[#This Row],[1]]="","",SUMIF(Table6[NB BM_C_QTY+F],GLOBAL[POINTER],Table6[C]))</f>
        <v>0</v>
      </c>
      <c r="J2512" s="91">
        <f>IF(GLOBAL[[#This Row],[2]]="",0,-1*SUMIF(Table5[CONCAT],GLOBAL[POINTER],Table5[3]))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 t="shared" si="39"/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58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512" s="31">
        <v>96</v>
      </c>
      <c r="AC2512" t="s">
        <v>5118</v>
      </c>
    </row>
    <row r="2513" spans="1:29">
      <c r="A2513" s="31">
        <f ca="1">IF(GLOBAL[[#This Row],[TT]]&lt;1,"",ROW()-2)</f>
        <v>2511</v>
      </c>
      <c r="B2513" s="33" t="s">
        <v>4631</v>
      </c>
      <c r="C2513" s="31">
        <v>37</v>
      </c>
      <c r="D2513" s="31" t="s">
        <v>637</v>
      </c>
      <c r="E2513" s="31">
        <f ca="1">IF(GLOBAL[[#This Row],[b12]]="",GLOBAL[[#This Row],[a6]],GLOBAL[[#This Row],[b12]])</f>
        <v>37</v>
      </c>
      <c r="F2513" s="32">
        <f>GLOBAL[[#This Row],[AWAL]]</f>
        <v>37</v>
      </c>
      <c r="G2513" s="31"/>
      <c r="H2513" s="31"/>
      <c r="I2513" s="31">
        <f>IF(GLOBAL[[#This Row],[1]]="","",SUMIF(Table6[NB BM_C_QTY+F],GLOBAL[POINTER],Table6[C]))</f>
        <v>0</v>
      </c>
      <c r="J2513" s="91">
        <f>IF(GLOBAL[[#This Row],[2]]="",0,-1*SUMIF(Table5[CONCAT],GLOBAL[POINTER],Table5[3]))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37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37</v>
      </c>
      <c r="Q2513" s="58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37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37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37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513" s="31">
        <v>168</v>
      </c>
      <c r="AC2513" t="s">
        <v>5118</v>
      </c>
    </row>
    <row r="2514" spans="1:29">
      <c r="A2514" s="31">
        <f ca="1">IF(GLOBAL[[#This Row],[TT]]&lt;1,"",ROW()-2)</f>
        <v>2512</v>
      </c>
      <c r="B2514" s="33" t="s">
        <v>4632</v>
      </c>
      <c r="C2514" s="31">
        <v>1</v>
      </c>
      <c r="D2514" s="31" t="s">
        <v>6</v>
      </c>
      <c r="E2514" s="31">
        <f ca="1">IF(GLOBAL[[#This Row],[b12]]="",GLOBAL[[#This Row],[a6]],GLOBAL[[#This Row],[b12]])</f>
        <v>1</v>
      </c>
      <c r="F2514" s="32">
        <f>GLOBAL[[#This Row],[AWAL]]</f>
        <v>1</v>
      </c>
      <c r="G2514" s="31"/>
      <c r="H2514" s="31"/>
      <c r="I2514" s="31">
        <f>IF(GLOBAL[[#This Row],[1]]="","",SUMIF(Table6[NB BM_C_QTY+F],GLOBAL[POINTER],Table6[C]))</f>
        <v>0</v>
      </c>
      <c r="J2514" s="91">
        <f>IF(GLOBAL[[#This Row],[2]]="",0,-1*SUMIF(Table5[CONCAT],GLOBAL[POINTER],Table5[3]))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1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1</v>
      </c>
      <c r="Q2514" s="58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1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1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1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514" s="31">
        <v>72</v>
      </c>
      <c r="AC2514" t="s">
        <v>5118</v>
      </c>
    </row>
    <row r="2515" spans="1:29">
      <c r="A2515" s="31">
        <f ca="1">IF(GLOBAL[[#This Row],[TT]]&lt;1,"",ROW()-2)</f>
        <v>2513</v>
      </c>
      <c r="B2515" s="33" t="s">
        <v>4633</v>
      </c>
      <c r="C2515" s="31">
        <v>1</v>
      </c>
      <c r="D2515" s="31" t="s">
        <v>17</v>
      </c>
      <c r="E2515" s="31">
        <f ca="1">IF(GLOBAL[[#This Row],[b12]]="",GLOBAL[[#This Row],[a6]],GLOBAL[[#This Row],[b12]])</f>
        <v>1</v>
      </c>
      <c r="F2515" s="32">
        <f>GLOBAL[[#This Row],[AWAL]]</f>
        <v>1</v>
      </c>
      <c r="G2515" s="31"/>
      <c r="H2515" s="31"/>
      <c r="I2515" s="31">
        <f>IF(GLOBAL[[#This Row],[1]]="","",SUMIF(Table6[NB BM_C_QTY+F],GLOBAL[POINTER],Table6[C]))</f>
        <v>0</v>
      </c>
      <c r="J2515" s="91">
        <f>IF(GLOBAL[[#This Row],[2]]="",0,-1*SUMIF(Table5[CONCAT],GLOBAL[POINTER],Table5[3]))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 t="shared" si="39"/>
        <v>1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1</v>
      </c>
      <c r="Q2515" s="58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1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1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1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515" s="31">
        <v>160</v>
      </c>
      <c r="AC2515" t="s">
        <v>5118</v>
      </c>
    </row>
    <row r="2516" spans="1:29">
      <c r="A2516" s="31" t="str">
        <f ca="1">IF(GLOBAL[[#This Row],[TT]]&lt;1,"",ROW()-2)</f>
        <v/>
      </c>
      <c r="B2516" s="33" t="s">
        <v>4811</v>
      </c>
      <c r="C2516" s="31">
        <v>0</v>
      </c>
      <c r="D2516" s="31" t="s">
        <v>1168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>
        <f>IF(GLOBAL[[#This Row],[1]]="","",SUMIF(Table6[NB BM_C_QTY+F],GLOBAL[POINTER],Table6[C]))</f>
        <v>0</v>
      </c>
      <c r="J2516" s="91">
        <f>IF(GLOBAL[[#This Row],[2]]="",0,-1*SUMIF(Table5[CONCAT],GLOBAL[POINTER],Table5[3]))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 t="shared" si="39"/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58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516" s="31">
        <v>432</v>
      </c>
      <c r="AC2516" t="s">
        <v>5118</v>
      </c>
    </row>
    <row r="2517" spans="1:29">
      <c r="A2517" s="31">
        <f ca="1">IF(GLOBAL[[#This Row],[TT]]&lt;1,"",ROW()-2)</f>
        <v>2515</v>
      </c>
      <c r="B2517" s="33" t="s">
        <v>4634</v>
      </c>
      <c r="C2517" s="31">
        <v>1</v>
      </c>
      <c r="D2517" s="31" t="s">
        <v>120</v>
      </c>
      <c r="E2517" s="31">
        <f ca="1">IF(GLOBAL[[#This Row],[b12]]="",GLOBAL[[#This Row],[a6]],GLOBAL[[#This Row],[b12]])</f>
        <v>1</v>
      </c>
      <c r="F2517" s="32">
        <f>GLOBAL[[#This Row],[AWAL]]</f>
        <v>1</v>
      </c>
      <c r="G2517" s="31"/>
      <c r="H2517" s="31"/>
      <c r="I2517" s="31">
        <f>IF(GLOBAL[[#This Row],[1]]="","",SUMIF(Table6[NB BM_C_QTY+F],GLOBAL[POINTER],Table6[C]))</f>
        <v>0</v>
      </c>
      <c r="J2517" s="91">
        <f>IF(GLOBAL[[#This Row],[2]]="",0,-1*SUMIF(Table5[CONCAT],GLOBAL[POINTER],Table5[3]))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1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1</v>
      </c>
      <c r="Q2517" s="58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1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1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1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517" s="31">
        <v>300</v>
      </c>
      <c r="AC2517" t="s">
        <v>5118</v>
      </c>
    </row>
    <row r="2518" spans="1:29">
      <c r="A2518" s="31">
        <f ca="1">IF(GLOBAL[[#This Row],[TT]]&lt;1,"",ROW()-2)</f>
        <v>2516</v>
      </c>
      <c r="B2518" s="33" t="s">
        <v>4635</v>
      </c>
      <c r="C2518" s="31">
        <v>1</v>
      </c>
      <c r="D2518" s="31" t="s">
        <v>120</v>
      </c>
      <c r="E2518" s="31">
        <f ca="1">IF(GLOBAL[[#This Row],[b12]]="",GLOBAL[[#This Row],[a6]],GLOBAL[[#This Row],[b12]])</f>
        <v>1</v>
      </c>
      <c r="F2518" s="32">
        <f>GLOBAL[[#This Row],[AWAL]]</f>
        <v>1</v>
      </c>
      <c r="G2518" s="31"/>
      <c r="H2518" s="31"/>
      <c r="I2518" s="31">
        <f>IF(GLOBAL[[#This Row],[1]]="","",SUMIF(Table6[NB BM_C_QTY+F],GLOBAL[POINTER],Table6[C]))</f>
        <v>0</v>
      </c>
      <c r="J2518" s="91">
        <f>IF(GLOBAL[[#This Row],[2]]="",0,-1*SUMIF(Table5[CONCAT],GLOBAL[POINTER],Table5[3]))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 t="shared" si="39"/>
        <v>1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1</v>
      </c>
      <c r="Q2518" s="58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1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1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1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518" s="31">
        <v>300</v>
      </c>
      <c r="AC2518" t="s">
        <v>5118</v>
      </c>
    </row>
    <row r="2519" spans="1:29">
      <c r="A2519" s="31">
        <f ca="1">IF(GLOBAL[[#This Row],[TT]]&lt;1,"",ROW()-2)</f>
        <v>2517</v>
      </c>
      <c r="B2519" s="33" t="s">
        <v>4636</v>
      </c>
      <c r="C2519" s="31">
        <v>1</v>
      </c>
      <c r="D2519" s="31" t="s">
        <v>248</v>
      </c>
      <c r="E2519" s="31">
        <f ca="1">IF(GLOBAL[[#This Row],[b12]]="",GLOBAL[[#This Row],[a6]],GLOBAL[[#This Row],[b12]])</f>
        <v>1</v>
      </c>
      <c r="F2519" s="32">
        <f>GLOBAL[[#This Row],[AWAL]]</f>
        <v>1</v>
      </c>
      <c r="G2519" s="31"/>
      <c r="H2519" s="31"/>
      <c r="I2519" s="31">
        <f>IF(GLOBAL[[#This Row],[1]]="","",SUMIF(Table6[NB BM_C_QTY+F],GLOBAL[POINTER],Table6[C]))</f>
        <v>0</v>
      </c>
      <c r="J2519" s="91">
        <f>IF(GLOBAL[[#This Row],[2]]="",0,-1*SUMIF(Table5[CONCAT],GLOBAL[POINTER],Table5[3]))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1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1</v>
      </c>
      <c r="Q2519" s="58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1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1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1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519" s="31">
        <v>180</v>
      </c>
      <c r="AC2519" t="s">
        <v>5118</v>
      </c>
    </row>
    <row r="2520" spans="1:29">
      <c r="A2520" s="31">
        <f ca="1">IF(GLOBAL[[#This Row],[TT]]&lt;1,"",ROW()-2)</f>
        <v>2518</v>
      </c>
      <c r="B2520" s="33" t="s">
        <v>1425</v>
      </c>
      <c r="C2520" s="31">
        <v>1</v>
      </c>
      <c r="D2520" s="31" t="s">
        <v>70</v>
      </c>
      <c r="E2520" s="31">
        <f ca="1">IF(GLOBAL[[#This Row],[b12]]="",GLOBAL[[#This Row],[a6]],GLOBAL[[#This Row],[b12]])</f>
        <v>1</v>
      </c>
      <c r="F2520" s="32">
        <f>GLOBAL[[#This Row],[AWAL]]</f>
        <v>1</v>
      </c>
      <c r="G2520" s="31"/>
      <c r="H2520" s="31"/>
      <c r="I2520" s="31">
        <f>IF(GLOBAL[[#This Row],[1]]="","",SUMIF(Table6[NB BM_C_QTY+F],GLOBAL[POINTER],Table6[C]))</f>
        <v>0</v>
      </c>
      <c r="J2520" s="91">
        <f>IF(GLOBAL[[#This Row],[2]]="",0,-1*SUMIF(Table5[CONCAT],GLOBAL[POINTER],Table5[3]))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1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1</v>
      </c>
      <c r="Q2520" s="58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1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1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1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520" s="31">
        <v>288</v>
      </c>
      <c r="AC2520" t="s">
        <v>5118</v>
      </c>
    </row>
    <row r="2521" spans="1:29">
      <c r="A2521" s="31">
        <f ca="1">IF(GLOBAL[[#This Row],[TT]]&lt;1,"",ROW()-2)</f>
        <v>2519</v>
      </c>
      <c r="B2521" s="33" t="s">
        <v>1426</v>
      </c>
      <c r="C2521" s="31">
        <v>4</v>
      </c>
      <c r="D2521" s="31" t="s">
        <v>1168</v>
      </c>
      <c r="E2521" s="31">
        <f ca="1">IF(GLOBAL[[#This Row],[b12]]="",GLOBAL[[#This Row],[a6]],GLOBAL[[#This Row],[b12]])</f>
        <v>4</v>
      </c>
      <c r="F2521" s="32">
        <f>GLOBAL[[#This Row],[AWAL]]</f>
        <v>4</v>
      </c>
      <c r="G2521" s="31"/>
      <c r="H2521" s="31"/>
      <c r="I2521" s="31">
        <f>IF(GLOBAL[[#This Row],[1]]="","",SUMIF(Table6[NB BM_C_QTY+F],GLOBAL[POINTER],Table6[C]))</f>
        <v>0</v>
      </c>
      <c r="J2521" s="91">
        <f>IF(GLOBAL[[#This Row],[2]]="",0,-1*SUMIF(Table5[CONCAT],GLOBAL[POINTER],Table5[3]))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4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4</v>
      </c>
      <c r="Q2521" s="58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4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4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4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521" s="31">
        <v>432</v>
      </c>
      <c r="AC2521" t="s">
        <v>5118</v>
      </c>
    </row>
    <row r="2522" spans="1:29">
      <c r="A2522" s="31">
        <f ca="1">IF(GLOBAL[[#This Row],[TT]]&lt;1,"",ROW()-2)</f>
        <v>2520</v>
      </c>
      <c r="B2522" s="33" t="s">
        <v>1426</v>
      </c>
      <c r="C2522" s="31">
        <v>2</v>
      </c>
      <c r="D2522" s="31" t="s">
        <v>70</v>
      </c>
      <c r="E2522" s="31">
        <f ca="1">IF(GLOBAL[[#This Row],[b12]]="",GLOBAL[[#This Row],[a6]],GLOBAL[[#This Row],[b12]])</f>
        <v>2</v>
      </c>
      <c r="F2522" s="32">
        <f>GLOBAL[[#This Row],[AWAL]]</f>
        <v>2</v>
      </c>
      <c r="G2522" s="31"/>
      <c r="H2522" s="31"/>
      <c r="I2522" s="31">
        <f>IF(GLOBAL[[#This Row],[1]]="","",SUMIF(Table6[NB BM_C_QTY+F],GLOBAL[POINTER],Table6[C]))</f>
        <v>0</v>
      </c>
      <c r="J2522" s="91">
        <f>IF(GLOBAL[[#This Row],[2]]="",0,-1*SUMIF(Table5[CONCAT],GLOBAL[POINTER],Table5[3]))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2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2</v>
      </c>
      <c r="Q2522" s="58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2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2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2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522" s="31">
        <v>288</v>
      </c>
      <c r="AC2522" t="s">
        <v>5118</v>
      </c>
    </row>
    <row r="2523" spans="1:29">
      <c r="A2523" s="31">
        <f ca="1">IF(GLOBAL[[#This Row],[TT]]&lt;1,"",ROW()-2)</f>
        <v>2521</v>
      </c>
      <c r="B2523" s="33" t="s">
        <v>1427</v>
      </c>
      <c r="C2523" s="31">
        <v>5</v>
      </c>
      <c r="D2523" s="31" t="s">
        <v>1168</v>
      </c>
      <c r="E2523" s="31">
        <f ca="1">IF(GLOBAL[[#This Row],[b12]]="",GLOBAL[[#This Row],[a6]],GLOBAL[[#This Row],[b12]])</f>
        <v>5</v>
      </c>
      <c r="F2523" s="32">
        <f>GLOBAL[[#This Row],[AWAL]]</f>
        <v>5</v>
      </c>
      <c r="G2523" s="31"/>
      <c r="H2523" s="31"/>
      <c r="I2523" s="31">
        <f>IF(GLOBAL[[#This Row],[1]]="","",SUMIF(Table6[NB BM_C_QTY+F],GLOBAL[POINTER],Table6[C]))</f>
        <v>0</v>
      </c>
      <c r="J2523" s="91">
        <f>IF(GLOBAL[[#This Row],[2]]="",0,-1*SUMIF(Table5[CONCAT],GLOBAL[POINTER],Table5[3]))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5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5</v>
      </c>
      <c r="Q2523" s="58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5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5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5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523" s="31">
        <v>432</v>
      </c>
      <c r="AC2523" t="s">
        <v>5118</v>
      </c>
    </row>
    <row r="2524" spans="1:29">
      <c r="A2524" s="31">
        <f ca="1">IF(GLOBAL[[#This Row],[TT]]&lt;1,"",ROW()-2)</f>
        <v>2522</v>
      </c>
      <c r="B2524" s="33" t="s">
        <v>1428</v>
      </c>
      <c r="C2524" s="31">
        <v>1</v>
      </c>
      <c r="D2524" s="31" t="s">
        <v>1168</v>
      </c>
      <c r="E2524" s="31">
        <f ca="1">IF(GLOBAL[[#This Row],[b12]]="",GLOBAL[[#This Row],[a6]],GLOBAL[[#This Row],[b12]])</f>
        <v>1</v>
      </c>
      <c r="F2524" s="32">
        <f>GLOBAL[[#This Row],[AWAL]]</f>
        <v>1</v>
      </c>
      <c r="G2524" s="31"/>
      <c r="H2524" s="31"/>
      <c r="I2524" s="31">
        <f>IF(GLOBAL[[#This Row],[1]]="","",SUMIF(Table6[NB BM_C_QTY+F],GLOBAL[POINTER],Table6[C]))</f>
        <v>0</v>
      </c>
      <c r="J2524" s="91">
        <f>IF(GLOBAL[[#This Row],[2]]="",0,-1*SUMIF(Table5[CONCAT],GLOBAL[POINTER],Table5[3]))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1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1</v>
      </c>
      <c r="Q2524" s="58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1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1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1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524" s="31">
        <v>432</v>
      </c>
      <c r="AC2524" t="s">
        <v>5118</v>
      </c>
    </row>
    <row r="2525" spans="1:29">
      <c r="A2525" s="31">
        <f ca="1">IF(GLOBAL[[#This Row],[TT]]&lt;1,"",ROW()-2)</f>
        <v>2523</v>
      </c>
      <c r="B2525" s="33" t="s">
        <v>1429</v>
      </c>
      <c r="C2525" s="31">
        <v>5</v>
      </c>
      <c r="D2525" s="31" t="s">
        <v>1168</v>
      </c>
      <c r="E2525" s="31">
        <f ca="1">IF(GLOBAL[[#This Row],[b12]]="",GLOBAL[[#This Row],[a6]],GLOBAL[[#This Row],[b12]])</f>
        <v>5</v>
      </c>
      <c r="F2525" s="32">
        <f>GLOBAL[[#This Row],[AWAL]]</f>
        <v>5</v>
      </c>
      <c r="G2525" s="31"/>
      <c r="H2525" s="31"/>
      <c r="I2525" s="31">
        <f>IF(GLOBAL[[#This Row],[1]]="","",SUMIF(Table6[NB BM_C_QTY+F],GLOBAL[POINTER],Table6[C]))</f>
        <v>0</v>
      </c>
      <c r="J2525" s="91">
        <f>IF(GLOBAL[[#This Row],[2]]="",0,-1*SUMIF(Table5[CONCAT],GLOBAL[POINTER],Table5[3]))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5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5</v>
      </c>
      <c r="Q2525" s="58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5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5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5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525" s="31">
        <v>432</v>
      </c>
      <c r="AC2525" t="s">
        <v>5118</v>
      </c>
    </row>
    <row r="2526" spans="1:29">
      <c r="A2526" s="31">
        <f ca="1">IF(GLOBAL[[#This Row],[TT]]&lt;1,"",ROW()-2)</f>
        <v>2524</v>
      </c>
      <c r="B2526" s="33" t="s">
        <v>1429</v>
      </c>
      <c r="C2526" s="31">
        <v>4</v>
      </c>
      <c r="D2526" s="31" t="s">
        <v>70</v>
      </c>
      <c r="E2526" s="31">
        <f ca="1">IF(GLOBAL[[#This Row],[b12]]="",GLOBAL[[#This Row],[a6]],GLOBAL[[#This Row],[b12]])</f>
        <v>4</v>
      </c>
      <c r="F2526" s="32">
        <f>GLOBAL[[#This Row],[AWAL]]</f>
        <v>4</v>
      </c>
      <c r="G2526" s="31"/>
      <c r="H2526" s="31"/>
      <c r="I2526" s="31">
        <f>IF(GLOBAL[[#This Row],[1]]="","",SUMIF(Table6[NB BM_C_QTY+F],GLOBAL[POINTER],Table6[C]))</f>
        <v>0</v>
      </c>
      <c r="J2526" s="91">
        <f>IF(GLOBAL[[#This Row],[2]]="",0,-1*SUMIF(Table5[CONCAT],GLOBAL[POINTER],Table5[3]))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4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4</v>
      </c>
      <c r="Q2526" s="58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4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4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4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526" s="31">
        <v>288</v>
      </c>
      <c r="AC2526" t="s">
        <v>5118</v>
      </c>
    </row>
    <row r="2527" spans="1:29">
      <c r="A2527" s="31">
        <f ca="1">IF(GLOBAL[[#This Row],[TT]]&lt;1,"",ROW()-2)</f>
        <v>2525</v>
      </c>
      <c r="B2527" s="33" t="s">
        <v>1430</v>
      </c>
      <c r="C2527" s="31">
        <v>2</v>
      </c>
      <c r="D2527" s="31" t="s">
        <v>1168</v>
      </c>
      <c r="E2527" s="31">
        <f ca="1">IF(GLOBAL[[#This Row],[b12]]="",GLOBAL[[#This Row],[a6]],GLOBAL[[#This Row],[b12]])</f>
        <v>2</v>
      </c>
      <c r="F2527" s="32">
        <f>GLOBAL[[#This Row],[AWAL]]</f>
        <v>2</v>
      </c>
      <c r="G2527" s="31"/>
      <c r="H2527" s="31"/>
      <c r="I2527" s="31">
        <f>IF(GLOBAL[[#This Row],[1]]="","",SUMIF(Table6[NB BM_C_QTY+F],GLOBAL[POINTER],Table6[C]))</f>
        <v>0</v>
      </c>
      <c r="J2527" s="91">
        <f>IF(GLOBAL[[#This Row],[2]]="",0,-1*SUMIF(Table5[CONCAT],GLOBAL[POINTER],Table5[3]))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2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2</v>
      </c>
      <c r="Q2527" s="58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2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2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2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527" s="31">
        <v>432</v>
      </c>
      <c r="AC2527" t="s">
        <v>5118</v>
      </c>
    </row>
    <row r="2528" spans="1:29">
      <c r="A2528" s="31">
        <f ca="1">IF(GLOBAL[[#This Row],[TT]]&lt;1,"",ROW()-2)</f>
        <v>2526</v>
      </c>
      <c r="B2528" s="33" t="s">
        <v>1431</v>
      </c>
      <c r="C2528" s="31">
        <v>24</v>
      </c>
      <c r="D2528" s="31" t="s">
        <v>1168</v>
      </c>
      <c r="E2528" s="31">
        <f ca="1">IF(GLOBAL[[#This Row],[b12]]="",GLOBAL[[#This Row],[a6]],GLOBAL[[#This Row],[b12]])</f>
        <v>24</v>
      </c>
      <c r="F2528" s="32">
        <f>GLOBAL[[#This Row],[AWAL]]</f>
        <v>24</v>
      </c>
      <c r="G2528" s="31"/>
      <c r="H2528" s="31"/>
      <c r="I2528" s="31">
        <f>IF(GLOBAL[[#This Row],[1]]="","",SUMIF(Table6[NB BM_C_QTY+F],GLOBAL[POINTER],Table6[C]))</f>
        <v>0</v>
      </c>
      <c r="J2528" s="91">
        <f>IF(GLOBAL[[#This Row],[2]]="",0,-1*SUMIF(Table5[CONCAT],GLOBAL[POINTER],Table5[3]))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24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24</v>
      </c>
      <c r="Q2528" s="58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24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24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24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528" s="31">
        <v>432</v>
      </c>
      <c r="AC2528" t="s">
        <v>5118</v>
      </c>
    </row>
    <row r="2529" spans="1:29">
      <c r="A2529" s="31" t="str">
        <f ca="1">IF(GLOBAL[[#This Row],[TT]]&lt;1,"",ROW()-2)</f>
        <v/>
      </c>
      <c r="B2529" s="33" t="s">
        <v>3500</v>
      </c>
      <c r="C2529" s="31">
        <v>0</v>
      </c>
      <c r="D2529" s="31" t="s">
        <v>3501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>
        <f>IF(GLOBAL[[#This Row],[1]]="","",SUMIF(Table6[NB BM_C_QTY+F],GLOBAL[POINTER],Table6[C]))</f>
        <v>0</v>
      </c>
      <c r="J2529" s="91">
        <f>IF(GLOBAL[[#This Row],[2]]="",0,-1*SUMIF(Table5[CONCAT],GLOBAL[POINTER],Table5[3]))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58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529" s="31">
        <v>312</v>
      </c>
      <c r="AC2529" t="s">
        <v>5118</v>
      </c>
    </row>
    <row r="2530" spans="1:29">
      <c r="A2530" s="31" t="str">
        <f ca="1">IF(GLOBAL[[#This Row],[TT]]&lt;1,"",ROW()-2)</f>
        <v/>
      </c>
      <c r="B2530" s="33" t="s">
        <v>3961</v>
      </c>
      <c r="C2530" s="31">
        <v>0</v>
      </c>
      <c r="D2530" s="31" t="s">
        <v>2146</v>
      </c>
      <c r="E2530" s="31">
        <f ca="1">IF(GLOBAL[[#This Row],[b12]]="",GLOBAL[[#This Row],[a6]],GLOBAL[[#This Row],[b12]])</f>
        <v>0</v>
      </c>
      <c r="F2530" s="32">
        <f>GLOBAL[[#This Row],[AWAL]]</f>
        <v>0</v>
      </c>
      <c r="G2530" s="31"/>
      <c r="H2530" s="31"/>
      <c r="I2530" s="31">
        <f>IF(GLOBAL[[#This Row],[1]]="","",SUMIF(Table6[NB BM_C_QTY+F],GLOBAL[POINTER],Table6[C]))</f>
        <v>0</v>
      </c>
      <c r="J2530" s="91">
        <f>IF(GLOBAL[[#This Row],[2]]="",0,-1*SUMIF(Table5[CONCAT],GLOBAL[POINTER],Table5[3]))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0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0</v>
      </c>
      <c r="Q2530" s="58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0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0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0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530" s="31">
        <v>144</v>
      </c>
      <c r="AC2530" t="s">
        <v>5118</v>
      </c>
    </row>
    <row r="2531" spans="1:29">
      <c r="A2531" s="31" t="str">
        <f ca="1">IF(GLOBAL[[#This Row],[TT]]&lt;1,"",ROW()-2)</f>
        <v/>
      </c>
      <c r="B2531" s="33" t="s">
        <v>3611</v>
      </c>
      <c r="C2531" s="31">
        <v>0</v>
      </c>
      <c r="D2531" s="31" t="s">
        <v>2146</v>
      </c>
      <c r="E2531" s="31">
        <f ca="1">IF(GLOBAL[[#This Row],[b12]]="",GLOBAL[[#This Row],[a6]],GLOBAL[[#This Row],[b12]])</f>
        <v>0</v>
      </c>
      <c r="F2531" s="32">
        <f>GLOBAL[[#This Row],[AWAL]]</f>
        <v>0</v>
      </c>
      <c r="G2531" s="31"/>
      <c r="H2531" s="31"/>
      <c r="I2531" s="31">
        <f>IF(GLOBAL[[#This Row],[1]]="","",SUMIF(Table6[NB BM_C_QTY+F],GLOBAL[POINTER],Table6[C]))</f>
        <v>0</v>
      </c>
      <c r="J2531" s="91">
        <f>IF(GLOBAL[[#This Row],[2]]="",0,-1*SUMIF(Table5[CONCAT],GLOBAL[POINTER],Table5[3]))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0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0</v>
      </c>
      <c r="Q2531" s="58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0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0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0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531" s="31">
        <v>144</v>
      </c>
      <c r="AC2531" t="s">
        <v>5118</v>
      </c>
    </row>
    <row r="2532" spans="1:29">
      <c r="A2532" s="31" t="str">
        <f ca="1">IF(GLOBAL[[#This Row],[TT]]&lt;1,"",ROW()-2)</f>
        <v/>
      </c>
      <c r="B2532" s="33" t="s">
        <v>4052</v>
      </c>
      <c r="C2532" s="31">
        <v>0</v>
      </c>
      <c r="D2532" s="31">
        <v>144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>
        <f>IF(GLOBAL[[#This Row],[1]]="","",SUMIF(Table6[NB BM_C_QTY+F],GLOBAL[POINTER],Table6[C]))</f>
        <v>0</v>
      </c>
      <c r="J2532" s="91">
        <f>IF(GLOBAL[[#This Row],[2]]="",0,-1*SUMIF(Table5[CONCAT],GLOBAL[POINTER],Table5[3]))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58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532" s="31">
        <v>144</v>
      </c>
      <c r="AC2532" t="s">
        <v>5118</v>
      </c>
    </row>
    <row r="2533" spans="1:29">
      <c r="A2533" s="31" t="str">
        <f ca="1">IF(GLOBAL[[#This Row],[TT]]&lt;1,"",ROW()-2)</f>
        <v/>
      </c>
      <c r="B2533" s="33" t="s">
        <v>4055</v>
      </c>
      <c r="C2533" s="31">
        <v>0</v>
      </c>
      <c r="D2533" s="31">
        <v>168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>
        <f>IF(GLOBAL[[#This Row],[1]]="","",SUMIF(Table6[NB BM_C_QTY+F],GLOBAL[POINTER],Table6[C]))</f>
        <v>0</v>
      </c>
      <c r="J2533" s="91">
        <f>IF(GLOBAL[[#This Row],[2]]="",0,-1*SUMIF(Table5[CONCAT],GLOBAL[POINTER],Table5[3]))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58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533" s="31">
        <v>168</v>
      </c>
      <c r="AC2533" t="s">
        <v>5118</v>
      </c>
    </row>
    <row r="2534" spans="1:29">
      <c r="A2534" s="39" t="str">
        <f ca="1">IF(GLOBAL[[#This Row],[TT]]&lt;1,"",ROW()-2)</f>
        <v/>
      </c>
      <c r="B2534" s="33" t="s">
        <v>4053</v>
      </c>
      <c r="C2534" s="31">
        <v>0</v>
      </c>
      <c r="D2534" s="31">
        <v>144</v>
      </c>
      <c r="E2534" s="39">
        <f ca="1">IF(GLOBAL[[#This Row],[b12]]="",GLOBAL[[#This Row],[a6]],GLOBAL[[#This Row],[b12]])</f>
        <v>0</v>
      </c>
      <c r="F2534" s="40">
        <f>GLOBAL[[#This Row],[AWAL]]</f>
        <v>0</v>
      </c>
      <c r="G2534" s="31"/>
      <c r="H2534" s="31"/>
      <c r="I2534" s="31">
        <f>IF(GLOBAL[[#This Row],[1]]="","",SUMIF(Table6[NB BM_C_QTY+F],GLOBAL[POINTER],Table6[C]))</f>
        <v>0</v>
      </c>
      <c r="J2534" s="91">
        <f>IF(GLOBAL[[#This Row],[2]]="",0,-1*SUMIF(Table5[CONCAT],GLOBAL[POINTER],Table5[3]))</f>
        <v>0</v>
      </c>
      <c r="K2534" s="39" t="str">
        <f>IF(GLOBAL[[#This Row],[b1]]="","",GLOBAL[[#This Row],[b1]]-GLOBAL[[#This Row],[a1]]-GLOBAL[[#This Row],[bkeluar1]])</f>
        <v/>
      </c>
      <c r="L2534" s="39">
        <f>SUM(GLOBAL[[#This Row],[bmasuk1]:[c1]])</f>
        <v>0</v>
      </c>
      <c r="M2534" s="40">
        <f t="shared" si="39"/>
        <v>0</v>
      </c>
      <c r="N2534" s="31"/>
      <c r="O2534" s="39" t="str">
        <f>IF(GLOBAL[[#This Row],[b2]]="","",GLOBAL[[#This Row],[b2]]-GLOBAL[[#This Row],[a2]])</f>
        <v/>
      </c>
      <c r="P2534" s="40">
        <f ca="1">SUM(INDIRECT(GLOBAL_VAR[TABLENAME]&amp;"[@a"&amp;$1:$1-1&amp;"]"),INDIRECT(GLOBAL_VAR[TABLENAME]&amp;"[@c"&amp;$1:$1-1&amp;"]"))</f>
        <v>0</v>
      </c>
      <c r="Q2534" s="58"/>
      <c r="R2534" s="41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41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9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534" s="39">
        <v>144</v>
      </c>
      <c r="AC2534" t="s">
        <v>5118</v>
      </c>
    </row>
    <row r="2535" spans="1:29">
      <c r="A2535" s="39" t="str">
        <f ca="1">IF(GLOBAL[[#This Row],[TT]]&lt;1,"",ROW()-2)</f>
        <v/>
      </c>
      <c r="B2535" s="33" t="s">
        <v>4054</v>
      </c>
      <c r="C2535" s="31">
        <v>0</v>
      </c>
      <c r="D2535" s="31">
        <v>144</v>
      </c>
      <c r="E2535" s="39">
        <f ca="1">IF(GLOBAL[[#This Row],[b12]]="",GLOBAL[[#This Row],[a6]],GLOBAL[[#This Row],[b12]])</f>
        <v>0</v>
      </c>
      <c r="F2535" s="40">
        <f>GLOBAL[[#This Row],[AWAL]]</f>
        <v>0</v>
      </c>
      <c r="G2535" s="31"/>
      <c r="H2535" s="31"/>
      <c r="I2535" s="31">
        <f>IF(GLOBAL[[#This Row],[1]]="","",SUMIF(Table6[NB BM_C_QTY+F],GLOBAL[POINTER],Table6[C]))</f>
        <v>0</v>
      </c>
      <c r="J2535" s="91">
        <f>IF(GLOBAL[[#This Row],[2]]="",0,-1*SUMIF(Table5[CONCAT],GLOBAL[POINTER],Table5[3]))</f>
        <v>0</v>
      </c>
      <c r="K2535" s="39" t="str">
        <f>IF(GLOBAL[[#This Row],[b1]]="","",GLOBAL[[#This Row],[b1]]-GLOBAL[[#This Row],[a1]]-GLOBAL[[#This Row],[bkeluar1]])</f>
        <v/>
      </c>
      <c r="L2535" s="39">
        <f>SUM(GLOBAL[[#This Row],[bmasuk1]:[c1]])</f>
        <v>0</v>
      </c>
      <c r="M2535" s="40">
        <f t="shared" si="39"/>
        <v>0</v>
      </c>
      <c r="N2535" s="31"/>
      <c r="O2535" s="39" t="str">
        <f>IF(GLOBAL[[#This Row],[b2]]="","",GLOBAL[[#This Row],[b2]]-GLOBAL[[#This Row],[a2]])</f>
        <v/>
      </c>
      <c r="P2535" s="40">
        <f ca="1">SUM(INDIRECT(GLOBAL_VAR[TABLENAME]&amp;"[@a"&amp;$1:$1-1&amp;"]"),INDIRECT(GLOBAL_VAR[TABLENAME]&amp;"[@c"&amp;$1:$1-1&amp;"]"))</f>
        <v>0</v>
      </c>
      <c r="Q2535" s="58"/>
      <c r="R2535" s="41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41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9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535" s="39">
        <v>144</v>
      </c>
      <c r="AC2535" t="s">
        <v>5118</v>
      </c>
    </row>
    <row r="2536" spans="1:29">
      <c r="A2536" s="31" t="str">
        <f ca="1">IF(GLOBAL[[#This Row],[TT]]&lt;1,"",ROW()-2)</f>
        <v/>
      </c>
      <c r="B2536" s="33" t="s">
        <v>4051</v>
      </c>
      <c r="C2536" s="31">
        <v>0</v>
      </c>
      <c r="D2536" s="31">
        <v>192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>
        <f>IF(GLOBAL[[#This Row],[1]]="","",SUMIF(Table6[NB BM_C_QTY+F],GLOBAL[POINTER],Table6[C]))</f>
        <v>0</v>
      </c>
      <c r="J2536" s="91">
        <f>IF(GLOBAL[[#This Row],[2]]="",0,-1*SUMIF(Table5[CONCAT],GLOBAL[POINTER],Table5[3]))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58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536" s="31">
        <v>192</v>
      </c>
      <c r="AC2536" t="s">
        <v>5118</v>
      </c>
    </row>
    <row r="2537" spans="1:29">
      <c r="A2537" s="31" t="str">
        <f ca="1">IF(GLOBAL[[#This Row],[TT]]&lt;1,"",ROW()-2)</f>
        <v/>
      </c>
      <c r="B2537" s="33" t="s">
        <v>3609</v>
      </c>
      <c r="C2537" s="31">
        <v>0</v>
      </c>
      <c r="D2537" s="31" t="s">
        <v>2146</v>
      </c>
      <c r="E2537" s="31">
        <f ca="1">IF(GLOBAL[[#This Row],[b12]]="",GLOBAL[[#This Row],[a6]],GLOBAL[[#This Row],[b12]])</f>
        <v>0</v>
      </c>
      <c r="F2537" s="32">
        <f>GLOBAL[[#This Row],[AWAL]]</f>
        <v>0</v>
      </c>
      <c r="G2537" s="31"/>
      <c r="H2537" s="31"/>
      <c r="I2537" s="31">
        <f>IF(GLOBAL[[#This Row],[1]]="","",SUMIF(Table6[NB BM_C_QTY+F],GLOBAL[POINTER],Table6[C]))</f>
        <v>0</v>
      </c>
      <c r="J2537" s="91">
        <f>IF(GLOBAL[[#This Row],[2]]="",0,-1*SUMIF(Table5[CONCAT],GLOBAL[POINTER],Table5[3]))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0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0</v>
      </c>
      <c r="Q2537" s="58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0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0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0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537" s="31">
        <v>144</v>
      </c>
      <c r="AC2537" t="s">
        <v>5118</v>
      </c>
    </row>
    <row r="2538" spans="1:29">
      <c r="A2538" s="31" t="str">
        <f ca="1">IF(GLOBAL[[#This Row],[TT]]&lt;1,"",ROW()-2)</f>
        <v/>
      </c>
      <c r="B2538" s="33" t="s">
        <v>3610</v>
      </c>
      <c r="C2538" s="31">
        <v>0</v>
      </c>
      <c r="D2538" s="31" t="s">
        <v>2146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>
        <f>IF(GLOBAL[[#This Row],[1]]="","",SUMIF(Table6[NB BM_C_QTY+F],GLOBAL[POINTER],Table6[C]))</f>
        <v>0</v>
      </c>
      <c r="J2538" s="91">
        <f>IF(GLOBAL[[#This Row],[2]]="",0,-1*SUMIF(Table5[CONCAT],GLOBAL[POINTER],Table5[3]))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58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538" s="31">
        <v>144</v>
      </c>
      <c r="AC2538" t="s">
        <v>5118</v>
      </c>
    </row>
    <row r="2539" spans="1:29">
      <c r="A2539" s="31" t="str">
        <f ca="1">IF(GLOBAL[[#This Row],[TT]]&lt;1,"",ROW()-2)</f>
        <v/>
      </c>
      <c r="B2539" s="33" t="s">
        <v>4056</v>
      </c>
      <c r="C2539" s="31">
        <v>0</v>
      </c>
      <c r="D2539" s="31">
        <v>144</v>
      </c>
      <c r="E2539" s="31">
        <f ca="1">IF(GLOBAL[[#This Row],[b12]]="",GLOBAL[[#This Row],[a6]],GLOBAL[[#This Row],[b12]])</f>
        <v>0</v>
      </c>
      <c r="F2539" s="32">
        <f>GLOBAL[[#This Row],[AWAL]]</f>
        <v>0</v>
      </c>
      <c r="G2539" s="31"/>
      <c r="H2539" s="31"/>
      <c r="I2539" s="31">
        <f>IF(GLOBAL[[#This Row],[1]]="","",SUMIF(Table6[NB BM_C_QTY+F],GLOBAL[POINTER],Table6[C]))</f>
        <v>0</v>
      </c>
      <c r="J2539" s="91">
        <f>IF(GLOBAL[[#This Row],[2]]="",0,-1*SUMIF(Table5[CONCAT],GLOBAL[POINTER],Table5[3]))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 t="shared" si="39"/>
        <v>0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0</v>
      </c>
      <c r="Q2539" s="58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0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0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0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539" s="31">
        <v>144</v>
      </c>
      <c r="AC2539" t="s">
        <v>5118</v>
      </c>
    </row>
    <row r="2540" spans="1:29">
      <c r="A2540" s="31" t="str">
        <f ca="1">IF(GLOBAL[[#This Row],[TT]]&lt;1,"",ROW()-2)</f>
        <v/>
      </c>
      <c r="B2540" s="33" t="s">
        <v>4057</v>
      </c>
      <c r="C2540" s="31">
        <v>0</v>
      </c>
      <c r="D2540" s="31">
        <v>144</v>
      </c>
      <c r="E2540" s="31">
        <f ca="1">IF(GLOBAL[[#This Row],[b12]]="",GLOBAL[[#This Row],[a6]],GLOBAL[[#This Row],[b12]])</f>
        <v>0</v>
      </c>
      <c r="F2540" s="32">
        <f>GLOBAL[[#This Row],[AWAL]]</f>
        <v>0</v>
      </c>
      <c r="G2540" s="31"/>
      <c r="H2540" s="31"/>
      <c r="I2540" s="31">
        <f>IF(GLOBAL[[#This Row],[1]]="","",SUMIF(Table6[NB BM_C_QTY+F],GLOBAL[POINTER],Table6[C]))</f>
        <v>0</v>
      </c>
      <c r="J2540" s="91">
        <f>IF(GLOBAL[[#This Row],[2]]="",0,-1*SUMIF(Table5[CONCAT],GLOBAL[POINTER],Table5[3]))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 t="shared" si="39"/>
        <v>0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0</v>
      </c>
      <c r="Q2540" s="58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540" s="31">
        <v>144</v>
      </c>
      <c r="AC2540" t="s">
        <v>5118</v>
      </c>
    </row>
    <row r="2541" spans="1:29">
      <c r="A2541" s="31" t="str">
        <f ca="1">IF(GLOBAL[[#This Row],[TT]]&lt;1,"",ROW()-2)</f>
        <v/>
      </c>
      <c r="B2541" s="33" t="s">
        <v>3612</v>
      </c>
      <c r="C2541" s="31">
        <v>0</v>
      </c>
      <c r="D2541" s="31" t="s">
        <v>2075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>
        <f>IF(GLOBAL[[#This Row],[1]]="","",SUMIF(Table6[NB BM_C_QTY+F],GLOBAL[POINTER],Table6[C]))</f>
        <v>0</v>
      </c>
      <c r="J2541" s="91">
        <f>IF(GLOBAL[[#This Row],[2]]="",0,-1*SUMIF(Table5[CONCAT],GLOBAL[POINTER],Table5[3]))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58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541" s="31">
        <v>120</v>
      </c>
      <c r="AC2541" t="s">
        <v>5118</v>
      </c>
    </row>
    <row r="2542" spans="1:29">
      <c r="A2542" s="31" t="str">
        <f ca="1">IF(GLOBAL[[#This Row],[TT]]&lt;1,"",ROW()-2)</f>
        <v/>
      </c>
      <c r="B2542" s="33" t="s">
        <v>1432</v>
      </c>
      <c r="C2542" s="31">
        <v>0</v>
      </c>
      <c r="D2542" s="31" t="s">
        <v>2023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>
        <f>IF(GLOBAL[[#This Row],[1]]="","",SUMIF(Table6[NB BM_C_QTY+F],GLOBAL[POINTER],Table6[C]))</f>
        <v>0</v>
      </c>
      <c r="J2542" s="91">
        <f>IF(GLOBAL[[#This Row],[2]]="",0,-1*SUMIF(Table5[CONCAT],GLOBAL[POINTER],Table5[3]))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58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542" s="31">
        <v>12</v>
      </c>
      <c r="AC2542" t="s">
        <v>5116</v>
      </c>
    </row>
    <row r="2543" spans="1:29">
      <c r="A2543" s="31" t="str">
        <f ca="1">IF(GLOBAL[[#This Row],[TT]]&lt;1,"",ROW()-2)</f>
        <v/>
      </c>
      <c r="B2543" s="33" t="s">
        <v>4812</v>
      </c>
      <c r="C2543" s="31">
        <v>0</v>
      </c>
      <c r="D2543" s="31">
        <v>120</v>
      </c>
      <c r="E2543" s="31">
        <f ca="1">IF(GLOBAL[[#This Row],[b12]]="",GLOBAL[[#This Row],[a6]],GLOBAL[[#This Row],[b12]])</f>
        <v>0</v>
      </c>
      <c r="F2543" s="32">
        <f>GLOBAL[[#This Row],[AWAL]]</f>
        <v>0</v>
      </c>
      <c r="G2543" s="31"/>
      <c r="H2543" s="31"/>
      <c r="I2543" s="31">
        <f>IF(GLOBAL[[#This Row],[1]]="","",SUMIF(Table6[NB BM_C_QTY+F],GLOBAL[POINTER],Table6[C]))</f>
        <v>0</v>
      </c>
      <c r="J2543" s="91">
        <f>IF(GLOBAL[[#This Row],[2]]="",0,-1*SUMIF(Table5[CONCAT],GLOBAL[POINTER],Table5[3]))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0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0</v>
      </c>
      <c r="Q2543" s="58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0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0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0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543" s="31">
        <v>120</v>
      </c>
      <c r="AC2543" t="s">
        <v>5118</v>
      </c>
    </row>
    <row r="2544" spans="1:29">
      <c r="A2544" s="31" t="str">
        <f ca="1">IF(GLOBAL[[#This Row],[TT]]&lt;1,"",ROW()-2)</f>
        <v/>
      </c>
      <c r="B2544" s="33" t="s">
        <v>4813</v>
      </c>
      <c r="C2544" s="31">
        <v>0</v>
      </c>
      <c r="D2544" s="31" t="s">
        <v>56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>
        <f>IF(GLOBAL[[#This Row],[1]]="","",SUMIF(Table6[NB BM_C_QTY+F],GLOBAL[POINTER],Table6[C]))</f>
        <v>0</v>
      </c>
      <c r="J2544" s="91">
        <f>IF(GLOBAL[[#This Row],[2]]="",0,-1*SUMIF(Table5[CONCAT],GLOBAL[POINTER],Table5[3]))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0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0</v>
      </c>
      <c r="Q2544" s="58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544" s="31">
        <v>144</v>
      </c>
      <c r="AC2544" t="s">
        <v>5118</v>
      </c>
    </row>
    <row r="2545" spans="1:29">
      <c r="A2545" s="39" t="str">
        <f ca="1">IF(GLOBAL[[#This Row],[TT]]&lt;1,"",ROW()-2)</f>
        <v/>
      </c>
      <c r="B2545" s="33" t="s">
        <v>2166</v>
      </c>
      <c r="C2545" s="31">
        <v>0</v>
      </c>
      <c r="D2545" s="31" t="s">
        <v>2207</v>
      </c>
      <c r="E2545" s="39">
        <f ca="1">IF(GLOBAL[[#This Row],[b12]]="",GLOBAL[[#This Row],[a6]],GLOBAL[[#This Row],[b12]])</f>
        <v>0</v>
      </c>
      <c r="F2545" s="40">
        <f>GLOBAL[[#This Row],[AWAL]]</f>
        <v>0</v>
      </c>
      <c r="G2545" s="31"/>
      <c r="H2545" s="31"/>
      <c r="I2545" s="31">
        <f>IF(GLOBAL[[#This Row],[1]]="","",SUMIF(Table6[NB BM_C_QTY+F],GLOBAL[POINTER],Table6[C]))</f>
        <v>0</v>
      </c>
      <c r="J2545" s="91">
        <f>IF(GLOBAL[[#This Row],[2]]="",0,-1*SUMIF(Table5[CONCAT],GLOBAL[POINTER],Table5[3]))</f>
        <v>0</v>
      </c>
      <c r="K2545" s="39" t="str">
        <f>IF(GLOBAL[[#This Row],[b1]]="","",GLOBAL[[#This Row],[b1]]-GLOBAL[[#This Row],[a1]]-GLOBAL[[#This Row],[bkeluar1]])</f>
        <v/>
      </c>
      <c r="L2545" s="39">
        <f>SUM(GLOBAL[[#This Row],[bmasuk1]:[c1]])</f>
        <v>0</v>
      </c>
      <c r="M2545" s="40">
        <f t="shared" si="39"/>
        <v>0</v>
      </c>
      <c r="N2545" s="31"/>
      <c r="O2545" s="39" t="str">
        <f>IF(GLOBAL[[#This Row],[b2]]="","",GLOBAL[[#This Row],[b2]]-GLOBAL[[#This Row],[a2]])</f>
        <v/>
      </c>
      <c r="P2545" s="40">
        <f ca="1">SUM(INDIRECT(GLOBAL_VAR[TABLENAME]&amp;"[@a"&amp;$1:$1-1&amp;"]"),INDIRECT(GLOBAL_VAR[TABLENAME]&amp;"[@c"&amp;$1:$1-1&amp;"]"))</f>
        <v>0</v>
      </c>
      <c r="Q2545" s="58"/>
      <c r="R2545" s="41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41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9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545" s="39">
        <v>192</v>
      </c>
      <c r="AC2545" t="s">
        <v>5118</v>
      </c>
    </row>
    <row r="2546" spans="1:29">
      <c r="A2546" s="31" t="str">
        <f ca="1">IF(GLOBAL[[#This Row],[TT]]&lt;1,"",ROW()-2)</f>
        <v/>
      </c>
      <c r="B2546" s="33" t="s">
        <v>2236</v>
      </c>
      <c r="C2546" s="31">
        <v>0</v>
      </c>
      <c r="D2546" s="31">
        <v>144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>
        <f>IF(GLOBAL[[#This Row],[1]]="","",SUMIF(Table6[NB BM_C_QTY+F],GLOBAL[POINTER],Table6[C]))</f>
        <v>0</v>
      </c>
      <c r="J2546" s="91">
        <f>IF(GLOBAL[[#This Row],[2]]="",0,-1*SUMIF(Table5[CONCAT],GLOBAL[POINTER],Table5[3]))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 t="shared" si="39"/>
        <v>0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0</v>
      </c>
      <c r="Q2546" s="58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546" s="31">
        <v>144</v>
      </c>
      <c r="AC2546" t="s">
        <v>5118</v>
      </c>
    </row>
    <row r="2547" spans="1:29">
      <c r="A2547" s="31" t="str">
        <f ca="1">IF(GLOBAL[[#This Row],[TT]]&lt;1,"",ROW()-2)</f>
        <v/>
      </c>
      <c r="B2547" s="33" t="s">
        <v>2237</v>
      </c>
      <c r="C2547" s="31">
        <v>0</v>
      </c>
      <c r="D2547" s="31" t="s">
        <v>2146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>
        <f>IF(GLOBAL[[#This Row],[1]]="","",SUMIF(Table6[NB BM_C_QTY+F],GLOBAL[POINTER],Table6[C]))</f>
        <v>0</v>
      </c>
      <c r="J2547" s="91">
        <f>IF(GLOBAL[[#This Row],[2]]="",0,-1*SUMIF(Table5[CONCAT],GLOBAL[POINTER],Table5[3]))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58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547" s="31">
        <v>144</v>
      </c>
      <c r="AC2547" t="s">
        <v>5118</v>
      </c>
    </row>
    <row r="2548" spans="1:29">
      <c r="A2548" s="31">
        <f ca="1">IF(GLOBAL[[#This Row],[TT]]&lt;1,"",ROW()-2)</f>
        <v>2546</v>
      </c>
      <c r="B2548" s="33" t="s">
        <v>4637</v>
      </c>
      <c r="C2548" s="31">
        <v>14</v>
      </c>
      <c r="D2548" s="31">
        <v>96</v>
      </c>
      <c r="E2548" s="31">
        <f ca="1">IF(GLOBAL[[#This Row],[b12]]="",GLOBAL[[#This Row],[a6]],GLOBAL[[#This Row],[b12]])</f>
        <v>14</v>
      </c>
      <c r="F2548" s="32">
        <f>GLOBAL[[#This Row],[AWAL]]</f>
        <v>14</v>
      </c>
      <c r="G2548" s="31"/>
      <c r="H2548" s="31"/>
      <c r="I2548" s="31">
        <f>IF(GLOBAL[[#This Row],[1]]="","",SUMIF(Table6[NB BM_C_QTY+F],GLOBAL[POINTER],Table6[C]))</f>
        <v>0</v>
      </c>
      <c r="J2548" s="91">
        <f>IF(GLOBAL[[#This Row],[2]]="",0,-1*SUMIF(Table5[CONCAT],GLOBAL[POINTER],Table5[3]))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 t="shared" si="39"/>
        <v>14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14</v>
      </c>
      <c r="Q2548" s="58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14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14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14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548" s="31">
        <v>96</v>
      </c>
      <c r="AC2548" t="s">
        <v>5118</v>
      </c>
    </row>
    <row r="2549" spans="1:29">
      <c r="A2549" s="31">
        <f ca="1">IF(GLOBAL[[#This Row],[TT]]&lt;1,"",ROW()-2)</f>
        <v>2547</v>
      </c>
      <c r="B2549" s="33" t="s">
        <v>4227</v>
      </c>
      <c r="C2549" s="31">
        <v>3</v>
      </c>
      <c r="D2549" s="31" t="s">
        <v>2016</v>
      </c>
      <c r="E2549" s="31">
        <f ca="1">IF(GLOBAL[[#This Row],[b12]]="",GLOBAL[[#This Row],[a6]],GLOBAL[[#This Row],[b12]])</f>
        <v>3</v>
      </c>
      <c r="F2549" s="32">
        <f>GLOBAL[[#This Row],[AWAL]]</f>
        <v>3</v>
      </c>
      <c r="G2549" s="31"/>
      <c r="H2549" s="31"/>
      <c r="I2549" s="31">
        <f>IF(GLOBAL[[#This Row],[1]]="","",SUMIF(Table6[NB BM_C_QTY+F],GLOBAL[POINTER],Table6[C]))</f>
        <v>0</v>
      </c>
      <c r="J2549" s="91">
        <f>IF(GLOBAL[[#This Row],[2]]="",0,-1*SUMIF(Table5[CONCAT],GLOBAL[POINTER],Table5[3]))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3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3</v>
      </c>
      <c r="Q2549" s="58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3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3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3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549" s="31">
        <v>96</v>
      </c>
      <c r="AC2549" t="s">
        <v>5118</v>
      </c>
    </row>
    <row r="2550" spans="1:29">
      <c r="A2550" s="31" t="str">
        <f ca="1">IF(GLOBAL[[#This Row],[TT]]&lt;1,"",ROW()-2)</f>
        <v/>
      </c>
      <c r="B2550" s="33" t="s">
        <v>2335</v>
      </c>
      <c r="C2550" s="31">
        <v>0</v>
      </c>
      <c r="D2550" s="31" t="s">
        <v>2016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>
        <f>IF(GLOBAL[[#This Row],[1]]="","",SUMIF(Table6[NB BM_C_QTY+F],GLOBAL[POINTER],Table6[C]))</f>
        <v>0</v>
      </c>
      <c r="J2550" s="91">
        <f>IF(GLOBAL[[#This Row],[2]]="",0,-1*SUMIF(Table5[CONCAT],GLOBAL[POINTER],Table5[3]))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58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550" s="31">
        <v>96</v>
      </c>
      <c r="AC2550" t="s">
        <v>5118</v>
      </c>
    </row>
    <row r="2551" spans="1:29">
      <c r="A2551" s="31" t="str">
        <f ca="1">IF(GLOBAL[[#This Row],[TT]]&lt;1,"",ROW()-2)</f>
        <v/>
      </c>
      <c r="B2551" s="33" t="s">
        <v>4787</v>
      </c>
      <c r="C2551" s="31">
        <v>1</v>
      </c>
      <c r="D2551" s="31" t="s">
        <v>2016</v>
      </c>
      <c r="E2551" s="31">
        <f ca="1">IF(GLOBAL[[#This Row],[b12]]="",GLOBAL[[#This Row],[a6]],GLOBAL[[#This Row],[b12]])</f>
        <v>0</v>
      </c>
      <c r="F2551" s="32">
        <f>GLOBAL[[#This Row],[AWAL]]</f>
        <v>1</v>
      </c>
      <c r="G2551" s="31"/>
      <c r="H2551" s="31"/>
      <c r="I2551" s="31">
        <f>IF(GLOBAL[[#This Row],[1]]="","",SUMIF(Table6[NB BM_C_QTY+F],GLOBAL[POINTER],Table6[C]))</f>
        <v>0</v>
      </c>
      <c r="J2551" s="91">
        <f>IF(GLOBAL[[#This Row],[2]]="",0,-1*SUMIF(Table5[CONCAT],GLOBAL[POINTER],Table5[3]))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1</v>
      </c>
      <c r="N2551" s="31">
        <v>0</v>
      </c>
      <c r="O2551" s="31">
        <f>IF(GLOBAL[[#This Row],[b2]]="","",GLOBAL[[#This Row],[b2]]-GLOBAL[[#This Row],[a2]])</f>
        <v>-1</v>
      </c>
      <c r="P2551" s="32">
        <f ca="1">SUM(INDIRECT(GLOBAL_VAR[TABLENAME]&amp;"[@a"&amp;$1:$1-1&amp;"]"),INDIRECT(GLOBAL_VAR[TABLENAME]&amp;"[@c"&amp;$1:$1-1&amp;"]"))</f>
        <v>0</v>
      </c>
      <c r="Q2551" s="58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551" s="31">
        <v>96</v>
      </c>
      <c r="AC2551" t="s">
        <v>5118</v>
      </c>
    </row>
    <row r="2552" spans="1:29">
      <c r="A2552" s="31">
        <f ca="1">IF(GLOBAL[[#This Row],[TT]]&lt;1,"",ROW()-2)</f>
        <v>2550</v>
      </c>
      <c r="B2552" s="33" t="s">
        <v>4638</v>
      </c>
      <c r="C2552" s="31">
        <v>1</v>
      </c>
      <c r="D2552" s="31" t="s">
        <v>20</v>
      </c>
      <c r="E2552" s="31">
        <f ca="1">IF(GLOBAL[[#This Row],[b12]]="",GLOBAL[[#This Row],[a6]],GLOBAL[[#This Row],[b12]])</f>
        <v>1</v>
      </c>
      <c r="F2552" s="32">
        <f>GLOBAL[[#This Row],[AWAL]]</f>
        <v>1</v>
      </c>
      <c r="G2552" s="31"/>
      <c r="H2552" s="31"/>
      <c r="I2552" s="31">
        <f>IF(GLOBAL[[#This Row],[1]]="","",SUMIF(Table6[NB BM_C_QTY+F],GLOBAL[POINTER],Table6[C]))</f>
        <v>0</v>
      </c>
      <c r="J2552" s="91">
        <f>IF(GLOBAL[[#This Row],[2]]="",0,-1*SUMIF(Table5[CONCAT],GLOBAL[POINTER],Table5[3]))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1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1</v>
      </c>
      <c r="Q2552" s="58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1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1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1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552" s="31">
        <v>96</v>
      </c>
      <c r="AC2552" t="s">
        <v>5118</v>
      </c>
    </row>
    <row r="2553" spans="1:29">
      <c r="A2553" s="31">
        <f ca="1">IF(GLOBAL[[#This Row],[TT]]&lt;1,"",ROW()-2)</f>
        <v>2551</v>
      </c>
      <c r="B2553" s="33" t="s">
        <v>4639</v>
      </c>
      <c r="C2553" s="31">
        <v>12</v>
      </c>
      <c r="D2553" s="31" t="s">
        <v>6</v>
      </c>
      <c r="E2553" s="31">
        <f ca="1">IF(GLOBAL[[#This Row],[b12]]="",GLOBAL[[#This Row],[a6]],GLOBAL[[#This Row],[b12]])</f>
        <v>12</v>
      </c>
      <c r="F2553" s="32">
        <f>GLOBAL[[#This Row],[AWAL]]</f>
        <v>12</v>
      </c>
      <c r="G2553" s="31"/>
      <c r="H2553" s="31"/>
      <c r="I2553" s="31">
        <f>IF(GLOBAL[[#This Row],[1]]="","",SUMIF(Table6[NB BM_C_QTY+F],GLOBAL[POINTER],Table6[C]))</f>
        <v>0</v>
      </c>
      <c r="J2553" s="91">
        <f>IF(GLOBAL[[#This Row],[2]]="",0,-1*SUMIF(Table5[CONCAT],GLOBAL[POINTER],Table5[3]))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12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12</v>
      </c>
      <c r="Q2553" s="58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12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12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12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553" s="31">
        <v>72</v>
      </c>
      <c r="AC2553" t="s">
        <v>5118</v>
      </c>
    </row>
    <row r="2554" spans="1:29">
      <c r="A2554" s="31">
        <f ca="1">IF(GLOBAL[[#This Row],[TT]]&lt;1,"",ROW()-2)</f>
        <v>2552</v>
      </c>
      <c r="B2554" s="33" t="s">
        <v>4640</v>
      </c>
      <c r="C2554" s="31">
        <v>2</v>
      </c>
      <c r="D2554" s="31" t="s">
        <v>56</v>
      </c>
      <c r="E2554" s="31">
        <f ca="1">IF(GLOBAL[[#This Row],[b12]]="",GLOBAL[[#This Row],[a6]],GLOBAL[[#This Row],[b12]])</f>
        <v>2</v>
      </c>
      <c r="F2554" s="32">
        <f>GLOBAL[[#This Row],[AWAL]]</f>
        <v>2</v>
      </c>
      <c r="G2554" s="31"/>
      <c r="H2554" s="31"/>
      <c r="I2554" s="31">
        <f>IF(GLOBAL[[#This Row],[1]]="","",SUMIF(Table6[NB BM_C_QTY+F],GLOBAL[POINTER],Table6[C]))</f>
        <v>0</v>
      </c>
      <c r="J2554" s="91">
        <f>IF(GLOBAL[[#This Row],[2]]="",0,-1*SUMIF(Table5[CONCAT],GLOBAL[POINTER],Table5[3]))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2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2</v>
      </c>
      <c r="Q2554" s="58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2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2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2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554" s="31">
        <v>144</v>
      </c>
      <c r="AC2554" t="s">
        <v>5118</v>
      </c>
    </row>
    <row r="2555" spans="1:29">
      <c r="A2555" s="31" t="str">
        <f ca="1">IF(GLOBAL[[#This Row],[TT]]&lt;1,"",ROW()-2)</f>
        <v/>
      </c>
      <c r="B2555" s="33" t="s">
        <v>2520</v>
      </c>
      <c r="C2555" s="31">
        <v>0</v>
      </c>
      <c r="D2555" s="31" t="s">
        <v>2075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>
        <f>IF(GLOBAL[[#This Row],[1]]="","",SUMIF(Table6[NB BM_C_QTY+F],GLOBAL[POINTER],Table6[C]))</f>
        <v>0</v>
      </c>
      <c r="J2555" s="91">
        <f>IF(GLOBAL[[#This Row],[2]]="",0,-1*SUMIF(Table5[CONCAT],GLOBAL[POINTER],Table5[3]))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58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555" s="31">
        <v>120</v>
      </c>
      <c r="AC2555" t="s">
        <v>5118</v>
      </c>
    </row>
    <row r="2556" spans="1:29">
      <c r="A2556" s="31" t="str">
        <f ca="1">IF(GLOBAL[[#This Row],[TT]]&lt;1,"",ROW()-2)</f>
        <v/>
      </c>
      <c r="B2556" s="33" t="s">
        <v>2354</v>
      </c>
      <c r="C2556" s="31">
        <v>0</v>
      </c>
      <c r="D2556" s="31" t="s">
        <v>2075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>
        <f>IF(GLOBAL[[#This Row],[1]]="","",SUMIF(Table6[NB BM_C_QTY+F],GLOBAL[POINTER],Table6[C]))</f>
        <v>0</v>
      </c>
      <c r="J2556" s="91">
        <f>IF(GLOBAL[[#This Row],[2]]="",0,-1*SUMIF(Table5[CONCAT],GLOBAL[POINTER],Table5[3]))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 t="shared" si="39"/>
        <v>0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0</v>
      </c>
      <c r="Q2556" s="58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556" s="31">
        <v>120</v>
      </c>
      <c r="AC2556" t="s">
        <v>5118</v>
      </c>
    </row>
    <row r="2557" spans="1:29">
      <c r="A2557" s="31">
        <f ca="1">IF(GLOBAL[[#This Row],[TT]]&lt;1,"",ROW()-2)</f>
        <v>2555</v>
      </c>
      <c r="B2557" s="33" t="s">
        <v>4160</v>
      </c>
      <c r="C2557" s="31">
        <v>1</v>
      </c>
      <c r="D2557" s="31" t="s">
        <v>2016</v>
      </c>
      <c r="E2557" s="31">
        <f ca="1">IF(GLOBAL[[#This Row],[b12]]="",GLOBAL[[#This Row],[a6]],GLOBAL[[#This Row],[b12]])</f>
        <v>1</v>
      </c>
      <c r="F2557" s="32">
        <f>GLOBAL[[#This Row],[AWAL]]</f>
        <v>1</v>
      </c>
      <c r="G2557" s="31"/>
      <c r="H2557" s="31"/>
      <c r="I2557" s="31">
        <f>IF(GLOBAL[[#This Row],[1]]="","",SUMIF(Table6[NB BM_C_QTY+F],GLOBAL[POINTER],Table6[C]))</f>
        <v>0</v>
      </c>
      <c r="J2557" s="91">
        <f>IF(GLOBAL[[#This Row],[2]]="",0,-1*SUMIF(Table5[CONCAT],GLOBAL[POINTER],Table5[3]))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1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1</v>
      </c>
      <c r="Q2557" s="58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1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1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1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557" s="31">
        <v>96</v>
      </c>
      <c r="AC2557" t="s">
        <v>5118</v>
      </c>
    </row>
    <row r="2558" spans="1:29">
      <c r="A2558" s="31">
        <f ca="1">IF(GLOBAL[[#This Row],[TT]]&lt;1,"",ROW()-2)</f>
        <v>2556</v>
      </c>
      <c r="B2558" s="33" t="s">
        <v>4229</v>
      </c>
      <c r="C2558" s="31">
        <v>4</v>
      </c>
      <c r="D2558" s="31" t="s">
        <v>2016</v>
      </c>
      <c r="E2558" s="31">
        <f ca="1">IF(GLOBAL[[#This Row],[b12]]="",GLOBAL[[#This Row],[a6]],GLOBAL[[#This Row],[b12]])</f>
        <v>4</v>
      </c>
      <c r="F2558" s="32">
        <f>GLOBAL[[#This Row],[AWAL]]</f>
        <v>4</v>
      </c>
      <c r="G2558" s="31"/>
      <c r="H2558" s="31"/>
      <c r="I2558" s="31">
        <f>IF(GLOBAL[[#This Row],[1]]="","",SUMIF(Table6[NB BM_C_QTY+F],GLOBAL[POINTER],Table6[C]))</f>
        <v>0</v>
      </c>
      <c r="J2558" s="91">
        <f>IF(GLOBAL[[#This Row],[2]]="",0,-1*SUMIF(Table5[CONCAT],GLOBAL[POINTER],Table5[3]))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4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4</v>
      </c>
      <c r="Q2558" s="58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4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4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4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558" s="31">
        <v>96</v>
      </c>
      <c r="AC2558" t="s">
        <v>5118</v>
      </c>
    </row>
    <row r="2559" spans="1:29">
      <c r="A2559" s="31" t="str">
        <f ca="1">IF(GLOBAL[[#This Row],[TT]]&lt;1,"",ROW()-2)</f>
        <v/>
      </c>
      <c r="B2559" s="33" t="s">
        <v>2521</v>
      </c>
      <c r="C2559" s="31">
        <v>0</v>
      </c>
      <c r="D2559" s="31" t="s">
        <v>20</v>
      </c>
      <c r="E2559" s="31">
        <f ca="1">IF(GLOBAL[[#This Row],[b12]]="",GLOBAL[[#This Row],[a6]],GLOBAL[[#This Row],[b12]])</f>
        <v>0</v>
      </c>
      <c r="F2559" s="32">
        <f>GLOBAL[[#This Row],[AWAL]]</f>
        <v>0</v>
      </c>
      <c r="G2559" s="31"/>
      <c r="H2559" s="31"/>
      <c r="I2559" s="31">
        <f>IF(GLOBAL[[#This Row],[1]]="","",SUMIF(Table6[NB BM_C_QTY+F],GLOBAL[POINTER],Table6[C]))</f>
        <v>0</v>
      </c>
      <c r="J2559" s="91">
        <f>IF(GLOBAL[[#This Row],[2]]="",0,-1*SUMIF(Table5[CONCAT],GLOBAL[POINTER],Table5[3]))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0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0</v>
      </c>
      <c r="Q2559" s="58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559" s="31">
        <v>96</v>
      </c>
      <c r="AC2559" t="s">
        <v>5118</v>
      </c>
    </row>
    <row r="2560" spans="1:29">
      <c r="A2560" s="31" t="str">
        <f ca="1">IF(GLOBAL[[#This Row],[TT]]&lt;1,"",ROW()-2)</f>
        <v/>
      </c>
      <c r="B2560" s="33" t="s">
        <v>2337</v>
      </c>
      <c r="C2560" s="31">
        <v>0</v>
      </c>
      <c r="D2560" s="31" t="s">
        <v>2016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>
        <f>IF(GLOBAL[[#This Row],[1]]="","",SUMIF(Table6[NB BM_C_QTY+F],GLOBAL[POINTER],Table6[C]))</f>
        <v>0</v>
      </c>
      <c r="J2560" s="91">
        <f>IF(GLOBAL[[#This Row],[2]]="",0,-1*SUMIF(Table5[CONCAT],GLOBAL[POINTER],Table5[3]))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58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560" s="31">
        <v>96</v>
      </c>
      <c r="AC2560" t="s">
        <v>5118</v>
      </c>
    </row>
    <row r="2561" spans="1:29">
      <c r="A2561" s="31" t="str">
        <f ca="1">IF(GLOBAL[[#This Row],[TT]]&lt;1,"",ROW()-2)</f>
        <v/>
      </c>
      <c r="B2561" s="33" t="s">
        <v>2334</v>
      </c>
      <c r="C2561" s="31">
        <v>0</v>
      </c>
      <c r="D2561" s="31" t="s">
        <v>2016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>
        <f>IF(GLOBAL[[#This Row],[1]]="","",SUMIF(Table6[NB BM_C_QTY+F],GLOBAL[POINTER],Table6[C]))</f>
        <v>0</v>
      </c>
      <c r="J2561" s="91">
        <f>IF(GLOBAL[[#This Row],[2]]="",0,-1*SUMIF(Table5[CONCAT],GLOBAL[POINTER],Table5[3]))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58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561" s="31">
        <v>96</v>
      </c>
      <c r="AC2561" t="s">
        <v>5118</v>
      </c>
    </row>
    <row r="2562" spans="1:29">
      <c r="A2562" s="31">
        <f ca="1">IF(GLOBAL[[#This Row],[TT]]&lt;1,"",ROW()-2)</f>
        <v>2560</v>
      </c>
      <c r="B2562" s="33" t="s">
        <v>4780</v>
      </c>
      <c r="C2562" s="31">
        <v>21</v>
      </c>
      <c r="D2562" s="31" t="s">
        <v>20</v>
      </c>
      <c r="E2562" s="31">
        <f ca="1">IF(GLOBAL[[#This Row],[b12]]="",GLOBAL[[#This Row],[a6]],GLOBAL[[#This Row],[b12]])</f>
        <v>21</v>
      </c>
      <c r="F2562" s="32">
        <f>GLOBAL[[#This Row],[AWAL]]</f>
        <v>21</v>
      </c>
      <c r="G2562" s="31"/>
      <c r="H2562" s="31"/>
      <c r="I2562" s="31">
        <f>IF(GLOBAL[[#This Row],[1]]="","",SUMIF(Table6[NB BM_C_QTY+F],GLOBAL[POINTER],Table6[C]))</f>
        <v>0</v>
      </c>
      <c r="J2562" s="91">
        <f>IF(GLOBAL[[#This Row],[2]]="",0,-1*SUMIF(Table5[CONCAT],GLOBAL[POINTER],Table5[3]))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21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21</v>
      </c>
      <c r="Q2562" s="58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21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21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21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562" s="31">
        <v>96</v>
      </c>
      <c r="AC2562" t="s">
        <v>5118</v>
      </c>
    </row>
    <row r="2563" spans="1:29">
      <c r="A2563" s="31" t="str">
        <f ca="1">IF(GLOBAL[[#This Row],[TT]]&lt;1,"",ROW()-2)</f>
        <v/>
      </c>
      <c r="B2563" s="33" t="s">
        <v>2522</v>
      </c>
      <c r="C2563" s="31">
        <v>0</v>
      </c>
      <c r="D2563" s="31" t="s">
        <v>20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>
        <f>IF(GLOBAL[[#This Row],[1]]="","",SUMIF(Table6[NB BM_C_QTY+F],GLOBAL[POINTER],Table6[C]))</f>
        <v>0</v>
      </c>
      <c r="J2563" s="91">
        <f>IF(GLOBAL[[#This Row],[2]]="",0,-1*SUMIF(Table5[CONCAT],GLOBAL[POINTER],Table5[3]))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 t="shared" ref="M2563:M2626" si="40"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58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563" s="31">
        <v>96</v>
      </c>
      <c r="AC2563" t="s">
        <v>5118</v>
      </c>
    </row>
    <row r="2564" spans="1:29">
      <c r="A2564" s="31">
        <f ca="1">IF(GLOBAL[[#This Row],[TT]]&lt;1,"",ROW()-2)</f>
        <v>2562</v>
      </c>
      <c r="B2564" s="33" t="s">
        <v>4781</v>
      </c>
      <c r="C2564" s="31">
        <v>5</v>
      </c>
      <c r="D2564" s="31" t="s">
        <v>2016</v>
      </c>
      <c r="E2564" s="31">
        <f ca="1">IF(GLOBAL[[#This Row],[b12]]="",GLOBAL[[#This Row],[a6]],GLOBAL[[#This Row],[b12]])</f>
        <v>5</v>
      </c>
      <c r="F2564" s="32">
        <f>GLOBAL[[#This Row],[AWAL]]</f>
        <v>5</v>
      </c>
      <c r="G2564" s="31"/>
      <c r="H2564" s="31"/>
      <c r="I2564" s="31">
        <f>IF(GLOBAL[[#This Row],[1]]="","",SUMIF(Table6[NB BM_C_QTY+F],GLOBAL[POINTER],Table6[C]))</f>
        <v>0</v>
      </c>
      <c r="J2564" s="91">
        <f>IF(GLOBAL[[#This Row],[2]]="",0,-1*SUMIF(Table5[CONCAT],GLOBAL[POINTER],Table5[3]))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5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5</v>
      </c>
      <c r="Q2564" s="58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5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5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5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564" s="31">
        <v>96</v>
      </c>
      <c r="AC2564" t="s">
        <v>5118</v>
      </c>
    </row>
    <row r="2565" spans="1:29">
      <c r="A2565" s="31" t="str">
        <f ca="1">IF(GLOBAL[[#This Row],[TT]]&lt;1,"",ROW()-2)</f>
        <v/>
      </c>
      <c r="B2565" s="33" t="s">
        <v>4814</v>
      </c>
      <c r="C2565" s="31">
        <v>0</v>
      </c>
      <c r="D2565" s="31" t="s">
        <v>56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>
        <f>IF(GLOBAL[[#This Row],[1]]="","",SUMIF(Table6[NB BM_C_QTY+F],GLOBAL[POINTER],Table6[C]))</f>
        <v>0</v>
      </c>
      <c r="J2565" s="91">
        <f>IF(GLOBAL[[#This Row],[2]]="",0,-1*SUMIF(Table5[CONCAT],GLOBAL[POINTER],Table5[3]))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58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565" s="31">
        <v>144</v>
      </c>
      <c r="AC2565" t="s">
        <v>5118</v>
      </c>
    </row>
    <row r="2566" spans="1:29">
      <c r="A2566" s="31">
        <f ca="1">IF(GLOBAL[[#This Row],[TT]]&lt;1,"",ROW()-2)</f>
        <v>2564</v>
      </c>
      <c r="B2566" s="33" t="s">
        <v>4782</v>
      </c>
      <c r="C2566" s="31">
        <v>6</v>
      </c>
      <c r="D2566" s="31" t="s">
        <v>2016</v>
      </c>
      <c r="E2566" s="31">
        <f ca="1">IF(GLOBAL[[#This Row],[b12]]="",GLOBAL[[#This Row],[a6]],GLOBAL[[#This Row],[b12]])</f>
        <v>6</v>
      </c>
      <c r="F2566" s="32">
        <f>GLOBAL[[#This Row],[AWAL]]</f>
        <v>6</v>
      </c>
      <c r="G2566" s="31"/>
      <c r="H2566" s="31"/>
      <c r="I2566" s="31">
        <f>IF(GLOBAL[[#This Row],[1]]="","",SUMIF(Table6[NB BM_C_QTY+F],GLOBAL[POINTER],Table6[C]))</f>
        <v>0</v>
      </c>
      <c r="J2566" s="91">
        <f>IF(GLOBAL[[#This Row],[2]]="",0,-1*SUMIF(Table5[CONCAT],GLOBAL[POINTER],Table5[3]))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 t="shared" si="40"/>
        <v>6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6</v>
      </c>
      <c r="Q2566" s="58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6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6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6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566" s="31">
        <v>96</v>
      </c>
      <c r="AC2566" t="s">
        <v>5118</v>
      </c>
    </row>
    <row r="2567" spans="1:29">
      <c r="A2567" s="31" t="str">
        <f ca="1">IF(GLOBAL[[#This Row],[TT]]&lt;1,"",ROW()-2)</f>
        <v/>
      </c>
      <c r="B2567" s="33" t="s">
        <v>4230</v>
      </c>
      <c r="C2567" s="31">
        <v>0</v>
      </c>
      <c r="D2567" s="31" t="s">
        <v>2016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>
        <f>IF(GLOBAL[[#This Row],[1]]="","",SUMIF(Table6[NB BM_C_QTY+F],GLOBAL[POINTER],Table6[C]))</f>
        <v>0</v>
      </c>
      <c r="J2567" s="91">
        <f>IF(GLOBAL[[#This Row],[2]]="",0,-1*SUMIF(Table5[CONCAT],GLOBAL[POINTER],Table5[3]))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58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567" s="31">
        <v>96</v>
      </c>
      <c r="AC2567" t="s">
        <v>5118</v>
      </c>
    </row>
    <row r="2568" spans="1:29">
      <c r="A2568" s="31" t="str">
        <f ca="1">IF(GLOBAL[[#This Row],[TT]]&lt;1,"",ROW()-2)</f>
        <v/>
      </c>
      <c r="B2568" s="33" t="s">
        <v>2523</v>
      </c>
      <c r="C2568" s="31">
        <v>0</v>
      </c>
      <c r="D2568" s="31" t="s">
        <v>20</v>
      </c>
      <c r="E2568" s="31">
        <f ca="1">IF(GLOBAL[[#This Row],[b12]]="",GLOBAL[[#This Row],[a6]],GLOBAL[[#This Row],[b12]])</f>
        <v>0</v>
      </c>
      <c r="F2568" s="32">
        <f>GLOBAL[[#This Row],[AWAL]]</f>
        <v>0</v>
      </c>
      <c r="G2568" s="31"/>
      <c r="H2568" s="31"/>
      <c r="I2568" s="31">
        <f>IF(GLOBAL[[#This Row],[1]]="","",SUMIF(Table6[NB BM_C_QTY+F],GLOBAL[POINTER],Table6[C]))</f>
        <v>0</v>
      </c>
      <c r="J2568" s="91">
        <f>IF(GLOBAL[[#This Row],[2]]="",0,-1*SUMIF(Table5[CONCAT],GLOBAL[POINTER],Table5[3]))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0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0</v>
      </c>
      <c r="Q2568" s="58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0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0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0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568" s="31">
        <v>96</v>
      </c>
      <c r="AC2568" t="s">
        <v>5118</v>
      </c>
    </row>
    <row r="2569" spans="1:29">
      <c r="A2569" s="31" t="str">
        <f ca="1">IF(GLOBAL[[#This Row],[TT]]&lt;1,"",ROW()-2)</f>
        <v/>
      </c>
      <c r="B2569" s="33" t="s">
        <v>2524</v>
      </c>
      <c r="C2569" s="31">
        <v>0</v>
      </c>
      <c r="D2569" s="31" t="s">
        <v>20</v>
      </c>
      <c r="E2569" s="31">
        <f ca="1">IF(GLOBAL[[#This Row],[b12]]="",GLOBAL[[#This Row],[a6]],GLOBAL[[#This Row],[b12]])</f>
        <v>0</v>
      </c>
      <c r="F2569" s="32">
        <f>GLOBAL[[#This Row],[AWAL]]</f>
        <v>0</v>
      </c>
      <c r="G2569" s="31"/>
      <c r="H2569" s="31"/>
      <c r="I2569" s="31">
        <f>IF(GLOBAL[[#This Row],[1]]="","",SUMIF(Table6[NB BM_C_QTY+F],GLOBAL[POINTER],Table6[C]))</f>
        <v>0</v>
      </c>
      <c r="J2569" s="91">
        <f>IF(GLOBAL[[#This Row],[2]]="",0,-1*SUMIF(Table5[CONCAT],GLOBAL[POINTER],Table5[3]))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0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0</v>
      </c>
      <c r="Q2569" s="58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0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0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0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569" s="31">
        <v>96</v>
      </c>
      <c r="AC2569" t="s">
        <v>5118</v>
      </c>
    </row>
    <row r="2570" spans="1:29">
      <c r="A2570" s="31">
        <f ca="1">IF(GLOBAL[[#This Row],[TT]]&lt;1,"",ROW()-2)</f>
        <v>2568</v>
      </c>
      <c r="B2570" s="33" t="s">
        <v>4641</v>
      </c>
      <c r="C2570" s="31">
        <v>5</v>
      </c>
      <c r="D2570" s="31" t="s">
        <v>20</v>
      </c>
      <c r="E2570" s="31">
        <f ca="1">IF(GLOBAL[[#This Row],[b12]]="",GLOBAL[[#This Row],[a6]],GLOBAL[[#This Row],[b12]])</f>
        <v>5</v>
      </c>
      <c r="F2570" s="32">
        <f>GLOBAL[[#This Row],[AWAL]]</f>
        <v>5</v>
      </c>
      <c r="G2570" s="31"/>
      <c r="H2570" s="31"/>
      <c r="I2570" s="31">
        <f>IF(GLOBAL[[#This Row],[1]]="","",SUMIF(Table6[NB BM_C_QTY+F],GLOBAL[POINTER],Table6[C]))</f>
        <v>0</v>
      </c>
      <c r="J2570" s="91">
        <f>IF(GLOBAL[[#This Row],[2]]="",0,-1*SUMIF(Table5[CONCAT],GLOBAL[POINTER],Table5[3]))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5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5</v>
      </c>
      <c r="Q2570" s="58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5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5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5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570" s="31">
        <v>96</v>
      </c>
      <c r="AC2570" t="s">
        <v>5118</v>
      </c>
    </row>
    <row r="2571" spans="1:29">
      <c r="A2571" s="31">
        <f ca="1">IF(GLOBAL[[#This Row],[TT]]&lt;1,"",ROW()-2)</f>
        <v>2569</v>
      </c>
      <c r="B2571" s="33" t="s">
        <v>4642</v>
      </c>
      <c r="C2571" s="31">
        <v>2</v>
      </c>
      <c r="D2571" s="31" t="s">
        <v>56</v>
      </c>
      <c r="E2571" s="31">
        <f ca="1">IF(GLOBAL[[#This Row],[b12]]="",GLOBAL[[#This Row],[a6]],GLOBAL[[#This Row],[b12]])</f>
        <v>2</v>
      </c>
      <c r="F2571" s="32">
        <f>GLOBAL[[#This Row],[AWAL]]</f>
        <v>2</v>
      </c>
      <c r="G2571" s="31"/>
      <c r="H2571" s="31"/>
      <c r="I2571" s="31">
        <f>IF(GLOBAL[[#This Row],[1]]="","",SUMIF(Table6[NB BM_C_QTY+F],GLOBAL[POINTER],Table6[C]))</f>
        <v>0</v>
      </c>
      <c r="J2571" s="91">
        <f>IF(GLOBAL[[#This Row],[2]]="",0,-1*SUMIF(Table5[CONCAT],GLOBAL[POINTER],Table5[3]))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2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2</v>
      </c>
      <c r="Q2571" s="58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2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2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2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571" s="31">
        <v>144</v>
      </c>
      <c r="AC2571" t="s">
        <v>5118</v>
      </c>
    </row>
    <row r="2572" spans="1:29">
      <c r="A2572" s="31" t="str">
        <f ca="1">IF(GLOBAL[[#This Row],[TT]]&lt;1,"",ROW()-2)</f>
        <v/>
      </c>
      <c r="B2572" s="33" t="s">
        <v>4302</v>
      </c>
      <c r="C2572" s="31">
        <v>0</v>
      </c>
      <c r="D2572" s="31" t="s">
        <v>2146</v>
      </c>
      <c r="E2572" s="31">
        <f ca="1">IF(GLOBAL[[#This Row],[b12]]="",GLOBAL[[#This Row],[a6]],GLOBAL[[#This Row],[b12]])</f>
        <v>0</v>
      </c>
      <c r="F2572" s="32">
        <f>GLOBAL[[#This Row],[AWAL]]</f>
        <v>0</v>
      </c>
      <c r="G2572" s="31"/>
      <c r="H2572" s="31"/>
      <c r="I2572" s="31">
        <f>IF(GLOBAL[[#This Row],[1]]="","",SUMIF(Table6[NB BM_C_QTY+F],GLOBAL[POINTER],Table6[C]))</f>
        <v>0</v>
      </c>
      <c r="J2572" s="91">
        <f>IF(GLOBAL[[#This Row],[2]]="",0,-1*SUMIF(Table5[CONCAT],GLOBAL[POINTER],Table5[3]))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0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0</v>
      </c>
      <c r="Q2572" s="58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0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0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0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572" s="31">
        <v>144</v>
      </c>
      <c r="AC2572" t="s">
        <v>5118</v>
      </c>
    </row>
    <row r="2573" spans="1:29">
      <c r="A2573" s="31">
        <f ca="1">IF(GLOBAL[[#This Row],[TT]]&lt;1,"",ROW()-2)</f>
        <v>2571</v>
      </c>
      <c r="B2573" s="33" t="s">
        <v>4643</v>
      </c>
      <c r="C2573" s="31">
        <v>1</v>
      </c>
      <c r="D2573" s="31" t="s">
        <v>20</v>
      </c>
      <c r="E2573" s="31">
        <f ca="1">IF(GLOBAL[[#This Row],[b12]]="",GLOBAL[[#This Row],[a6]],GLOBAL[[#This Row],[b12]])</f>
        <v>1</v>
      </c>
      <c r="F2573" s="32">
        <f>GLOBAL[[#This Row],[AWAL]]</f>
        <v>1</v>
      </c>
      <c r="G2573" s="31"/>
      <c r="H2573" s="31"/>
      <c r="I2573" s="31">
        <f>IF(GLOBAL[[#This Row],[1]]="","",SUMIF(Table6[NB BM_C_QTY+F],GLOBAL[POINTER],Table6[C]))</f>
        <v>0</v>
      </c>
      <c r="J2573" s="91">
        <f>IF(GLOBAL[[#This Row],[2]]="",0,-1*SUMIF(Table5[CONCAT],GLOBAL[POINTER],Table5[3]))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 t="shared" si="40"/>
        <v>1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1</v>
      </c>
      <c r="Q2573" s="58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1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1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1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573" s="31">
        <v>96</v>
      </c>
      <c r="AC2573" t="s">
        <v>5118</v>
      </c>
    </row>
    <row r="2574" spans="1:29">
      <c r="A2574" s="31" t="str">
        <f ca="1">IF(GLOBAL[[#This Row],[TT]]&lt;1,"",ROW()-2)</f>
        <v/>
      </c>
      <c r="B2574" s="33" t="s">
        <v>4154</v>
      </c>
      <c r="C2574" s="31">
        <v>0</v>
      </c>
      <c r="D2574" s="31" t="s">
        <v>2016</v>
      </c>
      <c r="E2574" s="31">
        <f ca="1">IF(GLOBAL[[#This Row],[b12]]="",GLOBAL[[#This Row],[a6]],GLOBAL[[#This Row],[b12]])</f>
        <v>0</v>
      </c>
      <c r="F2574" s="32">
        <f>GLOBAL[[#This Row],[AWAL]]</f>
        <v>0</v>
      </c>
      <c r="G2574" s="31"/>
      <c r="H2574" s="31"/>
      <c r="I2574" s="31">
        <f>IF(GLOBAL[[#This Row],[1]]="","",SUMIF(Table6[NB BM_C_QTY+F],GLOBAL[POINTER],Table6[C]))</f>
        <v>0</v>
      </c>
      <c r="J2574" s="91">
        <f>IF(GLOBAL[[#This Row],[2]]="",0,-1*SUMIF(Table5[CONCAT],GLOBAL[POINTER],Table5[3]))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 t="shared" si="40"/>
        <v>0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0</v>
      </c>
      <c r="Q2574" s="58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0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0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0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574" s="31">
        <v>96</v>
      </c>
      <c r="AC2574" t="s">
        <v>5118</v>
      </c>
    </row>
    <row r="2575" spans="1:29">
      <c r="A2575" s="39" t="str">
        <f ca="1">IF(GLOBAL[[#This Row],[TT]]&lt;1,"",ROW()-2)</f>
        <v/>
      </c>
      <c r="B2575" s="33" t="s">
        <v>4156</v>
      </c>
      <c r="C2575" s="31">
        <v>0</v>
      </c>
      <c r="D2575" s="31" t="s">
        <v>2016</v>
      </c>
      <c r="E2575" s="39">
        <f ca="1">IF(GLOBAL[[#This Row],[b12]]="",GLOBAL[[#This Row],[a6]],GLOBAL[[#This Row],[b12]])</f>
        <v>0</v>
      </c>
      <c r="F2575" s="40">
        <f>GLOBAL[[#This Row],[AWAL]]</f>
        <v>0</v>
      </c>
      <c r="G2575" s="31"/>
      <c r="H2575" s="31"/>
      <c r="I2575" s="31">
        <f>IF(GLOBAL[[#This Row],[1]]="","",SUMIF(Table6[NB BM_C_QTY+F],GLOBAL[POINTER],Table6[C]))</f>
        <v>0</v>
      </c>
      <c r="J2575" s="91">
        <f>IF(GLOBAL[[#This Row],[2]]="",0,-1*SUMIF(Table5[CONCAT],GLOBAL[POINTER],Table5[3]))</f>
        <v>0</v>
      </c>
      <c r="K2575" s="39" t="str">
        <f>IF(GLOBAL[[#This Row],[b1]]="","",GLOBAL[[#This Row],[b1]]-GLOBAL[[#This Row],[a1]]-GLOBAL[[#This Row],[bkeluar1]])</f>
        <v/>
      </c>
      <c r="L2575" s="39">
        <f>SUM(GLOBAL[[#This Row],[bmasuk1]:[c1]])</f>
        <v>0</v>
      </c>
      <c r="M2575" s="40">
        <f t="shared" si="40"/>
        <v>0</v>
      </c>
      <c r="N2575" s="31"/>
      <c r="O2575" s="39" t="str">
        <f>IF(GLOBAL[[#This Row],[b2]]="","",GLOBAL[[#This Row],[b2]]-GLOBAL[[#This Row],[a2]])</f>
        <v/>
      </c>
      <c r="P2575" s="40">
        <f ca="1">SUM(INDIRECT(GLOBAL_VAR[TABLENAME]&amp;"[@a"&amp;$1:$1-1&amp;"]"),INDIRECT(GLOBAL_VAR[TABLENAME]&amp;"[@c"&amp;$1:$1-1&amp;"]"))</f>
        <v>0</v>
      </c>
      <c r="Q2575" s="58"/>
      <c r="R2575" s="41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0</v>
      </c>
      <c r="T2575" s="33"/>
      <c r="U2575" s="41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0</v>
      </c>
      <c r="W2575" s="31"/>
      <c r="X2575" s="39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0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575" s="39">
        <v>96</v>
      </c>
      <c r="AC2575" t="s">
        <v>5118</v>
      </c>
    </row>
    <row r="2576" spans="1:29">
      <c r="A2576" s="31" t="str">
        <f ca="1">IF(GLOBAL[[#This Row],[TT]]&lt;1,"",ROW()-2)</f>
        <v/>
      </c>
      <c r="B2576" s="33" t="s">
        <v>4155</v>
      </c>
      <c r="C2576" s="31">
        <v>0</v>
      </c>
      <c r="D2576" s="31" t="s">
        <v>2016</v>
      </c>
      <c r="E2576" s="31">
        <f ca="1">IF(GLOBAL[[#This Row],[b12]]="",GLOBAL[[#This Row],[a6]],GLOBAL[[#This Row],[b12]])</f>
        <v>0</v>
      </c>
      <c r="F2576" s="32">
        <f>GLOBAL[[#This Row],[AWAL]]</f>
        <v>0</v>
      </c>
      <c r="G2576" s="31"/>
      <c r="H2576" s="31"/>
      <c r="I2576" s="31">
        <f>IF(GLOBAL[[#This Row],[1]]="","",SUMIF(Table6[NB BM_C_QTY+F],GLOBAL[POINTER],Table6[C]))</f>
        <v>0</v>
      </c>
      <c r="J2576" s="91">
        <f>IF(GLOBAL[[#This Row],[2]]="",0,-1*SUMIF(Table5[CONCAT],GLOBAL[POINTER],Table5[3]))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0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0</v>
      </c>
      <c r="Q2576" s="58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0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0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0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576" s="31">
        <v>96</v>
      </c>
      <c r="AC2576" t="s">
        <v>5118</v>
      </c>
    </row>
    <row r="2577" spans="1:29">
      <c r="A2577" s="31" t="str">
        <f ca="1">IF(GLOBAL[[#This Row],[TT]]&lt;1,"",ROW()-2)</f>
        <v/>
      </c>
      <c r="B2577" s="51" t="s">
        <v>4157</v>
      </c>
      <c r="C2577" s="31">
        <v>0</v>
      </c>
      <c r="D2577" s="31" t="s">
        <v>2016</v>
      </c>
      <c r="E2577" s="31">
        <f ca="1">IF(GLOBAL[[#This Row],[b12]]="",GLOBAL[[#This Row],[a6]],GLOBAL[[#This Row],[b12]])</f>
        <v>0</v>
      </c>
      <c r="F2577" s="32">
        <f>GLOBAL[[#This Row],[AWAL]]</f>
        <v>0</v>
      </c>
      <c r="G2577" s="31"/>
      <c r="H2577" s="31"/>
      <c r="I2577" s="31">
        <f>IF(GLOBAL[[#This Row],[1]]="","",SUMIF(Table6[NB BM_C_QTY+F],GLOBAL[POINTER],Table6[C]))</f>
        <v>0</v>
      </c>
      <c r="J2577" s="91">
        <f>IF(GLOBAL[[#This Row],[2]]="",0,-1*SUMIF(Table5[CONCAT],GLOBAL[POINTER],Table5[3]))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0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0</v>
      </c>
      <c r="Q2577" s="58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0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0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0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577" s="31">
        <v>96</v>
      </c>
      <c r="AC2577" t="s">
        <v>5118</v>
      </c>
    </row>
    <row r="2578" spans="1:29">
      <c r="A2578" s="31" t="str">
        <f ca="1">IF(GLOBAL[[#This Row],[TT]]&lt;1,"",ROW()-2)</f>
        <v/>
      </c>
      <c r="B2578" s="33" t="s">
        <v>4815</v>
      </c>
      <c r="C2578" s="31">
        <v>0</v>
      </c>
      <c r="D2578" s="31" t="s">
        <v>56</v>
      </c>
      <c r="E2578" s="31">
        <f ca="1">IF(GLOBAL[[#This Row],[b12]]="",GLOBAL[[#This Row],[a6]],GLOBAL[[#This Row],[b12]])</f>
        <v>0</v>
      </c>
      <c r="F2578" s="32">
        <f>GLOBAL[[#This Row],[AWAL]]</f>
        <v>0</v>
      </c>
      <c r="G2578" s="31"/>
      <c r="H2578" s="31"/>
      <c r="I2578" s="31">
        <f>IF(GLOBAL[[#This Row],[1]]="","",SUMIF(Table6[NB BM_C_QTY+F],GLOBAL[POINTER],Table6[C]))</f>
        <v>0</v>
      </c>
      <c r="J2578" s="91">
        <f>IF(GLOBAL[[#This Row],[2]]="",0,-1*SUMIF(Table5[CONCAT],GLOBAL[POINTER],Table5[3]))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0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0</v>
      </c>
      <c r="Q2578" s="58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0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0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0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578" s="31">
        <v>144</v>
      </c>
      <c r="AC2578" t="s">
        <v>5118</v>
      </c>
    </row>
    <row r="2579" spans="1:29">
      <c r="A2579" s="31" t="str">
        <f ca="1">IF(GLOBAL[[#This Row],[TT]]&lt;1,"",ROW()-2)</f>
        <v/>
      </c>
      <c r="B2579" s="33" t="s">
        <v>4816</v>
      </c>
      <c r="C2579" s="31">
        <v>0</v>
      </c>
      <c r="D2579" s="31" t="s">
        <v>56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>
        <f>IF(GLOBAL[[#This Row],[1]]="","",SUMIF(Table6[NB BM_C_QTY+F],GLOBAL[POINTER],Table6[C]))</f>
        <v>0</v>
      </c>
      <c r="J2579" s="91">
        <f>IF(GLOBAL[[#This Row],[2]]="",0,-1*SUMIF(Table5[CONCAT],GLOBAL[POINTER],Table5[3]))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58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579" s="31">
        <v>144</v>
      </c>
      <c r="AC2579" t="s">
        <v>5118</v>
      </c>
    </row>
    <row r="2580" spans="1:29">
      <c r="A2580" s="31" t="str">
        <f ca="1">IF(GLOBAL[[#This Row],[TT]]&lt;1,"",ROW()-2)</f>
        <v/>
      </c>
      <c r="B2580" s="33" t="s">
        <v>4817</v>
      </c>
      <c r="C2580" s="31">
        <v>0</v>
      </c>
      <c r="D2580" s="31" t="s">
        <v>120</v>
      </c>
      <c r="E2580" s="31">
        <f ca="1">IF(GLOBAL[[#This Row],[b12]]="",GLOBAL[[#This Row],[a6]],GLOBAL[[#This Row],[b12]])</f>
        <v>0</v>
      </c>
      <c r="F2580" s="32">
        <f>GLOBAL[[#This Row],[AWAL]]</f>
        <v>0</v>
      </c>
      <c r="G2580" s="31"/>
      <c r="H2580" s="31"/>
      <c r="I2580" s="31">
        <f>IF(GLOBAL[[#This Row],[1]]="","",SUMIF(Table6[NB BM_C_QTY+F],GLOBAL[POINTER],Table6[C]))</f>
        <v>0</v>
      </c>
      <c r="J2580" s="91">
        <f>IF(GLOBAL[[#This Row],[2]]="",0,-1*SUMIF(Table5[CONCAT],GLOBAL[POINTER],Table5[3]))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0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0</v>
      </c>
      <c r="Q2580" s="58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0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0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0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580" s="31">
        <v>300</v>
      </c>
      <c r="AC2580" t="s">
        <v>5118</v>
      </c>
    </row>
    <row r="2581" spans="1:29">
      <c r="A2581" s="31">
        <f ca="1">IF(GLOBAL[[#This Row],[TT]]&lt;1,"",ROW()-2)</f>
        <v>2579</v>
      </c>
      <c r="B2581" s="33" t="s">
        <v>4788</v>
      </c>
      <c r="C2581" s="31">
        <v>1</v>
      </c>
      <c r="D2581" s="31" t="s">
        <v>34</v>
      </c>
      <c r="E2581" s="31">
        <f ca="1">IF(GLOBAL[[#This Row],[b12]]="",GLOBAL[[#This Row],[a6]],GLOBAL[[#This Row],[b12]])</f>
        <v>1</v>
      </c>
      <c r="F2581" s="32">
        <f>GLOBAL[[#This Row],[AWAL]]</f>
        <v>1</v>
      </c>
      <c r="G2581" s="31"/>
      <c r="H2581" s="31"/>
      <c r="I2581" s="31">
        <f>IF(GLOBAL[[#This Row],[1]]="","",SUMIF(Table6[NB BM_C_QTY+F],GLOBAL[POINTER],Table6[C]))</f>
        <v>0</v>
      </c>
      <c r="J2581" s="91">
        <f>IF(GLOBAL[[#This Row],[2]]="",0,-1*SUMIF(Table5[CONCAT],GLOBAL[POINTER],Table5[3]))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 t="shared" si="40"/>
        <v>1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1</v>
      </c>
      <c r="Q2581" s="58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1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1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1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581" s="31">
        <v>120</v>
      </c>
      <c r="AC2581" t="s">
        <v>5118</v>
      </c>
    </row>
    <row r="2582" spans="1:29">
      <c r="A2582" s="31">
        <f ca="1">IF(GLOBAL[[#This Row],[TT]]&lt;1,"",ROW()-2)</f>
        <v>2580</v>
      </c>
      <c r="B2582" s="33" t="s">
        <v>4785</v>
      </c>
      <c r="C2582" s="31">
        <v>4</v>
      </c>
      <c r="D2582" s="31" t="s">
        <v>2075</v>
      </c>
      <c r="E2582" s="31">
        <f ca="1">IF(GLOBAL[[#This Row],[b12]]="",GLOBAL[[#This Row],[a6]],GLOBAL[[#This Row],[b12]])</f>
        <v>4</v>
      </c>
      <c r="F2582" s="32">
        <f>GLOBAL[[#This Row],[AWAL]]</f>
        <v>4</v>
      </c>
      <c r="G2582" s="31"/>
      <c r="H2582" s="31"/>
      <c r="I2582" s="31">
        <f>IF(GLOBAL[[#This Row],[1]]="","",SUMIF(Table6[NB BM_C_QTY+F],GLOBAL[POINTER],Table6[C]))</f>
        <v>0</v>
      </c>
      <c r="J2582" s="91">
        <f>IF(GLOBAL[[#This Row],[2]]="",0,-1*SUMIF(Table5[CONCAT],GLOBAL[POINTER],Table5[3]))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4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4</v>
      </c>
      <c r="Q2582" s="58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4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4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4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582" s="31">
        <v>120</v>
      </c>
      <c r="AC2582" t="s">
        <v>5118</v>
      </c>
    </row>
    <row r="2583" spans="1:29">
      <c r="A2583" s="31" t="str">
        <f ca="1">IF(GLOBAL[[#This Row],[TT]]&lt;1,"",ROW()-2)</f>
        <v/>
      </c>
      <c r="B2583" s="33" t="s">
        <v>4076</v>
      </c>
      <c r="C2583" s="31">
        <v>0</v>
      </c>
      <c r="D2583" s="31" t="s">
        <v>2075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>
        <f>IF(GLOBAL[[#This Row],[1]]="","",SUMIF(Table6[NB BM_C_QTY+F],GLOBAL[POINTER],Table6[C]))</f>
        <v>0</v>
      </c>
      <c r="J2583" s="91">
        <f>IF(GLOBAL[[#This Row],[2]]="",0,-1*SUMIF(Table5[CONCAT],GLOBAL[POINTER],Table5[3]))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0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0</v>
      </c>
      <c r="Q2583" s="58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583" s="31">
        <v>120</v>
      </c>
      <c r="AC2583" t="s">
        <v>5118</v>
      </c>
    </row>
    <row r="2584" spans="1:29">
      <c r="A2584" s="31" t="str">
        <f ca="1">IF(GLOBAL[[#This Row],[TT]]&lt;1,"",ROW()-2)</f>
        <v/>
      </c>
      <c r="B2584" s="33" t="s">
        <v>2107</v>
      </c>
      <c r="C2584" s="31">
        <v>0</v>
      </c>
      <c r="D2584" s="31" t="s">
        <v>2075</v>
      </c>
      <c r="E2584" s="31">
        <f ca="1">IF(GLOBAL[[#This Row],[b12]]="",GLOBAL[[#This Row],[a6]],GLOBAL[[#This Row],[b12]])</f>
        <v>0</v>
      </c>
      <c r="F2584" s="32">
        <f>GLOBAL[[#This Row],[AWAL]]</f>
        <v>0</v>
      </c>
      <c r="G2584" s="31"/>
      <c r="H2584" s="31"/>
      <c r="I2584" s="31">
        <f>IF(GLOBAL[[#This Row],[1]]="","",SUMIF(Table6[NB BM_C_QTY+F],GLOBAL[POINTER],Table6[C]))</f>
        <v>0</v>
      </c>
      <c r="J2584" s="91">
        <f>IF(GLOBAL[[#This Row],[2]]="",0,-1*SUMIF(Table5[CONCAT],GLOBAL[POINTER],Table5[3]))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 t="shared" si="40"/>
        <v>0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0</v>
      </c>
      <c r="Q2584" s="58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584" s="31">
        <v>120</v>
      </c>
      <c r="AC2584" t="s">
        <v>5118</v>
      </c>
    </row>
    <row r="2585" spans="1:29">
      <c r="A2585" s="31" t="str">
        <f ca="1">IF(GLOBAL[[#This Row],[TT]]&lt;1,"",ROW()-2)</f>
        <v/>
      </c>
      <c r="B2585" s="33" t="s">
        <v>4818</v>
      </c>
      <c r="C2585" s="31">
        <v>0</v>
      </c>
      <c r="D2585" s="31" t="s">
        <v>34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>
        <f>IF(GLOBAL[[#This Row],[1]]="","",SUMIF(Table6[NB BM_C_QTY+F],GLOBAL[POINTER],Table6[C]))</f>
        <v>0</v>
      </c>
      <c r="J2585" s="91">
        <f>IF(GLOBAL[[#This Row],[2]]="",0,-1*SUMIF(Table5[CONCAT],GLOBAL[POINTER],Table5[3]))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58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585" s="31">
        <v>120</v>
      </c>
      <c r="AC2585" t="s">
        <v>5118</v>
      </c>
    </row>
    <row r="2586" spans="1:29">
      <c r="A2586" s="31">
        <f ca="1">IF(GLOBAL[[#This Row],[TT]]&lt;1,"",ROW()-2)</f>
        <v>2584</v>
      </c>
      <c r="B2586" s="33" t="s">
        <v>4153</v>
      </c>
      <c r="C2586" s="31">
        <v>47</v>
      </c>
      <c r="D2586" s="31" t="s">
        <v>2349</v>
      </c>
      <c r="E2586" s="31">
        <f ca="1">IF(GLOBAL[[#This Row],[b12]]="",GLOBAL[[#This Row],[a6]],GLOBAL[[#This Row],[b12]])</f>
        <v>9</v>
      </c>
      <c r="F2586" s="32">
        <f>GLOBAL[[#This Row],[AWAL]]</f>
        <v>47</v>
      </c>
      <c r="G2586" s="31">
        <v>9</v>
      </c>
      <c r="H2586" s="31"/>
      <c r="I2586" s="31">
        <f>IF(GLOBAL[[#This Row],[1]]="","",SUMIF(Table6[NB BM_C_QTY+F],GLOBAL[POINTER],Table6[C]))</f>
        <v>0</v>
      </c>
      <c r="J2586" s="91">
        <f>IF(GLOBAL[[#This Row],[2]]="",0,-1*SUMIF(Table5[CONCAT],GLOBAL[POINTER],Table5[3]))</f>
        <v>0</v>
      </c>
      <c r="K2586" s="31">
        <f>IF(GLOBAL[[#This Row],[b1]]="","",GLOBAL[[#This Row],[b1]]-GLOBAL[[#This Row],[a1]]-GLOBAL[[#This Row],[bkeluar1]])</f>
        <v>-38</v>
      </c>
      <c r="L2586" s="31">
        <f>SUM(GLOBAL[[#This Row],[bmasuk1]:[c1]])</f>
        <v>-38</v>
      </c>
      <c r="M2586" s="32">
        <f t="shared" si="40"/>
        <v>9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9</v>
      </c>
      <c r="Q2586" s="58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9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9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9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586" s="31">
        <v>160</v>
      </c>
      <c r="AC2586" t="s">
        <v>5118</v>
      </c>
    </row>
    <row r="2587" spans="1:29">
      <c r="A2587" s="31">
        <f ca="1">IF(GLOBAL[[#This Row],[TT]]&lt;1,"",ROW()-2)</f>
        <v>2585</v>
      </c>
      <c r="B2587" s="33" t="s">
        <v>2305</v>
      </c>
      <c r="C2587" s="31">
        <v>4</v>
      </c>
      <c r="D2587" s="31" t="s">
        <v>2131</v>
      </c>
      <c r="E2587" s="31">
        <f ca="1">IF(GLOBAL[[#This Row],[b12]]="",GLOBAL[[#This Row],[a6]],GLOBAL[[#This Row],[b12]])</f>
        <v>4</v>
      </c>
      <c r="F2587" s="32">
        <f>GLOBAL[[#This Row],[AWAL]]</f>
        <v>4</v>
      </c>
      <c r="G2587" s="31"/>
      <c r="H2587" s="31"/>
      <c r="I2587" s="31">
        <f>IF(GLOBAL[[#This Row],[1]]="","",SUMIF(Table6[NB BM_C_QTY+F],GLOBAL[POINTER],Table6[C]))</f>
        <v>0</v>
      </c>
      <c r="J2587" s="91">
        <f>IF(GLOBAL[[#This Row],[2]]="",0,-1*SUMIF(Table5[CONCAT],GLOBAL[POINTER],Table5[3]))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4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4</v>
      </c>
      <c r="Q2587" s="58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4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4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4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587" s="31">
        <v>240</v>
      </c>
      <c r="AC2587" t="s">
        <v>5118</v>
      </c>
    </row>
    <row r="2588" spans="1:29">
      <c r="A2588" s="31">
        <f ca="1">IF(GLOBAL[[#This Row],[TT]]&lt;1,"",ROW()-2)</f>
        <v>2586</v>
      </c>
      <c r="B2588" s="33" t="s">
        <v>4231</v>
      </c>
      <c r="C2588" s="31">
        <v>10</v>
      </c>
      <c r="D2588" s="31" t="s">
        <v>2370</v>
      </c>
      <c r="E2588" s="31">
        <f ca="1">IF(GLOBAL[[#This Row],[b12]]="",GLOBAL[[#This Row],[a6]],GLOBAL[[#This Row],[b12]])</f>
        <v>9</v>
      </c>
      <c r="F2588" s="32">
        <f>GLOBAL[[#This Row],[AWAL]]</f>
        <v>10</v>
      </c>
      <c r="G2588" s="31">
        <v>9</v>
      </c>
      <c r="H2588" s="31"/>
      <c r="I2588" s="31">
        <f>IF(GLOBAL[[#This Row],[1]]="","",SUMIF(Table6[NB BM_C_QTY+F],GLOBAL[POINTER],Table6[C]))</f>
        <v>0</v>
      </c>
      <c r="J2588" s="91">
        <f>IF(GLOBAL[[#This Row],[2]]="",0,-1*SUMIF(Table5[CONCAT],GLOBAL[POINTER],Table5[3]))</f>
        <v>0</v>
      </c>
      <c r="K2588" s="31">
        <f>IF(GLOBAL[[#This Row],[b1]]="","",GLOBAL[[#This Row],[b1]]-GLOBAL[[#This Row],[a1]]-GLOBAL[[#This Row],[bkeluar1]])</f>
        <v>-1</v>
      </c>
      <c r="L2588" s="31">
        <f>SUM(GLOBAL[[#This Row],[bmasuk1]:[c1]])</f>
        <v>-1</v>
      </c>
      <c r="M2588" s="32">
        <f t="shared" si="40"/>
        <v>9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9</v>
      </c>
      <c r="Q2588" s="58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9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9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9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588" s="31">
        <v>168</v>
      </c>
      <c r="AC2588" t="s">
        <v>5118</v>
      </c>
    </row>
    <row r="2589" spans="1:29">
      <c r="A2589" s="31" t="str">
        <f ca="1">IF(GLOBAL[[#This Row],[TT]]&lt;1,"",ROW()-2)</f>
        <v/>
      </c>
      <c r="B2589" s="33" t="s">
        <v>1433</v>
      </c>
      <c r="C2589" s="31">
        <v>0</v>
      </c>
      <c r="D2589" s="31" t="s">
        <v>637</v>
      </c>
      <c r="E2589" s="31">
        <f ca="1">IF(GLOBAL[[#This Row],[b12]]="",GLOBAL[[#This Row],[a6]],GLOBAL[[#This Row],[b12]])</f>
        <v>0</v>
      </c>
      <c r="F2589" s="32">
        <f>GLOBAL[[#This Row],[AWAL]]</f>
        <v>0</v>
      </c>
      <c r="G2589" s="31"/>
      <c r="H2589" s="31"/>
      <c r="I2589" s="31">
        <f>IF(GLOBAL[[#This Row],[1]]="","",SUMIF(Table6[NB BM_C_QTY+F],GLOBAL[POINTER],Table6[C]))</f>
        <v>0</v>
      </c>
      <c r="J2589" s="91">
        <f>IF(GLOBAL[[#This Row],[2]]="",0,-1*SUMIF(Table5[CONCAT],GLOBAL[POINTER],Table5[3]))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0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0</v>
      </c>
      <c r="Q2589" s="58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0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0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0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589" s="31">
        <v>168</v>
      </c>
      <c r="AC2589" t="s">
        <v>5118</v>
      </c>
    </row>
    <row r="2590" spans="1:29">
      <c r="A2590" s="31" t="str">
        <f ca="1">IF(GLOBAL[[#This Row],[TT]]&lt;1,"",ROW()-2)</f>
        <v/>
      </c>
      <c r="B2590" s="33" t="s">
        <v>1434</v>
      </c>
      <c r="C2590" s="31">
        <v>0</v>
      </c>
      <c r="D2590" s="31" t="s">
        <v>38</v>
      </c>
      <c r="E2590" s="31">
        <f ca="1">IF(GLOBAL[[#This Row],[b12]]="",GLOBAL[[#This Row],[a6]],GLOBAL[[#This Row],[b12]])</f>
        <v>0</v>
      </c>
      <c r="F2590" s="32">
        <f>GLOBAL[[#This Row],[AWAL]]</f>
        <v>0</v>
      </c>
      <c r="G2590" s="31"/>
      <c r="H2590" s="31"/>
      <c r="I2590" s="31">
        <f>IF(GLOBAL[[#This Row],[1]]="","",SUMIF(Table6[NB BM_C_QTY+F],GLOBAL[POINTER],Table6[C]))</f>
        <v>0</v>
      </c>
      <c r="J2590" s="91">
        <f>IF(GLOBAL[[#This Row],[2]]="",0,-1*SUMIF(Table5[CONCAT],GLOBAL[POINTER],Table5[3]))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0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0</v>
      </c>
      <c r="Q2590" s="58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0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0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0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590" s="31">
        <v>192</v>
      </c>
      <c r="AC2590" t="s">
        <v>5118</v>
      </c>
    </row>
    <row r="2591" spans="1:29">
      <c r="A2591" s="31" t="str">
        <f ca="1">IF(GLOBAL[[#This Row],[TT]]&lt;1,"",ROW()-2)</f>
        <v/>
      </c>
      <c r="B2591" s="33" t="s">
        <v>1435</v>
      </c>
      <c r="C2591" s="31">
        <v>0</v>
      </c>
      <c r="D2591" s="31" t="s">
        <v>17</v>
      </c>
      <c r="E2591" s="31">
        <f ca="1">IF(GLOBAL[[#This Row],[b12]]="",GLOBAL[[#This Row],[a6]],GLOBAL[[#This Row],[b12]])</f>
        <v>0</v>
      </c>
      <c r="F2591" s="32">
        <f>GLOBAL[[#This Row],[AWAL]]</f>
        <v>0</v>
      </c>
      <c r="G2591" s="31"/>
      <c r="H2591" s="31"/>
      <c r="I2591" s="31">
        <f>IF(GLOBAL[[#This Row],[1]]="","",SUMIF(Table6[NB BM_C_QTY+F],GLOBAL[POINTER],Table6[C]))</f>
        <v>0</v>
      </c>
      <c r="J2591" s="91">
        <f>IF(GLOBAL[[#This Row],[2]]="",0,-1*SUMIF(Table5[CONCAT],GLOBAL[POINTER],Table5[3]))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 t="shared" si="40"/>
        <v>0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0</v>
      </c>
      <c r="Q2591" s="58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0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0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0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591" s="31">
        <v>160</v>
      </c>
      <c r="AC2591" t="s">
        <v>5118</v>
      </c>
    </row>
    <row r="2592" spans="1:29">
      <c r="A2592" s="31" t="str">
        <f ca="1">IF(GLOBAL[[#This Row],[TT]]&lt;1,"",ROW()-2)</f>
        <v/>
      </c>
      <c r="B2592" s="33" t="s">
        <v>1436</v>
      </c>
      <c r="C2592" s="31">
        <v>0</v>
      </c>
      <c r="D2592" s="31" t="s">
        <v>17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>
        <f>IF(GLOBAL[[#This Row],[1]]="","",SUMIF(Table6[NB BM_C_QTY+F],GLOBAL[POINTER],Table6[C]))</f>
        <v>0</v>
      </c>
      <c r="J2592" s="91">
        <f>IF(GLOBAL[[#This Row],[2]]="",0,-1*SUMIF(Table5[CONCAT],GLOBAL[POINTER],Table5[3]))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 t="shared" si="40"/>
        <v>0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0</v>
      </c>
      <c r="Q2592" s="58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592" s="31">
        <v>160</v>
      </c>
      <c r="AC2592" t="s">
        <v>5118</v>
      </c>
    </row>
    <row r="2593" spans="1:30">
      <c r="A2593" s="39">
        <f ca="1">IF(GLOBAL[[#This Row],[TT]]&lt;1,"",ROW()-2)</f>
        <v>2591</v>
      </c>
      <c r="B2593" s="33" t="s">
        <v>4789</v>
      </c>
      <c r="C2593" s="31">
        <v>1</v>
      </c>
      <c r="D2593" s="31" t="s">
        <v>2207</v>
      </c>
      <c r="E2593" s="39">
        <f ca="1">IF(GLOBAL[[#This Row],[b12]]="",GLOBAL[[#This Row],[a6]],GLOBAL[[#This Row],[b12]])</f>
        <v>1</v>
      </c>
      <c r="F2593" s="40">
        <f>GLOBAL[[#This Row],[AWAL]]</f>
        <v>1</v>
      </c>
      <c r="G2593" s="31"/>
      <c r="H2593" s="31"/>
      <c r="I2593" s="31">
        <f>IF(GLOBAL[[#This Row],[1]]="","",SUMIF(Table6[NB BM_C_QTY+F],GLOBAL[POINTER],Table6[C]))</f>
        <v>0</v>
      </c>
      <c r="J2593" s="91">
        <f>IF(GLOBAL[[#This Row],[2]]="",0,-1*SUMIF(Table5[CONCAT],GLOBAL[POINTER],Table5[3]))</f>
        <v>0</v>
      </c>
      <c r="K2593" s="39" t="str">
        <f>IF(GLOBAL[[#This Row],[b1]]="","",GLOBAL[[#This Row],[b1]]-GLOBAL[[#This Row],[a1]]-GLOBAL[[#This Row],[bkeluar1]])</f>
        <v/>
      </c>
      <c r="L2593" s="39">
        <f>SUM(GLOBAL[[#This Row],[bmasuk1]:[c1]])</f>
        <v>0</v>
      </c>
      <c r="M2593" s="40">
        <f t="shared" si="40"/>
        <v>1</v>
      </c>
      <c r="N2593" s="31"/>
      <c r="O2593" s="39" t="str">
        <f>IF(GLOBAL[[#This Row],[b2]]="","",GLOBAL[[#This Row],[b2]]-GLOBAL[[#This Row],[a2]])</f>
        <v/>
      </c>
      <c r="P2593" s="40">
        <f ca="1">SUM(INDIRECT(GLOBAL_VAR[TABLENAME]&amp;"[@a"&amp;$1:$1-1&amp;"]"),INDIRECT(GLOBAL_VAR[TABLENAME]&amp;"[@c"&amp;$1:$1-1&amp;"]"))</f>
        <v>1</v>
      </c>
      <c r="Q2593" s="58"/>
      <c r="R2593" s="41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1</v>
      </c>
      <c r="T2593" s="33"/>
      <c r="U2593" s="41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1</v>
      </c>
      <c r="W2593" s="31"/>
      <c r="X2593" s="39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1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593" s="39">
        <v>192</v>
      </c>
      <c r="AC2593" t="s">
        <v>5118</v>
      </c>
    </row>
    <row r="2594" spans="1:30">
      <c r="A2594" s="31" t="str">
        <f ca="1">IF(GLOBAL[[#This Row],[TT]]&lt;1,"",ROW()-2)</f>
        <v/>
      </c>
      <c r="B2594" s="33" t="s">
        <v>4819</v>
      </c>
      <c r="C2594" s="31">
        <v>0</v>
      </c>
      <c r="D2594" s="31" t="s">
        <v>56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>
        <f>IF(GLOBAL[[#This Row],[1]]="","",SUMIF(Table6[NB BM_C_QTY+F],GLOBAL[POINTER],Table6[C]))</f>
        <v>0</v>
      </c>
      <c r="J2594" s="91">
        <f>IF(GLOBAL[[#This Row],[2]]="",0,-1*SUMIF(Table5[CONCAT],GLOBAL[POINTER],Table5[3]))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 t="shared" si="40"/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58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594" s="31">
        <v>144</v>
      </c>
      <c r="AC2594" t="s">
        <v>5118</v>
      </c>
    </row>
    <row r="2595" spans="1:30">
      <c r="A2595" s="31">
        <f ca="1">IF(GLOBAL[[#This Row],[TT]]&lt;1,"",ROW()-2)</f>
        <v>2593</v>
      </c>
      <c r="B2595" s="33" t="s">
        <v>4790</v>
      </c>
      <c r="C2595" s="31">
        <v>14</v>
      </c>
      <c r="D2595" s="31" t="s">
        <v>2075</v>
      </c>
      <c r="E2595" s="31">
        <f ca="1">IF(GLOBAL[[#This Row],[b12]]="",GLOBAL[[#This Row],[a6]],GLOBAL[[#This Row],[b12]])</f>
        <v>14</v>
      </c>
      <c r="F2595" s="32">
        <f>GLOBAL[[#This Row],[AWAL]]</f>
        <v>14</v>
      </c>
      <c r="G2595" s="31"/>
      <c r="H2595" s="31"/>
      <c r="I2595" s="31">
        <f>IF(GLOBAL[[#This Row],[1]]="","",SUMIF(Table6[NB BM_C_QTY+F],GLOBAL[POINTER],Table6[C]))</f>
        <v>0</v>
      </c>
      <c r="J2595" s="91">
        <f>IF(GLOBAL[[#This Row],[2]]="",0,-1*SUMIF(Table5[CONCAT],GLOBAL[POINTER],Table5[3]))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 t="shared" si="40"/>
        <v>14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14</v>
      </c>
      <c r="Q2595" s="58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14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14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14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595" s="31">
        <v>120</v>
      </c>
      <c r="AC2595" t="s">
        <v>5118</v>
      </c>
    </row>
    <row r="2596" spans="1:30">
      <c r="A2596" s="31">
        <f ca="1">IF(GLOBAL[[#This Row],[TT]]&lt;1,"",ROW()-2)</f>
        <v>2594</v>
      </c>
      <c r="B2596" s="33" t="s">
        <v>4644</v>
      </c>
      <c r="C2596" s="31">
        <v>3</v>
      </c>
      <c r="D2596" s="31" t="s">
        <v>56</v>
      </c>
      <c r="E2596" s="31">
        <f ca="1">IF(GLOBAL[[#This Row],[b12]]="",GLOBAL[[#This Row],[a6]],GLOBAL[[#This Row],[b12]])</f>
        <v>3</v>
      </c>
      <c r="F2596" s="32">
        <f>GLOBAL[[#This Row],[AWAL]]</f>
        <v>3</v>
      </c>
      <c r="G2596" s="31"/>
      <c r="H2596" s="31"/>
      <c r="I2596" s="31">
        <f>IF(GLOBAL[[#This Row],[1]]="","",SUMIF(Table6[NB BM_C_QTY+F],GLOBAL[POINTER],Table6[C]))</f>
        <v>0</v>
      </c>
      <c r="J2596" s="91">
        <f>IF(GLOBAL[[#This Row],[2]]="",0,-1*SUMIF(Table5[CONCAT],GLOBAL[POINTER],Table5[3]))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 t="shared" si="40"/>
        <v>3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3</v>
      </c>
      <c r="Q2596" s="58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3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3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3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596" s="31">
        <v>144</v>
      </c>
      <c r="AC2596" t="s">
        <v>5118</v>
      </c>
    </row>
    <row r="2597" spans="1:30">
      <c r="A2597" s="31">
        <f ca="1">IF(GLOBAL[[#This Row],[TT]]&lt;1,"",ROW()-2)</f>
        <v>2595</v>
      </c>
      <c r="B2597" s="33" t="s">
        <v>4645</v>
      </c>
      <c r="C2597" s="31">
        <v>9</v>
      </c>
      <c r="D2597" s="31" t="s">
        <v>20</v>
      </c>
      <c r="E2597" s="31">
        <f ca="1">IF(GLOBAL[[#This Row],[b12]]="",GLOBAL[[#This Row],[a6]],GLOBAL[[#This Row],[b12]])</f>
        <v>9</v>
      </c>
      <c r="F2597" s="32">
        <f>GLOBAL[[#This Row],[AWAL]]</f>
        <v>9</v>
      </c>
      <c r="G2597" s="31"/>
      <c r="H2597" s="31"/>
      <c r="I2597" s="31">
        <f>IF(GLOBAL[[#This Row],[1]]="","",SUMIF(Table6[NB BM_C_QTY+F],GLOBAL[POINTER],Table6[C]))</f>
        <v>0</v>
      </c>
      <c r="J2597" s="91">
        <f>IF(GLOBAL[[#This Row],[2]]="",0,-1*SUMIF(Table5[CONCAT],GLOBAL[POINTER],Table5[3]))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 t="shared" si="40"/>
        <v>9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9</v>
      </c>
      <c r="Q2597" s="58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9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9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9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597" s="31">
        <v>96</v>
      </c>
      <c r="AC2597" t="s">
        <v>5118</v>
      </c>
    </row>
    <row r="2598" spans="1:30">
      <c r="A2598" s="31">
        <f ca="1">IF(GLOBAL[[#This Row],[TT]]&lt;1,"",ROW()-2)</f>
        <v>2596</v>
      </c>
      <c r="B2598" s="33" t="s">
        <v>3975</v>
      </c>
      <c r="C2598" s="31">
        <v>1</v>
      </c>
      <c r="D2598" s="31" t="s">
        <v>2146</v>
      </c>
      <c r="E2598" s="31">
        <f ca="1">IF(GLOBAL[[#This Row],[b12]]="",GLOBAL[[#This Row],[a6]],GLOBAL[[#This Row],[b12]])</f>
        <v>1</v>
      </c>
      <c r="F2598" s="32">
        <f>GLOBAL[[#This Row],[AWAL]]</f>
        <v>1</v>
      </c>
      <c r="G2598" s="31"/>
      <c r="H2598" s="31"/>
      <c r="I2598" s="31">
        <f>IF(GLOBAL[[#This Row],[1]]="","",SUMIF(Table6[NB BM_C_QTY+F],GLOBAL[POINTER],Table6[C]))</f>
        <v>0</v>
      </c>
      <c r="J2598" s="91">
        <f>IF(GLOBAL[[#This Row],[2]]="",0,-1*SUMIF(Table5[CONCAT],GLOBAL[POINTER],Table5[3]))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1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1</v>
      </c>
      <c r="Q2598" s="58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1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1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1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598" s="31">
        <v>144</v>
      </c>
      <c r="AC2598" t="s">
        <v>5118</v>
      </c>
    </row>
    <row r="2599" spans="1:30">
      <c r="A2599" s="31">
        <f ca="1">IF(GLOBAL[[#This Row],[TT]]&lt;1,"",ROW()-2)</f>
        <v>2597</v>
      </c>
      <c r="B2599" s="33" t="s">
        <v>4159</v>
      </c>
      <c r="C2599" s="31">
        <v>2</v>
      </c>
      <c r="D2599" s="31" t="s">
        <v>2016</v>
      </c>
      <c r="E2599" s="31">
        <f ca="1">IF(GLOBAL[[#This Row],[b12]]="",GLOBAL[[#This Row],[a6]],GLOBAL[[#This Row],[b12]])</f>
        <v>2</v>
      </c>
      <c r="F2599" s="32">
        <f>GLOBAL[[#This Row],[AWAL]]</f>
        <v>2</v>
      </c>
      <c r="G2599" s="31"/>
      <c r="H2599" s="31"/>
      <c r="I2599" s="31">
        <f>IF(GLOBAL[[#This Row],[1]]="","",SUMIF(Table6[NB BM_C_QTY+F],GLOBAL[POINTER],Table6[C]))</f>
        <v>0</v>
      </c>
      <c r="J2599" s="91">
        <f>IF(GLOBAL[[#This Row],[2]]="",0,-1*SUMIF(Table5[CONCAT],GLOBAL[POINTER],Table5[3]))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2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2</v>
      </c>
      <c r="Q2599" s="58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2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2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2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599" s="31">
        <v>96</v>
      </c>
      <c r="AC2599" t="s">
        <v>5118</v>
      </c>
    </row>
    <row r="2600" spans="1:30">
      <c r="A2600" s="31">
        <f ca="1">IF(GLOBAL[[#This Row],[TT]]&lt;1,"",ROW()-2)</f>
        <v>2598</v>
      </c>
      <c r="B2600" s="33" t="s">
        <v>4646</v>
      </c>
      <c r="C2600" s="31">
        <v>28</v>
      </c>
      <c r="D2600" s="31" t="s">
        <v>34</v>
      </c>
      <c r="E2600" s="31">
        <f ca="1">IF(GLOBAL[[#This Row],[b12]]="",GLOBAL[[#This Row],[a6]],GLOBAL[[#This Row],[b12]])</f>
        <v>28</v>
      </c>
      <c r="F2600" s="32">
        <f>GLOBAL[[#This Row],[AWAL]]</f>
        <v>28</v>
      </c>
      <c r="G2600" s="31"/>
      <c r="H2600" s="31"/>
      <c r="I2600" s="31">
        <f>IF(GLOBAL[[#This Row],[1]]="","",SUMIF(Table6[NB BM_C_QTY+F],GLOBAL[POINTER],Table6[C]))</f>
        <v>0</v>
      </c>
      <c r="J2600" s="91">
        <f>IF(GLOBAL[[#This Row],[2]]="",0,-1*SUMIF(Table5[CONCAT],GLOBAL[POINTER],Table5[3]))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28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28</v>
      </c>
      <c r="Q2600" s="58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28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28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28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600" s="31">
        <v>120</v>
      </c>
      <c r="AC2600" t="s">
        <v>5118</v>
      </c>
    </row>
    <row r="2601" spans="1:30">
      <c r="A2601" s="31">
        <f ca="1">IF(GLOBAL[[#This Row],[TT]]&lt;1,"",ROW()-2)</f>
        <v>2599</v>
      </c>
      <c r="B2601" s="33" t="s">
        <v>4647</v>
      </c>
      <c r="C2601" s="31">
        <v>7</v>
      </c>
      <c r="D2601" s="31" t="s">
        <v>20</v>
      </c>
      <c r="E2601" s="31">
        <f ca="1">IF(GLOBAL[[#This Row],[b12]]="",GLOBAL[[#This Row],[a6]],GLOBAL[[#This Row],[b12]])</f>
        <v>7</v>
      </c>
      <c r="F2601" s="32">
        <f>GLOBAL[[#This Row],[AWAL]]</f>
        <v>7</v>
      </c>
      <c r="G2601" s="31"/>
      <c r="H2601" s="31"/>
      <c r="I2601" s="31">
        <f>IF(GLOBAL[[#This Row],[1]]="","",SUMIF(Table6[NB BM_C_QTY+F],GLOBAL[POINTER],Table6[C]))</f>
        <v>0</v>
      </c>
      <c r="J2601" s="91">
        <f>IF(GLOBAL[[#This Row],[2]]="",0,-1*SUMIF(Table5[CONCAT],GLOBAL[POINTER],Table5[3]))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7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7</v>
      </c>
      <c r="Q2601" s="58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7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7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7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601" s="31">
        <v>96</v>
      </c>
      <c r="AC2601" t="s">
        <v>5118</v>
      </c>
      <c r="AD2601" s="65"/>
    </row>
    <row r="2602" spans="1:30">
      <c r="A2602" s="31">
        <f ca="1">IF(GLOBAL[[#This Row],[TT]]&lt;1,"",ROW()-2)</f>
        <v>2600</v>
      </c>
      <c r="B2602" s="33" t="s">
        <v>4648</v>
      </c>
      <c r="C2602" s="31">
        <v>47</v>
      </c>
      <c r="D2602" s="31" t="s">
        <v>20</v>
      </c>
      <c r="E2602" s="31">
        <f ca="1">IF(GLOBAL[[#This Row],[b12]]="",GLOBAL[[#This Row],[a6]],GLOBAL[[#This Row],[b12]])</f>
        <v>47</v>
      </c>
      <c r="F2602" s="32">
        <f>GLOBAL[[#This Row],[AWAL]]</f>
        <v>47</v>
      </c>
      <c r="G2602" s="31"/>
      <c r="H2602" s="31"/>
      <c r="I2602" s="31">
        <f>IF(GLOBAL[[#This Row],[1]]="","",SUMIF(Table6[NB BM_C_QTY+F],GLOBAL[POINTER],Table6[C]))</f>
        <v>0</v>
      </c>
      <c r="J2602" s="91">
        <f>IF(GLOBAL[[#This Row],[2]]="",0,-1*SUMIF(Table5[CONCAT],GLOBAL[POINTER],Table5[3]))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47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47</v>
      </c>
      <c r="Q2602" s="58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47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47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47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602" s="31">
        <v>96</v>
      </c>
      <c r="AC2602" t="s">
        <v>5118</v>
      </c>
    </row>
    <row r="2603" spans="1:30">
      <c r="A2603" s="31">
        <f ca="1">IF(GLOBAL[[#This Row],[TT]]&lt;1,"",ROW()-2)</f>
        <v>2601</v>
      </c>
      <c r="B2603" s="33" t="s">
        <v>4649</v>
      </c>
      <c r="C2603" s="31">
        <v>53</v>
      </c>
      <c r="D2603" s="31" t="s">
        <v>20</v>
      </c>
      <c r="E2603" s="31">
        <f ca="1">IF(GLOBAL[[#This Row],[b12]]="",GLOBAL[[#This Row],[a6]],GLOBAL[[#This Row],[b12]])</f>
        <v>53</v>
      </c>
      <c r="F2603" s="32">
        <f>GLOBAL[[#This Row],[AWAL]]</f>
        <v>53</v>
      </c>
      <c r="G2603" s="31"/>
      <c r="H2603" s="31"/>
      <c r="I2603" s="31">
        <f>IF(GLOBAL[[#This Row],[1]]="","",SUMIF(Table6[NB BM_C_QTY+F],GLOBAL[POINTER],Table6[C]))</f>
        <v>0</v>
      </c>
      <c r="J2603" s="91">
        <f>IF(GLOBAL[[#This Row],[2]]="",0,-1*SUMIF(Table5[CONCAT],GLOBAL[POINTER],Table5[3]))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53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53</v>
      </c>
      <c r="Q2603" s="58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53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53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53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603" s="31">
        <v>96</v>
      </c>
      <c r="AC2603" t="s">
        <v>5118</v>
      </c>
    </row>
    <row r="2604" spans="1:30">
      <c r="A2604" s="31">
        <f ca="1">IF(GLOBAL[[#This Row],[TT]]&lt;1,"",ROW()-2)</f>
        <v>2602</v>
      </c>
      <c r="B2604" s="33" t="s">
        <v>4650</v>
      </c>
      <c r="C2604" s="31">
        <v>6</v>
      </c>
      <c r="D2604" s="31" t="s">
        <v>56</v>
      </c>
      <c r="E2604" s="31">
        <f ca="1">IF(GLOBAL[[#This Row],[b12]]="",GLOBAL[[#This Row],[a6]],GLOBAL[[#This Row],[b12]])</f>
        <v>6</v>
      </c>
      <c r="F2604" s="32">
        <f>GLOBAL[[#This Row],[AWAL]]</f>
        <v>6</v>
      </c>
      <c r="G2604" s="31"/>
      <c r="H2604" s="31"/>
      <c r="I2604" s="31">
        <f>IF(GLOBAL[[#This Row],[1]]="","",SUMIF(Table6[NB BM_C_QTY+F],GLOBAL[POINTER],Table6[C]))</f>
        <v>0</v>
      </c>
      <c r="J2604" s="91">
        <f>IF(GLOBAL[[#This Row],[2]]="",0,-1*SUMIF(Table5[CONCAT],GLOBAL[POINTER],Table5[3]))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6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6</v>
      </c>
      <c r="Q2604" s="58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6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6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6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604" s="31">
        <v>144</v>
      </c>
      <c r="AC2604" t="s">
        <v>5118</v>
      </c>
    </row>
    <row r="2605" spans="1:30">
      <c r="A2605" s="31">
        <f ca="1">IF(GLOBAL[[#This Row],[TT]]&lt;1,"",ROW()-2)</f>
        <v>2603</v>
      </c>
      <c r="B2605" s="33" t="s">
        <v>4651</v>
      </c>
      <c r="C2605" s="31">
        <v>17</v>
      </c>
      <c r="D2605" s="31" t="s">
        <v>56</v>
      </c>
      <c r="E2605" s="31">
        <f ca="1">IF(GLOBAL[[#This Row],[b12]]="",GLOBAL[[#This Row],[a6]],GLOBAL[[#This Row],[b12]])</f>
        <v>17</v>
      </c>
      <c r="F2605" s="32">
        <f>GLOBAL[[#This Row],[AWAL]]</f>
        <v>17</v>
      </c>
      <c r="G2605" s="31"/>
      <c r="H2605" s="31"/>
      <c r="I2605" s="31">
        <f>IF(GLOBAL[[#This Row],[1]]="","",SUMIF(Table6[NB BM_C_QTY+F],GLOBAL[POINTER],Table6[C]))</f>
        <v>0</v>
      </c>
      <c r="J2605" s="91">
        <f>IF(GLOBAL[[#This Row],[2]]="",0,-1*SUMIF(Table5[CONCAT],GLOBAL[POINTER],Table5[3]))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 t="shared" si="40"/>
        <v>17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17</v>
      </c>
      <c r="Q2605" s="58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17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17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17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605" s="31">
        <v>144</v>
      </c>
      <c r="AC2605" t="s">
        <v>5118</v>
      </c>
    </row>
    <row r="2606" spans="1:30">
      <c r="A2606" s="31">
        <f ca="1">IF(GLOBAL[[#This Row],[TT]]&lt;1,"",ROW()-2)</f>
        <v>2604</v>
      </c>
      <c r="B2606" s="33" t="s">
        <v>4652</v>
      </c>
      <c r="C2606" s="31">
        <v>1</v>
      </c>
      <c r="D2606" s="31" t="s">
        <v>20</v>
      </c>
      <c r="E2606" s="31">
        <f ca="1">IF(GLOBAL[[#This Row],[b12]]="",GLOBAL[[#This Row],[a6]],GLOBAL[[#This Row],[b12]])</f>
        <v>1</v>
      </c>
      <c r="F2606" s="32">
        <f>GLOBAL[[#This Row],[AWAL]]</f>
        <v>1</v>
      </c>
      <c r="G2606" s="31"/>
      <c r="H2606" s="31"/>
      <c r="I2606" s="31">
        <f>IF(GLOBAL[[#This Row],[1]]="","",SUMIF(Table6[NB BM_C_QTY+F],GLOBAL[POINTER],Table6[C]))</f>
        <v>0</v>
      </c>
      <c r="J2606" s="91">
        <f>IF(GLOBAL[[#This Row],[2]]="",0,-1*SUMIF(Table5[CONCAT],GLOBAL[POINTER],Table5[3]))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1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1</v>
      </c>
      <c r="Q2606" s="58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1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1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1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606" s="31">
        <v>96</v>
      </c>
      <c r="AC2606" t="s">
        <v>5118</v>
      </c>
    </row>
    <row r="2607" spans="1:30">
      <c r="A2607" s="31">
        <f ca="1">IF(GLOBAL[[#This Row],[TT]]&lt;1,"",ROW()-2)</f>
        <v>2605</v>
      </c>
      <c r="B2607" s="33" t="s">
        <v>4653</v>
      </c>
      <c r="C2607" s="31">
        <v>3</v>
      </c>
      <c r="D2607" s="31" t="s">
        <v>17</v>
      </c>
      <c r="E2607" s="31">
        <f ca="1">IF(GLOBAL[[#This Row],[b12]]="",GLOBAL[[#This Row],[a6]],GLOBAL[[#This Row],[b12]])</f>
        <v>3</v>
      </c>
      <c r="F2607" s="32">
        <f>GLOBAL[[#This Row],[AWAL]]</f>
        <v>3</v>
      </c>
      <c r="G2607" s="31"/>
      <c r="H2607" s="31"/>
      <c r="I2607" s="31">
        <f>IF(GLOBAL[[#This Row],[1]]="","",SUMIF(Table6[NB BM_C_QTY+F],GLOBAL[POINTER],Table6[C]))</f>
        <v>0</v>
      </c>
      <c r="J2607" s="91">
        <f>IF(GLOBAL[[#This Row],[2]]="",0,-1*SUMIF(Table5[CONCAT],GLOBAL[POINTER],Table5[3]))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3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3</v>
      </c>
      <c r="Q2607" s="58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3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3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3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607" s="31">
        <v>160</v>
      </c>
      <c r="AC2607" t="s">
        <v>5118</v>
      </c>
    </row>
    <row r="2608" spans="1:30">
      <c r="A2608" s="31">
        <f ca="1">IF(GLOBAL[[#This Row],[TT]]&lt;1,"",ROW()-2)</f>
        <v>2606</v>
      </c>
      <c r="B2608" s="33" t="s">
        <v>4654</v>
      </c>
      <c r="C2608" s="31">
        <v>3</v>
      </c>
      <c r="D2608" s="31" t="s">
        <v>19</v>
      </c>
      <c r="E2608" s="31">
        <f ca="1">IF(GLOBAL[[#This Row],[b12]]="",GLOBAL[[#This Row],[a6]],GLOBAL[[#This Row],[b12]])</f>
        <v>3</v>
      </c>
      <c r="F2608" s="32">
        <f>GLOBAL[[#This Row],[AWAL]]</f>
        <v>3</v>
      </c>
      <c r="G2608" s="31"/>
      <c r="H2608" s="31"/>
      <c r="I2608" s="31">
        <f>IF(GLOBAL[[#This Row],[1]]="","",SUMIF(Table6[NB BM_C_QTY+F],GLOBAL[POINTER],Table6[C]))</f>
        <v>0</v>
      </c>
      <c r="J2608" s="91">
        <f>IF(GLOBAL[[#This Row],[2]]="",0,-1*SUMIF(Table5[CONCAT],GLOBAL[POINTER],Table5[3]))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3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3</v>
      </c>
      <c r="Q2608" s="58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3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3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3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608" s="31">
        <v>12</v>
      </c>
      <c r="AC2608" t="s">
        <v>5116</v>
      </c>
    </row>
    <row r="2609" spans="1:29">
      <c r="A2609" s="31" t="str">
        <f ca="1">IF(GLOBAL[[#This Row],[TT]]&lt;1,"",ROW()-2)</f>
        <v/>
      </c>
      <c r="B2609" s="33" t="s">
        <v>4655</v>
      </c>
      <c r="C2609" s="31">
        <v>0</v>
      </c>
      <c r="D2609" s="31" t="s">
        <v>56</v>
      </c>
      <c r="E2609" s="31">
        <f ca="1">IF(GLOBAL[[#This Row],[b12]]="",GLOBAL[[#This Row],[a6]],GLOBAL[[#This Row],[b12]])</f>
        <v>0</v>
      </c>
      <c r="F2609" s="32">
        <f>GLOBAL[[#This Row],[AWAL]]</f>
        <v>0</v>
      </c>
      <c r="G2609" s="31"/>
      <c r="H2609" s="31"/>
      <c r="I2609" s="31">
        <f>IF(GLOBAL[[#This Row],[1]]="","",SUMIF(Table6[NB BM_C_QTY+F],GLOBAL[POINTER],Table6[C]))</f>
        <v>0</v>
      </c>
      <c r="J2609" s="91">
        <f>IF(GLOBAL[[#This Row],[2]]="",0,-1*SUMIF(Table5[CONCAT],GLOBAL[POINTER],Table5[3]))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 t="shared" si="40"/>
        <v>0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0</v>
      </c>
      <c r="Q2609" s="58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0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0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0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609" s="31">
        <v>144</v>
      </c>
      <c r="AC2609" t="s">
        <v>5118</v>
      </c>
    </row>
    <row r="2610" spans="1:29">
      <c r="A2610" s="31">
        <f ca="1">IF(GLOBAL[[#This Row],[TT]]&lt;1,"",ROW()-2)</f>
        <v>2608</v>
      </c>
      <c r="B2610" s="33" t="s">
        <v>4656</v>
      </c>
      <c r="C2610" s="31">
        <v>3</v>
      </c>
      <c r="D2610" s="31" t="s">
        <v>20</v>
      </c>
      <c r="E2610" s="31">
        <f ca="1">IF(GLOBAL[[#This Row],[b12]]="",GLOBAL[[#This Row],[a6]],GLOBAL[[#This Row],[b12]])</f>
        <v>3</v>
      </c>
      <c r="F2610" s="32">
        <f>GLOBAL[[#This Row],[AWAL]]</f>
        <v>3</v>
      </c>
      <c r="G2610" s="31"/>
      <c r="H2610" s="31"/>
      <c r="I2610" s="31">
        <f>IF(GLOBAL[[#This Row],[1]]="","",SUMIF(Table6[NB BM_C_QTY+F],GLOBAL[POINTER],Table6[C]))</f>
        <v>0</v>
      </c>
      <c r="J2610" s="91">
        <f>IF(GLOBAL[[#This Row],[2]]="",0,-1*SUMIF(Table5[CONCAT],GLOBAL[POINTER],Table5[3]))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 t="shared" si="40"/>
        <v>3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3</v>
      </c>
      <c r="Q2610" s="58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3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3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3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610" s="31">
        <v>96</v>
      </c>
      <c r="AC2610" t="s">
        <v>5118</v>
      </c>
    </row>
    <row r="2611" spans="1:29">
      <c r="A2611" s="39" t="str">
        <f ca="1">IF(GLOBAL[[#This Row],[TT]]&lt;1,"",ROW()-2)</f>
        <v/>
      </c>
      <c r="B2611" s="33" t="s">
        <v>2336</v>
      </c>
      <c r="C2611" s="31">
        <v>0</v>
      </c>
      <c r="D2611" s="31" t="s">
        <v>2016</v>
      </c>
      <c r="E2611" s="39">
        <f ca="1">IF(GLOBAL[[#This Row],[b12]]="",GLOBAL[[#This Row],[a6]],GLOBAL[[#This Row],[b12]])</f>
        <v>0</v>
      </c>
      <c r="F2611" s="40">
        <f>GLOBAL[[#This Row],[AWAL]]</f>
        <v>0</v>
      </c>
      <c r="G2611" s="31"/>
      <c r="H2611" s="31"/>
      <c r="I2611" s="31">
        <f>IF(GLOBAL[[#This Row],[1]]="","",SUMIF(Table6[NB BM_C_QTY+F],GLOBAL[POINTER],Table6[C]))</f>
        <v>0</v>
      </c>
      <c r="J2611" s="91">
        <f>IF(GLOBAL[[#This Row],[2]]="",0,-1*SUMIF(Table5[CONCAT],GLOBAL[POINTER],Table5[3]))</f>
        <v>0</v>
      </c>
      <c r="K2611" s="39" t="str">
        <f>IF(GLOBAL[[#This Row],[b1]]="","",GLOBAL[[#This Row],[b1]]-GLOBAL[[#This Row],[a1]]-GLOBAL[[#This Row],[bkeluar1]])</f>
        <v/>
      </c>
      <c r="L2611" s="39">
        <f>SUM(GLOBAL[[#This Row],[bmasuk1]:[c1]])</f>
        <v>0</v>
      </c>
      <c r="M2611" s="40">
        <f t="shared" si="40"/>
        <v>0</v>
      </c>
      <c r="N2611" s="31"/>
      <c r="O2611" s="39" t="str">
        <f>IF(GLOBAL[[#This Row],[b2]]="","",GLOBAL[[#This Row],[b2]]-GLOBAL[[#This Row],[a2]])</f>
        <v/>
      </c>
      <c r="P2611" s="40">
        <f ca="1">SUM(INDIRECT(GLOBAL_VAR[TABLENAME]&amp;"[@a"&amp;$1:$1-1&amp;"]"),INDIRECT(GLOBAL_VAR[TABLENAME]&amp;"[@c"&amp;$1:$1-1&amp;"]"))</f>
        <v>0</v>
      </c>
      <c r="Q2611" s="58"/>
      <c r="R2611" s="41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41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9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611" s="39">
        <v>96</v>
      </c>
      <c r="AC2611" t="s">
        <v>5118</v>
      </c>
    </row>
    <row r="2612" spans="1:29">
      <c r="A2612" s="31" t="str">
        <f ca="1">IF(GLOBAL[[#This Row],[TT]]&lt;1,"",ROW()-2)</f>
        <v/>
      </c>
      <c r="B2612" s="33" t="s">
        <v>2333</v>
      </c>
      <c r="C2612" s="31">
        <v>0</v>
      </c>
      <c r="D2612" s="31" t="s">
        <v>2016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>
        <f>IF(GLOBAL[[#This Row],[1]]="","",SUMIF(Table6[NB BM_C_QTY+F],GLOBAL[POINTER],Table6[C]))</f>
        <v>0</v>
      </c>
      <c r="J2612" s="91">
        <f>IF(GLOBAL[[#This Row],[2]]="",0,-1*SUMIF(Table5[CONCAT],GLOBAL[POINTER],Table5[3]))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58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612" s="31">
        <v>96</v>
      </c>
      <c r="AC2612" t="s">
        <v>5118</v>
      </c>
    </row>
    <row r="2613" spans="1:29">
      <c r="A2613" s="31" t="str">
        <f ca="1">IF(GLOBAL[[#This Row],[TT]]&lt;1,"",ROW()-2)</f>
        <v/>
      </c>
      <c r="B2613" s="33" t="s">
        <v>4228</v>
      </c>
      <c r="C2613" s="31">
        <v>0</v>
      </c>
      <c r="D2613" s="31" t="s">
        <v>2016</v>
      </c>
      <c r="E2613" s="31">
        <f ca="1">IF(GLOBAL[[#This Row],[b12]]="",GLOBAL[[#This Row],[a6]],GLOBAL[[#This Row],[b12]])</f>
        <v>0</v>
      </c>
      <c r="F2613" s="32">
        <f>GLOBAL[[#This Row],[AWAL]]</f>
        <v>0</v>
      </c>
      <c r="G2613" s="31"/>
      <c r="H2613" s="31"/>
      <c r="I2613" s="31">
        <f>IF(GLOBAL[[#This Row],[1]]="","",SUMIF(Table6[NB BM_C_QTY+F],GLOBAL[POINTER],Table6[C]))</f>
        <v>0</v>
      </c>
      <c r="J2613" s="91">
        <f>IF(GLOBAL[[#This Row],[2]]="",0,-1*SUMIF(Table5[CONCAT],GLOBAL[POINTER],Table5[3]))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0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0</v>
      </c>
      <c r="Q2613" s="58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0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0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0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613" s="31">
        <v>96</v>
      </c>
      <c r="AC2613" t="s">
        <v>5118</v>
      </c>
    </row>
    <row r="2614" spans="1:29">
      <c r="A2614" s="31">
        <f ca="1">IF(GLOBAL[[#This Row],[TT]]&lt;1,"",ROW()-2)</f>
        <v>2612</v>
      </c>
      <c r="B2614" s="33" t="s">
        <v>4158</v>
      </c>
      <c r="C2614" s="31">
        <v>3</v>
      </c>
      <c r="D2614" s="31" t="s">
        <v>2016</v>
      </c>
      <c r="E2614" s="31">
        <f ca="1">IF(GLOBAL[[#This Row],[b12]]="",GLOBAL[[#This Row],[a6]],GLOBAL[[#This Row],[b12]])</f>
        <v>3</v>
      </c>
      <c r="F2614" s="32">
        <f>GLOBAL[[#This Row],[AWAL]]</f>
        <v>3</v>
      </c>
      <c r="G2614" s="31"/>
      <c r="H2614" s="31"/>
      <c r="I2614" s="31">
        <f>IF(GLOBAL[[#This Row],[1]]="","",SUMIF(Table6[NB BM_C_QTY+F],GLOBAL[POINTER],Table6[C]))</f>
        <v>0</v>
      </c>
      <c r="J2614" s="91">
        <f>IF(GLOBAL[[#This Row],[2]]="",0,-1*SUMIF(Table5[CONCAT],GLOBAL[POINTER],Table5[3]))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3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3</v>
      </c>
      <c r="Q2614" s="58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3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3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3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614" s="31">
        <v>96</v>
      </c>
      <c r="AC2614" t="s">
        <v>5118</v>
      </c>
    </row>
    <row r="2615" spans="1:29">
      <c r="A2615" s="31">
        <f ca="1">IF(GLOBAL[[#This Row],[TT]]&lt;1,"",ROW()-2)</f>
        <v>2613</v>
      </c>
      <c r="B2615" s="33" t="s">
        <v>4161</v>
      </c>
      <c r="C2615" s="31">
        <v>4</v>
      </c>
      <c r="D2615" s="31" t="s">
        <v>2016</v>
      </c>
      <c r="E2615" s="31">
        <f ca="1">IF(GLOBAL[[#This Row],[b12]]="",GLOBAL[[#This Row],[a6]],GLOBAL[[#This Row],[b12]])</f>
        <v>4</v>
      </c>
      <c r="F2615" s="32">
        <f>GLOBAL[[#This Row],[AWAL]]</f>
        <v>4</v>
      </c>
      <c r="G2615" s="31"/>
      <c r="H2615" s="31"/>
      <c r="I2615" s="31">
        <f>IF(GLOBAL[[#This Row],[1]]="","",SUMIF(Table6[NB BM_C_QTY+F],GLOBAL[POINTER],Table6[C]))</f>
        <v>0</v>
      </c>
      <c r="J2615" s="91">
        <f>IF(GLOBAL[[#This Row],[2]]="",0,-1*SUMIF(Table5[CONCAT],GLOBAL[POINTER],Table5[3]))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4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4</v>
      </c>
      <c r="Q2615" s="58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4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4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4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615" s="31">
        <v>96</v>
      </c>
      <c r="AC2615" t="s">
        <v>5118</v>
      </c>
    </row>
    <row r="2616" spans="1:29">
      <c r="A2616" s="31">
        <f ca="1">IF(GLOBAL[[#This Row],[TT]]&lt;1,"",ROW()-2)</f>
        <v>2614</v>
      </c>
      <c r="B2616" s="33" t="s">
        <v>4657</v>
      </c>
      <c r="C2616" s="31">
        <v>3</v>
      </c>
      <c r="D2616" s="31" t="s">
        <v>38</v>
      </c>
      <c r="E2616" s="31">
        <f ca="1">IF(GLOBAL[[#This Row],[b12]]="",GLOBAL[[#This Row],[a6]],GLOBAL[[#This Row],[b12]])</f>
        <v>3</v>
      </c>
      <c r="F2616" s="32">
        <f>GLOBAL[[#This Row],[AWAL]]</f>
        <v>3</v>
      </c>
      <c r="G2616" s="31"/>
      <c r="H2616" s="31"/>
      <c r="I2616" s="31">
        <f>IF(GLOBAL[[#This Row],[1]]="","",SUMIF(Table6[NB BM_C_QTY+F],GLOBAL[POINTER],Table6[C]))</f>
        <v>0</v>
      </c>
      <c r="J2616" s="91">
        <f>IF(GLOBAL[[#This Row],[2]]="",0,-1*SUMIF(Table5[CONCAT],GLOBAL[POINTER],Table5[3]))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3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3</v>
      </c>
      <c r="Q2616" s="58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3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3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3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616" s="31">
        <v>192</v>
      </c>
      <c r="AC2616" t="s">
        <v>5118</v>
      </c>
    </row>
    <row r="2617" spans="1:29">
      <c r="A2617" s="31">
        <f ca="1">IF(GLOBAL[[#This Row],[TT]]&lt;1,"",ROW()-2)</f>
        <v>2615</v>
      </c>
      <c r="B2617" s="33" t="s">
        <v>4658</v>
      </c>
      <c r="C2617" s="31">
        <v>5</v>
      </c>
      <c r="D2617" s="31" t="s">
        <v>56</v>
      </c>
      <c r="E2617" s="31">
        <f ca="1">IF(GLOBAL[[#This Row],[b12]]="",GLOBAL[[#This Row],[a6]],GLOBAL[[#This Row],[b12]])</f>
        <v>5</v>
      </c>
      <c r="F2617" s="32">
        <f>GLOBAL[[#This Row],[AWAL]]</f>
        <v>5</v>
      </c>
      <c r="G2617" s="31"/>
      <c r="H2617" s="31"/>
      <c r="I2617" s="31">
        <f>IF(GLOBAL[[#This Row],[1]]="","",SUMIF(Table6[NB BM_C_QTY+F],GLOBAL[POINTER],Table6[C]))</f>
        <v>0</v>
      </c>
      <c r="J2617" s="91">
        <f>IF(GLOBAL[[#This Row],[2]]="",0,-1*SUMIF(Table5[CONCAT],GLOBAL[POINTER],Table5[3]))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5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5</v>
      </c>
      <c r="Q2617" s="58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5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5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5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617" s="31">
        <v>144</v>
      </c>
      <c r="AC2617" t="s">
        <v>5118</v>
      </c>
    </row>
    <row r="2618" spans="1:29">
      <c r="A2618" s="31">
        <f ca="1">IF(GLOBAL[[#This Row],[TT]]&lt;1,"",ROW()-2)</f>
        <v>2616</v>
      </c>
      <c r="B2618" s="33" t="s">
        <v>5589</v>
      </c>
      <c r="C2618" s="31">
        <v>1</v>
      </c>
      <c r="D2618" s="31" t="s">
        <v>2349</v>
      </c>
      <c r="E2618" s="31">
        <f ca="1">IF(GLOBAL[[#This Row],[b12]]="",GLOBAL[[#This Row],[a6]],GLOBAL[[#This Row],[b12]])</f>
        <v>1</v>
      </c>
      <c r="F2618" s="32">
        <f>GLOBAL[[#This Row],[AWAL]]</f>
        <v>1</v>
      </c>
      <c r="G2618" s="31"/>
      <c r="H2618" s="31"/>
      <c r="I2618" s="31">
        <f>IF(GLOBAL[[#This Row],[1]]="","",SUMIF(Table6[NB BM_C_QTY+F],GLOBAL[POINTER],Table6[C]))</f>
        <v>0</v>
      </c>
      <c r="J2618" s="91">
        <f>IF(GLOBAL[[#This Row],[2]]="",0,-1*SUMIF(Table5[CONCAT],GLOBAL[POINTER],Table5[3]))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1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1</v>
      </c>
      <c r="Q2618" s="58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1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1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1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2618" s="31">
        <v>160</v>
      </c>
      <c r="AC2618" t="s">
        <v>5118</v>
      </c>
    </row>
    <row r="2619" spans="1:29">
      <c r="A2619" s="31">
        <f ca="1">IF(GLOBAL[[#This Row],[TT]]&lt;1,"",ROW()-2)</f>
        <v>2617</v>
      </c>
      <c r="B2619" s="33" t="s">
        <v>4659</v>
      </c>
      <c r="C2619" s="31">
        <v>5</v>
      </c>
      <c r="D2619" s="31" t="s">
        <v>56</v>
      </c>
      <c r="E2619" s="31">
        <f ca="1">IF(GLOBAL[[#This Row],[b12]]="",GLOBAL[[#This Row],[a6]],GLOBAL[[#This Row],[b12]])</f>
        <v>5</v>
      </c>
      <c r="F2619" s="32">
        <f>GLOBAL[[#This Row],[AWAL]]</f>
        <v>5</v>
      </c>
      <c r="G2619" s="31"/>
      <c r="H2619" s="31"/>
      <c r="I2619" s="31">
        <f>IF(GLOBAL[[#This Row],[1]]="","",SUMIF(Table6[NB BM_C_QTY+F],GLOBAL[POINTER],Table6[C]))</f>
        <v>0</v>
      </c>
      <c r="J2619" s="91">
        <f>IF(GLOBAL[[#This Row],[2]]="",0,-1*SUMIF(Table5[CONCAT],GLOBAL[POINTER],Table5[3]))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5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5</v>
      </c>
      <c r="Q2619" s="58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5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5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5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619" s="31">
        <v>144</v>
      </c>
      <c r="AC2619" t="s">
        <v>5118</v>
      </c>
    </row>
    <row r="2620" spans="1:29">
      <c r="A2620" s="31">
        <f ca="1">IF(GLOBAL[[#This Row],[TT]]&lt;1,"",ROW()-2)</f>
        <v>2618</v>
      </c>
      <c r="B2620" s="33" t="s">
        <v>4376</v>
      </c>
      <c r="C2620" s="31">
        <v>3</v>
      </c>
      <c r="D2620" s="31" t="s">
        <v>56</v>
      </c>
      <c r="E2620" s="31">
        <f ca="1">IF(GLOBAL[[#This Row],[b12]]="",GLOBAL[[#This Row],[a6]],GLOBAL[[#This Row],[b12]])</f>
        <v>3</v>
      </c>
      <c r="F2620" s="32">
        <f>GLOBAL[[#This Row],[AWAL]]</f>
        <v>3</v>
      </c>
      <c r="G2620" s="31"/>
      <c r="H2620" s="31"/>
      <c r="I2620" s="31">
        <f>IF(GLOBAL[[#This Row],[1]]="","",SUMIF(Table6[NB BM_C_QTY+F],GLOBAL[POINTER],Table6[C]))</f>
        <v>0</v>
      </c>
      <c r="J2620" s="91">
        <f>IF(GLOBAL[[#This Row],[2]]="",0,-1*SUMIF(Table5[CONCAT],GLOBAL[POINTER],Table5[3]))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3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3</v>
      </c>
      <c r="Q2620" s="58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3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3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3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620" s="31">
        <v>144</v>
      </c>
      <c r="AC2620" t="s">
        <v>5118</v>
      </c>
    </row>
    <row r="2621" spans="1:29">
      <c r="A2621" s="39">
        <f ca="1">IF(GLOBAL[[#This Row],[TT]]&lt;1,"",ROW()-2)</f>
        <v>2619</v>
      </c>
      <c r="B2621" s="33" t="s">
        <v>2525</v>
      </c>
      <c r="C2621" s="31">
        <v>16</v>
      </c>
      <c r="D2621" s="31" t="s">
        <v>2016</v>
      </c>
      <c r="E2621" s="39">
        <f ca="1">IF(GLOBAL[[#This Row],[b12]]="",GLOBAL[[#This Row],[a6]],GLOBAL[[#This Row],[b12]])</f>
        <v>16</v>
      </c>
      <c r="F2621" s="40">
        <f>GLOBAL[[#This Row],[AWAL]]</f>
        <v>16</v>
      </c>
      <c r="G2621" s="31"/>
      <c r="H2621" s="31"/>
      <c r="I2621" s="31">
        <f>IF(GLOBAL[[#This Row],[1]]="","",SUMIF(Table6[NB BM_C_QTY+F],GLOBAL[POINTER],Table6[C]))</f>
        <v>0</v>
      </c>
      <c r="J2621" s="91">
        <f>IF(GLOBAL[[#This Row],[2]]="",0,-1*SUMIF(Table5[CONCAT],GLOBAL[POINTER],Table5[3]))</f>
        <v>0</v>
      </c>
      <c r="K2621" s="39" t="str">
        <f>IF(GLOBAL[[#This Row],[b1]]="","",GLOBAL[[#This Row],[b1]]-GLOBAL[[#This Row],[a1]]-GLOBAL[[#This Row],[bkeluar1]])</f>
        <v/>
      </c>
      <c r="L2621" s="39">
        <f>SUM(GLOBAL[[#This Row],[bmasuk1]:[c1]])</f>
        <v>0</v>
      </c>
      <c r="M2621" s="40">
        <f t="shared" si="40"/>
        <v>16</v>
      </c>
      <c r="N2621" s="31"/>
      <c r="O2621" s="39" t="str">
        <f>IF(GLOBAL[[#This Row],[b2]]="","",GLOBAL[[#This Row],[b2]]-GLOBAL[[#This Row],[a2]])</f>
        <v/>
      </c>
      <c r="P2621" s="40">
        <f ca="1">SUM(INDIRECT(GLOBAL_VAR[TABLENAME]&amp;"[@a"&amp;$1:$1-1&amp;"]"),INDIRECT(GLOBAL_VAR[TABLENAME]&amp;"[@c"&amp;$1:$1-1&amp;"]"))</f>
        <v>16</v>
      </c>
      <c r="Q2621" s="58"/>
      <c r="R2621" s="41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16</v>
      </c>
      <c r="T2621" s="33"/>
      <c r="U2621" s="41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16</v>
      </c>
      <c r="W2621" s="31"/>
      <c r="X2621" s="39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16</v>
      </c>
      <c r="Z2621" s="29"/>
      <c r="AA262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621" s="39">
        <v>96</v>
      </c>
      <c r="AC2621" s="65" t="s">
        <v>5118</v>
      </c>
    </row>
    <row r="2622" spans="1:29">
      <c r="A2622" s="31">
        <f ca="1">IF(GLOBAL[[#This Row],[TT]]&lt;1,"",ROW()-2)</f>
        <v>2620</v>
      </c>
      <c r="B2622" s="33" t="s">
        <v>4660</v>
      </c>
      <c r="C2622" s="31">
        <v>57</v>
      </c>
      <c r="D2622" s="31" t="s">
        <v>20</v>
      </c>
      <c r="E2622" s="31">
        <f ca="1">IF(GLOBAL[[#This Row],[b12]]="",GLOBAL[[#This Row],[a6]],GLOBAL[[#This Row],[b12]])</f>
        <v>57</v>
      </c>
      <c r="F2622" s="32">
        <f>GLOBAL[[#This Row],[AWAL]]</f>
        <v>57</v>
      </c>
      <c r="G2622" s="31"/>
      <c r="H2622" s="31"/>
      <c r="I2622" s="31">
        <f>IF(GLOBAL[[#This Row],[1]]="","",SUMIF(Table6[NB BM_C_QTY+F],GLOBAL[POINTER],Table6[C]))</f>
        <v>0</v>
      </c>
      <c r="J2622" s="91">
        <f>IF(GLOBAL[[#This Row],[2]]="",0,-1*SUMIF(Table5[CONCAT],GLOBAL[POINTER],Table5[3]))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57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57</v>
      </c>
      <c r="Q2622" s="58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57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57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57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622" s="31">
        <v>96</v>
      </c>
      <c r="AC2622" t="s">
        <v>5118</v>
      </c>
    </row>
    <row r="2623" spans="1:29">
      <c r="A2623" s="31">
        <f ca="1">IF(GLOBAL[[#This Row],[TT]]&lt;1,"",ROW()-2)</f>
        <v>2621</v>
      </c>
      <c r="B2623" s="33" t="s">
        <v>4661</v>
      </c>
      <c r="C2623" s="31">
        <v>5</v>
      </c>
      <c r="D2623" s="31" t="s">
        <v>56</v>
      </c>
      <c r="E2623" s="31">
        <f ca="1">IF(GLOBAL[[#This Row],[b12]]="",GLOBAL[[#This Row],[a6]],GLOBAL[[#This Row],[b12]])</f>
        <v>5</v>
      </c>
      <c r="F2623" s="32">
        <f>GLOBAL[[#This Row],[AWAL]]</f>
        <v>5</v>
      </c>
      <c r="G2623" s="31"/>
      <c r="H2623" s="31"/>
      <c r="I2623" s="31">
        <f>IF(GLOBAL[[#This Row],[1]]="","",SUMIF(Table6[NB BM_C_QTY+F],GLOBAL[POINTER],Table6[C]))</f>
        <v>0</v>
      </c>
      <c r="J2623" s="91">
        <f>IF(GLOBAL[[#This Row],[2]]="",0,-1*SUMIF(Table5[CONCAT],GLOBAL[POINTER],Table5[3]))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5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5</v>
      </c>
      <c r="Q2623" s="58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5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5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5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623" s="31">
        <v>144</v>
      </c>
      <c r="AC2623" t="s">
        <v>5118</v>
      </c>
    </row>
    <row r="2624" spans="1:29">
      <c r="A2624" s="31" t="str">
        <f ca="1">IF(GLOBAL[[#This Row],[TT]]&lt;1,"",ROW()-2)</f>
        <v/>
      </c>
      <c r="B2624" s="33" t="s">
        <v>4036</v>
      </c>
      <c r="C2624" s="31">
        <v>0</v>
      </c>
      <c r="D2624" s="31">
        <v>144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>
        <f>IF(GLOBAL[[#This Row],[1]]="","",SUMIF(Table6[NB BM_C_QTY+F],GLOBAL[POINTER],Table6[C]))</f>
        <v>0</v>
      </c>
      <c r="J2624" s="91">
        <f>IF(GLOBAL[[#This Row],[2]]="",0,-1*SUMIF(Table5[CONCAT],GLOBAL[POINTER],Table5[3]))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0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0</v>
      </c>
      <c r="Q2624" s="58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624" s="31">
        <v>144</v>
      </c>
      <c r="AC2624" t="s">
        <v>5118</v>
      </c>
    </row>
    <row r="2625" spans="1:29">
      <c r="A2625" s="31">
        <f ca="1">IF(GLOBAL[[#This Row],[TT]]&lt;1,"",ROW()-2)</f>
        <v>2623</v>
      </c>
      <c r="B2625" s="33" t="s">
        <v>3998</v>
      </c>
      <c r="C2625" s="31">
        <v>22</v>
      </c>
      <c r="D2625" s="31" t="s">
        <v>2023</v>
      </c>
      <c r="E2625" s="31">
        <f ca="1">IF(GLOBAL[[#This Row],[b12]]="",GLOBAL[[#This Row],[a6]],GLOBAL[[#This Row],[b12]])</f>
        <v>20</v>
      </c>
      <c r="F2625" s="32">
        <f>GLOBAL[[#This Row],[AWAL]]</f>
        <v>22</v>
      </c>
      <c r="G2625" s="31"/>
      <c r="H2625" s="31"/>
      <c r="I2625" s="31">
        <f>IF(GLOBAL[[#This Row],[1]]="","",SUMIF(Table6[NB BM_C_QTY+F],GLOBAL[POINTER],Table6[C]))</f>
        <v>0</v>
      </c>
      <c r="J2625" s="91">
        <f>IF(GLOBAL[[#This Row],[2]]="",0,-1*SUMIF(Table5[CONCAT],GLOBAL[POINTER],Table5[3]))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22</v>
      </c>
      <c r="N2625" s="31">
        <v>20</v>
      </c>
      <c r="O2625" s="31">
        <f>IF(GLOBAL[[#This Row],[b2]]="","",GLOBAL[[#This Row],[b2]]-GLOBAL[[#This Row],[a2]])</f>
        <v>-2</v>
      </c>
      <c r="P2625" s="32">
        <f ca="1">SUM(INDIRECT(GLOBAL_VAR[TABLENAME]&amp;"[@a"&amp;$1:$1-1&amp;"]"),INDIRECT(GLOBAL_VAR[TABLENAME]&amp;"[@c"&amp;$1:$1-1&amp;"]"))</f>
        <v>20</v>
      </c>
      <c r="Q2625" s="58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20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20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20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625" s="31">
        <v>12</v>
      </c>
      <c r="AC2625" t="s">
        <v>5116</v>
      </c>
    </row>
    <row r="2626" spans="1:29">
      <c r="A2626" s="31">
        <f ca="1">IF(GLOBAL[[#This Row],[TT]]&lt;1,"",ROW()-2)</f>
        <v>2624</v>
      </c>
      <c r="B2626" s="33" t="s">
        <v>3876</v>
      </c>
      <c r="C2626" s="31">
        <v>32</v>
      </c>
      <c r="D2626" s="31" t="s">
        <v>1989</v>
      </c>
      <c r="E2626" s="31">
        <f ca="1">IF(GLOBAL[[#This Row],[b12]]="",GLOBAL[[#This Row],[a6]],GLOBAL[[#This Row],[b12]])</f>
        <v>32</v>
      </c>
      <c r="F2626" s="32">
        <f>GLOBAL[[#This Row],[AWAL]]</f>
        <v>32</v>
      </c>
      <c r="G2626" s="31"/>
      <c r="H2626" s="31"/>
      <c r="I2626" s="31">
        <f>IF(GLOBAL[[#This Row],[1]]="","",SUMIF(Table6[NB BM_C_QTY+F],GLOBAL[POINTER],Table6[C]))</f>
        <v>0</v>
      </c>
      <c r="J2626" s="91">
        <f>IF(GLOBAL[[#This Row],[2]]="",0,-1*SUMIF(Table5[CONCAT],GLOBAL[POINTER],Table5[3]))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 t="shared" si="40"/>
        <v>32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32</v>
      </c>
      <c r="Q2626" s="58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32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32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32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626" s="31">
        <v>20</v>
      </c>
      <c r="AC2626" t="s">
        <v>5116</v>
      </c>
    </row>
    <row r="2627" spans="1:29">
      <c r="A2627" s="31">
        <f ca="1">IF(GLOBAL[[#This Row],[TT]]&lt;1,"",ROW()-2)</f>
        <v>2625</v>
      </c>
      <c r="B2627" s="33" t="s">
        <v>4662</v>
      </c>
      <c r="C2627" s="31">
        <v>5</v>
      </c>
      <c r="D2627" s="31" t="s">
        <v>56</v>
      </c>
      <c r="E2627" s="31">
        <f ca="1">IF(GLOBAL[[#This Row],[b12]]="",GLOBAL[[#This Row],[a6]],GLOBAL[[#This Row],[b12]])</f>
        <v>5</v>
      </c>
      <c r="F2627" s="32">
        <f>GLOBAL[[#This Row],[AWAL]]</f>
        <v>5</v>
      </c>
      <c r="G2627" s="31"/>
      <c r="H2627" s="31"/>
      <c r="I2627" s="31">
        <f>IF(GLOBAL[[#This Row],[1]]="","",SUMIF(Table6[NB BM_C_QTY+F],GLOBAL[POINTER],Table6[C]))</f>
        <v>0</v>
      </c>
      <c r="J2627" s="91">
        <f>IF(GLOBAL[[#This Row],[2]]="",0,-1*SUMIF(Table5[CONCAT],GLOBAL[POINTER],Table5[3]))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 t="shared" ref="M2627:M2690" si="41">SUM(F2627,L2627)</f>
        <v>5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5</v>
      </c>
      <c r="Q2627" s="58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5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5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5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627" s="31">
        <v>144</v>
      </c>
      <c r="AC2627" t="s">
        <v>5118</v>
      </c>
    </row>
    <row r="2628" spans="1:29">
      <c r="A2628" s="31" t="str">
        <f ca="1">IF(GLOBAL[[#This Row],[TT]]&lt;1,"",ROW()-2)</f>
        <v/>
      </c>
      <c r="B2628" s="33" t="s">
        <v>4820</v>
      </c>
      <c r="C2628" s="31">
        <v>0</v>
      </c>
      <c r="D2628" s="31" t="s">
        <v>20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>
        <f>IF(GLOBAL[[#This Row],[1]]="","",SUMIF(Table6[NB BM_C_QTY+F],GLOBAL[POINTER],Table6[C]))</f>
        <v>0</v>
      </c>
      <c r="J2628" s="91">
        <f>IF(GLOBAL[[#This Row],[2]]="",0,-1*SUMIF(Table5[CONCAT],GLOBAL[POINTER],Table5[3]))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 t="shared" si="41"/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58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628" s="31">
        <v>96</v>
      </c>
      <c r="AC2628" t="s">
        <v>5118</v>
      </c>
    </row>
    <row r="2629" spans="1:29">
      <c r="A2629" s="31">
        <f ca="1">IF(GLOBAL[[#This Row],[TT]]&lt;1,"",ROW()-2)</f>
        <v>2627</v>
      </c>
      <c r="B2629" s="33" t="s">
        <v>4663</v>
      </c>
      <c r="C2629" s="31">
        <v>10</v>
      </c>
      <c r="D2629" s="31" t="s">
        <v>17</v>
      </c>
      <c r="E2629" s="31">
        <f ca="1">IF(GLOBAL[[#This Row],[b12]]="",GLOBAL[[#This Row],[a6]],GLOBAL[[#This Row],[b12]])</f>
        <v>10</v>
      </c>
      <c r="F2629" s="32">
        <f>GLOBAL[[#This Row],[AWAL]]</f>
        <v>10</v>
      </c>
      <c r="G2629" s="31"/>
      <c r="H2629" s="31"/>
      <c r="I2629" s="31">
        <f>IF(GLOBAL[[#This Row],[1]]="","",SUMIF(Table6[NB BM_C_QTY+F],GLOBAL[POINTER],Table6[C]))</f>
        <v>0</v>
      </c>
      <c r="J2629" s="91">
        <f>IF(GLOBAL[[#This Row],[2]]="",0,-1*SUMIF(Table5[CONCAT],GLOBAL[POINTER],Table5[3]))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 t="shared" si="41"/>
        <v>10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10</v>
      </c>
      <c r="Q2629" s="58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10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10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10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629" s="31">
        <v>160</v>
      </c>
      <c r="AC2629" t="s">
        <v>5118</v>
      </c>
    </row>
    <row r="2630" spans="1:29">
      <c r="A2630" s="31">
        <f ca="1">IF(GLOBAL[[#This Row],[TT]]&lt;1,"",ROW()-2)</f>
        <v>2628</v>
      </c>
      <c r="B2630" s="33" t="s">
        <v>4664</v>
      </c>
      <c r="C2630" s="31">
        <v>21</v>
      </c>
      <c r="D2630" s="31" t="s">
        <v>17</v>
      </c>
      <c r="E2630" s="31">
        <f ca="1">IF(GLOBAL[[#This Row],[b12]]="",GLOBAL[[#This Row],[a6]],GLOBAL[[#This Row],[b12]])</f>
        <v>21</v>
      </c>
      <c r="F2630" s="32">
        <f>GLOBAL[[#This Row],[AWAL]]</f>
        <v>21</v>
      </c>
      <c r="G2630" s="31"/>
      <c r="H2630" s="31"/>
      <c r="I2630" s="31">
        <f>IF(GLOBAL[[#This Row],[1]]="","",SUMIF(Table6[NB BM_C_QTY+F],GLOBAL[POINTER],Table6[C]))</f>
        <v>0</v>
      </c>
      <c r="J2630" s="91">
        <f>IF(GLOBAL[[#This Row],[2]]="",0,-1*SUMIF(Table5[CONCAT],GLOBAL[POINTER],Table5[3]))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21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21</v>
      </c>
      <c r="Q2630" s="58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21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21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21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630" s="31">
        <v>160</v>
      </c>
      <c r="AC2630" t="s">
        <v>5118</v>
      </c>
    </row>
    <row r="2631" spans="1:29">
      <c r="A2631" s="31">
        <f ca="1">IF(GLOBAL[[#This Row],[TT]]&lt;1,"",ROW()-2)</f>
        <v>2629</v>
      </c>
      <c r="B2631" s="33" t="s">
        <v>4665</v>
      </c>
      <c r="C2631" s="31">
        <v>21</v>
      </c>
      <c r="D2631" s="31" t="s">
        <v>1437</v>
      </c>
      <c r="E2631" s="31">
        <f ca="1">IF(GLOBAL[[#This Row],[b12]]="",GLOBAL[[#This Row],[a6]],GLOBAL[[#This Row],[b12]])</f>
        <v>20</v>
      </c>
      <c r="F2631" s="32">
        <f>GLOBAL[[#This Row],[AWAL]]</f>
        <v>21</v>
      </c>
      <c r="G2631" s="31"/>
      <c r="H2631" s="31"/>
      <c r="I2631" s="31">
        <f>IF(GLOBAL[[#This Row],[1]]="","",SUMIF(Table6[NB BM_C_QTY+F],GLOBAL[POINTER],Table6[C]))</f>
        <v>0</v>
      </c>
      <c r="J2631" s="91">
        <f>IF(GLOBAL[[#This Row],[2]]="",0,-1*SUMIF(Table5[CONCAT],GLOBAL[POINTER],Table5[3]))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21</v>
      </c>
      <c r="N2631" s="31">
        <v>20</v>
      </c>
      <c r="O2631" s="31">
        <f>IF(GLOBAL[[#This Row],[b2]]="","",GLOBAL[[#This Row],[b2]]-GLOBAL[[#This Row],[a2]])</f>
        <v>-1</v>
      </c>
      <c r="P2631" s="32">
        <f ca="1">SUM(INDIRECT(GLOBAL_VAR[TABLENAME]&amp;"[@a"&amp;$1:$1-1&amp;"]"),INDIRECT(GLOBAL_VAR[TABLENAME]&amp;"[@c"&amp;$1:$1-1&amp;"]"))</f>
        <v>20</v>
      </c>
      <c r="Q2631" s="58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20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20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20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631" s="31">
        <v>160</v>
      </c>
      <c r="AC2631" t="s">
        <v>5118</v>
      </c>
    </row>
    <row r="2632" spans="1:29">
      <c r="A2632" s="31" t="str">
        <f ca="1">IF(GLOBAL[[#This Row],[TT]]&lt;1,"",ROW()-2)</f>
        <v/>
      </c>
      <c r="B2632" s="33" t="s">
        <v>3875</v>
      </c>
      <c r="C2632" s="31">
        <v>0</v>
      </c>
      <c r="D2632" s="31" t="s">
        <v>2146</v>
      </c>
      <c r="E2632" s="31">
        <f ca="1">IF(GLOBAL[[#This Row],[b12]]="",GLOBAL[[#This Row],[a6]],GLOBAL[[#This Row],[b12]])</f>
        <v>0</v>
      </c>
      <c r="F2632" s="32">
        <f>GLOBAL[[#This Row],[AWAL]]</f>
        <v>0</v>
      </c>
      <c r="G2632" s="31"/>
      <c r="H2632" s="31"/>
      <c r="I2632" s="31">
        <f>IF(GLOBAL[[#This Row],[1]]="","",SUMIF(Table6[NB BM_C_QTY+F],GLOBAL[POINTER],Table6[C]))</f>
        <v>0</v>
      </c>
      <c r="J2632" s="91">
        <f>IF(GLOBAL[[#This Row],[2]]="",0,-1*SUMIF(Table5[CONCAT],GLOBAL[POINTER],Table5[3]))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0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0</v>
      </c>
      <c r="Q2632" s="58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632" s="31">
        <v>144</v>
      </c>
      <c r="AC2632" t="s">
        <v>5118</v>
      </c>
    </row>
    <row r="2633" spans="1:29">
      <c r="A2633" s="31" t="str">
        <f ca="1">IF(GLOBAL[[#This Row],[TT]]&lt;1,"",ROW()-2)</f>
        <v/>
      </c>
      <c r="B2633" s="33" t="s">
        <v>4142</v>
      </c>
      <c r="C2633" s="31">
        <v>0</v>
      </c>
      <c r="D2633" s="31">
        <v>144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>
        <f>IF(GLOBAL[[#This Row],[1]]="","",SUMIF(Table6[NB BM_C_QTY+F],GLOBAL[POINTER],Table6[C]))</f>
        <v>0</v>
      </c>
      <c r="J2633" s="91">
        <f>IF(GLOBAL[[#This Row],[2]]="",0,-1*SUMIF(Table5[CONCAT],GLOBAL[POINTER],Table5[3]))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58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633" s="31">
        <v>144</v>
      </c>
      <c r="AC2633" t="s">
        <v>5118</v>
      </c>
    </row>
    <row r="2634" spans="1:29">
      <c r="A2634" s="31" t="str">
        <f ca="1">IF(GLOBAL[[#This Row],[TT]]&lt;1,"",ROW()-2)</f>
        <v/>
      </c>
      <c r="B2634" s="33" t="s">
        <v>4143</v>
      </c>
      <c r="C2634" s="31">
        <v>0</v>
      </c>
      <c r="D2634" s="31">
        <v>144</v>
      </c>
      <c r="E2634" s="31">
        <f ca="1">IF(GLOBAL[[#This Row],[b12]]="",GLOBAL[[#This Row],[a6]],GLOBAL[[#This Row],[b12]])</f>
        <v>0</v>
      </c>
      <c r="F2634" s="32">
        <f>GLOBAL[[#This Row],[AWAL]]</f>
        <v>0</v>
      </c>
      <c r="G2634" s="31"/>
      <c r="H2634" s="31"/>
      <c r="I2634" s="31">
        <f>IF(GLOBAL[[#This Row],[1]]="","",SUMIF(Table6[NB BM_C_QTY+F],GLOBAL[POINTER],Table6[C]))</f>
        <v>0</v>
      </c>
      <c r="J2634" s="91">
        <f>IF(GLOBAL[[#This Row],[2]]="",0,-1*SUMIF(Table5[CONCAT],GLOBAL[POINTER],Table5[3]))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0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0</v>
      </c>
      <c r="Q2634" s="58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634" s="31">
        <v>144</v>
      </c>
      <c r="AC2634" t="s">
        <v>5118</v>
      </c>
    </row>
    <row r="2635" spans="1:29">
      <c r="A2635" s="31" t="str">
        <f ca="1">IF(GLOBAL[[#This Row],[TT]]&lt;1,"",ROW()-2)</f>
        <v/>
      </c>
      <c r="B2635" s="33" t="s">
        <v>4144</v>
      </c>
      <c r="C2635" s="31">
        <v>0</v>
      </c>
      <c r="D2635" s="31">
        <v>144</v>
      </c>
      <c r="E2635" s="31">
        <f ca="1">IF(GLOBAL[[#This Row],[b12]]="",GLOBAL[[#This Row],[a6]],GLOBAL[[#This Row],[b12]])</f>
        <v>0</v>
      </c>
      <c r="F2635" s="32">
        <f>GLOBAL[[#This Row],[AWAL]]</f>
        <v>0</v>
      </c>
      <c r="G2635" s="31"/>
      <c r="H2635" s="31"/>
      <c r="I2635" s="31">
        <f>IF(GLOBAL[[#This Row],[1]]="","",SUMIF(Table6[NB BM_C_QTY+F],GLOBAL[POINTER],Table6[C]))</f>
        <v>0</v>
      </c>
      <c r="J2635" s="91">
        <f>IF(GLOBAL[[#This Row],[2]]="",0,-1*SUMIF(Table5[CONCAT],GLOBAL[POINTER],Table5[3]))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 t="shared" si="41"/>
        <v>0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0</v>
      </c>
      <c r="Q2635" s="58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635" s="31">
        <v>144</v>
      </c>
      <c r="AC2635" t="s">
        <v>5118</v>
      </c>
    </row>
    <row r="2636" spans="1:29">
      <c r="A2636" s="31">
        <f ca="1">IF(GLOBAL[[#This Row],[TT]]&lt;1,"",ROW()-2)</f>
        <v>2634</v>
      </c>
      <c r="B2636" s="33" t="s">
        <v>4322</v>
      </c>
      <c r="C2636" s="31">
        <v>15</v>
      </c>
      <c r="D2636" s="31" t="s">
        <v>2146</v>
      </c>
      <c r="E2636" s="31">
        <f ca="1">IF(GLOBAL[[#This Row],[b12]]="",GLOBAL[[#This Row],[a6]],GLOBAL[[#This Row],[b12]])</f>
        <v>15</v>
      </c>
      <c r="F2636" s="32">
        <f>GLOBAL[[#This Row],[AWAL]]</f>
        <v>15</v>
      </c>
      <c r="G2636" s="31"/>
      <c r="H2636" s="31"/>
      <c r="I2636" s="31">
        <f>IF(GLOBAL[[#This Row],[1]]="","",SUMIF(Table6[NB BM_C_QTY+F],GLOBAL[POINTER],Table6[C]))</f>
        <v>0</v>
      </c>
      <c r="J2636" s="91">
        <f>IF(GLOBAL[[#This Row],[2]]="",0,-1*SUMIF(Table5[CONCAT],GLOBAL[POINTER],Table5[3]))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15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15</v>
      </c>
      <c r="Q2636" s="58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15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15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15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636" s="31">
        <v>144</v>
      </c>
      <c r="AC2636" t="s">
        <v>5118</v>
      </c>
    </row>
    <row r="2637" spans="1:29">
      <c r="A2637" s="31">
        <f ca="1">IF(GLOBAL[[#This Row],[TT]]&lt;1,"",ROW()-2)</f>
        <v>2635</v>
      </c>
      <c r="B2637" s="33" t="s">
        <v>4666</v>
      </c>
      <c r="C2637" s="31">
        <v>25</v>
      </c>
      <c r="D2637" s="31" t="s">
        <v>6</v>
      </c>
      <c r="E2637" s="31">
        <f ca="1">IF(GLOBAL[[#This Row],[b12]]="",GLOBAL[[#This Row],[a6]],GLOBAL[[#This Row],[b12]])</f>
        <v>25</v>
      </c>
      <c r="F2637" s="32">
        <f>GLOBAL[[#This Row],[AWAL]]</f>
        <v>25</v>
      </c>
      <c r="G2637" s="31"/>
      <c r="H2637" s="31"/>
      <c r="I2637" s="31">
        <f>IF(GLOBAL[[#This Row],[1]]="","",SUMIF(Table6[NB BM_C_QTY+F],GLOBAL[POINTER],Table6[C]))</f>
        <v>0</v>
      </c>
      <c r="J2637" s="91">
        <f>IF(GLOBAL[[#This Row],[2]]="",0,-1*SUMIF(Table5[CONCAT],GLOBAL[POINTER],Table5[3]))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25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25</v>
      </c>
      <c r="Q2637" s="58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25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25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25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637" s="31">
        <v>72</v>
      </c>
      <c r="AC2637" t="s">
        <v>5118</v>
      </c>
    </row>
    <row r="2638" spans="1:29">
      <c r="A2638" s="31" t="str">
        <f ca="1">IF(GLOBAL[[#This Row],[TT]]&lt;1,"",ROW()-2)</f>
        <v/>
      </c>
      <c r="B2638" s="33" t="s">
        <v>4821</v>
      </c>
      <c r="C2638" s="31">
        <v>0</v>
      </c>
      <c r="D2638" s="31">
        <v>48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>
        <f>IF(GLOBAL[[#This Row],[1]]="","",SUMIF(Table6[NB BM_C_QTY+F],GLOBAL[POINTER],Table6[C]))</f>
        <v>0</v>
      </c>
      <c r="J2638" s="91">
        <f>IF(GLOBAL[[#This Row],[2]]="",0,-1*SUMIF(Table5[CONCAT],GLOBAL[POINTER],Table5[3]))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58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638" s="31">
        <v>48</v>
      </c>
      <c r="AC2638" t="s">
        <v>5118</v>
      </c>
    </row>
    <row r="2639" spans="1:29">
      <c r="A2639" s="31" t="str">
        <f ca="1">IF(GLOBAL[[#This Row],[TT]]&lt;1,"",ROW()-2)</f>
        <v/>
      </c>
      <c r="B2639" s="33" t="s">
        <v>4822</v>
      </c>
      <c r="C2639" s="31">
        <v>0</v>
      </c>
      <c r="D2639" s="31" t="s">
        <v>20</v>
      </c>
      <c r="E2639" s="31">
        <f ca="1">IF(GLOBAL[[#This Row],[b12]]="",GLOBAL[[#This Row],[a6]],GLOBAL[[#This Row],[b12]])</f>
        <v>0</v>
      </c>
      <c r="F2639" s="32">
        <f>GLOBAL[[#This Row],[AWAL]]</f>
        <v>0</v>
      </c>
      <c r="G2639" s="31"/>
      <c r="H2639" s="31"/>
      <c r="I2639" s="31">
        <f>IF(GLOBAL[[#This Row],[1]]="","",SUMIF(Table6[NB BM_C_QTY+F],GLOBAL[POINTER],Table6[C]))</f>
        <v>0</v>
      </c>
      <c r="J2639" s="91">
        <f>IF(GLOBAL[[#This Row],[2]]="",0,-1*SUMIF(Table5[CONCAT],GLOBAL[POINTER],Table5[3]))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 t="shared" si="41"/>
        <v>0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0</v>
      </c>
      <c r="Q2639" s="58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0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0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0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639" s="31">
        <v>96</v>
      </c>
      <c r="AC2639" t="s">
        <v>5118</v>
      </c>
    </row>
    <row r="2640" spans="1:29">
      <c r="A2640" s="31">
        <f ca="1">IF(GLOBAL[[#This Row],[TT]]&lt;1,"",ROW()-2)</f>
        <v>2638</v>
      </c>
      <c r="B2640" s="33" t="s">
        <v>4667</v>
      </c>
      <c r="C2640" s="31">
        <v>4</v>
      </c>
      <c r="D2640" s="31" t="s">
        <v>19</v>
      </c>
      <c r="E2640" s="31">
        <f ca="1">IF(GLOBAL[[#This Row],[b12]]="",GLOBAL[[#This Row],[a6]],GLOBAL[[#This Row],[b12]])</f>
        <v>4</v>
      </c>
      <c r="F2640" s="32">
        <f>GLOBAL[[#This Row],[AWAL]]</f>
        <v>4</v>
      </c>
      <c r="G2640" s="31"/>
      <c r="H2640" s="31"/>
      <c r="I2640" s="31">
        <f>IF(GLOBAL[[#This Row],[1]]="","",SUMIF(Table6[NB BM_C_QTY+F],GLOBAL[POINTER],Table6[C]))</f>
        <v>0</v>
      </c>
      <c r="J2640" s="91">
        <f>IF(GLOBAL[[#This Row],[2]]="",0,-1*SUMIF(Table5[CONCAT],GLOBAL[POINTER],Table5[3]))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4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4</v>
      </c>
      <c r="Q2640" s="58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4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4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4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640" s="31">
        <v>12</v>
      </c>
      <c r="AC2640" t="s">
        <v>5116</v>
      </c>
    </row>
    <row r="2641" spans="1:29">
      <c r="A2641" s="31">
        <f ca="1">IF(GLOBAL[[#This Row],[TT]]&lt;1,"",ROW()-2)</f>
        <v>2639</v>
      </c>
      <c r="B2641" s="33" t="s">
        <v>4783</v>
      </c>
      <c r="C2641" s="31">
        <v>33</v>
      </c>
      <c r="D2641" s="31" t="s">
        <v>34</v>
      </c>
      <c r="E2641" s="31">
        <f ca="1">IF(GLOBAL[[#This Row],[b12]]="",GLOBAL[[#This Row],[a6]],GLOBAL[[#This Row],[b12]])</f>
        <v>33</v>
      </c>
      <c r="F2641" s="32">
        <f>GLOBAL[[#This Row],[AWAL]]</f>
        <v>33</v>
      </c>
      <c r="G2641" s="31"/>
      <c r="H2641" s="31"/>
      <c r="I2641" s="31">
        <f>IF(GLOBAL[[#This Row],[1]]="","",SUMIF(Table6[NB BM_C_QTY+F],GLOBAL[POINTER],Table6[C]))</f>
        <v>0</v>
      </c>
      <c r="J2641" s="91">
        <f>IF(GLOBAL[[#This Row],[2]]="",0,-1*SUMIF(Table5[CONCAT],GLOBAL[POINTER],Table5[3]))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33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33</v>
      </c>
      <c r="Q2641" s="58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33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33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33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641" s="31">
        <v>120</v>
      </c>
      <c r="AC2641" t="s">
        <v>5118</v>
      </c>
    </row>
    <row r="2642" spans="1:29">
      <c r="A2642" s="31">
        <f ca="1">IF(GLOBAL[[#This Row],[TT]]&lt;1,"",ROW()-2)</f>
        <v>2640</v>
      </c>
      <c r="B2642" s="33" t="s">
        <v>4784</v>
      </c>
      <c r="C2642" s="31">
        <v>27</v>
      </c>
      <c r="D2642" s="31" t="s">
        <v>56</v>
      </c>
      <c r="E2642" s="31">
        <f ca="1">IF(GLOBAL[[#This Row],[b12]]="",GLOBAL[[#This Row],[a6]],GLOBAL[[#This Row],[b12]])</f>
        <v>27</v>
      </c>
      <c r="F2642" s="32">
        <f>GLOBAL[[#This Row],[AWAL]]</f>
        <v>27</v>
      </c>
      <c r="G2642" s="31"/>
      <c r="H2642" s="31"/>
      <c r="I2642" s="31">
        <f>IF(GLOBAL[[#This Row],[1]]="","",SUMIF(Table6[NB BM_C_QTY+F],GLOBAL[POINTER],Table6[C]))</f>
        <v>0</v>
      </c>
      <c r="J2642" s="91">
        <f>IF(GLOBAL[[#This Row],[2]]="",0,-1*SUMIF(Table5[CONCAT],GLOBAL[POINTER],Table5[3]))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27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27</v>
      </c>
      <c r="Q2642" s="58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27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27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27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642" s="31">
        <v>144</v>
      </c>
      <c r="AC2642" t="s">
        <v>5118</v>
      </c>
    </row>
    <row r="2643" spans="1:29">
      <c r="A2643" s="31" t="str">
        <f ca="1">IF(GLOBAL[[#This Row],[TT]]&lt;1,"",ROW()-2)</f>
        <v/>
      </c>
      <c r="B2643" s="33" t="s">
        <v>4823</v>
      </c>
      <c r="C2643" s="31">
        <v>0</v>
      </c>
      <c r="D2643" s="31" t="s">
        <v>34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>
        <f>IF(GLOBAL[[#This Row],[1]]="","",SUMIF(Table6[NB BM_C_QTY+F],GLOBAL[POINTER],Table6[C]))</f>
        <v>0</v>
      </c>
      <c r="J2643" s="91">
        <f>IF(GLOBAL[[#This Row],[2]]="",0,-1*SUMIF(Table5[CONCAT],GLOBAL[POINTER],Table5[3]))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58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643" s="31">
        <v>120</v>
      </c>
      <c r="AC2643" t="s">
        <v>5118</v>
      </c>
    </row>
    <row r="2644" spans="1:29">
      <c r="A2644" s="31" t="str">
        <f ca="1">IF(GLOBAL[[#This Row],[TT]]&lt;1,"",ROW()-2)</f>
        <v/>
      </c>
      <c r="B2644" s="33" t="s">
        <v>4824</v>
      </c>
      <c r="C2644" s="31">
        <v>0</v>
      </c>
      <c r="D2644" s="31" t="s">
        <v>20</v>
      </c>
      <c r="E2644" s="31">
        <f ca="1">IF(GLOBAL[[#This Row],[b12]]="",GLOBAL[[#This Row],[a6]],GLOBAL[[#This Row],[b12]])</f>
        <v>0</v>
      </c>
      <c r="F2644" s="32">
        <f>GLOBAL[[#This Row],[AWAL]]</f>
        <v>0</v>
      </c>
      <c r="G2644" s="31"/>
      <c r="H2644" s="31"/>
      <c r="I2644" s="31">
        <f>IF(GLOBAL[[#This Row],[1]]="","",SUMIF(Table6[NB BM_C_QTY+F],GLOBAL[POINTER],Table6[C]))</f>
        <v>0</v>
      </c>
      <c r="J2644" s="91">
        <f>IF(GLOBAL[[#This Row],[2]]="",0,-1*SUMIF(Table5[CONCAT],GLOBAL[POINTER],Table5[3]))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0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0</v>
      </c>
      <c r="Q2644" s="58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644" s="31">
        <v>96</v>
      </c>
      <c r="AC2644" t="s">
        <v>5118</v>
      </c>
    </row>
    <row r="2645" spans="1:29">
      <c r="A2645" s="31" t="str">
        <f ca="1">IF(GLOBAL[[#This Row],[TT]]&lt;1,"",ROW()-2)</f>
        <v/>
      </c>
      <c r="B2645" s="33" t="s">
        <v>4825</v>
      </c>
      <c r="C2645" s="31">
        <v>0</v>
      </c>
      <c r="D2645" s="31" t="s">
        <v>20</v>
      </c>
      <c r="E2645" s="31">
        <f ca="1">IF(GLOBAL[[#This Row],[b12]]="",GLOBAL[[#This Row],[a6]],GLOBAL[[#This Row],[b12]])</f>
        <v>0</v>
      </c>
      <c r="F2645" s="32">
        <f>GLOBAL[[#This Row],[AWAL]]</f>
        <v>0</v>
      </c>
      <c r="G2645" s="31"/>
      <c r="H2645" s="31"/>
      <c r="I2645" s="31">
        <f>IF(GLOBAL[[#This Row],[1]]="","",SUMIF(Table6[NB BM_C_QTY+F],GLOBAL[POINTER],Table6[C]))</f>
        <v>0</v>
      </c>
      <c r="J2645" s="91">
        <f>IF(GLOBAL[[#This Row],[2]]="",0,-1*SUMIF(Table5[CONCAT],GLOBAL[POINTER],Table5[3]))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0</v>
      </c>
      <c r="Q2645" s="58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645" s="31">
        <v>96</v>
      </c>
      <c r="AC2645" t="s">
        <v>5118</v>
      </c>
    </row>
    <row r="2646" spans="1:29">
      <c r="A2646" s="31">
        <f ca="1">IF(GLOBAL[[#This Row],[TT]]&lt;1,"",ROW()-2)</f>
        <v>2644</v>
      </c>
      <c r="B2646" s="33" t="s">
        <v>4668</v>
      </c>
      <c r="C2646" s="31">
        <v>1</v>
      </c>
      <c r="D2646" s="31" t="s">
        <v>20</v>
      </c>
      <c r="E2646" s="31">
        <f ca="1">IF(GLOBAL[[#This Row],[b12]]="",GLOBAL[[#This Row],[a6]],GLOBAL[[#This Row],[b12]])</f>
        <v>1</v>
      </c>
      <c r="F2646" s="32">
        <f>GLOBAL[[#This Row],[AWAL]]</f>
        <v>1</v>
      </c>
      <c r="G2646" s="31"/>
      <c r="H2646" s="31"/>
      <c r="I2646" s="31">
        <f>IF(GLOBAL[[#This Row],[1]]="","",SUMIF(Table6[NB BM_C_QTY+F],GLOBAL[POINTER],Table6[C]))</f>
        <v>0</v>
      </c>
      <c r="J2646" s="91">
        <f>IF(GLOBAL[[#This Row],[2]]="",0,-1*SUMIF(Table5[CONCAT],GLOBAL[POINTER],Table5[3]))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1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1</v>
      </c>
      <c r="Q2646" s="58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1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1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1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646" s="31">
        <v>96</v>
      </c>
      <c r="AC2646" t="s">
        <v>5118</v>
      </c>
    </row>
    <row r="2647" spans="1:29">
      <c r="A2647" s="31">
        <f ca="1">IF(GLOBAL[[#This Row],[TT]]&lt;1,"",ROW()-2)</f>
        <v>2645</v>
      </c>
      <c r="B2647" s="33" t="s">
        <v>4669</v>
      </c>
      <c r="C2647" s="31">
        <v>2</v>
      </c>
      <c r="D2647" s="31" t="s">
        <v>20</v>
      </c>
      <c r="E2647" s="31">
        <f ca="1">IF(GLOBAL[[#This Row],[b12]]="",GLOBAL[[#This Row],[a6]],GLOBAL[[#This Row],[b12]])</f>
        <v>2</v>
      </c>
      <c r="F2647" s="32">
        <f>GLOBAL[[#This Row],[AWAL]]</f>
        <v>2</v>
      </c>
      <c r="G2647" s="31"/>
      <c r="H2647" s="31"/>
      <c r="I2647" s="31">
        <f>IF(GLOBAL[[#This Row],[1]]="","",SUMIF(Table6[NB BM_C_QTY+F],GLOBAL[POINTER],Table6[C]))</f>
        <v>0</v>
      </c>
      <c r="J2647" s="91">
        <f>IF(GLOBAL[[#This Row],[2]]="",0,-1*SUMIF(Table5[CONCAT],GLOBAL[POINTER],Table5[3]))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2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2</v>
      </c>
      <c r="Q2647" s="58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2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2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2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647" s="31">
        <v>96</v>
      </c>
      <c r="AC2647" t="s">
        <v>5118</v>
      </c>
    </row>
    <row r="2648" spans="1:29">
      <c r="A2648" s="31">
        <f ca="1">IF(GLOBAL[[#This Row],[TT]]&lt;1,"",ROW()-2)</f>
        <v>2646</v>
      </c>
      <c r="B2648" s="33" t="s">
        <v>4670</v>
      </c>
      <c r="C2648" s="31">
        <v>2</v>
      </c>
      <c r="D2648" s="31" t="s">
        <v>56</v>
      </c>
      <c r="E2648" s="31">
        <f ca="1">IF(GLOBAL[[#This Row],[b12]]="",GLOBAL[[#This Row],[a6]],GLOBAL[[#This Row],[b12]])</f>
        <v>2</v>
      </c>
      <c r="F2648" s="32">
        <f>GLOBAL[[#This Row],[AWAL]]</f>
        <v>2</v>
      </c>
      <c r="G2648" s="31"/>
      <c r="H2648" s="31"/>
      <c r="I2648" s="31">
        <f>IF(GLOBAL[[#This Row],[1]]="","",SUMIF(Table6[NB BM_C_QTY+F],GLOBAL[POINTER],Table6[C]))</f>
        <v>0</v>
      </c>
      <c r="J2648" s="91">
        <f>IF(GLOBAL[[#This Row],[2]]="",0,-1*SUMIF(Table5[CONCAT],GLOBAL[POINTER],Table5[3]))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 t="shared" si="41"/>
        <v>2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2</v>
      </c>
      <c r="Q2648" s="58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2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2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2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648" s="31">
        <v>144</v>
      </c>
      <c r="AC2648" t="s">
        <v>5118</v>
      </c>
    </row>
    <row r="2649" spans="1:29">
      <c r="A2649" s="31">
        <f ca="1">IF(GLOBAL[[#This Row],[TT]]&lt;1,"",ROW()-2)</f>
        <v>2647</v>
      </c>
      <c r="B2649" s="33" t="s">
        <v>4671</v>
      </c>
      <c r="C2649" s="31">
        <v>26</v>
      </c>
      <c r="D2649" s="31" t="s">
        <v>56</v>
      </c>
      <c r="E2649" s="31">
        <f ca="1">IF(GLOBAL[[#This Row],[b12]]="",GLOBAL[[#This Row],[a6]],GLOBAL[[#This Row],[b12]])</f>
        <v>26</v>
      </c>
      <c r="F2649" s="32">
        <f>GLOBAL[[#This Row],[AWAL]]</f>
        <v>26</v>
      </c>
      <c r="G2649" s="31"/>
      <c r="H2649" s="31"/>
      <c r="I2649" s="31">
        <f>IF(GLOBAL[[#This Row],[1]]="","",SUMIF(Table6[NB BM_C_QTY+F],GLOBAL[POINTER],Table6[C]))</f>
        <v>0</v>
      </c>
      <c r="J2649" s="91">
        <f>IF(GLOBAL[[#This Row],[2]]="",0,-1*SUMIF(Table5[CONCAT],GLOBAL[POINTER],Table5[3]))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26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26</v>
      </c>
      <c r="Q2649" s="58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26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26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26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649" s="31">
        <v>144</v>
      </c>
      <c r="AC2649" t="s">
        <v>5118</v>
      </c>
    </row>
    <row r="2650" spans="1:29">
      <c r="A2650" s="31">
        <f ca="1">IF(GLOBAL[[#This Row],[TT]]&lt;1,"",ROW()-2)</f>
        <v>2648</v>
      </c>
      <c r="B2650" s="33" t="s">
        <v>4672</v>
      </c>
      <c r="C2650" s="31">
        <v>1</v>
      </c>
      <c r="D2650" s="31" t="s">
        <v>56</v>
      </c>
      <c r="E2650" s="31">
        <f ca="1">IF(GLOBAL[[#This Row],[b12]]="",GLOBAL[[#This Row],[a6]],GLOBAL[[#This Row],[b12]])</f>
        <v>1</v>
      </c>
      <c r="F2650" s="32">
        <f>GLOBAL[[#This Row],[AWAL]]</f>
        <v>1</v>
      </c>
      <c r="G2650" s="31"/>
      <c r="H2650" s="31"/>
      <c r="I2650" s="31">
        <f>IF(GLOBAL[[#This Row],[1]]="","",SUMIF(Table6[NB BM_C_QTY+F],GLOBAL[POINTER],Table6[C]))</f>
        <v>0</v>
      </c>
      <c r="J2650" s="91">
        <f>IF(GLOBAL[[#This Row],[2]]="",0,-1*SUMIF(Table5[CONCAT],GLOBAL[POINTER],Table5[3]))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1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1</v>
      </c>
      <c r="Q2650" s="58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1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1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1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650" s="31">
        <v>144</v>
      </c>
      <c r="AC2650" t="s">
        <v>5118</v>
      </c>
    </row>
    <row r="2651" spans="1:29">
      <c r="A2651" s="31">
        <f ca="1">IF(GLOBAL[[#This Row],[TT]]&lt;1,"",ROW()-2)</f>
        <v>2649</v>
      </c>
      <c r="B2651" s="33" t="s">
        <v>4673</v>
      </c>
      <c r="C2651" s="31">
        <v>5</v>
      </c>
      <c r="D2651" s="31" t="s">
        <v>56</v>
      </c>
      <c r="E2651" s="31">
        <f ca="1">IF(GLOBAL[[#This Row],[b12]]="",GLOBAL[[#This Row],[a6]],GLOBAL[[#This Row],[b12]])</f>
        <v>5</v>
      </c>
      <c r="F2651" s="32">
        <f>GLOBAL[[#This Row],[AWAL]]</f>
        <v>5</v>
      </c>
      <c r="G2651" s="31"/>
      <c r="H2651" s="31"/>
      <c r="I2651" s="31">
        <f>IF(GLOBAL[[#This Row],[1]]="","",SUMIF(Table6[NB BM_C_QTY+F],GLOBAL[POINTER],Table6[C]))</f>
        <v>0</v>
      </c>
      <c r="J2651" s="91">
        <f>IF(GLOBAL[[#This Row],[2]]="",0,-1*SUMIF(Table5[CONCAT],GLOBAL[POINTER],Table5[3]))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5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5</v>
      </c>
      <c r="Q2651" s="58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5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5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5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651" s="31">
        <v>144</v>
      </c>
      <c r="AC2651" t="s">
        <v>5118</v>
      </c>
    </row>
    <row r="2652" spans="1:29">
      <c r="A2652" s="31">
        <f ca="1">IF(GLOBAL[[#This Row],[TT]]&lt;1,"",ROW()-2)</f>
        <v>2650</v>
      </c>
      <c r="B2652" s="33" t="s">
        <v>4674</v>
      </c>
      <c r="C2652" s="31">
        <v>1</v>
      </c>
      <c r="D2652" s="31" t="s">
        <v>34</v>
      </c>
      <c r="E2652" s="31">
        <f ca="1">IF(GLOBAL[[#This Row],[b12]]="",GLOBAL[[#This Row],[a6]],GLOBAL[[#This Row],[b12]])</f>
        <v>1</v>
      </c>
      <c r="F2652" s="32">
        <f>GLOBAL[[#This Row],[AWAL]]</f>
        <v>1</v>
      </c>
      <c r="G2652" s="31"/>
      <c r="H2652" s="31"/>
      <c r="I2652" s="31">
        <f>IF(GLOBAL[[#This Row],[1]]="","",SUMIF(Table6[NB BM_C_QTY+F],GLOBAL[POINTER],Table6[C]))</f>
        <v>0</v>
      </c>
      <c r="J2652" s="91">
        <f>IF(GLOBAL[[#This Row],[2]]="",0,-1*SUMIF(Table5[CONCAT],GLOBAL[POINTER],Table5[3]))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1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1</v>
      </c>
      <c r="Q2652" s="58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1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1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1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652" s="31">
        <v>120</v>
      </c>
      <c r="AC2652" t="s">
        <v>5118</v>
      </c>
    </row>
    <row r="2653" spans="1:29">
      <c r="A2653" s="31">
        <f ca="1">IF(GLOBAL[[#This Row],[TT]]&lt;1,"",ROW()-2)</f>
        <v>2651</v>
      </c>
      <c r="B2653" s="33" t="s">
        <v>4675</v>
      </c>
      <c r="C2653" s="31">
        <v>36</v>
      </c>
      <c r="D2653" s="31" t="s">
        <v>6</v>
      </c>
      <c r="E2653" s="31">
        <f ca="1">IF(GLOBAL[[#This Row],[b12]]="",GLOBAL[[#This Row],[a6]],GLOBAL[[#This Row],[b12]])</f>
        <v>36</v>
      </c>
      <c r="F2653" s="32">
        <f>GLOBAL[[#This Row],[AWAL]]</f>
        <v>36</v>
      </c>
      <c r="G2653" s="31"/>
      <c r="H2653" s="31"/>
      <c r="I2653" s="31">
        <f>IF(GLOBAL[[#This Row],[1]]="","",SUMIF(Table6[NB BM_C_QTY+F],GLOBAL[POINTER],Table6[C]))</f>
        <v>0</v>
      </c>
      <c r="J2653" s="91">
        <f>IF(GLOBAL[[#This Row],[2]]="",0,-1*SUMIF(Table5[CONCAT],GLOBAL[POINTER],Table5[3]))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36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36</v>
      </c>
      <c r="Q2653" s="58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36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36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36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653" s="31">
        <v>72</v>
      </c>
      <c r="AC2653" t="s">
        <v>5118</v>
      </c>
    </row>
    <row r="2654" spans="1:29">
      <c r="A2654" s="31">
        <f ca="1">IF(GLOBAL[[#This Row],[TT]]&lt;1,"",ROW()-2)</f>
        <v>2652</v>
      </c>
      <c r="B2654" s="33" t="s">
        <v>4676</v>
      </c>
      <c r="C2654" s="31">
        <v>4</v>
      </c>
      <c r="D2654" s="31" t="s">
        <v>56</v>
      </c>
      <c r="E2654" s="31">
        <f ca="1">IF(GLOBAL[[#This Row],[b12]]="",GLOBAL[[#This Row],[a6]],GLOBAL[[#This Row],[b12]])</f>
        <v>4</v>
      </c>
      <c r="F2654" s="32">
        <f>GLOBAL[[#This Row],[AWAL]]</f>
        <v>4</v>
      </c>
      <c r="G2654" s="31"/>
      <c r="H2654" s="31"/>
      <c r="I2654" s="31">
        <f>IF(GLOBAL[[#This Row],[1]]="","",SUMIF(Table6[NB BM_C_QTY+F],GLOBAL[POINTER],Table6[C]))</f>
        <v>0</v>
      </c>
      <c r="J2654" s="91">
        <f>IF(GLOBAL[[#This Row],[2]]="",0,-1*SUMIF(Table5[CONCAT],GLOBAL[POINTER],Table5[3]))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 t="shared" si="41"/>
        <v>4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4</v>
      </c>
      <c r="Q2654" s="58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4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4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4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654" s="31">
        <v>144</v>
      </c>
      <c r="AC2654" t="s">
        <v>5118</v>
      </c>
    </row>
    <row r="2655" spans="1:29">
      <c r="A2655" s="31">
        <f ca="1">IF(GLOBAL[[#This Row],[TT]]&lt;1,"",ROW()-2)</f>
        <v>2653</v>
      </c>
      <c r="B2655" s="33" t="s">
        <v>4677</v>
      </c>
      <c r="C2655" s="31">
        <v>12</v>
      </c>
      <c r="D2655" s="31" t="s">
        <v>56</v>
      </c>
      <c r="E2655" s="31">
        <f ca="1">IF(GLOBAL[[#This Row],[b12]]="",GLOBAL[[#This Row],[a6]],GLOBAL[[#This Row],[b12]])</f>
        <v>12</v>
      </c>
      <c r="F2655" s="32">
        <f>GLOBAL[[#This Row],[AWAL]]</f>
        <v>12</v>
      </c>
      <c r="G2655" s="31"/>
      <c r="H2655" s="31"/>
      <c r="I2655" s="31">
        <f>IF(GLOBAL[[#This Row],[1]]="","",SUMIF(Table6[NB BM_C_QTY+F],GLOBAL[POINTER],Table6[C]))</f>
        <v>0</v>
      </c>
      <c r="J2655" s="91">
        <f>IF(GLOBAL[[#This Row],[2]]="",0,-1*SUMIF(Table5[CONCAT],GLOBAL[POINTER],Table5[3]))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12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12</v>
      </c>
      <c r="Q2655" s="58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12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12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12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655" s="31">
        <v>144</v>
      </c>
      <c r="AC2655" t="s">
        <v>5118</v>
      </c>
    </row>
    <row r="2656" spans="1:29">
      <c r="A2656" s="31" t="str">
        <f ca="1">IF(GLOBAL[[#This Row],[TT]]&lt;1,"",ROW()-2)</f>
        <v/>
      </c>
      <c r="B2656" s="33" t="s">
        <v>4826</v>
      </c>
      <c r="C2656" s="31">
        <v>0</v>
      </c>
      <c r="D2656" s="31" t="s">
        <v>56</v>
      </c>
      <c r="E2656" s="31">
        <f ca="1">IF(GLOBAL[[#This Row],[b12]]="",GLOBAL[[#This Row],[a6]],GLOBAL[[#This Row],[b12]])</f>
        <v>0</v>
      </c>
      <c r="F2656" s="32">
        <f>GLOBAL[[#This Row],[AWAL]]</f>
        <v>0</v>
      </c>
      <c r="G2656" s="31"/>
      <c r="H2656" s="31"/>
      <c r="I2656" s="31">
        <f>IF(GLOBAL[[#This Row],[1]]="","",SUMIF(Table6[NB BM_C_QTY+F],GLOBAL[POINTER],Table6[C]))</f>
        <v>0</v>
      </c>
      <c r="J2656" s="91">
        <f>IF(GLOBAL[[#This Row],[2]]="",0,-1*SUMIF(Table5[CONCAT],GLOBAL[POINTER],Table5[3]))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0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0</v>
      </c>
      <c r="Q2656" s="58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0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0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0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656" s="31">
        <v>144</v>
      </c>
      <c r="AC2656" t="s">
        <v>5118</v>
      </c>
    </row>
    <row r="2657" spans="1:29">
      <c r="A2657" s="31" t="str">
        <f ca="1">IF(GLOBAL[[#This Row],[TT]]&lt;1,"",ROW()-2)</f>
        <v/>
      </c>
      <c r="B2657" s="33" t="s">
        <v>4827</v>
      </c>
      <c r="C2657" s="31">
        <v>0</v>
      </c>
      <c r="D2657" s="31" t="s">
        <v>56</v>
      </c>
      <c r="E2657" s="31">
        <f ca="1">IF(GLOBAL[[#This Row],[b12]]="",GLOBAL[[#This Row],[a6]],GLOBAL[[#This Row],[b12]])</f>
        <v>0</v>
      </c>
      <c r="F2657" s="32">
        <f>GLOBAL[[#This Row],[AWAL]]</f>
        <v>0</v>
      </c>
      <c r="G2657" s="31"/>
      <c r="H2657" s="31"/>
      <c r="I2657" s="31">
        <f>IF(GLOBAL[[#This Row],[1]]="","",SUMIF(Table6[NB BM_C_QTY+F],GLOBAL[POINTER],Table6[C]))</f>
        <v>0</v>
      </c>
      <c r="J2657" s="91">
        <f>IF(GLOBAL[[#This Row],[2]]="",0,-1*SUMIF(Table5[CONCAT],GLOBAL[POINTER],Table5[3]))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0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0</v>
      </c>
      <c r="Q2657" s="58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0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0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0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657" s="31">
        <v>144</v>
      </c>
      <c r="AC2657" t="s">
        <v>5118</v>
      </c>
    </row>
    <row r="2658" spans="1:29">
      <c r="A2658" s="31" t="str">
        <f ca="1">IF(GLOBAL[[#This Row],[TT]]&lt;1,"",ROW()-2)</f>
        <v/>
      </c>
      <c r="B2658" s="33" t="s">
        <v>4828</v>
      </c>
      <c r="C2658" s="31">
        <v>0</v>
      </c>
      <c r="D2658" s="31" t="s">
        <v>56</v>
      </c>
      <c r="E2658" s="31">
        <f ca="1">IF(GLOBAL[[#This Row],[b12]]="",GLOBAL[[#This Row],[a6]],GLOBAL[[#This Row],[b12]])</f>
        <v>0</v>
      </c>
      <c r="F2658" s="32">
        <f>GLOBAL[[#This Row],[AWAL]]</f>
        <v>0</v>
      </c>
      <c r="G2658" s="31"/>
      <c r="H2658" s="31"/>
      <c r="I2658" s="31">
        <f>IF(GLOBAL[[#This Row],[1]]="","",SUMIF(Table6[NB BM_C_QTY+F],GLOBAL[POINTER],Table6[C]))</f>
        <v>0</v>
      </c>
      <c r="J2658" s="91">
        <f>IF(GLOBAL[[#This Row],[2]]="",0,-1*SUMIF(Table5[CONCAT],GLOBAL[POINTER],Table5[3]))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0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0</v>
      </c>
      <c r="Q2658" s="58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0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0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0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658" s="31">
        <v>144</v>
      </c>
      <c r="AC2658" t="s">
        <v>5118</v>
      </c>
    </row>
    <row r="2659" spans="1:29">
      <c r="A2659" s="31">
        <f ca="1">IF(GLOBAL[[#This Row],[TT]]&lt;1,"",ROW()-2)</f>
        <v>2657</v>
      </c>
      <c r="B2659" s="33" t="s">
        <v>4678</v>
      </c>
      <c r="C2659" s="31">
        <v>6</v>
      </c>
      <c r="D2659" s="31" t="s">
        <v>56</v>
      </c>
      <c r="E2659" s="31">
        <f ca="1">IF(GLOBAL[[#This Row],[b12]]="",GLOBAL[[#This Row],[a6]],GLOBAL[[#This Row],[b12]])</f>
        <v>6</v>
      </c>
      <c r="F2659" s="32">
        <f>GLOBAL[[#This Row],[AWAL]]</f>
        <v>6</v>
      </c>
      <c r="G2659" s="31"/>
      <c r="H2659" s="31"/>
      <c r="I2659" s="31">
        <f>IF(GLOBAL[[#This Row],[1]]="","",SUMIF(Table6[NB BM_C_QTY+F],GLOBAL[POINTER],Table6[C]))</f>
        <v>0</v>
      </c>
      <c r="J2659" s="91">
        <f>IF(GLOBAL[[#This Row],[2]]="",0,-1*SUMIF(Table5[CONCAT],GLOBAL[POINTER],Table5[3]))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6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6</v>
      </c>
      <c r="Q2659" s="58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6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6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6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659" s="31">
        <v>144</v>
      </c>
      <c r="AC2659" t="s">
        <v>5118</v>
      </c>
    </row>
    <row r="2660" spans="1:29">
      <c r="A2660" s="31">
        <f ca="1">IF(GLOBAL[[#This Row],[TT]]&lt;1,"",ROW()-2)</f>
        <v>2658</v>
      </c>
      <c r="B2660" s="33" t="s">
        <v>4679</v>
      </c>
      <c r="C2660" s="31">
        <v>5</v>
      </c>
      <c r="D2660" s="31" t="s">
        <v>56</v>
      </c>
      <c r="E2660" s="31">
        <f ca="1">IF(GLOBAL[[#This Row],[b12]]="",GLOBAL[[#This Row],[a6]],GLOBAL[[#This Row],[b12]])</f>
        <v>5</v>
      </c>
      <c r="F2660" s="32">
        <f>GLOBAL[[#This Row],[AWAL]]</f>
        <v>5</v>
      </c>
      <c r="G2660" s="31"/>
      <c r="H2660" s="31"/>
      <c r="I2660" s="31">
        <f>IF(GLOBAL[[#This Row],[1]]="","",SUMIF(Table6[NB BM_C_QTY+F],GLOBAL[POINTER],Table6[C]))</f>
        <v>0</v>
      </c>
      <c r="J2660" s="91">
        <f>IF(GLOBAL[[#This Row],[2]]="",0,-1*SUMIF(Table5[CONCAT],GLOBAL[POINTER],Table5[3]))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5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5</v>
      </c>
      <c r="Q2660" s="58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5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5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5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660" s="31">
        <v>144</v>
      </c>
      <c r="AC2660" t="s">
        <v>5118</v>
      </c>
    </row>
    <row r="2661" spans="1:29">
      <c r="A2661" s="31">
        <f ca="1">IF(GLOBAL[[#This Row],[TT]]&lt;1,"",ROW()-2)</f>
        <v>2659</v>
      </c>
      <c r="B2661" s="33" t="s">
        <v>4680</v>
      </c>
      <c r="C2661" s="31">
        <v>1</v>
      </c>
      <c r="D2661" s="31" t="s">
        <v>56</v>
      </c>
      <c r="E2661" s="31">
        <f ca="1">IF(GLOBAL[[#This Row],[b12]]="",GLOBAL[[#This Row],[a6]],GLOBAL[[#This Row],[b12]])</f>
        <v>1</v>
      </c>
      <c r="F2661" s="32">
        <f>GLOBAL[[#This Row],[AWAL]]</f>
        <v>1</v>
      </c>
      <c r="G2661" s="31"/>
      <c r="H2661" s="31"/>
      <c r="I2661" s="31">
        <f>IF(GLOBAL[[#This Row],[1]]="","",SUMIF(Table6[NB BM_C_QTY+F],GLOBAL[POINTER],Table6[C]))</f>
        <v>0</v>
      </c>
      <c r="J2661" s="91">
        <f>IF(GLOBAL[[#This Row],[2]]="",0,-1*SUMIF(Table5[CONCAT],GLOBAL[POINTER],Table5[3]))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1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1</v>
      </c>
      <c r="Q2661" s="58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1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1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1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661" s="31">
        <v>144</v>
      </c>
      <c r="AC2661" t="s">
        <v>5118</v>
      </c>
    </row>
    <row r="2662" spans="1:29">
      <c r="A2662" s="31">
        <f ca="1">IF(GLOBAL[[#This Row],[TT]]&lt;1,"",ROW()-2)</f>
        <v>2660</v>
      </c>
      <c r="B2662" s="33" t="s">
        <v>4681</v>
      </c>
      <c r="C2662" s="31">
        <v>2</v>
      </c>
      <c r="D2662" s="31" t="s">
        <v>56</v>
      </c>
      <c r="E2662" s="31">
        <f ca="1">IF(GLOBAL[[#This Row],[b12]]="",GLOBAL[[#This Row],[a6]],GLOBAL[[#This Row],[b12]])</f>
        <v>2</v>
      </c>
      <c r="F2662" s="32">
        <f>GLOBAL[[#This Row],[AWAL]]</f>
        <v>2</v>
      </c>
      <c r="G2662" s="31"/>
      <c r="H2662" s="31"/>
      <c r="I2662" s="31">
        <f>IF(GLOBAL[[#This Row],[1]]="","",SUMIF(Table6[NB BM_C_QTY+F],GLOBAL[POINTER],Table6[C]))</f>
        <v>0</v>
      </c>
      <c r="J2662" s="91">
        <f>IF(GLOBAL[[#This Row],[2]]="",0,-1*SUMIF(Table5[CONCAT],GLOBAL[POINTER],Table5[3]))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2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2</v>
      </c>
      <c r="Q2662" s="58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2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2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2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662" s="31">
        <v>144</v>
      </c>
      <c r="AC2662" t="s">
        <v>5118</v>
      </c>
    </row>
    <row r="2663" spans="1:29">
      <c r="A2663" s="31" t="str">
        <f ca="1">IF(GLOBAL[[#This Row],[TT]]&lt;1,"",ROW()-2)</f>
        <v/>
      </c>
      <c r="B2663" s="33" t="s">
        <v>4682</v>
      </c>
      <c r="C2663" s="31">
        <v>0</v>
      </c>
      <c r="D2663" s="31" t="s">
        <v>34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>
        <f>IF(GLOBAL[[#This Row],[1]]="","",SUMIF(Table6[NB BM_C_QTY+F],GLOBAL[POINTER],Table6[C]))</f>
        <v>0</v>
      </c>
      <c r="J2663" s="91">
        <f>IF(GLOBAL[[#This Row],[2]]="",0,-1*SUMIF(Table5[CONCAT],GLOBAL[POINTER],Table5[3]))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58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663" s="31">
        <v>120</v>
      </c>
      <c r="AC2663" t="s">
        <v>5118</v>
      </c>
    </row>
    <row r="2664" spans="1:29">
      <c r="A2664" s="31">
        <f ca="1">IF(GLOBAL[[#This Row],[TT]]&lt;1,"",ROW()-2)</f>
        <v>2662</v>
      </c>
      <c r="B2664" s="33" t="s">
        <v>4683</v>
      </c>
      <c r="C2664" s="31">
        <v>4</v>
      </c>
      <c r="D2664" s="31" t="s">
        <v>56</v>
      </c>
      <c r="E2664" s="31">
        <f ca="1">IF(GLOBAL[[#This Row],[b12]]="",GLOBAL[[#This Row],[a6]],GLOBAL[[#This Row],[b12]])</f>
        <v>4</v>
      </c>
      <c r="F2664" s="32">
        <f>GLOBAL[[#This Row],[AWAL]]</f>
        <v>4</v>
      </c>
      <c r="G2664" s="31"/>
      <c r="H2664" s="31"/>
      <c r="I2664" s="31">
        <f>IF(GLOBAL[[#This Row],[1]]="","",SUMIF(Table6[NB BM_C_QTY+F],GLOBAL[POINTER],Table6[C]))</f>
        <v>0</v>
      </c>
      <c r="J2664" s="91">
        <f>IF(GLOBAL[[#This Row],[2]]="",0,-1*SUMIF(Table5[CONCAT],GLOBAL[POINTER],Table5[3]))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4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4</v>
      </c>
      <c r="Q2664" s="58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4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4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4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664" s="31">
        <v>144</v>
      </c>
      <c r="AC2664" t="s">
        <v>5118</v>
      </c>
    </row>
    <row r="2665" spans="1:29">
      <c r="A2665" s="31" t="str">
        <f ca="1">IF(GLOBAL[[#This Row],[TT]]&lt;1,"",ROW()-2)</f>
        <v/>
      </c>
      <c r="B2665" s="33" t="s">
        <v>4829</v>
      </c>
      <c r="C2665" s="31">
        <v>0</v>
      </c>
      <c r="D2665" s="31" t="s">
        <v>34</v>
      </c>
      <c r="E2665" s="31">
        <f ca="1">IF(GLOBAL[[#This Row],[b12]]="",GLOBAL[[#This Row],[a6]],GLOBAL[[#This Row],[b12]])</f>
        <v>0</v>
      </c>
      <c r="F2665" s="32">
        <f>GLOBAL[[#This Row],[AWAL]]</f>
        <v>0</v>
      </c>
      <c r="G2665" s="31"/>
      <c r="H2665" s="31"/>
      <c r="I2665" s="31">
        <f>IF(GLOBAL[[#This Row],[1]]="","",SUMIF(Table6[NB BM_C_QTY+F],GLOBAL[POINTER],Table6[C]))</f>
        <v>0</v>
      </c>
      <c r="J2665" s="91">
        <f>IF(GLOBAL[[#This Row],[2]]="",0,-1*SUMIF(Table5[CONCAT],GLOBAL[POINTER],Table5[3]))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0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0</v>
      </c>
      <c r="Q2665" s="58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665" s="31">
        <v>120</v>
      </c>
      <c r="AC2665" t="s">
        <v>5118</v>
      </c>
    </row>
    <row r="2666" spans="1:29">
      <c r="A2666" s="31">
        <f ca="1">IF(GLOBAL[[#This Row],[TT]]&lt;1,"",ROW()-2)</f>
        <v>2664</v>
      </c>
      <c r="B2666" s="33" t="s">
        <v>4684</v>
      </c>
      <c r="C2666" s="31">
        <v>13</v>
      </c>
      <c r="D2666" s="31" t="s">
        <v>34</v>
      </c>
      <c r="E2666" s="31">
        <f ca="1">IF(GLOBAL[[#This Row],[b12]]="",GLOBAL[[#This Row],[a6]],GLOBAL[[#This Row],[b12]])</f>
        <v>13</v>
      </c>
      <c r="F2666" s="32">
        <f>GLOBAL[[#This Row],[AWAL]]</f>
        <v>13</v>
      </c>
      <c r="G2666" s="31"/>
      <c r="H2666" s="31"/>
      <c r="I2666" s="31">
        <f>IF(GLOBAL[[#This Row],[1]]="","",SUMIF(Table6[NB BM_C_QTY+F],GLOBAL[POINTER],Table6[C]))</f>
        <v>0</v>
      </c>
      <c r="J2666" s="91">
        <f>IF(GLOBAL[[#This Row],[2]]="",0,-1*SUMIF(Table5[CONCAT],GLOBAL[POINTER],Table5[3]))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 t="shared" si="41"/>
        <v>13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13</v>
      </c>
      <c r="Q2666" s="58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13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13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13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666" s="31">
        <v>120</v>
      </c>
      <c r="AC2666" t="s">
        <v>5118</v>
      </c>
    </row>
    <row r="2667" spans="1:29">
      <c r="A2667" s="31">
        <f ca="1">IF(GLOBAL[[#This Row],[TT]]&lt;1,"",ROW()-2)</f>
        <v>2665</v>
      </c>
      <c r="B2667" s="33" t="s">
        <v>4685</v>
      </c>
      <c r="C2667" s="31">
        <v>16</v>
      </c>
      <c r="D2667" s="31" t="s">
        <v>56</v>
      </c>
      <c r="E2667" s="31">
        <f ca="1">IF(GLOBAL[[#This Row],[b12]]="",GLOBAL[[#This Row],[a6]],GLOBAL[[#This Row],[b12]])</f>
        <v>16</v>
      </c>
      <c r="F2667" s="32">
        <f>GLOBAL[[#This Row],[AWAL]]</f>
        <v>16</v>
      </c>
      <c r="G2667" s="31"/>
      <c r="H2667" s="31"/>
      <c r="I2667" s="31">
        <f>IF(GLOBAL[[#This Row],[1]]="","",SUMIF(Table6[NB BM_C_QTY+F],GLOBAL[POINTER],Table6[C]))</f>
        <v>0</v>
      </c>
      <c r="J2667" s="91">
        <f>IF(GLOBAL[[#This Row],[2]]="",0,-1*SUMIF(Table5[CONCAT],GLOBAL[POINTER],Table5[3]))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16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16</v>
      </c>
      <c r="Q2667" s="58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16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16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16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667" s="31">
        <v>144</v>
      </c>
      <c r="AC2667" t="s">
        <v>5118</v>
      </c>
    </row>
    <row r="2668" spans="1:29">
      <c r="A2668" s="31">
        <f ca="1">IF(GLOBAL[[#This Row],[TT]]&lt;1,"",ROW()-2)</f>
        <v>2666</v>
      </c>
      <c r="B2668" s="33" t="s">
        <v>4686</v>
      </c>
      <c r="C2668" s="31">
        <v>3</v>
      </c>
      <c r="D2668" s="31" t="s">
        <v>56</v>
      </c>
      <c r="E2668" s="31">
        <f ca="1">IF(GLOBAL[[#This Row],[b12]]="",GLOBAL[[#This Row],[a6]],GLOBAL[[#This Row],[b12]])</f>
        <v>3</v>
      </c>
      <c r="F2668" s="32">
        <f>GLOBAL[[#This Row],[AWAL]]</f>
        <v>3</v>
      </c>
      <c r="G2668" s="31"/>
      <c r="H2668" s="31"/>
      <c r="I2668" s="31">
        <f>IF(GLOBAL[[#This Row],[1]]="","",SUMIF(Table6[NB BM_C_QTY+F],GLOBAL[POINTER],Table6[C]))</f>
        <v>0</v>
      </c>
      <c r="J2668" s="91">
        <f>IF(GLOBAL[[#This Row],[2]]="",0,-1*SUMIF(Table5[CONCAT],GLOBAL[POINTER],Table5[3]))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3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3</v>
      </c>
      <c r="Q2668" s="58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3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3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3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668" s="31">
        <v>144</v>
      </c>
      <c r="AC2668" t="s">
        <v>5118</v>
      </c>
    </row>
    <row r="2669" spans="1:29">
      <c r="A2669" s="31">
        <f ca="1">IF(GLOBAL[[#This Row],[TT]]&lt;1,"",ROW()-2)</f>
        <v>2667</v>
      </c>
      <c r="B2669" s="33" t="s">
        <v>4687</v>
      </c>
      <c r="C2669" s="31">
        <v>1</v>
      </c>
      <c r="D2669" s="31" t="s">
        <v>20</v>
      </c>
      <c r="E2669" s="31">
        <f ca="1">IF(GLOBAL[[#This Row],[b12]]="",GLOBAL[[#This Row],[a6]],GLOBAL[[#This Row],[b12]])</f>
        <v>1</v>
      </c>
      <c r="F2669" s="32">
        <f>GLOBAL[[#This Row],[AWAL]]</f>
        <v>1</v>
      </c>
      <c r="G2669" s="31"/>
      <c r="H2669" s="31"/>
      <c r="I2669" s="31">
        <f>IF(GLOBAL[[#This Row],[1]]="","",SUMIF(Table6[NB BM_C_QTY+F],GLOBAL[POINTER],Table6[C]))</f>
        <v>0</v>
      </c>
      <c r="J2669" s="91">
        <f>IF(GLOBAL[[#This Row],[2]]="",0,-1*SUMIF(Table5[CONCAT],GLOBAL[POINTER],Table5[3]))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 t="shared" si="41"/>
        <v>1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1</v>
      </c>
      <c r="Q2669" s="58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1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1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1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669" s="31">
        <v>96</v>
      </c>
      <c r="AC2669" t="s">
        <v>5118</v>
      </c>
    </row>
    <row r="2670" spans="1:29">
      <c r="A2670" s="31" t="str">
        <f ca="1">IF(GLOBAL[[#This Row],[TT]]&lt;1,"",ROW()-2)</f>
        <v/>
      </c>
      <c r="B2670" s="33" t="s">
        <v>4830</v>
      </c>
      <c r="C2670" s="31">
        <v>0</v>
      </c>
      <c r="D2670" s="31" t="s">
        <v>56</v>
      </c>
      <c r="E2670" s="31">
        <f ca="1">IF(GLOBAL[[#This Row],[b12]]="",GLOBAL[[#This Row],[a6]],GLOBAL[[#This Row],[b12]])</f>
        <v>0</v>
      </c>
      <c r="F2670" s="32">
        <f>GLOBAL[[#This Row],[AWAL]]</f>
        <v>0</v>
      </c>
      <c r="G2670" s="31"/>
      <c r="H2670" s="31"/>
      <c r="I2670" s="31">
        <f>IF(GLOBAL[[#This Row],[1]]="","",SUMIF(Table6[NB BM_C_QTY+F],GLOBAL[POINTER],Table6[C]))</f>
        <v>0</v>
      </c>
      <c r="J2670" s="91">
        <f>IF(GLOBAL[[#This Row],[2]]="",0,-1*SUMIF(Table5[CONCAT],GLOBAL[POINTER],Table5[3]))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0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0</v>
      </c>
      <c r="Q2670" s="58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0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0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0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670" s="31">
        <v>144</v>
      </c>
      <c r="AC2670" t="s">
        <v>5118</v>
      </c>
    </row>
    <row r="2671" spans="1:29">
      <c r="A2671" s="31">
        <f ca="1">IF(GLOBAL[[#This Row],[TT]]&lt;1,"",ROW()-2)</f>
        <v>2669</v>
      </c>
      <c r="B2671" s="33" t="s">
        <v>4786</v>
      </c>
      <c r="C2671" s="31">
        <v>3</v>
      </c>
      <c r="D2671" s="31" t="s">
        <v>2075</v>
      </c>
      <c r="E2671" s="31">
        <f ca="1">IF(GLOBAL[[#This Row],[b12]]="",GLOBAL[[#This Row],[a6]],GLOBAL[[#This Row],[b12]])</f>
        <v>3</v>
      </c>
      <c r="F2671" s="32">
        <f>GLOBAL[[#This Row],[AWAL]]</f>
        <v>3</v>
      </c>
      <c r="G2671" s="31"/>
      <c r="H2671" s="31"/>
      <c r="I2671" s="31">
        <f>IF(GLOBAL[[#This Row],[1]]="","",SUMIF(Table6[NB BM_C_QTY+F],GLOBAL[POINTER],Table6[C]))</f>
        <v>0</v>
      </c>
      <c r="J2671" s="91">
        <f>IF(GLOBAL[[#This Row],[2]]="",0,-1*SUMIF(Table5[CONCAT],GLOBAL[POINTER],Table5[3]))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3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3</v>
      </c>
      <c r="Q2671" s="58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3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3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3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671" s="31">
        <v>120</v>
      </c>
      <c r="AC2671" t="s">
        <v>5118</v>
      </c>
    </row>
    <row r="2672" spans="1:29">
      <c r="A2672" s="31">
        <f ca="1">IF(GLOBAL[[#This Row],[TT]]&lt;1,"",ROW()-2)</f>
        <v>2670</v>
      </c>
      <c r="B2672" s="33" t="s">
        <v>4688</v>
      </c>
      <c r="C2672" s="31">
        <v>4</v>
      </c>
      <c r="D2672" s="31" t="s">
        <v>34</v>
      </c>
      <c r="E2672" s="31">
        <f ca="1">IF(GLOBAL[[#This Row],[b12]]="",GLOBAL[[#This Row],[a6]],GLOBAL[[#This Row],[b12]])</f>
        <v>4</v>
      </c>
      <c r="F2672" s="32">
        <f>GLOBAL[[#This Row],[AWAL]]</f>
        <v>4</v>
      </c>
      <c r="G2672" s="31"/>
      <c r="H2672" s="31"/>
      <c r="I2672" s="31">
        <f>IF(GLOBAL[[#This Row],[1]]="","",SUMIF(Table6[NB BM_C_QTY+F],GLOBAL[POINTER],Table6[C]))</f>
        <v>0</v>
      </c>
      <c r="J2672" s="91">
        <f>IF(GLOBAL[[#This Row],[2]]="",0,-1*SUMIF(Table5[CONCAT],GLOBAL[POINTER],Table5[3]))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4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4</v>
      </c>
      <c r="Q2672" s="58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4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4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4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672" s="31">
        <v>120</v>
      </c>
      <c r="AC2672" t="s">
        <v>5118</v>
      </c>
    </row>
    <row r="2673" spans="1:30">
      <c r="A2673" s="31">
        <f ca="1">IF(GLOBAL[[#This Row],[TT]]&lt;1,"",ROW()-2)</f>
        <v>2671</v>
      </c>
      <c r="B2673" s="33" t="s">
        <v>4689</v>
      </c>
      <c r="C2673" s="31">
        <v>1</v>
      </c>
      <c r="D2673" s="31" t="s">
        <v>34</v>
      </c>
      <c r="E2673" s="31">
        <f ca="1">IF(GLOBAL[[#This Row],[b12]]="",GLOBAL[[#This Row],[a6]],GLOBAL[[#This Row],[b12]])</f>
        <v>1</v>
      </c>
      <c r="F2673" s="32">
        <f>GLOBAL[[#This Row],[AWAL]]</f>
        <v>1</v>
      </c>
      <c r="G2673" s="31"/>
      <c r="H2673" s="31"/>
      <c r="I2673" s="31">
        <f>IF(GLOBAL[[#This Row],[1]]="","",SUMIF(Table6[NB BM_C_QTY+F],GLOBAL[POINTER],Table6[C]))</f>
        <v>0</v>
      </c>
      <c r="J2673" s="91">
        <f>IF(GLOBAL[[#This Row],[2]]="",0,-1*SUMIF(Table5[CONCAT],GLOBAL[POINTER],Table5[3]))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 t="shared" si="41"/>
        <v>1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1</v>
      </c>
      <c r="Q2673" s="58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1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1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1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673" s="31">
        <v>120</v>
      </c>
      <c r="AC2673" t="s">
        <v>5118</v>
      </c>
    </row>
    <row r="2674" spans="1:30">
      <c r="A2674" s="31" t="str">
        <f ca="1">IF(GLOBAL[[#This Row],[TT]]&lt;1,"",ROW()-2)</f>
        <v/>
      </c>
      <c r="B2674" s="33" t="s">
        <v>4831</v>
      </c>
      <c r="C2674" s="31">
        <v>0</v>
      </c>
      <c r="D2674" s="31" t="s">
        <v>222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>
        <f>IF(GLOBAL[[#This Row],[1]]="","",SUMIF(Table6[NB BM_C_QTY+F],GLOBAL[POINTER],Table6[C]))</f>
        <v>0</v>
      </c>
      <c r="J2674" s="91">
        <f>IF(GLOBAL[[#This Row],[2]]="",0,-1*SUMIF(Table5[CONCAT],GLOBAL[POINTER],Table5[3]))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 t="shared" si="41"/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58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674" s="31">
        <v>48</v>
      </c>
      <c r="AC2674" t="s">
        <v>5118</v>
      </c>
    </row>
    <row r="2675" spans="1:30">
      <c r="A2675" s="31">
        <f ca="1">IF(GLOBAL[[#This Row],[TT]]&lt;1,"",ROW()-2)</f>
        <v>2673</v>
      </c>
      <c r="B2675" s="33" t="s">
        <v>4690</v>
      </c>
      <c r="C2675" s="31">
        <v>2</v>
      </c>
      <c r="D2675" s="31" t="s">
        <v>70</v>
      </c>
      <c r="E2675" s="31">
        <f ca="1">IF(GLOBAL[[#This Row],[b12]]="",GLOBAL[[#This Row],[a6]],GLOBAL[[#This Row],[b12]])</f>
        <v>2</v>
      </c>
      <c r="F2675" s="32">
        <f>GLOBAL[[#This Row],[AWAL]]</f>
        <v>2</v>
      </c>
      <c r="G2675" s="31"/>
      <c r="H2675" s="31"/>
      <c r="I2675" s="31">
        <f>IF(GLOBAL[[#This Row],[1]]="","",SUMIF(Table6[NB BM_C_QTY+F],GLOBAL[POINTER],Table6[C]))</f>
        <v>0</v>
      </c>
      <c r="J2675" s="91">
        <f>IF(GLOBAL[[#This Row],[2]]="",0,-1*SUMIF(Table5[CONCAT],GLOBAL[POINTER],Table5[3]))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 t="shared" si="41"/>
        <v>2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2</v>
      </c>
      <c r="Q2675" s="58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2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2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2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675" s="31">
        <v>288</v>
      </c>
      <c r="AC2675" t="s">
        <v>5118</v>
      </c>
    </row>
    <row r="2676" spans="1:30">
      <c r="A2676" s="31">
        <f ca="1">IF(GLOBAL[[#This Row],[TT]]&lt;1,"",ROW()-2)</f>
        <v>2674</v>
      </c>
      <c r="B2676" s="33" t="s">
        <v>4691</v>
      </c>
      <c r="C2676" s="31">
        <v>4</v>
      </c>
      <c r="D2676" s="31" t="s">
        <v>31</v>
      </c>
      <c r="E2676" s="31">
        <f ca="1">IF(GLOBAL[[#This Row],[b12]]="",GLOBAL[[#This Row],[a6]],GLOBAL[[#This Row],[b12]])</f>
        <v>4</v>
      </c>
      <c r="F2676" s="32">
        <f>GLOBAL[[#This Row],[AWAL]]</f>
        <v>4</v>
      </c>
      <c r="G2676" s="31"/>
      <c r="H2676" s="31"/>
      <c r="I2676" s="31">
        <f>IF(GLOBAL[[#This Row],[1]]="","",SUMIF(Table6[NB BM_C_QTY+F],GLOBAL[POINTER],Table6[C]))</f>
        <v>0</v>
      </c>
      <c r="J2676" s="91">
        <f>IF(GLOBAL[[#This Row],[2]]="",0,-1*SUMIF(Table5[CONCAT],GLOBAL[POINTER],Table5[3]))</f>
        <v>0</v>
      </c>
      <c r="K2676" s="31" t="str">
        <f>IF(GLOBAL[[#This Row],[b1]]="","",GLOBAL[[#This Row],[b1]]-GLOBAL[[#This Row],[a1]]-GLOBAL[[#This Row],[bkeluar1]])</f>
        <v/>
      </c>
      <c r="L2676" s="31">
        <f>SUM(GLOBAL[[#This Row],[bmasuk1]:[c1]])</f>
        <v>0</v>
      </c>
      <c r="M2676" s="32">
        <f t="shared" si="41"/>
        <v>4</v>
      </c>
      <c r="N2676" s="31"/>
      <c r="O2676" s="31" t="str">
        <f>IF(GLOBAL[[#This Row],[b2]]="","",GLOBAL[[#This Row],[b2]]-GLOBAL[[#This Row],[a2]])</f>
        <v/>
      </c>
      <c r="P2676" s="32">
        <f ca="1">SUM(INDIRECT(GLOBAL_VAR[TABLENAME]&amp;"[@a"&amp;$1:$1-1&amp;"]"),INDIRECT(GLOBAL_VAR[TABLENAME]&amp;"[@c"&amp;$1:$1-1&amp;"]"))</f>
        <v>4</v>
      </c>
      <c r="Q2676" s="58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4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4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4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676" s="31">
        <v>10</v>
      </c>
      <c r="AC2676" t="s">
        <v>5116</v>
      </c>
    </row>
    <row r="2677" spans="1:30">
      <c r="A2677" s="31">
        <f ca="1">IF(GLOBAL[[#This Row],[TT]]&lt;1,"",ROW()-2)</f>
        <v>2675</v>
      </c>
      <c r="B2677" s="33" t="s">
        <v>4692</v>
      </c>
      <c r="C2677" s="31">
        <v>5</v>
      </c>
      <c r="D2677" s="31" t="s">
        <v>70</v>
      </c>
      <c r="E2677" s="31">
        <f ca="1">IF(GLOBAL[[#This Row],[b12]]="",GLOBAL[[#This Row],[a6]],GLOBAL[[#This Row],[b12]])</f>
        <v>5</v>
      </c>
      <c r="F2677" s="32">
        <f>GLOBAL[[#This Row],[AWAL]]</f>
        <v>5</v>
      </c>
      <c r="G2677" s="31"/>
      <c r="H2677" s="31"/>
      <c r="I2677" s="31">
        <f>IF(GLOBAL[[#This Row],[1]]="","",SUMIF(Table6[NB BM_C_QTY+F],GLOBAL[POINTER],Table6[C]))</f>
        <v>0</v>
      </c>
      <c r="J2677" s="91">
        <f>IF(GLOBAL[[#This Row],[2]]="",0,-1*SUMIF(Table5[CONCAT],GLOBAL[POINTER],Table5[3]))</f>
        <v>0</v>
      </c>
      <c r="K2677" s="31" t="str">
        <f>IF(GLOBAL[[#This Row],[b1]]="","",GLOBAL[[#This Row],[b1]]-GLOBAL[[#This Row],[a1]]-GLOBAL[[#This Row],[bkeluar1]])</f>
        <v/>
      </c>
      <c r="L2677" s="31">
        <f>SUM(GLOBAL[[#This Row],[bmasuk1]:[c1]])</f>
        <v>0</v>
      </c>
      <c r="M2677" s="32">
        <f t="shared" si="41"/>
        <v>5</v>
      </c>
      <c r="N2677" s="31"/>
      <c r="O2677" s="31" t="str">
        <f>IF(GLOBAL[[#This Row],[b2]]="","",GLOBAL[[#This Row],[b2]]-GLOBAL[[#This Row],[a2]])</f>
        <v/>
      </c>
      <c r="P2677" s="32">
        <f ca="1">SUM(INDIRECT(GLOBAL_VAR[TABLENAME]&amp;"[@a"&amp;$1:$1-1&amp;"]"),INDIRECT(GLOBAL_VAR[TABLENAME]&amp;"[@c"&amp;$1:$1-1&amp;"]"))</f>
        <v>5</v>
      </c>
      <c r="Q2677" s="58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5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5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5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677" s="31">
        <v>288</v>
      </c>
      <c r="AC2677" t="s">
        <v>5118</v>
      </c>
    </row>
    <row r="2678" spans="1:30">
      <c r="A2678" s="31">
        <f ca="1">IF(GLOBAL[[#This Row],[TT]]&lt;1,"",ROW()-2)</f>
        <v>2676</v>
      </c>
      <c r="B2678" s="33" t="s">
        <v>5058</v>
      </c>
      <c r="C2678" s="31">
        <v>29</v>
      </c>
      <c r="D2678" s="31" t="s">
        <v>3941</v>
      </c>
      <c r="E2678" s="31">
        <f ca="1">IF(GLOBAL[[#This Row],[b12]]="",GLOBAL[[#This Row],[a6]],GLOBAL[[#This Row],[b12]])</f>
        <v>38</v>
      </c>
      <c r="F2678" s="32">
        <f>GLOBAL[[#This Row],[AWAL]]</f>
        <v>29</v>
      </c>
      <c r="G2678" s="31"/>
      <c r="H2678" s="31"/>
      <c r="I2678" s="31">
        <f>IF(GLOBAL[[#This Row],[1]]="","",SUMIF(Table6[NB BM_C_QTY+F],GLOBAL[POINTER],Table6[C]))</f>
        <v>0</v>
      </c>
      <c r="J2678" s="91">
        <f>IF(GLOBAL[[#This Row],[2]]="",0,-1*SUMIF(Table5[CONCAT],GLOBAL[POINTER],Table5[3]))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 t="shared" si="41"/>
        <v>29</v>
      </c>
      <c r="N2678" s="31">
        <v>38</v>
      </c>
      <c r="O2678" s="31">
        <f>IF(GLOBAL[[#This Row],[b2]]="","",GLOBAL[[#This Row],[b2]]-GLOBAL[[#This Row],[a2]])</f>
        <v>9</v>
      </c>
      <c r="P2678" s="32">
        <f ca="1">SUM(INDIRECT(GLOBAL_VAR[TABLENAME]&amp;"[@a"&amp;$1:$1-1&amp;"]"),INDIRECT(GLOBAL_VAR[TABLENAME]&amp;"[@c"&amp;$1:$1-1&amp;"]"))</f>
        <v>38</v>
      </c>
      <c r="Q2678" s="58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38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38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38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678" s="31">
        <v>1200</v>
      </c>
      <c r="AC2678" t="s">
        <v>5118</v>
      </c>
    </row>
    <row r="2679" spans="1:30">
      <c r="A2679" s="31">
        <f ca="1">IF(GLOBAL[[#This Row],[TT]]&lt;1,"",ROW()-2)</f>
        <v>2677</v>
      </c>
      <c r="B2679" s="33" t="s">
        <v>2526</v>
      </c>
      <c r="C2679" s="31">
        <v>2</v>
      </c>
      <c r="D2679" s="31" t="s">
        <v>1396</v>
      </c>
      <c r="E2679" s="31">
        <f ca="1">IF(GLOBAL[[#This Row],[b12]]="",GLOBAL[[#This Row],[a6]],GLOBAL[[#This Row],[b12]])</f>
        <v>2</v>
      </c>
      <c r="F2679" s="32">
        <f>GLOBAL[[#This Row],[AWAL]]</f>
        <v>2</v>
      </c>
      <c r="G2679" s="31"/>
      <c r="H2679" s="31"/>
      <c r="I2679" s="31">
        <f>IF(GLOBAL[[#This Row],[1]]="","",SUMIF(Table6[NB BM_C_QTY+F],GLOBAL[POINTER],Table6[C]))</f>
        <v>0</v>
      </c>
      <c r="J2679" s="91">
        <f>IF(GLOBAL[[#This Row],[2]]="",0,-1*SUMIF(Table5[CONCAT],GLOBAL[POINTER],Table5[3]))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 t="shared" si="41"/>
        <v>2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2</v>
      </c>
      <c r="Q2679" s="58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2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2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2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679" s="31">
        <v>26</v>
      </c>
      <c r="AC2679" t="s">
        <v>5116</v>
      </c>
    </row>
    <row r="2680" spans="1:30">
      <c r="A2680" s="31">
        <f ca="1">IF(GLOBAL[[#This Row],[TT]]&lt;1,"",ROW()-2)</f>
        <v>2678</v>
      </c>
      <c r="B2680" s="33" t="s">
        <v>4693</v>
      </c>
      <c r="C2680" s="31">
        <v>3</v>
      </c>
      <c r="D2680" s="31" t="s">
        <v>20</v>
      </c>
      <c r="E2680" s="31">
        <f ca="1">IF(GLOBAL[[#This Row],[b12]]="",GLOBAL[[#This Row],[a6]],GLOBAL[[#This Row],[b12]])</f>
        <v>3</v>
      </c>
      <c r="F2680" s="32">
        <f>GLOBAL[[#This Row],[AWAL]]</f>
        <v>3</v>
      </c>
      <c r="G2680" s="31"/>
      <c r="H2680" s="31"/>
      <c r="I2680" s="31">
        <f>IF(GLOBAL[[#This Row],[1]]="","",SUMIF(Table6[NB BM_C_QTY+F],GLOBAL[POINTER],Table6[C]))</f>
        <v>0</v>
      </c>
      <c r="J2680" s="91">
        <f>IF(GLOBAL[[#This Row],[2]]="",0,-1*SUMIF(Table5[CONCAT],GLOBAL[POINTER],Table5[3]))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 t="shared" si="41"/>
        <v>3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3</v>
      </c>
      <c r="Q2680" s="58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3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3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3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680" s="31">
        <v>96</v>
      </c>
      <c r="AC2680" t="s">
        <v>5118</v>
      </c>
    </row>
    <row r="2681" spans="1:30">
      <c r="A2681" s="31">
        <f ca="1">IF(GLOBAL[[#This Row],[TT]]&lt;1,"",ROW()-2)</f>
        <v>2679</v>
      </c>
      <c r="B2681" s="33" t="s">
        <v>4694</v>
      </c>
      <c r="C2681" s="31">
        <v>13</v>
      </c>
      <c r="D2681" s="31" t="s">
        <v>20</v>
      </c>
      <c r="E2681" s="31">
        <f ca="1">IF(GLOBAL[[#This Row],[b12]]="",GLOBAL[[#This Row],[a6]],GLOBAL[[#This Row],[b12]])</f>
        <v>13</v>
      </c>
      <c r="F2681" s="32">
        <f>GLOBAL[[#This Row],[AWAL]]</f>
        <v>13</v>
      </c>
      <c r="G2681" s="31"/>
      <c r="H2681" s="31"/>
      <c r="I2681" s="31">
        <f>IF(GLOBAL[[#This Row],[1]]="","",SUMIF(Table6[NB BM_C_QTY+F],GLOBAL[POINTER],Table6[C]))</f>
        <v>0</v>
      </c>
      <c r="J2681" s="91">
        <f>IF(GLOBAL[[#This Row],[2]]="",0,-1*SUMIF(Table5[CONCAT],GLOBAL[POINTER],Table5[3]))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13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13</v>
      </c>
      <c r="Q2681" s="58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13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13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13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681" s="31">
        <v>96</v>
      </c>
      <c r="AC2681" t="s">
        <v>5118</v>
      </c>
    </row>
    <row r="2682" spans="1:30">
      <c r="A2682" s="31">
        <f ca="1">IF(GLOBAL[[#This Row],[TT]]&lt;1,"",ROW()-2)</f>
        <v>2680</v>
      </c>
      <c r="B2682" s="33" t="s">
        <v>4695</v>
      </c>
      <c r="C2682" s="31">
        <v>2</v>
      </c>
      <c r="D2682" s="31" t="s">
        <v>2146</v>
      </c>
      <c r="E2682" s="31">
        <f ca="1">IF(GLOBAL[[#This Row],[b12]]="",GLOBAL[[#This Row],[a6]],GLOBAL[[#This Row],[b12]])</f>
        <v>2</v>
      </c>
      <c r="F2682" s="32">
        <f>GLOBAL[[#This Row],[AWAL]]</f>
        <v>2</v>
      </c>
      <c r="G2682" s="31"/>
      <c r="H2682" s="31"/>
      <c r="I2682" s="31">
        <f>IF(GLOBAL[[#This Row],[1]]="","",SUMIF(Table6[NB BM_C_QTY+F],GLOBAL[POINTER],Table6[C]))</f>
        <v>0</v>
      </c>
      <c r="J2682" s="91">
        <f>IF(GLOBAL[[#This Row],[2]]="",0,-1*SUMIF(Table5[CONCAT],GLOBAL[POINTER],Table5[3]))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 t="shared" si="41"/>
        <v>2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2</v>
      </c>
      <c r="Q2682" s="58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2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2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2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682" s="31">
        <v>144</v>
      </c>
      <c r="AC2682" t="s">
        <v>5118</v>
      </c>
      <c r="AD2682" s="29"/>
    </row>
    <row r="2683" spans="1:30">
      <c r="A2683" s="39">
        <f ca="1">IF(GLOBAL[[#This Row],[TT]]&lt;1,"",ROW()-2)</f>
        <v>2681</v>
      </c>
      <c r="B2683" s="33" t="s">
        <v>7274</v>
      </c>
      <c r="C2683" s="31"/>
      <c r="D2683" s="31" t="s">
        <v>2007</v>
      </c>
      <c r="E2683" s="39">
        <f ca="1">IF(GLOBAL[[#This Row],[b12]]="",GLOBAL[[#This Row],[a6]],GLOBAL[[#This Row],[b12]])</f>
        <v>1</v>
      </c>
      <c r="F2683" s="40">
        <f>GLOBAL[[#This Row],[AWAL]]</f>
        <v>0</v>
      </c>
      <c r="G2683" s="31"/>
      <c r="H2683" s="31"/>
      <c r="I2683" s="39" t="str">
        <f>IF(GLOBAL[[#This Row],[1]]="","",SUMIF(Table6[NB BM_C_QTY+F],GLOBAL[POINTER],Table6[C]))</f>
        <v/>
      </c>
      <c r="J2683" s="91">
        <f>IF(GLOBAL[[#This Row],[2]]="",0,-1*SUMIF(Table5[CONCAT],GLOBAL[POINTER],Table5[3]))</f>
        <v>0</v>
      </c>
      <c r="K2683" s="39" t="str">
        <f>IF(GLOBAL[[#This Row],[b1]]="","",GLOBAL[[#This Row],[b1]]-GLOBAL[[#This Row],[a1]]-GLOBAL[[#This Row],[bkeluar1]])</f>
        <v/>
      </c>
      <c r="L2683" s="39">
        <f>SUM(GLOBAL[[#This Row],[bmasuk1]:[c1]])</f>
        <v>0</v>
      </c>
      <c r="M2683" s="40">
        <f t="shared" si="41"/>
        <v>0</v>
      </c>
      <c r="N2683" s="31">
        <v>1</v>
      </c>
      <c r="O2683" s="39">
        <f>IF(GLOBAL[[#This Row],[b2]]="","",GLOBAL[[#This Row],[b2]]-GLOBAL[[#This Row],[a2]])</f>
        <v>1</v>
      </c>
      <c r="P2683" s="40">
        <f ca="1">SUM(INDIRECT(GLOBAL_VAR[TABLENAME]&amp;"[@a"&amp;$1:$1-1&amp;"]"),INDIRECT(GLOBAL_VAR[TABLENAME]&amp;"[@c"&amp;$1:$1-1&amp;"]"))</f>
        <v>1</v>
      </c>
      <c r="Q2683" s="33"/>
      <c r="R2683" s="41" t="str">
        <f>IF(GLOBAL[[#This Row],[b3]]="","",GLOBAL[[#This Row],[b3]]-GLOBAL[[#This Row],[a3]])</f>
        <v/>
      </c>
      <c r="S2683" s="40">
        <f ca="1">SUM(INDIRECT(GLOBAL_VAR[TABLENAME]&amp;"[@a"&amp;$1:$1-1&amp;"]"),INDIRECT(GLOBAL_VAR[TABLENAME]&amp;"[@c"&amp;$1:$1-1&amp;"]"))</f>
        <v>1</v>
      </c>
      <c r="T2683" s="33"/>
      <c r="U2683" s="41" t="str">
        <f>IF(GLOBAL[[#This Row],[b4]]="","",GLOBAL[[#This Row],[b4]]-GLOBAL[[#This Row],[a4]])</f>
        <v/>
      </c>
      <c r="V2683" s="40">
        <f ca="1">SUM(INDIRECT(GLOBAL_VAR[TABLENAME]&amp;"[@a"&amp;$1:$1-1&amp;"]"),INDIRECT(GLOBAL_VAR[TABLENAME]&amp;"[@c"&amp;$1:$1-1&amp;"]"))</f>
        <v>1</v>
      </c>
      <c r="W2683" s="31"/>
      <c r="X2683" s="39" t="str">
        <f>IF(GLOBAL[[#This Row],[b5]]="","",GLOBAL[[#This Row],[b5]]-GLOBAL[[#This Row],[a5]])</f>
        <v/>
      </c>
      <c r="Y2683" s="40">
        <f ca="1">SUM(INDIRECT(GLOBAL_VAR[TABLENAME]&amp;"[@a"&amp;$1:$1-1&amp;"]"),INDIRECT(GLOBAL_VAR[TABLENAME]&amp;"[@c"&amp;$1:$1-1&amp;"]"))</f>
        <v>1</v>
      </c>
      <c r="Z2683" s="29"/>
      <c r="AA268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pcplastikkotakkclb373410lsnuntana</v>
      </c>
      <c r="AB2683" s="39"/>
      <c r="AC2683" s="65"/>
      <c r="AD2683" s="29"/>
    </row>
    <row r="2684" spans="1:30">
      <c r="A2684" s="31">
        <f ca="1">IF(GLOBAL[[#This Row],[TT]]&lt;1,"",ROW()-2)</f>
        <v>2682</v>
      </c>
      <c r="B2684" s="33" t="s">
        <v>4696</v>
      </c>
      <c r="C2684" s="31">
        <v>2</v>
      </c>
      <c r="D2684" s="31" t="s">
        <v>38</v>
      </c>
      <c r="E2684" s="31">
        <f ca="1">IF(GLOBAL[[#This Row],[b12]]="",GLOBAL[[#This Row],[a6]],GLOBAL[[#This Row],[b12]])</f>
        <v>2</v>
      </c>
      <c r="F2684" s="32">
        <f>GLOBAL[[#This Row],[AWAL]]</f>
        <v>2</v>
      </c>
      <c r="G2684" s="31"/>
      <c r="H2684" s="31"/>
      <c r="I2684" s="31">
        <f>IF(GLOBAL[[#This Row],[1]]="","",SUMIF(Table6[NB BM_C_QTY+F],GLOBAL[POINTER],Table6[C]))</f>
        <v>0</v>
      </c>
      <c r="J2684" s="91">
        <f>IF(GLOBAL[[#This Row],[2]]="",0,-1*SUMIF(Table5[CONCAT],GLOBAL[POINTER],Table5[3]))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2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2</v>
      </c>
      <c r="Q2684" s="58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2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2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2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684" s="31">
        <v>192</v>
      </c>
      <c r="AC2684" t="s">
        <v>5118</v>
      </c>
    </row>
    <row r="2685" spans="1:30">
      <c r="A2685" s="31">
        <f ca="1">IF(GLOBAL[[#This Row],[TT]]&lt;1,"",ROW()-2)</f>
        <v>2683</v>
      </c>
      <c r="B2685" s="33" t="s">
        <v>4697</v>
      </c>
      <c r="C2685" s="31">
        <v>2</v>
      </c>
      <c r="D2685" s="31" t="s">
        <v>20</v>
      </c>
      <c r="E2685" s="31">
        <f ca="1">IF(GLOBAL[[#This Row],[b12]]="",GLOBAL[[#This Row],[a6]],GLOBAL[[#This Row],[b12]])</f>
        <v>2</v>
      </c>
      <c r="F2685" s="32">
        <f>GLOBAL[[#This Row],[AWAL]]</f>
        <v>2</v>
      </c>
      <c r="G2685" s="31"/>
      <c r="H2685" s="31"/>
      <c r="I2685" s="31">
        <f>IF(GLOBAL[[#This Row],[1]]="","",SUMIF(Table6[NB BM_C_QTY+F],GLOBAL[POINTER],Table6[C]))</f>
        <v>0</v>
      </c>
      <c r="J2685" s="91">
        <f>IF(GLOBAL[[#This Row],[2]]="",0,-1*SUMIF(Table5[CONCAT],GLOBAL[POINTER],Table5[3]))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2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2</v>
      </c>
      <c r="Q2685" s="58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2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2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2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685" s="31">
        <v>96</v>
      </c>
      <c r="AC2685" t="s">
        <v>5118</v>
      </c>
    </row>
    <row r="2686" spans="1:30">
      <c r="A2686" s="31">
        <f ca="1">IF(GLOBAL[[#This Row],[TT]]&lt;1,"",ROW()-2)</f>
        <v>2684</v>
      </c>
      <c r="B2686" s="33" t="s">
        <v>4698</v>
      </c>
      <c r="C2686" s="31">
        <v>3</v>
      </c>
      <c r="D2686" s="31" t="s">
        <v>39</v>
      </c>
      <c r="E2686" s="31">
        <f ca="1">IF(GLOBAL[[#This Row],[b12]]="",GLOBAL[[#This Row],[a6]],GLOBAL[[#This Row],[b12]])</f>
        <v>3</v>
      </c>
      <c r="F2686" s="32">
        <f>GLOBAL[[#This Row],[AWAL]]</f>
        <v>3</v>
      </c>
      <c r="G2686" s="31"/>
      <c r="H2686" s="31"/>
      <c r="I2686" s="31">
        <f>IF(GLOBAL[[#This Row],[1]]="","",SUMIF(Table6[NB BM_C_QTY+F],GLOBAL[POINTER],Table6[C]))</f>
        <v>0</v>
      </c>
      <c r="J2686" s="91">
        <f>IF(GLOBAL[[#This Row],[2]]="",0,-1*SUMIF(Table5[CONCAT],GLOBAL[POINTER],Table5[3]))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 t="shared" si="41"/>
        <v>3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3</v>
      </c>
      <c r="Q2686" s="58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3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3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3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686" s="31">
        <v>24</v>
      </c>
      <c r="AC2686" t="s">
        <v>5116</v>
      </c>
    </row>
    <row r="2687" spans="1:30">
      <c r="A2687" s="31">
        <f ca="1">IF(GLOBAL[[#This Row],[TT]]&lt;1,"",ROW()-2)</f>
        <v>2685</v>
      </c>
      <c r="B2687" s="33" t="s">
        <v>4699</v>
      </c>
      <c r="C2687" s="31">
        <v>3</v>
      </c>
      <c r="D2687" s="31" t="s">
        <v>38</v>
      </c>
      <c r="E2687" s="31">
        <f ca="1">IF(GLOBAL[[#This Row],[b12]]="",GLOBAL[[#This Row],[a6]],GLOBAL[[#This Row],[b12]])</f>
        <v>3</v>
      </c>
      <c r="F2687" s="32">
        <f>GLOBAL[[#This Row],[AWAL]]</f>
        <v>3</v>
      </c>
      <c r="G2687" s="31"/>
      <c r="H2687" s="31"/>
      <c r="I2687" s="31">
        <f>IF(GLOBAL[[#This Row],[1]]="","",SUMIF(Table6[NB BM_C_QTY+F],GLOBAL[POINTER],Table6[C]))</f>
        <v>0</v>
      </c>
      <c r="J2687" s="91">
        <f>IF(GLOBAL[[#This Row],[2]]="",0,-1*SUMIF(Table5[CONCAT],GLOBAL[POINTER],Table5[3]))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3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3</v>
      </c>
      <c r="Q2687" s="58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3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3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3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687" s="31">
        <v>192</v>
      </c>
      <c r="AC2687" t="s">
        <v>5118</v>
      </c>
    </row>
    <row r="2688" spans="1:30">
      <c r="A2688" s="31">
        <f ca="1">IF(GLOBAL[[#This Row],[TT]]&lt;1,"",ROW()-2)</f>
        <v>2686</v>
      </c>
      <c r="B2688" s="33" t="s">
        <v>4700</v>
      </c>
      <c r="C2688" s="31">
        <v>5</v>
      </c>
      <c r="D2688" s="31" t="s">
        <v>706</v>
      </c>
      <c r="E2688" s="31">
        <f ca="1">IF(GLOBAL[[#This Row],[b12]]="",GLOBAL[[#This Row],[a6]],GLOBAL[[#This Row],[b12]])</f>
        <v>5</v>
      </c>
      <c r="F2688" s="32">
        <f>GLOBAL[[#This Row],[AWAL]]</f>
        <v>5</v>
      </c>
      <c r="G2688" s="31"/>
      <c r="H2688" s="31"/>
      <c r="I2688" s="31">
        <f>IF(GLOBAL[[#This Row],[1]]="","",SUMIF(Table6[NB BM_C_QTY+F],GLOBAL[POINTER],Table6[C]))</f>
        <v>0</v>
      </c>
      <c r="J2688" s="91">
        <f>IF(GLOBAL[[#This Row],[2]]="",0,-1*SUMIF(Table5[CONCAT],GLOBAL[POINTER],Table5[3]))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 t="shared" si="41"/>
        <v>5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5</v>
      </c>
      <c r="Q2688" s="58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5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5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5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688" s="31">
        <v>216</v>
      </c>
      <c r="AC2688" t="s">
        <v>5118</v>
      </c>
    </row>
    <row r="2689" spans="1:30">
      <c r="A2689" s="31">
        <f ca="1">IF(GLOBAL[[#This Row],[TT]]&lt;1,"",ROW()-2)</f>
        <v>2687</v>
      </c>
      <c r="B2689" s="33" t="s">
        <v>4701</v>
      </c>
      <c r="C2689" s="31">
        <v>7</v>
      </c>
      <c r="D2689" s="31" t="s">
        <v>70</v>
      </c>
      <c r="E2689" s="31">
        <f ca="1">IF(GLOBAL[[#This Row],[b12]]="",GLOBAL[[#This Row],[a6]],GLOBAL[[#This Row],[b12]])</f>
        <v>7</v>
      </c>
      <c r="F2689" s="32">
        <f>GLOBAL[[#This Row],[AWAL]]</f>
        <v>7</v>
      </c>
      <c r="G2689" s="31"/>
      <c r="H2689" s="31"/>
      <c r="I2689" s="31">
        <f>IF(GLOBAL[[#This Row],[1]]="","",SUMIF(Table6[NB BM_C_QTY+F],GLOBAL[POINTER],Table6[C]))</f>
        <v>0</v>
      </c>
      <c r="J2689" s="91">
        <f>IF(GLOBAL[[#This Row],[2]]="",0,-1*SUMIF(Table5[CONCAT],GLOBAL[POINTER],Table5[3]))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7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7</v>
      </c>
      <c r="Q2689" s="58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7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7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7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689" s="31">
        <v>288</v>
      </c>
      <c r="AC2689" t="s">
        <v>5118</v>
      </c>
    </row>
    <row r="2690" spans="1:30">
      <c r="A2690" s="31" t="str">
        <f ca="1">IF(GLOBAL[[#This Row],[TT]]&lt;1,"",ROW()-2)</f>
        <v/>
      </c>
      <c r="B2690" s="33" t="s">
        <v>4832</v>
      </c>
      <c r="C2690" s="31">
        <v>0</v>
      </c>
      <c r="D2690" s="31" t="s">
        <v>56</v>
      </c>
      <c r="E2690" s="31">
        <f ca="1">IF(GLOBAL[[#This Row],[b12]]="",GLOBAL[[#This Row],[a6]],GLOBAL[[#This Row],[b12]])</f>
        <v>0</v>
      </c>
      <c r="F2690" s="32">
        <f>GLOBAL[[#This Row],[AWAL]]</f>
        <v>0</v>
      </c>
      <c r="G2690" s="31"/>
      <c r="H2690" s="31"/>
      <c r="I2690" s="31">
        <f>IF(GLOBAL[[#This Row],[1]]="","",SUMIF(Table6[NB BM_C_QTY+F],GLOBAL[POINTER],Table6[C]))</f>
        <v>0</v>
      </c>
      <c r="J2690" s="91">
        <f>IF(GLOBAL[[#This Row],[2]]="",0,-1*SUMIF(Table5[CONCAT],GLOBAL[POINTER],Table5[3]))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 t="shared" si="41"/>
        <v>0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0</v>
      </c>
      <c r="Q2690" s="58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0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0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0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690" s="31">
        <v>144</v>
      </c>
      <c r="AC2690" t="s">
        <v>5118</v>
      </c>
    </row>
    <row r="2691" spans="1:30">
      <c r="A2691" s="31">
        <f ca="1">IF(GLOBAL[[#This Row],[TT]]&lt;1,"",ROW()-2)</f>
        <v>2689</v>
      </c>
      <c r="B2691" s="33" t="s">
        <v>4702</v>
      </c>
      <c r="C2691" s="31">
        <v>21</v>
      </c>
      <c r="D2691" s="31" t="s">
        <v>23</v>
      </c>
      <c r="E2691" s="31">
        <f ca="1">IF(GLOBAL[[#This Row],[b12]]="",GLOBAL[[#This Row],[a6]],GLOBAL[[#This Row],[b12]])</f>
        <v>20</v>
      </c>
      <c r="F2691" s="32">
        <f>GLOBAL[[#This Row],[AWAL]]</f>
        <v>21</v>
      </c>
      <c r="G2691" s="31"/>
      <c r="H2691" s="31"/>
      <c r="I2691" s="31">
        <f>IF(GLOBAL[[#This Row],[1]]="","",SUMIF(Table6[NB BM_C_QTY+F],GLOBAL[POINTER],Table6[C]))</f>
        <v>0</v>
      </c>
      <c r="J2691" s="91">
        <f>IF(GLOBAL[[#This Row],[2]]="",0,-1*SUMIF(Table5[CONCAT],GLOBAL[POINTER],Table5[3]))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 t="shared" ref="M2691:M2754" si="42">SUM(F2691,L2691)</f>
        <v>21</v>
      </c>
      <c r="N2691" s="31">
        <v>20</v>
      </c>
      <c r="O2691" s="31">
        <f>IF(GLOBAL[[#This Row],[b2]]="","",GLOBAL[[#This Row],[b2]]-GLOBAL[[#This Row],[a2]])</f>
        <v>-1</v>
      </c>
      <c r="P2691" s="32">
        <f ca="1">SUM(INDIRECT(GLOBAL_VAR[TABLENAME]&amp;"[@a"&amp;$1:$1-1&amp;"]"),INDIRECT(GLOBAL_VAR[TABLENAME]&amp;"[@c"&amp;$1:$1-1&amp;"]"))</f>
        <v>20</v>
      </c>
      <c r="Q2691" s="58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20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20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20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691" s="31">
        <v>20</v>
      </c>
      <c r="AC2691" t="s">
        <v>5116</v>
      </c>
    </row>
    <row r="2692" spans="1:30">
      <c r="A2692" s="31">
        <f ca="1">IF(GLOBAL[[#This Row],[TT]]&lt;1,"",ROW()-2)</f>
        <v>2690</v>
      </c>
      <c r="B2692" s="33" t="s">
        <v>4703</v>
      </c>
      <c r="C2692" s="31">
        <v>17</v>
      </c>
      <c r="D2692" s="31" t="s">
        <v>1292</v>
      </c>
      <c r="E2692" s="31">
        <f ca="1">IF(GLOBAL[[#This Row],[b12]]="",GLOBAL[[#This Row],[a6]],GLOBAL[[#This Row],[b12]])</f>
        <v>17</v>
      </c>
      <c r="F2692" s="32">
        <f>GLOBAL[[#This Row],[AWAL]]</f>
        <v>17</v>
      </c>
      <c r="G2692" s="31"/>
      <c r="H2692" s="31"/>
      <c r="I2692" s="31">
        <f>IF(GLOBAL[[#This Row],[1]]="","",SUMIF(Table6[NB BM_C_QTY+F],GLOBAL[POINTER],Table6[C]))</f>
        <v>0</v>
      </c>
      <c r="J2692" s="91">
        <f>IF(GLOBAL[[#This Row],[2]]="",0,-1*SUMIF(Table5[CONCAT],GLOBAL[POINTER],Table5[3]))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17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17</v>
      </c>
      <c r="Q2692" s="58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17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17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17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692" s="31">
        <v>25</v>
      </c>
      <c r="AC2692" t="s">
        <v>5116</v>
      </c>
    </row>
    <row r="2693" spans="1:30">
      <c r="A2693" s="31">
        <f ca="1">IF(GLOBAL[[#This Row],[TT]]&lt;1,"",ROW()-2)</f>
        <v>2691</v>
      </c>
      <c r="B2693" s="33" t="s">
        <v>4778</v>
      </c>
      <c r="C2693" s="31">
        <v>2</v>
      </c>
      <c r="D2693" s="31" t="s">
        <v>1438</v>
      </c>
      <c r="E2693" s="31">
        <f ca="1">IF(GLOBAL[[#This Row],[b12]]="",GLOBAL[[#This Row],[a6]],GLOBAL[[#This Row],[b12]])</f>
        <v>2</v>
      </c>
      <c r="F2693" s="32">
        <f>GLOBAL[[#This Row],[AWAL]]</f>
        <v>2</v>
      </c>
      <c r="G2693" s="31"/>
      <c r="H2693" s="31"/>
      <c r="I2693" s="31">
        <f>IF(GLOBAL[[#This Row],[1]]="","",SUMIF(Table6[NB BM_C_QTY+F],GLOBAL[POINTER],Table6[C]))</f>
        <v>0</v>
      </c>
      <c r="J2693" s="91">
        <f>IF(GLOBAL[[#This Row],[2]]="",0,-1*SUMIF(Table5[CONCAT],GLOBAL[POINTER],Table5[3]))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 t="shared" si="42"/>
        <v>2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2</v>
      </c>
      <c r="Q2693" s="58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2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2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2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693" s="31">
        <v>57</v>
      </c>
      <c r="AC2693" t="s">
        <v>5116</v>
      </c>
    </row>
    <row r="2694" spans="1:30">
      <c r="A2694" s="31">
        <f ca="1">IF(GLOBAL[[#This Row],[TT]]&lt;1,"",ROW()-2)</f>
        <v>2692</v>
      </c>
      <c r="B2694" s="33" t="s">
        <v>4704</v>
      </c>
      <c r="C2694" s="31">
        <v>3</v>
      </c>
      <c r="D2694" s="31" t="s">
        <v>20</v>
      </c>
      <c r="E2694" s="31">
        <f ca="1">IF(GLOBAL[[#This Row],[b12]]="",GLOBAL[[#This Row],[a6]],GLOBAL[[#This Row],[b12]])</f>
        <v>3</v>
      </c>
      <c r="F2694" s="32">
        <f>GLOBAL[[#This Row],[AWAL]]</f>
        <v>3</v>
      </c>
      <c r="G2694" s="31"/>
      <c r="H2694" s="31"/>
      <c r="I2694" s="31">
        <f>IF(GLOBAL[[#This Row],[1]]="","",SUMIF(Table6[NB BM_C_QTY+F],GLOBAL[POINTER],Table6[C]))</f>
        <v>0</v>
      </c>
      <c r="J2694" s="91">
        <f>IF(GLOBAL[[#This Row],[2]]="",0,-1*SUMIF(Table5[CONCAT],GLOBAL[POINTER],Table5[3]))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 t="shared" si="42"/>
        <v>3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3</v>
      </c>
      <c r="Q2694" s="58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3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3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3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694" s="31">
        <v>96</v>
      </c>
      <c r="AC2694" t="s">
        <v>5118</v>
      </c>
    </row>
    <row r="2695" spans="1:30">
      <c r="A2695" s="31">
        <f ca="1">IF(GLOBAL[[#This Row],[TT]]&lt;1,"",ROW()-2)</f>
        <v>2693</v>
      </c>
      <c r="B2695" s="33" t="s">
        <v>4705</v>
      </c>
      <c r="C2695" s="31">
        <v>3</v>
      </c>
      <c r="D2695" s="31">
        <v>96</v>
      </c>
      <c r="E2695" s="31">
        <f ca="1">IF(GLOBAL[[#This Row],[b12]]="",GLOBAL[[#This Row],[a6]],GLOBAL[[#This Row],[b12]])</f>
        <v>3</v>
      </c>
      <c r="F2695" s="32">
        <f>GLOBAL[[#This Row],[AWAL]]</f>
        <v>3</v>
      </c>
      <c r="G2695" s="31"/>
      <c r="H2695" s="31"/>
      <c r="I2695" s="31">
        <f>IF(GLOBAL[[#This Row],[1]]="","",SUMIF(Table6[NB BM_C_QTY+F],GLOBAL[POINTER],Table6[C]))</f>
        <v>0</v>
      </c>
      <c r="J2695" s="91">
        <f>IF(GLOBAL[[#This Row],[2]]="",0,-1*SUMIF(Table5[CONCAT],GLOBAL[POINTER],Table5[3]))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3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3</v>
      </c>
      <c r="Q2695" s="58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3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3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3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695" s="31">
        <v>96</v>
      </c>
      <c r="AC2695" t="s">
        <v>5118</v>
      </c>
      <c r="AD2695" s="29"/>
    </row>
    <row r="2696" spans="1:30">
      <c r="A2696" s="31">
        <f ca="1">IF(GLOBAL[[#This Row],[TT]]&lt;1,"",ROW()-2)</f>
        <v>2694</v>
      </c>
      <c r="B2696" s="33" t="s">
        <v>4706</v>
      </c>
      <c r="C2696" s="31">
        <v>6</v>
      </c>
      <c r="D2696" s="31" t="s">
        <v>23</v>
      </c>
      <c r="E2696" s="31">
        <f ca="1">IF(GLOBAL[[#This Row],[b12]]="",GLOBAL[[#This Row],[a6]],GLOBAL[[#This Row],[b12]])</f>
        <v>6</v>
      </c>
      <c r="F2696" s="32">
        <f>GLOBAL[[#This Row],[AWAL]]</f>
        <v>6</v>
      </c>
      <c r="G2696" s="31"/>
      <c r="H2696" s="31"/>
      <c r="I2696" s="31">
        <f>IF(GLOBAL[[#This Row],[1]]="","",SUMIF(Table6[NB BM_C_QTY+F],GLOBAL[POINTER],Table6[C]))</f>
        <v>0</v>
      </c>
      <c r="J2696" s="91">
        <f>IF(GLOBAL[[#This Row],[2]]="",0,-1*SUMIF(Table5[CONCAT],GLOBAL[POINTER],Table5[3]))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6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6</v>
      </c>
      <c r="Q2696" s="58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6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6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6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696" s="31">
        <v>20</v>
      </c>
      <c r="AC2696" t="s">
        <v>5116</v>
      </c>
      <c r="AD2696" s="29"/>
    </row>
    <row r="2697" spans="1:30">
      <c r="A2697" s="31">
        <f ca="1">IF(GLOBAL[[#This Row],[TT]]&lt;1,"",ROW()-2)</f>
        <v>2695</v>
      </c>
      <c r="B2697" s="33" t="s">
        <v>4707</v>
      </c>
      <c r="C2697" s="31">
        <v>4</v>
      </c>
      <c r="D2697" s="31" t="s">
        <v>20</v>
      </c>
      <c r="E2697" s="31">
        <f ca="1">IF(GLOBAL[[#This Row],[b12]]="",GLOBAL[[#This Row],[a6]],GLOBAL[[#This Row],[b12]])</f>
        <v>4</v>
      </c>
      <c r="F2697" s="32">
        <f>GLOBAL[[#This Row],[AWAL]]</f>
        <v>4</v>
      </c>
      <c r="G2697" s="31"/>
      <c r="H2697" s="31"/>
      <c r="I2697" s="31">
        <f>IF(GLOBAL[[#This Row],[1]]="","",SUMIF(Table6[NB BM_C_QTY+F],GLOBAL[POINTER],Table6[C]))</f>
        <v>0</v>
      </c>
      <c r="J2697" s="91">
        <f>IF(GLOBAL[[#This Row],[2]]="",0,-1*SUMIF(Table5[CONCAT],GLOBAL[POINTER],Table5[3]))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4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4</v>
      </c>
      <c r="Q2697" s="58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4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4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4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697" s="31">
        <v>96</v>
      </c>
      <c r="AC2697" t="s">
        <v>5118</v>
      </c>
    </row>
    <row r="2698" spans="1:30">
      <c r="A2698" s="31">
        <f ca="1">IF(GLOBAL[[#This Row],[TT]]&lt;1,"",ROW()-2)</f>
        <v>2696</v>
      </c>
      <c r="B2698" s="33" t="s">
        <v>4708</v>
      </c>
      <c r="C2698" s="31">
        <v>2</v>
      </c>
      <c r="D2698" s="31" t="s">
        <v>20</v>
      </c>
      <c r="E2698" s="31">
        <f ca="1">IF(GLOBAL[[#This Row],[b12]]="",GLOBAL[[#This Row],[a6]],GLOBAL[[#This Row],[b12]])</f>
        <v>2</v>
      </c>
      <c r="F2698" s="32">
        <f>GLOBAL[[#This Row],[AWAL]]</f>
        <v>2</v>
      </c>
      <c r="G2698" s="31"/>
      <c r="H2698" s="31"/>
      <c r="I2698" s="31">
        <f>IF(GLOBAL[[#This Row],[1]]="","",SUMIF(Table6[NB BM_C_QTY+F],GLOBAL[POINTER],Table6[C]))</f>
        <v>0</v>
      </c>
      <c r="J2698" s="91">
        <f>IF(GLOBAL[[#This Row],[2]]="",0,-1*SUMIF(Table5[CONCAT],GLOBAL[POINTER],Table5[3]))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2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2</v>
      </c>
      <c r="Q2698" s="58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2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2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2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698" s="31">
        <v>96</v>
      </c>
      <c r="AC2698" t="s">
        <v>5118</v>
      </c>
    </row>
    <row r="2699" spans="1:30">
      <c r="A2699" s="31">
        <f ca="1">IF(GLOBAL[[#This Row],[TT]]&lt;1,"",ROW()-2)</f>
        <v>2697</v>
      </c>
      <c r="B2699" s="33" t="s">
        <v>4709</v>
      </c>
      <c r="C2699" s="31">
        <v>1</v>
      </c>
      <c r="D2699" s="31" t="s">
        <v>20</v>
      </c>
      <c r="E2699" s="31">
        <f ca="1">IF(GLOBAL[[#This Row],[b12]]="",GLOBAL[[#This Row],[a6]],GLOBAL[[#This Row],[b12]])</f>
        <v>1</v>
      </c>
      <c r="F2699" s="32">
        <f>GLOBAL[[#This Row],[AWAL]]</f>
        <v>1</v>
      </c>
      <c r="G2699" s="31"/>
      <c r="H2699" s="31"/>
      <c r="I2699" s="31">
        <f>IF(GLOBAL[[#This Row],[1]]="","",SUMIF(Table6[NB BM_C_QTY+F],GLOBAL[POINTER],Table6[C]))</f>
        <v>0</v>
      </c>
      <c r="J2699" s="91">
        <f>IF(GLOBAL[[#This Row],[2]]="",0,-1*SUMIF(Table5[CONCAT],GLOBAL[POINTER],Table5[3]))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1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1</v>
      </c>
      <c r="Q2699" s="58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1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1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1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699" s="31">
        <v>96</v>
      </c>
      <c r="AC2699" t="s">
        <v>5118</v>
      </c>
    </row>
    <row r="2700" spans="1:30">
      <c r="A2700" s="31" t="str">
        <f ca="1">IF(GLOBAL[[#This Row],[TT]]&lt;1,"",ROW()-2)</f>
        <v/>
      </c>
      <c r="B2700" s="33" t="s">
        <v>1439</v>
      </c>
      <c r="C2700" s="31">
        <v>0</v>
      </c>
      <c r="D2700" s="31" t="s">
        <v>34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>
        <f>IF(GLOBAL[[#This Row],[1]]="","",SUMIF(Table6[NB BM_C_QTY+F],GLOBAL[POINTER],Table6[C]))</f>
        <v>0</v>
      </c>
      <c r="J2700" s="91">
        <f>IF(GLOBAL[[#This Row],[2]]="",0,-1*SUMIF(Table5[CONCAT],GLOBAL[POINTER],Table5[3]))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0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0</v>
      </c>
      <c r="Q2700" s="58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700" s="31">
        <v>120</v>
      </c>
      <c r="AC2700" t="s">
        <v>5118</v>
      </c>
    </row>
    <row r="2701" spans="1:30">
      <c r="A2701" s="31">
        <f ca="1">IF(GLOBAL[[#This Row],[TT]]&lt;1,"",ROW()-2)</f>
        <v>2699</v>
      </c>
      <c r="B2701" s="33" t="s">
        <v>4710</v>
      </c>
      <c r="C2701" s="31">
        <v>4</v>
      </c>
      <c r="D2701" s="31" t="s">
        <v>706</v>
      </c>
      <c r="E2701" s="31">
        <f ca="1">IF(GLOBAL[[#This Row],[b12]]="",GLOBAL[[#This Row],[a6]],GLOBAL[[#This Row],[b12]])</f>
        <v>4</v>
      </c>
      <c r="F2701" s="32">
        <f>GLOBAL[[#This Row],[AWAL]]</f>
        <v>4</v>
      </c>
      <c r="G2701" s="31"/>
      <c r="H2701" s="31"/>
      <c r="I2701" s="31">
        <f>IF(GLOBAL[[#This Row],[1]]="","",SUMIF(Table6[NB BM_C_QTY+F],GLOBAL[POINTER],Table6[C]))</f>
        <v>0</v>
      </c>
      <c r="J2701" s="91">
        <f>IF(GLOBAL[[#This Row],[2]]="",0,-1*SUMIF(Table5[CONCAT],GLOBAL[POINTER],Table5[3]))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4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4</v>
      </c>
      <c r="Q2701" s="58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4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4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4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701" s="31">
        <v>216</v>
      </c>
      <c r="AC2701" t="s">
        <v>5118</v>
      </c>
    </row>
    <row r="2702" spans="1:30">
      <c r="A2702" s="31" t="str">
        <f ca="1">IF(GLOBAL[[#This Row],[TT]]&lt;1,"",ROW()-2)</f>
        <v/>
      </c>
      <c r="B2702" s="33" t="s">
        <v>3450</v>
      </c>
      <c r="C2702" s="31">
        <v>0</v>
      </c>
      <c r="D2702" s="31" t="s">
        <v>2143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>
        <f>IF(GLOBAL[[#This Row],[1]]="","",SUMIF(Table6[NB BM_C_QTY+F],GLOBAL[POINTER],Table6[C]))</f>
        <v>0</v>
      </c>
      <c r="J2702" s="91">
        <f>IF(GLOBAL[[#This Row],[2]]="",0,-1*SUMIF(Table5[CONCAT],GLOBAL[POINTER],Table5[3]))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0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0</v>
      </c>
      <c r="Q2702" s="58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702" s="31">
        <v>180</v>
      </c>
      <c r="AC2702" t="s">
        <v>5118</v>
      </c>
    </row>
    <row r="2703" spans="1:30">
      <c r="A2703" s="31" t="str">
        <f ca="1">IF(GLOBAL[[#This Row],[TT]]&lt;1,"",ROW()-2)</f>
        <v/>
      </c>
      <c r="B2703" s="33" t="s">
        <v>2238</v>
      </c>
      <c r="C2703" s="31">
        <v>0</v>
      </c>
      <c r="D2703" s="31" t="s">
        <v>2143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>
        <f>IF(GLOBAL[[#This Row],[1]]="","",SUMIF(Table6[NB BM_C_QTY+F],GLOBAL[POINTER],Table6[C]))</f>
        <v>0</v>
      </c>
      <c r="J2703" s="91">
        <f>IF(GLOBAL[[#This Row],[2]]="",0,-1*SUMIF(Table5[CONCAT],GLOBAL[POINTER],Table5[3]))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58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703" s="31">
        <v>180</v>
      </c>
      <c r="AC2703" t="s">
        <v>5118</v>
      </c>
      <c r="AD2703" s="29"/>
    </row>
    <row r="2704" spans="1:30">
      <c r="A2704" s="39" t="str">
        <f ca="1">IF(GLOBAL[[#This Row],[TT]]&lt;1,"",ROW()-2)</f>
        <v/>
      </c>
      <c r="B2704" s="33" t="s">
        <v>3451</v>
      </c>
      <c r="C2704" s="31">
        <v>0</v>
      </c>
      <c r="D2704" s="31" t="s">
        <v>2143</v>
      </c>
      <c r="E2704" s="39">
        <f ca="1">IF(GLOBAL[[#This Row],[b12]]="",GLOBAL[[#This Row],[a6]],GLOBAL[[#This Row],[b12]])</f>
        <v>0</v>
      </c>
      <c r="F2704" s="40">
        <f>GLOBAL[[#This Row],[AWAL]]</f>
        <v>0</v>
      </c>
      <c r="G2704" s="31"/>
      <c r="H2704" s="31"/>
      <c r="I2704" s="31">
        <f>IF(GLOBAL[[#This Row],[1]]="","",SUMIF(Table6[NB BM_C_QTY+F],GLOBAL[POINTER],Table6[C]))</f>
        <v>0</v>
      </c>
      <c r="J2704" s="91">
        <f>IF(GLOBAL[[#This Row],[2]]="",0,-1*SUMIF(Table5[CONCAT],GLOBAL[POINTER],Table5[3]))</f>
        <v>0</v>
      </c>
      <c r="K2704" s="39" t="str">
        <f>IF(GLOBAL[[#This Row],[b1]]="","",GLOBAL[[#This Row],[b1]]-GLOBAL[[#This Row],[a1]]-GLOBAL[[#This Row],[bkeluar1]])</f>
        <v/>
      </c>
      <c r="L2704" s="39">
        <f>SUM(GLOBAL[[#This Row],[bmasuk1]:[c1]])</f>
        <v>0</v>
      </c>
      <c r="M2704" s="40">
        <f t="shared" si="42"/>
        <v>0</v>
      </c>
      <c r="N2704" s="31"/>
      <c r="O2704" s="39" t="str">
        <f>IF(GLOBAL[[#This Row],[b2]]="","",GLOBAL[[#This Row],[b2]]-GLOBAL[[#This Row],[a2]])</f>
        <v/>
      </c>
      <c r="P2704" s="40">
        <f ca="1">SUM(INDIRECT(GLOBAL_VAR[TABLENAME]&amp;"[@a"&amp;$1:$1-1&amp;"]"),INDIRECT(GLOBAL_VAR[TABLENAME]&amp;"[@c"&amp;$1:$1-1&amp;"]"))</f>
        <v>0</v>
      </c>
      <c r="Q2704" s="58"/>
      <c r="R2704" s="41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41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9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Z2704" s="29"/>
      <c r="AA270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704" s="39">
        <v>180</v>
      </c>
      <c r="AC2704" s="29" t="s">
        <v>5118</v>
      </c>
      <c r="AD2704" s="29"/>
    </row>
    <row r="2705" spans="1:30">
      <c r="A2705" s="39" t="str">
        <f ca="1">IF(GLOBAL[[#This Row],[TT]]&lt;1,"",ROW()-2)</f>
        <v/>
      </c>
      <c r="B2705" s="33" t="s">
        <v>2527</v>
      </c>
      <c r="C2705" s="31">
        <v>0</v>
      </c>
      <c r="D2705" s="31" t="s">
        <v>120</v>
      </c>
      <c r="E2705" s="39">
        <f ca="1">IF(GLOBAL[[#This Row],[b12]]="",GLOBAL[[#This Row],[a6]],GLOBAL[[#This Row],[b12]])</f>
        <v>0</v>
      </c>
      <c r="F2705" s="40">
        <f>GLOBAL[[#This Row],[AWAL]]</f>
        <v>0</v>
      </c>
      <c r="G2705" s="31"/>
      <c r="H2705" s="31"/>
      <c r="I2705" s="31">
        <f>IF(GLOBAL[[#This Row],[1]]="","",SUMIF(Table6[NB BM_C_QTY+F],GLOBAL[POINTER],Table6[C]))</f>
        <v>0</v>
      </c>
      <c r="J2705" s="91">
        <f>IF(GLOBAL[[#This Row],[2]]="",0,-1*SUMIF(Table5[CONCAT],GLOBAL[POINTER],Table5[3]))</f>
        <v>0</v>
      </c>
      <c r="K2705" s="39" t="str">
        <f>IF(GLOBAL[[#This Row],[b1]]="","",GLOBAL[[#This Row],[b1]]-GLOBAL[[#This Row],[a1]]-GLOBAL[[#This Row],[bkeluar1]])</f>
        <v/>
      </c>
      <c r="L2705" s="39">
        <f>SUM(GLOBAL[[#This Row],[bmasuk1]:[c1]])</f>
        <v>0</v>
      </c>
      <c r="M2705" s="40">
        <f t="shared" si="42"/>
        <v>0</v>
      </c>
      <c r="N2705" s="31"/>
      <c r="O2705" s="39" t="str">
        <f>IF(GLOBAL[[#This Row],[b2]]="","",GLOBAL[[#This Row],[b2]]-GLOBAL[[#This Row],[a2]])</f>
        <v/>
      </c>
      <c r="P2705" s="40">
        <f ca="1">SUM(INDIRECT(GLOBAL_VAR[TABLENAME]&amp;"[@a"&amp;$1:$1-1&amp;"]"),INDIRECT(GLOBAL_VAR[TABLENAME]&amp;"[@c"&amp;$1:$1-1&amp;"]"))</f>
        <v>0</v>
      </c>
      <c r="Q2705" s="58"/>
      <c r="R2705" s="41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41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9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Z2705" s="29"/>
      <c r="AA27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705" s="39">
        <v>300</v>
      </c>
      <c r="AC2705" s="29" t="s">
        <v>5118</v>
      </c>
      <c r="AD2705" s="29"/>
    </row>
    <row r="2706" spans="1:30">
      <c r="A2706" s="39" t="str">
        <f ca="1">IF(GLOBAL[[#This Row],[TT]]&lt;1,"",ROW()-2)</f>
        <v/>
      </c>
      <c r="B2706" s="33" t="s">
        <v>2528</v>
      </c>
      <c r="C2706" s="31">
        <v>0</v>
      </c>
      <c r="D2706" s="31" t="s">
        <v>120</v>
      </c>
      <c r="E2706" s="39">
        <f ca="1">IF(GLOBAL[[#This Row],[b12]]="",GLOBAL[[#This Row],[a6]],GLOBAL[[#This Row],[b12]])</f>
        <v>0</v>
      </c>
      <c r="F2706" s="40">
        <f>GLOBAL[[#This Row],[AWAL]]</f>
        <v>0</v>
      </c>
      <c r="G2706" s="31"/>
      <c r="H2706" s="31"/>
      <c r="I2706" s="31">
        <f>IF(GLOBAL[[#This Row],[1]]="","",SUMIF(Table6[NB BM_C_QTY+F],GLOBAL[POINTER],Table6[C]))</f>
        <v>0</v>
      </c>
      <c r="J2706" s="91">
        <f>IF(GLOBAL[[#This Row],[2]]="",0,-1*SUMIF(Table5[CONCAT],GLOBAL[POINTER],Table5[3]))</f>
        <v>0</v>
      </c>
      <c r="K2706" s="39" t="str">
        <f>IF(GLOBAL[[#This Row],[b1]]="","",GLOBAL[[#This Row],[b1]]-GLOBAL[[#This Row],[a1]]-GLOBAL[[#This Row],[bkeluar1]])</f>
        <v/>
      </c>
      <c r="L2706" s="39">
        <f>SUM(GLOBAL[[#This Row],[bmasuk1]:[c1]])</f>
        <v>0</v>
      </c>
      <c r="M2706" s="40">
        <f t="shared" si="42"/>
        <v>0</v>
      </c>
      <c r="N2706" s="31"/>
      <c r="O2706" s="39" t="str">
        <f>IF(GLOBAL[[#This Row],[b2]]="","",GLOBAL[[#This Row],[b2]]-GLOBAL[[#This Row],[a2]])</f>
        <v/>
      </c>
      <c r="P2706" s="40">
        <f ca="1">SUM(INDIRECT(GLOBAL_VAR[TABLENAME]&amp;"[@a"&amp;$1:$1-1&amp;"]"),INDIRECT(GLOBAL_VAR[TABLENAME]&amp;"[@c"&amp;$1:$1-1&amp;"]"))</f>
        <v>0</v>
      </c>
      <c r="Q2706" s="58"/>
      <c r="R2706" s="41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41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9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Z2706" s="29"/>
      <c r="AA270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706" s="39">
        <v>300</v>
      </c>
      <c r="AC2706" s="29" t="s">
        <v>5118</v>
      </c>
      <c r="AD2706" s="29"/>
    </row>
    <row r="2707" spans="1:30">
      <c r="A2707" s="39" t="str">
        <f ca="1">IF(GLOBAL[[#This Row],[TT]]&lt;1,"",ROW()-2)</f>
        <v/>
      </c>
      <c r="B2707" s="33" t="s">
        <v>3689</v>
      </c>
      <c r="C2707" s="31">
        <v>0</v>
      </c>
      <c r="D2707" s="31" t="s">
        <v>2146</v>
      </c>
      <c r="E2707" s="39">
        <f ca="1">IF(GLOBAL[[#This Row],[b12]]="",GLOBAL[[#This Row],[a6]],GLOBAL[[#This Row],[b12]])</f>
        <v>0</v>
      </c>
      <c r="F2707" s="40">
        <f>GLOBAL[[#This Row],[AWAL]]</f>
        <v>0</v>
      </c>
      <c r="G2707" s="31"/>
      <c r="H2707" s="31"/>
      <c r="I2707" s="31">
        <f>IF(GLOBAL[[#This Row],[1]]="","",SUMIF(Table6[NB BM_C_QTY+F],GLOBAL[POINTER],Table6[C]))</f>
        <v>0</v>
      </c>
      <c r="J2707" s="91">
        <f>IF(GLOBAL[[#This Row],[2]]="",0,-1*SUMIF(Table5[CONCAT],GLOBAL[POINTER],Table5[3]))</f>
        <v>0</v>
      </c>
      <c r="K2707" s="39" t="str">
        <f>IF(GLOBAL[[#This Row],[b1]]="","",GLOBAL[[#This Row],[b1]]-GLOBAL[[#This Row],[a1]]-GLOBAL[[#This Row],[bkeluar1]])</f>
        <v/>
      </c>
      <c r="L2707" s="39">
        <f>SUM(GLOBAL[[#This Row],[bmasuk1]:[c1]])</f>
        <v>0</v>
      </c>
      <c r="M2707" s="40">
        <f t="shared" si="42"/>
        <v>0</v>
      </c>
      <c r="N2707" s="31"/>
      <c r="O2707" s="39" t="str">
        <f>IF(GLOBAL[[#This Row],[b2]]="","",GLOBAL[[#This Row],[b2]]-GLOBAL[[#This Row],[a2]])</f>
        <v/>
      </c>
      <c r="P2707" s="40">
        <f ca="1">SUM(INDIRECT(GLOBAL_VAR[TABLENAME]&amp;"[@a"&amp;$1:$1-1&amp;"]"),INDIRECT(GLOBAL_VAR[TABLENAME]&amp;"[@c"&amp;$1:$1-1&amp;"]"))</f>
        <v>0</v>
      </c>
      <c r="Q2707" s="58"/>
      <c r="R2707" s="41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41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9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Z2707" s="29"/>
      <c r="AA27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707" s="39">
        <v>144</v>
      </c>
      <c r="AC2707" s="29" t="s">
        <v>5118</v>
      </c>
    </row>
    <row r="2708" spans="1:30">
      <c r="A2708" s="39">
        <f ca="1">IF(GLOBAL[[#This Row],[TT]]&lt;1,"",ROW()-2)</f>
        <v>2706</v>
      </c>
      <c r="B2708" s="33" t="s">
        <v>4711</v>
      </c>
      <c r="C2708" s="31">
        <v>14</v>
      </c>
      <c r="D2708" s="31" t="s">
        <v>1168</v>
      </c>
      <c r="E2708" s="39">
        <f ca="1">IF(GLOBAL[[#This Row],[b12]]="",GLOBAL[[#This Row],[a6]],GLOBAL[[#This Row],[b12]])</f>
        <v>14</v>
      </c>
      <c r="F2708" s="40">
        <f>GLOBAL[[#This Row],[AWAL]]</f>
        <v>14</v>
      </c>
      <c r="G2708" s="31"/>
      <c r="H2708" s="31"/>
      <c r="I2708" s="31">
        <f>IF(GLOBAL[[#This Row],[1]]="","",SUMIF(Table6[NB BM_C_QTY+F],GLOBAL[POINTER],Table6[C]))</f>
        <v>0</v>
      </c>
      <c r="J2708" s="91">
        <f>IF(GLOBAL[[#This Row],[2]]="",0,-1*SUMIF(Table5[CONCAT],GLOBAL[POINTER],Table5[3]))</f>
        <v>0</v>
      </c>
      <c r="K2708" s="39" t="str">
        <f>IF(GLOBAL[[#This Row],[b1]]="","",GLOBAL[[#This Row],[b1]]-GLOBAL[[#This Row],[a1]]-GLOBAL[[#This Row],[bkeluar1]])</f>
        <v/>
      </c>
      <c r="L2708" s="39">
        <f>SUM(GLOBAL[[#This Row],[bmasuk1]:[c1]])</f>
        <v>0</v>
      </c>
      <c r="M2708" s="40">
        <f t="shared" si="42"/>
        <v>14</v>
      </c>
      <c r="N2708" s="31"/>
      <c r="O2708" s="39" t="str">
        <f>IF(GLOBAL[[#This Row],[b2]]="","",GLOBAL[[#This Row],[b2]]-GLOBAL[[#This Row],[a2]])</f>
        <v/>
      </c>
      <c r="P2708" s="40">
        <f ca="1">SUM(INDIRECT(GLOBAL_VAR[TABLENAME]&amp;"[@a"&amp;$1:$1-1&amp;"]"),INDIRECT(GLOBAL_VAR[TABLENAME]&amp;"[@c"&amp;$1:$1-1&amp;"]"))</f>
        <v>14</v>
      </c>
      <c r="Q2708" s="58"/>
      <c r="R2708" s="41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14</v>
      </c>
      <c r="T2708" s="33"/>
      <c r="U2708" s="41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14</v>
      </c>
      <c r="W2708" s="31"/>
      <c r="X2708" s="39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14</v>
      </c>
      <c r="Z2708" s="29"/>
      <c r="AA27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708" s="39">
        <v>432</v>
      </c>
      <c r="AC2708" s="29" t="s">
        <v>5118</v>
      </c>
    </row>
    <row r="2709" spans="1:30">
      <c r="A2709" s="31">
        <f ca="1">IF(GLOBAL[[#This Row],[TT]]&lt;1,"",ROW()-2)</f>
        <v>2707</v>
      </c>
      <c r="B2709" s="33" t="s">
        <v>4712</v>
      </c>
      <c r="C2709" s="31">
        <v>1</v>
      </c>
      <c r="D2709" s="31" t="s">
        <v>658</v>
      </c>
      <c r="E2709" s="31">
        <f ca="1">IF(GLOBAL[[#This Row],[b12]]="",GLOBAL[[#This Row],[a6]],GLOBAL[[#This Row],[b12]])</f>
        <v>1</v>
      </c>
      <c r="F2709" s="32">
        <f>GLOBAL[[#This Row],[AWAL]]</f>
        <v>1</v>
      </c>
      <c r="G2709" s="31"/>
      <c r="H2709" s="31"/>
      <c r="I2709" s="31">
        <f>IF(GLOBAL[[#This Row],[1]]="","",SUMIF(Table6[NB BM_C_QTY+F],GLOBAL[POINTER],Table6[C]))</f>
        <v>0</v>
      </c>
      <c r="J2709" s="91">
        <f>IF(GLOBAL[[#This Row],[2]]="",0,-1*SUMIF(Table5[CONCAT],GLOBAL[POINTER],Table5[3]))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1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1</v>
      </c>
      <c r="Q2709" s="58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1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1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1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709" s="31">
        <v>18</v>
      </c>
      <c r="AC2709" t="s">
        <v>5116</v>
      </c>
    </row>
    <row r="2710" spans="1:30">
      <c r="A2710" s="31">
        <f ca="1">IF(GLOBAL[[#This Row],[TT]]&lt;1,"",ROW()-2)</f>
        <v>2708</v>
      </c>
      <c r="B2710" s="33" t="s">
        <v>4713</v>
      </c>
      <c r="C2710" s="31">
        <v>2</v>
      </c>
      <c r="D2710" s="31" t="s">
        <v>140</v>
      </c>
      <c r="E2710" s="31">
        <f ca="1">IF(GLOBAL[[#This Row],[b12]]="",GLOBAL[[#This Row],[a6]],GLOBAL[[#This Row],[b12]])</f>
        <v>2</v>
      </c>
      <c r="F2710" s="32">
        <f>GLOBAL[[#This Row],[AWAL]]</f>
        <v>2</v>
      </c>
      <c r="G2710" s="31"/>
      <c r="H2710" s="31"/>
      <c r="I2710" s="31">
        <f>IF(GLOBAL[[#This Row],[1]]="","",SUMIF(Table6[NB BM_C_QTY+F],GLOBAL[POINTER],Table6[C]))</f>
        <v>0</v>
      </c>
      <c r="J2710" s="91">
        <f>IF(GLOBAL[[#This Row],[2]]="",0,-1*SUMIF(Table5[CONCAT],GLOBAL[POINTER],Table5[3]))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2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2</v>
      </c>
      <c r="Q2710" s="58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2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2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2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710" s="31">
        <v>240</v>
      </c>
      <c r="AC2710" t="s">
        <v>5118</v>
      </c>
    </row>
    <row r="2711" spans="1:30">
      <c r="A2711" s="31">
        <f ca="1">IF(GLOBAL[[#This Row],[TT]]&lt;1,"",ROW()-2)</f>
        <v>2709</v>
      </c>
      <c r="B2711" s="33" t="s">
        <v>4714</v>
      </c>
      <c r="C2711" s="31">
        <v>1</v>
      </c>
      <c r="D2711" s="31" t="s">
        <v>16</v>
      </c>
      <c r="E2711" s="31">
        <f ca="1">IF(GLOBAL[[#This Row],[b12]]="",GLOBAL[[#This Row],[a6]],GLOBAL[[#This Row],[b12]])</f>
        <v>1</v>
      </c>
      <c r="F2711" s="32">
        <f>GLOBAL[[#This Row],[AWAL]]</f>
        <v>1</v>
      </c>
      <c r="G2711" s="31"/>
      <c r="H2711" s="31"/>
      <c r="I2711" s="31">
        <f>IF(GLOBAL[[#This Row],[1]]="","",SUMIF(Table6[NB BM_C_QTY+F],GLOBAL[POINTER],Table6[C]))</f>
        <v>0</v>
      </c>
      <c r="J2711" s="91">
        <f>IF(GLOBAL[[#This Row],[2]]="",0,-1*SUMIF(Table5[CONCAT],GLOBAL[POINTER],Table5[3]))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1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1</v>
      </c>
      <c r="Q2711" s="58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1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1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1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711" s="31">
        <v>40</v>
      </c>
      <c r="AC2711" t="s">
        <v>5116</v>
      </c>
    </row>
    <row r="2712" spans="1:30">
      <c r="A2712" s="31">
        <f ca="1">IF(GLOBAL[[#This Row],[TT]]&lt;1,"",ROW()-2)</f>
        <v>2710</v>
      </c>
      <c r="B2712" s="33" t="s">
        <v>4715</v>
      </c>
      <c r="C2712" s="31">
        <v>1</v>
      </c>
      <c r="D2712" s="31" t="s">
        <v>637</v>
      </c>
      <c r="E2712" s="31">
        <f ca="1">IF(GLOBAL[[#This Row],[b12]]="",GLOBAL[[#This Row],[a6]],GLOBAL[[#This Row],[b12]])</f>
        <v>1</v>
      </c>
      <c r="F2712" s="32">
        <f>GLOBAL[[#This Row],[AWAL]]</f>
        <v>1</v>
      </c>
      <c r="G2712" s="31"/>
      <c r="H2712" s="31"/>
      <c r="I2712" s="31">
        <f>IF(GLOBAL[[#This Row],[1]]="","",SUMIF(Table6[NB BM_C_QTY+F],GLOBAL[POINTER],Table6[C]))</f>
        <v>0</v>
      </c>
      <c r="J2712" s="91">
        <f>IF(GLOBAL[[#This Row],[2]]="",0,-1*SUMIF(Table5[CONCAT],GLOBAL[POINTER],Table5[3]))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1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1</v>
      </c>
      <c r="Q2712" s="58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1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1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1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712" s="31">
        <v>168</v>
      </c>
      <c r="AC2712" t="s">
        <v>5118</v>
      </c>
    </row>
    <row r="2713" spans="1:30">
      <c r="A2713" s="31">
        <f ca="1">IF(GLOBAL[[#This Row],[TT]]&lt;1,"",ROW()-2)</f>
        <v>2711</v>
      </c>
      <c r="B2713" s="33" t="s">
        <v>4716</v>
      </c>
      <c r="C2713" s="31">
        <v>1</v>
      </c>
      <c r="D2713" s="31" t="s">
        <v>2668</v>
      </c>
      <c r="E2713" s="31">
        <f ca="1">IF(GLOBAL[[#This Row],[b12]]="",GLOBAL[[#This Row],[a6]],GLOBAL[[#This Row],[b12]])</f>
        <v>1</v>
      </c>
      <c r="F2713" s="32">
        <f>GLOBAL[[#This Row],[AWAL]]</f>
        <v>1</v>
      </c>
      <c r="G2713" s="31"/>
      <c r="H2713" s="31"/>
      <c r="I2713" s="31" t="str">
        <f>IF(GLOBAL[[#This Row],[1]]="","",SUMIF(Table6[NB BM_C_QTY+F],GLOBAL[POINTER],Table6[C]))</f>
        <v/>
      </c>
      <c r="J2713" s="91">
        <f>IF(GLOBAL[[#This Row],[2]]="",0,-1*SUMIF(Table5[CONCAT],GLOBAL[POINTER],Table5[3]))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1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1</v>
      </c>
      <c r="Q2713" s="58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1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1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1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713" s="31"/>
    </row>
    <row r="2714" spans="1:30">
      <c r="A2714" s="31">
        <f ca="1">IF(GLOBAL[[#This Row],[TT]]&lt;1,"",ROW()-2)</f>
        <v>2712</v>
      </c>
      <c r="B2714" s="33" t="s">
        <v>4717</v>
      </c>
      <c r="C2714" s="31">
        <v>2</v>
      </c>
      <c r="D2714" s="31" t="s">
        <v>2668</v>
      </c>
      <c r="E2714" s="31">
        <f ca="1">IF(GLOBAL[[#This Row],[b12]]="",GLOBAL[[#This Row],[a6]],GLOBAL[[#This Row],[b12]])</f>
        <v>2</v>
      </c>
      <c r="F2714" s="32">
        <f>GLOBAL[[#This Row],[AWAL]]</f>
        <v>2</v>
      </c>
      <c r="G2714" s="31"/>
      <c r="H2714" s="31"/>
      <c r="I2714" s="31" t="str">
        <f>IF(GLOBAL[[#This Row],[1]]="","",SUMIF(Table6[NB BM_C_QTY+F],GLOBAL[POINTER],Table6[C]))</f>
        <v/>
      </c>
      <c r="J2714" s="91">
        <f>IF(GLOBAL[[#This Row],[2]]="",0,-1*SUMIF(Table5[CONCAT],GLOBAL[POINTER],Table5[3]))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2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2</v>
      </c>
      <c r="Q2714" s="58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2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2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2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714" s="31"/>
    </row>
    <row r="2715" spans="1:30">
      <c r="A2715" s="31">
        <f ca="1">IF(GLOBAL[[#This Row],[TT]]&lt;1,"",ROW()-2)</f>
        <v>2713</v>
      </c>
      <c r="B2715" s="33" t="s">
        <v>4718</v>
      </c>
      <c r="C2715" s="31">
        <v>2</v>
      </c>
      <c r="D2715" s="31" t="s">
        <v>100</v>
      </c>
      <c r="E2715" s="31">
        <f ca="1">IF(GLOBAL[[#This Row],[b12]]="",GLOBAL[[#This Row],[a6]],GLOBAL[[#This Row],[b12]])</f>
        <v>2</v>
      </c>
      <c r="F2715" s="32">
        <f>GLOBAL[[#This Row],[AWAL]]</f>
        <v>2</v>
      </c>
      <c r="G2715" s="31"/>
      <c r="H2715" s="31"/>
      <c r="I2715" s="31">
        <f>IF(GLOBAL[[#This Row],[1]]="","",SUMIF(Table6[NB BM_C_QTY+F],GLOBAL[POINTER],Table6[C]))</f>
        <v>0</v>
      </c>
      <c r="J2715" s="91">
        <f>IF(GLOBAL[[#This Row],[2]]="",0,-1*SUMIF(Table5[CONCAT],GLOBAL[POINTER],Table5[3]))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2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2</v>
      </c>
      <c r="Q2715" s="58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2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2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2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715" s="31">
        <v>1200</v>
      </c>
      <c r="AC2715" t="s">
        <v>5118</v>
      </c>
    </row>
    <row r="2716" spans="1:30">
      <c r="A2716" s="31" t="str">
        <f ca="1">IF(GLOBAL[[#This Row],[TT]]&lt;1,"",ROW()-2)</f>
        <v/>
      </c>
      <c r="B2716" s="33" t="s">
        <v>4833</v>
      </c>
      <c r="C2716" s="31">
        <v>0</v>
      </c>
      <c r="D2716" s="31" t="s">
        <v>1440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>
        <f>IF(GLOBAL[[#This Row],[1]]="","",SUMIF(Table6[NB BM_C_QTY+F],GLOBAL[POINTER],Table6[C]))</f>
        <v>0</v>
      </c>
      <c r="J2716" s="91">
        <f>IF(GLOBAL[[#This Row],[2]]="",0,-1*SUMIF(Table5[CONCAT],GLOBAL[POINTER],Table5[3]))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58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716" s="31">
        <v>27</v>
      </c>
      <c r="AC2716" t="s">
        <v>5116</v>
      </c>
    </row>
    <row r="2717" spans="1:30">
      <c r="A2717" s="31" t="str">
        <f ca="1">IF(GLOBAL[[#This Row],[TT]]&lt;1,"",ROW()-2)</f>
        <v/>
      </c>
      <c r="B2717" s="33" t="s">
        <v>4834</v>
      </c>
      <c r="C2717" s="31">
        <v>0</v>
      </c>
      <c r="D2717" s="31" t="s">
        <v>34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>
        <f>IF(GLOBAL[[#This Row],[1]]="","",SUMIF(Table6[NB BM_C_QTY+F],GLOBAL[POINTER],Table6[C]))</f>
        <v>0</v>
      </c>
      <c r="J2717" s="91">
        <f>IF(GLOBAL[[#This Row],[2]]="",0,-1*SUMIF(Table5[CONCAT],GLOBAL[POINTER],Table5[3]))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 t="shared" si="42"/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58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717" s="31">
        <v>120</v>
      </c>
      <c r="AC2717" t="s">
        <v>5118</v>
      </c>
    </row>
    <row r="2718" spans="1:30">
      <c r="A2718" s="31">
        <f ca="1">IF(GLOBAL[[#This Row],[TT]]&lt;1,"",ROW()-2)</f>
        <v>2716</v>
      </c>
      <c r="B2718" s="33" t="s">
        <v>4719</v>
      </c>
      <c r="C2718" s="31">
        <v>1</v>
      </c>
      <c r="D2718" s="31" t="s">
        <v>2373</v>
      </c>
      <c r="E2718" s="31">
        <f ca="1">IF(GLOBAL[[#This Row],[b12]]="",GLOBAL[[#This Row],[a6]],GLOBAL[[#This Row],[b12]])</f>
        <v>1</v>
      </c>
      <c r="F2718" s="32">
        <f>GLOBAL[[#This Row],[AWAL]]</f>
        <v>1</v>
      </c>
      <c r="G2718" s="31"/>
      <c r="H2718" s="31"/>
      <c r="I2718" s="31">
        <f>IF(GLOBAL[[#This Row],[1]]="","",SUMIF(Table6[NB BM_C_QTY+F],GLOBAL[POINTER],Table6[C]))</f>
        <v>0</v>
      </c>
      <c r="J2718" s="91">
        <f>IF(GLOBAL[[#This Row],[2]]="",0,-1*SUMIF(Table5[CONCAT],GLOBAL[POINTER],Table5[3]))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1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1</v>
      </c>
      <c r="Q2718" s="58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1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1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1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718" s="31">
        <v>216</v>
      </c>
      <c r="AC2718" t="s">
        <v>5118</v>
      </c>
    </row>
    <row r="2719" spans="1:30">
      <c r="A2719" s="31">
        <f ca="1">IF(GLOBAL[[#This Row],[TT]]&lt;1,"",ROW()-2)</f>
        <v>2717</v>
      </c>
      <c r="B2719" s="33" t="s">
        <v>4720</v>
      </c>
      <c r="C2719" s="31">
        <v>4</v>
      </c>
      <c r="D2719" s="31" t="s">
        <v>685</v>
      </c>
      <c r="E2719" s="31">
        <f ca="1">IF(GLOBAL[[#This Row],[b12]]="",GLOBAL[[#This Row],[a6]],GLOBAL[[#This Row],[b12]])</f>
        <v>4</v>
      </c>
      <c r="F2719" s="32">
        <f>GLOBAL[[#This Row],[AWAL]]</f>
        <v>4</v>
      </c>
      <c r="G2719" s="31"/>
      <c r="H2719" s="31"/>
      <c r="I2719" s="31">
        <f>IF(GLOBAL[[#This Row],[1]]="","",SUMIF(Table6[NB BM_C_QTY+F],GLOBAL[POINTER],Table6[C]))</f>
        <v>0</v>
      </c>
      <c r="J2719" s="91">
        <f>IF(GLOBAL[[#This Row],[2]]="",0,-1*SUMIF(Table5[CONCAT],GLOBAL[POINTER],Table5[3]))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4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4</v>
      </c>
      <c r="Q2719" s="58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4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4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4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719" s="31">
        <v>8</v>
      </c>
      <c r="AC2719" t="s">
        <v>5116</v>
      </c>
    </row>
    <row r="2720" spans="1:30">
      <c r="A2720" s="31">
        <f ca="1">IF(GLOBAL[[#This Row],[TT]]&lt;1,"",ROW()-2)</f>
        <v>2718</v>
      </c>
      <c r="B2720" s="33" t="s">
        <v>4721</v>
      </c>
      <c r="C2720" s="31">
        <v>2</v>
      </c>
      <c r="D2720" s="31" t="s">
        <v>31</v>
      </c>
      <c r="E2720" s="31">
        <f ca="1">IF(GLOBAL[[#This Row],[b12]]="",GLOBAL[[#This Row],[a6]],GLOBAL[[#This Row],[b12]])</f>
        <v>2</v>
      </c>
      <c r="F2720" s="32">
        <f>GLOBAL[[#This Row],[AWAL]]</f>
        <v>2</v>
      </c>
      <c r="G2720" s="31"/>
      <c r="H2720" s="31"/>
      <c r="I2720" s="31">
        <f>IF(GLOBAL[[#This Row],[1]]="","",SUMIF(Table6[NB BM_C_QTY+F],GLOBAL[POINTER],Table6[C]))</f>
        <v>0</v>
      </c>
      <c r="J2720" s="91">
        <f>IF(GLOBAL[[#This Row],[2]]="",0,-1*SUMIF(Table5[CONCAT],GLOBAL[POINTER],Table5[3]))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2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2</v>
      </c>
      <c r="Q2720" s="58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2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2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2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720" s="31">
        <v>10</v>
      </c>
      <c r="AC2720" t="s">
        <v>5116</v>
      </c>
    </row>
    <row r="2721" spans="1:29">
      <c r="A2721" s="39">
        <f ca="1">IF(GLOBAL[[#This Row],[TT]]&lt;1,"",ROW()-2)</f>
        <v>2719</v>
      </c>
      <c r="B2721" s="33" t="s">
        <v>4722</v>
      </c>
      <c r="C2721" s="31">
        <v>7</v>
      </c>
      <c r="D2721" s="31" t="s">
        <v>23</v>
      </c>
      <c r="E2721" s="39">
        <f ca="1">IF(GLOBAL[[#This Row],[b12]]="",GLOBAL[[#This Row],[a6]],GLOBAL[[#This Row],[b12]])</f>
        <v>7</v>
      </c>
      <c r="F2721" s="40">
        <f>GLOBAL[[#This Row],[AWAL]]</f>
        <v>7</v>
      </c>
      <c r="G2721" s="31"/>
      <c r="H2721" s="31"/>
      <c r="I2721" s="31">
        <f>IF(GLOBAL[[#This Row],[1]]="","",SUMIF(Table6[NB BM_C_QTY+F],GLOBAL[POINTER],Table6[C]))</f>
        <v>0</v>
      </c>
      <c r="J2721" s="91">
        <f>IF(GLOBAL[[#This Row],[2]]="",0,-1*SUMIF(Table5[CONCAT],GLOBAL[POINTER],Table5[3]))</f>
        <v>0</v>
      </c>
      <c r="K2721" s="39" t="str">
        <f>IF(GLOBAL[[#This Row],[b1]]="","",GLOBAL[[#This Row],[b1]]-GLOBAL[[#This Row],[a1]]-GLOBAL[[#This Row],[bkeluar1]])</f>
        <v/>
      </c>
      <c r="L2721" s="39">
        <f>SUM(GLOBAL[[#This Row],[bmasuk1]:[c1]])</f>
        <v>0</v>
      </c>
      <c r="M2721" s="40">
        <f t="shared" si="42"/>
        <v>7</v>
      </c>
      <c r="N2721" s="31"/>
      <c r="O2721" s="39" t="str">
        <f>IF(GLOBAL[[#This Row],[b2]]="","",GLOBAL[[#This Row],[b2]]-GLOBAL[[#This Row],[a2]])</f>
        <v/>
      </c>
      <c r="P2721" s="40">
        <f ca="1">SUM(INDIRECT(GLOBAL_VAR[TABLENAME]&amp;"[@a"&amp;$1:$1-1&amp;"]"),INDIRECT(GLOBAL_VAR[TABLENAME]&amp;"[@c"&amp;$1:$1-1&amp;"]"))</f>
        <v>7</v>
      </c>
      <c r="Q2721" s="58"/>
      <c r="R2721" s="41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7</v>
      </c>
      <c r="T2721" s="33"/>
      <c r="U2721" s="41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7</v>
      </c>
      <c r="W2721" s="31"/>
      <c r="X2721" s="39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7</v>
      </c>
      <c r="Z2721" s="29"/>
      <c r="AA27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721" s="39">
        <v>20</v>
      </c>
      <c r="AC2721" s="29" t="s">
        <v>5116</v>
      </c>
    </row>
    <row r="2722" spans="1:29">
      <c r="A2722" s="39">
        <f ca="1">IF(GLOBAL[[#This Row],[TT]]&lt;1,"",ROW()-2)</f>
        <v>2720</v>
      </c>
      <c r="B2722" s="33" t="s">
        <v>4723</v>
      </c>
      <c r="C2722" s="31">
        <v>2</v>
      </c>
      <c r="D2722" s="31" t="s">
        <v>31</v>
      </c>
      <c r="E2722" s="39">
        <f ca="1">IF(GLOBAL[[#This Row],[b12]]="",GLOBAL[[#This Row],[a6]],GLOBAL[[#This Row],[b12]])</f>
        <v>2</v>
      </c>
      <c r="F2722" s="40">
        <f>GLOBAL[[#This Row],[AWAL]]</f>
        <v>2</v>
      </c>
      <c r="G2722" s="31"/>
      <c r="H2722" s="31"/>
      <c r="I2722" s="31">
        <f>IF(GLOBAL[[#This Row],[1]]="","",SUMIF(Table6[NB BM_C_QTY+F],GLOBAL[POINTER],Table6[C]))</f>
        <v>0</v>
      </c>
      <c r="J2722" s="91">
        <f>IF(GLOBAL[[#This Row],[2]]="",0,-1*SUMIF(Table5[CONCAT],GLOBAL[POINTER],Table5[3]))</f>
        <v>0</v>
      </c>
      <c r="K2722" s="39" t="str">
        <f>IF(GLOBAL[[#This Row],[b1]]="","",GLOBAL[[#This Row],[b1]]-GLOBAL[[#This Row],[a1]]-GLOBAL[[#This Row],[bkeluar1]])</f>
        <v/>
      </c>
      <c r="L2722" s="39">
        <f>SUM(GLOBAL[[#This Row],[bmasuk1]:[c1]])</f>
        <v>0</v>
      </c>
      <c r="M2722" s="40">
        <f t="shared" si="42"/>
        <v>2</v>
      </c>
      <c r="N2722" s="31"/>
      <c r="O2722" s="39" t="str">
        <f>IF(GLOBAL[[#This Row],[b2]]="","",GLOBAL[[#This Row],[b2]]-GLOBAL[[#This Row],[a2]])</f>
        <v/>
      </c>
      <c r="P2722" s="40">
        <f ca="1">SUM(INDIRECT(GLOBAL_VAR[TABLENAME]&amp;"[@a"&amp;$1:$1-1&amp;"]"),INDIRECT(GLOBAL_VAR[TABLENAME]&amp;"[@c"&amp;$1:$1-1&amp;"]"))</f>
        <v>2</v>
      </c>
      <c r="Q2722" s="58"/>
      <c r="R2722" s="41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2</v>
      </c>
      <c r="T2722" s="33"/>
      <c r="U2722" s="41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2</v>
      </c>
      <c r="W2722" s="31"/>
      <c r="X2722" s="39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2</v>
      </c>
      <c r="Z2722" s="29"/>
      <c r="AA27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722" s="39">
        <v>10</v>
      </c>
      <c r="AC2722" s="29" t="s">
        <v>5116</v>
      </c>
    </row>
    <row r="2723" spans="1:29">
      <c r="A2723" s="31">
        <f ca="1">IF(GLOBAL[[#This Row],[TT]]&lt;1,"",ROW()-2)</f>
        <v>2721</v>
      </c>
      <c r="B2723" s="33" t="s">
        <v>4724</v>
      </c>
      <c r="C2723" s="31">
        <v>2</v>
      </c>
      <c r="D2723" s="31" t="s">
        <v>658</v>
      </c>
      <c r="E2723" s="31">
        <f ca="1">IF(GLOBAL[[#This Row],[b12]]="",GLOBAL[[#This Row],[a6]],GLOBAL[[#This Row],[b12]])</f>
        <v>2</v>
      </c>
      <c r="F2723" s="32">
        <f>GLOBAL[[#This Row],[AWAL]]</f>
        <v>2</v>
      </c>
      <c r="G2723" s="31"/>
      <c r="H2723" s="31"/>
      <c r="I2723" s="31">
        <f>IF(GLOBAL[[#This Row],[1]]="","",SUMIF(Table6[NB BM_C_QTY+F],GLOBAL[POINTER],Table6[C]))</f>
        <v>0</v>
      </c>
      <c r="J2723" s="91">
        <f>IF(GLOBAL[[#This Row],[2]]="",0,-1*SUMIF(Table5[CONCAT],GLOBAL[POINTER],Table5[3]))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2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2</v>
      </c>
      <c r="Q2723" s="58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2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2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2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723" s="31">
        <v>18</v>
      </c>
      <c r="AC2723" t="s">
        <v>5116</v>
      </c>
    </row>
    <row r="2724" spans="1:29">
      <c r="A2724" s="31">
        <f ca="1">IF(GLOBAL[[#This Row],[TT]]&lt;1,"",ROW()-2)</f>
        <v>2722</v>
      </c>
      <c r="B2724" s="33" t="s">
        <v>4725</v>
      </c>
      <c r="C2724" s="31">
        <v>3</v>
      </c>
      <c r="D2724" s="31">
        <v>198</v>
      </c>
      <c r="E2724" s="31">
        <f ca="1">IF(GLOBAL[[#This Row],[b12]]="",GLOBAL[[#This Row],[a6]],GLOBAL[[#This Row],[b12]])</f>
        <v>3</v>
      </c>
      <c r="F2724" s="32">
        <f>GLOBAL[[#This Row],[AWAL]]</f>
        <v>3</v>
      </c>
      <c r="G2724" s="31"/>
      <c r="H2724" s="31"/>
      <c r="I2724" s="31">
        <f>IF(GLOBAL[[#This Row],[1]]="","",SUMIF(Table6[NB BM_C_QTY+F],GLOBAL[POINTER],Table6[C]))</f>
        <v>0</v>
      </c>
      <c r="J2724" s="91">
        <f>IF(GLOBAL[[#This Row],[2]]="",0,-1*SUMIF(Table5[CONCAT],GLOBAL[POINTER],Table5[3]))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3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3</v>
      </c>
      <c r="Q2724" s="58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3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3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3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724" s="31">
        <v>198</v>
      </c>
      <c r="AC2724" t="s">
        <v>5118</v>
      </c>
    </row>
    <row r="2725" spans="1:29">
      <c r="A2725" s="31">
        <f ca="1">IF(GLOBAL[[#This Row],[TT]]&lt;1,"",ROW()-2)</f>
        <v>2723</v>
      </c>
      <c r="B2725" s="33" t="s">
        <v>4726</v>
      </c>
      <c r="C2725" s="31">
        <v>1</v>
      </c>
      <c r="D2725" s="31" t="s">
        <v>658</v>
      </c>
      <c r="E2725" s="31">
        <f ca="1">IF(GLOBAL[[#This Row],[b12]]="",GLOBAL[[#This Row],[a6]],GLOBAL[[#This Row],[b12]])</f>
        <v>1</v>
      </c>
      <c r="F2725" s="32">
        <f>GLOBAL[[#This Row],[AWAL]]</f>
        <v>1</v>
      </c>
      <c r="G2725" s="31"/>
      <c r="H2725" s="31"/>
      <c r="I2725" s="31">
        <f>IF(GLOBAL[[#This Row],[1]]="","",SUMIF(Table6[NB BM_C_QTY+F],GLOBAL[POINTER],Table6[C]))</f>
        <v>0</v>
      </c>
      <c r="J2725" s="91">
        <f>IF(GLOBAL[[#This Row],[2]]="",0,-1*SUMIF(Table5[CONCAT],GLOBAL[POINTER],Table5[3]))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1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1</v>
      </c>
      <c r="Q2725" s="58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1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1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1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725" s="31">
        <v>18</v>
      </c>
      <c r="AC2725" t="s">
        <v>5116</v>
      </c>
    </row>
    <row r="2726" spans="1:29">
      <c r="A2726" s="31">
        <f ca="1">IF(GLOBAL[[#This Row],[TT]]&lt;1,"",ROW()-2)</f>
        <v>2724</v>
      </c>
      <c r="B2726" s="33" t="s">
        <v>4727</v>
      </c>
      <c r="C2726" s="31">
        <v>1</v>
      </c>
      <c r="D2726" s="31" t="s">
        <v>658</v>
      </c>
      <c r="E2726" s="31">
        <f ca="1">IF(GLOBAL[[#This Row],[b12]]="",GLOBAL[[#This Row],[a6]],GLOBAL[[#This Row],[b12]])</f>
        <v>1</v>
      </c>
      <c r="F2726" s="32">
        <f>GLOBAL[[#This Row],[AWAL]]</f>
        <v>1</v>
      </c>
      <c r="G2726" s="31"/>
      <c r="H2726" s="31"/>
      <c r="I2726" s="31">
        <f>IF(GLOBAL[[#This Row],[1]]="","",SUMIF(Table6[NB BM_C_QTY+F],GLOBAL[POINTER],Table6[C]))</f>
        <v>0</v>
      </c>
      <c r="J2726" s="91">
        <f>IF(GLOBAL[[#This Row],[2]]="",0,-1*SUMIF(Table5[CONCAT],GLOBAL[POINTER],Table5[3]))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1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1</v>
      </c>
      <c r="Q2726" s="58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1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1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1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726" s="31">
        <v>18</v>
      </c>
      <c r="AC2726" t="s">
        <v>5116</v>
      </c>
    </row>
    <row r="2727" spans="1:29">
      <c r="A2727" s="31">
        <f ca="1">IF(GLOBAL[[#This Row],[TT]]&lt;1,"",ROW()-2)</f>
        <v>2725</v>
      </c>
      <c r="B2727" s="33" t="s">
        <v>4403</v>
      </c>
      <c r="C2727" s="31">
        <v>1</v>
      </c>
      <c r="D2727" s="31" t="s">
        <v>2668</v>
      </c>
      <c r="E2727" s="31">
        <f ca="1">IF(GLOBAL[[#This Row],[b12]]="",GLOBAL[[#This Row],[a6]],GLOBAL[[#This Row],[b12]])</f>
        <v>1</v>
      </c>
      <c r="F2727" s="32">
        <f>GLOBAL[[#This Row],[AWAL]]</f>
        <v>1</v>
      </c>
      <c r="G2727" s="31"/>
      <c r="H2727" s="31"/>
      <c r="I2727" s="31" t="str">
        <f>IF(GLOBAL[[#This Row],[1]]="","",SUMIF(Table6[NB BM_C_QTY+F],GLOBAL[POINTER],Table6[C]))</f>
        <v/>
      </c>
      <c r="J2727" s="91">
        <f>IF(GLOBAL[[#This Row],[2]]="",0,-1*SUMIF(Table5[CONCAT],GLOBAL[POINTER],Table5[3]))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1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1</v>
      </c>
      <c r="Q2727" s="58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1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1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1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727" s="31"/>
    </row>
    <row r="2728" spans="1:29">
      <c r="A2728" s="31">
        <f ca="1">IF(GLOBAL[[#This Row],[TT]]&lt;1,"",ROW()-2)</f>
        <v>2726</v>
      </c>
      <c r="B2728" s="33" t="s">
        <v>4404</v>
      </c>
      <c r="C2728" s="31">
        <v>1</v>
      </c>
      <c r="D2728" s="31" t="s">
        <v>2668</v>
      </c>
      <c r="E2728" s="31">
        <f ca="1">IF(GLOBAL[[#This Row],[b12]]="",GLOBAL[[#This Row],[a6]],GLOBAL[[#This Row],[b12]])</f>
        <v>1</v>
      </c>
      <c r="F2728" s="32">
        <f>GLOBAL[[#This Row],[AWAL]]</f>
        <v>1</v>
      </c>
      <c r="G2728" s="31"/>
      <c r="H2728" s="31"/>
      <c r="I2728" s="31" t="str">
        <f>IF(GLOBAL[[#This Row],[1]]="","",SUMIF(Table6[NB BM_C_QTY+F],GLOBAL[POINTER],Table6[C]))</f>
        <v/>
      </c>
      <c r="J2728" s="91">
        <f>IF(GLOBAL[[#This Row],[2]]="",0,-1*SUMIF(Table5[CONCAT],GLOBAL[POINTER],Table5[3]))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1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1</v>
      </c>
      <c r="Q2728" s="58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1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1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1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728" s="31"/>
    </row>
    <row r="2729" spans="1:29">
      <c r="A2729" s="31">
        <f ca="1">IF(GLOBAL[[#This Row],[TT]]&lt;1,"",ROW()-2)</f>
        <v>2727</v>
      </c>
      <c r="B2729" s="33" t="s">
        <v>4728</v>
      </c>
      <c r="C2729" s="31">
        <v>1</v>
      </c>
      <c r="D2729" s="31" t="s">
        <v>706</v>
      </c>
      <c r="E2729" s="31">
        <f ca="1">IF(GLOBAL[[#This Row],[b12]]="",GLOBAL[[#This Row],[a6]],GLOBAL[[#This Row],[b12]])</f>
        <v>1</v>
      </c>
      <c r="F2729" s="32">
        <f>GLOBAL[[#This Row],[AWAL]]</f>
        <v>1</v>
      </c>
      <c r="G2729" s="31"/>
      <c r="H2729" s="31"/>
      <c r="I2729" s="31">
        <f>IF(GLOBAL[[#This Row],[1]]="","",SUMIF(Table6[NB BM_C_QTY+F],GLOBAL[POINTER],Table6[C]))</f>
        <v>0</v>
      </c>
      <c r="J2729" s="91">
        <f>IF(GLOBAL[[#This Row],[2]]="",0,-1*SUMIF(Table5[CONCAT],GLOBAL[POINTER],Table5[3]))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1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1</v>
      </c>
      <c r="Q2729" s="58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1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1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1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729" s="31">
        <v>216</v>
      </c>
      <c r="AC2729" t="s">
        <v>5118</v>
      </c>
    </row>
    <row r="2730" spans="1:29">
      <c r="A2730" s="31">
        <f ca="1">IF(GLOBAL[[#This Row],[TT]]&lt;1,"",ROW()-2)</f>
        <v>2728</v>
      </c>
      <c r="B2730" s="33" t="s">
        <v>4729</v>
      </c>
      <c r="C2730" s="31">
        <v>7</v>
      </c>
      <c r="D2730" s="31" t="s">
        <v>23</v>
      </c>
      <c r="E2730" s="31">
        <f ca="1">IF(GLOBAL[[#This Row],[b12]]="",GLOBAL[[#This Row],[a6]],GLOBAL[[#This Row],[b12]])</f>
        <v>7</v>
      </c>
      <c r="F2730" s="32">
        <f>GLOBAL[[#This Row],[AWAL]]</f>
        <v>7</v>
      </c>
      <c r="G2730" s="31"/>
      <c r="H2730" s="31"/>
      <c r="I2730" s="31">
        <f>IF(GLOBAL[[#This Row],[1]]="","",SUMIF(Table6[NB BM_C_QTY+F],GLOBAL[POINTER],Table6[C]))</f>
        <v>0</v>
      </c>
      <c r="J2730" s="91">
        <f>IF(GLOBAL[[#This Row],[2]]="",0,-1*SUMIF(Table5[CONCAT],GLOBAL[POINTER],Table5[3]))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7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7</v>
      </c>
      <c r="Q2730" s="58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7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7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7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730" s="31">
        <v>20</v>
      </c>
      <c r="AC2730" t="s">
        <v>5116</v>
      </c>
    </row>
    <row r="2731" spans="1:29">
      <c r="A2731" s="31">
        <f ca="1">IF(GLOBAL[[#This Row],[TT]]&lt;1,"",ROW()-2)</f>
        <v>2729</v>
      </c>
      <c r="B2731" s="33" t="s">
        <v>4730</v>
      </c>
      <c r="C2731" s="31">
        <v>16</v>
      </c>
      <c r="D2731" s="31" t="s">
        <v>23</v>
      </c>
      <c r="E2731" s="31">
        <f ca="1">IF(GLOBAL[[#This Row],[b12]]="",GLOBAL[[#This Row],[a6]],GLOBAL[[#This Row],[b12]])</f>
        <v>16</v>
      </c>
      <c r="F2731" s="32">
        <f>GLOBAL[[#This Row],[AWAL]]</f>
        <v>16</v>
      </c>
      <c r="G2731" s="31"/>
      <c r="H2731" s="31"/>
      <c r="I2731" s="31">
        <f>IF(GLOBAL[[#This Row],[1]]="","",SUMIF(Table6[NB BM_C_QTY+F],GLOBAL[POINTER],Table6[C]))</f>
        <v>0</v>
      </c>
      <c r="J2731" s="91">
        <f>IF(GLOBAL[[#This Row],[2]]="",0,-1*SUMIF(Table5[CONCAT],GLOBAL[POINTER],Table5[3]))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16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16</v>
      </c>
      <c r="Q2731" s="58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16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16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16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731" s="31">
        <v>20</v>
      </c>
      <c r="AC2731" t="s">
        <v>5116</v>
      </c>
    </row>
    <row r="2732" spans="1:29">
      <c r="A2732" s="31">
        <f ca="1">IF(GLOBAL[[#This Row],[TT]]&lt;1,"",ROW()-2)</f>
        <v>2730</v>
      </c>
      <c r="B2732" s="33" t="s">
        <v>4731</v>
      </c>
      <c r="C2732" s="31">
        <v>2</v>
      </c>
      <c r="D2732" s="31" t="s">
        <v>23</v>
      </c>
      <c r="E2732" s="31">
        <f ca="1">IF(GLOBAL[[#This Row],[b12]]="",GLOBAL[[#This Row],[a6]],GLOBAL[[#This Row],[b12]])</f>
        <v>2</v>
      </c>
      <c r="F2732" s="32">
        <f>GLOBAL[[#This Row],[AWAL]]</f>
        <v>2</v>
      </c>
      <c r="G2732" s="31"/>
      <c r="H2732" s="31"/>
      <c r="I2732" s="31">
        <f>IF(GLOBAL[[#This Row],[1]]="","",SUMIF(Table6[NB BM_C_QTY+F],GLOBAL[POINTER],Table6[C]))</f>
        <v>0</v>
      </c>
      <c r="J2732" s="91">
        <f>IF(GLOBAL[[#This Row],[2]]="",0,-1*SUMIF(Table5[CONCAT],GLOBAL[POINTER],Table5[3]))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 t="shared" si="42"/>
        <v>2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2</v>
      </c>
      <c r="Q2732" s="58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2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2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2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732" s="31">
        <v>20</v>
      </c>
      <c r="AC2732" t="s">
        <v>5116</v>
      </c>
    </row>
    <row r="2733" spans="1:29">
      <c r="A2733" s="31">
        <f ca="1">IF(GLOBAL[[#This Row],[TT]]&lt;1,"",ROW()-2)</f>
        <v>2731</v>
      </c>
      <c r="B2733" s="33" t="s">
        <v>4732</v>
      </c>
      <c r="C2733" s="31">
        <v>1</v>
      </c>
      <c r="D2733" s="31" t="s">
        <v>692</v>
      </c>
      <c r="E2733" s="31">
        <f ca="1">IF(GLOBAL[[#This Row],[b12]]="",GLOBAL[[#This Row],[a6]],GLOBAL[[#This Row],[b12]])</f>
        <v>1</v>
      </c>
      <c r="F2733" s="32">
        <f>GLOBAL[[#This Row],[AWAL]]</f>
        <v>1</v>
      </c>
      <c r="G2733" s="31"/>
      <c r="H2733" s="31"/>
      <c r="I2733" s="31">
        <f>IF(GLOBAL[[#This Row],[1]]="","",SUMIF(Table6[NB BM_C_QTY+F],GLOBAL[POINTER],Table6[C]))</f>
        <v>0</v>
      </c>
      <c r="J2733" s="91">
        <f>IF(GLOBAL[[#This Row],[2]]="",0,-1*SUMIF(Table5[CONCAT],GLOBAL[POINTER],Table5[3]))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1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1</v>
      </c>
      <c r="Q2733" s="58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1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1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1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733" s="31">
        <v>15</v>
      </c>
      <c r="AC2733" t="s">
        <v>5116</v>
      </c>
    </row>
    <row r="2734" spans="1:29">
      <c r="A2734" s="31" t="str">
        <f ca="1">IF(GLOBAL[[#This Row],[TT]]&lt;1,"",ROW()-2)</f>
        <v/>
      </c>
      <c r="B2734" s="33" t="s">
        <v>4152</v>
      </c>
      <c r="C2734" s="31">
        <v>0</v>
      </c>
      <c r="D2734" s="31">
        <v>180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>
        <f>IF(GLOBAL[[#This Row],[1]]="","",SUMIF(Table6[NB BM_C_QTY+F],GLOBAL[POINTER],Table6[C]))</f>
        <v>0</v>
      </c>
      <c r="J2734" s="91">
        <f>IF(GLOBAL[[#This Row],[2]]="",0,-1*SUMIF(Table5[CONCAT],GLOBAL[POINTER],Table5[3]))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0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0</v>
      </c>
      <c r="Q2734" s="58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734" s="31">
        <v>180</v>
      </c>
      <c r="AC2734" t="s">
        <v>5118</v>
      </c>
    </row>
    <row r="2735" spans="1:29">
      <c r="A2735" s="31" t="str">
        <f ca="1">IF(GLOBAL[[#This Row],[TT]]&lt;1,"",ROW()-2)</f>
        <v/>
      </c>
      <c r="B2735" s="33" t="s">
        <v>3584</v>
      </c>
      <c r="C2735" s="31">
        <v>0</v>
      </c>
      <c r="D2735" s="31" t="s">
        <v>2143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>
        <f>IF(GLOBAL[[#This Row],[1]]="","",SUMIF(Table6[NB BM_C_QTY+F],GLOBAL[POINTER],Table6[C]))</f>
        <v>0</v>
      </c>
      <c r="J2735" s="91">
        <f>IF(GLOBAL[[#This Row],[2]]="",0,-1*SUMIF(Table5[CONCAT],GLOBAL[POINTER],Table5[3]))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 t="shared" si="42"/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58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735" s="31">
        <v>180</v>
      </c>
      <c r="AC2735" t="s">
        <v>5118</v>
      </c>
    </row>
    <row r="2736" spans="1:29">
      <c r="A2736" s="31" t="str">
        <f ca="1">IF(GLOBAL[[#This Row],[TT]]&lt;1,"",ROW()-2)</f>
        <v/>
      </c>
      <c r="B2736" s="33" t="s">
        <v>4263</v>
      </c>
      <c r="C2736" s="31">
        <v>0</v>
      </c>
      <c r="D2736" s="31" t="s">
        <v>2143</v>
      </c>
      <c r="E2736" s="31">
        <f ca="1">IF(GLOBAL[[#This Row],[b12]]="",GLOBAL[[#This Row],[a6]],GLOBAL[[#This Row],[b12]])</f>
        <v>0</v>
      </c>
      <c r="F2736" s="32">
        <f>GLOBAL[[#This Row],[AWAL]]</f>
        <v>0</v>
      </c>
      <c r="G2736" s="31"/>
      <c r="H2736" s="31"/>
      <c r="I2736" s="31">
        <f>IF(GLOBAL[[#This Row],[1]]="","",SUMIF(Table6[NB BM_C_QTY+F],GLOBAL[POINTER],Table6[C]))</f>
        <v>0</v>
      </c>
      <c r="J2736" s="91">
        <f>IF(GLOBAL[[#This Row],[2]]="",0,-1*SUMIF(Table5[CONCAT],GLOBAL[POINTER],Table5[3]))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0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0</v>
      </c>
      <c r="Q2736" s="58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0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0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0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736" s="31">
        <v>180</v>
      </c>
      <c r="AC2736" t="s">
        <v>5118</v>
      </c>
    </row>
    <row r="2737" spans="1:29">
      <c r="A2737" s="31" t="str">
        <f ca="1">IF(GLOBAL[[#This Row],[TT]]&lt;1,"",ROW()-2)</f>
        <v/>
      </c>
      <c r="B2737" s="33" t="s">
        <v>4258</v>
      </c>
      <c r="C2737" s="31">
        <v>0</v>
      </c>
      <c r="D2737" s="31" t="s">
        <v>2143</v>
      </c>
      <c r="E2737" s="31">
        <f ca="1">IF(GLOBAL[[#This Row],[b12]]="",GLOBAL[[#This Row],[a6]],GLOBAL[[#This Row],[b12]])</f>
        <v>0</v>
      </c>
      <c r="F2737" s="32">
        <f>GLOBAL[[#This Row],[AWAL]]</f>
        <v>0</v>
      </c>
      <c r="G2737" s="31"/>
      <c r="H2737" s="31"/>
      <c r="I2737" s="31">
        <f>IF(GLOBAL[[#This Row],[1]]="","",SUMIF(Table6[NB BM_C_QTY+F],GLOBAL[POINTER],Table6[C]))</f>
        <v>0</v>
      </c>
      <c r="J2737" s="91">
        <f>IF(GLOBAL[[#This Row],[2]]="",0,-1*SUMIF(Table5[CONCAT],GLOBAL[POINTER],Table5[3]))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0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0</v>
      </c>
      <c r="Q2737" s="58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0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0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0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737" s="31">
        <v>180</v>
      </c>
      <c r="AC2737" t="s">
        <v>5118</v>
      </c>
    </row>
    <row r="2738" spans="1:29">
      <c r="A2738" s="31" t="str">
        <f ca="1">IF(GLOBAL[[#This Row],[TT]]&lt;1,"",ROW()-2)</f>
        <v/>
      </c>
      <c r="B2738" s="33" t="s">
        <v>4259</v>
      </c>
      <c r="C2738" s="31">
        <v>0</v>
      </c>
      <c r="D2738" s="31" t="s">
        <v>2143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>
        <f>IF(GLOBAL[[#This Row],[1]]="","",SUMIF(Table6[NB BM_C_QTY+F],GLOBAL[POINTER],Table6[C]))</f>
        <v>0</v>
      </c>
      <c r="J2738" s="91">
        <f>IF(GLOBAL[[#This Row],[2]]="",0,-1*SUMIF(Table5[CONCAT],GLOBAL[POINTER],Table5[3]))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58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738" s="31">
        <v>180</v>
      </c>
      <c r="AC2738" t="s">
        <v>5118</v>
      </c>
    </row>
    <row r="2739" spans="1:29">
      <c r="A2739" s="31">
        <f ca="1">IF(GLOBAL[[#This Row],[TT]]&lt;1,"",ROW()-2)</f>
        <v>2737</v>
      </c>
      <c r="B2739" s="33" t="s">
        <v>4261</v>
      </c>
      <c r="C2739" s="31">
        <v>1</v>
      </c>
      <c r="D2739" s="31" t="s">
        <v>2143</v>
      </c>
      <c r="E2739" s="31">
        <f ca="1">IF(GLOBAL[[#This Row],[b12]]="",GLOBAL[[#This Row],[a6]],GLOBAL[[#This Row],[b12]])</f>
        <v>1</v>
      </c>
      <c r="F2739" s="32">
        <f>GLOBAL[[#This Row],[AWAL]]</f>
        <v>1</v>
      </c>
      <c r="G2739" s="31"/>
      <c r="H2739" s="31"/>
      <c r="I2739" s="31">
        <f>IF(GLOBAL[[#This Row],[1]]="","",SUMIF(Table6[NB BM_C_QTY+F],GLOBAL[POINTER],Table6[C]))</f>
        <v>0</v>
      </c>
      <c r="J2739" s="91">
        <f>IF(GLOBAL[[#This Row],[2]]="",0,-1*SUMIF(Table5[CONCAT],GLOBAL[POINTER],Table5[3]))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1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1</v>
      </c>
      <c r="Q2739" s="58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1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1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1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739" s="31">
        <v>180</v>
      </c>
      <c r="AC2739" t="s">
        <v>5118</v>
      </c>
    </row>
    <row r="2740" spans="1:29">
      <c r="A2740" s="31" t="str">
        <f ca="1">IF(GLOBAL[[#This Row],[TT]]&lt;1,"",ROW()-2)</f>
        <v/>
      </c>
      <c r="B2740" s="33" t="s">
        <v>4145</v>
      </c>
      <c r="C2740" s="31">
        <v>0</v>
      </c>
      <c r="D2740" s="31">
        <v>180</v>
      </c>
      <c r="E2740" s="31">
        <f ca="1">IF(GLOBAL[[#This Row],[b12]]="",GLOBAL[[#This Row],[a6]],GLOBAL[[#This Row],[b12]])</f>
        <v>0</v>
      </c>
      <c r="F2740" s="32">
        <f>GLOBAL[[#This Row],[AWAL]]</f>
        <v>0</v>
      </c>
      <c r="G2740" s="31"/>
      <c r="H2740" s="31"/>
      <c r="I2740" s="31">
        <f>IF(GLOBAL[[#This Row],[1]]="","",SUMIF(Table6[NB BM_C_QTY+F],GLOBAL[POINTER],Table6[C]))</f>
        <v>0</v>
      </c>
      <c r="J2740" s="91">
        <f>IF(GLOBAL[[#This Row],[2]]="",0,-1*SUMIF(Table5[CONCAT],GLOBAL[POINTER],Table5[3]))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0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0</v>
      </c>
      <c r="Q2740" s="58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0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0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0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740" s="31">
        <v>180</v>
      </c>
      <c r="AC2740" t="s">
        <v>5118</v>
      </c>
    </row>
    <row r="2741" spans="1:29">
      <c r="A2741" s="31" t="str">
        <f ca="1">IF(GLOBAL[[#This Row],[TT]]&lt;1,"",ROW()-2)</f>
        <v/>
      </c>
      <c r="B2741" s="33" t="s">
        <v>4145</v>
      </c>
      <c r="C2741" s="31">
        <v>0</v>
      </c>
      <c r="D2741" s="31" t="s">
        <v>2143</v>
      </c>
      <c r="E2741" s="31">
        <f ca="1">IF(GLOBAL[[#This Row],[b12]]="",GLOBAL[[#This Row],[a6]],GLOBAL[[#This Row],[b12]])</f>
        <v>0</v>
      </c>
      <c r="F2741" s="32">
        <f>GLOBAL[[#This Row],[AWAL]]</f>
        <v>0</v>
      </c>
      <c r="G2741" s="31"/>
      <c r="H2741" s="31"/>
      <c r="I2741" s="31">
        <f>IF(GLOBAL[[#This Row],[1]]="","",SUMIF(Table6[NB BM_C_QTY+F],GLOBAL[POINTER],Table6[C]))</f>
        <v>0</v>
      </c>
      <c r="J2741" s="91">
        <f>IF(GLOBAL[[#This Row],[2]]="",0,-1*SUMIF(Table5[CONCAT],GLOBAL[POINTER],Table5[3]))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 t="shared" si="42"/>
        <v>0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0</v>
      </c>
      <c r="Q2741" s="58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0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0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0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741" s="31">
        <v>180</v>
      </c>
      <c r="AC2741" t="s">
        <v>5118</v>
      </c>
    </row>
    <row r="2742" spans="1:29">
      <c r="A2742" s="31">
        <f ca="1">IF(GLOBAL[[#This Row],[TT]]&lt;1,"",ROW()-2)</f>
        <v>2740</v>
      </c>
      <c r="B2742" s="33" t="s">
        <v>4260</v>
      </c>
      <c r="C2742" s="31">
        <v>1</v>
      </c>
      <c r="D2742" s="31" t="s">
        <v>2143</v>
      </c>
      <c r="E2742" s="31">
        <f ca="1">IF(GLOBAL[[#This Row],[b12]]="",GLOBAL[[#This Row],[a6]],GLOBAL[[#This Row],[b12]])</f>
        <v>1</v>
      </c>
      <c r="F2742" s="32">
        <f>GLOBAL[[#This Row],[AWAL]]</f>
        <v>1</v>
      </c>
      <c r="G2742" s="31"/>
      <c r="H2742" s="31"/>
      <c r="I2742" s="31">
        <f>IF(GLOBAL[[#This Row],[1]]="","",SUMIF(Table6[NB BM_C_QTY+F],GLOBAL[POINTER],Table6[C]))</f>
        <v>0</v>
      </c>
      <c r="J2742" s="91">
        <f>IF(GLOBAL[[#This Row],[2]]="",0,-1*SUMIF(Table5[CONCAT],GLOBAL[POINTER],Table5[3]))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1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1</v>
      </c>
      <c r="Q2742" s="58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1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1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1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742" s="31">
        <v>180</v>
      </c>
      <c r="AC2742" t="s">
        <v>5118</v>
      </c>
    </row>
    <row r="2743" spans="1:29">
      <c r="A2743" s="31" t="str">
        <f ca="1">IF(GLOBAL[[#This Row],[TT]]&lt;1,"",ROW()-2)</f>
        <v/>
      </c>
      <c r="B2743" s="33" t="s">
        <v>3719</v>
      </c>
      <c r="C2743" s="31">
        <v>0</v>
      </c>
      <c r="D2743" s="31" t="s">
        <v>2146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>
        <f>IF(GLOBAL[[#This Row],[1]]="","",SUMIF(Table6[NB BM_C_QTY+F],GLOBAL[POINTER],Table6[C]))</f>
        <v>0</v>
      </c>
      <c r="J2743" s="91">
        <f>IF(GLOBAL[[#This Row],[2]]="",0,-1*SUMIF(Table5[CONCAT],GLOBAL[POINTER],Table5[3]))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58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743" s="31">
        <v>144</v>
      </c>
      <c r="AC2743" t="s">
        <v>5118</v>
      </c>
    </row>
    <row r="2744" spans="1:29">
      <c r="A2744" s="31" t="str">
        <f ca="1">IF(GLOBAL[[#This Row],[TT]]&lt;1,"",ROW()-2)</f>
        <v/>
      </c>
      <c r="B2744" s="33" t="s">
        <v>3720</v>
      </c>
      <c r="C2744" s="31">
        <v>0</v>
      </c>
      <c r="D2744" s="31" t="s">
        <v>2146</v>
      </c>
      <c r="E2744" s="31">
        <f ca="1">IF(GLOBAL[[#This Row],[b12]]="",GLOBAL[[#This Row],[a6]],GLOBAL[[#This Row],[b12]])</f>
        <v>0</v>
      </c>
      <c r="F2744" s="32">
        <f>GLOBAL[[#This Row],[AWAL]]</f>
        <v>0</v>
      </c>
      <c r="G2744" s="31"/>
      <c r="H2744" s="31"/>
      <c r="I2744" s="31">
        <f>IF(GLOBAL[[#This Row],[1]]="","",SUMIF(Table6[NB BM_C_QTY+F],GLOBAL[POINTER],Table6[C]))</f>
        <v>0</v>
      </c>
      <c r="J2744" s="91">
        <f>IF(GLOBAL[[#This Row],[2]]="",0,-1*SUMIF(Table5[CONCAT],GLOBAL[POINTER],Table5[3]))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 t="shared" si="42"/>
        <v>0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0</v>
      </c>
      <c r="Q2744" s="58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744" s="31">
        <v>144</v>
      </c>
      <c r="AC2744" t="s">
        <v>5118</v>
      </c>
    </row>
    <row r="2745" spans="1:29">
      <c r="A2745" s="31" t="str">
        <f ca="1">IF(GLOBAL[[#This Row],[TT]]&lt;1,"",ROW()-2)</f>
        <v/>
      </c>
      <c r="B2745" s="33" t="s">
        <v>4262</v>
      </c>
      <c r="C2745" s="31">
        <v>0</v>
      </c>
      <c r="D2745" s="31" t="s">
        <v>2143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>
        <f>IF(GLOBAL[[#This Row],[1]]="","",SUMIF(Table6[NB BM_C_QTY+F],GLOBAL[POINTER],Table6[C]))</f>
        <v>0</v>
      </c>
      <c r="J2745" s="91">
        <f>IF(GLOBAL[[#This Row],[2]]="",0,-1*SUMIF(Table5[CONCAT],GLOBAL[POINTER],Table5[3]))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 t="shared" si="42"/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58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745" s="31">
        <v>180</v>
      </c>
      <c r="AC2745" t="s">
        <v>5118</v>
      </c>
    </row>
    <row r="2746" spans="1:29">
      <c r="A2746" s="31" t="str">
        <f ca="1">IF(GLOBAL[[#This Row],[TT]]&lt;1,"",ROW()-2)</f>
        <v/>
      </c>
      <c r="B2746" s="33" t="s">
        <v>3590</v>
      </c>
      <c r="C2746" s="31">
        <v>0</v>
      </c>
      <c r="D2746" s="31" t="s">
        <v>2143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>
        <f>IF(GLOBAL[[#This Row],[1]]="","",SUMIF(Table6[NB BM_C_QTY+F],GLOBAL[POINTER],Table6[C]))</f>
        <v>0</v>
      </c>
      <c r="J2746" s="91">
        <f>IF(GLOBAL[[#This Row],[2]]="",0,-1*SUMIF(Table5[CONCAT],GLOBAL[POINTER],Table5[3]))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58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746" s="31">
        <v>180</v>
      </c>
      <c r="AC2746" t="s">
        <v>5118</v>
      </c>
    </row>
    <row r="2747" spans="1:29">
      <c r="A2747" s="31" t="str">
        <f ca="1">IF(GLOBAL[[#This Row],[TT]]&lt;1,"",ROW()-2)</f>
        <v/>
      </c>
      <c r="B2747" s="33" t="s">
        <v>3718</v>
      </c>
      <c r="C2747" s="31">
        <v>0</v>
      </c>
      <c r="D2747" s="31" t="s">
        <v>2143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>
        <f>IF(GLOBAL[[#This Row],[1]]="","",SUMIF(Table6[NB BM_C_QTY+F],GLOBAL[POINTER],Table6[C]))</f>
        <v>0</v>
      </c>
      <c r="J2747" s="91">
        <f>IF(GLOBAL[[#This Row],[2]]="",0,-1*SUMIF(Table5[CONCAT],GLOBAL[POINTER],Table5[3]))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58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747" s="31">
        <v>180</v>
      </c>
      <c r="AC2747" t="s">
        <v>5118</v>
      </c>
    </row>
    <row r="2748" spans="1:29">
      <c r="A2748" s="31">
        <f ca="1">IF(GLOBAL[[#This Row],[TT]]&lt;1,"",ROW()-2)</f>
        <v>2746</v>
      </c>
      <c r="B2748" s="33" t="s">
        <v>5612</v>
      </c>
      <c r="C2748" s="31">
        <v>3</v>
      </c>
      <c r="D2748" s="31" t="s">
        <v>23</v>
      </c>
      <c r="E2748" s="31">
        <f ca="1">IF(GLOBAL[[#This Row],[b12]]="",GLOBAL[[#This Row],[a6]],GLOBAL[[#This Row],[b12]])</f>
        <v>3</v>
      </c>
      <c r="F2748" s="32">
        <f>GLOBAL[[#This Row],[AWAL]]</f>
        <v>3</v>
      </c>
      <c r="G2748" s="31"/>
      <c r="H2748" s="31"/>
      <c r="I2748" s="31">
        <f>IF(GLOBAL[[#This Row],[1]]="","",SUMIF(Table6[NB BM_C_QTY+F],GLOBAL[POINTER],Table6[C]))</f>
        <v>0</v>
      </c>
      <c r="J2748" s="91">
        <f>IF(GLOBAL[[#This Row],[2]]="",0,-1*SUMIF(Table5[CONCAT],GLOBAL[POINTER],Table5[3]))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 t="shared" si="42"/>
        <v>3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3</v>
      </c>
      <c r="Q2748" s="58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3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3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3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pcretbeiledog8882restleting20lsuntana</v>
      </c>
      <c r="AB2748" s="31">
        <v>20</v>
      </c>
      <c r="AC2748" t="s">
        <v>5116</v>
      </c>
    </row>
    <row r="2749" spans="1:29">
      <c r="A2749" s="31" t="str">
        <f ca="1">IF(GLOBAL[[#This Row],[TT]]&lt;1,"",ROW()-2)</f>
        <v/>
      </c>
      <c r="B2749" s="33" t="s">
        <v>4733</v>
      </c>
      <c r="C2749" s="31">
        <v>0</v>
      </c>
      <c r="D2749" s="31" t="s">
        <v>697</v>
      </c>
      <c r="E2749" s="31">
        <f ca="1">IF(GLOBAL[[#This Row],[b12]]="",GLOBAL[[#This Row],[a6]],GLOBAL[[#This Row],[b12]])</f>
        <v>0</v>
      </c>
      <c r="F2749" s="32">
        <f>GLOBAL[[#This Row],[AWAL]]</f>
        <v>0</v>
      </c>
      <c r="G2749" s="31"/>
      <c r="H2749" s="31"/>
      <c r="I2749" s="31">
        <f>IF(GLOBAL[[#This Row],[1]]="","",SUMIF(Table6[NB BM_C_QTY+F],GLOBAL[POINTER],Table6[C]))</f>
        <v>0</v>
      </c>
      <c r="J2749" s="91">
        <f>IF(GLOBAL[[#This Row],[2]]="",0,-1*SUMIF(Table5[CONCAT],GLOBAL[POINTER],Table5[3]))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 t="shared" si="42"/>
        <v>0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0</v>
      </c>
      <c r="Q2749" s="58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749" s="31">
        <v>16</v>
      </c>
      <c r="AC2749" t="s">
        <v>5116</v>
      </c>
    </row>
    <row r="2750" spans="1:29">
      <c r="A2750" s="31">
        <f ca="1">IF(GLOBAL[[#This Row],[TT]]&lt;1,"",ROW()-2)</f>
        <v>2748</v>
      </c>
      <c r="B2750" s="33" t="s">
        <v>4734</v>
      </c>
      <c r="C2750" s="31">
        <v>1</v>
      </c>
      <c r="D2750" s="31" t="s">
        <v>1441</v>
      </c>
      <c r="E2750" s="31">
        <f ca="1">IF(GLOBAL[[#This Row],[b12]]="",GLOBAL[[#This Row],[a6]],GLOBAL[[#This Row],[b12]])</f>
        <v>1</v>
      </c>
      <c r="F2750" s="32">
        <f>GLOBAL[[#This Row],[AWAL]]</f>
        <v>1</v>
      </c>
      <c r="G2750" s="31"/>
      <c r="H2750" s="31"/>
      <c r="I2750" s="31">
        <f>IF(GLOBAL[[#This Row],[1]]="","",SUMIF(Table6[NB BM_C_QTY+F],GLOBAL[POINTER],Table6[C]))</f>
        <v>0</v>
      </c>
      <c r="J2750" s="91">
        <f>IF(GLOBAL[[#This Row],[2]]="",0,-1*SUMIF(Table5[CONCAT],GLOBAL[POINTER],Table5[3]))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 t="shared" si="42"/>
        <v>1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1</v>
      </c>
      <c r="Q2750" s="58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1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1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1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750" s="31">
        <v>198</v>
      </c>
      <c r="AC2750" t="s">
        <v>5118</v>
      </c>
    </row>
    <row r="2751" spans="1:29">
      <c r="A2751" s="31">
        <f ca="1">IF(GLOBAL[[#This Row],[TT]]&lt;1,"",ROW()-2)</f>
        <v>2749</v>
      </c>
      <c r="B2751" s="33" t="s">
        <v>4735</v>
      </c>
      <c r="C2751" s="31">
        <v>1</v>
      </c>
      <c r="D2751" s="31" t="s">
        <v>248</v>
      </c>
      <c r="E2751" s="31">
        <f ca="1">IF(GLOBAL[[#This Row],[b12]]="",GLOBAL[[#This Row],[a6]],GLOBAL[[#This Row],[b12]])</f>
        <v>1</v>
      </c>
      <c r="F2751" s="32">
        <f>GLOBAL[[#This Row],[AWAL]]</f>
        <v>1</v>
      </c>
      <c r="G2751" s="31"/>
      <c r="H2751" s="31"/>
      <c r="I2751" s="31">
        <f>IF(GLOBAL[[#This Row],[1]]="","",SUMIF(Table6[NB BM_C_QTY+F],GLOBAL[POINTER],Table6[C]))</f>
        <v>0</v>
      </c>
      <c r="J2751" s="91">
        <f>IF(GLOBAL[[#This Row],[2]]="",0,-1*SUMIF(Table5[CONCAT],GLOBAL[POINTER],Table5[3]))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1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1</v>
      </c>
      <c r="Q2751" s="58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1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1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1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751" s="31">
        <v>180</v>
      </c>
      <c r="AC2751" t="s">
        <v>5118</v>
      </c>
    </row>
    <row r="2752" spans="1:29">
      <c r="A2752" s="31">
        <f ca="1">IF(GLOBAL[[#This Row],[TT]]&lt;1,"",ROW()-2)</f>
        <v>2750</v>
      </c>
      <c r="B2752" s="33" t="s">
        <v>4736</v>
      </c>
      <c r="C2752" s="31">
        <v>7</v>
      </c>
      <c r="D2752" s="31" t="s">
        <v>38</v>
      </c>
      <c r="E2752" s="31">
        <f ca="1">IF(GLOBAL[[#This Row],[b12]]="",GLOBAL[[#This Row],[a6]],GLOBAL[[#This Row],[b12]])</f>
        <v>7</v>
      </c>
      <c r="F2752" s="32">
        <f>GLOBAL[[#This Row],[AWAL]]</f>
        <v>7</v>
      </c>
      <c r="G2752" s="31"/>
      <c r="H2752" s="31"/>
      <c r="I2752" s="31">
        <f>IF(GLOBAL[[#This Row],[1]]="","",SUMIF(Table6[NB BM_C_QTY+F],GLOBAL[POINTER],Table6[C]))</f>
        <v>0</v>
      </c>
      <c r="J2752" s="91">
        <f>IF(GLOBAL[[#This Row],[2]]="",0,-1*SUMIF(Table5[CONCAT],GLOBAL[POINTER],Table5[3]))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7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7</v>
      </c>
      <c r="Q2752" s="58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7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7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7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752" s="31">
        <v>192</v>
      </c>
      <c r="AC2752" t="s">
        <v>5118</v>
      </c>
    </row>
    <row r="2753" spans="1:29">
      <c r="A2753" s="31" t="str">
        <f ca="1">IF(GLOBAL[[#This Row],[TT]]&lt;1,"",ROW()-2)</f>
        <v/>
      </c>
      <c r="B2753" s="33" t="s">
        <v>4835</v>
      </c>
      <c r="C2753" s="31">
        <v>0</v>
      </c>
      <c r="D2753" s="31"/>
      <c r="E2753" s="31">
        <f ca="1">IF(GLOBAL[[#This Row],[b12]]="",GLOBAL[[#This Row],[a6]],GLOBAL[[#This Row],[b12]])</f>
        <v>0</v>
      </c>
      <c r="F2753" s="32">
        <f>GLOBAL[[#This Row],[AWAL]]</f>
        <v>0</v>
      </c>
      <c r="G2753" s="31"/>
      <c r="H2753" s="31"/>
      <c r="I2753" s="31" t="str">
        <f>IF(GLOBAL[[#This Row],[1]]="","",SUMIF(Table6[NB BM_C_QTY+F],GLOBAL[POINTER],Table6[C]))</f>
        <v/>
      </c>
      <c r="J2753" s="91">
        <f>IF(GLOBAL[[#This Row],[2]]="",0,-1*SUMIF(Table5[CONCAT],GLOBAL[POINTER],Table5[3]))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0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0</v>
      </c>
      <c r="Q2753" s="58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0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0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0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753" s="31"/>
    </row>
    <row r="2754" spans="1:29">
      <c r="A2754" s="31">
        <f ca="1">IF(GLOBAL[[#This Row],[TT]]&lt;1,"",ROW()-2)</f>
        <v>2752</v>
      </c>
      <c r="B2754" s="33" t="s">
        <v>4779</v>
      </c>
      <c r="C2754" s="31">
        <v>1</v>
      </c>
      <c r="D2754" s="31" t="s">
        <v>63</v>
      </c>
      <c r="E2754" s="31">
        <f ca="1">IF(GLOBAL[[#This Row],[b12]]="",GLOBAL[[#This Row],[a6]],GLOBAL[[#This Row],[b12]])</f>
        <v>1</v>
      </c>
      <c r="F2754" s="32">
        <f>GLOBAL[[#This Row],[AWAL]]</f>
        <v>1</v>
      </c>
      <c r="G2754" s="31"/>
      <c r="H2754" s="31"/>
      <c r="I2754" s="31">
        <f>IF(GLOBAL[[#This Row],[1]]="","",SUMIF(Table6[NB BM_C_QTY+F],GLOBAL[POINTER],Table6[C]))</f>
        <v>0</v>
      </c>
      <c r="J2754" s="91">
        <f>IF(GLOBAL[[#This Row],[2]]="",0,-1*SUMIF(Table5[CONCAT],GLOBAL[POINTER],Table5[3]))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1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1</v>
      </c>
      <c r="Q2754" s="58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1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1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1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754" s="31">
        <v>36</v>
      </c>
      <c r="AC2754" t="s">
        <v>5116</v>
      </c>
    </row>
    <row r="2755" spans="1:29">
      <c r="A2755" s="31">
        <f ca="1">IF(GLOBAL[[#This Row],[TT]]&lt;1,"",ROW()-2)</f>
        <v>2753</v>
      </c>
      <c r="B2755" s="33" t="s">
        <v>4737</v>
      </c>
      <c r="C2755" s="31">
        <v>4</v>
      </c>
      <c r="D2755" s="31" t="s">
        <v>1440</v>
      </c>
      <c r="E2755" s="31">
        <f ca="1">IF(GLOBAL[[#This Row],[b12]]="",GLOBAL[[#This Row],[a6]],GLOBAL[[#This Row],[b12]])</f>
        <v>4</v>
      </c>
      <c r="F2755" s="32">
        <f>GLOBAL[[#This Row],[AWAL]]</f>
        <v>4</v>
      </c>
      <c r="G2755" s="31"/>
      <c r="H2755" s="31"/>
      <c r="I2755" s="31">
        <f>IF(GLOBAL[[#This Row],[1]]="","",SUMIF(Table6[NB BM_C_QTY+F],GLOBAL[POINTER],Table6[C]))</f>
        <v>0</v>
      </c>
      <c r="J2755" s="91">
        <f>IF(GLOBAL[[#This Row],[2]]="",0,-1*SUMIF(Table5[CONCAT],GLOBAL[POINTER],Table5[3]))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4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4</v>
      </c>
      <c r="Q2755" s="58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4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4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4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755" s="31">
        <v>27</v>
      </c>
      <c r="AC2755" t="s">
        <v>5116</v>
      </c>
    </row>
    <row r="2756" spans="1:29">
      <c r="A2756" s="31">
        <f ca="1">IF(GLOBAL[[#This Row],[TT]]&lt;1,"",ROW()-2)</f>
        <v>2754</v>
      </c>
      <c r="B2756" s="33" t="s">
        <v>4738</v>
      </c>
      <c r="C2756" s="31">
        <v>10</v>
      </c>
      <c r="D2756" s="31" t="s">
        <v>51</v>
      </c>
      <c r="E2756" s="31">
        <f ca="1">IF(GLOBAL[[#This Row],[b12]]="",GLOBAL[[#This Row],[a6]],GLOBAL[[#This Row],[b12]])</f>
        <v>10</v>
      </c>
      <c r="F2756" s="32">
        <f>GLOBAL[[#This Row],[AWAL]]</f>
        <v>10</v>
      </c>
      <c r="G2756" s="31"/>
      <c r="H2756" s="31"/>
      <c r="I2756" s="31">
        <f>IF(GLOBAL[[#This Row],[1]]="","",SUMIF(Table6[NB BM_C_QTY+F],GLOBAL[POINTER],Table6[C]))</f>
        <v>0</v>
      </c>
      <c r="J2756" s="91">
        <f>IF(GLOBAL[[#This Row],[2]]="",0,-1*SUMIF(Table5[CONCAT],GLOBAL[POINTER],Table5[3]))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10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10</v>
      </c>
      <c r="Q2756" s="58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10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10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10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756" s="31">
        <v>60</v>
      </c>
      <c r="AC2756" t="s">
        <v>5116</v>
      </c>
    </row>
    <row r="2757" spans="1:29">
      <c r="A2757" s="31">
        <f ca="1">IF(GLOBAL[[#This Row],[TT]]&lt;1,"",ROW()-2)</f>
        <v>2755</v>
      </c>
      <c r="B2757" s="33" t="s">
        <v>4739</v>
      </c>
      <c r="C2757" s="31">
        <v>2</v>
      </c>
      <c r="D2757" s="31" t="s">
        <v>33</v>
      </c>
      <c r="E2757" s="31">
        <f ca="1">IF(GLOBAL[[#This Row],[b12]]="",GLOBAL[[#This Row],[a6]],GLOBAL[[#This Row],[b12]])</f>
        <v>2</v>
      </c>
      <c r="F2757" s="32">
        <f>GLOBAL[[#This Row],[AWAL]]</f>
        <v>2</v>
      </c>
      <c r="G2757" s="31"/>
      <c r="H2757" s="31"/>
      <c r="I2757" s="31">
        <f>IF(GLOBAL[[#This Row],[1]]="","",SUMIF(Table6[NB BM_C_QTY+F],GLOBAL[POINTER],Table6[C]))</f>
        <v>0</v>
      </c>
      <c r="J2757" s="91">
        <f>IF(GLOBAL[[#This Row],[2]]="",0,-1*SUMIF(Table5[CONCAT],GLOBAL[POINTER],Table5[3]))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 t="shared" si="43"/>
        <v>2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2</v>
      </c>
      <c r="Q2757" s="58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2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2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2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757" s="31">
        <v>360</v>
      </c>
      <c r="AC2757" t="s">
        <v>5118</v>
      </c>
    </row>
    <row r="2758" spans="1:29">
      <c r="A2758" s="31">
        <f ca="1">IF(GLOBAL[[#This Row],[TT]]&lt;1,"",ROW()-2)</f>
        <v>2756</v>
      </c>
      <c r="B2758" s="33" t="s">
        <v>4740</v>
      </c>
      <c r="C2758" s="31">
        <v>1</v>
      </c>
      <c r="D2758" s="31" t="s">
        <v>56</v>
      </c>
      <c r="E2758" s="31">
        <f ca="1">IF(GLOBAL[[#This Row],[b12]]="",GLOBAL[[#This Row],[a6]],GLOBAL[[#This Row],[b12]])</f>
        <v>1</v>
      </c>
      <c r="F2758" s="32">
        <f>GLOBAL[[#This Row],[AWAL]]</f>
        <v>1</v>
      </c>
      <c r="G2758" s="31"/>
      <c r="H2758" s="31"/>
      <c r="I2758" s="31">
        <f>IF(GLOBAL[[#This Row],[1]]="","",SUMIF(Table6[NB BM_C_QTY+F],GLOBAL[POINTER],Table6[C]))</f>
        <v>0</v>
      </c>
      <c r="J2758" s="91">
        <f>IF(GLOBAL[[#This Row],[2]]="",0,-1*SUMIF(Table5[CONCAT],GLOBAL[POINTER],Table5[3]))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1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1</v>
      </c>
      <c r="Q2758" s="58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1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1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1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758" s="31">
        <v>144</v>
      </c>
      <c r="AC2758" t="s">
        <v>5118</v>
      </c>
    </row>
    <row r="2759" spans="1:29">
      <c r="A2759" s="31">
        <f ca="1">IF(GLOBAL[[#This Row],[TT]]&lt;1,"",ROW()-2)</f>
        <v>2757</v>
      </c>
      <c r="B2759" s="33" t="s">
        <v>5372</v>
      </c>
      <c r="C2759" s="31">
        <v>11</v>
      </c>
      <c r="D2759" s="31" t="s">
        <v>17</v>
      </c>
      <c r="E2759" s="31">
        <f ca="1">IF(GLOBAL[[#This Row],[b12]]="",GLOBAL[[#This Row],[a6]],GLOBAL[[#This Row],[b12]])</f>
        <v>11</v>
      </c>
      <c r="F2759" s="32">
        <f>GLOBAL[[#This Row],[AWAL]]</f>
        <v>11</v>
      </c>
      <c r="G2759" s="31"/>
      <c r="H2759" s="31"/>
      <c r="I2759" s="31">
        <f>IF(GLOBAL[[#This Row],[1]]="","",SUMIF(Table6[NB BM_C_QTY+F],GLOBAL[POINTER],Table6[C]))</f>
        <v>0</v>
      </c>
      <c r="J2759" s="91">
        <f>IF(GLOBAL[[#This Row],[2]]="",0,-1*SUMIF(Table5[CONCAT],GLOBAL[POINTER],Table5[3]))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11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11</v>
      </c>
      <c r="Q2759" s="58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11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11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11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759" s="31">
        <v>160</v>
      </c>
      <c r="AC2759" t="s">
        <v>5118</v>
      </c>
    </row>
    <row r="2760" spans="1:29">
      <c r="A2760" s="31">
        <f ca="1">IF(GLOBAL[[#This Row],[TT]]&lt;1,"",ROW()-2)</f>
        <v>2758</v>
      </c>
      <c r="B2760" s="33" t="s">
        <v>4741</v>
      </c>
      <c r="C2760" s="31">
        <v>11</v>
      </c>
      <c r="D2760" s="31" t="s">
        <v>17</v>
      </c>
      <c r="E2760" s="31">
        <f ca="1">IF(GLOBAL[[#This Row],[b12]]="",GLOBAL[[#This Row],[a6]],GLOBAL[[#This Row],[b12]])</f>
        <v>11</v>
      </c>
      <c r="F2760" s="32">
        <f>GLOBAL[[#This Row],[AWAL]]</f>
        <v>11</v>
      </c>
      <c r="G2760" s="31"/>
      <c r="H2760" s="31"/>
      <c r="I2760" s="31">
        <f>IF(GLOBAL[[#This Row],[1]]="","",SUMIF(Table6[NB BM_C_QTY+F],GLOBAL[POINTER],Table6[C]))</f>
        <v>0</v>
      </c>
      <c r="J2760" s="91">
        <f>IF(GLOBAL[[#This Row],[2]]="",0,-1*SUMIF(Table5[CONCAT],GLOBAL[POINTER],Table5[3]))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11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11</v>
      </c>
      <c r="Q2760" s="58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11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11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11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760" s="31">
        <v>160</v>
      </c>
      <c r="AC2760" t="s">
        <v>5118</v>
      </c>
    </row>
    <row r="2761" spans="1:29">
      <c r="A2761" s="31">
        <f ca="1">IF(GLOBAL[[#This Row],[TT]]&lt;1,"",ROW()-2)</f>
        <v>2759</v>
      </c>
      <c r="B2761" s="33" t="s">
        <v>4742</v>
      </c>
      <c r="C2761" s="31">
        <v>9</v>
      </c>
      <c r="D2761" s="31" t="s">
        <v>56</v>
      </c>
      <c r="E2761" s="31">
        <f ca="1">IF(GLOBAL[[#This Row],[b12]]="",GLOBAL[[#This Row],[a6]],GLOBAL[[#This Row],[b12]])</f>
        <v>9</v>
      </c>
      <c r="F2761" s="32">
        <f>GLOBAL[[#This Row],[AWAL]]</f>
        <v>9</v>
      </c>
      <c r="G2761" s="31"/>
      <c r="H2761" s="31"/>
      <c r="I2761" s="31">
        <f>IF(GLOBAL[[#This Row],[1]]="","",SUMIF(Table6[NB BM_C_QTY+F],GLOBAL[POINTER],Table6[C]))</f>
        <v>0</v>
      </c>
      <c r="J2761" s="91">
        <f>IF(GLOBAL[[#This Row],[2]]="",0,-1*SUMIF(Table5[CONCAT],GLOBAL[POINTER],Table5[3]))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9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9</v>
      </c>
      <c r="Q2761" s="58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9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9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9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761" s="31">
        <v>144</v>
      </c>
      <c r="AC2761" t="s">
        <v>5118</v>
      </c>
    </row>
    <row r="2762" spans="1:29">
      <c r="A2762" s="31">
        <f ca="1">IF(GLOBAL[[#This Row],[TT]]&lt;1,"",ROW()-2)</f>
        <v>2760</v>
      </c>
      <c r="B2762" s="77" t="s">
        <v>4743</v>
      </c>
      <c r="C2762" s="31">
        <v>1</v>
      </c>
      <c r="D2762" s="31" t="s">
        <v>56</v>
      </c>
      <c r="E2762" s="31">
        <f ca="1">IF(GLOBAL[[#This Row],[b12]]="",GLOBAL[[#This Row],[a6]],GLOBAL[[#This Row],[b12]])</f>
        <v>1</v>
      </c>
      <c r="F2762" s="32">
        <f>GLOBAL[[#This Row],[AWAL]]</f>
        <v>1</v>
      </c>
      <c r="G2762" s="31"/>
      <c r="H2762" s="31"/>
      <c r="I2762" s="31">
        <f>IF(GLOBAL[[#This Row],[1]]="","",SUMIF(Table6[NB BM_C_QTY+F],GLOBAL[POINTER],Table6[C]))</f>
        <v>0</v>
      </c>
      <c r="J2762" s="91">
        <f>IF(GLOBAL[[#This Row],[2]]="",0,-1*SUMIF(Table5[CONCAT],GLOBAL[POINTER],Table5[3]))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1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1</v>
      </c>
      <c r="Q2762" s="58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1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1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1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762" s="31">
        <v>144</v>
      </c>
      <c r="AC2762" t="s">
        <v>5118</v>
      </c>
    </row>
    <row r="2763" spans="1:29">
      <c r="A2763" s="31" t="str">
        <f ca="1">IF(GLOBAL[[#This Row],[TT]]&lt;1,"",ROW()-2)</f>
        <v/>
      </c>
      <c r="B2763" s="33" t="s">
        <v>4836</v>
      </c>
      <c r="C2763" s="31">
        <v>0</v>
      </c>
      <c r="D2763" s="31" t="s">
        <v>56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>
        <f>IF(GLOBAL[[#This Row],[1]]="","",SUMIF(Table6[NB BM_C_QTY+F],GLOBAL[POINTER],Table6[C]))</f>
        <v>0</v>
      </c>
      <c r="J2763" s="91">
        <f>IF(GLOBAL[[#This Row],[2]]="",0,-1*SUMIF(Table5[CONCAT],GLOBAL[POINTER],Table5[3]))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58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763" s="31">
        <v>144</v>
      </c>
      <c r="AC2763" t="s">
        <v>5118</v>
      </c>
    </row>
    <row r="2764" spans="1:29">
      <c r="A2764" s="31">
        <f ca="1">IF(GLOBAL[[#This Row],[TT]]&lt;1,"",ROW()-2)</f>
        <v>2762</v>
      </c>
      <c r="B2764" s="33" t="s">
        <v>4744</v>
      </c>
      <c r="C2764" s="31">
        <v>5</v>
      </c>
      <c r="D2764" s="31" t="s">
        <v>56</v>
      </c>
      <c r="E2764" s="31">
        <f ca="1">IF(GLOBAL[[#This Row],[b12]]="",GLOBAL[[#This Row],[a6]],GLOBAL[[#This Row],[b12]])</f>
        <v>5</v>
      </c>
      <c r="F2764" s="32">
        <f>GLOBAL[[#This Row],[AWAL]]</f>
        <v>5</v>
      </c>
      <c r="G2764" s="31"/>
      <c r="H2764" s="31"/>
      <c r="I2764" s="31">
        <f>IF(GLOBAL[[#This Row],[1]]="","",SUMIF(Table6[NB BM_C_QTY+F],GLOBAL[POINTER],Table6[C]))</f>
        <v>0</v>
      </c>
      <c r="J2764" s="91">
        <f>IF(GLOBAL[[#This Row],[2]]="",0,-1*SUMIF(Table5[CONCAT],GLOBAL[POINTER],Table5[3]))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5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5</v>
      </c>
      <c r="Q2764" s="58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5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5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5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764" s="31">
        <v>144</v>
      </c>
      <c r="AC2764" t="s">
        <v>5118</v>
      </c>
    </row>
    <row r="2765" spans="1:29">
      <c r="A2765" s="31">
        <f ca="1">IF(GLOBAL[[#This Row],[TT]]&lt;1,"",ROW()-2)</f>
        <v>2763</v>
      </c>
      <c r="B2765" s="33" t="s">
        <v>4745</v>
      </c>
      <c r="C2765" s="31">
        <v>13</v>
      </c>
      <c r="D2765" s="31" t="s">
        <v>56</v>
      </c>
      <c r="E2765" s="31">
        <f ca="1">IF(GLOBAL[[#This Row],[b12]]="",GLOBAL[[#This Row],[a6]],GLOBAL[[#This Row],[b12]])</f>
        <v>13</v>
      </c>
      <c r="F2765" s="32">
        <f>GLOBAL[[#This Row],[AWAL]]</f>
        <v>13</v>
      </c>
      <c r="G2765" s="31"/>
      <c r="H2765" s="31"/>
      <c r="I2765" s="31">
        <f>IF(GLOBAL[[#This Row],[1]]="","",SUMIF(Table6[NB BM_C_QTY+F],GLOBAL[POINTER],Table6[C]))</f>
        <v>0</v>
      </c>
      <c r="J2765" s="91">
        <f>IF(GLOBAL[[#This Row],[2]]="",0,-1*SUMIF(Table5[CONCAT],GLOBAL[POINTER],Table5[3]))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13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13</v>
      </c>
      <c r="Q2765" s="58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13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13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13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765" s="31">
        <v>144</v>
      </c>
      <c r="AC2765" t="s">
        <v>5118</v>
      </c>
    </row>
    <row r="2766" spans="1:29">
      <c r="A2766" s="31" t="str">
        <f ca="1">IF(GLOBAL[[#This Row],[TT]]&lt;1,"",ROW()-2)</f>
        <v/>
      </c>
      <c r="B2766" s="33" t="s">
        <v>4837</v>
      </c>
      <c r="C2766" s="31">
        <v>0</v>
      </c>
      <c r="D2766" s="31" t="s">
        <v>2146</v>
      </c>
      <c r="E2766" s="31">
        <f ca="1">IF(GLOBAL[[#This Row],[b12]]="",GLOBAL[[#This Row],[a6]],GLOBAL[[#This Row],[b12]])</f>
        <v>0</v>
      </c>
      <c r="F2766" s="32">
        <f>GLOBAL[[#This Row],[AWAL]]</f>
        <v>0</v>
      </c>
      <c r="G2766" s="31"/>
      <c r="H2766" s="31"/>
      <c r="I2766" s="31">
        <f>IF(GLOBAL[[#This Row],[1]]="","",SUMIF(Table6[NB BM_C_QTY+F],GLOBAL[POINTER],Table6[C]))</f>
        <v>0</v>
      </c>
      <c r="J2766" s="91">
        <f>IF(GLOBAL[[#This Row],[2]]="",0,-1*SUMIF(Table5[CONCAT],GLOBAL[POINTER],Table5[3]))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0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0</v>
      </c>
      <c r="Q2766" s="58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0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0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0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766" s="31">
        <v>144</v>
      </c>
      <c r="AC2766" t="s">
        <v>5118</v>
      </c>
    </row>
    <row r="2767" spans="1:29">
      <c r="A2767" s="31">
        <f ca="1">IF(GLOBAL[[#This Row],[TT]]&lt;1,"",ROW()-2)</f>
        <v>2765</v>
      </c>
      <c r="B2767" s="33" t="s">
        <v>4746</v>
      </c>
      <c r="C2767" s="31">
        <v>2</v>
      </c>
      <c r="D2767" s="31" t="s">
        <v>2146</v>
      </c>
      <c r="E2767" s="31">
        <f ca="1">IF(GLOBAL[[#This Row],[b12]]="",GLOBAL[[#This Row],[a6]],GLOBAL[[#This Row],[b12]])</f>
        <v>2</v>
      </c>
      <c r="F2767" s="32">
        <f>GLOBAL[[#This Row],[AWAL]]</f>
        <v>2</v>
      </c>
      <c r="G2767" s="31"/>
      <c r="H2767" s="31"/>
      <c r="I2767" s="31">
        <f>IF(GLOBAL[[#This Row],[1]]="","",SUMIF(Table6[NB BM_C_QTY+F],GLOBAL[POINTER],Table6[C]))</f>
        <v>0</v>
      </c>
      <c r="J2767" s="91">
        <f>IF(GLOBAL[[#This Row],[2]]="",0,-1*SUMIF(Table5[CONCAT],GLOBAL[POINTER],Table5[3]))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2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2</v>
      </c>
      <c r="Q2767" s="58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2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2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2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767" s="31">
        <v>144</v>
      </c>
      <c r="AC2767" t="s">
        <v>5118</v>
      </c>
    </row>
    <row r="2768" spans="1:29">
      <c r="A2768" s="31">
        <f ca="1">IF(GLOBAL[[#This Row],[TT]]&lt;1,"",ROW()-2)</f>
        <v>2766</v>
      </c>
      <c r="B2768" s="33" t="s">
        <v>4747</v>
      </c>
      <c r="C2768" s="31">
        <v>7</v>
      </c>
      <c r="D2768" s="31" t="s">
        <v>56</v>
      </c>
      <c r="E2768" s="31">
        <f ca="1">IF(GLOBAL[[#This Row],[b12]]="",GLOBAL[[#This Row],[a6]],GLOBAL[[#This Row],[b12]])</f>
        <v>7</v>
      </c>
      <c r="F2768" s="32">
        <f>GLOBAL[[#This Row],[AWAL]]</f>
        <v>7</v>
      </c>
      <c r="G2768" s="31"/>
      <c r="H2768" s="31"/>
      <c r="I2768" s="31">
        <f>IF(GLOBAL[[#This Row],[1]]="","",SUMIF(Table6[NB BM_C_QTY+F],GLOBAL[POINTER],Table6[C]))</f>
        <v>0</v>
      </c>
      <c r="J2768" s="91">
        <f>IF(GLOBAL[[#This Row],[2]]="",0,-1*SUMIF(Table5[CONCAT],GLOBAL[POINTER],Table5[3]))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 t="shared" si="43"/>
        <v>7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7</v>
      </c>
      <c r="Q2768" s="58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7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7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7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768" s="31">
        <v>144</v>
      </c>
      <c r="AC2768" t="s">
        <v>5118</v>
      </c>
    </row>
    <row r="2769" spans="1:29">
      <c r="A2769" s="31">
        <f ca="1">IF(GLOBAL[[#This Row],[TT]]&lt;1,"",ROW()-2)</f>
        <v>2767</v>
      </c>
      <c r="B2769" s="33" t="s">
        <v>4748</v>
      </c>
      <c r="C2769" s="31">
        <v>4</v>
      </c>
      <c r="D2769" s="31" t="s">
        <v>56</v>
      </c>
      <c r="E2769" s="31">
        <f ca="1">IF(GLOBAL[[#This Row],[b12]]="",GLOBAL[[#This Row],[a6]],GLOBAL[[#This Row],[b12]])</f>
        <v>4</v>
      </c>
      <c r="F2769" s="32">
        <f>GLOBAL[[#This Row],[AWAL]]</f>
        <v>4</v>
      </c>
      <c r="G2769" s="31"/>
      <c r="H2769" s="31"/>
      <c r="I2769" s="31">
        <f>IF(GLOBAL[[#This Row],[1]]="","",SUMIF(Table6[NB BM_C_QTY+F],GLOBAL[POINTER],Table6[C]))</f>
        <v>0</v>
      </c>
      <c r="J2769" s="91">
        <f>IF(GLOBAL[[#This Row],[2]]="",0,-1*SUMIF(Table5[CONCAT],GLOBAL[POINTER],Table5[3]))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4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4</v>
      </c>
      <c r="Q2769" s="58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4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4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4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769" s="31">
        <v>144</v>
      </c>
      <c r="AC2769" t="s">
        <v>5118</v>
      </c>
    </row>
    <row r="2770" spans="1:29">
      <c r="A2770" s="31">
        <f ca="1">IF(GLOBAL[[#This Row],[TT]]&lt;1,"",ROW()-2)</f>
        <v>2768</v>
      </c>
      <c r="B2770" s="33" t="s">
        <v>4749</v>
      </c>
      <c r="C2770" s="31">
        <v>1</v>
      </c>
      <c r="D2770" s="31" t="s">
        <v>56</v>
      </c>
      <c r="E2770" s="31">
        <f ca="1">IF(GLOBAL[[#This Row],[b12]]="",GLOBAL[[#This Row],[a6]],GLOBAL[[#This Row],[b12]])</f>
        <v>1</v>
      </c>
      <c r="F2770" s="32">
        <f>GLOBAL[[#This Row],[AWAL]]</f>
        <v>1</v>
      </c>
      <c r="G2770" s="31"/>
      <c r="H2770" s="31"/>
      <c r="I2770" s="31">
        <f>IF(GLOBAL[[#This Row],[1]]="","",SUMIF(Table6[NB BM_C_QTY+F],GLOBAL[POINTER],Table6[C]))</f>
        <v>0</v>
      </c>
      <c r="J2770" s="91">
        <f>IF(GLOBAL[[#This Row],[2]]="",0,-1*SUMIF(Table5[CONCAT],GLOBAL[POINTER],Table5[3]))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1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1</v>
      </c>
      <c r="Q2770" s="58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1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1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1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770" s="31">
        <v>144</v>
      </c>
      <c r="AC2770" t="s">
        <v>5118</v>
      </c>
    </row>
    <row r="2771" spans="1:29">
      <c r="A2771" s="31">
        <f ca="1">IF(GLOBAL[[#This Row],[TT]]&lt;1,"",ROW()-2)</f>
        <v>2769</v>
      </c>
      <c r="B2771" s="33" t="s">
        <v>4750</v>
      </c>
      <c r="C2771" s="31">
        <v>11</v>
      </c>
      <c r="D2771" s="31" t="s">
        <v>56</v>
      </c>
      <c r="E2771" s="31">
        <f ca="1">IF(GLOBAL[[#This Row],[b12]]="",GLOBAL[[#This Row],[a6]],GLOBAL[[#This Row],[b12]])</f>
        <v>11</v>
      </c>
      <c r="F2771" s="32">
        <f>GLOBAL[[#This Row],[AWAL]]</f>
        <v>11</v>
      </c>
      <c r="G2771" s="31"/>
      <c r="H2771" s="31"/>
      <c r="I2771" s="31">
        <f>IF(GLOBAL[[#This Row],[1]]="","",SUMIF(Table6[NB BM_C_QTY+F],GLOBAL[POINTER],Table6[C]))</f>
        <v>0</v>
      </c>
      <c r="J2771" s="91">
        <f>IF(GLOBAL[[#This Row],[2]]="",0,-1*SUMIF(Table5[CONCAT],GLOBAL[POINTER],Table5[3]))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 t="shared" si="43"/>
        <v>11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11</v>
      </c>
      <c r="Q2771" s="58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11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11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11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771" s="31">
        <v>144</v>
      </c>
      <c r="AC2771" t="s">
        <v>5118</v>
      </c>
    </row>
    <row r="2772" spans="1:29">
      <c r="A2772" s="31">
        <f ca="1">IF(GLOBAL[[#This Row],[TT]]&lt;1,"",ROW()-2)</f>
        <v>2770</v>
      </c>
      <c r="B2772" s="33" t="s">
        <v>4751</v>
      </c>
      <c r="C2772" s="31">
        <v>6</v>
      </c>
      <c r="D2772" s="31" t="s">
        <v>2146</v>
      </c>
      <c r="E2772" s="31">
        <f ca="1">IF(GLOBAL[[#This Row],[b12]]="",GLOBAL[[#This Row],[a6]],GLOBAL[[#This Row],[b12]])</f>
        <v>6</v>
      </c>
      <c r="F2772" s="32">
        <f>GLOBAL[[#This Row],[AWAL]]</f>
        <v>6</v>
      </c>
      <c r="G2772" s="31"/>
      <c r="H2772" s="31"/>
      <c r="I2772" s="31">
        <f>IF(GLOBAL[[#This Row],[1]]="","",SUMIF(Table6[NB BM_C_QTY+F],GLOBAL[POINTER],Table6[C]))</f>
        <v>0</v>
      </c>
      <c r="J2772" s="91">
        <f>IF(GLOBAL[[#This Row],[2]]="",0,-1*SUMIF(Table5[CONCAT],GLOBAL[POINTER],Table5[3]))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6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6</v>
      </c>
      <c r="Q2772" s="58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6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6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6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772" s="31">
        <v>144</v>
      </c>
      <c r="AC2772" t="s">
        <v>5118</v>
      </c>
    </row>
    <row r="2773" spans="1:29">
      <c r="A2773" s="31" t="str">
        <f ca="1">IF(GLOBAL[[#This Row],[TT]]&lt;1,"",ROW()-2)</f>
        <v/>
      </c>
      <c r="B2773" s="33" t="s">
        <v>4838</v>
      </c>
      <c r="C2773" s="31">
        <v>0</v>
      </c>
      <c r="D2773" s="31" t="s">
        <v>56</v>
      </c>
      <c r="E2773" s="31">
        <f ca="1">IF(GLOBAL[[#This Row],[b12]]="",GLOBAL[[#This Row],[a6]],GLOBAL[[#This Row],[b12]])</f>
        <v>0</v>
      </c>
      <c r="F2773" s="32">
        <f>GLOBAL[[#This Row],[AWAL]]</f>
        <v>0</v>
      </c>
      <c r="G2773" s="31"/>
      <c r="H2773" s="31"/>
      <c r="I2773" s="31">
        <f>IF(GLOBAL[[#This Row],[1]]="","",SUMIF(Table6[NB BM_C_QTY+F],GLOBAL[POINTER],Table6[C]))</f>
        <v>0</v>
      </c>
      <c r="J2773" s="91">
        <f>IF(GLOBAL[[#This Row],[2]]="",0,-1*SUMIF(Table5[CONCAT],GLOBAL[POINTER],Table5[3]))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0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0</v>
      </c>
      <c r="Q2773" s="58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0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0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0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773" s="31">
        <v>144</v>
      </c>
      <c r="AC2773" t="s">
        <v>5118</v>
      </c>
    </row>
    <row r="2774" spans="1:29">
      <c r="A2774" s="31" t="str">
        <f ca="1">IF(GLOBAL[[#This Row],[TT]]&lt;1,"",ROW()-2)</f>
        <v/>
      </c>
      <c r="B2774" s="33" t="s">
        <v>4839</v>
      </c>
      <c r="C2774" s="31">
        <v>0</v>
      </c>
      <c r="D2774" s="31" t="s">
        <v>2146</v>
      </c>
      <c r="E2774" s="31">
        <f ca="1">IF(GLOBAL[[#This Row],[b12]]="",GLOBAL[[#This Row],[a6]],GLOBAL[[#This Row],[b12]])</f>
        <v>0</v>
      </c>
      <c r="F2774" s="32">
        <f>GLOBAL[[#This Row],[AWAL]]</f>
        <v>0</v>
      </c>
      <c r="G2774" s="31"/>
      <c r="H2774" s="31"/>
      <c r="I2774" s="31">
        <f>IF(GLOBAL[[#This Row],[1]]="","",SUMIF(Table6[NB BM_C_QTY+F],GLOBAL[POINTER],Table6[C]))</f>
        <v>0</v>
      </c>
      <c r="J2774" s="91">
        <f>IF(GLOBAL[[#This Row],[2]]="",0,-1*SUMIF(Table5[CONCAT],GLOBAL[POINTER],Table5[3]))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0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0</v>
      </c>
      <c r="Q2774" s="58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774" s="31">
        <v>144</v>
      </c>
      <c r="AC2774" t="s">
        <v>5118</v>
      </c>
    </row>
    <row r="2775" spans="1:29">
      <c r="A2775" s="31">
        <f ca="1">IF(GLOBAL[[#This Row],[TT]]&lt;1,"",ROW()-2)</f>
        <v>2773</v>
      </c>
      <c r="B2775" s="33" t="s">
        <v>4752</v>
      </c>
      <c r="C2775" s="31">
        <v>2</v>
      </c>
      <c r="D2775" s="31" t="s">
        <v>16</v>
      </c>
      <c r="E2775" s="31">
        <f ca="1">IF(GLOBAL[[#This Row],[b12]]="",GLOBAL[[#This Row],[a6]],GLOBAL[[#This Row],[b12]])</f>
        <v>2</v>
      </c>
      <c r="F2775" s="32">
        <f>GLOBAL[[#This Row],[AWAL]]</f>
        <v>2</v>
      </c>
      <c r="G2775" s="31"/>
      <c r="H2775" s="31"/>
      <c r="I2775" s="31">
        <f>IF(GLOBAL[[#This Row],[1]]="","",SUMIF(Table6[NB BM_C_QTY+F],GLOBAL[POINTER],Table6[C]))</f>
        <v>0</v>
      </c>
      <c r="J2775" s="91">
        <f>IF(GLOBAL[[#This Row],[2]]="",0,-1*SUMIF(Table5[CONCAT],GLOBAL[POINTER],Table5[3]))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2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2</v>
      </c>
      <c r="Q2775" s="58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2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2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2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775" s="31">
        <v>40</v>
      </c>
      <c r="AC2775" t="s">
        <v>5116</v>
      </c>
    </row>
    <row r="2776" spans="1:29">
      <c r="A2776" s="31">
        <f ca="1">IF(GLOBAL[[#This Row],[TT]]&lt;1,"",ROW()-2)</f>
        <v>2774</v>
      </c>
      <c r="B2776" s="33" t="s">
        <v>4753</v>
      </c>
      <c r="C2776" s="31">
        <v>2</v>
      </c>
      <c r="D2776" s="31" t="s">
        <v>116</v>
      </c>
      <c r="E2776" s="31">
        <f ca="1">IF(GLOBAL[[#This Row],[b12]]="",GLOBAL[[#This Row],[a6]],GLOBAL[[#This Row],[b12]])</f>
        <v>2</v>
      </c>
      <c r="F2776" s="32">
        <f>GLOBAL[[#This Row],[AWAL]]</f>
        <v>2</v>
      </c>
      <c r="G2776" s="31"/>
      <c r="H2776" s="31"/>
      <c r="I2776" s="31">
        <f>IF(GLOBAL[[#This Row],[1]]="","",SUMIF(Table6[NB BM_C_QTY+F],GLOBAL[POINTER],Table6[C]))</f>
        <v>0</v>
      </c>
      <c r="J2776" s="91">
        <f>IF(GLOBAL[[#This Row],[2]]="",0,-1*SUMIF(Table5[CONCAT],GLOBAL[POINTER],Table5[3]))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2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2</v>
      </c>
      <c r="Q2776" s="58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2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2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2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776" s="31">
        <v>270</v>
      </c>
      <c r="AC2776" t="s">
        <v>5118</v>
      </c>
    </row>
    <row r="2777" spans="1:29">
      <c r="A2777" s="31">
        <f ca="1">IF(GLOBAL[[#This Row],[TT]]&lt;1,"",ROW()-2)</f>
        <v>2775</v>
      </c>
      <c r="B2777" s="33" t="s">
        <v>4754</v>
      </c>
      <c r="C2777" s="31">
        <v>14</v>
      </c>
      <c r="D2777" s="31" t="s">
        <v>83</v>
      </c>
      <c r="E2777" s="31">
        <f ca="1">IF(GLOBAL[[#This Row],[b12]]="",GLOBAL[[#This Row],[a6]],GLOBAL[[#This Row],[b12]])</f>
        <v>14</v>
      </c>
      <c r="F2777" s="32">
        <f>GLOBAL[[#This Row],[AWAL]]</f>
        <v>14</v>
      </c>
      <c r="G2777" s="31"/>
      <c r="H2777" s="31"/>
      <c r="I2777" s="31">
        <f>IF(GLOBAL[[#This Row],[1]]="","",SUMIF(Table6[NB BM_C_QTY+F],GLOBAL[POINTER],Table6[C]))</f>
        <v>0</v>
      </c>
      <c r="J2777" s="91">
        <f>IF(GLOBAL[[#This Row],[2]]="",0,-1*SUMIF(Table5[CONCAT],GLOBAL[POINTER],Table5[3]))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14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14</v>
      </c>
      <c r="Q2777" s="58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14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14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14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777" s="31">
        <v>100</v>
      </c>
      <c r="AC2777" t="s">
        <v>5116</v>
      </c>
    </row>
    <row r="2778" spans="1:29">
      <c r="A2778" s="31">
        <f ca="1">IF(GLOBAL[[#This Row],[TT]]&lt;1,"",ROW()-2)</f>
        <v>2776</v>
      </c>
      <c r="B2778" s="33" t="s">
        <v>4755</v>
      </c>
      <c r="C2778" s="31">
        <v>2</v>
      </c>
      <c r="D2778" s="31" t="s">
        <v>98</v>
      </c>
      <c r="E2778" s="31">
        <f ca="1">IF(GLOBAL[[#This Row],[b12]]="",GLOBAL[[#This Row],[a6]],GLOBAL[[#This Row],[b12]])</f>
        <v>2</v>
      </c>
      <c r="F2778" s="32">
        <f>GLOBAL[[#This Row],[AWAL]]</f>
        <v>2</v>
      </c>
      <c r="G2778" s="31"/>
      <c r="H2778" s="31"/>
      <c r="I2778" s="31">
        <f>IF(GLOBAL[[#This Row],[1]]="","",SUMIF(Table6[NB BM_C_QTY+F],GLOBAL[POINTER],Table6[C]))</f>
        <v>0</v>
      </c>
      <c r="J2778" s="91">
        <f>IF(GLOBAL[[#This Row],[2]]="",0,-1*SUMIF(Table5[CONCAT],GLOBAL[POINTER],Table5[3]))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2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2</v>
      </c>
      <c r="Q2778" s="58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2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2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2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778" s="31">
        <v>50</v>
      </c>
      <c r="AC2778" t="s">
        <v>5116</v>
      </c>
    </row>
    <row r="2779" spans="1:29">
      <c r="A2779" s="31">
        <f ca="1">IF(GLOBAL[[#This Row],[TT]]&lt;1,"",ROW()-2)</f>
        <v>2777</v>
      </c>
      <c r="B2779" s="33" t="s">
        <v>4756</v>
      </c>
      <c r="C2779" s="31">
        <v>3</v>
      </c>
      <c r="D2779" s="31">
        <v>288</v>
      </c>
      <c r="E2779" s="31">
        <f ca="1">IF(GLOBAL[[#This Row],[b12]]="",GLOBAL[[#This Row],[a6]],GLOBAL[[#This Row],[b12]])</f>
        <v>3</v>
      </c>
      <c r="F2779" s="32">
        <f>GLOBAL[[#This Row],[AWAL]]</f>
        <v>3</v>
      </c>
      <c r="G2779" s="31"/>
      <c r="H2779" s="31"/>
      <c r="I2779" s="31">
        <f>IF(GLOBAL[[#This Row],[1]]="","",SUMIF(Table6[NB BM_C_QTY+F],GLOBAL[POINTER],Table6[C]))</f>
        <v>0</v>
      </c>
      <c r="J2779" s="91">
        <f>IF(GLOBAL[[#This Row],[2]]="",0,-1*SUMIF(Table5[CONCAT],GLOBAL[POINTER],Table5[3]))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3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3</v>
      </c>
      <c r="Q2779" s="58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3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3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3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779" s="31">
        <v>288</v>
      </c>
      <c r="AC2779" t="s">
        <v>5118</v>
      </c>
    </row>
    <row r="2780" spans="1:29">
      <c r="A2780" s="31">
        <f ca="1">IF(GLOBAL[[#This Row],[TT]]&lt;1,"",ROW()-2)</f>
        <v>2778</v>
      </c>
      <c r="B2780" s="33" t="s">
        <v>4757</v>
      </c>
      <c r="C2780" s="31">
        <v>1</v>
      </c>
      <c r="D2780" s="31" t="s">
        <v>1420</v>
      </c>
      <c r="E2780" s="31">
        <f ca="1">IF(GLOBAL[[#This Row],[b12]]="",GLOBAL[[#This Row],[a6]],GLOBAL[[#This Row],[b12]])</f>
        <v>1</v>
      </c>
      <c r="F2780" s="32">
        <f>GLOBAL[[#This Row],[AWAL]]</f>
        <v>1</v>
      </c>
      <c r="G2780" s="31"/>
      <c r="H2780" s="31"/>
      <c r="I2780" s="31">
        <f>IF(GLOBAL[[#This Row],[1]]="","",SUMIF(Table6[NB BM_C_QTY+F],GLOBAL[POINTER],Table6[C]))</f>
        <v>0</v>
      </c>
      <c r="J2780" s="91">
        <f>IF(GLOBAL[[#This Row],[2]]="",0,-1*SUMIF(Table5[CONCAT],GLOBAL[POINTER],Table5[3]))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1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1</v>
      </c>
      <c r="Q2780" s="58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1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1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1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780" s="31">
        <v>33</v>
      </c>
      <c r="AC2780" t="s">
        <v>5116</v>
      </c>
    </row>
    <row r="2781" spans="1:29">
      <c r="A2781" s="31">
        <f ca="1">IF(GLOBAL[[#This Row],[TT]]&lt;1,"",ROW()-2)</f>
        <v>2779</v>
      </c>
      <c r="B2781" s="33" t="s">
        <v>4758</v>
      </c>
      <c r="C2781" s="31">
        <v>2</v>
      </c>
      <c r="D2781" s="31" t="s">
        <v>1168</v>
      </c>
      <c r="E2781" s="31">
        <f ca="1">IF(GLOBAL[[#This Row],[b12]]="",GLOBAL[[#This Row],[a6]],GLOBAL[[#This Row],[b12]])</f>
        <v>2</v>
      </c>
      <c r="F2781" s="32">
        <f>GLOBAL[[#This Row],[AWAL]]</f>
        <v>2</v>
      </c>
      <c r="G2781" s="31"/>
      <c r="H2781" s="31"/>
      <c r="I2781" s="31">
        <f>IF(GLOBAL[[#This Row],[1]]="","",SUMIF(Table6[NB BM_C_QTY+F],GLOBAL[POINTER],Table6[C]))</f>
        <v>0</v>
      </c>
      <c r="J2781" s="91">
        <f>IF(GLOBAL[[#This Row],[2]]="",0,-1*SUMIF(Table5[CONCAT],GLOBAL[POINTER],Table5[3]))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2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2</v>
      </c>
      <c r="Q2781" s="58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2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2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2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781" s="31">
        <v>432</v>
      </c>
      <c r="AC2781" t="s">
        <v>5118</v>
      </c>
    </row>
    <row r="2782" spans="1:29">
      <c r="A2782" s="31" t="str">
        <f ca="1">IF(GLOBAL[[#This Row],[TT]]&lt;1,"",ROW()-2)</f>
        <v/>
      </c>
      <c r="B2782" s="33" t="s">
        <v>4840</v>
      </c>
      <c r="C2782" s="31">
        <v>0</v>
      </c>
      <c r="D2782" s="31" t="s">
        <v>33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>
        <f>IF(GLOBAL[[#This Row],[1]]="","",SUMIF(Table6[NB BM_C_QTY+F],GLOBAL[POINTER],Table6[C]))</f>
        <v>0</v>
      </c>
      <c r="J2782" s="91">
        <f>IF(GLOBAL[[#This Row],[2]]="",0,-1*SUMIF(Table5[CONCAT],GLOBAL[POINTER],Table5[3]))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58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782" s="31">
        <v>360</v>
      </c>
      <c r="AC2782" t="s">
        <v>5118</v>
      </c>
    </row>
    <row r="2783" spans="1:29">
      <c r="A2783" s="31">
        <f ca="1">IF(GLOBAL[[#This Row],[TT]]&lt;1,"",ROW()-2)</f>
        <v>2781</v>
      </c>
      <c r="B2783" s="33" t="s">
        <v>4759</v>
      </c>
      <c r="C2783" s="31">
        <v>3</v>
      </c>
      <c r="D2783" s="31">
        <v>240</v>
      </c>
      <c r="E2783" s="31">
        <f ca="1">IF(GLOBAL[[#This Row],[b12]]="",GLOBAL[[#This Row],[a6]],GLOBAL[[#This Row],[b12]])</f>
        <v>3</v>
      </c>
      <c r="F2783" s="32">
        <f>GLOBAL[[#This Row],[AWAL]]</f>
        <v>3</v>
      </c>
      <c r="G2783" s="31"/>
      <c r="H2783" s="31"/>
      <c r="I2783" s="31">
        <f>IF(GLOBAL[[#This Row],[1]]="","",SUMIF(Table6[NB BM_C_QTY+F],GLOBAL[POINTER],Table6[C]))</f>
        <v>0</v>
      </c>
      <c r="J2783" s="91">
        <f>IF(GLOBAL[[#This Row],[2]]="",0,-1*SUMIF(Table5[CONCAT],GLOBAL[POINTER],Table5[3]))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3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3</v>
      </c>
      <c r="Q2783" s="58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3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3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3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783" s="31">
        <v>240</v>
      </c>
      <c r="AC2783" t="s">
        <v>5118</v>
      </c>
    </row>
    <row r="2784" spans="1:29">
      <c r="A2784" s="31">
        <f ca="1">IF(GLOBAL[[#This Row],[TT]]&lt;1,"",ROW()-2)</f>
        <v>2782</v>
      </c>
      <c r="B2784" s="33" t="s">
        <v>4760</v>
      </c>
      <c r="C2784" s="31">
        <v>38</v>
      </c>
      <c r="D2784" s="31">
        <v>144</v>
      </c>
      <c r="E2784" s="31">
        <f ca="1">IF(GLOBAL[[#This Row],[b12]]="",GLOBAL[[#This Row],[a6]],GLOBAL[[#This Row],[b12]])</f>
        <v>37</v>
      </c>
      <c r="F2784" s="32">
        <f>GLOBAL[[#This Row],[AWAL]]</f>
        <v>38</v>
      </c>
      <c r="G2784" s="31">
        <v>37</v>
      </c>
      <c r="H2784" s="31"/>
      <c r="I2784" s="31">
        <f>IF(GLOBAL[[#This Row],[1]]="","",SUMIF(Table6[NB BM_C_QTY+F],GLOBAL[POINTER],Table6[C]))</f>
        <v>0</v>
      </c>
      <c r="J2784" s="91">
        <f>IF(GLOBAL[[#This Row],[2]]="",0,-1*SUMIF(Table5[CONCAT],GLOBAL[POINTER],Table5[3]))</f>
        <v>0</v>
      </c>
      <c r="K2784" s="31">
        <f>IF(GLOBAL[[#This Row],[b1]]="","",GLOBAL[[#This Row],[b1]]-GLOBAL[[#This Row],[a1]]-GLOBAL[[#This Row],[bkeluar1]])</f>
        <v>-1</v>
      </c>
      <c r="L2784" s="31">
        <f>SUM(GLOBAL[[#This Row],[bmasuk1]:[c1]])</f>
        <v>-1</v>
      </c>
      <c r="M2784" s="32">
        <f t="shared" si="43"/>
        <v>37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37</v>
      </c>
      <c r="Q2784" s="58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37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37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37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784" s="31">
        <v>144</v>
      </c>
      <c r="AC2784" t="s">
        <v>5118</v>
      </c>
    </row>
    <row r="2785" spans="1:29">
      <c r="A2785" s="31">
        <f ca="1">IF(GLOBAL[[#This Row],[TT]]&lt;1,"",ROW()-2)</f>
        <v>2783</v>
      </c>
      <c r="B2785" s="33" t="s">
        <v>4761</v>
      </c>
      <c r="C2785" s="31">
        <v>1</v>
      </c>
      <c r="D2785" s="31" t="s">
        <v>706</v>
      </c>
      <c r="E2785" s="31">
        <f ca="1">IF(GLOBAL[[#This Row],[b12]]="",GLOBAL[[#This Row],[a6]],GLOBAL[[#This Row],[b12]])</f>
        <v>1</v>
      </c>
      <c r="F2785" s="32">
        <f>GLOBAL[[#This Row],[AWAL]]</f>
        <v>1</v>
      </c>
      <c r="G2785" s="31"/>
      <c r="H2785" s="31"/>
      <c r="I2785" s="31">
        <f>IF(GLOBAL[[#This Row],[1]]="","",SUMIF(Table6[NB BM_C_QTY+F],GLOBAL[POINTER],Table6[C]))</f>
        <v>0</v>
      </c>
      <c r="J2785" s="91">
        <f>IF(GLOBAL[[#This Row],[2]]="",0,-1*SUMIF(Table5[CONCAT],GLOBAL[POINTER],Table5[3]))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1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1</v>
      </c>
      <c r="Q2785" s="58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1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1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1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785" s="31">
        <v>216</v>
      </c>
      <c r="AC2785" t="s">
        <v>5118</v>
      </c>
    </row>
    <row r="2786" spans="1:29">
      <c r="A2786" s="31">
        <f ca="1">IF(GLOBAL[[#This Row],[TT]]&lt;1,"",ROW()-2)</f>
        <v>2784</v>
      </c>
      <c r="B2786" s="33" t="s">
        <v>4762</v>
      </c>
      <c r="C2786" s="31">
        <v>2</v>
      </c>
      <c r="D2786" s="31" t="s">
        <v>56</v>
      </c>
      <c r="E2786" s="31">
        <f ca="1">IF(GLOBAL[[#This Row],[b12]]="",GLOBAL[[#This Row],[a6]],GLOBAL[[#This Row],[b12]])</f>
        <v>2</v>
      </c>
      <c r="F2786" s="32">
        <f>GLOBAL[[#This Row],[AWAL]]</f>
        <v>2</v>
      </c>
      <c r="G2786" s="31"/>
      <c r="H2786" s="31"/>
      <c r="I2786" s="31">
        <f>IF(GLOBAL[[#This Row],[1]]="","",SUMIF(Table6[NB BM_C_QTY+F],GLOBAL[POINTER],Table6[C]))</f>
        <v>0</v>
      </c>
      <c r="J2786" s="91">
        <f>IF(GLOBAL[[#This Row],[2]]="",0,-1*SUMIF(Table5[CONCAT],GLOBAL[POINTER],Table5[3]))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 t="shared" si="43"/>
        <v>2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2</v>
      </c>
      <c r="Q2786" s="58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2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2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2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786" s="31">
        <v>144</v>
      </c>
      <c r="AC2786" t="s">
        <v>5118</v>
      </c>
    </row>
    <row r="2787" spans="1:29">
      <c r="A2787" s="31">
        <f ca="1">IF(GLOBAL[[#This Row],[TT]]&lt;1,"",ROW()-2)</f>
        <v>2785</v>
      </c>
      <c r="B2787" s="33" t="s">
        <v>4763</v>
      </c>
      <c r="C2787" s="31">
        <v>7</v>
      </c>
      <c r="D2787" s="31" t="s">
        <v>33</v>
      </c>
      <c r="E2787" s="31">
        <f ca="1">IF(GLOBAL[[#This Row],[b12]]="",GLOBAL[[#This Row],[a6]],GLOBAL[[#This Row],[b12]])</f>
        <v>7</v>
      </c>
      <c r="F2787" s="32">
        <f>GLOBAL[[#This Row],[AWAL]]</f>
        <v>7</v>
      </c>
      <c r="G2787" s="31"/>
      <c r="H2787" s="31"/>
      <c r="I2787" s="31">
        <f>IF(GLOBAL[[#This Row],[1]]="","",SUMIF(Table6[NB BM_C_QTY+F],GLOBAL[POINTER],Table6[C]))</f>
        <v>0</v>
      </c>
      <c r="J2787" s="91">
        <f>IF(GLOBAL[[#This Row],[2]]="",0,-1*SUMIF(Table5[CONCAT],GLOBAL[POINTER],Table5[3]))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7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7</v>
      </c>
      <c r="Q2787" s="58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7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7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7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787" s="31">
        <v>360</v>
      </c>
      <c r="AC2787" t="s">
        <v>5118</v>
      </c>
    </row>
    <row r="2788" spans="1:29">
      <c r="A2788" s="31" t="str">
        <f ca="1">IF(GLOBAL[[#This Row],[TT]]&lt;1,"",ROW()-2)</f>
        <v/>
      </c>
      <c r="B2788" s="33" t="s">
        <v>4248</v>
      </c>
      <c r="C2788" s="31">
        <v>0</v>
      </c>
      <c r="D2788" s="31" t="s">
        <v>2009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>
        <f>IF(GLOBAL[[#This Row],[1]]="","",SUMIF(Table6[NB BM_C_QTY+F],GLOBAL[POINTER],Table6[C]))</f>
        <v>0</v>
      </c>
      <c r="J2788" s="91">
        <f>IF(GLOBAL[[#This Row],[2]]="",0,-1*SUMIF(Table5[CONCAT],GLOBAL[POINTER],Table5[3]))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 t="shared" si="43"/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58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788" s="31">
        <v>24</v>
      </c>
      <c r="AC2788" t="s">
        <v>5116</v>
      </c>
    </row>
    <row r="2789" spans="1:29">
      <c r="A2789" s="31">
        <f ca="1">IF(GLOBAL[[#This Row],[TT]]&lt;1,"",ROW()-2)</f>
        <v>2787</v>
      </c>
      <c r="B2789" s="33" t="s">
        <v>4764</v>
      </c>
      <c r="C2789" s="31">
        <v>13</v>
      </c>
      <c r="D2789" s="31" t="s">
        <v>39</v>
      </c>
      <c r="E2789" s="31">
        <f ca="1">IF(GLOBAL[[#This Row],[b12]]="",GLOBAL[[#This Row],[a6]],GLOBAL[[#This Row],[b12]])</f>
        <v>13</v>
      </c>
      <c r="F2789" s="32">
        <f>GLOBAL[[#This Row],[AWAL]]</f>
        <v>13</v>
      </c>
      <c r="G2789" s="31"/>
      <c r="H2789" s="31"/>
      <c r="I2789" s="31">
        <f>IF(GLOBAL[[#This Row],[1]]="","",SUMIF(Table6[NB BM_C_QTY+F],GLOBAL[POINTER],Table6[C]))</f>
        <v>0</v>
      </c>
      <c r="J2789" s="91">
        <f>IF(GLOBAL[[#This Row],[2]]="",0,-1*SUMIF(Table5[CONCAT],GLOBAL[POINTER],Table5[3]))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 t="shared" si="43"/>
        <v>13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13</v>
      </c>
      <c r="Q2789" s="58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13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13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13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789" s="31">
        <v>24</v>
      </c>
      <c r="AC2789" t="s">
        <v>5116</v>
      </c>
    </row>
    <row r="2790" spans="1:29">
      <c r="A2790" s="31">
        <f ca="1">IF(GLOBAL[[#This Row],[TT]]&lt;1,"",ROW()-2)</f>
        <v>2788</v>
      </c>
      <c r="B2790" s="33" t="s">
        <v>4765</v>
      </c>
      <c r="C2790" s="31">
        <v>14</v>
      </c>
      <c r="D2790" s="31" t="s">
        <v>23</v>
      </c>
      <c r="E2790" s="31">
        <f ca="1">IF(GLOBAL[[#This Row],[b12]]="",GLOBAL[[#This Row],[a6]],GLOBAL[[#This Row],[b12]])</f>
        <v>14</v>
      </c>
      <c r="F2790" s="32">
        <f>GLOBAL[[#This Row],[AWAL]]</f>
        <v>14</v>
      </c>
      <c r="G2790" s="31"/>
      <c r="H2790" s="31"/>
      <c r="I2790" s="31">
        <f>IF(GLOBAL[[#This Row],[1]]="","",SUMIF(Table6[NB BM_C_QTY+F],GLOBAL[POINTER],Table6[C]))</f>
        <v>0</v>
      </c>
      <c r="J2790" s="91">
        <f>IF(GLOBAL[[#This Row],[2]]="",0,-1*SUMIF(Table5[CONCAT],GLOBAL[POINTER],Table5[3]))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14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14</v>
      </c>
      <c r="Q2790" s="58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14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14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14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790" s="31">
        <v>20</v>
      </c>
      <c r="AC2790" t="s">
        <v>5116</v>
      </c>
    </row>
    <row r="2791" spans="1:29">
      <c r="A2791" s="31" t="str">
        <f ca="1">IF(GLOBAL[[#This Row],[TT]]&lt;1,"",ROW()-2)</f>
        <v/>
      </c>
      <c r="B2791" s="33" t="s">
        <v>4841</v>
      </c>
      <c r="C2791" s="31">
        <v>0</v>
      </c>
      <c r="D2791" s="31" t="s">
        <v>697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>
        <f>IF(GLOBAL[[#This Row],[1]]="","",SUMIF(Table6[NB BM_C_QTY+F],GLOBAL[POINTER],Table6[C]))</f>
        <v>0</v>
      </c>
      <c r="J2791" s="91">
        <f>IF(GLOBAL[[#This Row],[2]]="",0,-1*SUMIF(Table5[CONCAT],GLOBAL[POINTER],Table5[3]))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58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791" s="31">
        <v>16</v>
      </c>
      <c r="AC2791" t="s">
        <v>5116</v>
      </c>
    </row>
    <row r="2792" spans="1:29">
      <c r="A2792" s="31">
        <f ca="1">IF(GLOBAL[[#This Row],[TT]]&lt;1,"",ROW()-2)</f>
        <v>2790</v>
      </c>
      <c r="B2792" s="33" t="s">
        <v>4766</v>
      </c>
      <c r="C2792" s="31">
        <v>7</v>
      </c>
      <c r="D2792" s="31" t="s">
        <v>39</v>
      </c>
      <c r="E2792" s="31">
        <f ca="1">IF(GLOBAL[[#This Row],[b12]]="",GLOBAL[[#This Row],[a6]],GLOBAL[[#This Row],[b12]])</f>
        <v>7</v>
      </c>
      <c r="F2792" s="32">
        <f>GLOBAL[[#This Row],[AWAL]]</f>
        <v>7</v>
      </c>
      <c r="G2792" s="31"/>
      <c r="H2792" s="31"/>
      <c r="I2792" s="31">
        <f>IF(GLOBAL[[#This Row],[1]]="","",SUMIF(Table6[NB BM_C_QTY+F],GLOBAL[POINTER],Table6[C]))</f>
        <v>0</v>
      </c>
      <c r="J2792" s="91">
        <f>IF(GLOBAL[[#This Row],[2]]="",0,-1*SUMIF(Table5[CONCAT],GLOBAL[POINTER],Table5[3]))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7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7</v>
      </c>
      <c r="Q2792" s="58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7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7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7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792" s="31">
        <v>24</v>
      </c>
      <c r="AC2792" t="s">
        <v>5116</v>
      </c>
    </row>
    <row r="2793" spans="1:29">
      <c r="A2793" s="31" t="str">
        <f ca="1">IF(GLOBAL[[#This Row],[TT]]&lt;1,"",ROW()-2)</f>
        <v/>
      </c>
      <c r="B2793" s="33" t="s">
        <v>2372</v>
      </c>
      <c r="C2793" s="31">
        <v>0</v>
      </c>
      <c r="D2793" s="31" t="s">
        <v>2373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>
        <f>IF(GLOBAL[[#This Row],[1]]="","",SUMIF(Table6[NB BM_C_QTY+F],GLOBAL[POINTER],Table6[C]))</f>
        <v>0</v>
      </c>
      <c r="J2793" s="91">
        <f>IF(GLOBAL[[#This Row],[2]]="",0,-1*SUMIF(Table5[CONCAT],GLOBAL[POINTER],Table5[3]))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 t="shared" si="43"/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58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793" s="31">
        <v>216</v>
      </c>
      <c r="AC2793" t="s">
        <v>5118</v>
      </c>
    </row>
    <row r="2794" spans="1:29">
      <c r="A2794" s="31">
        <f ca="1">IF(GLOBAL[[#This Row],[TT]]&lt;1,"",ROW()-2)</f>
        <v>2792</v>
      </c>
      <c r="B2794" s="33" t="s">
        <v>2371</v>
      </c>
      <c r="C2794" s="31">
        <v>4</v>
      </c>
      <c r="D2794" s="31" t="s">
        <v>2207</v>
      </c>
      <c r="E2794" s="31">
        <f ca="1">IF(GLOBAL[[#This Row],[b12]]="",GLOBAL[[#This Row],[a6]],GLOBAL[[#This Row],[b12]])</f>
        <v>4</v>
      </c>
      <c r="F2794" s="32">
        <f>GLOBAL[[#This Row],[AWAL]]</f>
        <v>4</v>
      </c>
      <c r="G2794" s="31"/>
      <c r="H2794" s="31"/>
      <c r="I2794" s="31">
        <f>IF(GLOBAL[[#This Row],[1]]="","",SUMIF(Table6[NB BM_C_QTY+F],GLOBAL[POINTER],Table6[C]))</f>
        <v>0</v>
      </c>
      <c r="J2794" s="91">
        <f>IF(GLOBAL[[#This Row],[2]]="",0,-1*SUMIF(Table5[CONCAT],GLOBAL[POINTER],Table5[3]))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 t="shared" si="43"/>
        <v>4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4</v>
      </c>
      <c r="Q2794" s="58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4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4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4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794" s="31">
        <v>192</v>
      </c>
      <c r="AC2794" t="s">
        <v>5118</v>
      </c>
    </row>
    <row r="2795" spans="1:29">
      <c r="A2795" s="31">
        <f ca="1">IF(GLOBAL[[#This Row],[TT]]&lt;1,"",ROW()-2)</f>
        <v>2793</v>
      </c>
      <c r="B2795" s="33" t="s">
        <v>4767</v>
      </c>
      <c r="C2795" s="31">
        <v>4</v>
      </c>
      <c r="D2795" s="31" t="s">
        <v>491</v>
      </c>
      <c r="E2795" s="31">
        <f ca="1">IF(GLOBAL[[#This Row],[b12]]="",GLOBAL[[#This Row],[a6]],GLOBAL[[#This Row],[b12]])</f>
        <v>4</v>
      </c>
      <c r="F2795" s="32">
        <f>GLOBAL[[#This Row],[AWAL]]</f>
        <v>4</v>
      </c>
      <c r="G2795" s="31"/>
      <c r="H2795" s="31"/>
      <c r="I2795" s="31">
        <f>IF(GLOBAL[[#This Row],[1]]="","",SUMIF(Table6[NB BM_C_QTY+F],GLOBAL[POINTER],Table6[C]))</f>
        <v>0</v>
      </c>
      <c r="J2795" s="91">
        <f>IF(GLOBAL[[#This Row],[2]]="",0,-1*SUMIF(Table5[CONCAT],GLOBAL[POINTER],Table5[3]))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 t="shared" si="43"/>
        <v>4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4</v>
      </c>
      <c r="Q2795" s="58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4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4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4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795" s="31">
        <v>240</v>
      </c>
      <c r="AC2795" t="s">
        <v>5116</v>
      </c>
    </row>
    <row r="2796" spans="1:29">
      <c r="A2796" s="31">
        <f ca="1">IF(GLOBAL[[#This Row],[TT]]&lt;1,"",ROW()-2)</f>
        <v>2794</v>
      </c>
      <c r="B2796" s="33" t="s">
        <v>4768</v>
      </c>
      <c r="C2796" s="31">
        <v>3</v>
      </c>
      <c r="D2796" s="31" t="s">
        <v>39</v>
      </c>
      <c r="E2796" s="31">
        <f ca="1">IF(GLOBAL[[#This Row],[b12]]="",GLOBAL[[#This Row],[a6]],GLOBAL[[#This Row],[b12]])</f>
        <v>3</v>
      </c>
      <c r="F2796" s="32">
        <f>GLOBAL[[#This Row],[AWAL]]</f>
        <v>3</v>
      </c>
      <c r="G2796" s="31"/>
      <c r="H2796" s="31"/>
      <c r="I2796" s="31">
        <f>IF(GLOBAL[[#This Row],[1]]="","",SUMIF(Table6[NB BM_C_QTY+F],GLOBAL[POINTER],Table6[C]))</f>
        <v>0</v>
      </c>
      <c r="J2796" s="91">
        <f>IF(GLOBAL[[#This Row],[2]]="",0,-1*SUMIF(Table5[CONCAT],GLOBAL[POINTER],Table5[3]))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 t="shared" si="43"/>
        <v>3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3</v>
      </c>
      <c r="Q2796" s="58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3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3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3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796" s="31">
        <v>24</v>
      </c>
      <c r="AC2796" t="s">
        <v>5116</v>
      </c>
    </row>
    <row r="2797" spans="1:29">
      <c r="A2797" s="31">
        <f ca="1">IF(GLOBAL[[#This Row],[TT]]&lt;1,"",ROW()-2)</f>
        <v>2795</v>
      </c>
      <c r="B2797" s="33" t="s">
        <v>4769</v>
      </c>
      <c r="C2797" s="31">
        <v>11</v>
      </c>
      <c r="D2797" s="31" t="s">
        <v>70</v>
      </c>
      <c r="E2797" s="31">
        <f ca="1">IF(GLOBAL[[#This Row],[b12]]="",GLOBAL[[#This Row],[a6]],GLOBAL[[#This Row],[b12]])</f>
        <v>11</v>
      </c>
      <c r="F2797" s="32">
        <f>GLOBAL[[#This Row],[AWAL]]</f>
        <v>11</v>
      </c>
      <c r="G2797" s="31"/>
      <c r="H2797" s="31"/>
      <c r="I2797" s="31">
        <f>IF(GLOBAL[[#This Row],[1]]="","",SUMIF(Table6[NB BM_C_QTY+F],GLOBAL[POINTER],Table6[C]))</f>
        <v>0</v>
      </c>
      <c r="J2797" s="91">
        <f>IF(GLOBAL[[#This Row],[2]]="",0,-1*SUMIF(Table5[CONCAT],GLOBAL[POINTER],Table5[3]))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11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11</v>
      </c>
      <c r="Q2797" s="58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11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11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11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797" s="31">
        <v>288</v>
      </c>
      <c r="AC2797" t="s">
        <v>5118</v>
      </c>
    </row>
    <row r="2798" spans="1:29">
      <c r="A2798" s="31">
        <f ca="1">IF(GLOBAL[[#This Row],[TT]]&lt;1,"",ROW()-2)</f>
        <v>2796</v>
      </c>
      <c r="B2798" s="33" t="s">
        <v>4770</v>
      </c>
      <c r="C2798" s="31">
        <v>3</v>
      </c>
      <c r="D2798" s="31" t="s">
        <v>70</v>
      </c>
      <c r="E2798" s="31">
        <f ca="1">IF(GLOBAL[[#This Row],[b12]]="",GLOBAL[[#This Row],[a6]],GLOBAL[[#This Row],[b12]])</f>
        <v>3</v>
      </c>
      <c r="F2798" s="32">
        <f>GLOBAL[[#This Row],[AWAL]]</f>
        <v>3</v>
      </c>
      <c r="G2798" s="31"/>
      <c r="H2798" s="31"/>
      <c r="I2798" s="31">
        <f>IF(GLOBAL[[#This Row],[1]]="","",SUMIF(Table6[NB BM_C_QTY+F],GLOBAL[POINTER],Table6[C]))</f>
        <v>0</v>
      </c>
      <c r="J2798" s="91">
        <f>IF(GLOBAL[[#This Row],[2]]="",0,-1*SUMIF(Table5[CONCAT],GLOBAL[POINTER],Table5[3]))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3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3</v>
      </c>
      <c r="Q2798" s="58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3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3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3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798" s="31">
        <v>288</v>
      </c>
      <c r="AC2798" t="s">
        <v>5118</v>
      </c>
    </row>
    <row r="2799" spans="1:29">
      <c r="A2799" s="39">
        <f ca="1">IF(GLOBAL[[#This Row],[TT]]&lt;1,"",ROW()-2)</f>
        <v>2797</v>
      </c>
      <c r="B2799" s="33" t="s">
        <v>4771</v>
      </c>
      <c r="C2799" s="31">
        <v>7</v>
      </c>
      <c r="D2799" s="31" t="s">
        <v>70</v>
      </c>
      <c r="E2799" s="39">
        <f ca="1">IF(GLOBAL[[#This Row],[b12]]="",GLOBAL[[#This Row],[a6]],GLOBAL[[#This Row],[b12]])</f>
        <v>7</v>
      </c>
      <c r="F2799" s="40">
        <f>GLOBAL[[#This Row],[AWAL]]</f>
        <v>7</v>
      </c>
      <c r="G2799" s="31"/>
      <c r="H2799" s="31"/>
      <c r="I2799" s="31">
        <f>IF(GLOBAL[[#This Row],[1]]="","",SUMIF(Table6[NB BM_C_QTY+F],GLOBAL[POINTER],Table6[C]))</f>
        <v>0</v>
      </c>
      <c r="J2799" s="91">
        <f>IF(GLOBAL[[#This Row],[2]]="",0,-1*SUMIF(Table5[CONCAT],GLOBAL[POINTER],Table5[3]))</f>
        <v>0</v>
      </c>
      <c r="K2799" s="39" t="str">
        <f>IF(GLOBAL[[#This Row],[b1]]="","",GLOBAL[[#This Row],[b1]]-GLOBAL[[#This Row],[a1]]-GLOBAL[[#This Row],[bkeluar1]])</f>
        <v/>
      </c>
      <c r="L2799" s="39">
        <f>SUM(GLOBAL[[#This Row],[bmasuk1]:[c1]])</f>
        <v>0</v>
      </c>
      <c r="M2799" s="40">
        <f t="shared" si="43"/>
        <v>7</v>
      </c>
      <c r="N2799" s="31"/>
      <c r="O2799" s="39" t="str">
        <f>IF(GLOBAL[[#This Row],[b2]]="","",GLOBAL[[#This Row],[b2]]-GLOBAL[[#This Row],[a2]])</f>
        <v/>
      </c>
      <c r="P2799" s="40">
        <f ca="1">SUM(INDIRECT(GLOBAL_VAR[TABLENAME]&amp;"[@a"&amp;$1:$1-1&amp;"]"),INDIRECT(GLOBAL_VAR[TABLENAME]&amp;"[@c"&amp;$1:$1-1&amp;"]"))</f>
        <v>7</v>
      </c>
      <c r="Q2799" s="58"/>
      <c r="R2799" s="41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7</v>
      </c>
      <c r="T2799" s="33"/>
      <c r="U2799" s="41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7</v>
      </c>
      <c r="W2799" s="31"/>
      <c r="X2799" s="39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7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799" s="39">
        <v>288</v>
      </c>
      <c r="AC2799" t="s">
        <v>5118</v>
      </c>
    </row>
    <row r="2800" spans="1:29">
      <c r="A2800" s="31">
        <f ca="1">IF(GLOBAL[[#This Row],[TT]]&lt;1,"",ROW()-2)</f>
        <v>2798</v>
      </c>
      <c r="B2800" s="33" t="s">
        <v>4772</v>
      </c>
      <c r="C2800" s="31">
        <v>12</v>
      </c>
      <c r="D2800" s="31" t="s">
        <v>39</v>
      </c>
      <c r="E2800" s="31">
        <f ca="1">IF(GLOBAL[[#This Row],[b12]]="",GLOBAL[[#This Row],[a6]],GLOBAL[[#This Row],[b12]])</f>
        <v>12</v>
      </c>
      <c r="F2800" s="32">
        <f>GLOBAL[[#This Row],[AWAL]]</f>
        <v>12</v>
      </c>
      <c r="G2800" s="31"/>
      <c r="H2800" s="31"/>
      <c r="I2800" s="31">
        <f>IF(GLOBAL[[#This Row],[1]]="","",SUMIF(Table6[NB BM_C_QTY+F],GLOBAL[POINTER],Table6[C]))</f>
        <v>0</v>
      </c>
      <c r="J2800" s="91">
        <f>IF(GLOBAL[[#This Row],[2]]="",0,-1*SUMIF(Table5[CONCAT],GLOBAL[POINTER],Table5[3]))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 t="shared" si="43"/>
        <v>12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12</v>
      </c>
      <c r="Q2800" s="58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12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12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12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800" s="31">
        <v>24</v>
      </c>
      <c r="AC2800" t="s">
        <v>5116</v>
      </c>
    </row>
    <row r="2801" spans="1:31">
      <c r="A2801" s="31">
        <f ca="1">IF(GLOBAL[[#This Row],[TT]]&lt;1,"",ROW()-2)</f>
        <v>2799</v>
      </c>
      <c r="B2801" s="33" t="s">
        <v>4773</v>
      </c>
      <c r="C2801" s="31">
        <v>3</v>
      </c>
      <c r="D2801" s="31" t="s">
        <v>39</v>
      </c>
      <c r="E2801" s="31">
        <f ca="1">IF(GLOBAL[[#This Row],[b12]]="",GLOBAL[[#This Row],[a6]],GLOBAL[[#This Row],[b12]])</f>
        <v>3</v>
      </c>
      <c r="F2801" s="32">
        <f>GLOBAL[[#This Row],[AWAL]]</f>
        <v>3</v>
      </c>
      <c r="G2801" s="31"/>
      <c r="H2801" s="31"/>
      <c r="I2801" s="31">
        <f>IF(GLOBAL[[#This Row],[1]]="","",SUMIF(Table6[NB BM_C_QTY+F],GLOBAL[POINTER],Table6[C]))</f>
        <v>0</v>
      </c>
      <c r="J2801" s="91">
        <f>IF(GLOBAL[[#This Row],[2]]="",0,-1*SUMIF(Table5[CONCAT],GLOBAL[POINTER],Table5[3]))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3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3</v>
      </c>
      <c r="Q2801" s="58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3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3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3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801" s="31">
        <v>24</v>
      </c>
      <c r="AC2801" t="s">
        <v>5116</v>
      </c>
    </row>
    <row r="2802" spans="1:31">
      <c r="A2802" s="31">
        <f ca="1">IF(GLOBAL[[#This Row],[TT]]&lt;1,"",ROW()-2)</f>
        <v>2800</v>
      </c>
      <c r="B2802" s="33" t="s">
        <v>4774</v>
      </c>
      <c r="C2802" s="31">
        <v>6</v>
      </c>
      <c r="D2802" s="31" t="s">
        <v>38</v>
      </c>
      <c r="E2802" s="31">
        <f ca="1">IF(GLOBAL[[#This Row],[b12]]="",GLOBAL[[#This Row],[a6]],GLOBAL[[#This Row],[b12]])</f>
        <v>6</v>
      </c>
      <c r="F2802" s="32">
        <f>GLOBAL[[#This Row],[AWAL]]</f>
        <v>6</v>
      </c>
      <c r="G2802" s="31"/>
      <c r="H2802" s="31"/>
      <c r="I2802" s="31">
        <f>IF(GLOBAL[[#This Row],[1]]="","",SUMIF(Table6[NB BM_C_QTY+F],GLOBAL[POINTER],Table6[C]))</f>
        <v>0</v>
      </c>
      <c r="J2802" s="91">
        <f>IF(GLOBAL[[#This Row],[2]]="",0,-1*SUMIF(Table5[CONCAT],GLOBAL[POINTER],Table5[3]))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6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6</v>
      </c>
      <c r="Q2802" s="58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6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6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6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802" s="31">
        <v>192</v>
      </c>
      <c r="AC2802" t="s">
        <v>5118</v>
      </c>
    </row>
    <row r="2803" spans="1:31">
      <c r="A2803" s="31">
        <f ca="1">IF(GLOBAL[[#This Row],[TT]]&lt;1,"",ROW()-2)</f>
        <v>2801</v>
      </c>
      <c r="B2803" s="33" t="s">
        <v>4775</v>
      </c>
      <c r="C2803" s="31">
        <v>6</v>
      </c>
      <c r="D2803" s="31" t="s">
        <v>38</v>
      </c>
      <c r="E2803" s="31">
        <f ca="1">IF(GLOBAL[[#This Row],[b12]]="",GLOBAL[[#This Row],[a6]],GLOBAL[[#This Row],[b12]])</f>
        <v>6</v>
      </c>
      <c r="F2803" s="32">
        <f>GLOBAL[[#This Row],[AWAL]]</f>
        <v>6</v>
      </c>
      <c r="G2803" s="31"/>
      <c r="H2803" s="31"/>
      <c r="I2803" s="31">
        <f>IF(GLOBAL[[#This Row],[1]]="","",SUMIF(Table6[NB BM_C_QTY+F],GLOBAL[POINTER],Table6[C]))</f>
        <v>0</v>
      </c>
      <c r="J2803" s="91">
        <f>IF(GLOBAL[[#This Row],[2]]="",0,-1*SUMIF(Table5[CONCAT],GLOBAL[POINTER],Table5[3]))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 t="shared" si="43"/>
        <v>6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6</v>
      </c>
      <c r="Q2803" s="58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6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6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6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803" s="31">
        <v>192</v>
      </c>
      <c r="AC2803" t="s">
        <v>5118</v>
      </c>
    </row>
    <row r="2804" spans="1:31">
      <c r="A2804" s="31" t="str">
        <f ca="1">IF(GLOBAL[[#This Row],[TT]]&lt;1,"",ROW()-2)</f>
        <v/>
      </c>
      <c r="B2804" s="33" t="s">
        <v>1442</v>
      </c>
      <c r="C2804" s="31">
        <v>0</v>
      </c>
      <c r="D2804" s="31" t="s">
        <v>302</v>
      </c>
      <c r="E2804" s="31">
        <f ca="1">IF(GLOBAL[[#This Row],[b12]]="",GLOBAL[[#This Row],[a6]],GLOBAL[[#This Row],[b12]])</f>
        <v>0</v>
      </c>
      <c r="F2804" s="32">
        <f>GLOBAL[[#This Row],[AWAL]]</f>
        <v>0</v>
      </c>
      <c r="G2804" s="31"/>
      <c r="H2804" s="31"/>
      <c r="I2804" s="31">
        <f>IF(GLOBAL[[#This Row],[1]]="","",SUMIF(Table6[NB BM_C_QTY+F],GLOBAL[POINTER],Table6[C]))</f>
        <v>0</v>
      </c>
      <c r="J2804" s="91">
        <f>IF(GLOBAL[[#This Row],[2]]="",0,-1*SUMIF(Table5[CONCAT],GLOBAL[POINTER],Table5[3]))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0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0</v>
      </c>
      <c r="Q2804" s="58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0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0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0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804" s="31">
        <v>480</v>
      </c>
      <c r="AC2804" t="s">
        <v>5118</v>
      </c>
    </row>
    <row r="2805" spans="1:31">
      <c r="A2805" s="31">
        <f ca="1">IF(GLOBAL[[#This Row],[TT]]&lt;1,"",ROW()-2)</f>
        <v>2803</v>
      </c>
      <c r="B2805" s="33" t="s">
        <v>4776</v>
      </c>
      <c r="C2805" s="31">
        <v>10</v>
      </c>
      <c r="D2805" s="31" t="s">
        <v>157</v>
      </c>
      <c r="E2805" s="31">
        <f ca="1">IF(GLOBAL[[#This Row],[b12]]="",GLOBAL[[#This Row],[a6]],GLOBAL[[#This Row],[b12]])</f>
        <v>10</v>
      </c>
      <c r="F2805" s="32">
        <f>GLOBAL[[#This Row],[AWAL]]</f>
        <v>10</v>
      </c>
      <c r="G2805" s="31"/>
      <c r="H2805" s="31"/>
      <c r="I2805" s="31">
        <f>IF(GLOBAL[[#This Row],[1]]="","",SUMIF(Table6[NB BM_C_QTY+F],GLOBAL[POINTER],Table6[C]))</f>
        <v>0</v>
      </c>
      <c r="J2805" s="91">
        <f>IF(GLOBAL[[#This Row],[2]]="",0,-1*SUMIF(Table5[CONCAT],GLOBAL[POINTER],Table5[3]))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10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10</v>
      </c>
      <c r="Q2805" s="58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10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10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10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805" s="31">
        <v>600</v>
      </c>
      <c r="AC2805" t="s">
        <v>5118</v>
      </c>
    </row>
    <row r="2806" spans="1:31">
      <c r="A2806" s="31" t="str">
        <f ca="1">IF(GLOBAL[[#This Row],[TT]]&lt;1,"",ROW()-2)</f>
        <v/>
      </c>
      <c r="B2806" s="33" t="s">
        <v>1443</v>
      </c>
      <c r="C2806" s="31">
        <v>0</v>
      </c>
      <c r="D2806" s="31" t="s">
        <v>811</v>
      </c>
      <c r="E2806" s="31">
        <f ca="1">IF(GLOBAL[[#This Row],[b12]]="",GLOBAL[[#This Row],[a6]],GLOBAL[[#This Row],[b12]])</f>
        <v>0</v>
      </c>
      <c r="F2806" s="32">
        <f>GLOBAL[[#This Row],[AWAL]]</f>
        <v>0</v>
      </c>
      <c r="G2806" s="31"/>
      <c r="H2806" s="31"/>
      <c r="I2806" s="31">
        <f>IF(GLOBAL[[#This Row],[1]]="","",SUMIF(Table6[NB BM_C_QTY+F],GLOBAL[POINTER],Table6[C]))</f>
        <v>0</v>
      </c>
      <c r="J2806" s="91">
        <f>IF(GLOBAL[[#This Row],[2]]="",0,-1*SUMIF(Table5[CONCAT],GLOBAL[POINTER],Table5[3]))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0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0</v>
      </c>
      <c r="Q2806" s="58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806" s="31">
        <v>720</v>
      </c>
      <c r="AC2806" t="s">
        <v>5118</v>
      </c>
    </row>
    <row r="2807" spans="1:31">
      <c r="A2807" s="31">
        <f ca="1">IF(GLOBAL[[#This Row],[TT]]&lt;1,"",ROW()-2)</f>
        <v>2805</v>
      </c>
      <c r="B2807" s="33" t="s">
        <v>4777</v>
      </c>
      <c r="C2807" s="31">
        <v>5</v>
      </c>
      <c r="D2807" s="31" t="s">
        <v>302</v>
      </c>
      <c r="E2807" s="31">
        <f ca="1">IF(GLOBAL[[#This Row],[b12]]="",GLOBAL[[#This Row],[a6]],GLOBAL[[#This Row],[b12]])</f>
        <v>5</v>
      </c>
      <c r="F2807" s="32">
        <f>GLOBAL[[#This Row],[AWAL]]</f>
        <v>5</v>
      </c>
      <c r="G2807" s="31"/>
      <c r="H2807" s="31"/>
      <c r="I2807" s="31">
        <f>IF(GLOBAL[[#This Row],[1]]="","",SUMIF(Table6[NB BM_C_QTY+F],GLOBAL[POINTER],Table6[C]))</f>
        <v>0</v>
      </c>
      <c r="J2807" s="91">
        <f>IF(GLOBAL[[#This Row],[2]]="",0,-1*SUMIF(Table5[CONCAT],GLOBAL[POINTER],Table5[3]))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5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5</v>
      </c>
      <c r="Q2807" s="58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5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5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5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807" s="31">
        <v>480</v>
      </c>
      <c r="AC2807" t="s">
        <v>5118</v>
      </c>
    </row>
    <row r="2808" spans="1:31">
      <c r="A2808" s="31">
        <f ca="1">IF(GLOBAL[[#This Row],[TT]]&lt;1,"",ROW()-2)</f>
        <v>2806</v>
      </c>
      <c r="B2808" s="33" t="s">
        <v>1444</v>
      </c>
      <c r="C2808" s="31">
        <v>10</v>
      </c>
      <c r="D2808" s="31" t="s">
        <v>32</v>
      </c>
      <c r="E2808" s="31">
        <f ca="1">IF(GLOBAL[[#This Row],[b12]]="",GLOBAL[[#This Row],[a6]],GLOBAL[[#This Row],[b12]])</f>
        <v>10</v>
      </c>
      <c r="F2808" s="32">
        <f>GLOBAL[[#This Row],[AWAL]]</f>
        <v>10</v>
      </c>
      <c r="G2808" s="31"/>
      <c r="H2808" s="31"/>
      <c r="I2808" s="31">
        <f>IF(GLOBAL[[#This Row],[1]]="","",SUMIF(Table6[NB BM_C_QTY+F],GLOBAL[POINTER],Table6[C]))</f>
        <v>0</v>
      </c>
      <c r="J2808" s="91">
        <f>IF(GLOBAL[[#This Row],[2]]="",0,-1*SUMIF(Table5[CONCAT],GLOBAL[POINTER],Table5[3]))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 t="shared" si="43"/>
        <v>10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10</v>
      </c>
      <c r="Q2808" s="58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10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10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10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808" s="31">
        <v>800</v>
      </c>
      <c r="AC2808" t="s">
        <v>5118</v>
      </c>
      <c r="AE2808" s="29"/>
    </row>
    <row r="2809" spans="1:31">
      <c r="A2809" s="31">
        <f ca="1">IF(GLOBAL[[#This Row],[TT]]&lt;1,"",ROW()-2)</f>
        <v>2807</v>
      </c>
      <c r="B2809" s="33" t="s">
        <v>1445</v>
      </c>
      <c r="C2809" s="31">
        <v>1</v>
      </c>
      <c r="D2809" s="31" t="s">
        <v>56</v>
      </c>
      <c r="E2809" s="31">
        <f ca="1">IF(GLOBAL[[#This Row],[b12]]="",GLOBAL[[#This Row],[a6]],GLOBAL[[#This Row],[b12]])</f>
        <v>1</v>
      </c>
      <c r="F2809" s="32">
        <f>GLOBAL[[#This Row],[AWAL]]</f>
        <v>1</v>
      </c>
      <c r="G2809" s="31"/>
      <c r="H2809" s="31"/>
      <c r="I2809" s="31">
        <f>IF(GLOBAL[[#This Row],[1]]="","",SUMIF(Table6[NB BM_C_QTY+F],GLOBAL[POINTER],Table6[C]))</f>
        <v>0</v>
      </c>
      <c r="J2809" s="91">
        <f>IF(GLOBAL[[#This Row],[2]]="",0,-1*SUMIF(Table5[CONCAT],GLOBAL[POINTER],Table5[3]))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1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1</v>
      </c>
      <c r="Q2809" s="58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1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1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1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809" s="31">
        <v>144</v>
      </c>
      <c r="AC2809" t="s">
        <v>5118</v>
      </c>
    </row>
    <row r="2810" spans="1:31">
      <c r="A2810" s="31" t="str">
        <f ca="1">IF(GLOBAL[[#This Row],[TT]]&lt;1,"",ROW()-2)</f>
        <v/>
      </c>
      <c r="B2810" s="33" t="s">
        <v>1446</v>
      </c>
      <c r="C2810" s="31">
        <v>0</v>
      </c>
      <c r="D2810" s="31" t="s">
        <v>45</v>
      </c>
      <c r="E2810" s="31">
        <f ca="1">IF(GLOBAL[[#This Row],[b12]]="",GLOBAL[[#This Row],[a6]],GLOBAL[[#This Row],[b12]])</f>
        <v>0</v>
      </c>
      <c r="F2810" s="32">
        <f>GLOBAL[[#This Row],[AWAL]]</f>
        <v>0</v>
      </c>
      <c r="G2810" s="31"/>
      <c r="H2810" s="31"/>
      <c r="I2810" s="31">
        <f>IF(GLOBAL[[#This Row],[1]]="","",SUMIF(Table6[NB BM_C_QTY+F],GLOBAL[POINTER],Table6[C]))</f>
        <v>0</v>
      </c>
      <c r="J2810" s="91">
        <f>IF(GLOBAL[[#This Row],[2]]="",0,-1*SUMIF(Table5[CONCAT],GLOBAL[POINTER],Table5[3]))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 t="shared" si="43"/>
        <v>0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0</v>
      </c>
      <c r="Q2810" s="58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0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0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0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810" s="31">
        <v>48</v>
      </c>
      <c r="AC2810" t="s">
        <v>5116</v>
      </c>
    </row>
    <row r="2811" spans="1:31">
      <c r="A2811" s="31" t="str">
        <f ca="1">IF(GLOBAL[[#This Row],[TT]]&lt;1,"",ROW()-2)</f>
        <v/>
      </c>
      <c r="B2811" s="33" t="s">
        <v>2387</v>
      </c>
      <c r="C2811" s="31">
        <v>0</v>
      </c>
      <c r="D2811" s="31" t="s">
        <v>2012</v>
      </c>
      <c r="E2811" s="31">
        <f ca="1">IF(GLOBAL[[#This Row],[b12]]="",GLOBAL[[#This Row],[a6]],GLOBAL[[#This Row],[b12]])</f>
        <v>0</v>
      </c>
      <c r="F2811" s="32">
        <f>GLOBAL[[#This Row],[AWAL]]</f>
        <v>0</v>
      </c>
      <c r="G2811" s="31"/>
      <c r="H2811" s="31"/>
      <c r="I2811" s="31">
        <f>IF(GLOBAL[[#This Row],[1]]="","",SUMIF(Table6[NB BM_C_QTY+F],GLOBAL[POINTER],Table6[C]))</f>
        <v>0</v>
      </c>
      <c r="J2811" s="91">
        <f>IF(GLOBAL[[#This Row],[2]]="",0,-1*SUMIF(Table5[CONCAT],GLOBAL[POINTER],Table5[3]))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0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0</v>
      </c>
      <c r="Q2811" s="58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0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0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0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811" s="31">
        <v>48</v>
      </c>
      <c r="AC2811" t="s">
        <v>5116</v>
      </c>
    </row>
    <row r="2812" spans="1:31">
      <c r="A2812" s="31">
        <f ca="1">IF(GLOBAL[[#This Row],[TT]]&lt;1,"",ROW()-2)</f>
        <v>2810</v>
      </c>
      <c r="B2812" s="33" t="s">
        <v>3877</v>
      </c>
      <c r="C2812" s="31">
        <v>12</v>
      </c>
      <c r="D2812" s="31" t="s">
        <v>2012</v>
      </c>
      <c r="E2812" s="31">
        <f ca="1">IF(GLOBAL[[#This Row],[b12]]="",GLOBAL[[#This Row],[a6]],GLOBAL[[#This Row],[b12]])</f>
        <v>11</v>
      </c>
      <c r="F2812" s="32">
        <f>GLOBAL[[#This Row],[AWAL]]</f>
        <v>12</v>
      </c>
      <c r="G2812" s="31"/>
      <c r="H2812" s="31"/>
      <c r="I2812" s="31">
        <f>IF(GLOBAL[[#This Row],[1]]="","",SUMIF(Table6[NB BM_C_QTY+F],GLOBAL[POINTER],Table6[C]))</f>
        <v>0</v>
      </c>
      <c r="J2812" s="91">
        <f>IF(GLOBAL[[#This Row],[2]]="",0,-1*SUMIF(Table5[CONCAT],GLOBAL[POINTER],Table5[3]))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12</v>
      </c>
      <c r="N2812" s="31">
        <v>11</v>
      </c>
      <c r="O2812" s="31">
        <f>IF(GLOBAL[[#This Row],[b2]]="","",GLOBAL[[#This Row],[b2]]-GLOBAL[[#This Row],[a2]])</f>
        <v>-1</v>
      </c>
      <c r="P2812" s="32">
        <f ca="1">SUM(INDIRECT(GLOBAL_VAR[TABLENAME]&amp;"[@a"&amp;$1:$1-1&amp;"]"),INDIRECT(GLOBAL_VAR[TABLENAME]&amp;"[@c"&amp;$1:$1-1&amp;"]"))</f>
        <v>11</v>
      </c>
      <c r="Q2812" s="58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11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11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11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812" s="31">
        <v>48</v>
      </c>
      <c r="AC2812" t="s">
        <v>5116</v>
      </c>
    </row>
    <row r="2813" spans="1:31">
      <c r="A2813" s="31">
        <f ca="1">IF(GLOBAL[[#This Row],[TT]]&lt;1,"",ROW()-2)</f>
        <v>2811</v>
      </c>
      <c r="B2813" s="33" t="s">
        <v>3878</v>
      </c>
      <c r="C2813" s="31">
        <v>4</v>
      </c>
      <c r="D2813" s="31" t="s">
        <v>1985</v>
      </c>
      <c r="E2813" s="31">
        <f ca="1">IF(GLOBAL[[#This Row],[b12]]="",GLOBAL[[#This Row],[a6]],GLOBAL[[#This Row],[b12]])</f>
        <v>3</v>
      </c>
      <c r="F2813" s="32">
        <f>GLOBAL[[#This Row],[AWAL]]</f>
        <v>4</v>
      </c>
      <c r="G2813" s="31"/>
      <c r="H2813" s="31"/>
      <c r="I2813" s="31">
        <f>IF(GLOBAL[[#This Row],[1]]="","",SUMIF(Table6[NB BM_C_QTY+F],GLOBAL[POINTER],Table6[C]))</f>
        <v>0</v>
      </c>
      <c r="J2813" s="91">
        <f>IF(GLOBAL[[#This Row],[2]]="",0,-1*SUMIF(Table5[CONCAT],GLOBAL[POINTER],Table5[3]))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 t="shared" si="43"/>
        <v>4</v>
      </c>
      <c r="N2813" s="31">
        <v>3</v>
      </c>
      <c r="O2813" s="31">
        <f>IF(GLOBAL[[#This Row],[b2]]="","",GLOBAL[[#This Row],[b2]]-GLOBAL[[#This Row],[a2]])</f>
        <v>-1</v>
      </c>
      <c r="P2813" s="32">
        <f ca="1">SUM(INDIRECT(GLOBAL_VAR[TABLENAME]&amp;"[@a"&amp;$1:$1-1&amp;"]"),INDIRECT(GLOBAL_VAR[TABLENAME]&amp;"[@c"&amp;$1:$1-1&amp;"]"))</f>
        <v>3</v>
      </c>
      <c r="Q2813" s="58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3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3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3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813" s="31">
        <v>60</v>
      </c>
      <c r="AC2813" t="s">
        <v>5116</v>
      </c>
    </row>
    <row r="2814" spans="1:31">
      <c r="A2814" s="31">
        <f ca="1">IF(GLOBAL[[#This Row],[TT]]&lt;1,"",ROW()-2)</f>
        <v>2812</v>
      </c>
      <c r="B2814" s="33" t="s">
        <v>2388</v>
      </c>
      <c r="C2814" s="31">
        <v>2</v>
      </c>
      <c r="D2814" s="31" t="s">
        <v>1985</v>
      </c>
      <c r="E2814" s="31">
        <f ca="1">IF(GLOBAL[[#This Row],[b12]]="",GLOBAL[[#This Row],[a6]],GLOBAL[[#This Row],[b12]])</f>
        <v>2</v>
      </c>
      <c r="F2814" s="32">
        <f>GLOBAL[[#This Row],[AWAL]]</f>
        <v>2</v>
      </c>
      <c r="G2814" s="31"/>
      <c r="H2814" s="31"/>
      <c r="I2814" s="31">
        <f>IF(GLOBAL[[#This Row],[1]]="","",SUMIF(Table6[NB BM_C_QTY+F],GLOBAL[POINTER],Table6[C]))</f>
        <v>0</v>
      </c>
      <c r="J2814" s="91">
        <f>IF(GLOBAL[[#This Row],[2]]="",0,-1*SUMIF(Table5[CONCAT],GLOBAL[POINTER],Table5[3]))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 t="shared" si="43"/>
        <v>2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2</v>
      </c>
      <c r="Q2814" s="58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2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2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2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814" s="31">
        <v>60</v>
      </c>
      <c r="AC2814" t="s">
        <v>5116</v>
      </c>
    </row>
    <row r="2815" spans="1:31">
      <c r="A2815" s="31">
        <f ca="1">IF(GLOBAL[[#This Row],[TT]]&lt;1,"",ROW()-2)</f>
        <v>2813</v>
      </c>
      <c r="B2815" s="33" t="s">
        <v>3559</v>
      </c>
      <c r="C2815" s="31">
        <v>3</v>
      </c>
      <c r="D2815" s="31" t="s">
        <v>2012</v>
      </c>
      <c r="E2815" s="31">
        <f ca="1">IF(GLOBAL[[#This Row],[b12]]="",GLOBAL[[#This Row],[a6]],GLOBAL[[#This Row],[b12]])</f>
        <v>3</v>
      </c>
      <c r="F2815" s="32">
        <f>GLOBAL[[#This Row],[AWAL]]</f>
        <v>3</v>
      </c>
      <c r="G2815" s="31"/>
      <c r="H2815" s="31"/>
      <c r="I2815" s="31">
        <f>IF(GLOBAL[[#This Row],[1]]="","",SUMIF(Table6[NB BM_C_QTY+F],GLOBAL[POINTER],Table6[C]))</f>
        <v>0</v>
      </c>
      <c r="J2815" s="91">
        <f>IF(GLOBAL[[#This Row],[2]]="",0,-1*SUMIF(Table5[CONCAT],GLOBAL[POINTER],Table5[3]))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 t="shared" si="43"/>
        <v>3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3</v>
      </c>
      <c r="Q2815" s="58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3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3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3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815" s="31">
        <v>48</v>
      </c>
      <c r="AC2815" t="s">
        <v>5116</v>
      </c>
    </row>
    <row r="2816" spans="1:31">
      <c r="A2816" s="72" t="str">
        <f ca="1">IF(GLOBAL[[#This Row],[TT]]&lt;1,"",ROW()-2)</f>
        <v/>
      </c>
      <c r="B2816" s="33" t="s">
        <v>5029</v>
      </c>
      <c r="C2816" s="31">
        <v>0</v>
      </c>
      <c r="D2816" s="31" t="s">
        <v>1985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>
        <f>IF(GLOBAL[[#This Row],[1]]="","",SUMIF(Table6[NB BM_C_QTY+F],GLOBAL[POINTER],Table6[C]))</f>
        <v>0</v>
      </c>
      <c r="J2816" s="91">
        <f>IF(GLOBAL[[#This Row],[2]]="",0,-1*SUMIF(Table5[CONCAT],GLOBAL[POINTER],Table5[3]))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58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816" s="31">
        <v>60</v>
      </c>
      <c r="AC2816" t="s">
        <v>5116</v>
      </c>
    </row>
    <row r="2817" spans="1:29">
      <c r="A2817" s="31">
        <f ca="1">IF(GLOBAL[[#This Row],[TT]]&lt;1,"",ROW()-2)</f>
        <v>2815</v>
      </c>
      <c r="B2817" s="33" t="s">
        <v>2559</v>
      </c>
      <c r="C2817" s="31">
        <v>3</v>
      </c>
      <c r="D2817" s="31" t="s">
        <v>1985</v>
      </c>
      <c r="E2817" s="31">
        <f ca="1">IF(GLOBAL[[#This Row],[b12]]="",GLOBAL[[#This Row],[a6]],GLOBAL[[#This Row],[b12]])</f>
        <v>3</v>
      </c>
      <c r="F2817" s="32">
        <f>GLOBAL[[#This Row],[AWAL]]</f>
        <v>3</v>
      </c>
      <c r="G2817" s="31"/>
      <c r="H2817" s="31"/>
      <c r="I2817" s="31">
        <f>IF(GLOBAL[[#This Row],[1]]="","",SUMIF(Table6[NB BM_C_QTY+F],GLOBAL[POINTER],Table6[C]))</f>
        <v>0</v>
      </c>
      <c r="J2817" s="91">
        <f>IF(GLOBAL[[#This Row],[2]]="",0,-1*SUMIF(Table5[CONCAT],GLOBAL[POINTER],Table5[3]))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3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3</v>
      </c>
      <c r="Q2817" s="58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3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3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3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817" s="31">
        <v>60</v>
      </c>
      <c r="AC2817" t="s">
        <v>5116</v>
      </c>
    </row>
    <row r="2818" spans="1:29">
      <c r="A2818" s="31" t="str">
        <f ca="1">IF(GLOBAL[[#This Row],[TT]]&lt;1,"",ROW()-2)</f>
        <v/>
      </c>
      <c r="B2818" s="33" t="s">
        <v>1447</v>
      </c>
      <c r="C2818" s="31">
        <v>0</v>
      </c>
      <c r="D2818" s="31" t="s">
        <v>148</v>
      </c>
      <c r="E2818" s="31">
        <f ca="1">IF(GLOBAL[[#This Row],[b12]]="",GLOBAL[[#This Row],[a6]],GLOBAL[[#This Row],[b12]])</f>
        <v>0</v>
      </c>
      <c r="F2818" s="32">
        <f>GLOBAL[[#This Row],[AWAL]]</f>
        <v>0</v>
      </c>
      <c r="G2818" s="31"/>
      <c r="H2818" s="31"/>
      <c r="I2818" s="31">
        <f>IF(GLOBAL[[#This Row],[1]]="","",SUMIF(Table6[NB BM_C_QTY+F],GLOBAL[POINTER],Table6[C]))</f>
        <v>0</v>
      </c>
      <c r="J2818" s="91">
        <f>IF(GLOBAL[[#This Row],[2]]="",0,-1*SUMIF(Table5[CONCAT],GLOBAL[POINTER],Table5[3]))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 t="shared" si="43"/>
        <v>0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0</v>
      </c>
      <c r="Q2818" s="58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818" s="31">
        <v>30</v>
      </c>
      <c r="AC2818" t="s">
        <v>5116</v>
      </c>
    </row>
    <row r="2819" spans="1:29">
      <c r="A2819" s="31" t="str">
        <f ca="1">IF(GLOBAL[[#This Row],[TT]]&lt;1,"",ROW()-2)</f>
        <v/>
      </c>
      <c r="B2819" s="33" t="s">
        <v>1448</v>
      </c>
      <c r="C2819" s="31">
        <v>0</v>
      </c>
      <c r="D2819" s="31" t="s">
        <v>51</v>
      </c>
      <c r="E2819" s="31">
        <f ca="1">IF(GLOBAL[[#This Row],[b12]]="",GLOBAL[[#This Row],[a6]],GLOBAL[[#This Row],[b12]])</f>
        <v>0</v>
      </c>
      <c r="F2819" s="32">
        <f>GLOBAL[[#This Row],[AWAL]]</f>
        <v>0</v>
      </c>
      <c r="G2819" s="31"/>
      <c r="H2819" s="31"/>
      <c r="I2819" s="31">
        <f>IF(GLOBAL[[#This Row],[1]]="","",SUMIF(Table6[NB BM_C_QTY+F],GLOBAL[POINTER],Table6[C]))</f>
        <v>0</v>
      </c>
      <c r="J2819" s="91">
        <f>IF(GLOBAL[[#This Row],[2]]="",0,-1*SUMIF(Table5[CONCAT],GLOBAL[POINTER],Table5[3]))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 t="shared" ref="M2819:M2882" si="44">SUM(F2819,L2819)</f>
        <v>0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0</v>
      </c>
      <c r="Q2819" s="58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819" s="31">
        <v>60</v>
      </c>
      <c r="AC2819" t="s">
        <v>5116</v>
      </c>
    </row>
    <row r="2820" spans="1:29">
      <c r="A2820" s="31" t="str">
        <f ca="1">IF(GLOBAL[[#This Row],[TT]]&lt;1,"",ROW()-2)</f>
        <v/>
      </c>
      <c r="B2820" s="33" t="s">
        <v>2560</v>
      </c>
      <c r="C2820" s="31">
        <v>0</v>
      </c>
      <c r="D2820" s="31" t="s">
        <v>2076</v>
      </c>
      <c r="E2820" s="31">
        <f ca="1">IF(GLOBAL[[#This Row],[b12]]="",GLOBAL[[#This Row],[a6]],GLOBAL[[#This Row],[b12]])</f>
        <v>0</v>
      </c>
      <c r="F2820" s="32">
        <f>GLOBAL[[#This Row],[AWAL]]</f>
        <v>0</v>
      </c>
      <c r="G2820" s="31"/>
      <c r="H2820" s="31"/>
      <c r="I2820" s="31">
        <f>IF(GLOBAL[[#This Row],[1]]="","",SUMIF(Table6[NB BM_C_QTY+F],GLOBAL[POINTER],Table6[C]))</f>
        <v>0</v>
      </c>
      <c r="J2820" s="91">
        <f>IF(GLOBAL[[#This Row],[2]]="",0,-1*SUMIF(Table5[CONCAT],GLOBAL[POINTER],Table5[3]))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 t="shared" si="44"/>
        <v>0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0</v>
      </c>
      <c r="Q2820" s="58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0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0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0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820" s="31">
        <v>60</v>
      </c>
      <c r="AC2820" t="s">
        <v>5118</v>
      </c>
    </row>
    <row r="2821" spans="1:29">
      <c r="A2821" s="31" t="str">
        <f ca="1">IF(GLOBAL[[#This Row],[TT]]&lt;1,"",ROW()-2)</f>
        <v/>
      </c>
      <c r="B2821" s="33" t="s">
        <v>3942</v>
      </c>
      <c r="C2821" s="31">
        <v>0</v>
      </c>
      <c r="D2821" s="31" t="s">
        <v>2131</v>
      </c>
      <c r="E2821" s="31">
        <f ca="1">IF(GLOBAL[[#This Row],[b12]]="",GLOBAL[[#This Row],[a6]],GLOBAL[[#This Row],[b12]])</f>
        <v>0</v>
      </c>
      <c r="F2821" s="32">
        <f>GLOBAL[[#This Row],[AWAL]]</f>
        <v>0</v>
      </c>
      <c r="G2821" s="31"/>
      <c r="H2821" s="31"/>
      <c r="I2821" s="31">
        <f>IF(GLOBAL[[#This Row],[1]]="","",SUMIF(Table6[NB BM_C_QTY+F],GLOBAL[POINTER],Table6[C]))</f>
        <v>0</v>
      </c>
      <c r="J2821" s="91">
        <f>IF(GLOBAL[[#This Row],[2]]="",0,-1*SUMIF(Table5[CONCAT],GLOBAL[POINTER],Table5[3]))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 t="shared" si="44"/>
        <v>0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0</v>
      </c>
      <c r="Q2821" s="58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0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0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0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821" s="31">
        <v>240</v>
      </c>
      <c r="AC2821" t="s">
        <v>5118</v>
      </c>
    </row>
    <row r="2822" spans="1:29">
      <c r="A2822" s="31">
        <f ca="1">IF(GLOBAL[[#This Row],[TT]]&lt;1,"",ROW()-2)</f>
        <v>2820</v>
      </c>
      <c r="B2822" s="33" t="s">
        <v>1449</v>
      </c>
      <c r="C2822" s="31">
        <v>3</v>
      </c>
      <c r="D2822" s="31" t="s">
        <v>1450</v>
      </c>
      <c r="E2822" s="31">
        <f ca="1">IF(GLOBAL[[#This Row],[b12]]="",GLOBAL[[#This Row],[a6]],GLOBAL[[#This Row],[b12]])</f>
        <v>3</v>
      </c>
      <c r="F2822" s="32">
        <f>GLOBAL[[#This Row],[AWAL]]</f>
        <v>3</v>
      </c>
      <c r="G2822" s="31"/>
      <c r="H2822" s="31"/>
      <c r="I2822" s="31">
        <f>IF(GLOBAL[[#This Row],[1]]="","",SUMIF(Table6[NB BM_C_QTY+F],GLOBAL[POINTER],Table6[C]))</f>
        <v>0</v>
      </c>
      <c r="J2822" s="91">
        <f>IF(GLOBAL[[#This Row],[2]]="",0,-1*SUMIF(Table5[CONCAT],GLOBAL[POINTER],Table5[3]))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 t="shared" si="44"/>
        <v>3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3</v>
      </c>
      <c r="Q2822" s="58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3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3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3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822" s="31">
        <v>3600</v>
      </c>
      <c r="AC2822" t="s">
        <v>5118</v>
      </c>
    </row>
    <row r="2823" spans="1:29">
      <c r="A2823" s="31">
        <f ca="1">IF(GLOBAL[[#This Row],[TT]]&lt;1,"",ROW()-2)</f>
        <v>2821</v>
      </c>
      <c r="B2823" s="33" t="s">
        <v>1451</v>
      </c>
      <c r="C2823" s="31">
        <v>2</v>
      </c>
      <c r="D2823" s="31" t="s">
        <v>1452</v>
      </c>
      <c r="E2823" s="31">
        <f ca="1">IF(GLOBAL[[#This Row],[b12]]="",GLOBAL[[#This Row],[a6]],GLOBAL[[#This Row],[b12]])</f>
        <v>2</v>
      </c>
      <c r="F2823" s="32">
        <f>GLOBAL[[#This Row],[AWAL]]</f>
        <v>2</v>
      </c>
      <c r="G2823" s="31"/>
      <c r="H2823" s="31"/>
      <c r="I2823" s="31">
        <f>IF(GLOBAL[[#This Row],[1]]="","",SUMIF(Table6[NB BM_C_QTY+F],GLOBAL[POINTER],Table6[C]))</f>
        <v>0</v>
      </c>
      <c r="J2823" s="91">
        <f>IF(GLOBAL[[#This Row],[2]]="",0,-1*SUMIF(Table5[CONCAT],GLOBAL[POINTER],Table5[3]))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2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2</v>
      </c>
      <c r="Q2823" s="58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2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2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2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823" s="31">
        <v>7</v>
      </c>
      <c r="AC2823" s="116" t="s">
        <v>5153</v>
      </c>
    </row>
    <row r="2824" spans="1:29">
      <c r="A2824" s="31">
        <f ca="1">IF(GLOBAL[[#This Row],[TT]]&lt;1,"",ROW()-2)</f>
        <v>2822</v>
      </c>
      <c r="B2824" s="33" t="s">
        <v>1453</v>
      </c>
      <c r="C2824" s="31">
        <v>2</v>
      </c>
      <c r="D2824" s="31" t="s">
        <v>212</v>
      </c>
      <c r="E2824" s="31">
        <f ca="1">IF(GLOBAL[[#This Row],[b12]]="",GLOBAL[[#This Row],[a6]],GLOBAL[[#This Row],[b12]])</f>
        <v>2</v>
      </c>
      <c r="F2824" s="32">
        <f>GLOBAL[[#This Row],[AWAL]]</f>
        <v>2</v>
      </c>
      <c r="G2824" s="31"/>
      <c r="H2824" s="31"/>
      <c r="I2824" s="31">
        <f>IF(GLOBAL[[#This Row],[1]]="","",SUMIF(Table6[NB BM_C_QTY+F],GLOBAL[POINTER],Table6[C]))</f>
        <v>0</v>
      </c>
      <c r="J2824" s="91">
        <f>IF(GLOBAL[[#This Row],[2]]="",0,-1*SUMIF(Table5[CONCAT],GLOBAL[POINTER],Table5[3]))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 t="shared" si="44"/>
        <v>2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2</v>
      </c>
      <c r="Q2824" s="58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2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2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2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824" s="31">
        <v>24</v>
      </c>
      <c r="AC2824" t="s">
        <v>5149</v>
      </c>
    </row>
    <row r="2825" spans="1:29">
      <c r="A2825" s="31">
        <f ca="1">IF(GLOBAL[[#This Row],[TT]]&lt;1,"",ROW()-2)</f>
        <v>2823</v>
      </c>
      <c r="B2825" s="33" t="s">
        <v>1454</v>
      </c>
      <c r="C2825" s="31">
        <v>1</v>
      </c>
      <c r="D2825" s="31" t="s">
        <v>1455</v>
      </c>
      <c r="E2825" s="31">
        <f ca="1">IF(GLOBAL[[#This Row],[b12]]="",GLOBAL[[#This Row],[a6]],GLOBAL[[#This Row],[b12]])</f>
        <v>1</v>
      </c>
      <c r="F2825" s="32">
        <f>GLOBAL[[#This Row],[AWAL]]</f>
        <v>1</v>
      </c>
      <c r="G2825" s="31"/>
      <c r="H2825" s="31"/>
      <c r="I2825" s="31">
        <f>IF(GLOBAL[[#This Row],[1]]="","",SUMIF(Table6[NB BM_C_QTY+F],GLOBAL[POINTER],Table6[C]))</f>
        <v>0</v>
      </c>
      <c r="J2825" s="91">
        <f>IF(GLOBAL[[#This Row],[2]]="",0,-1*SUMIF(Table5[CONCAT],GLOBAL[POINTER],Table5[3]))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1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1</v>
      </c>
      <c r="Q2825" s="58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1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1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1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825" s="31">
        <v>23</v>
      </c>
      <c r="AC2825" t="s">
        <v>5149</v>
      </c>
    </row>
    <row r="2826" spans="1:29">
      <c r="A2826" s="31">
        <f ca="1">IF(GLOBAL[[#This Row],[TT]]&lt;1,"",ROW()-2)</f>
        <v>2824</v>
      </c>
      <c r="B2826" s="33" t="s">
        <v>1454</v>
      </c>
      <c r="C2826" s="31">
        <v>1</v>
      </c>
      <c r="D2826" s="31" t="s">
        <v>29</v>
      </c>
      <c r="E2826" s="31">
        <f ca="1">IF(GLOBAL[[#This Row],[b12]]="",GLOBAL[[#This Row],[a6]],GLOBAL[[#This Row],[b12]])</f>
        <v>1</v>
      </c>
      <c r="F2826" s="32">
        <f>GLOBAL[[#This Row],[AWAL]]</f>
        <v>1</v>
      </c>
      <c r="G2826" s="31"/>
      <c r="H2826" s="31"/>
      <c r="I2826" s="31">
        <f>IF(GLOBAL[[#This Row],[1]]="","",SUMIF(Table6[NB BM_C_QTY+F],GLOBAL[POINTER],Table6[C]))</f>
        <v>0</v>
      </c>
      <c r="J2826" s="91">
        <f>IF(GLOBAL[[#This Row],[2]]="",0,-1*SUMIF(Table5[CONCAT],GLOBAL[POINTER],Table5[3]))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 t="shared" si="44"/>
        <v>1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1</v>
      </c>
      <c r="Q2826" s="58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1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1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1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826" s="31">
        <v>20</v>
      </c>
      <c r="AC2826" t="s">
        <v>5149</v>
      </c>
    </row>
    <row r="2827" spans="1:29">
      <c r="A2827" s="31">
        <f ca="1">IF(GLOBAL[[#This Row],[TT]]&lt;1,"",ROW()-2)</f>
        <v>2825</v>
      </c>
      <c r="B2827" s="33" t="s">
        <v>1456</v>
      </c>
      <c r="C2827" s="31">
        <v>1</v>
      </c>
      <c r="D2827" s="31" t="s">
        <v>1457</v>
      </c>
      <c r="E2827" s="31">
        <f ca="1">IF(GLOBAL[[#This Row],[b12]]="",GLOBAL[[#This Row],[a6]],GLOBAL[[#This Row],[b12]])</f>
        <v>1</v>
      </c>
      <c r="F2827" s="32">
        <f>GLOBAL[[#This Row],[AWAL]]</f>
        <v>1</v>
      </c>
      <c r="G2827" s="31"/>
      <c r="H2827" s="31"/>
      <c r="I2827" s="31">
        <f>IF(GLOBAL[[#This Row],[1]]="","",SUMIF(Table6[NB BM_C_QTY+F],GLOBAL[POINTER],Table6[C]))</f>
        <v>0</v>
      </c>
      <c r="J2827" s="91">
        <f>IF(GLOBAL[[#This Row],[2]]="",0,-1*SUMIF(Table5[CONCAT],GLOBAL[POINTER],Table5[3]))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 t="shared" si="44"/>
        <v>1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1</v>
      </c>
      <c r="Q2827" s="58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1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1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1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827" s="31">
        <v>27</v>
      </c>
      <c r="AC2827" t="s">
        <v>5149</v>
      </c>
    </row>
    <row r="2828" spans="1:29">
      <c r="A2828" s="31">
        <f ca="1">IF(GLOBAL[[#This Row],[TT]]&lt;1,"",ROW()-2)</f>
        <v>2826</v>
      </c>
      <c r="B2828" s="33" t="s">
        <v>1458</v>
      </c>
      <c r="C2828" s="31">
        <v>5</v>
      </c>
      <c r="D2828" s="31" t="s">
        <v>1459</v>
      </c>
      <c r="E2828" s="31">
        <f ca="1">IF(GLOBAL[[#This Row],[b12]]="",GLOBAL[[#This Row],[a6]],GLOBAL[[#This Row],[b12]])</f>
        <v>5</v>
      </c>
      <c r="F2828" s="32">
        <f>GLOBAL[[#This Row],[AWAL]]</f>
        <v>5</v>
      </c>
      <c r="G2828" s="31"/>
      <c r="H2828" s="31"/>
      <c r="I2828" s="31">
        <f>IF(GLOBAL[[#This Row],[1]]="","",SUMIF(Table6[NB BM_C_QTY+F],GLOBAL[POINTER],Table6[C]))</f>
        <v>0</v>
      </c>
      <c r="J2828" s="91">
        <f>IF(GLOBAL[[#This Row],[2]]="",0,-1*SUMIF(Table5[CONCAT],GLOBAL[POINTER],Table5[3]))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 t="shared" si="44"/>
        <v>5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5</v>
      </c>
      <c r="Q2828" s="58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5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5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5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828" s="31">
        <v>96</v>
      </c>
      <c r="AC2828" t="s">
        <v>6096</v>
      </c>
    </row>
    <row r="2829" spans="1:29">
      <c r="A2829" s="31">
        <f ca="1">IF(GLOBAL[[#This Row],[TT]]&lt;1,"",ROW()-2)</f>
        <v>2827</v>
      </c>
      <c r="B2829" s="33" t="s">
        <v>1460</v>
      </c>
      <c r="C2829" s="31">
        <v>4</v>
      </c>
      <c r="D2829" s="31" t="s">
        <v>1459</v>
      </c>
      <c r="E2829" s="31">
        <f ca="1">IF(GLOBAL[[#This Row],[b12]]="",GLOBAL[[#This Row],[a6]],GLOBAL[[#This Row],[b12]])</f>
        <v>4</v>
      </c>
      <c r="F2829" s="32">
        <f>GLOBAL[[#This Row],[AWAL]]</f>
        <v>4</v>
      </c>
      <c r="G2829" s="31"/>
      <c r="H2829" s="31"/>
      <c r="I2829" s="31">
        <f>IF(GLOBAL[[#This Row],[1]]="","",SUMIF(Table6[NB BM_C_QTY+F],GLOBAL[POINTER],Table6[C]))</f>
        <v>0</v>
      </c>
      <c r="J2829" s="91">
        <f>IF(GLOBAL[[#This Row],[2]]="",0,-1*SUMIF(Table5[CONCAT],GLOBAL[POINTER],Table5[3]))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 t="shared" si="44"/>
        <v>4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4</v>
      </c>
      <c r="Q2829" s="58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4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4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4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829" s="31">
        <v>96</v>
      </c>
      <c r="AC2829" t="s">
        <v>6096</v>
      </c>
    </row>
    <row r="2830" spans="1:29">
      <c r="A2830" s="31">
        <f ca="1">IF(GLOBAL[[#This Row],[TT]]&lt;1,"",ROW()-2)</f>
        <v>2828</v>
      </c>
      <c r="B2830" s="33" t="s">
        <v>1461</v>
      </c>
      <c r="C2830" s="31">
        <v>1</v>
      </c>
      <c r="D2830" s="31" t="s">
        <v>1462</v>
      </c>
      <c r="E2830" s="31">
        <f ca="1">IF(GLOBAL[[#This Row],[b12]]="",GLOBAL[[#This Row],[a6]],GLOBAL[[#This Row],[b12]])</f>
        <v>1</v>
      </c>
      <c r="F2830" s="32">
        <f>GLOBAL[[#This Row],[AWAL]]</f>
        <v>1</v>
      </c>
      <c r="G2830" s="31"/>
      <c r="H2830" s="31"/>
      <c r="I2830" s="31">
        <f>IF(GLOBAL[[#This Row],[1]]="","",SUMIF(Table6[NB BM_C_QTY+F],GLOBAL[POINTER],Table6[C]))</f>
        <v>0</v>
      </c>
      <c r="J2830" s="91">
        <f>IF(GLOBAL[[#This Row],[2]]="",0,-1*SUMIF(Table5[CONCAT],GLOBAL[POINTER],Table5[3]))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 t="shared" si="44"/>
        <v>1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1</v>
      </c>
      <c r="Q2830" s="58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1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1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1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830" s="31">
        <v>19</v>
      </c>
      <c r="AC2830" t="s">
        <v>5149</v>
      </c>
    </row>
    <row r="2831" spans="1:29">
      <c r="A2831" s="31">
        <f ca="1">IF(GLOBAL[[#This Row],[TT]]&lt;1,"",ROW()-2)</f>
        <v>2829</v>
      </c>
      <c r="B2831" s="33" t="s">
        <v>1463</v>
      </c>
      <c r="C2831" s="31">
        <v>1</v>
      </c>
      <c r="D2831" s="31" t="s">
        <v>360</v>
      </c>
      <c r="E2831" s="31">
        <f ca="1">IF(GLOBAL[[#This Row],[b12]]="",GLOBAL[[#This Row],[a6]],GLOBAL[[#This Row],[b12]])</f>
        <v>1</v>
      </c>
      <c r="F2831" s="32">
        <f>GLOBAL[[#This Row],[AWAL]]</f>
        <v>1</v>
      </c>
      <c r="G2831" s="31"/>
      <c r="H2831" s="31"/>
      <c r="I2831" s="31">
        <f>IF(GLOBAL[[#This Row],[1]]="","",SUMIF(Table6[NB BM_C_QTY+F],GLOBAL[POINTER],Table6[C]))</f>
        <v>0</v>
      </c>
      <c r="J2831" s="91">
        <f>IF(GLOBAL[[#This Row],[2]]="",0,-1*SUMIF(Table5[CONCAT],GLOBAL[POINTER],Table5[3]))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 t="shared" si="44"/>
        <v>1</v>
      </c>
      <c r="N2831" s="31"/>
      <c r="O2831" s="31" t="str">
        <f>IF(GLOBAL[[#This Row],[b2]]="","",GLOBAL[[#This Row],[b2]]-GLOBAL[[#This Row],[a2]])</f>
        <v/>
      </c>
      <c r="P2831" s="32">
        <f ca="1">SUM(INDIRECT(GLOBAL_VAR[TABLENAME]&amp;"[@a"&amp;$1:$1-1&amp;"]"),INDIRECT(GLOBAL_VAR[TABLENAME]&amp;"[@c"&amp;$1:$1-1&amp;"]"))</f>
        <v>1</v>
      </c>
      <c r="Q2831" s="58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1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1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1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831" s="31">
        <v>80</v>
      </c>
      <c r="AC2831" t="s">
        <v>5117</v>
      </c>
    </row>
    <row r="2832" spans="1:29">
      <c r="A2832" s="31">
        <f ca="1">IF(GLOBAL[[#This Row],[TT]]&lt;1,"",ROW()-2)</f>
        <v>2830</v>
      </c>
      <c r="B2832" s="33" t="s">
        <v>1464</v>
      </c>
      <c r="C2832" s="31">
        <v>8</v>
      </c>
      <c r="D2832" s="31" t="s">
        <v>194</v>
      </c>
      <c r="E2832" s="31">
        <f ca="1">IF(GLOBAL[[#This Row],[b12]]="",GLOBAL[[#This Row],[a6]],GLOBAL[[#This Row],[b12]])</f>
        <v>8</v>
      </c>
      <c r="F2832" s="32">
        <f>GLOBAL[[#This Row],[AWAL]]</f>
        <v>8</v>
      </c>
      <c r="G2832" s="31"/>
      <c r="H2832" s="31"/>
      <c r="I2832" s="31">
        <f>IF(GLOBAL[[#This Row],[1]]="","",SUMIF(Table6[NB BM_C_QTY+F],GLOBAL[POINTER],Table6[C]))</f>
        <v>0</v>
      </c>
      <c r="J2832" s="91">
        <f>IF(GLOBAL[[#This Row],[2]]="",0,-1*SUMIF(Table5[CONCAT],GLOBAL[POINTER],Table5[3]))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 t="shared" si="44"/>
        <v>8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8</v>
      </c>
      <c r="Q2832" s="58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8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8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8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832" s="31">
        <v>60</v>
      </c>
      <c r="AC2832" t="s">
        <v>6093</v>
      </c>
    </row>
    <row r="2833" spans="1:31">
      <c r="A2833" s="31">
        <f ca="1">IF(GLOBAL[[#This Row],[TT]]&lt;1,"",ROW()-2)</f>
        <v>2831</v>
      </c>
      <c r="B2833" s="33" t="s">
        <v>1465</v>
      </c>
      <c r="C2833" s="31">
        <v>62</v>
      </c>
      <c r="D2833" s="31" t="s">
        <v>167</v>
      </c>
      <c r="E2833" s="31">
        <f ca="1">IF(GLOBAL[[#This Row],[b12]]="",GLOBAL[[#This Row],[a6]],GLOBAL[[#This Row],[b12]])</f>
        <v>62</v>
      </c>
      <c r="F2833" s="32">
        <f>GLOBAL[[#This Row],[AWAL]]</f>
        <v>62</v>
      </c>
      <c r="G2833" s="31"/>
      <c r="H2833" s="31"/>
      <c r="I2833" s="31">
        <f>IF(GLOBAL[[#This Row],[1]]="","",SUMIF(Table6[NB BM_C_QTY+F],GLOBAL[POINTER],Table6[C]))</f>
        <v>0</v>
      </c>
      <c r="J2833" s="91">
        <f>IF(GLOBAL[[#This Row],[2]]="",0,-1*SUMIF(Table5[CONCAT],GLOBAL[POINTER],Table5[3]))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 t="shared" si="44"/>
        <v>62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62</v>
      </c>
      <c r="Q2833" s="58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62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62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62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833" s="31">
        <v>48</v>
      </c>
      <c r="AC2833" t="s">
        <v>5149</v>
      </c>
    </row>
    <row r="2834" spans="1:31">
      <c r="A2834" s="31">
        <f ca="1">IF(GLOBAL[[#This Row],[TT]]&lt;1,"",ROW()-2)</f>
        <v>2832</v>
      </c>
      <c r="B2834" s="33" t="s">
        <v>1466</v>
      </c>
      <c r="C2834" s="31">
        <v>48</v>
      </c>
      <c r="D2834" s="31" t="s">
        <v>167</v>
      </c>
      <c r="E2834" s="31">
        <f ca="1">IF(GLOBAL[[#This Row],[b12]]="",GLOBAL[[#This Row],[a6]],GLOBAL[[#This Row],[b12]])</f>
        <v>48</v>
      </c>
      <c r="F2834" s="32">
        <f>GLOBAL[[#This Row],[AWAL]]</f>
        <v>48</v>
      </c>
      <c r="G2834" s="31"/>
      <c r="H2834" s="31"/>
      <c r="I2834" s="31">
        <f>IF(GLOBAL[[#This Row],[1]]="","",SUMIF(Table6[NB BM_C_QTY+F],GLOBAL[POINTER],Table6[C]))</f>
        <v>0</v>
      </c>
      <c r="J2834" s="91">
        <f>IF(GLOBAL[[#This Row],[2]]="",0,-1*SUMIF(Table5[CONCAT],GLOBAL[POINTER],Table5[3]))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48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48</v>
      </c>
      <c r="Q2834" s="58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48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48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48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834" s="31">
        <v>48</v>
      </c>
      <c r="AC2834" t="s">
        <v>5149</v>
      </c>
    </row>
    <row r="2835" spans="1:31">
      <c r="A2835" s="31">
        <f ca="1">IF(GLOBAL[[#This Row],[TT]]&lt;1,"",ROW()-2)</f>
        <v>2833</v>
      </c>
      <c r="B2835" s="33" t="s">
        <v>1467</v>
      </c>
      <c r="C2835" s="31">
        <v>2</v>
      </c>
      <c r="D2835" s="31" t="s">
        <v>5</v>
      </c>
      <c r="E2835" s="31">
        <f ca="1">IF(GLOBAL[[#This Row],[b12]]="",GLOBAL[[#This Row],[a6]],GLOBAL[[#This Row],[b12]])</f>
        <v>2</v>
      </c>
      <c r="F2835" s="32">
        <f>GLOBAL[[#This Row],[AWAL]]</f>
        <v>2</v>
      </c>
      <c r="G2835" s="31"/>
      <c r="H2835" s="31"/>
      <c r="I2835" s="31">
        <f>IF(GLOBAL[[#This Row],[1]]="","",SUMIF(Table6[NB BM_C_QTY+F],GLOBAL[POINTER],Table6[C]))</f>
        <v>0</v>
      </c>
      <c r="J2835" s="91">
        <f>IF(GLOBAL[[#This Row],[2]]="",0,-1*SUMIF(Table5[CONCAT],GLOBAL[POINTER],Table5[3]))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2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2</v>
      </c>
      <c r="Q2835" s="58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2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2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2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835" s="31">
        <v>30</v>
      </c>
      <c r="AC2835" t="s">
        <v>5153</v>
      </c>
    </row>
    <row r="2836" spans="1:31">
      <c r="A2836" s="31">
        <f ca="1">IF(GLOBAL[[#This Row],[TT]]&lt;1,"",ROW()-2)</f>
        <v>2834</v>
      </c>
      <c r="B2836" s="33" t="s">
        <v>1468</v>
      </c>
      <c r="C2836" s="31">
        <v>2</v>
      </c>
      <c r="D2836" s="31" t="s">
        <v>61</v>
      </c>
      <c r="E2836" s="31">
        <f ca="1">IF(GLOBAL[[#This Row],[b12]]="",GLOBAL[[#This Row],[a6]],GLOBAL[[#This Row],[b12]])</f>
        <v>2</v>
      </c>
      <c r="F2836" s="32">
        <f>GLOBAL[[#This Row],[AWAL]]</f>
        <v>2</v>
      </c>
      <c r="G2836" s="31"/>
      <c r="H2836" s="31"/>
      <c r="I2836" s="31">
        <f>IF(GLOBAL[[#This Row],[1]]="","",SUMIF(Table6[NB BM_C_QTY+F],GLOBAL[POINTER],Table6[C]))</f>
        <v>0</v>
      </c>
      <c r="J2836" s="91">
        <f>IF(GLOBAL[[#This Row],[2]]="",0,-1*SUMIF(Table5[CONCAT],GLOBAL[POINTER],Table5[3]))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2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2</v>
      </c>
      <c r="Q2836" s="58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2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2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2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836" s="31">
        <v>40</v>
      </c>
      <c r="AC2836" t="s">
        <v>5149</v>
      </c>
    </row>
    <row r="2837" spans="1:31">
      <c r="A2837" s="31" t="str">
        <f ca="1">IF(GLOBAL[[#This Row],[TT]]&lt;1,"",ROW()-2)</f>
        <v/>
      </c>
      <c r="B2837" s="33" t="s">
        <v>1469</v>
      </c>
      <c r="C2837" s="31">
        <v>0</v>
      </c>
      <c r="D2837" s="31" t="s">
        <v>61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>
        <f>IF(GLOBAL[[#This Row],[1]]="","",SUMIF(Table6[NB BM_C_QTY+F],GLOBAL[POINTER],Table6[C]))</f>
        <v>0</v>
      </c>
      <c r="J2837" s="91">
        <f>IF(GLOBAL[[#This Row],[2]]="",0,-1*SUMIF(Table5[CONCAT],GLOBAL[POINTER],Table5[3]))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58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837" s="31">
        <v>40</v>
      </c>
      <c r="AC2837" t="s">
        <v>5149</v>
      </c>
    </row>
    <row r="2838" spans="1:31">
      <c r="A2838" s="31">
        <f ca="1">IF(GLOBAL[[#This Row],[TT]]&lt;1,"",ROW()-2)</f>
        <v>2836</v>
      </c>
      <c r="B2838" s="33" t="s">
        <v>3591</v>
      </c>
      <c r="C2838" s="31">
        <v>2</v>
      </c>
      <c r="D2838" s="31" t="s">
        <v>2073</v>
      </c>
      <c r="E2838" s="31">
        <f ca="1">IF(GLOBAL[[#This Row],[b12]]="",GLOBAL[[#This Row],[a6]],GLOBAL[[#This Row],[b12]])</f>
        <v>2</v>
      </c>
      <c r="F2838" s="32">
        <f>GLOBAL[[#This Row],[AWAL]]</f>
        <v>2</v>
      </c>
      <c r="G2838" s="31"/>
      <c r="H2838" s="31"/>
      <c r="I2838" s="31">
        <f>IF(GLOBAL[[#This Row],[1]]="","",SUMIF(Table6[NB BM_C_QTY+F],GLOBAL[POINTER],Table6[C]))</f>
        <v>0</v>
      </c>
      <c r="J2838" s="91">
        <f>IF(GLOBAL[[#This Row],[2]]="",0,-1*SUMIF(Table5[CONCAT],GLOBAL[POINTER],Table5[3]))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2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2</v>
      </c>
      <c r="Q2838" s="58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2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2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2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838" s="31">
        <v>20</v>
      </c>
      <c r="AC2838" t="s">
        <v>5153</v>
      </c>
    </row>
    <row r="2839" spans="1:31">
      <c r="A2839" s="31">
        <f ca="1">IF(GLOBAL[[#This Row],[TT]]&lt;1,"",ROW()-2)</f>
        <v>2837</v>
      </c>
      <c r="B2839" s="33" t="s">
        <v>1470</v>
      </c>
      <c r="C2839" s="31">
        <v>5</v>
      </c>
      <c r="D2839" s="31" t="s">
        <v>1471</v>
      </c>
      <c r="E2839" s="31">
        <f ca="1">IF(GLOBAL[[#This Row],[b12]]="",GLOBAL[[#This Row],[a6]],GLOBAL[[#This Row],[b12]])</f>
        <v>5</v>
      </c>
      <c r="F2839" s="32">
        <f>GLOBAL[[#This Row],[AWAL]]</f>
        <v>5</v>
      </c>
      <c r="G2839" s="31"/>
      <c r="H2839" s="31"/>
      <c r="I2839" s="31">
        <f>IF(GLOBAL[[#This Row],[1]]="","",SUMIF(Table6[NB BM_C_QTY+F],GLOBAL[POINTER],Table6[C]))</f>
        <v>0</v>
      </c>
      <c r="J2839" s="91">
        <f>IF(GLOBAL[[#This Row],[2]]="",0,-1*SUMIF(Table5[CONCAT],GLOBAL[POINTER],Table5[3]))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5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5</v>
      </c>
      <c r="Q2839" s="58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5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5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5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839" s="31">
        <v>30</v>
      </c>
      <c r="AC2839" t="s">
        <v>5153</v>
      </c>
    </row>
    <row r="2840" spans="1:31">
      <c r="A2840" s="31">
        <f ca="1">IF(GLOBAL[[#This Row],[TT]]&lt;1,"",ROW()-2)</f>
        <v>2838</v>
      </c>
      <c r="B2840" s="33" t="s">
        <v>1472</v>
      </c>
      <c r="C2840" s="31">
        <v>2</v>
      </c>
      <c r="D2840" s="31" t="s">
        <v>5</v>
      </c>
      <c r="E2840" s="31">
        <f ca="1">IF(GLOBAL[[#This Row],[b12]]="",GLOBAL[[#This Row],[a6]],GLOBAL[[#This Row],[b12]])</f>
        <v>2</v>
      </c>
      <c r="F2840" s="32">
        <f>GLOBAL[[#This Row],[AWAL]]</f>
        <v>2</v>
      </c>
      <c r="G2840" s="31"/>
      <c r="H2840" s="31"/>
      <c r="I2840" s="31">
        <f>IF(GLOBAL[[#This Row],[1]]="","",SUMIF(Table6[NB BM_C_QTY+F],GLOBAL[POINTER],Table6[C]))</f>
        <v>0</v>
      </c>
      <c r="J2840" s="91">
        <f>IF(GLOBAL[[#This Row],[2]]="",0,-1*SUMIF(Table5[CONCAT],GLOBAL[POINTER],Table5[3]))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2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2</v>
      </c>
      <c r="Q2840" s="58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2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2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2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840" s="31">
        <v>30</v>
      </c>
      <c r="AC2840" t="s">
        <v>5153</v>
      </c>
      <c r="AE2840" s="64"/>
    </row>
    <row r="2841" spans="1:31">
      <c r="A2841" s="31" t="str">
        <f ca="1">IF(GLOBAL[[#This Row],[TT]]&lt;1,"",ROW()-2)</f>
        <v/>
      </c>
      <c r="B2841" s="33" t="s">
        <v>1473</v>
      </c>
      <c r="C2841" s="31">
        <v>0</v>
      </c>
      <c r="D2841" s="31" t="s">
        <v>5</v>
      </c>
      <c r="E2841" s="31">
        <f ca="1">IF(GLOBAL[[#This Row],[b12]]="",GLOBAL[[#This Row],[a6]],GLOBAL[[#This Row],[b12]])</f>
        <v>0</v>
      </c>
      <c r="F2841" s="32">
        <f>GLOBAL[[#This Row],[AWAL]]</f>
        <v>0</v>
      </c>
      <c r="G2841" s="31"/>
      <c r="H2841" s="31"/>
      <c r="I2841" s="31">
        <f>IF(GLOBAL[[#This Row],[1]]="","",SUMIF(Table6[NB BM_C_QTY+F],GLOBAL[POINTER],Table6[C]))</f>
        <v>0</v>
      </c>
      <c r="J2841" s="91">
        <f>IF(GLOBAL[[#This Row],[2]]="",0,-1*SUMIF(Table5[CONCAT],GLOBAL[POINTER],Table5[3]))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0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0</v>
      </c>
      <c r="Q2841" s="58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0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0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0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841" s="31">
        <v>30</v>
      </c>
      <c r="AC2841" t="s">
        <v>5153</v>
      </c>
      <c r="AE2841" s="64"/>
    </row>
    <row r="2842" spans="1:31">
      <c r="A2842" s="31">
        <f ca="1">IF(GLOBAL[[#This Row],[TT]]&lt;1,"",ROW()-2)</f>
        <v>2840</v>
      </c>
      <c r="B2842" s="33" t="s">
        <v>5254</v>
      </c>
      <c r="C2842" s="31">
        <v>2</v>
      </c>
      <c r="D2842" s="31" t="s">
        <v>61</v>
      </c>
      <c r="E2842" s="31">
        <f ca="1">IF(GLOBAL[[#This Row],[b12]]="",GLOBAL[[#This Row],[a6]],GLOBAL[[#This Row],[b12]])</f>
        <v>2</v>
      </c>
      <c r="F2842" s="32">
        <f>GLOBAL[[#This Row],[AWAL]]</f>
        <v>2</v>
      </c>
      <c r="G2842" s="31"/>
      <c r="H2842" s="31"/>
      <c r="I2842" s="31">
        <f>IF(GLOBAL[[#This Row],[1]]="","",SUMIF(Table6[NB BM_C_QTY+F],GLOBAL[POINTER],Table6[C]))</f>
        <v>0</v>
      </c>
      <c r="J2842" s="91">
        <f>IF(GLOBAL[[#This Row],[2]]="",0,-1*SUMIF(Table5[CONCAT],GLOBAL[POINTER],Table5[3]))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 t="shared" si="44"/>
        <v>2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2</v>
      </c>
      <c r="Q2842" s="58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2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2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2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842" s="31">
        <v>40</v>
      </c>
      <c r="AC2842" t="s">
        <v>5149</v>
      </c>
      <c r="AE2842" s="64"/>
    </row>
    <row r="2843" spans="1:31">
      <c r="A2843" s="31">
        <f ca="1">IF(GLOBAL[[#This Row],[TT]]&lt;1,"",ROW()-2)</f>
        <v>2841</v>
      </c>
      <c r="B2843" s="33" t="s">
        <v>1474</v>
      </c>
      <c r="C2843" s="31">
        <v>55</v>
      </c>
      <c r="D2843" s="31" t="s">
        <v>555</v>
      </c>
      <c r="E2843" s="31">
        <f ca="1">IF(GLOBAL[[#This Row],[b12]]="",GLOBAL[[#This Row],[a6]],GLOBAL[[#This Row],[b12]])</f>
        <v>55</v>
      </c>
      <c r="F2843" s="32">
        <f>GLOBAL[[#This Row],[AWAL]]</f>
        <v>55</v>
      </c>
      <c r="G2843" s="31"/>
      <c r="H2843" s="31"/>
      <c r="I2843" s="31">
        <f>IF(GLOBAL[[#This Row],[1]]="","",SUMIF(Table6[NB BM_C_QTY+F],GLOBAL[POINTER],Table6[C]))</f>
        <v>0</v>
      </c>
      <c r="J2843" s="91">
        <f>IF(GLOBAL[[#This Row],[2]]="",0,-1*SUMIF(Table5[CONCAT],GLOBAL[POINTER],Table5[3]))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 t="shared" si="44"/>
        <v>55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55</v>
      </c>
      <c r="Q2843" s="58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55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55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55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843" s="31">
        <v>20</v>
      </c>
      <c r="AC2843" t="s">
        <v>5153</v>
      </c>
      <c r="AE2843" s="64"/>
    </row>
    <row r="2844" spans="1:31">
      <c r="A2844" s="31">
        <f ca="1">IF(GLOBAL[[#This Row],[TT]]&lt;1,"",ROW()-2)</f>
        <v>2842</v>
      </c>
      <c r="B2844" s="33" t="s">
        <v>1475</v>
      </c>
      <c r="C2844" s="31">
        <v>40</v>
      </c>
      <c r="D2844" s="31" t="s">
        <v>491</v>
      </c>
      <c r="E2844" s="31">
        <f ca="1">IF(GLOBAL[[#This Row],[b12]]="",GLOBAL[[#This Row],[a6]],GLOBAL[[#This Row],[b12]])</f>
        <v>40</v>
      </c>
      <c r="F2844" s="32">
        <f>GLOBAL[[#This Row],[AWAL]]</f>
        <v>40</v>
      </c>
      <c r="G2844" s="31"/>
      <c r="H2844" s="31"/>
      <c r="I2844" s="31">
        <f>IF(GLOBAL[[#This Row],[1]]="","",SUMIF(Table6[NB BM_C_QTY+F],GLOBAL[POINTER],Table6[C]))</f>
        <v>0</v>
      </c>
      <c r="J2844" s="91">
        <f>IF(GLOBAL[[#This Row],[2]]="",0,-1*SUMIF(Table5[CONCAT],GLOBAL[POINTER],Table5[3]))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 t="shared" si="44"/>
        <v>40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40</v>
      </c>
      <c r="Q2844" s="58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40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40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40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844" s="31">
        <v>240</v>
      </c>
      <c r="AC2844" t="s">
        <v>5116</v>
      </c>
    </row>
    <row r="2845" spans="1:31">
      <c r="A2845" s="31">
        <f ca="1">IF(GLOBAL[[#This Row],[TT]]&lt;1,"",ROW()-2)</f>
        <v>2843</v>
      </c>
      <c r="B2845" s="33" t="s">
        <v>1476</v>
      </c>
      <c r="C2845" s="31">
        <v>3</v>
      </c>
      <c r="D2845" s="31" t="s">
        <v>1477</v>
      </c>
      <c r="E2845" s="31">
        <f ca="1">IF(GLOBAL[[#This Row],[b12]]="",GLOBAL[[#This Row],[a6]],GLOBAL[[#This Row],[b12]])</f>
        <v>3</v>
      </c>
      <c r="F2845" s="32">
        <f>GLOBAL[[#This Row],[AWAL]]</f>
        <v>3</v>
      </c>
      <c r="G2845" s="31"/>
      <c r="H2845" s="31"/>
      <c r="I2845" s="31">
        <f>IF(GLOBAL[[#This Row],[1]]="","",SUMIF(Table6[NB BM_C_QTY+F],GLOBAL[POINTER],Table6[C]))</f>
        <v>0</v>
      </c>
      <c r="J2845" s="91">
        <f>IF(GLOBAL[[#This Row],[2]]="",0,-1*SUMIF(Table5[CONCAT],GLOBAL[POINTER],Table5[3]))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3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3</v>
      </c>
      <c r="Q2845" s="58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3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3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3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845" s="31">
        <v>10</v>
      </c>
      <c r="AC2845" t="s">
        <v>5149</v>
      </c>
      <c r="AE2845" s="64"/>
    </row>
    <row r="2846" spans="1:31">
      <c r="A2846" s="39" t="str">
        <f ca="1">IF(GLOBAL[[#This Row],[TT]]&lt;1,"",ROW()-2)</f>
        <v/>
      </c>
      <c r="B2846" s="33" t="s">
        <v>1478</v>
      </c>
      <c r="C2846" s="31">
        <v>0</v>
      </c>
      <c r="D2846" s="31" t="s">
        <v>1479</v>
      </c>
      <c r="E2846" s="39">
        <f ca="1">IF(GLOBAL[[#This Row],[b12]]="",GLOBAL[[#This Row],[a6]],GLOBAL[[#This Row],[b12]])</f>
        <v>0</v>
      </c>
      <c r="F2846" s="40">
        <f>GLOBAL[[#This Row],[AWAL]]</f>
        <v>0</v>
      </c>
      <c r="G2846" s="31"/>
      <c r="H2846" s="31"/>
      <c r="I2846" s="31">
        <f>IF(GLOBAL[[#This Row],[1]]="","",SUMIF(Table6[NB BM_C_QTY+F],GLOBAL[POINTER],Table6[C]))</f>
        <v>0</v>
      </c>
      <c r="J2846" s="91">
        <f>IF(GLOBAL[[#This Row],[2]]="",0,-1*SUMIF(Table5[CONCAT],GLOBAL[POINTER],Table5[3]))</f>
        <v>0</v>
      </c>
      <c r="K2846" s="39" t="str">
        <f>IF(GLOBAL[[#This Row],[b1]]="","",GLOBAL[[#This Row],[b1]]-GLOBAL[[#This Row],[a1]]-GLOBAL[[#This Row],[bkeluar1]])</f>
        <v/>
      </c>
      <c r="L2846" s="39">
        <f>SUM(GLOBAL[[#This Row],[bmasuk1]:[c1]])</f>
        <v>0</v>
      </c>
      <c r="M2846" s="40">
        <f t="shared" si="44"/>
        <v>0</v>
      </c>
      <c r="N2846" s="31"/>
      <c r="O2846" s="39" t="str">
        <f>IF(GLOBAL[[#This Row],[b2]]="","",GLOBAL[[#This Row],[b2]]-GLOBAL[[#This Row],[a2]])</f>
        <v/>
      </c>
      <c r="P2846" s="40">
        <f ca="1">SUM(INDIRECT(GLOBAL_VAR[TABLENAME]&amp;"[@a"&amp;$1:$1-1&amp;"]"),INDIRECT(GLOBAL_VAR[TABLENAME]&amp;"[@c"&amp;$1:$1-1&amp;"]"))</f>
        <v>0</v>
      </c>
      <c r="Q2846" s="58"/>
      <c r="R2846" s="41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41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9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846" s="39">
        <v>40</v>
      </c>
      <c r="AC2846" t="s">
        <v>5153</v>
      </c>
      <c r="AE2846" s="64"/>
    </row>
    <row r="2847" spans="1:31">
      <c r="A2847" s="31">
        <f ca="1">IF(GLOBAL[[#This Row],[TT]]&lt;1,"",ROW()-2)</f>
        <v>2845</v>
      </c>
      <c r="B2847" s="33" t="s">
        <v>1480</v>
      </c>
      <c r="C2847" s="31">
        <v>18</v>
      </c>
      <c r="D2847" s="31" t="s">
        <v>1481</v>
      </c>
      <c r="E2847" s="31">
        <f ca="1">IF(GLOBAL[[#This Row],[b12]]="",GLOBAL[[#This Row],[a6]],GLOBAL[[#This Row],[b12]])</f>
        <v>18</v>
      </c>
      <c r="F2847" s="32">
        <f>GLOBAL[[#This Row],[AWAL]]</f>
        <v>18</v>
      </c>
      <c r="G2847" s="31"/>
      <c r="H2847" s="31"/>
      <c r="I2847" s="31">
        <f>IF(GLOBAL[[#This Row],[1]]="","",SUMIF(Table6[NB BM_C_QTY+F],GLOBAL[POINTER],Table6[C]))</f>
        <v>0</v>
      </c>
      <c r="J2847" s="91">
        <f>IF(GLOBAL[[#This Row],[2]]="",0,-1*SUMIF(Table5[CONCAT],GLOBAL[POINTER],Table5[3]))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 t="shared" si="44"/>
        <v>18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18</v>
      </c>
      <c r="Q2847" s="58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18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18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18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847" s="31">
        <v>24</v>
      </c>
      <c r="AC2847" t="s">
        <v>5987</v>
      </c>
    </row>
    <row r="2848" spans="1:31">
      <c r="A2848" s="31">
        <f ca="1">IF(GLOBAL[[#This Row],[TT]]&lt;1,"",ROW()-2)</f>
        <v>2846</v>
      </c>
      <c r="B2848" s="33" t="s">
        <v>1482</v>
      </c>
      <c r="C2848" s="31">
        <v>8</v>
      </c>
      <c r="D2848" s="31" t="s">
        <v>1483</v>
      </c>
      <c r="E2848" s="31">
        <f ca="1">IF(GLOBAL[[#This Row],[b12]]="",GLOBAL[[#This Row],[a6]],GLOBAL[[#This Row],[b12]])</f>
        <v>8</v>
      </c>
      <c r="F2848" s="32">
        <f>GLOBAL[[#This Row],[AWAL]]</f>
        <v>8</v>
      </c>
      <c r="G2848" s="31"/>
      <c r="H2848" s="31"/>
      <c r="I2848" s="31">
        <f>IF(GLOBAL[[#This Row],[1]]="","",SUMIF(Table6[NB BM_C_QTY+F],GLOBAL[POINTER],Table6[C]))</f>
        <v>0</v>
      </c>
      <c r="J2848" s="91">
        <f>IF(GLOBAL[[#This Row],[2]]="",0,-1*SUMIF(Table5[CONCAT],GLOBAL[POINTER],Table5[3]))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 t="shared" si="44"/>
        <v>8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8</v>
      </c>
      <c r="Q2848" s="58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8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8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8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848" s="31">
        <v>288</v>
      </c>
      <c r="AC2848" t="s">
        <v>5115</v>
      </c>
    </row>
    <row r="2849" spans="1:31">
      <c r="A2849" s="31">
        <f ca="1">IF(GLOBAL[[#This Row],[TT]]&lt;1,"",ROW()-2)</f>
        <v>2847</v>
      </c>
      <c r="B2849" s="33" t="s">
        <v>1484</v>
      </c>
      <c r="C2849" s="31">
        <v>1</v>
      </c>
      <c r="D2849" s="31" t="s">
        <v>1485</v>
      </c>
      <c r="E2849" s="31">
        <f ca="1">IF(GLOBAL[[#This Row],[b12]]="",GLOBAL[[#This Row],[a6]],GLOBAL[[#This Row],[b12]])</f>
        <v>1</v>
      </c>
      <c r="F2849" s="32">
        <f>GLOBAL[[#This Row],[AWAL]]</f>
        <v>1</v>
      </c>
      <c r="G2849" s="31"/>
      <c r="H2849" s="31"/>
      <c r="I2849" s="31">
        <f>IF(GLOBAL[[#This Row],[1]]="","",SUMIF(Table6[NB BM_C_QTY+F],GLOBAL[POINTER],Table6[C]))</f>
        <v>0</v>
      </c>
      <c r="J2849" s="91">
        <f>IF(GLOBAL[[#This Row],[2]]="",0,-1*SUMIF(Table5[CONCAT],GLOBAL[POINTER],Table5[3]))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1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1</v>
      </c>
      <c r="Q2849" s="58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1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1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1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849" s="31">
        <v>40</v>
      </c>
      <c r="AC2849" t="s">
        <v>5987</v>
      </c>
      <c r="AE2849" s="64"/>
    </row>
    <row r="2850" spans="1:31">
      <c r="A2850" s="31">
        <f ca="1">IF(GLOBAL[[#This Row],[TT]]&lt;1,"",ROW()-2)</f>
        <v>2848</v>
      </c>
      <c r="B2850" s="33" t="s">
        <v>1486</v>
      </c>
      <c r="C2850" s="31">
        <v>4</v>
      </c>
      <c r="D2850" s="31" t="s">
        <v>98</v>
      </c>
      <c r="E2850" s="31">
        <f ca="1">IF(GLOBAL[[#This Row],[b12]]="",GLOBAL[[#This Row],[a6]],GLOBAL[[#This Row],[b12]])</f>
        <v>4</v>
      </c>
      <c r="F2850" s="32">
        <f>GLOBAL[[#This Row],[AWAL]]</f>
        <v>4</v>
      </c>
      <c r="G2850" s="31"/>
      <c r="H2850" s="31"/>
      <c r="I2850" s="31">
        <f>IF(GLOBAL[[#This Row],[1]]="","",SUMIF(Table6[NB BM_C_QTY+F],GLOBAL[POINTER],Table6[C]))</f>
        <v>0</v>
      </c>
      <c r="J2850" s="91">
        <f>IF(GLOBAL[[#This Row],[2]]="",0,-1*SUMIF(Table5[CONCAT],GLOBAL[POINTER],Table5[3]))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4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4</v>
      </c>
      <c r="Q2850" s="58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4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4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4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850" s="31">
        <v>50</v>
      </c>
      <c r="AC2850" t="s">
        <v>5116</v>
      </c>
    </row>
    <row r="2851" spans="1:31">
      <c r="A2851" s="31">
        <f ca="1">IF(GLOBAL[[#This Row],[TT]]&lt;1,"",ROW()-2)</f>
        <v>2849</v>
      </c>
      <c r="B2851" s="33" t="s">
        <v>1487</v>
      </c>
      <c r="C2851" s="31">
        <v>10</v>
      </c>
      <c r="D2851" s="31" t="s">
        <v>83</v>
      </c>
      <c r="E2851" s="31">
        <f ca="1">IF(GLOBAL[[#This Row],[b12]]="",GLOBAL[[#This Row],[a6]],GLOBAL[[#This Row],[b12]])</f>
        <v>10</v>
      </c>
      <c r="F2851" s="32">
        <f>GLOBAL[[#This Row],[AWAL]]</f>
        <v>10</v>
      </c>
      <c r="G2851" s="31"/>
      <c r="H2851" s="31"/>
      <c r="I2851" s="31">
        <f>IF(GLOBAL[[#This Row],[1]]="","",SUMIF(Table6[NB BM_C_QTY+F],GLOBAL[POINTER],Table6[C]))</f>
        <v>0</v>
      </c>
      <c r="J2851" s="91">
        <f>IF(GLOBAL[[#This Row],[2]]="",0,-1*SUMIF(Table5[CONCAT],GLOBAL[POINTER],Table5[3]))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 t="shared" si="44"/>
        <v>10</v>
      </c>
      <c r="N2851" s="31"/>
      <c r="O2851" s="31" t="str">
        <f>IF(GLOBAL[[#This Row],[b2]]="","",GLOBAL[[#This Row],[b2]]-GLOBAL[[#This Row],[a2]])</f>
        <v/>
      </c>
      <c r="P2851" s="32">
        <f ca="1">SUM(INDIRECT(GLOBAL_VAR[TABLENAME]&amp;"[@a"&amp;$1:$1-1&amp;"]"),INDIRECT(GLOBAL_VAR[TABLENAME]&amp;"[@c"&amp;$1:$1-1&amp;"]"))</f>
        <v>10</v>
      </c>
      <c r="Q2851" s="58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10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10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10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851" s="31">
        <v>100</v>
      </c>
      <c r="AC2851" t="s">
        <v>5116</v>
      </c>
      <c r="AE2851" s="65"/>
    </row>
    <row r="2852" spans="1:31">
      <c r="A2852" s="31" t="str">
        <f ca="1">IF(GLOBAL[[#This Row],[TT]]&lt;1,"",ROW()-2)</f>
        <v/>
      </c>
      <c r="B2852" s="33" t="s">
        <v>2177</v>
      </c>
      <c r="C2852" s="31">
        <v>0</v>
      </c>
      <c r="D2852" s="31" t="s">
        <v>1986</v>
      </c>
      <c r="E2852" s="31">
        <f ca="1">IF(GLOBAL[[#This Row],[b12]]="",GLOBAL[[#This Row],[a6]],GLOBAL[[#This Row],[b12]])</f>
        <v>0</v>
      </c>
      <c r="F2852" s="32">
        <f>GLOBAL[[#This Row],[AWAL]]</f>
        <v>0</v>
      </c>
      <c r="G2852" s="31"/>
      <c r="H2852" s="31"/>
      <c r="I2852" s="31">
        <f>IF(GLOBAL[[#This Row],[1]]="","",SUMIF(Table6[NB BM_C_QTY+F],GLOBAL[POINTER],Table6[C]))</f>
        <v>0</v>
      </c>
      <c r="J2852" s="91">
        <f>IF(GLOBAL[[#This Row],[2]]="",0,-1*SUMIF(Table5[CONCAT],GLOBAL[POINTER],Table5[3]))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0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0</v>
      </c>
      <c r="Q2852" s="58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852" s="31">
        <v>30</v>
      </c>
      <c r="AC2852" t="s">
        <v>5153</v>
      </c>
    </row>
    <row r="2853" spans="1:31">
      <c r="A2853" s="31" t="str">
        <f ca="1">IF(GLOBAL[[#This Row],[TT]]&lt;1,"",ROW()-2)</f>
        <v/>
      </c>
      <c r="B2853" s="33" t="s">
        <v>2178</v>
      </c>
      <c r="C2853" s="31">
        <v>0</v>
      </c>
      <c r="D2853" s="31" t="s">
        <v>1986</v>
      </c>
      <c r="E2853" s="31">
        <f ca="1">IF(GLOBAL[[#This Row],[b12]]="",GLOBAL[[#This Row],[a6]],GLOBAL[[#This Row],[b12]])</f>
        <v>0</v>
      </c>
      <c r="F2853" s="32">
        <f>GLOBAL[[#This Row],[AWAL]]</f>
        <v>0</v>
      </c>
      <c r="G2853" s="31"/>
      <c r="H2853" s="31"/>
      <c r="I2853" s="31">
        <f>IF(GLOBAL[[#This Row],[1]]="","",SUMIF(Table6[NB BM_C_QTY+F],GLOBAL[POINTER],Table6[C]))</f>
        <v>0</v>
      </c>
      <c r="J2853" s="91">
        <f>IF(GLOBAL[[#This Row],[2]]="",0,-1*SUMIF(Table5[CONCAT],GLOBAL[POINTER],Table5[3]))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 t="shared" si="44"/>
        <v>0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0</v>
      </c>
      <c r="Q2853" s="58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0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0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0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853" s="31">
        <v>30</v>
      </c>
      <c r="AC2853" t="s">
        <v>5153</v>
      </c>
    </row>
    <row r="2854" spans="1:31">
      <c r="A2854" s="31" t="str">
        <f ca="1">IF(GLOBAL[[#This Row],[TT]]&lt;1,"",ROW()-2)</f>
        <v/>
      </c>
      <c r="B2854" s="33" t="s">
        <v>2175</v>
      </c>
      <c r="C2854" s="31">
        <v>0</v>
      </c>
      <c r="D2854" s="31" t="s">
        <v>1986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>
        <f>IF(GLOBAL[[#This Row],[1]]="","",SUMIF(Table6[NB BM_C_QTY+F],GLOBAL[POINTER],Table6[C]))</f>
        <v>0</v>
      </c>
      <c r="J2854" s="91">
        <f>IF(GLOBAL[[#This Row],[2]]="",0,-1*SUMIF(Table5[CONCAT],GLOBAL[POINTER],Table5[3]))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58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854" s="31">
        <v>30</v>
      </c>
      <c r="AC2854" t="s">
        <v>5153</v>
      </c>
    </row>
    <row r="2855" spans="1:31">
      <c r="A2855" s="39" t="str">
        <f ca="1">IF(GLOBAL[[#This Row],[TT]]&lt;1,"",ROW()-2)</f>
        <v/>
      </c>
      <c r="B2855" s="33" t="s">
        <v>2179</v>
      </c>
      <c r="C2855" s="31">
        <v>0</v>
      </c>
      <c r="D2855" s="31" t="s">
        <v>1986</v>
      </c>
      <c r="E2855" s="39">
        <f ca="1">IF(GLOBAL[[#This Row],[b12]]="",GLOBAL[[#This Row],[a6]],GLOBAL[[#This Row],[b12]])</f>
        <v>0</v>
      </c>
      <c r="F2855" s="40">
        <f>GLOBAL[[#This Row],[AWAL]]</f>
        <v>0</v>
      </c>
      <c r="G2855" s="31"/>
      <c r="H2855" s="31"/>
      <c r="I2855" s="31">
        <f>IF(GLOBAL[[#This Row],[1]]="","",SUMIF(Table6[NB BM_C_QTY+F],GLOBAL[POINTER],Table6[C]))</f>
        <v>0</v>
      </c>
      <c r="J2855" s="91">
        <f>IF(GLOBAL[[#This Row],[2]]="",0,-1*SUMIF(Table5[CONCAT],GLOBAL[POINTER],Table5[3]))</f>
        <v>0</v>
      </c>
      <c r="K2855" s="39" t="str">
        <f>IF(GLOBAL[[#This Row],[b1]]="","",GLOBAL[[#This Row],[b1]]-GLOBAL[[#This Row],[a1]]-GLOBAL[[#This Row],[bkeluar1]])</f>
        <v/>
      </c>
      <c r="L2855" s="39">
        <f>SUM(GLOBAL[[#This Row],[bmasuk1]:[c1]])</f>
        <v>0</v>
      </c>
      <c r="M2855" s="40">
        <f t="shared" si="44"/>
        <v>0</v>
      </c>
      <c r="N2855" s="31"/>
      <c r="O2855" s="39" t="str">
        <f>IF(GLOBAL[[#This Row],[b2]]="","",GLOBAL[[#This Row],[b2]]-GLOBAL[[#This Row],[a2]])</f>
        <v/>
      </c>
      <c r="P2855" s="40">
        <f ca="1">SUM(INDIRECT(GLOBAL_VAR[TABLENAME]&amp;"[@a"&amp;$1:$1-1&amp;"]"),INDIRECT(GLOBAL_VAR[TABLENAME]&amp;"[@c"&amp;$1:$1-1&amp;"]"))</f>
        <v>0</v>
      </c>
      <c r="Q2855" s="58"/>
      <c r="R2855" s="41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0</v>
      </c>
      <c r="T2855" s="33"/>
      <c r="U2855" s="41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0</v>
      </c>
      <c r="W2855" s="31"/>
      <c r="X2855" s="39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0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855" s="39">
        <v>30</v>
      </c>
      <c r="AC2855" t="s">
        <v>5153</v>
      </c>
    </row>
    <row r="2856" spans="1:31">
      <c r="A2856" s="31" t="str">
        <f ca="1">IF(GLOBAL[[#This Row],[TT]]&lt;1,"",ROW()-2)</f>
        <v/>
      </c>
      <c r="B2856" s="33" t="s">
        <v>2173</v>
      </c>
      <c r="C2856" s="31">
        <v>0</v>
      </c>
      <c r="D2856" s="31" t="s">
        <v>1986</v>
      </c>
      <c r="E2856" s="31">
        <f ca="1">IF(GLOBAL[[#This Row],[b12]]="",GLOBAL[[#This Row],[a6]],GLOBAL[[#This Row],[b12]])</f>
        <v>0</v>
      </c>
      <c r="F2856" s="32">
        <f>GLOBAL[[#This Row],[AWAL]]</f>
        <v>0</v>
      </c>
      <c r="G2856" s="31"/>
      <c r="H2856" s="31"/>
      <c r="I2856" s="31">
        <f>IF(GLOBAL[[#This Row],[1]]="","",SUMIF(Table6[NB BM_C_QTY+F],GLOBAL[POINTER],Table6[C]))</f>
        <v>0</v>
      </c>
      <c r="J2856" s="91">
        <f>IF(GLOBAL[[#This Row],[2]]="",0,-1*SUMIF(Table5[CONCAT],GLOBAL[POINTER],Table5[3]))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0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0</v>
      </c>
      <c r="Q2856" s="58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0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0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0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856" s="31">
        <v>30</v>
      </c>
      <c r="AC2856" t="s">
        <v>5153</v>
      </c>
    </row>
    <row r="2857" spans="1:31">
      <c r="A2857" s="31" t="str">
        <f ca="1">IF(GLOBAL[[#This Row],[TT]]&lt;1,"",ROW()-2)</f>
        <v/>
      </c>
      <c r="B2857" s="33" t="s">
        <v>2174</v>
      </c>
      <c r="C2857" s="31">
        <v>0</v>
      </c>
      <c r="D2857" s="31" t="s">
        <v>1986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>
        <f>IF(GLOBAL[[#This Row],[1]]="","",SUMIF(Table6[NB BM_C_QTY+F],GLOBAL[POINTER],Table6[C]))</f>
        <v>0</v>
      </c>
      <c r="J2857" s="91">
        <f>IF(GLOBAL[[#This Row],[2]]="",0,-1*SUMIF(Table5[CONCAT],GLOBAL[POINTER],Table5[3]))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 t="shared" si="44"/>
        <v>0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0</v>
      </c>
      <c r="Q2857" s="58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857" s="31">
        <v>30</v>
      </c>
      <c r="AC2857" t="s">
        <v>5153</v>
      </c>
    </row>
    <row r="2858" spans="1:31">
      <c r="A2858" s="31" t="str">
        <f ca="1">IF(GLOBAL[[#This Row],[TT]]&lt;1,"",ROW()-2)</f>
        <v/>
      </c>
      <c r="B2858" s="33" t="s">
        <v>2180</v>
      </c>
      <c r="C2858" s="31">
        <v>0</v>
      </c>
      <c r="D2858" s="31" t="s">
        <v>1986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>
        <f>IF(GLOBAL[[#This Row],[1]]="","",SUMIF(Table6[NB BM_C_QTY+F],GLOBAL[POINTER],Table6[C]))</f>
        <v>0</v>
      </c>
      <c r="J2858" s="91">
        <f>IF(GLOBAL[[#This Row],[2]]="",0,-1*SUMIF(Table5[CONCAT],GLOBAL[POINTER],Table5[3]))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 t="shared" si="44"/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58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858" s="31">
        <v>30</v>
      </c>
      <c r="AC2858" t="s">
        <v>5153</v>
      </c>
    </row>
    <row r="2859" spans="1:31">
      <c r="A2859" s="39" t="str">
        <f ca="1">IF(GLOBAL[[#This Row],[TT]]&lt;1,"",ROW()-2)</f>
        <v/>
      </c>
      <c r="B2859" s="33" t="s">
        <v>2172</v>
      </c>
      <c r="C2859" s="31">
        <v>0</v>
      </c>
      <c r="D2859" s="31" t="s">
        <v>1986</v>
      </c>
      <c r="E2859" s="39">
        <f ca="1">IF(GLOBAL[[#This Row],[b12]]="",GLOBAL[[#This Row],[a6]],GLOBAL[[#This Row],[b12]])</f>
        <v>0</v>
      </c>
      <c r="F2859" s="40">
        <f>GLOBAL[[#This Row],[AWAL]]</f>
        <v>0</v>
      </c>
      <c r="G2859" s="31"/>
      <c r="H2859" s="31"/>
      <c r="I2859" s="31">
        <f>IF(GLOBAL[[#This Row],[1]]="","",SUMIF(Table6[NB BM_C_QTY+F],GLOBAL[POINTER],Table6[C]))</f>
        <v>0</v>
      </c>
      <c r="J2859" s="91">
        <f>IF(GLOBAL[[#This Row],[2]]="",0,-1*SUMIF(Table5[CONCAT],GLOBAL[POINTER],Table5[3]))</f>
        <v>0</v>
      </c>
      <c r="K2859" s="39" t="str">
        <f>IF(GLOBAL[[#This Row],[b1]]="","",GLOBAL[[#This Row],[b1]]-GLOBAL[[#This Row],[a1]]-GLOBAL[[#This Row],[bkeluar1]])</f>
        <v/>
      </c>
      <c r="L2859" s="39">
        <f>SUM(GLOBAL[[#This Row],[bmasuk1]:[c1]])</f>
        <v>0</v>
      </c>
      <c r="M2859" s="40">
        <f t="shared" si="44"/>
        <v>0</v>
      </c>
      <c r="N2859" s="31"/>
      <c r="O2859" s="39" t="str">
        <f>IF(GLOBAL[[#This Row],[b2]]="","",GLOBAL[[#This Row],[b2]]-GLOBAL[[#This Row],[a2]])</f>
        <v/>
      </c>
      <c r="P2859" s="40">
        <f ca="1">SUM(INDIRECT(GLOBAL_VAR[TABLENAME]&amp;"[@a"&amp;$1:$1-1&amp;"]"),INDIRECT(GLOBAL_VAR[TABLENAME]&amp;"[@c"&amp;$1:$1-1&amp;"]"))</f>
        <v>0</v>
      </c>
      <c r="Q2859" s="58"/>
      <c r="R2859" s="41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41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9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859" s="39">
        <v>30</v>
      </c>
      <c r="AC2859" t="s">
        <v>5153</v>
      </c>
    </row>
    <row r="2860" spans="1:31">
      <c r="A2860" s="39" t="str">
        <f ca="1">IF(GLOBAL[[#This Row],[TT]]&lt;1,"",ROW()-2)</f>
        <v/>
      </c>
      <c r="B2860" s="33" t="s">
        <v>2176</v>
      </c>
      <c r="C2860" s="31">
        <v>0</v>
      </c>
      <c r="D2860" s="31" t="s">
        <v>1986</v>
      </c>
      <c r="E2860" s="39">
        <f ca="1">IF(GLOBAL[[#This Row],[b12]]="",GLOBAL[[#This Row],[a6]],GLOBAL[[#This Row],[b12]])</f>
        <v>0</v>
      </c>
      <c r="F2860" s="40">
        <f>GLOBAL[[#This Row],[AWAL]]</f>
        <v>0</v>
      </c>
      <c r="G2860" s="31"/>
      <c r="H2860" s="31"/>
      <c r="I2860" s="31">
        <f>IF(GLOBAL[[#This Row],[1]]="","",SUMIF(Table6[NB BM_C_QTY+F],GLOBAL[POINTER],Table6[C]))</f>
        <v>0</v>
      </c>
      <c r="J2860" s="91">
        <f>IF(GLOBAL[[#This Row],[2]]="",0,-1*SUMIF(Table5[CONCAT],GLOBAL[POINTER],Table5[3]))</f>
        <v>0</v>
      </c>
      <c r="K2860" s="39" t="str">
        <f>IF(GLOBAL[[#This Row],[b1]]="","",GLOBAL[[#This Row],[b1]]-GLOBAL[[#This Row],[a1]]-GLOBAL[[#This Row],[bkeluar1]])</f>
        <v/>
      </c>
      <c r="L2860" s="39">
        <f>SUM(GLOBAL[[#This Row],[bmasuk1]:[c1]])</f>
        <v>0</v>
      </c>
      <c r="M2860" s="40">
        <f t="shared" si="44"/>
        <v>0</v>
      </c>
      <c r="N2860" s="31"/>
      <c r="O2860" s="39" t="str">
        <f>IF(GLOBAL[[#This Row],[b2]]="","",GLOBAL[[#This Row],[b2]]-GLOBAL[[#This Row],[a2]])</f>
        <v/>
      </c>
      <c r="P2860" s="40">
        <f ca="1">SUM(INDIRECT(GLOBAL_VAR[TABLENAME]&amp;"[@a"&amp;$1:$1-1&amp;"]"),INDIRECT(GLOBAL_VAR[TABLENAME]&amp;"[@c"&amp;$1:$1-1&amp;"]"))</f>
        <v>0</v>
      </c>
      <c r="Q2860" s="58"/>
      <c r="R2860" s="41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41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9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860" s="39">
        <v>30</v>
      </c>
      <c r="AC2860" t="s">
        <v>5153</v>
      </c>
    </row>
    <row r="2861" spans="1:31">
      <c r="A2861" s="39" t="str">
        <f ca="1">IF(GLOBAL[[#This Row],[TT]]&lt;1,"",ROW()-2)</f>
        <v/>
      </c>
      <c r="B2861" s="33" t="s">
        <v>1488</v>
      </c>
      <c r="C2861" s="31">
        <v>0</v>
      </c>
      <c r="D2861" s="31" t="s">
        <v>61</v>
      </c>
      <c r="E2861" s="39">
        <f ca="1">IF(GLOBAL[[#This Row],[b12]]="",GLOBAL[[#This Row],[a6]],GLOBAL[[#This Row],[b12]])</f>
        <v>0</v>
      </c>
      <c r="F2861" s="40">
        <f>GLOBAL[[#This Row],[AWAL]]</f>
        <v>0</v>
      </c>
      <c r="G2861" s="31"/>
      <c r="H2861" s="31"/>
      <c r="I2861" s="31">
        <f>IF(GLOBAL[[#This Row],[1]]="","",SUMIF(Table6[NB BM_C_QTY+F],GLOBAL[POINTER],Table6[C]))</f>
        <v>0</v>
      </c>
      <c r="J2861" s="91">
        <f>IF(GLOBAL[[#This Row],[2]]="",0,-1*SUMIF(Table5[CONCAT],GLOBAL[POINTER],Table5[3]))</f>
        <v>0</v>
      </c>
      <c r="K2861" s="39" t="str">
        <f>IF(GLOBAL[[#This Row],[b1]]="","",GLOBAL[[#This Row],[b1]]-GLOBAL[[#This Row],[a1]]-GLOBAL[[#This Row],[bkeluar1]])</f>
        <v/>
      </c>
      <c r="L2861" s="39">
        <f>SUM(GLOBAL[[#This Row],[bmasuk1]:[c1]])</f>
        <v>0</v>
      </c>
      <c r="M2861" s="40">
        <f t="shared" si="44"/>
        <v>0</v>
      </c>
      <c r="N2861" s="31"/>
      <c r="O2861" s="39" t="str">
        <f>IF(GLOBAL[[#This Row],[b2]]="","",GLOBAL[[#This Row],[b2]]-GLOBAL[[#This Row],[a2]])</f>
        <v/>
      </c>
      <c r="P2861" s="40">
        <f ca="1">SUM(INDIRECT(GLOBAL_VAR[TABLENAME]&amp;"[@a"&amp;$1:$1-1&amp;"]"),INDIRECT(GLOBAL_VAR[TABLENAME]&amp;"[@c"&amp;$1:$1-1&amp;"]"))</f>
        <v>0</v>
      </c>
      <c r="Q2861" s="58"/>
      <c r="R2861" s="41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41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9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861" s="39">
        <v>40</v>
      </c>
      <c r="AC2861" t="s">
        <v>5149</v>
      </c>
    </row>
    <row r="2862" spans="1:31">
      <c r="A2862" s="31" t="str">
        <f ca="1">IF(GLOBAL[[#This Row],[TT]]&lt;1,"",ROW()-2)</f>
        <v/>
      </c>
      <c r="B2862" s="33" t="s">
        <v>1489</v>
      </c>
      <c r="C2862" s="31">
        <v>0</v>
      </c>
      <c r="D2862" s="31" t="s">
        <v>61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>
        <f>IF(GLOBAL[[#This Row],[1]]="","",SUMIF(Table6[NB BM_C_QTY+F],GLOBAL[POINTER],Table6[C]))</f>
        <v>0</v>
      </c>
      <c r="J2862" s="91">
        <f>IF(GLOBAL[[#This Row],[2]]="",0,-1*SUMIF(Table5[CONCAT],GLOBAL[POINTER],Table5[3]))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58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862" s="31">
        <v>40</v>
      </c>
      <c r="AC2862" t="s">
        <v>5149</v>
      </c>
    </row>
    <row r="2863" spans="1:31">
      <c r="A2863" s="31">
        <f ca="1">IF(GLOBAL[[#This Row],[TT]]&lt;1,"",ROW()-2)</f>
        <v>2861</v>
      </c>
      <c r="B2863" s="33" t="s">
        <v>1490</v>
      </c>
      <c r="C2863" s="31">
        <v>2</v>
      </c>
      <c r="D2863" s="31" t="s">
        <v>491</v>
      </c>
      <c r="E2863" s="31">
        <f ca="1">IF(GLOBAL[[#This Row],[b12]]="",GLOBAL[[#This Row],[a6]],GLOBAL[[#This Row],[b12]])</f>
        <v>2</v>
      </c>
      <c r="F2863" s="32">
        <f>GLOBAL[[#This Row],[AWAL]]</f>
        <v>2</v>
      </c>
      <c r="G2863" s="31"/>
      <c r="H2863" s="31"/>
      <c r="I2863" s="31">
        <f>IF(GLOBAL[[#This Row],[1]]="","",SUMIF(Table6[NB BM_C_QTY+F],GLOBAL[POINTER],Table6[C]))</f>
        <v>0</v>
      </c>
      <c r="J2863" s="91">
        <f>IF(GLOBAL[[#This Row],[2]]="",0,-1*SUMIF(Table5[CONCAT],GLOBAL[POINTER],Table5[3]))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2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2</v>
      </c>
      <c r="Q2863" s="58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2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2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2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863" s="31">
        <v>240</v>
      </c>
      <c r="AC2863" t="s">
        <v>5116</v>
      </c>
    </row>
    <row r="2864" spans="1:31">
      <c r="A2864" s="31" t="str">
        <f ca="1">IF(GLOBAL[[#This Row],[TT]]&lt;1,"",ROW()-2)</f>
        <v/>
      </c>
      <c r="B2864" s="33" t="s">
        <v>2171</v>
      </c>
      <c r="C2864" s="31">
        <v>0</v>
      </c>
      <c r="D2864" s="31" t="s">
        <v>1986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>
        <f>IF(GLOBAL[[#This Row],[1]]="","",SUMIF(Table6[NB BM_C_QTY+F],GLOBAL[POINTER],Table6[C]))</f>
        <v>0</v>
      </c>
      <c r="J2864" s="91">
        <f>IF(GLOBAL[[#This Row],[2]]="",0,-1*SUMIF(Table5[CONCAT],GLOBAL[POINTER],Table5[3]))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58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864" s="31">
        <v>30</v>
      </c>
      <c r="AC2864" t="s">
        <v>5153</v>
      </c>
    </row>
    <row r="2865" spans="1:31">
      <c r="A2865" s="31" t="str">
        <f ca="1">IF(GLOBAL[[#This Row],[TT]]&lt;1,"",ROW()-2)</f>
        <v/>
      </c>
      <c r="B2865" s="33" t="s">
        <v>2169</v>
      </c>
      <c r="C2865" s="31">
        <v>0</v>
      </c>
      <c r="D2865" s="31" t="s">
        <v>1986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>
        <f>IF(GLOBAL[[#This Row],[1]]="","",SUMIF(Table6[NB BM_C_QTY+F],GLOBAL[POINTER],Table6[C]))</f>
        <v>0</v>
      </c>
      <c r="J2865" s="91">
        <f>IF(GLOBAL[[#This Row],[2]]="",0,-1*SUMIF(Table5[CONCAT],GLOBAL[POINTER],Table5[3]))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58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865" s="31">
        <v>30</v>
      </c>
      <c r="AC2865" t="s">
        <v>5153</v>
      </c>
    </row>
    <row r="2866" spans="1:31">
      <c r="A2866" s="31" t="str">
        <f ca="1">IF(GLOBAL[[#This Row],[TT]]&lt;1,"",ROW()-2)</f>
        <v/>
      </c>
      <c r="B2866" s="33" t="s">
        <v>2170</v>
      </c>
      <c r="C2866" s="31">
        <v>0</v>
      </c>
      <c r="D2866" s="31" t="s">
        <v>1986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>
        <f>IF(GLOBAL[[#This Row],[1]]="","",SUMIF(Table6[NB BM_C_QTY+F],GLOBAL[POINTER],Table6[C]))</f>
        <v>0</v>
      </c>
      <c r="J2866" s="91">
        <f>IF(GLOBAL[[#This Row],[2]]="",0,-1*SUMIF(Table5[CONCAT],GLOBAL[POINTER],Table5[3]))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 t="shared" si="44"/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58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866" s="31">
        <v>30</v>
      </c>
      <c r="AC2866" t="s">
        <v>5153</v>
      </c>
    </row>
    <row r="2867" spans="1:31">
      <c r="A2867" s="31" t="str">
        <f ca="1">IF(GLOBAL[[#This Row],[TT]]&lt;1,"",ROW()-2)</f>
        <v/>
      </c>
      <c r="B2867" s="33" t="s">
        <v>3654</v>
      </c>
      <c r="C2867" s="31">
        <v>0</v>
      </c>
      <c r="D2867" s="31" t="s">
        <v>2073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>
        <f>IF(GLOBAL[[#This Row],[1]]="","",SUMIF(Table6[NB BM_C_QTY+F],GLOBAL[POINTER],Table6[C]))</f>
        <v>0</v>
      </c>
      <c r="J2867" s="91">
        <f>IF(GLOBAL[[#This Row],[2]]="",0,-1*SUMIF(Table5[CONCAT],GLOBAL[POINTER],Table5[3]))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58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867" s="31">
        <v>20</v>
      </c>
      <c r="AC2867" t="s">
        <v>5153</v>
      </c>
    </row>
    <row r="2868" spans="1:31">
      <c r="A2868" s="31">
        <f ca="1">IF(GLOBAL[[#This Row],[TT]]&lt;1,"",ROW()-2)</f>
        <v>2866</v>
      </c>
      <c r="B2868" s="33" t="s">
        <v>4078</v>
      </c>
      <c r="C2868" s="31">
        <v>2</v>
      </c>
      <c r="D2868" s="31" t="s">
        <v>2073</v>
      </c>
      <c r="E2868" s="31">
        <f ca="1">IF(GLOBAL[[#This Row],[b12]]="",GLOBAL[[#This Row],[a6]],GLOBAL[[#This Row],[b12]])</f>
        <v>2</v>
      </c>
      <c r="F2868" s="32">
        <f>GLOBAL[[#This Row],[AWAL]]</f>
        <v>2</v>
      </c>
      <c r="G2868" s="31"/>
      <c r="H2868" s="31"/>
      <c r="I2868" s="31">
        <f>IF(GLOBAL[[#This Row],[1]]="","",SUMIF(Table6[NB BM_C_QTY+F],GLOBAL[POINTER],Table6[C]))</f>
        <v>0</v>
      </c>
      <c r="J2868" s="91">
        <f>IF(GLOBAL[[#This Row],[2]]="",0,-1*SUMIF(Table5[CONCAT],GLOBAL[POINTER],Table5[3]))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 t="shared" si="44"/>
        <v>2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2</v>
      </c>
      <c r="Q2868" s="58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2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2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2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868" s="31">
        <v>20</v>
      </c>
      <c r="AC2868" t="s">
        <v>5153</v>
      </c>
    </row>
    <row r="2869" spans="1:31">
      <c r="A2869" s="31">
        <f ca="1">IF(GLOBAL[[#This Row],[TT]]&lt;1,"",ROW()-2)</f>
        <v>2867</v>
      </c>
      <c r="B2869" s="33" t="s">
        <v>4079</v>
      </c>
      <c r="C2869" s="31">
        <v>2</v>
      </c>
      <c r="D2869" s="31" t="s">
        <v>2073</v>
      </c>
      <c r="E2869" s="31">
        <f ca="1">IF(GLOBAL[[#This Row],[b12]]="",GLOBAL[[#This Row],[a6]],GLOBAL[[#This Row],[b12]])</f>
        <v>2</v>
      </c>
      <c r="F2869" s="32">
        <f>GLOBAL[[#This Row],[AWAL]]</f>
        <v>2</v>
      </c>
      <c r="G2869" s="31"/>
      <c r="H2869" s="31"/>
      <c r="I2869" s="31">
        <f>IF(GLOBAL[[#This Row],[1]]="","",SUMIF(Table6[NB BM_C_QTY+F],GLOBAL[POINTER],Table6[C]))</f>
        <v>0</v>
      </c>
      <c r="J2869" s="91">
        <f>IF(GLOBAL[[#This Row],[2]]="",0,-1*SUMIF(Table5[CONCAT],GLOBAL[POINTER],Table5[3]))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2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2</v>
      </c>
      <c r="Q2869" s="58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2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2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2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869" s="31">
        <v>20</v>
      </c>
      <c r="AC2869" t="s">
        <v>5153</v>
      </c>
    </row>
    <row r="2870" spans="1:31">
      <c r="A2870" s="31">
        <f ca="1">IF(GLOBAL[[#This Row],[TT]]&lt;1,"",ROW()-2)</f>
        <v>2868</v>
      </c>
      <c r="B2870" s="33" t="s">
        <v>3405</v>
      </c>
      <c r="C2870" s="31">
        <v>3</v>
      </c>
      <c r="D2870" s="31" t="s">
        <v>2073</v>
      </c>
      <c r="E2870" s="31">
        <f ca="1">IF(GLOBAL[[#This Row],[b12]]="",GLOBAL[[#This Row],[a6]],GLOBAL[[#This Row],[b12]])</f>
        <v>3</v>
      </c>
      <c r="F2870" s="32">
        <f>GLOBAL[[#This Row],[AWAL]]</f>
        <v>3</v>
      </c>
      <c r="G2870" s="31"/>
      <c r="H2870" s="31"/>
      <c r="I2870" s="31">
        <f>IF(GLOBAL[[#This Row],[1]]="","",SUMIF(Table6[NB BM_C_QTY+F],GLOBAL[POINTER],Table6[C]))</f>
        <v>0</v>
      </c>
      <c r="J2870" s="91">
        <f>IF(GLOBAL[[#This Row],[2]]="",0,-1*SUMIF(Table5[CONCAT],GLOBAL[POINTER],Table5[3]))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 t="shared" si="44"/>
        <v>3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3</v>
      </c>
      <c r="Q2870" s="58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3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3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3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870" s="31">
        <v>20</v>
      </c>
      <c r="AC2870" t="s">
        <v>5153</v>
      </c>
    </row>
    <row r="2871" spans="1:31">
      <c r="A2871" s="31" t="str">
        <f ca="1">IF(GLOBAL[[#This Row],[TT]]&lt;1,"",ROW()-2)</f>
        <v/>
      </c>
      <c r="B2871" s="33" t="s">
        <v>3406</v>
      </c>
      <c r="C2871" s="31">
        <v>0</v>
      </c>
      <c r="D2871" s="31" t="s">
        <v>2073</v>
      </c>
      <c r="E2871" s="31">
        <f ca="1">IF(GLOBAL[[#This Row],[b12]]="",GLOBAL[[#This Row],[a6]],GLOBAL[[#This Row],[b12]])</f>
        <v>0</v>
      </c>
      <c r="F2871" s="32">
        <f>GLOBAL[[#This Row],[AWAL]]</f>
        <v>0</v>
      </c>
      <c r="G2871" s="31"/>
      <c r="H2871" s="31"/>
      <c r="I2871" s="31">
        <f>IF(GLOBAL[[#This Row],[1]]="","",SUMIF(Table6[NB BM_C_QTY+F],GLOBAL[POINTER],Table6[C]))</f>
        <v>0</v>
      </c>
      <c r="J2871" s="91">
        <f>IF(GLOBAL[[#This Row],[2]]="",0,-1*SUMIF(Table5[CONCAT],GLOBAL[POINTER],Table5[3]))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 t="shared" si="44"/>
        <v>0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0</v>
      </c>
      <c r="Q2871" s="58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0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0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0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871" s="31">
        <v>20</v>
      </c>
      <c r="AC2871" t="s">
        <v>5153</v>
      </c>
    </row>
    <row r="2872" spans="1:31">
      <c r="A2872" s="31">
        <f ca="1">IF(GLOBAL[[#This Row],[TT]]&lt;1,"",ROW()-2)</f>
        <v>2870</v>
      </c>
      <c r="B2872" s="33" t="s">
        <v>3407</v>
      </c>
      <c r="C2872" s="31">
        <v>3</v>
      </c>
      <c r="D2872" s="31" t="s">
        <v>2073</v>
      </c>
      <c r="E2872" s="31">
        <f ca="1">IF(GLOBAL[[#This Row],[b12]]="",GLOBAL[[#This Row],[a6]],GLOBAL[[#This Row],[b12]])</f>
        <v>3</v>
      </c>
      <c r="F2872" s="32">
        <f>GLOBAL[[#This Row],[AWAL]]</f>
        <v>3</v>
      </c>
      <c r="G2872" s="31"/>
      <c r="H2872" s="31"/>
      <c r="I2872" s="31">
        <f>IF(GLOBAL[[#This Row],[1]]="","",SUMIF(Table6[NB BM_C_QTY+F],GLOBAL[POINTER],Table6[C]))</f>
        <v>0</v>
      </c>
      <c r="J2872" s="91">
        <f>IF(GLOBAL[[#This Row],[2]]="",0,-1*SUMIF(Table5[CONCAT],GLOBAL[POINTER],Table5[3]))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 t="shared" si="44"/>
        <v>3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3</v>
      </c>
      <c r="Q2872" s="58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3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3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3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872" s="31">
        <v>20</v>
      </c>
      <c r="AC2872" t="s">
        <v>5153</v>
      </c>
    </row>
    <row r="2873" spans="1:31">
      <c r="A2873" s="31" t="str">
        <f ca="1">IF(GLOBAL[[#This Row],[TT]]&lt;1,"",ROW()-2)</f>
        <v/>
      </c>
      <c r="B2873" s="33" t="s">
        <v>1491</v>
      </c>
      <c r="C2873" s="31">
        <v>0</v>
      </c>
      <c r="D2873" s="31" t="s">
        <v>555</v>
      </c>
      <c r="E2873" s="31">
        <f ca="1">IF(GLOBAL[[#This Row],[b12]]="",GLOBAL[[#This Row],[a6]],GLOBAL[[#This Row],[b12]])</f>
        <v>0</v>
      </c>
      <c r="F2873" s="32">
        <f>GLOBAL[[#This Row],[AWAL]]</f>
        <v>0</v>
      </c>
      <c r="G2873" s="31"/>
      <c r="H2873" s="31"/>
      <c r="I2873" s="31">
        <f>IF(GLOBAL[[#This Row],[1]]="","",SUMIF(Table6[NB BM_C_QTY+F],GLOBAL[POINTER],Table6[C]))</f>
        <v>0</v>
      </c>
      <c r="J2873" s="91">
        <f>IF(GLOBAL[[#This Row],[2]]="",0,-1*SUMIF(Table5[CONCAT],GLOBAL[POINTER],Table5[3]))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 t="shared" si="44"/>
        <v>0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0</v>
      </c>
      <c r="Q2873" s="58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0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0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0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873" s="31">
        <v>20</v>
      </c>
      <c r="AC2873" t="s">
        <v>5153</v>
      </c>
    </row>
    <row r="2874" spans="1:31">
      <c r="A2874" s="31">
        <f ca="1">IF(GLOBAL[[#This Row],[TT]]&lt;1,"",ROW()-2)</f>
        <v>2872</v>
      </c>
      <c r="B2874" s="33" t="s">
        <v>4080</v>
      </c>
      <c r="C2874" s="31">
        <v>4</v>
      </c>
      <c r="D2874" s="31" t="s">
        <v>2073</v>
      </c>
      <c r="E2874" s="31">
        <f ca="1">IF(GLOBAL[[#This Row],[b12]]="",GLOBAL[[#This Row],[a6]],GLOBAL[[#This Row],[b12]])</f>
        <v>4</v>
      </c>
      <c r="F2874" s="32">
        <f>GLOBAL[[#This Row],[AWAL]]</f>
        <v>4</v>
      </c>
      <c r="G2874" s="31"/>
      <c r="H2874" s="31"/>
      <c r="I2874" s="31">
        <f>IF(GLOBAL[[#This Row],[1]]="","",SUMIF(Table6[NB BM_C_QTY+F],GLOBAL[POINTER],Table6[C]))</f>
        <v>0</v>
      </c>
      <c r="J2874" s="91">
        <f>IF(GLOBAL[[#This Row],[2]]="",0,-1*SUMIF(Table5[CONCAT],GLOBAL[POINTER],Table5[3]))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 t="shared" si="44"/>
        <v>4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4</v>
      </c>
      <c r="Q2874" s="58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4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4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4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874" s="31">
        <v>20</v>
      </c>
      <c r="AC2874" t="s">
        <v>5153</v>
      </c>
    </row>
    <row r="2875" spans="1:31">
      <c r="A2875" s="31">
        <f ca="1">IF(GLOBAL[[#This Row],[TT]]&lt;1,"",ROW()-2)</f>
        <v>2873</v>
      </c>
      <c r="B2875" s="33" t="s">
        <v>1492</v>
      </c>
      <c r="C2875" s="31">
        <v>99</v>
      </c>
      <c r="D2875" s="31" t="s">
        <v>555</v>
      </c>
      <c r="E2875" s="31">
        <f ca="1">IF(GLOBAL[[#This Row],[b12]]="",GLOBAL[[#This Row],[a6]],GLOBAL[[#This Row],[b12]])</f>
        <v>99</v>
      </c>
      <c r="F2875" s="32">
        <f>GLOBAL[[#This Row],[AWAL]]</f>
        <v>99</v>
      </c>
      <c r="G2875" s="31"/>
      <c r="H2875" s="31"/>
      <c r="I2875" s="31">
        <f>IF(GLOBAL[[#This Row],[1]]="","",SUMIF(Table6[NB BM_C_QTY+F],GLOBAL[POINTER],Table6[C]))</f>
        <v>0</v>
      </c>
      <c r="J2875" s="91">
        <f>IF(GLOBAL[[#This Row],[2]]="",0,-1*SUMIF(Table5[CONCAT],GLOBAL[POINTER],Table5[3]))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 t="shared" si="44"/>
        <v>99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99</v>
      </c>
      <c r="Q2875" s="58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99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99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99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875" s="31">
        <v>20</v>
      </c>
      <c r="AC2875" t="s">
        <v>5153</v>
      </c>
    </row>
    <row r="2876" spans="1:31">
      <c r="A2876" s="31" t="str">
        <f ca="1">IF(GLOBAL[[#This Row],[TT]]&lt;1,"",ROW()-2)</f>
        <v/>
      </c>
      <c r="B2876" s="33" t="s">
        <v>1493</v>
      </c>
      <c r="C2876" s="31">
        <v>0</v>
      </c>
      <c r="D2876" s="31" t="s">
        <v>2073</v>
      </c>
      <c r="E2876" s="31">
        <f ca="1">IF(GLOBAL[[#This Row],[b12]]="",GLOBAL[[#This Row],[a6]],GLOBAL[[#This Row],[b12]])</f>
        <v>0</v>
      </c>
      <c r="F2876" s="32">
        <f>GLOBAL[[#This Row],[AWAL]]</f>
        <v>0</v>
      </c>
      <c r="G2876" s="31"/>
      <c r="H2876" s="31"/>
      <c r="I2876" s="31">
        <f>IF(GLOBAL[[#This Row],[1]]="","",SUMIF(Table6[NB BM_C_QTY+F],GLOBAL[POINTER],Table6[C]))</f>
        <v>0</v>
      </c>
      <c r="J2876" s="91">
        <f>IF(GLOBAL[[#This Row],[2]]="",0,-1*SUMIF(Table5[CONCAT],GLOBAL[POINTER],Table5[3]))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 t="shared" si="44"/>
        <v>0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0</v>
      </c>
      <c r="Q2876" s="58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0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0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0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876" s="31">
        <v>20</v>
      </c>
      <c r="AC2876" t="s">
        <v>5153</v>
      </c>
    </row>
    <row r="2877" spans="1:31">
      <c r="A2877" s="31" t="str">
        <f ca="1">IF(GLOBAL[[#This Row],[TT]]&lt;1,"",ROW()-2)</f>
        <v/>
      </c>
      <c r="B2877" s="33" t="s">
        <v>3669</v>
      </c>
      <c r="C2877" s="31">
        <v>0</v>
      </c>
      <c r="D2877" s="31" t="s">
        <v>2073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>
        <f>IF(GLOBAL[[#This Row],[1]]="","",SUMIF(Table6[NB BM_C_QTY+F],GLOBAL[POINTER],Table6[C]))</f>
        <v>0</v>
      </c>
      <c r="J2877" s="91">
        <f>IF(GLOBAL[[#This Row],[2]]="",0,-1*SUMIF(Table5[CONCAT],GLOBAL[POINTER],Table5[3]))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 t="shared" si="44"/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58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877" s="31">
        <v>20</v>
      </c>
      <c r="AC2877" t="s">
        <v>5153</v>
      </c>
    </row>
    <row r="2878" spans="1:31">
      <c r="A2878" s="31">
        <f ca="1">IF(GLOBAL[[#This Row],[TT]]&lt;1,"",ROW()-2)</f>
        <v>2876</v>
      </c>
      <c r="B2878" s="33" t="s">
        <v>1494</v>
      </c>
      <c r="C2878" s="31">
        <v>44</v>
      </c>
      <c r="D2878" s="31" t="s">
        <v>555</v>
      </c>
      <c r="E2878" s="31">
        <f ca="1">IF(GLOBAL[[#This Row],[b12]]="",GLOBAL[[#This Row],[a6]],GLOBAL[[#This Row],[b12]])</f>
        <v>44</v>
      </c>
      <c r="F2878" s="32">
        <f>GLOBAL[[#This Row],[AWAL]]</f>
        <v>44</v>
      </c>
      <c r="G2878" s="31"/>
      <c r="H2878" s="31"/>
      <c r="I2878" s="31">
        <f>IF(GLOBAL[[#This Row],[1]]="","",SUMIF(Table6[NB BM_C_QTY+F],GLOBAL[POINTER],Table6[C]))</f>
        <v>0</v>
      </c>
      <c r="J2878" s="91">
        <f>IF(GLOBAL[[#This Row],[2]]="",0,-1*SUMIF(Table5[CONCAT],GLOBAL[POINTER],Table5[3]))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44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44</v>
      </c>
      <c r="Q2878" s="58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44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44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44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878" s="31">
        <v>20</v>
      </c>
      <c r="AC2878" t="s">
        <v>5153</v>
      </c>
      <c r="AE2878" s="29"/>
    </row>
    <row r="2879" spans="1:31">
      <c r="A2879" s="39">
        <f ca="1">IF(GLOBAL[[#This Row],[TT]]&lt;1,"",ROW()-2)</f>
        <v>2877</v>
      </c>
      <c r="B2879" s="33" t="s">
        <v>5591</v>
      </c>
      <c r="C2879" s="31">
        <v>4</v>
      </c>
      <c r="D2879" s="31" t="s">
        <v>2073</v>
      </c>
      <c r="E2879" s="39">
        <f ca="1">IF(GLOBAL[[#This Row],[b12]]="",GLOBAL[[#This Row],[a6]],GLOBAL[[#This Row],[b12]])</f>
        <v>4</v>
      </c>
      <c r="F2879" s="40">
        <f>GLOBAL[[#This Row],[AWAL]]</f>
        <v>4</v>
      </c>
      <c r="G2879" s="31"/>
      <c r="H2879" s="31"/>
      <c r="I2879" s="39">
        <f>IF(GLOBAL[[#This Row],[1]]="","",SUMIF(Table6[NB BM_C_QTY+F],GLOBAL[POINTER],Table6[C]))</f>
        <v>0</v>
      </c>
      <c r="J2879" s="91">
        <f>IF(GLOBAL[[#This Row],[2]]="",0,-1*SUMIF(Table5[CONCAT],GLOBAL[POINTER],Table5[3]))</f>
        <v>0</v>
      </c>
      <c r="K2879" s="39" t="str">
        <f>IF(GLOBAL[[#This Row],[b1]]="","",GLOBAL[[#This Row],[b1]]-GLOBAL[[#This Row],[a1]]-GLOBAL[[#This Row],[bkeluar1]])</f>
        <v/>
      </c>
      <c r="L2879" s="39">
        <f>SUM(GLOBAL[[#This Row],[bmasuk1]:[c1]])</f>
        <v>0</v>
      </c>
      <c r="M2879" s="40">
        <f t="shared" si="44"/>
        <v>4</v>
      </c>
      <c r="N2879" s="31"/>
      <c r="O2879" s="39" t="str">
        <f>IF(GLOBAL[[#This Row],[b2]]="","",GLOBAL[[#This Row],[b2]]-GLOBAL[[#This Row],[a2]])</f>
        <v/>
      </c>
      <c r="P2879" s="40">
        <f ca="1">SUM(INDIRECT(GLOBAL_VAR[TABLENAME]&amp;"[@a"&amp;$1:$1-1&amp;"]"),INDIRECT(GLOBAL_VAR[TABLENAME]&amp;"[@c"&amp;$1:$1-1&amp;"]"))</f>
        <v>4</v>
      </c>
      <c r="Q2879" s="58"/>
      <c r="R2879" s="41" t="str">
        <f>IF(GLOBAL[[#This Row],[b3]]="","",GLOBAL[[#This Row],[b3]]-GLOBAL[[#This Row],[a3]])</f>
        <v/>
      </c>
      <c r="S2879" s="40">
        <f ca="1">SUM(INDIRECT(GLOBAL_VAR[TABLENAME]&amp;"[@a"&amp;$1:$1-1&amp;"]"),INDIRECT(GLOBAL_VAR[TABLENAME]&amp;"[@c"&amp;$1:$1-1&amp;"]"))</f>
        <v>4</v>
      </c>
      <c r="T2879" s="33"/>
      <c r="U2879" s="41" t="str">
        <f>IF(GLOBAL[[#This Row],[b4]]="","",GLOBAL[[#This Row],[b4]]-GLOBAL[[#This Row],[a4]])</f>
        <v/>
      </c>
      <c r="V2879" s="40">
        <f ca="1">SUM(INDIRECT(GLOBAL_VAR[TABLENAME]&amp;"[@a"&amp;$1:$1-1&amp;"]"),INDIRECT(GLOBAL_VAR[TABLENAME]&amp;"[@c"&amp;$1:$1-1&amp;"]"))</f>
        <v>4</v>
      </c>
      <c r="W2879" s="31"/>
      <c r="X2879" s="39" t="str">
        <f>IF(GLOBAL[[#This Row],[b5]]="","",GLOBAL[[#This Row],[b5]]-GLOBAL[[#This Row],[a5]])</f>
        <v/>
      </c>
      <c r="Y2879" s="40">
        <f ca="1">SUM(INDIRECT(GLOBAL_VAR[TABLENAME]&amp;"[@a"&amp;$1:$1-1&amp;"]"),INDIRECT(GLOBAL_VAR[TABLENAME]&amp;"[@c"&amp;$1:$1-1&amp;"]"))</f>
        <v>4</v>
      </c>
      <c r="Z2879" s="29"/>
      <c r="AA287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2879" s="39">
        <v>20</v>
      </c>
      <c r="AC2879" s="65" t="s">
        <v>5153</v>
      </c>
      <c r="AD2879" s="29"/>
    </row>
    <row r="2880" spans="1:31">
      <c r="A2880" s="31">
        <f ca="1">IF(GLOBAL[[#This Row],[TT]]&lt;1,"",ROW()-2)</f>
        <v>2878</v>
      </c>
      <c r="B2880" s="33" t="s">
        <v>4847</v>
      </c>
      <c r="C2880" s="31">
        <v>5</v>
      </c>
      <c r="D2880" s="31" t="s">
        <v>179</v>
      </c>
      <c r="E2880" s="31">
        <f ca="1">IF(GLOBAL[[#This Row],[b12]]="",GLOBAL[[#This Row],[a6]],GLOBAL[[#This Row],[b12]])</f>
        <v>5</v>
      </c>
      <c r="F2880" s="32">
        <f>GLOBAL[[#This Row],[AWAL]]</f>
        <v>5</v>
      </c>
      <c r="G2880" s="31"/>
      <c r="H2880" s="31"/>
      <c r="I2880" s="31">
        <f>IF(GLOBAL[[#This Row],[1]]="","",SUMIF(Table6[NB BM_C_QTY+F],GLOBAL[POINTER],Table6[C]))</f>
        <v>0</v>
      </c>
      <c r="J2880" s="91">
        <f>IF(GLOBAL[[#This Row],[2]]="",0,-1*SUMIF(Table5[CONCAT],GLOBAL[POINTER],Table5[3]))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5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5</v>
      </c>
      <c r="Q2880" s="58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5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5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5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880" s="31">
        <v>60</v>
      </c>
      <c r="AC2880" t="s">
        <v>5149</v>
      </c>
      <c r="AE2880" s="29"/>
    </row>
    <row r="2881" spans="1:29">
      <c r="A2881" s="31">
        <f ca="1">IF(GLOBAL[[#This Row],[TT]]&lt;1,"",ROW()-2)</f>
        <v>2879</v>
      </c>
      <c r="B2881" s="33" t="s">
        <v>1495</v>
      </c>
      <c r="C2881" s="31">
        <v>7</v>
      </c>
      <c r="D2881" s="31" t="s">
        <v>305</v>
      </c>
      <c r="E2881" s="31">
        <f ca="1">IF(GLOBAL[[#This Row],[b12]]="",GLOBAL[[#This Row],[a6]],GLOBAL[[#This Row],[b12]])</f>
        <v>7</v>
      </c>
      <c r="F2881" s="32">
        <f>GLOBAL[[#This Row],[AWAL]]</f>
        <v>7</v>
      </c>
      <c r="G2881" s="31"/>
      <c r="H2881" s="31"/>
      <c r="I2881" s="31">
        <f>IF(GLOBAL[[#This Row],[1]]="","",SUMIF(Table6[NB BM_C_QTY+F],GLOBAL[POINTER],Table6[C]))</f>
        <v>0</v>
      </c>
      <c r="J2881" s="91">
        <f>IF(GLOBAL[[#This Row],[2]]="",0,-1*SUMIF(Table5[CONCAT],GLOBAL[POINTER],Table5[3]))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 t="shared" si="44"/>
        <v>7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7</v>
      </c>
      <c r="Q2881" s="58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7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7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7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881" s="31">
        <v>72</v>
      </c>
      <c r="AC2881" t="s">
        <v>5149</v>
      </c>
    </row>
    <row r="2882" spans="1:29">
      <c r="A2882" s="31">
        <f ca="1">IF(GLOBAL[[#This Row],[TT]]&lt;1,"",ROW()-2)</f>
        <v>2880</v>
      </c>
      <c r="B2882" s="33" t="s">
        <v>1496</v>
      </c>
      <c r="C2882" s="31">
        <v>86</v>
      </c>
      <c r="D2882" s="31" t="s">
        <v>473</v>
      </c>
      <c r="E2882" s="31">
        <f ca="1">IF(GLOBAL[[#This Row],[b12]]="",GLOBAL[[#This Row],[a6]],GLOBAL[[#This Row],[b12]])</f>
        <v>86</v>
      </c>
      <c r="F2882" s="32">
        <f>GLOBAL[[#This Row],[AWAL]]</f>
        <v>86</v>
      </c>
      <c r="G2882" s="31"/>
      <c r="H2882" s="31"/>
      <c r="I2882" s="31">
        <f>IF(GLOBAL[[#This Row],[1]]="","",SUMIF(Table6[NB BM_C_QTY+F],GLOBAL[POINTER],Table6[C]))</f>
        <v>0</v>
      </c>
      <c r="J2882" s="91">
        <f>IF(GLOBAL[[#This Row],[2]]="",0,-1*SUMIF(Table5[CONCAT],GLOBAL[POINTER],Table5[3]))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86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86</v>
      </c>
      <c r="Q2882" s="58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86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86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86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882" s="31">
        <v>32</v>
      </c>
      <c r="AC2882" t="s">
        <v>5149</v>
      </c>
    </row>
    <row r="2883" spans="1:29">
      <c r="A2883" s="31">
        <f ca="1">IF(GLOBAL[[#This Row],[TT]]&lt;1,"",ROW()-2)</f>
        <v>2881</v>
      </c>
      <c r="B2883" s="33" t="s">
        <v>1497</v>
      </c>
      <c r="C2883" s="31">
        <v>24</v>
      </c>
      <c r="D2883" s="31" t="s">
        <v>140</v>
      </c>
      <c r="E2883" s="31">
        <f ca="1">IF(GLOBAL[[#This Row],[b12]]="",GLOBAL[[#This Row],[a6]],GLOBAL[[#This Row],[b12]])</f>
        <v>24</v>
      </c>
      <c r="F2883" s="32">
        <f>GLOBAL[[#This Row],[AWAL]]</f>
        <v>24</v>
      </c>
      <c r="G2883" s="31"/>
      <c r="H2883" s="31"/>
      <c r="I2883" s="31">
        <f>IF(GLOBAL[[#This Row],[1]]="","",SUMIF(Table6[NB BM_C_QTY+F],GLOBAL[POINTER],Table6[C]))</f>
        <v>0</v>
      </c>
      <c r="J2883" s="91">
        <f>IF(GLOBAL[[#This Row],[2]]="",0,-1*SUMIF(Table5[CONCAT],GLOBAL[POINTER],Table5[3]))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24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24</v>
      </c>
      <c r="Q2883" s="58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24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24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24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883" s="31">
        <v>240</v>
      </c>
      <c r="AC2883" t="s">
        <v>5118</v>
      </c>
    </row>
    <row r="2884" spans="1:29">
      <c r="A2884" s="31">
        <f ca="1">IF(GLOBAL[[#This Row],[TT]]&lt;1,"",ROW()-2)</f>
        <v>2882</v>
      </c>
      <c r="B2884" s="33" t="s">
        <v>4146</v>
      </c>
      <c r="C2884" s="31">
        <v>1</v>
      </c>
      <c r="D2884" s="31" t="s">
        <v>2081</v>
      </c>
      <c r="E2884" s="31">
        <f ca="1">IF(GLOBAL[[#This Row],[b12]]="",GLOBAL[[#This Row],[a6]],GLOBAL[[#This Row],[b12]])</f>
        <v>1</v>
      </c>
      <c r="F2884" s="32">
        <f>GLOBAL[[#This Row],[AWAL]]</f>
        <v>1</v>
      </c>
      <c r="G2884" s="31"/>
      <c r="H2884" s="31"/>
      <c r="I2884" s="31">
        <f>IF(GLOBAL[[#This Row],[1]]="","",SUMIF(Table6[NB BM_C_QTY+F],GLOBAL[POINTER],Table6[C]))</f>
        <v>0</v>
      </c>
      <c r="J2884" s="91">
        <f>IF(GLOBAL[[#This Row],[2]]="",0,-1*SUMIF(Table5[CONCAT],GLOBAL[POINTER],Table5[3]))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1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1</v>
      </c>
      <c r="Q2884" s="58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1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1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1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884" s="31">
        <v>144</v>
      </c>
      <c r="AC2884" t="s">
        <v>5116</v>
      </c>
    </row>
    <row r="2885" spans="1:29">
      <c r="A2885" s="31">
        <f ca="1">IF(GLOBAL[[#This Row],[TT]]&lt;1,"",ROW()-2)</f>
        <v>2883</v>
      </c>
      <c r="B2885" s="33" t="s">
        <v>1498</v>
      </c>
      <c r="C2885" s="31">
        <v>6</v>
      </c>
      <c r="D2885" s="31" t="s">
        <v>61</v>
      </c>
      <c r="E2885" s="31">
        <f ca="1">IF(GLOBAL[[#This Row],[b12]]="",GLOBAL[[#This Row],[a6]],GLOBAL[[#This Row],[b12]])</f>
        <v>6</v>
      </c>
      <c r="F2885" s="32">
        <f>GLOBAL[[#This Row],[AWAL]]</f>
        <v>6</v>
      </c>
      <c r="G2885" s="31"/>
      <c r="H2885" s="31"/>
      <c r="I2885" s="31">
        <f>IF(GLOBAL[[#This Row],[1]]="","",SUMIF(Table6[NB BM_C_QTY+F],GLOBAL[POINTER],Table6[C]))</f>
        <v>0</v>
      </c>
      <c r="J2885" s="91">
        <f>IF(GLOBAL[[#This Row],[2]]="",0,-1*SUMIF(Table5[CONCAT],GLOBAL[POINTER],Table5[3]))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6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6</v>
      </c>
      <c r="Q2885" s="58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6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6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6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885" s="31">
        <v>40</v>
      </c>
      <c r="AC2885" t="s">
        <v>5149</v>
      </c>
    </row>
    <row r="2886" spans="1:29">
      <c r="A2886" s="31" t="str">
        <f ca="1">IF(GLOBAL[[#This Row],[TT]]&lt;1,"",ROW()-2)</f>
        <v/>
      </c>
      <c r="B2886" s="33" t="s">
        <v>1499</v>
      </c>
      <c r="C2886" s="31">
        <v>0</v>
      </c>
      <c r="D2886" s="31" t="s">
        <v>1477</v>
      </c>
      <c r="E2886" s="31">
        <f ca="1">IF(GLOBAL[[#This Row],[b12]]="",GLOBAL[[#This Row],[a6]],GLOBAL[[#This Row],[b12]])</f>
        <v>0</v>
      </c>
      <c r="F2886" s="32">
        <f>GLOBAL[[#This Row],[AWAL]]</f>
        <v>0</v>
      </c>
      <c r="G2886" s="31"/>
      <c r="H2886" s="31"/>
      <c r="I2886" s="31">
        <f>IF(GLOBAL[[#This Row],[1]]="","",SUMIF(Table6[NB BM_C_QTY+F],GLOBAL[POINTER],Table6[C]))</f>
        <v>0</v>
      </c>
      <c r="J2886" s="91">
        <f>IF(GLOBAL[[#This Row],[2]]="",0,-1*SUMIF(Table5[CONCAT],GLOBAL[POINTER],Table5[3]))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0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0</v>
      </c>
      <c r="Q2886" s="58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886" s="31">
        <v>10</v>
      </c>
      <c r="AC2886" t="s">
        <v>5149</v>
      </c>
    </row>
    <row r="2887" spans="1:29">
      <c r="A2887" s="31" t="str">
        <f ca="1">IF(GLOBAL[[#This Row],[TT]]&lt;1,"",ROW()-2)</f>
        <v/>
      </c>
      <c r="B2887" s="33" t="s">
        <v>5196</v>
      </c>
      <c r="C2887" s="31">
        <v>0</v>
      </c>
      <c r="D2887" s="31" t="s">
        <v>2085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>
        <f>IF(GLOBAL[[#This Row],[1]]="","",SUMIF(Table6[NB BM_C_QTY+F],GLOBAL[POINTER],Table6[C]))</f>
        <v>0</v>
      </c>
      <c r="J2887" s="91">
        <f>IF(GLOBAL[[#This Row],[2]]="",0,-1*SUMIF(Table5[CONCAT],GLOBAL[POINTER],Table5[3]))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0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0</v>
      </c>
      <c r="Q2887" s="58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887" s="31">
        <v>12</v>
      </c>
      <c r="AC2887" t="s">
        <v>5118</v>
      </c>
    </row>
    <row r="2888" spans="1:29">
      <c r="A2888" s="31" t="str">
        <f ca="1">IF(GLOBAL[[#This Row],[TT]]&lt;1,"",ROW()-2)</f>
        <v/>
      </c>
      <c r="B2888" s="33" t="s">
        <v>5255</v>
      </c>
      <c r="C2888" s="31">
        <v>0</v>
      </c>
      <c r="D2888" s="31" t="s">
        <v>2085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>
        <f>IF(GLOBAL[[#This Row],[1]]="","",SUMIF(Table6[NB BM_C_QTY+F],GLOBAL[POINTER],Table6[C]))</f>
        <v>0</v>
      </c>
      <c r="J2888" s="91">
        <f>IF(GLOBAL[[#This Row],[2]]="",0,-1*SUMIF(Table5[CONCAT],GLOBAL[POINTER],Table5[3]))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 t="shared" si="45"/>
        <v>0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0</v>
      </c>
      <c r="Q2888" s="58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888" s="31">
        <v>12</v>
      </c>
      <c r="AC2888" t="s">
        <v>5118</v>
      </c>
    </row>
    <row r="2889" spans="1:29">
      <c r="A2889" s="31" t="str">
        <f ca="1">IF(GLOBAL[[#This Row],[TT]]&lt;1,"",ROW()-2)</f>
        <v/>
      </c>
      <c r="B2889" s="33" t="s">
        <v>5256</v>
      </c>
      <c r="C2889" s="31">
        <v>0</v>
      </c>
      <c r="D2889" s="31" t="s">
        <v>2085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>
        <f>IF(GLOBAL[[#This Row],[1]]="","",SUMIF(Table6[NB BM_C_QTY+F],GLOBAL[POINTER],Table6[C]))</f>
        <v>0</v>
      </c>
      <c r="J2889" s="91">
        <f>IF(GLOBAL[[#This Row],[2]]="",0,-1*SUMIF(Table5[CONCAT],GLOBAL[POINTER],Table5[3]))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0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0</v>
      </c>
      <c r="Q2889" s="58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889" s="31">
        <v>12</v>
      </c>
      <c r="AC2889" t="s">
        <v>5118</v>
      </c>
    </row>
    <row r="2890" spans="1:29">
      <c r="A2890" s="31" t="str">
        <f ca="1">IF(GLOBAL[[#This Row],[TT]]&lt;1,"",ROW()-2)</f>
        <v/>
      </c>
      <c r="B2890" s="33" t="s">
        <v>2168</v>
      </c>
      <c r="C2890" s="31">
        <v>0</v>
      </c>
      <c r="D2890" s="31" t="s">
        <v>2085</v>
      </c>
      <c r="E2890" s="31">
        <f ca="1">IF(GLOBAL[[#This Row],[b12]]="",GLOBAL[[#This Row],[a6]],GLOBAL[[#This Row],[b12]])</f>
        <v>0</v>
      </c>
      <c r="F2890" s="32">
        <f>GLOBAL[[#This Row],[AWAL]]</f>
        <v>0</v>
      </c>
      <c r="G2890" s="31"/>
      <c r="H2890" s="31"/>
      <c r="I2890" s="31">
        <f>IF(GLOBAL[[#This Row],[1]]="","",SUMIF(Table6[NB BM_C_QTY+F],GLOBAL[POINTER],Table6[C]))</f>
        <v>0</v>
      </c>
      <c r="J2890" s="91">
        <f>IF(GLOBAL[[#This Row],[2]]="",0,-1*SUMIF(Table5[CONCAT],GLOBAL[POINTER],Table5[3]))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0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0</v>
      </c>
      <c r="Q2890" s="58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0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0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0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890" s="31">
        <v>12</v>
      </c>
      <c r="AC2890" t="s">
        <v>5118</v>
      </c>
    </row>
    <row r="2891" spans="1:29">
      <c r="A2891" s="31" t="str">
        <f ca="1">IF(GLOBAL[[#This Row],[TT]]&lt;1,"",ROW()-2)</f>
        <v/>
      </c>
      <c r="B2891" s="33" t="s">
        <v>2167</v>
      </c>
      <c r="C2891" s="31">
        <v>0</v>
      </c>
      <c r="D2891" s="31" t="s">
        <v>2085</v>
      </c>
      <c r="E2891" s="31">
        <f ca="1">IF(GLOBAL[[#This Row],[b12]]="",GLOBAL[[#This Row],[a6]],GLOBAL[[#This Row],[b12]])</f>
        <v>0</v>
      </c>
      <c r="F2891" s="32">
        <f>GLOBAL[[#This Row],[AWAL]]</f>
        <v>0</v>
      </c>
      <c r="G2891" s="31"/>
      <c r="H2891" s="31"/>
      <c r="I2891" s="31">
        <f>IF(GLOBAL[[#This Row],[1]]="","",SUMIF(Table6[NB BM_C_QTY+F],GLOBAL[POINTER],Table6[C]))</f>
        <v>0</v>
      </c>
      <c r="J2891" s="91">
        <f>IF(GLOBAL[[#This Row],[2]]="",0,-1*SUMIF(Table5[CONCAT],GLOBAL[POINTER],Table5[3]))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 t="shared" si="45"/>
        <v>0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0</v>
      </c>
      <c r="Q2891" s="58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0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0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0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891" s="31">
        <v>12</v>
      </c>
      <c r="AC2891" t="s">
        <v>5118</v>
      </c>
    </row>
    <row r="2892" spans="1:29">
      <c r="A2892" s="31" t="str">
        <f ca="1">IF(GLOBAL[[#This Row],[TT]]&lt;1,"",ROW()-2)</f>
        <v/>
      </c>
      <c r="B2892" s="33" t="s">
        <v>3613</v>
      </c>
      <c r="C2892" s="31">
        <v>0</v>
      </c>
      <c r="D2892" s="31" t="s">
        <v>2269</v>
      </c>
      <c r="E2892" s="31">
        <f ca="1">IF(GLOBAL[[#This Row],[b12]]="",GLOBAL[[#This Row],[a6]],GLOBAL[[#This Row],[b12]])</f>
        <v>0</v>
      </c>
      <c r="F2892" s="32">
        <f>GLOBAL[[#This Row],[AWAL]]</f>
        <v>0</v>
      </c>
      <c r="G2892" s="31"/>
      <c r="H2892" s="31"/>
      <c r="I2892" s="31">
        <f>IF(GLOBAL[[#This Row],[1]]="","",SUMIF(Table6[NB BM_C_QTY+F],GLOBAL[POINTER],Table6[C]))</f>
        <v>0</v>
      </c>
      <c r="J2892" s="91">
        <f>IF(GLOBAL[[#This Row],[2]]="",0,-1*SUMIF(Table5[CONCAT],GLOBAL[POINTER],Table5[3]))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0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0</v>
      </c>
      <c r="Q2892" s="58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892" s="31">
        <v>10</v>
      </c>
      <c r="AC2892" t="s">
        <v>5118</v>
      </c>
    </row>
    <row r="2893" spans="1:29">
      <c r="A2893" s="31" t="str">
        <f ca="1">IF(GLOBAL[[#This Row],[TT]]&lt;1,"",ROW()-2)</f>
        <v/>
      </c>
      <c r="B2893" s="33" t="s">
        <v>3452</v>
      </c>
      <c r="C2893" s="31">
        <v>0</v>
      </c>
      <c r="D2893" s="31" t="s">
        <v>2085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>
        <f>IF(GLOBAL[[#This Row],[1]]="","",SUMIF(Table6[NB BM_C_QTY+F],GLOBAL[POINTER],Table6[C]))</f>
        <v>0</v>
      </c>
      <c r="J2893" s="91">
        <f>IF(GLOBAL[[#This Row],[2]]="",0,-1*SUMIF(Table5[CONCAT],GLOBAL[POINTER],Table5[3]))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 t="shared" si="45"/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58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893" s="31">
        <v>12</v>
      </c>
      <c r="AC2893" t="s">
        <v>5118</v>
      </c>
    </row>
    <row r="2894" spans="1:29">
      <c r="A2894" s="31" t="str">
        <f ca="1">IF(GLOBAL[[#This Row],[TT]]&lt;1,"",ROW()-2)</f>
        <v/>
      </c>
      <c r="B2894" s="33" t="s">
        <v>2751</v>
      </c>
      <c r="C2894" s="31">
        <v>0</v>
      </c>
      <c r="D2894" s="31">
        <v>24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>
        <f>IF(GLOBAL[[#This Row],[1]]="","",SUMIF(Table6[NB BM_C_QTY+F],GLOBAL[POINTER],Table6[C]))</f>
        <v>0</v>
      </c>
      <c r="J2894" s="91">
        <f>IF(GLOBAL[[#This Row],[2]]="",0,-1*SUMIF(Table5[CONCAT],GLOBAL[POINTER],Table5[3]))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 t="shared" si="45"/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58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894" s="31">
        <v>24</v>
      </c>
      <c r="AC2894" t="s">
        <v>5118</v>
      </c>
    </row>
    <row r="2895" spans="1:29">
      <c r="A2895" s="31" t="str">
        <f ca="1">IF(GLOBAL[[#This Row],[TT]]&lt;1,"",ROW()-2)</f>
        <v/>
      </c>
      <c r="B2895" s="33" t="s">
        <v>2752</v>
      </c>
      <c r="C2895" s="31">
        <v>0</v>
      </c>
      <c r="D2895" s="31" t="s">
        <v>2085</v>
      </c>
      <c r="E2895" s="31">
        <f ca="1">IF(GLOBAL[[#This Row],[b12]]="",GLOBAL[[#This Row],[a6]],GLOBAL[[#This Row],[b12]])</f>
        <v>0</v>
      </c>
      <c r="F2895" s="32">
        <f>GLOBAL[[#This Row],[AWAL]]</f>
        <v>0</v>
      </c>
      <c r="G2895" s="31"/>
      <c r="H2895" s="31"/>
      <c r="I2895" s="31">
        <f>IF(GLOBAL[[#This Row],[1]]="","",SUMIF(Table6[NB BM_C_QTY+F],GLOBAL[POINTER],Table6[C]))</f>
        <v>0</v>
      </c>
      <c r="J2895" s="91">
        <f>IF(GLOBAL[[#This Row],[2]]="",0,-1*SUMIF(Table5[CONCAT],GLOBAL[POINTER],Table5[3]))</f>
        <v>0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0</v>
      </c>
      <c r="M2895" s="32">
        <f t="shared" si="45"/>
        <v>0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0</v>
      </c>
      <c r="Q2895" s="58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0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0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0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895" s="31">
        <v>12</v>
      </c>
      <c r="AC2895" t="s">
        <v>5118</v>
      </c>
    </row>
    <row r="2896" spans="1:29">
      <c r="A2896" s="31" t="str">
        <f ca="1">IF(GLOBAL[[#This Row],[TT]]&lt;1,"",ROW()-2)</f>
        <v/>
      </c>
      <c r="B2896" s="33" t="s">
        <v>2270</v>
      </c>
      <c r="C2896" s="31">
        <v>0</v>
      </c>
      <c r="D2896" s="31" t="s">
        <v>2269</v>
      </c>
      <c r="E2896" s="31">
        <f ca="1">IF(GLOBAL[[#This Row],[b12]]="",GLOBAL[[#This Row],[a6]],GLOBAL[[#This Row],[b12]])</f>
        <v>0</v>
      </c>
      <c r="F2896" s="32">
        <f>GLOBAL[[#This Row],[AWAL]]</f>
        <v>0</v>
      </c>
      <c r="G2896" s="31"/>
      <c r="H2896" s="31"/>
      <c r="I2896" s="31">
        <f>IF(GLOBAL[[#This Row],[1]]="","",SUMIF(Table6[NB BM_C_QTY+F],GLOBAL[POINTER],Table6[C]))</f>
        <v>0</v>
      </c>
      <c r="J2896" s="91">
        <f>IF(GLOBAL[[#This Row],[2]]="",0,-1*SUMIF(Table5[CONCAT],GLOBAL[POINTER],Table5[3]))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 t="shared" si="45"/>
        <v>0</v>
      </c>
      <c r="N2896" s="31"/>
      <c r="O2896" s="31" t="str">
        <f>IF(GLOBAL[[#This Row],[b2]]="","",GLOBAL[[#This Row],[b2]]-GLOBAL[[#This Row],[a2]])</f>
        <v/>
      </c>
      <c r="P2896" s="32">
        <f ca="1">SUM(INDIRECT(GLOBAL_VAR[TABLENAME]&amp;"[@a"&amp;$1:$1-1&amp;"]"),INDIRECT(GLOBAL_VAR[TABLENAME]&amp;"[@c"&amp;$1:$1-1&amp;"]"))</f>
        <v>0</v>
      </c>
      <c r="Q2896" s="58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0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0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0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896" s="31">
        <v>10</v>
      </c>
      <c r="AC2896" t="s">
        <v>5118</v>
      </c>
    </row>
    <row r="2897" spans="1:31">
      <c r="A2897" s="31" t="str">
        <f ca="1">IF(GLOBAL[[#This Row],[TT]]&lt;1,"",ROW()-2)</f>
        <v/>
      </c>
      <c r="B2897" s="33" t="s">
        <v>5321</v>
      </c>
      <c r="C2897" s="31">
        <v>0</v>
      </c>
      <c r="D2897" s="31" t="s">
        <v>2085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>
        <f>IF(GLOBAL[[#This Row],[1]]="","",SUMIF(Table6[NB BM_C_QTY+F],GLOBAL[POINTER],Table6[C]))</f>
        <v>0</v>
      </c>
      <c r="J2897" s="91">
        <f>IF(GLOBAL[[#This Row],[2]]="",0,-1*SUMIF(Table5[CONCAT],GLOBAL[POINTER],Table5[3]))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 t="shared" si="45"/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58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897" s="31">
        <v>12</v>
      </c>
      <c r="AC2897" t="s">
        <v>5118</v>
      </c>
      <c r="AE2897" s="9"/>
    </row>
    <row r="2898" spans="1:31">
      <c r="A2898" s="31">
        <f ca="1">IF(GLOBAL[[#This Row],[TT]]&lt;1,"",ROW()-2)</f>
        <v>2896</v>
      </c>
      <c r="B2898" s="33" t="s">
        <v>5373</v>
      </c>
      <c r="C2898" s="31">
        <v>82</v>
      </c>
      <c r="D2898" s="31" t="s">
        <v>2085</v>
      </c>
      <c r="E2898" s="31">
        <f ca="1">IF(GLOBAL[[#This Row],[b12]]="",GLOBAL[[#This Row],[a6]],GLOBAL[[#This Row],[b12]])</f>
        <v>74</v>
      </c>
      <c r="F2898" s="32">
        <f>GLOBAL[[#This Row],[AWAL]]</f>
        <v>82</v>
      </c>
      <c r="G2898" s="31"/>
      <c r="H2898" s="31"/>
      <c r="I2898" s="31">
        <f>IF(GLOBAL[[#This Row],[1]]="","",SUMIF(Table6[NB BM_C_QTY+F],GLOBAL[POINTER],Table6[C]))</f>
        <v>0</v>
      </c>
      <c r="J2898" s="91">
        <f>IF(GLOBAL[[#This Row],[2]]="",0,-1*SUMIF(Table5[CONCAT],GLOBAL[POINTER],Table5[3]))</f>
        <v>0</v>
      </c>
      <c r="K2898" s="31" t="str">
        <f>IF(GLOBAL[[#This Row],[b1]]="","",GLOBAL[[#This Row],[b1]]-GLOBAL[[#This Row],[a1]]-GLOBAL[[#This Row],[bkeluar1]])</f>
        <v/>
      </c>
      <c r="L2898" s="31">
        <f>SUM(GLOBAL[[#This Row],[bmasuk1]:[c1]])</f>
        <v>0</v>
      </c>
      <c r="M2898" s="32">
        <f t="shared" si="45"/>
        <v>82</v>
      </c>
      <c r="N2898" s="31">
        <v>74</v>
      </c>
      <c r="O2898" s="31">
        <f>IF(GLOBAL[[#This Row],[b2]]="","",GLOBAL[[#This Row],[b2]]-GLOBAL[[#This Row],[a2]])</f>
        <v>-8</v>
      </c>
      <c r="P2898" s="32">
        <f ca="1">SUM(INDIRECT(GLOBAL_VAR[TABLENAME]&amp;"[@a"&amp;$1:$1-1&amp;"]"),INDIRECT(GLOBAL_VAR[TABLENAME]&amp;"[@c"&amp;$1:$1-1&amp;"]"))</f>
        <v>74</v>
      </c>
      <c r="Q2898" s="58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74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74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74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898" s="31">
        <v>12</v>
      </c>
      <c r="AC2898" t="s">
        <v>5118</v>
      </c>
    </row>
    <row r="2899" spans="1:31">
      <c r="A2899" s="31" t="str">
        <f ca="1">IF(GLOBAL[[#This Row],[TT]]&lt;1,"",ROW()-2)</f>
        <v/>
      </c>
      <c r="B2899" s="33" t="s">
        <v>5320</v>
      </c>
      <c r="C2899" s="31">
        <v>0</v>
      </c>
      <c r="D2899" s="31" t="s">
        <v>2085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>
        <f>IF(GLOBAL[[#This Row],[1]]="","",SUMIF(Table6[NB BM_C_QTY+F],GLOBAL[POINTER],Table6[C]))</f>
        <v>0</v>
      </c>
      <c r="J2899" s="91">
        <f>IF(GLOBAL[[#This Row],[2]]="",0,-1*SUMIF(Table5[CONCAT],GLOBAL[POINTER],Table5[3]))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 t="shared" si="45"/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58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899" s="31">
        <v>12</v>
      </c>
      <c r="AC2899" t="s">
        <v>5118</v>
      </c>
    </row>
    <row r="2900" spans="1:31">
      <c r="A2900" s="31">
        <f ca="1">IF(GLOBAL[[#This Row],[TT]]&lt;1,"",ROW()-2)</f>
        <v>2898</v>
      </c>
      <c r="B2900" s="33" t="s">
        <v>5590</v>
      </c>
      <c r="C2900" s="31">
        <v>16</v>
      </c>
      <c r="D2900" s="31" t="s">
        <v>2085</v>
      </c>
      <c r="E2900" s="31">
        <f ca="1">IF(GLOBAL[[#This Row],[b12]]="",GLOBAL[[#This Row],[a6]],GLOBAL[[#This Row],[b12]])</f>
        <v>15</v>
      </c>
      <c r="F2900" s="32">
        <f>GLOBAL[[#This Row],[AWAL]]</f>
        <v>16</v>
      </c>
      <c r="G2900" s="31"/>
      <c r="H2900" s="31"/>
      <c r="I2900" s="31">
        <f>IF(GLOBAL[[#This Row],[1]]="","",SUMIF(Table6[NB BM_C_QTY+F],GLOBAL[POINTER],Table6[C]))</f>
        <v>0</v>
      </c>
      <c r="J2900" s="91">
        <f>IF(GLOBAL[[#This Row],[2]]="",0,-1*SUMIF(Table5[CONCAT],GLOBAL[POINTER],Table5[3]))</f>
        <v>0</v>
      </c>
      <c r="K2900" s="31" t="str">
        <f>IF(GLOBAL[[#This Row],[b1]]="","",GLOBAL[[#This Row],[b1]]-GLOBAL[[#This Row],[a1]]-GLOBAL[[#This Row],[bkeluar1]])</f>
        <v/>
      </c>
      <c r="L2900" s="31">
        <f>SUM(GLOBAL[[#This Row],[bmasuk1]:[c1]])</f>
        <v>0</v>
      </c>
      <c r="M2900" s="32">
        <f t="shared" si="45"/>
        <v>16</v>
      </c>
      <c r="N2900" s="31">
        <v>15</v>
      </c>
      <c r="O2900" s="31">
        <f>IF(GLOBAL[[#This Row],[b2]]="","",GLOBAL[[#This Row],[b2]]-GLOBAL[[#This Row],[a2]])</f>
        <v>-1</v>
      </c>
      <c r="P2900" s="32">
        <f ca="1">SUM(INDIRECT(GLOBAL_VAR[TABLENAME]&amp;"[@a"&amp;$1:$1-1&amp;"]"),INDIRECT(GLOBAL_VAR[TABLENAME]&amp;"[@c"&amp;$1:$1-1&amp;"]"))</f>
        <v>15</v>
      </c>
      <c r="Q2900" s="58"/>
      <c r="R2900" s="33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15</v>
      </c>
      <c r="T2900" s="33"/>
      <c r="U2900" s="33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15</v>
      </c>
      <c r="W2900" s="31"/>
      <c r="X2900" s="31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15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2900" s="31">
        <v>12</v>
      </c>
      <c r="AC2900" t="s">
        <v>5118</v>
      </c>
    </row>
    <row r="2901" spans="1:31">
      <c r="A2901" s="39" t="str">
        <f ca="1">IF(GLOBAL[[#This Row],[TT]]&lt;1,"",ROW()-2)</f>
        <v/>
      </c>
      <c r="B2901" s="33" t="s">
        <v>6047</v>
      </c>
      <c r="C2901" s="31">
        <v>0</v>
      </c>
      <c r="D2901" s="31" t="s">
        <v>2085</v>
      </c>
      <c r="E2901" s="39">
        <f ca="1">IF(GLOBAL[[#This Row],[b12]]="",GLOBAL[[#This Row],[a6]],GLOBAL[[#This Row],[b12]])</f>
        <v>0</v>
      </c>
      <c r="F2901" s="40">
        <f>GLOBAL[[#This Row],[AWAL]]</f>
        <v>0</v>
      </c>
      <c r="G2901" s="31"/>
      <c r="H2901" s="31"/>
      <c r="I2901" s="31">
        <f>IF(GLOBAL[[#This Row],[1]]="","",SUMIF(Table6[NB BM_C_QTY+F],GLOBAL[POINTER],Table6[C]))</f>
        <v>0</v>
      </c>
      <c r="J2901" s="91">
        <f>IF(GLOBAL[[#This Row],[2]]="",0,-1*SUMIF(Table5[CONCAT],GLOBAL[POINTER],Table5[3]))</f>
        <v>0</v>
      </c>
      <c r="K2901" s="39" t="str">
        <f>IF(GLOBAL[[#This Row],[b1]]="","",GLOBAL[[#This Row],[b1]]-GLOBAL[[#This Row],[a1]]-GLOBAL[[#This Row],[bkeluar1]])</f>
        <v/>
      </c>
      <c r="L2901" s="39">
        <f>SUM(GLOBAL[[#This Row],[bmasuk1]:[c1]])</f>
        <v>0</v>
      </c>
      <c r="M2901" s="40">
        <f t="shared" si="45"/>
        <v>0</v>
      </c>
      <c r="N2901" s="31"/>
      <c r="O2901" s="39" t="str">
        <f>IF(GLOBAL[[#This Row],[b2]]="","",GLOBAL[[#This Row],[b2]]-GLOBAL[[#This Row],[a2]])</f>
        <v/>
      </c>
      <c r="P2901" s="40">
        <f ca="1">SUM(INDIRECT(GLOBAL_VAR[TABLENAME]&amp;"[@a"&amp;$1:$1-1&amp;"]"),INDIRECT(GLOBAL_VAR[TABLENAME]&amp;"[@c"&amp;$1:$1-1&amp;"]"))</f>
        <v>0</v>
      </c>
      <c r="Q2901" s="58"/>
      <c r="R2901" s="41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41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9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pianikamarveltas12pcsuntana</v>
      </c>
      <c r="AB2901" s="39">
        <v>12</v>
      </c>
      <c r="AC2901" t="s">
        <v>5118</v>
      </c>
      <c r="AE2901" s="29"/>
    </row>
    <row r="2902" spans="1:31">
      <c r="A2902" s="39" t="str">
        <f ca="1">IF(GLOBAL[[#This Row],[TT]]&lt;1,"",ROW()-2)</f>
        <v/>
      </c>
      <c r="B2902" s="33" t="s">
        <v>6048</v>
      </c>
      <c r="C2902" s="31">
        <v>0</v>
      </c>
      <c r="D2902" s="31" t="s">
        <v>2085</v>
      </c>
      <c r="E2902" s="39">
        <f ca="1">IF(GLOBAL[[#This Row],[b12]]="",GLOBAL[[#This Row],[a6]],GLOBAL[[#This Row],[b12]])</f>
        <v>0</v>
      </c>
      <c r="F2902" s="40">
        <f>GLOBAL[[#This Row],[AWAL]]</f>
        <v>0</v>
      </c>
      <c r="G2902" s="31"/>
      <c r="H2902" s="31"/>
      <c r="I2902" s="31">
        <f>IF(GLOBAL[[#This Row],[1]]="","",SUMIF(Table6[NB BM_C_QTY+F],GLOBAL[POINTER],Table6[C]))</f>
        <v>0</v>
      </c>
      <c r="J2902" s="91">
        <f>IF(GLOBAL[[#This Row],[2]]="",0,-1*SUMIF(Table5[CONCAT],GLOBAL[POINTER],Table5[3]))</f>
        <v>0</v>
      </c>
      <c r="K2902" s="39" t="str">
        <f>IF(GLOBAL[[#This Row],[b1]]="","",GLOBAL[[#This Row],[b1]]-GLOBAL[[#This Row],[a1]]-GLOBAL[[#This Row],[bkeluar1]])</f>
        <v/>
      </c>
      <c r="L2902" s="39">
        <f>SUM(GLOBAL[[#This Row],[bmasuk1]:[c1]])</f>
        <v>0</v>
      </c>
      <c r="M2902" s="40">
        <f t="shared" si="45"/>
        <v>0</v>
      </c>
      <c r="N2902" s="31"/>
      <c r="O2902" s="39" t="str">
        <f>IF(GLOBAL[[#This Row],[b2]]="","",GLOBAL[[#This Row],[b2]]-GLOBAL[[#This Row],[a2]])</f>
        <v/>
      </c>
      <c r="P2902" s="40">
        <f ca="1">SUM(INDIRECT(GLOBAL_VAR[TABLENAME]&amp;"[@a"&amp;$1:$1-1&amp;"]"),INDIRECT(GLOBAL_VAR[TABLENAME]&amp;"[@c"&amp;$1:$1-1&amp;"]"))</f>
        <v>0</v>
      </c>
      <c r="Q2902" s="58"/>
      <c r="R2902" s="41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41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9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pianikamarveltasbr12pcsuntana</v>
      </c>
      <c r="AB2902" s="39">
        <v>12</v>
      </c>
      <c r="AC2902" t="s">
        <v>5118</v>
      </c>
    </row>
    <row r="2903" spans="1:31">
      <c r="A2903" s="31" t="str">
        <f ca="1">IF(GLOBAL[[#This Row],[TT]]&lt;1,"",ROW()-2)</f>
        <v/>
      </c>
      <c r="B2903" s="33" t="s">
        <v>3626</v>
      </c>
      <c r="C2903" s="31">
        <v>0</v>
      </c>
      <c r="D2903" s="31" t="s">
        <v>2085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>
        <f>IF(GLOBAL[[#This Row],[1]]="","",SUMIF(Table6[NB BM_C_QTY+F],GLOBAL[POINTER],Table6[C]))</f>
        <v>0</v>
      </c>
      <c r="J2903" s="91">
        <f>IF(GLOBAL[[#This Row],[2]]="",0,-1*SUMIF(Table5[CONCAT],GLOBAL[POINTER],Table5[3]))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58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903" s="31">
        <v>12</v>
      </c>
      <c r="AC2903" t="s">
        <v>5118</v>
      </c>
    </row>
    <row r="2904" spans="1:31">
      <c r="A2904" s="39" t="str">
        <f ca="1">IF(GLOBAL[[#This Row],[TT]]&lt;1,"",ROW()-2)</f>
        <v/>
      </c>
      <c r="B2904" s="33" t="s">
        <v>5630</v>
      </c>
      <c r="C2904" s="31">
        <v>0</v>
      </c>
      <c r="D2904" s="31" t="s">
        <v>2085</v>
      </c>
      <c r="E2904" s="39">
        <f ca="1">IF(GLOBAL[[#This Row],[b12]]="",GLOBAL[[#This Row],[a6]],GLOBAL[[#This Row],[b12]])</f>
        <v>0</v>
      </c>
      <c r="F2904" s="40">
        <f>GLOBAL[[#This Row],[AWAL]]</f>
        <v>0</v>
      </c>
      <c r="G2904" s="31"/>
      <c r="H2904" s="31"/>
      <c r="I2904" s="39">
        <f>IF(GLOBAL[[#This Row],[1]]="","",SUMIF(Table6[NB BM_C_QTY+F],GLOBAL[POINTER],Table6[C]))</f>
        <v>0</v>
      </c>
      <c r="J2904" s="91">
        <f>IF(GLOBAL[[#This Row],[2]]="",0,-1*SUMIF(Table5[CONCAT],GLOBAL[POINTER],Table5[3]))</f>
        <v>0</v>
      </c>
      <c r="K2904" s="39" t="str">
        <f>IF(GLOBAL[[#This Row],[b1]]="","",GLOBAL[[#This Row],[b1]]-GLOBAL[[#This Row],[a1]]-GLOBAL[[#This Row],[bkeluar1]])</f>
        <v/>
      </c>
      <c r="L2904" s="39">
        <f>SUM(GLOBAL[[#This Row],[bmasuk1]:[c1]])</f>
        <v>0</v>
      </c>
      <c r="M2904" s="40">
        <f t="shared" si="45"/>
        <v>0</v>
      </c>
      <c r="N2904" s="31"/>
      <c r="O2904" s="39" t="str">
        <f>IF(GLOBAL[[#This Row],[b2]]="","",GLOBAL[[#This Row],[b2]]-GLOBAL[[#This Row],[a2]])</f>
        <v/>
      </c>
      <c r="P2904" s="40">
        <f ca="1">SUM(INDIRECT(GLOBAL_VAR[TABLENAME]&amp;"[@a"&amp;$1:$1-1&amp;"]"),INDIRECT(GLOBAL_VAR[TABLENAME]&amp;"[@c"&amp;$1:$1-1&amp;"]"))</f>
        <v>0</v>
      </c>
      <c r="Q2904" s="33"/>
      <c r="R2904" s="41" t="str">
        <f>IF(GLOBAL[[#This Row],[b3]]="","",GLOBAL[[#This Row],[b3]]-GLOBAL[[#This Row],[a3]])</f>
        <v/>
      </c>
      <c r="S2904" s="40">
        <f ca="1">SUM(INDIRECT(GLOBAL_VAR[TABLENAME]&amp;"[@a"&amp;$1:$1-1&amp;"]"),INDIRECT(GLOBAL_VAR[TABLENAME]&amp;"[@c"&amp;$1:$1-1&amp;"]"))</f>
        <v>0</v>
      </c>
      <c r="T2904" s="33"/>
      <c r="U2904" s="41" t="str">
        <f>IF(GLOBAL[[#This Row],[b4]]="","",GLOBAL[[#This Row],[b4]]-GLOBAL[[#This Row],[a4]])</f>
        <v/>
      </c>
      <c r="V2904" s="40">
        <f ca="1">SUM(INDIRECT(GLOBAL_VAR[TABLENAME]&amp;"[@a"&amp;$1:$1-1&amp;"]"),INDIRECT(GLOBAL_VAR[TABLENAME]&amp;"[@c"&amp;$1:$1-1&amp;"]"))</f>
        <v>0</v>
      </c>
      <c r="W2904" s="31"/>
      <c r="X2904" s="39" t="str">
        <f>IF(GLOBAL[[#This Row],[b5]]="","",GLOBAL[[#This Row],[b5]]-GLOBAL[[#This Row],[a5]])</f>
        <v/>
      </c>
      <c r="Y2904" s="40">
        <f ca="1">SUM(INDIRECT(GLOBAL_VAR[TABLENAME]&amp;"[@a"&amp;$1:$1-1&amp;"]"),INDIRECT(GLOBAL_VAR[TABLENAME]&amp;"[@c"&amp;$1:$1-1&amp;"]"))</f>
        <v>0</v>
      </c>
      <c r="Z2904" s="29"/>
      <c r="AA290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pianikayoekermerah12pcsuntana</v>
      </c>
      <c r="AB2904" s="39">
        <v>12</v>
      </c>
      <c r="AC2904" s="65" t="s">
        <v>5118</v>
      </c>
      <c r="AD2904" s="29"/>
    </row>
    <row r="2905" spans="1:31">
      <c r="A2905" s="31" t="str">
        <f ca="1">IF(GLOBAL[[#This Row],[TT]]&lt;1,"",ROW()-2)</f>
        <v/>
      </c>
      <c r="B2905" s="33" t="s">
        <v>1500</v>
      </c>
      <c r="C2905" s="31">
        <v>0</v>
      </c>
      <c r="D2905" s="31" t="s">
        <v>45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>
        <f>IF(GLOBAL[[#This Row],[1]]="","",SUMIF(Table6[NB BM_C_QTY+F],GLOBAL[POINTER],Table6[C]))</f>
        <v>0</v>
      </c>
      <c r="J2905" s="91">
        <f>IF(GLOBAL[[#This Row],[2]]="",0,-1*SUMIF(Table5[CONCAT],GLOBAL[POINTER],Table5[3]))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58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905" s="31">
        <v>48</v>
      </c>
      <c r="AC2905" t="s">
        <v>5116</v>
      </c>
    </row>
    <row r="2906" spans="1:31">
      <c r="A2906" s="31" t="str">
        <f ca="1">IF(GLOBAL[[#This Row],[TT]]&lt;1,"",ROW()-2)</f>
        <v/>
      </c>
      <c r="B2906" s="33" t="s">
        <v>1501</v>
      </c>
      <c r="C2906" s="31">
        <v>0</v>
      </c>
      <c r="D2906" s="31" t="s">
        <v>45</v>
      </c>
      <c r="E2906" s="31">
        <f ca="1">IF(GLOBAL[[#This Row],[b12]]="",GLOBAL[[#This Row],[a6]],GLOBAL[[#This Row],[b12]])</f>
        <v>0</v>
      </c>
      <c r="F2906" s="32">
        <f>GLOBAL[[#This Row],[AWAL]]</f>
        <v>0</v>
      </c>
      <c r="G2906" s="31"/>
      <c r="H2906" s="31"/>
      <c r="I2906" s="31">
        <f>IF(GLOBAL[[#This Row],[1]]="","",SUMIF(Table6[NB BM_C_QTY+F],GLOBAL[POINTER],Table6[C]))</f>
        <v>0</v>
      </c>
      <c r="J2906" s="91">
        <f>IF(GLOBAL[[#This Row],[2]]="",0,-1*SUMIF(Table5[CONCAT],GLOBAL[POINTER],Table5[3]))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0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0</v>
      </c>
      <c r="Q2906" s="58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0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0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0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906" s="31">
        <v>48</v>
      </c>
      <c r="AC2906" t="s">
        <v>5116</v>
      </c>
    </row>
    <row r="2907" spans="1:31">
      <c r="A2907" s="31">
        <f ca="1">IF(GLOBAL[[#This Row],[TT]]&lt;1,"",ROW()-2)</f>
        <v>2905</v>
      </c>
      <c r="B2907" s="33" t="s">
        <v>1502</v>
      </c>
      <c r="C2907" s="31">
        <v>7</v>
      </c>
      <c r="D2907" s="31" t="s">
        <v>45</v>
      </c>
      <c r="E2907" s="31">
        <f ca="1">IF(GLOBAL[[#This Row],[b12]]="",GLOBAL[[#This Row],[a6]],GLOBAL[[#This Row],[b12]])</f>
        <v>7</v>
      </c>
      <c r="F2907" s="32">
        <f>GLOBAL[[#This Row],[AWAL]]</f>
        <v>7</v>
      </c>
      <c r="G2907" s="31"/>
      <c r="H2907" s="31"/>
      <c r="I2907" s="31">
        <f>IF(GLOBAL[[#This Row],[1]]="","",SUMIF(Table6[NB BM_C_QTY+F],GLOBAL[POINTER],Table6[C]))</f>
        <v>0</v>
      </c>
      <c r="J2907" s="91">
        <f>IF(GLOBAL[[#This Row],[2]]="",0,-1*SUMIF(Table5[CONCAT],GLOBAL[POINTER],Table5[3]))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7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7</v>
      </c>
      <c r="Q2907" s="58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7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7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7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907" s="31">
        <v>48</v>
      </c>
      <c r="AC2907" t="s">
        <v>5116</v>
      </c>
    </row>
    <row r="2908" spans="1:31">
      <c r="A2908" s="31">
        <f ca="1">IF(GLOBAL[[#This Row],[TT]]&lt;1,"",ROW()-2)</f>
        <v>2906</v>
      </c>
      <c r="B2908" s="33" t="s">
        <v>1503</v>
      </c>
      <c r="C2908" s="31">
        <v>14</v>
      </c>
      <c r="D2908" s="31" t="s">
        <v>45</v>
      </c>
      <c r="E2908" s="31">
        <f ca="1">IF(GLOBAL[[#This Row],[b12]]="",GLOBAL[[#This Row],[a6]],GLOBAL[[#This Row],[b12]])</f>
        <v>14</v>
      </c>
      <c r="F2908" s="32">
        <f>GLOBAL[[#This Row],[AWAL]]</f>
        <v>14</v>
      </c>
      <c r="G2908" s="31"/>
      <c r="H2908" s="31"/>
      <c r="I2908" s="31">
        <f>IF(GLOBAL[[#This Row],[1]]="","",SUMIF(Table6[NB BM_C_QTY+F],GLOBAL[POINTER],Table6[C]))</f>
        <v>0</v>
      </c>
      <c r="J2908" s="91">
        <f>IF(GLOBAL[[#This Row],[2]]="",0,-1*SUMIF(Table5[CONCAT],GLOBAL[POINTER],Table5[3]))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 t="shared" si="45"/>
        <v>14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14</v>
      </c>
      <c r="Q2908" s="58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14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14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14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908" s="31">
        <v>48</v>
      </c>
      <c r="AC2908" t="s">
        <v>5116</v>
      </c>
    </row>
    <row r="2909" spans="1:31">
      <c r="A2909" s="31">
        <f ca="1">IF(GLOBAL[[#This Row],[TT]]&lt;1,"",ROW()-2)</f>
        <v>2907</v>
      </c>
      <c r="B2909" s="33" t="s">
        <v>1504</v>
      </c>
      <c r="C2909" s="31">
        <v>2</v>
      </c>
      <c r="D2909" s="31" t="s">
        <v>51</v>
      </c>
      <c r="E2909" s="31">
        <f ca="1">IF(GLOBAL[[#This Row],[b12]]="",GLOBAL[[#This Row],[a6]],GLOBAL[[#This Row],[b12]])</f>
        <v>2</v>
      </c>
      <c r="F2909" s="32">
        <f>GLOBAL[[#This Row],[AWAL]]</f>
        <v>2</v>
      </c>
      <c r="G2909" s="31"/>
      <c r="H2909" s="31"/>
      <c r="I2909" s="31">
        <f>IF(GLOBAL[[#This Row],[1]]="","",SUMIF(Table6[NB BM_C_QTY+F],GLOBAL[POINTER],Table6[C]))</f>
        <v>0</v>
      </c>
      <c r="J2909" s="91">
        <f>IF(GLOBAL[[#This Row],[2]]="",0,-1*SUMIF(Table5[CONCAT],GLOBAL[POINTER],Table5[3]))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 t="shared" si="45"/>
        <v>2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2</v>
      </c>
      <c r="Q2909" s="58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2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2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2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909" s="31">
        <v>60</v>
      </c>
      <c r="AC2909" t="s">
        <v>5116</v>
      </c>
    </row>
    <row r="2910" spans="1:31">
      <c r="A2910" s="31" t="str">
        <f ca="1">IF(GLOBAL[[#This Row],[TT]]&lt;1,"",ROW()-2)</f>
        <v/>
      </c>
      <c r="B2910" s="33" t="s">
        <v>1505</v>
      </c>
      <c r="C2910" s="31">
        <v>0</v>
      </c>
      <c r="D2910" s="31" t="s">
        <v>39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>
        <f>IF(GLOBAL[[#This Row],[1]]="","",SUMIF(Table6[NB BM_C_QTY+F],GLOBAL[POINTER],Table6[C]))</f>
        <v>0</v>
      </c>
      <c r="J2910" s="91">
        <f>IF(GLOBAL[[#This Row],[2]]="",0,-1*SUMIF(Table5[CONCAT],GLOBAL[POINTER],Table5[3]))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 t="shared" si="45"/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58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910" s="31">
        <v>24</v>
      </c>
      <c r="AC2910" t="s">
        <v>5116</v>
      </c>
    </row>
    <row r="2911" spans="1:31">
      <c r="A2911" s="31">
        <f ca="1">IF(GLOBAL[[#This Row],[TT]]&lt;1,"",ROW()-2)</f>
        <v>2909</v>
      </c>
      <c r="B2911" s="33" t="s">
        <v>1506</v>
      </c>
      <c r="C2911" s="31">
        <v>18</v>
      </c>
      <c r="D2911" s="31" t="s">
        <v>144</v>
      </c>
      <c r="E2911" s="31">
        <f ca="1">IF(GLOBAL[[#This Row],[b12]]="",GLOBAL[[#This Row],[a6]],GLOBAL[[#This Row],[b12]])</f>
        <v>18</v>
      </c>
      <c r="F2911" s="32">
        <f>GLOBAL[[#This Row],[AWAL]]</f>
        <v>18</v>
      </c>
      <c r="G2911" s="31"/>
      <c r="H2911" s="31"/>
      <c r="I2911" s="31">
        <f>IF(GLOBAL[[#This Row],[1]]="","",SUMIF(Table6[NB BM_C_QTY+F],GLOBAL[POINTER],Table6[C]))</f>
        <v>0</v>
      </c>
      <c r="J2911" s="91">
        <f>IF(GLOBAL[[#This Row],[2]]="",0,-1*SUMIF(Table5[CONCAT],GLOBAL[POINTER],Table5[3]))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 t="shared" si="45"/>
        <v>18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18</v>
      </c>
      <c r="Q2911" s="58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18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18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18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911" s="31">
        <v>80</v>
      </c>
      <c r="AC2911" t="s">
        <v>5116</v>
      </c>
    </row>
    <row r="2912" spans="1:31">
      <c r="A2912" s="31">
        <f ca="1">IF(GLOBAL[[#This Row],[TT]]&lt;1,"",ROW()-2)</f>
        <v>2910</v>
      </c>
      <c r="B2912" s="33" t="s">
        <v>1506</v>
      </c>
      <c r="C2912" s="31">
        <v>2</v>
      </c>
      <c r="D2912" s="31" t="s">
        <v>47</v>
      </c>
      <c r="E2912" s="31">
        <f ca="1">IF(GLOBAL[[#This Row],[b12]]="",GLOBAL[[#This Row],[a6]],GLOBAL[[#This Row],[b12]])</f>
        <v>2</v>
      </c>
      <c r="F2912" s="32">
        <f>GLOBAL[[#This Row],[AWAL]]</f>
        <v>2</v>
      </c>
      <c r="G2912" s="31"/>
      <c r="H2912" s="31"/>
      <c r="I2912" s="31">
        <f>IF(GLOBAL[[#This Row],[1]]="","",SUMIF(Table6[NB BM_C_QTY+F],GLOBAL[POINTER],Table6[C]))</f>
        <v>0</v>
      </c>
      <c r="J2912" s="91">
        <f>IF(GLOBAL[[#This Row],[2]]="",0,-1*SUMIF(Table5[CONCAT],GLOBAL[POINTER],Table5[3]))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2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2</v>
      </c>
      <c r="Q2912" s="58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2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2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2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912" s="31">
        <v>72</v>
      </c>
      <c r="AC2912" t="s">
        <v>5116</v>
      </c>
      <c r="AE2912" s="29"/>
    </row>
    <row r="2913" spans="1:31">
      <c r="A2913" s="31">
        <f ca="1">IF(GLOBAL[[#This Row],[TT]]&lt;1,"",ROW()-2)</f>
        <v>2911</v>
      </c>
      <c r="B2913" s="33" t="s">
        <v>1507</v>
      </c>
      <c r="C2913" s="31">
        <v>1</v>
      </c>
      <c r="D2913" s="31" t="s">
        <v>33</v>
      </c>
      <c r="E2913" s="31">
        <f ca="1">IF(GLOBAL[[#This Row],[b12]]="",GLOBAL[[#This Row],[a6]],GLOBAL[[#This Row],[b12]])</f>
        <v>1</v>
      </c>
      <c r="F2913" s="32">
        <f>GLOBAL[[#This Row],[AWAL]]</f>
        <v>1</v>
      </c>
      <c r="G2913" s="31"/>
      <c r="H2913" s="31"/>
      <c r="I2913" s="31">
        <f>IF(GLOBAL[[#This Row],[1]]="","",SUMIF(Table6[NB BM_C_QTY+F],GLOBAL[POINTER],Table6[C]))</f>
        <v>0</v>
      </c>
      <c r="J2913" s="91">
        <f>IF(GLOBAL[[#This Row],[2]]="",0,-1*SUMIF(Table5[CONCAT],GLOBAL[POINTER],Table5[3]))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 t="shared" si="45"/>
        <v>1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1</v>
      </c>
      <c r="Q2913" s="58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1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1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1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913" s="31">
        <v>360</v>
      </c>
      <c r="AC2913" t="s">
        <v>5118</v>
      </c>
    </row>
    <row r="2914" spans="1:31">
      <c r="A2914" s="31">
        <f ca="1">IF(GLOBAL[[#This Row],[TT]]&lt;1,"",ROW()-2)</f>
        <v>2912</v>
      </c>
      <c r="B2914" s="33" t="s">
        <v>1508</v>
      </c>
      <c r="C2914" s="31">
        <v>1</v>
      </c>
      <c r="D2914" s="31">
        <v>2400</v>
      </c>
      <c r="E2914" s="31">
        <f ca="1">IF(GLOBAL[[#This Row],[b12]]="",GLOBAL[[#This Row],[a6]],GLOBAL[[#This Row],[b12]])</f>
        <v>1</v>
      </c>
      <c r="F2914" s="32">
        <f>GLOBAL[[#This Row],[AWAL]]</f>
        <v>1</v>
      </c>
      <c r="G2914" s="31"/>
      <c r="H2914" s="31"/>
      <c r="I2914" s="31">
        <f>IF(GLOBAL[[#This Row],[1]]="","",SUMIF(Table6[NB BM_C_QTY+F],GLOBAL[POINTER],Table6[C]))</f>
        <v>0</v>
      </c>
      <c r="J2914" s="91">
        <f>IF(GLOBAL[[#This Row],[2]]="",0,-1*SUMIF(Table5[CONCAT],GLOBAL[POINTER],Table5[3]))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1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1</v>
      </c>
      <c r="Q2914" s="58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1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1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1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914" s="31">
        <v>2400</v>
      </c>
      <c r="AC2914" t="s">
        <v>5118</v>
      </c>
    </row>
    <row r="2915" spans="1:31">
      <c r="A2915" s="31" t="str">
        <f ca="1">IF(GLOBAL[[#This Row],[TT]]&lt;1,"",ROW()-2)</f>
        <v/>
      </c>
      <c r="B2915" s="33" t="s">
        <v>1509</v>
      </c>
      <c r="C2915" s="31">
        <v>0</v>
      </c>
      <c r="D2915" s="31">
        <v>2400</v>
      </c>
      <c r="E2915" s="31">
        <f ca="1">IF(GLOBAL[[#This Row],[b12]]="",GLOBAL[[#This Row],[a6]],GLOBAL[[#This Row],[b12]])</f>
        <v>0</v>
      </c>
      <c r="F2915" s="32">
        <f>GLOBAL[[#This Row],[AWAL]]</f>
        <v>0</v>
      </c>
      <c r="G2915" s="31"/>
      <c r="H2915" s="31"/>
      <c r="I2915" s="31">
        <f>IF(GLOBAL[[#This Row],[1]]="","",SUMIF(Table6[NB BM_C_QTY+F],GLOBAL[POINTER],Table6[C]))</f>
        <v>0</v>
      </c>
      <c r="J2915" s="91">
        <f>IF(GLOBAL[[#This Row],[2]]="",0,-1*SUMIF(Table5[CONCAT],GLOBAL[POINTER],Table5[3]))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0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0</v>
      </c>
      <c r="Q2915" s="58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0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0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0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915" s="31">
        <v>2400</v>
      </c>
      <c r="AC2915" t="s">
        <v>5118</v>
      </c>
    </row>
    <row r="2916" spans="1:31">
      <c r="A2916" s="31" t="str">
        <f ca="1">IF(GLOBAL[[#This Row],[TT]]&lt;1,"",ROW()-2)</f>
        <v/>
      </c>
      <c r="B2916" s="33" t="s">
        <v>1510</v>
      </c>
      <c r="C2916" s="31">
        <v>0</v>
      </c>
      <c r="D2916" s="31">
        <v>1200</v>
      </c>
      <c r="E2916" s="31">
        <f ca="1">IF(GLOBAL[[#This Row],[b12]]="",GLOBAL[[#This Row],[a6]],GLOBAL[[#This Row],[b12]])</f>
        <v>0</v>
      </c>
      <c r="F2916" s="32">
        <f>GLOBAL[[#This Row],[AWAL]]</f>
        <v>0</v>
      </c>
      <c r="G2916" s="31"/>
      <c r="H2916" s="31"/>
      <c r="I2916" s="31">
        <f>IF(GLOBAL[[#This Row],[1]]="","",SUMIF(Table6[NB BM_C_QTY+F],GLOBAL[POINTER],Table6[C]))</f>
        <v>0</v>
      </c>
      <c r="J2916" s="91">
        <f>IF(GLOBAL[[#This Row],[2]]="",0,-1*SUMIF(Table5[CONCAT],GLOBAL[POINTER],Table5[3]))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0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0</v>
      </c>
      <c r="Q2916" s="58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0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0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0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916" s="31">
        <v>1200</v>
      </c>
      <c r="AC2916" t="s">
        <v>5118</v>
      </c>
    </row>
    <row r="2917" spans="1:31">
      <c r="A2917" s="31">
        <f ca="1">IF(GLOBAL[[#This Row],[TT]]&lt;1,"",ROW()-2)</f>
        <v>2915</v>
      </c>
      <c r="B2917" s="33" t="s">
        <v>2108</v>
      </c>
      <c r="C2917" s="31">
        <v>4</v>
      </c>
      <c r="D2917" s="31">
        <v>120</v>
      </c>
      <c r="E2917" s="31">
        <f ca="1">IF(GLOBAL[[#This Row],[b12]]="",GLOBAL[[#This Row],[a6]],GLOBAL[[#This Row],[b12]])</f>
        <v>4</v>
      </c>
      <c r="F2917" s="32">
        <f>GLOBAL[[#This Row],[AWAL]]</f>
        <v>4</v>
      </c>
      <c r="G2917" s="31"/>
      <c r="H2917" s="31"/>
      <c r="I2917" s="31">
        <f>IF(GLOBAL[[#This Row],[1]]="","",SUMIF(Table6[NB BM_C_QTY+F],GLOBAL[POINTER],Table6[C]))</f>
        <v>0</v>
      </c>
      <c r="J2917" s="91">
        <f>IF(GLOBAL[[#This Row],[2]]="",0,-1*SUMIF(Table5[CONCAT],GLOBAL[POINTER],Table5[3]))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 t="shared" si="45"/>
        <v>4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4</v>
      </c>
      <c r="Q2917" s="58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4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4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4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917" s="31">
        <v>120</v>
      </c>
      <c r="AC2917" t="s">
        <v>5118</v>
      </c>
    </row>
    <row r="2918" spans="1:31">
      <c r="A2918" s="31">
        <f ca="1">IF(GLOBAL[[#This Row],[TT]]&lt;1,"",ROW()-2)</f>
        <v>2916</v>
      </c>
      <c r="B2918" s="33" t="s">
        <v>2109</v>
      </c>
      <c r="C2918" s="31">
        <v>2</v>
      </c>
      <c r="D2918" s="31">
        <v>120</v>
      </c>
      <c r="E2918" s="31">
        <f ca="1">IF(GLOBAL[[#This Row],[b12]]="",GLOBAL[[#This Row],[a6]],GLOBAL[[#This Row],[b12]])</f>
        <v>2</v>
      </c>
      <c r="F2918" s="32">
        <f>GLOBAL[[#This Row],[AWAL]]</f>
        <v>2</v>
      </c>
      <c r="G2918" s="31"/>
      <c r="H2918" s="31"/>
      <c r="I2918" s="31">
        <f>IF(GLOBAL[[#This Row],[1]]="","",SUMIF(Table6[NB BM_C_QTY+F],GLOBAL[POINTER],Table6[C]))</f>
        <v>0</v>
      </c>
      <c r="J2918" s="91">
        <f>IF(GLOBAL[[#This Row],[2]]="",0,-1*SUMIF(Table5[CONCAT],GLOBAL[POINTER],Table5[3]))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 t="shared" si="45"/>
        <v>2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2</v>
      </c>
      <c r="Q2918" s="58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2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2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2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918" s="31">
        <v>120</v>
      </c>
      <c r="AC2918" t="s">
        <v>5118</v>
      </c>
    </row>
    <row r="2919" spans="1:31">
      <c r="A2919" s="31">
        <f ca="1">IF(GLOBAL[[#This Row],[TT]]&lt;1,"",ROW()-2)</f>
        <v>2917</v>
      </c>
      <c r="B2919" s="33" t="s">
        <v>2110</v>
      </c>
      <c r="C2919" s="31">
        <v>1</v>
      </c>
      <c r="D2919" s="31" t="s">
        <v>2147</v>
      </c>
      <c r="E2919" s="31">
        <f ca="1">IF(GLOBAL[[#This Row],[b12]]="",GLOBAL[[#This Row],[a6]],GLOBAL[[#This Row],[b12]])</f>
        <v>1</v>
      </c>
      <c r="F2919" s="32">
        <f>GLOBAL[[#This Row],[AWAL]]</f>
        <v>1</v>
      </c>
      <c r="G2919" s="31"/>
      <c r="H2919" s="31"/>
      <c r="I2919" s="31">
        <f>IF(GLOBAL[[#This Row],[1]]="","",SUMIF(Table6[NB BM_C_QTY+F],GLOBAL[POINTER],Table6[C]))</f>
        <v>0</v>
      </c>
      <c r="J2919" s="91">
        <f>IF(GLOBAL[[#This Row],[2]]="",0,-1*SUMIF(Table5[CONCAT],GLOBAL[POINTER],Table5[3]))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1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1</v>
      </c>
      <c r="Q2919" s="58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1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1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1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919" s="31">
        <v>60</v>
      </c>
      <c r="AC2919" t="s">
        <v>5932</v>
      </c>
    </row>
    <row r="2920" spans="1:31">
      <c r="A2920" s="31">
        <f ca="1">IF(GLOBAL[[#This Row],[TT]]&lt;1,"",ROW()-2)</f>
        <v>2918</v>
      </c>
      <c r="B2920" s="33" t="s">
        <v>2111</v>
      </c>
      <c r="C2920" s="31">
        <v>9</v>
      </c>
      <c r="D2920" s="31" t="s">
        <v>2147</v>
      </c>
      <c r="E2920" s="31">
        <f ca="1">IF(GLOBAL[[#This Row],[b12]]="",GLOBAL[[#This Row],[a6]],GLOBAL[[#This Row],[b12]])</f>
        <v>9</v>
      </c>
      <c r="F2920" s="32">
        <f>GLOBAL[[#This Row],[AWAL]]</f>
        <v>9</v>
      </c>
      <c r="G2920" s="31"/>
      <c r="H2920" s="31"/>
      <c r="I2920" s="31">
        <f>IF(GLOBAL[[#This Row],[1]]="","",SUMIF(Table6[NB BM_C_QTY+F],GLOBAL[POINTER],Table6[C]))</f>
        <v>0</v>
      </c>
      <c r="J2920" s="91">
        <f>IF(GLOBAL[[#This Row],[2]]="",0,-1*SUMIF(Table5[CONCAT],GLOBAL[POINTER],Table5[3]))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9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9</v>
      </c>
      <c r="Q2920" s="58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9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9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9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920" s="31">
        <v>60</v>
      </c>
      <c r="AC2920" t="s">
        <v>5932</v>
      </c>
    </row>
    <row r="2921" spans="1:31">
      <c r="A2921" s="31" t="str">
        <f ca="1">IF(GLOBAL[[#This Row],[TT]]&lt;1,"",ROW()-2)</f>
        <v/>
      </c>
      <c r="B2921" s="33" t="s">
        <v>3435</v>
      </c>
      <c r="C2921" s="31">
        <v>0</v>
      </c>
      <c r="D2921" s="31">
        <v>40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>
        <f>IF(GLOBAL[[#This Row],[1]]="","",SUMIF(Table6[NB BM_C_QTY+F],GLOBAL[POINTER],Table6[C]))</f>
        <v>0</v>
      </c>
      <c r="J2921" s="91">
        <f>IF(GLOBAL[[#This Row],[2]]="",0,-1*SUMIF(Table5[CONCAT],GLOBAL[POINTER],Table5[3]))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0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0</v>
      </c>
      <c r="Q2921" s="58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921" s="31">
        <v>40</v>
      </c>
      <c r="AC2921" t="s">
        <v>5118</v>
      </c>
      <c r="AD2921" s="64"/>
    </row>
    <row r="2922" spans="1:31">
      <c r="A2922" s="74" t="str">
        <f ca="1">IF(GLOBAL[[#This Row],[TT]]&lt;1,"",ROW()-2)</f>
        <v/>
      </c>
      <c r="B2922" s="33" t="s">
        <v>5243</v>
      </c>
      <c r="C2922" s="31">
        <v>0</v>
      </c>
      <c r="D2922" s="31" t="s">
        <v>3433</v>
      </c>
      <c r="E2922" s="39">
        <f ca="1">IF(GLOBAL[[#This Row],[b12]]="",GLOBAL[[#This Row],[a6]],GLOBAL[[#This Row],[b12]])</f>
        <v>0</v>
      </c>
      <c r="F2922" s="40">
        <f>GLOBAL[[#This Row],[AWAL]]</f>
        <v>0</v>
      </c>
      <c r="G2922" s="31"/>
      <c r="H2922" s="31"/>
      <c r="I2922" s="31">
        <f>IF(GLOBAL[[#This Row],[1]]="","",SUMIF(Table6[NB BM_C_QTY+F],GLOBAL[POINTER],Table6[C]))</f>
        <v>0</v>
      </c>
      <c r="J2922" s="91">
        <f>IF(GLOBAL[[#This Row],[2]]="",0,-1*SUMIF(Table5[CONCAT],GLOBAL[POINTER],Table5[3]))</f>
        <v>0</v>
      </c>
      <c r="K2922" s="39" t="str">
        <f>IF(GLOBAL[[#This Row],[b1]]="","",GLOBAL[[#This Row],[b1]]-GLOBAL[[#This Row],[a1]]-GLOBAL[[#This Row],[bkeluar1]])</f>
        <v/>
      </c>
      <c r="L2922" s="39">
        <f>SUM(GLOBAL[[#This Row],[bmasuk1]:[c1]])</f>
        <v>0</v>
      </c>
      <c r="M2922" s="40">
        <f t="shared" si="45"/>
        <v>0</v>
      </c>
      <c r="N2922" s="31"/>
      <c r="O2922" s="39" t="str">
        <f>IF(GLOBAL[[#This Row],[b2]]="","",GLOBAL[[#This Row],[b2]]-GLOBAL[[#This Row],[a2]])</f>
        <v/>
      </c>
      <c r="P2922" s="40">
        <f ca="1">SUM(INDIRECT(GLOBAL_VAR[TABLENAME]&amp;"[@a"&amp;$1:$1-1&amp;"]"),INDIRECT(GLOBAL_VAR[TABLENAME]&amp;"[@c"&amp;$1:$1-1&amp;"]"))</f>
        <v>0</v>
      </c>
      <c r="Q2922" s="58"/>
      <c r="R2922" s="41" t="str">
        <f>IF(GLOBAL[[#This Row],[b3]]="","",GLOBAL[[#This Row],[b3]]-GLOBAL[[#This Row],[a3]])</f>
        <v/>
      </c>
      <c r="S2922" s="40">
        <f ca="1">SUM(INDIRECT(GLOBAL_VAR[TABLENAME]&amp;"[@a"&amp;$1:$1-1&amp;"]"),INDIRECT(GLOBAL_VAR[TABLENAME]&amp;"[@c"&amp;$1:$1-1&amp;"]"))</f>
        <v>0</v>
      </c>
      <c r="T2922" s="33"/>
      <c r="U2922" s="41" t="str">
        <f>IF(GLOBAL[[#This Row],[b4]]="","",GLOBAL[[#This Row],[b4]]-GLOBAL[[#This Row],[a4]])</f>
        <v/>
      </c>
      <c r="V2922" s="40">
        <f ca="1">SUM(INDIRECT(GLOBAL_VAR[TABLENAME]&amp;"[@a"&amp;$1:$1-1&amp;"]"),INDIRECT(GLOBAL_VAR[TABLENAME]&amp;"[@c"&amp;$1:$1-1&amp;"]"))</f>
        <v>0</v>
      </c>
      <c r="W2922" s="31"/>
      <c r="X2922" s="39" t="str">
        <f>IF(GLOBAL[[#This Row],[b5]]="","",GLOBAL[[#This Row],[b5]]-GLOBAL[[#This Row],[a5]])</f>
        <v/>
      </c>
      <c r="Y2922" s="40">
        <f ca="1">SUM(INDIRECT(GLOBAL_VAR[TABLENAME]&amp;"[@a"&amp;$1:$1-1&amp;"]"),INDIRECT(GLOBAL_VAR[TABLENAME]&amp;"[@c"&amp;$1:$1-1&amp;"]"))</f>
        <v>0</v>
      </c>
      <c r="AA2922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922" s="39">
        <v>40</v>
      </c>
      <c r="AC2922" s="64" t="s">
        <v>5932</v>
      </c>
    </row>
    <row r="2923" spans="1:31">
      <c r="A2923" s="31">
        <f ca="1">IF(GLOBAL[[#This Row],[TT]]&lt;1,"",ROW()-2)</f>
        <v>2921</v>
      </c>
      <c r="B2923" s="33" t="s">
        <v>4253</v>
      </c>
      <c r="C2923" s="31">
        <v>5</v>
      </c>
      <c r="D2923" s="31" t="s">
        <v>3433</v>
      </c>
      <c r="E2923" s="31">
        <f ca="1">IF(GLOBAL[[#This Row],[b12]]="",GLOBAL[[#This Row],[a6]],GLOBAL[[#This Row],[b12]])</f>
        <v>5</v>
      </c>
      <c r="F2923" s="32">
        <f>GLOBAL[[#This Row],[AWAL]]</f>
        <v>5</v>
      </c>
      <c r="G2923" s="31"/>
      <c r="H2923" s="31"/>
      <c r="I2923" s="31">
        <f>IF(GLOBAL[[#This Row],[1]]="","",SUMIF(Table6[NB BM_C_QTY+F],GLOBAL[POINTER],Table6[C]))</f>
        <v>0</v>
      </c>
      <c r="J2923" s="91">
        <f>IF(GLOBAL[[#This Row],[2]]="",0,-1*SUMIF(Table5[CONCAT],GLOBAL[POINTER],Table5[3]))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5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5</v>
      </c>
      <c r="Q2923" s="58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5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5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5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923" s="31">
        <v>40</v>
      </c>
      <c r="AC2923" t="s">
        <v>5932</v>
      </c>
      <c r="AD2923" s="64"/>
    </row>
    <row r="2924" spans="1:31">
      <c r="A2924" s="74" t="str">
        <f ca="1">IF(GLOBAL[[#This Row],[TT]]&lt;1,"",ROW()-2)</f>
        <v/>
      </c>
      <c r="B2924" s="33" t="s">
        <v>5030</v>
      </c>
      <c r="C2924" s="31">
        <v>0</v>
      </c>
      <c r="D2924" s="31" t="s">
        <v>2133</v>
      </c>
      <c r="E2924" s="39">
        <f ca="1">IF(GLOBAL[[#This Row],[b12]]="",GLOBAL[[#This Row],[a6]],GLOBAL[[#This Row],[b12]])</f>
        <v>0</v>
      </c>
      <c r="F2924" s="40">
        <f>GLOBAL[[#This Row],[AWAL]]</f>
        <v>0</v>
      </c>
      <c r="G2924" s="31"/>
      <c r="H2924" s="31"/>
      <c r="I2924" s="31">
        <f>IF(GLOBAL[[#This Row],[1]]="","",SUMIF(Table6[NB BM_C_QTY+F],GLOBAL[POINTER],Table6[C]))</f>
        <v>0</v>
      </c>
      <c r="J2924" s="91">
        <f>IF(GLOBAL[[#This Row],[2]]="",0,-1*SUMIF(Table5[CONCAT],GLOBAL[POINTER],Table5[3]))</f>
        <v>0</v>
      </c>
      <c r="K2924" s="39" t="str">
        <f>IF(GLOBAL[[#This Row],[b1]]="","",GLOBAL[[#This Row],[b1]]-GLOBAL[[#This Row],[a1]]-GLOBAL[[#This Row],[bkeluar1]])</f>
        <v/>
      </c>
      <c r="L2924" s="39">
        <f>SUM(GLOBAL[[#This Row],[bmasuk1]:[c1]])</f>
        <v>0</v>
      </c>
      <c r="M2924" s="40">
        <f t="shared" si="45"/>
        <v>0</v>
      </c>
      <c r="N2924" s="31"/>
      <c r="O2924" s="39" t="str">
        <f>IF(GLOBAL[[#This Row],[b2]]="","",GLOBAL[[#This Row],[b2]]-GLOBAL[[#This Row],[a2]])</f>
        <v/>
      </c>
      <c r="P2924" s="40">
        <f ca="1">SUM(INDIRECT(GLOBAL_VAR[TABLENAME]&amp;"[@a"&amp;$1:$1-1&amp;"]"),INDIRECT(GLOBAL_VAR[TABLENAME]&amp;"[@c"&amp;$1:$1-1&amp;"]"))</f>
        <v>0</v>
      </c>
      <c r="Q2924" s="58"/>
      <c r="R2924" s="41" t="str">
        <f>IF(GLOBAL[[#This Row],[b3]]="","",GLOBAL[[#This Row],[b3]]-GLOBAL[[#This Row],[a3]])</f>
        <v/>
      </c>
      <c r="S2924" s="40">
        <f ca="1">SUM(INDIRECT(GLOBAL_VAR[TABLENAME]&amp;"[@a"&amp;$1:$1-1&amp;"]"),INDIRECT(GLOBAL_VAR[TABLENAME]&amp;"[@c"&amp;$1:$1-1&amp;"]"))</f>
        <v>0</v>
      </c>
      <c r="T2924" s="33"/>
      <c r="U2924" s="41" t="str">
        <f>IF(GLOBAL[[#This Row],[b4]]="","",GLOBAL[[#This Row],[b4]]-GLOBAL[[#This Row],[a4]])</f>
        <v/>
      </c>
      <c r="V2924" s="40">
        <f ca="1">SUM(INDIRECT(GLOBAL_VAR[TABLENAME]&amp;"[@a"&amp;$1:$1-1&amp;"]"),INDIRECT(GLOBAL_VAR[TABLENAME]&amp;"[@c"&amp;$1:$1-1&amp;"]"))</f>
        <v>0</v>
      </c>
      <c r="W2924" s="31"/>
      <c r="X2924" s="39" t="str">
        <f>IF(GLOBAL[[#This Row],[b5]]="","",GLOBAL[[#This Row],[b5]]-GLOBAL[[#This Row],[a5]])</f>
        <v/>
      </c>
      <c r="Y2924" s="40">
        <f ca="1">SUM(INDIRECT(GLOBAL_VAR[TABLENAME]&amp;"[@a"&amp;$1:$1-1&amp;"]"),INDIRECT(GLOBAL_VAR[TABLENAME]&amp;"[@c"&amp;$1:$1-1&amp;"]"))</f>
        <v>0</v>
      </c>
      <c r="AA2924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924" s="39">
        <v>40</v>
      </c>
      <c r="AC2924" s="64" t="s">
        <v>5118</v>
      </c>
    </row>
    <row r="2925" spans="1:31">
      <c r="A2925" s="31" t="str">
        <f ca="1">IF(GLOBAL[[#This Row],[TT]]&lt;1,"",ROW()-2)</f>
        <v/>
      </c>
      <c r="B2925" s="33" t="s">
        <v>3592</v>
      </c>
      <c r="C2925" s="31">
        <v>0</v>
      </c>
      <c r="D2925" s="31" t="s">
        <v>2133</v>
      </c>
      <c r="E2925" s="31">
        <f ca="1">IF(GLOBAL[[#This Row],[b12]]="",GLOBAL[[#This Row],[a6]],GLOBAL[[#This Row],[b12]])</f>
        <v>0</v>
      </c>
      <c r="F2925" s="32">
        <f>GLOBAL[[#This Row],[AWAL]]</f>
        <v>0</v>
      </c>
      <c r="G2925" s="31"/>
      <c r="H2925" s="31"/>
      <c r="I2925" s="31">
        <f>IF(GLOBAL[[#This Row],[1]]="","",SUMIF(Table6[NB BM_C_QTY+F],GLOBAL[POINTER],Table6[C]))</f>
        <v>0</v>
      </c>
      <c r="J2925" s="91">
        <f>IF(GLOBAL[[#This Row],[2]]="",0,-1*SUMIF(Table5[CONCAT],GLOBAL[POINTER],Table5[3]))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 t="shared" si="45"/>
        <v>0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0</v>
      </c>
      <c r="Q2925" s="58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0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0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0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925" s="31">
        <v>40</v>
      </c>
      <c r="AC2925" t="s">
        <v>5118</v>
      </c>
    </row>
    <row r="2926" spans="1:31">
      <c r="A2926" s="31">
        <f ca="1">IF(GLOBAL[[#This Row],[TT]]&lt;1,"",ROW()-2)</f>
        <v>2924</v>
      </c>
      <c r="B2926" s="33" t="s">
        <v>1511</v>
      </c>
      <c r="C2926" s="31">
        <v>15</v>
      </c>
      <c r="D2926" s="31">
        <v>40</v>
      </c>
      <c r="E2926" s="31">
        <f ca="1">IF(GLOBAL[[#This Row],[b12]]="",GLOBAL[[#This Row],[a6]],GLOBAL[[#This Row],[b12]])</f>
        <v>15</v>
      </c>
      <c r="F2926" s="32">
        <f>GLOBAL[[#This Row],[AWAL]]</f>
        <v>15</v>
      </c>
      <c r="G2926" s="31"/>
      <c r="H2926" s="31"/>
      <c r="I2926" s="31">
        <f>IF(GLOBAL[[#This Row],[1]]="","",SUMIF(Table6[NB BM_C_QTY+F],GLOBAL[POINTER],Table6[C]))</f>
        <v>0</v>
      </c>
      <c r="J2926" s="91">
        <f>IF(GLOBAL[[#This Row],[2]]="",0,-1*SUMIF(Table5[CONCAT],GLOBAL[POINTER],Table5[3]))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 t="shared" si="45"/>
        <v>15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15</v>
      </c>
      <c r="Q2926" s="58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15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15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15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926" s="31">
        <v>40</v>
      </c>
      <c r="AC2926" t="s">
        <v>5118</v>
      </c>
      <c r="AD2926" s="64"/>
    </row>
    <row r="2927" spans="1:31">
      <c r="A2927" s="31" t="str">
        <f ca="1">IF(GLOBAL[[#This Row],[TT]]&lt;1,"",ROW()-2)</f>
        <v/>
      </c>
      <c r="B2927" s="33" t="s">
        <v>3861</v>
      </c>
      <c r="C2927" s="31">
        <v>0</v>
      </c>
      <c r="D2927" s="31">
        <v>40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>
        <f>IF(GLOBAL[[#This Row],[1]]="","",SUMIF(Table6[NB BM_C_QTY+F],GLOBAL[POINTER],Table6[C]))</f>
        <v>0</v>
      </c>
      <c r="J2927" s="91">
        <f>IF(GLOBAL[[#This Row],[2]]="",0,-1*SUMIF(Table5[CONCAT],GLOBAL[POINTER],Table5[3]))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 t="shared" si="45"/>
        <v>0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0</v>
      </c>
      <c r="Q2927" s="58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927" s="31">
        <v>40</v>
      </c>
      <c r="AC2927" t="s">
        <v>5118</v>
      </c>
      <c r="AD2927" s="65"/>
    </row>
    <row r="2928" spans="1:31">
      <c r="A2928" s="74" t="str">
        <f ca="1">IF(GLOBAL[[#This Row],[TT]]&lt;1,"",ROW()-2)</f>
        <v/>
      </c>
      <c r="B2928" s="33" t="s">
        <v>5031</v>
      </c>
      <c r="C2928" s="31">
        <v>0</v>
      </c>
      <c r="D2928" s="31" t="s">
        <v>2133</v>
      </c>
      <c r="E2928" s="39">
        <f ca="1">IF(GLOBAL[[#This Row],[b12]]="",GLOBAL[[#This Row],[a6]],GLOBAL[[#This Row],[b12]])</f>
        <v>0</v>
      </c>
      <c r="F2928" s="40">
        <f>GLOBAL[[#This Row],[AWAL]]</f>
        <v>0</v>
      </c>
      <c r="G2928" s="31"/>
      <c r="H2928" s="31"/>
      <c r="I2928" s="31">
        <f>IF(GLOBAL[[#This Row],[1]]="","",SUMIF(Table6[NB BM_C_QTY+F],GLOBAL[POINTER],Table6[C]))</f>
        <v>0</v>
      </c>
      <c r="J2928" s="91">
        <f>IF(GLOBAL[[#This Row],[2]]="",0,-1*SUMIF(Table5[CONCAT],GLOBAL[POINTER],Table5[3]))</f>
        <v>0</v>
      </c>
      <c r="K2928" s="39" t="str">
        <f>IF(GLOBAL[[#This Row],[b1]]="","",GLOBAL[[#This Row],[b1]]-GLOBAL[[#This Row],[a1]]-GLOBAL[[#This Row],[bkeluar1]])</f>
        <v/>
      </c>
      <c r="L2928" s="39">
        <f>SUM(GLOBAL[[#This Row],[bmasuk1]:[c1]])</f>
        <v>0</v>
      </c>
      <c r="M2928" s="40">
        <f t="shared" si="45"/>
        <v>0</v>
      </c>
      <c r="N2928" s="31"/>
      <c r="O2928" s="39" t="str">
        <f>IF(GLOBAL[[#This Row],[b2]]="","",GLOBAL[[#This Row],[b2]]-GLOBAL[[#This Row],[a2]])</f>
        <v/>
      </c>
      <c r="P2928" s="40">
        <f ca="1">SUM(INDIRECT(GLOBAL_VAR[TABLENAME]&amp;"[@a"&amp;$1:$1-1&amp;"]"),INDIRECT(GLOBAL_VAR[TABLENAME]&amp;"[@c"&amp;$1:$1-1&amp;"]"))</f>
        <v>0</v>
      </c>
      <c r="Q2928" s="58"/>
      <c r="R2928" s="41" t="str">
        <f>IF(GLOBAL[[#This Row],[b3]]="","",GLOBAL[[#This Row],[b3]]-GLOBAL[[#This Row],[a3]])</f>
        <v/>
      </c>
      <c r="S2928" s="40">
        <f ca="1">SUM(INDIRECT(GLOBAL_VAR[TABLENAME]&amp;"[@a"&amp;$1:$1-1&amp;"]"),INDIRECT(GLOBAL_VAR[TABLENAME]&amp;"[@c"&amp;$1:$1-1&amp;"]"))</f>
        <v>0</v>
      </c>
      <c r="T2928" s="33"/>
      <c r="U2928" s="41" t="str">
        <f>IF(GLOBAL[[#This Row],[b4]]="","",GLOBAL[[#This Row],[b4]]-GLOBAL[[#This Row],[a4]])</f>
        <v/>
      </c>
      <c r="V2928" s="40">
        <f ca="1">SUM(INDIRECT(GLOBAL_VAR[TABLENAME]&amp;"[@a"&amp;$1:$1-1&amp;"]"),INDIRECT(GLOBAL_VAR[TABLENAME]&amp;"[@c"&amp;$1:$1-1&amp;"]"))</f>
        <v>0</v>
      </c>
      <c r="W2928" s="31"/>
      <c r="X2928" s="39" t="str">
        <f>IF(GLOBAL[[#This Row],[b5]]="","",GLOBAL[[#This Row],[b5]]-GLOBAL[[#This Row],[a5]])</f>
        <v/>
      </c>
      <c r="Y2928" s="40">
        <f ca="1">SUM(INDIRECT(GLOBAL_VAR[TABLENAME]&amp;"[@a"&amp;$1:$1-1&amp;"]"),INDIRECT(GLOBAL_VAR[TABLENAME]&amp;"[@c"&amp;$1:$1-1&amp;"]"))</f>
        <v>0</v>
      </c>
      <c r="AA2928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928" s="39">
        <v>40</v>
      </c>
      <c r="AC2928" s="64" t="s">
        <v>5118</v>
      </c>
      <c r="AE2928" s="29"/>
    </row>
    <row r="2929" spans="1:31">
      <c r="A2929" s="74" t="str">
        <f ca="1">IF(GLOBAL[[#This Row],[TT]]&lt;1,"",ROW()-2)</f>
        <v/>
      </c>
      <c r="B2929" s="33" t="s">
        <v>5032</v>
      </c>
      <c r="C2929" s="31">
        <v>0</v>
      </c>
      <c r="D2929" s="31" t="s">
        <v>2133</v>
      </c>
      <c r="E2929" s="39">
        <f ca="1">IF(GLOBAL[[#This Row],[b12]]="",GLOBAL[[#This Row],[a6]],GLOBAL[[#This Row],[b12]])</f>
        <v>0</v>
      </c>
      <c r="F2929" s="40">
        <f>GLOBAL[[#This Row],[AWAL]]</f>
        <v>0</v>
      </c>
      <c r="G2929" s="31"/>
      <c r="H2929" s="31"/>
      <c r="I2929" s="31">
        <f>IF(GLOBAL[[#This Row],[1]]="","",SUMIF(Table6[NB BM_C_QTY+F],GLOBAL[POINTER],Table6[C]))</f>
        <v>0</v>
      </c>
      <c r="J2929" s="91">
        <f>IF(GLOBAL[[#This Row],[2]]="",0,-1*SUMIF(Table5[CONCAT],GLOBAL[POINTER],Table5[3]))</f>
        <v>0</v>
      </c>
      <c r="K2929" s="39" t="str">
        <f>IF(GLOBAL[[#This Row],[b1]]="","",GLOBAL[[#This Row],[b1]]-GLOBAL[[#This Row],[a1]]-GLOBAL[[#This Row],[bkeluar1]])</f>
        <v/>
      </c>
      <c r="L2929" s="39">
        <f>SUM(GLOBAL[[#This Row],[bmasuk1]:[c1]])</f>
        <v>0</v>
      </c>
      <c r="M2929" s="40">
        <f t="shared" si="45"/>
        <v>0</v>
      </c>
      <c r="N2929" s="31"/>
      <c r="O2929" s="39" t="str">
        <f>IF(GLOBAL[[#This Row],[b2]]="","",GLOBAL[[#This Row],[b2]]-GLOBAL[[#This Row],[a2]])</f>
        <v/>
      </c>
      <c r="P2929" s="40">
        <f ca="1">SUM(INDIRECT(GLOBAL_VAR[TABLENAME]&amp;"[@a"&amp;$1:$1-1&amp;"]"),INDIRECT(GLOBAL_VAR[TABLENAME]&amp;"[@c"&amp;$1:$1-1&amp;"]"))</f>
        <v>0</v>
      </c>
      <c r="Q2929" s="58"/>
      <c r="R2929" s="41" t="str">
        <f>IF(GLOBAL[[#This Row],[b3]]="","",GLOBAL[[#This Row],[b3]]-GLOBAL[[#This Row],[a3]])</f>
        <v/>
      </c>
      <c r="S2929" s="40">
        <f ca="1">SUM(INDIRECT(GLOBAL_VAR[TABLENAME]&amp;"[@a"&amp;$1:$1-1&amp;"]"),INDIRECT(GLOBAL_VAR[TABLENAME]&amp;"[@c"&amp;$1:$1-1&amp;"]"))</f>
        <v>0</v>
      </c>
      <c r="T2929" s="33"/>
      <c r="U2929" s="41" t="str">
        <f>IF(GLOBAL[[#This Row],[b4]]="","",GLOBAL[[#This Row],[b4]]-GLOBAL[[#This Row],[a4]])</f>
        <v/>
      </c>
      <c r="V2929" s="40">
        <f ca="1">SUM(INDIRECT(GLOBAL_VAR[TABLENAME]&amp;"[@a"&amp;$1:$1-1&amp;"]"),INDIRECT(GLOBAL_VAR[TABLENAME]&amp;"[@c"&amp;$1:$1-1&amp;"]"))</f>
        <v>0</v>
      </c>
      <c r="W2929" s="31"/>
      <c r="X2929" s="39" t="str">
        <f>IF(GLOBAL[[#This Row],[b5]]="","",GLOBAL[[#This Row],[b5]]-GLOBAL[[#This Row],[a5]])</f>
        <v/>
      </c>
      <c r="Y2929" s="40">
        <f ca="1">SUM(INDIRECT(GLOBAL_VAR[TABLENAME]&amp;"[@a"&amp;$1:$1-1&amp;"]"),INDIRECT(GLOBAL_VAR[TABLENAME]&amp;"[@c"&amp;$1:$1-1&amp;"]"))</f>
        <v>0</v>
      </c>
      <c r="Z2929" s="29"/>
      <c r="AA292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929" s="39">
        <v>40</v>
      </c>
      <c r="AC2929" s="65" t="s">
        <v>5118</v>
      </c>
      <c r="AE2929" s="29"/>
    </row>
    <row r="2930" spans="1:31">
      <c r="A2930" s="31" t="str">
        <f ca="1">IF(GLOBAL[[#This Row],[TT]]&lt;1,"",ROW()-2)</f>
        <v/>
      </c>
      <c r="B2930" s="33" t="s">
        <v>5244</v>
      </c>
      <c r="C2930" s="31">
        <v>0</v>
      </c>
      <c r="D2930" s="31" t="s">
        <v>3433</v>
      </c>
      <c r="E2930" s="31">
        <f ca="1">IF(GLOBAL[[#This Row],[b12]]="",GLOBAL[[#This Row],[a6]],GLOBAL[[#This Row],[b12]])</f>
        <v>0</v>
      </c>
      <c r="F2930" s="32">
        <f>GLOBAL[[#This Row],[AWAL]]</f>
        <v>0</v>
      </c>
      <c r="G2930" s="31"/>
      <c r="H2930" s="31"/>
      <c r="I2930" s="31">
        <f>IF(GLOBAL[[#This Row],[1]]="","",SUMIF(Table6[NB BM_C_QTY+F],GLOBAL[POINTER],Table6[C]))</f>
        <v>0</v>
      </c>
      <c r="J2930" s="91">
        <f>IF(GLOBAL[[#This Row],[2]]="",0,-1*SUMIF(Table5[CONCAT],GLOBAL[POINTER],Table5[3]))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 t="shared" si="45"/>
        <v>0</v>
      </c>
      <c r="N2930" s="31"/>
      <c r="O2930" s="31" t="str">
        <f>IF(GLOBAL[[#This Row],[b2]]="","",GLOBAL[[#This Row],[b2]]-GLOBAL[[#This Row],[a2]])</f>
        <v/>
      </c>
      <c r="P2930" s="32">
        <f ca="1">SUM(INDIRECT(GLOBAL_VAR[TABLENAME]&amp;"[@a"&amp;$1:$1-1&amp;"]"),INDIRECT(GLOBAL_VAR[TABLENAME]&amp;"[@c"&amp;$1:$1-1&amp;"]"))</f>
        <v>0</v>
      </c>
      <c r="Q2930" s="58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30" s="31">
        <v>40</v>
      </c>
      <c r="AC2930" t="s">
        <v>5932</v>
      </c>
      <c r="AE2930" s="29"/>
    </row>
    <row r="2931" spans="1:31">
      <c r="A2931" s="31" t="str">
        <f ca="1">IF(GLOBAL[[#This Row],[TT]]&lt;1,"",ROW()-2)</f>
        <v/>
      </c>
      <c r="B2931" s="33" t="s">
        <v>3434</v>
      </c>
      <c r="C2931" s="31">
        <v>0</v>
      </c>
      <c r="D2931" s="31" t="s">
        <v>3433</v>
      </c>
      <c r="E2931" s="31">
        <f ca="1">IF(GLOBAL[[#This Row],[b12]]="",GLOBAL[[#This Row],[a6]],GLOBAL[[#This Row],[b12]])</f>
        <v>0</v>
      </c>
      <c r="F2931" s="32">
        <f>GLOBAL[[#This Row],[AWAL]]</f>
        <v>0</v>
      </c>
      <c r="G2931" s="31"/>
      <c r="H2931" s="31"/>
      <c r="I2931" s="31">
        <f>IF(GLOBAL[[#This Row],[1]]="","",SUMIF(Table6[NB BM_C_QTY+F],GLOBAL[POINTER],Table6[C]))</f>
        <v>0</v>
      </c>
      <c r="J2931" s="91">
        <f>IF(GLOBAL[[#This Row],[2]]="",0,-1*SUMIF(Table5[CONCAT],GLOBAL[POINTER],Table5[3]))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0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0</v>
      </c>
      <c r="Q2931" s="58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0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0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0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31" s="31">
        <v>40</v>
      </c>
      <c r="AC2931" t="s">
        <v>5932</v>
      </c>
      <c r="AE2931" s="29"/>
    </row>
    <row r="2932" spans="1:31">
      <c r="A2932" s="31">
        <f ca="1">IF(GLOBAL[[#This Row],[TT]]&lt;1,"",ROW()-2)</f>
        <v>2930</v>
      </c>
      <c r="B2932" s="33" t="s">
        <v>1512</v>
      </c>
      <c r="C2932" s="31">
        <v>1</v>
      </c>
      <c r="D2932" s="31">
        <v>1500</v>
      </c>
      <c r="E2932" s="31">
        <f ca="1">IF(GLOBAL[[#This Row],[b12]]="",GLOBAL[[#This Row],[a6]],GLOBAL[[#This Row],[b12]])</f>
        <v>1</v>
      </c>
      <c r="F2932" s="32">
        <f>GLOBAL[[#This Row],[AWAL]]</f>
        <v>1</v>
      </c>
      <c r="G2932" s="31"/>
      <c r="H2932" s="31"/>
      <c r="I2932" s="31">
        <f>IF(GLOBAL[[#This Row],[1]]="","",SUMIF(Table6[NB BM_C_QTY+F],GLOBAL[POINTER],Table6[C]))</f>
        <v>0</v>
      </c>
      <c r="J2932" s="91">
        <f>IF(GLOBAL[[#This Row],[2]]="",0,-1*SUMIF(Table5[CONCAT],GLOBAL[POINTER],Table5[3]))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 t="shared" si="45"/>
        <v>1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1</v>
      </c>
      <c r="Q2932" s="58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1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1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1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932" s="31">
        <v>1500</v>
      </c>
      <c r="AC2932" t="s">
        <v>5118</v>
      </c>
    </row>
    <row r="2933" spans="1:31">
      <c r="A2933" s="31" t="str">
        <f ca="1">IF(GLOBAL[[#This Row],[TT]]&lt;1,"",ROW()-2)</f>
        <v/>
      </c>
      <c r="B2933" s="33" t="s">
        <v>5411</v>
      </c>
      <c r="C2933" s="31">
        <v>0</v>
      </c>
      <c r="D2933" s="31">
        <v>40</v>
      </c>
      <c r="E2933" s="31">
        <f ca="1">IF(GLOBAL[[#This Row],[b12]]="",GLOBAL[[#This Row],[a6]],GLOBAL[[#This Row],[b12]])</f>
        <v>0</v>
      </c>
      <c r="F2933" s="32">
        <f>GLOBAL[[#This Row],[AWAL]]</f>
        <v>0</v>
      </c>
      <c r="G2933" s="31"/>
      <c r="H2933" s="31"/>
      <c r="I2933" s="31">
        <f>IF(GLOBAL[[#This Row],[1]]="","",SUMIF(Table6[NB BM_C_QTY+F],GLOBAL[POINTER],Table6[C]))</f>
        <v>0</v>
      </c>
      <c r="J2933" s="91">
        <f>IF(GLOBAL[[#This Row],[2]]="",0,-1*SUMIF(Table5[CONCAT],GLOBAL[POINTER],Table5[3]))</f>
        <v>0</v>
      </c>
      <c r="K2933" s="31" t="str">
        <f>IF(GLOBAL[[#This Row],[b1]]="","",GLOBAL[[#This Row],[b1]]-GLOBAL[[#This Row],[a1]]-GLOBAL[[#This Row],[bkeluar1]])</f>
        <v/>
      </c>
      <c r="L2933" s="31">
        <f>SUM(GLOBAL[[#This Row],[bmasuk1]:[c1]])</f>
        <v>0</v>
      </c>
      <c r="M2933" s="32">
        <f t="shared" si="45"/>
        <v>0</v>
      </c>
      <c r="N2933" s="31"/>
      <c r="O2933" s="31" t="str">
        <f>IF(GLOBAL[[#This Row],[b2]]="","",GLOBAL[[#This Row],[b2]]-GLOBAL[[#This Row],[a2]])</f>
        <v/>
      </c>
      <c r="P2933" s="32">
        <f ca="1">SUM(INDIRECT(GLOBAL_VAR[TABLENAME]&amp;"[@a"&amp;$1:$1-1&amp;"]"),INDIRECT(GLOBAL_VAR[TABLENAME]&amp;"[@c"&amp;$1:$1-1&amp;"]"))</f>
        <v>0</v>
      </c>
      <c r="Q2933" s="58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0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0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0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933" s="31">
        <v>40</v>
      </c>
      <c r="AC2933" t="s">
        <v>5118</v>
      </c>
    </row>
    <row r="2934" spans="1:31">
      <c r="A2934" s="31">
        <f ca="1">IF(GLOBAL[[#This Row],[TT]]&lt;1,"",ROW()-2)</f>
        <v>2932</v>
      </c>
      <c r="B2934" s="33" t="s">
        <v>1513</v>
      </c>
      <c r="C2934" s="31">
        <v>9</v>
      </c>
      <c r="D2934" s="31">
        <v>2400</v>
      </c>
      <c r="E2934" s="31">
        <f ca="1">IF(GLOBAL[[#This Row],[b12]]="",GLOBAL[[#This Row],[a6]],GLOBAL[[#This Row],[b12]])</f>
        <v>9</v>
      </c>
      <c r="F2934" s="32">
        <f>GLOBAL[[#This Row],[AWAL]]</f>
        <v>9</v>
      </c>
      <c r="G2934" s="31"/>
      <c r="H2934" s="31"/>
      <c r="I2934" s="31">
        <f>IF(GLOBAL[[#This Row],[1]]="","",SUMIF(Table6[NB BM_C_QTY+F],GLOBAL[POINTER],Table6[C]))</f>
        <v>0</v>
      </c>
      <c r="J2934" s="91">
        <f>IF(GLOBAL[[#This Row],[2]]="",0,-1*SUMIF(Table5[CONCAT],GLOBAL[POINTER],Table5[3]))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 t="shared" si="45"/>
        <v>9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9</v>
      </c>
      <c r="Q2934" s="58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9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9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9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934" s="31">
        <v>2400</v>
      </c>
      <c r="AC2934" t="s">
        <v>5118</v>
      </c>
      <c r="AD2934" s="64"/>
    </row>
    <row r="2935" spans="1:31">
      <c r="A2935" s="31">
        <f ca="1">IF(GLOBAL[[#This Row],[TT]]&lt;1,"",ROW()-2)</f>
        <v>2933</v>
      </c>
      <c r="B2935" s="33" t="s">
        <v>1514</v>
      </c>
      <c r="C2935" s="31">
        <v>5</v>
      </c>
      <c r="D2935" s="31">
        <v>2000</v>
      </c>
      <c r="E2935" s="31">
        <f ca="1">IF(GLOBAL[[#This Row],[b12]]="",GLOBAL[[#This Row],[a6]],GLOBAL[[#This Row],[b12]])</f>
        <v>5</v>
      </c>
      <c r="F2935" s="32">
        <f>GLOBAL[[#This Row],[AWAL]]</f>
        <v>5</v>
      </c>
      <c r="G2935" s="31"/>
      <c r="H2935" s="31"/>
      <c r="I2935" s="31">
        <f>IF(GLOBAL[[#This Row],[1]]="","",SUMIF(Table6[NB BM_C_QTY+F],GLOBAL[POINTER],Table6[C]))</f>
        <v>0</v>
      </c>
      <c r="J2935" s="91">
        <f>IF(GLOBAL[[#This Row],[2]]="",0,-1*SUMIF(Table5[CONCAT],GLOBAL[POINTER],Table5[3]))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 t="shared" si="45"/>
        <v>5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5</v>
      </c>
      <c r="Q2935" s="58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5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5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5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935" s="31">
        <v>2000</v>
      </c>
      <c r="AC2935" t="s">
        <v>5118</v>
      </c>
      <c r="AD2935" s="64"/>
    </row>
    <row r="2936" spans="1:31">
      <c r="A2936" s="31">
        <f ca="1">IF(GLOBAL[[#This Row],[TT]]&lt;1,"",ROW()-2)</f>
        <v>2934</v>
      </c>
      <c r="B2936" s="33" t="s">
        <v>1515</v>
      </c>
      <c r="C2936" s="31">
        <v>1</v>
      </c>
      <c r="D2936" s="31">
        <v>2000</v>
      </c>
      <c r="E2936" s="31">
        <f ca="1">IF(GLOBAL[[#This Row],[b12]]="",GLOBAL[[#This Row],[a6]],GLOBAL[[#This Row],[b12]])</f>
        <v>1</v>
      </c>
      <c r="F2936" s="32">
        <f>GLOBAL[[#This Row],[AWAL]]</f>
        <v>1</v>
      </c>
      <c r="G2936" s="31"/>
      <c r="H2936" s="31"/>
      <c r="I2936" s="31">
        <f>IF(GLOBAL[[#This Row],[1]]="","",SUMIF(Table6[NB BM_C_QTY+F],GLOBAL[POINTER],Table6[C]))</f>
        <v>0</v>
      </c>
      <c r="J2936" s="91">
        <f>IF(GLOBAL[[#This Row],[2]]="",0,-1*SUMIF(Table5[CONCAT],GLOBAL[POINTER],Table5[3]))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 t="shared" si="45"/>
        <v>1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1</v>
      </c>
      <c r="Q2936" s="58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1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1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1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936" s="31">
        <v>2000</v>
      </c>
      <c r="AC2936" t="s">
        <v>5118</v>
      </c>
      <c r="AD2936" s="65"/>
    </row>
    <row r="2937" spans="1:31">
      <c r="A2937" s="31">
        <f ca="1">IF(GLOBAL[[#This Row],[TT]]&lt;1,"",ROW()-2)</f>
        <v>2935</v>
      </c>
      <c r="B2937" s="33" t="s">
        <v>1516</v>
      </c>
      <c r="C2937" s="31">
        <v>11</v>
      </c>
      <c r="D2937" s="31" t="s">
        <v>108</v>
      </c>
      <c r="E2937" s="31">
        <f ca="1">IF(GLOBAL[[#This Row],[b12]]="",GLOBAL[[#This Row],[a6]],GLOBAL[[#This Row],[b12]])</f>
        <v>11</v>
      </c>
      <c r="F2937" s="32">
        <f>GLOBAL[[#This Row],[AWAL]]</f>
        <v>11</v>
      </c>
      <c r="G2937" s="31"/>
      <c r="H2937" s="31"/>
      <c r="I2937" s="31">
        <f>IF(GLOBAL[[#This Row],[1]]="","",SUMIF(Table6[NB BM_C_QTY+F],GLOBAL[POINTER],Table6[C]))</f>
        <v>0</v>
      </c>
      <c r="J2937" s="91">
        <f>IF(GLOBAL[[#This Row],[2]]="",0,-1*SUMIF(Table5[CONCAT],GLOBAL[POINTER],Table5[3]))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 t="shared" si="45"/>
        <v>11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11</v>
      </c>
      <c r="Q2937" s="58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11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11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11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937" s="31">
        <v>1000</v>
      </c>
      <c r="AC2937" t="s">
        <v>5118</v>
      </c>
    </row>
    <row r="2938" spans="1:31">
      <c r="A2938" s="31" t="str">
        <f ca="1">IF(GLOBAL[[#This Row],[TT]]&lt;1,"",ROW()-2)</f>
        <v/>
      </c>
      <c r="B2938" s="33" t="s">
        <v>2112</v>
      </c>
      <c r="C2938" s="31">
        <v>0</v>
      </c>
      <c r="D2938" s="31">
        <v>1200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>
        <f>IF(GLOBAL[[#This Row],[1]]="","",SUMIF(Table6[NB BM_C_QTY+F],GLOBAL[POINTER],Table6[C]))</f>
        <v>0</v>
      </c>
      <c r="J2938" s="91">
        <f>IF(GLOBAL[[#This Row],[2]]="",0,-1*SUMIF(Table5[CONCAT],GLOBAL[POINTER],Table5[3]))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58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938" s="31">
        <v>1200</v>
      </c>
      <c r="AC2938" t="s">
        <v>5118</v>
      </c>
      <c r="AE2938" s="29"/>
    </row>
    <row r="2939" spans="1:31">
      <c r="A2939" s="31" t="str">
        <f ca="1">IF(GLOBAL[[#This Row],[TT]]&lt;1,"",ROW()-2)</f>
        <v/>
      </c>
      <c r="B2939" s="33" t="s">
        <v>1517</v>
      </c>
      <c r="C2939" s="31">
        <v>0</v>
      </c>
      <c r="D2939" s="31">
        <v>1200</v>
      </c>
      <c r="E2939" s="31">
        <f ca="1">IF(GLOBAL[[#This Row],[b12]]="",GLOBAL[[#This Row],[a6]],GLOBAL[[#This Row],[b12]])</f>
        <v>0</v>
      </c>
      <c r="F2939" s="32">
        <f>GLOBAL[[#This Row],[AWAL]]</f>
        <v>0</v>
      </c>
      <c r="G2939" s="31"/>
      <c r="H2939" s="31"/>
      <c r="I2939" s="31">
        <f>IF(GLOBAL[[#This Row],[1]]="","",SUMIF(Table6[NB BM_C_QTY+F],GLOBAL[POINTER],Table6[C]))</f>
        <v>0</v>
      </c>
      <c r="J2939" s="91">
        <f>IF(GLOBAL[[#This Row],[2]]="",0,-1*SUMIF(Table5[CONCAT],GLOBAL[POINTER],Table5[3]))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0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0</v>
      </c>
      <c r="Q2939" s="58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0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0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0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939" s="31">
        <v>1200</v>
      </c>
      <c r="AC2939" t="s">
        <v>5118</v>
      </c>
    </row>
    <row r="2940" spans="1:31">
      <c r="A2940" s="31" t="str">
        <f ca="1">IF(GLOBAL[[#This Row],[TT]]&lt;1,"",ROW()-2)</f>
        <v/>
      </c>
      <c r="B2940" s="33" t="s">
        <v>2239</v>
      </c>
      <c r="C2940" s="31">
        <v>0</v>
      </c>
      <c r="D2940" s="31">
        <v>20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>
        <f>IF(GLOBAL[[#This Row],[1]]="","",SUMIF(Table6[NB BM_C_QTY+F],GLOBAL[POINTER],Table6[C]))</f>
        <v>0</v>
      </c>
      <c r="J2940" s="91">
        <f>IF(GLOBAL[[#This Row],[2]]="",0,-1*SUMIF(Table5[CONCAT],GLOBAL[POINTER],Table5[3]))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 t="shared" si="45"/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58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940" s="31">
        <v>20</v>
      </c>
      <c r="AC2940" t="s">
        <v>5118</v>
      </c>
    </row>
    <row r="2941" spans="1:31">
      <c r="A2941" s="31" t="str">
        <f ca="1">IF(GLOBAL[[#This Row],[TT]]&lt;1,"",ROW()-2)</f>
        <v/>
      </c>
      <c r="B2941" s="33" t="s">
        <v>1518</v>
      </c>
      <c r="C2941" s="31">
        <v>0</v>
      </c>
      <c r="D2941" s="31" t="s">
        <v>26</v>
      </c>
      <c r="E2941" s="31">
        <f ca="1">IF(GLOBAL[[#This Row],[b12]]="",GLOBAL[[#This Row],[a6]],GLOBAL[[#This Row],[b12]])</f>
        <v>0</v>
      </c>
      <c r="F2941" s="32">
        <f>GLOBAL[[#This Row],[AWAL]]</f>
        <v>0</v>
      </c>
      <c r="G2941" s="31"/>
      <c r="H2941" s="31"/>
      <c r="I2941" s="31">
        <f>IF(GLOBAL[[#This Row],[1]]="","",SUMIF(Table6[NB BM_C_QTY+F],GLOBAL[POINTER],Table6[C]))</f>
        <v>0</v>
      </c>
      <c r="J2941" s="91">
        <f>IF(GLOBAL[[#This Row],[2]]="",0,-1*SUMIF(Table5[CONCAT],GLOBAL[POINTER],Table5[3]))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0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0</v>
      </c>
      <c r="Q2941" s="58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0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0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0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941" s="31">
        <v>100</v>
      </c>
      <c r="AC2941" t="s">
        <v>5118</v>
      </c>
    </row>
    <row r="2942" spans="1:31">
      <c r="A2942" s="31" t="str">
        <f ca="1">IF(GLOBAL[[#This Row],[TT]]&lt;1,"",ROW()-2)</f>
        <v/>
      </c>
      <c r="B2942" s="33" t="s">
        <v>1519</v>
      </c>
      <c r="C2942" s="31">
        <v>0</v>
      </c>
      <c r="D2942" s="31">
        <v>100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>
        <f>IF(GLOBAL[[#This Row],[1]]="","",SUMIF(Table6[NB BM_C_QTY+F],GLOBAL[POINTER],Table6[C]))</f>
        <v>0</v>
      </c>
      <c r="J2942" s="91">
        <f>IF(GLOBAL[[#This Row],[2]]="",0,-1*SUMIF(Table5[CONCAT],GLOBAL[POINTER],Table5[3]))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58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942" s="31">
        <v>100</v>
      </c>
      <c r="AC2942" t="s">
        <v>5118</v>
      </c>
    </row>
    <row r="2943" spans="1:31">
      <c r="A2943" s="31">
        <f ca="1">IF(GLOBAL[[#This Row],[TT]]&lt;1,"",ROW()-2)</f>
        <v>2941</v>
      </c>
      <c r="B2943" s="33" t="s">
        <v>1520</v>
      </c>
      <c r="C2943" s="31">
        <v>7</v>
      </c>
      <c r="D2943" s="31">
        <v>100</v>
      </c>
      <c r="E2943" s="31">
        <f ca="1">IF(GLOBAL[[#This Row],[b12]]="",GLOBAL[[#This Row],[a6]],GLOBAL[[#This Row],[b12]])</f>
        <v>7</v>
      </c>
      <c r="F2943" s="32">
        <f>GLOBAL[[#This Row],[AWAL]]</f>
        <v>7</v>
      </c>
      <c r="G2943" s="31"/>
      <c r="H2943" s="31"/>
      <c r="I2943" s="31">
        <f>IF(GLOBAL[[#This Row],[1]]="","",SUMIF(Table6[NB BM_C_QTY+F],GLOBAL[POINTER],Table6[C]))</f>
        <v>0</v>
      </c>
      <c r="J2943" s="91">
        <f>IF(GLOBAL[[#This Row],[2]]="",0,-1*SUMIF(Table5[CONCAT],GLOBAL[POINTER],Table5[3]))</f>
        <v>0</v>
      </c>
      <c r="K2943" s="31" t="str">
        <f>IF(GLOBAL[[#This Row],[b1]]="","",GLOBAL[[#This Row],[b1]]-GLOBAL[[#This Row],[a1]]-GLOBAL[[#This Row],[bkeluar1]])</f>
        <v/>
      </c>
      <c r="L2943" s="31">
        <f>SUM(GLOBAL[[#This Row],[bmasuk1]:[c1]])</f>
        <v>0</v>
      </c>
      <c r="M2943" s="32">
        <f t="shared" si="45"/>
        <v>7</v>
      </c>
      <c r="N2943" s="31"/>
      <c r="O2943" s="31" t="str">
        <f>IF(GLOBAL[[#This Row],[b2]]="","",GLOBAL[[#This Row],[b2]]-GLOBAL[[#This Row],[a2]])</f>
        <v/>
      </c>
      <c r="P2943" s="32">
        <f ca="1">SUM(INDIRECT(GLOBAL_VAR[TABLENAME]&amp;"[@a"&amp;$1:$1-1&amp;"]"),INDIRECT(GLOBAL_VAR[TABLENAME]&amp;"[@c"&amp;$1:$1-1&amp;"]"))</f>
        <v>7</v>
      </c>
      <c r="Q2943" s="58"/>
      <c r="R2943" s="33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7</v>
      </c>
      <c r="T2943" s="33"/>
      <c r="U2943" s="33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7</v>
      </c>
      <c r="W2943" s="31"/>
      <c r="X2943" s="31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7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943" s="31">
        <v>100</v>
      </c>
      <c r="AC2943" t="s">
        <v>5118</v>
      </c>
      <c r="AD2943" s="64"/>
    </row>
    <row r="2944" spans="1:31">
      <c r="A2944" s="31">
        <f ca="1">IF(GLOBAL[[#This Row],[TT]]&lt;1,"",ROW()-2)</f>
        <v>2942</v>
      </c>
      <c r="B2944" s="33" t="s">
        <v>1521</v>
      </c>
      <c r="C2944" s="31">
        <v>5</v>
      </c>
      <c r="D2944" s="31">
        <v>1200</v>
      </c>
      <c r="E2944" s="31">
        <f ca="1">IF(GLOBAL[[#This Row],[b12]]="",GLOBAL[[#This Row],[a6]],GLOBAL[[#This Row],[b12]])</f>
        <v>5</v>
      </c>
      <c r="F2944" s="32">
        <f>GLOBAL[[#This Row],[AWAL]]</f>
        <v>5</v>
      </c>
      <c r="G2944" s="31"/>
      <c r="H2944" s="31"/>
      <c r="I2944" s="31">
        <f>IF(GLOBAL[[#This Row],[1]]="","",SUMIF(Table6[NB BM_C_QTY+F],GLOBAL[POINTER],Table6[C]))</f>
        <v>0</v>
      </c>
      <c r="J2944" s="91">
        <f>IF(GLOBAL[[#This Row],[2]]="",0,-1*SUMIF(Table5[CONCAT],GLOBAL[POINTER],Table5[3]))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5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5</v>
      </c>
      <c r="Q2944" s="58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5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5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5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944" s="31">
        <v>1200</v>
      </c>
      <c r="AC2944" t="s">
        <v>5118</v>
      </c>
      <c r="AD2944" s="65"/>
    </row>
    <row r="2945" spans="1:31">
      <c r="A2945" s="31">
        <f ca="1">IF(GLOBAL[[#This Row],[TT]]&lt;1,"",ROW()-2)</f>
        <v>2943</v>
      </c>
      <c r="B2945" s="33" t="s">
        <v>1522</v>
      </c>
      <c r="C2945" s="31">
        <v>0</v>
      </c>
      <c r="D2945" s="31">
        <v>1200</v>
      </c>
      <c r="E2945" s="31">
        <f ca="1">IF(GLOBAL[[#This Row],[b12]]="",GLOBAL[[#This Row],[a6]],GLOBAL[[#This Row],[b12]])</f>
        <v>2</v>
      </c>
      <c r="F2945" s="32">
        <f>GLOBAL[[#This Row],[AWAL]]</f>
        <v>0</v>
      </c>
      <c r="G2945" s="31">
        <v>2</v>
      </c>
      <c r="H2945" s="31"/>
      <c r="I2945" s="31">
        <f>IF(GLOBAL[[#This Row],[1]]="","",SUMIF(Table6[NB BM_C_QTY+F],GLOBAL[POINTER],Table6[C]))</f>
        <v>0</v>
      </c>
      <c r="J2945" s="91">
        <f>IF(GLOBAL[[#This Row],[2]]="",0,-1*SUMIF(Table5[CONCAT],GLOBAL[POINTER],Table5[3]))</f>
        <v>0</v>
      </c>
      <c r="K2945" s="31">
        <f>IF(GLOBAL[[#This Row],[b1]]="","",GLOBAL[[#This Row],[b1]]-GLOBAL[[#This Row],[a1]]-GLOBAL[[#This Row],[bkeluar1]])</f>
        <v>2</v>
      </c>
      <c r="L2945" s="31">
        <f>SUM(GLOBAL[[#This Row],[bmasuk1]:[c1]])</f>
        <v>2</v>
      </c>
      <c r="M2945" s="32">
        <f t="shared" si="45"/>
        <v>2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2</v>
      </c>
      <c r="Q2945" s="58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2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2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2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945" s="31">
        <v>1200</v>
      </c>
      <c r="AC2945" t="s">
        <v>5118</v>
      </c>
    </row>
    <row r="2946" spans="1:31">
      <c r="A2946" s="31" t="str">
        <f ca="1">IF(GLOBAL[[#This Row],[TT]]&lt;1,"",ROW()-2)</f>
        <v/>
      </c>
      <c r="B2946" s="33" t="s">
        <v>1523</v>
      </c>
      <c r="C2946" s="31">
        <v>1</v>
      </c>
      <c r="D2946" s="31">
        <v>1200</v>
      </c>
      <c r="E2946" s="31">
        <f ca="1">IF(GLOBAL[[#This Row],[b12]]="",GLOBAL[[#This Row],[a6]],GLOBAL[[#This Row],[b12]])</f>
        <v>0</v>
      </c>
      <c r="F2946" s="32">
        <f>GLOBAL[[#This Row],[AWAL]]</f>
        <v>1</v>
      </c>
      <c r="G2946" s="31">
        <v>0</v>
      </c>
      <c r="H2946" s="31"/>
      <c r="I2946" s="31">
        <f>IF(GLOBAL[[#This Row],[1]]="","",SUMIF(Table6[NB BM_C_QTY+F],GLOBAL[POINTER],Table6[C]))</f>
        <v>0</v>
      </c>
      <c r="J2946" s="91">
        <f>IF(GLOBAL[[#This Row],[2]]="",0,-1*SUMIF(Table5[CONCAT],GLOBAL[POINTER],Table5[3]))</f>
        <v>0</v>
      </c>
      <c r="K2946" s="31">
        <f>IF(GLOBAL[[#This Row],[b1]]="","",GLOBAL[[#This Row],[b1]]-GLOBAL[[#This Row],[a1]]-GLOBAL[[#This Row],[bkeluar1]])</f>
        <v>-1</v>
      </c>
      <c r="L2946" s="31">
        <f>SUM(GLOBAL[[#This Row],[bmasuk1]:[c1]])</f>
        <v>-1</v>
      </c>
      <c r="M2946" s="32">
        <f t="shared" si="45"/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58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946" s="31">
        <v>1200</v>
      </c>
      <c r="AC2946" t="s">
        <v>5118</v>
      </c>
    </row>
    <row r="2947" spans="1:31">
      <c r="A2947" s="31">
        <f ca="1">IF(GLOBAL[[#This Row],[TT]]&lt;1,"",ROW()-2)</f>
        <v>2945</v>
      </c>
      <c r="B2947" s="33" t="s">
        <v>1524</v>
      </c>
      <c r="C2947" s="31">
        <v>19</v>
      </c>
      <c r="D2947" s="31">
        <v>1200</v>
      </c>
      <c r="E2947" s="31">
        <f ca="1">IF(GLOBAL[[#This Row],[b12]]="",GLOBAL[[#This Row],[a6]],GLOBAL[[#This Row],[b12]])</f>
        <v>8</v>
      </c>
      <c r="F2947" s="32">
        <f>GLOBAL[[#This Row],[AWAL]]</f>
        <v>19</v>
      </c>
      <c r="G2947" s="31">
        <v>8</v>
      </c>
      <c r="H2947" s="31"/>
      <c r="I2947" s="31">
        <f>IF(GLOBAL[[#This Row],[1]]="","",SUMIF(Table6[NB BM_C_QTY+F],GLOBAL[POINTER],Table6[C]))</f>
        <v>0</v>
      </c>
      <c r="J2947" s="91">
        <f>IF(GLOBAL[[#This Row],[2]]="",0,-1*SUMIF(Table5[CONCAT],GLOBAL[POINTER],Table5[3]))</f>
        <v>0</v>
      </c>
      <c r="K2947" s="31">
        <f>IF(GLOBAL[[#This Row],[b1]]="","",GLOBAL[[#This Row],[b1]]-GLOBAL[[#This Row],[a1]]-GLOBAL[[#This Row],[bkeluar1]])</f>
        <v>-11</v>
      </c>
      <c r="L2947" s="31">
        <f>SUM(GLOBAL[[#This Row],[bmasuk1]:[c1]])</f>
        <v>-11</v>
      </c>
      <c r="M2947" s="32">
        <f t="shared" ref="M2947:M3010" si="46">SUM(F2947,L2947)</f>
        <v>8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8</v>
      </c>
      <c r="Q2947" s="58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8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8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8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947" s="31">
        <v>1200</v>
      </c>
      <c r="AC2947" t="s">
        <v>5118</v>
      </c>
    </row>
    <row r="2948" spans="1:31">
      <c r="A2948" s="31" t="str">
        <f ca="1">IF(GLOBAL[[#This Row],[TT]]&lt;1,"",ROW()-2)</f>
        <v/>
      </c>
      <c r="B2948" s="33" t="s">
        <v>1525</v>
      </c>
      <c r="C2948" s="31">
        <v>0</v>
      </c>
      <c r="D2948" s="31">
        <v>1200</v>
      </c>
      <c r="E2948" s="31">
        <f ca="1">IF(GLOBAL[[#This Row],[b12]]="",GLOBAL[[#This Row],[a6]],GLOBAL[[#This Row],[b12]])</f>
        <v>0</v>
      </c>
      <c r="F2948" s="32">
        <f>GLOBAL[[#This Row],[AWAL]]</f>
        <v>0</v>
      </c>
      <c r="G2948" s="31"/>
      <c r="H2948" s="31"/>
      <c r="I2948" s="31">
        <f>IF(GLOBAL[[#This Row],[1]]="","",SUMIF(Table6[NB BM_C_QTY+F],GLOBAL[POINTER],Table6[C]))</f>
        <v>0</v>
      </c>
      <c r="J2948" s="91">
        <f>IF(GLOBAL[[#This Row],[2]]="",0,-1*SUMIF(Table5[CONCAT],GLOBAL[POINTER],Table5[3]))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0</v>
      </c>
      <c r="Q2948" s="58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948" s="31">
        <v>1200</v>
      </c>
      <c r="AC2948" t="s">
        <v>5118</v>
      </c>
    </row>
    <row r="2949" spans="1:31">
      <c r="A2949" s="31">
        <f ca="1">IF(GLOBAL[[#This Row],[TT]]&lt;1,"",ROW()-2)</f>
        <v>2947</v>
      </c>
      <c r="B2949" s="33" t="s">
        <v>1526</v>
      </c>
      <c r="C2949" s="31">
        <v>6</v>
      </c>
      <c r="D2949" s="31" t="s">
        <v>184</v>
      </c>
      <c r="E2949" s="31">
        <f ca="1">IF(GLOBAL[[#This Row],[b12]]="",GLOBAL[[#This Row],[a6]],GLOBAL[[#This Row],[b12]])</f>
        <v>6</v>
      </c>
      <c r="F2949" s="32">
        <f>GLOBAL[[#This Row],[AWAL]]</f>
        <v>6</v>
      </c>
      <c r="G2949" s="31"/>
      <c r="H2949" s="31"/>
      <c r="I2949" s="31">
        <f>IF(GLOBAL[[#This Row],[1]]="","",SUMIF(Table6[NB BM_C_QTY+F],GLOBAL[POINTER],Table6[C]))</f>
        <v>0</v>
      </c>
      <c r="J2949" s="91">
        <f>IF(GLOBAL[[#This Row],[2]]="",0,-1*SUMIF(Table5[CONCAT],GLOBAL[POINTER],Table5[3]))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6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6</v>
      </c>
      <c r="Q2949" s="58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6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6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6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949" s="31">
        <v>1152</v>
      </c>
      <c r="AC2949" t="s">
        <v>5118</v>
      </c>
      <c r="AE2949" s="65"/>
    </row>
    <row r="2950" spans="1:31">
      <c r="A2950" s="31">
        <f ca="1">IF(GLOBAL[[#This Row],[TT]]&lt;1,"",ROW()-2)</f>
        <v>2948</v>
      </c>
      <c r="B2950" s="33" t="s">
        <v>1527</v>
      </c>
      <c r="C2950" s="31">
        <v>9</v>
      </c>
      <c r="D2950" s="31" t="s">
        <v>184</v>
      </c>
      <c r="E2950" s="31">
        <f ca="1">IF(GLOBAL[[#This Row],[b12]]="",GLOBAL[[#This Row],[a6]],GLOBAL[[#This Row],[b12]])</f>
        <v>9</v>
      </c>
      <c r="F2950" s="32">
        <f>GLOBAL[[#This Row],[AWAL]]</f>
        <v>9</v>
      </c>
      <c r="G2950" s="31"/>
      <c r="H2950" s="31"/>
      <c r="I2950" s="31">
        <f>IF(GLOBAL[[#This Row],[1]]="","",SUMIF(Table6[NB BM_C_QTY+F],GLOBAL[POINTER],Table6[C]))</f>
        <v>0</v>
      </c>
      <c r="J2950" s="91">
        <f>IF(GLOBAL[[#This Row],[2]]="",0,-1*SUMIF(Table5[CONCAT],GLOBAL[POINTER],Table5[3]))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9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9</v>
      </c>
      <c r="Q2950" s="58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9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9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9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950" s="31">
        <v>1152</v>
      </c>
      <c r="AC2950" t="s">
        <v>5118</v>
      </c>
    </row>
    <row r="2951" spans="1:31">
      <c r="A2951" s="31">
        <f ca="1">IF(GLOBAL[[#This Row],[TT]]&lt;1,"",ROW()-2)</f>
        <v>2949</v>
      </c>
      <c r="B2951" s="33" t="s">
        <v>1528</v>
      </c>
      <c r="C2951" s="31">
        <v>1</v>
      </c>
      <c r="D2951" s="31" t="s">
        <v>184</v>
      </c>
      <c r="E2951" s="31">
        <f ca="1">IF(GLOBAL[[#This Row],[b12]]="",GLOBAL[[#This Row],[a6]],GLOBAL[[#This Row],[b12]])</f>
        <v>1</v>
      </c>
      <c r="F2951" s="32">
        <f>GLOBAL[[#This Row],[AWAL]]</f>
        <v>1</v>
      </c>
      <c r="G2951" s="31"/>
      <c r="H2951" s="31"/>
      <c r="I2951" s="31">
        <f>IF(GLOBAL[[#This Row],[1]]="","",SUMIF(Table6[NB BM_C_QTY+F],GLOBAL[POINTER],Table6[C]))</f>
        <v>0</v>
      </c>
      <c r="J2951" s="91">
        <f>IF(GLOBAL[[#This Row],[2]]="",0,-1*SUMIF(Table5[CONCAT],GLOBAL[POINTER],Table5[3]))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1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1</v>
      </c>
      <c r="Q2951" s="58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1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1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1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951" s="31">
        <v>1152</v>
      </c>
      <c r="AC2951" t="s">
        <v>5118</v>
      </c>
    </row>
    <row r="2952" spans="1:31">
      <c r="A2952" s="31">
        <f ca="1">IF(GLOBAL[[#This Row],[TT]]&lt;1,"",ROW()-2)</f>
        <v>2950</v>
      </c>
      <c r="B2952" s="33" t="s">
        <v>1529</v>
      </c>
      <c r="C2952" s="31">
        <v>9</v>
      </c>
      <c r="D2952" s="31" t="s">
        <v>184</v>
      </c>
      <c r="E2952" s="31">
        <f ca="1">IF(GLOBAL[[#This Row],[b12]]="",GLOBAL[[#This Row],[a6]],GLOBAL[[#This Row],[b12]])</f>
        <v>9</v>
      </c>
      <c r="F2952" s="32">
        <f>GLOBAL[[#This Row],[AWAL]]</f>
        <v>9</v>
      </c>
      <c r="G2952" s="31"/>
      <c r="H2952" s="31"/>
      <c r="I2952" s="31">
        <f>IF(GLOBAL[[#This Row],[1]]="","",SUMIF(Table6[NB BM_C_QTY+F],GLOBAL[POINTER],Table6[C]))</f>
        <v>0</v>
      </c>
      <c r="J2952" s="91">
        <f>IF(GLOBAL[[#This Row],[2]]="",0,-1*SUMIF(Table5[CONCAT],GLOBAL[POINTER],Table5[3]))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9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9</v>
      </c>
      <c r="Q2952" s="58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9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9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9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952" s="31">
        <v>1152</v>
      </c>
      <c r="AC2952" t="s">
        <v>5118</v>
      </c>
    </row>
    <row r="2953" spans="1:31">
      <c r="A2953" s="31">
        <f ca="1">IF(GLOBAL[[#This Row],[TT]]&lt;1,"",ROW()-2)</f>
        <v>2951</v>
      </c>
      <c r="B2953" s="33" t="s">
        <v>1530</v>
      </c>
      <c r="C2953" s="31">
        <v>5</v>
      </c>
      <c r="D2953" s="31" t="s">
        <v>184</v>
      </c>
      <c r="E2953" s="31">
        <f ca="1">IF(GLOBAL[[#This Row],[b12]]="",GLOBAL[[#This Row],[a6]],GLOBAL[[#This Row],[b12]])</f>
        <v>5</v>
      </c>
      <c r="F2953" s="32">
        <f>GLOBAL[[#This Row],[AWAL]]</f>
        <v>5</v>
      </c>
      <c r="G2953" s="31"/>
      <c r="H2953" s="31"/>
      <c r="I2953" s="31">
        <f>IF(GLOBAL[[#This Row],[1]]="","",SUMIF(Table6[NB BM_C_QTY+F],GLOBAL[POINTER],Table6[C]))</f>
        <v>0</v>
      </c>
      <c r="J2953" s="91">
        <f>IF(GLOBAL[[#This Row],[2]]="",0,-1*SUMIF(Table5[CONCAT],GLOBAL[POINTER],Table5[3]))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 t="shared" si="46"/>
        <v>5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5</v>
      </c>
      <c r="Q2953" s="58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5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5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5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953" s="31">
        <v>1152</v>
      </c>
      <c r="AC2953" t="s">
        <v>5118</v>
      </c>
    </row>
    <row r="2954" spans="1:31">
      <c r="A2954" s="31">
        <f ca="1">IF(GLOBAL[[#This Row],[TT]]&lt;1,"",ROW()-2)</f>
        <v>2952</v>
      </c>
      <c r="B2954" s="33" t="s">
        <v>1531</v>
      </c>
      <c r="C2954" s="31">
        <v>9</v>
      </c>
      <c r="D2954" s="31" t="s">
        <v>184</v>
      </c>
      <c r="E2954" s="31">
        <f ca="1">IF(GLOBAL[[#This Row],[b12]]="",GLOBAL[[#This Row],[a6]],GLOBAL[[#This Row],[b12]])</f>
        <v>9</v>
      </c>
      <c r="F2954" s="32">
        <f>GLOBAL[[#This Row],[AWAL]]</f>
        <v>9</v>
      </c>
      <c r="G2954" s="31"/>
      <c r="H2954" s="31"/>
      <c r="I2954" s="31">
        <f>IF(GLOBAL[[#This Row],[1]]="","",SUMIF(Table6[NB BM_C_QTY+F],GLOBAL[POINTER],Table6[C]))</f>
        <v>0</v>
      </c>
      <c r="J2954" s="91">
        <f>IF(GLOBAL[[#This Row],[2]]="",0,-1*SUMIF(Table5[CONCAT],GLOBAL[POINTER],Table5[3]))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 t="shared" si="46"/>
        <v>9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9</v>
      </c>
      <c r="Q2954" s="58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9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9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9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954" s="31">
        <v>1152</v>
      </c>
      <c r="AC2954" t="s">
        <v>5118</v>
      </c>
    </row>
    <row r="2955" spans="1:31">
      <c r="A2955" s="31">
        <f ca="1">IF(GLOBAL[[#This Row],[TT]]&lt;1,"",ROW()-2)</f>
        <v>2953</v>
      </c>
      <c r="B2955" s="33" t="s">
        <v>1532</v>
      </c>
      <c r="C2955" s="31">
        <v>4</v>
      </c>
      <c r="D2955" s="31" t="s">
        <v>184</v>
      </c>
      <c r="E2955" s="31">
        <f ca="1">IF(GLOBAL[[#This Row],[b12]]="",GLOBAL[[#This Row],[a6]],GLOBAL[[#This Row],[b12]])</f>
        <v>4</v>
      </c>
      <c r="F2955" s="32">
        <f>GLOBAL[[#This Row],[AWAL]]</f>
        <v>4</v>
      </c>
      <c r="G2955" s="31"/>
      <c r="H2955" s="31"/>
      <c r="I2955" s="31">
        <f>IF(GLOBAL[[#This Row],[1]]="","",SUMIF(Table6[NB BM_C_QTY+F],GLOBAL[POINTER],Table6[C]))</f>
        <v>0</v>
      </c>
      <c r="J2955" s="91">
        <f>IF(GLOBAL[[#This Row],[2]]="",0,-1*SUMIF(Table5[CONCAT],GLOBAL[POINTER],Table5[3]))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 t="shared" si="46"/>
        <v>4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4</v>
      </c>
      <c r="Q2955" s="58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4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4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4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955" s="31">
        <v>1152</v>
      </c>
      <c r="AC2955" t="s">
        <v>5118</v>
      </c>
    </row>
    <row r="2956" spans="1:31">
      <c r="A2956" s="39">
        <f ca="1">IF(GLOBAL[[#This Row],[TT]]&lt;1,"",ROW()-2)</f>
        <v>2954</v>
      </c>
      <c r="B2956" s="33" t="s">
        <v>1533</v>
      </c>
      <c r="C2956" s="31">
        <v>1</v>
      </c>
      <c r="D2956" s="31" t="s">
        <v>100</v>
      </c>
      <c r="E2956" s="39">
        <f ca="1">IF(GLOBAL[[#This Row],[b12]]="",GLOBAL[[#This Row],[a6]],GLOBAL[[#This Row],[b12]])</f>
        <v>1</v>
      </c>
      <c r="F2956" s="40">
        <f>GLOBAL[[#This Row],[AWAL]]</f>
        <v>1</v>
      </c>
      <c r="G2956" s="31"/>
      <c r="H2956" s="31"/>
      <c r="I2956" s="31">
        <f>IF(GLOBAL[[#This Row],[1]]="","",SUMIF(Table6[NB BM_C_QTY+F],GLOBAL[POINTER],Table6[C]))</f>
        <v>0</v>
      </c>
      <c r="J2956" s="91">
        <f>IF(GLOBAL[[#This Row],[2]]="",0,-1*SUMIF(Table5[CONCAT],GLOBAL[POINTER],Table5[3]))</f>
        <v>0</v>
      </c>
      <c r="K2956" s="39" t="str">
        <f>IF(GLOBAL[[#This Row],[b1]]="","",GLOBAL[[#This Row],[b1]]-GLOBAL[[#This Row],[a1]]-GLOBAL[[#This Row],[bkeluar1]])</f>
        <v/>
      </c>
      <c r="L2956" s="39">
        <f>SUM(GLOBAL[[#This Row],[bmasuk1]:[c1]])</f>
        <v>0</v>
      </c>
      <c r="M2956" s="40">
        <f t="shared" si="46"/>
        <v>1</v>
      </c>
      <c r="N2956" s="31"/>
      <c r="O2956" s="39" t="str">
        <f>IF(GLOBAL[[#This Row],[b2]]="","",GLOBAL[[#This Row],[b2]]-GLOBAL[[#This Row],[a2]])</f>
        <v/>
      </c>
      <c r="P2956" s="40">
        <f ca="1">SUM(INDIRECT(GLOBAL_VAR[TABLENAME]&amp;"[@a"&amp;$1:$1-1&amp;"]"),INDIRECT(GLOBAL_VAR[TABLENAME]&amp;"[@c"&amp;$1:$1-1&amp;"]"))</f>
        <v>1</v>
      </c>
      <c r="Q2956" s="58"/>
      <c r="R2956" s="41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1</v>
      </c>
      <c r="T2956" s="33"/>
      <c r="U2956" s="41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1</v>
      </c>
      <c r="W2956" s="31"/>
      <c r="X2956" s="39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1</v>
      </c>
      <c r="AA2956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956" s="39">
        <v>1200</v>
      </c>
      <c r="AC2956" s="64" t="s">
        <v>5118</v>
      </c>
    </row>
    <row r="2957" spans="1:31">
      <c r="A2957" s="39">
        <f ca="1">IF(GLOBAL[[#This Row],[TT]]&lt;1,"",ROW()-2)</f>
        <v>2955</v>
      </c>
      <c r="B2957" s="33" t="s">
        <v>1534</v>
      </c>
      <c r="C2957" s="31">
        <v>1</v>
      </c>
      <c r="D2957" s="31">
        <v>1200</v>
      </c>
      <c r="E2957" s="39">
        <f ca="1">IF(GLOBAL[[#This Row],[b12]]="",GLOBAL[[#This Row],[a6]],GLOBAL[[#This Row],[b12]])</f>
        <v>1</v>
      </c>
      <c r="F2957" s="40">
        <f>GLOBAL[[#This Row],[AWAL]]</f>
        <v>1</v>
      </c>
      <c r="G2957" s="31"/>
      <c r="H2957" s="31"/>
      <c r="I2957" s="31">
        <f>IF(GLOBAL[[#This Row],[1]]="","",SUMIF(Table6[NB BM_C_QTY+F],GLOBAL[POINTER],Table6[C]))</f>
        <v>0</v>
      </c>
      <c r="J2957" s="91">
        <f>IF(GLOBAL[[#This Row],[2]]="",0,-1*SUMIF(Table5[CONCAT],GLOBAL[POINTER],Table5[3]))</f>
        <v>0</v>
      </c>
      <c r="K2957" s="39" t="str">
        <f>IF(GLOBAL[[#This Row],[b1]]="","",GLOBAL[[#This Row],[b1]]-GLOBAL[[#This Row],[a1]]-GLOBAL[[#This Row],[bkeluar1]])</f>
        <v/>
      </c>
      <c r="L2957" s="39">
        <f>SUM(GLOBAL[[#This Row],[bmasuk1]:[c1]])</f>
        <v>0</v>
      </c>
      <c r="M2957" s="40">
        <f t="shared" si="46"/>
        <v>1</v>
      </c>
      <c r="N2957" s="31"/>
      <c r="O2957" s="39" t="str">
        <f>IF(GLOBAL[[#This Row],[b2]]="","",GLOBAL[[#This Row],[b2]]-GLOBAL[[#This Row],[a2]])</f>
        <v/>
      </c>
      <c r="P2957" s="40">
        <f ca="1">SUM(INDIRECT(GLOBAL_VAR[TABLENAME]&amp;"[@a"&amp;$1:$1-1&amp;"]"),INDIRECT(GLOBAL_VAR[TABLENAME]&amp;"[@c"&amp;$1:$1-1&amp;"]"))</f>
        <v>1</v>
      </c>
      <c r="Q2957" s="58"/>
      <c r="R2957" s="41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1</v>
      </c>
      <c r="T2957" s="33"/>
      <c r="U2957" s="41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1</v>
      </c>
      <c r="W2957" s="31"/>
      <c r="X2957" s="39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1</v>
      </c>
      <c r="AA2957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957" s="39">
        <v>1200</v>
      </c>
      <c r="AC2957" t="s">
        <v>5118</v>
      </c>
    </row>
    <row r="2958" spans="1:31">
      <c r="A2958" s="39" t="str">
        <f ca="1">IF(GLOBAL[[#This Row],[TT]]&lt;1,"",ROW()-2)</f>
        <v/>
      </c>
      <c r="B2958" s="33" t="s">
        <v>1535</v>
      </c>
      <c r="C2958" s="31">
        <v>0</v>
      </c>
      <c r="D2958" s="31" t="s">
        <v>54</v>
      </c>
      <c r="E2958" s="39">
        <f ca="1">IF(GLOBAL[[#This Row],[b12]]="",GLOBAL[[#This Row],[a6]],GLOBAL[[#This Row],[b12]])</f>
        <v>0</v>
      </c>
      <c r="F2958" s="40">
        <f>GLOBAL[[#This Row],[AWAL]]</f>
        <v>0</v>
      </c>
      <c r="G2958" s="31"/>
      <c r="H2958" s="31"/>
      <c r="I2958" s="31">
        <f>IF(GLOBAL[[#This Row],[1]]="","",SUMIF(Table6[NB BM_C_QTY+F],GLOBAL[POINTER],Table6[C]))</f>
        <v>0</v>
      </c>
      <c r="J2958" s="91">
        <f>IF(GLOBAL[[#This Row],[2]]="",0,-1*SUMIF(Table5[CONCAT],GLOBAL[POINTER],Table5[3]))</f>
        <v>0</v>
      </c>
      <c r="K2958" s="39" t="str">
        <f>IF(GLOBAL[[#This Row],[b1]]="","",GLOBAL[[#This Row],[b1]]-GLOBAL[[#This Row],[a1]]-GLOBAL[[#This Row],[bkeluar1]])</f>
        <v/>
      </c>
      <c r="L2958" s="39">
        <f>SUM(GLOBAL[[#This Row],[bmasuk1]:[c1]])</f>
        <v>0</v>
      </c>
      <c r="M2958" s="40">
        <f t="shared" si="46"/>
        <v>0</v>
      </c>
      <c r="N2958" s="31"/>
      <c r="O2958" s="39" t="str">
        <f>IF(GLOBAL[[#This Row],[b2]]="","",GLOBAL[[#This Row],[b2]]-GLOBAL[[#This Row],[a2]])</f>
        <v/>
      </c>
      <c r="P2958" s="40">
        <f ca="1">SUM(INDIRECT(GLOBAL_VAR[TABLENAME]&amp;"[@a"&amp;$1:$1-1&amp;"]"),INDIRECT(GLOBAL_VAR[TABLENAME]&amp;"[@c"&amp;$1:$1-1&amp;"]"))</f>
        <v>0</v>
      </c>
      <c r="Q2958" s="58"/>
      <c r="R2958" s="41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0</v>
      </c>
      <c r="T2958" s="33"/>
      <c r="U2958" s="41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0</v>
      </c>
      <c r="W2958" s="31"/>
      <c r="X2958" s="39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0</v>
      </c>
      <c r="Z2958" s="29"/>
      <c r="AA295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958" s="39">
        <v>864</v>
      </c>
      <c r="AC2958" s="65" t="s">
        <v>5118</v>
      </c>
    </row>
    <row r="2959" spans="1:31">
      <c r="A2959" s="31">
        <f ca="1">IF(GLOBAL[[#This Row],[TT]]&lt;1,"",ROW()-2)</f>
        <v>2957</v>
      </c>
      <c r="B2959" s="33" t="s">
        <v>1536</v>
      </c>
      <c r="C2959" s="31">
        <v>28</v>
      </c>
      <c r="D2959" s="31" t="s">
        <v>789</v>
      </c>
      <c r="E2959" s="31">
        <f ca="1">IF(GLOBAL[[#This Row],[b12]]="",GLOBAL[[#This Row],[a6]],GLOBAL[[#This Row],[b12]])</f>
        <v>28</v>
      </c>
      <c r="F2959" s="32">
        <f>GLOBAL[[#This Row],[AWAL]]</f>
        <v>28</v>
      </c>
      <c r="G2959" s="31"/>
      <c r="H2959" s="31"/>
      <c r="I2959" s="31">
        <f>IF(GLOBAL[[#This Row],[1]]="","",SUMIF(Table6[NB BM_C_QTY+F],GLOBAL[POINTER],Table6[C]))</f>
        <v>0</v>
      </c>
      <c r="J2959" s="91">
        <f>IF(GLOBAL[[#This Row],[2]]="",0,-1*SUMIF(Table5[CONCAT],GLOBAL[POINTER],Table5[3]))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28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28</v>
      </c>
      <c r="Q2959" s="58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28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28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28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959" s="31">
        <v>5</v>
      </c>
      <c r="AC2959" t="s">
        <v>5116</v>
      </c>
    </row>
    <row r="2960" spans="1:31">
      <c r="A2960" s="39">
        <f ca="1">IF(GLOBAL[[#This Row],[TT]]&lt;1,"",ROW()-2)</f>
        <v>2958</v>
      </c>
      <c r="B2960" s="33" t="s">
        <v>1537</v>
      </c>
      <c r="C2960" s="31">
        <v>17</v>
      </c>
      <c r="D2960" s="31" t="s">
        <v>31</v>
      </c>
      <c r="E2960" s="39">
        <f ca="1">IF(GLOBAL[[#This Row],[b12]]="",GLOBAL[[#This Row],[a6]],GLOBAL[[#This Row],[b12]])</f>
        <v>17</v>
      </c>
      <c r="F2960" s="40">
        <f>GLOBAL[[#This Row],[AWAL]]</f>
        <v>17</v>
      </c>
      <c r="G2960" s="31"/>
      <c r="H2960" s="31"/>
      <c r="I2960" s="31">
        <f>IF(GLOBAL[[#This Row],[1]]="","",SUMIF(Table6[NB BM_C_QTY+F],GLOBAL[POINTER],Table6[C]))</f>
        <v>0</v>
      </c>
      <c r="J2960" s="91">
        <f>IF(GLOBAL[[#This Row],[2]]="",0,-1*SUMIF(Table5[CONCAT],GLOBAL[POINTER],Table5[3]))</f>
        <v>0</v>
      </c>
      <c r="K2960" s="39" t="str">
        <f>IF(GLOBAL[[#This Row],[b1]]="","",GLOBAL[[#This Row],[b1]]-GLOBAL[[#This Row],[a1]]-GLOBAL[[#This Row],[bkeluar1]])</f>
        <v/>
      </c>
      <c r="L2960" s="39">
        <f>SUM(GLOBAL[[#This Row],[bmasuk1]:[c1]])</f>
        <v>0</v>
      </c>
      <c r="M2960" s="40">
        <f t="shared" si="46"/>
        <v>17</v>
      </c>
      <c r="N2960" s="31"/>
      <c r="O2960" s="39" t="str">
        <f>IF(GLOBAL[[#This Row],[b2]]="","",GLOBAL[[#This Row],[b2]]-GLOBAL[[#This Row],[a2]])</f>
        <v/>
      </c>
      <c r="P2960" s="40">
        <f ca="1">SUM(INDIRECT(GLOBAL_VAR[TABLENAME]&amp;"[@a"&amp;$1:$1-1&amp;"]"),INDIRECT(GLOBAL_VAR[TABLENAME]&amp;"[@c"&amp;$1:$1-1&amp;"]"))</f>
        <v>17</v>
      </c>
      <c r="Q2960" s="58"/>
      <c r="R2960" s="41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17</v>
      </c>
      <c r="T2960" s="33"/>
      <c r="U2960" s="41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17</v>
      </c>
      <c r="W2960" s="31"/>
      <c r="X2960" s="39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17</v>
      </c>
      <c r="AA2960" s="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960" s="39">
        <v>10</v>
      </c>
      <c r="AC2960" s="64" t="s">
        <v>5116</v>
      </c>
    </row>
    <row r="2961" spans="1:29">
      <c r="A2961" s="39">
        <f ca="1">IF(GLOBAL[[#This Row],[TT]]&lt;1,"",ROW()-2)</f>
        <v>2959</v>
      </c>
      <c r="B2961" s="33" t="s">
        <v>1538</v>
      </c>
      <c r="C2961" s="31">
        <v>2</v>
      </c>
      <c r="D2961" s="31" t="s">
        <v>1539</v>
      </c>
      <c r="E2961" s="39">
        <f ca="1">IF(GLOBAL[[#This Row],[b12]]="",GLOBAL[[#This Row],[a6]],GLOBAL[[#This Row],[b12]])</f>
        <v>2</v>
      </c>
      <c r="F2961" s="40">
        <f>GLOBAL[[#This Row],[AWAL]]</f>
        <v>2</v>
      </c>
      <c r="G2961" s="31"/>
      <c r="H2961" s="31"/>
      <c r="I2961" s="31">
        <f>IF(GLOBAL[[#This Row],[1]]="","",SUMIF(Table6[NB BM_C_QTY+F],GLOBAL[POINTER],Table6[C]))</f>
        <v>0</v>
      </c>
      <c r="J2961" s="91">
        <f>IF(GLOBAL[[#This Row],[2]]="",0,-1*SUMIF(Table5[CONCAT],GLOBAL[POINTER],Table5[3]))</f>
        <v>0</v>
      </c>
      <c r="K2961" s="39" t="str">
        <f>IF(GLOBAL[[#This Row],[b1]]="","",GLOBAL[[#This Row],[b1]]-GLOBAL[[#This Row],[a1]]-GLOBAL[[#This Row],[bkeluar1]])</f>
        <v/>
      </c>
      <c r="L2961" s="39">
        <f>SUM(GLOBAL[[#This Row],[bmasuk1]:[c1]])</f>
        <v>0</v>
      </c>
      <c r="M2961" s="40">
        <f t="shared" si="46"/>
        <v>2</v>
      </c>
      <c r="N2961" s="31"/>
      <c r="O2961" s="39" t="str">
        <f>IF(GLOBAL[[#This Row],[b2]]="","",GLOBAL[[#This Row],[b2]]-GLOBAL[[#This Row],[a2]])</f>
        <v/>
      </c>
      <c r="P2961" s="40">
        <f ca="1">SUM(INDIRECT(GLOBAL_VAR[TABLENAME]&amp;"[@a"&amp;$1:$1-1&amp;"]"),INDIRECT(GLOBAL_VAR[TABLENAME]&amp;"[@c"&amp;$1:$1-1&amp;"]"))</f>
        <v>2</v>
      </c>
      <c r="Q2961" s="58"/>
      <c r="R2961" s="41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2</v>
      </c>
      <c r="T2961" s="33"/>
      <c r="U2961" s="41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2</v>
      </c>
      <c r="W2961" s="31"/>
      <c r="X2961" s="39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2</v>
      </c>
      <c r="Z2961" s="29"/>
      <c r="AA296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961" s="39">
        <v>720</v>
      </c>
      <c r="AC2961" s="65" t="s">
        <v>5117</v>
      </c>
    </row>
    <row r="2962" spans="1:29">
      <c r="A2962" s="31" t="str">
        <f ca="1">IF(GLOBAL[[#This Row],[TT]]&lt;1,"",ROW()-2)</f>
        <v/>
      </c>
      <c r="B2962" s="33" t="s">
        <v>1540</v>
      </c>
      <c r="C2962" s="31">
        <v>0</v>
      </c>
      <c r="D2962" s="31" t="s">
        <v>122</v>
      </c>
      <c r="E2962" s="31">
        <f ca="1">IF(GLOBAL[[#This Row],[b12]]="",GLOBAL[[#This Row],[a6]],GLOBAL[[#This Row],[b12]])</f>
        <v>0</v>
      </c>
      <c r="F2962" s="32">
        <f>GLOBAL[[#This Row],[AWAL]]</f>
        <v>0</v>
      </c>
      <c r="G2962" s="31"/>
      <c r="H2962" s="31"/>
      <c r="I2962" s="31">
        <f>IF(GLOBAL[[#This Row],[1]]="","",SUMIF(Table6[NB BM_C_QTY+F],GLOBAL[POINTER],Table6[C]))</f>
        <v>0</v>
      </c>
      <c r="J2962" s="91">
        <f>IF(GLOBAL[[#This Row],[2]]="",0,-1*SUMIF(Table5[CONCAT],GLOBAL[POINTER],Table5[3]))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 t="shared" si="46"/>
        <v>0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0</v>
      </c>
      <c r="Q2962" s="58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962" s="31">
        <v>200</v>
      </c>
      <c r="AC2962" t="s">
        <v>5118</v>
      </c>
    </row>
    <row r="2963" spans="1:29">
      <c r="A2963" s="31">
        <f ca="1">IF(GLOBAL[[#This Row],[TT]]&lt;1,"",ROW()-2)</f>
        <v>2961</v>
      </c>
      <c r="B2963" s="33" t="s">
        <v>1541</v>
      </c>
      <c r="C2963" s="31">
        <v>1</v>
      </c>
      <c r="D2963" s="31" t="s">
        <v>102</v>
      </c>
      <c r="E2963" s="31">
        <f ca="1">IF(GLOBAL[[#This Row],[b12]]="",GLOBAL[[#This Row],[a6]],GLOBAL[[#This Row],[b12]])</f>
        <v>1</v>
      </c>
      <c r="F2963" s="32">
        <f>GLOBAL[[#This Row],[AWAL]]</f>
        <v>1</v>
      </c>
      <c r="G2963" s="31"/>
      <c r="H2963" s="31"/>
      <c r="I2963" s="31">
        <f>IF(GLOBAL[[#This Row],[1]]="","",SUMIF(Table6[NB BM_C_QTY+F],GLOBAL[POINTER],Table6[C]))</f>
        <v>0</v>
      </c>
      <c r="J2963" s="91">
        <f>IF(GLOBAL[[#This Row],[2]]="",0,-1*SUMIF(Table5[CONCAT],GLOBAL[POINTER],Table5[3]))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1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1</v>
      </c>
      <c r="Q2963" s="58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1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1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1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963" s="31">
        <v>500</v>
      </c>
      <c r="AC2963" t="s">
        <v>5118</v>
      </c>
    </row>
    <row r="2964" spans="1:29">
      <c r="A2964" s="31">
        <f ca="1">IF(GLOBAL[[#This Row],[TT]]&lt;1,"",ROW()-2)</f>
        <v>2962</v>
      </c>
      <c r="B2964" s="33" t="s">
        <v>1542</v>
      </c>
      <c r="C2964" s="31">
        <v>5</v>
      </c>
      <c r="D2964" s="31" t="s">
        <v>1543</v>
      </c>
      <c r="E2964" s="31">
        <f ca="1">IF(GLOBAL[[#This Row],[b12]]="",GLOBAL[[#This Row],[a6]],GLOBAL[[#This Row],[b12]])</f>
        <v>5</v>
      </c>
      <c r="F2964" s="32">
        <f>GLOBAL[[#This Row],[AWAL]]</f>
        <v>5</v>
      </c>
      <c r="G2964" s="31"/>
      <c r="H2964" s="31"/>
      <c r="I2964" s="31">
        <f>IF(GLOBAL[[#This Row],[1]]="","",SUMIF(Table6[NB BM_C_QTY+F],GLOBAL[POINTER],Table6[C]))</f>
        <v>0</v>
      </c>
      <c r="J2964" s="91">
        <f>IF(GLOBAL[[#This Row],[2]]="",0,-1*SUMIF(Table5[CONCAT],GLOBAL[POINTER],Table5[3]))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5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5</v>
      </c>
      <c r="Q2964" s="58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5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5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5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964" s="31">
        <v>260</v>
      </c>
      <c r="AC2964" t="s">
        <v>5118</v>
      </c>
    </row>
    <row r="2965" spans="1:29">
      <c r="A2965" s="31">
        <f ca="1">IF(GLOBAL[[#This Row],[TT]]&lt;1,"",ROW()-2)</f>
        <v>2963</v>
      </c>
      <c r="B2965" s="33" t="s">
        <v>1544</v>
      </c>
      <c r="C2965" s="31">
        <v>7</v>
      </c>
      <c r="D2965" s="31" t="s">
        <v>1004</v>
      </c>
      <c r="E2965" s="31">
        <f ca="1">IF(GLOBAL[[#This Row],[b12]]="",GLOBAL[[#This Row],[a6]],GLOBAL[[#This Row],[b12]])</f>
        <v>7</v>
      </c>
      <c r="F2965" s="32">
        <f>GLOBAL[[#This Row],[AWAL]]</f>
        <v>7</v>
      </c>
      <c r="G2965" s="31"/>
      <c r="H2965" s="31"/>
      <c r="I2965" s="31">
        <f>IF(GLOBAL[[#This Row],[1]]="","",SUMIF(Table6[NB BM_C_QTY+F],GLOBAL[POINTER],Table6[C]))</f>
        <v>0</v>
      </c>
      <c r="J2965" s="91">
        <f>IF(GLOBAL[[#This Row],[2]]="",0,-1*SUMIF(Table5[CONCAT],GLOBAL[POINTER],Table5[3]))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 t="shared" si="46"/>
        <v>7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7</v>
      </c>
      <c r="Q2965" s="58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7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7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7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965" s="31">
        <v>3000</v>
      </c>
      <c r="AC2965" t="s">
        <v>5118</v>
      </c>
    </row>
    <row r="2966" spans="1:29">
      <c r="A2966" s="31">
        <f ca="1">IF(GLOBAL[[#This Row],[TT]]&lt;1,"",ROW()-2)</f>
        <v>2964</v>
      </c>
      <c r="B2966" s="33" t="s">
        <v>1544</v>
      </c>
      <c r="C2966" s="31">
        <v>10</v>
      </c>
      <c r="D2966" s="31" t="s">
        <v>2275</v>
      </c>
      <c r="E2966" s="31">
        <f ca="1">IF(GLOBAL[[#This Row],[b12]]="",GLOBAL[[#This Row],[a6]],GLOBAL[[#This Row],[b12]])</f>
        <v>10</v>
      </c>
      <c r="F2966" s="32">
        <f>GLOBAL[[#This Row],[AWAL]]</f>
        <v>10</v>
      </c>
      <c r="G2966" s="31"/>
      <c r="H2966" s="31"/>
      <c r="I2966" s="31">
        <f>IF(GLOBAL[[#This Row],[1]]="","",SUMIF(Table6[NB BM_C_QTY+F],GLOBAL[POINTER],Table6[C]))</f>
        <v>0</v>
      </c>
      <c r="J2966" s="91">
        <f>IF(GLOBAL[[#This Row],[2]]="",0,-1*SUMIF(Table5[CONCAT],GLOBAL[POINTER],Table5[3]))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10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10</v>
      </c>
      <c r="Q2966" s="58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10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10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10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966" s="31">
        <v>2500</v>
      </c>
      <c r="AC2966" t="s">
        <v>5118</v>
      </c>
    </row>
    <row r="2967" spans="1:29">
      <c r="A2967" s="31">
        <f ca="1">IF(GLOBAL[[#This Row],[TT]]&lt;1,"",ROW()-2)</f>
        <v>2965</v>
      </c>
      <c r="B2967" s="33" t="s">
        <v>1544</v>
      </c>
      <c r="C2967" s="31">
        <v>6</v>
      </c>
      <c r="D2967" s="31" t="s">
        <v>349</v>
      </c>
      <c r="E2967" s="31">
        <f ca="1">IF(GLOBAL[[#This Row],[b12]]="",GLOBAL[[#This Row],[a6]],GLOBAL[[#This Row],[b12]])</f>
        <v>6</v>
      </c>
      <c r="F2967" s="32">
        <f>GLOBAL[[#This Row],[AWAL]]</f>
        <v>6</v>
      </c>
      <c r="G2967" s="31"/>
      <c r="H2967" s="31"/>
      <c r="I2967" s="31">
        <f>IF(GLOBAL[[#This Row],[1]]="","",SUMIF(Table6[NB BM_C_QTY+F],GLOBAL[POINTER],Table6[C]))</f>
        <v>0</v>
      </c>
      <c r="J2967" s="91">
        <f>IF(GLOBAL[[#This Row],[2]]="",0,-1*SUMIF(Table5[CONCAT],GLOBAL[POINTER],Table5[3]))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6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6</v>
      </c>
      <c r="Q2967" s="58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6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6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6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967" s="31">
        <v>2000</v>
      </c>
      <c r="AC2967" t="s">
        <v>5118</v>
      </c>
    </row>
    <row r="2968" spans="1:29">
      <c r="A2968" s="31" t="str">
        <f ca="1">IF(GLOBAL[[#This Row],[TT]]&lt;1,"",ROW()-2)</f>
        <v/>
      </c>
      <c r="B2968" s="33" t="s">
        <v>1545</v>
      </c>
      <c r="C2968" s="31">
        <v>0</v>
      </c>
      <c r="D2968" s="31" t="s">
        <v>23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>
        <f>IF(GLOBAL[[#This Row],[1]]="","",SUMIF(Table6[NB BM_C_QTY+F],GLOBAL[POINTER],Table6[C]))</f>
        <v>0</v>
      </c>
      <c r="J2968" s="91">
        <f>IF(GLOBAL[[#This Row],[2]]="",0,-1*SUMIF(Table5[CONCAT],GLOBAL[POINTER],Table5[3]))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58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968" s="31">
        <v>20</v>
      </c>
      <c r="AC2968" t="s">
        <v>5116</v>
      </c>
    </row>
    <row r="2969" spans="1:29">
      <c r="A2969" s="31">
        <f ca="1">IF(GLOBAL[[#This Row],[TT]]&lt;1,"",ROW()-2)</f>
        <v>2967</v>
      </c>
      <c r="B2969" s="33" t="s">
        <v>3503</v>
      </c>
      <c r="C2969" s="31">
        <v>2</v>
      </c>
      <c r="D2969" s="31" t="s">
        <v>1989</v>
      </c>
      <c r="E2969" s="31">
        <f ca="1">IF(GLOBAL[[#This Row],[b12]]="",GLOBAL[[#This Row],[a6]],GLOBAL[[#This Row],[b12]])</f>
        <v>2</v>
      </c>
      <c r="F2969" s="32">
        <f>GLOBAL[[#This Row],[AWAL]]</f>
        <v>2</v>
      </c>
      <c r="G2969" s="31"/>
      <c r="H2969" s="31"/>
      <c r="I2969" s="31">
        <f>IF(GLOBAL[[#This Row],[1]]="","",SUMIF(Table6[NB BM_C_QTY+F],GLOBAL[POINTER],Table6[C]))</f>
        <v>0</v>
      </c>
      <c r="J2969" s="91">
        <f>IF(GLOBAL[[#This Row],[2]]="",0,-1*SUMIF(Table5[CONCAT],GLOBAL[POINTER],Table5[3]))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2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2</v>
      </c>
      <c r="Q2969" s="58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2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2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2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969" s="31">
        <v>20</v>
      </c>
      <c r="AC2969" t="s">
        <v>5116</v>
      </c>
    </row>
    <row r="2970" spans="1:29">
      <c r="A2970" s="31">
        <f ca="1">IF(GLOBAL[[#This Row],[TT]]&lt;1,"",ROW()-2)</f>
        <v>2968</v>
      </c>
      <c r="B2970" s="33" t="s">
        <v>3943</v>
      </c>
      <c r="C2970" s="31">
        <v>8</v>
      </c>
      <c r="D2970" s="31" t="s">
        <v>1989</v>
      </c>
      <c r="E2970" s="31">
        <f ca="1">IF(GLOBAL[[#This Row],[b12]]="",GLOBAL[[#This Row],[a6]],GLOBAL[[#This Row],[b12]])</f>
        <v>8</v>
      </c>
      <c r="F2970" s="32">
        <f>GLOBAL[[#This Row],[AWAL]]</f>
        <v>8</v>
      </c>
      <c r="G2970" s="31"/>
      <c r="H2970" s="31"/>
      <c r="I2970" s="31">
        <f>IF(GLOBAL[[#This Row],[1]]="","",SUMIF(Table6[NB BM_C_QTY+F],GLOBAL[POINTER],Table6[C]))</f>
        <v>0</v>
      </c>
      <c r="J2970" s="91">
        <f>IF(GLOBAL[[#This Row],[2]]="",0,-1*SUMIF(Table5[CONCAT],GLOBAL[POINTER],Table5[3]))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8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8</v>
      </c>
      <c r="Q2970" s="58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8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8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8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970" s="31">
        <v>20</v>
      </c>
      <c r="AC2970" t="s">
        <v>5116</v>
      </c>
    </row>
    <row r="2971" spans="1:29">
      <c r="A2971" s="39">
        <f ca="1">IF(GLOBAL[[#This Row],[TT]]&lt;1,"",ROW()-2)</f>
        <v>2969</v>
      </c>
      <c r="B2971" s="33" t="s">
        <v>1546</v>
      </c>
      <c r="C2971" s="31">
        <v>34</v>
      </c>
      <c r="D2971" s="31" t="s">
        <v>555</v>
      </c>
      <c r="E2971" s="39">
        <f ca="1">IF(GLOBAL[[#This Row],[b12]]="",GLOBAL[[#This Row],[a6]],GLOBAL[[#This Row],[b12]])</f>
        <v>34</v>
      </c>
      <c r="F2971" s="40">
        <f>GLOBAL[[#This Row],[AWAL]]</f>
        <v>34</v>
      </c>
      <c r="G2971" s="31"/>
      <c r="H2971" s="31"/>
      <c r="I2971" s="31">
        <f>IF(GLOBAL[[#This Row],[1]]="","",SUMIF(Table6[NB BM_C_QTY+F],GLOBAL[POINTER],Table6[C]))</f>
        <v>0</v>
      </c>
      <c r="J2971" s="91">
        <f>IF(GLOBAL[[#This Row],[2]]="",0,-1*SUMIF(Table5[CONCAT],GLOBAL[POINTER],Table5[3]))</f>
        <v>0</v>
      </c>
      <c r="K2971" s="39" t="str">
        <f>IF(GLOBAL[[#This Row],[b1]]="","",GLOBAL[[#This Row],[b1]]-GLOBAL[[#This Row],[a1]]-GLOBAL[[#This Row],[bkeluar1]])</f>
        <v/>
      </c>
      <c r="L2971" s="39">
        <f>SUM(GLOBAL[[#This Row],[bmasuk1]:[c1]])</f>
        <v>0</v>
      </c>
      <c r="M2971" s="40">
        <f t="shared" si="46"/>
        <v>34</v>
      </c>
      <c r="N2971" s="31"/>
      <c r="O2971" s="39" t="str">
        <f>IF(GLOBAL[[#This Row],[b2]]="","",GLOBAL[[#This Row],[b2]]-GLOBAL[[#This Row],[a2]])</f>
        <v/>
      </c>
      <c r="P2971" s="40">
        <f ca="1">SUM(INDIRECT(GLOBAL_VAR[TABLENAME]&amp;"[@a"&amp;$1:$1-1&amp;"]"),INDIRECT(GLOBAL_VAR[TABLENAME]&amp;"[@c"&amp;$1:$1-1&amp;"]"))</f>
        <v>34</v>
      </c>
      <c r="Q2971" s="58"/>
      <c r="R2971" s="41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34</v>
      </c>
      <c r="T2971" s="33"/>
      <c r="U2971" s="41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34</v>
      </c>
      <c r="W2971" s="31"/>
      <c r="X2971" s="39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34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971" s="39">
        <v>20</v>
      </c>
      <c r="AC2971" t="s">
        <v>5153</v>
      </c>
    </row>
    <row r="2972" spans="1:29">
      <c r="A2972" s="31">
        <f ca="1">IF(GLOBAL[[#This Row],[TT]]&lt;1,"",ROW()-2)</f>
        <v>2970</v>
      </c>
      <c r="B2972" s="33" t="s">
        <v>1547</v>
      </c>
      <c r="C2972" s="31">
        <v>3</v>
      </c>
      <c r="D2972" s="31" t="s">
        <v>491</v>
      </c>
      <c r="E2972" s="31">
        <f ca="1">IF(GLOBAL[[#This Row],[b12]]="",GLOBAL[[#This Row],[a6]],GLOBAL[[#This Row],[b12]])</f>
        <v>3</v>
      </c>
      <c r="F2972" s="32">
        <f>GLOBAL[[#This Row],[AWAL]]</f>
        <v>3</v>
      </c>
      <c r="G2972" s="31"/>
      <c r="H2972" s="31"/>
      <c r="I2972" s="31">
        <f>IF(GLOBAL[[#This Row],[1]]="","",SUMIF(Table6[NB BM_C_QTY+F],GLOBAL[POINTER],Table6[C]))</f>
        <v>0</v>
      </c>
      <c r="J2972" s="91">
        <f>IF(GLOBAL[[#This Row],[2]]="",0,-1*SUMIF(Table5[CONCAT],GLOBAL[POINTER],Table5[3]))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 t="shared" si="46"/>
        <v>3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3</v>
      </c>
      <c r="Q2972" s="58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3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3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3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972" s="31">
        <v>240</v>
      </c>
      <c r="AC2972" t="s">
        <v>5116</v>
      </c>
    </row>
    <row r="2973" spans="1:29">
      <c r="A2973" s="31">
        <f ca="1">IF(GLOBAL[[#This Row],[TT]]&lt;1,"",ROW()-2)</f>
        <v>2971</v>
      </c>
      <c r="B2973" s="33" t="s">
        <v>6114</v>
      </c>
      <c r="C2973" s="31">
        <v>5</v>
      </c>
      <c r="D2973" s="31" t="s">
        <v>39</v>
      </c>
      <c r="E2973" s="31">
        <f ca="1">IF(GLOBAL[[#This Row],[b12]]="",GLOBAL[[#This Row],[a6]],GLOBAL[[#This Row],[b12]])</f>
        <v>5</v>
      </c>
      <c r="F2973" s="32">
        <f>GLOBAL[[#This Row],[AWAL]]</f>
        <v>5</v>
      </c>
      <c r="G2973" s="31"/>
      <c r="H2973" s="31"/>
      <c r="I2973" s="31">
        <f>IF(GLOBAL[[#This Row],[1]]="","",SUMIF(Table6[NB BM_C_QTY+F],GLOBAL[POINTER],Table6[C]))</f>
        <v>0</v>
      </c>
      <c r="J2973" s="91">
        <f>IF(GLOBAL[[#This Row],[2]]="",0,-1*SUMIF(Table5[CONCAT],GLOBAL[POINTER],Table5[3]))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5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5</v>
      </c>
      <c r="Q2973" s="58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5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5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5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pwinfico12wpdk123524lsuntana</v>
      </c>
      <c r="AB2973" s="31">
        <v>24</v>
      </c>
      <c r="AC2973" t="s">
        <v>5116</v>
      </c>
    </row>
    <row r="2974" spans="1:29">
      <c r="A2974" s="31" t="str">
        <f ca="1">IF(GLOBAL[[#This Row],[TT]]&lt;1,"",ROW()-2)</f>
        <v/>
      </c>
      <c r="B2974" s="33" t="s">
        <v>3488</v>
      </c>
      <c r="C2974" s="31">
        <v>0</v>
      </c>
      <c r="D2974" s="31" t="s">
        <v>2009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>
        <f>IF(GLOBAL[[#This Row],[1]]="","",SUMIF(Table6[NB BM_C_QTY+F],GLOBAL[POINTER],Table6[C]))</f>
        <v>0</v>
      </c>
      <c r="J2974" s="91">
        <f>IF(GLOBAL[[#This Row],[2]]="",0,-1*SUMIF(Table5[CONCAT],GLOBAL[POINTER],Table5[3]))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 t="shared" si="46"/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58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974" s="31">
        <v>24</v>
      </c>
      <c r="AC2974" t="s">
        <v>5116</v>
      </c>
    </row>
    <row r="2975" spans="1:29">
      <c r="A2975" s="31" t="str">
        <f ca="1">IF(GLOBAL[[#This Row],[TT]]&lt;1,"",ROW()-2)</f>
        <v/>
      </c>
      <c r="B2975" s="33" t="s">
        <v>1548</v>
      </c>
      <c r="C2975" s="31">
        <v>0</v>
      </c>
      <c r="D2975" s="31" t="s">
        <v>23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>
        <f>IF(GLOBAL[[#This Row],[1]]="","",SUMIF(Table6[NB BM_C_QTY+F],GLOBAL[POINTER],Table6[C]))</f>
        <v>0</v>
      </c>
      <c r="J2975" s="91">
        <f>IF(GLOBAL[[#This Row],[2]]="",0,-1*SUMIF(Table5[CONCAT],GLOBAL[POINTER],Table5[3]))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58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975" s="31">
        <v>20</v>
      </c>
      <c r="AC2975" t="s">
        <v>5116</v>
      </c>
    </row>
    <row r="2976" spans="1:29">
      <c r="A2976" s="31">
        <f ca="1">IF(GLOBAL[[#This Row],[TT]]&lt;1,"",ROW()-2)</f>
        <v>2974</v>
      </c>
      <c r="B2976" s="33" t="s">
        <v>2212</v>
      </c>
      <c r="C2976" s="31">
        <v>4</v>
      </c>
      <c r="D2976" s="31" t="s">
        <v>1989</v>
      </c>
      <c r="E2976" s="31">
        <f ca="1">IF(GLOBAL[[#This Row],[b12]]="",GLOBAL[[#This Row],[a6]],GLOBAL[[#This Row],[b12]])</f>
        <v>3</v>
      </c>
      <c r="F2976" s="32">
        <f>GLOBAL[[#This Row],[AWAL]]</f>
        <v>4</v>
      </c>
      <c r="G2976" s="31">
        <v>3</v>
      </c>
      <c r="H2976" s="31"/>
      <c r="I2976" s="31">
        <f>IF(GLOBAL[[#This Row],[1]]="","",SUMIF(Table6[NB BM_C_QTY+F],GLOBAL[POINTER],Table6[C]))</f>
        <v>0</v>
      </c>
      <c r="J2976" s="91">
        <f>IF(GLOBAL[[#This Row],[2]]="",0,-1*SUMIF(Table5[CONCAT],GLOBAL[POINTER],Table5[3]))</f>
        <v>0</v>
      </c>
      <c r="K2976" s="31">
        <f>IF(GLOBAL[[#This Row],[b1]]="","",GLOBAL[[#This Row],[b1]]-GLOBAL[[#This Row],[a1]]-GLOBAL[[#This Row],[bkeluar1]])</f>
        <v>-1</v>
      </c>
      <c r="L2976" s="31">
        <f>SUM(GLOBAL[[#This Row],[bmasuk1]:[c1]])</f>
        <v>-1</v>
      </c>
      <c r="M2976" s="32">
        <f t="shared" si="46"/>
        <v>3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3</v>
      </c>
      <c r="Q2976" s="58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3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3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3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976" s="31">
        <v>20</v>
      </c>
      <c r="AC2976" t="s">
        <v>5116</v>
      </c>
    </row>
    <row r="2977" spans="1:30">
      <c r="A2977" s="31">
        <f ca="1">IF(GLOBAL[[#This Row],[TT]]&lt;1,"",ROW()-2)</f>
        <v>2975</v>
      </c>
      <c r="B2977" s="33" t="s">
        <v>3656</v>
      </c>
      <c r="C2977" s="31">
        <v>2</v>
      </c>
      <c r="D2977" s="31" t="s">
        <v>1989</v>
      </c>
      <c r="E2977" s="31">
        <f ca="1">IF(GLOBAL[[#This Row],[b12]]="",GLOBAL[[#This Row],[a6]],GLOBAL[[#This Row],[b12]])</f>
        <v>2</v>
      </c>
      <c r="F2977" s="32">
        <f>GLOBAL[[#This Row],[AWAL]]</f>
        <v>2</v>
      </c>
      <c r="G2977" s="31"/>
      <c r="H2977" s="31"/>
      <c r="I2977" s="31">
        <f>IF(GLOBAL[[#This Row],[1]]="","",SUMIF(Table6[NB BM_C_QTY+F],GLOBAL[POINTER],Table6[C]))</f>
        <v>0</v>
      </c>
      <c r="J2977" s="91">
        <f>IF(GLOBAL[[#This Row],[2]]="",0,-1*SUMIF(Table5[CONCAT],GLOBAL[POINTER],Table5[3]))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 t="shared" si="46"/>
        <v>2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2</v>
      </c>
      <c r="Q2977" s="58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2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2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2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977" s="31">
        <v>20</v>
      </c>
      <c r="AC2977" t="s">
        <v>5116</v>
      </c>
    </row>
    <row r="2978" spans="1:30">
      <c r="A2978" s="31" t="str">
        <f ca="1">IF(GLOBAL[[#This Row],[TT]]&lt;1,"",ROW()-2)</f>
        <v/>
      </c>
      <c r="B2978" s="33" t="s">
        <v>3655</v>
      </c>
      <c r="C2978" s="31">
        <v>0</v>
      </c>
      <c r="D2978" s="31" t="s">
        <v>2136</v>
      </c>
      <c r="E2978" s="31">
        <f ca="1">IF(GLOBAL[[#This Row],[b12]]="",GLOBAL[[#This Row],[a6]],GLOBAL[[#This Row],[b12]])</f>
        <v>0</v>
      </c>
      <c r="F2978" s="32">
        <f>GLOBAL[[#This Row],[AWAL]]</f>
        <v>0</v>
      </c>
      <c r="G2978" s="31"/>
      <c r="H2978" s="31"/>
      <c r="I2978" s="31">
        <f>IF(GLOBAL[[#This Row],[1]]="","",SUMIF(Table6[NB BM_C_QTY+F],GLOBAL[POINTER],Table6[C]))</f>
        <v>0</v>
      </c>
      <c r="J2978" s="91">
        <f>IF(GLOBAL[[#This Row],[2]]="",0,-1*SUMIF(Table5[CONCAT],GLOBAL[POINTER],Table5[3]))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 t="shared" si="46"/>
        <v>0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0</v>
      </c>
      <c r="Q2978" s="58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0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0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0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978" s="31">
        <v>16</v>
      </c>
      <c r="AC2978" t="s">
        <v>5116</v>
      </c>
    </row>
    <row r="2979" spans="1:30">
      <c r="A2979" s="31">
        <f ca="1">IF(GLOBAL[[#This Row],[TT]]&lt;1,"",ROW()-2)</f>
        <v>2977</v>
      </c>
      <c r="B2979" s="33" t="s">
        <v>3657</v>
      </c>
      <c r="C2979" s="31">
        <v>1</v>
      </c>
      <c r="D2979" s="31" t="s">
        <v>2149</v>
      </c>
      <c r="E2979" s="31">
        <f ca="1">IF(GLOBAL[[#This Row],[b12]]="",GLOBAL[[#This Row],[a6]],GLOBAL[[#This Row],[b12]])</f>
        <v>1</v>
      </c>
      <c r="F2979" s="32">
        <f>GLOBAL[[#This Row],[AWAL]]</f>
        <v>1</v>
      </c>
      <c r="G2979" s="31"/>
      <c r="H2979" s="31"/>
      <c r="I2979" s="31">
        <f>IF(GLOBAL[[#This Row],[1]]="","",SUMIF(Table6[NB BM_C_QTY+F],GLOBAL[POINTER],Table6[C]))</f>
        <v>0</v>
      </c>
      <c r="J2979" s="91">
        <f>IF(GLOBAL[[#This Row],[2]]="",0,-1*SUMIF(Table5[CONCAT],GLOBAL[POINTER],Table5[3]))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1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1</v>
      </c>
      <c r="Q2979" s="58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1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1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1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979" s="31">
        <v>40</v>
      </c>
      <c r="AC2979" t="s">
        <v>5116</v>
      </c>
    </row>
    <row r="2980" spans="1:30">
      <c r="A2980" s="31" t="str">
        <f ca="1">IF(GLOBAL[[#This Row],[TT]]&lt;1,"",ROW()-2)</f>
        <v/>
      </c>
      <c r="B2980" s="33" t="s">
        <v>1549</v>
      </c>
      <c r="C2980" s="31">
        <v>0</v>
      </c>
      <c r="D2980" s="31" t="s">
        <v>1230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>
        <f>IF(GLOBAL[[#This Row],[1]]="","",SUMIF(Table6[NB BM_C_QTY+F],GLOBAL[POINTER],Table6[C]))</f>
        <v>0</v>
      </c>
      <c r="J2980" s="91">
        <f>IF(GLOBAL[[#This Row],[2]]="",0,-1*SUMIF(Table5[CONCAT],GLOBAL[POINTER],Table5[3]))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58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980" s="31">
        <v>120</v>
      </c>
      <c r="AC2980" t="s">
        <v>5115</v>
      </c>
    </row>
    <row r="2981" spans="1:30">
      <c r="A2981" s="31" t="str">
        <f ca="1">IF(GLOBAL[[#This Row],[TT]]&lt;1,"",ROW()-2)</f>
        <v/>
      </c>
      <c r="B2981" s="33" t="s">
        <v>1550</v>
      </c>
      <c r="C2981" s="31">
        <v>0</v>
      </c>
      <c r="D2981" s="31" t="s">
        <v>148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>
        <f>IF(GLOBAL[[#This Row],[1]]="","",SUMIF(Table6[NB BM_C_QTY+F],GLOBAL[POINTER],Table6[C]))</f>
        <v>0</v>
      </c>
      <c r="J2981" s="91">
        <f>IF(GLOBAL[[#This Row],[2]]="",0,-1*SUMIF(Table5[CONCAT],GLOBAL[POINTER],Table5[3]))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58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981" s="31">
        <v>30</v>
      </c>
      <c r="AC2981" t="s">
        <v>5116</v>
      </c>
    </row>
    <row r="2982" spans="1:30">
      <c r="A2982" s="31" t="str">
        <f ca="1">IF(GLOBAL[[#This Row],[TT]]&lt;1,"",ROW()-2)</f>
        <v/>
      </c>
      <c r="B2982" s="33" t="s">
        <v>2338</v>
      </c>
      <c r="C2982" s="31">
        <v>0</v>
      </c>
      <c r="D2982" s="31" t="s">
        <v>2009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>
        <f>IF(GLOBAL[[#This Row],[1]]="","",SUMIF(Table6[NB BM_C_QTY+F],GLOBAL[POINTER],Table6[C]))</f>
        <v>0</v>
      </c>
      <c r="J2982" s="91">
        <f>IF(GLOBAL[[#This Row],[2]]="",0,-1*SUMIF(Table5[CONCAT],GLOBAL[POINTER],Table5[3]))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58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982" s="31">
        <v>24</v>
      </c>
      <c r="AC2982" t="s">
        <v>5116</v>
      </c>
    </row>
    <row r="2983" spans="1:30">
      <c r="A2983" s="31">
        <f ca="1">IF(GLOBAL[[#This Row],[TT]]&lt;1,"",ROW()-2)</f>
        <v>2981</v>
      </c>
      <c r="B2983" s="33" t="s">
        <v>1551</v>
      </c>
      <c r="C2983" s="31">
        <v>1</v>
      </c>
      <c r="D2983" s="31" t="s">
        <v>23</v>
      </c>
      <c r="E2983" s="31">
        <f ca="1">IF(GLOBAL[[#This Row],[b12]]="",GLOBAL[[#This Row],[a6]],GLOBAL[[#This Row],[b12]])</f>
        <v>1</v>
      </c>
      <c r="F2983" s="32">
        <f>GLOBAL[[#This Row],[AWAL]]</f>
        <v>1</v>
      </c>
      <c r="G2983" s="31"/>
      <c r="H2983" s="31"/>
      <c r="I2983" s="31">
        <f>IF(GLOBAL[[#This Row],[1]]="","",SUMIF(Table6[NB BM_C_QTY+F],GLOBAL[POINTER],Table6[C]))</f>
        <v>0</v>
      </c>
      <c r="J2983" s="91">
        <f>IF(GLOBAL[[#This Row],[2]]="",0,-1*SUMIF(Table5[CONCAT],GLOBAL[POINTER],Table5[3]))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 t="shared" si="46"/>
        <v>1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1</v>
      </c>
      <c r="Q2983" s="58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1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1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1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983" s="31">
        <v>20</v>
      </c>
      <c r="AC2983" t="s">
        <v>5116</v>
      </c>
    </row>
    <row r="2984" spans="1:30">
      <c r="A2984" s="31" t="str">
        <f ca="1">IF(GLOBAL[[#This Row],[TT]]&lt;1,"",ROW()-2)</f>
        <v/>
      </c>
      <c r="B2984" s="33" t="s">
        <v>1552</v>
      </c>
      <c r="C2984" s="31">
        <v>0</v>
      </c>
      <c r="D2984" s="31" t="s">
        <v>39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>
        <f>IF(GLOBAL[[#This Row],[1]]="","",SUMIF(Table6[NB BM_C_QTY+F],GLOBAL[POINTER],Table6[C]))</f>
        <v>0</v>
      </c>
      <c r="J2984" s="91">
        <f>IF(GLOBAL[[#This Row],[2]]="",0,-1*SUMIF(Table5[CONCAT],GLOBAL[POINTER],Table5[3]))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 t="shared" si="46"/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58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984" s="31">
        <v>24</v>
      </c>
      <c r="AC2984" t="s">
        <v>5116</v>
      </c>
    </row>
    <row r="2985" spans="1:30">
      <c r="A2985" s="31">
        <f ca="1">IF(GLOBAL[[#This Row],[TT]]&lt;1,"",ROW()-2)</f>
        <v>2983</v>
      </c>
      <c r="B2985" s="33" t="s">
        <v>1553</v>
      </c>
      <c r="C2985" s="31">
        <v>1</v>
      </c>
      <c r="D2985" s="31" t="s">
        <v>1479</v>
      </c>
      <c r="E2985" s="31">
        <f ca="1">IF(GLOBAL[[#This Row],[b12]]="",GLOBAL[[#This Row],[a6]],GLOBAL[[#This Row],[b12]])</f>
        <v>1</v>
      </c>
      <c r="F2985" s="32">
        <f>GLOBAL[[#This Row],[AWAL]]</f>
        <v>1</v>
      </c>
      <c r="G2985" s="31"/>
      <c r="H2985" s="31"/>
      <c r="I2985" s="31">
        <f>IF(GLOBAL[[#This Row],[1]]="","",SUMIF(Table6[NB BM_C_QTY+F],GLOBAL[POINTER],Table6[C]))</f>
        <v>0</v>
      </c>
      <c r="J2985" s="91">
        <f>IF(GLOBAL[[#This Row],[2]]="",0,-1*SUMIF(Table5[CONCAT],GLOBAL[POINTER],Table5[3]))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 t="shared" si="46"/>
        <v>1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1</v>
      </c>
      <c r="Q2985" s="58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1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1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1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985" s="31">
        <v>40</v>
      </c>
      <c r="AC2985" t="s">
        <v>5153</v>
      </c>
    </row>
    <row r="2986" spans="1:30">
      <c r="A2986" s="31">
        <f ca="1">IF(GLOBAL[[#This Row],[TT]]&lt;1,"",ROW()-2)</f>
        <v>2984</v>
      </c>
      <c r="B2986" s="33" t="s">
        <v>1554</v>
      </c>
      <c r="C2986" s="31">
        <v>5</v>
      </c>
      <c r="D2986" s="31" t="s">
        <v>34</v>
      </c>
      <c r="E2986" s="31">
        <f ca="1">IF(GLOBAL[[#This Row],[b12]]="",GLOBAL[[#This Row],[a6]],GLOBAL[[#This Row],[b12]])</f>
        <v>5</v>
      </c>
      <c r="F2986" s="32">
        <f>GLOBAL[[#This Row],[AWAL]]</f>
        <v>5</v>
      </c>
      <c r="G2986" s="31"/>
      <c r="H2986" s="31"/>
      <c r="I2986" s="31">
        <f>IF(GLOBAL[[#This Row],[1]]="","",SUMIF(Table6[NB BM_C_QTY+F],GLOBAL[POINTER],Table6[C]))</f>
        <v>0</v>
      </c>
      <c r="J2986" s="91">
        <f>IF(GLOBAL[[#This Row],[2]]="",0,-1*SUMIF(Table5[CONCAT],GLOBAL[POINTER],Table5[3]))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 t="shared" si="46"/>
        <v>5</v>
      </c>
      <c r="N2986" s="31"/>
      <c r="O2986" s="31" t="str">
        <f>IF(GLOBAL[[#This Row],[b2]]="","",GLOBAL[[#This Row],[b2]]-GLOBAL[[#This Row],[a2]])</f>
        <v/>
      </c>
      <c r="P2986" s="32">
        <f ca="1">SUM(INDIRECT(GLOBAL_VAR[TABLENAME]&amp;"[@a"&amp;$1:$1-1&amp;"]"),INDIRECT(GLOBAL_VAR[TABLENAME]&amp;"[@c"&amp;$1:$1-1&amp;"]"))</f>
        <v>5</v>
      </c>
      <c r="Q2986" s="58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5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5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5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986" s="31">
        <v>120</v>
      </c>
      <c r="AC2986" t="s">
        <v>5118</v>
      </c>
    </row>
    <row r="2987" spans="1:30">
      <c r="A2987" s="31" t="str">
        <f ca="1">IF(GLOBAL[[#This Row],[TT]]&lt;1,"",ROW()-2)</f>
        <v/>
      </c>
      <c r="B2987" s="33" t="s">
        <v>4163</v>
      </c>
      <c r="C2987" s="31">
        <v>0</v>
      </c>
      <c r="D2987" s="31" t="s">
        <v>2007</v>
      </c>
      <c r="E2987" s="31">
        <f ca="1">IF(GLOBAL[[#This Row],[b12]]="",GLOBAL[[#This Row],[a6]],GLOBAL[[#This Row],[b12]])</f>
        <v>0</v>
      </c>
      <c r="F2987" s="32">
        <f>GLOBAL[[#This Row],[AWAL]]</f>
        <v>0</v>
      </c>
      <c r="G2987" s="31"/>
      <c r="H2987" s="31"/>
      <c r="I2987" s="31">
        <f>IF(GLOBAL[[#This Row],[1]]="","",SUMIF(Table6[NB BM_C_QTY+F],GLOBAL[POINTER],Table6[C]))</f>
        <v>0</v>
      </c>
      <c r="J2987" s="91">
        <f>IF(GLOBAL[[#This Row],[2]]="",0,-1*SUMIF(Table5[CONCAT],GLOBAL[POINTER],Table5[3]))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 t="shared" si="46"/>
        <v>0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0</v>
      </c>
      <c r="Q2987" s="58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0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0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0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987" s="31">
        <v>10</v>
      </c>
      <c r="AC2987" t="s">
        <v>5116</v>
      </c>
    </row>
    <row r="2988" spans="1:30">
      <c r="A2988" s="31" t="str">
        <f ca="1">IF(GLOBAL[[#This Row],[TT]]&lt;1,"",ROW()-2)</f>
        <v/>
      </c>
      <c r="B2988" s="33" t="s">
        <v>4162</v>
      </c>
      <c r="C2988" s="31">
        <v>0</v>
      </c>
      <c r="D2988" s="31" t="s">
        <v>1989</v>
      </c>
      <c r="E2988" s="31">
        <f ca="1">IF(GLOBAL[[#This Row],[b12]]="",GLOBAL[[#This Row],[a6]],GLOBAL[[#This Row],[b12]])</f>
        <v>0</v>
      </c>
      <c r="F2988" s="32">
        <f>GLOBAL[[#This Row],[AWAL]]</f>
        <v>0</v>
      </c>
      <c r="G2988" s="31"/>
      <c r="H2988" s="31"/>
      <c r="I2988" s="31">
        <f>IF(GLOBAL[[#This Row],[1]]="","",SUMIF(Table6[NB BM_C_QTY+F],GLOBAL[POINTER],Table6[C]))</f>
        <v>0</v>
      </c>
      <c r="J2988" s="91">
        <f>IF(GLOBAL[[#This Row],[2]]="",0,-1*SUMIF(Table5[CONCAT],GLOBAL[POINTER],Table5[3]))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 t="shared" si="46"/>
        <v>0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0</v>
      </c>
      <c r="Q2988" s="58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0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0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0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988" s="31">
        <v>20</v>
      </c>
      <c r="AC2988" t="s">
        <v>5116</v>
      </c>
      <c r="AD2988" s="65"/>
    </row>
    <row r="2989" spans="1:30">
      <c r="A2989" s="31">
        <f ca="1">IF(GLOBAL[[#This Row],[TT]]&lt;1,"",ROW()-2)</f>
        <v>2987</v>
      </c>
      <c r="B2989" s="33" t="s">
        <v>1555</v>
      </c>
      <c r="C2989" s="31">
        <v>2</v>
      </c>
      <c r="D2989" s="31" t="s">
        <v>140</v>
      </c>
      <c r="E2989" s="31">
        <f ca="1">IF(GLOBAL[[#This Row],[b12]]="",GLOBAL[[#This Row],[a6]],GLOBAL[[#This Row],[b12]])</f>
        <v>2</v>
      </c>
      <c r="F2989" s="32">
        <f>GLOBAL[[#This Row],[AWAL]]</f>
        <v>2</v>
      </c>
      <c r="G2989" s="31"/>
      <c r="H2989" s="31"/>
      <c r="I2989" s="31">
        <f>IF(GLOBAL[[#This Row],[1]]="","",SUMIF(Table6[NB BM_C_QTY+F],GLOBAL[POINTER],Table6[C]))</f>
        <v>0</v>
      </c>
      <c r="J2989" s="91">
        <f>IF(GLOBAL[[#This Row],[2]]="",0,-1*SUMIF(Table5[CONCAT],GLOBAL[POINTER],Table5[3]))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 t="shared" si="46"/>
        <v>2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2</v>
      </c>
      <c r="Q2989" s="58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2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2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2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989" s="31">
        <v>240</v>
      </c>
      <c r="AC2989" t="s">
        <v>5118</v>
      </c>
    </row>
    <row r="2990" spans="1:30">
      <c r="A2990" s="31">
        <f ca="1">IF(GLOBAL[[#This Row],[TT]]&lt;1,"",ROW()-2)</f>
        <v>2988</v>
      </c>
      <c r="B2990" s="33" t="s">
        <v>1556</v>
      </c>
      <c r="C2990" s="31">
        <v>3</v>
      </c>
      <c r="D2990" s="31" t="s">
        <v>921</v>
      </c>
      <c r="E2990" s="31">
        <f ca="1">IF(GLOBAL[[#This Row],[b12]]="",GLOBAL[[#This Row],[a6]],GLOBAL[[#This Row],[b12]])</f>
        <v>3</v>
      </c>
      <c r="F2990" s="32">
        <f>GLOBAL[[#This Row],[AWAL]]</f>
        <v>3</v>
      </c>
      <c r="G2990" s="31"/>
      <c r="H2990" s="31"/>
      <c r="I2990" s="31">
        <f>IF(GLOBAL[[#This Row],[1]]="","",SUMIF(Table6[NB BM_C_QTY+F],GLOBAL[POINTER],Table6[C]))</f>
        <v>0</v>
      </c>
      <c r="J2990" s="91">
        <f>IF(GLOBAL[[#This Row],[2]]="",0,-1*SUMIF(Table5[CONCAT],GLOBAL[POINTER],Table5[3]))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 t="shared" si="46"/>
        <v>3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3</v>
      </c>
      <c r="Q2990" s="58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3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3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3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990" s="31">
        <v>480</v>
      </c>
      <c r="AC2990" t="s">
        <v>5115</v>
      </c>
    </row>
    <row r="2991" spans="1:30">
      <c r="A2991" s="31" t="str">
        <f ca="1">IF(GLOBAL[[#This Row],[TT]]&lt;1,"",ROW()-2)</f>
        <v/>
      </c>
      <c r="B2991" s="33" t="s">
        <v>3721</v>
      </c>
      <c r="C2991" s="31">
        <v>0</v>
      </c>
      <c r="D2991" s="31" t="s">
        <v>3722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>
        <f>IF(GLOBAL[[#This Row],[1]]="","",SUMIF(Table6[NB BM_C_QTY+F],GLOBAL[POINTER],Table6[C]))</f>
        <v>0</v>
      </c>
      <c r="J2991" s="91">
        <f>IF(GLOBAL[[#This Row],[2]]="",0,-1*SUMIF(Table5[CONCAT],GLOBAL[POINTER],Table5[3]))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 t="shared" si="46"/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58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991" s="31">
        <v>288</v>
      </c>
      <c r="AC2991" t="s">
        <v>5115</v>
      </c>
    </row>
    <row r="2992" spans="1:30">
      <c r="A2992" s="31">
        <f ca="1">IF(GLOBAL[[#This Row],[TT]]&lt;1,"",ROW()-2)</f>
        <v>2990</v>
      </c>
      <c r="B2992" s="33" t="s">
        <v>1557</v>
      </c>
      <c r="C2992" s="31">
        <v>1</v>
      </c>
      <c r="D2992" s="31" t="s">
        <v>1558</v>
      </c>
      <c r="E2992" s="31">
        <f ca="1">IF(GLOBAL[[#This Row],[b12]]="",GLOBAL[[#This Row],[a6]],GLOBAL[[#This Row],[b12]])</f>
        <v>1</v>
      </c>
      <c r="F2992" s="32">
        <f>GLOBAL[[#This Row],[AWAL]]</f>
        <v>1</v>
      </c>
      <c r="G2992" s="31"/>
      <c r="H2992" s="31"/>
      <c r="I2992" s="31">
        <f>IF(GLOBAL[[#This Row],[1]]="","",SUMIF(Table6[NB BM_C_QTY+F],GLOBAL[POINTER],Table6[C]))</f>
        <v>0</v>
      </c>
      <c r="J2992" s="91">
        <f>IF(GLOBAL[[#This Row],[2]]="",0,-1*SUMIF(Table5[CONCAT],GLOBAL[POINTER],Table5[3]))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 t="shared" si="46"/>
        <v>1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1</v>
      </c>
      <c r="Q2992" s="58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1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1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1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992" s="31">
        <v>1000</v>
      </c>
      <c r="AC2992" t="s">
        <v>5116</v>
      </c>
    </row>
    <row r="2993" spans="1:30">
      <c r="A2993" s="39" t="str">
        <f ca="1">IF(GLOBAL[[#This Row],[TT]]&lt;1,"",ROW()-2)</f>
        <v/>
      </c>
      <c r="B2993" s="33" t="s">
        <v>4360</v>
      </c>
      <c r="C2993" s="31">
        <v>0</v>
      </c>
      <c r="D2993" s="31" t="s">
        <v>4362</v>
      </c>
      <c r="E2993" s="39">
        <f ca="1">IF(GLOBAL[[#This Row],[b12]]="",GLOBAL[[#This Row],[a6]],GLOBAL[[#This Row],[b12]])</f>
        <v>0</v>
      </c>
      <c r="F2993" s="40">
        <f>GLOBAL[[#This Row],[AWAL]]</f>
        <v>0</v>
      </c>
      <c r="G2993" s="31"/>
      <c r="H2993" s="31"/>
      <c r="I2993" s="31">
        <f>IF(GLOBAL[[#This Row],[1]]="","",SUMIF(Table6[NB BM_C_QTY+F],GLOBAL[POINTER],Table6[C]))</f>
        <v>0</v>
      </c>
      <c r="J2993" s="91">
        <f>IF(GLOBAL[[#This Row],[2]]="",0,-1*SUMIF(Table5[CONCAT],GLOBAL[POINTER],Table5[3]))</f>
        <v>0</v>
      </c>
      <c r="K2993" s="39" t="str">
        <f>IF(GLOBAL[[#This Row],[b1]]="","",GLOBAL[[#This Row],[b1]]-GLOBAL[[#This Row],[a1]]-GLOBAL[[#This Row],[bkeluar1]])</f>
        <v/>
      </c>
      <c r="L2993" s="39">
        <f>SUM(GLOBAL[[#This Row],[bmasuk1]:[c1]])</f>
        <v>0</v>
      </c>
      <c r="M2993" s="40">
        <f t="shared" si="46"/>
        <v>0</v>
      </c>
      <c r="N2993" s="31"/>
      <c r="O2993" s="39" t="str">
        <f>IF(GLOBAL[[#This Row],[b2]]="","",GLOBAL[[#This Row],[b2]]-GLOBAL[[#This Row],[a2]])</f>
        <v/>
      </c>
      <c r="P2993" s="40">
        <f ca="1">SUM(INDIRECT(GLOBAL_VAR[TABLENAME]&amp;"[@a"&amp;$1:$1-1&amp;"]"),INDIRECT(GLOBAL_VAR[TABLENAME]&amp;"[@c"&amp;$1:$1-1&amp;"]"))</f>
        <v>0</v>
      </c>
      <c r="Q2993" s="58"/>
      <c r="R2993" s="41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41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9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Z2993" s="29"/>
      <c r="AA299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993" s="39">
        <v>1600</v>
      </c>
      <c r="AC2993" s="65" t="s">
        <v>5117</v>
      </c>
    </row>
    <row r="2994" spans="1:30">
      <c r="A2994" s="31" t="str">
        <f ca="1">IF(GLOBAL[[#This Row],[TT]]&lt;1,"",ROW()-2)</f>
        <v/>
      </c>
      <c r="B2994" s="33" t="s">
        <v>2339</v>
      </c>
      <c r="C2994" s="31">
        <v>0</v>
      </c>
      <c r="D2994" s="31">
        <v>200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>
        <f>IF(GLOBAL[[#This Row],[1]]="","",SUMIF(Table6[NB BM_C_QTY+F],GLOBAL[POINTER],Table6[C]))</f>
        <v>0</v>
      </c>
      <c r="J2994" s="91">
        <f>IF(GLOBAL[[#This Row],[2]]="",0,-1*SUMIF(Table5[CONCAT],GLOBAL[POINTER],Table5[3]))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58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994" s="31">
        <v>200</v>
      </c>
      <c r="AC2994" t="s">
        <v>5118</v>
      </c>
    </row>
    <row r="2995" spans="1:30">
      <c r="A2995" s="31" t="str">
        <f ca="1">IF(GLOBAL[[#This Row],[TT]]&lt;1,"",ROW()-2)</f>
        <v/>
      </c>
      <c r="B2995" s="33" t="s">
        <v>2339</v>
      </c>
      <c r="C2995" s="31">
        <v>0</v>
      </c>
      <c r="D2995" s="31">
        <v>180</v>
      </c>
      <c r="E2995" s="31">
        <f ca="1">IF(GLOBAL[[#This Row],[b12]]="",GLOBAL[[#This Row],[a6]],GLOBAL[[#This Row],[b12]])</f>
        <v>0</v>
      </c>
      <c r="F2995" s="32">
        <f>GLOBAL[[#This Row],[AWAL]]</f>
        <v>0</v>
      </c>
      <c r="G2995" s="31"/>
      <c r="H2995" s="31"/>
      <c r="I2995" s="31">
        <f>IF(GLOBAL[[#This Row],[1]]="","",SUMIF(Table6[NB BM_C_QTY+F],GLOBAL[POINTER],Table6[C]))</f>
        <v>0</v>
      </c>
      <c r="J2995" s="91">
        <f>IF(GLOBAL[[#This Row],[2]]="",0,-1*SUMIF(Table5[CONCAT],GLOBAL[POINTER],Table5[3]))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0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0</v>
      </c>
      <c r="Q2995" s="58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0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0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0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995" s="31">
        <v>180</v>
      </c>
      <c r="AC2995" t="s">
        <v>5118</v>
      </c>
    </row>
    <row r="2996" spans="1:30">
      <c r="A2996" s="31" t="str">
        <f ca="1">IF(GLOBAL[[#This Row],[TT]]&lt;1,"",ROW()-2)</f>
        <v/>
      </c>
      <c r="B2996" s="33" t="s">
        <v>2208</v>
      </c>
      <c r="C2996" s="31">
        <v>0</v>
      </c>
      <c r="D2996" s="31">
        <v>200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>
        <f>IF(GLOBAL[[#This Row],[1]]="","",SUMIF(Table6[NB BM_C_QTY+F],GLOBAL[POINTER],Table6[C]))</f>
        <v>0</v>
      </c>
      <c r="J2996" s="91">
        <f>IF(GLOBAL[[#This Row],[2]]="",0,-1*SUMIF(Table5[CONCAT],GLOBAL[POINTER],Table5[3]))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58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996" s="31">
        <v>200</v>
      </c>
      <c r="AC2996" t="s">
        <v>5118</v>
      </c>
    </row>
    <row r="2997" spans="1:30">
      <c r="A2997" s="31">
        <f ca="1">IF(GLOBAL[[#This Row],[TT]]&lt;1,"",ROW()-2)</f>
        <v>2995</v>
      </c>
      <c r="B2997" s="33" t="s">
        <v>5515</v>
      </c>
      <c r="C2997" s="31">
        <v>120</v>
      </c>
      <c r="D2997" s="31">
        <v>180</v>
      </c>
      <c r="E2997" s="31">
        <f ca="1">IF(GLOBAL[[#This Row],[b12]]="",GLOBAL[[#This Row],[a6]],GLOBAL[[#This Row],[b12]])</f>
        <v>120</v>
      </c>
      <c r="F2997" s="32">
        <f>GLOBAL[[#This Row],[AWAL]]</f>
        <v>120</v>
      </c>
      <c r="G2997" s="31"/>
      <c r="H2997" s="31"/>
      <c r="I2997" s="31">
        <f>IF(GLOBAL[[#This Row],[1]]="","",SUMIF(Table6[NB BM_C_QTY+F],GLOBAL[POINTER],Table6[C]))</f>
        <v>0</v>
      </c>
      <c r="J2997" s="91">
        <f>IF(GLOBAL[[#This Row],[2]]="",0,-1*SUMIF(Table5[CONCAT],GLOBAL[POINTER],Table5[3]))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 t="shared" si="46"/>
        <v>120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120</v>
      </c>
      <c r="Q2997" s="58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120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120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120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2997" s="31">
        <v>180</v>
      </c>
      <c r="AC2997" t="s">
        <v>5118</v>
      </c>
    </row>
    <row r="2998" spans="1:30">
      <c r="A2998" s="31">
        <f ca="1">IF(GLOBAL[[#This Row],[TT]]&lt;1,"",ROW()-2)</f>
        <v>2996</v>
      </c>
      <c r="B2998" s="33" t="s">
        <v>4415</v>
      </c>
      <c r="C2998" s="31">
        <v>1</v>
      </c>
      <c r="D2998" s="31" t="s">
        <v>4324</v>
      </c>
      <c r="E2998" s="31">
        <f ca="1">IF(GLOBAL[[#This Row],[b12]]="",GLOBAL[[#This Row],[a6]],GLOBAL[[#This Row],[b12]])</f>
        <v>1</v>
      </c>
      <c r="F2998" s="32">
        <f>GLOBAL[[#This Row],[AWAL]]</f>
        <v>1</v>
      </c>
      <c r="G2998" s="31"/>
      <c r="H2998" s="31"/>
      <c r="I2998" s="31">
        <f>IF(GLOBAL[[#This Row],[1]]="","",SUMIF(Table6[NB BM_C_QTY+F],GLOBAL[POINTER],Table6[C]))</f>
        <v>0</v>
      </c>
      <c r="J2998" s="91">
        <f>IF(GLOBAL[[#This Row],[2]]="",0,-1*SUMIF(Table5[CONCAT],GLOBAL[POINTER],Table5[3]))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 t="shared" si="46"/>
        <v>1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1</v>
      </c>
      <c r="Q2998" s="58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1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1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1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998" s="31">
        <v>300</v>
      </c>
      <c r="AC2998" t="s">
        <v>5117</v>
      </c>
    </row>
    <row r="2999" spans="1:30">
      <c r="A2999" s="31" t="str">
        <f ca="1">IF(GLOBAL[[#This Row],[TT]]&lt;1,"",ROW()-2)</f>
        <v/>
      </c>
      <c r="B2999" s="33" t="s">
        <v>4038</v>
      </c>
      <c r="C2999" s="31">
        <v>0</v>
      </c>
      <c r="D2999" s="31">
        <v>250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>
        <f>IF(GLOBAL[[#This Row],[1]]="","",SUMIF(Table6[NB BM_C_QTY+F],GLOBAL[POINTER],Table6[C]))</f>
        <v>0</v>
      </c>
      <c r="J2999" s="91">
        <f>IF(GLOBAL[[#This Row],[2]]="",0,-1*SUMIF(Table5[CONCAT],GLOBAL[POINTER],Table5[3]))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58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999" s="31">
        <v>250</v>
      </c>
      <c r="AC2999" t="s">
        <v>5118</v>
      </c>
      <c r="AD2999" s="65"/>
    </row>
    <row r="3000" spans="1:30">
      <c r="A3000" s="31" t="str">
        <f ca="1">IF(GLOBAL[[#This Row],[TT]]&lt;1,"",ROW()-2)</f>
        <v/>
      </c>
      <c r="B3000" s="33" t="s">
        <v>4038</v>
      </c>
      <c r="C3000" s="31">
        <v>0</v>
      </c>
      <c r="D3000" s="31">
        <v>300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>
        <f>IF(GLOBAL[[#This Row],[1]]="","",SUMIF(Table6[NB BM_C_QTY+F],GLOBAL[POINTER],Table6[C]))</f>
        <v>0</v>
      </c>
      <c r="J3000" s="91">
        <f>IF(GLOBAL[[#This Row],[2]]="",0,-1*SUMIF(Table5[CONCAT],GLOBAL[POINTER],Table5[3]))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 t="shared" si="46"/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58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3000" s="31">
        <v>300</v>
      </c>
      <c r="AC3000" t="s">
        <v>5118</v>
      </c>
    </row>
    <row r="3001" spans="1:30">
      <c r="A3001" s="31">
        <f ca="1">IF(GLOBAL[[#This Row],[TT]]&lt;1,"",ROW()-2)</f>
        <v>2999</v>
      </c>
      <c r="B3001" s="33" t="s">
        <v>4037</v>
      </c>
      <c r="C3001" s="31">
        <v>3</v>
      </c>
      <c r="D3001" s="31">
        <v>300</v>
      </c>
      <c r="E3001" s="31">
        <f ca="1">IF(GLOBAL[[#This Row],[b12]]="",GLOBAL[[#This Row],[a6]],GLOBAL[[#This Row],[b12]])</f>
        <v>3</v>
      </c>
      <c r="F3001" s="32">
        <f>GLOBAL[[#This Row],[AWAL]]</f>
        <v>3</v>
      </c>
      <c r="G3001" s="31"/>
      <c r="H3001" s="31"/>
      <c r="I3001" s="31">
        <f>IF(GLOBAL[[#This Row],[1]]="","",SUMIF(Table6[NB BM_C_QTY+F],GLOBAL[POINTER],Table6[C]))</f>
        <v>0</v>
      </c>
      <c r="J3001" s="91">
        <f>IF(GLOBAL[[#This Row],[2]]="",0,-1*SUMIF(Table5[CONCAT],GLOBAL[POINTER],Table5[3]))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3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3</v>
      </c>
      <c r="Q3001" s="58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3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3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3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3001" s="31">
        <v>300</v>
      </c>
      <c r="AC3001" t="s">
        <v>5118</v>
      </c>
    </row>
    <row r="3002" spans="1:30">
      <c r="A3002" s="39" t="str">
        <f ca="1">IF(GLOBAL[[#This Row],[TT]]&lt;1,"",ROW()-2)</f>
        <v/>
      </c>
      <c r="B3002" s="33" t="s">
        <v>3645</v>
      </c>
      <c r="C3002" s="31">
        <v>0</v>
      </c>
      <c r="D3002" s="31">
        <v>500</v>
      </c>
      <c r="E3002" s="39">
        <f ca="1">IF(GLOBAL[[#This Row],[b12]]="",GLOBAL[[#This Row],[a6]],GLOBAL[[#This Row],[b12]])</f>
        <v>0</v>
      </c>
      <c r="F3002" s="40">
        <f>GLOBAL[[#This Row],[AWAL]]</f>
        <v>0</v>
      </c>
      <c r="G3002" s="31"/>
      <c r="H3002" s="31"/>
      <c r="I3002" s="31">
        <f>IF(GLOBAL[[#This Row],[1]]="","",SUMIF(Table6[NB BM_C_QTY+F],GLOBAL[POINTER],Table6[C]))</f>
        <v>0</v>
      </c>
      <c r="J3002" s="91">
        <f>IF(GLOBAL[[#This Row],[2]]="",0,-1*SUMIF(Table5[CONCAT],GLOBAL[POINTER],Table5[3]))</f>
        <v>0</v>
      </c>
      <c r="K3002" s="39" t="str">
        <f>IF(GLOBAL[[#This Row],[b1]]="","",GLOBAL[[#This Row],[b1]]-GLOBAL[[#This Row],[a1]]-GLOBAL[[#This Row],[bkeluar1]])</f>
        <v/>
      </c>
      <c r="L3002" s="39">
        <f>SUM(GLOBAL[[#This Row],[bmasuk1]:[c1]])</f>
        <v>0</v>
      </c>
      <c r="M3002" s="40">
        <f t="shared" si="46"/>
        <v>0</v>
      </c>
      <c r="N3002" s="31"/>
      <c r="O3002" s="39" t="str">
        <f>IF(GLOBAL[[#This Row],[b2]]="","",GLOBAL[[#This Row],[b2]]-GLOBAL[[#This Row],[a2]])</f>
        <v/>
      </c>
      <c r="P3002" s="40">
        <f ca="1">SUM(INDIRECT(GLOBAL_VAR[TABLENAME]&amp;"[@a"&amp;$1:$1-1&amp;"]"),INDIRECT(GLOBAL_VAR[TABLENAME]&amp;"[@c"&amp;$1:$1-1&amp;"]"))</f>
        <v>0</v>
      </c>
      <c r="Q3002" s="58"/>
      <c r="R3002" s="41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0</v>
      </c>
      <c r="T3002" s="33"/>
      <c r="U3002" s="41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0</v>
      </c>
      <c r="W3002" s="31"/>
      <c r="X3002" s="39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0</v>
      </c>
      <c r="Z3002" s="29"/>
      <c r="AA300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3002" s="39">
        <v>500</v>
      </c>
      <c r="AC3002" t="s">
        <v>5118</v>
      </c>
    </row>
    <row r="3003" spans="1:30">
      <c r="A3003" s="31" t="str">
        <f ca="1">IF(GLOBAL[[#This Row],[TT]]&lt;1,"",ROW()-2)</f>
        <v/>
      </c>
      <c r="B3003" s="33" t="s">
        <v>3646</v>
      </c>
      <c r="C3003" s="31">
        <v>0</v>
      </c>
      <c r="D3003" s="31">
        <v>500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>
        <f>IF(GLOBAL[[#This Row],[1]]="","",SUMIF(Table6[NB BM_C_QTY+F],GLOBAL[POINTER],Table6[C]))</f>
        <v>0</v>
      </c>
      <c r="J3003" s="91">
        <f>IF(GLOBAL[[#This Row],[2]]="",0,-1*SUMIF(Table5[CONCAT],GLOBAL[POINTER],Table5[3]))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 t="shared" si="46"/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58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3003" s="31">
        <v>500</v>
      </c>
      <c r="AC3003" t="s">
        <v>5118</v>
      </c>
    </row>
    <row r="3004" spans="1:30">
      <c r="A3004" s="31">
        <f ca="1">IF(GLOBAL[[#This Row],[TT]]&lt;1,"",ROW()-2)</f>
        <v>3002</v>
      </c>
      <c r="B3004" s="33" t="s">
        <v>1559</v>
      </c>
      <c r="C3004" s="31">
        <v>23</v>
      </c>
      <c r="D3004" s="31" t="s">
        <v>1084</v>
      </c>
      <c r="E3004" s="31">
        <f ca="1">IF(GLOBAL[[#This Row],[b12]]="",GLOBAL[[#This Row],[a6]],GLOBAL[[#This Row],[b12]])</f>
        <v>23</v>
      </c>
      <c r="F3004" s="32">
        <f>GLOBAL[[#This Row],[AWAL]]</f>
        <v>23</v>
      </c>
      <c r="G3004" s="31"/>
      <c r="H3004" s="31"/>
      <c r="I3004" s="31">
        <f>IF(GLOBAL[[#This Row],[1]]="","",SUMIF(Table6[NB BM_C_QTY+F],GLOBAL[POINTER],Table6[C]))</f>
        <v>0</v>
      </c>
      <c r="J3004" s="91">
        <f>IF(GLOBAL[[#This Row],[2]]="",0,-1*SUMIF(Table5[CONCAT],GLOBAL[POINTER],Table5[3]))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23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23</v>
      </c>
      <c r="Q3004" s="58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23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23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23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3004" s="31">
        <v>200</v>
      </c>
      <c r="AC3004" t="s">
        <v>5117</v>
      </c>
    </row>
    <row r="3005" spans="1:30">
      <c r="A3005" s="31" t="str">
        <f ca="1">IF(GLOBAL[[#This Row],[TT]]&lt;1,"",ROW()-2)</f>
        <v/>
      </c>
      <c r="B3005" s="33" t="s">
        <v>3999</v>
      </c>
      <c r="C3005" s="31">
        <v>0</v>
      </c>
      <c r="D3005" s="31" t="s">
        <v>17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>
        <f>IF(GLOBAL[[#This Row],[1]]="","",SUMIF(Table6[NB BM_C_QTY+F],GLOBAL[POINTER],Table6[C]))</f>
        <v>0</v>
      </c>
      <c r="J3005" s="91">
        <f>IF(GLOBAL[[#This Row],[2]]="",0,-1*SUMIF(Table5[CONCAT],GLOBAL[POINTER],Table5[3]))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58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3005" s="31">
        <v>160</v>
      </c>
      <c r="AC3005" t="s">
        <v>5118</v>
      </c>
    </row>
    <row r="3006" spans="1:30">
      <c r="A3006" s="31">
        <f ca="1">IF(GLOBAL[[#This Row],[TT]]&lt;1,"",ROW()-2)</f>
        <v>3004</v>
      </c>
      <c r="B3006" s="33" t="s">
        <v>1560</v>
      </c>
      <c r="C3006" s="31">
        <v>3</v>
      </c>
      <c r="D3006" s="31">
        <v>270</v>
      </c>
      <c r="E3006" s="31">
        <f ca="1">IF(GLOBAL[[#This Row],[b12]]="",GLOBAL[[#This Row],[a6]],GLOBAL[[#This Row],[b12]])</f>
        <v>3</v>
      </c>
      <c r="F3006" s="32">
        <f>GLOBAL[[#This Row],[AWAL]]</f>
        <v>3</v>
      </c>
      <c r="G3006" s="31"/>
      <c r="H3006" s="31"/>
      <c r="I3006" s="31">
        <f>IF(GLOBAL[[#This Row],[1]]="","",SUMIF(Table6[NB BM_C_QTY+F],GLOBAL[POINTER],Table6[C]))</f>
        <v>0</v>
      </c>
      <c r="J3006" s="91">
        <f>IF(GLOBAL[[#This Row],[2]]="",0,-1*SUMIF(Table5[CONCAT],GLOBAL[POINTER],Table5[3]))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3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3</v>
      </c>
      <c r="Q3006" s="58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3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3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3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3006" s="31">
        <v>270</v>
      </c>
      <c r="AC3006" t="s">
        <v>5118</v>
      </c>
    </row>
    <row r="3007" spans="1:30">
      <c r="A3007" s="31" t="str">
        <f ca="1">IF(GLOBAL[[#This Row],[TT]]&lt;1,"",ROW()-2)</f>
        <v/>
      </c>
      <c r="B3007" s="33" t="s">
        <v>1561</v>
      </c>
      <c r="C3007" s="31">
        <v>0</v>
      </c>
      <c r="D3007" s="31">
        <v>240</v>
      </c>
      <c r="E3007" s="31">
        <f ca="1">IF(GLOBAL[[#This Row],[b12]]="",GLOBAL[[#This Row],[a6]],GLOBAL[[#This Row],[b12]])</f>
        <v>0</v>
      </c>
      <c r="F3007" s="32">
        <f>GLOBAL[[#This Row],[AWAL]]</f>
        <v>0</v>
      </c>
      <c r="G3007" s="31"/>
      <c r="H3007" s="31"/>
      <c r="I3007" s="31">
        <f>IF(GLOBAL[[#This Row],[1]]="","",SUMIF(Table6[NB BM_C_QTY+F],GLOBAL[POINTER],Table6[C]))</f>
        <v>0</v>
      </c>
      <c r="J3007" s="91">
        <f>IF(GLOBAL[[#This Row],[2]]="",0,-1*SUMIF(Table5[CONCAT],GLOBAL[POINTER],Table5[3]))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 t="shared" si="46"/>
        <v>0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0</v>
      </c>
      <c r="Q3007" s="58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0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0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0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3007" s="31">
        <v>240</v>
      </c>
      <c r="AC3007" t="s">
        <v>5118</v>
      </c>
    </row>
    <row r="3008" spans="1:30">
      <c r="A3008" s="31" t="str">
        <f ca="1">IF(GLOBAL[[#This Row],[TT]]&lt;1,"",ROW()-2)</f>
        <v/>
      </c>
      <c r="B3008" s="33" t="s">
        <v>1561</v>
      </c>
      <c r="C3008" s="31">
        <v>0</v>
      </c>
      <c r="D3008" s="31" t="s">
        <v>1562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>
        <f>IF(GLOBAL[[#This Row],[1]]="","",SUMIF(Table6[NB BM_C_QTY+F],GLOBAL[POINTER],Table6[C]))</f>
        <v>0</v>
      </c>
      <c r="J3008" s="91">
        <f>IF(GLOBAL[[#This Row],[2]]="",0,-1*SUMIF(Table5[CONCAT],GLOBAL[POINTER],Table5[3]))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 t="shared" si="46"/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58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3008" s="31">
        <v>240</v>
      </c>
      <c r="AC3008" t="s">
        <v>5117</v>
      </c>
    </row>
    <row r="3009" spans="1:30">
      <c r="A3009" s="31" t="str">
        <f ca="1">IF(GLOBAL[[#This Row],[TT]]&lt;1,"",ROW()-2)</f>
        <v/>
      </c>
      <c r="B3009" s="33" t="s">
        <v>2209</v>
      </c>
      <c r="C3009" s="31">
        <v>0</v>
      </c>
      <c r="D3009" s="31">
        <v>240</v>
      </c>
      <c r="E3009" s="31">
        <f ca="1">IF(GLOBAL[[#This Row],[b12]]="",GLOBAL[[#This Row],[a6]],GLOBAL[[#This Row],[b12]])</f>
        <v>0</v>
      </c>
      <c r="F3009" s="32">
        <f>GLOBAL[[#This Row],[AWAL]]</f>
        <v>0</v>
      </c>
      <c r="G3009" s="31"/>
      <c r="H3009" s="31"/>
      <c r="I3009" s="31">
        <f>IF(GLOBAL[[#This Row],[1]]="","",SUMIF(Table6[NB BM_C_QTY+F],GLOBAL[POINTER],Table6[C]))</f>
        <v>0</v>
      </c>
      <c r="J3009" s="91">
        <f>IF(GLOBAL[[#This Row],[2]]="",0,-1*SUMIF(Table5[CONCAT],GLOBAL[POINTER],Table5[3]))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0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0</v>
      </c>
      <c r="Q3009" s="58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0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0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0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3009" s="31">
        <v>240</v>
      </c>
      <c r="AC3009" t="s">
        <v>5118</v>
      </c>
    </row>
    <row r="3010" spans="1:30">
      <c r="A3010" s="31" t="str">
        <f ca="1">IF(GLOBAL[[#This Row],[TT]]&lt;1,"",ROW()-2)</f>
        <v/>
      </c>
      <c r="B3010" s="33" t="s">
        <v>4416</v>
      </c>
      <c r="C3010" s="31">
        <v>0</v>
      </c>
      <c r="D3010" s="31" t="s">
        <v>4324</v>
      </c>
      <c r="E3010" s="31">
        <f ca="1">IF(GLOBAL[[#This Row],[b12]]="",GLOBAL[[#This Row],[a6]],GLOBAL[[#This Row],[b12]])</f>
        <v>0</v>
      </c>
      <c r="F3010" s="32">
        <f>GLOBAL[[#This Row],[AWAL]]</f>
        <v>0</v>
      </c>
      <c r="G3010" s="31"/>
      <c r="H3010" s="31"/>
      <c r="I3010" s="31">
        <f>IF(GLOBAL[[#This Row],[1]]="","",SUMIF(Table6[NB BM_C_QTY+F],GLOBAL[POINTER],Table6[C]))</f>
        <v>0</v>
      </c>
      <c r="J3010" s="91">
        <f>IF(GLOBAL[[#This Row],[2]]="",0,-1*SUMIF(Table5[CONCAT],GLOBAL[POINTER],Table5[3]))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0</v>
      </c>
      <c r="Q3010" s="58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3010" s="31">
        <v>300</v>
      </c>
      <c r="AC3010" t="s">
        <v>5117</v>
      </c>
    </row>
    <row r="3011" spans="1:30">
      <c r="A3011" s="31" t="str">
        <f ca="1">IF(GLOBAL[[#This Row],[TT]]&lt;1,"",ROW()-2)</f>
        <v/>
      </c>
      <c r="B3011" s="33" t="s">
        <v>1563</v>
      </c>
      <c r="C3011" s="31">
        <v>0</v>
      </c>
      <c r="D3011" s="31">
        <v>300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>
        <f>IF(GLOBAL[[#This Row],[1]]="","",SUMIF(Table6[NB BM_C_QTY+F],GLOBAL[POINTER],Table6[C]))</f>
        <v>0</v>
      </c>
      <c r="J3011" s="91">
        <f>IF(GLOBAL[[#This Row],[2]]="",0,-1*SUMIF(Table5[CONCAT],GLOBAL[POINTER],Table5[3]))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58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3011" s="31">
        <v>300</v>
      </c>
      <c r="AC3011" t="s">
        <v>5118</v>
      </c>
    </row>
    <row r="3012" spans="1:30">
      <c r="A3012" s="31" t="str">
        <f ca="1">IF(GLOBAL[[#This Row],[TT]]&lt;1,"",ROW()-2)</f>
        <v/>
      </c>
      <c r="B3012" s="33" t="s">
        <v>2000</v>
      </c>
      <c r="C3012" s="31">
        <v>0</v>
      </c>
      <c r="D3012" s="31" t="s">
        <v>2148</v>
      </c>
      <c r="E3012" s="31">
        <f ca="1">IF(GLOBAL[[#This Row],[b12]]="",GLOBAL[[#This Row],[a6]],GLOBAL[[#This Row],[b12]])</f>
        <v>0</v>
      </c>
      <c r="F3012" s="32">
        <f>GLOBAL[[#This Row],[AWAL]]</f>
        <v>0</v>
      </c>
      <c r="G3012" s="31"/>
      <c r="H3012" s="31"/>
      <c r="I3012" s="31">
        <f>IF(GLOBAL[[#This Row],[1]]="","",SUMIF(Table6[NB BM_C_QTY+F],GLOBAL[POINTER],Table6[C]))</f>
        <v>0</v>
      </c>
      <c r="J3012" s="91">
        <f>IF(GLOBAL[[#This Row],[2]]="",0,-1*SUMIF(Table5[CONCAT],GLOBAL[POINTER],Table5[3]))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 t="shared" si="47"/>
        <v>0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0</v>
      </c>
      <c r="Q3012" s="58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0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0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0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3012" s="31">
        <v>200</v>
      </c>
      <c r="AC3012" t="s">
        <v>5154</v>
      </c>
    </row>
    <row r="3013" spans="1:30">
      <c r="A3013" s="31" t="str">
        <f ca="1">IF(GLOBAL[[#This Row],[TT]]&lt;1,"",ROW()-2)</f>
        <v/>
      </c>
      <c r="B3013" s="33" t="s">
        <v>2001</v>
      </c>
      <c r="C3013" s="31">
        <v>0</v>
      </c>
      <c r="D3013" s="31" t="s">
        <v>2148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>
        <f>IF(GLOBAL[[#This Row],[1]]="","",SUMIF(Table6[NB BM_C_QTY+F],GLOBAL[POINTER],Table6[C]))</f>
        <v>0</v>
      </c>
      <c r="J3013" s="91">
        <f>IF(GLOBAL[[#This Row],[2]]="",0,-1*SUMIF(Table5[CONCAT],GLOBAL[POINTER],Table5[3]))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58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3013" s="31">
        <v>200</v>
      </c>
      <c r="AC3013" t="s">
        <v>5154</v>
      </c>
    </row>
    <row r="3014" spans="1:30">
      <c r="A3014" s="39" t="str">
        <f ca="1">IF(GLOBAL[[#This Row],[TT]]&lt;1,"",ROW()-2)</f>
        <v/>
      </c>
      <c r="B3014" s="33" t="s">
        <v>5596</v>
      </c>
      <c r="C3014" s="31">
        <v>0</v>
      </c>
      <c r="D3014" s="31" t="s">
        <v>5597</v>
      </c>
      <c r="E3014" s="39">
        <f ca="1">IF(GLOBAL[[#This Row],[b12]]="",GLOBAL[[#This Row],[a6]],GLOBAL[[#This Row],[b12]])</f>
        <v>0</v>
      </c>
      <c r="F3014" s="40">
        <f>GLOBAL[[#This Row],[AWAL]]</f>
        <v>0</v>
      </c>
      <c r="G3014" s="31"/>
      <c r="H3014" s="31"/>
      <c r="I3014" s="39">
        <f>IF(GLOBAL[[#This Row],[1]]="","",SUMIF(Table6[NB BM_C_QTY+F],GLOBAL[POINTER],Table6[C]))</f>
        <v>0</v>
      </c>
      <c r="J3014" s="91">
        <f>IF(GLOBAL[[#This Row],[2]]="",0,-1*SUMIF(Table5[CONCAT],GLOBAL[POINTER],Table5[3]))</f>
        <v>0</v>
      </c>
      <c r="K3014" s="39" t="str">
        <f>IF(GLOBAL[[#This Row],[b1]]="","",GLOBAL[[#This Row],[b1]]-GLOBAL[[#This Row],[a1]]-GLOBAL[[#This Row],[bkeluar1]])</f>
        <v/>
      </c>
      <c r="L3014" s="39">
        <f>SUM(GLOBAL[[#This Row],[bmasuk1]:[c1]])</f>
        <v>0</v>
      </c>
      <c r="M3014" s="40">
        <f t="shared" si="47"/>
        <v>0</v>
      </c>
      <c r="N3014" s="31"/>
      <c r="O3014" s="39" t="str">
        <f>IF(GLOBAL[[#This Row],[b2]]="","",GLOBAL[[#This Row],[b2]]-GLOBAL[[#This Row],[a2]])</f>
        <v/>
      </c>
      <c r="P3014" s="40">
        <f ca="1">SUM(INDIRECT(GLOBAL_VAR[TABLENAME]&amp;"[@a"&amp;$1:$1-1&amp;"]"),INDIRECT(GLOBAL_VAR[TABLENAME]&amp;"[@c"&amp;$1:$1-1&amp;"]"))</f>
        <v>0</v>
      </c>
      <c r="Q3014" s="58"/>
      <c r="R3014" s="41" t="str">
        <f>IF(GLOBAL[[#This Row],[b3]]="","",GLOBAL[[#This Row],[b3]]-GLOBAL[[#This Row],[a3]])</f>
        <v/>
      </c>
      <c r="S3014" s="40">
        <f ca="1">SUM(INDIRECT(GLOBAL_VAR[TABLENAME]&amp;"[@a"&amp;$1:$1-1&amp;"]"),INDIRECT(GLOBAL_VAR[TABLENAME]&amp;"[@c"&amp;$1:$1-1&amp;"]"))</f>
        <v>0</v>
      </c>
      <c r="T3014" s="33"/>
      <c r="U3014" s="41" t="str">
        <f>IF(GLOBAL[[#This Row],[b4]]="","",GLOBAL[[#This Row],[b4]]-GLOBAL[[#This Row],[a4]])</f>
        <v/>
      </c>
      <c r="V3014" s="40">
        <f ca="1">SUM(INDIRECT(GLOBAL_VAR[TABLENAME]&amp;"[@a"&amp;$1:$1-1&amp;"]"),INDIRECT(GLOBAL_VAR[TABLENAME]&amp;"[@c"&amp;$1:$1-1&amp;"]"))</f>
        <v>0</v>
      </c>
      <c r="W3014" s="31"/>
      <c r="X3014" s="39" t="str">
        <f>IF(GLOBAL[[#This Row],[b5]]="","",GLOBAL[[#This Row],[b5]]-GLOBAL[[#This Row],[a5]])</f>
        <v/>
      </c>
      <c r="Y3014" s="40">
        <f ca="1">SUM(INDIRECT(GLOBAL_VAR[TABLENAME]&amp;"[@a"&amp;$1:$1-1&amp;"]"),INDIRECT(GLOBAL_VAR[TABLENAME]&amp;"[@c"&amp;$1:$1-1&amp;"]"))</f>
        <v>0</v>
      </c>
      <c r="Z3014" s="29"/>
      <c r="AA301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3014" s="39">
        <v>5</v>
      </c>
      <c r="AC3014" s="65" t="s">
        <v>5154</v>
      </c>
      <c r="AD3014" s="29"/>
    </row>
    <row r="3015" spans="1:30">
      <c r="A3015" s="74">
        <f ca="1">IF(GLOBAL[[#This Row],[TT]]&lt;1,"",ROW()-2)</f>
        <v>3013</v>
      </c>
      <c r="B3015" s="33" t="s">
        <v>4165</v>
      </c>
      <c r="C3015" s="31">
        <v>3</v>
      </c>
      <c r="D3015" s="31" t="s">
        <v>4961</v>
      </c>
      <c r="E3015" s="39">
        <f ca="1">IF(GLOBAL[[#This Row],[b12]]="",GLOBAL[[#This Row],[a6]],GLOBAL[[#This Row],[b12]])</f>
        <v>3</v>
      </c>
      <c r="F3015" s="40">
        <f>GLOBAL[[#This Row],[AWAL]]</f>
        <v>3</v>
      </c>
      <c r="G3015" s="31"/>
      <c r="H3015" s="31"/>
      <c r="I3015" s="31">
        <f>IF(GLOBAL[[#This Row],[1]]="","",SUMIF(Table6[NB BM_C_QTY+F],GLOBAL[POINTER],Table6[C]))</f>
        <v>0</v>
      </c>
      <c r="J3015" s="91">
        <f>IF(GLOBAL[[#This Row],[2]]="",0,-1*SUMIF(Table5[CONCAT],GLOBAL[POINTER],Table5[3]))</f>
        <v>0</v>
      </c>
      <c r="K3015" s="39" t="str">
        <f>IF(GLOBAL[[#This Row],[b1]]="","",GLOBAL[[#This Row],[b1]]-GLOBAL[[#This Row],[a1]]-GLOBAL[[#This Row],[bkeluar1]])</f>
        <v/>
      </c>
      <c r="L3015" s="39">
        <f>SUM(GLOBAL[[#This Row],[bmasuk1]:[c1]])</f>
        <v>0</v>
      </c>
      <c r="M3015" s="40">
        <f t="shared" si="47"/>
        <v>3</v>
      </c>
      <c r="N3015" s="31"/>
      <c r="O3015" s="39" t="str">
        <f>IF(GLOBAL[[#This Row],[b2]]="","",GLOBAL[[#This Row],[b2]]-GLOBAL[[#This Row],[a2]])</f>
        <v/>
      </c>
      <c r="P3015" s="40">
        <f ca="1">SUM(INDIRECT(GLOBAL_VAR[TABLENAME]&amp;"[@a"&amp;$1:$1-1&amp;"]"),INDIRECT(GLOBAL_VAR[TABLENAME]&amp;"[@c"&amp;$1:$1-1&amp;"]"))</f>
        <v>3</v>
      </c>
      <c r="Q3015" s="58"/>
      <c r="R3015" s="41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3</v>
      </c>
      <c r="T3015" s="33"/>
      <c r="U3015" s="41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3</v>
      </c>
      <c r="W3015" s="31"/>
      <c r="X3015" s="39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3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3015" s="39">
        <v>500</v>
      </c>
      <c r="AC3015" t="s">
        <v>5154</v>
      </c>
    </row>
    <row r="3016" spans="1:30">
      <c r="A3016" s="39">
        <f ca="1">IF(GLOBAL[[#This Row],[TT]]&lt;1,"",ROW()-2)</f>
        <v>3014</v>
      </c>
      <c r="B3016" s="33" t="s">
        <v>4166</v>
      </c>
      <c r="C3016" s="31">
        <v>1</v>
      </c>
      <c r="D3016" s="31" t="s">
        <v>4961</v>
      </c>
      <c r="E3016" s="39">
        <f ca="1">IF(GLOBAL[[#This Row],[b12]]="",GLOBAL[[#This Row],[a6]],GLOBAL[[#This Row],[b12]])</f>
        <v>1</v>
      </c>
      <c r="F3016" s="40">
        <f>GLOBAL[[#This Row],[AWAL]]</f>
        <v>1</v>
      </c>
      <c r="G3016" s="31"/>
      <c r="H3016" s="31"/>
      <c r="I3016" s="31">
        <f>IF(GLOBAL[[#This Row],[1]]="","",SUMIF(Table6[NB BM_C_QTY+F],GLOBAL[POINTER],Table6[C]))</f>
        <v>0</v>
      </c>
      <c r="J3016" s="91">
        <f>IF(GLOBAL[[#This Row],[2]]="",0,-1*SUMIF(Table5[CONCAT],GLOBAL[POINTER],Table5[3]))</f>
        <v>0</v>
      </c>
      <c r="K3016" s="39" t="str">
        <f>IF(GLOBAL[[#This Row],[b1]]="","",GLOBAL[[#This Row],[b1]]-GLOBAL[[#This Row],[a1]]-GLOBAL[[#This Row],[bkeluar1]])</f>
        <v/>
      </c>
      <c r="L3016" s="39">
        <f>SUM(GLOBAL[[#This Row],[bmasuk1]:[c1]])</f>
        <v>0</v>
      </c>
      <c r="M3016" s="40">
        <f t="shared" si="47"/>
        <v>1</v>
      </c>
      <c r="N3016" s="31"/>
      <c r="O3016" s="39" t="str">
        <f>IF(GLOBAL[[#This Row],[b2]]="","",GLOBAL[[#This Row],[b2]]-GLOBAL[[#This Row],[a2]])</f>
        <v/>
      </c>
      <c r="P3016" s="40">
        <f ca="1">SUM(INDIRECT(GLOBAL_VAR[TABLENAME]&amp;"[@a"&amp;$1:$1-1&amp;"]"),INDIRECT(GLOBAL_VAR[TABLENAME]&amp;"[@c"&amp;$1:$1-1&amp;"]"))</f>
        <v>1</v>
      </c>
      <c r="Q3016" s="58"/>
      <c r="R3016" s="41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1</v>
      </c>
      <c r="T3016" s="33"/>
      <c r="U3016" s="41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1</v>
      </c>
      <c r="W3016" s="31"/>
      <c r="X3016" s="39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1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3016" s="39">
        <v>500</v>
      </c>
      <c r="AC3016" t="s">
        <v>5154</v>
      </c>
    </row>
    <row r="3017" spans="1:30">
      <c r="A3017" s="39" t="str">
        <f ca="1">IF(GLOBAL[[#This Row],[TT]]&lt;1,"",ROW()-2)</f>
        <v/>
      </c>
      <c r="B3017" s="33" t="s">
        <v>1564</v>
      </c>
      <c r="C3017" s="31">
        <v>0</v>
      </c>
      <c r="D3017" s="31" t="s">
        <v>5189</v>
      </c>
      <c r="E3017" s="39">
        <f ca="1">IF(GLOBAL[[#This Row],[b12]]="",GLOBAL[[#This Row],[a6]],GLOBAL[[#This Row],[b12]])</f>
        <v>0</v>
      </c>
      <c r="F3017" s="40">
        <f>GLOBAL[[#This Row],[AWAL]]</f>
        <v>0</v>
      </c>
      <c r="G3017" s="31"/>
      <c r="H3017" s="31"/>
      <c r="I3017" s="31">
        <f>IF(GLOBAL[[#This Row],[1]]="","",SUMIF(Table6[NB BM_C_QTY+F],GLOBAL[POINTER],Table6[C]))</f>
        <v>0</v>
      </c>
      <c r="J3017" s="91">
        <f>IF(GLOBAL[[#This Row],[2]]="",0,-1*SUMIF(Table5[CONCAT],GLOBAL[POINTER],Table5[3]))</f>
        <v>0</v>
      </c>
      <c r="K3017" s="39" t="str">
        <f>IF(GLOBAL[[#This Row],[b1]]="","",GLOBAL[[#This Row],[b1]]-GLOBAL[[#This Row],[a1]]-GLOBAL[[#This Row],[bkeluar1]])</f>
        <v/>
      </c>
      <c r="L3017" s="39">
        <f>SUM(GLOBAL[[#This Row],[bmasuk1]:[c1]])</f>
        <v>0</v>
      </c>
      <c r="M3017" s="40">
        <f t="shared" si="47"/>
        <v>0</v>
      </c>
      <c r="N3017" s="31"/>
      <c r="O3017" s="39" t="str">
        <f>IF(GLOBAL[[#This Row],[b2]]="","",GLOBAL[[#This Row],[b2]]-GLOBAL[[#This Row],[a2]])</f>
        <v/>
      </c>
      <c r="P3017" s="40">
        <f ca="1">SUM(INDIRECT(GLOBAL_VAR[TABLENAME]&amp;"[@a"&amp;$1:$1-1&amp;"]"),INDIRECT(GLOBAL_VAR[TABLENAME]&amp;"[@c"&amp;$1:$1-1&amp;"]"))</f>
        <v>0</v>
      </c>
      <c r="Q3017" s="58"/>
      <c r="R3017" s="41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0</v>
      </c>
      <c r="T3017" s="33"/>
      <c r="U3017" s="41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0</v>
      </c>
      <c r="W3017" s="31"/>
      <c r="X3017" s="39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0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3017" s="39">
        <v>300</v>
      </c>
      <c r="AC3017" t="s">
        <v>5154</v>
      </c>
    </row>
    <row r="3018" spans="1:30">
      <c r="A3018" s="31" t="str">
        <f ca="1">IF(GLOBAL[[#This Row],[TT]]&lt;1,"",ROW()-2)</f>
        <v/>
      </c>
      <c r="B3018" s="33" t="s">
        <v>4341</v>
      </c>
      <c r="C3018" s="31">
        <v>0</v>
      </c>
      <c r="D3018" s="31" t="s">
        <v>2143</v>
      </c>
      <c r="E3018" s="31">
        <f ca="1">IF(GLOBAL[[#This Row],[b12]]="",GLOBAL[[#This Row],[a6]],GLOBAL[[#This Row],[b12]])</f>
        <v>0</v>
      </c>
      <c r="F3018" s="32">
        <f>GLOBAL[[#This Row],[AWAL]]</f>
        <v>0</v>
      </c>
      <c r="G3018" s="31"/>
      <c r="H3018" s="31"/>
      <c r="I3018" s="31">
        <f>IF(GLOBAL[[#This Row],[1]]="","",SUMIF(Table6[NB BM_C_QTY+F],GLOBAL[POINTER],Table6[C]))</f>
        <v>0</v>
      </c>
      <c r="J3018" s="91">
        <f>IF(GLOBAL[[#This Row],[2]]="",0,-1*SUMIF(Table5[CONCAT],GLOBAL[POINTER],Table5[3]))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 t="shared" si="47"/>
        <v>0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0</v>
      </c>
      <c r="Q3018" s="58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0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0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0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3018" s="31">
        <v>180</v>
      </c>
      <c r="AC3018" t="s">
        <v>5118</v>
      </c>
    </row>
    <row r="3019" spans="1:30">
      <c r="A3019" s="31" t="str">
        <f ca="1">IF(GLOBAL[[#This Row],[TT]]&lt;1,"",ROW()-2)</f>
        <v/>
      </c>
      <c r="B3019" s="33" t="s">
        <v>4342</v>
      </c>
      <c r="C3019" s="31">
        <v>0</v>
      </c>
      <c r="D3019" s="31" t="s">
        <v>2131</v>
      </c>
      <c r="E3019" s="31">
        <f ca="1">IF(GLOBAL[[#This Row],[b12]]="",GLOBAL[[#This Row],[a6]],GLOBAL[[#This Row],[b12]])</f>
        <v>0</v>
      </c>
      <c r="F3019" s="32">
        <f>GLOBAL[[#This Row],[AWAL]]</f>
        <v>0</v>
      </c>
      <c r="G3019" s="31"/>
      <c r="H3019" s="31"/>
      <c r="I3019" s="31">
        <f>IF(GLOBAL[[#This Row],[1]]="","",SUMIF(Table6[NB BM_C_QTY+F],GLOBAL[POINTER],Table6[C]))</f>
        <v>0</v>
      </c>
      <c r="J3019" s="91">
        <f>IF(GLOBAL[[#This Row],[2]]="",0,-1*SUMIF(Table5[CONCAT],GLOBAL[POINTER],Table5[3]))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 t="shared" si="47"/>
        <v>0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0</v>
      </c>
      <c r="Q3019" s="58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0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0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0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3019" s="31">
        <v>240</v>
      </c>
      <c r="AC3019" t="s">
        <v>5118</v>
      </c>
    </row>
    <row r="3020" spans="1:30">
      <c r="A3020" s="31">
        <f ca="1">IF(GLOBAL[[#This Row],[TT]]&lt;1,"",ROW()-2)</f>
        <v>3018</v>
      </c>
      <c r="B3020" s="33" t="s">
        <v>4164</v>
      </c>
      <c r="C3020" s="31">
        <v>21</v>
      </c>
      <c r="D3020" s="31">
        <v>250</v>
      </c>
      <c r="E3020" s="31">
        <f ca="1">IF(GLOBAL[[#This Row],[b12]]="",GLOBAL[[#This Row],[a6]],GLOBAL[[#This Row],[b12]])</f>
        <v>21</v>
      </c>
      <c r="F3020" s="32">
        <f>GLOBAL[[#This Row],[AWAL]]</f>
        <v>21</v>
      </c>
      <c r="G3020" s="31"/>
      <c r="H3020" s="31"/>
      <c r="I3020" s="31">
        <f>IF(GLOBAL[[#This Row],[1]]="","",SUMIF(Table6[NB BM_C_QTY+F],GLOBAL[POINTER],Table6[C]))</f>
        <v>0</v>
      </c>
      <c r="J3020" s="91">
        <f>IF(GLOBAL[[#This Row],[2]]="",0,-1*SUMIF(Table5[CONCAT],GLOBAL[POINTER],Table5[3]))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 t="shared" si="47"/>
        <v>21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21</v>
      </c>
      <c r="Q3020" s="58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21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21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21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3020" s="31">
        <v>250</v>
      </c>
      <c r="AC3020" t="s">
        <v>5118</v>
      </c>
    </row>
    <row r="3021" spans="1:30">
      <c r="A3021" s="31" t="str">
        <f ca="1">IF(GLOBAL[[#This Row],[TT]]&lt;1,"",ROW()-2)</f>
        <v/>
      </c>
      <c r="B3021" s="33" t="s">
        <v>1565</v>
      </c>
      <c r="C3021" s="31">
        <v>0</v>
      </c>
      <c r="D3021" s="31" t="s">
        <v>2204</v>
      </c>
      <c r="E3021" s="31">
        <f ca="1">IF(GLOBAL[[#This Row],[b12]]="",GLOBAL[[#This Row],[a6]],GLOBAL[[#This Row],[b12]])</f>
        <v>0</v>
      </c>
      <c r="F3021" s="32">
        <f>GLOBAL[[#This Row],[AWAL]]</f>
        <v>0</v>
      </c>
      <c r="G3021" s="31"/>
      <c r="H3021" s="31"/>
      <c r="I3021" s="31">
        <f>IF(GLOBAL[[#This Row],[1]]="","",SUMIF(Table6[NB BM_C_QTY+F],GLOBAL[POINTER],Table6[C]))</f>
        <v>0</v>
      </c>
      <c r="J3021" s="91">
        <f>IF(GLOBAL[[#This Row],[2]]="",0,-1*SUMIF(Table5[CONCAT],GLOBAL[POINTER],Table5[3]))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 t="shared" si="47"/>
        <v>0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0</v>
      </c>
      <c r="Q3021" s="58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0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0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0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3021" s="31">
        <v>100</v>
      </c>
      <c r="AC3021" t="s">
        <v>5116</v>
      </c>
    </row>
    <row r="3022" spans="1:30">
      <c r="A3022" s="31" t="str">
        <f ca="1">IF(GLOBAL[[#This Row],[TT]]&lt;1,"",ROW()-2)</f>
        <v/>
      </c>
      <c r="B3022" s="33" t="s">
        <v>1566</v>
      </c>
      <c r="C3022" s="31">
        <v>0</v>
      </c>
      <c r="D3022" s="31" t="s">
        <v>555</v>
      </c>
      <c r="E3022" s="31">
        <f ca="1">IF(GLOBAL[[#This Row],[b12]]="",GLOBAL[[#This Row],[a6]],GLOBAL[[#This Row],[b12]])</f>
        <v>0</v>
      </c>
      <c r="F3022" s="32">
        <f>GLOBAL[[#This Row],[AWAL]]</f>
        <v>0</v>
      </c>
      <c r="G3022" s="31"/>
      <c r="H3022" s="31"/>
      <c r="I3022" s="31">
        <f>IF(GLOBAL[[#This Row],[1]]="","",SUMIF(Table6[NB BM_C_QTY+F],GLOBAL[POINTER],Table6[C]))</f>
        <v>0</v>
      </c>
      <c r="J3022" s="91">
        <f>IF(GLOBAL[[#This Row],[2]]="",0,-1*SUMIF(Table5[CONCAT],GLOBAL[POINTER],Table5[3]))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 t="shared" si="47"/>
        <v>0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0</v>
      </c>
      <c r="Q3022" s="58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0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0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0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3022" s="31">
        <v>20</v>
      </c>
      <c r="AC3022" t="s">
        <v>5153</v>
      </c>
    </row>
    <row r="3023" spans="1:30">
      <c r="A3023" s="31">
        <f ca="1">IF(GLOBAL[[#This Row],[TT]]&lt;1,"",ROW()-2)</f>
        <v>3021</v>
      </c>
      <c r="B3023" s="33" t="s">
        <v>4081</v>
      </c>
      <c r="C3023" s="31">
        <v>1</v>
      </c>
      <c r="D3023" s="31" t="s">
        <v>2122</v>
      </c>
      <c r="E3023" s="31">
        <f ca="1">IF(GLOBAL[[#This Row],[b12]]="",GLOBAL[[#This Row],[a6]],GLOBAL[[#This Row],[b12]])</f>
        <v>1</v>
      </c>
      <c r="F3023" s="32">
        <f>GLOBAL[[#This Row],[AWAL]]</f>
        <v>1</v>
      </c>
      <c r="G3023" s="31"/>
      <c r="H3023" s="31"/>
      <c r="I3023" s="31">
        <f>IF(GLOBAL[[#This Row],[1]]="","",SUMIF(Table6[NB BM_C_QTY+F],GLOBAL[POINTER],Table6[C]))</f>
        <v>0</v>
      </c>
      <c r="J3023" s="91">
        <f>IF(GLOBAL[[#This Row],[2]]="",0,-1*SUMIF(Table5[CONCAT],GLOBAL[POINTER],Table5[3]))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 t="shared" si="47"/>
        <v>1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1</v>
      </c>
      <c r="Q3023" s="58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1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1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1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3023" s="31">
        <v>240</v>
      </c>
      <c r="AC3023" t="s">
        <v>5116</v>
      </c>
    </row>
    <row r="3024" spans="1:30">
      <c r="A3024" s="31" t="str">
        <f ca="1">IF(GLOBAL[[#This Row],[TT]]&lt;1,"",ROW()-2)</f>
        <v/>
      </c>
      <c r="B3024" s="33" t="s">
        <v>2588</v>
      </c>
      <c r="C3024" s="31">
        <v>0</v>
      </c>
      <c r="D3024" s="31" t="s">
        <v>2006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>
        <f>IF(GLOBAL[[#This Row],[1]]="","",SUMIF(Table6[NB BM_C_QTY+F],GLOBAL[POINTER],Table6[C]))</f>
        <v>0</v>
      </c>
      <c r="J3024" s="91">
        <f>IF(GLOBAL[[#This Row],[2]]="",0,-1*SUMIF(Table5[CONCAT],GLOBAL[POINTER],Table5[3]))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 t="shared" si="47"/>
        <v>0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0</v>
      </c>
      <c r="Q3024" s="58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3024" s="31">
        <v>30</v>
      </c>
      <c r="AC3024" t="s">
        <v>5116</v>
      </c>
      <c r="AD3024" s="65"/>
    </row>
    <row r="3025" spans="1:29">
      <c r="A3025" s="39">
        <f ca="1">IF(GLOBAL[[#This Row],[TT]]&lt;1,"",ROW()-2)</f>
        <v>3023</v>
      </c>
      <c r="B3025" s="33" t="s">
        <v>6115</v>
      </c>
      <c r="C3025" s="31">
        <v>1</v>
      </c>
      <c r="D3025" s="31" t="s">
        <v>6116</v>
      </c>
      <c r="E3025" s="39">
        <f ca="1">IF(GLOBAL[[#This Row],[b12]]="",GLOBAL[[#This Row],[a6]],GLOBAL[[#This Row],[b12]])</f>
        <v>1</v>
      </c>
      <c r="F3025" s="40">
        <f>GLOBAL[[#This Row],[AWAL]]</f>
        <v>1</v>
      </c>
      <c r="G3025" s="31"/>
      <c r="H3025" s="31"/>
      <c r="I3025" s="31">
        <f>IF(GLOBAL[[#This Row],[1]]="","",SUMIF(Table6[NB BM_C_QTY+F],GLOBAL[POINTER],Table6[C]))</f>
        <v>0</v>
      </c>
      <c r="J3025" s="91">
        <f>IF(GLOBAL[[#This Row],[2]]="",0,-1*SUMIF(Table5[CONCAT],GLOBAL[POINTER],Table5[3]))</f>
        <v>0</v>
      </c>
      <c r="K3025" s="39" t="str">
        <f>IF(GLOBAL[[#This Row],[b1]]="","",GLOBAL[[#This Row],[b1]]-GLOBAL[[#This Row],[a1]]-GLOBAL[[#This Row],[bkeluar1]])</f>
        <v/>
      </c>
      <c r="L3025" s="39">
        <f>SUM(GLOBAL[[#This Row],[bmasuk1]:[c1]])</f>
        <v>0</v>
      </c>
      <c r="M3025" s="40">
        <f t="shared" si="47"/>
        <v>1</v>
      </c>
      <c r="N3025" s="31"/>
      <c r="O3025" s="39" t="str">
        <f>IF(GLOBAL[[#This Row],[b2]]="","",GLOBAL[[#This Row],[b2]]-GLOBAL[[#This Row],[a2]])</f>
        <v/>
      </c>
      <c r="P3025" s="40">
        <f ca="1">SUM(INDIRECT(GLOBAL_VAR[TABLENAME]&amp;"[@a"&amp;$1:$1-1&amp;"]"),INDIRECT(GLOBAL_VAR[TABLENAME]&amp;"[@c"&amp;$1:$1-1&amp;"]"))</f>
        <v>1</v>
      </c>
      <c r="Q3025" s="58"/>
      <c r="R3025" s="41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1</v>
      </c>
      <c r="T3025" s="33"/>
      <c r="U3025" s="41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1</v>
      </c>
      <c r="W3025" s="31"/>
      <c r="X3025" s="39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1</v>
      </c>
      <c r="Z3025" s="29"/>
      <c r="AA302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simpoajaya13baris207pcsuntana</v>
      </c>
      <c r="AB3025" s="39">
        <v>207</v>
      </c>
      <c r="AC3025" s="65" t="s">
        <v>5118</v>
      </c>
    </row>
    <row r="3026" spans="1:29">
      <c r="A3026" s="31" t="str">
        <f ca="1">IF(GLOBAL[[#This Row],[TT]]&lt;1,"",ROW()-2)</f>
        <v/>
      </c>
      <c r="B3026" s="33" t="s">
        <v>1567</v>
      </c>
      <c r="C3026" s="31">
        <v>0</v>
      </c>
      <c r="D3026" s="31" t="s">
        <v>685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>
        <f>IF(GLOBAL[[#This Row],[1]]="","",SUMIF(Table6[NB BM_C_QTY+F],GLOBAL[POINTER],Table6[C]))</f>
        <v>0</v>
      </c>
      <c r="J3026" s="91">
        <f>IF(GLOBAL[[#This Row],[2]]="",0,-1*SUMIF(Table5[CONCAT],GLOBAL[POINTER],Table5[3]))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58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3026" s="31">
        <v>8</v>
      </c>
      <c r="AC3026" t="s">
        <v>5116</v>
      </c>
    </row>
    <row r="3027" spans="1:29">
      <c r="A3027" s="31" t="str">
        <f ca="1">IF(GLOBAL[[#This Row],[TT]]&lt;1,"",ROW()-2)</f>
        <v/>
      </c>
      <c r="B3027" s="33" t="s">
        <v>3542</v>
      </c>
      <c r="C3027" s="31">
        <v>0</v>
      </c>
      <c r="D3027" s="31" t="s">
        <v>3543</v>
      </c>
      <c r="E3027" s="31">
        <f ca="1">IF(GLOBAL[[#This Row],[b12]]="",GLOBAL[[#This Row],[a6]],GLOBAL[[#This Row],[b12]])</f>
        <v>0</v>
      </c>
      <c r="F3027" s="32">
        <f>GLOBAL[[#This Row],[AWAL]]</f>
        <v>0</v>
      </c>
      <c r="G3027" s="31"/>
      <c r="H3027" s="31"/>
      <c r="I3027" s="31">
        <f>IF(GLOBAL[[#This Row],[1]]="","",SUMIF(Table6[NB BM_C_QTY+F],GLOBAL[POINTER],Table6[C]))</f>
        <v>0</v>
      </c>
      <c r="J3027" s="91">
        <f>IF(GLOBAL[[#This Row],[2]]="",0,-1*SUMIF(Table5[CONCAT],GLOBAL[POINTER],Table5[3]))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0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0</v>
      </c>
      <c r="Q3027" s="58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0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0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0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3027" s="31">
        <v>324</v>
      </c>
      <c r="AC3027" t="s">
        <v>5118</v>
      </c>
    </row>
    <row r="3028" spans="1:29">
      <c r="A3028" s="31" t="str">
        <f ca="1">IF(GLOBAL[[#This Row],[TT]]&lt;1,"",ROW()-2)</f>
        <v/>
      </c>
      <c r="B3028" s="33" t="s">
        <v>3542</v>
      </c>
      <c r="C3028" s="31">
        <v>0</v>
      </c>
      <c r="D3028" s="31" t="s">
        <v>3544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>
        <f>IF(GLOBAL[[#This Row],[1]]="","",SUMIF(Table6[NB BM_C_QTY+F],GLOBAL[POINTER],Table6[C]))</f>
        <v>0</v>
      </c>
      <c r="J3028" s="91">
        <f>IF(GLOBAL[[#This Row],[2]]="",0,-1*SUMIF(Table5[CONCAT],GLOBAL[POINTER],Table5[3]))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58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3028" s="31">
        <v>360</v>
      </c>
      <c r="AC3028" t="s">
        <v>5118</v>
      </c>
    </row>
    <row r="3029" spans="1:29">
      <c r="A3029" s="31">
        <f ca="1">IF(GLOBAL[[#This Row],[TT]]&lt;1,"",ROW()-2)</f>
        <v>3027</v>
      </c>
      <c r="B3029" s="33" t="s">
        <v>1568</v>
      </c>
      <c r="C3029" s="31">
        <v>2</v>
      </c>
      <c r="D3029" s="31" t="s">
        <v>15</v>
      </c>
      <c r="E3029" s="31">
        <f ca="1">IF(GLOBAL[[#This Row],[b12]]="",GLOBAL[[#This Row],[a6]],GLOBAL[[#This Row],[b12]])</f>
        <v>2</v>
      </c>
      <c r="F3029" s="32">
        <f>GLOBAL[[#This Row],[AWAL]]</f>
        <v>2</v>
      </c>
      <c r="G3029" s="31"/>
      <c r="H3029" s="31"/>
      <c r="I3029" s="31">
        <f>IF(GLOBAL[[#This Row],[1]]="","",SUMIF(Table6[NB BM_C_QTY+F],GLOBAL[POINTER],Table6[C]))</f>
        <v>0</v>
      </c>
      <c r="J3029" s="91">
        <f>IF(GLOBAL[[#This Row],[2]]="",0,-1*SUMIF(Table5[CONCAT],GLOBAL[POINTER],Table5[3]))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 t="shared" si="47"/>
        <v>2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2</v>
      </c>
      <c r="Q3029" s="58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2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2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2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3029" s="31">
        <v>60</v>
      </c>
      <c r="AC3029" t="s">
        <v>5118</v>
      </c>
    </row>
    <row r="3030" spans="1:29">
      <c r="A3030" s="31" t="str">
        <f ca="1">IF(GLOBAL[[#This Row],[TT]]&lt;1,"",ROW()-2)</f>
        <v/>
      </c>
      <c r="B3030" s="33" t="s">
        <v>1569</v>
      </c>
      <c r="C3030" s="31">
        <v>0</v>
      </c>
      <c r="D3030" s="31" t="s">
        <v>38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>
        <f>IF(GLOBAL[[#This Row],[1]]="","",SUMIF(Table6[NB BM_C_QTY+F],GLOBAL[POINTER],Table6[C]))</f>
        <v>0</v>
      </c>
      <c r="J3030" s="91">
        <f>IF(GLOBAL[[#This Row],[2]]="",0,-1*SUMIF(Table5[CONCAT],GLOBAL[POINTER],Table5[3]))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58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030" s="31">
        <v>192</v>
      </c>
      <c r="AC3030" t="s">
        <v>5118</v>
      </c>
    </row>
    <row r="3031" spans="1:29">
      <c r="A3031" s="31">
        <f ca="1">IF(GLOBAL[[#This Row],[TT]]&lt;1,"",ROW()-2)</f>
        <v>3029</v>
      </c>
      <c r="B3031" s="33" t="s">
        <v>1570</v>
      </c>
      <c r="C3031" s="31">
        <v>11</v>
      </c>
      <c r="D3031" s="31" t="s">
        <v>56</v>
      </c>
      <c r="E3031" s="31">
        <f ca="1">IF(GLOBAL[[#This Row],[b12]]="",GLOBAL[[#This Row],[a6]],GLOBAL[[#This Row],[b12]])</f>
        <v>11</v>
      </c>
      <c r="F3031" s="32">
        <f>GLOBAL[[#This Row],[AWAL]]</f>
        <v>11</v>
      </c>
      <c r="G3031" s="31"/>
      <c r="H3031" s="31"/>
      <c r="I3031" s="31">
        <f>IF(GLOBAL[[#This Row],[1]]="","",SUMIF(Table6[NB BM_C_QTY+F],GLOBAL[POINTER],Table6[C]))</f>
        <v>0</v>
      </c>
      <c r="J3031" s="91">
        <f>IF(GLOBAL[[#This Row],[2]]="",0,-1*SUMIF(Table5[CONCAT],GLOBAL[POINTER],Table5[3]))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11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11</v>
      </c>
      <c r="Q3031" s="58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11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11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11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3031" s="31">
        <v>144</v>
      </c>
      <c r="AC3031" t="s">
        <v>5118</v>
      </c>
    </row>
    <row r="3032" spans="1:29">
      <c r="A3032" s="31">
        <f ca="1">IF(GLOBAL[[#This Row],[TT]]&lt;1,"",ROW()-2)</f>
        <v>3030</v>
      </c>
      <c r="B3032" s="33" t="s">
        <v>1571</v>
      </c>
      <c r="C3032" s="31">
        <v>2</v>
      </c>
      <c r="D3032" s="31" t="s">
        <v>140</v>
      </c>
      <c r="E3032" s="31">
        <f ca="1">IF(GLOBAL[[#This Row],[b12]]="",GLOBAL[[#This Row],[a6]],GLOBAL[[#This Row],[b12]])</f>
        <v>2</v>
      </c>
      <c r="F3032" s="32">
        <f>GLOBAL[[#This Row],[AWAL]]</f>
        <v>2</v>
      </c>
      <c r="G3032" s="31"/>
      <c r="H3032" s="31"/>
      <c r="I3032" s="31">
        <f>IF(GLOBAL[[#This Row],[1]]="","",SUMIF(Table6[NB BM_C_QTY+F],GLOBAL[POINTER],Table6[C]))</f>
        <v>0</v>
      </c>
      <c r="J3032" s="91">
        <f>IF(GLOBAL[[#This Row],[2]]="",0,-1*SUMIF(Table5[CONCAT],GLOBAL[POINTER],Table5[3]))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 t="shared" si="47"/>
        <v>2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2</v>
      </c>
      <c r="Q3032" s="58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2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2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2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3032" s="31">
        <v>240</v>
      </c>
      <c r="AC3032" t="s">
        <v>5118</v>
      </c>
    </row>
    <row r="3033" spans="1:29">
      <c r="A3033" s="31">
        <f ca="1">IF(GLOBAL[[#This Row],[TT]]&lt;1,"",ROW()-2)</f>
        <v>3031</v>
      </c>
      <c r="B3033" s="33" t="s">
        <v>1572</v>
      </c>
      <c r="C3033" s="31">
        <v>13</v>
      </c>
      <c r="D3033" s="31" t="s">
        <v>140</v>
      </c>
      <c r="E3033" s="31">
        <f ca="1">IF(GLOBAL[[#This Row],[b12]]="",GLOBAL[[#This Row],[a6]],GLOBAL[[#This Row],[b12]])</f>
        <v>13</v>
      </c>
      <c r="F3033" s="32">
        <f>GLOBAL[[#This Row],[AWAL]]</f>
        <v>13</v>
      </c>
      <c r="G3033" s="31"/>
      <c r="H3033" s="31"/>
      <c r="I3033" s="31">
        <f>IF(GLOBAL[[#This Row],[1]]="","",SUMIF(Table6[NB BM_C_QTY+F],GLOBAL[POINTER],Table6[C]))</f>
        <v>0</v>
      </c>
      <c r="J3033" s="91">
        <f>IF(GLOBAL[[#This Row],[2]]="",0,-1*SUMIF(Table5[CONCAT],GLOBAL[POINTER],Table5[3]))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13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13</v>
      </c>
      <c r="Q3033" s="58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13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13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13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3033" s="31">
        <v>240</v>
      </c>
      <c r="AC3033" t="s">
        <v>5118</v>
      </c>
    </row>
    <row r="3034" spans="1:29">
      <c r="A3034" s="31">
        <f ca="1">IF(GLOBAL[[#This Row],[TT]]&lt;1,"",ROW()-2)</f>
        <v>3032</v>
      </c>
      <c r="B3034" s="33" t="s">
        <v>1573</v>
      </c>
      <c r="C3034" s="31">
        <v>4</v>
      </c>
      <c r="D3034" s="31" t="s">
        <v>140</v>
      </c>
      <c r="E3034" s="31">
        <f ca="1">IF(GLOBAL[[#This Row],[b12]]="",GLOBAL[[#This Row],[a6]],GLOBAL[[#This Row],[b12]])</f>
        <v>4</v>
      </c>
      <c r="F3034" s="32">
        <f>GLOBAL[[#This Row],[AWAL]]</f>
        <v>4</v>
      </c>
      <c r="G3034" s="31"/>
      <c r="H3034" s="31"/>
      <c r="I3034" s="31">
        <f>IF(GLOBAL[[#This Row],[1]]="","",SUMIF(Table6[NB BM_C_QTY+F],GLOBAL[POINTER],Table6[C]))</f>
        <v>0</v>
      </c>
      <c r="J3034" s="91">
        <f>IF(GLOBAL[[#This Row],[2]]="",0,-1*SUMIF(Table5[CONCAT],GLOBAL[POINTER],Table5[3]))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4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4</v>
      </c>
      <c r="Q3034" s="58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4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4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4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3034" s="31">
        <v>240</v>
      </c>
      <c r="AC3034" t="s">
        <v>5118</v>
      </c>
    </row>
    <row r="3035" spans="1:29">
      <c r="A3035" s="31" t="str">
        <f ca="1">IF(GLOBAL[[#This Row],[TT]]&lt;1,"",ROW()-2)</f>
        <v/>
      </c>
      <c r="B3035" s="33" t="s">
        <v>1574</v>
      </c>
      <c r="C3035" s="31">
        <v>0</v>
      </c>
      <c r="D3035" s="31" t="s">
        <v>774</v>
      </c>
      <c r="E3035" s="31">
        <f ca="1">IF(GLOBAL[[#This Row],[b12]]="",GLOBAL[[#This Row],[a6]],GLOBAL[[#This Row],[b12]])</f>
        <v>0</v>
      </c>
      <c r="F3035" s="32">
        <f>GLOBAL[[#This Row],[AWAL]]</f>
        <v>0</v>
      </c>
      <c r="G3035" s="31"/>
      <c r="H3035" s="31"/>
      <c r="I3035" s="31">
        <f>IF(GLOBAL[[#This Row],[1]]="","",SUMIF(Table6[NB BM_C_QTY+F],GLOBAL[POINTER],Table6[C]))</f>
        <v>0</v>
      </c>
      <c r="J3035" s="91">
        <f>IF(GLOBAL[[#This Row],[2]]="",0,-1*SUMIF(Table5[CONCAT],GLOBAL[POINTER],Table5[3]))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 t="shared" si="47"/>
        <v>0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0</v>
      </c>
      <c r="Q3035" s="58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0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0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0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035" s="31">
        <v>156</v>
      </c>
      <c r="AC3035" t="s">
        <v>5118</v>
      </c>
    </row>
    <row r="3036" spans="1:29">
      <c r="A3036" s="31">
        <f ca="1">IF(GLOBAL[[#This Row],[TT]]&lt;1,"",ROW()-2)</f>
        <v>3034</v>
      </c>
      <c r="B3036" s="33" t="s">
        <v>1575</v>
      </c>
      <c r="C3036" s="31">
        <v>5</v>
      </c>
      <c r="D3036" s="31" t="s">
        <v>70</v>
      </c>
      <c r="E3036" s="31">
        <f ca="1">IF(GLOBAL[[#This Row],[b12]]="",GLOBAL[[#This Row],[a6]],GLOBAL[[#This Row],[b12]])</f>
        <v>5</v>
      </c>
      <c r="F3036" s="32">
        <f>GLOBAL[[#This Row],[AWAL]]</f>
        <v>5</v>
      </c>
      <c r="G3036" s="31"/>
      <c r="H3036" s="31"/>
      <c r="I3036" s="31">
        <f>IF(GLOBAL[[#This Row],[1]]="","",SUMIF(Table6[NB BM_C_QTY+F],GLOBAL[POINTER],Table6[C]))</f>
        <v>0</v>
      </c>
      <c r="J3036" s="91">
        <f>IF(GLOBAL[[#This Row],[2]]="",0,-1*SUMIF(Table5[CONCAT],GLOBAL[POINTER],Table5[3]))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5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5</v>
      </c>
      <c r="Q3036" s="58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5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5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5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3036" s="31">
        <v>288</v>
      </c>
      <c r="AC3036" t="s">
        <v>5118</v>
      </c>
    </row>
    <row r="3037" spans="1:29">
      <c r="A3037" s="31">
        <f ca="1">IF(GLOBAL[[#This Row],[TT]]&lt;1,"",ROW()-2)</f>
        <v>3035</v>
      </c>
      <c r="B3037" s="33" t="s">
        <v>3632</v>
      </c>
      <c r="C3037" s="31">
        <v>10</v>
      </c>
      <c r="D3037" s="31" t="s">
        <v>148</v>
      </c>
      <c r="E3037" s="31">
        <f ca="1">IF(GLOBAL[[#This Row],[b12]]="",GLOBAL[[#This Row],[a6]],GLOBAL[[#This Row],[b12]])</f>
        <v>10</v>
      </c>
      <c r="F3037" s="32">
        <f>GLOBAL[[#This Row],[AWAL]]</f>
        <v>10</v>
      </c>
      <c r="G3037" s="31"/>
      <c r="H3037" s="31"/>
      <c r="I3037" s="31">
        <f>IF(GLOBAL[[#This Row],[1]]="","",SUMIF(Table6[NB BM_C_QTY+F],GLOBAL[POINTER],Table6[C]))</f>
        <v>0</v>
      </c>
      <c r="J3037" s="91">
        <f>IF(GLOBAL[[#This Row],[2]]="",0,-1*SUMIF(Table5[CONCAT],GLOBAL[POINTER],Table5[3]))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10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10</v>
      </c>
      <c r="Q3037" s="58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10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10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10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3037" s="31">
        <v>30</v>
      </c>
      <c r="AC3037" t="s">
        <v>5116</v>
      </c>
    </row>
    <row r="3038" spans="1:29">
      <c r="A3038" s="31" t="str">
        <f ca="1">IF(GLOBAL[[#This Row],[TT]]&lt;1,"",ROW()-2)</f>
        <v/>
      </c>
      <c r="B3038" s="33" t="s">
        <v>1576</v>
      </c>
      <c r="C3038" s="31">
        <v>0</v>
      </c>
      <c r="D3038" s="31" t="s">
        <v>120</v>
      </c>
      <c r="E3038" s="31">
        <f ca="1">IF(GLOBAL[[#This Row],[b12]]="",GLOBAL[[#This Row],[a6]],GLOBAL[[#This Row],[b12]])</f>
        <v>0</v>
      </c>
      <c r="F3038" s="32">
        <f>GLOBAL[[#This Row],[AWAL]]</f>
        <v>0</v>
      </c>
      <c r="G3038" s="31"/>
      <c r="H3038" s="31"/>
      <c r="I3038" s="31">
        <f>IF(GLOBAL[[#This Row],[1]]="","",SUMIF(Table6[NB BM_C_QTY+F],GLOBAL[POINTER],Table6[C]))</f>
        <v>0</v>
      </c>
      <c r="J3038" s="91">
        <f>IF(GLOBAL[[#This Row],[2]]="",0,-1*SUMIF(Table5[CONCAT],GLOBAL[POINTER],Table5[3]))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 t="shared" si="47"/>
        <v>0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0</v>
      </c>
      <c r="Q3038" s="58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0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0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0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038" s="31">
        <v>300</v>
      </c>
      <c r="AC3038" t="s">
        <v>5118</v>
      </c>
    </row>
    <row r="3039" spans="1:29">
      <c r="A3039" s="31">
        <f ca="1">IF(GLOBAL[[#This Row],[TT]]&lt;1,"",ROW()-2)</f>
        <v>3037</v>
      </c>
      <c r="B3039" s="33" t="s">
        <v>1577</v>
      </c>
      <c r="C3039" s="31">
        <v>3</v>
      </c>
      <c r="D3039" s="31" t="s">
        <v>389</v>
      </c>
      <c r="E3039" s="31">
        <f ca="1">IF(GLOBAL[[#This Row],[b12]]="",GLOBAL[[#This Row],[a6]],GLOBAL[[#This Row],[b12]])</f>
        <v>3</v>
      </c>
      <c r="F3039" s="32">
        <f>GLOBAL[[#This Row],[AWAL]]</f>
        <v>3</v>
      </c>
      <c r="G3039" s="31"/>
      <c r="H3039" s="31"/>
      <c r="I3039" s="31">
        <f>IF(GLOBAL[[#This Row],[1]]="","",SUMIF(Table6[NB BM_C_QTY+F],GLOBAL[POINTER],Table6[C]))</f>
        <v>0</v>
      </c>
      <c r="J3039" s="91">
        <f>IF(GLOBAL[[#This Row],[2]]="",0,-1*SUMIF(Table5[CONCAT],GLOBAL[POINTER],Table5[3]))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3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3</v>
      </c>
      <c r="Q3039" s="58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3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3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3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3039" s="31">
        <v>384</v>
      </c>
      <c r="AC3039" t="s">
        <v>5118</v>
      </c>
    </row>
    <row r="3040" spans="1:29">
      <c r="A3040" s="31" t="str">
        <f ca="1">IF(GLOBAL[[#This Row],[TT]]&lt;1,"",ROW()-2)</f>
        <v/>
      </c>
      <c r="B3040" s="33" t="s">
        <v>1578</v>
      </c>
      <c r="C3040" s="31">
        <v>0</v>
      </c>
      <c r="D3040" s="31" t="s">
        <v>39</v>
      </c>
      <c r="E3040" s="31">
        <f ca="1">IF(GLOBAL[[#This Row],[b12]]="",GLOBAL[[#This Row],[a6]],GLOBAL[[#This Row],[b12]])</f>
        <v>0</v>
      </c>
      <c r="F3040" s="32">
        <f>GLOBAL[[#This Row],[AWAL]]</f>
        <v>0</v>
      </c>
      <c r="G3040" s="31"/>
      <c r="H3040" s="31"/>
      <c r="I3040" s="31">
        <f>IF(GLOBAL[[#This Row],[1]]="","",SUMIF(Table6[NB BM_C_QTY+F],GLOBAL[POINTER],Table6[C]))</f>
        <v>0</v>
      </c>
      <c r="J3040" s="91">
        <f>IF(GLOBAL[[#This Row],[2]]="",0,-1*SUMIF(Table5[CONCAT],GLOBAL[POINTER],Table5[3]))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0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0</v>
      </c>
      <c r="Q3040" s="58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0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0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0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040" s="31">
        <v>24</v>
      </c>
      <c r="AC3040" t="s">
        <v>5116</v>
      </c>
    </row>
    <row r="3041" spans="1:31">
      <c r="A3041" s="31" t="str">
        <f ca="1">IF(GLOBAL[[#This Row],[TT]]&lt;1,"",ROW()-2)</f>
        <v/>
      </c>
      <c r="B3041" s="33" t="s">
        <v>1579</v>
      </c>
      <c r="C3041" s="31">
        <v>0</v>
      </c>
      <c r="D3041" s="31" t="s">
        <v>63</v>
      </c>
      <c r="E3041" s="31">
        <f ca="1">IF(GLOBAL[[#This Row],[b12]]="",GLOBAL[[#This Row],[a6]],GLOBAL[[#This Row],[b12]])</f>
        <v>0</v>
      </c>
      <c r="F3041" s="32">
        <f>GLOBAL[[#This Row],[AWAL]]</f>
        <v>0</v>
      </c>
      <c r="G3041" s="31"/>
      <c r="H3041" s="31"/>
      <c r="I3041" s="31">
        <f>IF(GLOBAL[[#This Row],[1]]="","",SUMIF(Table6[NB BM_C_QTY+F],GLOBAL[POINTER],Table6[C]))</f>
        <v>0</v>
      </c>
      <c r="J3041" s="91">
        <f>IF(GLOBAL[[#This Row],[2]]="",0,-1*SUMIF(Table5[CONCAT],GLOBAL[POINTER],Table5[3]))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0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0</v>
      </c>
      <c r="Q3041" s="58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0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0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0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3041" s="31">
        <v>36</v>
      </c>
      <c r="AC3041" t="s">
        <v>5116</v>
      </c>
    </row>
    <row r="3042" spans="1:31">
      <c r="A3042" s="39">
        <f ca="1">IF(GLOBAL[[#This Row],[TT]]&lt;1,"",ROW()-2)</f>
        <v>3040</v>
      </c>
      <c r="B3042" s="33" t="s">
        <v>6136</v>
      </c>
      <c r="C3042" s="31">
        <v>2</v>
      </c>
      <c r="D3042" s="31" t="s">
        <v>2009</v>
      </c>
      <c r="E3042" s="39">
        <f ca="1">IF(GLOBAL[[#This Row],[b12]]="",GLOBAL[[#This Row],[a6]],GLOBAL[[#This Row],[b12]])</f>
        <v>2</v>
      </c>
      <c r="F3042" s="40">
        <f>GLOBAL[[#This Row],[AWAL]]</f>
        <v>2</v>
      </c>
      <c r="G3042" s="31"/>
      <c r="H3042" s="31"/>
      <c r="I3042" s="39">
        <f>IF(GLOBAL[[#This Row],[1]]="","",SUMIF(Table6[NB BM_C_QTY+F],GLOBAL[POINTER],Table6[C]))</f>
        <v>0</v>
      </c>
      <c r="J3042" s="91">
        <f>IF(GLOBAL[[#This Row],[2]]="",0,-1*SUMIF(Table5[CONCAT],GLOBAL[POINTER],Table5[3]))</f>
        <v>0</v>
      </c>
      <c r="K3042" s="39" t="str">
        <f>IF(GLOBAL[[#This Row],[b1]]="","",GLOBAL[[#This Row],[b1]]-GLOBAL[[#This Row],[a1]]-GLOBAL[[#This Row],[bkeluar1]])</f>
        <v/>
      </c>
      <c r="L3042" s="39">
        <f>SUM(GLOBAL[[#This Row],[bmasuk1]:[c1]])</f>
        <v>0</v>
      </c>
      <c r="M3042" s="40">
        <f t="shared" si="47"/>
        <v>2</v>
      </c>
      <c r="N3042" s="31"/>
      <c r="O3042" s="39" t="str">
        <f>IF(GLOBAL[[#This Row],[b2]]="","",GLOBAL[[#This Row],[b2]]-GLOBAL[[#This Row],[a2]])</f>
        <v/>
      </c>
      <c r="P3042" s="40">
        <f ca="1">SUM(INDIRECT(GLOBAL_VAR[TABLENAME]&amp;"[@a"&amp;$1:$1-1&amp;"]"),INDIRECT(GLOBAL_VAR[TABLENAME]&amp;"[@c"&amp;$1:$1-1&amp;"]"))</f>
        <v>2</v>
      </c>
      <c r="Q3042" s="58"/>
      <c r="R3042" s="41" t="str">
        <f>IF(GLOBAL[[#This Row],[b3]]="","",GLOBAL[[#This Row],[b3]]-GLOBAL[[#This Row],[a3]])</f>
        <v/>
      </c>
      <c r="S3042" s="40">
        <f ca="1">SUM(INDIRECT(GLOBAL_VAR[TABLENAME]&amp;"[@a"&amp;$1:$1-1&amp;"]"),INDIRECT(GLOBAL_VAR[TABLENAME]&amp;"[@c"&amp;$1:$1-1&amp;"]"))</f>
        <v>2</v>
      </c>
      <c r="T3042" s="33"/>
      <c r="U3042" s="41" t="str">
        <f>IF(GLOBAL[[#This Row],[b4]]="","",GLOBAL[[#This Row],[b4]]-GLOBAL[[#This Row],[a4]])</f>
        <v/>
      </c>
      <c r="V3042" s="40">
        <f ca="1">SUM(INDIRECT(GLOBAL_VAR[TABLENAME]&amp;"[@a"&amp;$1:$1-1&amp;"]"),INDIRECT(GLOBAL_VAR[TABLENAME]&amp;"[@c"&amp;$1:$1-1&amp;"]"))</f>
        <v>2</v>
      </c>
      <c r="W3042" s="31"/>
      <c r="X3042" s="39" t="str">
        <f>IF(GLOBAL[[#This Row],[b5]]="","",GLOBAL[[#This Row],[b5]]-GLOBAL[[#This Row],[a5]])</f>
        <v/>
      </c>
      <c r="Y3042" s="40">
        <f ca="1">SUM(INDIRECT(GLOBAL_VAR[TABLENAME]&amp;"[@a"&amp;$1:$1-1&amp;"]"),INDIRECT(GLOBAL_VAR[TABLENAME]&amp;"[@c"&amp;$1:$1-1&amp;"]"))</f>
        <v>2</v>
      </c>
      <c r="Z3042" s="29"/>
      <c r="AA304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sipoamoshi2b24lsnuntana</v>
      </c>
      <c r="AB3042" s="39">
        <v>36</v>
      </c>
      <c r="AC3042" s="65" t="s">
        <v>5116</v>
      </c>
      <c r="AD3042" s="29"/>
    </row>
    <row r="3043" spans="1:31">
      <c r="A3043" s="39">
        <f ca="1">IF(GLOBAL[[#This Row],[TT]]&lt;1,"",ROW()-2)</f>
        <v>3041</v>
      </c>
      <c r="B3043" s="33" t="s">
        <v>5594</v>
      </c>
      <c r="C3043" s="31">
        <v>1</v>
      </c>
      <c r="D3043" s="31" t="s">
        <v>1990</v>
      </c>
      <c r="E3043" s="39">
        <f ca="1">IF(GLOBAL[[#This Row],[b12]]="",GLOBAL[[#This Row],[a6]],GLOBAL[[#This Row],[b12]])</f>
        <v>1</v>
      </c>
      <c r="F3043" s="40">
        <f>GLOBAL[[#This Row],[AWAL]]</f>
        <v>1</v>
      </c>
      <c r="G3043" s="31"/>
      <c r="H3043" s="31"/>
      <c r="I3043" s="39">
        <f>IF(GLOBAL[[#This Row],[1]]="","",SUMIF(Table6[NB BM_C_QTY+F],GLOBAL[POINTER],Table6[C]))</f>
        <v>0</v>
      </c>
      <c r="J3043" s="91">
        <f>IF(GLOBAL[[#This Row],[2]]="",0,-1*SUMIF(Table5[CONCAT],GLOBAL[POINTER],Table5[3]))</f>
        <v>0</v>
      </c>
      <c r="K3043" s="39" t="str">
        <f>IF(GLOBAL[[#This Row],[b1]]="","",GLOBAL[[#This Row],[b1]]-GLOBAL[[#This Row],[a1]]-GLOBAL[[#This Row],[bkeluar1]])</f>
        <v/>
      </c>
      <c r="L3043" s="39">
        <f>SUM(GLOBAL[[#This Row],[bmasuk1]:[c1]])</f>
        <v>0</v>
      </c>
      <c r="M3043" s="40">
        <f t="shared" si="47"/>
        <v>1</v>
      </c>
      <c r="N3043" s="31"/>
      <c r="O3043" s="39" t="str">
        <f>IF(GLOBAL[[#This Row],[b2]]="","",GLOBAL[[#This Row],[b2]]-GLOBAL[[#This Row],[a2]])</f>
        <v/>
      </c>
      <c r="P3043" s="40">
        <f ca="1">SUM(INDIRECT(GLOBAL_VAR[TABLENAME]&amp;"[@a"&amp;$1:$1-1&amp;"]"),INDIRECT(GLOBAL_VAR[TABLENAME]&amp;"[@c"&amp;$1:$1-1&amp;"]"))</f>
        <v>1</v>
      </c>
      <c r="Q3043" s="58"/>
      <c r="R3043" s="41" t="str">
        <f>IF(GLOBAL[[#This Row],[b3]]="","",GLOBAL[[#This Row],[b3]]-GLOBAL[[#This Row],[a3]])</f>
        <v/>
      </c>
      <c r="S3043" s="40">
        <f ca="1">SUM(INDIRECT(GLOBAL_VAR[TABLENAME]&amp;"[@a"&amp;$1:$1-1&amp;"]"),INDIRECT(GLOBAL_VAR[TABLENAME]&amp;"[@c"&amp;$1:$1-1&amp;"]"))</f>
        <v>1</v>
      </c>
      <c r="T3043" s="33"/>
      <c r="U3043" s="41" t="str">
        <f>IF(GLOBAL[[#This Row],[b4]]="","",GLOBAL[[#This Row],[b4]]-GLOBAL[[#This Row],[a4]])</f>
        <v/>
      </c>
      <c r="V3043" s="40">
        <f ca="1">SUM(INDIRECT(GLOBAL_VAR[TABLENAME]&amp;"[@a"&amp;$1:$1-1&amp;"]"),INDIRECT(GLOBAL_VAR[TABLENAME]&amp;"[@c"&amp;$1:$1-1&amp;"]"))</f>
        <v>1</v>
      </c>
      <c r="W3043" s="31"/>
      <c r="X3043" s="39" t="str">
        <f>IF(GLOBAL[[#This Row],[b5]]="","",GLOBAL[[#This Row],[b5]]-GLOBAL[[#This Row],[a5]])</f>
        <v/>
      </c>
      <c r="Y3043" s="40">
        <f ca="1">SUM(INDIRECT(GLOBAL_VAR[TABLENAME]&amp;"[@a"&amp;$1:$1-1&amp;"]"),INDIRECT(GLOBAL_VAR[TABLENAME]&amp;"[@c"&amp;$1:$1-1&amp;"]"))</f>
        <v>1</v>
      </c>
      <c r="Z3043" s="29"/>
      <c r="AA304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3043" s="39">
        <v>36</v>
      </c>
      <c r="AC3043" s="65" t="s">
        <v>5116</v>
      </c>
      <c r="AD3043" s="29"/>
    </row>
    <row r="3044" spans="1:31">
      <c r="A3044" s="31" t="str">
        <f ca="1">IF(GLOBAL[[#This Row],[TT]]&lt;1,"",ROW()-2)</f>
        <v/>
      </c>
      <c r="B3044" s="33" t="s">
        <v>1580</v>
      </c>
      <c r="C3044" s="31">
        <v>0</v>
      </c>
      <c r="D3044" s="31" t="s">
        <v>1581</v>
      </c>
      <c r="E3044" s="31">
        <f ca="1">IF(GLOBAL[[#This Row],[b12]]="",GLOBAL[[#This Row],[a6]],GLOBAL[[#This Row],[b12]])</f>
        <v>0</v>
      </c>
      <c r="F3044" s="32">
        <f>GLOBAL[[#This Row],[AWAL]]</f>
        <v>0</v>
      </c>
      <c r="G3044" s="31"/>
      <c r="H3044" s="31"/>
      <c r="I3044" s="31">
        <f>IF(GLOBAL[[#This Row],[1]]="","",SUMIF(Table6[NB BM_C_QTY+F],GLOBAL[POINTER],Table6[C]))</f>
        <v>0</v>
      </c>
      <c r="J3044" s="91">
        <f>IF(GLOBAL[[#This Row],[2]]="",0,-1*SUMIF(Table5[CONCAT],GLOBAL[POINTER],Table5[3]))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0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0</v>
      </c>
      <c r="Q3044" s="58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0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0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0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3044" s="31">
        <v>1</v>
      </c>
      <c r="AC3044" t="s">
        <v>5153</v>
      </c>
    </row>
    <row r="3045" spans="1:31">
      <c r="A3045" s="31">
        <f ca="1">IF(GLOBAL[[#This Row],[TT]]&lt;1,"",ROW()-2)</f>
        <v>3043</v>
      </c>
      <c r="B3045" s="33" t="s">
        <v>1582</v>
      </c>
      <c r="C3045" s="31">
        <v>6</v>
      </c>
      <c r="D3045" s="31" t="s">
        <v>706</v>
      </c>
      <c r="E3045" s="31">
        <f ca="1">IF(GLOBAL[[#This Row],[b12]]="",GLOBAL[[#This Row],[a6]],GLOBAL[[#This Row],[b12]])</f>
        <v>6</v>
      </c>
      <c r="F3045" s="32">
        <f>GLOBAL[[#This Row],[AWAL]]</f>
        <v>6</v>
      </c>
      <c r="G3045" s="31"/>
      <c r="H3045" s="31"/>
      <c r="I3045" s="31">
        <f>IF(GLOBAL[[#This Row],[1]]="","",SUMIF(Table6[NB BM_C_QTY+F],GLOBAL[POINTER],Table6[C]))</f>
        <v>0</v>
      </c>
      <c r="J3045" s="91">
        <f>IF(GLOBAL[[#This Row],[2]]="",0,-1*SUMIF(Table5[CONCAT],GLOBAL[POINTER],Table5[3]))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6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6</v>
      </c>
      <c r="Q3045" s="58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6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6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6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3045" s="31">
        <v>216</v>
      </c>
      <c r="AC3045" t="s">
        <v>5118</v>
      </c>
    </row>
    <row r="3046" spans="1:31">
      <c r="A3046" s="31">
        <f ca="1">IF(GLOBAL[[#This Row],[TT]]&lt;1,"",ROW()-2)</f>
        <v>3044</v>
      </c>
      <c r="B3046" s="33" t="s">
        <v>5573</v>
      </c>
      <c r="C3046" s="31">
        <v>1</v>
      </c>
      <c r="D3046" s="31">
        <v>300</v>
      </c>
      <c r="E3046" s="31">
        <f ca="1">IF(GLOBAL[[#This Row],[b12]]="",GLOBAL[[#This Row],[a6]],GLOBAL[[#This Row],[b12]])</f>
        <v>1</v>
      </c>
      <c r="F3046" s="32">
        <f>GLOBAL[[#This Row],[AWAL]]</f>
        <v>1</v>
      </c>
      <c r="G3046" s="31"/>
      <c r="H3046" s="31"/>
      <c r="I3046" s="31">
        <f>IF(GLOBAL[[#This Row],[1]]="","",SUMIF(Table6[NB BM_C_QTY+F],GLOBAL[POINTER],Table6[C]))</f>
        <v>0</v>
      </c>
      <c r="J3046" s="91">
        <f>IF(GLOBAL[[#This Row],[2]]="",0,-1*SUMIF(Table5[CONCAT],GLOBAL[POINTER],Table5[3]))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1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1</v>
      </c>
      <c r="Q3046" s="58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1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1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1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3046" s="31">
        <v>300</v>
      </c>
      <c r="AC3046" t="s">
        <v>5118</v>
      </c>
    </row>
    <row r="3047" spans="1:31">
      <c r="A3047" s="31">
        <f ca="1">IF(GLOBAL[[#This Row],[TT]]&lt;1,"",ROW()-2)</f>
        <v>3045</v>
      </c>
      <c r="B3047" s="33" t="s">
        <v>4848</v>
      </c>
      <c r="C3047" s="31">
        <v>3</v>
      </c>
      <c r="D3047" s="31">
        <v>300</v>
      </c>
      <c r="E3047" s="31">
        <f ca="1">IF(GLOBAL[[#This Row],[b12]]="",GLOBAL[[#This Row],[a6]],GLOBAL[[#This Row],[b12]])</f>
        <v>3</v>
      </c>
      <c r="F3047" s="32">
        <f>GLOBAL[[#This Row],[AWAL]]</f>
        <v>3</v>
      </c>
      <c r="G3047" s="31"/>
      <c r="H3047" s="31"/>
      <c r="I3047" s="31">
        <f>IF(GLOBAL[[#This Row],[1]]="","",SUMIF(Table6[NB BM_C_QTY+F],GLOBAL[POINTER],Table6[C]))</f>
        <v>0</v>
      </c>
      <c r="J3047" s="91">
        <f>IF(GLOBAL[[#This Row],[2]]="",0,-1*SUMIF(Table5[CONCAT],GLOBAL[POINTER],Table5[3]))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3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3</v>
      </c>
      <c r="Q3047" s="58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3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3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3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3047" s="31">
        <v>300</v>
      </c>
      <c r="AC3047" t="s">
        <v>5118</v>
      </c>
    </row>
    <row r="3048" spans="1:31">
      <c r="A3048" s="31" t="str">
        <f ca="1">IF(GLOBAL[[#This Row],[TT]]&lt;1,"",ROW()-2)</f>
        <v/>
      </c>
      <c r="B3048" s="33" t="s">
        <v>1583</v>
      </c>
      <c r="C3048" s="31">
        <v>0</v>
      </c>
      <c r="D3048" s="31" t="s">
        <v>140</v>
      </c>
      <c r="E3048" s="31">
        <f ca="1">IF(GLOBAL[[#This Row],[b12]]="",GLOBAL[[#This Row],[a6]],GLOBAL[[#This Row],[b12]])</f>
        <v>0</v>
      </c>
      <c r="F3048" s="32">
        <f>GLOBAL[[#This Row],[AWAL]]</f>
        <v>0</v>
      </c>
      <c r="G3048" s="31"/>
      <c r="H3048" s="31"/>
      <c r="I3048" s="31">
        <f>IF(GLOBAL[[#This Row],[1]]="","",SUMIF(Table6[NB BM_C_QTY+F],GLOBAL[POINTER],Table6[C]))</f>
        <v>0</v>
      </c>
      <c r="J3048" s="91">
        <f>IF(GLOBAL[[#This Row],[2]]="",0,-1*SUMIF(Table5[CONCAT],GLOBAL[POINTER],Table5[3]))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0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0</v>
      </c>
      <c r="Q3048" s="58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048" s="31">
        <v>240</v>
      </c>
      <c r="AC3048" t="s">
        <v>5118</v>
      </c>
    </row>
    <row r="3049" spans="1:31">
      <c r="A3049" s="39">
        <f ca="1">IF(GLOBAL[[#This Row],[TT]]&lt;1,"",ROW()-2)</f>
        <v>3047</v>
      </c>
      <c r="B3049" s="33" t="s">
        <v>1584</v>
      </c>
      <c r="C3049" s="31">
        <v>14</v>
      </c>
      <c r="D3049" s="31" t="s">
        <v>51</v>
      </c>
      <c r="E3049" s="39">
        <f ca="1">IF(GLOBAL[[#This Row],[b12]]="",GLOBAL[[#This Row],[a6]],GLOBAL[[#This Row],[b12]])</f>
        <v>14</v>
      </c>
      <c r="F3049" s="40">
        <f>GLOBAL[[#This Row],[AWAL]]</f>
        <v>14</v>
      </c>
      <c r="G3049" s="31"/>
      <c r="H3049" s="31"/>
      <c r="I3049" s="31">
        <f>IF(GLOBAL[[#This Row],[1]]="","",SUMIF(Table6[NB BM_C_QTY+F],GLOBAL[POINTER],Table6[C]))</f>
        <v>0</v>
      </c>
      <c r="J3049" s="91">
        <f>IF(GLOBAL[[#This Row],[2]]="",0,-1*SUMIF(Table5[CONCAT],GLOBAL[POINTER],Table5[3]))</f>
        <v>0</v>
      </c>
      <c r="K3049" s="39" t="str">
        <f>IF(GLOBAL[[#This Row],[b1]]="","",GLOBAL[[#This Row],[b1]]-GLOBAL[[#This Row],[a1]]-GLOBAL[[#This Row],[bkeluar1]])</f>
        <v/>
      </c>
      <c r="L3049" s="39">
        <f>SUM(GLOBAL[[#This Row],[bmasuk1]:[c1]])</f>
        <v>0</v>
      </c>
      <c r="M3049" s="40">
        <f t="shared" si="47"/>
        <v>14</v>
      </c>
      <c r="N3049" s="31"/>
      <c r="O3049" s="39" t="str">
        <f>IF(GLOBAL[[#This Row],[b2]]="","",GLOBAL[[#This Row],[b2]]-GLOBAL[[#This Row],[a2]])</f>
        <v/>
      </c>
      <c r="P3049" s="40">
        <f ca="1">SUM(INDIRECT(GLOBAL_VAR[TABLENAME]&amp;"[@a"&amp;$1:$1-1&amp;"]"),INDIRECT(GLOBAL_VAR[TABLENAME]&amp;"[@c"&amp;$1:$1-1&amp;"]"))</f>
        <v>14</v>
      </c>
      <c r="Q3049" s="58"/>
      <c r="R3049" s="41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14</v>
      </c>
      <c r="T3049" s="33"/>
      <c r="U3049" s="41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14</v>
      </c>
      <c r="W3049" s="31"/>
      <c r="X3049" s="39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14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3049" s="39">
        <v>60</v>
      </c>
      <c r="AC3049" t="s">
        <v>5116</v>
      </c>
    </row>
    <row r="3050" spans="1:31">
      <c r="A3050" s="74" t="str">
        <f ca="1">IF(GLOBAL[[#This Row],[TT]]&lt;1,"",ROW()-2)</f>
        <v/>
      </c>
      <c r="B3050" s="33" t="s">
        <v>5412</v>
      </c>
      <c r="C3050" s="31">
        <v>0</v>
      </c>
      <c r="D3050" s="31" t="s">
        <v>2075</v>
      </c>
      <c r="E3050" s="39">
        <f ca="1">IF(GLOBAL[[#This Row],[b12]]="",GLOBAL[[#This Row],[a6]],GLOBAL[[#This Row],[b12]])</f>
        <v>0</v>
      </c>
      <c r="F3050" s="40">
        <f>GLOBAL[[#This Row],[AWAL]]</f>
        <v>0</v>
      </c>
      <c r="G3050" s="31"/>
      <c r="H3050" s="31"/>
      <c r="I3050" s="31">
        <f>IF(GLOBAL[[#This Row],[1]]="","",SUMIF(Table6[NB BM_C_QTY+F],GLOBAL[POINTER],Table6[C]))</f>
        <v>0</v>
      </c>
      <c r="J3050" s="91">
        <f>IF(GLOBAL[[#This Row],[2]]="",0,-1*SUMIF(Table5[CONCAT],GLOBAL[POINTER],Table5[3]))</f>
        <v>0</v>
      </c>
      <c r="K3050" s="39" t="str">
        <f>IF(GLOBAL[[#This Row],[b1]]="","",GLOBAL[[#This Row],[b1]]-GLOBAL[[#This Row],[a1]]-GLOBAL[[#This Row],[bkeluar1]])</f>
        <v/>
      </c>
      <c r="L3050" s="39">
        <f>SUM(GLOBAL[[#This Row],[bmasuk1]:[c1]])</f>
        <v>0</v>
      </c>
      <c r="M3050" s="40">
        <f t="shared" si="47"/>
        <v>0</v>
      </c>
      <c r="N3050" s="31"/>
      <c r="O3050" s="39" t="str">
        <f>IF(GLOBAL[[#This Row],[b2]]="","",GLOBAL[[#This Row],[b2]]-GLOBAL[[#This Row],[a2]])</f>
        <v/>
      </c>
      <c r="P3050" s="40">
        <f ca="1">SUM(INDIRECT(GLOBAL_VAR[TABLENAME]&amp;"[@a"&amp;$1:$1-1&amp;"]"),INDIRECT(GLOBAL_VAR[TABLENAME]&amp;"[@c"&amp;$1:$1-1&amp;"]"))</f>
        <v>0</v>
      </c>
      <c r="Q3050" s="58"/>
      <c r="R3050" s="41" t="str">
        <f>IF(GLOBAL[[#This Row],[b3]]="","",GLOBAL[[#This Row],[b3]]-GLOBAL[[#This Row],[a3]])</f>
        <v/>
      </c>
      <c r="S3050" s="40">
        <f ca="1">SUM(INDIRECT(GLOBAL_VAR[TABLENAME]&amp;"[@a"&amp;$1:$1-1&amp;"]"),INDIRECT(GLOBAL_VAR[TABLENAME]&amp;"[@c"&amp;$1:$1-1&amp;"]"))</f>
        <v>0</v>
      </c>
      <c r="T3050" s="33"/>
      <c r="U3050" s="41" t="str">
        <f>IF(GLOBAL[[#This Row],[b4]]="","",GLOBAL[[#This Row],[b4]]-GLOBAL[[#This Row],[a4]])</f>
        <v/>
      </c>
      <c r="V3050" s="40">
        <f ca="1">SUM(INDIRECT(GLOBAL_VAR[TABLENAME]&amp;"[@a"&amp;$1:$1-1&amp;"]"),INDIRECT(GLOBAL_VAR[TABLENAME]&amp;"[@c"&amp;$1:$1-1&amp;"]"))</f>
        <v>0</v>
      </c>
      <c r="W3050" s="31"/>
      <c r="X3050" s="39" t="str">
        <f>IF(GLOBAL[[#This Row],[b5]]="","",GLOBAL[[#This Row],[b5]]-GLOBAL[[#This Row],[a5]])</f>
        <v/>
      </c>
      <c r="Y3050" s="40">
        <f ca="1">SUM(INDIRECT(GLOBAL_VAR[TABLENAME]&amp;"[@a"&amp;$1:$1-1&amp;"]"),INDIRECT(GLOBAL_VAR[TABLENAME]&amp;"[@c"&amp;$1:$1-1&amp;"]"))</f>
        <v>0</v>
      </c>
      <c r="Z3050" s="29"/>
      <c r="AA305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3050" s="39">
        <v>120</v>
      </c>
      <c r="AC3050" s="65" t="s">
        <v>5118</v>
      </c>
    </row>
    <row r="3051" spans="1:31">
      <c r="A3051" s="39">
        <f ca="1">IF(GLOBAL[[#This Row],[TT]]&lt;1,"",ROW()-2)</f>
        <v>3049</v>
      </c>
      <c r="B3051" s="33" t="s">
        <v>3477</v>
      </c>
      <c r="C3051" s="31">
        <v>2</v>
      </c>
      <c r="D3051" s="31">
        <v>2000</v>
      </c>
      <c r="E3051" s="39">
        <f ca="1">IF(GLOBAL[[#This Row],[b12]]="",GLOBAL[[#This Row],[a6]],GLOBAL[[#This Row],[b12]])</f>
        <v>2</v>
      </c>
      <c r="F3051" s="40">
        <f>GLOBAL[[#This Row],[AWAL]]</f>
        <v>2</v>
      </c>
      <c r="G3051" s="31"/>
      <c r="H3051" s="31"/>
      <c r="I3051" s="31">
        <f>IF(GLOBAL[[#This Row],[1]]="","",SUMIF(Table6[NB BM_C_QTY+F],GLOBAL[POINTER],Table6[C]))</f>
        <v>0</v>
      </c>
      <c r="J3051" s="91">
        <f>IF(GLOBAL[[#This Row],[2]]="",0,-1*SUMIF(Table5[CONCAT],GLOBAL[POINTER],Table5[3]))</f>
        <v>0</v>
      </c>
      <c r="K3051" s="39" t="str">
        <f>IF(GLOBAL[[#This Row],[b1]]="","",GLOBAL[[#This Row],[b1]]-GLOBAL[[#This Row],[a1]]-GLOBAL[[#This Row],[bkeluar1]])</f>
        <v/>
      </c>
      <c r="L3051" s="39">
        <f>SUM(GLOBAL[[#This Row],[bmasuk1]:[c1]])</f>
        <v>0</v>
      </c>
      <c r="M3051" s="40">
        <f t="shared" si="47"/>
        <v>2</v>
      </c>
      <c r="N3051" s="31"/>
      <c r="O3051" s="39" t="str">
        <f>IF(GLOBAL[[#This Row],[b2]]="","",GLOBAL[[#This Row],[b2]]-GLOBAL[[#This Row],[a2]])</f>
        <v/>
      </c>
      <c r="P3051" s="40">
        <f ca="1">SUM(INDIRECT(GLOBAL_VAR[TABLENAME]&amp;"[@a"&amp;$1:$1-1&amp;"]"),INDIRECT(GLOBAL_VAR[TABLENAME]&amp;"[@c"&amp;$1:$1-1&amp;"]"))</f>
        <v>2</v>
      </c>
      <c r="Q3051" s="58"/>
      <c r="R3051" s="41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2</v>
      </c>
      <c r="T3051" s="33"/>
      <c r="U3051" s="41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2</v>
      </c>
      <c r="W3051" s="31"/>
      <c r="X3051" s="39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2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3051" s="39">
        <v>2000</v>
      </c>
      <c r="AC3051" t="s">
        <v>5118</v>
      </c>
    </row>
    <row r="3052" spans="1:31">
      <c r="A3052" s="39">
        <f ca="1">IF(GLOBAL[[#This Row],[TT]]&lt;1,"",ROW()-2)</f>
        <v>3050</v>
      </c>
      <c r="B3052" s="33" t="s">
        <v>4249</v>
      </c>
      <c r="C3052" s="31">
        <v>21</v>
      </c>
      <c r="D3052" s="31" t="s">
        <v>2149</v>
      </c>
      <c r="E3052" s="39">
        <f ca="1">IF(GLOBAL[[#This Row],[b12]]="",GLOBAL[[#This Row],[a6]],GLOBAL[[#This Row],[b12]])</f>
        <v>21</v>
      </c>
      <c r="F3052" s="40">
        <f>GLOBAL[[#This Row],[AWAL]]</f>
        <v>21</v>
      </c>
      <c r="G3052" s="31"/>
      <c r="H3052" s="31"/>
      <c r="I3052" s="31">
        <f>IF(GLOBAL[[#This Row],[1]]="","",SUMIF(Table6[NB BM_C_QTY+F],GLOBAL[POINTER],Table6[C]))</f>
        <v>0</v>
      </c>
      <c r="J3052" s="91">
        <f>IF(GLOBAL[[#This Row],[2]]="",0,-1*SUMIF(Table5[CONCAT],GLOBAL[POINTER],Table5[3]))</f>
        <v>0</v>
      </c>
      <c r="K3052" s="39" t="str">
        <f>IF(GLOBAL[[#This Row],[b1]]="","",GLOBAL[[#This Row],[b1]]-GLOBAL[[#This Row],[a1]]-GLOBAL[[#This Row],[bkeluar1]])</f>
        <v/>
      </c>
      <c r="L3052" s="39">
        <f>SUM(GLOBAL[[#This Row],[bmasuk1]:[c1]])</f>
        <v>0</v>
      </c>
      <c r="M3052" s="40">
        <f t="shared" si="47"/>
        <v>21</v>
      </c>
      <c r="N3052" s="31"/>
      <c r="O3052" s="39" t="str">
        <f>IF(GLOBAL[[#This Row],[b2]]="","",GLOBAL[[#This Row],[b2]]-GLOBAL[[#This Row],[a2]])</f>
        <v/>
      </c>
      <c r="P3052" s="40">
        <f ca="1">SUM(INDIRECT(GLOBAL_VAR[TABLENAME]&amp;"[@a"&amp;$1:$1-1&amp;"]"),INDIRECT(GLOBAL_VAR[TABLENAME]&amp;"[@c"&amp;$1:$1-1&amp;"]"))</f>
        <v>21</v>
      </c>
      <c r="Q3052" s="58"/>
      <c r="R3052" s="41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21</v>
      </c>
      <c r="T3052" s="33"/>
      <c r="U3052" s="41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21</v>
      </c>
      <c r="W3052" s="31"/>
      <c r="X3052" s="39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21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3052" s="39">
        <v>40</v>
      </c>
      <c r="AC3052" t="s">
        <v>5116</v>
      </c>
    </row>
    <row r="3053" spans="1:31">
      <c r="A3053" s="31">
        <f ca="1">IF(GLOBAL[[#This Row],[TT]]&lt;1,"",ROW()-2)</f>
        <v>3051</v>
      </c>
      <c r="B3053" s="33" t="s">
        <v>3518</v>
      </c>
      <c r="C3053" s="31">
        <v>7</v>
      </c>
      <c r="D3053" s="31" t="s">
        <v>2009</v>
      </c>
      <c r="E3053" s="31">
        <f ca="1">IF(GLOBAL[[#This Row],[b12]]="",GLOBAL[[#This Row],[a6]],GLOBAL[[#This Row],[b12]])</f>
        <v>7</v>
      </c>
      <c r="F3053" s="32">
        <f>GLOBAL[[#This Row],[AWAL]]</f>
        <v>7</v>
      </c>
      <c r="G3053" s="31"/>
      <c r="H3053" s="31"/>
      <c r="I3053" s="31">
        <f>IF(GLOBAL[[#This Row],[1]]="","",SUMIF(Table6[NB BM_C_QTY+F],GLOBAL[POINTER],Table6[C]))</f>
        <v>0</v>
      </c>
      <c r="J3053" s="91">
        <f>IF(GLOBAL[[#This Row],[2]]="",0,-1*SUMIF(Table5[CONCAT],GLOBAL[POINTER],Table5[3]))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7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7</v>
      </c>
      <c r="Q3053" s="58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7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7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7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3053" s="31">
        <v>24</v>
      </c>
      <c r="AC3053" t="s">
        <v>5116</v>
      </c>
    </row>
    <row r="3054" spans="1:31">
      <c r="A3054" s="31" t="str">
        <f ca="1">IF(GLOBAL[[#This Row],[TT]]&lt;1,"",ROW()-2)</f>
        <v/>
      </c>
      <c r="B3054" s="33" t="s">
        <v>1585</v>
      </c>
      <c r="C3054" s="31">
        <v>0</v>
      </c>
      <c r="D3054" s="31" t="s">
        <v>1586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>
        <f>IF(GLOBAL[[#This Row],[1]]="","",SUMIF(Table6[NB BM_C_QTY+F],GLOBAL[POINTER],Table6[C]))</f>
        <v>0</v>
      </c>
      <c r="J3054" s="91">
        <f>IF(GLOBAL[[#This Row],[2]]="",0,-1*SUMIF(Table5[CONCAT],GLOBAL[POINTER],Table5[3]))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58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054" s="31">
        <v>16</v>
      </c>
      <c r="AC3054" t="s">
        <v>5153</v>
      </c>
      <c r="AE3054" t="s">
        <v>5151</v>
      </c>
    </row>
    <row r="3055" spans="1:31">
      <c r="A3055" s="31">
        <f ca="1">IF(GLOBAL[[#This Row],[TT]]&lt;1,"",ROW()-2)</f>
        <v>3053</v>
      </c>
      <c r="B3055" s="33" t="s">
        <v>1587</v>
      </c>
      <c r="C3055" s="31">
        <v>6</v>
      </c>
      <c r="D3055" s="31" t="s">
        <v>2023</v>
      </c>
      <c r="E3055" s="31">
        <f ca="1">IF(GLOBAL[[#This Row],[b12]]="",GLOBAL[[#This Row],[a6]],GLOBAL[[#This Row],[b12]])</f>
        <v>6</v>
      </c>
      <c r="F3055" s="32">
        <f>GLOBAL[[#This Row],[AWAL]]</f>
        <v>6</v>
      </c>
      <c r="G3055" s="31"/>
      <c r="H3055" s="31"/>
      <c r="I3055" s="31">
        <f>IF(GLOBAL[[#This Row],[1]]="","",SUMIF(Table6[NB BM_C_QTY+F],GLOBAL[POINTER],Table6[C]))</f>
        <v>0</v>
      </c>
      <c r="J3055" s="91">
        <f>IF(GLOBAL[[#This Row],[2]]="",0,-1*SUMIF(Table5[CONCAT],GLOBAL[POINTER],Table5[3]))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6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6</v>
      </c>
      <c r="Q3055" s="58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6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6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6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3055" s="31">
        <v>12</v>
      </c>
      <c r="AC3055" t="s">
        <v>5116</v>
      </c>
      <c r="AE3055" t="s">
        <v>5151</v>
      </c>
    </row>
    <row r="3056" spans="1:31">
      <c r="A3056" s="31" t="str">
        <f ca="1">IF(GLOBAL[[#This Row],[TT]]&lt;1,"",ROW()-2)</f>
        <v/>
      </c>
      <c r="B3056" s="33" t="s">
        <v>2687</v>
      </c>
      <c r="C3056" s="31">
        <v>0</v>
      </c>
      <c r="D3056" s="31" t="s">
        <v>2081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>
        <f>IF(GLOBAL[[#This Row],[1]]="","",SUMIF(Table6[NB BM_C_QTY+F],GLOBAL[POINTER],Table6[C]))</f>
        <v>0</v>
      </c>
      <c r="J3056" s="91">
        <f>IF(GLOBAL[[#This Row],[2]]="",0,-1*SUMIF(Table5[CONCAT],GLOBAL[POINTER],Table5[3]))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58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056" s="31">
        <v>144</v>
      </c>
      <c r="AC3056" t="s">
        <v>5116</v>
      </c>
    </row>
    <row r="3057" spans="1:30">
      <c r="A3057" s="31">
        <f ca="1">IF(GLOBAL[[#This Row],[TT]]&lt;1,"",ROW()-2)</f>
        <v>3055</v>
      </c>
      <c r="B3057" s="33" t="s">
        <v>1588</v>
      </c>
      <c r="C3057" s="31">
        <v>1</v>
      </c>
      <c r="D3057" s="31" t="s">
        <v>47</v>
      </c>
      <c r="E3057" s="31">
        <f ca="1">IF(GLOBAL[[#This Row],[b12]]="",GLOBAL[[#This Row],[a6]],GLOBAL[[#This Row],[b12]])</f>
        <v>1</v>
      </c>
      <c r="F3057" s="32">
        <f>GLOBAL[[#This Row],[AWAL]]</f>
        <v>1</v>
      </c>
      <c r="G3057" s="31"/>
      <c r="H3057" s="31"/>
      <c r="I3057" s="31">
        <f>IF(GLOBAL[[#This Row],[1]]="","",SUMIF(Table6[NB BM_C_QTY+F],GLOBAL[POINTER],Table6[C]))</f>
        <v>0</v>
      </c>
      <c r="J3057" s="91">
        <f>IF(GLOBAL[[#This Row],[2]]="",0,-1*SUMIF(Table5[CONCAT],GLOBAL[POINTER],Table5[3]))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1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1</v>
      </c>
      <c r="Q3057" s="58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1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1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1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3057" s="31">
        <v>72</v>
      </c>
      <c r="AC3057" t="s">
        <v>5116</v>
      </c>
    </row>
    <row r="3058" spans="1:30">
      <c r="A3058" s="31" t="str">
        <f ca="1">IF(GLOBAL[[#This Row],[TT]]&lt;1,"",ROW()-2)</f>
        <v/>
      </c>
      <c r="B3058" s="33" t="s">
        <v>1589</v>
      </c>
      <c r="C3058" s="31">
        <v>0</v>
      </c>
      <c r="D3058" s="31" t="s">
        <v>38</v>
      </c>
      <c r="E3058" s="31">
        <f ca="1">IF(GLOBAL[[#This Row],[b12]]="",GLOBAL[[#This Row],[a6]],GLOBAL[[#This Row],[b12]])</f>
        <v>0</v>
      </c>
      <c r="F3058" s="32">
        <f>GLOBAL[[#This Row],[AWAL]]</f>
        <v>0</v>
      </c>
      <c r="G3058" s="31"/>
      <c r="H3058" s="31"/>
      <c r="I3058" s="31">
        <f>IF(GLOBAL[[#This Row],[1]]="","",SUMIF(Table6[NB BM_C_QTY+F],GLOBAL[POINTER],Table6[C]))</f>
        <v>0</v>
      </c>
      <c r="J3058" s="91">
        <f>IF(GLOBAL[[#This Row],[2]]="",0,-1*SUMIF(Table5[CONCAT],GLOBAL[POINTER],Table5[3]))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 t="shared" si="47"/>
        <v>0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0</v>
      </c>
      <c r="Q3058" s="58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0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0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0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058" s="31">
        <v>192</v>
      </c>
      <c r="AC3058" t="s">
        <v>5118</v>
      </c>
    </row>
    <row r="3059" spans="1:30">
      <c r="A3059" s="31">
        <f ca="1">IF(GLOBAL[[#This Row],[TT]]&lt;1,"",ROW()-2)</f>
        <v>3057</v>
      </c>
      <c r="B3059" s="33" t="s">
        <v>1590</v>
      </c>
      <c r="C3059" s="31">
        <v>5</v>
      </c>
      <c r="D3059" s="31" t="s">
        <v>11</v>
      </c>
      <c r="E3059" s="31">
        <f ca="1">IF(GLOBAL[[#This Row],[b12]]="",GLOBAL[[#This Row],[a6]],GLOBAL[[#This Row],[b12]])</f>
        <v>5</v>
      </c>
      <c r="F3059" s="32">
        <f>GLOBAL[[#This Row],[AWAL]]</f>
        <v>5</v>
      </c>
      <c r="G3059" s="31"/>
      <c r="H3059" s="31"/>
      <c r="I3059" s="31">
        <f>IF(GLOBAL[[#This Row],[1]]="","",SUMIF(Table6[NB BM_C_QTY+F],GLOBAL[POINTER],Table6[C]))</f>
        <v>0</v>
      </c>
      <c r="J3059" s="91">
        <f>IF(GLOBAL[[#This Row],[2]]="",0,-1*SUMIF(Table5[CONCAT],GLOBAL[POINTER],Table5[3]))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5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5</v>
      </c>
      <c r="Q3059" s="58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5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5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5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3059" s="31">
        <v>120</v>
      </c>
      <c r="AC3059" t="s">
        <v>5116</v>
      </c>
    </row>
    <row r="3060" spans="1:30">
      <c r="A3060" s="31">
        <f ca="1">IF(GLOBAL[[#This Row],[TT]]&lt;1,"",ROW()-2)</f>
        <v>3058</v>
      </c>
      <c r="B3060" s="33" t="s">
        <v>1591</v>
      </c>
      <c r="C3060" s="31">
        <v>8</v>
      </c>
      <c r="D3060" s="31" t="s">
        <v>19</v>
      </c>
      <c r="E3060" s="31">
        <f ca="1">IF(GLOBAL[[#This Row],[b12]]="",GLOBAL[[#This Row],[a6]],GLOBAL[[#This Row],[b12]])</f>
        <v>8</v>
      </c>
      <c r="F3060" s="32">
        <f>GLOBAL[[#This Row],[AWAL]]</f>
        <v>8</v>
      </c>
      <c r="G3060" s="31"/>
      <c r="H3060" s="31"/>
      <c r="I3060" s="31">
        <f>IF(GLOBAL[[#This Row],[1]]="","",SUMIF(Table6[NB BM_C_QTY+F],GLOBAL[POINTER],Table6[C]))</f>
        <v>0</v>
      </c>
      <c r="J3060" s="91">
        <f>IF(GLOBAL[[#This Row],[2]]="",0,-1*SUMIF(Table5[CONCAT],GLOBAL[POINTER],Table5[3]))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8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8</v>
      </c>
      <c r="Q3060" s="58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8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8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8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3060" s="31">
        <v>12</v>
      </c>
      <c r="AC3060" t="s">
        <v>5116</v>
      </c>
    </row>
    <row r="3061" spans="1:30">
      <c r="A3061" s="31">
        <f ca="1">IF(GLOBAL[[#This Row],[TT]]&lt;1,"",ROW()-2)</f>
        <v>3059</v>
      </c>
      <c r="B3061" s="33" t="s">
        <v>1592</v>
      </c>
      <c r="C3061" s="31">
        <v>3</v>
      </c>
      <c r="D3061" s="31" t="s">
        <v>56</v>
      </c>
      <c r="E3061" s="31">
        <f ca="1">IF(GLOBAL[[#This Row],[b12]]="",GLOBAL[[#This Row],[a6]],GLOBAL[[#This Row],[b12]])</f>
        <v>3</v>
      </c>
      <c r="F3061" s="32">
        <f>GLOBAL[[#This Row],[AWAL]]</f>
        <v>3</v>
      </c>
      <c r="G3061" s="31"/>
      <c r="H3061" s="31"/>
      <c r="I3061" s="31">
        <f>IF(GLOBAL[[#This Row],[1]]="","",SUMIF(Table6[NB BM_C_QTY+F],GLOBAL[POINTER],Table6[C]))</f>
        <v>0</v>
      </c>
      <c r="J3061" s="91">
        <f>IF(GLOBAL[[#This Row],[2]]="",0,-1*SUMIF(Table5[CONCAT],GLOBAL[POINTER],Table5[3]))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 t="shared" si="47"/>
        <v>3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3</v>
      </c>
      <c r="Q3061" s="58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3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3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3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3061" s="31">
        <v>144</v>
      </c>
      <c r="AC3061" t="s">
        <v>5118</v>
      </c>
    </row>
    <row r="3062" spans="1:30">
      <c r="A3062" s="31" t="str">
        <f ca="1">IF(GLOBAL[[#This Row],[TT]]&lt;1,"",ROW()-2)</f>
        <v/>
      </c>
      <c r="B3062" s="33" t="s">
        <v>3522</v>
      </c>
      <c r="C3062" s="31">
        <v>0</v>
      </c>
      <c r="D3062" s="31" t="s">
        <v>39</v>
      </c>
      <c r="E3062" s="31">
        <f ca="1">IF(GLOBAL[[#This Row],[b12]]="",GLOBAL[[#This Row],[a6]],GLOBAL[[#This Row],[b12]])</f>
        <v>0</v>
      </c>
      <c r="F3062" s="32">
        <f>GLOBAL[[#This Row],[AWAL]]</f>
        <v>0</v>
      </c>
      <c r="G3062" s="31"/>
      <c r="H3062" s="31"/>
      <c r="I3062" s="31">
        <f>IF(GLOBAL[[#This Row],[1]]="","",SUMIF(Table6[NB BM_C_QTY+F],GLOBAL[POINTER],Table6[C]))</f>
        <v>0</v>
      </c>
      <c r="J3062" s="91">
        <f>IF(GLOBAL[[#This Row],[2]]="",0,-1*SUMIF(Table5[CONCAT],GLOBAL[POINTER],Table5[3]))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0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0</v>
      </c>
      <c r="Q3062" s="58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0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0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0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062" s="31">
        <v>24</v>
      </c>
      <c r="AC3062" t="s">
        <v>5116</v>
      </c>
    </row>
    <row r="3063" spans="1:30">
      <c r="A3063" s="39">
        <f ca="1">IF(GLOBAL[[#This Row],[TT]]&lt;1,"",ROW()-2)</f>
        <v>3061</v>
      </c>
      <c r="B3063" s="33" t="s">
        <v>5638</v>
      </c>
      <c r="C3063" s="31">
        <v>3</v>
      </c>
      <c r="D3063" s="31" t="s">
        <v>2349</v>
      </c>
      <c r="E3063" s="39">
        <f ca="1">IF(GLOBAL[[#This Row],[b12]]="",GLOBAL[[#This Row],[a6]],GLOBAL[[#This Row],[b12]])</f>
        <v>3</v>
      </c>
      <c r="F3063" s="40">
        <f>GLOBAL[[#This Row],[AWAL]]</f>
        <v>3</v>
      </c>
      <c r="G3063" s="31"/>
      <c r="H3063" s="31"/>
      <c r="I3063" s="39">
        <f>IF(GLOBAL[[#This Row],[1]]="","",SUMIF(Table6[NB BM_C_QTY+F],GLOBAL[POINTER],Table6[C]))</f>
        <v>0</v>
      </c>
      <c r="J3063" s="91">
        <f>IF(GLOBAL[[#This Row],[2]]="",0,-1*SUMIF(Table5[CONCAT],GLOBAL[POINTER],Table5[3]))</f>
        <v>0</v>
      </c>
      <c r="K3063" s="39" t="str">
        <f>IF(GLOBAL[[#This Row],[b1]]="","",GLOBAL[[#This Row],[b1]]-GLOBAL[[#This Row],[a1]]-GLOBAL[[#This Row],[bkeluar1]])</f>
        <v/>
      </c>
      <c r="L3063" s="39">
        <f>SUM(GLOBAL[[#This Row],[bmasuk1]:[c1]])</f>
        <v>0</v>
      </c>
      <c r="M3063" s="40">
        <f t="shared" si="47"/>
        <v>3</v>
      </c>
      <c r="N3063" s="31"/>
      <c r="O3063" s="39" t="str">
        <f>IF(GLOBAL[[#This Row],[b2]]="","",GLOBAL[[#This Row],[b2]]-GLOBAL[[#This Row],[a2]])</f>
        <v/>
      </c>
      <c r="P3063" s="40">
        <f ca="1">SUM(INDIRECT(GLOBAL_VAR[TABLENAME]&amp;"[@a"&amp;$1:$1-1&amp;"]"),INDIRECT(GLOBAL_VAR[TABLENAME]&amp;"[@c"&amp;$1:$1-1&amp;"]"))</f>
        <v>3</v>
      </c>
      <c r="Q3063" s="33"/>
      <c r="R3063" s="41" t="str">
        <f>IF(GLOBAL[[#This Row],[b3]]="","",GLOBAL[[#This Row],[b3]]-GLOBAL[[#This Row],[a3]])</f>
        <v/>
      </c>
      <c r="S3063" s="40">
        <f ca="1">SUM(INDIRECT(GLOBAL_VAR[TABLENAME]&amp;"[@a"&amp;$1:$1-1&amp;"]"),INDIRECT(GLOBAL_VAR[TABLENAME]&amp;"[@c"&amp;$1:$1-1&amp;"]"))</f>
        <v>3</v>
      </c>
      <c r="T3063" s="33"/>
      <c r="U3063" s="41" t="str">
        <f>IF(GLOBAL[[#This Row],[b4]]="","",GLOBAL[[#This Row],[b4]]-GLOBAL[[#This Row],[a4]])</f>
        <v/>
      </c>
      <c r="V3063" s="40">
        <f ca="1">SUM(INDIRECT(GLOBAL_VAR[TABLENAME]&amp;"[@a"&amp;$1:$1-1&amp;"]"),INDIRECT(GLOBAL_VAR[TABLENAME]&amp;"[@c"&amp;$1:$1-1&amp;"]"))</f>
        <v>3</v>
      </c>
      <c r="W3063" s="31"/>
      <c r="X3063" s="39" t="str">
        <f>IF(GLOBAL[[#This Row],[b5]]="","",GLOBAL[[#This Row],[b5]]-GLOBAL[[#This Row],[a5]])</f>
        <v/>
      </c>
      <c r="Y3063" s="40">
        <f ca="1">SUM(INDIRECT(GLOBAL_VAR[TABLENAME]&amp;"[@a"&amp;$1:$1-1&amp;"]"),INDIRECT(GLOBAL_VAR[TABLENAME]&amp;"[@c"&amp;$1:$1-1&amp;"]"))</f>
        <v>3</v>
      </c>
      <c r="Z3063" s="29"/>
      <c r="AA306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spidolwarnabrushpenmk83312160pcsuntana</v>
      </c>
      <c r="AB3063" s="39">
        <v>160</v>
      </c>
      <c r="AC3063" s="65" t="s">
        <v>5118</v>
      </c>
      <c r="AD3063" s="29"/>
    </row>
    <row r="3064" spans="1:30">
      <c r="A3064" s="31" t="str">
        <f ca="1">IF(GLOBAL[[#This Row],[TT]]&lt;1,"",ROW()-2)</f>
        <v/>
      </c>
      <c r="B3064" s="33" t="s">
        <v>1593</v>
      </c>
      <c r="C3064" s="31">
        <v>0</v>
      </c>
      <c r="D3064" s="31" t="s">
        <v>1594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>
        <f>IF(GLOBAL[[#This Row],[1]]="","",SUMIF(Table6[NB BM_C_QTY+F],GLOBAL[POINTER],Table6[C]))</f>
        <v>0</v>
      </c>
      <c r="J3064" s="91">
        <f>IF(GLOBAL[[#This Row],[2]]="",0,-1*SUMIF(Table5[CONCAT],GLOBAL[POINTER],Table5[3]))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 t="shared" si="47"/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58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064" s="31">
        <v>56</v>
      </c>
      <c r="AC3064" t="s">
        <v>5115</v>
      </c>
    </row>
    <row r="3065" spans="1:30">
      <c r="A3065" s="31">
        <f ca="1">IF(GLOBAL[[#This Row],[TT]]&lt;1,"",ROW()-2)</f>
        <v>3063</v>
      </c>
      <c r="B3065" s="33" t="s">
        <v>1595</v>
      </c>
      <c r="C3065" s="31">
        <v>34</v>
      </c>
      <c r="D3065" s="31" t="s">
        <v>7</v>
      </c>
      <c r="E3065" s="31">
        <f ca="1">IF(GLOBAL[[#This Row],[b12]]="",GLOBAL[[#This Row],[a6]],GLOBAL[[#This Row],[b12]])</f>
        <v>34</v>
      </c>
      <c r="F3065" s="32">
        <f>GLOBAL[[#This Row],[AWAL]]</f>
        <v>34</v>
      </c>
      <c r="G3065" s="31"/>
      <c r="H3065" s="31"/>
      <c r="I3065" s="31">
        <f>IF(GLOBAL[[#This Row],[1]]="","",SUMIF(Table6[NB BM_C_QTY+F],GLOBAL[POINTER],Table6[C]))</f>
        <v>0</v>
      </c>
      <c r="J3065" s="91">
        <f>IF(GLOBAL[[#This Row],[2]]="",0,-1*SUMIF(Table5[CONCAT],GLOBAL[POINTER],Table5[3]))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34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34</v>
      </c>
      <c r="Q3065" s="58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34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34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34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3065" s="31">
        <v>144</v>
      </c>
      <c r="AC3065" t="s">
        <v>5116</v>
      </c>
    </row>
    <row r="3066" spans="1:30">
      <c r="A3066" s="31">
        <f ca="1">IF(GLOBAL[[#This Row],[TT]]&lt;1,"",ROW()-2)</f>
        <v>3064</v>
      </c>
      <c r="B3066" s="33" t="s">
        <v>5504</v>
      </c>
      <c r="C3066" s="31">
        <v>6</v>
      </c>
      <c r="D3066" s="31" t="s">
        <v>7</v>
      </c>
      <c r="E3066" s="31">
        <f ca="1">IF(GLOBAL[[#This Row],[b12]]="",GLOBAL[[#This Row],[a6]],GLOBAL[[#This Row],[b12]])</f>
        <v>6</v>
      </c>
      <c r="F3066" s="32">
        <f>GLOBAL[[#This Row],[AWAL]]</f>
        <v>6</v>
      </c>
      <c r="G3066" s="31"/>
      <c r="H3066" s="31"/>
      <c r="I3066" s="31">
        <f>IF(GLOBAL[[#This Row],[1]]="","",SUMIF(Table6[NB BM_C_QTY+F],GLOBAL[POINTER],Table6[C]))</f>
        <v>0</v>
      </c>
      <c r="J3066" s="91">
        <f>IF(GLOBAL[[#This Row],[2]]="",0,-1*SUMIF(Table5[CONCAT],GLOBAL[POINTER],Table5[3]))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6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6</v>
      </c>
      <c r="Q3066" s="58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6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6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6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3066" s="31">
        <v>144</v>
      </c>
      <c r="AC3066" t="s">
        <v>5116</v>
      </c>
    </row>
    <row r="3067" spans="1:30">
      <c r="A3067" s="31">
        <f ca="1">IF(GLOBAL[[#This Row],[TT]]&lt;1,"",ROW()-2)</f>
        <v>3065</v>
      </c>
      <c r="B3067" s="33" t="s">
        <v>1596</v>
      </c>
      <c r="C3067" s="31">
        <v>1</v>
      </c>
      <c r="D3067" s="31" t="s">
        <v>1597</v>
      </c>
      <c r="E3067" s="31">
        <f ca="1">IF(GLOBAL[[#This Row],[b12]]="",GLOBAL[[#This Row],[a6]],GLOBAL[[#This Row],[b12]])</f>
        <v>1</v>
      </c>
      <c r="F3067" s="32">
        <f>GLOBAL[[#This Row],[AWAL]]</f>
        <v>1</v>
      </c>
      <c r="G3067" s="31"/>
      <c r="H3067" s="31"/>
      <c r="I3067" s="31">
        <f>IF(GLOBAL[[#This Row],[1]]="","",SUMIF(Table6[NB BM_C_QTY+F],GLOBAL[POINTER],Table6[C]))</f>
        <v>0</v>
      </c>
      <c r="J3067" s="91">
        <f>IF(GLOBAL[[#This Row],[2]]="",0,-1*SUMIF(Table5[CONCAT],GLOBAL[POINTER],Table5[3]))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 t="shared" si="47"/>
        <v>1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1</v>
      </c>
      <c r="Q3067" s="58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1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1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1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3067" s="31">
        <v>112</v>
      </c>
      <c r="AC3067" t="s">
        <v>5149</v>
      </c>
    </row>
    <row r="3068" spans="1:30">
      <c r="A3068" s="31">
        <f ca="1">IF(GLOBAL[[#This Row],[TT]]&lt;1,"",ROW()-2)</f>
        <v>3066</v>
      </c>
      <c r="B3068" s="33" t="s">
        <v>1598</v>
      </c>
      <c r="C3068" s="31">
        <v>1</v>
      </c>
      <c r="D3068" s="31" t="s">
        <v>7</v>
      </c>
      <c r="E3068" s="31">
        <f ca="1">IF(GLOBAL[[#This Row],[b12]]="",GLOBAL[[#This Row],[a6]],GLOBAL[[#This Row],[b12]])</f>
        <v>1</v>
      </c>
      <c r="F3068" s="32">
        <f>GLOBAL[[#This Row],[AWAL]]</f>
        <v>1</v>
      </c>
      <c r="G3068" s="31"/>
      <c r="H3068" s="31"/>
      <c r="I3068" s="31">
        <f>IF(GLOBAL[[#This Row],[1]]="","",SUMIF(Table6[NB BM_C_QTY+F],GLOBAL[POINTER],Table6[C]))</f>
        <v>0</v>
      </c>
      <c r="J3068" s="91">
        <f>IF(GLOBAL[[#This Row],[2]]="",0,-1*SUMIF(Table5[CONCAT],GLOBAL[POINTER],Table5[3]))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 t="shared" si="47"/>
        <v>1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1</v>
      </c>
      <c r="Q3068" s="58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1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1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1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3068" s="31">
        <v>144</v>
      </c>
      <c r="AC3068" t="s">
        <v>5116</v>
      </c>
    </row>
    <row r="3069" spans="1:30">
      <c r="A3069" s="31">
        <f ca="1">IF(GLOBAL[[#This Row],[TT]]&lt;1,"",ROW()-2)</f>
        <v>3067</v>
      </c>
      <c r="B3069" s="33" t="s">
        <v>1599</v>
      </c>
      <c r="C3069" s="31">
        <v>3</v>
      </c>
      <c r="D3069" s="31" t="s">
        <v>7</v>
      </c>
      <c r="E3069" s="31">
        <f ca="1">IF(GLOBAL[[#This Row],[b12]]="",GLOBAL[[#This Row],[a6]],GLOBAL[[#This Row],[b12]])</f>
        <v>3</v>
      </c>
      <c r="F3069" s="32">
        <f>GLOBAL[[#This Row],[AWAL]]</f>
        <v>3</v>
      </c>
      <c r="G3069" s="31"/>
      <c r="H3069" s="31"/>
      <c r="I3069" s="31">
        <f>IF(GLOBAL[[#This Row],[1]]="","",SUMIF(Table6[NB BM_C_QTY+F],GLOBAL[POINTER],Table6[C]))</f>
        <v>0</v>
      </c>
      <c r="J3069" s="91">
        <f>IF(GLOBAL[[#This Row],[2]]="",0,-1*SUMIF(Table5[CONCAT],GLOBAL[POINTER],Table5[3]))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 t="shared" si="47"/>
        <v>3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3</v>
      </c>
      <c r="Q3069" s="58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3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3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3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3069" s="31">
        <v>144</v>
      </c>
      <c r="AC3069" t="s">
        <v>5116</v>
      </c>
    </row>
    <row r="3070" spans="1:30">
      <c r="A3070" s="31" t="str">
        <f ca="1">IF(GLOBAL[[#This Row],[TT]]&lt;1,"",ROW()-2)</f>
        <v/>
      </c>
      <c r="B3070" s="33" t="s">
        <v>4001</v>
      </c>
      <c r="C3070" s="31">
        <v>0</v>
      </c>
      <c r="D3070" s="31" t="s">
        <v>2081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>
        <f>IF(GLOBAL[[#This Row],[1]]="","",SUMIF(Table6[NB BM_C_QTY+F],GLOBAL[POINTER],Table6[C]))</f>
        <v>0</v>
      </c>
      <c r="J3070" s="91">
        <f>IF(GLOBAL[[#This Row],[2]]="",0,-1*SUMIF(Table5[CONCAT],GLOBAL[POINTER],Table5[3]))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 t="shared" si="47"/>
        <v>0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0</v>
      </c>
      <c r="Q3070" s="58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070" s="31">
        <v>144</v>
      </c>
      <c r="AC3070" t="s">
        <v>5116</v>
      </c>
    </row>
    <row r="3071" spans="1:30">
      <c r="A3071" s="31">
        <f ca="1">IF(GLOBAL[[#This Row],[TT]]&lt;1,"",ROW()-2)</f>
        <v>3069</v>
      </c>
      <c r="B3071" s="33" t="s">
        <v>1600</v>
      </c>
      <c r="C3071" s="31">
        <v>1</v>
      </c>
      <c r="D3071" s="31" t="s">
        <v>83</v>
      </c>
      <c r="E3071" s="31">
        <f ca="1">IF(GLOBAL[[#This Row],[b12]]="",GLOBAL[[#This Row],[a6]],GLOBAL[[#This Row],[b12]])</f>
        <v>1</v>
      </c>
      <c r="F3071" s="32">
        <f>GLOBAL[[#This Row],[AWAL]]</f>
        <v>1</v>
      </c>
      <c r="G3071" s="31"/>
      <c r="H3071" s="31"/>
      <c r="I3071" s="31">
        <f>IF(GLOBAL[[#This Row],[1]]="","",SUMIF(Table6[NB BM_C_QTY+F],GLOBAL[POINTER],Table6[C]))</f>
        <v>0</v>
      </c>
      <c r="J3071" s="91">
        <f>IF(GLOBAL[[#This Row],[2]]="",0,-1*SUMIF(Table5[CONCAT],GLOBAL[POINTER],Table5[3]))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1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1</v>
      </c>
      <c r="Q3071" s="58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1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1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1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3071" s="31">
        <v>100</v>
      </c>
      <c r="AC3071" t="s">
        <v>5116</v>
      </c>
    </row>
    <row r="3072" spans="1:30">
      <c r="A3072" s="31">
        <f ca="1">IF(GLOBAL[[#This Row],[TT]]&lt;1,"",ROW()-2)</f>
        <v>3070</v>
      </c>
      <c r="B3072" s="33" t="s">
        <v>1601</v>
      </c>
      <c r="C3072" s="31">
        <v>4</v>
      </c>
      <c r="D3072" s="31" t="s">
        <v>108</v>
      </c>
      <c r="E3072" s="31">
        <f ca="1">IF(GLOBAL[[#This Row],[b12]]="",GLOBAL[[#This Row],[a6]],GLOBAL[[#This Row],[b12]])</f>
        <v>4</v>
      </c>
      <c r="F3072" s="32">
        <f>GLOBAL[[#This Row],[AWAL]]</f>
        <v>4</v>
      </c>
      <c r="G3072" s="31"/>
      <c r="H3072" s="31"/>
      <c r="I3072" s="31">
        <f>IF(GLOBAL[[#This Row],[1]]="","",SUMIF(Table6[NB BM_C_QTY+F],GLOBAL[POINTER],Table6[C]))</f>
        <v>0</v>
      </c>
      <c r="J3072" s="91">
        <f>IF(GLOBAL[[#This Row],[2]]="",0,-1*SUMIF(Table5[CONCAT],GLOBAL[POINTER],Table5[3]))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4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4</v>
      </c>
      <c r="Q3072" s="58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4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4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4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3072" s="31">
        <v>1000</v>
      </c>
      <c r="AC3072" t="s">
        <v>5118</v>
      </c>
    </row>
    <row r="3073" spans="1:30">
      <c r="A3073" s="31" t="str">
        <f ca="1">IF(GLOBAL[[#This Row],[TT]]&lt;1,"",ROW()-2)</f>
        <v/>
      </c>
      <c r="B3073" s="33" t="s">
        <v>1602</v>
      </c>
      <c r="C3073" s="31">
        <v>0</v>
      </c>
      <c r="D3073" s="31" t="s">
        <v>466</v>
      </c>
      <c r="E3073" s="31">
        <f ca="1">IF(GLOBAL[[#This Row],[b12]]="",GLOBAL[[#This Row],[a6]],GLOBAL[[#This Row],[b12]])</f>
        <v>0</v>
      </c>
      <c r="F3073" s="32">
        <f>GLOBAL[[#This Row],[AWAL]]</f>
        <v>0</v>
      </c>
      <c r="G3073" s="31"/>
      <c r="H3073" s="31"/>
      <c r="I3073" s="31">
        <f>IF(GLOBAL[[#This Row],[1]]="","",SUMIF(Table6[NB BM_C_QTY+F],GLOBAL[POINTER],Table6[C]))</f>
        <v>0</v>
      </c>
      <c r="J3073" s="91">
        <f>IF(GLOBAL[[#This Row],[2]]="",0,-1*SUMIF(Table5[CONCAT],GLOBAL[POINTER],Table5[3]))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0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0</v>
      </c>
      <c r="Q3073" s="58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073" s="31">
        <v>108</v>
      </c>
      <c r="AC3073" t="s">
        <v>5116</v>
      </c>
    </row>
    <row r="3074" spans="1:30">
      <c r="A3074" s="31">
        <f ca="1">IF(GLOBAL[[#This Row],[TT]]&lt;1,"",ROW()-2)</f>
        <v>3072</v>
      </c>
      <c r="B3074" s="33" t="s">
        <v>1603</v>
      </c>
      <c r="C3074" s="31">
        <v>26</v>
      </c>
      <c r="D3074" s="31" t="s">
        <v>165</v>
      </c>
      <c r="E3074" s="31">
        <f ca="1">IF(GLOBAL[[#This Row],[b12]]="",GLOBAL[[#This Row],[a6]],GLOBAL[[#This Row],[b12]])</f>
        <v>26</v>
      </c>
      <c r="F3074" s="32">
        <f>GLOBAL[[#This Row],[AWAL]]</f>
        <v>26</v>
      </c>
      <c r="G3074" s="31"/>
      <c r="H3074" s="31"/>
      <c r="I3074" s="31">
        <f>IF(GLOBAL[[#This Row],[1]]="","",SUMIF(Table6[NB BM_C_QTY+F],GLOBAL[POINTER],Table6[C]))</f>
        <v>0</v>
      </c>
      <c r="J3074" s="91">
        <f>IF(GLOBAL[[#This Row],[2]]="",0,-1*SUMIF(Table5[CONCAT],GLOBAL[POINTER],Table5[3]))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26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26</v>
      </c>
      <c r="Q3074" s="58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26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26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26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3074" s="31">
        <v>1440</v>
      </c>
      <c r="AC3074" t="s">
        <v>5118</v>
      </c>
    </row>
    <row r="3075" spans="1:30">
      <c r="A3075" s="31">
        <f ca="1">IF(GLOBAL[[#This Row],[TT]]&lt;1,"",ROW()-2)</f>
        <v>3073</v>
      </c>
      <c r="B3075" s="33" t="s">
        <v>1604</v>
      </c>
      <c r="C3075" s="31">
        <v>1</v>
      </c>
      <c r="D3075" s="31" t="s">
        <v>106</v>
      </c>
      <c r="E3075" s="31">
        <f ca="1">IF(GLOBAL[[#This Row],[b12]]="",GLOBAL[[#This Row],[a6]],GLOBAL[[#This Row],[b12]])</f>
        <v>1</v>
      </c>
      <c r="F3075" s="32">
        <f>GLOBAL[[#This Row],[AWAL]]</f>
        <v>1</v>
      </c>
      <c r="G3075" s="31"/>
      <c r="H3075" s="31"/>
      <c r="I3075" s="31">
        <f>IF(GLOBAL[[#This Row],[1]]="","",SUMIF(Table6[NB BM_C_QTY+F],GLOBAL[POINTER],Table6[C]))</f>
        <v>0</v>
      </c>
      <c r="J3075" s="91">
        <f>IF(GLOBAL[[#This Row],[2]]="",0,-1*SUMIF(Table5[CONCAT],GLOBAL[POINTER],Table5[3]))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1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1</v>
      </c>
      <c r="Q3075" s="58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1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1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1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3075" s="31">
        <v>96</v>
      </c>
      <c r="AC3075" t="s">
        <v>5116</v>
      </c>
    </row>
    <row r="3076" spans="1:30">
      <c r="A3076" s="31">
        <f ca="1">IF(GLOBAL[[#This Row],[TT]]&lt;1,"",ROW()-2)</f>
        <v>3074</v>
      </c>
      <c r="B3076" s="33" t="s">
        <v>1605</v>
      </c>
      <c r="C3076" s="31">
        <v>45</v>
      </c>
      <c r="D3076" s="31" t="s">
        <v>47</v>
      </c>
      <c r="E3076" s="31">
        <f ca="1">IF(GLOBAL[[#This Row],[b12]]="",GLOBAL[[#This Row],[a6]],GLOBAL[[#This Row],[b12]])</f>
        <v>45</v>
      </c>
      <c r="F3076" s="32">
        <f>GLOBAL[[#This Row],[AWAL]]</f>
        <v>45</v>
      </c>
      <c r="G3076" s="31"/>
      <c r="H3076" s="31"/>
      <c r="I3076" s="31">
        <f>IF(GLOBAL[[#This Row],[1]]="","",SUMIF(Table6[NB BM_C_QTY+F],GLOBAL[POINTER],Table6[C]))</f>
        <v>0</v>
      </c>
      <c r="J3076" s="91">
        <f>IF(GLOBAL[[#This Row],[2]]="",0,-1*SUMIF(Table5[CONCAT],GLOBAL[POINTER],Table5[3]))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45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45</v>
      </c>
      <c r="Q3076" s="58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45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45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45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3076" s="31">
        <v>72</v>
      </c>
      <c r="AC3076" t="s">
        <v>5116</v>
      </c>
    </row>
    <row r="3077" spans="1:30">
      <c r="A3077" s="31">
        <f ca="1">IF(GLOBAL[[#This Row],[TT]]&lt;1,"",ROW()-2)</f>
        <v>3075</v>
      </c>
      <c r="B3077" s="33" t="s">
        <v>1606</v>
      </c>
      <c r="C3077" s="31">
        <v>1</v>
      </c>
      <c r="D3077" s="31" t="s">
        <v>1607</v>
      </c>
      <c r="E3077" s="31">
        <f ca="1">IF(GLOBAL[[#This Row],[b12]]="",GLOBAL[[#This Row],[a6]],GLOBAL[[#This Row],[b12]])</f>
        <v>1</v>
      </c>
      <c r="F3077" s="32">
        <f>GLOBAL[[#This Row],[AWAL]]</f>
        <v>1</v>
      </c>
      <c r="G3077" s="31"/>
      <c r="H3077" s="31"/>
      <c r="I3077" s="31">
        <f>IF(GLOBAL[[#This Row],[1]]="","",SUMIF(Table6[NB BM_C_QTY+F],GLOBAL[POINTER],Table6[C]))</f>
        <v>0</v>
      </c>
      <c r="J3077" s="91">
        <f>IF(GLOBAL[[#This Row],[2]]="",0,-1*SUMIF(Table5[CONCAT],GLOBAL[POINTER],Table5[3]))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1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1</v>
      </c>
      <c r="Q3077" s="58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1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1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1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3077" s="31">
        <v>2</v>
      </c>
      <c r="AC3077" t="s">
        <v>5116</v>
      </c>
    </row>
    <row r="3078" spans="1:30">
      <c r="A3078" s="31" t="str">
        <f ca="1">IF(GLOBAL[[#This Row],[TT]]&lt;1,"",ROW()-2)</f>
        <v/>
      </c>
      <c r="B3078" s="33" t="s">
        <v>4355</v>
      </c>
      <c r="C3078" s="31">
        <v>0</v>
      </c>
      <c r="D3078" s="31" t="s">
        <v>1985</v>
      </c>
      <c r="E3078" s="31">
        <f ca="1">IF(GLOBAL[[#This Row],[b12]]="",GLOBAL[[#This Row],[a6]],GLOBAL[[#This Row],[b12]])</f>
        <v>0</v>
      </c>
      <c r="F3078" s="32">
        <f>GLOBAL[[#This Row],[AWAL]]</f>
        <v>0</v>
      </c>
      <c r="G3078" s="31"/>
      <c r="H3078" s="31"/>
      <c r="I3078" s="31">
        <f>IF(GLOBAL[[#This Row],[1]]="","",SUMIF(Table6[NB BM_C_QTY+F],GLOBAL[POINTER],Table6[C]))</f>
        <v>0</v>
      </c>
      <c r="J3078" s="91">
        <f>IF(GLOBAL[[#This Row],[2]]="",0,-1*SUMIF(Table5[CONCAT],GLOBAL[POINTER],Table5[3]))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0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0</v>
      </c>
      <c r="Q3078" s="58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0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0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0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078" s="31">
        <v>60</v>
      </c>
      <c r="AC3078" t="s">
        <v>5116</v>
      </c>
    </row>
    <row r="3079" spans="1:30">
      <c r="A3079" s="31" t="str">
        <f ca="1">IF(GLOBAL[[#This Row],[TT]]&lt;1,"",ROW()-2)</f>
        <v/>
      </c>
      <c r="B3079" s="33" t="s">
        <v>5181</v>
      </c>
      <c r="C3079" s="31">
        <v>0</v>
      </c>
      <c r="D3079" s="31" t="s">
        <v>1985</v>
      </c>
      <c r="E3079" s="31">
        <f ca="1">IF(GLOBAL[[#This Row],[b12]]="",GLOBAL[[#This Row],[a6]],GLOBAL[[#This Row],[b12]])</f>
        <v>0</v>
      </c>
      <c r="F3079" s="32">
        <f>GLOBAL[[#This Row],[AWAL]]</f>
        <v>0</v>
      </c>
      <c r="G3079" s="31"/>
      <c r="H3079" s="31"/>
      <c r="I3079" s="31">
        <f>IF(GLOBAL[[#This Row],[1]]="","",SUMIF(Table6[NB BM_C_QTY+F],GLOBAL[POINTER],Table6[C]))</f>
        <v>0</v>
      </c>
      <c r="J3079" s="91">
        <f>IF(GLOBAL[[#This Row],[2]]="",0,-1*SUMIF(Table5[CONCAT],GLOBAL[POINTER],Table5[3]))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0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0</v>
      </c>
      <c r="Q3079" s="58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079" s="31">
        <v>60</v>
      </c>
      <c r="AC3079" t="s">
        <v>5116</v>
      </c>
    </row>
    <row r="3080" spans="1:30">
      <c r="A3080" s="31" t="str">
        <f ca="1">IF(GLOBAL[[#This Row],[TT]]&lt;1,"",ROW()-2)</f>
        <v/>
      </c>
      <c r="B3080" s="33" t="s">
        <v>5180</v>
      </c>
      <c r="C3080" s="31">
        <v>0</v>
      </c>
      <c r="D3080" s="31" t="s">
        <v>4902</v>
      </c>
      <c r="E3080" s="31">
        <f ca="1">IF(GLOBAL[[#This Row],[b12]]="",GLOBAL[[#This Row],[a6]],GLOBAL[[#This Row],[b12]])</f>
        <v>0</v>
      </c>
      <c r="F3080" s="32">
        <f>GLOBAL[[#This Row],[AWAL]]</f>
        <v>0</v>
      </c>
      <c r="G3080" s="31"/>
      <c r="H3080" s="31"/>
      <c r="I3080" s="31">
        <f>IF(GLOBAL[[#This Row],[1]]="","",SUMIF(Table6[NB BM_C_QTY+F],GLOBAL[POINTER],Table6[C]))</f>
        <v>0</v>
      </c>
      <c r="J3080" s="91">
        <f>IF(GLOBAL[[#This Row],[2]]="",0,-1*SUMIF(Table5[CONCAT],GLOBAL[POINTER],Table5[3]))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0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0</v>
      </c>
      <c r="Q3080" s="58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0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0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0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080" s="31">
        <v>24</v>
      </c>
      <c r="AC3080" t="s">
        <v>5149</v>
      </c>
      <c r="AD3080" t="s">
        <v>5150</v>
      </c>
    </row>
    <row r="3081" spans="1:30">
      <c r="A3081" s="31" t="str">
        <f ca="1">IF(GLOBAL[[#This Row],[TT]]&lt;1,"",ROW()-2)</f>
        <v/>
      </c>
      <c r="B3081" s="33" t="s">
        <v>5179</v>
      </c>
      <c r="C3081" s="31">
        <v>0</v>
      </c>
      <c r="D3081" s="31" t="s">
        <v>5163</v>
      </c>
      <c r="E3081" s="31">
        <f ca="1">IF(GLOBAL[[#This Row],[b12]]="",GLOBAL[[#This Row],[a6]],GLOBAL[[#This Row],[b12]])</f>
        <v>0</v>
      </c>
      <c r="F3081" s="32">
        <f>GLOBAL[[#This Row],[AWAL]]</f>
        <v>0</v>
      </c>
      <c r="G3081" s="31"/>
      <c r="H3081" s="31"/>
      <c r="I3081" s="31">
        <f>IF(GLOBAL[[#This Row],[1]]="","",SUMIF(Table6[NB BM_C_QTY+F],GLOBAL[POINTER],Table6[C]))</f>
        <v>0</v>
      </c>
      <c r="J3081" s="91">
        <f>IF(GLOBAL[[#This Row],[2]]="",0,-1*SUMIF(Table5[CONCAT],GLOBAL[POINTER],Table5[3]))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0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0</v>
      </c>
      <c r="Q3081" s="58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0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0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0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3081" s="31">
        <v>32</v>
      </c>
      <c r="AC3081" t="s">
        <v>5117</v>
      </c>
      <c r="AD3081" t="s">
        <v>5150</v>
      </c>
    </row>
    <row r="3082" spans="1:30">
      <c r="A3082" s="31" t="str">
        <f ca="1">IF(GLOBAL[[#This Row],[TT]]&lt;1,"",ROW()-2)</f>
        <v/>
      </c>
      <c r="B3082" s="33" t="s">
        <v>4000</v>
      </c>
      <c r="C3082" s="31">
        <v>0</v>
      </c>
      <c r="D3082" s="31" t="s">
        <v>2081</v>
      </c>
      <c r="E3082" s="31">
        <f ca="1">IF(GLOBAL[[#This Row],[b12]]="",GLOBAL[[#This Row],[a6]],GLOBAL[[#This Row],[b12]])</f>
        <v>0</v>
      </c>
      <c r="F3082" s="32">
        <f>GLOBAL[[#This Row],[AWAL]]</f>
        <v>0</v>
      </c>
      <c r="G3082" s="31"/>
      <c r="H3082" s="31"/>
      <c r="I3082" s="31">
        <f>IF(GLOBAL[[#This Row],[1]]="","",SUMIF(Table6[NB BM_C_QTY+F],GLOBAL[POINTER],Table6[C]))</f>
        <v>0</v>
      </c>
      <c r="J3082" s="91">
        <f>IF(GLOBAL[[#This Row],[2]]="",0,-1*SUMIF(Table5[CONCAT],GLOBAL[POINTER],Table5[3]))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0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0</v>
      </c>
      <c r="Q3082" s="58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0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0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0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082" s="31">
        <v>144</v>
      </c>
      <c r="AC3082" t="s">
        <v>5116</v>
      </c>
    </row>
    <row r="3083" spans="1:30">
      <c r="A3083" s="31">
        <f ca="1">IF(GLOBAL[[#This Row],[TT]]&lt;1,"",ROW()-2)</f>
        <v>3081</v>
      </c>
      <c r="B3083" s="33" t="s">
        <v>1608</v>
      </c>
      <c r="C3083" s="31">
        <v>5</v>
      </c>
      <c r="D3083" s="31" t="s">
        <v>182</v>
      </c>
      <c r="E3083" s="31">
        <f ca="1">IF(GLOBAL[[#This Row],[b12]]="",GLOBAL[[#This Row],[a6]],GLOBAL[[#This Row],[b12]])</f>
        <v>5</v>
      </c>
      <c r="F3083" s="32">
        <f>GLOBAL[[#This Row],[AWAL]]</f>
        <v>5</v>
      </c>
      <c r="G3083" s="31"/>
      <c r="H3083" s="31"/>
      <c r="I3083" s="31">
        <f>IF(GLOBAL[[#This Row],[1]]="","",SUMIF(Table6[NB BM_C_QTY+F],GLOBAL[POINTER],Table6[C]))</f>
        <v>0</v>
      </c>
      <c r="J3083" s="91">
        <f>IF(GLOBAL[[#This Row],[2]]="",0,-1*SUMIF(Table5[CONCAT],GLOBAL[POINTER],Table5[3]))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5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5</v>
      </c>
      <c r="Q3083" s="58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5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5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5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3083" s="31">
        <v>96</v>
      </c>
      <c r="AC3083" t="s">
        <v>5149</v>
      </c>
    </row>
    <row r="3084" spans="1:30">
      <c r="A3084" s="31" t="str">
        <f ca="1">IF(GLOBAL[[#This Row],[TT]]&lt;1,"",ROW()-2)</f>
        <v/>
      </c>
      <c r="B3084" s="33" t="s">
        <v>1609</v>
      </c>
      <c r="C3084" s="31">
        <v>0</v>
      </c>
      <c r="D3084" s="31" t="s">
        <v>976</v>
      </c>
      <c r="E3084" s="31">
        <f ca="1">IF(GLOBAL[[#This Row],[b12]]="",GLOBAL[[#This Row],[a6]],GLOBAL[[#This Row],[b12]])</f>
        <v>0</v>
      </c>
      <c r="F3084" s="32">
        <f>GLOBAL[[#This Row],[AWAL]]</f>
        <v>0</v>
      </c>
      <c r="G3084" s="31"/>
      <c r="H3084" s="31"/>
      <c r="I3084" s="31">
        <f>IF(GLOBAL[[#This Row],[1]]="","",SUMIF(Table6[NB BM_C_QTY+F],GLOBAL[POINTER],Table6[C]))</f>
        <v>0</v>
      </c>
      <c r="J3084" s="91">
        <f>IF(GLOBAL[[#This Row],[2]]="",0,-1*SUMIF(Table5[CONCAT],GLOBAL[POINTER],Table5[3]))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0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0</v>
      </c>
      <c r="Q3084" s="58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0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0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0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084" s="31">
        <v>12</v>
      </c>
      <c r="AC3084" t="s">
        <v>5149</v>
      </c>
    </row>
    <row r="3085" spans="1:30">
      <c r="A3085" s="31" t="str">
        <f ca="1">IF(GLOBAL[[#This Row],[TT]]&lt;1,"",ROW()-2)</f>
        <v/>
      </c>
      <c r="B3085" s="33" t="s">
        <v>2350</v>
      </c>
      <c r="C3085" s="31">
        <v>0</v>
      </c>
      <c r="D3085" s="31" t="s">
        <v>1985</v>
      </c>
      <c r="E3085" s="31">
        <f ca="1">IF(GLOBAL[[#This Row],[b12]]="",GLOBAL[[#This Row],[a6]],GLOBAL[[#This Row],[b12]])</f>
        <v>0</v>
      </c>
      <c r="F3085" s="32">
        <f>GLOBAL[[#This Row],[AWAL]]</f>
        <v>0</v>
      </c>
      <c r="G3085" s="31"/>
      <c r="H3085" s="31"/>
      <c r="I3085" s="31">
        <f>IF(GLOBAL[[#This Row],[1]]="","",SUMIF(Table6[NB BM_C_QTY+F],GLOBAL[POINTER],Table6[C]))</f>
        <v>0</v>
      </c>
      <c r="J3085" s="91">
        <f>IF(GLOBAL[[#This Row],[2]]="",0,-1*SUMIF(Table5[CONCAT],GLOBAL[POINTER],Table5[3]))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0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0</v>
      </c>
      <c r="Q3085" s="58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085" s="31">
        <v>60</v>
      </c>
      <c r="AC3085" t="s">
        <v>5116</v>
      </c>
    </row>
    <row r="3086" spans="1:30">
      <c r="A3086" s="31" t="str">
        <f ca="1">IF(GLOBAL[[#This Row],[TT]]&lt;1,"",ROW()-2)</f>
        <v/>
      </c>
      <c r="B3086" s="33" t="s">
        <v>5598</v>
      </c>
      <c r="C3086" s="31">
        <v>1</v>
      </c>
      <c r="D3086" s="31" t="s">
        <v>2545</v>
      </c>
      <c r="E3086" s="31">
        <f ca="1">IF(GLOBAL[[#This Row],[b12]]="",GLOBAL[[#This Row],[a6]],GLOBAL[[#This Row],[b12]])</f>
        <v>0</v>
      </c>
      <c r="F3086" s="32">
        <f>GLOBAL[[#This Row],[AWAL]]</f>
        <v>1</v>
      </c>
      <c r="G3086" s="31">
        <v>0</v>
      </c>
      <c r="H3086" s="31"/>
      <c r="I3086" s="31">
        <f>IF(GLOBAL[[#This Row],[1]]="","",SUMIF(Table6[NB BM_C_QTY+F],GLOBAL[POINTER],Table6[C]))</f>
        <v>0</v>
      </c>
      <c r="J3086" s="91">
        <f>IF(GLOBAL[[#This Row],[2]]="",0,-1*SUMIF(Table5[CONCAT],GLOBAL[POINTER],Table5[3]))</f>
        <v>0</v>
      </c>
      <c r="K3086" s="31">
        <f>IF(GLOBAL[[#This Row],[b1]]="","",GLOBAL[[#This Row],[b1]]-GLOBAL[[#This Row],[a1]]-GLOBAL[[#This Row],[bkeluar1]])</f>
        <v>-1</v>
      </c>
      <c r="L3086" s="31">
        <f>SUM(GLOBAL[[#This Row],[bmasuk1]:[c1]])</f>
        <v>-1</v>
      </c>
      <c r="M3086" s="32">
        <f t="shared" si="48"/>
        <v>0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0</v>
      </c>
      <c r="Q3086" s="58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0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0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0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3086" s="31">
        <v>864</v>
      </c>
      <c r="AC3086" t="s">
        <v>5118</v>
      </c>
    </row>
    <row r="3087" spans="1:30">
      <c r="A3087" s="31" t="str">
        <f ca="1">IF(GLOBAL[[#This Row],[TT]]&lt;1,"",ROW()-2)</f>
        <v/>
      </c>
      <c r="B3087" s="33" t="s">
        <v>2688</v>
      </c>
      <c r="C3087" s="31">
        <v>0</v>
      </c>
      <c r="D3087" s="31" t="s">
        <v>2181</v>
      </c>
      <c r="E3087" s="31">
        <f ca="1">IF(GLOBAL[[#This Row],[b12]]="",GLOBAL[[#This Row],[a6]],GLOBAL[[#This Row],[b12]])</f>
        <v>0</v>
      </c>
      <c r="F3087" s="32">
        <f>GLOBAL[[#This Row],[AWAL]]</f>
        <v>0</v>
      </c>
      <c r="G3087" s="31"/>
      <c r="H3087" s="31"/>
      <c r="I3087" s="31">
        <f>IF(GLOBAL[[#This Row],[1]]="","",SUMIF(Table6[NB BM_C_QTY+F],GLOBAL[POINTER],Table6[C]))</f>
        <v>0</v>
      </c>
      <c r="J3087" s="91">
        <f>IF(GLOBAL[[#This Row],[2]]="",0,-1*SUMIF(Table5[CONCAT],GLOBAL[POINTER],Table5[3]))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0</v>
      </c>
      <c r="Q3087" s="58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087" s="31">
        <v>32</v>
      </c>
      <c r="AC3087" t="s">
        <v>5117</v>
      </c>
    </row>
    <row r="3088" spans="1:30">
      <c r="A3088" s="31">
        <f ca="1">IF(GLOBAL[[#This Row],[TT]]&lt;1,"",ROW()-2)</f>
        <v>3086</v>
      </c>
      <c r="B3088" s="33" t="s">
        <v>1610</v>
      </c>
      <c r="C3088" s="31">
        <v>7</v>
      </c>
      <c r="D3088" s="31" t="s">
        <v>51</v>
      </c>
      <c r="E3088" s="31">
        <f ca="1">IF(GLOBAL[[#This Row],[b12]]="",GLOBAL[[#This Row],[a6]],GLOBAL[[#This Row],[b12]])</f>
        <v>7</v>
      </c>
      <c r="F3088" s="32">
        <f>GLOBAL[[#This Row],[AWAL]]</f>
        <v>7</v>
      </c>
      <c r="G3088" s="31"/>
      <c r="H3088" s="31"/>
      <c r="I3088" s="31">
        <f>IF(GLOBAL[[#This Row],[1]]="","",SUMIF(Table6[NB BM_C_QTY+F],GLOBAL[POINTER],Table6[C]))</f>
        <v>0</v>
      </c>
      <c r="J3088" s="91">
        <f>IF(GLOBAL[[#This Row],[2]]="",0,-1*SUMIF(Table5[CONCAT],GLOBAL[POINTER],Table5[3]))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7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7</v>
      </c>
      <c r="Q3088" s="58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7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7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7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3088" s="31">
        <v>60</v>
      </c>
      <c r="AC3088" t="s">
        <v>5116</v>
      </c>
    </row>
    <row r="3089" spans="1:30">
      <c r="A3089" s="39">
        <f ca="1">IF(GLOBAL[[#This Row],[TT]]&lt;1,"",ROW()-2)</f>
        <v>3087</v>
      </c>
      <c r="B3089" s="33" t="s">
        <v>5472</v>
      </c>
      <c r="C3089" s="31">
        <v>3</v>
      </c>
      <c r="D3089" s="31"/>
      <c r="E3089" s="39">
        <f ca="1">IF(GLOBAL[[#This Row],[b12]]="",GLOBAL[[#This Row],[a6]],GLOBAL[[#This Row],[b12]])</f>
        <v>3</v>
      </c>
      <c r="F3089" s="40">
        <f>GLOBAL[[#This Row],[AWAL]]</f>
        <v>3</v>
      </c>
      <c r="G3089" s="31"/>
      <c r="H3089" s="31"/>
      <c r="I3089" s="39" t="str">
        <f>IF(GLOBAL[[#This Row],[1]]="","",SUMIF(Table6[NB BM_C_QTY+F],GLOBAL[POINTER],Table6[C]))</f>
        <v/>
      </c>
      <c r="J3089" s="91">
        <f>IF(GLOBAL[[#This Row],[2]]="",0,-1*SUMIF(Table5[CONCAT],GLOBAL[POINTER],Table5[3]))</f>
        <v>0</v>
      </c>
      <c r="K3089" s="39" t="str">
        <f>IF(GLOBAL[[#This Row],[b1]]="","",GLOBAL[[#This Row],[b1]]-GLOBAL[[#This Row],[a1]]-GLOBAL[[#This Row],[bkeluar1]])</f>
        <v/>
      </c>
      <c r="L3089" s="39">
        <f>SUM(GLOBAL[[#This Row],[bmasuk1]:[c1]])</f>
        <v>0</v>
      </c>
      <c r="M3089" s="40">
        <f t="shared" si="48"/>
        <v>3</v>
      </c>
      <c r="N3089" s="31"/>
      <c r="O3089" s="39" t="str">
        <f>IF(GLOBAL[[#This Row],[b2]]="","",GLOBAL[[#This Row],[b2]]-GLOBAL[[#This Row],[a2]])</f>
        <v/>
      </c>
      <c r="P3089" s="40">
        <f ca="1">SUM(INDIRECT(GLOBAL_VAR[TABLENAME]&amp;"[@a"&amp;$1:$1-1&amp;"]"),INDIRECT(GLOBAL_VAR[TABLENAME]&amp;"[@c"&amp;$1:$1-1&amp;"]"))</f>
        <v>3</v>
      </c>
      <c r="Q3089" s="58"/>
      <c r="R3089" s="41" t="str">
        <f>IF(GLOBAL[[#This Row],[b3]]="","",GLOBAL[[#This Row],[b3]]-GLOBAL[[#This Row],[a3]])</f>
        <v/>
      </c>
      <c r="S3089" s="40">
        <f ca="1">SUM(INDIRECT(GLOBAL_VAR[TABLENAME]&amp;"[@a"&amp;$1:$1-1&amp;"]"),INDIRECT(GLOBAL_VAR[TABLENAME]&amp;"[@c"&amp;$1:$1-1&amp;"]"))</f>
        <v>3</v>
      </c>
      <c r="T3089" s="33"/>
      <c r="U3089" s="41" t="str">
        <f>IF(GLOBAL[[#This Row],[b4]]="","",GLOBAL[[#This Row],[b4]]-GLOBAL[[#This Row],[a4]])</f>
        <v/>
      </c>
      <c r="V3089" s="40">
        <f ca="1">SUM(INDIRECT(GLOBAL_VAR[TABLENAME]&amp;"[@a"&amp;$1:$1-1&amp;"]"),INDIRECT(GLOBAL_VAR[TABLENAME]&amp;"[@c"&amp;$1:$1-1&amp;"]"))</f>
        <v>3</v>
      </c>
      <c r="W3089" s="31"/>
      <c r="X3089" s="39" t="str">
        <f>IF(GLOBAL[[#This Row],[b5]]="","",GLOBAL[[#This Row],[b5]]-GLOBAL[[#This Row],[a5]])</f>
        <v/>
      </c>
      <c r="Y3089" s="40">
        <f ca="1">SUM(INDIRECT(GLOBAL_VAR[TABLENAME]&amp;"[@a"&amp;$1:$1-1&amp;"]"),INDIRECT(GLOBAL_VAR[TABLENAME]&amp;"[@c"&amp;$1:$1-1&amp;"]"))</f>
        <v>3</v>
      </c>
      <c r="Z3089" s="29"/>
      <c r="AA308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3089" s="39"/>
      <c r="AC3089" s="65"/>
      <c r="AD3089" s="29"/>
    </row>
    <row r="3090" spans="1:30">
      <c r="A3090" s="31">
        <f ca="1">IF(GLOBAL[[#This Row],[TT]]&lt;1,"",ROW()-2)</f>
        <v>3088</v>
      </c>
      <c r="B3090" s="33" t="s">
        <v>1611</v>
      </c>
      <c r="C3090" s="31">
        <v>1</v>
      </c>
      <c r="D3090" s="31" t="s">
        <v>51</v>
      </c>
      <c r="E3090" s="31">
        <f ca="1">IF(GLOBAL[[#This Row],[b12]]="",GLOBAL[[#This Row],[a6]],GLOBAL[[#This Row],[b12]])</f>
        <v>1</v>
      </c>
      <c r="F3090" s="32">
        <f>GLOBAL[[#This Row],[AWAL]]</f>
        <v>1</v>
      </c>
      <c r="G3090" s="31"/>
      <c r="H3090" s="31"/>
      <c r="I3090" s="31">
        <f>IF(GLOBAL[[#This Row],[1]]="","",SUMIF(Table6[NB BM_C_QTY+F],GLOBAL[POINTER],Table6[C]))</f>
        <v>0</v>
      </c>
      <c r="J3090" s="91">
        <f>IF(GLOBAL[[#This Row],[2]]="",0,-1*SUMIF(Table5[CONCAT],GLOBAL[POINTER],Table5[3]))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1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1</v>
      </c>
      <c r="Q3090" s="58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1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1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1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3090" s="31">
        <v>60</v>
      </c>
      <c r="AC3090" t="s">
        <v>5116</v>
      </c>
    </row>
    <row r="3091" spans="1:30">
      <c r="A3091" s="31" t="str">
        <f ca="1">IF(GLOBAL[[#This Row],[TT]]&lt;1,"",ROW()-2)</f>
        <v/>
      </c>
      <c r="B3091" s="33" t="s">
        <v>1612</v>
      </c>
      <c r="C3091" s="31">
        <v>0</v>
      </c>
      <c r="D3091" s="31" t="s">
        <v>431</v>
      </c>
      <c r="E3091" s="31">
        <f ca="1">IF(GLOBAL[[#This Row],[b12]]="",GLOBAL[[#This Row],[a6]],GLOBAL[[#This Row],[b12]])</f>
        <v>0</v>
      </c>
      <c r="F3091" s="32">
        <f>GLOBAL[[#This Row],[AWAL]]</f>
        <v>0</v>
      </c>
      <c r="G3091" s="31"/>
      <c r="H3091" s="31"/>
      <c r="I3091" s="31">
        <f>IF(GLOBAL[[#This Row],[1]]="","",SUMIF(Table6[NB BM_C_QTY+F],GLOBAL[POINTER],Table6[C]))</f>
        <v>0</v>
      </c>
      <c r="J3091" s="91">
        <f>IF(GLOBAL[[#This Row],[2]]="",0,-1*SUMIF(Table5[CONCAT],GLOBAL[POINTER],Table5[3]))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 t="shared" si="48"/>
        <v>0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0</v>
      </c>
      <c r="Q3091" s="58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0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0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0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091" s="31">
        <v>320</v>
      </c>
      <c r="AC3091" t="s">
        <v>5118</v>
      </c>
    </row>
    <row r="3092" spans="1:30">
      <c r="A3092" s="31" t="str">
        <f ca="1">IF(GLOBAL[[#This Row],[TT]]&lt;1,"",ROW()-2)</f>
        <v/>
      </c>
      <c r="B3092" s="33" t="s">
        <v>1613</v>
      </c>
      <c r="C3092" s="31">
        <v>0</v>
      </c>
      <c r="D3092" s="31" t="s">
        <v>19</v>
      </c>
      <c r="E3092" s="31">
        <f ca="1">IF(GLOBAL[[#This Row],[b12]]="",GLOBAL[[#This Row],[a6]],GLOBAL[[#This Row],[b12]])</f>
        <v>0</v>
      </c>
      <c r="F3092" s="32">
        <f>GLOBAL[[#This Row],[AWAL]]</f>
        <v>0</v>
      </c>
      <c r="G3092" s="31"/>
      <c r="H3092" s="31"/>
      <c r="I3092" s="31">
        <f>IF(GLOBAL[[#This Row],[1]]="","",SUMIF(Table6[NB BM_C_QTY+F],GLOBAL[POINTER],Table6[C]))</f>
        <v>0</v>
      </c>
      <c r="J3092" s="91">
        <f>IF(GLOBAL[[#This Row],[2]]="",0,-1*SUMIF(Table5[CONCAT],GLOBAL[POINTER],Table5[3]))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 t="shared" si="48"/>
        <v>0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0</v>
      </c>
      <c r="Q3092" s="58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0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0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0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092" s="31">
        <v>12</v>
      </c>
      <c r="AC3092" t="s">
        <v>5116</v>
      </c>
    </row>
    <row r="3093" spans="1:30">
      <c r="A3093" s="31" t="str">
        <f ca="1">IF(GLOBAL[[#This Row],[TT]]&lt;1,"",ROW()-2)</f>
        <v/>
      </c>
      <c r="B3093" s="33" t="s">
        <v>3536</v>
      </c>
      <c r="C3093" s="31">
        <v>0</v>
      </c>
      <c r="D3093" s="31" t="s">
        <v>29</v>
      </c>
      <c r="E3093" s="31">
        <f ca="1">IF(GLOBAL[[#This Row],[b12]]="",GLOBAL[[#This Row],[a6]],GLOBAL[[#This Row],[b12]])</f>
        <v>0</v>
      </c>
      <c r="F3093" s="32">
        <f>GLOBAL[[#This Row],[AWAL]]</f>
        <v>0</v>
      </c>
      <c r="G3093" s="31"/>
      <c r="H3093" s="31"/>
      <c r="I3093" s="31">
        <f>IF(GLOBAL[[#This Row],[1]]="","",SUMIF(Table6[NB BM_C_QTY+F],GLOBAL[POINTER],Table6[C]))</f>
        <v>0</v>
      </c>
      <c r="J3093" s="91">
        <f>IF(GLOBAL[[#This Row],[2]]="",0,-1*SUMIF(Table5[CONCAT],GLOBAL[POINTER],Table5[3]))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0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0</v>
      </c>
      <c r="Q3093" s="58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093" s="31">
        <v>20</v>
      </c>
      <c r="AC3093" t="s">
        <v>5149</v>
      </c>
    </row>
    <row r="3094" spans="1:30">
      <c r="A3094" s="31">
        <f ca="1">IF(GLOBAL[[#This Row],[TT]]&lt;1,"",ROW()-2)</f>
        <v>3092</v>
      </c>
      <c r="B3094" s="33" t="s">
        <v>2612</v>
      </c>
      <c r="C3094" s="31">
        <v>9</v>
      </c>
      <c r="D3094" s="31" t="s">
        <v>1989</v>
      </c>
      <c r="E3094" s="31">
        <f ca="1">IF(GLOBAL[[#This Row],[b12]]="",GLOBAL[[#This Row],[a6]],GLOBAL[[#This Row],[b12]])</f>
        <v>7</v>
      </c>
      <c r="F3094" s="32">
        <f>GLOBAL[[#This Row],[AWAL]]</f>
        <v>9</v>
      </c>
      <c r="G3094" s="31"/>
      <c r="H3094" s="31"/>
      <c r="I3094" s="31">
        <f>IF(GLOBAL[[#This Row],[1]]="","",SUMIF(Table6[NB BM_C_QTY+F],GLOBAL[POINTER],Table6[C]))</f>
        <v>0</v>
      </c>
      <c r="J3094" s="91">
        <f>IF(GLOBAL[[#This Row],[2]]="",0,-1*SUMIF(Table5[CONCAT],GLOBAL[POINTER],Table5[3]))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9</v>
      </c>
      <c r="N3094" s="31">
        <v>7</v>
      </c>
      <c r="O3094" s="31">
        <f>IF(GLOBAL[[#This Row],[b2]]="","",GLOBAL[[#This Row],[b2]]-GLOBAL[[#This Row],[a2]])</f>
        <v>-2</v>
      </c>
      <c r="P3094" s="32">
        <f ca="1">SUM(INDIRECT(GLOBAL_VAR[TABLENAME]&amp;"[@a"&amp;$1:$1-1&amp;"]"),INDIRECT(GLOBAL_VAR[TABLENAME]&amp;"[@c"&amp;$1:$1-1&amp;"]"))</f>
        <v>7</v>
      </c>
      <c r="Q3094" s="58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7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7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7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3094" s="31">
        <v>20</v>
      </c>
      <c r="AC3094" t="s">
        <v>5116</v>
      </c>
    </row>
    <row r="3095" spans="1:30">
      <c r="A3095" s="31">
        <f ca="1">IF(GLOBAL[[#This Row],[TT]]&lt;1,"",ROW()-2)</f>
        <v>3093</v>
      </c>
      <c r="B3095" s="33" t="s">
        <v>1614</v>
      </c>
      <c r="C3095" s="31">
        <v>18</v>
      </c>
      <c r="D3095" s="31" t="s">
        <v>39</v>
      </c>
      <c r="E3095" s="31">
        <f ca="1">IF(GLOBAL[[#This Row],[b12]]="",GLOBAL[[#This Row],[a6]],GLOBAL[[#This Row],[b12]])</f>
        <v>17</v>
      </c>
      <c r="F3095" s="32">
        <f>GLOBAL[[#This Row],[AWAL]]</f>
        <v>18</v>
      </c>
      <c r="G3095" s="31"/>
      <c r="H3095" s="31"/>
      <c r="I3095" s="31">
        <f>IF(GLOBAL[[#This Row],[1]]="","",SUMIF(Table6[NB BM_C_QTY+F],GLOBAL[POINTER],Table6[C]))</f>
        <v>0</v>
      </c>
      <c r="J3095" s="91">
        <f>IF(GLOBAL[[#This Row],[2]]="",0,-1*SUMIF(Table5[CONCAT],GLOBAL[POINTER],Table5[3]))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 t="shared" si="48"/>
        <v>18</v>
      </c>
      <c r="N3095" s="31">
        <v>17</v>
      </c>
      <c r="O3095" s="31">
        <f>IF(GLOBAL[[#This Row],[b2]]="","",GLOBAL[[#This Row],[b2]]-GLOBAL[[#This Row],[a2]])</f>
        <v>-1</v>
      </c>
      <c r="P3095" s="32">
        <f ca="1">SUM(INDIRECT(GLOBAL_VAR[TABLENAME]&amp;"[@a"&amp;$1:$1-1&amp;"]"),INDIRECT(GLOBAL_VAR[TABLENAME]&amp;"[@c"&amp;$1:$1-1&amp;"]"))</f>
        <v>17</v>
      </c>
      <c r="Q3095" s="58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17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17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17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3095" s="31">
        <v>24</v>
      </c>
      <c r="AC3095" t="s">
        <v>5116</v>
      </c>
    </row>
    <row r="3096" spans="1:30">
      <c r="A3096" s="31" t="str">
        <f ca="1">IF(GLOBAL[[#This Row],[TT]]&lt;1,"",ROW()-2)</f>
        <v/>
      </c>
      <c r="B3096" s="33" t="s">
        <v>1615</v>
      </c>
      <c r="C3096" s="31">
        <v>0</v>
      </c>
      <c r="D3096" s="31" t="s">
        <v>23</v>
      </c>
      <c r="E3096" s="31">
        <f ca="1">IF(GLOBAL[[#This Row],[b12]]="",GLOBAL[[#This Row],[a6]],GLOBAL[[#This Row],[b12]])</f>
        <v>0</v>
      </c>
      <c r="F3096" s="32">
        <f>GLOBAL[[#This Row],[AWAL]]</f>
        <v>0</v>
      </c>
      <c r="G3096" s="31"/>
      <c r="H3096" s="31"/>
      <c r="I3096" s="31">
        <f>IF(GLOBAL[[#This Row],[1]]="","",SUMIF(Table6[NB BM_C_QTY+F],GLOBAL[POINTER],Table6[C]))</f>
        <v>0</v>
      </c>
      <c r="J3096" s="91">
        <f>IF(GLOBAL[[#This Row],[2]]="",0,-1*SUMIF(Table5[CONCAT],GLOBAL[POINTER],Table5[3]))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0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0</v>
      </c>
      <c r="Q3096" s="58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0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0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0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096" s="31">
        <v>20</v>
      </c>
      <c r="AC3096" t="s">
        <v>5116</v>
      </c>
    </row>
    <row r="3097" spans="1:30">
      <c r="A3097" s="31" t="str">
        <f ca="1">IF(GLOBAL[[#This Row],[TT]]&lt;1,"",ROW()-2)</f>
        <v/>
      </c>
      <c r="B3097" s="33" t="s">
        <v>1616</v>
      </c>
      <c r="C3097" s="31">
        <v>0</v>
      </c>
      <c r="D3097" s="31" t="s">
        <v>19</v>
      </c>
      <c r="E3097" s="31">
        <f ca="1">IF(GLOBAL[[#This Row],[b12]]="",GLOBAL[[#This Row],[a6]],GLOBAL[[#This Row],[b12]])</f>
        <v>0</v>
      </c>
      <c r="F3097" s="32">
        <f>GLOBAL[[#This Row],[AWAL]]</f>
        <v>0</v>
      </c>
      <c r="G3097" s="31"/>
      <c r="H3097" s="31"/>
      <c r="I3097" s="31">
        <f>IF(GLOBAL[[#This Row],[1]]="","",SUMIF(Table6[NB BM_C_QTY+F],GLOBAL[POINTER],Table6[C]))</f>
        <v>0</v>
      </c>
      <c r="J3097" s="91">
        <f>IF(GLOBAL[[#This Row],[2]]="",0,-1*SUMIF(Table5[CONCAT],GLOBAL[POINTER],Table5[3]))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0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0</v>
      </c>
      <c r="Q3097" s="58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0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0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0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097" s="31">
        <v>12</v>
      </c>
      <c r="AC3097" t="s">
        <v>5116</v>
      </c>
    </row>
    <row r="3098" spans="1:30">
      <c r="A3098" s="39" t="str">
        <f ca="1">IF(GLOBAL[[#This Row],[TT]]&lt;1,"",ROW()-2)</f>
        <v/>
      </c>
      <c r="B3098" s="33" t="s">
        <v>5592</v>
      </c>
      <c r="C3098" s="31">
        <v>0</v>
      </c>
      <c r="D3098" s="31" t="s">
        <v>5593</v>
      </c>
      <c r="E3098" s="39">
        <f ca="1">IF(GLOBAL[[#This Row],[b12]]="",GLOBAL[[#This Row],[a6]],GLOBAL[[#This Row],[b12]])</f>
        <v>0</v>
      </c>
      <c r="F3098" s="40">
        <f>GLOBAL[[#This Row],[AWAL]]</f>
        <v>0</v>
      </c>
      <c r="G3098" s="31"/>
      <c r="H3098" s="31"/>
      <c r="I3098" s="39">
        <f>IF(GLOBAL[[#This Row],[1]]="","",SUMIF(Table6[NB BM_C_QTY+F],GLOBAL[POINTER],Table6[C]))</f>
        <v>0</v>
      </c>
      <c r="J3098" s="91">
        <f>IF(GLOBAL[[#This Row],[2]]="",0,-1*SUMIF(Table5[CONCAT],GLOBAL[POINTER],Table5[3]))</f>
        <v>0</v>
      </c>
      <c r="K3098" s="39" t="str">
        <f>IF(GLOBAL[[#This Row],[b1]]="","",GLOBAL[[#This Row],[b1]]-GLOBAL[[#This Row],[a1]]-GLOBAL[[#This Row],[bkeluar1]])</f>
        <v/>
      </c>
      <c r="L3098" s="39">
        <f>SUM(GLOBAL[[#This Row],[bmasuk1]:[c1]])</f>
        <v>0</v>
      </c>
      <c r="M3098" s="40">
        <f t="shared" si="48"/>
        <v>0</v>
      </c>
      <c r="N3098" s="31"/>
      <c r="O3098" s="39" t="str">
        <f>IF(GLOBAL[[#This Row],[b2]]="","",GLOBAL[[#This Row],[b2]]-GLOBAL[[#This Row],[a2]])</f>
        <v/>
      </c>
      <c r="P3098" s="40">
        <f ca="1">SUM(INDIRECT(GLOBAL_VAR[TABLENAME]&amp;"[@a"&amp;$1:$1-1&amp;"]"),INDIRECT(GLOBAL_VAR[TABLENAME]&amp;"[@c"&amp;$1:$1-1&amp;"]"))</f>
        <v>0</v>
      </c>
      <c r="Q3098" s="58"/>
      <c r="R3098" s="41" t="str">
        <f>IF(GLOBAL[[#This Row],[b3]]="","",GLOBAL[[#This Row],[b3]]-GLOBAL[[#This Row],[a3]])</f>
        <v/>
      </c>
      <c r="S3098" s="40">
        <f ca="1">SUM(INDIRECT(GLOBAL_VAR[TABLENAME]&amp;"[@a"&amp;$1:$1-1&amp;"]"),INDIRECT(GLOBAL_VAR[TABLENAME]&amp;"[@c"&amp;$1:$1-1&amp;"]"))</f>
        <v>0</v>
      </c>
      <c r="T3098" s="33"/>
      <c r="U3098" s="41" t="str">
        <f>IF(GLOBAL[[#This Row],[b4]]="","",GLOBAL[[#This Row],[b4]]-GLOBAL[[#This Row],[a4]])</f>
        <v/>
      </c>
      <c r="V3098" s="40">
        <f ca="1">SUM(INDIRECT(GLOBAL_VAR[TABLENAME]&amp;"[@a"&amp;$1:$1-1&amp;"]"),INDIRECT(GLOBAL_VAR[TABLENAME]&amp;"[@c"&amp;$1:$1-1&amp;"]"))</f>
        <v>0</v>
      </c>
      <c r="W3098" s="31"/>
      <c r="X3098" s="39" t="str">
        <f>IF(GLOBAL[[#This Row],[b5]]="","",GLOBAL[[#This Row],[b5]]-GLOBAL[[#This Row],[a5]])</f>
        <v/>
      </c>
      <c r="Y3098" s="40">
        <f ca="1">SUM(INDIRECT(GLOBAL_VAR[TABLENAME]&amp;"[@a"&amp;$1:$1-1&amp;"]"),INDIRECT(GLOBAL_VAR[TABLENAME]&amp;"[@c"&amp;$1:$1-1&amp;"]"))</f>
        <v>0</v>
      </c>
      <c r="Z3098" s="29"/>
      <c r="AA309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3098" s="39">
        <v>256</v>
      </c>
      <c r="AC3098" s="65" t="s">
        <v>5115</v>
      </c>
      <c r="AD3098" s="29"/>
    </row>
    <row r="3099" spans="1:30">
      <c r="A3099" s="31">
        <f ca="1">IF(GLOBAL[[#This Row],[TT]]&lt;1,"",ROW()-2)</f>
        <v>3097</v>
      </c>
      <c r="B3099" s="33" t="s">
        <v>1617</v>
      </c>
      <c r="C3099" s="31">
        <v>63</v>
      </c>
      <c r="D3099" s="31" t="s">
        <v>15</v>
      </c>
      <c r="E3099" s="31">
        <f ca="1">IF(GLOBAL[[#This Row],[b12]]="",GLOBAL[[#This Row],[a6]],GLOBAL[[#This Row],[b12]])</f>
        <v>63</v>
      </c>
      <c r="F3099" s="32">
        <f>GLOBAL[[#This Row],[AWAL]]</f>
        <v>63</v>
      </c>
      <c r="G3099" s="31"/>
      <c r="H3099" s="31"/>
      <c r="I3099" s="31">
        <f>IF(GLOBAL[[#This Row],[1]]="","",SUMIF(Table6[NB BM_C_QTY+F],GLOBAL[POINTER],Table6[C]))</f>
        <v>0</v>
      </c>
      <c r="J3099" s="91">
        <f>IF(GLOBAL[[#This Row],[2]]="",0,-1*SUMIF(Table5[CONCAT],GLOBAL[POINTER],Table5[3]))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63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63</v>
      </c>
      <c r="Q3099" s="58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63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63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63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3099" s="31">
        <v>60</v>
      </c>
      <c r="AC3099" t="s">
        <v>5118</v>
      </c>
    </row>
    <row r="3100" spans="1:30">
      <c r="A3100" s="72">
        <f ca="1">IF(GLOBAL[[#This Row],[TT]]&lt;1,"",ROW()-2)</f>
        <v>3098</v>
      </c>
      <c r="B3100" s="33" t="s">
        <v>6064</v>
      </c>
      <c r="C3100" s="31">
        <v>38</v>
      </c>
      <c r="D3100" s="31" t="s">
        <v>4960</v>
      </c>
      <c r="E3100" s="31">
        <f ca="1">IF(GLOBAL[[#This Row],[b12]]="",GLOBAL[[#This Row],[a6]],GLOBAL[[#This Row],[b12]])</f>
        <v>38</v>
      </c>
      <c r="F3100" s="32">
        <f>GLOBAL[[#This Row],[AWAL]]</f>
        <v>38</v>
      </c>
      <c r="G3100" s="31"/>
      <c r="H3100" s="31"/>
      <c r="I3100" s="31">
        <f>IF(GLOBAL[[#This Row],[1]]="","",SUMIF(Table6[NB BM_C_QTY+F],GLOBAL[POINTER],Table6[C]))</f>
        <v>0</v>
      </c>
      <c r="J3100" s="91">
        <f>IF(GLOBAL[[#This Row],[2]]="",0,-1*SUMIF(Table5[CONCAT],GLOBAL[POINTER],Table5[3]))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38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38</v>
      </c>
      <c r="Q3100" s="58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38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38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38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3100" s="31">
        <v>60</v>
      </c>
      <c r="AC3100" t="s">
        <v>5115</v>
      </c>
    </row>
    <row r="3101" spans="1:30">
      <c r="A3101" s="31" t="str">
        <f ca="1">IF(GLOBAL[[#This Row],[TT]]&lt;1,"",ROW()-2)</f>
        <v/>
      </c>
      <c r="B3101" s="33" t="s">
        <v>1618</v>
      </c>
      <c r="C3101" s="31">
        <v>0</v>
      </c>
      <c r="D3101" s="31" t="s">
        <v>45</v>
      </c>
      <c r="E3101" s="31">
        <f ca="1">IF(GLOBAL[[#This Row],[b12]]="",GLOBAL[[#This Row],[a6]],GLOBAL[[#This Row],[b12]])</f>
        <v>0</v>
      </c>
      <c r="F3101" s="32">
        <f>GLOBAL[[#This Row],[AWAL]]</f>
        <v>0</v>
      </c>
      <c r="G3101" s="31"/>
      <c r="H3101" s="31"/>
      <c r="I3101" s="31">
        <f>IF(GLOBAL[[#This Row],[1]]="","",SUMIF(Table6[NB BM_C_QTY+F],GLOBAL[POINTER],Table6[C]))</f>
        <v>0</v>
      </c>
      <c r="J3101" s="91">
        <f>IF(GLOBAL[[#This Row],[2]]="",0,-1*SUMIF(Table5[CONCAT],GLOBAL[POINTER],Table5[3]))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 t="shared" si="48"/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58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101" s="31">
        <v>48</v>
      </c>
      <c r="AC3101" t="s">
        <v>5116</v>
      </c>
    </row>
    <row r="3102" spans="1:30">
      <c r="A3102" s="31">
        <f ca="1">IF(GLOBAL[[#This Row],[TT]]&lt;1,"",ROW()-2)</f>
        <v>3100</v>
      </c>
      <c r="B3102" s="33" t="s">
        <v>1619</v>
      </c>
      <c r="C3102" s="31">
        <v>4</v>
      </c>
      <c r="D3102" s="31" t="s">
        <v>1292</v>
      </c>
      <c r="E3102" s="31">
        <f ca="1">IF(GLOBAL[[#This Row],[b12]]="",GLOBAL[[#This Row],[a6]],GLOBAL[[#This Row],[b12]])</f>
        <v>4</v>
      </c>
      <c r="F3102" s="32">
        <f>GLOBAL[[#This Row],[AWAL]]</f>
        <v>4</v>
      </c>
      <c r="G3102" s="31"/>
      <c r="H3102" s="31"/>
      <c r="I3102" s="31">
        <f>IF(GLOBAL[[#This Row],[1]]="","",SUMIF(Table6[NB BM_C_QTY+F],GLOBAL[POINTER],Table6[C]))</f>
        <v>0</v>
      </c>
      <c r="J3102" s="91">
        <f>IF(GLOBAL[[#This Row],[2]]="",0,-1*SUMIF(Table5[CONCAT],GLOBAL[POINTER],Table5[3]))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 t="shared" si="48"/>
        <v>4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4</v>
      </c>
      <c r="Q3102" s="58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4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4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4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3102" s="31">
        <v>25</v>
      </c>
      <c r="AC3102" t="s">
        <v>5116</v>
      </c>
    </row>
    <row r="3103" spans="1:30">
      <c r="A3103" s="31">
        <f ca="1">IF(GLOBAL[[#This Row],[TT]]&lt;1,"",ROW()-2)</f>
        <v>3101</v>
      </c>
      <c r="B3103" s="33" t="s">
        <v>1620</v>
      </c>
      <c r="C3103" s="31">
        <v>1</v>
      </c>
      <c r="D3103" s="31" t="s">
        <v>807</v>
      </c>
      <c r="E3103" s="31">
        <f ca="1">IF(GLOBAL[[#This Row],[b12]]="",GLOBAL[[#This Row],[a6]],GLOBAL[[#This Row],[b12]])</f>
        <v>1</v>
      </c>
      <c r="F3103" s="32">
        <f>GLOBAL[[#This Row],[AWAL]]</f>
        <v>1</v>
      </c>
      <c r="G3103" s="31"/>
      <c r="H3103" s="31"/>
      <c r="I3103" s="31">
        <f>IF(GLOBAL[[#This Row],[1]]="","",SUMIF(Table6[NB BM_C_QTY+F],GLOBAL[POINTER],Table6[C]))</f>
        <v>0</v>
      </c>
      <c r="J3103" s="91">
        <f>IF(GLOBAL[[#This Row],[2]]="",0,-1*SUMIF(Table5[CONCAT],GLOBAL[POINTER],Table5[3]))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1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1</v>
      </c>
      <c r="Q3103" s="58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1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1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1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3103" s="31">
        <v>20</v>
      </c>
      <c r="AC3103" t="s">
        <v>5118</v>
      </c>
    </row>
    <row r="3104" spans="1:30">
      <c r="A3104" s="31" t="str">
        <f ca="1">IF(GLOBAL[[#This Row],[TT]]&lt;1,"",ROW()-2)</f>
        <v/>
      </c>
      <c r="B3104" s="33" t="s">
        <v>4401</v>
      </c>
      <c r="C3104" s="31">
        <v>0</v>
      </c>
      <c r="D3104" s="31" t="s">
        <v>2006</v>
      </c>
      <c r="E3104" s="31">
        <f ca="1">IF(GLOBAL[[#This Row],[b12]]="",GLOBAL[[#This Row],[a6]],GLOBAL[[#This Row],[b12]])</f>
        <v>0</v>
      </c>
      <c r="F3104" s="32">
        <f>GLOBAL[[#This Row],[AWAL]]</f>
        <v>0</v>
      </c>
      <c r="G3104" s="31"/>
      <c r="H3104" s="31"/>
      <c r="I3104" s="31">
        <f>IF(GLOBAL[[#This Row],[1]]="","",SUMIF(Table6[NB BM_C_QTY+F],GLOBAL[POINTER],Table6[C]))</f>
        <v>0</v>
      </c>
      <c r="J3104" s="91">
        <f>IF(GLOBAL[[#This Row],[2]]="",0,-1*SUMIF(Table5[CONCAT],GLOBAL[POINTER],Table5[3]))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 t="shared" si="48"/>
        <v>0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0</v>
      </c>
      <c r="Q3104" s="58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3104" s="31">
        <v>30</v>
      </c>
      <c r="AC3104" t="s">
        <v>5116</v>
      </c>
    </row>
    <row r="3105" spans="1:29">
      <c r="A3105" s="31" t="str">
        <f ca="1">IF(GLOBAL[[#This Row],[TT]]&lt;1,"",ROW()-2)</f>
        <v/>
      </c>
      <c r="B3105" s="33" t="s">
        <v>1621</v>
      </c>
      <c r="C3105" s="31">
        <v>0</v>
      </c>
      <c r="D3105" s="31" t="s">
        <v>33</v>
      </c>
      <c r="E3105" s="31">
        <f ca="1">IF(GLOBAL[[#This Row],[b12]]="",GLOBAL[[#This Row],[a6]],GLOBAL[[#This Row],[b12]])</f>
        <v>0</v>
      </c>
      <c r="F3105" s="32">
        <f>GLOBAL[[#This Row],[AWAL]]</f>
        <v>0</v>
      </c>
      <c r="G3105" s="31"/>
      <c r="H3105" s="31"/>
      <c r="I3105" s="31">
        <f>IF(GLOBAL[[#This Row],[1]]="","",SUMIF(Table6[NB BM_C_QTY+F],GLOBAL[POINTER],Table6[C]))</f>
        <v>0</v>
      </c>
      <c r="J3105" s="91">
        <f>IF(GLOBAL[[#This Row],[2]]="",0,-1*SUMIF(Table5[CONCAT],GLOBAL[POINTER],Table5[3]))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 t="shared" si="48"/>
        <v>0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0</v>
      </c>
      <c r="Q3105" s="58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0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0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0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105" s="31">
        <v>360</v>
      </c>
      <c r="AC3105" t="s">
        <v>5118</v>
      </c>
    </row>
    <row r="3106" spans="1:29">
      <c r="A3106" s="31">
        <f ca="1">IF(GLOBAL[[#This Row],[TT]]&lt;1,"",ROW()-2)</f>
        <v>3104</v>
      </c>
      <c r="B3106" s="33" t="s">
        <v>1622</v>
      </c>
      <c r="C3106" s="31">
        <v>2</v>
      </c>
      <c r="D3106" s="31" t="s">
        <v>27</v>
      </c>
      <c r="E3106" s="31">
        <f ca="1">IF(GLOBAL[[#This Row],[b12]]="",GLOBAL[[#This Row],[a6]],GLOBAL[[#This Row],[b12]])</f>
        <v>2</v>
      </c>
      <c r="F3106" s="32">
        <f>GLOBAL[[#This Row],[AWAL]]</f>
        <v>2</v>
      </c>
      <c r="G3106" s="31"/>
      <c r="H3106" s="31"/>
      <c r="I3106" s="31">
        <f>IF(GLOBAL[[#This Row],[1]]="","",SUMIF(Table6[NB BM_C_QTY+F],GLOBAL[POINTER],Table6[C]))</f>
        <v>0</v>
      </c>
      <c r="J3106" s="91">
        <f>IF(GLOBAL[[#This Row],[2]]="",0,-1*SUMIF(Table5[CONCAT],GLOBAL[POINTER],Table5[3]))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2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2</v>
      </c>
      <c r="Q3106" s="58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2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2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2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3106" s="31">
        <v>40</v>
      </c>
      <c r="AC3106" t="s">
        <v>5118</v>
      </c>
    </row>
    <row r="3107" spans="1:29">
      <c r="A3107" s="31">
        <f ca="1">IF(GLOBAL[[#This Row],[TT]]&lt;1,"",ROW()-2)</f>
        <v>3105</v>
      </c>
      <c r="B3107" s="33" t="s">
        <v>1623</v>
      </c>
      <c r="C3107" s="31">
        <v>4</v>
      </c>
      <c r="D3107" s="31" t="s">
        <v>811</v>
      </c>
      <c r="E3107" s="31">
        <f ca="1">IF(GLOBAL[[#This Row],[b12]]="",GLOBAL[[#This Row],[a6]],GLOBAL[[#This Row],[b12]])</f>
        <v>4</v>
      </c>
      <c r="F3107" s="32">
        <f>GLOBAL[[#This Row],[AWAL]]</f>
        <v>4</v>
      </c>
      <c r="G3107" s="31"/>
      <c r="H3107" s="31"/>
      <c r="I3107" s="31">
        <f>IF(GLOBAL[[#This Row],[1]]="","",SUMIF(Table6[NB BM_C_QTY+F],GLOBAL[POINTER],Table6[C]))</f>
        <v>0</v>
      </c>
      <c r="J3107" s="91">
        <f>IF(GLOBAL[[#This Row],[2]]="",0,-1*SUMIF(Table5[CONCAT],GLOBAL[POINTER],Table5[3]))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 t="shared" si="48"/>
        <v>4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4</v>
      </c>
      <c r="Q3107" s="58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4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4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4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3107" s="31">
        <v>720</v>
      </c>
      <c r="AC3107" t="s">
        <v>5118</v>
      </c>
    </row>
    <row r="3108" spans="1:29">
      <c r="A3108" s="31">
        <f ca="1">IF(GLOBAL[[#This Row],[TT]]&lt;1,"",ROW()-2)</f>
        <v>3106</v>
      </c>
      <c r="B3108" s="33" t="s">
        <v>1624</v>
      </c>
      <c r="C3108" s="31">
        <v>7</v>
      </c>
      <c r="D3108" s="31" t="s">
        <v>33</v>
      </c>
      <c r="E3108" s="31">
        <f ca="1">IF(GLOBAL[[#This Row],[b12]]="",GLOBAL[[#This Row],[a6]],GLOBAL[[#This Row],[b12]])</f>
        <v>7</v>
      </c>
      <c r="F3108" s="32">
        <f>GLOBAL[[#This Row],[AWAL]]</f>
        <v>7</v>
      </c>
      <c r="G3108" s="31"/>
      <c r="H3108" s="31"/>
      <c r="I3108" s="31">
        <f>IF(GLOBAL[[#This Row],[1]]="","",SUMIF(Table6[NB BM_C_QTY+F],GLOBAL[POINTER],Table6[C]))</f>
        <v>0</v>
      </c>
      <c r="J3108" s="91">
        <f>IF(GLOBAL[[#This Row],[2]]="",0,-1*SUMIF(Table5[CONCAT],GLOBAL[POINTER],Table5[3]))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 t="shared" si="48"/>
        <v>7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7</v>
      </c>
      <c r="Q3108" s="58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7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7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7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3108" s="31">
        <v>360</v>
      </c>
      <c r="AC3108" t="s">
        <v>5118</v>
      </c>
    </row>
    <row r="3109" spans="1:29">
      <c r="A3109" s="31">
        <f ca="1">IF(GLOBAL[[#This Row],[TT]]&lt;1,"",ROW()-2)</f>
        <v>3107</v>
      </c>
      <c r="B3109" s="33" t="s">
        <v>1625</v>
      </c>
      <c r="C3109" s="31">
        <v>3</v>
      </c>
      <c r="D3109" s="31" t="s">
        <v>811</v>
      </c>
      <c r="E3109" s="31">
        <f ca="1">IF(GLOBAL[[#This Row],[b12]]="",GLOBAL[[#This Row],[a6]],GLOBAL[[#This Row],[b12]])</f>
        <v>3</v>
      </c>
      <c r="F3109" s="32">
        <f>GLOBAL[[#This Row],[AWAL]]</f>
        <v>3</v>
      </c>
      <c r="G3109" s="31"/>
      <c r="H3109" s="31"/>
      <c r="I3109" s="31">
        <f>IF(GLOBAL[[#This Row],[1]]="","",SUMIF(Table6[NB BM_C_QTY+F],GLOBAL[POINTER],Table6[C]))</f>
        <v>0</v>
      </c>
      <c r="J3109" s="91">
        <f>IF(GLOBAL[[#This Row],[2]]="",0,-1*SUMIF(Table5[CONCAT],GLOBAL[POINTER],Table5[3]))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 t="shared" si="48"/>
        <v>3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3</v>
      </c>
      <c r="Q3109" s="58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3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3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3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3109" s="31">
        <v>720</v>
      </c>
      <c r="AC3109" t="s">
        <v>5118</v>
      </c>
    </row>
    <row r="3110" spans="1:29">
      <c r="A3110" s="31">
        <f ca="1">IF(GLOBAL[[#This Row],[TT]]&lt;1,"",ROW()-2)</f>
        <v>3108</v>
      </c>
      <c r="B3110" s="33" t="s">
        <v>1626</v>
      </c>
      <c r="C3110" s="31">
        <v>6</v>
      </c>
      <c r="D3110" s="31" t="s">
        <v>302</v>
      </c>
      <c r="E3110" s="31">
        <f ca="1">IF(GLOBAL[[#This Row],[b12]]="",GLOBAL[[#This Row],[a6]],GLOBAL[[#This Row],[b12]])</f>
        <v>6</v>
      </c>
      <c r="F3110" s="32">
        <f>GLOBAL[[#This Row],[AWAL]]</f>
        <v>6</v>
      </c>
      <c r="G3110" s="31"/>
      <c r="H3110" s="31"/>
      <c r="I3110" s="31">
        <f>IF(GLOBAL[[#This Row],[1]]="","",SUMIF(Table6[NB BM_C_QTY+F],GLOBAL[POINTER],Table6[C]))</f>
        <v>0</v>
      </c>
      <c r="J3110" s="91">
        <f>IF(GLOBAL[[#This Row],[2]]="",0,-1*SUMIF(Table5[CONCAT],GLOBAL[POINTER],Table5[3]))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 t="shared" si="48"/>
        <v>6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6</v>
      </c>
      <c r="Q3110" s="58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6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6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6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3110" s="31">
        <v>480</v>
      </c>
      <c r="AC3110" t="s">
        <v>5118</v>
      </c>
    </row>
    <row r="3111" spans="1:29">
      <c r="A3111" s="31">
        <f ca="1">IF(GLOBAL[[#This Row],[TT]]&lt;1,"",ROW()-2)</f>
        <v>3109</v>
      </c>
      <c r="B3111" s="33" t="s">
        <v>1627</v>
      </c>
      <c r="C3111" s="31">
        <v>8</v>
      </c>
      <c r="D3111" s="31" t="s">
        <v>33</v>
      </c>
      <c r="E3111" s="31">
        <f ca="1">IF(GLOBAL[[#This Row],[b12]]="",GLOBAL[[#This Row],[a6]],GLOBAL[[#This Row],[b12]])</f>
        <v>8</v>
      </c>
      <c r="F3111" s="32">
        <f>GLOBAL[[#This Row],[AWAL]]</f>
        <v>8</v>
      </c>
      <c r="G3111" s="31"/>
      <c r="H3111" s="31"/>
      <c r="I3111" s="31">
        <f>IF(GLOBAL[[#This Row],[1]]="","",SUMIF(Table6[NB BM_C_QTY+F],GLOBAL[POINTER],Table6[C]))</f>
        <v>0</v>
      </c>
      <c r="J3111" s="91">
        <f>IF(GLOBAL[[#This Row],[2]]="",0,-1*SUMIF(Table5[CONCAT],GLOBAL[POINTER],Table5[3]))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 t="shared" si="48"/>
        <v>8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8</v>
      </c>
      <c r="Q3111" s="58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8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8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8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3111" s="31">
        <v>360</v>
      </c>
      <c r="AC3111" t="s">
        <v>5118</v>
      </c>
    </row>
    <row r="3112" spans="1:29">
      <c r="A3112" s="31">
        <f ca="1">IF(GLOBAL[[#This Row],[TT]]&lt;1,"",ROW()-2)</f>
        <v>3110</v>
      </c>
      <c r="B3112" s="33" t="s">
        <v>1628</v>
      </c>
      <c r="C3112" s="31">
        <v>1</v>
      </c>
      <c r="D3112" s="31" t="s">
        <v>140</v>
      </c>
      <c r="E3112" s="31">
        <f ca="1">IF(GLOBAL[[#This Row],[b12]]="",GLOBAL[[#This Row],[a6]],GLOBAL[[#This Row],[b12]])</f>
        <v>1</v>
      </c>
      <c r="F3112" s="32">
        <f>GLOBAL[[#This Row],[AWAL]]</f>
        <v>1</v>
      </c>
      <c r="G3112" s="31"/>
      <c r="H3112" s="31"/>
      <c r="I3112" s="31">
        <f>IF(GLOBAL[[#This Row],[1]]="","",SUMIF(Table6[NB BM_C_QTY+F],GLOBAL[POINTER],Table6[C]))</f>
        <v>0</v>
      </c>
      <c r="J3112" s="91">
        <f>IF(GLOBAL[[#This Row],[2]]="",0,-1*SUMIF(Table5[CONCAT],GLOBAL[POINTER],Table5[3]))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 t="shared" si="48"/>
        <v>1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1</v>
      </c>
      <c r="Q3112" s="58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1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1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1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3112" s="31">
        <v>240</v>
      </c>
      <c r="AC3112" t="s">
        <v>5118</v>
      </c>
    </row>
    <row r="3113" spans="1:29">
      <c r="A3113" s="31">
        <f ca="1">IF(GLOBAL[[#This Row],[TT]]&lt;1,"",ROW()-2)</f>
        <v>3111</v>
      </c>
      <c r="B3113" s="33" t="s">
        <v>1629</v>
      </c>
      <c r="C3113" s="31">
        <v>1</v>
      </c>
      <c r="D3113" s="31" t="s">
        <v>697</v>
      </c>
      <c r="E3113" s="31">
        <f ca="1">IF(GLOBAL[[#This Row],[b12]]="",GLOBAL[[#This Row],[a6]],GLOBAL[[#This Row],[b12]])</f>
        <v>1</v>
      </c>
      <c r="F3113" s="32">
        <f>GLOBAL[[#This Row],[AWAL]]</f>
        <v>1</v>
      </c>
      <c r="G3113" s="31"/>
      <c r="H3113" s="31"/>
      <c r="I3113" s="31">
        <f>IF(GLOBAL[[#This Row],[1]]="","",SUMIF(Table6[NB BM_C_QTY+F],GLOBAL[POINTER],Table6[C]))</f>
        <v>0</v>
      </c>
      <c r="J3113" s="91">
        <f>IF(GLOBAL[[#This Row],[2]]="",0,-1*SUMIF(Table5[CONCAT],GLOBAL[POINTER],Table5[3]))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 t="shared" si="48"/>
        <v>1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1</v>
      </c>
      <c r="Q3113" s="58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1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1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1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3113" s="31">
        <v>16</v>
      </c>
      <c r="AC3113" t="s">
        <v>5116</v>
      </c>
    </row>
    <row r="3114" spans="1:29">
      <c r="A3114" s="31">
        <f ca="1">IF(GLOBAL[[#This Row],[TT]]&lt;1,"",ROW()-2)</f>
        <v>3112</v>
      </c>
      <c r="B3114" s="33" t="s">
        <v>1630</v>
      </c>
      <c r="C3114" s="31">
        <v>8</v>
      </c>
      <c r="D3114" s="31" t="s">
        <v>205</v>
      </c>
      <c r="E3114" s="31">
        <f ca="1">IF(GLOBAL[[#This Row],[b12]]="",GLOBAL[[#This Row],[a6]],GLOBAL[[#This Row],[b12]])</f>
        <v>2</v>
      </c>
      <c r="F3114" s="32">
        <f>GLOBAL[[#This Row],[AWAL]]</f>
        <v>8</v>
      </c>
      <c r="G3114" s="31">
        <v>2</v>
      </c>
      <c r="H3114" s="31"/>
      <c r="I3114" s="31">
        <f>IF(GLOBAL[[#This Row],[1]]="","",SUMIF(Table6[NB BM_C_QTY+F],GLOBAL[POINTER],Table6[C]))</f>
        <v>0</v>
      </c>
      <c r="J3114" s="91">
        <f>IF(GLOBAL[[#This Row],[2]]="",0,-1*SUMIF(Table5[CONCAT],GLOBAL[POINTER],Table5[3]))</f>
        <v>0</v>
      </c>
      <c r="K3114" s="31">
        <f>IF(GLOBAL[[#This Row],[b1]]="","",GLOBAL[[#This Row],[b1]]-GLOBAL[[#This Row],[a1]]-GLOBAL[[#This Row],[bkeluar1]])</f>
        <v>-6</v>
      </c>
      <c r="L3114" s="31">
        <f>SUM(GLOBAL[[#This Row],[bmasuk1]:[c1]])</f>
        <v>-6</v>
      </c>
      <c r="M3114" s="32">
        <f t="shared" si="48"/>
        <v>2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2</v>
      </c>
      <c r="Q3114" s="58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2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2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2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stempelsk160230boxuntana</v>
      </c>
      <c r="AB3114" s="31">
        <v>432</v>
      </c>
      <c r="AC3114" t="s">
        <v>5118</v>
      </c>
    </row>
    <row r="3115" spans="1:29">
      <c r="A3115" s="31">
        <f ca="1">IF(GLOBAL[[#This Row],[TT]]&lt;1,"",ROW()-2)</f>
        <v>3113</v>
      </c>
      <c r="B3115" s="33" t="s">
        <v>1631</v>
      </c>
      <c r="C3115" s="31">
        <v>8</v>
      </c>
      <c r="D3115" s="31" t="s">
        <v>33</v>
      </c>
      <c r="E3115" s="31">
        <f ca="1">IF(GLOBAL[[#This Row],[b12]]="",GLOBAL[[#This Row],[a6]],GLOBAL[[#This Row],[b12]])</f>
        <v>8</v>
      </c>
      <c r="F3115" s="32">
        <f>GLOBAL[[#This Row],[AWAL]]</f>
        <v>8</v>
      </c>
      <c r="G3115" s="31"/>
      <c r="H3115" s="31"/>
      <c r="I3115" s="31">
        <f>IF(GLOBAL[[#This Row],[1]]="","",SUMIF(Table6[NB BM_C_QTY+F],GLOBAL[POINTER],Table6[C]))</f>
        <v>0</v>
      </c>
      <c r="J3115" s="91">
        <f>IF(GLOBAL[[#This Row],[2]]="",0,-1*SUMIF(Table5[CONCAT],GLOBAL[POINTER],Table5[3]))</f>
        <v>0</v>
      </c>
      <c r="K3115" s="31" t="str">
        <f>IF(GLOBAL[[#This Row],[b1]]="","",GLOBAL[[#This Row],[b1]]-GLOBAL[[#This Row],[a1]]-GLOBAL[[#This Row],[bkeluar1]])</f>
        <v/>
      </c>
      <c r="L3115" s="31">
        <f>SUM(GLOBAL[[#This Row],[bmasuk1]:[c1]])</f>
        <v>0</v>
      </c>
      <c r="M3115" s="32">
        <f t="shared" si="48"/>
        <v>8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8</v>
      </c>
      <c r="Q3115" s="58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8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8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8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3115" s="31">
        <v>360</v>
      </c>
      <c r="AC3115" t="s">
        <v>5118</v>
      </c>
    </row>
    <row r="3116" spans="1:29">
      <c r="A3116" s="31">
        <f ca="1">IF(GLOBAL[[#This Row],[TT]]&lt;1,"",ROW()-2)</f>
        <v>3114</v>
      </c>
      <c r="B3116" s="33" t="s">
        <v>1632</v>
      </c>
      <c r="C3116" s="31">
        <v>6</v>
      </c>
      <c r="D3116" s="31" t="s">
        <v>157</v>
      </c>
      <c r="E3116" s="31">
        <f ca="1">IF(GLOBAL[[#This Row],[b12]]="",GLOBAL[[#This Row],[a6]],GLOBAL[[#This Row],[b12]])</f>
        <v>6</v>
      </c>
      <c r="F3116" s="32">
        <f>GLOBAL[[#This Row],[AWAL]]</f>
        <v>6</v>
      </c>
      <c r="G3116" s="31"/>
      <c r="H3116" s="31"/>
      <c r="I3116" s="31">
        <f>IF(GLOBAL[[#This Row],[1]]="","",SUMIF(Table6[NB BM_C_QTY+F],GLOBAL[POINTER],Table6[C]))</f>
        <v>0</v>
      </c>
      <c r="J3116" s="91">
        <f>IF(GLOBAL[[#This Row],[2]]="",0,-1*SUMIF(Table5[CONCAT],GLOBAL[POINTER],Table5[3]))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 t="shared" si="48"/>
        <v>6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6</v>
      </c>
      <c r="Q3116" s="58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6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6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6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3116" s="31">
        <v>600</v>
      </c>
      <c r="AC3116" t="s">
        <v>5118</v>
      </c>
    </row>
    <row r="3117" spans="1:29">
      <c r="A3117" s="31">
        <f ca="1">IF(GLOBAL[[#This Row],[TT]]&lt;1,"",ROW()-2)</f>
        <v>3115</v>
      </c>
      <c r="B3117" s="33" t="s">
        <v>1633</v>
      </c>
      <c r="C3117" s="31">
        <v>12</v>
      </c>
      <c r="D3117" s="31" t="s">
        <v>389</v>
      </c>
      <c r="E3117" s="31">
        <f ca="1">IF(GLOBAL[[#This Row],[b12]]="",GLOBAL[[#This Row],[a6]],GLOBAL[[#This Row],[b12]])</f>
        <v>12</v>
      </c>
      <c r="F3117" s="32">
        <f>GLOBAL[[#This Row],[AWAL]]</f>
        <v>12</v>
      </c>
      <c r="G3117" s="31"/>
      <c r="H3117" s="31"/>
      <c r="I3117" s="31">
        <f>IF(GLOBAL[[#This Row],[1]]="","",SUMIF(Table6[NB BM_C_QTY+F],GLOBAL[POINTER],Table6[C]))</f>
        <v>0</v>
      </c>
      <c r="J3117" s="91">
        <f>IF(GLOBAL[[#This Row],[2]]="",0,-1*SUMIF(Table5[CONCAT],GLOBAL[POINTER],Table5[3]))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 t="shared" si="48"/>
        <v>12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12</v>
      </c>
      <c r="Q3117" s="58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12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12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12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3117" s="31">
        <v>384</v>
      </c>
      <c r="AC3117" t="s">
        <v>5118</v>
      </c>
    </row>
    <row r="3118" spans="1:29">
      <c r="A3118" s="31" t="str">
        <f ca="1">IF(GLOBAL[[#This Row],[TT]]&lt;1,"",ROW()-2)</f>
        <v/>
      </c>
      <c r="B3118" s="33" t="s">
        <v>1974</v>
      </c>
      <c r="C3118" s="31">
        <v>0</v>
      </c>
      <c r="D3118" s="31">
        <v>1800</v>
      </c>
      <c r="E3118" s="31">
        <f ca="1">IF(GLOBAL[[#This Row],[b12]]="",GLOBAL[[#This Row],[a6]],GLOBAL[[#This Row],[b12]])</f>
        <v>0</v>
      </c>
      <c r="F3118" s="32">
        <f>GLOBAL[[#This Row],[AWAL]]</f>
        <v>0</v>
      </c>
      <c r="G3118" s="31"/>
      <c r="H3118" s="31"/>
      <c r="I3118" s="31">
        <f>IF(GLOBAL[[#This Row],[1]]="","",SUMIF(Table6[NB BM_C_QTY+F],GLOBAL[POINTER],Table6[C]))</f>
        <v>0</v>
      </c>
      <c r="J3118" s="91">
        <f>IF(GLOBAL[[#This Row],[2]]="",0,-1*SUMIF(Table5[CONCAT],GLOBAL[POINTER],Table5[3]))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0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0</v>
      </c>
      <c r="Q3118" s="58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118" s="31">
        <v>1800</v>
      </c>
      <c r="AC3118" t="s">
        <v>5118</v>
      </c>
    </row>
    <row r="3119" spans="1:29">
      <c r="A3119" s="31">
        <f ca="1">IF(GLOBAL[[#This Row],[TT]]&lt;1,"",ROW()-2)</f>
        <v>3117</v>
      </c>
      <c r="B3119" s="33" t="s">
        <v>1634</v>
      </c>
      <c r="C3119" s="31">
        <v>8</v>
      </c>
      <c r="D3119" s="31">
        <v>1600</v>
      </c>
      <c r="E3119" s="31">
        <f ca="1">IF(GLOBAL[[#This Row],[b12]]="",GLOBAL[[#This Row],[a6]],GLOBAL[[#This Row],[b12]])</f>
        <v>8</v>
      </c>
      <c r="F3119" s="32">
        <f>GLOBAL[[#This Row],[AWAL]]</f>
        <v>8</v>
      </c>
      <c r="G3119" s="31"/>
      <c r="H3119" s="31"/>
      <c r="I3119" s="31">
        <f>IF(GLOBAL[[#This Row],[1]]="","",SUMIF(Table6[NB BM_C_QTY+F],GLOBAL[POINTER],Table6[C]))</f>
        <v>0</v>
      </c>
      <c r="J3119" s="91">
        <f>IF(GLOBAL[[#This Row],[2]]="",0,-1*SUMIF(Table5[CONCAT],GLOBAL[POINTER],Table5[3]))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 t="shared" si="48"/>
        <v>8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8</v>
      </c>
      <c r="Q3119" s="58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8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8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8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119" s="31">
        <v>1600</v>
      </c>
      <c r="AC3119" t="s">
        <v>5118</v>
      </c>
    </row>
    <row r="3120" spans="1:29">
      <c r="A3120" s="31">
        <f ca="1">IF(GLOBAL[[#This Row],[TT]]&lt;1,"",ROW()-2)</f>
        <v>3118</v>
      </c>
      <c r="B3120" s="33" t="s">
        <v>1635</v>
      </c>
      <c r="C3120" s="31">
        <v>1</v>
      </c>
      <c r="D3120" s="31" t="s">
        <v>165</v>
      </c>
      <c r="E3120" s="31">
        <f ca="1">IF(GLOBAL[[#This Row],[b12]]="",GLOBAL[[#This Row],[a6]],GLOBAL[[#This Row],[b12]])</f>
        <v>1</v>
      </c>
      <c r="F3120" s="32">
        <f>GLOBAL[[#This Row],[AWAL]]</f>
        <v>1</v>
      </c>
      <c r="G3120" s="31"/>
      <c r="H3120" s="31"/>
      <c r="I3120" s="31">
        <f>IF(GLOBAL[[#This Row],[1]]="","",SUMIF(Table6[NB BM_C_QTY+F],GLOBAL[POINTER],Table6[C]))</f>
        <v>0</v>
      </c>
      <c r="J3120" s="91">
        <f>IF(GLOBAL[[#This Row],[2]]="",0,-1*SUMIF(Table5[CONCAT],GLOBAL[POINTER],Table5[3]))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 t="shared" si="48"/>
        <v>1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1</v>
      </c>
      <c r="Q3120" s="58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1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1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1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120" s="31">
        <v>1440</v>
      </c>
      <c r="AC3120" t="s">
        <v>5118</v>
      </c>
    </row>
    <row r="3121" spans="1:30">
      <c r="A3121" s="31" t="str">
        <f ca="1">IF(GLOBAL[[#This Row],[TT]]&lt;1,"",ROW()-2)</f>
        <v/>
      </c>
      <c r="B3121" s="33" t="s">
        <v>3416</v>
      </c>
      <c r="C3121" s="31">
        <v>0</v>
      </c>
      <c r="D3121" s="31">
        <v>600</v>
      </c>
      <c r="E3121" s="31">
        <f ca="1">IF(GLOBAL[[#This Row],[b12]]="",GLOBAL[[#This Row],[a6]],GLOBAL[[#This Row],[b12]])</f>
        <v>0</v>
      </c>
      <c r="F3121" s="32">
        <f>GLOBAL[[#This Row],[AWAL]]</f>
        <v>0</v>
      </c>
      <c r="G3121" s="31"/>
      <c r="H3121" s="31"/>
      <c r="I3121" s="31">
        <f>IF(GLOBAL[[#This Row],[1]]="","",SUMIF(Table6[NB BM_C_QTY+F],GLOBAL[POINTER],Table6[C]))</f>
        <v>0</v>
      </c>
      <c r="J3121" s="91">
        <f>IF(GLOBAL[[#This Row],[2]]="",0,-1*SUMIF(Table5[CONCAT],GLOBAL[POINTER],Table5[3]))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 t="shared" si="48"/>
        <v>0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0</v>
      </c>
      <c r="Q3121" s="58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121" s="31">
        <v>600</v>
      </c>
      <c r="AC3121" t="s">
        <v>5118</v>
      </c>
    </row>
    <row r="3122" spans="1:30">
      <c r="A3122" s="31">
        <f ca="1">IF(GLOBAL[[#This Row],[TT]]&lt;1,"",ROW()-2)</f>
        <v>3120</v>
      </c>
      <c r="B3122" s="33" t="s">
        <v>1636</v>
      </c>
      <c r="C3122" s="31">
        <v>25</v>
      </c>
      <c r="D3122" s="31" t="s">
        <v>18</v>
      </c>
      <c r="E3122" s="31">
        <f ca="1">IF(GLOBAL[[#This Row],[b12]]="",GLOBAL[[#This Row],[a6]],GLOBAL[[#This Row],[b12]])</f>
        <v>25</v>
      </c>
      <c r="F3122" s="32">
        <f>GLOBAL[[#This Row],[AWAL]]</f>
        <v>25</v>
      </c>
      <c r="G3122" s="31"/>
      <c r="H3122" s="31"/>
      <c r="I3122" s="31">
        <f>IF(GLOBAL[[#This Row],[1]]="","",SUMIF(Table6[NB BM_C_QTY+F],GLOBAL[POINTER],Table6[C]))</f>
        <v>0</v>
      </c>
      <c r="J3122" s="91">
        <f>IF(GLOBAL[[#This Row],[2]]="",0,-1*SUMIF(Table5[CONCAT],GLOBAL[POINTER],Table5[3]))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 t="shared" si="48"/>
        <v>25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25</v>
      </c>
      <c r="Q3122" s="58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25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25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25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122" s="31">
        <v>108</v>
      </c>
      <c r="AC3122" t="s">
        <v>5118</v>
      </c>
    </row>
    <row r="3123" spans="1:30">
      <c r="A3123" s="31" t="str">
        <f ca="1">IF(GLOBAL[[#This Row],[TT]]&lt;1,"",ROW()-2)</f>
        <v/>
      </c>
      <c r="B3123" s="33" t="s">
        <v>2435</v>
      </c>
      <c r="C3123" s="31">
        <v>0</v>
      </c>
      <c r="D3123" s="31" t="s">
        <v>2436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>
        <f>IF(GLOBAL[[#This Row],[1]]="","",SUMIF(Table6[NB BM_C_QTY+F],GLOBAL[POINTER],Table6[C]))</f>
        <v>0</v>
      </c>
      <c r="J3123" s="91">
        <f>IF(GLOBAL[[#This Row],[2]]="",0,-1*SUMIF(Table5[CONCAT],GLOBAL[POINTER],Table5[3]))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 t="shared" si="48"/>
        <v>0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0</v>
      </c>
      <c r="Q3123" s="58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123" s="31">
        <v>108</v>
      </c>
      <c r="AC3123" t="s">
        <v>5118</v>
      </c>
    </row>
    <row r="3124" spans="1:30">
      <c r="A3124" s="31">
        <f ca="1">IF(GLOBAL[[#This Row],[TT]]&lt;1,"",ROW()-2)</f>
        <v>3122</v>
      </c>
      <c r="B3124" s="33" t="s">
        <v>2613</v>
      </c>
      <c r="C3124" s="31">
        <v>1</v>
      </c>
      <c r="D3124" s="31" t="s">
        <v>2436</v>
      </c>
      <c r="E3124" s="31">
        <f ca="1">IF(GLOBAL[[#This Row],[b12]]="",GLOBAL[[#This Row],[a6]],GLOBAL[[#This Row],[b12]])</f>
        <v>1</v>
      </c>
      <c r="F3124" s="32">
        <f>GLOBAL[[#This Row],[AWAL]]</f>
        <v>1</v>
      </c>
      <c r="G3124" s="31"/>
      <c r="H3124" s="31"/>
      <c r="I3124" s="31">
        <f>IF(GLOBAL[[#This Row],[1]]="","",SUMIF(Table6[NB BM_C_QTY+F],GLOBAL[POINTER],Table6[C]))</f>
        <v>0</v>
      </c>
      <c r="J3124" s="91">
        <f>IF(GLOBAL[[#This Row],[2]]="",0,-1*SUMIF(Table5[CONCAT],GLOBAL[POINTER],Table5[3]))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 t="shared" si="48"/>
        <v>1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1</v>
      </c>
      <c r="Q3124" s="58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1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1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1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124" s="31">
        <v>108</v>
      </c>
      <c r="AC3124" t="s">
        <v>5118</v>
      </c>
    </row>
    <row r="3125" spans="1:30">
      <c r="A3125" s="31" t="str">
        <f ca="1">IF(GLOBAL[[#This Row],[TT]]&lt;1,"",ROW()-2)</f>
        <v/>
      </c>
      <c r="B3125" s="33" t="s">
        <v>5257</v>
      </c>
      <c r="C3125" s="31">
        <v>1</v>
      </c>
      <c r="D3125" s="31" t="s">
        <v>2436</v>
      </c>
      <c r="E3125" s="31">
        <f ca="1">IF(GLOBAL[[#This Row],[b12]]="",GLOBAL[[#This Row],[a6]],GLOBAL[[#This Row],[b12]])</f>
        <v>0</v>
      </c>
      <c r="F3125" s="32">
        <f>GLOBAL[[#This Row],[AWAL]]</f>
        <v>1</v>
      </c>
      <c r="G3125" s="31"/>
      <c r="H3125" s="31"/>
      <c r="I3125" s="31">
        <f>IF(GLOBAL[[#This Row],[1]]="","",SUMIF(Table6[NB BM_C_QTY+F],GLOBAL[POINTER],Table6[C]))</f>
        <v>0</v>
      </c>
      <c r="J3125" s="91">
        <f>IF(GLOBAL[[#This Row],[2]]="",0,-1*SUMIF(Table5[CONCAT],GLOBAL[POINTER],Table5[3]))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 t="shared" si="48"/>
        <v>1</v>
      </c>
      <c r="N3125" s="31">
        <v>0</v>
      </c>
      <c r="O3125" s="31">
        <f>IF(GLOBAL[[#This Row],[b2]]="","",GLOBAL[[#This Row],[b2]]-GLOBAL[[#This Row],[a2]])</f>
        <v>-1</v>
      </c>
      <c r="P3125" s="32">
        <f ca="1">SUM(INDIRECT(GLOBAL_VAR[TABLENAME]&amp;"[@a"&amp;$1:$1-1&amp;"]"),INDIRECT(GLOBAL_VAR[TABLENAME]&amp;"[@c"&amp;$1:$1-1&amp;"]"))</f>
        <v>0</v>
      </c>
      <c r="Q3125" s="58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125" s="31">
        <v>108</v>
      </c>
      <c r="AC3125" t="s">
        <v>5118</v>
      </c>
    </row>
    <row r="3126" spans="1:30">
      <c r="A3126" s="39" t="str">
        <f ca="1">IF(GLOBAL[[#This Row],[TT]]&lt;1,"",ROW()-2)</f>
        <v/>
      </c>
      <c r="B3126" s="33" t="s">
        <v>5522</v>
      </c>
      <c r="C3126" s="31">
        <v>0</v>
      </c>
      <c r="D3126" s="31" t="s">
        <v>2436</v>
      </c>
      <c r="E3126" s="39">
        <f ca="1">IF(GLOBAL[[#This Row],[b12]]="",GLOBAL[[#This Row],[a6]],GLOBAL[[#This Row],[b12]])</f>
        <v>0</v>
      </c>
      <c r="F3126" s="40">
        <f>GLOBAL[[#This Row],[AWAL]]</f>
        <v>0</v>
      </c>
      <c r="G3126" s="31"/>
      <c r="H3126" s="31"/>
      <c r="I3126" s="39">
        <f>IF(GLOBAL[[#This Row],[1]]="","",SUMIF(Table6[NB BM_C_QTY+F],GLOBAL[POINTER],Table6[C]))</f>
        <v>0</v>
      </c>
      <c r="J3126" s="91">
        <f>IF(GLOBAL[[#This Row],[2]]="",0,-1*SUMIF(Table5[CONCAT],GLOBAL[POINTER],Table5[3]))</f>
        <v>0</v>
      </c>
      <c r="K3126" s="39" t="str">
        <f>IF(GLOBAL[[#This Row],[b1]]="","",GLOBAL[[#This Row],[b1]]-GLOBAL[[#This Row],[a1]]-GLOBAL[[#This Row],[bkeluar1]])</f>
        <v/>
      </c>
      <c r="L3126" s="39">
        <f>SUM(GLOBAL[[#This Row],[bmasuk1]:[c1]])</f>
        <v>0</v>
      </c>
      <c r="M3126" s="40">
        <f t="shared" si="48"/>
        <v>0</v>
      </c>
      <c r="N3126" s="31"/>
      <c r="O3126" s="39" t="str">
        <f>IF(GLOBAL[[#This Row],[b2]]="","",GLOBAL[[#This Row],[b2]]-GLOBAL[[#This Row],[a2]])</f>
        <v/>
      </c>
      <c r="P3126" s="40">
        <f ca="1">SUM(INDIRECT(GLOBAL_VAR[TABLENAME]&amp;"[@a"&amp;$1:$1-1&amp;"]"),INDIRECT(GLOBAL_VAR[TABLENAME]&amp;"[@c"&amp;$1:$1-1&amp;"]"))</f>
        <v>0</v>
      </c>
      <c r="Q3126" s="58"/>
      <c r="R3126" s="41" t="str">
        <f>IF(GLOBAL[[#This Row],[b3]]="","",GLOBAL[[#This Row],[b3]]-GLOBAL[[#This Row],[a3]])</f>
        <v/>
      </c>
      <c r="S3126" s="40">
        <f ca="1">SUM(INDIRECT(GLOBAL_VAR[TABLENAME]&amp;"[@a"&amp;$1:$1-1&amp;"]"),INDIRECT(GLOBAL_VAR[TABLENAME]&amp;"[@c"&amp;$1:$1-1&amp;"]"))</f>
        <v>0</v>
      </c>
      <c r="T3126" s="33"/>
      <c r="U3126" s="41" t="str">
        <f>IF(GLOBAL[[#This Row],[b4]]="","",GLOBAL[[#This Row],[b4]]-GLOBAL[[#This Row],[a4]])</f>
        <v/>
      </c>
      <c r="V3126" s="40">
        <f ca="1">SUM(INDIRECT(GLOBAL_VAR[TABLENAME]&amp;"[@a"&amp;$1:$1-1&amp;"]"),INDIRECT(GLOBAL_VAR[TABLENAME]&amp;"[@c"&amp;$1:$1-1&amp;"]"))</f>
        <v>0</v>
      </c>
      <c r="W3126" s="31"/>
      <c r="X3126" s="39" t="str">
        <f>IF(GLOBAL[[#This Row],[b5]]="","",GLOBAL[[#This Row],[b5]]-GLOBAL[[#This Row],[a5]])</f>
        <v/>
      </c>
      <c r="Y3126" s="40">
        <f ca="1">SUM(INDIRECT(GLOBAL_VAR[TABLENAME]&amp;"[@a"&amp;$1:$1-1&amp;"]"),INDIRECT(GLOBAL_VAR[TABLENAME]&amp;"[@c"&amp;$1:$1-1&amp;"]"))</f>
        <v>0</v>
      </c>
      <c r="Z3126" s="29"/>
      <c r="AA312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3126" s="39">
        <v>108</v>
      </c>
      <c r="AC3126" s="65" t="s">
        <v>5118</v>
      </c>
      <c r="AD3126" s="29"/>
    </row>
    <row r="3127" spans="1:30">
      <c r="A3127" s="31" t="str">
        <f ca="1">IF(GLOBAL[[#This Row],[TT]]&lt;1,"",ROW()-2)</f>
        <v/>
      </c>
      <c r="B3127" s="33" t="s">
        <v>3658</v>
      </c>
      <c r="C3127" s="31">
        <v>0</v>
      </c>
      <c r="D3127" s="31" t="s">
        <v>120</v>
      </c>
      <c r="E3127" s="31">
        <f ca="1">IF(GLOBAL[[#This Row],[b12]]="",GLOBAL[[#This Row],[a6]],GLOBAL[[#This Row],[b12]])</f>
        <v>0</v>
      </c>
      <c r="F3127" s="32">
        <f>GLOBAL[[#This Row],[AWAL]]</f>
        <v>0</v>
      </c>
      <c r="G3127" s="31"/>
      <c r="H3127" s="31"/>
      <c r="I3127" s="31">
        <f>IF(GLOBAL[[#This Row],[1]]="","",SUMIF(Table6[NB BM_C_QTY+F],GLOBAL[POINTER],Table6[C]))</f>
        <v>0</v>
      </c>
      <c r="J3127" s="91">
        <f>IF(GLOBAL[[#This Row],[2]]="",0,-1*SUMIF(Table5[CONCAT],GLOBAL[POINTER],Table5[3]))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 t="shared" si="48"/>
        <v>0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0</v>
      </c>
      <c r="Q3127" s="58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0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0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0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127" s="31">
        <v>300</v>
      </c>
      <c r="AC3127" t="s">
        <v>5118</v>
      </c>
    </row>
    <row r="3128" spans="1:30">
      <c r="A3128" s="31" t="str">
        <f ca="1">IF(GLOBAL[[#This Row],[TT]]&lt;1,"",ROW()-2)</f>
        <v/>
      </c>
      <c r="B3128" s="33" t="s">
        <v>4082</v>
      </c>
      <c r="C3128" s="31">
        <v>0</v>
      </c>
      <c r="D3128" s="31">
        <v>300</v>
      </c>
      <c r="E3128" s="31">
        <f ca="1">IF(GLOBAL[[#This Row],[b12]]="",GLOBAL[[#This Row],[a6]],GLOBAL[[#This Row],[b12]])</f>
        <v>0</v>
      </c>
      <c r="F3128" s="32">
        <f>GLOBAL[[#This Row],[AWAL]]</f>
        <v>0</v>
      </c>
      <c r="G3128" s="31"/>
      <c r="H3128" s="31"/>
      <c r="I3128" s="31">
        <f>IF(GLOBAL[[#This Row],[1]]="","",SUMIF(Table6[NB BM_C_QTY+F],GLOBAL[POINTER],Table6[C]))</f>
        <v>0</v>
      </c>
      <c r="J3128" s="91">
        <f>IF(GLOBAL[[#This Row],[2]]="",0,-1*SUMIF(Table5[CONCAT],GLOBAL[POINTER],Table5[3]))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 t="shared" si="48"/>
        <v>0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0</v>
      </c>
      <c r="Q3128" s="58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0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0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0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128" s="31">
        <v>300</v>
      </c>
      <c r="AC3128" t="s">
        <v>5118</v>
      </c>
    </row>
    <row r="3129" spans="1:30">
      <c r="A3129" s="31" t="str">
        <f ca="1">IF(GLOBAL[[#This Row],[TT]]&lt;1,"",ROW()-2)</f>
        <v/>
      </c>
      <c r="B3129" s="33" t="s">
        <v>1637</v>
      </c>
      <c r="C3129" s="31">
        <v>0</v>
      </c>
      <c r="D3129" s="31">
        <v>100</v>
      </c>
      <c r="E3129" s="31">
        <f ca="1">IF(GLOBAL[[#This Row],[b12]]="",GLOBAL[[#This Row],[a6]],GLOBAL[[#This Row],[b12]])</f>
        <v>0</v>
      </c>
      <c r="F3129" s="32">
        <f>GLOBAL[[#This Row],[AWAL]]</f>
        <v>0</v>
      </c>
      <c r="G3129" s="31"/>
      <c r="H3129" s="31"/>
      <c r="I3129" s="31">
        <f>IF(GLOBAL[[#This Row],[1]]="","",SUMIF(Table6[NB BM_C_QTY+F],GLOBAL[POINTER],Table6[C]))</f>
        <v>0</v>
      </c>
      <c r="J3129" s="91">
        <f>IF(GLOBAL[[#This Row],[2]]="",0,-1*SUMIF(Table5[CONCAT],GLOBAL[POINTER],Table5[3]))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 t="shared" si="48"/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58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129" s="31">
        <v>100</v>
      </c>
      <c r="AC3129" t="s">
        <v>5118</v>
      </c>
    </row>
    <row r="3130" spans="1:30">
      <c r="A3130" s="31" t="str">
        <f ca="1">IF(GLOBAL[[#This Row],[TT]]&lt;1,"",ROW()-2)</f>
        <v/>
      </c>
      <c r="B3130" s="33" t="s">
        <v>1638</v>
      </c>
      <c r="C3130" s="31">
        <v>0</v>
      </c>
      <c r="D3130" s="31" t="s">
        <v>102</v>
      </c>
      <c r="E3130" s="31">
        <f ca="1">IF(GLOBAL[[#This Row],[b12]]="",GLOBAL[[#This Row],[a6]],GLOBAL[[#This Row],[b12]])</f>
        <v>0</v>
      </c>
      <c r="F3130" s="32">
        <f>GLOBAL[[#This Row],[AWAL]]</f>
        <v>0</v>
      </c>
      <c r="G3130" s="31"/>
      <c r="H3130" s="31"/>
      <c r="I3130" s="31">
        <f>IF(GLOBAL[[#This Row],[1]]="","",SUMIF(Table6[NB BM_C_QTY+F],GLOBAL[POINTER],Table6[C]))</f>
        <v>0</v>
      </c>
      <c r="J3130" s="91">
        <f>IF(GLOBAL[[#This Row],[2]]="",0,-1*SUMIF(Table5[CONCAT],GLOBAL[POINTER],Table5[3]))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 t="shared" si="48"/>
        <v>0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0</v>
      </c>
      <c r="Q3130" s="58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0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0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0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130" s="31">
        <v>500</v>
      </c>
      <c r="AC3130" t="s">
        <v>5118</v>
      </c>
    </row>
    <row r="3131" spans="1:30">
      <c r="A3131" s="31">
        <f ca="1">IF(GLOBAL[[#This Row],[TT]]&lt;1,"",ROW()-2)</f>
        <v>3129</v>
      </c>
      <c r="B3131" s="33" t="s">
        <v>1639</v>
      </c>
      <c r="C3131" s="31">
        <v>2</v>
      </c>
      <c r="D3131" s="31" t="s">
        <v>1640</v>
      </c>
      <c r="E3131" s="31">
        <f ca="1">IF(GLOBAL[[#This Row],[b12]]="",GLOBAL[[#This Row],[a6]],GLOBAL[[#This Row],[b12]])</f>
        <v>2</v>
      </c>
      <c r="F3131" s="32">
        <f>GLOBAL[[#This Row],[AWAL]]</f>
        <v>2</v>
      </c>
      <c r="G3131" s="31"/>
      <c r="H3131" s="31"/>
      <c r="I3131" s="31">
        <f>IF(GLOBAL[[#This Row],[1]]="","",SUMIF(Table6[NB BM_C_QTY+F],GLOBAL[POINTER],Table6[C]))</f>
        <v>0</v>
      </c>
      <c r="J3131" s="91">
        <f>IF(GLOBAL[[#This Row],[2]]="",0,-1*SUMIF(Table5[CONCAT],GLOBAL[POINTER],Table5[3]))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2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2</v>
      </c>
      <c r="Q3131" s="58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2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2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2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131" s="31">
        <v>20</v>
      </c>
      <c r="AC3131" t="s">
        <v>6089</v>
      </c>
    </row>
    <row r="3132" spans="1:30">
      <c r="A3132" s="31">
        <f ca="1">IF(GLOBAL[[#This Row],[TT]]&lt;1,"",ROW()-2)</f>
        <v>3130</v>
      </c>
      <c r="B3132" s="33" t="s">
        <v>1641</v>
      </c>
      <c r="C3132" s="31">
        <v>1</v>
      </c>
      <c r="D3132" s="31" t="s">
        <v>349</v>
      </c>
      <c r="E3132" s="31">
        <f ca="1">IF(GLOBAL[[#This Row],[b12]]="",GLOBAL[[#This Row],[a6]],GLOBAL[[#This Row],[b12]])</f>
        <v>1</v>
      </c>
      <c r="F3132" s="32">
        <f>GLOBAL[[#This Row],[AWAL]]</f>
        <v>1</v>
      </c>
      <c r="G3132" s="31"/>
      <c r="H3132" s="31"/>
      <c r="I3132" s="31">
        <f>IF(GLOBAL[[#This Row],[1]]="","",SUMIF(Table6[NB BM_C_QTY+F],GLOBAL[POINTER],Table6[C]))</f>
        <v>0</v>
      </c>
      <c r="J3132" s="91">
        <f>IF(GLOBAL[[#This Row],[2]]="",0,-1*SUMIF(Table5[CONCAT],GLOBAL[POINTER],Table5[3]))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 t="shared" si="48"/>
        <v>1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1</v>
      </c>
      <c r="Q3132" s="58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1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1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1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132" s="31">
        <v>2000</v>
      </c>
      <c r="AC3132" t="s">
        <v>5118</v>
      </c>
    </row>
    <row r="3133" spans="1:30">
      <c r="A3133" s="31">
        <f ca="1">IF(GLOBAL[[#This Row],[TT]]&lt;1,"",ROW()-2)</f>
        <v>3131</v>
      </c>
      <c r="B3133" s="33" t="s">
        <v>1642</v>
      </c>
      <c r="C3133" s="31">
        <v>4</v>
      </c>
      <c r="D3133" s="31" t="s">
        <v>32</v>
      </c>
      <c r="E3133" s="31">
        <f ca="1">IF(GLOBAL[[#This Row],[b12]]="",GLOBAL[[#This Row],[a6]],GLOBAL[[#This Row],[b12]])</f>
        <v>4</v>
      </c>
      <c r="F3133" s="32">
        <f>GLOBAL[[#This Row],[AWAL]]</f>
        <v>4</v>
      </c>
      <c r="G3133" s="31"/>
      <c r="H3133" s="31"/>
      <c r="I3133" s="31">
        <f>IF(GLOBAL[[#This Row],[1]]="","",SUMIF(Table6[NB BM_C_QTY+F],GLOBAL[POINTER],Table6[C]))</f>
        <v>0</v>
      </c>
      <c r="J3133" s="91">
        <f>IF(GLOBAL[[#This Row],[2]]="",0,-1*SUMIF(Table5[CONCAT],GLOBAL[POINTER],Table5[3]))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4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4</v>
      </c>
      <c r="Q3133" s="58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4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4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4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133" s="31">
        <v>800</v>
      </c>
      <c r="AC3133" t="s">
        <v>5118</v>
      </c>
    </row>
    <row r="3134" spans="1:30">
      <c r="A3134" s="31">
        <f ca="1">IF(GLOBAL[[#This Row],[TT]]&lt;1,"",ROW()-2)</f>
        <v>3132</v>
      </c>
      <c r="B3134" s="33" t="s">
        <v>1643</v>
      </c>
      <c r="C3134" s="31">
        <v>3</v>
      </c>
      <c r="D3134" s="31">
        <v>480</v>
      </c>
      <c r="E3134" s="31">
        <f ca="1">IF(GLOBAL[[#This Row],[b12]]="",GLOBAL[[#This Row],[a6]],GLOBAL[[#This Row],[b12]])</f>
        <v>3</v>
      </c>
      <c r="F3134" s="32">
        <f>GLOBAL[[#This Row],[AWAL]]</f>
        <v>3</v>
      </c>
      <c r="G3134" s="31"/>
      <c r="H3134" s="31"/>
      <c r="I3134" s="31">
        <f>IF(GLOBAL[[#This Row],[1]]="","",SUMIF(Table6[NB BM_C_QTY+F],GLOBAL[POINTER],Table6[C]))</f>
        <v>0</v>
      </c>
      <c r="J3134" s="91">
        <f>IF(GLOBAL[[#This Row],[2]]="",0,-1*SUMIF(Table5[CONCAT],GLOBAL[POINTER],Table5[3]))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 t="shared" si="48"/>
        <v>3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3</v>
      </c>
      <c r="Q3134" s="58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3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3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3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134" s="31">
        <v>480</v>
      </c>
      <c r="AC3134" t="s">
        <v>5118</v>
      </c>
    </row>
    <row r="3135" spans="1:30">
      <c r="A3135" s="31">
        <f ca="1">IF(GLOBAL[[#This Row],[TT]]&lt;1,"",ROW()-2)</f>
        <v>3133</v>
      </c>
      <c r="B3135" s="33" t="s">
        <v>1644</v>
      </c>
      <c r="C3135" s="31">
        <v>1</v>
      </c>
      <c r="D3135" s="31" t="s">
        <v>1645</v>
      </c>
      <c r="E3135" s="31">
        <f ca="1">IF(GLOBAL[[#This Row],[b12]]="",GLOBAL[[#This Row],[a6]],GLOBAL[[#This Row],[b12]])</f>
        <v>1</v>
      </c>
      <c r="F3135" s="32">
        <f>GLOBAL[[#This Row],[AWAL]]</f>
        <v>1</v>
      </c>
      <c r="G3135" s="31"/>
      <c r="H3135" s="31"/>
      <c r="I3135" s="31">
        <f>IF(GLOBAL[[#This Row],[1]]="","",SUMIF(Table6[NB BM_C_QTY+F],GLOBAL[POINTER],Table6[C]))</f>
        <v>0</v>
      </c>
      <c r="J3135" s="91">
        <f>IF(GLOBAL[[#This Row],[2]]="",0,-1*SUMIF(Table5[CONCAT],GLOBAL[POINTER],Table5[3]))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 t="shared" si="48"/>
        <v>1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1</v>
      </c>
      <c r="Q3135" s="58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1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1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1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135" s="31">
        <v>2520</v>
      </c>
      <c r="AC3135" t="s">
        <v>5118</v>
      </c>
    </row>
    <row r="3136" spans="1:30">
      <c r="A3136" s="31">
        <f ca="1">IF(GLOBAL[[#This Row],[TT]]&lt;1,"",ROW()-2)</f>
        <v>3134</v>
      </c>
      <c r="B3136" s="33" t="s">
        <v>1646</v>
      </c>
      <c r="C3136" s="31">
        <v>1</v>
      </c>
      <c r="D3136" s="31">
        <v>2400</v>
      </c>
      <c r="E3136" s="31">
        <f ca="1">IF(GLOBAL[[#This Row],[b12]]="",GLOBAL[[#This Row],[a6]],GLOBAL[[#This Row],[b12]])</f>
        <v>1</v>
      </c>
      <c r="F3136" s="32">
        <f>GLOBAL[[#This Row],[AWAL]]</f>
        <v>1</v>
      </c>
      <c r="G3136" s="31"/>
      <c r="H3136" s="31"/>
      <c r="I3136" s="31">
        <f>IF(GLOBAL[[#This Row],[1]]="","",SUMIF(Table6[NB BM_C_QTY+F],GLOBAL[POINTER],Table6[C]))</f>
        <v>0</v>
      </c>
      <c r="J3136" s="91">
        <f>IF(GLOBAL[[#This Row],[2]]="",0,-1*SUMIF(Table5[CONCAT],GLOBAL[POINTER],Table5[3]))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 t="shared" si="48"/>
        <v>1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1</v>
      </c>
      <c r="Q3136" s="58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1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1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1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136" s="31">
        <v>2400</v>
      </c>
      <c r="AC3136" t="s">
        <v>5118</v>
      </c>
    </row>
    <row r="3137" spans="1:29">
      <c r="A3137" s="31">
        <f ca="1">IF(GLOBAL[[#This Row],[TT]]&lt;1,"",ROW()-2)</f>
        <v>3135</v>
      </c>
      <c r="B3137" s="33" t="s">
        <v>1647</v>
      </c>
      <c r="C3137" s="31">
        <v>1</v>
      </c>
      <c r="D3137" s="31" t="s">
        <v>102</v>
      </c>
      <c r="E3137" s="31">
        <f ca="1">IF(GLOBAL[[#This Row],[b12]]="",GLOBAL[[#This Row],[a6]],GLOBAL[[#This Row],[b12]])</f>
        <v>1</v>
      </c>
      <c r="F3137" s="32">
        <f>GLOBAL[[#This Row],[AWAL]]</f>
        <v>1</v>
      </c>
      <c r="G3137" s="31"/>
      <c r="H3137" s="31"/>
      <c r="I3137" s="31">
        <f>IF(GLOBAL[[#This Row],[1]]="","",SUMIF(Table6[NB BM_C_QTY+F],GLOBAL[POINTER],Table6[C]))</f>
        <v>0</v>
      </c>
      <c r="J3137" s="91">
        <f>IF(GLOBAL[[#This Row],[2]]="",0,-1*SUMIF(Table5[CONCAT],GLOBAL[POINTER],Table5[3]))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 t="shared" si="48"/>
        <v>1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1</v>
      </c>
      <c r="Q3137" s="58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1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1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1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137" s="31">
        <v>500</v>
      </c>
      <c r="AC3137" t="s">
        <v>5118</v>
      </c>
    </row>
    <row r="3138" spans="1:29">
      <c r="A3138" s="31">
        <f ca="1">IF(GLOBAL[[#This Row],[TT]]&lt;1,"",ROW()-2)</f>
        <v>3136</v>
      </c>
      <c r="B3138" s="33" t="s">
        <v>1648</v>
      </c>
      <c r="C3138" s="31">
        <v>4</v>
      </c>
      <c r="D3138" s="31">
        <v>800</v>
      </c>
      <c r="E3138" s="31">
        <f ca="1">IF(GLOBAL[[#This Row],[b12]]="",GLOBAL[[#This Row],[a6]],GLOBAL[[#This Row],[b12]])</f>
        <v>4</v>
      </c>
      <c r="F3138" s="32">
        <f>GLOBAL[[#This Row],[AWAL]]</f>
        <v>4</v>
      </c>
      <c r="G3138" s="31"/>
      <c r="H3138" s="31"/>
      <c r="I3138" s="31">
        <f>IF(GLOBAL[[#This Row],[1]]="","",SUMIF(Table6[NB BM_C_QTY+F],GLOBAL[POINTER],Table6[C]))</f>
        <v>0</v>
      </c>
      <c r="J3138" s="91">
        <f>IF(GLOBAL[[#This Row],[2]]="",0,-1*SUMIF(Table5[CONCAT],GLOBAL[POINTER],Table5[3]))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 t="shared" si="48"/>
        <v>4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4</v>
      </c>
      <c r="Q3138" s="58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4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4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4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138" s="31">
        <v>800</v>
      </c>
      <c r="AC3138" t="s">
        <v>5118</v>
      </c>
    </row>
    <row r="3139" spans="1:29">
      <c r="A3139" s="31">
        <f ca="1">IF(GLOBAL[[#This Row],[TT]]&lt;1,"",ROW()-2)</f>
        <v>3137</v>
      </c>
      <c r="B3139" s="33" t="s">
        <v>1649</v>
      </c>
      <c r="C3139" s="31">
        <v>4</v>
      </c>
      <c r="D3139" s="31">
        <v>800</v>
      </c>
      <c r="E3139" s="31">
        <f ca="1">IF(GLOBAL[[#This Row],[b12]]="",GLOBAL[[#This Row],[a6]],GLOBAL[[#This Row],[b12]])</f>
        <v>4</v>
      </c>
      <c r="F3139" s="32">
        <f>GLOBAL[[#This Row],[AWAL]]</f>
        <v>4</v>
      </c>
      <c r="G3139" s="31"/>
      <c r="H3139" s="31"/>
      <c r="I3139" s="31">
        <f>IF(GLOBAL[[#This Row],[1]]="","",SUMIF(Table6[NB BM_C_QTY+F],GLOBAL[POINTER],Table6[C]))</f>
        <v>0</v>
      </c>
      <c r="J3139" s="91">
        <f>IF(GLOBAL[[#This Row],[2]]="",0,-1*SUMIF(Table5[CONCAT],GLOBAL[POINTER],Table5[3]))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4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4</v>
      </c>
      <c r="Q3139" s="58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4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4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4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139" s="31">
        <v>800</v>
      </c>
      <c r="AC3139" t="s">
        <v>5118</v>
      </c>
    </row>
    <row r="3140" spans="1:29">
      <c r="A3140" s="31">
        <f ca="1">IF(GLOBAL[[#This Row],[TT]]&lt;1,"",ROW()-2)</f>
        <v>3138</v>
      </c>
      <c r="B3140" s="33" t="s">
        <v>1650</v>
      </c>
      <c r="C3140" s="31">
        <v>4</v>
      </c>
      <c r="D3140" s="31" t="s">
        <v>1651</v>
      </c>
      <c r="E3140" s="31">
        <f ca="1">IF(GLOBAL[[#This Row],[b12]]="",GLOBAL[[#This Row],[a6]],GLOBAL[[#This Row],[b12]])</f>
        <v>4</v>
      </c>
      <c r="F3140" s="32">
        <f>GLOBAL[[#This Row],[AWAL]]</f>
        <v>4</v>
      </c>
      <c r="G3140" s="31"/>
      <c r="H3140" s="31"/>
      <c r="I3140" s="31">
        <f>IF(GLOBAL[[#This Row],[1]]="","",SUMIF(Table6[NB BM_C_QTY+F],GLOBAL[POINTER],Table6[C]))</f>
        <v>0</v>
      </c>
      <c r="J3140" s="91">
        <f>IF(GLOBAL[[#This Row],[2]]="",0,-1*SUMIF(Table5[CONCAT],GLOBAL[POINTER],Table5[3]))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 t="shared" si="49"/>
        <v>4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4</v>
      </c>
      <c r="Q3140" s="58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4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4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4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140" s="31">
        <v>100</v>
      </c>
      <c r="AC3140" t="s">
        <v>6089</v>
      </c>
    </row>
    <row r="3141" spans="1:29">
      <c r="A3141" s="31" t="str">
        <f ca="1">IF(GLOBAL[[#This Row],[TT]]&lt;1,"",ROW()-2)</f>
        <v/>
      </c>
      <c r="B3141" s="33" t="s">
        <v>1652</v>
      </c>
      <c r="C3141" s="31">
        <v>0</v>
      </c>
      <c r="D3141" s="31" t="s">
        <v>61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>
        <f>IF(GLOBAL[[#This Row],[1]]="","",SUMIF(Table6[NB BM_C_QTY+F],GLOBAL[POINTER],Table6[C]))</f>
        <v>0</v>
      </c>
      <c r="J3141" s="91">
        <f>IF(GLOBAL[[#This Row],[2]]="",0,-1*SUMIF(Table5[CONCAT],GLOBAL[POINTER],Table5[3]))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 t="shared" si="49"/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58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141" s="31">
        <v>40</v>
      </c>
      <c r="AC3141" t="s">
        <v>5149</v>
      </c>
    </row>
    <row r="3142" spans="1:29">
      <c r="A3142" s="31">
        <f ca="1">IF(GLOBAL[[#This Row],[TT]]&lt;1,"",ROW()-2)</f>
        <v>3140</v>
      </c>
      <c r="B3142" s="33" t="s">
        <v>1653</v>
      </c>
      <c r="C3142" s="31">
        <v>2</v>
      </c>
      <c r="D3142" s="31" t="s">
        <v>148</v>
      </c>
      <c r="E3142" s="31">
        <f ca="1">IF(GLOBAL[[#This Row],[b12]]="",GLOBAL[[#This Row],[a6]],GLOBAL[[#This Row],[b12]])</f>
        <v>2</v>
      </c>
      <c r="F3142" s="32">
        <f>GLOBAL[[#This Row],[AWAL]]</f>
        <v>2</v>
      </c>
      <c r="G3142" s="31"/>
      <c r="H3142" s="31"/>
      <c r="I3142" s="31">
        <f>IF(GLOBAL[[#This Row],[1]]="","",SUMIF(Table6[NB BM_C_QTY+F],GLOBAL[POINTER],Table6[C]))</f>
        <v>0</v>
      </c>
      <c r="J3142" s="91">
        <f>IF(GLOBAL[[#This Row],[2]]="",0,-1*SUMIF(Table5[CONCAT],GLOBAL[POINTER],Table5[3]))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 t="shared" si="49"/>
        <v>2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2</v>
      </c>
      <c r="Q3142" s="58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2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2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2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142" s="31">
        <v>30</v>
      </c>
      <c r="AC3142" t="s">
        <v>5116</v>
      </c>
    </row>
    <row r="3143" spans="1:29">
      <c r="A3143" s="31">
        <f ca="1">IF(GLOBAL[[#This Row],[TT]]&lt;1,"",ROW()-2)</f>
        <v>3141</v>
      </c>
      <c r="B3143" s="33" t="s">
        <v>1654</v>
      </c>
      <c r="C3143" s="31">
        <v>2</v>
      </c>
      <c r="D3143" s="31" t="s">
        <v>29</v>
      </c>
      <c r="E3143" s="31">
        <f ca="1">IF(GLOBAL[[#This Row],[b12]]="",GLOBAL[[#This Row],[a6]],GLOBAL[[#This Row],[b12]])</f>
        <v>2</v>
      </c>
      <c r="F3143" s="32">
        <f>GLOBAL[[#This Row],[AWAL]]</f>
        <v>2</v>
      </c>
      <c r="G3143" s="31"/>
      <c r="H3143" s="31"/>
      <c r="I3143" s="31">
        <f>IF(GLOBAL[[#This Row],[1]]="","",SUMIF(Table6[NB BM_C_QTY+F],GLOBAL[POINTER],Table6[C]))</f>
        <v>0</v>
      </c>
      <c r="J3143" s="91">
        <f>IF(GLOBAL[[#This Row],[2]]="",0,-1*SUMIF(Table5[CONCAT],GLOBAL[POINTER],Table5[3]))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 t="shared" si="49"/>
        <v>2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2</v>
      </c>
      <c r="Q3143" s="58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2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2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2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143" s="31">
        <v>20</v>
      </c>
      <c r="AC3143" t="s">
        <v>5149</v>
      </c>
    </row>
    <row r="3144" spans="1:29">
      <c r="A3144" s="31">
        <f ca="1">IF(GLOBAL[[#This Row],[TT]]&lt;1,"",ROW()-2)</f>
        <v>3142</v>
      </c>
      <c r="B3144" s="33" t="s">
        <v>1655</v>
      </c>
      <c r="C3144" s="31">
        <v>2</v>
      </c>
      <c r="D3144" s="31" t="s">
        <v>61</v>
      </c>
      <c r="E3144" s="31">
        <f ca="1">IF(GLOBAL[[#This Row],[b12]]="",GLOBAL[[#This Row],[a6]],GLOBAL[[#This Row],[b12]])</f>
        <v>2</v>
      </c>
      <c r="F3144" s="32">
        <f>GLOBAL[[#This Row],[AWAL]]</f>
        <v>2</v>
      </c>
      <c r="G3144" s="31"/>
      <c r="H3144" s="31"/>
      <c r="I3144" s="31">
        <f>IF(GLOBAL[[#This Row],[1]]="","",SUMIF(Table6[NB BM_C_QTY+F],GLOBAL[POINTER],Table6[C]))</f>
        <v>0</v>
      </c>
      <c r="J3144" s="91">
        <f>IF(GLOBAL[[#This Row],[2]]="",0,-1*SUMIF(Table5[CONCAT],GLOBAL[POINTER],Table5[3]))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2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2</v>
      </c>
      <c r="Q3144" s="58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2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2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2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144" s="31">
        <v>40</v>
      </c>
      <c r="AC3144" t="s">
        <v>5149</v>
      </c>
    </row>
    <row r="3145" spans="1:29">
      <c r="A3145" s="31" t="str">
        <f ca="1">IF(GLOBAL[[#This Row],[TT]]&lt;1,"",ROW()-2)</f>
        <v/>
      </c>
      <c r="B3145" s="33" t="s">
        <v>1656</v>
      </c>
      <c r="C3145" s="31">
        <v>0</v>
      </c>
      <c r="D3145" s="31" t="s">
        <v>205</v>
      </c>
      <c r="E3145" s="31">
        <f ca="1">IF(GLOBAL[[#This Row],[b12]]="",GLOBAL[[#This Row],[a6]],GLOBAL[[#This Row],[b12]])</f>
        <v>0</v>
      </c>
      <c r="F3145" s="32">
        <f>GLOBAL[[#This Row],[AWAL]]</f>
        <v>0</v>
      </c>
      <c r="G3145" s="31"/>
      <c r="H3145" s="31"/>
      <c r="I3145" s="31">
        <f>IF(GLOBAL[[#This Row],[1]]="","",SUMIF(Table6[NB BM_C_QTY+F],GLOBAL[POINTER],Table6[C]))</f>
        <v>0</v>
      </c>
      <c r="J3145" s="91">
        <f>IF(GLOBAL[[#This Row],[2]]="",0,-1*SUMIF(Table5[CONCAT],GLOBAL[POINTER],Table5[3]))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 t="shared" si="49"/>
        <v>0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0</v>
      </c>
      <c r="Q3145" s="58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0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0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0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145" s="31">
        <v>30</v>
      </c>
      <c r="AC3145" t="s">
        <v>5149</v>
      </c>
    </row>
    <row r="3146" spans="1:29">
      <c r="A3146" s="31">
        <f ca="1">IF(GLOBAL[[#This Row],[TT]]&lt;1,"",ROW()-2)</f>
        <v>3144</v>
      </c>
      <c r="B3146" s="33" t="s">
        <v>1657</v>
      </c>
      <c r="C3146" s="31">
        <v>11</v>
      </c>
      <c r="D3146" s="31" t="s">
        <v>1658</v>
      </c>
      <c r="E3146" s="31">
        <f ca="1">IF(GLOBAL[[#This Row],[b12]]="",GLOBAL[[#This Row],[a6]],GLOBAL[[#This Row],[b12]])</f>
        <v>4</v>
      </c>
      <c r="F3146" s="32">
        <f>GLOBAL[[#This Row],[AWAL]]</f>
        <v>11</v>
      </c>
      <c r="G3146" s="31"/>
      <c r="H3146" s="31"/>
      <c r="I3146" s="31">
        <f>IF(GLOBAL[[#This Row],[1]]="","",SUMIF(Table6[NB BM_C_QTY+F],GLOBAL[POINTER],Table6[C]))</f>
        <v>0</v>
      </c>
      <c r="J3146" s="91">
        <f>IF(GLOBAL[[#This Row],[2]]="",0,-1*SUMIF(Table5[CONCAT],GLOBAL[POINTER],Table5[3]))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11</v>
      </c>
      <c r="N3146" s="31">
        <v>4</v>
      </c>
      <c r="O3146" s="31">
        <f>IF(GLOBAL[[#This Row],[b2]]="","",GLOBAL[[#This Row],[b2]]-GLOBAL[[#This Row],[a2]])</f>
        <v>-7</v>
      </c>
      <c r="P3146" s="32">
        <f ca="1">SUM(INDIRECT(GLOBAL_VAR[TABLENAME]&amp;"[@a"&amp;$1:$1-1&amp;"]"),INDIRECT(GLOBAL_VAR[TABLENAME]&amp;"[@c"&amp;$1:$1-1&amp;"]"))</f>
        <v>4</v>
      </c>
      <c r="Q3146" s="58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4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4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4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146" s="31">
        <v>20</v>
      </c>
      <c r="AC3146" t="s">
        <v>5987</v>
      </c>
    </row>
    <row r="3147" spans="1:29">
      <c r="A3147" s="31">
        <f ca="1">IF(GLOBAL[[#This Row],[TT]]&lt;1,"",ROW()-2)</f>
        <v>3145</v>
      </c>
      <c r="B3147" s="33" t="s">
        <v>1659</v>
      </c>
      <c r="C3147" s="31">
        <v>11</v>
      </c>
      <c r="D3147" s="31" t="s">
        <v>1658</v>
      </c>
      <c r="E3147" s="31">
        <f ca="1">IF(GLOBAL[[#This Row],[b12]]="",GLOBAL[[#This Row],[a6]],GLOBAL[[#This Row],[b12]])</f>
        <v>5</v>
      </c>
      <c r="F3147" s="32">
        <f>GLOBAL[[#This Row],[AWAL]]</f>
        <v>11</v>
      </c>
      <c r="G3147" s="31"/>
      <c r="H3147" s="31"/>
      <c r="I3147" s="31">
        <f>IF(GLOBAL[[#This Row],[1]]="","",SUMIF(Table6[NB BM_C_QTY+F],GLOBAL[POINTER],Table6[C]))</f>
        <v>0</v>
      </c>
      <c r="J3147" s="91">
        <f>IF(GLOBAL[[#This Row],[2]]="",0,-1*SUMIF(Table5[CONCAT],GLOBAL[POINTER],Table5[3]))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11</v>
      </c>
      <c r="N3147" s="31">
        <v>5</v>
      </c>
      <c r="O3147" s="31">
        <f>IF(GLOBAL[[#This Row],[b2]]="","",GLOBAL[[#This Row],[b2]]-GLOBAL[[#This Row],[a2]])</f>
        <v>-6</v>
      </c>
      <c r="P3147" s="32">
        <f ca="1">SUM(INDIRECT(GLOBAL_VAR[TABLENAME]&amp;"[@a"&amp;$1:$1-1&amp;"]"),INDIRECT(GLOBAL_VAR[TABLENAME]&amp;"[@c"&amp;$1:$1-1&amp;"]"))</f>
        <v>5</v>
      </c>
      <c r="Q3147" s="58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5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5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5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147" s="31">
        <v>20</v>
      </c>
      <c r="AC3147" t="s">
        <v>5987</v>
      </c>
    </row>
    <row r="3148" spans="1:29">
      <c r="A3148" s="31">
        <f ca="1">IF(GLOBAL[[#This Row],[TT]]&lt;1,"",ROW()-2)</f>
        <v>3146</v>
      </c>
      <c r="B3148" s="33" t="s">
        <v>1660</v>
      </c>
      <c r="C3148" s="31">
        <v>8</v>
      </c>
      <c r="D3148" s="31" t="s">
        <v>1658</v>
      </c>
      <c r="E3148" s="31">
        <f ca="1">IF(GLOBAL[[#This Row],[b12]]="",GLOBAL[[#This Row],[a6]],GLOBAL[[#This Row],[b12]])</f>
        <v>5</v>
      </c>
      <c r="F3148" s="32">
        <f>GLOBAL[[#This Row],[AWAL]]</f>
        <v>8</v>
      </c>
      <c r="G3148" s="31"/>
      <c r="H3148" s="31"/>
      <c r="I3148" s="31">
        <f>IF(GLOBAL[[#This Row],[1]]="","",SUMIF(Table6[NB BM_C_QTY+F],GLOBAL[POINTER],Table6[C]))</f>
        <v>0</v>
      </c>
      <c r="J3148" s="91">
        <f>IF(GLOBAL[[#This Row],[2]]="",0,-1*SUMIF(Table5[CONCAT],GLOBAL[POINTER],Table5[3]))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 t="shared" si="49"/>
        <v>8</v>
      </c>
      <c r="N3148" s="31">
        <v>5</v>
      </c>
      <c r="O3148" s="31">
        <f>IF(GLOBAL[[#This Row],[b2]]="","",GLOBAL[[#This Row],[b2]]-GLOBAL[[#This Row],[a2]])</f>
        <v>-3</v>
      </c>
      <c r="P3148" s="32">
        <f ca="1">SUM(INDIRECT(GLOBAL_VAR[TABLENAME]&amp;"[@a"&amp;$1:$1-1&amp;"]"),INDIRECT(GLOBAL_VAR[TABLENAME]&amp;"[@c"&amp;$1:$1-1&amp;"]"))</f>
        <v>5</v>
      </c>
      <c r="Q3148" s="58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5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5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5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148" s="31">
        <v>20</v>
      </c>
      <c r="AC3148" t="s">
        <v>5987</v>
      </c>
    </row>
    <row r="3149" spans="1:29">
      <c r="A3149" s="31">
        <f ca="1">IF(GLOBAL[[#This Row],[TT]]&lt;1,"",ROW()-2)</f>
        <v>3147</v>
      </c>
      <c r="B3149" s="33" t="s">
        <v>1661</v>
      </c>
      <c r="C3149" s="31">
        <v>4</v>
      </c>
      <c r="D3149" s="31" t="s">
        <v>457</v>
      </c>
      <c r="E3149" s="31">
        <f ca="1">IF(GLOBAL[[#This Row],[b12]]="",GLOBAL[[#This Row],[a6]],GLOBAL[[#This Row],[b12]])</f>
        <v>3</v>
      </c>
      <c r="F3149" s="32">
        <f>GLOBAL[[#This Row],[AWAL]]</f>
        <v>4</v>
      </c>
      <c r="G3149" s="31"/>
      <c r="H3149" s="31"/>
      <c r="I3149" s="31">
        <f>IF(GLOBAL[[#This Row],[1]]="","",SUMIF(Table6[NB BM_C_QTY+F],GLOBAL[POINTER],Table6[C]))</f>
        <v>0</v>
      </c>
      <c r="J3149" s="91">
        <f>IF(GLOBAL[[#This Row],[2]]="",0,-1*SUMIF(Table5[CONCAT],GLOBAL[POINTER],Table5[3]))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4</v>
      </c>
      <c r="N3149" s="31">
        <v>3</v>
      </c>
      <c r="O3149" s="31">
        <f>IF(GLOBAL[[#This Row],[b2]]="","",GLOBAL[[#This Row],[b2]]-GLOBAL[[#This Row],[a2]])</f>
        <v>-1</v>
      </c>
      <c r="P3149" s="32">
        <f ca="1">SUM(INDIRECT(GLOBAL_VAR[TABLENAME]&amp;"[@a"&amp;$1:$1-1&amp;"]"),INDIRECT(GLOBAL_VAR[TABLENAME]&amp;"[@c"&amp;$1:$1-1&amp;"]"))</f>
        <v>3</v>
      </c>
      <c r="Q3149" s="58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3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3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3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149" s="31">
        <v>16</v>
      </c>
      <c r="AC3149" t="s">
        <v>5149</v>
      </c>
    </row>
    <row r="3150" spans="1:29">
      <c r="A3150" s="31">
        <f ca="1">IF(GLOBAL[[#This Row],[TT]]&lt;1,"",ROW()-2)</f>
        <v>3148</v>
      </c>
      <c r="B3150" s="33" t="s">
        <v>1662</v>
      </c>
      <c r="C3150" s="31">
        <v>5</v>
      </c>
      <c r="D3150" s="31" t="s">
        <v>457</v>
      </c>
      <c r="E3150" s="31">
        <f ca="1">IF(GLOBAL[[#This Row],[b12]]="",GLOBAL[[#This Row],[a6]],GLOBAL[[#This Row],[b12]])</f>
        <v>2</v>
      </c>
      <c r="F3150" s="32">
        <f>GLOBAL[[#This Row],[AWAL]]</f>
        <v>5</v>
      </c>
      <c r="G3150" s="31"/>
      <c r="H3150" s="31"/>
      <c r="I3150" s="31">
        <f>IF(GLOBAL[[#This Row],[1]]="","",SUMIF(Table6[NB BM_C_QTY+F],GLOBAL[POINTER],Table6[C]))</f>
        <v>0</v>
      </c>
      <c r="J3150" s="91">
        <f>IF(GLOBAL[[#This Row],[2]]="",0,-1*SUMIF(Table5[CONCAT],GLOBAL[POINTER],Table5[3]))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5</v>
      </c>
      <c r="N3150" s="31">
        <v>2</v>
      </c>
      <c r="O3150" s="31">
        <f>IF(GLOBAL[[#This Row],[b2]]="","",GLOBAL[[#This Row],[b2]]-GLOBAL[[#This Row],[a2]])</f>
        <v>-3</v>
      </c>
      <c r="P3150" s="32">
        <f ca="1">SUM(INDIRECT(GLOBAL_VAR[TABLENAME]&amp;"[@a"&amp;$1:$1-1&amp;"]"),INDIRECT(GLOBAL_VAR[TABLENAME]&amp;"[@c"&amp;$1:$1-1&amp;"]"))</f>
        <v>2</v>
      </c>
      <c r="Q3150" s="58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2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2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2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150" s="31">
        <v>16</v>
      </c>
      <c r="AC3150" t="s">
        <v>5149</v>
      </c>
    </row>
    <row r="3151" spans="1:29">
      <c r="A3151" s="31">
        <f ca="1">IF(GLOBAL[[#This Row],[TT]]&lt;1,"",ROW()-2)</f>
        <v>3149</v>
      </c>
      <c r="B3151" s="33" t="s">
        <v>1663</v>
      </c>
      <c r="C3151" s="31">
        <v>7</v>
      </c>
      <c r="D3151" s="31" t="s">
        <v>29</v>
      </c>
      <c r="E3151" s="31">
        <f ca="1">IF(GLOBAL[[#This Row],[b12]]="",GLOBAL[[#This Row],[a6]],GLOBAL[[#This Row],[b12]])</f>
        <v>6</v>
      </c>
      <c r="F3151" s="32">
        <f>GLOBAL[[#This Row],[AWAL]]</f>
        <v>7</v>
      </c>
      <c r="G3151" s="31"/>
      <c r="H3151" s="31"/>
      <c r="I3151" s="31">
        <f>IF(GLOBAL[[#This Row],[1]]="","",SUMIF(Table6[NB BM_C_QTY+F],GLOBAL[POINTER],Table6[C]))</f>
        <v>0</v>
      </c>
      <c r="J3151" s="91">
        <f>IF(GLOBAL[[#This Row],[2]]="",0,-1*SUMIF(Table5[CONCAT],GLOBAL[POINTER],Table5[3]))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 t="shared" si="49"/>
        <v>7</v>
      </c>
      <c r="N3151" s="31">
        <v>6</v>
      </c>
      <c r="O3151" s="31">
        <f>IF(GLOBAL[[#This Row],[b2]]="","",GLOBAL[[#This Row],[b2]]-GLOBAL[[#This Row],[a2]])</f>
        <v>-1</v>
      </c>
      <c r="P3151" s="32">
        <f ca="1">SUM(INDIRECT(GLOBAL_VAR[TABLENAME]&amp;"[@a"&amp;$1:$1-1&amp;"]"),INDIRECT(GLOBAL_VAR[TABLENAME]&amp;"[@c"&amp;$1:$1-1&amp;"]"))</f>
        <v>6</v>
      </c>
      <c r="Q3151" s="58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6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6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6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151" s="31">
        <v>20</v>
      </c>
      <c r="AC3151" t="s">
        <v>5149</v>
      </c>
    </row>
    <row r="3152" spans="1:29">
      <c r="A3152" s="31">
        <f ca="1">IF(GLOBAL[[#This Row],[TT]]&lt;1,"",ROW()-2)</f>
        <v>3150</v>
      </c>
      <c r="B3152" s="33" t="s">
        <v>1664</v>
      </c>
      <c r="C3152" s="31">
        <v>8</v>
      </c>
      <c r="D3152" s="31" t="s">
        <v>457</v>
      </c>
      <c r="E3152" s="31">
        <f ca="1">IF(GLOBAL[[#This Row],[b12]]="",GLOBAL[[#This Row],[a6]],GLOBAL[[#This Row],[b12]])</f>
        <v>7</v>
      </c>
      <c r="F3152" s="32">
        <f>GLOBAL[[#This Row],[AWAL]]</f>
        <v>8</v>
      </c>
      <c r="G3152" s="31"/>
      <c r="H3152" s="31"/>
      <c r="I3152" s="31">
        <f>IF(GLOBAL[[#This Row],[1]]="","",SUMIF(Table6[NB BM_C_QTY+F],GLOBAL[POINTER],Table6[C]))</f>
        <v>0</v>
      </c>
      <c r="J3152" s="91">
        <f>IF(GLOBAL[[#This Row],[2]]="",0,-1*SUMIF(Table5[CONCAT],GLOBAL[POINTER],Table5[3]))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 t="shared" si="49"/>
        <v>8</v>
      </c>
      <c r="N3152" s="31">
        <v>7</v>
      </c>
      <c r="O3152" s="31">
        <f>IF(GLOBAL[[#This Row],[b2]]="","",GLOBAL[[#This Row],[b2]]-GLOBAL[[#This Row],[a2]])</f>
        <v>-1</v>
      </c>
      <c r="P3152" s="32">
        <f ca="1">SUM(INDIRECT(GLOBAL_VAR[TABLENAME]&amp;"[@a"&amp;$1:$1-1&amp;"]"),INDIRECT(GLOBAL_VAR[TABLENAME]&amp;"[@c"&amp;$1:$1-1&amp;"]"))</f>
        <v>7</v>
      </c>
      <c r="Q3152" s="58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7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7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7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152" s="31">
        <v>16</v>
      </c>
      <c r="AC3152" t="s">
        <v>5149</v>
      </c>
    </row>
    <row r="3153" spans="1:29">
      <c r="A3153" s="31">
        <f ca="1">IF(GLOBAL[[#This Row],[TT]]&lt;1,"",ROW()-2)</f>
        <v>3151</v>
      </c>
      <c r="B3153" s="33" t="s">
        <v>1665</v>
      </c>
      <c r="C3153" s="31">
        <v>7</v>
      </c>
      <c r="D3153" s="31" t="s">
        <v>29</v>
      </c>
      <c r="E3153" s="31">
        <f ca="1">IF(GLOBAL[[#This Row],[b12]]="",GLOBAL[[#This Row],[a6]],GLOBAL[[#This Row],[b12]])</f>
        <v>4</v>
      </c>
      <c r="F3153" s="32">
        <f>GLOBAL[[#This Row],[AWAL]]</f>
        <v>7</v>
      </c>
      <c r="G3153" s="31"/>
      <c r="H3153" s="31"/>
      <c r="I3153" s="31">
        <f>IF(GLOBAL[[#This Row],[1]]="","",SUMIF(Table6[NB BM_C_QTY+F],GLOBAL[POINTER],Table6[C]))</f>
        <v>0</v>
      </c>
      <c r="J3153" s="91">
        <f>IF(GLOBAL[[#This Row],[2]]="",0,-1*SUMIF(Table5[CONCAT],GLOBAL[POINTER],Table5[3]))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 t="shared" si="49"/>
        <v>7</v>
      </c>
      <c r="N3153" s="31">
        <v>4</v>
      </c>
      <c r="O3153" s="31">
        <f>IF(GLOBAL[[#This Row],[b2]]="","",GLOBAL[[#This Row],[b2]]-GLOBAL[[#This Row],[a2]])</f>
        <v>-3</v>
      </c>
      <c r="P3153" s="32">
        <f ca="1">SUM(INDIRECT(GLOBAL_VAR[TABLENAME]&amp;"[@a"&amp;$1:$1-1&amp;"]"),INDIRECT(GLOBAL_VAR[TABLENAME]&amp;"[@c"&amp;$1:$1-1&amp;"]"))</f>
        <v>4</v>
      </c>
      <c r="Q3153" s="58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4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4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4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153" s="31">
        <v>20</v>
      </c>
      <c r="AC3153" t="s">
        <v>5149</v>
      </c>
    </row>
    <row r="3154" spans="1:29">
      <c r="A3154" s="31" t="str">
        <f ca="1">IF(GLOBAL[[#This Row],[TT]]&lt;1,"",ROW()-2)</f>
        <v/>
      </c>
      <c r="B3154" s="33" t="s">
        <v>1666</v>
      </c>
      <c r="C3154" s="31">
        <v>0</v>
      </c>
      <c r="D3154" s="31" t="s">
        <v>212</v>
      </c>
      <c r="E3154" s="31">
        <f ca="1">IF(GLOBAL[[#This Row],[b12]]="",GLOBAL[[#This Row],[a6]],GLOBAL[[#This Row],[b12]])</f>
        <v>0</v>
      </c>
      <c r="F3154" s="32">
        <f>GLOBAL[[#This Row],[AWAL]]</f>
        <v>0</v>
      </c>
      <c r="G3154" s="31"/>
      <c r="H3154" s="31"/>
      <c r="I3154" s="31">
        <f>IF(GLOBAL[[#This Row],[1]]="","",SUMIF(Table6[NB BM_C_QTY+F],GLOBAL[POINTER],Table6[C]))</f>
        <v>0</v>
      </c>
      <c r="J3154" s="91">
        <f>IF(GLOBAL[[#This Row],[2]]="",0,-1*SUMIF(Table5[CONCAT],GLOBAL[POINTER],Table5[3]))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 t="shared" si="49"/>
        <v>0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0</v>
      </c>
      <c r="Q3154" s="58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154" s="31">
        <v>24</v>
      </c>
      <c r="AC3154" t="s">
        <v>5149</v>
      </c>
    </row>
    <row r="3155" spans="1:29">
      <c r="A3155" s="31">
        <f ca="1">IF(GLOBAL[[#This Row],[TT]]&lt;1,"",ROW()-2)</f>
        <v>3153</v>
      </c>
      <c r="B3155" s="33" t="s">
        <v>1667</v>
      </c>
      <c r="C3155" s="31">
        <v>9</v>
      </c>
      <c r="D3155" s="31" t="s">
        <v>205</v>
      </c>
      <c r="E3155" s="31">
        <f ca="1">IF(GLOBAL[[#This Row],[b12]]="",GLOBAL[[#This Row],[a6]],GLOBAL[[#This Row],[b12]])</f>
        <v>9</v>
      </c>
      <c r="F3155" s="32">
        <f>GLOBAL[[#This Row],[AWAL]]</f>
        <v>9</v>
      </c>
      <c r="G3155" s="31"/>
      <c r="H3155" s="31"/>
      <c r="I3155" s="31">
        <f>IF(GLOBAL[[#This Row],[1]]="","",SUMIF(Table6[NB BM_C_QTY+F],GLOBAL[POINTER],Table6[C]))</f>
        <v>0</v>
      </c>
      <c r="J3155" s="91">
        <f>IF(GLOBAL[[#This Row],[2]]="",0,-1*SUMIF(Table5[CONCAT],GLOBAL[POINTER],Table5[3]))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9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9</v>
      </c>
      <c r="Q3155" s="58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9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9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9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155" s="31">
        <v>30</v>
      </c>
      <c r="AC3155" t="s">
        <v>5149</v>
      </c>
    </row>
    <row r="3156" spans="1:29">
      <c r="A3156" s="31">
        <f ca="1">IF(GLOBAL[[#This Row],[TT]]&lt;1,"",ROW()-2)</f>
        <v>3154</v>
      </c>
      <c r="B3156" s="33" t="s">
        <v>1668</v>
      </c>
      <c r="C3156" s="31">
        <v>1</v>
      </c>
      <c r="D3156" s="31" t="s">
        <v>205</v>
      </c>
      <c r="E3156" s="31">
        <f ca="1">IF(GLOBAL[[#This Row],[b12]]="",GLOBAL[[#This Row],[a6]],GLOBAL[[#This Row],[b12]])</f>
        <v>1</v>
      </c>
      <c r="F3156" s="32">
        <f>GLOBAL[[#This Row],[AWAL]]</f>
        <v>1</v>
      </c>
      <c r="G3156" s="31"/>
      <c r="H3156" s="31"/>
      <c r="I3156" s="31">
        <f>IF(GLOBAL[[#This Row],[1]]="","",SUMIF(Table6[NB BM_C_QTY+F],GLOBAL[POINTER],Table6[C]))</f>
        <v>0</v>
      </c>
      <c r="J3156" s="91">
        <f>IF(GLOBAL[[#This Row],[2]]="",0,-1*SUMIF(Table5[CONCAT],GLOBAL[POINTER],Table5[3]))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 t="shared" si="49"/>
        <v>1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1</v>
      </c>
      <c r="Q3156" s="58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1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1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1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156" s="31">
        <v>30</v>
      </c>
      <c r="AC3156" t="s">
        <v>5149</v>
      </c>
    </row>
    <row r="3157" spans="1:29">
      <c r="A3157" s="31" t="str">
        <f ca="1">IF(GLOBAL[[#This Row],[TT]]&lt;1,"",ROW()-2)</f>
        <v/>
      </c>
      <c r="B3157" s="33" t="s">
        <v>1669</v>
      </c>
      <c r="C3157" s="31">
        <v>0</v>
      </c>
      <c r="D3157" s="31" t="s">
        <v>61</v>
      </c>
      <c r="E3157" s="31">
        <f ca="1">IF(GLOBAL[[#This Row],[b12]]="",GLOBAL[[#This Row],[a6]],GLOBAL[[#This Row],[b12]])</f>
        <v>0</v>
      </c>
      <c r="F3157" s="32">
        <f>GLOBAL[[#This Row],[AWAL]]</f>
        <v>0</v>
      </c>
      <c r="G3157" s="31"/>
      <c r="H3157" s="31"/>
      <c r="I3157" s="31">
        <f>IF(GLOBAL[[#This Row],[1]]="","",SUMIF(Table6[NB BM_C_QTY+F],GLOBAL[POINTER],Table6[C]))</f>
        <v>0</v>
      </c>
      <c r="J3157" s="91">
        <f>IF(GLOBAL[[#This Row],[2]]="",0,-1*SUMIF(Table5[CONCAT],GLOBAL[POINTER],Table5[3]))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 t="shared" si="49"/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58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157" s="31">
        <v>40</v>
      </c>
      <c r="AC3157" t="s">
        <v>5149</v>
      </c>
    </row>
    <row r="3158" spans="1:29">
      <c r="A3158" s="31">
        <f ca="1">IF(GLOBAL[[#This Row],[TT]]&lt;1,"",ROW()-2)</f>
        <v>3156</v>
      </c>
      <c r="B3158" s="33" t="s">
        <v>1670</v>
      </c>
      <c r="C3158" s="31">
        <v>3</v>
      </c>
      <c r="D3158" s="31" t="s">
        <v>61</v>
      </c>
      <c r="E3158" s="31">
        <f ca="1">IF(GLOBAL[[#This Row],[b12]]="",GLOBAL[[#This Row],[a6]],GLOBAL[[#This Row],[b12]])</f>
        <v>3</v>
      </c>
      <c r="F3158" s="32">
        <f>GLOBAL[[#This Row],[AWAL]]</f>
        <v>3</v>
      </c>
      <c r="G3158" s="31"/>
      <c r="H3158" s="31"/>
      <c r="I3158" s="31">
        <f>IF(GLOBAL[[#This Row],[1]]="","",SUMIF(Table6[NB BM_C_QTY+F],GLOBAL[POINTER],Table6[C]))</f>
        <v>0</v>
      </c>
      <c r="J3158" s="91">
        <f>IF(GLOBAL[[#This Row],[2]]="",0,-1*SUMIF(Table5[CONCAT],GLOBAL[POINTER],Table5[3]))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 t="shared" si="49"/>
        <v>3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3</v>
      </c>
      <c r="Q3158" s="58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3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3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3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158" s="31">
        <v>40</v>
      </c>
      <c r="AC3158" t="s">
        <v>5149</v>
      </c>
    </row>
    <row r="3159" spans="1:29">
      <c r="A3159" s="31">
        <f ca="1">IF(GLOBAL[[#This Row],[TT]]&lt;1,"",ROW()-2)</f>
        <v>3157</v>
      </c>
      <c r="B3159" s="33" t="s">
        <v>1671</v>
      </c>
      <c r="C3159" s="31">
        <v>4</v>
      </c>
      <c r="D3159" s="31" t="s">
        <v>167</v>
      </c>
      <c r="E3159" s="31">
        <f ca="1">IF(GLOBAL[[#This Row],[b12]]="",GLOBAL[[#This Row],[a6]],GLOBAL[[#This Row],[b12]])</f>
        <v>4</v>
      </c>
      <c r="F3159" s="32">
        <f>GLOBAL[[#This Row],[AWAL]]</f>
        <v>4</v>
      </c>
      <c r="G3159" s="31"/>
      <c r="H3159" s="31"/>
      <c r="I3159" s="31">
        <f>IF(GLOBAL[[#This Row],[1]]="","",SUMIF(Table6[NB BM_C_QTY+F],GLOBAL[POINTER],Table6[C]))</f>
        <v>0</v>
      </c>
      <c r="J3159" s="91">
        <f>IF(GLOBAL[[#This Row],[2]]="",0,-1*SUMIF(Table5[CONCAT],GLOBAL[POINTER],Table5[3]))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 t="shared" si="49"/>
        <v>4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4</v>
      </c>
      <c r="Q3159" s="58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4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4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4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159" s="31">
        <v>48</v>
      </c>
      <c r="AC3159" t="s">
        <v>5149</v>
      </c>
    </row>
    <row r="3160" spans="1:29">
      <c r="A3160" s="31">
        <f ca="1">IF(GLOBAL[[#This Row],[TT]]&lt;1,"",ROW()-2)</f>
        <v>3158</v>
      </c>
      <c r="B3160" s="33" t="s">
        <v>1672</v>
      </c>
      <c r="C3160" s="31">
        <v>12</v>
      </c>
      <c r="D3160" s="31" t="s">
        <v>1673</v>
      </c>
      <c r="E3160" s="31">
        <f ca="1">IF(GLOBAL[[#This Row],[b12]]="",GLOBAL[[#This Row],[a6]],GLOBAL[[#This Row],[b12]])</f>
        <v>12</v>
      </c>
      <c r="F3160" s="32">
        <f>GLOBAL[[#This Row],[AWAL]]</f>
        <v>12</v>
      </c>
      <c r="G3160" s="31"/>
      <c r="H3160" s="31"/>
      <c r="I3160" s="31">
        <f>IF(GLOBAL[[#This Row],[1]]="","",SUMIF(Table6[NB BM_C_QTY+F],GLOBAL[POINTER],Table6[C]))</f>
        <v>0</v>
      </c>
      <c r="J3160" s="91">
        <f>IF(GLOBAL[[#This Row],[2]]="",0,-1*SUMIF(Table5[CONCAT],GLOBAL[POINTER],Table5[3]))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 t="shared" si="49"/>
        <v>12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12</v>
      </c>
      <c r="Q3160" s="58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12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12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12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160" s="31">
        <v>40</v>
      </c>
      <c r="AC3160" t="s">
        <v>6097</v>
      </c>
    </row>
    <row r="3161" spans="1:29">
      <c r="A3161" s="31">
        <f ca="1">IF(GLOBAL[[#This Row],[TT]]&lt;1,"",ROW()-2)</f>
        <v>3159</v>
      </c>
      <c r="B3161" s="33" t="s">
        <v>1674</v>
      </c>
      <c r="C3161" s="31">
        <v>7</v>
      </c>
      <c r="D3161" s="31" t="s">
        <v>1675</v>
      </c>
      <c r="E3161" s="31">
        <f ca="1">IF(GLOBAL[[#This Row],[b12]]="",GLOBAL[[#This Row],[a6]],GLOBAL[[#This Row],[b12]])</f>
        <v>7</v>
      </c>
      <c r="F3161" s="32">
        <f>GLOBAL[[#This Row],[AWAL]]</f>
        <v>7</v>
      </c>
      <c r="G3161" s="31"/>
      <c r="H3161" s="31"/>
      <c r="I3161" s="31">
        <f>IF(GLOBAL[[#This Row],[1]]="","",SUMIF(Table6[NB BM_C_QTY+F],GLOBAL[POINTER],Table6[C]))</f>
        <v>0</v>
      </c>
      <c r="J3161" s="91">
        <f>IF(GLOBAL[[#This Row],[2]]="",0,-1*SUMIF(Table5[CONCAT],GLOBAL[POINTER],Table5[3]))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7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7</v>
      </c>
      <c r="Q3161" s="58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7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7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7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161" s="31">
        <v>45</v>
      </c>
      <c r="AC3161" t="s">
        <v>6097</v>
      </c>
    </row>
    <row r="3162" spans="1:29">
      <c r="A3162" s="31">
        <f ca="1">IF(GLOBAL[[#This Row],[TT]]&lt;1,"",ROW()-2)</f>
        <v>3160</v>
      </c>
      <c r="B3162" s="33" t="s">
        <v>1676</v>
      </c>
      <c r="C3162" s="31">
        <v>11</v>
      </c>
      <c r="D3162" s="31" t="s">
        <v>1673</v>
      </c>
      <c r="E3162" s="31">
        <f ca="1">IF(GLOBAL[[#This Row],[b12]]="",GLOBAL[[#This Row],[a6]],GLOBAL[[#This Row],[b12]])</f>
        <v>11</v>
      </c>
      <c r="F3162" s="32">
        <f>GLOBAL[[#This Row],[AWAL]]</f>
        <v>11</v>
      </c>
      <c r="G3162" s="31"/>
      <c r="H3162" s="31"/>
      <c r="I3162" s="31">
        <f>IF(GLOBAL[[#This Row],[1]]="","",SUMIF(Table6[NB BM_C_QTY+F],GLOBAL[POINTER],Table6[C]))</f>
        <v>0</v>
      </c>
      <c r="J3162" s="91">
        <f>IF(GLOBAL[[#This Row],[2]]="",0,-1*SUMIF(Table5[CONCAT],GLOBAL[POINTER],Table5[3]))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11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11</v>
      </c>
      <c r="Q3162" s="58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11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11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11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162" s="31">
        <v>40</v>
      </c>
      <c r="AC3162" t="s">
        <v>6097</v>
      </c>
    </row>
    <row r="3163" spans="1:29">
      <c r="A3163" s="31">
        <f ca="1">IF(GLOBAL[[#This Row],[TT]]&lt;1,"",ROW()-2)</f>
        <v>3161</v>
      </c>
      <c r="B3163" s="33" t="s">
        <v>1677</v>
      </c>
      <c r="C3163" s="31">
        <v>4</v>
      </c>
      <c r="D3163" s="31" t="s">
        <v>167</v>
      </c>
      <c r="E3163" s="31">
        <f ca="1">IF(GLOBAL[[#This Row],[b12]]="",GLOBAL[[#This Row],[a6]],GLOBAL[[#This Row],[b12]])</f>
        <v>4</v>
      </c>
      <c r="F3163" s="32">
        <f>GLOBAL[[#This Row],[AWAL]]</f>
        <v>4</v>
      </c>
      <c r="G3163" s="31"/>
      <c r="H3163" s="31"/>
      <c r="I3163" s="31">
        <f>IF(GLOBAL[[#This Row],[1]]="","",SUMIF(Table6[NB BM_C_QTY+F],GLOBAL[POINTER],Table6[C]))</f>
        <v>0</v>
      </c>
      <c r="J3163" s="91">
        <f>IF(GLOBAL[[#This Row],[2]]="",0,-1*SUMIF(Table5[CONCAT],GLOBAL[POINTER],Table5[3]))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4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4</v>
      </c>
      <c r="Q3163" s="58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4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4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4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163" s="31">
        <v>48</v>
      </c>
      <c r="AC3163" t="s">
        <v>5149</v>
      </c>
    </row>
    <row r="3164" spans="1:29">
      <c r="A3164" s="31">
        <f ca="1">IF(GLOBAL[[#This Row],[TT]]&lt;1,"",ROW()-2)</f>
        <v>3162</v>
      </c>
      <c r="B3164" s="33" t="s">
        <v>1678</v>
      </c>
      <c r="C3164" s="31">
        <v>15</v>
      </c>
      <c r="D3164" s="31" t="s">
        <v>205</v>
      </c>
      <c r="E3164" s="31">
        <f ca="1">IF(GLOBAL[[#This Row],[b12]]="",GLOBAL[[#This Row],[a6]],GLOBAL[[#This Row],[b12]])</f>
        <v>15</v>
      </c>
      <c r="F3164" s="32">
        <f>GLOBAL[[#This Row],[AWAL]]</f>
        <v>15</v>
      </c>
      <c r="G3164" s="31"/>
      <c r="H3164" s="31"/>
      <c r="I3164" s="31">
        <f>IF(GLOBAL[[#This Row],[1]]="","",SUMIF(Table6[NB BM_C_QTY+F],GLOBAL[POINTER],Table6[C]))</f>
        <v>0</v>
      </c>
      <c r="J3164" s="91">
        <f>IF(GLOBAL[[#This Row],[2]]="",0,-1*SUMIF(Table5[CONCAT],GLOBAL[POINTER],Table5[3]))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 t="shared" si="49"/>
        <v>15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15</v>
      </c>
      <c r="Q3164" s="58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15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15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15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164" s="31">
        <v>30</v>
      </c>
      <c r="AC3164" t="s">
        <v>5149</v>
      </c>
    </row>
    <row r="3165" spans="1:29">
      <c r="A3165" s="31">
        <f ca="1">IF(GLOBAL[[#This Row],[TT]]&lt;1,"",ROW()-2)</f>
        <v>3163</v>
      </c>
      <c r="B3165" s="33" t="s">
        <v>1679</v>
      </c>
      <c r="C3165" s="31">
        <v>3</v>
      </c>
      <c r="D3165" s="31" t="s">
        <v>29</v>
      </c>
      <c r="E3165" s="31">
        <f ca="1">IF(GLOBAL[[#This Row],[b12]]="",GLOBAL[[#This Row],[a6]],GLOBAL[[#This Row],[b12]])</f>
        <v>3</v>
      </c>
      <c r="F3165" s="32">
        <f>GLOBAL[[#This Row],[AWAL]]</f>
        <v>3</v>
      </c>
      <c r="G3165" s="31"/>
      <c r="H3165" s="31"/>
      <c r="I3165" s="31">
        <f>IF(GLOBAL[[#This Row],[1]]="","",SUMIF(Table6[NB BM_C_QTY+F],GLOBAL[POINTER],Table6[C]))</f>
        <v>0</v>
      </c>
      <c r="J3165" s="91">
        <f>IF(GLOBAL[[#This Row],[2]]="",0,-1*SUMIF(Table5[CONCAT],GLOBAL[POINTER],Table5[3]))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 t="shared" si="49"/>
        <v>3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3</v>
      </c>
      <c r="Q3165" s="58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3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3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3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165" s="31">
        <v>20</v>
      </c>
      <c r="AC3165" t="s">
        <v>5149</v>
      </c>
    </row>
    <row r="3166" spans="1:29">
      <c r="A3166" s="31">
        <f ca="1">IF(GLOBAL[[#This Row],[TT]]&lt;1,"",ROW()-2)</f>
        <v>3164</v>
      </c>
      <c r="B3166" s="33" t="s">
        <v>1680</v>
      </c>
      <c r="C3166" s="31">
        <v>1</v>
      </c>
      <c r="D3166" s="31" t="s">
        <v>235</v>
      </c>
      <c r="E3166" s="31">
        <f ca="1">IF(GLOBAL[[#This Row],[b12]]="",GLOBAL[[#This Row],[a6]],GLOBAL[[#This Row],[b12]])</f>
        <v>1</v>
      </c>
      <c r="F3166" s="32">
        <f>GLOBAL[[#This Row],[AWAL]]</f>
        <v>1</v>
      </c>
      <c r="G3166" s="31"/>
      <c r="H3166" s="31"/>
      <c r="I3166" s="31">
        <f>IF(GLOBAL[[#This Row],[1]]="","",SUMIF(Table6[NB BM_C_QTY+F],GLOBAL[POINTER],Table6[C]))</f>
        <v>0</v>
      </c>
      <c r="J3166" s="91">
        <f>IF(GLOBAL[[#This Row],[2]]="",0,-1*SUMIF(Table5[CONCAT],GLOBAL[POINTER],Table5[3]))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 t="shared" si="49"/>
        <v>1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1</v>
      </c>
      <c r="Q3166" s="58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1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1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1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166" s="31">
        <v>80</v>
      </c>
      <c r="AC3166" t="s">
        <v>5149</v>
      </c>
    </row>
    <row r="3167" spans="1:29">
      <c r="A3167" s="31">
        <f ca="1">IF(GLOBAL[[#This Row],[TT]]&lt;1,"",ROW()-2)</f>
        <v>3165</v>
      </c>
      <c r="B3167" s="33" t="s">
        <v>1681</v>
      </c>
      <c r="C3167" s="31">
        <v>3</v>
      </c>
      <c r="D3167" s="31" t="s">
        <v>491</v>
      </c>
      <c r="E3167" s="31">
        <f ca="1">IF(GLOBAL[[#This Row],[b12]]="",GLOBAL[[#This Row],[a6]],GLOBAL[[#This Row],[b12]])</f>
        <v>3</v>
      </c>
      <c r="F3167" s="32">
        <f>GLOBAL[[#This Row],[AWAL]]</f>
        <v>3</v>
      </c>
      <c r="G3167" s="31"/>
      <c r="H3167" s="31"/>
      <c r="I3167" s="31">
        <f>IF(GLOBAL[[#This Row],[1]]="","",SUMIF(Table6[NB BM_C_QTY+F],GLOBAL[POINTER],Table6[C]))</f>
        <v>0</v>
      </c>
      <c r="J3167" s="91">
        <f>IF(GLOBAL[[#This Row],[2]]="",0,-1*SUMIF(Table5[CONCAT],GLOBAL[POINTER],Table5[3]))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 t="shared" si="49"/>
        <v>3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3</v>
      </c>
      <c r="Q3167" s="58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3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3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3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167" s="31">
        <v>240</v>
      </c>
      <c r="AC3167" t="s">
        <v>5116</v>
      </c>
    </row>
    <row r="3168" spans="1:29">
      <c r="A3168" s="31">
        <f ca="1">IF(GLOBAL[[#This Row],[TT]]&lt;1,"",ROW()-2)</f>
        <v>3166</v>
      </c>
      <c r="B3168" s="33" t="s">
        <v>1682</v>
      </c>
      <c r="C3168" s="31">
        <v>2</v>
      </c>
      <c r="D3168" s="31" t="s">
        <v>824</v>
      </c>
      <c r="E3168" s="31">
        <f ca="1">IF(GLOBAL[[#This Row],[b12]]="",GLOBAL[[#This Row],[a6]],GLOBAL[[#This Row],[b12]])</f>
        <v>2</v>
      </c>
      <c r="F3168" s="32">
        <f>GLOBAL[[#This Row],[AWAL]]</f>
        <v>2</v>
      </c>
      <c r="G3168" s="31"/>
      <c r="H3168" s="31"/>
      <c r="I3168" s="31">
        <f>IF(GLOBAL[[#This Row],[1]]="","",SUMIF(Table6[NB BM_C_QTY+F],GLOBAL[POINTER],Table6[C]))</f>
        <v>0</v>
      </c>
      <c r="J3168" s="91">
        <f>IF(GLOBAL[[#This Row],[2]]="",0,-1*SUMIF(Table5[CONCAT],GLOBAL[POINTER],Table5[3]))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2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2</v>
      </c>
      <c r="Q3168" s="58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2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2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2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168" s="31">
        <v>3200</v>
      </c>
      <c r="AC3168" t="s">
        <v>5118</v>
      </c>
    </row>
    <row r="3169" spans="1:30">
      <c r="A3169" s="31" t="str">
        <f ca="1">IF(GLOBAL[[#This Row],[TT]]&lt;1,"",ROW()-2)</f>
        <v/>
      </c>
      <c r="B3169" s="33" t="s">
        <v>1683</v>
      </c>
      <c r="C3169" s="31">
        <v>0</v>
      </c>
      <c r="D3169" s="31" t="s">
        <v>29</v>
      </c>
      <c r="E3169" s="31">
        <f ca="1">IF(GLOBAL[[#This Row],[b12]]="",GLOBAL[[#This Row],[a6]],GLOBAL[[#This Row],[b12]])</f>
        <v>0</v>
      </c>
      <c r="F3169" s="32">
        <f>GLOBAL[[#This Row],[AWAL]]</f>
        <v>0</v>
      </c>
      <c r="G3169" s="31"/>
      <c r="H3169" s="31"/>
      <c r="I3169" s="31">
        <f>IF(GLOBAL[[#This Row],[1]]="","",SUMIF(Table6[NB BM_C_QTY+F],GLOBAL[POINTER],Table6[C]))</f>
        <v>0</v>
      </c>
      <c r="J3169" s="91">
        <f>IF(GLOBAL[[#This Row],[2]]="",0,-1*SUMIF(Table5[CONCAT],GLOBAL[POINTER],Table5[3]))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 t="shared" si="49"/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58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169" s="31">
        <v>20</v>
      </c>
      <c r="AC3169" t="s">
        <v>5149</v>
      </c>
    </row>
    <row r="3170" spans="1:30">
      <c r="A3170" s="31">
        <f ca="1">IF(GLOBAL[[#This Row],[TT]]&lt;1,"",ROW()-2)</f>
        <v>3168</v>
      </c>
      <c r="B3170" s="33" t="s">
        <v>1684</v>
      </c>
      <c r="C3170" s="31">
        <v>4</v>
      </c>
      <c r="D3170" s="31" t="s">
        <v>106</v>
      </c>
      <c r="E3170" s="31">
        <f ca="1">IF(GLOBAL[[#This Row],[b12]]="",GLOBAL[[#This Row],[a6]],GLOBAL[[#This Row],[b12]])</f>
        <v>4</v>
      </c>
      <c r="F3170" s="32">
        <f>GLOBAL[[#This Row],[AWAL]]</f>
        <v>4</v>
      </c>
      <c r="G3170" s="31"/>
      <c r="H3170" s="31"/>
      <c r="I3170" s="31">
        <f>IF(GLOBAL[[#This Row],[1]]="","",SUMIF(Table6[NB BM_C_QTY+F],GLOBAL[POINTER],Table6[C]))</f>
        <v>0</v>
      </c>
      <c r="J3170" s="91">
        <f>IF(GLOBAL[[#This Row],[2]]="",0,-1*SUMIF(Table5[CONCAT],GLOBAL[POINTER],Table5[3]))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 t="shared" si="49"/>
        <v>4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4</v>
      </c>
      <c r="Q3170" s="58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4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4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4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170" s="31">
        <v>96</v>
      </c>
      <c r="AC3170" t="s">
        <v>5116</v>
      </c>
    </row>
    <row r="3171" spans="1:30">
      <c r="A3171" s="31">
        <f ca="1">IF(GLOBAL[[#This Row],[TT]]&lt;1,"",ROW()-2)</f>
        <v>3169</v>
      </c>
      <c r="B3171" s="33" t="s">
        <v>1685</v>
      </c>
      <c r="C3171" s="31">
        <v>2</v>
      </c>
      <c r="D3171" s="31" t="s">
        <v>167</v>
      </c>
      <c r="E3171" s="31">
        <f ca="1">IF(GLOBAL[[#This Row],[b12]]="",GLOBAL[[#This Row],[a6]],GLOBAL[[#This Row],[b12]])</f>
        <v>2</v>
      </c>
      <c r="F3171" s="32">
        <f>GLOBAL[[#This Row],[AWAL]]</f>
        <v>2</v>
      </c>
      <c r="G3171" s="31"/>
      <c r="H3171" s="31"/>
      <c r="I3171" s="31">
        <f>IF(GLOBAL[[#This Row],[1]]="","",SUMIF(Table6[NB BM_C_QTY+F],GLOBAL[POINTER],Table6[C]))</f>
        <v>0</v>
      </c>
      <c r="J3171" s="91">
        <f>IF(GLOBAL[[#This Row],[2]]="",0,-1*SUMIF(Table5[CONCAT],GLOBAL[POINTER],Table5[3]))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2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2</v>
      </c>
      <c r="Q3171" s="58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2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2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2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171" s="31">
        <v>48</v>
      </c>
      <c r="AC3171" t="s">
        <v>5149</v>
      </c>
    </row>
    <row r="3172" spans="1:30">
      <c r="A3172" s="31" t="str">
        <f ca="1">IF(GLOBAL[[#This Row],[TT]]&lt;1,"",ROW()-2)</f>
        <v/>
      </c>
      <c r="B3172" s="33" t="s">
        <v>2546</v>
      </c>
      <c r="C3172" s="31">
        <v>0</v>
      </c>
      <c r="D3172" s="31" t="s">
        <v>2547</v>
      </c>
      <c r="E3172" s="31">
        <f ca="1">IF(GLOBAL[[#This Row],[b12]]="",GLOBAL[[#This Row],[a6]],GLOBAL[[#This Row],[b12]])</f>
        <v>0</v>
      </c>
      <c r="F3172" s="32">
        <f>GLOBAL[[#This Row],[AWAL]]</f>
        <v>0</v>
      </c>
      <c r="G3172" s="31"/>
      <c r="H3172" s="31"/>
      <c r="I3172" s="31">
        <f>IF(GLOBAL[[#This Row],[1]]="","",SUMIF(Table6[NB BM_C_QTY+F],GLOBAL[POINTER],Table6[C]))</f>
        <v>0</v>
      </c>
      <c r="J3172" s="91">
        <f>IF(GLOBAL[[#This Row],[2]]="",0,-1*SUMIF(Table5[CONCAT],GLOBAL[POINTER],Table5[3]))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 t="shared" si="49"/>
        <v>0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0</v>
      </c>
      <c r="Q3172" s="58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0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0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0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172" s="31">
        <v>2000</v>
      </c>
      <c r="AC3172" t="s">
        <v>5118</v>
      </c>
    </row>
    <row r="3173" spans="1:30">
      <c r="A3173" s="39">
        <f ca="1">IF(GLOBAL[[#This Row],[TT]]&lt;1,"",ROW()-2)</f>
        <v>3171</v>
      </c>
      <c r="B3173" s="33" t="s">
        <v>5595</v>
      </c>
      <c r="C3173" s="31">
        <v>1</v>
      </c>
      <c r="D3173" s="31">
        <v>50</v>
      </c>
      <c r="E3173" s="39">
        <f ca="1">IF(GLOBAL[[#This Row],[b12]]="",GLOBAL[[#This Row],[a6]],GLOBAL[[#This Row],[b12]])</f>
        <v>1</v>
      </c>
      <c r="F3173" s="40">
        <f>GLOBAL[[#This Row],[AWAL]]</f>
        <v>1</v>
      </c>
      <c r="G3173" s="31"/>
      <c r="H3173" s="31"/>
      <c r="I3173" s="39">
        <f>IF(GLOBAL[[#This Row],[1]]="","",SUMIF(Table6[NB BM_C_QTY+F],GLOBAL[POINTER],Table6[C]))</f>
        <v>0</v>
      </c>
      <c r="J3173" s="91">
        <f>IF(GLOBAL[[#This Row],[2]]="",0,-1*SUMIF(Table5[CONCAT],GLOBAL[POINTER],Table5[3]))</f>
        <v>0</v>
      </c>
      <c r="K3173" s="39" t="str">
        <f>IF(GLOBAL[[#This Row],[b1]]="","",GLOBAL[[#This Row],[b1]]-GLOBAL[[#This Row],[a1]]-GLOBAL[[#This Row],[bkeluar1]])</f>
        <v/>
      </c>
      <c r="L3173" s="39">
        <f>SUM(GLOBAL[[#This Row],[bmasuk1]:[c1]])</f>
        <v>0</v>
      </c>
      <c r="M3173" s="40">
        <f t="shared" si="49"/>
        <v>1</v>
      </c>
      <c r="N3173" s="31"/>
      <c r="O3173" s="39" t="str">
        <f>IF(GLOBAL[[#This Row],[b2]]="","",GLOBAL[[#This Row],[b2]]-GLOBAL[[#This Row],[a2]])</f>
        <v/>
      </c>
      <c r="P3173" s="40">
        <f ca="1">SUM(INDIRECT(GLOBAL_VAR[TABLENAME]&amp;"[@a"&amp;$1:$1-1&amp;"]"),INDIRECT(GLOBAL_VAR[TABLENAME]&amp;"[@c"&amp;$1:$1-1&amp;"]"))</f>
        <v>1</v>
      </c>
      <c r="Q3173" s="58"/>
      <c r="R3173" s="41" t="str">
        <f>IF(GLOBAL[[#This Row],[b3]]="","",GLOBAL[[#This Row],[b3]]-GLOBAL[[#This Row],[a3]])</f>
        <v/>
      </c>
      <c r="S3173" s="40">
        <f ca="1">SUM(INDIRECT(GLOBAL_VAR[TABLENAME]&amp;"[@a"&amp;$1:$1-1&amp;"]"),INDIRECT(GLOBAL_VAR[TABLENAME]&amp;"[@c"&amp;$1:$1-1&amp;"]"))</f>
        <v>1</v>
      </c>
      <c r="T3173" s="33"/>
      <c r="U3173" s="41" t="str">
        <f>IF(GLOBAL[[#This Row],[b4]]="","",GLOBAL[[#This Row],[b4]]-GLOBAL[[#This Row],[a4]])</f>
        <v/>
      </c>
      <c r="V3173" s="40">
        <f ca="1">SUM(INDIRECT(GLOBAL_VAR[TABLENAME]&amp;"[@a"&amp;$1:$1-1&amp;"]"),INDIRECT(GLOBAL_VAR[TABLENAME]&amp;"[@c"&amp;$1:$1-1&amp;"]"))</f>
        <v>1</v>
      </c>
      <c r="W3173" s="31"/>
      <c r="X3173" s="39" t="str">
        <f>IF(GLOBAL[[#This Row],[b5]]="","",GLOBAL[[#This Row],[b5]]-GLOBAL[[#This Row],[a5]])</f>
        <v/>
      </c>
      <c r="Y3173" s="40">
        <f ca="1">SUM(INDIRECT(GLOBAL_VAR[TABLENAME]&amp;"[@a"&amp;$1:$1-1&amp;"]"),INDIRECT(GLOBAL_VAR[TABLENAME]&amp;"[@c"&amp;$1:$1-1&amp;"]"))</f>
        <v>1</v>
      </c>
      <c r="Z3173" s="29"/>
      <c r="AA317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3173" s="39">
        <v>50</v>
      </c>
      <c r="AC3173" t="s">
        <v>5118</v>
      </c>
      <c r="AD3173" s="29"/>
    </row>
    <row r="3174" spans="1:30">
      <c r="A3174" s="31" t="str">
        <f ca="1">IF(GLOBAL[[#This Row],[TT]]&lt;1,"",ROW()-2)</f>
        <v/>
      </c>
      <c r="B3174" s="33" t="s">
        <v>5174</v>
      </c>
      <c r="C3174" s="31">
        <v>0</v>
      </c>
      <c r="D3174" s="31" t="s">
        <v>769</v>
      </c>
      <c r="E3174" s="31">
        <f ca="1">IF(GLOBAL[[#This Row],[b12]]="",GLOBAL[[#This Row],[a6]],GLOBAL[[#This Row],[b12]])</f>
        <v>0</v>
      </c>
      <c r="F3174" s="32">
        <f>GLOBAL[[#This Row],[AWAL]]</f>
        <v>0</v>
      </c>
      <c r="G3174" s="31"/>
      <c r="H3174" s="31"/>
      <c r="I3174" s="31">
        <f>IF(GLOBAL[[#This Row],[1]]="","",SUMIF(Table6[NB BM_C_QTY+F],GLOBAL[POINTER],Table6[C]))</f>
        <v>0</v>
      </c>
      <c r="J3174" s="91">
        <f>IF(GLOBAL[[#This Row],[2]]="",0,-1*SUMIF(Table5[CONCAT],GLOBAL[POINTER],Table5[3]))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0</v>
      </c>
      <c r="Q3174" s="58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174" s="31">
        <v>50</v>
      </c>
      <c r="AC3174" t="s">
        <v>5149</v>
      </c>
    </row>
    <row r="3175" spans="1:30">
      <c r="A3175" s="31" t="str">
        <f ca="1">IF(GLOBAL[[#This Row],[TT]]&lt;1,"",ROW()-2)</f>
        <v/>
      </c>
      <c r="B3175" s="33" t="s">
        <v>5175</v>
      </c>
      <c r="C3175" s="31">
        <v>0</v>
      </c>
      <c r="D3175" s="31" t="s">
        <v>769</v>
      </c>
      <c r="E3175" s="31">
        <f ca="1">IF(GLOBAL[[#This Row],[b12]]="",GLOBAL[[#This Row],[a6]],GLOBAL[[#This Row],[b12]])</f>
        <v>0</v>
      </c>
      <c r="F3175" s="32">
        <f>GLOBAL[[#This Row],[AWAL]]</f>
        <v>0</v>
      </c>
      <c r="G3175" s="31"/>
      <c r="H3175" s="31"/>
      <c r="I3175" s="31">
        <f>IF(GLOBAL[[#This Row],[1]]="","",SUMIF(Table6[NB BM_C_QTY+F],GLOBAL[POINTER],Table6[C]))</f>
        <v>0</v>
      </c>
      <c r="J3175" s="91">
        <f>IF(GLOBAL[[#This Row],[2]]="",0,-1*SUMIF(Table5[CONCAT],GLOBAL[POINTER],Table5[3]))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 t="shared" si="49"/>
        <v>0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0</v>
      </c>
      <c r="Q3175" s="58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0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0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0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175" s="31">
        <v>50</v>
      </c>
      <c r="AC3175" t="s">
        <v>5149</v>
      </c>
    </row>
    <row r="3176" spans="1:30">
      <c r="A3176" s="31">
        <f ca="1">IF(GLOBAL[[#This Row],[TT]]&lt;1,"",ROW()-2)</f>
        <v>3174</v>
      </c>
      <c r="B3176" s="33" t="s">
        <v>1686</v>
      </c>
      <c r="C3176" s="31">
        <v>6</v>
      </c>
      <c r="D3176" s="31" t="s">
        <v>61</v>
      </c>
      <c r="E3176" s="31">
        <f ca="1">IF(GLOBAL[[#This Row],[b12]]="",GLOBAL[[#This Row],[a6]],GLOBAL[[#This Row],[b12]])</f>
        <v>6</v>
      </c>
      <c r="F3176" s="32">
        <f>GLOBAL[[#This Row],[AWAL]]</f>
        <v>6</v>
      </c>
      <c r="G3176" s="31"/>
      <c r="H3176" s="31"/>
      <c r="I3176" s="31">
        <f>IF(GLOBAL[[#This Row],[1]]="","",SUMIF(Table6[NB BM_C_QTY+F],GLOBAL[POINTER],Table6[C]))</f>
        <v>0</v>
      </c>
      <c r="J3176" s="91">
        <f>IF(GLOBAL[[#This Row],[2]]="",0,-1*SUMIF(Table5[CONCAT],GLOBAL[POINTER],Table5[3]))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6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6</v>
      </c>
      <c r="Q3176" s="58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6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6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6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176" s="31">
        <v>40</v>
      </c>
      <c r="AC3176" t="s">
        <v>5149</v>
      </c>
    </row>
    <row r="3177" spans="1:30">
      <c r="A3177" s="31" t="str">
        <f ca="1">IF(GLOBAL[[#This Row],[TT]]&lt;1,"",ROW()-2)</f>
        <v/>
      </c>
      <c r="B3177" s="33" t="s">
        <v>1687</v>
      </c>
      <c r="C3177" s="31">
        <v>0</v>
      </c>
      <c r="D3177" s="31" t="s">
        <v>1688</v>
      </c>
      <c r="E3177" s="31">
        <f ca="1">IF(GLOBAL[[#This Row],[b12]]="",GLOBAL[[#This Row],[a6]],GLOBAL[[#This Row],[b12]])</f>
        <v>0</v>
      </c>
      <c r="F3177" s="32">
        <f>GLOBAL[[#This Row],[AWAL]]</f>
        <v>0</v>
      </c>
      <c r="G3177" s="31"/>
      <c r="H3177" s="31"/>
      <c r="I3177" s="31">
        <f>IF(GLOBAL[[#This Row],[1]]="","",SUMIF(Table6[NB BM_C_QTY+F],GLOBAL[POINTER],Table6[C]))</f>
        <v>0</v>
      </c>
      <c r="J3177" s="91">
        <f>IF(GLOBAL[[#This Row],[2]]="",0,-1*SUMIF(Table5[CONCAT],GLOBAL[POINTER],Table5[3]))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0</v>
      </c>
      <c r="Q3177" s="58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177" s="31">
        <v>40</v>
      </c>
      <c r="AC3177" t="s">
        <v>5117</v>
      </c>
      <c r="AD3177" s="65"/>
    </row>
    <row r="3178" spans="1:30">
      <c r="A3178" s="31">
        <f ca="1">IF(GLOBAL[[#This Row],[TT]]&lt;1,"",ROW()-2)</f>
        <v>3176</v>
      </c>
      <c r="B3178" s="33" t="s">
        <v>1689</v>
      </c>
      <c r="C3178" s="31">
        <v>3</v>
      </c>
      <c r="D3178" s="31" t="s">
        <v>61</v>
      </c>
      <c r="E3178" s="31">
        <f ca="1">IF(GLOBAL[[#This Row],[b12]]="",GLOBAL[[#This Row],[a6]],GLOBAL[[#This Row],[b12]])</f>
        <v>3</v>
      </c>
      <c r="F3178" s="32">
        <f>GLOBAL[[#This Row],[AWAL]]</f>
        <v>3</v>
      </c>
      <c r="G3178" s="31"/>
      <c r="H3178" s="31"/>
      <c r="I3178" s="31">
        <f>IF(GLOBAL[[#This Row],[1]]="","",SUMIF(Table6[NB BM_C_QTY+F],GLOBAL[POINTER],Table6[C]))</f>
        <v>0</v>
      </c>
      <c r="J3178" s="91">
        <f>IF(GLOBAL[[#This Row],[2]]="",0,-1*SUMIF(Table5[CONCAT],GLOBAL[POINTER],Table5[3]))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3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3</v>
      </c>
      <c r="Q3178" s="58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3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3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3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178" s="31">
        <v>40</v>
      </c>
      <c r="AC3178" t="s">
        <v>5149</v>
      </c>
    </row>
    <row r="3179" spans="1:30">
      <c r="A3179" s="31">
        <f ca="1">IF(GLOBAL[[#This Row],[TT]]&lt;1,"",ROW()-2)</f>
        <v>3177</v>
      </c>
      <c r="B3179" s="33" t="s">
        <v>1690</v>
      </c>
      <c r="C3179" s="31">
        <v>1</v>
      </c>
      <c r="D3179" s="31" t="s">
        <v>235</v>
      </c>
      <c r="E3179" s="31">
        <f ca="1">IF(GLOBAL[[#This Row],[b12]]="",GLOBAL[[#This Row],[a6]],GLOBAL[[#This Row],[b12]])</f>
        <v>1</v>
      </c>
      <c r="F3179" s="32">
        <f>GLOBAL[[#This Row],[AWAL]]</f>
        <v>1</v>
      </c>
      <c r="G3179" s="31"/>
      <c r="H3179" s="31"/>
      <c r="I3179" s="31">
        <f>IF(GLOBAL[[#This Row],[1]]="","",SUMIF(Table6[NB BM_C_QTY+F],GLOBAL[POINTER],Table6[C]))</f>
        <v>0</v>
      </c>
      <c r="J3179" s="91">
        <f>IF(GLOBAL[[#This Row],[2]]="",0,-1*SUMIF(Table5[CONCAT],GLOBAL[POINTER],Table5[3]))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1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1</v>
      </c>
      <c r="Q3179" s="58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1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1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1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179" s="31">
        <v>80</v>
      </c>
      <c r="AC3179" t="s">
        <v>5149</v>
      </c>
    </row>
    <row r="3180" spans="1:30">
      <c r="A3180" s="31">
        <f ca="1">IF(GLOBAL[[#This Row],[TT]]&lt;1,"",ROW()-2)</f>
        <v>3178</v>
      </c>
      <c r="B3180" s="33" t="s">
        <v>1691</v>
      </c>
      <c r="C3180" s="31">
        <v>1</v>
      </c>
      <c r="D3180" s="31" t="s">
        <v>212</v>
      </c>
      <c r="E3180" s="31">
        <f ca="1">IF(GLOBAL[[#This Row],[b12]]="",GLOBAL[[#This Row],[a6]],GLOBAL[[#This Row],[b12]])</f>
        <v>1</v>
      </c>
      <c r="F3180" s="32">
        <f>GLOBAL[[#This Row],[AWAL]]</f>
        <v>1</v>
      </c>
      <c r="G3180" s="31"/>
      <c r="H3180" s="31"/>
      <c r="I3180" s="31">
        <f>IF(GLOBAL[[#This Row],[1]]="","",SUMIF(Table6[NB BM_C_QTY+F],GLOBAL[POINTER],Table6[C]))</f>
        <v>0</v>
      </c>
      <c r="J3180" s="91">
        <f>IF(GLOBAL[[#This Row],[2]]="",0,-1*SUMIF(Table5[CONCAT],GLOBAL[POINTER],Table5[3]))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 t="shared" si="49"/>
        <v>1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1</v>
      </c>
      <c r="Q3180" s="58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1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1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1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180" s="31">
        <v>24</v>
      </c>
      <c r="AC3180" t="s">
        <v>5149</v>
      </c>
    </row>
    <row r="3181" spans="1:30">
      <c r="A3181" s="31">
        <f ca="1">IF(GLOBAL[[#This Row],[TT]]&lt;1,"",ROW()-2)</f>
        <v>3179</v>
      </c>
      <c r="B3181" s="33" t="s">
        <v>1692</v>
      </c>
      <c r="C3181" s="31">
        <v>46</v>
      </c>
      <c r="D3181" s="31" t="s">
        <v>11</v>
      </c>
      <c r="E3181" s="31">
        <f ca="1">IF(GLOBAL[[#This Row],[b12]]="",GLOBAL[[#This Row],[a6]],GLOBAL[[#This Row],[b12]])</f>
        <v>46</v>
      </c>
      <c r="F3181" s="32">
        <f>GLOBAL[[#This Row],[AWAL]]</f>
        <v>46</v>
      </c>
      <c r="G3181" s="31"/>
      <c r="H3181" s="31"/>
      <c r="I3181" s="31">
        <f>IF(GLOBAL[[#This Row],[1]]="","",SUMIF(Table6[NB BM_C_QTY+F],GLOBAL[POINTER],Table6[C]))</f>
        <v>0</v>
      </c>
      <c r="J3181" s="91">
        <f>IF(GLOBAL[[#This Row],[2]]="",0,-1*SUMIF(Table5[CONCAT],GLOBAL[POINTER],Table5[3]))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 t="shared" si="49"/>
        <v>46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46</v>
      </c>
      <c r="Q3181" s="58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46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46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46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181" s="31">
        <v>120</v>
      </c>
      <c r="AC3181" t="s">
        <v>5116</v>
      </c>
    </row>
    <row r="3182" spans="1:30">
      <c r="A3182" s="31">
        <f ca="1">IF(GLOBAL[[#This Row],[TT]]&lt;1,"",ROW()-2)</f>
        <v>3180</v>
      </c>
      <c r="B3182" s="33" t="s">
        <v>1693</v>
      </c>
      <c r="C3182" s="31">
        <v>47</v>
      </c>
      <c r="D3182" s="31" t="s">
        <v>491</v>
      </c>
      <c r="E3182" s="31">
        <f ca="1">IF(GLOBAL[[#This Row],[b12]]="",GLOBAL[[#This Row],[a6]],GLOBAL[[#This Row],[b12]])</f>
        <v>47</v>
      </c>
      <c r="F3182" s="32">
        <f>GLOBAL[[#This Row],[AWAL]]</f>
        <v>47</v>
      </c>
      <c r="G3182" s="31"/>
      <c r="H3182" s="31"/>
      <c r="I3182" s="31">
        <f>IF(GLOBAL[[#This Row],[1]]="","",SUMIF(Table6[NB BM_C_QTY+F],GLOBAL[POINTER],Table6[C]))</f>
        <v>0</v>
      </c>
      <c r="J3182" s="91">
        <f>IF(GLOBAL[[#This Row],[2]]="",0,-1*SUMIF(Table5[CONCAT],GLOBAL[POINTER],Table5[3]))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 t="shared" si="49"/>
        <v>47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47</v>
      </c>
      <c r="Q3182" s="58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47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47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47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182" s="31">
        <v>240</v>
      </c>
      <c r="AC3182" t="s">
        <v>5116</v>
      </c>
    </row>
    <row r="3183" spans="1:30">
      <c r="A3183" s="31" t="str">
        <f ca="1">IF(GLOBAL[[#This Row],[TT]]&lt;1,"",ROW()-2)</f>
        <v/>
      </c>
      <c r="B3183" s="33" t="s">
        <v>1694</v>
      </c>
      <c r="C3183" s="31">
        <v>0</v>
      </c>
      <c r="D3183" s="31" t="s">
        <v>1097</v>
      </c>
      <c r="E3183" s="31">
        <f ca="1">IF(GLOBAL[[#This Row],[b12]]="",GLOBAL[[#This Row],[a6]],GLOBAL[[#This Row],[b12]])</f>
        <v>0</v>
      </c>
      <c r="F3183" s="32">
        <f>GLOBAL[[#This Row],[AWAL]]</f>
        <v>0</v>
      </c>
      <c r="G3183" s="31"/>
      <c r="H3183" s="31"/>
      <c r="I3183" s="31">
        <f>IF(GLOBAL[[#This Row],[1]]="","",SUMIF(Table6[NB BM_C_QTY+F],GLOBAL[POINTER],Table6[C]))</f>
        <v>0</v>
      </c>
      <c r="J3183" s="91">
        <f>IF(GLOBAL[[#This Row],[2]]="",0,-1*SUMIF(Table5[CONCAT],GLOBAL[POINTER],Table5[3]))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 t="shared" si="49"/>
        <v>0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0</v>
      </c>
      <c r="Q3183" s="58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0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0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0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183" s="31">
        <v>60</v>
      </c>
      <c r="AC3183" t="s">
        <v>5117</v>
      </c>
      <c r="AD3183" s="65"/>
    </row>
    <row r="3184" spans="1:30">
      <c r="A3184" s="31" t="str">
        <f ca="1">IF(GLOBAL[[#This Row],[TT]]&lt;1,"",ROW()-2)</f>
        <v/>
      </c>
      <c r="B3184" s="33" t="s">
        <v>1695</v>
      </c>
      <c r="C3184" s="31">
        <v>0</v>
      </c>
      <c r="D3184" s="31" t="s">
        <v>205</v>
      </c>
      <c r="E3184" s="31">
        <f ca="1">IF(GLOBAL[[#This Row],[b12]]="",GLOBAL[[#This Row],[a6]],GLOBAL[[#This Row],[b12]])</f>
        <v>0</v>
      </c>
      <c r="F3184" s="32">
        <f>GLOBAL[[#This Row],[AWAL]]</f>
        <v>0</v>
      </c>
      <c r="G3184" s="31"/>
      <c r="H3184" s="31"/>
      <c r="I3184" s="31">
        <f>IF(GLOBAL[[#This Row],[1]]="","",SUMIF(Table6[NB BM_C_QTY+F],GLOBAL[POINTER],Table6[C]))</f>
        <v>0</v>
      </c>
      <c r="J3184" s="91">
        <f>IF(GLOBAL[[#This Row],[2]]="",0,-1*SUMIF(Table5[CONCAT],GLOBAL[POINTER],Table5[3]))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 t="shared" si="49"/>
        <v>0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0</v>
      </c>
      <c r="Q3184" s="58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0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0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0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184" s="31">
        <v>30</v>
      </c>
      <c r="AC3184" t="s">
        <v>5149</v>
      </c>
    </row>
    <row r="3185" spans="1:31">
      <c r="A3185" s="31" t="str">
        <f ca="1">IF(GLOBAL[[#This Row],[TT]]&lt;1,"",ROW()-2)</f>
        <v/>
      </c>
      <c r="B3185" s="33" t="s">
        <v>1696</v>
      </c>
      <c r="C3185" s="31">
        <v>0</v>
      </c>
      <c r="D3185" s="31" t="s">
        <v>61</v>
      </c>
      <c r="E3185" s="31">
        <f ca="1">IF(GLOBAL[[#This Row],[b12]]="",GLOBAL[[#This Row],[a6]],GLOBAL[[#This Row],[b12]])</f>
        <v>0</v>
      </c>
      <c r="F3185" s="32">
        <f>GLOBAL[[#This Row],[AWAL]]</f>
        <v>0</v>
      </c>
      <c r="G3185" s="31"/>
      <c r="H3185" s="31"/>
      <c r="I3185" s="31">
        <f>IF(GLOBAL[[#This Row],[1]]="","",SUMIF(Table6[NB BM_C_QTY+F],GLOBAL[POINTER],Table6[C]))</f>
        <v>0</v>
      </c>
      <c r="J3185" s="91">
        <f>IF(GLOBAL[[#This Row],[2]]="",0,-1*SUMIF(Table5[CONCAT],GLOBAL[POINTER],Table5[3]))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 t="shared" si="49"/>
        <v>0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0</v>
      </c>
      <c r="Q3185" s="58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185" s="31">
        <v>40</v>
      </c>
      <c r="AC3185" t="s">
        <v>5149</v>
      </c>
    </row>
    <row r="3186" spans="1:31">
      <c r="A3186" s="31">
        <f ca="1">IF(GLOBAL[[#This Row],[TT]]&lt;1,"",ROW()-2)</f>
        <v>3184</v>
      </c>
      <c r="B3186" s="33" t="s">
        <v>1697</v>
      </c>
      <c r="C3186" s="31">
        <v>3</v>
      </c>
      <c r="D3186" s="31" t="s">
        <v>29</v>
      </c>
      <c r="E3186" s="31">
        <f ca="1">IF(GLOBAL[[#This Row],[b12]]="",GLOBAL[[#This Row],[a6]],GLOBAL[[#This Row],[b12]])</f>
        <v>3</v>
      </c>
      <c r="F3186" s="32">
        <f>GLOBAL[[#This Row],[AWAL]]</f>
        <v>3</v>
      </c>
      <c r="G3186" s="31"/>
      <c r="H3186" s="31"/>
      <c r="I3186" s="31">
        <f>IF(GLOBAL[[#This Row],[1]]="","",SUMIF(Table6[NB BM_C_QTY+F],GLOBAL[POINTER],Table6[C]))</f>
        <v>0</v>
      </c>
      <c r="J3186" s="91">
        <f>IF(GLOBAL[[#This Row],[2]]="",0,-1*SUMIF(Table5[CONCAT],GLOBAL[POINTER],Table5[3]))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 t="shared" si="49"/>
        <v>3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3</v>
      </c>
      <c r="Q3186" s="58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3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3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3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186" s="31">
        <v>20</v>
      </c>
      <c r="AC3186" t="s">
        <v>5149</v>
      </c>
    </row>
    <row r="3187" spans="1:31">
      <c r="A3187" s="31" t="str">
        <f ca="1">IF(GLOBAL[[#This Row],[TT]]&lt;1,"",ROW()-2)</f>
        <v/>
      </c>
      <c r="B3187" s="33" t="s">
        <v>1698</v>
      </c>
      <c r="C3187" s="31">
        <v>0</v>
      </c>
      <c r="D3187" s="31" t="s">
        <v>40</v>
      </c>
      <c r="E3187" s="31">
        <f ca="1">IF(GLOBAL[[#This Row],[b12]]="",GLOBAL[[#This Row],[a6]],GLOBAL[[#This Row],[b12]])</f>
        <v>0</v>
      </c>
      <c r="F3187" s="32">
        <f>GLOBAL[[#This Row],[AWAL]]</f>
        <v>0</v>
      </c>
      <c r="G3187" s="31"/>
      <c r="H3187" s="31"/>
      <c r="I3187" s="31">
        <f>IF(GLOBAL[[#This Row],[1]]="","",SUMIF(Table6[NB BM_C_QTY+F],GLOBAL[POINTER],Table6[C]))</f>
        <v>0</v>
      </c>
      <c r="J3187" s="91">
        <f>IF(GLOBAL[[#This Row],[2]]="",0,-1*SUMIF(Table5[CONCAT],GLOBAL[POINTER],Table5[3]))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 t="shared" si="49"/>
        <v>0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0</v>
      </c>
      <c r="Q3187" s="58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0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0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0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187" s="31">
        <v>36</v>
      </c>
      <c r="AC3187" t="s">
        <v>5149</v>
      </c>
    </row>
    <row r="3188" spans="1:31">
      <c r="A3188" s="31">
        <f ca="1">IF(GLOBAL[[#This Row],[TT]]&lt;1,"",ROW()-2)</f>
        <v>3186</v>
      </c>
      <c r="B3188" s="33" t="s">
        <v>1699</v>
      </c>
      <c r="C3188" s="31">
        <v>1</v>
      </c>
      <c r="D3188" s="31" t="s">
        <v>457</v>
      </c>
      <c r="E3188" s="31">
        <f ca="1">IF(GLOBAL[[#This Row],[b12]]="",GLOBAL[[#This Row],[a6]],GLOBAL[[#This Row],[b12]])</f>
        <v>1</v>
      </c>
      <c r="F3188" s="32">
        <f>GLOBAL[[#This Row],[AWAL]]</f>
        <v>1</v>
      </c>
      <c r="G3188" s="31"/>
      <c r="H3188" s="31"/>
      <c r="I3188" s="31">
        <f>IF(GLOBAL[[#This Row],[1]]="","",SUMIF(Table6[NB BM_C_QTY+F],GLOBAL[POINTER],Table6[C]))</f>
        <v>0</v>
      </c>
      <c r="J3188" s="91">
        <f>IF(GLOBAL[[#This Row],[2]]="",0,-1*SUMIF(Table5[CONCAT],GLOBAL[POINTER],Table5[3]))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 t="shared" si="49"/>
        <v>1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1</v>
      </c>
      <c r="Q3188" s="58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1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1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1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188" s="31">
        <v>16</v>
      </c>
      <c r="AC3188" t="s">
        <v>5149</v>
      </c>
    </row>
    <row r="3189" spans="1:31">
      <c r="A3189" s="31">
        <f ca="1">IF(GLOBAL[[#This Row],[TT]]&lt;1,"",ROW()-2)</f>
        <v>3187</v>
      </c>
      <c r="B3189" s="33" t="s">
        <v>1700</v>
      </c>
      <c r="C3189" s="31">
        <v>3</v>
      </c>
      <c r="D3189" s="31" t="s">
        <v>361</v>
      </c>
      <c r="E3189" s="31">
        <f ca="1">IF(GLOBAL[[#This Row],[b12]]="",GLOBAL[[#This Row],[a6]],GLOBAL[[#This Row],[b12]])</f>
        <v>3</v>
      </c>
      <c r="F3189" s="32">
        <f>GLOBAL[[#This Row],[AWAL]]</f>
        <v>3</v>
      </c>
      <c r="G3189" s="31"/>
      <c r="H3189" s="31"/>
      <c r="I3189" s="31">
        <f>IF(GLOBAL[[#This Row],[1]]="","",SUMIF(Table6[NB BM_C_QTY+F],GLOBAL[POINTER],Table6[C]))</f>
        <v>0</v>
      </c>
      <c r="J3189" s="91">
        <f>IF(GLOBAL[[#This Row],[2]]="",0,-1*SUMIF(Table5[CONCAT],GLOBAL[POINTER],Table5[3]))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 t="shared" si="49"/>
        <v>3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3</v>
      </c>
      <c r="Q3189" s="58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3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3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3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189" s="31">
        <v>100</v>
      </c>
      <c r="AC3189" t="s">
        <v>6090</v>
      </c>
    </row>
    <row r="3190" spans="1:31">
      <c r="A3190" s="31">
        <f ca="1">IF(GLOBAL[[#This Row],[TT]]&lt;1,"",ROW()-2)</f>
        <v>3188</v>
      </c>
      <c r="B3190" s="33" t="s">
        <v>1701</v>
      </c>
      <c r="C3190" s="31">
        <v>29</v>
      </c>
      <c r="D3190" s="31" t="s">
        <v>61</v>
      </c>
      <c r="E3190" s="31">
        <f ca="1">IF(GLOBAL[[#This Row],[b12]]="",GLOBAL[[#This Row],[a6]],GLOBAL[[#This Row],[b12]])</f>
        <v>29</v>
      </c>
      <c r="F3190" s="32">
        <f>GLOBAL[[#This Row],[AWAL]]</f>
        <v>29</v>
      </c>
      <c r="G3190" s="31"/>
      <c r="H3190" s="31"/>
      <c r="I3190" s="31">
        <f>IF(GLOBAL[[#This Row],[1]]="","",SUMIF(Table6[NB BM_C_QTY+F],GLOBAL[POINTER],Table6[C]))</f>
        <v>0</v>
      </c>
      <c r="J3190" s="91">
        <f>IF(GLOBAL[[#This Row],[2]]="",0,-1*SUMIF(Table5[CONCAT],GLOBAL[POINTER],Table5[3]))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29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29</v>
      </c>
      <c r="Q3190" s="58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29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29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29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190" s="31">
        <v>40</v>
      </c>
      <c r="AC3190" t="s">
        <v>5149</v>
      </c>
      <c r="AE3190" s="29"/>
    </row>
    <row r="3191" spans="1:31">
      <c r="A3191" s="31">
        <f ca="1">IF(GLOBAL[[#This Row],[TT]]&lt;1,"",ROW()-2)</f>
        <v>3189</v>
      </c>
      <c r="B3191" s="33" t="s">
        <v>1702</v>
      </c>
      <c r="C3191" s="31">
        <v>29</v>
      </c>
      <c r="D3191" s="31" t="s">
        <v>1703</v>
      </c>
      <c r="E3191" s="31">
        <f ca="1">IF(GLOBAL[[#This Row],[b12]]="",GLOBAL[[#This Row],[a6]],GLOBAL[[#This Row],[b12]])</f>
        <v>29</v>
      </c>
      <c r="F3191" s="32">
        <f>GLOBAL[[#This Row],[AWAL]]</f>
        <v>29</v>
      </c>
      <c r="G3191" s="31"/>
      <c r="H3191" s="31"/>
      <c r="I3191" s="31">
        <f>IF(GLOBAL[[#This Row],[1]]="","",SUMIF(Table6[NB BM_C_QTY+F],GLOBAL[POINTER],Table6[C]))</f>
        <v>0</v>
      </c>
      <c r="J3191" s="91">
        <f>IF(GLOBAL[[#This Row],[2]]="",0,-1*SUMIF(Table5[CONCAT],GLOBAL[POINTER],Table5[3]))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29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29</v>
      </c>
      <c r="Q3191" s="58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29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29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29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191" s="31">
        <v>40</v>
      </c>
      <c r="AC3191" t="s">
        <v>5940</v>
      </c>
      <c r="AE3191" s="29"/>
    </row>
    <row r="3192" spans="1:31">
      <c r="A3192" s="31">
        <f ca="1">IF(GLOBAL[[#This Row],[TT]]&lt;1,"",ROW()-2)</f>
        <v>3190</v>
      </c>
      <c r="B3192" s="33" t="s">
        <v>1704</v>
      </c>
      <c r="C3192" s="31">
        <v>36</v>
      </c>
      <c r="D3192" s="31" t="s">
        <v>491</v>
      </c>
      <c r="E3192" s="31">
        <f ca="1">IF(GLOBAL[[#This Row],[b12]]="",GLOBAL[[#This Row],[a6]],GLOBAL[[#This Row],[b12]])</f>
        <v>36</v>
      </c>
      <c r="F3192" s="32">
        <f>GLOBAL[[#This Row],[AWAL]]</f>
        <v>36</v>
      </c>
      <c r="G3192" s="31"/>
      <c r="H3192" s="31"/>
      <c r="I3192" s="31">
        <f>IF(GLOBAL[[#This Row],[1]]="","",SUMIF(Table6[NB BM_C_QTY+F],GLOBAL[POINTER],Table6[C]))</f>
        <v>0</v>
      </c>
      <c r="J3192" s="91">
        <f>IF(GLOBAL[[#This Row],[2]]="",0,-1*SUMIF(Table5[CONCAT],GLOBAL[POINTER],Table5[3]))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36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36</v>
      </c>
      <c r="Q3192" s="58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36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36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36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192" s="31">
        <v>240</v>
      </c>
      <c r="AC3192" t="s">
        <v>5116</v>
      </c>
      <c r="AE3192" s="29"/>
    </row>
    <row r="3193" spans="1:31">
      <c r="A3193" s="31">
        <f ca="1">IF(GLOBAL[[#This Row],[TT]]&lt;1,"",ROW()-2)</f>
        <v>3191</v>
      </c>
      <c r="B3193" s="33" t="s">
        <v>1705</v>
      </c>
      <c r="C3193" s="31">
        <v>60</v>
      </c>
      <c r="D3193" s="31" t="s">
        <v>11</v>
      </c>
      <c r="E3193" s="31">
        <f ca="1">IF(GLOBAL[[#This Row],[b12]]="",GLOBAL[[#This Row],[a6]],GLOBAL[[#This Row],[b12]])</f>
        <v>60</v>
      </c>
      <c r="F3193" s="32">
        <f>GLOBAL[[#This Row],[AWAL]]</f>
        <v>60</v>
      </c>
      <c r="G3193" s="31"/>
      <c r="H3193" s="31"/>
      <c r="I3193" s="31">
        <f>IF(GLOBAL[[#This Row],[1]]="","",SUMIF(Table6[NB BM_C_QTY+F],GLOBAL[POINTER],Table6[C]))</f>
        <v>0</v>
      </c>
      <c r="J3193" s="91">
        <f>IF(GLOBAL[[#This Row],[2]]="",0,-1*SUMIF(Table5[CONCAT],GLOBAL[POINTER],Table5[3]))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 t="shared" si="49"/>
        <v>60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60</v>
      </c>
      <c r="Q3193" s="58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60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60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60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193" s="31">
        <v>120</v>
      </c>
      <c r="AC3193" t="s">
        <v>5116</v>
      </c>
      <c r="AE3193" s="29"/>
    </row>
    <row r="3194" spans="1:31">
      <c r="A3194" s="31">
        <f ca="1">IF(GLOBAL[[#This Row],[TT]]&lt;1,"",ROW()-2)</f>
        <v>3192</v>
      </c>
      <c r="B3194" s="33" t="s">
        <v>1706</v>
      </c>
      <c r="C3194" s="31">
        <v>1</v>
      </c>
      <c r="D3194" s="31" t="s">
        <v>29</v>
      </c>
      <c r="E3194" s="31">
        <f ca="1">IF(GLOBAL[[#This Row],[b12]]="",GLOBAL[[#This Row],[a6]],GLOBAL[[#This Row],[b12]])</f>
        <v>1</v>
      </c>
      <c r="F3194" s="32">
        <f>GLOBAL[[#This Row],[AWAL]]</f>
        <v>1</v>
      </c>
      <c r="G3194" s="31"/>
      <c r="H3194" s="31"/>
      <c r="I3194" s="31">
        <f>IF(GLOBAL[[#This Row],[1]]="","",SUMIF(Table6[NB BM_C_QTY+F],GLOBAL[POINTER],Table6[C]))</f>
        <v>0</v>
      </c>
      <c r="J3194" s="91">
        <f>IF(GLOBAL[[#This Row],[2]]="",0,-1*SUMIF(Table5[CONCAT],GLOBAL[POINTER],Table5[3]))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 t="shared" si="49"/>
        <v>1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1</v>
      </c>
      <c r="Q3194" s="58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1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1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1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194" s="31">
        <v>20</v>
      </c>
      <c r="AC3194" t="s">
        <v>5149</v>
      </c>
    </row>
    <row r="3195" spans="1:31">
      <c r="A3195" s="31">
        <f ca="1">IF(GLOBAL[[#This Row],[TT]]&lt;1,"",ROW()-2)</f>
        <v>3193</v>
      </c>
      <c r="B3195" s="33" t="s">
        <v>1707</v>
      </c>
      <c r="C3195" s="31">
        <v>8</v>
      </c>
      <c r="D3195" s="31" t="s">
        <v>235</v>
      </c>
      <c r="E3195" s="31">
        <f ca="1">IF(GLOBAL[[#This Row],[b12]]="",GLOBAL[[#This Row],[a6]],GLOBAL[[#This Row],[b12]])</f>
        <v>8</v>
      </c>
      <c r="F3195" s="32">
        <f>GLOBAL[[#This Row],[AWAL]]</f>
        <v>8</v>
      </c>
      <c r="G3195" s="31"/>
      <c r="H3195" s="31"/>
      <c r="I3195" s="31">
        <f>IF(GLOBAL[[#This Row],[1]]="","",SUMIF(Table6[NB BM_C_QTY+F],GLOBAL[POINTER],Table6[C]))</f>
        <v>0</v>
      </c>
      <c r="J3195" s="91">
        <f>IF(GLOBAL[[#This Row],[2]]="",0,-1*SUMIF(Table5[CONCAT],GLOBAL[POINTER],Table5[3]))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8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8</v>
      </c>
      <c r="Q3195" s="58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8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8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8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195" s="31">
        <v>80</v>
      </c>
      <c r="AC3195" t="s">
        <v>5149</v>
      </c>
    </row>
    <row r="3196" spans="1:31">
      <c r="A3196" s="31">
        <f ca="1">IF(GLOBAL[[#This Row],[TT]]&lt;1,"",ROW()-2)</f>
        <v>3194</v>
      </c>
      <c r="B3196" s="33" t="s">
        <v>1708</v>
      </c>
      <c r="C3196" s="31">
        <v>3</v>
      </c>
      <c r="D3196" s="31" t="s">
        <v>235</v>
      </c>
      <c r="E3196" s="31">
        <f ca="1">IF(GLOBAL[[#This Row],[b12]]="",GLOBAL[[#This Row],[a6]],GLOBAL[[#This Row],[b12]])</f>
        <v>3</v>
      </c>
      <c r="F3196" s="32">
        <f>GLOBAL[[#This Row],[AWAL]]</f>
        <v>3</v>
      </c>
      <c r="G3196" s="31"/>
      <c r="H3196" s="31"/>
      <c r="I3196" s="31">
        <f>IF(GLOBAL[[#This Row],[1]]="","",SUMIF(Table6[NB BM_C_QTY+F],GLOBAL[POINTER],Table6[C]))</f>
        <v>0</v>
      </c>
      <c r="J3196" s="91">
        <f>IF(GLOBAL[[#This Row],[2]]="",0,-1*SUMIF(Table5[CONCAT],GLOBAL[POINTER],Table5[3]))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 t="shared" si="49"/>
        <v>3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3</v>
      </c>
      <c r="Q3196" s="58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3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3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3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196" s="31">
        <v>80</v>
      </c>
      <c r="AC3196" t="s">
        <v>5149</v>
      </c>
    </row>
    <row r="3197" spans="1:31">
      <c r="A3197" s="31" t="str">
        <f ca="1">IF(GLOBAL[[#This Row],[TT]]&lt;1,"",ROW()-2)</f>
        <v/>
      </c>
      <c r="B3197" s="33" t="s">
        <v>1709</v>
      </c>
      <c r="C3197" s="31">
        <v>0</v>
      </c>
      <c r="D3197" s="31" t="s">
        <v>1710</v>
      </c>
      <c r="E3197" s="31">
        <f ca="1">IF(GLOBAL[[#This Row],[b12]]="",GLOBAL[[#This Row],[a6]],GLOBAL[[#This Row],[b12]])</f>
        <v>0</v>
      </c>
      <c r="F3197" s="32">
        <f>GLOBAL[[#This Row],[AWAL]]</f>
        <v>0</v>
      </c>
      <c r="G3197" s="31"/>
      <c r="H3197" s="31"/>
      <c r="I3197" s="31">
        <f>IF(GLOBAL[[#This Row],[1]]="","",SUMIF(Table6[NB BM_C_QTY+F],GLOBAL[POINTER],Table6[C]))</f>
        <v>0</v>
      </c>
      <c r="J3197" s="91">
        <f>IF(GLOBAL[[#This Row],[2]]="",0,-1*SUMIF(Table5[CONCAT],GLOBAL[POINTER],Table5[3]))</f>
        <v>0</v>
      </c>
      <c r="K3197" s="31" t="str">
        <f>IF(GLOBAL[[#This Row],[b1]]="","",GLOBAL[[#This Row],[b1]]-GLOBAL[[#This Row],[a1]]-GLOBAL[[#This Row],[bkeluar1]])</f>
        <v/>
      </c>
      <c r="L3197" s="31">
        <f>SUM(GLOBAL[[#This Row],[bmasuk1]:[c1]])</f>
        <v>0</v>
      </c>
      <c r="M3197" s="32">
        <f t="shared" si="49"/>
        <v>0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0</v>
      </c>
      <c r="Q3197" s="58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197" s="31">
        <v>21</v>
      </c>
      <c r="AC3197" t="s">
        <v>5149</v>
      </c>
    </row>
    <row r="3198" spans="1:31">
      <c r="A3198" s="31" t="str">
        <f ca="1">IF(GLOBAL[[#This Row],[TT]]&lt;1,"",ROW()-2)</f>
        <v/>
      </c>
      <c r="B3198" s="33" t="s">
        <v>1711</v>
      </c>
      <c r="C3198" s="31">
        <v>0</v>
      </c>
      <c r="D3198" s="31" t="s">
        <v>167</v>
      </c>
      <c r="E3198" s="31">
        <f ca="1">IF(GLOBAL[[#This Row],[b12]]="",GLOBAL[[#This Row],[a6]],GLOBAL[[#This Row],[b12]])</f>
        <v>0</v>
      </c>
      <c r="F3198" s="32">
        <f>GLOBAL[[#This Row],[AWAL]]</f>
        <v>0</v>
      </c>
      <c r="G3198" s="31"/>
      <c r="H3198" s="31"/>
      <c r="I3198" s="31">
        <f>IF(GLOBAL[[#This Row],[1]]="","",SUMIF(Table6[NB BM_C_QTY+F],GLOBAL[POINTER],Table6[C]))</f>
        <v>0</v>
      </c>
      <c r="J3198" s="91">
        <f>IF(GLOBAL[[#This Row],[2]]="",0,-1*SUMIF(Table5[CONCAT],GLOBAL[POINTER],Table5[3]))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 t="shared" si="49"/>
        <v>0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0</v>
      </c>
      <c r="Q3198" s="58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0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0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0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198" s="31">
        <v>48</v>
      </c>
      <c r="AC3198" t="s">
        <v>5149</v>
      </c>
    </row>
    <row r="3199" spans="1:31">
      <c r="A3199" s="31">
        <f ca="1">IF(GLOBAL[[#This Row],[TT]]&lt;1,"",ROW()-2)</f>
        <v>3197</v>
      </c>
      <c r="B3199" s="33" t="s">
        <v>2701</v>
      </c>
      <c r="C3199" s="31">
        <v>19</v>
      </c>
      <c r="D3199" s="31" t="s">
        <v>2702</v>
      </c>
      <c r="E3199" s="31">
        <f ca="1">IF(GLOBAL[[#This Row],[b12]]="",GLOBAL[[#This Row],[a6]],GLOBAL[[#This Row],[b12]])</f>
        <v>19</v>
      </c>
      <c r="F3199" s="32">
        <f>GLOBAL[[#This Row],[AWAL]]</f>
        <v>19</v>
      </c>
      <c r="G3199" s="31"/>
      <c r="H3199" s="31"/>
      <c r="I3199" s="31">
        <f>IF(GLOBAL[[#This Row],[1]]="","",SUMIF(Table6[NB BM_C_QTY+F],GLOBAL[POINTER],Table6[C]))</f>
        <v>0</v>
      </c>
      <c r="J3199" s="91">
        <f>IF(GLOBAL[[#This Row],[2]]="",0,-1*SUMIF(Table5[CONCAT],GLOBAL[POINTER],Table5[3]))</f>
        <v>0</v>
      </c>
      <c r="K3199" s="31" t="str">
        <f>IF(GLOBAL[[#This Row],[b1]]="","",GLOBAL[[#This Row],[b1]]-GLOBAL[[#This Row],[a1]]-GLOBAL[[#This Row],[bkeluar1]])</f>
        <v/>
      </c>
      <c r="L3199" s="31">
        <f>SUM(GLOBAL[[#This Row],[bmasuk1]:[c1]])</f>
        <v>0</v>
      </c>
      <c r="M3199" s="32">
        <f t="shared" si="49"/>
        <v>19</v>
      </c>
      <c r="N3199" s="31"/>
      <c r="O3199" s="31" t="str">
        <f>IF(GLOBAL[[#This Row],[b2]]="","",GLOBAL[[#This Row],[b2]]-GLOBAL[[#This Row],[a2]])</f>
        <v/>
      </c>
      <c r="P3199" s="32">
        <f ca="1">SUM(INDIRECT(GLOBAL_VAR[TABLENAME]&amp;"[@a"&amp;$1:$1-1&amp;"]"),INDIRECT(GLOBAL_VAR[TABLENAME]&amp;"[@c"&amp;$1:$1-1&amp;"]"))</f>
        <v>19</v>
      </c>
      <c r="Q3199" s="58"/>
      <c r="R3199" s="33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19</v>
      </c>
      <c r="T3199" s="33"/>
      <c r="U3199" s="33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19</v>
      </c>
      <c r="W3199" s="31"/>
      <c r="X3199" s="31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19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199" s="31">
        <v>64</v>
      </c>
      <c r="AC3199" t="s">
        <v>5149</v>
      </c>
      <c r="AD3199">
        <v>-24</v>
      </c>
    </row>
    <row r="3200" spans="1:31">
      <c r="A3200" s="31">
        <f ca="1">IF(GLOBAL[[#This Row],[TT]]&lt;1,"",ROW()-2)</f>
        <v>3198</v>
      </c>
      <c r="B3200" s="33" t="s">
        <v>1712</v>
      </c>
      <c r="C3200" s="31">
        <v>1</v>
      </c>
      <c r="D3200" s="31" t="s">
        <v>167</v>
      </c>
      <c r="E3200" s="31">
        <f ca="1">IF(GLOBAL[[#This Row],[b12]]="",GLOBAL[[#This Row],[a6]],GLOBAL[[#This Row],[b12]])</f>
        <v>1</v>
      </c>
      <c r="F3200" s="32">
        <f>GLOBAL[[#This Row],[AWAL]]</f>
        <v>1</v>
      </c>
      <c r="G3200" s="31"/>
      <c r="H3200" s="31"/>
      <c r="I3200" s="31">
        <f>IF(GLOBAL[[#This Row],[1]]="","",SUMIF(Table6[NB BM_C_QTY+F],GLOBAL[POINTER],Table6[C]))</f>
        <v>0</v>
      </c>
      <c r="J3200" s="91">
        <f>IF(GLOBAL[[#This Row],[2]]="",0,-1*SUMIF(Table5[CONCAT],GLOBAL[POINTER],Table5[3]))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 t="shared" si="49"/>
        <v>1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1</v>
      </c>
      <c r="Q3200" s="58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1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1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1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200" s="31">
        <v>48</v>
      </c>
      <c r="AC3200" t="s">
        <v>5149</v>
      </c>
    </row>
    <row r="3201" spans="1:29">
      <c r="A3201" s="31" t="str">
        <f ca="1">IF(GLOBAL[[#This Row],[TT]]&lt;1,"",ROW()-2)</f>
        <v/>
      </c>
      <c r="B3201" s="33" t="s">
        <v>1713</v>
      </c>
      <c r="C3201" s="31">
        <v>0</v>
      </c>
      <c r="D3201" s="31" t="s">
        <v>167</v>
      </c>
      <c r="E3201" s="31">
        <f ca="1">IF(GLOBAL[[#This Row],[b12]]="",GLOBAL[[#This Row],[a6]],GLOBAL[[#This Row],[b12]])</f>
        <v>0</v>
      </c>
      <c r="F3201" s="32">
        <f>GLOBAL[[#This Row],[AWAL]]</f>
        <v>0</v>
      </c>
      <c r="G3201" s="31"/>
      <c r="H3201" s="31"/>
      <c r="I3201" s="31">
        <f>IF(GLOBAL[[#This Row],[1]]="","",SUMIF(Table6[NB BM_C_QTY+F],GLOBAL[POINTER],Table6[C]))</f>
        <v>0</v>
      </c>
      <c r="J3201" s="91">
        <f>IF(GLOBAL[[#This Row],[2]]="",0,-1*SUMIF(Table5[CONCAT],GLOBAL[POINTER],Table5[3]))</f>
        <v>0</v>
      </c>
      <c r="K3201" s="31" t="str">
        <f>IF(GLOBAL[[#This Row],[b1]]="","",GLOBAL[[#This Row],[b1]]-GLOBAL[[#This Row],[a1]]-GLOBAL[[#This Row],[bkeluar1]])</f>
        <v/>
      </c>
      <c r="L3201" s="31">
        <f>SUM(GLOBAL[[#This Row],[bmasuk1]:[c1]])</f>
        <v>0</v>
      </c>
      <c r="M3201" s="32">
        <f t="shared" si="49"/>
        <v>0</v>
      </c>
      <c r="N3201" s="31"/>
      <c r="O3201" s="31" t="str">
        <f>IF(GLOBAL[[#This Row],[b2]]="","",GLOBAL[[#This Row],[b2]]-GLOBAL[[#This Row],[a2]])</f>
        <v/>
      </c>
      <c r="P3201" s="32">
        <f ca="1">SUM(INDIRECT(GLOBAL_VAR[TABLENAME]&amp;"[@a"&amp;$1:$1-1&amp;"]"),INDIRECT(GLOBAL_VAR[TABLENAME]&amp;"[@c"&amp;$1:$1-1&amp;"]"))</f>
        <v>0</v>
      </c>
      <c r="Q3201" s="58"/>
      <c r="R3201" s="33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33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1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201" s="31">
        <v>48</v>
      </c>
      <c r="AC3201" t="s">
        <v>5149</v>
      </c>
    </row>
    <row r="3202" spans="1:29">
      <c r="A3202" s="31">
        <f ca="1">IF(GLOBAL[[#This Row],[TT]]&lt;1,"",ROW()-2)</f>
        <v>3200</v>
      </c>
      <c r="B3202" s="33" t="s">
        <v>1714</v>
      </c>
      <c r="C3202" s="31">
        <v>1</v>
      </c>
      <c r="D3202" s="31" t="s">
        <v>167</v>
      </c>
      <c r="E3202" s="31">
        <f ca="1">IF(GLOBAL[[#This Row],[b12]]="",GLOBAL[[#This Row],[a6]],GLOBAL[[#This Row],[b12]])</f>
        <v>1</v>
      </c>
      <c r="F3202" s="32">
        <f>GLOBAL[[#This Row],[AWAL]]</f>
        <v>1</v>
      </c>
      <c r="G3202" s="31"/>
      <c r="H3202" s="31"/>
      <c r="I3202" s="31">
        <f>IF(GLOBAL[[#This Row],[1]]="","",SUMIF(Table6[NB BM_C_QTY+F],GLOBAL[POINTER],Table6[C]))</f>
        <v>0</v>
      </c>
      <c r="J3202" s="91">
        <f>IF(GLOBAL[[#This Row],[2]]="",0,-1*SUMIF(Table5[CONCAT],GLOBAL[POINTER],Table5[3]))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 t="shared" si="49"/>
        <v>1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1</v>
      </c>
      <c r="Q3202" s="58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1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1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1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202" s="31">
        <v>48</v>
      </c>
      <c r="AC3202" t="s">
        <v>5149</v>
      </c>
    </row>
    <row r="3203" spans="1:29">
      <c r="A3203" s="31">
        <f ca="1">IF(GLOBAL[[#This Row],[TT]]&lt;1,"",ROW()-2)</f>
        <v>3201</v>
      </c>
      <c r="B3203" s="33" t="s">
        <v>1715</v>
      </c>
      <c r="C3203" s="31">
        <v>1</v>
      </c>
      <c r="D3203" s="31" t="s">
        <v>167</v>
      </c>
      <c r="E3203" s="31">
        <f ca="1">IF(GLOBAL[[#This Row],[b12]]="",GLOBAL[[#This Row],[a6]],GLOBAL[[#This Row],[b12]])</f>
        <v>1</v>
      </c>
      <c r="F3203" s="32">
        <f>GLOBAL[[#This Row],[AWAL]]</f>
        <v>1</v>
      </c>
      <c r="G3203" s="31"/>
      <c r="H3203" s="31"/>
      <c r="I3203" s="31">
        <f>IF(GLOBAL[[#This Row],[1]]="","",SUMIF(Table6[NB BM_C_QTY+F],GLOBAL[POINTER],Table6[C]))</f>
        <v>0</v>
      </c>
      <c r="J3203" s="91">
        <f>IF(GLOBAL[[#This Row],[2]]="",0,-1*SUMIF(Table5[CONCAT],GLOBAL[POINTER],Table5[3]))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 t="shared" ref="M3203:M3266" si="50">SUM(F3203,L3203)</f>
        <v>1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1</v>
      </c>
      <c r="Q3203" s="58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1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1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1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203" s="31">
        <v>48</v>
      </c>
      <c r="AC3203" t="s">
        <v>5149</v>
      </c>
    </row>
    <row r="3204" spans="1:29">
      <c r="A3204" s="31">
        <f ca="1">IF(GLOBAL[[#This Row],[TT]]&lt;1,"",ROW()-2)</f>
        <v>3202</v>
      </c>
      <c r="B3204" s="33" t="s">
        <v>1716</v>
      </c>
      <c r="C3204" s="31">
        <v>1</v>
      </c>
      <c r="D3204" s="31" t="s">
        <v>167</v>
      </c>
      <c r="E3204" s="31">
        <f ca="1">IF(GLOBAL[[#This Row],[b12]]="",GLOBAL[[#This Row],[a6]],GLOBAL[[#This Row],[b12]])</f>
        <v>1</v>
      </c>
      <c r="F3204" s="32">
        <f>GLOBAL[[#This Row],[AWAL]]</f>
        <v>1</v>
      </c>
      <c r="G3204" s="31"/>
      <c r="H3204" s="31"/>
      <c r="I3204" s="31">
        <f>IF(GLOBAL[[#This Row],[1]]="","",SUMIF(Table6[NB BM_C_QTY+F],GLOBAL[POINTER],Table6[C]))</f>
        <v>0</v>
      </c>
      <c r="J3204" s="91">
        <f>IF(GLOBAL[[#This Row],[2]]="",0,-1*SUMIF(Table5[CONCAT],GLOBAL[POINTER],Table5[3]))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 t="shared" si="50"/>
        <v>1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1</v>
      </c>
      <c r="Q3204" s="58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1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1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1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204" s="31">
        <v>48</v>
      </c>
      <c r="AC3204" t="s">
        <v>5149</v>
      </c>
    </row>
    <row r="3205" spans="1:29">
      <c r="A3205" s="31">
        <f ca="1">IF(GLOBAL[[#This Row],[TT]]&lt;1,"",ROW()-2)</f>
        <v>3203</v>
      </c>
      <c r="B3205" s="33" t="s">
        <v>1717</v>
      </c>
      <c r="C3205" s="31">
        <v>19</v>
      </c>
      <c r="D3205" s="31" t="s">
        <v>59</v>
      </c>
      <c r="E3205" s="31">
        <f ca="1">IF(GLOBAL[[#This Row],[b12]]="",GLOBAL[[#This Row],[a6]],GLOBAL[[#This Row],[b12]])</f>
        <v>19</v>
      </c>
      <c r="F3205" s="32">
        <f>GLOBAL[[#This Row],[AWAL]]</f>
        <v>19</v>
      </c>
      <c r="G3205" s="31"/>
      <c r="H3205" s="31"/>
      <c r="I3205" s="31">
        <f>IF(GLOBAL[[#This Row],[1]]="","",SUMIF(Table6[NB BM_C_QTY+F],GLOBAL[POINTER],Table6[C]))</f>
        <v>0</v>
      </c>
      <c r="J3205" s="91">
        <f>IF(GLOBAL[[#This Row],[2]]="",0,-1*SUMIF(Table5[CONCAT],GLOBAL[POINTER],Table5[3]))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 t="shared" si="50"/>
        <v>19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19</v>
      </c>
      <c r="Q3205" s="58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19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19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19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205" s="31">
        <v>50</v>
      </c>
      <c r="AC3205" t="s">
        <v>5117</v>
      </c>
    </row>
    <row r="3206" spans="1:29">
      <c r="A3206" s="31">
        <f ca="1">IF(GLOBAL[[#This Row],[TT]]&lt;1,"",ROW()-2)</f>
        <v>3204</v>
      </c>
      <c r="B3206" s="33" t="s">
        <v>1718</v>
      </c>
      <c r="C3206" s="31">
        <v>19</v>
      </c>
      <c r="D3206" s="31" t="s">
        <v>1719</v>
      </c>
      <c r="E3206" s="31">
        <f ca="1">IF(GLOBAL[[#This Row],[b12]]="",GLOBAL[[#This Row],[a6]],GLOBAL[[#This Row],[b12]])</f>
        <v>19</v>
      </c>
      <c r="F3206" s="32">
        <f>GLOBAL[[#This Row],[AWAL]]</f>
        <v>19</v>
      </c>
      <c r="G3206" s="31"/>
      <c r="H3206" s="31"/>
      <c r="I3206" s="31">
        <f>IF(GLOBAL[[#This Row],[1]]="","",SUMIF(Table6[NB BM_C_QTY+F],GLOBAL[POINTER],Table6[C]))</f>
        <v>0</v>
      </c>
      <c r="J3206" s="91">
        <f>IF(GLOBAL[[#This Row],[2]]="",0,-1*SUMIF(Table5[CONCAT],GLOBAL[POINTER],Table5[3]))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 t="shared" si="50"/>
        <v>19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19</v>
      </c>
      <c r="Q3206" s="58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19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19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19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206" s="31">
        <v>75</v>
      </c>
      <c r="AC3206" t="s">
        <v>5116</v>
      </c>
    </row>
    <row r="3207" spans="1:29">
      <c r="A3207" s="31">
        <f ca="1">IF(GLOBAL[[#This Row],[TT]]&lt;1,"",ROW()-2)</f>
        <v>3205</v>
      </c>
      <c r="B3207" s="33" t="s">
        <v>1720</v>
      </c>
      <c r="C3207" s="31">
        <v>49</v>
      </c>
      <c r="D3207" s="31" t="s">
        <v>904</v>
      </c>
      <c r="E3207" s="31">
        <f ca="1">IF(GLOBAL[[#This Row],[b12]]="",GLOBAL[[#This Row],[a6]],GLOBAL[[#This Row],[b12]])</f>
        <v>49</v>
      </c>
      <c r="F3207" s="32">
        <f>GLOBAL[[#This Row],[AWAL]]</f>
        <v>49</v>
      </c>
      <c r="G3207" s="31"/>
      <c r="H3207" s="31"/>
      <c r="I3207" s="31">
        <f>IF(GLOBAL[[#This Row],[1]]="","",SUMIF(Table6[NB BM_C_QTY+F],GLOBAL[POINTER],Table6[C]))</f>
        <v>0</v>
      </c>
      <c r="J3207" s="91">
        <f>IF(GLOBAL[[#This Row],[2]]="",0,-1*SUMIF(Table5[CONCAT],GLOBAL[POINTER],Table5[3]))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 t="shared" si="50"/>
        <v>49</v>
      </c>
      <c r="N3207" s="31"/>
      <c r="O3207" s="31" t="str">
        <f>IF(GLOBAL[[#This Row],[b2]]="","",GLOBAL[[#This Row],[b2]]-GLOBAL[[#This Row],[a2]])</f>
        <v/>
      </c>
      <c r="P3207" s="32">
        <f ca="1">SUM(INDIRECT(GLOBAL_VAR[TABLENAME]&amp;"[@a"&amp;$1:$1-1&amp;"]"),INDIRECT(GLOBAL_VAR[TABLENAME]&amp;"[@c"&amp;$1:$1-1&amp;"]"))</f>
        <v>49</v>
      </c>
      <c r="Q3207" s="58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49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49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49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207" s="31">
        <v>1080</v>
      </c>
      <c r="AC3207" t="s">
        <v>5118</v>
      </c>
    </row>
    <row r="3208" spans="1:29">
      <c r="A3208" s="31">
        <f ca="1">IF(GLOBAL[[#This Row],[TT]]&lt;1,"",ROW()-2)</f>
        <v>3206</v>
      </c>
      <c r="B3208" s="33" t="s">
        <v>1721</v>
      </c>
      <c r="C3208" s="31">
        <v>31</v>
      </c>
      <c r="D3208" s="31" t="s">
        <v>205</v>
      </c>
      <c r="E3208" s="31">
        <f ca="1">IF(GLOBAL[[#This Row],[b12]]="",GLOBAL[[#This Row],[a6]],GLOBAL[[#This Row],[b12]])</f>
        <v>31</v>
      </c>
      <c r="F3208" s="32">
        <f>GLOBAL[[#This Row],[AWAL]]</f>
        <v>31</v>
      </c>
      <c r="G3208" s="31"/>
      <c r="H3208" s="31"/>
      <c r="I3208" s="31">
        <f>IF(GLOBAL[[#This Row],[1]]="","",SUMIF(Table6[NB BM_C_QTY+F],GLOBAL[POINTER],Table6[C]))</f>
        <v>0</v>
      </c>
      <c r="J3208" s="91">
        <f>IF(GLOBAL[[#This Row],[2]]="",0,-1*SUMIF(Table5[CONCAT],GLOBAL[POINTER],Table5[3]))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 t="shared" si="50"/>
        <v>31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31</v>
      </c>
      <c r="Q3208" s="58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31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31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31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208" s="31">
        <v>30</v>
      </c>
      <c r="AC3208" t="s">
        <v>5149</v>
      </c>
    </row>
    <row r="3209" spans="1:29">
      <c r="A3209" s="31">
        <f ca="1">IF(GLOBAL[[#This Row],[TT]]&lt;1,"",ROW()-2)</f>
        <v>3207</v>
      </c>
      <c r="B3209" s="33" t="s">
        <v>1722</v>
      </c>
      <c r="C3209" s="31">
        <v>60</v>
      </c>
      <c r="D3209" s="31" t="s">
        <v>205</v>
      </c>
      <c r="E3209" s="31">
        <f ca="1">IF(GLOBAL[[#This Row],[b12]]="",GLOBAL[[#This Row],[a6]],GLOBAL[[#This Row],[b12]])</f>
        <v>60</v>
      </c>
      <c r="F3209" s="32">
        <f>GLOBAL[[#This Row],[AWAL]]</f>
        <v>60</v>
      </c>
      <c r="G3209" s="31"/>
      <c r="H3209" s="31"/>
      <c r="I3209" s="31">
        <f>IF(GLOBAL[[#This Row],[1]]="","",SUMIF(Table6[NB BM_C_QTY+F],GLOBAL[POINTER],Table6[C]))</f>
        <v>0</v>
      </c>
      <c r="J3209" s="91">
        <f>IF(GLOBAL[[#This Row],[2]]="",0,-1*SUMIF(Table5[CONCAT],GLOBAL[POINTER],Table5[3]))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60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60</v>
      </c>
      <c r="Q3209" s="58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60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60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60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209" s="31">
        <v>30</v>
      </c>
      <c r="AC3209" t="s">
        <v>5149</v>
      </c>
    </row>
    <row r="3210" spans="1:29">
      <c r="A3210" s="31">
        <f ca="1">IF(GLOBAL[[#This Row],[TT]]&lt;1,"",ROW()-2)</f>
        <v>3208</v>
      </c>
      <c r="B3210" s="33" t="s">
        <v>1723</v>
      </c>
      <c r="C3210" s="31">
        <v>28</v>
      </c>
      <c r="D3210" s="31" t="s">
        <v>205</v>
      </c>
      <c r="E3210" s="31">
        <f ca="1">IF(GLOBAL[[#This Row],[b12]]="",GLOBAL[[#This Row],[a6]],GLOBAL[[#This Row],[b12]])</f>
        <v>28</v>
      </c>
      <c r="F3210" s="32">
        <f>GLOBAL[[#This Row],[AWAL]]</f>
        <v>28</v>
      </c>
      <c r="G3210" s="31"/>
      <c r="H3210" s="31"/>
      <c r="I3210" s="31">
        <f>IF(GLOBAL[[#This Row],[1]]="","",SUMIF(Table6[NB BM_C_QTY+F],GLOBAL[POINTER],Table6[C]))</f>
        <v>0</v>
      </c>
      <c r="J3210" s="91">
        <f>IF(GLOBAL[[#This Row],[2]]="",0,-1*SUMIF(Table5[CONCAT],GLOBAL[POINTER],Table5[3]))</f>
        <v>0</v>
      </c>
      <c r="K3210" s="31" t="str">
        <f>IF(GLOBAL[[#This Row],[b1]]="","",GLOBAL[[#This Row],[b1]]-GLOBAL[[#This Row],[a1]]-GLOBAL[[#This Row],[bkeluar1]])</f>
        <v/>
      </c>
      <c r="L3210" s="31">
        <f>SUM(GLOBAL[[#This Row],[bmasuk1]:[c1]])</f>
        <v>0</v>
      </c>
      <c r="M3210" s="32">
        <f t="shared" si="50"/>
        <v>28</v>
      </c>
      <c r="N3210" s="31"/>
      <c r="O3210" s="31" t="str">
        <f>IF(GLOBAL[[#This Row],[b2]]="","",GLOBAL[[#This Row],[b2]]-GLOBAL[[#This Row],[a2]])</f>
        <v/>
      </c>
      <c r="P3210" s="32">
        <f ca="1">SUM(INDIRECT(GLOBAL_VAR[TABLENAME]&amp;"[@a"&amp;$1:$1-1&amp;"]"),INDIRECT(GLOBAL_VAR[TABLENAME]&amp;"[@c"&amp;$1:$1-1&amp;"]"))</f>
        <v>28</v>
      </c>
      <c r="Q3210" s="58"/>
      <c r="R3210" s="33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28</v>
      </c>
      <c r="T3210" s="33"/>
      <c r="U3210" s="33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28</v>
      </c>
      <c r="W3210" s="31"/>
      <c r="X3210" s="31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28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210" s="31">
        <v>30</v>
      </c>
      <c r="AC3210" t="s">
        <v>5149</v>
      </c>
    </row>
    <row r="3211" spans="1:29">
      <c r="A3211" s="31">
        <f ca="1">IF(GLOBAL[[#This Row],[TT]]&lt;1,"",ROW()-2)</f>
        <v>3209</v>
      </c>
      <c r="B3211" s="33" t="s">
        <v>1724</v>
      </c>
      <c r="C3211" s="31">
        <v>17</v>
      </c>
      <c r="D3211" s="31" t="s">
        <v>51</v>
      </c>
      <c r="E3211" s="31">
        <f ca="1">IF(GLOBAL[[#This Row],[b12]]="",GLOBAL[[#This Row],[a6]],GLOBAL[[#This Row],[b12]])</f>
        <v>17</v>
      </c>
      <c r="F3211" s="32">
        <f>GLOBAL[[#This Row],[AWAL]]</f>
        <v>17</v>
      </c>
      <c r="G3211" s="31"/>
      <c r="H3211" s="31"/>
      <c r="I3211" s="31">
        <f>IF(GLOBAL[[#This Row],[1]]="","",SUMIF(Table6[NB BM_C_QTY+F],GLOBAL[POINTER],Table6[C]))</f>
        <v>0</v>
      </c>
      <c r="J3211" s="91">
        <f>IF(GLOBAL[[#This Row],[2]]="",0,-1*SUMIF(Table5[CONCAT],GLOBAL[POINTER],Table5[3]))</f>
        <v>0</v>
      </c>
      <c r="K3211" s="31" t="str">
        <f>IF(GLOBAL[[#This Row],[b1]]="","",GLOBAL[[#This Row],[b1]]-GLOBAL[[#This Row],[a1]]-GLOBAL[[#This Row],[bkeluar1]])</f>
        <v/>
      </c>
      <c r="L3211" s="31">
        <f>SUM(GLOBAL[[#This Row],[bmasuk1]:[c1]])</f>
        <v>0</v>
      </c>
      <c r="M3211" s="32">
        <f t="shared" si="50"/>
        <v>17</v>
      </c>
      <c r="N3211" s="31"/>
      <c r="O3211" s="31" t="str">
        <f>IF(GLOBAL[[#This Row],[b2]]="","",GLOBAL[[#This Row],[b2]]-GLOBAL[[#This Row],[a2]])</f>
        <v/>
      </c>
      <c r="P3211" s="32">
        <f ca="1">SUM(INDIRECT(GLOBAL_VAR[TABLENAME]&amp;"[@a"&amp;$1:$1-1&amp;"]"),INDIRECT(GLOBAL_VAR[TABLENAME]&amp;"[@c"&amp;$1:$1-1&amp;"]"))</f>
        <v>17</v>
      </c>
      <c r="Q3211" s="58"/>
      <c r="R3211" s="33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17</v>
      </c>
      <c r="T3211" s="33"/>
      <c r="U3211" s="33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17</v>
      </c>
      <c r="W3211" s="31"/>
      <c r="X3211" s="31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17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211" s="31">
        <v>60</v>
      </c>
      <c r="AC3211" t="s">
        <v>5116</v>
      </c>
    </row>
    <row r="3212" spans="1:29">
      <c r="A3212" s="31">
        <f ca="1">IF(GLOBAL[[#This Row],[TT]]&lt;1,"",ROW()-2)</f>
        <v>3210</v>
      </c>
      <c r="B3212" s="33" t="s">
        <v>1725</v>
      </c>
      <c r="C3212" s="31">
        <v>7</v>
      </c>
      <c r="D3212" s="31" t="s">
        <v>51</v>
      </c>
      <c r="E3212" s="31">
        <f ca="1">IF(GLOBAL[[#This Row],[b12]]="",GLOBAL[[#This Row],[a6]],GLOBAL[[#This Row],[b12]])</f>
        <v>7</v>
      </c>
      <c r="F3212" s="32">
        <f>GLOBAL[[#This Row],[AWAL]]</f>
        <v>7</v>
      </c>
      <c r="G3212" s="31"/>
      <c r="H3212" s="31"/>
      <c r="I3212" s="31">
        <f>IF(GLOBAL[[#This Row],[1]]="","",SUMIF(Table6[NB BM_C_QTY+F],GLOBAL[POINTER],Table6[C]))</f>
        <v>0</v>
      </c>
      <c r="J3212" s="91">
        <f>IF(GLOBAL[[#This Row],[2]]="",0,-1*SUMIF(Table5[CONCAT],GLOBAL[POINTER],Table5[3]))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 t="shared" si="50"/>
        <v>7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7</v>
      </c>
      <c r="Q3212" s="58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7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7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7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212" s="31">
        <v>60</v>
      </c>
      <c r="AC3212" t="s">
        <v>5116</v>
      </c>
    </row>
    <row r="3213" spans="1:29">
      <c r="A3213" s="31">
        <f ca="1">IF(GLOBAL[[#This Row],[TT]]&lt;1,"",ROW()-2)</f>
        <v>3211</v>
      </c>
      <c r="B3213" s="33" t="s">
        <v>1726</v>
      </c>
      <c r="C3213" s="31">
        <v>23</v>
      </c>
      <c r="D3213" s="31" t="s">
        <v>11</v>
      </c>
      <c r="E3213" s="31">
        <f ca="1">IF(GLOBAL[[#This Row],[b12]]="",GLOBAL[[#This Row],[a6]],GLOBAL[[#This Row],[b12]])</f>
        <v>23</v>
      </c>
      <c r="F3213" s="32">
        <f>GLOBAL[[#This Row],[AWAL]]</f>
        <v>23</v>
      </c>
      <c r="G3213" s="31"/>
      <c r="H3213" s="31"/>
      <c r="I3213" s="31">
        <f>IF(GLOBAL[[#This Row],[1]]="","",SUMIF(Table6[NB BM_C_QTY+F],GLOBAL[POINTER],Table6[C]))</f>
        <v>0</v>
      </c>
      <c r="J3213" s="91">
        <f>IF(GLOBAL[[#This Row],[2]]="",0,-1*SUMIF(Table5[CONCAT],GLOBAL[POINTER],Table5[3]))</f>
        <v>0</v>
      </c>
      <c r="K3213" s="31" t="str">
        <f>IF(GLOBAL[[#This Row],[b1]]="","",GLOBAL[[#This Row],[b1]]-GLOBAL[[#This Row],[a1]]-GLOBAL[[#This Row],[bkeluar1]])</f>
        <v/>
      </c>
      <c r="L3213" s="31">
        <f>SUM(GLOBAL[[#This Row],[bmasuk1]:[c1]])</f>
        <v>0</v>
      </c>
      <c r="M3213" s="32">
        <f t="shared" si="50"/>
        <v>23</v>
      </c>
      <c r="N3213" s="31"/>
      <c r="O3213" s="31" t="str">
        <f>IF(GLOBAL[[#This Row],[b2]]="","",GLOBAL[[#This Row],[b2]]-GLOBAL[[#This Row],[a2]])</f>
        <v/>
      </c>
      <c r="P3213" s="32">
        <f ca="1">SUM(INDIRECT(GLOBAL_VAR[TABLENAME]&amp;"[@a"&amp;$1:$1-1&amp;"]"),INDIRECT(GLOBAL_VAR[TABLENAME]&amp;"[@c"&amp;$1:$1-1&amp;"]"))</f>
        <v>23</v>
      </c>
      <c r="Q3213" s="58"/>
      <c r="R3213" s="33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23</v>
      </c>
      <c r="T3213" s="33"/>
      <c r="U3213" s="33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23</v>
      </c>
      <c r="W3213" s="31"/>
      <c r="X3213" s="31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23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213" s="31">
        <v>120</v>
      </c>
      <c r="AC3213" t="s">
        <v>5116</v>
      </c>
    </row>
    <row r="3214" spans="1:29">
      <c r="A3214" s="31">
        <f ca="1">IF(GLOBAL[[#This Row],[TT]]&lt;1,"",ROW()-2)</f>
        <v>3212</v>
      </c>
      <c r="B3214" s="33" t="s">
        <v>1727</v>
      </c>
      <c r="C3214" s="31">
        <v>11</v>
      </c>
      <c r="D3214" s="31" t="s">
        <v>976</v>
      </c>
      <c r="E3214" s="31">
        <f ca="1">IF(GLOBAL[[#This Row],[b12]]="",GLOBAL[[#This Row],[a6]],GLOBAL[[#This Row],[b12]])</f>
        <v>11</v>
      </c>
      <c r="F3214" s="32">
        <f>GLOBAL[[#This Row],[AWAL]]</f>
        <v>11</v>
      </c>
      <c r="G3214" s="31"/>
      <c r="H3214" s="31"/>
      <c r="I3214" s="31">
        <f>IF(GLOBAL[[#This Row],[1]]="","",SUMIF(Table6[NB BM_C_QTY+F],GLOBAL[POINTER],Table6[C]))</f>
        <v>0</v>
      </c>
      <c r="J3214" s="91">
        <f>IF(GLOBAL[[#This Row],[2]]="",0,-1*SUMIF(Table5[CONCAT],GLOBAL[POINTER],Table5[3]))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 t="shared" si="50"/>
        <v>11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11</v>
      </c>
      <c r="Q3214" s="58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11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11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11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214" s="31">
        <v>12</v>
      </c>
      <c r="AC3214" t="s">
        <v>5149</v>
      </c>
    </row>
    <row r="3215" spans="1:29">
      <c r="A3215" s="31">
        <f ca="1">IF(GLOBAL[[#This Row],[TT]]&lt;1,"",ROW()-2)</f>
        <v>3213</v>
      </c>
      <c r="B3215" s="33" t="s">
        <v>1728</v>
      </c>
      <c r="C3215" s="31">
        <v>1</v>
      </c>
      <c r="D3215" s="31" t="s">
        <v>769</v>
      </c>
      <c r="E3215" s="31">
        <f ca="1">IF(GLOBAL[[#This Row],[b12]]="",GLOBAL[[#This Row],[a6]],GLOBAL[[#This Row],[b12]])</f>
        <v>1</v>
      </c>
      <c r="F3215" s="32">
        <f>GLOBAL[[#This Row],[AWAL]]</f>
        <v>1</v>
      </c>
      <c r="G3215" s="31"/>
      <c r="H3215" s="31"/>
      <c r="I3215" s="31">
        <f>IF(GLOBAL[[#This Row],[1]]="","",SUMIF(Table6[NB BM_C_QTY+F],GLOBAL[POINTER],Table6[C]))</f>
        <v>0</v>
      </c>
      <c r="J3215" s="91">
        <f>IF(GLOBAL[[#This Row],[2]]="",0,-1*SUMIF(Table5[CONCAT],GLOBAL[POINTER],Table5[3]))</f>
        <v>0</v>
      </c>
      <c r="K3215" s="31" t="str">
        <f>IF(GLOBAL[[#This Row],[b1]]="","",GLOBAL[[#This Row],[b1]]-GLOBAL[[#This Row],[a1]]-GLOBAL[[#This Row],[bkeluar1]])</f>
        <v/>
      </c>
      <c r="L3215" s="31">
        <f>SUM(GLOBAL[[#This Row],[bmasuk1]:[c1]])</f>
        <v>0</v>
      </c>
      <c r="M3215" s="32">
        <f t="shared" si="50"/>
        <v>1</v>
      </c>
      <c r="N3215" s="31"/>
      <c r="O3215" s="31" t="str">
        <f>IF(GLOBAL[[#This Row],[b2]]="","",GLOBAL[[#This Row],[b2]]-GLOBAL[[#This Row],[a2]])</f>
        <v/>
      </c>
      <c r="P3215" s="32">
        <f ca="1">SUM(INDIRECT(GLOBAL_VAR[TABLENAME]&amp;"[@a"&amp;$1:$1-1&amp;"]"),INDIRECT(GLOBAL_VAR[TABLENAME]&amp;"[@c"&amp;$1:$1-1&amp;"]"))</f>
        <v>1</v>
      </c>
      <c r="Q3215" s="58"/>
      <c r="R3215" s="33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1</v>
      </c>
      <c r="T3215" s="33"/>
      <c r="U3215" s="33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1</v>
      </c>
      <c r="W3215" s="31"/>
      <c r="X3215" s="31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1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215" s="31">
        <v>50</v>
      </c>
      <c r="AC3215" t="s">
        <v>5149</v>
      </c>
    </row>
    <row r="3216" spans="1:29">
      <c r="A3216" s="31">
        <f ca="1">IF(GLOBAL[[#This Row],[TT]]&lt;1,"",ROW()-2)</f>
        <v>3214</v>
      </c>
      <c r="B3216" s="33" t="s">
        <v>1729</v>
      </c>
      <c r="C3216" s="31">
        <v>3</v>
      </c>
      <c r="D3216" s="31" t="s">
        <v>61</v>
      </c>
      <c r="E3216" s="31">
        <f ca="1">IF(GLOBAL[[#This Row],[b12]]="",GLOBAL[[#This Row],[a6]],GLOBAL[[#This Row],[b12]])</f>
        <v>3</v>
      </c>
      <c r="F3216" s="32">
        <f>GLOBAL[[#This Row],[AWAL]]</f>
        <v>3</v>
      </c>
      <c r="G3216" s="31"/>
      <c r="H3216" s="31"/>
      <c r="I3216" s="31">
        <f>IF(GLOBAL[[#This Row],[1]]="","",SUMIF(Table6[NB BM_C_QTY+F],GLOBAL[POINTER],Table6[C]))</f>
        <v>0</v>
      </c>
      <c r="J3216" s="91">
        <f>IF(GLOBAL[[#This Row],[2]]="",0,-1*SUMIF(Table5[CONCAT],GLOBAL[POINTER],Table5[3]))</f>
        <v>0</v>
      </c>
      <c r="K3216" s="31" t="str">
        <f>IF(GLOBAL[[#This Row],[b1]]="","",GLOBAL[[#This Row],[b1]]-GLOBAL[[#This Row],[a1]]-GLOBAL[[#This Row],[bkeluar1]])</f>
        <v/>
      </c>
      <c r="L3216" s="31">
        <f>SUM(GLOBAL[[#This Row],[bmasuk1]:[c1]])</f>
        <v>0</v>
      </c>
      <c r="M3216" s="32">
        <f t="shared" si="50"/>
        <v>3</v>
      </c>
      <c r="N3216" s="31"/>
      <c r="O3216" s="31" t="str">
        <f>IF(GLOBAL[[#This Row],[b2]]="","",GLOBAL[[#This Row],[b2]]-GLOBAL[[#This Row],[a2]])</f>
        <v/>
      </c>
      <c r="P3216" s="32">
        <f ca="1">SUM(INDIRECT(GLOBAL_VAR[TABLENAME]&amp;"[@a"&amp;$1:$1-1&amp;"]"),INDIRECT(GLOBAL_VAR[TABLENAME]&amp;"[@c"&amp;$1:$1-1&amp;"]"))</f>
        <v>3</v>
      </c>
      <c r="Q3216" s="58"/>
      <c r="R3216" s="33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3</v>
      </c>
      <c r="T3216" s="33"/>
      <c r="U3216" s="33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3</v>
      </c>
      <c r="W3216" s="31"/>
      <c r="X3216" s="31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3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216" s="31">
        <v>40</v>
      </c>
      <c r="AC3216" t="s">
        <v>5149</v>
      </c>
    </row>
    <row r="3217" spans="1:30">
      <c r="A3217" s="31">
        <f ca="1">IF(GLOBAL[[#This Row],[TT]]&lt;1,"",ROW()-2)</f>
        <v>3215</v>
      </c>
      <c r="B3217" s="33" t="s">
        <v>1730</v>
      </c>
      <c r="C3217" s="31">
        <v>1</v>
      </c>
      <c r="D3217" s="31" t="s">
        <v>212</v>
      </c>
      <c r="E3217" s="31">
        <f ca="1">IF(GLOBAL[[#This Row],[b12]]="",GLOBAL[[#This Row],[a6]],GLOBAL[[#This Row],[b12]])</f>
        <v>1</v>
      </c>
      <c r="F3217" s="32">
        <f>GLOBAL[[#This Row],[AWAL]]</f>
        <v>1</v>
      </c>
      <c r="G3217" s="31"/>
      <c r="H3217" s="31"/>
      <c r="I3217" s="31">
        <f>IF(GLOBAL[[#This Row],[1]]="","",SUMIF(Table6[NB BM_C_QTY+F],GLOBAL[POINTER],Table6[C]))</f>
        <v>0</v>
      </c>
      <c r="J3217" s="91">
        <f>IF(GLOBAL[[#This Row],[2]]="",0,-1*SUMIF(Table5[CONCAT],GLOBAL[POINTER],Table5[3]))</f>
        <v>0</v>
      </c>
      <c r="K3217" s="31" t="str">
        <f>IF(GLOBAL[[#This Row],[b1]]="","",GLOBAL[[#This Row],[b1]]-GLOBAL[[#This Row],[a1]]-GLOBAL[[#This Row],[bkeluar1]])</f>
        <v/>
      </c>
      <c r="L3217" s="31">
        <f>SUM(GLOBAL[[#This Row],[bmasuk1]:[c1]])</f>
        <v>0</v>
      </c>
      <c r="M3217" s="32">
        <f t="shared" si="50"/>
        <v>1</v>
      </c>
      <c r="N3217" s="31"/>
      <c r="O3217" s="31" t="str">
        <f>IF(GLOBAL[[#This Row],[b2]]="","",GLOBAL[[#This Row],[b2]]-GLOBAL[[#This Row],[a2]])</f>
        <v/>
      </c>
      <c r="P3217" s="32">
        <f ca="1">SUM(INDIRECT(GLOBAL_VAR[TABLENAME]&amp;"[@a"&amp;$1:$1-1&amp;"]"),INDIRECT(GLOBAL_VAR[TABLENAME]&amp;"[@c"&amp;$1:$1-1&amp;"]"))</f>
        <v>1</v>
      </c>
      <c r="Q3217" s="58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1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1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1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217" s="31">
        <v>24</v>
      </c>
      <c r="AC3217" t="s">
        <v>5149</v>
      </c>
    </row>
    <row r="3218" spans="1:30">
      <c r="A3218" s="31">
        <f ca="1">IF(GLOBAL[[#This Row],[TT]]&lt;1,"",ROW()-2)</f>
        <v>3216</v>
      </c>
      <c r="B3218" s="33" t="s">
        <v>3453</v>
      </c>
      <c r="C3218" s="31">
        <v>1</v>
      </c>
      <c r="D3218" s="31" t="s">
        <v>39</v>
      </c>
      <c r="E3218" s="31">
        <f ca="1">IF(GLOBAL[[#This Row],[b12]]="",GLOBAL[[#This Row],[a6]],GLOBAL[[#This Row],[b12]])</f>
        <v>1</v>
      </c>
      <c r="F3218" s="32">
        <f>GLOBAL[[#This Row],[AWAL]]</f>
        <v>1</v>
      </c>
      <c r="G3218" s="31"/>
      <c r="H3218" s="31"/>
      <c r="I3218" s="31">
        <f>IF(GLOBAL[[#This Row],[1]]="","",SUMIF(Table6[NB BM_C_QTY+F],GLOBAL[POINTER],Table6[C]))</f>
        <v>0</v>
      </c>
      <c r="J3218" s="91">
        <f>IF(GLOBAL[[#This Row],[2]]="",0,-1*SUMIF(Table5[CONCAT],GLOBAL[POINTER],Table5[3]))</f>
        <v>0</v>
      </c>
      <c r="K3218" s="31" t="str">
        <f>IF(GLOBAL[[#This Row],[b1]]="","",GLOBAL[[#This Row],[b1]]-GLOBAL[[#This Row],[a1]]-GLOBAL[[#This Row],[bkeluar1]])</f>
        <v/>
      </c>
      <c r="L3218" s="31">
        <f>SUM(GLOBAL[[#This Row],[bmasuk1]:[c1]])</f>
        <v>0</v>
      </c>
      <c r="M3218" s="32">
        <f t="shared" si="50"/>
        <v>1</v>
      </c>
      <c r="N3218" s="31"/>
      <c r="O3218" s="31" t="str">
        <f>IF(GLOBAL[[#This Row],[b2]]="","",GLOBAL[[#This Row],[b2]]-GLOBAL[[#This Row],[a2]])</f>
        <v/>
      </c>
      <c r="P3218" s="32">
        <f ca="1">SUM(INDIRECT(GLOBAL_VAR[TABLENAME]&amp;"[@a"&amp;$1:$1-1&amp;"]"),INDIRECT(GLOBAL_VAR[TABLENAME]&amp;"[@c"&amp;$1:$1-1&amp;"]"))</f>
        <v>1</v>
      </c>
      <c r="Q3218" s="58"/>
      <c r="R3218" s="33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1</v>
      </c>
      <c r="T3218" s="33"/>
      <c r="U3218" s="33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1</v>
      </c>
      <c r="W3218" s="31"/>
      <c r="X3218" s="31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1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218" s="31">
        <v>24</v>
      </c>
      <c r="AC3218" t="s">
        <v>5116</v>
      </c>
    </row>
    <row r="3219" spans="1:30">
      <c r="A3219" s="31">
        <f ca="1">IF(GLOBAL[[#This Row],[TT]]&lt;1,"",ROW()-2)</f>
        <v>3217</v>
      </c>
      <c r="B3219" s="33" t="s">
        <v>2589</v>
      </c>
      <c r="C3219" s="31">
        <v>10</v>
      </c>
      <c r="D3219" s="31" t="s">
        <v>2076</v>
      </c>
      <c r="E3219" s="31">
        <f ca="1">IF(GLOBAL[[#This Row],[b12]]="",GLOBAL[[#This Row],[a6]],GLOBAL[[#This Row],[b12]])</f>
        <v>10</v>
      </c>
      <c r="F3219" s="32">
        <f>GLOBAL[[#This Row],[AWAL]]</f>
        <v>10</v>
      </c>
      <c r="G3219" s="31"/>
      <c r="H3219" s="31"/>
      <c r="I3219" s="31">
        <f>IF(GLOBAL[[#This Row],[1]]="","",SUMIF(Table6[NB BM_C_QTY+F],GLOBAL[POINTER],Table6[C]))</f>
        <v>0</v>
      </c>
      <c r="J3219" s="91">
        <f>IF(GLOBAL[[#This Row],[2]]="",0,-1*SUMIF(Table5[CONCAT],GLOBAL[POINTER],Table5[3]))</f>
        <v>0</v>
      </c>
      <c r="K3219" s="31" t="str">
        <f>IF(GLOBAL[[#This Row],[b1]]="","",GLOBAL[[#This Row],[b1]]-GLOBAL[[#This Row],[a1]]-GLOBAL[[#This Row],[bkeluar1]])</f>
        <v/>
      </c>
      <c r="L3219" s="31">
        <f>SUM(GLOBAL[[#This Row],[bmasuk1]:[c1]])</f>
        <v>0</v>
      </c>
      <c r="M3219" s="32">
        <f t="shared" si="50"/>
        <v>10</v>
      </c>
      <c r="N3219" s="31"/>
      <c r="O3219" s="31" t="str">
        <f>IF(GLOBAL[[#This Row],[b2]]="","",GLOBAL[[#This Row],[b2]]-GLOBAL[[#This Row],[a2]])</f>
        <v/>
      </c>
      <c r="P3219" s="32">
        <f ca="1">SUM(INDIRECT(GLOBAL_VAR[TABLENAME]&amp;"[@a"&amp;$1:$1-1&amp;"]"),INDIRECT(GLOBAL_VAR[TABLENAME]&amp;"[@c"&amp;$1:$1-1&amp;"]"))</f>
        <v>10</v>
      </c>
      <c r="Q3219" s="58"/>
      <c r="R3219" s="33" t="str">
        <f>IF(GLOBAL[[#This Row],[b3]]="","",GLOBAL[[#This Row],[b3]]-GLOBAL[[#This Row],[a3]])</f>
        <v/>
      </c>
      <c r="S3219" s="32">
        <f ca="1">SUM(INDIRECT(GLOBAL_VAR[TABLENAME]&amp;"[@a"&amp;$1:$1-1&amp;"]"),INDIRECT(GLOBAL_VAR[TABLENAME]&amp;"[@c"&amp;$1:$1-1&amp;"]"))</f>
        <v>10</v>
      </c>
      <c r="T3219" s="33"/>
      <c r="U3219" s="33" t="str">
        <f>IF(GLOBAL[[#This Row],[b4]]="","",GLOBAL[[#This Row],[b4]]-GLOBAL[[#This Row],[a4]])</f>
        <v/>
      </c>
      <c r="V3219" s="32">
        <f ca="1">SUM(INDIRECT(GLOBAL_VAR[TABLENAME]&amp;"[@a"&amp;$1:$1-1&amp;"]"),INDIRECT(GLOBAL_VAR[TABLENAME]&amp;"[@c"&amp;$1:$1-1&amp;"]"))</f>
        <v>10</v>
      </c>
      <c r="W3219" s="31"/>
      <c r="X3219" s="31" t="str">
        <f>IF(GLOBAL[[#This Row],[b5]]="","",GLOBAL[[#This Row],[b5]]-GLOBAL[[#This Row],[a5]])</f>
        <v/>
      </c>
      <c r="Y3219" s="32">
        <f ca="1">SUM(INDIRECT(GLOBAL_VAR[TABLENAME]&amp;"[@a"&amp;$1:$1-1&amp;"]"),INDIRECT(GLOBAL_VAR[TABLENAME]&amp;"[@c"&amp;$1:$1-1&amp;"]"))</f>
        <v>10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219" s="31">
        <v>60</v>
      </c>
      <c r="AC3219" t="s">
        <v>5118</v>
      </c>
    </row>
    <row r="3220" spans="1:30">
      <c r="A3220" s="31">
        <f ca="1">IF(GLOBAL[[#This Row],[TT]]&lt;1,"",ROW()-2)</f>
        <v>3218</v>
      </c>
      <c r="B3220" s="33" t="s">
        <v>1731</v>
      </c>
      <c r="C3220" s="31">
        <v>5</v>
      </c>
      <c r="D3220" s="31" t="s">
        <v>25</v>
      </c>
      <c r="E3220" s="31">
        <f ca="1">IF(GLOBAL[[#This Row],[b12]]="",GLOBAL[[#This Row],[a6]],GLOBAL[[#This Row],[b12]])</f>
        <v>5</v>
      </c>
      <c r="F3220" s="32">
        <f>GLOBAL[[#This Row],[AWAL]]</f>
        <v>5</v>
      </c>
      <c r="G3220" s="31"/>
      <c r="H3220" s="31"/>
      <c r="I3220" s="31">
        <f>IF(GLOBAL[[#This Row],[1]]="","",SUMIF(Table6[NB BM_C_QTY+F],GLOBAL[POINTER],Table6[C]))</f>
        <v>0</v>
      </c>
      <c r="J3220" s="91">
        <f>IF(GLOBAL[[#This Row],[2]]="",0,-1*SUMIF(Table5[CONCAT],GLOBAL[POINTER],Table5[3]))</f>
        <v>0</v>
      </c>
      <c r="K3220" s="31" t="str">
        <f>IF(GLOBAL[[#This Row],[b1]]="","",GLOBAL[[#This Row],[b1]]-GLOBAL[[#This Row],[a1]]-GLOBAL[[#This Row],[bkeluar1]])</f>
        <v/>
      </c>
      <c r="L3220" s="31">
        <f>SUM(GLOBAL[[#This Row],[bmasuk1]:[c1]])</f>
        <v>0</v>
      </c>
      <c r="M3220" s="32">
        <f t="shared" si="50"/>
        <v>5</v>
      </c>
      <c r="N3220" s="31"/>
      <c r="O3220" s="31" t="str">
        <f>IF(GLOBAL[[#This Row],[b2]]="","",GLOBAL[[#This Row],[b2]]-GLOBAL[[#This Row],[a2]])</f>
        <v/>
      </c>
      <c r="P3220" s="32">
        <f ca="1">SUM(INDIRECT(GLOBAL_VAR[TABLENAME]&amp;"[@a"&amp;$1:$1-1&amp;"]"),INDIRECT(GLOBAL_VAR[TABLENAME]&amp;"[@c"&amp;$1:$1-1&amp;"]"))</f>
        <v>5</v>
      </c>
      <c r="Q3220" s="58"/>
      <c r="R3220" s="33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5</v>
      </c>
      <c r="T3220" s="33"/>
      <c r="U3220" s="33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5</v>
      </c>
      <c r="W3220" s="31"/>
      <c r="X3220" s="31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5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220" s="31">
        <v>24</v>
      </c>
      <c r="AC3220" t="s">
        <v>5118</v>
      </c>
    </row>
    <row r="3221" spans="1:30">
      <c r="A3221" s="31">
        <f ca="1">IF(GLOBAL[[#This Row],[TT]]&lt;1,"",ROW()-2)</f>
        <v>3219</v>
      </c>
      <c r="B3221" s="33" t="s">
        <v>2617</v>
      </c>
      <c r="C3221" s="31">
        <v>38</v>
      </c>
      <c r="D3221" s="31" t="s">
        <v>2145</v>
      </c>
      <c r="E3221" s="31">
        <f ca="1">IF(GLOBAL[[#This Row],[b12]]="",GLOBAL[[#This Row],[a6]],GLOBAL[[#This Row],[b12]])</f>
        <v>38</v>
      </c>
      <c r="F3221" s="32">
        <f>GLOBAL[[#This Row],[AWAL]]</f>
        <v>38</v>
      </c>
      <c r="G3221" s="31"/>
      <c r="H3221" s="31"/>
      <c r="I3221" s="31">
        <f>IF(GLOBAL[[#This Row],[1]]="","",SUMIF(Table6[NB BM_C_QTY+F],GLOBAL[POINTER],Table6[C]))</f>
        <v>0</v>
      </c>
      <c r="J3221" s="91">
        <f>IF(GLOBAL[[#This Row],[2]]="",0,-1*SUMIF(Table5[CONCAT],GLOBAL[POINTER],Table5[3]))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 t="shared" si="50"/>
        <v>38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38</v>
      </c>
      <c r="Q3221" s="58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38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38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38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221" s="31">
        <v>50</v>
      </c>
      <c r="AC3221" t="s">
        <v>5116</v>
      </c>
    </row>
    <row r="3222" spans="1:30">
      <c r="A3222" s="31">
        <f ca="1">IF(GLOBAL[[#This Row],[TT]]&lt;1,"",ROW()-2)</f>
        <v>3220</v>
      </c>
      <c r="B3222" s="33" t="s">
        <v>2719</v>
      </c>
      <c r="C3222" s="31">
        <v>17</v>
      </c>
      <c r="D3222" s="31" t="s">
        <v>2145</v>
      </c>
      <c r="E3222" s="31">
        <f ca="1">IF(GLOBAL[[#This Row],[b12]]="",GLOBAL[[#This Row],[a6]],GLOBAL[[#This Row],[b12]])</f>
        <v>17</v>
      </c>
      <c r="F3222" s="32">
        <f>GLOBAL[[#This Row],[AWAL]]</f>
        <v>17</v>
      </c>
      <c r="G3222" s="31"/>
      <c r="H3222" s="31"/>
      <c r="I3222" s="31">
        <f>IF(GLOBAL[[#This Row],[1]]="","",SUMIF(Table6[NB BM_C_QTY+F],GLOBAL[POINTER],Table6[C]))</f>
        <v>0</v>
      </c>
      <c r="J3222" s="91">
        <f>IF(GLOBAL[[#This Row],[2]]="",0,-1*SUMIF(Table5[CONCAT],GLOBAL[POINTER],Table5[3]))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17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17</v>
      </c>
      <c r="Q3222" s="58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17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17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17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222" s="31">
        <v>50</v>
      </c>
      <c r="AC3222" t="s">
        <v>5116</v>
      </c>
    </row>
    <row r="3223" spans="1:30">
      <c r="A3223" s="31" t="str">
        <f ca="1">IF(GLOBAL[[#This Row],[TT]]&lt;1,"",ROW()-2)</f>
        <v/>
      </c>
      <c r="B3223" s="33" t="s">
        <v>1946</v>
      </c>
      <c r="C3223" s="31">
        <v>0</v>
      </c>
      <c r="D3223" s="31">
        <v>600</v>
      </c>
      <c r="E3223" s="31">
        <f ca="1">IF(GLOBAL[[#This Row],[b12]]="",GLOBAL[[#This Row],[a6]],GLOBAL[[#This Row],[b12]])</f>
        <v>0</v>
      </c>
      <c r="F3223" s="32">
        <f>GLOBAL[[#This Row],[AWAL]]</f>
        <v>0</v>
      </c>
      <c r="G3223" s="31"/>
      <c r="H3223" s="31"/>
      <c r="I3223" s="31">
        <f>IF(GLOBAL[[#This Row],[1]]="","",SUMIF(Table6[NB BM_C_QTY+F],GLOBAL[POINTER],Table6[C]))</f>
        <v>0</v>
      </c>
      <c r="J3223" s="91">
        <f>IF(GLOBAL[[#This Row],[2]]="",0,-1*SUMIF(Table5[CONCAT],GLOBAL[POINTER],Table5[3]))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 t="shared" si="50"/>
        <v>0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0</v>
      </c>
      <c r="Q3223" s="58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223" s="31">
        <v>600</v>
      </c>
      <c r="AC3223" t="s">
        <v>5118</v>
      </c>
    </row>
    <row r="3224" spans="1:30">
      <c r="A3224" s="39" t="str">
        <f ca="1">IF(GLOBAL[[#This Row],[TT]]&lt;1,"",ROW()-2)</f>
        <v/>
      </c>
      <c r="B3224" s="33" t="s">
        <v>1981</v>
      </c>
      <c r="C3224" s="31">
        <v>0</v>
      </c>
      <c r="D3224" s="31">
        <v>5000</v>
      </c>
      <c r="E3224" s="39">
        <f ca="1">IF(GLOBAL[[#This Row],[b12]]="",GLOBAL[[#This Row],[a6]],GLOBAL[[#This Row],[b12]])</f>
        <v>0</v>
      </c>
      <c r="F3224" s="40">
        <f>GLOBAL[[#This Row],[AWAL]]</f>
        <v>0</v>
      </c>
      <c r="G3224" s="31"/>
      <c r="H3224" s="31"/>
      <c r="I3224" s="31">
        <f>IF(GLOBAL[[#This Row],[1]]="","",SUMIF(Table6[NB BM_C_QTY+F],GLOBAL[POINTER],Table6[C]))</f>
        <v>0</v>
      </c>
      <c r="J3224" s="91">
        <f>IF(GLOBAL[[#This Row],[2]]="",0,-1*SUMIF(Table5[CONCAT],GLOBAL[POINTER],Table5[3]))</f>
        <v>0</v>
      </c>
      <c r="K3224" s="39" t="str">
        <f>IF(GLOBAL[[#This Row],[b1]]="","",GLOBAL[[#This Row],[b1]]-GLOBAL[[#This Row],[a1]]-GLOBAL[[#This Row],[bkeluar1]])</f>
        <v/>
      </c>
      <c r="L3224" s="39">
        <f>SUM(GLOBAL[[#This Row],[bmasuk1]:[c1]])</f>
        <v>0</v>
      </c>
      <c r="M3224" s="40">
        <f t="shared" si="50"/>
        <v>0</v>
      </c>
      <c r="N3224" s="31"/>
      <c r="O3224" s="39" t="str">
        <f>IF(GLOBAL[[#This Row],[b2]]="","",GLOBAL[[#This Row],[b2]]-GLOBAL[[#This Row],[a2]])</f>
        <v/>
      </c>
      <c r="P3224" s="40">
        <f ca="1">SUM(INDIRECT(GLOBAL_VAR[TABLENAME]&amp;"[@a"&amp;$1:$1-1&amp;"]"),INDIRECT(GLOBAL_VAR[TABLENAME]&amp;"[@c"&amp;$1:$1-1&amp;"]"))</f>
        <v>0</v>
      </c>
      <c r="Q3224" s="58"/>
      <c r="R3224" s="41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0</v>
      </c>
      <c r="T3224" s="33"/>
      <c r="U3224" s="41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0</v>
      </c>
      <c r="W3224" s="31"/>
      <c r="X3224" s="39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0</v>
      </c>
      <c r="Z3224" s="29"/>
      <c r="AA322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224" s="39">
        <v>5000</v>
      </c>
      <c r="AC3224" t="s">
        <v>5118</v>
      </c>
    </row>
    <row r="3225" spans="1:30">
      <c r="A3225" s="39" t="str">
        <f ca="1">IF(GLOBAL[[#This Row],[TT]]&lt;1,"",ROW()-2)</f>
        <v/>
      </c>
      <c r="B3225" s="33" t="s">
        <v>1732</v>
      </c>
      <c r="C3225" s="31">
        <v>0</v>
      </c>
      <c r="D3225" s="31">
        <v>5000</v>
      </c>
      <c r="E3225" s="39">
        <f ca="1">IF(GLOBAL[[#This Row],[b12]]="",GLOBAL[[#This Row],[a6]],GLOBAL[[#This Row],[b12]])</f>
        <v>0</v>
      </c>
      <c r="F3225" s="40">
        <f>GLOBAL[[#This Row],[AWAL]]</f>
        <v>0</v>
      </c>
      <c r="G3225" s="31"/>
      <c r="H3225" s="31"/>
      <c r="I3225" s="31">
        <f>IF(GLOBAL[[#This Row],[1]]="","",SUMIF(Table6[NB BM_C_QTY+F],GLOBAL[POINTER],Table6[C]))</f>
        <v>0</v>
      </c>
      <c r="J3225" s="91">
        <f>IF(GLOBAL[[#This Row],[2]]="",0,-1*SUMIF(Table5[CONCAT],GLOBAL[POINTER],Table5[3]))</f>
        <v>0</v>
      </c>
      <c r="K3225" s="39" t="str">
        <f>IF(GLOBAL[[#This Row],[b1]]="","",GLOBAL[[#This Row],[b1]]-GLOBAL[[#This Row],[a1]]-GLOBAL[[#This Row],[bkeluar1]])</f>
        <v/>
      </c>
      <c r="L3225" s="39">
        <f>SUM(GLOBAL[[#This Row],[bmasuk1]:[c1]])</f>
        <v>0</v>
      </c>
      <c r="M3225" s="40">
        <f t="shared" si="50"/>
        <v>0</v>
      </c>
      <c r="N3225" s="31"/>
      <c r="O3225" s="39" t="str">
        <f>IF(GLOBAL[[#This Row],[b2]]="","",GLOBAL[[#This Row],[b2]]-GLOBAL[[#This Row],[a2]])</f>
        <v/>
      </c>
      <c r="P3225" s="40">
        <f ca="1">SUM(INDIRECT(GLOBAL_VAR[TABLENAME]&amp;"[@a"&amp;$1:$1-1&amp;"]"),INDIRECT(GLOBAL_VAR[TABLENAME]&amp;"[@c"&amp;$1:$1-1&amp;"]"))</f>
        <v>0</v>
      </c>
      <c r="Q3225" s="58"/>
      <c r="R3225" s="41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0</v>
      </c>
      <c r="T3225" s="33"/>
      <c r="U3225" s="41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0</v>
      </c>
      <c r="W3225" s="31"/>
      <c r="X3225" s="39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0</v>
      </c>
      <c r="Z3225" s="29"/>
      <c r="AA322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225" s="39">
        <v>5000</v>
      </c>
      <c r="AC3225" t="s">
        <v>5118</v>
      </c>
    </row>
    <row r="3226" spans="1:30">
      <c r="A3226" s="39">
        <f ca="1">IF(GLOBAL[[#This Row],[TT]]&lt;1,"",ROW()-2)</f>
        <v>3224</v>
      </c>
      <c r="B3226" s="33" t="s">
        <v>6055</v>
      </c>
      <c r="C3226" s="31">
        <v>2</v>
      </c>
      <c r="D3226" s="31">
        <v>10000</v>
      </c>
      <c r="E3226" s="39">
        <f ca="1">IF(GLOBAL[[#This Row],[b12]]="",GLOBAL[[#This Row],[a6]],GLOBAL[[#This Row],[b12]])</f>
        <v>2</v>
      </c>
      <c r="F3226" s="40">
        <f>GLOBAL[[#This Row],[AWAL]]</f>
        <v>2</v>
      </c>
      <c r="G3226" s="31"/>
      <c r="H3226" s="31"/>
      <c r="I3226" s="39">
        <f>IF(GLOBAL[[#This Row],[1]]="","",SUMIF(Table6[NB BM_C_QTY+F],GLOBAL[POINTER],Table6[C]))</f>
        <v>0</v>
      </c>
      <c r="J3226" s="91">
        <f>IF(GLOBAL[[#This Row],[2]]="",0,-1*SUMIF(Table5[CONCAT],GLOBAL[POINTER],Table5[3]))</f>
        <v>0</v>
      </c>
      <c r="K3226" s="39" t="str">
        <f>IF(GLOBAL[[#This Row],[b1]]="","",GLOBAL[[#This Row],[b1]]-GLOBAL[[#This Row],[a1]]-GLOBAL[[#This Row],[bkeluar1]])</f>
        <v/>
      </c>
      <c r="L3226" s="39">
        <f>SUM(GLOBAL[[#This Row],[bmasuk1]:[c1]])</f>
        <v>0</v>
      </c>
      <c r="M3226" s="40">
        <f t="shared" si="50"/>
        <v>2</v>
      </c>
      <c r="N3226" s="31"/>
      <c r="O3226" s="39" t="str">
        <f>IF(GLOBAL[[#This Row],[b2]]="","",GLOBAL[[#This Row],[b2]]-GLOBAL[[#This Row],[a2]])</f>
        <v/>
      </c>
      <c r="P3226" s="40">
        <f ca="1">SUM(INDIRECT(GLOBAL_VAR[TABLENAME]&amp;"[@a"&amp;$1:$1-1&amp;"]"),INDIRECT(GLOBAL_VAR[TABLENAME]&amp;"[@c"&amp;$1:$1-1&amp;"]"))</f>
        <v>2</v>
      </c>
      <c r="Q3226" s="33"/>
      <c r="R3226" s="41" t="str">
        <f>IF(GLOBAL[[#This Row],[b3]]="","",GLOBAL[[#This Row],[b3]]-GLOBAL[[#This Row],[a3]])</f>
        <v/>
      </c>
      <c r="S3226" s="40">
        <f ca="1">SUM(INDIRECT(GLOBAL_VAR[TABLENAME]&amp;"[@a"&amp;$1:$1-1&amp;"]"),INDIRECT(GLOBAL_VAR[TABLENAME]&amp;"[@c"&amp;$1:$1-1&amp;"]"))</f>
        <v>2</v>
      </c>
      <c r="T3226" s="33"/>
      <c r="U3226" s="41" t="str">
        <f>IF(GLOBAL[[#This Row],[b4]]="","",GLOBAL[[#This Row],[b4]]-GLOBAL[[#This Row],[a4]])</f>
        <v/>
      </c>
      <c r="V3226" s="40">
        <f ca="1">SUM(INDIRECT(GLOBAL_VAR[TABLENAME]&amp;"[@a"&amp;$1:$1-1&amp;"]"),INDIRECT(GLOBAL_VAR[TABLENAME]&amp;"[@c"&amp;$1:$1-1&amp;"]"))</f>
        <v>2</v>
      </c>
      <c r="W3226" s="31"/>
      <c r="X3226" s="39" t="str">
        <f>IF(GLOBAL[[#This Row],[b5]]="","",GLOBAL[[#This Row],[b5]]-GLOBAL[[#This Row],[a5]])</f>
        <v/>
      </c>
      <c r="Y3226" s="40">
        <f ca="1">SUM(INDIRECT(GLOBAL_VAR[TABLENAME]&amp;"[@a"&amp;$1:$1-1&amp;"]"),INDIRECT(GLOBAL_VAR[TABLENAME]&amp;"[@c"&amp;$1:$1-1&amp;"]"))</f>
        <v>2</v>
      </c>
      <c r="Z3226" s="29"/>
      <c r="AA322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talicantolidplastikvahjmr10000untana</v>
      </c>
      <c r="AB3226" s="39">
        <v>10000</v>
      </c>
      <c r="AC3226" t="s">
        <v>5118</v>
      </c>
      <c r="AD3226" s="29"/>
    </row>
    <row r="3227" spans="1:30">
      <c r="A3227" s="39">
        <f ca="1">IF(GLOBAL[[#This Row],[TT]]&lt;1,"",ROW()-2)</f>
        <v>3225</v>
      </c>
      <c r="B3227" s="33" t="s">
        <v>6056</v>
      </c>
      <c r="C3227" s="31">
        <v>2</v>
      </c>
      <c r="D3227" s="31">
        <v>10000</v>
      </c>
      <c r="E3227" s="39">
        <f ca="1">IF(GLOBAL[[#This Row],[b12]]="",GLOBAL[[#This Row],[a6]],GLOBAL[[#This Row],[b12]])</f>
        <v>2</v>
      </c>
      <c r="F3227" s="40">
        <f>GLOBAL[[#This Row],[AWAL]]</f>
        <v>2</v>
      </c>
      <c r="G3227" s="31"/>
      <c r="H3227" s="31"/>
      <c r="I3227" s="39">
        <f>IF(GLOBAL[[#This Row],[1]]="","",SUMIF(Table6[NB BM_C_QTY+F],GLOBAL[POINTER],Table6[C]))</f>
        <v>0</v>
      </c>
      <c r="J3227" s="91">
        <f>IF(GLOBAL[[#This Row],[2]]="",0,-1*SUMIF(Table5[CONCAT],GLOBAL[POINTER],Table5[3]))</f>
        <v>0</v>
      </c>
      <c r="K3227" s="39" t="str">
        <f>IF(GLOBAL[[#This Row],[b1]]="","",GLOBAL[[#This Row],[b1]]-GLOBAL[[#This Row],[a1]]-GLOBAL[[#This Row],[bkeluar1]])</f>
        <v/>
      </c>
      <c r="L3227" s="39">
        <f>SUM(GLOBAL[[#This Row],[bmasuk1]:[c1]])</f>
        <v>0</v>
      </c>
      <c r="M3227" s="40">
        <f t="shared" si="50"/>
        <v>2</v>
      </c>
      <c r="N3227" s="31"/>
      <c r="O3227" s="39" t="str">
        <f>IF(GLOBAL[[#This Row],[b2]]="","",GLOBAL[[#This Row],[b2]]-GLOBAL[[#This Row],[a2]])</f>
        <v/>
      </c>
      <c r="P3227" s="40">
        <f ca="1">SUM(INDIRECT(GLOBAL_VAR[TABLENAME]&amp;"[@a"&amp;$1:$1-1&amp;"]"),INDIRECT(GLOBAL_VAR[TABLENAME]&amp;"[@c"&amp;$1:$1-1&amp;"]"))</f>
        <v>2</v>
      </c>
      <c r="Q3227" s="33"/>
      <c r="R3227" s="41" t="str">
        <f>IF(GLOBAL[[#This Row],[b3]]="","",GLOBAL[[#This Row],[b3]]-GLOBAL[[#This Row],[a3]])</f>
        <v/>
      </c>
      <c r="S3227" s="40">
        <f ca="1">SUM(INDIRECT(GLOBAL_VAR[TABLENAME]&amp;"[@a"&amp;$1:$1-1&amp;"]"),INDIRECT(GLOBAL_VAR[TABLENAME]&amp;"[@c"&amp;$1:$1-1&amp;"]"))</f>
        <v>2</v>
      </c>
      <c r="T3227" s="33"/>
      <c r="U3227" s="41" t="str">
        <f>IF(GLOBAL[[#This Row],[b4]]="","",GLOBAL[[#This Row],[b4]]-GLOBAL[[#This Row],[a4]])</f>
        <v/>
      </c>
      <c r="V3227" s="40">
        <f ca="1">SUM(INDIRECT(GLOBAL_VAR[TABLENAME]&amp;"[@a"&amp;$1:$1-1&amp;"]"),INDIRECT(GLOBAL_VAR[TABLENAME]&amp;"[@c"&amp;$1:$1-1&amp;"]"))</f>
        <v>2</v>
      </c>
      <c r="W3227" s="31"/>
      <c r="X3227" s="39" t="str">
        <f>IF(GLOBAL[[#This Row],[b5]]="","",GLOBAL[[#This Row],[b5]]-GLOBAL[[#This Row],[a5]])</f>
        <v/>
      </c>
      <c r="Y3227" s="40">
        <f ca="1">SUM(INDIRECT(GLOBAL_VAR[TABLENAME]&amp;"[@a"&amp;$1:$1-1&amp;"]"),INDIRECT(GLOBAL_VAR[TABLENAME]&amp;"[@c"&amp;$1:$1-1&amp;"]"))</f>
        <v>2</v>
      </c>
      <c r="Z3227" s="29"/>
      <c r="AA322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talicantolidplastikvaknbr10000untana</v>
      </c>
      <c r="AB3227" s="39">
        <v>10000</v>
      </c>
      <c r="AC3227" t="s">
        <v>5118</v>
      </c>
      <c r="AD3227" s="29"/>
    </row>
    <row r="3228" spans="1:30">
      <c r="A3228" s="31" t="str">
        <f ca="1">IF(GLOBAL[[#This Row],[TT]]&lt;1,"",ROW()-2)</f>
        <v/>
      </c>
      <c r="B3228" s="33" t="s">
        <v>2616</v>
      </c>
      <c r="C3228" s="31">
        <v>0</v>
      </c>
      <c r="D3228" s="31">
        <v>5000</v>
      </c>
      <c r="E3228" s="31">
        <f ca="1">IF(GLOBAL[[#This Row],[b12]]="",GLOBAL[[#This Row],[a6]],GLOBAL[[#This Row],[b12]])</f>
        <v>0</v>
      </c>
      <c r="F3228" s="32">
        <f>GLOBAL[[#This Row],[AWAL]]</f>
        <v>0</v>
      </c>
      <c r="G3228" s="31"/>
      <c r="H3228" s="31"/>
      <c r="I3228" s="31">
        <f>IF(GLOBAL[[#This Row],[1]]="","",SUMIF(Table6[NB BM_C_QTY+F],GLOBAL[POINTER],Table6[C]))</f>
        <v>0</v>
      </c>
      <c r="J3228" s="91">
        <f>IF(GLOBAL[[#This Row],[2]]="",0,-1*SUMIF(Table5[CONCAT],GLOBAL[POINTER],Table5[3]))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 t="shared" si="50"/>
        <v>0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0</v>
      </c>
      <c r="Q3228" s="58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0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0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0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228" s="31">
        <v>5000</v>
      </c>
      <c r="AC3228" t="s">
        <v>5118</v>
      </c>
    </row>
    <row r="3229" spans="1:30">
      <c r="A3229" s="39" t="str">
        <f ca="1">IF(GLOBAL[[#This Row],[TT]]&lt;1,"",ROW()-2)</f>
        <v/>
      </c>
      <c r="B3229" s="33" t="s">
        <v>2614</v>
      </c>
      <c r="C3229" s="31">
        <v>0</v>
      </c>
      <c r="D3229" s="31">
        <v>5000</v>
      </c>
      <c r="E3229" s="39">
        <f ca="1">IF(GLOBAL[[#This Row],[b12]]="",GLOBAL[[#This Row],[a6]],GLOBAL[[#This Row],[b12]])</f>
        <v>0</v>
      </c>
      <c r="F3229" s="40">
        <f>GLOBAL[[#This Row],[AWAL]]</f>
        <v>0</v>
      </c>
      <c r="G3229" s="31"/>
      <c r="H3229" s="31"/>
      <c r="I3229" s="31">
        <f>IF(GLOBAL[[#This Row],[1]]="","",SUMIF(Table6[NB BM_C_QTY+F],GLOBAL[POINTER],Table6[C]))</f>
        <v>0</v>
      </c>
      <c r="J3229" s="91">
        <f>IF(GLOBAL[[#This Row],[2]]="",0,-1*SUMIF(Table5[CONCAT],GLOBAL[POINTER],Table5[3]))</f>
        <v>0</v>
      </c>
      <c r="K3229" s="39" t="str">
        <f>IF(GLOBAL[[#This Row],[b1]]="","",GLOBAL[[#This Row],[b1]]-GLOBAL[[#This Row],[a1]]-GLOBAL[[#This Row],[bkeluar1]])</f>
        <v/>
      </c>
      <c r="L3229" s="39">
        <f>SUM(GLOBAL[[#This Row],[bmasuk1]:[c1]])</f>
        <v>0</v>
      </c>
      <c r="M3229" s="40">
        <f t="shared" si="50"/>
        <v>0</v>
      </c>
      <c r="N3229" s="31"/>
      <c r="O3229" s="39" t="str">
        <f>IF(GLOBAL[[#This Row],[b2]]="","",GLOBAL[[#This Row],[b2]]-GLOBAL[[#This Row],[a2]])</f>
        <v/>
      </c>
      <c r="P3229" s="40">
        <f ca="1">SUM(INDIRECT(GLOBAL_VAR[TABLENAME]&amp;"[@a"&amp;$1:$1-1&amp;"]"),INDIRECT(GLOBAL_VAR[TABLENAME]&amp;"[@c"&amp;$1:$1-1&amp;"]"))</f>
        <v>0</v>
      </c>
      <c r="Q3229" s="58"/>
      <c r="R3229" s="41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0</v>
      </c>
      <c r="T3229" s="33"/>
      <c r="U3229" s="41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0</v>
      </c>
      <c r="W3229" s="31"/>
      <c r="X3229" s="39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0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229" s="39">
        <v>5000</v>
      </c>
      <c r="AC3229" t="s">
        <v>5118</v>
      </c>
    </row>
    <row r="3230" spans="1:30">
      <c r="A3230" s="39" t="str">
        <f ca="1">IF(GLOBAL[[#This Row],[TT]]&lt;1,"",ROW()-2)</f>
        <v/>
      </c>
      <c r="B3230" s="33" t="s">
        <v>2615</v>
      </c>
      <c r="C3230" s="31">
        <v>0</v>
      </c>
      <c r="D3230" s="31">
        <v>5000</v>
      </c>
      <c r="E3230" s="39">
        <f ca="1">IF(GLOBAL[[#This Row],[b12]]="",GLOBAL[[#This Row],[a6]],GLOBAL[[#This Row],[b12]])</f>
        <v>0</v>
      </c>
      <c r="F3230" s="40">
        <f>GLOBAL[[#This Row],[AWAL]]</f>
        <v>0</v>
      </c>
      <c r="G3230" s="31"/>
      <c r="H3230" s="31"/>
      <c r="I3230" s="31">
        <f>IF(GLOBAL[[#This Row],[1]]="","",SUMIF(Table6[NB BM_C_QTY+F],GLOBAL[POINTER],Table6[C]))</f>
        <v>0</v>
      </c>
      <c r="J3230" s="91">
        <f>IF(GLOBAL[[#This Row],[2]]="",0,-1*SUMIF(Table5[CONCAT],GLOBAL[POINTER],Table5[3]))</f>
        <v>0</v>
      </c>
      <c r="K3230" s="39" t="str">
        <f>IF(GLOBAL[[#This Row],[b1]]="","",GLOBAL[[#This Row],[b1]]-GLOBAL[[#This Row],[a1]]-GLOBAL[[#This Row],[bkeluar1]])</f>
        <v/>
      </c>
      <c r="L3230" s="39">
        <f>SUM(GLOBAL[[#This Row],[bmasuk1]:[c1]])</f>
        <v>0</v>
      </c>
      <c r="M3230" s="40">
        <f t="shared" si="50"/>
        <v>0</v>
      </c>
      <c r="N3230" s="31"/>
      <c r="O3230" s="39" t="str">
        <f>IF(GLOBAL[[#This Row],[b2]]="","",GLOBAL[[#This Row],[b2]]-GLOBAL[[#This Row],[a2]])</f>
        <v/>
      </c>
      <c r="P3230" s="40">
        <f ca="1">SUM(INDIRECT(GLOBAL_VAR[TABLENAME]&amp;"[@a"&amp;$1:$1-1&amp;"]"),INDIRECT(GLOBAL_VAR[TABLENAME]&amp;"[@c"&amp;$1:$1-1&amp;"]"))</f>
        <v>0</v>
      </c>
      <c r="Q3230" s="58"/>
      <c r="R3230" s="41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0</v>
      </c>
      <c r="T3230" s="33"/>
      <c r="U3230" s="41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0</v>
      </c>
      <c r="W3230" s="31"/>
      <c r="X3230" s="39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0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230" s="39">
        <v>5000</v>
      </c>
      <c r="AC3230" t="s">
        <v>5118</v>
      </c>
    </row>
    <row r="3231" spans="1:30">
      <c r="A3231" s="39">
        <f ca="1">IF(GLOBAL[[#This Row],[TT]]&lt;1,"",ROW()-2)</f>
        <v>3229</v>
      </c>
      <c r="B3231" s="33" t="s">
        <v>2667</v>
      </c>
      <c r="C3231" s="31">
        <v>8</v>
      </c>
      <c r="D3231" s="31">
        <v>5000</v>
      </c>
      <c r="E3231" s="39">
        <f ca="1">IF(GLOBAL[[#This Row],[b12]]="",GLOBAL[[#This Row],[a6]],GLOBAL[[#This Row],[b12]])</f>
        <v>8</v>
      </c>
      <c r="F3231" s="40">
        <f>GLOBAL[[#This Row],[AWAL]]</f>
        <v>8</v>
      </c>
      <c r="G3231" s="31"/>
      <c r="H3231" s="31"/>
      <c r="I3231" s="31">
        <f>IF(GLOBAL[[#This Row],[1]]="","",SUMIF(Table6[NB BM_C_QTY+F],GLOBAL[POINTER],Table6[C]))</f>
        <v>0</v>
      </c>
      <c r="J3231" s="91">
        <f>IF(GLOBAL[[#This Row],[2]]="",0,-1*SUMIF(Table5[CONCAT],GLOBAL[POINTER],Table5[3]))</f>
        <v>0</v>
      </c>
      <c r="K3231" s="39" t="str">
        <f>IF(GLOBAL[[#This Row],[b1]]="","",GLOBAL[[#This Row],[b1]]-GLOBAL[[#This Row],[a1]]-GLOBAL[[#This Row],[bkeluar1]])</f>
        <v/>
      </c>
      <c r="L3231" s="39">
        <f>SUM(GLOBAL[[#This Row],[bmasuk1]:[c1]])</f>
        <v>0</v>
      </c>
      <c r="M3231" s="40">
        <f t="shared" si="50"/>
        <v>8</v>
      </c>
      <c r="N3231" s="31"/>
      <c r="O3231" s="39" t="str">
        <f>IF(GLOBAL[[#This Row],[b2]]="","",GLOBAL[[#This Row],[b2]]-GLOBAL[[#This Row],[a2]])</f>
        <v/>
      </c>
      <c r="P3231" s="40">
        <f ca="1">SUM(INDIRECT(GLOBAL_VAR[TABLENAME]&amp;"[@a"&amp;$1:$1-1&amp;"]"),INDIRECT(GLOBAL_VAR[TABLENAME]&amp;"[@c"&amp;$1:$1-1&amp;"]"))</f>
        <v>8</v>
      </c>
      <c r="Q3231" s="58"/>
      <c r="R3231" s="41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8</v>
      </c>
      <c r="T3231" s="33"/>
      <c r="U3231" s="41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8</v>
      </c>
      <c r="W3231" s="31"/>
      <c r="X3231" s="39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8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231" s="39">
        <v>5000</v>
      </c>
      <c r="AC3231" t="s">
        <v>5118</v>
      </c>
    </row>
    <row r="3232" spans="1:30">
      <c r="A3232" s="39">
        <f ca="1">IF(GLOBAL[[#This Row],[TT]]&lt;1,"",ROW()-2)</f>
        <v>3230</v>
      </c>
      <c r="B3232" s="33" t="s">
        <v>1733</v>
      </c>
      <c r="C3232" s="31">
        <v>3</v>
      </c>
      <c r="D3232" s="31">
        <v>5000</v>
      </c>
      <c r="E3232" s="39">
        <f ca="1">IF(GLOBAL[[#This Row],[b12]]="",GLOBAL[[#This Row],[a6]],GLOBAL[[#This Row],[b12]])</f>
        <v>3</v>
      </c>
      <c r="F3232" s="40">
        <f>GLOBAL[[#This Row],[AWAL]]</f>
        <v>3</v>
      </c>
      <c r="G3232" s="31"/>
      <c r="H3232" s="31"/>
      <c r="I3232" s="31">
        <f>IF(GLOBAL[[#This Row],[1]]="","",SUMIF(Table6[NB BM_C_QTY+F],GLOBAL[POINTER],Table6[C]))</f>
        <v>0</v>
      </c>
      <c r="J3232" s="91">
        <f>IF(GLOBAL[[#This Row],[2]]="",0,-1*SUMIF(Table5[CONCAT],GLOBAL[POINTER],Table5[3]))</f>
        <v>0</v>
      </c>
      <c r="K3232" s="39" t="str">
        <f>IF(GLOBAL[[#This Row],[b1]]="","",GLOBAL[[#This Row],[b1]]-GLOBAL[[#This Row],[a1]]-GLOBAL[[#This Row],[bkeluar1]])</f>
        <v/>
      </c>
      <c r="L3232" s="39">
        <f>SUM(GLOBAL[[#This Row],[bmasuk1]:[c1]])</f>
        <v>0</v>
      </c>
      <c r="M3232" s="40">
        <f t="shared" si="50"/>
        <v>3</v>
      </c>
      <c r="N3232" s="31"/>
      <c r="O3232" s="39" t="str">
        <f>IF(GLOBAL[[#This Row],[b2]]="","",GLOBAL[[#This Row],[b2]]-GLOBAL[[#This Row],[a2]])</f>
        <v/>
      </c>
      <c r="P3232" s="40">
        <f ca="1">SUM(INDIRECT(GLOBAL_VAR[TABLENAME]&amp;"[@a"&amp;$1:$1-1&amp;"]"),INDIRECT(GLOBAL_VAR[TABLENAME]&amp;"[@c"&amp;$1:$1-1&amp;"]"))</f>
        <v>3</v>
      </c>
      <c r="Q3232" s="58"/>
      <c r="R3232" s="41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3</v>
      </c>
      <c r="T3232" s="33"/>
      <c r="U3232" s="41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3</v>
      </c>
      <c r="W3232" s="31"/>
      <c r="X3232" s="39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3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232" s="39">
        <v>5000</v>
      </c>
      <c r="AC3232" t="s">
        <v>5118</v>
      </c>
    </row>
    <row r="3233" spans="1:30">
      <c r="A3233" s="39" t="str">
        <f ca="1">IF(GLOBAL[[#This Row],[TT]]&lt;1,"",ROW()-2)</f>
        <v/>
      </c>
      <c r="B3233" s="33" t="s">
        <v>1734</v>
      </c>
      <c r="C3233" s="31">
        <v>0</v>
      </c>
      <c r="D3233" s="31">
        <v>5000</v>
      </c>
      <c r="E3233" s="39">
        <f ca="1">IF(GLOBAL[[#This Row],[b12]]="",GLOBAL[[#This Row],[a6]],GLOBAL[[#This Row],[b12]])</f>
        <v>0</v>
      </c>
      <c r="F3233" s="40">
        <f>GLOBAL[[#This Row],[AWAL]]</f>
        <v>0</v>
      </c>
      <c r="G3233" s="31"/>
      <c r="H3233" s="31"/>
      <c r="I3233" s="31">
        <f>IF(GLOBAL[[#This Row],[1]]="","",SUMIF(Table6[NB BM_C_QTY+F],GLOBAL[POINTER],Table6[C]))</f>
        <v>0</v>
      </c>
      <c r="J3233" s="91">
        <f>IF(GLOBAL[[#This Row],[2]]="",0,-1*SUMIF(Table5[CONCAT],GLOBAL[POINTER],Table5[3]))</f>
        <v>0</v>
      </c>
      <c r="K3233" s="39" t="str">
        <f>IF(GLOBAL[[#This Row],[b1]]="","",GLOBAL[[#This Row],[b1]]-GLOBAL[[#This Row],[a1]]-GLOBAL[[#This Row],[bkeluar1]])</f>
        <v/>
      </c>
      <c r="L3233" s="39">
        <f>SUM(GLOBAL[[#This Row],[bmasuk1]:[c1]])</f>
        <v>0</v>
      </c>
      <c r="M3233" s="40">
        <f t="shared" si="50"/>
        <v>0</v>
      </c>
      <c r="N3233" s="31"/>
      <c r="O3233" s="39" t="str">
        <f>IF(GLOBAL[[#This Row],[b2]]="","",GLOBAL[[#This Row],[b2]]-GLOBAL[[#This Row],[a2]])</f>
        <v/>
      </c>
      <c r="P3233" s="40">
        <f ca="1">SUM(INDIRECT(GLOBAL_VAR[TABLENAME]&amp;"[@a"&amp;$1:$1-1&amp;"]"),INDIRECT(GLOBAL_VAR[TABLENAME]&amp;"[@c"&amp;$1:$1-1&amp;"]"))</f>
        <v>0</v>
      </c>
      <c r="Q3233" s="58"/>
      <c r="R3233" s="41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0</v>
      </c>
      <c r="T3233" s="33"/>
      <c r="U3233" s="41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0</v>
      </c>
      <c r="W3233" s="31"/>
      <c r="X3233" s="39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0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233" s="39">
        <v>5000</v>
      </c>
      <c r="AC3233" t="s">
        <v>5118</v>
      </c>
    </row>
    <row r="3234" spans="1:30">
      <c r="A3234" s="39">
        <f ca="1">IF(GLOBAL[[#This Row],[TT]]&lt;1,"",ROW()-2)</f>
        <v>3232</v>
      </c>
      <c r="B3234" s="33" t="s">
        <v>5639</v>
      </c>
      <c r="C3234" s="31">
        <v>2</v>
      </c>
      <c r="D3234" s="31">
        <v>300</v>
      </c>
      <c r="E3234" s="39">
        <f ca="1">IF(GLOBAL[[#This Row],[b12]]="",GLOBAL[[#This Row],[a6]],GLOBAL[[#This Row],[b12]])</f>
        <v>2</v>
      </c>
      <c r="F3234" s="40">
        <f>GLOBAL[[#This Row],[AWAL]]</f>
        <v>2</v>
      </c>
      <c r="G3234" s="31"/>
      <c r="H3234" s="31"/>
      <c r="I3234" s="39">
        <f>IF(GLOBAL[[#This Row],[1]]="","",SUMIF(Table6[NB BM_C_QTY+F],GLOBAL[POINTER],Table6[C]))</f>
        <v>0</v>
      </c>
      <c r="J3234" s="91">
        <f>IF(GLOBAL[[#This Row],[2]]="",0,-1*SUMIF(Table5[CONCAT],GLOBAL[POINTER],Table5[3]))</f>
        <v>0</v>
      </c>
      <c r="K3234" s="39" t="str">
        <f>IF(GLOBAL[[#This Row],[b1]]="","",GLOBAL[[#This Row],[b1]]-GLOBAL[[#This Row],[a1]]-GLOBAL[[#This Row],[bkeluar1]])</f>
        <v/>
      </c>
      <c r="L3234" s="39">
        <f>SUM(GLOBAL[[#This Row],[bmasuk1]:[c1]])</f>
        <v>0</v>
      </c>
      <c r="M3234" s="40">
        <f t="shared" si="50"/>
        <v>2</v>
      </c>
      <c r="N3234" s="31"/>
      <c r="O3234" s="39" t="str">
        <f>IF(GLOBAL[[#This Row],[b2]]="","",GLOBAL[[#This Row],[b2]]-GLOBAL[[#This Row],[a2]])</f>
        <v/>
      </c>
      <c r="P3234" s="40">
        <f ca="1">SUM(INDIRECT(GLOBAL_VAR[TABLENAME]&amp;"[@a"&amp;$1:$1-1&amp;"]"),INDIRECT(GLOBAL_VAR[TABLENAME]&amp;"[@c"&amp;$1:$1-1&amp;"]"))</f>
        <v>2</v>
      </c>
      <c r="Q3234" s="33"/>
      <c r="R3234" s="41" t="str">
        <f>IF(GLOBAL[[#This Row],[b3]]="","",GLOBAL[[#This Row],[b3]]-GLOBAL[[#This Row],[a3]])</f>
        <v/>
      </c>
      <c r="S3234" s="40">
        <f ca="1">SUM(INDIRECT(GLOBAL_VAR[TABLENAME]&amp;"[@a"&amp;$1:$1-1&amp;"]"),INDIRECT(GLOBAL_VAR[TABLENAME]&amp;"[@c"&amp;$1:$1-1&amp;"]"))</f>
        <v>2</v>
      </c>
      <c r="T3234" s="33"/>
      <c r="U3234" s="41" t="str">
        <f>IF(GLOBAL[[#This Row],[b4]]="","",GLOBAL[[#This Row],[b4]]-GLOBAL[[#This Row],[a4]])</f>
        <v/>
      </c>
      <c r="V3234" s="40">
        <f ca="1">SUM(INDIRECT(GLOBAL_VAR[TABLENAME]&amp;"[@a"&amp;$1:$1-1&amp;"]"),INDIRECT(GLOBAL_VAR[TABLENAME]&amp;"[@c"&amp;$1:$1-1&amp;"]"))</f>
        <v>2</v>
      </c>
      <c r="W3234" s="31"/>
      <c r="X3234" s="39" t="str">
        <f>IF(GLOBAL[[#This Row],[b5]]="","",GLOBAL[[#This Row],[b5]]-GLOBAL[[#This Row],[a5]])</f>
        <v/>
      </c>
      <c r="Y3234" s="40">
        <f ca="1">SUM(INDIRECT(GLOBAL_VAR[TABLENAME]&amp;"[@a"&amp;$1:$1-1&amp;"]"),INDIRECT(GLOBAL_VAR[TABLENAME]&amp;"[@c"&amp;$1:$1-1&amp;"]"))</f>
        <v>2</v>
      </c>
      <c r="Z3234" s="29"/>
      <c r="AA323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talijepitlebar15b300untana</v>
      </c>
      <c r="AB3234" s="39">
        <v>300</v>
      </c>
      <c r="AC3234" t="s">
        <v>5118</v>
      </c>
      <c r="AD3234" s="29"/>
    </row>
    <row r="3235" spans="1:30">
      <c r="A3235" s="39">
        <f ca="1">IF(GLOBAL[[#This Row],[TT]]&lt;1,"",ROW()-2)</f>
        <v>3233</v>
      </c>
      <c r="B3235" s="33" t="s">
        <v>5640</v>
      </c>
      <c r="C3235" s="31">
        <v>1</v>
      </c>
      <c r="D3235" s="31">
        <v>300</v>
      </c>
      <c r="E3235" s="39">
        <f ca="1">IF(GLOBAL[[#This Row],[b12]]="",GLOBAL[[#This Row],[a6]],GLOBAL[[#This Row],[b12]])</f>
        <v>1</v>
      </c>
      <c r="F3235" s="40">
        <f>GLOBAL[[#This Row],[AWAL]]</f>
        <v>1</v>
      </c>
      <c r="G3235" s="31"/>
      <c r="H3235" s="31"/>
      <c r="I3235" s="39">
        <f>IF(GLOBAL[[#This Row],[1]]="","",SUMIF(Table6[NB BM_C_QTY+F],GLOBAL[POINTER],Table6[C]))</f>
        <v>0</v>
      </c>
      <c r="J3235" s="91">
        <f>IF(GLOBAL[[#This Row],[2]]="",0,-1*SUMIF(Table5[CONCAT],GLOBAL[POINTER],Table5[3]))</f>
        <v>0</v>
      </c>
      <c r="K3235" s="39" t="str">
        <f>IF(GLOBAL[[#This Row],[b1]]="","",GLOBAL[[#This Row],[b1]]-GLOBAL[[#This Row],[a1]]-GLOBAL[[#This Row],[bkeluar1]])</f>
        <v/>
      </c>
      <c r="L3235" s="39">
        <f>SUM(GLOBAL[[#This Row],[bmasuk1]:[c1]])</f>
        <v>0</v>
      </c>
      <c r="M3235" s="40">
        <f t="shared" si="50"/>
        <v>1</v>
      </c>
      <c r="N3235" s="31"/>
      <c r="O3235" s="39" t="str">
        <f>IF(GLOBAL[[#This Row],[b2]]="","",GLOBAL[[#This Row],[b2]]-GLOBAL[[#This Row],[a2]])</f>
        <v/>
      </c>
      <c r="P3235" s="40">
        <f ca="1">SUM(INDIRECT(GLOBAL_VAR[TABLENAME]&amp;"[@a"&amp;$1:$1-1&amp;"]"),INDIRECT(GLOBAL_VAR[TABLENAME]&amp;"[@c"&amp;$1:$1-1&amp;"]"))</f>
        <v>1</v>
      </c>
      <c r="Q3235" s="33"/>
      <c r="R3235" s="41" t="str">
        <f>IF(GLOBAL[[#This Row],[b3]]="","",GLOBAL[[#This Row],[b3]]-GLOBAL[[#This Row],[a3]])</f>
        <v/>
      </c>
      <c r="S3235" s="40">
        <f ca="1">SUM(INDIRECT(GLOBAL_VAR[TABLENAME]&amp;"[@a"&amp;$1:$1-1&amp;"]"),INDIRECT(GLOBAL_VAR[TABLENAME]&amp;"[@c"&amp;$1:$1-1&amp;"]"))</f>
        <v>1</v>
      </c>
      <c r="T3235" s="33"/>
      <c r="U3235" s="41" t="str">
        <f>IF(GLOBAL[[#This Row],[b4]]="","",GLOBAL[[#This Row],[b4]]-GLOBAL[[#This Row],[a4]])</f>
        <v/>
      </c>
      <c r="V3235" s="40">
        <f ca="1">SUM(INDIRECT(GLOBAL_VAR[TABLENAME]&amp;"[@a"&amp;$1:$1-1&amp;"]"),INDIRECT(GLOBAL_VAR[TABLENAME]&amp;"[@c"&amp;$1:$1-1&amp;"]"))</f>
        <v>1</v>
      </c>
      <c r="W3235" s="31"/>
      <c r="X3235" s="39" t="str">
        <f>IF(GLOBAL[[#This Row],[b5]]="","",GLOBAL[[#This Row],[b5]]-GLOBAL[[#This Row],[a5]])</f>
        <v/>
      </c>
      <c r="Y3235" s="40">
        <f ca="1">SUM(INDIRECT(GLOBAL_VAR[TABLENAME]&amp;"[@a"&amp;$1:$1-1&amp;"]"),INDIRECT(GLOBAL_VAR[TABLENAME]&amp;"[@c"&amp;$1:$1-1&amp;"]"))</f>
        <v>1</v>
      </c>
      <c r="Z3235" s="29"/>
      <c r="AA323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talijepitlebar15m300untana</v>
      </c>
      <c r="AB3235" s="39">
        <v>300</v>
      </c>
      <c r="AC3235" t="s">
        <v>5118</v>
      </c>
      <c r="AD3235" s="29"/>
    </row>
    <row r="3236" spans="1:30">
      <c r="A3236" s="31">
        <f ca="1">IF(GLOBAL[[#This Row],[TT]]&lt;1,"",ROW()-2)</f>
        <v>3234</v>
      </c>
      <c r="B3236" s="33" t="s">
        <v>1735</v>
      </c>
      <c r="C3236" s="31">
        <v>4</v>
      </c>
      <c r="D3236" s="31">
        <v>5000</v>
      </c>
      <c r="E3236" s="31">
        <f ca="1">IF(GLOBAL[[#This Row],[b12]]="",GLOBAL[[#This Row],[a6]],GLOBAL[[#This Row],[b12]])</f>
        <v>4</v>
      </c>
      <c r="F3236" s="32">
        <f>GLOBAL[[#This Row],[AWAL]]</f>
        <v>4</v>
      </c>
      <c r="G3236" s="31"/>
      <c r="H3236" s="31"/>
      <c r="I3236" s="31">
        <f>IF(GLOBAL[[#This Row],[1]]="","",SUMIF(Table6[NB BM_C_QTY+F],GLOBAL[POINTER],Table6[C]))</f>
        <v>0</v>
      </c>
      <c r="J3236" s="91">
        <f>IF(GLOBAL[[#This Row],[2]]="",0,-1*SUMIF(Table5[CONCAT],GLOBAL[POINTER],Table5[3]))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 t="shared" si="50"/>
        <v>4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4</v>
      </c>
      <c r="Q3236" s="58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4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4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4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236" s="31">
        <v>5000</v>
      </c>
      <c r="AC3236" t="s">
        <v>5118</v>
      </c>
    </row>
    <row r="3237" spans="1:30">
      <c r="A3237" s="31" t="str">
        <f ca="1">IF(GLOBAL[[#This Row],[TT]]&lt;1,"",ROW()-2)</f>
        <v/>
      </c>
      <c r="B3237" s="33" t="s">
        <v>1736</v>
      </c>
      <c r="C3237" s="31">
        <v>0</v>
      </c>
      <c r="D3237" s="31">
        <v>6000</v>
      </c>
      <c r="E3237" s="31">
        <f ca="1">IF(GLOBAL[[#This Row],[b12]]="",GLOBAL[[#This Row],[a6]],GLOBAL[[#This Row],[b12]])</f>
        <v>0</v>
      </c>
      <c r="F3237" s="32">
        <f>GLOBAL[[#This Row],[AWAL]]</f>
        <v>0</v>
      </c>
      <c r="G3237" s="31"/>
      <c r="H3237" s="31"/>
      <c r="I3237" s="31">
        <f>IF(GLOBAL[[#This Row],[1]]="","",SUMIF(Table6[NB BM_C_QTY+F],GLOBAL[POINTER],Table6[C]))</f>
        <v>0</v>
      </c>
      <c r="J3237" s="91">
        <f>IF(GLOBAL[[#This Row],[2]]="",0,-1*SUMIF(Table5[CONCAT],GLOBAL[POINTER],Table5[3]))</f>
        <v>0</v>
      </c>
      <c r="K3237" s="31" t="str">
        <f>IF(GLOBAL[[#This Row],[b1]]="","",GLOBAL[[#This Row],[b1]]-GLOBAL[[#This Row],[a1]]-GLOBAL[[#This Row],[bkeluar1]])</f>
        <v/>
      </c>
      <c r="L3237" s="31">
        <f>SUM(GLOBAL[[#This Row],[bmasuk1]:[c1]])</f>
        <v>0</v>
      </c>
      <c r="M3237" s="32">
        <f t="shared" si="50"/>
        <v>0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0</v>
      </c>
      <c r="Q3237" s="58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0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0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0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237" s="31">
        <v>6000</v>
      </c>
      <c r="AC3237" t="s">
        <v>5118</v>
      </c>
    </row>
    <row r="3238" spans="1:30">
      <c r="A3238" s="31" t="str">
        <f ca="1">IF(GLOBAL[[#This Row],[TT]]&lt;1,"",ROW()-2)</f>
        <v/>
      </c>
      <c r="B3238" s="33" t="s">
        <v>1737</v>
      </c>
      <c r="C3238" s="31">
        <v>0</v>
      </c>
      <c r="D3238" s="31">
        <v>6000</v>
      </c>
      <c r="E3238" s="31">
        <f ca="1">IF(GLOBAL[[#This Row],[b12]]="",GLOBAL[[#This Row],[a6]],GLOBAL[[#This Row],[b12]])</f>
        <v>0</v>
      </c>
      <c r="F3238" s="32">
        <f>GLOBAL[[#This Row],[AWAL]]</f>
        <v>0</v>
      </c>
      <c r="G3238" s="31"/>
      <c r="H3238" s="31"/>
      <c r="I3238" s="31">
        <f>IF(GLOBAL[[#This Row],[1]]="","",SUMIF(Table6[NB BM_C_QTY+F],GLOBAL[POINTER],Table6[C]))</f>
        <v>0</v>
      </c>
      <c r="J3238" s="91">
        <f>IF(GLOBAL[[#This Row],[2]]="",0,-1*SUMIF(Table5[CONCAT],GLOBAL[POINTER],Table5[3]))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 t="shared" si="50"/>
        <v>0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0</v>
      </c>
      <c r="Q3238" s="58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0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0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0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238" s="31">
        <v>6000</v>
      </c>
      <c r="AC3238" t="s">
        <v>5118</v>
      </c>
    </row>
    <row r="3239" spans="1:30">
      <c r="A3239" s="39" t="str">
        <f ca="1">IF(GLOBAL[[#This Row],[TT]]&lt;1,"",ROW()-2)</f>
        <v/>
      </c>
      <c r="B3239" s="33" t="s">
        <v>1738</v>
      </c>
      <c r="C3239" s="31">
        <v>0</v>
      </c>
      <c r="D3239" s="31">
        <v>6000</v>
      </c>
      <c r="E3239" s="39">
        <f ca="1">IF(GLOBAL[[#This Row],[b12]]="",GLOBAL[[#This Row],[a6]],GLOBAL[[#This Row],[b12]])</f>
        <v>0</v>
      </c>
      <c r="F3239" s="40">
        <f>GLOBAL[[#This Row],[AWAL]]</f>
        <v>0</v>
      </c>
      <c r="G3239" s="31"/>
      <c r="H3239" s="31"/>
      <c r="I3239" s="31">
        <f>IF(GLOBAL[[#This Row],[1]]="","",SUMIF(Table6[NB BM_C_QTY+F],GLOBAL[POINTER],Table6[C]))</f>
        <v>0</v>
      </c>
      <c r="J3239" s="91">
        <f>IF(GLOBAL[[#This Row],[2]]="",0,-1*SUMIF(Table5[CONCAT],GLOBAL[POINTER],Table5[3]))</f>
        <v>0</v>
      </c>
      <c r="K3239" s="39" t="str">
        <f>IF(GLOBAL[[#This Row],[b1]]="","",GLOBAL[[#This Row],[b1]]-GLOBAL[[#This Row],[a1]]-GLOBAL[[#This Row],[bkeluar1]])</f>
        <v/>
      </c>
      <c r="L3239" s="39">
        <f>SUM(GLOBAL[[#This Row],[bmasuk1]:[c1]])</f>
        <v>0</v>
      </c>
      <c r="M3239" s="40">
        <f t="shared" si="50"/>
        <v>0</v>
      </c>
      <c r="N3239" s="31"/>
      <c r="O3239" s="39" t="str">
        <f>IF(GLOBAL[[#This Row],[b2]]="","",GLOBAL[[#This Row],[b2]]-GLOBAL[[#This Row],[a2]])</f>
        <v/>
      </c>
      <c r="P3239" s="40">
        <f ca="1">SUM(INDIRECT(GLOBAL_VAR[TABLENAME]&amp;"[@a"&amp;$1:$1-1&amp;"]"),INDIRECT(GLOBAL_VAR[TABLENAME]&amp;"[@c"&amp;$1:$1-1&amp;"]"))</f>
        <v>0</v>
      </c>
      <c r="Q3239" s="58"/>
      <c r="R3239" s="41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0</v>
      </c>
      <c r="T3239" s="33"/>
      <c r="U3239" s="41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0</v>
      </c>
      <c r="W3239" s="31"/>
      <c r="X3239" s="39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239" s="39">
        <v>6000</v>
      </c>
      <c r="AC3239" t="s">
        <v>5118</v>
      </c>
    </row>
    <row r="3240" spans="1:30">
      <c r="A3240" s="31" t="str">
        <f ca="1">IF(GLOBAL[[#This Row],[TT]]&lt;1,"",ROW()-2)</f>
        <v/>
      </c>
      <c r="B3240" s="33" t="s">
        <v>1739</v>
      </c>
      <c r="C3240" s="31">
        <v>0</v>
      </c>
      <c r="D3240" s="31" t="s">
        <v>349</v>
      </c>
      <c r="E3240" s="31">
        <f ca="1">IF(GLOBAL[[#This Row],[b12]]="",GLOBAL[[#This Row],[a6]],GLOBAL[[#This Row],[b12]])</f>
        <v>0</v>
      </c>
      <c r="F3240" s="32">
        <f>GLOBAL[[#This Row],[AWAL]]</f>
        <v>0</v>
      </c>
      <c r="G3240" s="31"/>
      <c r="H3240" s="31"/>
      <c r="I3240" s="31">
        <f>IF(GLOBAL[[#This Row],[1]]="","",SUMIF(Table6[NB BM_C_QTY+F],GLOBAL[POINTER],Table6[C]))</f>
        <v>0</v>
      </c>
      <c r="J3240" s="91">
        <f>IF(GLOBAL[[#This Row],[2]]="",0,-1*SUMIF(Table5[CONCAT],GLOBAL[POINTER],Table5[3]))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 t="shared" si="50"/>
        <v>0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0</v>
      </c>
      <c r="Q3240" s="58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0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0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240" s="31">
        <v>2000</v>
      </c>
      <c r="AC3240" t="s">
        <v>5118</v>
      </c>
    </row>
    <row r="3241" spans="1:30">
      <c r="A3241" s="39">
        <f ca="1">IF(GLOBAL[[#This Row],[TT]]&lt;1,"",ROW()-2)</f>
        <v>3239</v>
      </c>
      <c r="B3241" s="33" t="s">
        <v>1740</v>
      </c>
      <c r="C3241" s="31">
        <v>16</v>
      </c>
      <c r="D3241" s="31">
        <v>500</v>
      </c>
      <c r="E3241" s="39">
        <f ca="1">IF(GLOBAL[[#This Row],[b12]]="",GLOBAL[[#This Row],[a6]],GLOBAL[[#This Row],[b12]])</f>
        <v>16</v>
      </c>
      <c r="F3241" s="40">
        <f>GLOBAL[[#This Row],[AWAL]]</f>
        <v>16</v>
      </c>
      <c r="G3241" s="31"/>
      <c r="H3241" s="31"/>
      <c r="I3241" s="31">
        <f>IF(GLOBAL[[#This Row],[1]]="","",SUMIF(Table6[NB BM_C_QTY+F],GLOBAL[POINTER],Table6[C]))</f>
        <v>0</v>
      </c>
      <c r="J3241" s="91">
        <f>IF(GLOBAL[[#This Row],[2]]="",0,-1*SUMIF(Table5[CONCAT],GLOBAL[POINTER],Table5[3]))</f>
        <v>0</v>
      </c>
      <c r="K3241" s="39" t="str">
        <f>IF(GLOBAL[[#This Row],[b1]]="","",GLOBAL[[#This Row],[b1]]-GLOBAL[[#This Row],[a1]]-GLOBAL[[#This Row],[bkeluar1]])</f>
        <v/>
      </c>
      <c r="L3241" s="39">
        <f>SUM(GLOBAL[[#This Row],[bmasuk1]:[c1]])</f>
        <v>0</v>
      </c>
      <c r="M3241" s="40">
        <f t="shared" si="50"/>
        <v>16</v>
      </c>
      <c r="N3241" s="31"/>
      <c r="O3241" s="39" t="str">
        <f>IF(GLOBAL[[#This Row],[b2]]="","",GLOBAL[[#This Row],[b2]]-GLOBAL[[#This Row],[a2]])</f>
        <v/>
      </c>
      <c r="P3241" s="40">
        <f ca="1">SUM(INDIRECT(GLOBAL_VAR[TABLENAME]&amp;"[@a"&amp;$1:$1-1&amp;"]"),INDIRECT(GLOBAL_VAR[TABLENAME]&amp;"[@c"&amp;$1:$1-1&amp;"]"))</f>
        <v>16</v>
      </c>
      <c r="Q3241" s="58"/>
      <c r="R3241" s="41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16</v>
      </c>
      <c r="T3241" s="33"/>
      <c r="U3241" s="41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16</v>
      </c>
      <c r="W3241" s="31"/>
      <c r="X3241" s="39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16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241" s="39">
        <v>500</v>
      </c>
      <c r="AC3241" t="s">
        <v>5118</v>
      </c>
    </row>
    <row r="3242" spans="1:30">
      <c r="A3242" s="31">
        <f ca="1">IF(GLOBAL[[#This Row],[TT]]&lt;1,"",ROW()-2)</f>
        <v>3240</v>
      </c>
      <c r="B3242" s="33" t="s">
        <v>3620</v>
      </c>
      <c r="C3242" s="31">
        <v>2</v>
      </c>
      <c r="D3242" s="31">
        <v>300</v>
      </c>
      <c r="E3242" s="31">
        <f ca="1">IF(GLOBAL[[#This Row],[b12]]="",GLOBAL[[#This Row],[a6]],GLOBAL[[#This Row],[b12]])</f>
        <v>2</v>
      </c>
      <c r="F3242" s="32">
        <f>GLOBAL[[#This Row],[AWAL]]</f>
        <v>2</v>
      </c>
      <c r="G3242" s="31"/>
      <c r="H3242" s="31"/>
      <c r="I3242" s="31">
        <f>IF(GLOBAL[[#This Row],[1]]="","",SUMIF(Table6[NB BM_C_QTY+F],GLOBAL[POINTER],Table6[C]))</f>
        <v>0</v>
      </c>
      <c r="J3242" s="91">
        <f>IF(GLOBAL[[#This Row],[2]]="",0,-1*SUMIF(Table5[CONCAT],GLOBAL[POINTER],Table5[3]))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 t="shared" si="50"/>
        <v>2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2</v>
      </c>
      <c r="Q3242" s="58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2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2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2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242" s="31">
        <v>300</v>
      </c>
      <c r="AC3242" t="s">
        <v>5118</v>
      </c>
    </row>
    <row r="3243" spans="1:30">
      <c r="A3243" s="39" t="str">
        <f ca="1">IF(GLOBAL[[#This Row],[TT]]&lt;1,"",ROW()-2)</f>
        <v/>
      </c>
      <c r="B3243" s="33" t="s">
        <v>1741</v>
      </c>
      <c r="C3243" s="31">
        <v>0</v>
      </c>
      <c r="D3243" s="31" t="s">
        <v>1004</v>
      </c>
      <c r="E3243" s="39">
        <f ca="1">IF(GLOBAL[[#This Row],[b12]]="",GLOBAL[[#This Row],[a6]],GLOBAL[[#This Row],[b12]])</f>
        <v>0</v>
      </c>
      <c r="F3243" s="40">
        <f>GLOBAL[[#This Row],[AWAL]]</f>
        <v>0</v>
      </c>
      <c r="G3243" s="31"/>
      <c r="H3243" s="31"/>
      <c r="I3243" s="31">
        <f>IF(GLOBAL[[#This Row],[1]]="","",SUMIF(Table6[NB BM_C_QTY+F],GLOBAL[POINTER],Table6[C]))</f>
        <v>0</v>
      </c>
      <c r="J3243" s="91">
        <f>IF(GLOBAL[[#This Row],[2]]="",0,-1*SUMIF(Table5[CONCAT],GLOBAL[POINTER],Table5[3]))</f>
        <v>0</v>
      </c>
      <c r="K3243" s="39" t="str">
        <f>IF(GLOBAL[[#This Row],[b1]]="","",GLOBAL[[#This Row],[b1]]-GLOBAL[[#This Row],[a1]]-GLOBAL[[#This Row],[bkeluar1]])</f>
        <v/>
      </c>
      <c r="L3243" s="39">
        <f>SUM(GLOBAL[[#This Row],[bmasuk1]:[c1]])</f>
        <v>0</v>
      </c>
      <c r="M3243" s="40">
        <f t="shared" si="50"/>
        <v>0</v>
      </c>
      <c r="N3243" s="31"/>
      <c r="O3243" s="39" t="str">
        <f>IF(GLOBAL[[#This Row],[b2]]="","",GLOBAL[[#This Row],[b2]]-GLOBAL[[#This Row],[a2]])</f>
        <v/>
      </c>
      <c r="P3243" s="40">
        <f ca="1">SUM(INDIRECT(GLOBAL_VAR[TABLENAME]&amp;"[@a"&amp;$1:$1-1&amp;"]"),INDIRECT(GLOBAL_VAR[TABLENAME]&amp;"[@c"&amp;$1:$1-1&amp;"]"))</f>
        <v>0</v>
      </c>
      <c r="Q3243" s="58"/>
      <c r="R3243" s="41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0</v>
      </c>
      <c r="T3243" s="33"/>
      <c r="U3243" s="41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0</v>
      </c>
      <c r="W3243" s="31"/>
      <c r="X3243" s="39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243" s="39">
        <v>3000</v>
      </c>
      <c r="AC3243" t="s">
        <v>5118</v>
      </c>
    </row>
    <row r="3244" spans="1:30">
      <c r="A3244" s="39">
        <f ca="1">IF(GLOBAL[[#This Row],[TT]]&lt;1,"",ROW()-2)</f>
        <v>3242</v>
      </c>
      <c r="B3244" s="33" t="s">
        <v>6142</v>
      </c>
      <c r="C3244" s="31">
        <v>16</v>
      </c>
      <c r="D3244" s="31" t="s">
        <v>5027</v>
      </c>
      <c r="E3244" s="39">
        <f ca="1">IF(GLOBAL[[#This Row],[b12]]="",GLOBAL[[#This Row],[a6]],GLOBAL[[#This Row],[b12]])</f>
        <v>16</v>
      </c>
      <c r="F3244" s="40">
        <f>GLOBAL[[#This Row],[AWAL]]</f>
        <v>16</v>
      </c>
      <c r="G3244" s="31"/>
      <c r="H3244" s="31"/>
      <c r="I3244" s="31">
        <f>IF(GLOBAL[[#This Row],[1]]="","",SUMIF(Table6[NB BM_C_QTY+F],GLOBAL[POINTER],Table6[C]))</f>
        <v>0</v>
      </c>
      <c r="J3244" s="91">
        <f>IF(GLOBAL[[#This Row],[2]]="",0,-1*SUMIF(Table5[CONCAT],GLOBAL[POINTER],Table5[3]))</f>
        <v>0</v>
      </c>
      <c r="K3244" s="39" t="str">
        <f>IF(GLOBAL[[#This Row],[b1]]="","",GLOBAL[[#This Row],[b1]]-GLOBAL[[#This Row],[a1]]-GLOBAL[[#This Row],[bkeluar1]])</f>
        <v/>
      </c>
      <c r="L3244" s="39">
        <f>SUM(GLOBAL[[#This Row],[bmasuk1]:[c1]])</f>
        <v>0</v>
      </c>
      <c r="M3244" s="40">
        <f t="shared" si="50"/>
        <v>16</v>
      </c>
      <c r="N3244" s="31"/>
      <c r="O3244" s="39" t="str">
        <f>IF(GLOBAL[[#This Row],[b2]]="","",GLOBAL[[#This Row],[b2]]-GLOBAL[[#This Row],[a2]])</f>
        <v/>
      </c>
      <c r="P3244" s="40">
        <f ca="1">SUM(INDIRECT(GLOBAL_VAR[TABLENAME]&amp;"[@a"&amp;$1:$1-1&amp;"]"),INDIRECT(GLOBAL_VAR[TABLENAME]&amp;"[@c"&amp;$1:$1-1&amp;"]"))</f>
        <v>16</v>
      </c>
      <c r="Q3244" s="58"/>
      <c r="R3244" s="41" t="str">
        <f>IF(GLOBAL[[#This Row],[b3]]="","",GLOBAL[[#This Row],[b3]]-GLOBAL[[#This Row],[a3]])</f>
        <v/>
      </c>
      <c r="S3244" s="40">
        <f ca="1">SUM(INDIRECT(GLOBAL_VAR[TABLENAME]&amp;"[@a"&amp;$1:$1-1&amp;"]"),INDIRECT(GLOBAL_VAR[TABLENAME]&amp;"[@c"&amp;$1:$1-1&amp;"]"))</f>
        <v>16</v>
      </c>
      <c r="T3244" s="33"/>
      <c r="U3244" s="41" t="str">
        <f>IF(GLOBAL[[#This Row],[b4]]="","",GLOBAL[[#This Row],[b4]]-GLOBAL[[#This Row],[a4]])</f>
        <v/>
      </c>
      <c r="V3244" s="40">
        <f ca="1">SUM(INDIRECT(GLOBAL_VAR[TABLENAME]&amp;"[@a"&amp;$1:$1-1&amp;"]"),INDIRECT(GLOBAL_VAR[TABLENAME]&amp;"[@c"&amp;$1:$1-1&amp;"]"))</f>
        <v>16</v>
      </c>
      <c r="W3244" s="31"/>
      <c r="X3244" s="39" t="str">
        <f>IF(GLOBAL[[#This Row],[b5]]="","",GLOBAL[[#This Row],[b5]]-GLOBAL[[#This Row],[a5]])</f>
        <v/>
      </c>
      <c r="Y3244" s="40">
        <f ca="1">SUM(INDIRECT(GLOBAL_VAR[TABLENAME]&amp;"[@a"&amp;$1:$1-1&amp;"]"),INDIRECT(GLOBAL_VAR[TABLENAME]&amp;"[@c"&amp;$1:$1-1&amp;"]"))</f>
        <v>16</v>
      </c>
      <c r="Z3244" s="29"/>
      <c r="AA324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talipeonybr5000pcsuntana</v>
      </c>
      <c r="AB3244" s="39">
        <v>5000</v>
      </c>
      <c r="AC3244" s="29" t="s">
        <v>5118</v>
      </c>
    </row>
    <row r="3245" spans="1:30">
      <c r="A3245" s="39">
        <f ca="1">IF(GLOBAL[[#This Row],[TT]]&lt;1,"",ROW()-2)</f>
        <v>3243</v>
      </c>
      <c r="B3245" s="33" t="s">
        <v>6143</v>
      </c>
      <c r="C3245" s="31">
        <v>7</v>
      </c>
      <c r="D3245" s="31" t="s">
        <v>5027</v>
      </c>
      <c r="E3245" s="39">
        <f ca="1">IF(GLOBAL[[#This Row],[b12]]="",GLOBAL[[#This Row],[a6]],GLOBAL[[#This Row],[b12]])</f>
        <v>7</v>
      </c>
      <c r="F3245" s="40">
        <f>GLOBAL[[#This Row],[AWAL]]</f>
        <v>7</v>
      </c>
      <c r="G3245" s="31"/>
      <c r="H3245" s="31"/>
      <c r="I3245" s="31">
        <f>IF(GLOBAL[[#This Row],[1]]="","",SUMIF(Table6[NB BM_C_QTY+F],GLOBAL[POINTER],Table6[C]))</f>
        <v>0</v>
      </c>
      <c r="J3245" s="91">
        <f>IF(GLOBAL[[#This Row],[2]]="",0,-1*SUMIF(Table5[CONCAT],GLOBAL[POINTER],Table5[3]))</f>
        <v>0</v>
      </c>
      <c r="K3245" s="39" t="str">
        <f>IF(GLOBAL[[#This Row],[b1]]="","",GLOBAL[[#This Row],[b1]]-GLOBAL[[#This Row],[a1]]-GLOBAL[[#This Row],[bkeluar1]])</f>
        <v/>
      </c>
      <c r="L3245" s="39">
        <f>SUM(GLOBAL[[#This Row],[bmasuk1]:[c1]])</f>
        <v>0</v>
      </c>
      <c r="M3245" s="40">
        <f t="shared" si="50"/>
        <v>7</v>
      </c>
      <c r="N3245" s="31"/>
      <c r="O3245" s="39" t="str">
        <f>IF(GLOBAL[[#This Row],[b2]]="","",GLOBAL[[#This Row],[b2]]-GLOBAL[[#This Row],[a2]])</f>
        <v/>
      </c>
      <c r="P3245" s="40">
        <f ca="1">SUM(INDIRECT(GLOBAL_VAR[TABLENAME]&amp;"[@a"&amp;$1:$1-1&amp;"]"),INDIRECT(GLOBAL_VAR[TABLENAME]&amp;"[@c"&amp;$1:$1-1&amp;"]"))</f>
        <v>7</v>
      </c>
      <c r="Q3245" s="58"/>
      <c r="R3245" s="41" t="str">
        <f>IF(GLOBAL[[#This Row],[b3]]="","",GLOBAL[[#This Row],[b3]]-GLOBAL[[#This Row],[a3]])</f>
        <v/>
      </c>
      <c r="S3245" s="40">
        <f ca="1">SUM(INDIRECT(GLOBAL_VAR[TABLENAME]&amp;"[@a"&amp;$1:$1-1&amp;"]"),INDIRECT(GLOBAL_VAR[TABLENAME]&amp;"[@c"&amp;$1:$1-1&amp;"]"))</f>
        <v>7</v>
      </c>
      <c r="T3245" s="33"/>
      <c r="U3245" s="41" t="str">
        <f>IF(GLOBAL[[#This Row],[b4]]="","",GLOBAL[[#This Row],[b4]]-GLOBAL[[#This Row],[a4]])</f>
        <v/>
      </c>
      <c r="V3245" s="40">
        <f ca="1">SUM(INDIRECT(GLOBAL_VAR[TABLENAME]&amp;"[@a"&amp;$1:$1-1&amp;"]"),INDIRECT(GLOBAL_VAR[TABLENAME]&amp;"[@c"&amp;$1:$1-1&amp;"]"))</f>
        <v>7</v>
      </c>
      <c r="W3245" s="31"/>
      <c r="X3245" s="39" t="str">
        <f>IF(GLOBAL[[#This Row],[b5]]="","",GLOBAL[[#This Row],[b5]]-GLOBAL[[#This Row],[a5]])</f>
        <v/>
      </c>
      <c r="Y3245" s="40">
        <f ca="1">SUM(INDIRECT(GLOBAL_VAR[TABLENAME]&amp;"[@a"&amp;$1:$1-1&amp;"]"),INDIRECT(GLOBAL_VAR[TABLENAME]&amp;"[@c"&amp;$1:$1-1&amp;"]"))</f>
        <v>7</v>
      </c>
      <c r="Z3245" s="29"/>
      <c r="AA324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talipeonyk5000pcsuntana</v>
      </c>
      <c r="AB3245" s="39">
        <v>5000</v>
      </c>
      <c r="AC3245" s="29" t="s">
        <v>5118</v>
      </c>
    </row>
    <row r="3246" spans="1:30">
      <c r="A3246" s="39">
        <f ca="1">IF(GLOBAL[[#This Row],[TT]]&lt;1,"",ROW()-2)</f>
        <v>3244</v>
      </c>
      <c r="B3246" s="33" t="s">
        <v>5651</v>
      </c>
      <c r="C3246" s="31">
        <v>7</v>
      </c>
      <c r="D3246" s="31" t="s">
        <v>5027</v>
      </c>
      <c r="E3246" s="39">
        <f ca="1">IF(GLOBAL[[#This Row],[b12]]="",GLOBAL[[#This Row],[a6]],GLOBAL[[#This Row],[b12]])</f>
        <v>7</v>
      </c>
      <c r="F3246" s="40">
        <f>GLOBAL[[#This Row],[AWAL]]</f>
        <v>7</v>
      </c>
      <c r="G3246" s="31"/>
      <c r="H3246" s="31"/>
      <c r="I3246" s="31">
        <f>IF(GLOBAL[[#This Row],[1]]="","",SUMIF(Table6[NB BM_C_QTY+F],GLOBAL[POINTER],Table6[C]))</f>
        <v>0</v>
      </c>
      <c r="J3246" s="91">
        <f>IF(GLOBAL[[#This Row],[2]]="",0,-1*SUMIF(Table5[CONCAT],GLOBAL[POINTER],Table5[3]))</f>
        <v>0</v>
      </c>
      <c r="K3246" s="39" t="str">
        <f>IF(GLOBAL[[#This Row],[b1]]="","",GLOBAL[[#This Row],[b1]]-GLOBAL[[#This Row],[a1]]-GLOBAL[[#This Row],[bkeluar1]])</f>
        <v/>
      </c>
      <c r="L3246" s="39">
        <f>SUM(GLOBAL[[#This Row],[bmasuk1]:[c1]])</f>
        <v>0</v>
      </c>
      <c r="M3246" s="40">
        <f t="shared" si="50"/>
        <v>7</v>
      </c>
      <c r="N3246" s="31"/>
      <c r="O3246" s="39" t="str">
        <f>IF(GLOBAL[[#This Row],[b2]]="","",GLOBAL[[#This Row],[b2]]-GLOBAL[[#This Row],[a2]])</f>
        <v/>
      </c>
      <c r="P3246" s="40">
        <f ca="1">SUM(INDIRECT(GLOBAL_VAR[TABLENAME]&amp;"[@a"&amp;$1:$1-1&amp;"]"),INDIRECT(GLOBAL_VAR[TABLENAME]&amp;"[@c"&amp;$1:$1-1&amp;"]"))</f>
        <v>7</v>
      </c>
      <c r="Q3246" s="58"/>
      <c r="R3246" s="41" t="str">
        <f>IF(GLOBAL[[#This Row],[b3]]="","",GLOBAL[[#This Row],[b3]]-GLOBAL[[#This Row],[a3]])</f>
        <v/>
      </c>
      <c r="S3246" s="40">
        <f ca="1">SUM(INDIRECT(GLOBAL_VAR[TABLENAME]&amp;"[@a"&amp;$1:$1-1&amp;"]"),INDIRECT(GLOBAL_VAR[TABLENAME]&amp;"[@c"&amp;$1:$1-1&amp;"]"))</f>
        <v>7</v>
      </c>
      <c r="T3246" s="33"/>
      <c r="U3246" s="41" t="str">
        <f>IF(GLOBAL[[#This Row],[b4]]="","",GLOBAL[[#This Row],[b4]]-GLOBAL[[#This Row],[a4]])</f>
        <v/>
      </c>
      <c r="V3246" s="40">
        <f ca="1">SUM(INDIRECT(GLOBAL_VAR[TABLENAME]&amp;"[@a"&amp;$1:$1-1&amp;"]"),INDIRECT(GLOBAL_VAR[TABLENAME]&amp;"[@c"&amp;$1:$1-1&amp;"]"))</f>
        <v>7</v>
      </c>
      <c r="W3246" s="31"/>
      <c r="X3246" s="39" t="str">
        <f>IF(GLOBAL[[#This Row],[b5]]="","",GLOBAL[[#This Row],[b5]]-GLOBAL[[#This Row],[a5]])</f>
        <v/>
      </c>
      <c r="Y3246" s="40">
        <f ca="1">SUM(INDIRECT(GLOBAL_VAR[TABLENAME]&amp;"[@a"&amp;$1:$1-1&amp;"]"),INDIRECT(GLOBAL_VAR[TABLENAME]&amp;"[@c"&amp;$1:$1-1&amp;"]"))</f>
        <v>7</v>
      </c>
      <c r="Z3246" s="29"/>
      <c r="AA324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talipeonyor525000pcsuntana</v>
      </c>
      <c r="AB3246" s="39">
        <v>5000</v>
      </c>
      <c r="AC3246" s="29" t="s">
        <v>5118</v>
      </c>
    </row>
    <row r="3247" spans="1:30">
      <c r="A3247" s="39">
        <f ca="1">IF(GLOBAL[[#This Row],[TT]]&lt;1,"",ROW()-2)</f>
        <v>3245</v>
      </c>
      <c r="B3247" s="33" t="s">
        <v>6360</v>
      </c>
      <c r="C3247" s="31">
        <v>7</v>
      </c>
      <c r="D3247" s="31" t="s">
        <v>5027</v>
      </c>
      <c r="E3247" s="39">
        <f ca="1">IF(GLOBAL[[#This Row],[b12]]="",GLOBAL[[#This Row],[a6]],GLOBAL[[#This Row],[b12]])</f>
        <v>7</v>
      </c>
      <c r="F3247" s="40">
        <f>GLOBAL[[#This Row],[AWAL]]</f>
        <v>7</v>
      </c>
      <c r="G3247" s="31"/>
      <c r="H3247" s="31"/>
      <c r="I3247" s="31">
        <f>IF(GLOBAL[[#This Row],[1]]="","",SUMIF(Table6[NB BM_C_QTY+F],GLOBAL[POINTER],Table6[C]))</f>
        <v>0</v>
      </c>
      <c r="J3247" s="91">
        <f>IF(GLOBAL[[#This Row],[2]]="",0,-1*SUMIF(Table5[CONCAT],GLOBAL[POINTER],Table5[3]))</f>
        <v>0</v>
      </c>
      <c r="K3247" s="39" t="str">
        <f>IF(GLOBAL[[#This Row],[b1]]="","",GLOBAL[[#This Row],[b1]]-GLOBAL[[#This Row],[a1]]-GLOBAL[[#This Row],[bkeluar1]])</f>
        <v/>
      </c>
      <c r="L3247" s="39">
        <f>SUM(GLOBAL[[#This Row],[bmasuk1]:[c1]])</f>
        <v>0</v>
      </c>
      <c r="M3247" s="40">
        <f t="shared" si="50"/>
        <v>7</v>
      </c>
      <c r="N3247" s="31"/>
      <c r="O3247" s="39" t="str">
        <f>IF(GLOBAL[[#This Row],[b2]]="","",GLOBAL[[#This Row],[b2]]-GLOBAL[[#This Row],[a2]])</f>
        <v/>
      </c>
      <c r="P3247" s="40">
        <f ca="1">SUM(INDIRECT(GLOBAL_VAR[TABLENAME]&amp;"[@a"&amp;$1:$1-1&amp;"]"),INDIRECT(GLOBAL_VAR[TABLENAME]&amp;"[@c"&amp;$1:$1-1&amp;"]"))</f>
        <v>7</v>
      </c>
      <c r="Q3247" s="58"/>
      <c r="R3247" s="41" t="str">
        <f>IF(GLOBAL[[#This Row],[b3]]="","",GLOBAL[[#This Row],[b3]]-GLOBAL[[#This Row],[a3]])</f>
        <v/>
      </c>
      <c r="S3247" s="40">
        <f ca="1">SUM(INDIRECT(GLOBAL_VAR[TABLENAME]&amp;"[@a"&amp;$1:$1-1&amp;"]"),INDIRECT(GLOBAL_VAR[TABLENAME]&amp;"[@c"&amp;$1:$1-1&amp;"]"))</f>
        <v>7</v>
      </c>
      <c r="T3247" s="33"/>
      <c r="U3247" s="41" t="str">
        <f>IF(GLOBAL[[#This Row],[b4]]="","",GLOBAL[[#This Row],[b4]]-GLOBAL[[#This Row],[a4]])</f>
        <v/>
      </c>
      <c r="V3247" s="40">
        <f ca="1">SUM(INDIRECT(GLOBAL_VAR[TABLENAME]&amp;"[@a"&amp;$1:$1-1&amp;"]"),INDIRECT(GLOBAL_VAR[TABLENAME]&amp;"[@c"&amp;$1:$1-1&amp;"]"))</f>
        <v>7</v>
      </c>
      <c r="W3247" s="31"/>
      <c r="X3247" s="39" t="str">
        <f>IF(GLOBAL[[#This Row],[b5]]="","",GLOBAL[[#This Row],[b5]]-GLOBAL[[#This Row],[a5]])</f>
        <v/>
      </c>
      <c r="Y3247" s="40">
        <f ca="1">SUM(INDIRECT(GLOBAL_VAR[TABLENAME]&amp;"[@a"&amp;$1:$1-1&amp;"]"),INDIRECT(GLOBAL_VAR[TABLENAME]&amp;"[@c"&amp;$1:$1-1&amp;"]"))</f>
        <v>7</v>
      </c>
      <c r="Z3247" s="29"/>
      <c r="AA324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talipeonyhijau5000pcsuntana</v>
      </c>
      <c r="AB3247" s="39">
        <v>5000</v>
      </c>
      <c r="AC3247" s="29" t="s">
        <v>5118</v>
      </c>
    </row>
    <row r="3248" spans="1:30">
      <c r="A3248" s="39">
        <f ca="1">IF(GLOBAL[[#This Row],[TT]]&lt;1,"",ROW()-2)</f>
        <v>3246</v>
      </c>
      <c r="B3248" s="33" t="s">
        <v>6361</v>
      </c>
      <c r="C3248" s="31">
        <v>4</v>
      </c>
      <c r="D3248" s="31" t="s">
        <v>5027</v>
      </c>
      <c r="E3248" s="39">
        <f ca="1">IF(GLOBAL[[#This Row],[b12]]="",GLOBAL[[#This Row],[a6]],GLOBAL[[#This Row],[b12]])</f>
        <v>9</v>
      </c>
      <c r="F3248" s="40">
        <f>GLOBAL[[#This Row],[AWAL]]</f>
        <v>4</v>
      </c>
      <c r="G3248" s="31">
        <v>9</v>
      </c>
      <c r="H3248" s="31"/>
      <c r="I3248" s="31">
        <f>IF(GLOBAL[[#This Row],[1]]="","",SUMIF(Table6[NB BM_C_QTY+F],GLOBAL[POINTER],Table6[C]))</f>
        <v>0</v>
      </c>
      <c r="J3248" s="91">
        <f>IF(GLOBAL[[#This Row],[2]]="",0,-1*SUMIF(Table5[CONCAT],GLOBAL[POINTER],Table5[3]))</f>
        <v>0</v>
      </c>
      <c r="K3248" s="39">
        <f>IF(GLOBAL[[#This Row],[b1]]="","",GLOBAL[[#This Row],[b1]]-GLOBAL[[#This Row],[a1]]-GLOBAL[[#This Row],[bkeluar1]])</f>
        <v>5</v>
      </c>
      <c r="L3248" s="39">
        <f>SUM(GLOBAL[[#This Row],[bmasuk1]:[c1]])</f>
        <v>5</v>
      </c>
      <c r="M3248" s="40">
        <f t="shared" si="50"/>
        <v>9</v>
      </c>
      <c r="N3248" s="31"/>
      <c r="O3248" s="39" t="str">
        <f>IF(GLOBAL[[#This Row],[b2]]="","",GLOBAL[[#This Row],[b2]]-GLOBAL[[#This Row],[a2]])</f>
        <v/>
      </c>
      <c r="P3248" s="40">
        <f ca="1">SUM(INDIRECT(GLOBAL_VAR[TABLENAME]&amp;"[@a"&amp;$1:$1-1&amp;"]"),INDIRECT(GLOBAL_VAR[TABLENAME]&amp;"[@c"&amp;$1:$1-1&amp;"]"))</f>
        <v>9</v>
      </c>
      <c r="Q3248" s="58"/>
      <c r="R3248" s="41" t="str">
        <f>IF(GLOBAL[[#This Row],[b3]]="","",GLOBAL[[#This Row],[b3]]-GLOBAL[[#This Row],[a3]])</f>
        <v/>
      </c>
      <c r="S3248" s="40">
        <f ca="1">SUM(INDIRECT(GLOBAL_VAR[TABLENAME]&amp;"[@a"&amp;$1:$1-1&amp;"]"),INDIRECT(GLOBAL_VAR[TABLENAME]&amp;"[@c"&amp;$1:$1-1&amp;"]"))</f>
        <v>9</v>
      </c>
      <c r="T3248" s="33"/>
      <c r="U3248" s="41" t="str">
        <f>IF(GLOBAL[[#This Row],[b4]]="","",GLOBAL[[#This Row],[b4]]-GLOBAL[[#This Row],[a4]])</f>
        <v/>
      </c>
      <c r="V3248" s="40">
        <f ca="1">SUM(INDIRECT(GLOBAL_VAR[TABLENAME]&amp;"[@a"&amp;$1:$1-1&amp;"]"),INDIRECT(GLOBAL_VAR[TABLENAME]&amp;"[@c"&amp;$1:$1-1&amp;"]"))</f>
        <v>9</v>
      </c>
      <c r="W3248" s="31"/>
      <c r="X3248" s="39" t="str">
        <f>IF(GLOBAL[[#This Row],[b5]]="","",GLOBAL[[#This Row],[b5]]-GLOBAL[[#This Row],[a5]])</f>
        <v/>
      </c>
      <c r="Y3248" s="40">
        <f ca="1">SUM(INDIRECT(GLOBAL_VAR[TABLENAME]&amp;"[@a"&amp;$1:$1-1&amp;"]"),INDIRECT(GLOBAL_VAR[TABLENAME]&amp;"[@c"&amp;$1:$1-1&amp;"]"))</f>
        <v>9</v>
      </c>
      <c r="Z3248" s="29"/>
      <c r="AA324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talipeonyhitam5000pcsuntana</v>
      </c>
      <c r="AB3248" s="39">
        <v>5000</v>
      </c>
      <c r="AC3248" s="29" t="s">
        <v>5118</v>
      </c>
    </row>
    <row r="3249" spans="1:30">
      <c r="A3249" s="31" t="str">
        <f ca="1">IF(GLOBAL[[#This Row],[TT]]&lt;1,"",ROW()-2)</f>
        <v/>
      </c>
      <c r="B3249" s="33" t="s">
        <v>3504</v>
      </c>
      <c r="C3249" s="31">
        <v>0</v>
      </c>
      <c r="D3249" s="31">
        <v>5000</v>
      </c>
      <c r="E3249" s="31">
        <f ca="1">IF(GLOBAL[[#This Row],[b12]]="",GLOBAL[[#This Row],[a6]],GLOBAL[[#This Row],[b12]])</f>
        <v>0</v>
      </c>
      <c r="F3249" s="32">
        <f>GLOBAL[[#This Row],[AWAL]]</f>
        <v>0</v>
      </c>
      <c r="G3249" s="31"/>
      <c r="H3249" s="31"/>
      <c r="I3249" s="31">
        <f>IF(GLOBAL[[#This Row],[1]]="","",SUMIF(Table6[NB BM_C_QTY+F],GLOBAL[POINTER],Table6[C]))</f>
        <v>0</v>
      </c>
      <c r="J3249" s="91">
        <f>IF(GLOBAL[[#This Row],[2]]="",0,-1*SUMIF(Table5[CONCAT],GLOBAL[POINTER],Table5[3]))</f>
        <v>0</v>
      </c>
      <c r="K3249" s="31" t="str">
        <f>IF(GLOBAL[[#This Row],[b1]]="","",GLOBAL[[#This Row],[b1]]-GLOBAL[[#This Row],[a1]]-GLOBAL[[#This Row],[bkeluar1]])</f>
        <v/>
      </c>
      <c r="L3249" s="31">
        <f>SUM(GLOBAL[[#This Row],[bmasuk1]:[c1]])</f>
        <v>0</v>
      </c>
      <c r="M3249" s="32">
        <f t="shared" si="50"/>
        <v>0</v>
      </c>
      <c r="N3249" s="31"/>
      <c r="O3249" s="31" t="str">
        <f>IF(GLOBAL[[#This Row],[b2]]="","",GLOBAL[[#This Row],[b2]]-GLOBAL[[#This Row],[a2]])</f>
        <v/>
      </c>
      <c r="P3249" s="32">
        <f ca="1">SUM(INDIRECT(GLOBAL_VAR[TABLENAME]&amp;"[@a"&amp;$1:$1-1&amp;"]"),INDIRECT(GLOBAL_VAR[TABLENAME]&amp;"[@c"&amp;$1:$1-1&amp;"]"))</f>
        <v>0</v>
      </c>
      <c r="Q3249" s="58"/>
      <c r="R3249" s="33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0</v>
      </c>
      <c r="T3249" s="33"/>
      <c r="U3249" s="33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0</v>
      </c>
      <c r="W3249" s="31"/>
      <c r="X3249" s="31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249" s="31">
        <v>5000</v>
      </c>
      <c r="AC3249" t="s">
        <v>5118</v>
      </c>
    </row>
    <row r="3250" spans="1:30">
      <c r="A3250" s="31">
        <f ca="1">IF(GLOBAL[[#This Row],[TT]]&lt;1,"",ROW()-2)</f>
        <v>3248</v>
      </c>
      <c r="B3250" s="33" t="s">
        <v>6144</v>
      </c>
      <c r="C3250" s="31">
        <v>22</v>
      </c>
      <c r="D3250" s="31">
        <v>5000</v>
      </c>
      <c r="E3250" s="31">
        <f ca="1">IF(GLOBAL[[#This Row],[b12]]="",GLOBAL[[#This Row],[a6]],GLOBAL[[#This Row],[b12]])</f>
        <v>22</v>
      </c>
      <c r="F3250" s="32">
        <f>GLOBAL[[#This Row],[AWAL]]</f>
        <v>22</v>
      </c>
      <c r="G3250" s="31"/>
      <c r="H3250" s="31"/>
      <c r="I3250" s="31">
        <f>IF(GLOBAL[[#This Row],[1]]="","",SUMIF(Table6[NB BM_C_QTY+F],GLOBAL[POINTER],Table6[C]))</f>
        <v>0</v>
      </c>
      <c r="J3250" s="91">
        <f>IF(GLOBAL[[#This Row],[2]]="",0,-1*SUMIF(Table5[CONCAT],GLOBAL[POINTER],Table5[3]))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 t="shared" si="50"/>
        <v>22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22</v>
      </c>
      <c r="Q3250" s="58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22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22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22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talipeonymr8145000untana</v>
      </c>
      <c r="AB3250" s="31">
        <v>5000</v>
      </c>
      <c r="AC3250" t="s">
        <v>5118</v>
      </c>
      <c r="AD3250" s="65"/>
    </row>
    <row r="3251" spans="1:30">
      <c r="A3251" s="31" t="str">
        <f ca="1">IF(GLOBAL[[#This Row],[TT]]&lt;1,"",ROW()-2)</f>
        <v/>
      </c>
      <c r="B3251" s="33" t="s">
        <v>4130</v>
      </c>
      <c r="C3251" s="31">
        <v>0</v>
      </c>
      <c r="D3251" s="31">
        <v>5000</v>
      </c>
      <c r="E3251" s="31">
        <f ca="1">IF(GLOBAL[[#This Row],[b12]]="",GLOBAL[[#This Row],[a6]],GLOBAL[[#This Row],[b12]])</f>
        <v>0</v>
      </c>
      <c r="F3251" s="32">
        <f>GLOBAL[[#This Row],[AWAL]]</f>
        <v>0</v>
      </c>
      <c r="G3251" s="31"/>
      <c r="H3251" s="31"/>
      <c r="I3251" s="31">
        <f>IF(GLOBAL[[#This Row],[1]]="","",SUMIF(Table6[NB BM_C_QTY+F],GLOBAL[POINTER],Table6[C]))</f>
        <v>0</v>
      </c>
      <c r="J3251" s="91">
        <f>IF(GLOBAL[[#This Row],[2]]="",0,-1*SUMIF(Table5[CONCAT],GLOBAL[POINTER],Table5[3]))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 t="shared" si="50"/>
        <v>0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0</v>
      </c>
      <c r="Q3251" s="58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0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0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0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251" s="31">
        <v>5000</v>
      </c>
      <c r="AC3251" t="s">
        <v>5118</v>
      </c>
    </row>
    <row r="3252" spans="1:30">
      <c r="A3252" s="39" t="str">
        <f ca="1">IF(GLOBAL[[#This Row],[TT]]&lt;1,"",ROW()-2)</f>
        <v/>
      </c>
      <c r="B3252" s="33" t="s">
        <v>5052</v>
      </c>
      <c r="C3252" s="31">
        <v>0</v>
      </c>
      <c r="D3252" s="31" t="s">
        <v>5027</v>
      </c>
      <c r="E3252" s="39">
        <f ca="1">IF(GLOBAL[[#This Row],[b12]]="",GLOBAL[[#This Row],[a6]],GLOBAL[[#This Row],[b12]])</f>
        <v>0</v>
      </c>
      <c r="F3252" s="40">
        <f>GLOBAL[[#This Row],[AWAL]]</f>
        <v>0</v>
      </c>
      <c r="G3252" s="31"/>
      <c r="H3252" s="31"/>
      <c r="I3252" s="31">
        <f>IF(GLOBAL[[#This Row],[1]]="","",SUMIF(Table6[NB BM_C_QTY+F],GLOBAL[POINTER],Table6[C]))</f>
        <v>0</v>
      </c>
      <c r="J3252" s="91">
        <f>IF(GLOBAL[[#This Row],[2]]="",0,-1*SUMIF(Table5[CONCAT],GLOBAL[POINTER],Table5[3]))</f>
        <v>0</v>
      </c>
      <c r="K3252" s="39" t="str">
        <f>IF(GLOBAL[[#This Row],[b1]]="","",GLOBAL[[#This Row],[b1]]-GLOBAL[[#This Row],[a1]]-GLOBAL[[#This Row],[bkeluar1]])</f>
        <v/>
      </c>
      <c r="L3252" s="39">
        <f>SUM(GLOBAL[[#This Row],[bmasuk1]:[c1]])</f>
        <v>0</v>
      </c>
      <c r="M3252" s="40">
        <f t="shared" si="50"/>
        <v>0</v>
      </c>
      <c r="N3252" s="31"/>
      <c r="O3252" s="39" t="str">
        <f>IF(GLOBAL[[#This Row],[b2]]="","",GLOBAL[[#This Row],[b2]]-GLOBAL[[#This Row],[a2]])</f>
        <v/>
      </c>
      <c r="P3252" s="40">
        <f ca="1">SUM(INDIRECT(GLOBAL_VAR[TABLENAME]&amp;"[@a"&amp;$1:$1-1&amp;"]"),INDIRECT(GLOBAL_VAR[TABLENAME]&amp;"[@c"&amp;$1:$1-1&amp;"]"))</f>
        <v>0</v>
      </c>
      <c r="Q3252" s="58"/>
      <c r="R3252" s="41" t="str">
        <f>IF(GLOBAL[[#This Row],[b3]]="","",GLOBAL[[#This Row],[b3]]-GLOBAL[[#This Row],[a3]])</f>
        <v/>
      </c>
      <c r="S3252" s="40">
        <f ca="1">SUM(INDIRECT(GLOBAL_VAR[TABLENAME]&amp;"[@a"&amp;$1:$1-1&amp;"]"),INDIRECT(GLOBAL_VAR[TABLENAME]&amp;"[@c"&amp;$1:$1-1&amp;"]"))</f>
        <v>0</v>
      </c>
      <c r="T3252" s="33"/>
      <c r="U3252" s="41" t="str">
        <f>IF(GLOBAL[[#This Row],[b4]]="","",GLOBAL[[#This Row],[b4]]-GLOBAL[[#This Row],[a4]])</f>
        <v/>
      </c>
      <c r="V3252" s="40">
        <f ca="1">SUM(INDIRECT(GLOBAL_VAR[TABLENAME]&amp;"[@a"&amp;$1:$1-1&amp;"]"),INDIRECT(GLOBAL_VAR[TABLENAME]&amp;"[@c"&amp;$1:$1-1&amp;"]"))</f>
        <v>0</v>
      </c>
      <c r="W3252" s="31"/>
      <c r="X3252" s="39" t="str">
        <f>IF(GLOBAL[[#This Row],[b5]]="","",GLOBAL[[#This Row],[b5]]-GLOBAL[[#This Row],[a5]])</f>
        <v/>
      </c>
      <c r="Y3252" s="40">
        <f ca="1">SUM(INDIRECT(GLOBAL_VAR[TABLENAME]&amp;"[@a"&amp;$1:$1-1&amp;"]"),INDIRECT(GLOBAL_VAR[TABLENAME]&amp;"[@c"&amp;$1:$1-1&amp;"]"))</f>
        <v>0</v>
      </c>
      <c r="Z3252" s="29"/>
      <c r="AA325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252" s="39">
        <v>5000</v>
      </c>
      <c r="AC3252" s="29" t="s">
        <v>5118</v>
      </c>
    </row>
    <row r="3253" spans="1:30">
      <c r="A3253" s="31">
        <f ca="1">IF(GLOBAL[[#This Row],[TT]]&lt;1,"",ROW()-2)</f>
        <v>3251</v>
      </c>
      <c r="B3253" s="33" t="s">
        <v>1742</v>
      </c>
      <c r="C3253" s="31">
        <v>1</v>
      </c>
      <c r="D3253" s="31" t="s">
        <v>148</v>
      </c>
      <c r="E3253" s="31">
        <f ca="1">IF(GLOBAL[[#This Row],[b12]]="",GLOBAL[[#This Row],[a6]],GLOBAL[[#This Row],[b12]])</f>
        <v>1</v>
      </c>
      <c r="F3253" s="32">
        <f>GLOBAL[[#This Row],[AWAL]]</f>
        <v>1</v>
      </c>
      <c r="G3253" s="31"/>
      <c r="H3253" s="31"/>
      <c r="I3253" s="31">
        <f>IF(GLOBAL[[#This Row],[1]]="","",SUMIF(Table6[NB BM_C_QTY+F],GLOBAL[POINTER],Table6[C]))</f>
        <v>0</v>
      </c>
      <c r="J3253" s="91">
        <f>IF(GLOBAL[[#This Row],[2]]="",0,-1*SUMIF(Table5[CONCAT],GLOBAL[POINTER],Table5[3]))</f>
        <v>0</v>
      </c>
      <c r="K3253" s="31" t="str">
        <f>IF(GLOBAL[[#This Row],[b1]]="","",GLOBAL[[#This Row],[b1]]-GLOBAL[[#This Row],[a1]]-GLOBAL[[#This Row],[bkeluar1]])</f>
        <v/>
      </c>
      <c r="L3253" s="31">
        <f>SUM(GLOBAL[[#This Row],[bmasuk1]:[c1]])</f>
        <v>0</v>
      </c>
      <c r="M3253" s="32">
        <f t="shared" si="50"/>
        <v>1</v>
      </c>
      <c r="N3253" s="31"/>
      <c r="O3253" s="31" t="str">
        <f>IF(GLOBAL[[#This Row],[b2]]="","",GLOBAL[[#This Row],[b2]]-GLOBAL[[#This Row],[a2]])</f>
        <v/>
      </c>
      <c r="P3253" s="32">
        <f ca="1">SUM(INDIRECT(GLOBAL_VAR[TABLENAME]&amp;"[@a"&amp;$1:$1-1&amp;"]"),INDIRECT(GLOBAL_VAR[TABLENAME]&amp;"[@c"&amp;$1:$1-1&amp;"]"))</f>
        <v>1</v>
      </c>
      <c r="Q3253" s="58"/>
      <c r="R3253" s="33" t="str">
        <f>IF(GLOBAL[[#This Row],[b3]]="","",GLOBAL[[#This Row],[b3]]-GLOBAL[[#This Row],[a3]])</f>
        <v/>
      </c>
      <c r="S3253" s="32">
        <f ca="1">SUM(INDIRECT(GLOBAL_VAR[TABLENAME]&amp;"[@a"&amp;$1:$1-1&amp;"]"),INDIRECT(GLOBAL_VAR[TABLENAME]&amp;"[@c"&amp;$1:$1-1&amp;"]"))</f>
        <v>1</v>
      </c>
      <c r="T3253" s="33"/>
      <c r="U3253" s="33" t="str">
        <f>IF(GLOBAL[[#This Row],[b4]]="","",GLOBAL[[#This Row],[b4]]-GLOBAL[[#This Row],[a4]])</f>
        <v/>
      </c>
      <c r="V3253" s="32">
        <f ca="1">SUM(INDIRECT(GLOBAL_VAR[TABLENAME]&amp;"[@a"&amp;$1:$1-1&amp;"]"),INDIRECT(GLOBAL_VAR[TABLENAME]&amp;"[@c"&amp;$1:$1-1&amp;"]"))</f>
        <v>1</v>
      </c>
      <c r="W3253" s="31"/>
      <c r="X3253" s="31" t="str">
        <f>IF(GLOBAL[[#This Row],[b5]]="","",GLOBAL[[#This Row],[b5]]-GLOBAL[[#This Row],[a5]])</f>
        <v/>
      </c>
      <c r="Y3253" s="32">
        <f ca="1">SUM(INDIRECT(GLOBAL_VAR[TABLENAME]&amp;"[@a"&amp;$1:$1-1&amp;"]"),INDIRECT(GLOBAL_VAR[TABLENAME]&amp;"[@c"&amp;$1:$1-1&amp;"]"))</f>
        <v>1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253" s="31">
        <v>30</v>
      </c>
      <c r="AC3253" t="s">
        <v>5116</v>
      </c>
    </row>
    <row r="3254" spans="1:30">
      <c r="A3254" s="31">
        <f ca="1">IF(GLOBAL[[#This Row],[TT]]&lt;1,"",ROW()-2)</f>
        <v>3252</v>
      </c>
      <c r="B3254" s="33" t="s">
        <v>6145</v>
      </c>
      <c r="C3254" s="31">
        <v>12</v>
      </c>
      <c r="D3254" s="31">
        <v>2000</v>
      </c>
      <c r="E3254" s="31">
        <f ca="1">IF(GLOBAL[[#This Row],[b12]]="",GLOBAL[[#This Row],[a6]],GLOBAL[[#This Row],[b12]])</f>
        <v>12</v>
      </c>
      <c r="F3254" s="32">
        <f>GLOBAL[[#This Row],[AWAL]]</f>
        <v>12</v>
      </c>
      <c r="G3254" s="31"/>
      <c r="H3254" s="31"/>
      <c r="I3254" s="31">
        <f>IF(GLOBAL[[#This Row],[1]]="","",SUMIF(Table6[NB BM_C_QTY+F],GLOBAL[POINTER],Table6[C]))</f>
        <v>0</v>
      </c>
      <c r="J3254" s="91">
        <f>IF(GLOBAL[[#This Row],[2]]="",0,-1*SUMIF(Table5[CONCAT],GLOBAL[POINTER],Table5[3]))</f>
        <v>0</v>
      </c>
      <c r="K3254" s="31" t="str">
        <f>IF(GLOBAL[[#This Row],[b1]]="","",GLOBAL[[#This Row],[b1]]-GLOBAL[[#This Row],[a1]]-GLOBAL[[#This Row],[bkeluar1]])</f>
        <v/>
      </c>
      <c r="L3254" s="31">
        <f>SUM(GLOBAL[[#This Row],[bmasuk1]:[c1]])</f>
        <v>0</v>
      </c>
      <c r="M3254" s="32">
        <f t="shared" si="50"/>
        <v>12</v>
      </c>
      <c r="N3254" s="31"/>
      <c r="O3254" s="31" t="str">
        <f>IF(GLOBAL[[#This Row],[b2]]="","",GLOBAL[[#This Row],[b2]]-GLOBAL[[#This Row],[a2]])</f>
        <v/>
      </c>
      <c r="P3254" s="32">
        <f ca="1">SUM(INDIRECT(GLOBAL_VAR[TABLENAME]&amp;"[@a"&amp;$1:$1-1&amp;"]"),INDIRECT(GLOBAL_VAR[TABLENAME]&amp;"[@c"&amp;$1:$1-1&amp;"]"))</f>
        <v>12</v>
      </c>
      <c r="Q3254" s="58"/>
      <c r="R3254" s="33" t="str">
        <f>IF(GLOBAL[[#This Row],[b3]]="","",GLOBAL[[#This Row],[b3]]-GLOBAL[[#This Row],[a3]])</f>
        <v/>
      </c>
      <c r="S3254" s="32">
        <f ca="1">SUM(INDIRECT(GLOBAL_VAR[TABLENAME]&amp;"[@a"&amp;$1:$1-1&amp;"]"),INDIRECT(GLOBAL_VAR[TABLENAME]&amp;"[@c"&amp;$1:$1-1&amp;"]"))</f>
        <v>12</v>
      </c>
      <c r="T3254" s="33"/>
      <c r="U3254" s="33" t="str">
        <f>IF(GLOBAL[[#This Row],[b4]]="","",GLOBAL[[#This Row],[b4]]-GLOBAL[[#This Row],[a4]])</f>
        <v/>
      </c>
      <c r="V3254" s="32">
        <f ca="1">SUM(INDIRECT(GLOBAL_VAR[TABLENAME]&amp;"[@a"&amp;$1:$1-1&amp;"]"),INDIRECT(GLOBAL_VAR[TABLENAME]&amp;"[@c"&amp;$1:$1-1&amp;"]"))</f>
        <v>12</v>
      </c>
      <c r="W3254" s="31"/>
      <c r="X3254" s="31" t="str">
        <f>IF(GLOBAL[[#This Row],[b5]]="","",GLOBAL[[#This Row],[b5]]-GLOBAL[[#This Row],[a5]])</f>
        <v/>
      </c>
      <c r="Y3254" s="32">
        <f ca="1">SUM(INDIRECT(GLOBAL_VAR[TABLENAME]&amp;"[@a"&amp;$1:$1-1&amp;"]"),INDIRECT(GLOBAL_VAR[TABLENAME]&amp;"[@c"&amp;$1:$1-1&amp;"]"))</f>
        <v>12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talitransparantyoyomontanahj11b12000untana</v>
      </c>
      <c r="AB3254" s="31">
        <v>2000</v>
      </c>
      <c r="AC3254" t="s">
        <v>5118</v>
      </c>
    </row>
    <row r="3255" spans="1:30">
      <c r="A3255" s="31">
        <f ca="1">IF(GLOBAL[[#This Row],[TT]]&lt;1,"",ROW()-2)</f>
        <v>3253</v>
      </c>
      <c r="B3255" s="33" t="s">
        <v>6146</v>
      </c>
      <c r="C3255" s="31">
        <v>10</v>
      </c>
      <c r="D3255" s="31">
        <v>2000</v>
      </c>
      <c r="E3255" s="31">
        <f ca="1">IF(GLOBAL[[#This Row],[b12]]="",GLOBAL[[#This Row],[a6]],GLOBAL[[#This Row],[b12]])</f>
        <v>10</v>
      </c>
      <c r="F3255" s="32">
        <f>GLOBAL[[#This Row],[AWAL]]</f>
        <v>10</v>
      </c>
      <c r="G3255" s="31"/>
      <c r="H3255" s="31"/>
      <c r="I3255" s="31">
        <f>IF(GLOBAL[[#This Row],[1]]="","",SUMIF(Table6[NB BM_C_QTY+F],GLOBAL[POINTER],Table6[C]))</f>
        <v>0</v>
      </c>
      <c r="J3255" s="91">
        <f>IF(GLOBAL[[#This Row],[2]]="",0,-1*SUMIF(Table5[CONCAT],GLOBAL[POINTER],Table5[3]))</f>
        <v>0</v>
      </c>
      <c r="K3255" s="31" t="str">
        <f>IF(GLOBAL[[#This Row],[b1]]="","",GLOBAL[[#This Row],[b1]]-GLOBAL[[#This Row],[a1]]-GLOBAL[[#This Row],[bkeluar1]])</f>
        <v/>
      </c>
      <c r="L3255" s="31">
        <f>SUM(GLOBAL[[#This Row],[bmasuk1]:[c1]])</f>
        <v>0</v>
      </c>
      <c r="M3255" s="32">
        <f t="shared" si="50"/>
        <v>10</v>
      </c>
      <c r="N3255" s="31"/>
      <c r="O3255" s="31" t="str">
        <f>IF(GLOBAL[[#This Row],[b2]]="","",GLOBAL[[#This Row],[b2]]-GLOBAL[[#This Row],[a2]])</f>
        <v/>
      </c>
      <c r="P3255" s="32">
        <f ca="1">SUM(INDIRECT(GLOBAL_VAR[TABLENAME]&amp;"[@a"&amp;$1:$1-1&amp;"]"),INDIRECT(GLOBAL_VAR[TABLENAME]&amp;"[@c"&amp;$1:$1-1&amp;"]"))</f>
        <v>10</v>
      </c>
      <c r="Q3255" s="58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10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10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10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talitransparantyoyomontanaht3m72000untana</v>
      </c>
      <c r="AB3255" s="31">
        <v>2000</v>
      </c>
      <c r="AC3255" t="s">
        <v>5118</v>
      </c>
      <c r="AD3255" s="65"/>
    </row>
    <row r="3256" spans="1:30">
      <c r="A3256" s="39">
        <f ca="1">IF(GLOBAL[[#This Row],[TT]]&lt;1,"",ROW()-2)</f>
        <v>3254</v>
      </c>
      <c r="B3256" s="33" t="s">
        <v>6137</v>
      </c>
      <c r="C3256" s="31">
        <v>4</v>
      </c>
      <c r="D3256" s="31">
        <v>2000</v>
      </c>
      <c r="E3256" s="39">
        <f ca="1">IF(GLOBAL[[#This Row],[b12]]="",GLOBAL[[#This Row],[a6]],GLOBAL[[#This Row],[b12]])</f>
        <v>4</v>
      </c>
      <c r="F3256" s="40">
        <f>GLOBAL[[#This Row],[AWAL]]</f>
        <v>4</v>
      </c>
      <c r="G3256" s="31"/>
      <c r="H3256" s="31"/>
      <c r="I3256" s="39">
        <f>IF(GLOBAL[[#This Row],[1]]="","",SUMIF(Table6[NB BM_C_QTY+F],GLOBAL[POINTER],Table6[C]))</f>
        <v>0</v>
      </c>
      <c r="J3256" s="91">
        <f>IF(GLOBAL[[#This Row],[2]]="",0,-1*SUMIF(Table5[CONCAT],GLOBAL[POINTER],Table5[3]))</f>
        <v>0</v>
      </c>
      <c r="K3256" s="39" t="str">
        <f>IF(GLOBAL[[#This Row],[b1]]="","",GLOBAL[[#This Row],[b1]]-GLOBAL[[#This Row],[a1]]-GLOBAL[[#This Row],[bkeluar1]])</f>
        <v/>
      </c>
      <c r="L3256" s="39">
        <f>SUM(GLOBAL[[#This Row],[bmasuk1]:[c1]])</f>
        <v>0</v>
      </c>
      <c r="M3256" s="40">
        <f t="shared" si="50"/>
        <v>4</v>
      </c>
      <c r="N3256" s="31"/>
      <c r="O3256" s="39" t="str">
        <f>IF(GLOBAL[[#This Row],[b2]]="","",GLOBAL[[#This Row],[b2]]-GLOBAL[[#This Row],[a2]])</f>
        <v/>
      </c>
      <c r="P3256" s="40">
        <f ca="1">SUM(INDIRECT(GLOBAL_VAR[TABLENAME]&amp;"[@a"&amp;$1:$1-1&amp;"]"),INDIRECT(GLOBAL_VAR[TABLENAME]&amp;"[@c"&amp;$1:$1-1&amp;"]"))</f>
        <v>4</v>
      </c>
      <c r="Q3256" s="33"/>
      <c r="R3256" s="41" t="str">
        <f>IF(GLOBAL[[#This Row],[b3]]="","",GLOBAL[[#This Row],[b3]]-GLOBAL[[#This Row],[a3]])</f>
        <v/>
      </c>
      <c r="S3256" s="40">
        <f ca="1">SUM(INDIRECT(GLOBAL_VAR[TABLENAME]&amp;"[@a"&amp;$1:$1-1&amp;"]"),INDIRECT(GLOBAL_VAR[TABLENAME]&amp;"[@c"&amp;$1:$1-1&amp;"]"))</f>
        <v>4</v>
      </c>
      <c r="T3256" s="33"/>
      <c r="U3256" s="41" t="str">
        <f>IF(GLOBAL[[#This Row],[b4]]="","",GLOBAL[[#This Row],[b4]]-GLOBAL[[#This Row],[a4]])</f>
        <v/>
      </c>
      <c r="V3256" s="40">
        <f ca="1">SUM(INDIRECT(GLOBAL_VAR[TABLENAME]&amp;"[@a"&amp;$1:$1-1&amp;"]"),INDIRECT(GLOBAL_VAR[TABLENAME]&amp;"[@c"&amp;$1:$1-1&amp;"]"))</f>
        <v>4</v>
      </c>
      <c r="W3256" s="31"/>
      <c r="X3256" s="39" t="str">
        <f>IF(GLOBAL[[#This Row],[b5]]="","",GLOBAL[[#This Row],[b5]]-GLOBAL[[#This Row],[a5]])</f>
        <v/>
      </c>
      <c r="Y3256" s="40">
        <f ca="1">SUM(INDIRECT(GLOBAL_VAR[TABLENAME]&amp;"[@a"&amp;$1:$1-1&amp;"]"),INDIRECT(GLOBAL_VAR[TABLENAME]&amp;"[@c"&amp;$1:$1-1&amp;"]"))</f>
        <v>4</v>
      </c>
      <c r="Z3256" s="29"/>
      <c r="AA325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taliyoyobatikmr2000untana</v>
      </c>
      <c r="AB3256" s="39">
        <v>2000</v>
      </c>
      <c r="AC3256" s="65" t="s">
        <v>5118</v>
      </c>
      <c r="AD3256" s="29"/>
    </row>
    <row r="3257" spans="1:30">
      <c r="A3257" s="39">
        <f ca="1">IF(GLOBAL[[#This Row],[TT]]&lt;1,"",ROW()-2)</f>
        <v>3255</v>
      </c>
      <c r="B3257" s="33" t="s">
        <v>6138</v>
      </c>
      <c r="C3257" s="31">
        <v>3</v>
      </c>
      <c r="D3257" s="31">
        <v>2000</v>
      </c>
      <c r="E3257" s="39">
        <f ca="1">IF(GLOBAL[[#This Row],[b12]]="",GLOBAL[[#This Row],[a6]],GLOBAL[[#This Row],[b12]])</f>
        <v>3</v>
      </c>
      <c r="F3257" s="40">
        <f>GLOBAL[[#This Row],[AWAL]]</f>
        <v>3</v>
      </c>
      <c r="G3257" s="31"/>
      <c r="H3257" s="31"/>
      <c r="I3257" s="39">
        <f>IF(GLOBAL[[#This Row],[1]]="","",SUMIF(Table6[NB BM_C_QTY+F],GLOBAL[POINTER],Table6[C]))</f>
        <v>0</v>
      </c>
      <c r="J3257" s="91">
        <f>IF(GLOBAL[[#This Row],[2]]="",0,-1*SUMIF(Table5[CONCAT],GLOBAL[POINTER],Table5[3]))</f>
        <v>0</v>
      </c>
      <c r="K3257" s="39" t="str">
        <f>IF(GLOBAL[[#This Row],[b1]]="","",GLOBAL[[#This Row],[b1]]-GLOBAL[[#This Row],[a1]]-GLOBAL[[#This Row],[bkeluar1]])</f>
        <v/>
      </c>
      <c r="L3257" s="39">
        <f>SUM(GLOBAL[[#This Row],[bmasuk1]:[c1]])</f>
        <v>0</v>
      </c>
      <c r="M3257" s="40">
        <f t="shared" si="50"/>
        <v>3</v>
      </c>
      <c r="N3257" s="31"/>
      <c r="O3257" s="39" t="str">
        <f>IF(GLOBAL[[#This Row],[b2]]="","",GLOBAL[[#This Row],[b2]]-GLOBAL[[#This Row],[a2]])</f>
        <v/>
      </c>
      <c r="P3257" s="40">
        <f ca="1">SUM(INDIRECT(GLOBAL_VAR[TABLENAME]&amp;"[@a"&amp;$1:$1-1&amp;"]"),INDIRECT(GLOBAL_VAR[TABLENAME]&amp;"[@c"&amp;$1:$1-1&amp;"]"))</f>
        <v>3</v>
      </c>
      <c r="Q3257" s="33"/>
      <c r="R3257" s="41" t="str">
        <f>IF(GLOBAL[[#This Row],[b3]]="","",GLOBAL[[#This Row],[b3]]-GLOBAL[[#This Row],[a3]])</f>
        <v/>
      </c>
      <c r="S3257" s="40">
        <f ca="1">SUM(INDIRECT(GLOBAL_VAR[TABLENAME]&amp;"[@a"&amp;$1:$1-1&amp;"]"),INDIRECT(GLOBAL_VAR[TABLENAME]&amp;"[@c"&amp;$1:$1-1&amp;"]"))</f>
        <v>3</v>
      </c>
      <c r="T3257" s="33"/>
      <c r="U3257" s="41" t="str">
        <f>IF(GLOBAL[[#This Row],[b4]]="","",GLOBAL[[#This Row],[b4]]-GLOBAL[[#This Row],[a4]])</f>
        <v/>
      </c>
      <c r="V3257" s="40">
        <f ca="1">SUM(INDIRECT(GLOBAL_VAR[TABLENAME]&amp;"[@a"&amp;$1:$1-1&amp;"]"),INDIRECT(GLOBAL_VAR[TABLENAME]&amp;"[@c"&amp;$1:$1-1&amp;"]"))</f>
        <v>3</v>
      </c>
      <c r="W3257" s="31"/>
      <c r="X3257" s="39" t="str">
        <f>IF(GLOBAL[[#This Row],[b5]]="","",GLOBAL[[#This Row],[b5]]-GLOBAL[[#This Row],[a5]])</f>
        <v/>
      </c>
      <c r="Y3257" s="40">
        <f ca="1">SUM(INDIRECT(GLOBAL_VAR[TABLENAME]&amp;"[@a"&amp;$1:$1-1&amp;"]"),INDIRECT(GLOBAL_VAR[TABLENAME]&amp;"[@c"&amp;$1:$1-1&amp;"]"))</f>
        <v>3</v>
      </c>
      <c r="Z3257" s="29"/>
      <c r="AA325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taliyoyobutekbr2000untana</v>
      </c>
      <c r="AB3257" s="39">
        <v>2000</v>
      </c>
      <c r="AC3257" s="65" t="s">
        <v>5118</v>
      </c>
      <c r="AD3257" s="29"/>
    </row>
    <row r="3258" spans="1:30">
      <c r="A3258" s="39">
        <f ca="1">IF(GLOBAL[[#This Row],[TT]]&lt;1,"",ROW()-2)</f>
        <v>3256</v>
      </c>
      <c r="B3258" s="33" t="s">
        <v>6139</v>
      </c>
      <c r="C3258" s="31">
        <v>8</v>
      </c>
      <c r="D3258" s="31">
        <v>2000</v>
      </c>
      <c r="E3258" s="39">
        <f ca="1">IF(GLOBAL[[#This Row],[b12]]="",GLOBAL[[#This Row],[a6]],GLOBAL[[#This Row],[b12]])</f>
        <v>8</v>
      </c>
      <c r="F3258" s="40">
        <f>GLOBAL[[#This Row],[AWAL]]</f>
        <v>8</v>
      </c>
      <c r="G3258" s="31"/>
      <c r="H3258" s="31"/>
      <c r="I3258" s="39">
        <f>IF(GLOBAL[[#This Row],[1]]="","",SUMIF(Table6[NB BM_C_QTY+F],GLOBAL[POINTER],Table6[C]))</f>
        <v>0</v>
      </c>
      <c r="J3258" s="91">
        <f>IF(GLOBAL[[#This Row],[2]]="",0,-1*SUMIF(Table5[CONCAT],GLOBAL[POINTER],Table5[3]))</f>
        <v>0</v>
      </c>
      <c r="K3258" s="39" t="str">
        <f>IF(GLOBAL[[#This Row],[b1]]="","",GLOBAL[[#This Row],[b1]]-GLOBAL[[#This Row],[a1]]-GLOBAL[[#This Row],[bkeluar1]])</f>
        <v/>
      </c>
      <c r="L3258" s="39">
        <f>SUM(GLOBAL[[#This Row],[bmasuk1]:[c1]])</f>
        <v>0</v>
      </c>
      <c r="M3258" s="40">
        <f t="shared" si="50"/>
        <v>8</v>
      </c>
      <c r="N3258" s="31"/>
      <c r="O3258" s="39" t="str">
        <f>IF(GLOBAL[[#This Row],[b2]]="","",GLOBAL[[#This Row],[b2]]-GLOBAL[[#This Row],[a2]])</f>
        <v/>
      </c>
      <c r="P3258" s="40">
        <f ca="1">SUM(INDIRECT(GLOBAL_VAR[TABLENAME]&amp;"[@a"&amp;$1:$1-1&amp;"]"),INDIRECT(GLOBAL_VAR[TABLENAME]&amp;"[@c"&amp;$1:$1-1&amp;"]"))</f>
        <v>8</v>
      </c>
      <c r="Q3258" s="33"/>
      <c r="R3258" s="41" t="str">
        <f>IF(GLOBAL[[#This Row],[b3]]="","",GLOBAL[[#This Row],[b3]]-GLOBAL[[#This Row],[a3]])</f>
        <v/>
      </c>
      <c r="S3258" s="40">
        <f ca="1">SUM(INDIRECT(GLOBAL_VAR[TABLENAME]&amp;"[@a"&amp;$1:$1-1&amp;"]"),INDIRECT(GLOBAL_VAR[TABLENAME]&amp;"[@c"&amp;$1:$1-1&amp;"]"))</f>
        <v>8</v>
      </c>
      <c r="T3258" s="33"/>
      <c r="U3258" s="41" t="str">
        <f>IF(GLOBAL[[#This Row],[b4]]="","",GLOBAL[[#This Row],[b4]]-GLOBAL[[#This Row],[a4]])</f>
        <v/>
      </c>
      <c r="V3258" s="40">
        <f ca="1">SUM(INDIRECT(GLOBAL_VAR[TABLENAME]&amp;"[@a"&amp;$1:$1-1&amp;"]"),INDIRECT(GLOBAL_VAR[TABLENAME]&amp;"[@c"&amp;$1:$1-1&amp;"]"))</f>
        <v>8</v>
      </c>
      <c r="W3258" s="31"/>
      <c r="X3258" s="39" t="str">
        <f>IF(GLOBAL[[#This Row],[b5]]="","",GLOBAL[[#This Row],[b5]]-GLOBAL[[#This Row],[a5]])</f>
        <v/>
      </c>
      <c r="Y3258" s="40">
        <f ca="1">SUM(INDIRECT(GLOBAL_VAR[TABLENAME]&amp;"[@a"&amp;$1:$1-1&amp;"]"),INDIRECT(GLOBAL_VAR[TABLENAME]&amp;"[@c"&amp;$1:$1-1&amp;"]"))</f>
        <v>8</v>
      </c>
      <c r="Z3258" s="29"/>
      <c r="AA325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taliyoyobutekhj2000untana</v>
      </c>
      <c r="AB3258" s="39">
        <v>2000</v>
      </c>
      <c r="AC3258" s="65" t="s">
        <v>5118</v>
      </c>
      <c r="AD3258" s="29"/>
    </row>
    <row r="3259" spans="1:30">
      <c r="A3259" s="31" t="str">
        <f ca="1">IF(GLOBAL[[#This Row],[TT]]&lt;1,"",ROW()-2)</f>
        <v/>
      </c>
      <c r="B3259" s="33" t="s">
        <v>1743</v>
      </c>
      <c r="C3259" s="31">
        <v>0</v>
      </c>
      <c r="D3259" s="31" t="s">
        <v>349</v>
      </c>
      <c r="E3259" s="31">
        <f ca="1">IF(GLOBAL[[#This Row],[b12]]="",GLOBAL[[#This Row],[a6]],GLOBAL[[#This Row],[b12]])</f>
        <v>0</v>
      </c>
      <c r="F3259" s="32">
        <f>GLOBAL[[#This Row],[AWAL]]</f>
        <v>0</v>
      </c>
      <c r="G3259" s="31"/>
      <c r="H3259" s="31"/>
      <c r="I3259" s="31">
        <f>IF(GLOBAL[[#This Row],[1]]="","",SUMIF(Table6[NB BM_C_QTY+F],GLOBAL[POINTER],Table6[C]))</f>
        <v>0</v>
      </c>
      <c r="J3259" s="91">
        <f>IF(GLOBAL[[#This Row],[2]]="",0,-1*SUMIF(Table5[CONCAT],GLOBAL[POINTER],Table5[3]))</f>
        <v>0</v>
      </c>
      <c r="K3259" s="31" t="str">
        <f>IF(GLOBAL[[#This Row],[b1]]="","",GLOBAL[[#This Row],[b1]]-GLOBAL[[#This Row],[a1]]-GLOBAL[[#This Row],[bkeluar1]])</f>
        <v/>
      </c>
      <c r="L3259" s="31">
        <f>SUM(GLOBAL[[#This Row],[bmasuk1]:[c1]])</f>
        <v>0</v>
      </c>
      <c r="M3259" s="32">
        <f t="shared" si="50"/>
        <v>0</v>
      </c>
      <c r="N3259" s="31"/>
      <c r="O3259" s="31" t="str">
        <f>IF(GLOBAL[[#This Row],[b2]]="","",GLOBAL[[#This Row],[b2]]-GLOBAL[[#This Row],[a2]])</f>
        <v/>
      </c>
      <c r="P3259" s="32">
        <f ca="1">SUM(INDIRECT(GLOBAL_VAR[TABLENAME]&amp;"[@a"&amp;$1:$1-1&amp;"]"),INDIRECT(GLOBAL_VAR[TABLENAME]&amp;"[@c"&amp;$1:$1-1&amp;"]"))</f>
        <v>0</v>
      </c>
      <c r="Q3259" s="58"/>
      <c r="R3259" s="33" t="str">
        <f>IF(GLOBAL[[#This Row],[b3]]="","",GLOBAL[[#This Row],[b3]]-GLOBAL[[#This Row],[a3]])</f>
        <v/>
      </c>
      <c r="S3259" s="32">
        <f ca="1">SUM(INDIRECT(GLOBAL_VAR[TABLENAME]&amp;"[@a"&amp;$1:$1-1&amp;"]"),INDIRECT(GLOBAL_VAR[TABLENAME]&amp;"[@c"&amp;$1:$1-1&amp;"]"))</f>
        <v>0</v>
      </c>
      <c r="T3259" s="33"/>
      <c r="U3259" s="33" t="str">
        <f>IF(GLOBAL[[#This Row],[b4]]="","",GLOBAL[[#This Row],[b4]]-GLOBAL[[#This Row],[a4]])</f>
        <v/>
      </c>
      <c r="V3259" s="32">
        <f ca="1">SUM(INDIRECT(GLOBAL_VAR[TABLENAME]&amp;"[@a"&amp;$1:$1-1&amp;"]"),INDIRECT(GLOBAL_VAR[TABLENAME]&amp;"[@c"&amp;$1:$1-1&amp;"]"))</f>
        <v>0</v>
      </c>
      <c r="W3259" s="31"/>
      <c r="X3259" s="31" t="str">
        <f>IF(GLOBAL[[#This Row],[b5]]="","",GLOBAL[[#This Row],[b5]]-GLOBAL[[#This Row],[a5]])</f>
        <v/>
      </c>
      <c r="Y3259" s="32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259" s="31">
        <v>2000</v>
      </c>
      <c r="AC3259" t="s">
        <v>5118</v>
      </c>
      <c r="AD3259" s="65"/>
    </row>
    <row r="3260" spans="1:30">
      <c r="A3260" s="31" t="str">
        <f ca="1">IF(GLOBAL[[#This Row],[TT]]&lt;1,"",ROW()-2)</f>
        <v/>
      </c>
      <c r="B3260" s="33" t="s">
        <v>1744</v>
      </c>
      <c r="C3260" s="31">
        <v>0</v>
      </c>
      <c r="D3260" s="31" t="s">
        <v>349</v>
      </c>
      <c r="E3260" s="31">
        <f ca="1">IF(GLOBAL[[#This Row],[b12]]="",GLOBAL[[#This Row],[a6]],GLOBAL[[#This Row],[b12]])</f>
        <v>0</v>
      </c>
      <c r="F3260" s="32">
        <f>GLOBAL[[#This Row],[AWAL]]</f>
        <v>0</v>
      </c>
      <c r="G3260" s="31"/>
      <c r="H3260" s="31"/>
      <c r="I3260" s="31">
        <f>IF(GLOBAL[[#This Row],[1]]="","",SUMIF(Table6[NB BM_C_QTY+F],GLOBAL[POINTER],Table6[C]))</f>
        <v>0</v>
      </c>
      <c r="J3260" s="91">
        <f>IF(GLOBAL[[#This Row],[2]]="",0,-1*SUMIF(Table5[CONCAT],GLOBAL[POINTER],Table5[3]))</f>
        <v>0</v>
      </c>
      <c r="K3260" s="31" t="str">
        <f>IF(GLOBAL[[#This Row],[b1]]="","",GLOBAL[[#This Row],[b1]]-GLOBAL[[#This Row],[a1]]-GLOBAL[[#This Row],[bkeluar1]])</f>
        <v/>
      </c>
      <c r="L3260" s="31">
        <f>SUM(GLOBAL[[#This Row],[bmasuk1]:[c1]])</f>
        <v>0</v>
      </c>
      <c r="M3260" s="32">
        <f t="shared" si="50"/>
        <v>0</v>
      </c>
      <c r="N3260" s="31"/>
      <c r="O3260" s="31" t="str">
        <f>IF(GLOBAL[[#This Row],[b2]]="","",GLOBAL[[#This Row],[b2]]-GLOBAL[[#This Row],[a2]])</f>
        <v/>
      </c>
      <c r="P3260" s="32">
        <f ca="1">SUM(INDIRECT(GLOBAL_VAR[TABLENAME]&amp;"[@a"&amp;$1:$1-1&amp;"]"),INDIRECT(GLOBAL_VAR[TABLENAME]&amp;"[@c"&amp;$1:$1-1&amp;"]"))</f>
        <v>0</v>
      </c>
      <c r="Q3260" s="58"/>
      <c r="R3260" s="33" t="str">
        <f>IF(GLOBAL[[#This Row],[b3]]="","",GLOBAL[[#This Row],[b3]]-GLOBAL[[#This Row],[a3]])</f>
        <v/>
      </c>
      <c r="S3260" s="32">
        <f ca="1">SUM(INDIRECT(GLOBAL_VAR[TABLENAME]&amp;"[@a"&amp;$1:$1-1&amp;"]"),INDIRECT(GLOBAL_VAR[TABLENAME]&amp;"[@c"&amp;$1:$1-1&amp;"]"))</f>
        <v>0</v>
      </c>
      <c r="T3260" s="33"/>
      <c r="U3260" s="33" t="str">
        <f>IF(GLOBAL[[#This Row],[b4]]="","",GLOBAL[[#This Row],[b4]]-GLOBAL[[#This Row],[a4]])</f>
        <v/>
      </c>
      <c r="V3260" s="32">
        <f ca="1">SUM(INDIRECT(GLOBAL_VAR[TABLENAME]&amp;"[@a"&amp;$1:$1-1&amp;"]"),INDIRECT(GLOBAL_VAR[TABLENAME]&amp;"[@c"&amp;$1:$1-1&amp;"]"))</f>
        <v>0</v>
      </c>
      <c r="W3260" s="31"/>
      <c r="X3260" s="31" t="str">
        <f>IF(GLOBAL[[#This Row],[b5]]="","",GLOBAL[[#This Row],[b5]]-GLOBAL[[#This Row],[a5]])</f>
        <v/>
      </c>
      <c r="Y3260" s="32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260" s="31">
        <v>2000</v>
      </c>
      <c r="AC3260" t="s">
        <v>5118</v>
      </c>
    </row>
    <row r="3261" spans="1:30">
      <c r="A3261" s="39" t="str">
        <f ca="1">IF(GLOBAL[[#This Row],[TT]]&lt;1,"",ROW()-2)</f>
        <v/>
      </c>
      <c r="B3261" s="33" t="s">
        <v>3614</v>
      </c>
      <c r="C3261" s="31">
        <v>0</v>
      </c>
      <c r="D3261" s="31">
        <v>200</v>
      </c>
      <c r="E3261" s="39">
        <f ca="1">IF(GLOBAL[[#This Row],[b12]]="",GLOBAL[[#This Row],[a6]],GLOBAL[[#This Row],[b12]])</f>
        <v>0</v>
      </c>
      <c r="F3261" s="40">
        <f>GLOBAL[[#This Row],[AWAL]]</f>
        <v>0</v>
      </c>
      <c r="G3261" s="31"/>
      <c r="H3261" s="31"/>
      <c r="I3261" s="31">
        <f>IF(GLOBAL[[#This Row],[1]]="","",SUMIF(Table6[NB BM_C_QTY+F],GLOBAL[POINTER],Table6[C]))</f>
        <v>0</v>
      </c>
      <c r="J3261" s="91">
        <f>IF(GLOBAL[[#This Row],[2]]="",0,-1*SUMIF(Table5[CONCAT],GLOBAL[POINTER],Table5[3]))</f>
        <v>0</v>
      </c>
      <c r="K3261" s="39" t="str">
        <f>IF(GLOBAL[[#This Row],[b1]]="","",GLOBAL[[#This Row],[b1]]-GLOBAL[[#This Row],[a1]]-GLOBAL[[#This Row],[bkeluar1]])</f>
        <v/>
      </c>
      <c r="L3261" s="39">
        <f>SUM(GLOBAL[[#This Row],[bmasuk1]:[c1]])</f>
        <v>0</v>
      </c>
      <c r="M3261" s="40">
        <f t="shared" si="50"/>
        <v>0</v>
      </c>
      <c r="N3261" s="31"/>
      <c r="O3261" s="39" t="str">
        <f>IF(GLOBAL[[#This Row],[b2]]="","",GLOBAL[[#This Row],[b2]]-GLOBAL[[#This Row],[a2]])</f>
        <v/>
      </c>
      <c r="P3261" s="40">
        <f ca="1">SUM(INDIRECT(GLOBAL_VAR[TABLENAME]&amp;"[@a"&amp;$1:$1-1&amp;"]"),INDIRECT(GLOBAL_VAR[TABLENAME]&amp;"[@c"&amp;$1:$1-1&amp;"]"))</f>
        <v>0</v>
      </c>
      <c r="Q3261" s="58"/>
      <c r="R3261" s="41" t="str">
        <f>IF(GLOBAL[[#This Row],[b3]]="","",GLOBAL[[#This Row],[b3]]-GLOBAL[[#This Row],[a3]])</f>
        <v/>
      </c>
      <c r="S3261" s="32">
        <f ca="1">SUM(INDIRECT(GLOBAL_VAR[TABLENAME]&amp;"[@a"&amp;$1:$1-1&amp;"]"),INDIRECT(GLOBAL_VAR[TABLENAME]&amp;"[@c"&amp;$1:$1-1&amp;"]"))</f>
        <v>0</v>
      </c>
      <c r="T3261" s="33"/>
      <c r="U3261" s="41" t="str">
        <f>IF(GLOBAL[[#This Row],[b4]]="","",GLOBAL[[#This Row],[b4]]-GLOBAL[[#This Row],[a4]])</f>
        <v/>
      </c>
      <c r="V3261" s="32">
        <f ca="1">SUM(INDIRECT(GLOBAL_VAR[TABLENAME]&amp;"[@a"&amp;$1:$1-1&amp;"]"),INDIRECT(GLOBAL_VAR[TABLENAME]&amp;"[@c"&amp;$1:$1-1&amp;"]"))</f>
        <v>0</v>
      </c>
      <c r="W3261" s="31"/>
      <c r="X3261" s="39" t="str">
        <f>IF(GLOBAL[[#This Row],[b5]]="","",GLOBAL[[#This Row],[b5]]-GLOBAL[[#This Row],[a5]])</f>
        <v/>
      </c>
      <c r="Y3261" s="32">
        <f ca="1">SUM(INDIRECT(GLOBAL_VAR[TABLENAME]&amp;"[@a"&amp;$1:$1-1&amp;"]"),INDIRECT(GLOBAL_VAR[TABLENAME]&amp;"[@c"&amp;$1:$1-1&amp;"]"))</f>
        <v>0</v>
      </c>
      <c r="Z3261" s="29"/>
      <c r="AA326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261" s="39">
        <v>200</v>
      </c>
      <c r="AC3261" t="s">
        <v>5118</v>
      </c>
    </row>
    <row r="3262" spans="1:30">
      <c r="A3262" s="31">
        <f ca="1">IF(GLOBAL[[#This Row],[TT]]&lt;1,"",ROW()-2)</f>
        <v>3260</v>
      </c>
      <c r="B3262" s="33" t="s">
        <v>1745</v>
      </c>
      <c r="C3262" s="31">
        <v>1</v>
      </c>
      <c r="D3262" s="31" t="s">
        <v>2415</v>
      </c>
      <c r="E3262" s="31">
        <f ca="1">IF(GLOBAL[[#This Row],[b12]]="",GLOBAL[[#This Row],[a6]],GLOBAL[[#This Row],[b12]])</f>
        <v>1</v>
      </c>
      <c r="F3262" s="32">
        <f>GLOBAL[[#This Row],[AWAL]]</f>
        <v>1</v>
      </c>
      <c r="G3262" s="31"/>
      <c r="H3262" s="31"/>
      <c r="I3262" s="31">
        <f>IF(GLOBAL[[#This Row],[1]]="","",SUMIF(Table6[NB BM_C_QTY+F],GLOBAL[POINTER],Table6[C]))</f>
        <v>0</v>
      </c>
      <c r="J3262" s="91">
        <f>IF(GLOBAL[[#This Row],[2]]="",0,-1*SUMIF(Table5[CONCAT],GLOBAL[POINTER],Table5[3]))</f>
        <v>0</v>
      </c>
      <c r="K3262" s="31" t="str">
        <f>IF(GLOBAL[[#This Row],[b1]]="","",GLOBAL[[#This Row],[b1]]-GLOBAL[[#This Row],[a1]]-GLOBAL[[#This Row],[bkeluar1]])</f>
        <v/>
      </c>
      <c r="L3262" s="31">
        <f>SUM(GLOBAL[[#This Row],[bmasuk1]:[c1]])</f>
        <v>0</v>
      </c>
      <c r="M3262" s="32">
        <f t="shared" si="50"/>
        <v>1</v>
      </c>
      <c r="N3262" s="31"/>
      <c r="O3262" s="31" t="str">
        <f>IF(GLOBAL[[#This Row],[b2]]="","",GLOBAL[[#This Row],[b2]]-GLOBAL[[#This Row],[a2]])</f>
        <v/>
      </c>
      <c r="P3262" s="32">
        <f ca="1">SUM(INDIRECT(GLOBAL_VAR[TABLENAME]&amp;"[@a"&amp;$1:$1-1&amp;"]"),INDIRECT(GLOBAL_VAR[TABLENAME]&amp;"[@c"&amp;$1:$1-1&amp;"]"))</f>
        <v>1</v>
      </c>
      <c r="Q3262" s="58"/>
      <c r="R3262" s="33" t="str">
        <f>IF(GLOBAL[[#This Row],[b3]]="","",GLOBAL[[#This Row],[b3]]-GLOBAL[[#This Row],[a3]])</f>
        <v/>
      </c>
      <c r="S3262" s="32">
        <f ca="1">SUM(INDIRECT(GLOBAL_VAR[TABLENAME]&amp;"[@a"&amp;$1:$1-1&amp;"]"),INDIRECT(GLOBAL_VAR[TABLENAME]&amp;"[@c"&amp;$1:$1-1&amp;"]"))</f>
        <v>1</v>
      </c>
      <c r="T3262" s="33"/>
      <c r="U3262" s="33" t="str">
        <f>IF(GLOBAL[[#This Row],[b4]]="","",GLOBAL[[#This Row],[b4]]-GLOBAL[[#This Row],[a4]])</f>
        <v/>
      </c>
      <c r="V3262" s="32">
        <f ca="1">SUM(INDIRECT(GLOBAL_VAR[TABLENAME]&amp;"[@a"&amp;$1:$1-1&amp;"]"),INDIRECT(GLOBAL_VAR[TABLENAME]&amp;"[@c"&amp;$1:$1-1&amp;"]"))</f>
        <v>1</v>
      </c>
      <c r="W3262" s="31"/>
      <c r="X3262" s="31" t="str">
        <f>IF(GLOBAL[[#This Row],[b5]]="","",GLOBAL[[#This Row],[b5]]-GLOBAL[[#This Row],[a5]])</f>
        <v/>
      </c>
      <c r="Y3262" s="32">
        <f ca="1">SUM(INDIRECT(GLOBAL_VAR[TABLENAME]&amp;"[@a"&amp;$1:$1-1&amp;"]"),INDIRECT(GLOBAL_VAR[TABLENAME]&amp;"[@c"&amp;$1:$1-1&amp;"]"))</f>
        <v>1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262" s="31">
        <v>200</v>
      </c>
      <c r="AC3262" t="s">
        <v>5118</v>
      </c>
    </row>
    <row r="3263" spans="1:30">
      <c r="A3263" s="31" t="str">
        <f ca="1">IF(GLOBAL[[#This Row],[TT]]&lt;1,"",ROW()-2)</f>
        <v/>
      </c>
      <c r="B3263" s="33" t="s">
        <v>3467</v>
      </c>
      <c r="C3263" s="31">
        <v>0</v>
      </c>
      <c r="D3263" s="31" t="s">
        <v>2145</v>
      </c>
      <c r="E3263" s="31">
        <f ca="1">IF(GLOBAL[[#This Row],[b12]]="",GLOBAL[[#This Row],[a6]],GLOBAL[[#This Row],[b12]])</f>
        <v>0</v>
      </c>
      <c r="F3263" s="32">
        <f>GLOBAL[[#This Row],[AWAL]]</f>
        <v>0</v>
      </c>
      <c r="G3263" s="31"/>
      <c r="H3263" s="31"/>
      <c r="I3263" s="31">
        <f>IF(GLOBAL[[#This Row],[1]]="","",SUMIF(Table6[NB BM_C_QTY+F],GLOBAL[POINTER],Table6[C]))</f>
        <v>0</v>
      </c>
      <c r="J3263" s="91">
        <f>IF(GLOBAL[[#This Row],[2]]="",0,-1*SUMIF(Table5[CONCAT],GLOBAL[POINTER],Table5[3]))</f>
        <v>0</v>
      </c>
      <c r="K3263" s="31" t="str">
        <f>IF(GLOBAL[[#This Row],[b1]]="","",GLOBAL[[#This Row],[b1]]-GLOBAL[[#This Row],[a1]]-GLOBAL[[#This Row],[bkeluar1]])</f>
        <v/>
      </c>
      <c r="L3263" s="31">
        <f>SUM(GLOBAL[[#This Row],[bmasuk1]:[c1]])</f>
        <v>0</v>
      </c>
      <c r="M3263" s="32">
        <f t="shared" si="50"/>
        <v>0</v>
      </c>
      <c r="N3263" s="31"/>
      <c r="O3263" s="31" t="str">
        <f>IF(GLOBAL[[#This Row],[b2]]="","",GLOBAL[[#This Row],[b2]]-GLOBAL[[#This Row],[a2]])</f>
        <v/>
      </c>
      <c r="P3263" s="32">
        <f ca="1">SUM(INDIRECT(GLOBAL_VAR[TABLENAME]&amp;"[@a"&amp;$1:$1-1&amp;"]"),INDIRECT(GLOBAL_VAR[TABLENAME]&amp;"[@c"&amp;$1:$1-1&amp;"]"))</f>
        <v>0</v>
      </c>
      <c r="Q3263" s="58"/>
      <c r="R3263" s="33" t="str">
        <f>IF(GLOBAL[[#This Row],[b3]]="","",GLOBAL[[#This Row],[b3]]-GLOBAL[[#This Row],[a3]])</f>
        <v/>
      </c>
      <c r="S3263" s="32">
        <f ca="1">SUM(INDIRECT(GLOBAL_VAR[TABLENAME]&amp;"[@a"&amp;$1:$1-1&amp;"]"),INDIRECT(GLOBAL_VAR[TABLENAME]&amp;"[@c"&amp;$1:$1-1&amp;"]"))</f>
        <v>0</v>
      </c>
      <c r="T3263" s="33"/>
      <c r="U3263" s="33" t="str">
        <f>IF(GLOBAL[[#This Row],[b4]]="","",GLOBAL[[#This Row],[b4]]-GLOBAL[[#This Row],[a4]])</f>
        <v/>
      </c>
      <c r="V3263" s="32">
        <f ca="1">SUM(INDIRECT(GLOBAL_VAR[TABLENAME]&amp;"[@a"&amp;$1:$1-1&amp;"]"),INDIRECT(GLOBAL_VAR[TABLENAME]&amp;"[@c"&amp;$1:$1-1&amp;"]"))</f>
        <v>0</v>
      </c>
      <c r="W3263" s="31"/>
      <c r="X3263" s="31" t="str">
        <f>IF(GLOBAL[[#This Row],[b5]]="","",GLOBAL[[#This Row],[b5]]-GLOBAL[[#This Row],[a5]])</f>
        <v/>
      </c>
      <c r="Y3263" s="32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263" s="31">
        <v>50</v>
      </c>
      <c r="AC3263" t="s">
        <v>5116</v>
      </c>
    </row>
    <row r="3264" spans="1:30">
      <c r="A3264" s="31">
        <f ca="1">IF(GLOBAL[[#This Row],[TT]]&lt;1,"",ROW()-2)</f>
        <v>3262</v>
      </c>
      <c r="B3264" s="33" t="s">
        <v>5059</v>
      </c>
      <c r="C3264" s="31">
        <v>1</v>
      </c>
      <c r="D3264" s="31" t="s">
        <v>1199</v>
      </c>
      <c r="E3264" s="31">
        <f ca="1">IF(GLOBAL[[#This Row],[b12]]="",GLOBAL[[#This Row],[a6]],GLOBAL[[#This Row],[b12]])</f>
        <v>1</v>
      </c>
      <c r="F3264" s="32">
        <f>GLOBAL[[#This Row],[AWAL]]</f>
        <v>1</v>
      </c>
      <c r="G3264" s="31"/>
      <c r="H3264" s="31"/>
      <c r="I3264" s="31">
        <f>IF(GLOBAL[[#This Row],[1]]="","",SUMIF(Table6[NB BM_C_QTY+F],GLOBAL[POINTER],Table6[C]))</f>
        <v>0</v>
      </c>
      <c r="J3264" s="91">
        <f>IF(GLOBAL[[#This Row],[2]]="",0,-1*SUMIF(Table5[CONCAT],GLOBAL[POINTER],Table5[3]))</f>
        <v>0</v>
      </c>
      <c r="K3264" s="31" t="str">
        <f>IF(GLOBAL[[#This Row],[b1]]="","",GLOBAL[[#This Row],[b1]]-GLOBAL[[#This Row],[a1]]-GLOBAL[[#This Row],[bkeluar1]])</f>
        <v/>
      </c>
      <c r="L3264" s="31">
        <f>SUM(GLOBAL[[#This Row],[bmasuk1]:[c1]])</f>
        <v>0</v>
      </c>
      <c r="M3264" s="32">
        <f t="shared" si="50"/>
        <v>1</v>
      </c>
      <c r="N3264" s="31"/>
      <c r="O3264" s="31" t="str">
        <f>IF(GLOBAL[[#This Row],[b2]]="","",GLOBAL[[#This Row],[b2]]-GLOBAL[[#This Row],[a2]])</f>
        <v/>
      </c>
      <c r="P3264" s="32">
        <f ca="1">SUM(INDIRECT(GLOBAL_VAR[TABLENAME]&amp;"[@a"&amp;$1:$1-1&amp;"]"),INDIRECT(GLOBAL_VAR[TABLENAME]&amp;"[@c"&amp;$1:$1-1&amp;"]"))</f>
        <v>1</v>
      </c>
      <c r="Q3264" s="58"/>
      <c r="R3264" s="33" t="str">
        <f>IF(GLOBAL[[#This Row],[b3]]="","",GLOBAL[[#This Row],[b3]]-GLOBAL[[#This Row],[a3]])</f>
        <v/>
      </c>
      <c r="S3264" s="32">
        <f ca="1">SUM(INDIRECT(GLOBAL_VAR[TABLENAME]&amp;"[@a"&amp;$1:$1-1&amp;"]"),INDIRECT(GLOBAL_VAR[TABLENAME]&amp;"[@c"&amp;$1:$1-1&amp;"]"))</f>
        <v>1</v>
      </c>
      <c r="T3264" s="33"/>
      <c r="U3264" s="33" t="str">
        <f>IF(GLOBAL[[#This Row],[b4]]="","",GLOBAL[[#This Row],[b4]]-GLOBAL[[#This Row],[a4]])</f>
        <v/>
      </c>
      <c r="V3264" s="32">
        <f ca="1">SUM(INDIRECT(GLOBAL_VAR[TABLENAME]&amp;"[@a"&amp;$1:$1-1&amp;"]"),INDIRECT(GLOBAL_VAR[TABLENAME]&amp;"[@c"&amp;$1:$1-1&amp;"]"))</f>
        <v>1</v>
      </c>
      <c r="W3264" s="31"/>
      <c r="X3264" s="31" t="str">
        <f>IF(GLOBAL[[#This Row],[b5]]="","",GLOBAL[[#This Row],[b5]]-GLOBAL[[#This Row],[a5]])</f>
        <v/>
      </c>
      <c r="Y3264" s="32">
        <f ca="1">SUM(INDIRECT(GLOBAL_VAR[TABLENAME]&amp;"[@a"&amp;$1:$1-1&amp;"]"),INDIRECT(GLOBAL_VAR[TABLENAME]&amp;"[@c"&amp;$1:$1-1&amp;"]"))</f>
        <v>1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264" s="31">
        <v>70</v>
      </c>
      <c r="AC3264" t="s">
        <v>5116</v>
      </c>
    </row>
    <row r="3265" spans="1:31">
      <c r="A3265" s="31" t="str">
        <f ca="1">IF(GLOBAL[[#This Row],[TT]]&lt;1,"",ROW()-2)</f>
        <v/>
      </c>
      <c r="B3265" s="33" t="s">
        <v>1746</v>
      </c>
      <c r="C3265" s="31">
        <v>0</v>
      </c>
      <c r="D3265" s="31" t="s">
        <v>2013</v>
      </c>
      <c r="E3265" s="31">
        <f ca="1">IF(GLOBAL[[#This Row],[b12]]="",GLOBAL[[#This Row],[a6]],GLOBAL[[#This Row],[b12]])</f>
        <v>0</v>
      </c>
      <c r="F3265" s="32">
        <f>GLOBAL[[#This Row],[AWAL]]</f>
        <v>0</v>
      </c>
      <c r="G3265" s="31"/>
      <c r="H3265" s="31"/>
      <c r="I3265" s="31">
        <f>IF(GLOBAL[[#This Row],[1]]="","",SUMIF(Table6[NB BM_C_QTY+F],GLOBAL[POINTER],Table6[C]))</f>
        <v>0</v>
      </c>
      <c r="J3265" s="91">
        <f>IF(GLOBAL[[#This Row],[2]]="",0,-1*SUMIF(Table5[CONCAT],GLOBAL[POINTER],Table5[3]))</f>
        <v>0</v>
      </c>
      <c r="K3265" s="31" t="str">
        <f>IF(GLOBAL[[#This Row],[b1]]="","",GLOBAL[[#This Row],[b1]]-GLOBAL[[#This Row],[a1]]-GLOBAL[[#This Row],[bkeluar1]])</f>
        <v/>
      </c>
      <c r="L3265" s="31">
        <f>SUM(GLOBAL[[#This Row],[bmasuk1]:[c1]])</f>
        <v>0</v>
      </c>
      <c r="M3265" s="32">
        <f t="shared" si="50"/>
        <v>0</v>
      </c>
      <c r="N3265" s="31"/>
      <c r="O3265" s="31" t="str">
        <f>IF(GLOBAL[[#This Row],[b2]]="","",GLOBAL[[#This Row],[b2]]-GLOBAL[[#This Row],[a2]])</f>
        <v/>
      </c>
      <c r="P3265" s="32">
        <f ca="1">SUM(INDIRECT(GLOBAL_VAR[TABLENAME]&amp;"[@a"&amp;$1:$1-1&amp;"]"),INDIRECT(GLOBAL_VAR[TABLENAME]&amp;"[@c"&amp;$1:$1-1&amp;"]"))</f>
        <v>0</v>
      </c>
      <c r="Q3265" s="58"/>
      <c r="R3265" s="33" t="str">
        <f>IF(GLOBAL[[#This Row],[b3]]="","",GLOBAL[[#This Row],[b3]]-GLOBAL[[#This Row],[a3]])</f>
        <v/>
      </c>
      <c r="S3265" s="32">
        <f ca="1">SUM(INDIRECT(GLOBAL_VAR[TABLENAME]&amp;"[@a"&amp;$1:$1-1&amp;"]"),INDIRECT(GLOBAL_VAR[TABLENAME]&amp;"[@c"&amp;$1:$1-1&amp;"]"))</f>
        <v>0</v>
      </c>
      <c r="T3265" s="33"/>
      <c r="U3265" s="33" t="str">
        <f>IF(GLOBAL[[#This Row],[b4]]="","",GLOBAL[[#This Row],[b4]]-GLOBAL[[#This Row],[a4]])</f>
        <v/>
      </c>
      <c r="V3265" s="32">
        <f ca="1">SUM(INDIRECT(GLOBAL_VAR[TABLENAME]&amp;"[@a"&amp;$1:$1-1&amp;"]"),INDIRECT(GLOBAL_VAR[TABLENAME]&amp;"[@c"&amp;$1:$1-1&amp;"]"))</f>
        <v>0</v>
      </c>
      <c r="W3265" s="31"/>
      <c r="X3265" s="31" t="str">
        <f>IF(GLOBAL[[#This Row],[b5]]="","",GLOBAL[[#This Row],[b5]]-GLOBAL[[#This Row],[a5]])</f>
        <v/>
      </c>
      <c r="Y3265" s="32">
        <f ca="1">SUM(INDIRECT(GLOBAL_VAR[TABLENAME]&amp;"[@a"&amp;$1:$1-1&amp;"]"),INDIRECT(GLOBAL_VAR[TABLENAME]&amp;"[@c"&amp;$1:$1-1&amp;"]"))</f>
        <v>0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265" s="31">
        <v>25</v>
      </c>
      <c r="AC3265" t="s">
        <v>5116</v>
      </c>
    </row>
    <row r="3266" spans="1:31">
      <c r="A3266" s="31">
        <f ca="1">IF(GLOBAL[[#This Row],[TT]]&lt;1,"",ROW()-2)</f>
        <v>3264</v>
      </c>
      <c r="B3266" s="33" t="s">
        <v>1747</v>
      </c>
      <c r="C3266" s="31">
        <v>3</v>
      </c>
      <c r="D3266" s="31" t="s">
        <v>157</v>
      </c>
      <c r="E3266" s="31">
        <f ca="1">IF(GLOBAL[[#This Row],[b12]]="",GLOBAL[[#This Row],[a6]],GLOBAL[[#This Row],[b12]])</f>
        <v>3</v>
      </c>
      <c r="F3266" s="32">
        <f>GLOBAL[[#This Row],[AWAL]]</f>
        <v>3</v>
      </c>
      <c r="G3266" s="31"/>
      <c r="H3266" s="31"/>
      <c r="I3266" s="31">
        <f>IF(GLOBAL[[#This Row],[1]]="","",SUMIF(Table6[NB BM_C_QTY+F],GLOBAL[POINTER],Table6[C]))</f>
        <v>0</v>
      </c>
      <c r="J3266" s="91">
        <f>IF(GLOBAL[[#This Row],[2]]="",0,-1*SUMIF(Table5[CONCAT],GLOBAL[POINTER],Table5[3]))</f>
        <v>0</v>
      </c>
      <c r="K3266" s="31" t="str">
        <f>IF(GLOBAL[[#This Row],[b1]]="","",GLOBAL[[#This Row],[b1]]-GLOBAL[[#This Row],[a1]]-GLOBAL[[#This Row],[bkeluar1]])</f>
        <v/>
      </c>
      <c r="L3266" s="31">
        <f>SUM(GLOBAL[[#This Row],[bmasuk1]:[c1]])</f>
        <v>0</v>
      </c>
      <c r="M3266" s="32">
        <f t="shared" si="50"/>
        <v>3</v>
      </c>
      <c r="N3266" s="31"/>
      <c r="O3266" s="31" t="str">
        <f>IF(GLOBAL[[#This Row],[b2]]="","",GLOBAL[[#This Row],[b2]]-GLOBAL[[#This Row],[a2]])</f>
        <v/>
      </c>
      <c r="P3266" s="32">
        <f ca="1">SUM(INDIRECT(GLOBAL_VAR[TABLENAME]&amp;"[@a"&amp;$1:$1-1&amp;"]"),INDIRECT(GLOBAL_VAR[TABLENAME]&amp;"[@c"&amp;$1:$1-1&amp;"]"))</f>
        <v>3</v>
      </c>
      <c r="Q3266" s="58"/>
      <c r="R3266" s="33" t="str">
        <f>IF(GLOBAL[[#This Row],[b3]]="","",GLOBAL[[#This Row],[b3]]-GLOBAL[[#This Row],[a3]])</f>
        <v/>
      </c>
      <c r="S3266" s="32">
        <f ca="1">SUM(INDIRECT(GLOBAL_VAR[TABLENAME]&amp;"[@a"&amp;$1:$1-1&amp;"]"),INDIRECT(GLOBAL_VAR[TABLENAME]&amp;"[@c"&amp;$1:$1-1&amp;"]"))</f>
        <v>3</v>
      </c>
      <c r="T3266" s="33"/>
      <c r="U3266" s="33" t="str">
        <f>IF(GLOBAL[[#This Row],[b4]]="","",GLOBAL[[#This Row],[b4]]-GLOBAL[[#This Row],[a4]])</f>
        <v/>
      </c>
      <c r="V3266" s="32">
        <f ca="1">SUM(INDIRECT(GLOBAL_VAR[TABLENAME]&amp;"[@a"&amp;$1:$1-1&amp;"]"),INDIRECT(GLOBAL_VAR[TABLENAME]&amp;"[@c"&amp;$1:$1-1&amp;"]"))</f>
        <v>3</v>
      </c>
      <c r="W3266" s="31"/>
      <c r="X3266" s="31" t="str">
        <f>IF(GLOBAL[[#This Row],[b5]]="","",GLOBAL[[#This Row],[b5]]-GLOBAL[[#This Row],[a5]])</f>
        <v/>
      </c>
      <c r="Y3266" s="32">
        <f ca="1">SUM(INDIRECT(GLOBAL_VAR[TABLENAME]&amp;"[@a"&amp;$1:$1-1&amp;"]"),INDIRECT(GLOBAL_VAR[TABLENAME]&amp;"[@c"&amp;$1:$1-1&amp;"]"))</f>
        <v>3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266" s="31">
        <v>600</v>
      </c>
      <c r="AC3266" t="s">
        <v>5118</v>
      </c>
    </row>
    <row r="3267" spans="1:31">
      <c r="A3267" s="31">
        <f ca="1">IF(GLOBAL[[#This Row],[TT]]&lt;1,"",ROW()-2)</f>
        <v>3265</v>
      </c>
      <c r="B3267" s="33" t="s">
        <v>1748</v>
      </c>
      <c r="C3267" s="31">
        <v>1</v>
      </c>
      <c r="D3267" s="31" t="s">
        <v>45</v>
      </c>
      <c r="E3267" s="31">
        <f ca="1">IF(GLOBAL[[#This Row],[b12]]="",GLOBAL[[#This Row],[a6]],GLOBAL[[#This Row],[b12]])</f>
        <v>1</v>
      </c>
      <c r="F3267" s="32">
        <f>GLOBAL[[#This Row],[AWAL]]</f>
        <v>1</v>
      </c>
      <c r="G3267" s="31"/>
      <c r="H3267" s="31"/>
      <c r="I3267" s="31">
        <f>IF(GLOBAL[[#This Row],[1]]="","",SUMIF(Table6[NB BM_C_QTY+F],GLOBAL[POINTER],Table6[C]))</f>
        <v>0</v>
      </c>
      <c r="J3267" s="91">
        <f>IF(GLOBAL[[#This Row],[2]]="",0,-1*SUMIF(Table5[CONCAT],GLOBAL[POINTER],Table5[3]))</f>
        <v>0</v>
      </c>
      <c r="K3267" s="31" t="str">
        <f>IF(GLOBAL[[#This Row],[b1]]="","",GLOBAL[[#This Row],[b1]]-GLOBAL[[#This Row],[a1]]-GLOBAL[[#This Row],[bkeluar1]])</f>
        <v/>
      </c>
      <c r="L3267" s="31">
        <f>SUM(GLOBAL[[#This Row],[bmasuk1]:[c1]])</f>
        <v>0</v>
      </c>
      <c r="M3267" s="32">
        <f t="shared" ref="M3267:M3330" si="51">SUM(F3267,L3267)</f>
        <v>1</v>
      </c>
      <c r="N3267" s="31"/>
      <c r="O3267" s="31" t="str">
        <f>IF(GLOBAL[[#This Row],[b2]]="","",GLOBAL[[#This Row],[b2]]-GLOBAL[[#This Row],[a2]])</f>
        <v/>
      </c>
      <c r="P3267" s="32">
        <f ca="1">SUM(INDIRECT(GLOBAL_VAR[TABLENAME]&amp;"[@a"&amp;$1:$1-1&amp;"]"),INDIRECT(GLOBAL_VAR[TABLENAME]&amp;"[@c"&amp;$1:$1-1&amp;"]"))</f>
        <v>1</v>
      </c>
      <c r="Q3267" s="58"/>
      <c r="R3267" s="33" t="str">
        <f>IF(GLOBAL[[#This Row],[b3]]="","",GLOBAL[[#This Row],[b3]]-GLOBAL[[#This Row],[a3]])</f>
        <v/>
      </c>
      <c r="S3267" s="32">
        <f ca="1">SUM(INDIRECT(GLOBAL_VAR[TABLENAME]&amp;"[@a"&amp;$1:$1-1&amp;"]"),INDIRECT(GLOBAL_VAR[TABLENAME]&amp;"[@c"&amp;$1:$1-1&amp;"]"))</f>
        <v>1</v>
      </c>
      <c r="T3267" s="33"/>
      <c r="U3267" s="33" t="str">
        <f>IF(GLOBAL[[#This Row],[b4]]="","",GLOBAL[[#This Row],[b4]]-GLOBAL[[#This Row],[a4]])</f>
        <v/>
      </c>
      <c r="V3267" s="32">
        <f ca="1">SUM(INDIRECT(GLOBAL_VAR[TABLENAME]&amp;"[@a"&amp;$1:$1-1&amp;"]"),INDIRECT(GLOBAL_VAR[TABLENAME]&amp;"[@c"&amp;$1:$1-1&amp;"]"))</f>
        <v>1</v>
      </c>
      <c r="W3267" s="31"/>
      <c r="X3267" s="31" t="str">
        <f>IF(GLOBAL[[#This Row],[b5]]="","",GLOBAL[[#This Row],[b5]]-GLOBAL[[#This Row],[a5]])</f>
        <v/>
      </c>
      <c r="Y3267" s="32">
        <f ca="1">SUM(INDIRECT(GLOBAL_VAR[TABLENAME]&amp;"[@a"&amp;$1:$1-1&amp;"]"),INDIRECT(GLOBAL_VAR[TABLENAME]&amp;"[@c"&amp;$1:$1-1&amp;"]"))</f>
        <v>1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267" s="31">
        <v>48</v>
      </c>
      <c r="AC3267" t="s">
        <v>5116</v>
      </c>
    </row>
    <row r="3268" spans="1:31">
      <c r="A3268" s="31">
        <f ca="1">IF(GLOBAL[[#This Row],[TT]]&lt;1,"",ROW()-2)</f>
        <v>3266</v>
      </c>
      <c r="B3268" s="33" t="s">
        <v>1749</v>
      </c>
      <c r="C3268" s="31">
        <v>2</v>
      </c>
      <c r="D3268" s="31" t="s">
        <v>2276</v>
      </c>
      <c r="E3268" s="31">
        <f ca="1">IF(GLOBAL[[#This Row],[b12]]="",GLOBAL[[#This Row],[a6]],GLOBAL[[#This Row],[b12]])</f>
        <v>2</v>
      </c>
      <c r="F3268" s="32">
        <f>GLOBAL[[#This Row],[AWAL]]</f>
        <v>2</v>
      </c>
      <c r="G3268" s="31"/>
      <c r="H3268" s="31"/>
      <c r="I3268" s="31">
        <f>IF(GLOBAL[[#This Row],[1]]="","",SUMIF(Table6[NB BM_C_QTY+F],GLOBAL[POINTER],Table6[C]))</f>
        <v>0</v>
      </c>
      <c r="J3268" s="91">
        <f>IF(GLOBAL[[#This Row],[2]]="",0,-1*SUMIF(Table5[CONCAT],GLOBAL[POINTER],Table5[3]))</f>
        <v>0</v>
      </c>
      <c r="K3268" s="31" t="str">
        <f>IF(GLOBAL[[#This Row],[b1]]="","",GLOBAL[[#This Row],[b1]]-GLOBAL[[#This Row],[a1]]-GLOBAL[[#This Row],[bkeluar1]])</f>
        <v/>
      </c>
      <c r="L3268" s="31">
        <f>SUM(GLOBAL[[#This Row],[bmasuk1]:[c1]])</f>
        <v>0</v>
      </c>
      <c r="M3268" s="32">
        <f t="shared" si="51"/>
        <v>2</v>
      </c>
      <c r="N3268" s="31"/>
      <c r="O3268" s="31" t="str">
        <f>IF(GLOBAL[[#This Row],[b2]]="","",GLOBAL[[#This Row],[b2]]-GLOBAL[[#This Row],[a2]])</f>
        <v/>
      </c>
      <c r="P3268" s="32">
        <f ca="1">SUM(INDIRECT(GLOBAL_VAR[TABLENAME]&amp;"[@a"&amp;$1:$1-1&amp;"]"),INDIRECT(GLOBAL_VAR[TABLENAME]&amp;"[@c"&amp;$1:$1-1&amp;"]"))</f>
        <v>2</v>
      </c>
      <c r="Q3268" s="58"/>
      <c r="R3268" s="33" t="str">
        <f>IF(GLOBAL[[#This Row],[b3]]="","",GLOBAL[[#This Row],[b3]]-GLOBAL[[#This Row],[a3]])</f>
        <v/>
      </c>
      <c r="S3268" s="32">
        <f ca="1">SUM(INDIRECT(GLOBAL_VAR[TABLENAME]&amp;"[@a"&amp;$1:$1-1&amp;"]"),INDIRECT(GLOBAL_VAR[TABLENAME]&amp;"[@c"&amp;$1:$1-1&amp;"]"))</f>
        <v>2</v>
      </c>
      <c r="T3268" s="33"/>
      <c r="U3268" s="33" t="str">
        <f>IF(GLOBAL[[#This Row],[b4]]="","",GLOBAL[[#This Row],[b4]]-GLOBAL[[#This Row],[a4]])</f>
        <v/>
      </c>
      <c r="V3268" s="32">
        <f ca="1">SUM(INDIRECT(GLOBAL_VAR[TABLENAME]&amp;"[@a"&amp;$1:$1-1&amp;"]"),INDIRECT(GLOBAL_VAR[TABLENAME]&amp;"[@c"&amp;$1:$1-1&amp;"]"))</f>
        <v>2</v>
      </c>
      <c r="W3268" s="31"/>
      <c r="X3268" s="31" t="str">
        <f>IF(GLOBAL[[#This Row],[b5]]="","",GLOBAL[[#This Row],[b5]]-GLOBAL[[#This Row],[a5]])</f>
        <v/>
      </c>
      <c r="Y3268" s="32">
        <f ca="1">SUM(INDIRECT(GLOBAL_VAR[TABLENAME]&amp;"[@a"&amp;$1:$1-1&amp;"]"),INDIRECT(GLOBAL_VAR[TABLENAME]&amp;"[@c"&amp;$1:$1-1&amp;"]"))</f>
        <v>2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268" s="31">
        <v>34</v>
      </c>
      <c r="AC3268" t="s">
        <v>5116</v>
      </c>
    </row>
    <row r="3269" spans="1:31">
      <c r="A3269" s="31">
        <f ca="1">IF(GLOBAL[[#This Row],[TT]]&lt;1,"",ROW()-2)</f>
        <v>3267</v>
      </c>
      <c r="B3269" s="33" t="s">
        <v>1749</v>
      </c>
      <c r="C3269" s="31">
        <v>2</v>
      </c>
      <c r="D3269" s="31" t="s">
        <v>1750</v>
      </c>
      <c r="E3269" s="31">
        <f ca="1">IF(GLOBAL[[#This Row],[b12]]="",GLOBAL[[#This Row],[a6]],GLOBAL[[#This Row],[b12]])</f>
        <v>2</v>
      </c>
      <c r="F3269" s="32">
        <f>GLOBAL[[#This Row],[AWAL]]</f>
        <v>2</v>
      </c>
      <c r="G3269" s="31"/>
      <c r="H3269" s="31"/>
      <c r="I3269" s="31">
        <f>IF(GLOBAL[[#This Row],[1]]="","",SUMIF(Table6[NB BM_C_QTY+F],GLOBAL[POINTER],Table6[C]))</f>
        <v>0</v>
      </c>
      <c r="J3269" s="91">
        <f>IF(GLOBAL[[#This Row],[2]]="",0,-1*SUMIF(Table5[CONCAT],GLOBAL[POINTER],Table5[3]))</f>
        <v>0</v>
      </c>
      <c r="K3269" s="31" t="str">
        <f>IF(GLOBAL[[#This Row],[b1]]="","",GLOBAL[[#This Row],[b1]]-GLOBAL[[#This Row],[a1]]-GLOBAL[[#This Row],[bkeluar1]])</f>
        <v/>
      </c>
      <c r="L3269" s="31">
        <f>SUM(GLOBAL[[#This Row],[bmasuk1]:[c1]])</f>
        <v>0</v>
      </c>
      <c r="M3269" s="32">
        <f t="shared" si="51"/>
        <v>2</v>
      </c>
      <c r="N3269" s="31"/>
      <c r="O3269" s="31" t="str">
        <f>IF(GLOBAL[[#This Row],[b2]]="","",GLOBAL[[#This Row],[b2]]-GLOBAL[[#This Row],[a2]])</f>
        <v/>
      </c>
      <c r="P3269" s="32">
        <f ca="1">SUM(INDIRECT(GLOBAL_VAR[TABLENAME]&amp;"[@a"&amp;$1:$1-1&amp;"]"),INDIRECT(GLOBAL_VAR[TABLENAME]&amp;"[@c"&amp;$1:$1-1&amp;"]"))</f>
        <v>2</v>
      </c>
      <c r="Q3269" s="58"/>
      <c r="R3269" s="33" t="str">
        <f>IF(GLOBAL[[#This Row],[b3]]="","",GLOBAL[[#This Row],[b3]]-GLOBAL[[#This Row],[a3]])</f>
        <v/>
      </c>
      <c r="S3269" s="32">
        <f ca="1">SUM(INDIRECT(GLOBAL_VAR[TABLENAME]&amp;"[@a"&amp;$1:$1-1&amp;"]"),INDIRECT(GLOBAL_VAR[TABLENAME]&amp;"[@c"&amp;$1:$1-1&amp;"]"))</f>
        <v>2</v>
      </c>
      <c r="T3269" s="33"/>
      <c r="U3269" s="33" t="str">
        <f>IF(GLOBAL[[#This Row],[b4]]="","",GLOBAL[[#This Row],[b4]]-GLOBAL[[#This Row],[a4]])</f>
        <v/>
      </c>
      <c r="V3269" s="32">
        <f ca="1">SUM(INDIRECT(GLOBAL_VAR[TABLENAME]&amp;"[@a"&amp;$1:$1-1&amp;"]"),INDIRECT(GLOBAL_VAR[TABLENAME]&amp;"[@c"&amp;$1:$1-1&amp;"]"))</f>
        <v>2</v>
      </c>
      <c r="W3269" s="31"/>
      <c r="X3269" s="31" t="str">
        <f>IF(GLOBAL[[#This Row],[b5]]="","",GLOBAL[[#This Row],[b5]]-GLOBAL[[#This Row],[a5]])</f>
        <v/>
      </c>
      <c r="Y3269" s="32">
        <f ca="1">SUM(INDIRECT(GLOBAL_VAR[TABLENAME]&amp;"[@a"&amp;$1:$1-1&amp;"]"),INDIRECT(GLOBAL_VAR[TABLENAME]&amp;"[@c"&amp;$1:$1-1&amp;"]"))</f>
        <v>2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269" s="31">
        <v>32</v>
      </c>
      <c r="AC3269" t="s">
        <v>5116</v>
      </c>
      <c r="AE3269" s="64"/>
    </row>
    <row r="3270" spans="1:31">
      <c r="A3270" s="31" t="str">
        <f ca="1">IF(GLOBAL[[#This Row],[TT]]&lt;1,"",ROW()-2)</f>
        <v/>
      </c>
      <c r="B3270" s="33" t="s">
        <v>1751</v>
      </c>
      <c r="C3270" s="31">
        <v>0</v>
      </c>
      <c r="D3270" s="31" t="s">
        <v>148</v>
      </c>
      <c r="E3270" s="31">
        <f ca="1">IF(GLOBAL[[#This Row],[b12]]="",GLOBAL[[#This Row],[a6]],GLOBAL[[#This Row],[b12]])</f>
        <v>0</v>
      </c>
      <c r="F3270" s="32">
        <f>GLOBAL[[#This Row],[AWAL]]</f>
        <v>0</v>
      </c>
      <c r="G3270" s="31"/>
      <c r="H3270" s="31"/>
      <c r="I3270" s="31">
        <f>IF(GLOBAL[[#This Row],[1]]="","",SUMIF(Table6[NB BM_C_QTY+F],GLOBAL[POINTER],Table6[C]))</f>
        <v>0</v>
      </c>
      <c r="J3270" s="91">
        <f>IF(GLOBAL[[#This Row],[2]]="",0,-1*SUMIF(Table5[CONCAT],GLOBAL[POINTER],Table5[3]))</f>
        <v>0</v>
      </c>
      <c r="K3270" s="31" t="str">
        <f>IF(GLOBAL[[#This Row],[b1]]="","",GLOBAL[[#This Row],[b1]]-GLOBAL[[#This Row],[a1]]-GLOBAL[[#This Row],[bkeluar1]])</f>
        <v/>
      </c>
      <c r="L3270" s="31">
        <f>SUM(GLOBAL[[#This Row],[bmasuk1]:[c1]])</f>
        <v>0</v>
      </c>
      <c r="M3270" s="32">
        <f t="shared" si="51"/>
        <v>0</v>
      </c>
      <c r="N3270" s="31"/>
      <c r="O3270" s="31" t="str">
        <f>IF(GLOBAL[[#This Row],[b2]]="","",GLOBAL[[#This Row],[b2]]-GLOBAL[[#This Row],[a2]])</f>
        <v/>
      </c>
      <c r="P3270" s="32">
        <f ca="1">SUM(INDIRECT(GLOBAL_VAR[TABLENAME]&amp;"[@a"&amp;$1:$1-1&amp;"]"),INDIRECT(GLOBAL_VAR[TABLENAME]&amp;"[@c"&amp;$1:$1-1&amp;"]"))</f>
        <v>0</v>
      </c>
      <c r="Q3270" s="58"/>
      <c r="R3270" s="33" t="str">
        <f>IF(GLOBAL[[#This Row],[b3]]="","",GLOBAL[[#This Row],[b3]]-GLOBAL[[#This Row],[a3]])</f>
        <v/>
      </c>
      <c r="S3270" s="32">
        <f ca="1">SUM(INDIRECT(GLOBAL_VAR[TABLENAME]&amp;"[@a"&amp;$1:$1-1&amp;"]"),INDIRECT(GLOBAL_VAR[TABLENAME]&amp;"[@c"&amp;$1:$1-1&amp;"]"))</f>
        <v>0</v>
      </c>
      <c r="T3270" s="33"/>
      <c r="U3270" s="33" t="str">
        <f>IF(GLOBAL[[#This Row],[b4]]="","",GLOBAL[[#This Row],[b4]]-GLOBAL[[#This Row],[a4]])</f>
        <v/>
      </c>
      <c r="V3270" s="32">
        <f ca="1">SUM(INDIRECT(GLOBAL_VAR[TABLENAME]&amp;"[@a"&amp;$1:$1-1&amp;"]"),INDIRECT(GLOBAL_VAR[TABLENAME]&amp;"[@c"&amp;$1:$1-1&amp;"]"))</f>
        <v>0</v>
      </c>
      <c r="W3270" s="31"/>
      <c r="X3270" s="31" t="str">
        <f>IF(GLOBAL[[#This Row],[b5]]="","",GLOBAL[[#This Row],[b5]]-GLOBAL[[#This Row],[a5]])</f>
        <v/>
      </c>
      <c r="Y3270" s="32">
        <f ca="1">SUM(INDIRECT(GLOBAL_VAR[TABLENAME]&amp;"[@a"&amp;$1:$1-1&amp;"]"),INDIRECT(GLOBAL_VAR[TABLENAME]&amp;"[@c"&amp;$1:$1-1&amp;"]"))</f>
        <v>0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270" s="31">
        <v>30</v>
      </c>
      <c r="AC3270" t="s">
        <v>5116</v>
      </c>
      <c r="AE3270" s="64"/>
    </row>
    <row r="3271" spans="1:31" s="59" customFormat="1">
      <c r="A3271" s="31" t="str">
        <f ca="1">IF(GLOBAL[[#This Row],[TT]]&lt;1,"",ROW()-2)</f>
        <v/>
      </c>
      <c r="B3271" s="33" t="s">
        <v>1963</v>
      </c>
      <c r="C3271" s="31">
        <v>0</v>
      </c>
      <c r="D3271" s="31" t="s">
        <v>98</v>
      </c>
      <c r="E3271" s="31">
        <f ca="1">IF(GLOBAL[[#This Row],[b12]]="",GLOBAL[[#This Row],[a6]],GLOBAL[[#This Row],[b12]])</f>
        <v>0</v>
      </c>
      <c r="F3271" s="32">
        <f>GLOBAL[[#This Row],[AWAL]]</f>
        <v>0</v>
      </c>
      <c r="G3271" s="31"/>
      <c r="H3271" s="31"/>
      <c r="I3271" s="31">
        <f>IF(GLOBAL[[#This Row],[1]]="","",SUMIF(Table6[NB BM_C_QTY+F],GLOBAL[POINTER],Table6[C]))</f>
        <v>0</v>
      </c>
      <c r="J3271" s="91">
        <f>IF(GLOBAL[[#This Row],[2]]="",0,-1*SUMIF(Table5[CONCAT],GLOBAL[POINTER],Table5[3]))</f>
        <v>0</v>
      </c>
      <c r="K3271" s="31" t="str">
        <f>IF(GLOBAL[[#This Row],[b1]]="","",GLOBAL[[#This Row],[b1]]-GLOBAL[[#This Row],[a1]]-GLOBAL[[#This Row],[bkeluar1]])</f>
        <v/>
      </c>
      <c r="L3271" s="31">
        <f>SUM(GLOBAL[[#This Row],[bmasuk1]:[c1]])</f>
        <v>0</v>
      </c>
      <c r="M3271" s="32">
        <f t="shared" si="51"/>
        <v>0</v>
      </c>
      <c r="N3271" s="31"/>
      <c r="O3271" s="31" t="str">
        <f>IF(GLOBAL[[#This Row],[b2]]="","",GLOBAL[[#This Row],[b2]]-GLOBAL[[#This Row],[a2]])</f>
        <v/>
      </c>
      <c r="P3271" s="32">
        <f ca="1">SUM(INDIRECT(GLOBAL_VAR[TABLENAME]&amp;"[@a"&amp;$1:$1-1&amp;"]"),INDIRECT(GLOBAL_VAR[TABLENAME]&amp;"[@c"&amp;$1:$1-1&amp;"]"))</f>
        <v>0</v>
      </c>
      <c r="Q3271" s="58"/>
      <c r="R3271" s="33" t="str">
        <f>IF(GLOBAL[[#This Row],[b3]]="","",GLOBAL[[#This Row],[b3]]-GLOBAL[[#This Row],[a3]])</f>
        <v/>
      </c>
      <c r="S3271" s="32">
        <f ca="1">SUM(INDIRECT(GLOBAL_VAR[TABLENAME]&amp;"[@a"&amp;$1:$1-1&amp;"]"),INDIRECT(GLOBAL_VAR[TABLENAME]&amp;"[@c"&amp;$1:$1-1&amp;"]"))</f>
        <v>0</v>
      </c>
      <c r="T3271" s="33"/>
      <c r="U3271" s="33" t="str">
        <f>IF(GLOBAL[[#This Row],[b4]]="","",GLOBAL[[#This Row],[b4]]-GLOBAL[[#This Row],[a4]])</f>
        <v/>
      </c>
      <c r="V3271" s="32">
        <f ca="1">SUM(INDIRECT(GLOBAL_VAR[TABLENAME]&amp;"[@a"&amp;$1:$1-1&amp;"]"),INDIRECT(GLOBAL_VAR[TABLENAME]&amp;"[@c"&amp;$1:$1-1&amp;"]"))</f>
        <v>0</v>
      </c>
      <c r="W3271" s="31"/>
      <c r="X3271" s="31" t="str">
        <f>IF(GLOBAL[[#This Row],[b5]]="","",GLOBAL[[#This Row],[b5]]-GLOBAL[[#This Row],[a5]])</f>
        <v/>
      </c>
      <c r="Y3271" s="32">
        <f ca="1">SUM(INDIRECT(GLOBAL_VAR[TABLENAME]&amp;"[@a"&amp;$1:$1-1&amp;"]"),INDIRECT(GLOBAL_VAR[TABLENAME]&amp;"[@c"&amp;$1:$1-1&amp;"]"))</f>
        <v>0</v>
      </c>
      <c r="Z3271"/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271" s="31">
        <v>50</v>
      </c>
      <c r="AC3271" t="s">
        <v>5116</v>
      </c>
      <c r="AD3271"/>
      <c r="AE3271"/>
    </row>
    <row r="3272" spans="1:31">
      <c r="A3272" s="31">
        <f ca="1">IF(GLOBAL[[#This Row],[TT]]&lt;1,"",ROW()-2)</f>
        <v>3270</v>
      </c>
      <c r="B3272" s="33" t="s">
        <v>5413</v>
      </c>
      <c r="C3272" s="31">
        <v>2</v>
      </c>
      <c r="D3272" s="31" t="s">
        <v>2161</v>
      </c>
      <c r="E3272" s="31">
        <f ca="1">IF(GLOBAL[[#This Row],[b12]]="",GLOBAL[[#This Row],[a6]],GLOBAL[[#This Row],[b12]])</f>
        <v>1</v>
      </c>
      <c r="F3272" s="32">
        <f>GLOBAL[[#This Row],[AWAL]]</f>
        <v>2</v>
      </c>
      <c r="G3272" s="31"/>
      <c r="H3272" s="31"/>
      <c r="I3272" s="31">
        <f>IF(GLOBAL[[#This Row],[1]]="","",SUMIF(Table6[NB BM_C_QTY+F],GLOBAL[POINTER],Table6[C]))</f>
        <v>0</v>
      </c>
      <c r="J3272" s="91">
        <f>IF(GLOBAL[[#This Row],[2]]="",0,-1*SUMIF(Table5[CONCAT],GLOBAL[POINTER],Table5[3]))</f>
        <v>0</v>
      </c>
      <c r="K3272" s="31" t="str">
        <f>IF(GLOBAL[[#This Row],[b1]]="","",GLOBAL[[#This Row],[b1]]-GLOBAL[[#This Row],[a1]]-GLOBAL[[#This Row],[bkeluar1]])</f>
        <v/>
      </c>
      <c r="L3272" s="31">
        <f>SUM(GLOBAL[[#This Row],[bmasuk1]:[c1]])</f>
        <v>0</v>
      </c>
      <c r="M3272" s="32">
        <f t="shared" si="51"/>
        <v>2</v>
      </c>
      <c r="N3272" s="31">
        <v>1</v>
      </c>
      <c r="O3272" s="31">
        <f>IF(GLOBAL[[#This Row],[b2]]="","",GLOBAL[[#This Row],[b2]]-GLOBAL[[#This Row],[a2]])</f>
        <v>-1</v>
      </c>
      <c r="P3272" s="32">
        <f ca="1">SUM(INDIRECT(GLOBAL_VAR[TABLENAME]&amp;"[@a"&amp;$1:$1-1&amp;"]"),INDIRECT(GLOBAL_VAR[TABLENAME]&amp;"[@c"&amp;$1:$1-1&amp;"]"))</f>
        <v>1</v>
      </c>
      <c r="Q3272" s="58"/>
      <c r="R3272" s="33" t="str">
        <f>IF(GLOBAL[[#This Row],[b3]]="","",GLOBAL[[#This Row],[b3]]-GLOBAL[[#This Row],[a3]])</f>
        <v/>
      </c>
      <c r="S3272" s="32">
        <f ca="1">SUM(INDIRECT(GLOBAL_VAR[TABLENAME]&amp;"[@a"&amp;$1:$1-1&amp;"]"),INDIRECT(GLOBAL_VAR[TABLENAME]&amp;"[@c"&amp;$1:$1-1&amp;"]"))</f>
        <v>1</v>
      </c>
      <c r="T3272" s="33"/>
      <c r="U3272" s="33" t="str">
        <f>IF(GLOBAL[[#This Row],[b4]]="","",GLOBAL[[#This Row],[b4]]-GLOBAL[[#This Row],[a4]])</f>
        <v/>
      </c>
      <c r="V3272" s="32">
        <f ca="1">SUM(INDIRECT(GLOBAL_VAR[TABLENAME]&amp;"[@a"&amp;$1:$1-1&amp;"]"),INDIRECT(GLOBAL_VAR[TABLENAME]&amp;"[@c"&amp;$1:$1-1&amp;"]"))</f>
        <v>1</v>
      </c>
      <c r="W3272" s="31"/>
      <c r="X3272" s="31" t="str">
        <f>IF(GLOBAL[[#This Row],[b5]]="","",GLOBAL[[#This Row],[b5]]-GLOBAL[[#This Row],[a5]])</f>
        <v/>
      </c>
      <c r="Y3272" s="32">
        <f ca="1">SUM(INDIRECT(GLOBAL_VAR[TABLENAME]&amp;"[@a"&amp;$1:$1-1&amp;"]"),INDIRECT(GLOBAL_VAR[TABLENAME]&amp;"[@c"&amp;$1:$1-1&amp;"]"))</f>
        <v>1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272" s="31">
        <v>80</v>
      </c>
      <c r="AC3272" t="s">
        <v>5116</v>
      </c>
    </row>
    <row r="3273" spans="1:31">
      <c r="A3273" s="31">
        <f ca="1">IF(GLOBAL[[#This Row],[TT]]&lt;1,"",ROW()-2)</f>
        <v>3271</v>
      </c>
      <c r="B3273" s="33" t="s">
        <v>1752</v>
      </c>
      <c r="C3273" s="31">
        <v>5</v>
      </c>
      <c r="D3273" s="31" t="s">
        <v>144</v>
      </c>
      <c r="E3273" s="31">
        <f ca="1">IF(GLOBAL[[#This Row],[b12]]="",GLOBAL[[#This Row],[a6]],GLOBAL[[#This Row],[b12]])</f>
        <v>5</v>
      </c>
      <c r="F3273" s="32">
        <f>GLOBAL[[#This Row],[AWAL]]</f>
        <v>5</v>
      </c>
      <c r="G3273" s="31"/>
      <c r="H3273" s="31"/>
      <c r="I3273" s="31">
        <f>IF(GLOBAL[[#This Row],[1]]="","",SUMIF(Table6[NB BM_C_QTY+F],GLOBAL[POINTER],Table6[C]))</f>
        <v>0</v>
      </c>
      <c r="J3273" s="91">
        <f>IF(GLOBAL[[#This Row],[2]]="",0,-1*SUMIF(Table5[CONCAT],GLOBAL[POINTER],Table5[3]))</f>
        <v>0</v>
      </c>
      <c r="K3273" s="31" t="str">
        <f>IF(GLOBAL[[#This Row],[b1]]="","",GLOBAL[[#This Row],[b1]]-GLOBAL[[#This Row],[a1]]-GLOBAL[[#This Row],[bkeluar1]])</f>
        <v/>
      </c>
      <c r="L3273" s="31">
        <f>SUM(GLOBAL[[#This Row],[bmasuk1]:[c1]])</f>
        <v>0</v>
      </c>
      <c r="M3273" s="32">
        <f t="shared" si="51"/>
        <v>5</v>
      </c>
      <c r="N3273" s="31"/>
      <c r="O3273" s="31" t="str">
        <f>IF(GLOBAL[[#This Row],[b2]]="","",GLOBAL[[#This Row],[b2]]-GLOBAL[[#This Row],[a2]])</f>
        <v/>
      </c>
      <c r="P3273" s="32">
        <f ca="1">SUM(INDIRECT(GLOBAL_VAR[TABLENAME]&amp;"[@a"&amp;$1:$1-1&amp;"]"),INDIRECT(GLOBAL_VAR[TABLENAME]&amp;"[@c"&amp;$1:$1-1&amp;"]"))</f>
        <v>5</v>
      </c>
      <c r="Q3273" s="58"/>
      <c r="R3273" s="33" t="str">
        <f>IF(GLOBAL[[#This Row],[b3]]="","",GLOBAL[[#This Row],[b3]]-GLOBAL[[#This Row],[a3]])</f>
        <v/>
      </c>
      <c r="S3273" s="32">
        <f ca="1">SUM(INDIRECT(GLOBAL_VAR[TABLENAME]&amp;"[@a"&amp;$1:$1-1&amp;"]"),INDIRECT(GLOBAL_VAR[TABLENAME]&amp;"[@c"&amp;$1:$1-1&amp;"]"))</f>
        <v>5</v>
      </c>
      <c r="T3273" s="33"/>
      <c r="U3273" s="33" t="str">
        <f>IF(GLOBAL[[#This Row],[b4]]="","",GLOBAL[[#This Row],[b4]]-GLOBAL[[#This Row],[a4]])</f>
        <v/>
      </c>
      <c r="V3273" s="32">
        <f ca="1">SUM(INDIRECT(GLOBAL_VAR[TABLENAME]&amp;"[@a"&amp;$1:$1-1&amp;"]"),INDIRECT(GLOBAL_VAR[TABLENAME]&amp;"[@c"&amp;$1:$1-1&amp;"]"))</f>
        <v>5</v>
      </c>
      <c r="W3273" s="31"/>
      <c r="X3273" s="31" t="str">
        <f>IF(GLOBAL[[#This Row],[b5]]="","",GLOBAL[[#This Row],[b5]]-GLOBAL[[#This Row],[a5]])</f>
        <v/>
      </c>
      <c r="Y3273" s="32">
        <f ca="1">SUM(INDIRECT(GLOBAL_VAR[TABLENAME]&amp;"[@a"&amp;$1:$1-1&amp;"]"),INDIRECT(GLOBAL_VAR[TABLENAME]&amp;"[@c"&amp;$1:$1-1&amp;"]"))</f>
        <v>5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273" s="31">
        <v>80</v>
      </c>
      <c r="AC3273" t="s">
        <v>5116</v>
      </c>
    </row>
    <row r="3274" spans="1:31">
      <c r="A3274" s="31">
        <f ca="1">IF(GLOBAL[[#This Row],[TT]]&lt;1,"",ROW()-2)</f>
        <v>3272</v>
      </c>
      <c r="B3274" s="33" t="s">
        <v>1753</v>
      </c>
      <c r="C3274" s="31">
        <v>5</v>
      </c>
      <c r="D3274" s="31" t="s">
        <v>1719</v>
      </c>
      <c r="E3274" s="31">
        <f ca="1">IF(GLOBAL[[#This Row],[b12]]="",GLOBAL[[#This Row],[a6]],GLOBAL[[#This Row],[b12]])</f>
        <v>5</v>
      </c>
      <c r="F3274" s="32">
        <f>GLOBAL[[#This Row],[AWAL]]</f>
        <v>5</v>
      </c>
      <c r="G3274" s="31"/>
      <c r="H3274" s="31"/>
      <c r="I3274" s="31">
        <f>IF(GLOBAL[[#This Row],[1]]="","",SUMIF(Table6[NB BM_C_QTY+F],GLOBAL[POINTER],Table6[C]))</f>
        <v>0</v>
      </c>
      <c r="J3274" s="91">
        <f>IF(GLOBAL[[#This Row],[2]]="",0,-1*SUMIF(Table5[CONCAT],GLOBAL[POINTER],Table5[3]))</f>
        <v>0</v>
      </c>
      <c r="K3274" s="31" t="str">
        <f>IF(GLOBAL[[#This Row],[b1]]="","",GLOBAL[[#This Row],[b1]]-GLOBAL[[#This Row],[a1]]-GLOBAL[[#This Row],[bkeluar1]])</f>
        <v/>
      </c>
      <c r="L3274" s="31">
        <f>SUM(GLOBAL[[#This Row],[bmasuk1]:[c1]])</f>
        <v>0</v>
      </c>
      <c r="M3274" s="32">
        <f t="shared" si="51"/>
        <v>5</v>
      </c>
      <c r="N3274" s="31"/>
      <c r="O3274" s="31" t="str">
        <f>IF(GLOBAL[[#This Row],[b2]]="","",GLOBAL[[#This Row],[b2]]-GLOBAL[[#This Row],[a2]])</f>
        <v/>
      </c>
      <c r="P3274" s="32">
        <f ca="1">SUM(INDIRECT(GLOBAL_VAR[TABLENAME]&amp;"[@a"&amp;$1:$1-1&amp;"]"),INDIRECT(GLOBAL_VAR[TABLENAME]&amp;"[@c"&amp;$1:$1-1&amp;"]"))</f>
        <v>5</v>
      </c>
      <c r="Q3274" s="58"/>
      <c r="R3274" s="33" t="str">
        <f>IF(GLOBAL[[#This Row],[b3]]="","",GLOBAL[[#This Row],[b3]]-GLOBAL[[#This Row],[a3]])</f>
        <v/>
      </c>
      <c r="S3274" s="32">
        <f ca="1">SUM(INDIRECT(GLOBAL_VAR[TABLENAME]&amp;"[@a"&amp;$1:$1-1&amp;"]"),INDIRECT(GLOBAL_VAR[TABLENAME]&amp;"[@c"&amp;$1:$1-1&amp;"]"))</f>
        <v>5</v>
      </c>
      <c r="T3274" s="33"/>
      <c r="U3274" s="33" t="str">
        <f>IF(GLOBAL[[#This Row],[b4]]="","",GLOBAL[[#This Row],[b4]]-GLOBAL[[#This Row],[a4]])</f>
        <v/>
      </c>
      <c r="V3274" s="32">
        <f ca="1">SUM(INDIRECT(GLOBAL_VAR[TABLENAME]&amp;"[@a"&amp;$1:$1-1&amp;"]"),INDIRECT(GLOBAL_VAR[TABLENAME]&amp;"[@c"&amp;$1:$1-1&amp;"]"))</f>
        <v>5</v>
      </c>
      <c r="W3274" s="31"/>
      <c r="X3274" s="31" t="str">
        <f>IF(GLOBAL[[#This Row],[b5]]="","",GLOBAL[[#This Row],[b5]]-GLOBAL[[#This Row],[a5]])</f>
        <v/>
      </c>
      <c r="Y3274" s="32">
        <f ca="1">SUM(INDIRECT(GLOBAL_VAR[TABLENAME]&amp;"[@a"&amp;$1:$1-1&amp;"]"),INDIRECT(GLOBAL_VAR[TABLENAME]&amp;"[@c"&amp;$1:$1-1&amp;"]"))</f>
        <v>5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274" s="31">
        <v>75</v>
      </c>
      <c r="AC3274" t="s">
        <v>5116</v>
      </c>
      <c r="AE3274" s="64"/>
    </row>
    <row r="3275" spans="1:31">
      <c r="A3275" s="31">
        <f ca="1">IF(GLOBAL[[#This Row],[TT]]&lt;1,"",ROW()-2)</f>
        <v>3273</v>
      </c>
      <c r="B3275" s="33" t="s">
        <v>1753</v>
      </c>
      <c r="C3275" s="31">
        <v>7</v>
      </c>
      <c r="D3275" s="31" t="s">
        <v>1199</v>
      </c>
      <c r="E3275" s="31">
        <f ca="1">IF(GLOBAL[[#This Row],[b12]]="",GLOBAL[[#This Row],[a6]],GLOBAL[[#This Row],[b12]])</f>
        <v>7</v>
      </c>
      <c r="F3275" s="32">
        <f>GLOBAL[[#This Row],[AWAL]]</f>
        <v>7</v>
      </c>
      <c r="G3275" s="31"/>
      <c r="H3275" s="31"/>
      <c r="I3275" s="31">
        <f>IF(GLOBAL[[#This Row],[1]]="","",SUMIF(Table6[NB BM_C_QTY+F],GLOBAL[POINTER],Table6[C]))</f>
        <v>0</v>
      </c>
      <c r="J3275" s="91">
        <f>IF(GLOBAL[[#This Row],[2]]="",0,-1*SUMIF(Table5[CONCAT],GLOBAL[POINTER],Table5[3]))</f>
        <v>0</v>
      </c>
      <c r="K3275" s="31" t="str">
        <f>IF(GLOBAL[[#This Row],[b1]]="","",GLOBAL[[#This Row],[b1]]-GLOBAL[[#This Row],[a1]]-GLOBAL[[#This Row],[bkeluar1]])</f>
        <v/>
      </c>
      <c r="L3275" s="31">
        <f>SUM(GLOBAL[[#This Row],[bmasuk1]:[c1]])</f>
        <v>0</v>
      </c>
      <c r="M3275" s="32">
        <f t="shared" si="51"/>
        <v>7</v>
      </c>
      <c r="N3275" s="31"/>
      <c r="O3275" s="31" t="str">
        <f>IF(GLOBAL[[#This Row],[b2]]="","",GLOBAL[[#This Row],[b2]]-GLOBAL[[#This Row],[a2]])</f>
        <v/>
      </c>
      <c r="P3275" s="32">
        <f ca="1">SUM(INDIRECT(GLOBAL_VAR[TABLENAME]&amp;"[@a"&amp;$1:$1-1&amp;"]"),INDIRECT(GLOBAL_VAR[TABLENAME]&amp;"[@c"&amp;$1:$1-1&amp;"]"))</f>
        <v>7</v>
      </c>
      <c r="Q3275" s="58"/>
      <c r="R3275" s="33" t="str">
        <f>IF(GLOBAL[[#This Row],[b3]]="","",GLOBAL[[#This Row],[b3]]-GLOBAL[[#This Row],[a3]])</f>
        <v/>
      </c>
      <c r="S3275" s="32">
        <f ca="1">SUM(INDIRECT(GLOBAL_VAR[TABLENAME]&amp;"[@a"&amp;$1:$1-1&amp;"]"),INDIRECT(GLOBAL_VAR[TABLENAME]&amp;"[@c"&amp;$1:$1-1&amp;"]"))</f>
        <v>7</v>
      </c>
      <c r="T3275" s="33"/>
      <c r="U3275" s="33" t="str">
        <f>IF(GLOBAL[[#This Row],[b4]]="","",GLOBAL[[#This Row],[b4]]-GLOBAL[[#This Row],[a4]])</f>
        <v/>
      </c>
      <c r="V3275" s="32">
        <f ca="1">SUM(INDIRECT(GLOBAL_VAR[TABLENAME]&amp;"[@a"&amp;$1:$1-1&amp;"]"),INDIRECT(GLOBAL_VAR[TABLENAME]&amp;"[@c"&amp;$1:$1-1&amp;"]"))</f>
        <v>7</v>
      </c>
      <c r="W3275" s="31"/>
      <c r="X3275" s="31" t="str">
        <f>IF(GLOBAL[[#This Row],[b5]]="","",GLOBAL[[#This Row],[b5]]-GLOBAL[[#This Row],[a5]])</f>
        <v/>
      </c>
      <c r="Y3275" s="32">
        <f ca="1">SUM(INDIRECT(GLOBAL_VAR[TABLENAME]&amp;"[@a"&amp;$1:$1-1&amp;"]"),INDIRECT(GLOBAL_VAR[TABLENAME]&amp;"[@c"&amp;$1:$1-1&amp;"]"))</f>
        <v>7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275" s="31">
        <v>70</v>
      </c>
      <c r="AC3275" t="s">
        <v>5116</v>
      </c>
      <c r="AE3275" s="65"/>
    </row>
    <row r="3276" spans="1:31">
      <c r="A3276" s="31">
        <f ca="1">IF(GLOBAL[[#This Row],[TT]]&lt;1,"",ROW()-2)</f>
        <v>3274</v>
      </c>
      <c r="B3276" s="33" t="s">
        <v>3441</v>
      </c>
      <c r="C3276" s="31">
        <v>14</v>
      </c>
      <c r="D3276" s="31" t="s">
        <v>2753</v>
      </c>
      <c r="E3276" s="31">
        <f ca="1">IF(GLOBAL[[#This Row],[b12]]="",GLOBAL[[#This Row],[a6]],GLOBAL[[#This Row],[b12]])</f>
        <v>14</v>
      </c>
      <c r="F3276" s="32">
        <f>GLOBAL[[#This Row],[AWAL]]</f>
        <v>14</v>
      </c>
      <c r="G3276" s="31"/>
      <c r="H3276" s="31"/>
      <c r="I3276" s="31">
        <f>IF(GLOBAL[[#This Row],[1]]="","",SUMIF(Table6[NB BM_C_QTY+F],GLOBAL[POINTER],Table6[C]))</f>
        <v>0</v>
      </c>
      <c r="J3276" s="91">
        <f>IF(GLOBAL[[#This Row],[2]]="",0,-1*SUMIF(Table5[CONCAT],GLOBAL[POINTER],Table5[3]))</f>
        <v>0</v>
      </c>
      <c r="K3276" s="31" t="str">
        <f>IF(GLOBAL[[#This Row],[b1]]="","",GLOBAL[[#This Row],[b1]]-GLOBAL[[#This Row],[a1]]-GLOBAL[[#This Row],[bkeluar1]])</f>
        <v/>
      </c>
      <c r="L3276" s="31">
        <f>SUM(GLOBAL[[#This Row],[bmasuk1]:[c1]])</f>
        <v>0</v>
      </c>
      <c r="M3276" s="32">
        <f t="shared" si="51"/>
        <v>14</v>
      </c>
      <c r="N3276" s="31"/>
      <c r="O3276" s="31" t="str">
        <f>IF(GLOBAL[[#This Row],[b2]]="","",GLOBAL[[#This Row],[b2]]-GLOBAL[[#This Row],[a2]])</f>
        <v/>
      </c>
      <c r="P3276" s="32">
        <f ca="1">SUM(INDIRECT(GLOBAL_VAR[TABLENAME]&amp;"[@a"&amp;$1:$1-1&amp;"]"),INDIRECT(GLOBAL_VAR[TABLENAME]&amp;"[@c"&amp;$1:$1-1&amp;"]"))</f>
        <v>14</v>
      </c>
      <c r="Q3276" s="58"/>
      <c r="R3276" s="33" t="str">
        <f>IF(GLOBAL[[#This Row],[b3]]="","",GLOBAL[[#This Row],[b3]]-GLOBAL[[#This Row],[a3]])</f>
        <v/>
      </c>
      <c r="S3276" s="32">
        <f ca="1">SUM(INDIRECT(GLOBAL_VAR[TABLENAME]&amp;"[@a"&amp;$1:$1-1&amp;"]"),INDIRECT(GLOBAL_VAR[TABLENAME]&amp;"[@c"&amp;$1:$1-1&amp;"]"))</f>
        <v>14</v>
      </c>
      <c r="T3276" s="33"/>
      <c r="U3276" s="33" t="str">
        <f>IF(GLOBAL[[#This Row],[b4]]="","",GLOBAL[[#This Row],[b4]]-GLOBAL[[#This Row],[a4]])</f>
        <v/>
      </c>
      <c r="V3276" s="32">
        <f ca="1">SUM(INDIRECT(GLOBAL_VAR[TABLENAME]&amp;"[@a"&amp;$1:$1-1&amp;"]"),INDIRECT(GLOBAL_VAR[TABLENAME]&amp;"[@c"&amp;$1:$1-1&amp;"]"))</f>
        <v>14</v>
      </c>
      <c r="W3276" s="31"/>
      <c r="X3276" s="31" t="str">
        <f>IF(GLOBAL[[#This Row],[b5]]="","",GLOBAL[[#This Row],[b5]]-GLOBAL[[#This Row],[a5]])</f>
        <v/>
      </c>
      <c r="Y3276" s="32">
        <f ca="1">SUM(INDIRECT(GLOBAL_VAR[TABLENAME]&amp;"[@a"&amp;$1:$1-1&amp;"]"),INDIRECT(GLOBAL_VAR[TABLENAME]&amp;"[@c"&amp;$1:$1-1&amp;"]"))</f>
        <v>14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276" s="31">
        <v>90</v>
      </c>
      <c r="AC3276" t="s">
        <v>5116</v>
      </c>
    </row>
    <row r="3277" spans="1:31">
      <c r="A3277" s="36" t="str">
        <f ca="1">IF(GLOBAL[[#This Row],[TT]]&lt;1,"",ROW()-2)</f>
        <v/>
      </c>
      <c r="B3277" s="38" t="s">
        <v>1754</v>
      </c>
      <c r="C3277" s="36">
        <v>0</v>
      </c>
      <c r="D3277" s="36" t="s">
        <v>1985</v>
      </c>
      <c r="E3277" s="36">
        <f ca="1">IF(GLOBAL[[#This Row],[b12]]="",GLOBAL[[#This Row],[a6]],GLOBAL[[#This Row],[b12]])</f>
        <v>0</v>
      </c>
      <c r="F3277" s="37">
        <f>GLOBAL[[#This Row],[AWAL]]</f>
        <v>0</v>
      </c>
      <c r="G3277" s="36"/>
      <c r="H3277" s="36"/>
      <c r="I3277" s="36">
        <f>IF(GLOBAL[[#This Row],[1]]="","",SUMIF(Table6[NB BM_C_QTY+F],GLOBAL[POINTER],Table6[C]))</f>
        <v>0</v>
      </c>
      <c r="J3277" s="95">
        <f>IF(GLOBAL[[#This Row],[2]]="",0,-1*SUMIF(Table5[CONCAT],GLOBAL[POINTER],Table5[3]))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 t="shared" si="51"/>
        <v>0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0</v>
      </c>
      <c r="Q3277" s="108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0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0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0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277" s="36">
        <v>60</v>
      </c>
      <c r="AC3277" t="s">
        <v>5116</v>
      </c>
    </row>
    <row r="3278" spans="1:31">
      <c r="A3278" s="36">
        <f ca="1">IF(GLOBAL[[#This Row],[TT]]&lt;1,"",ROW()-2)</f>
        <v>3276</v>
      </c>
      <c r="B3278" s="38" t="s">
        <v>1755</v>
      </c>
      <c r="C3278" s="36">
        <v>46</v>
      </c>
      <c r="D3278" s="36" t="s">
        <v>144</v>
      </c>
      <c r="E3278" s="36">
        <f ca="1">IF(GLOBAL[[#This Row],[b12]]="",GLOBAL[[#This Row],[a6]],GLOBAL[[#This Row],[b12]])</f>
        <v>46</v>
      </c>
      <c r="F3278" s="37">
        <f>GLOBAL[[#This Row],[AWAL]]</f>
        <v>46</v>
      </c>
      <c r="G3278" s="36"/>
      <c r="H3278" s="36"/>
      <c r="I3278" s="36">
        <f>IF(GLOBAL[[#This Row],[1]]="","",SUMIF(Table6[NB BM_C_QTY+F],GLOBAL[POINTER],Table6[C]))</f>
        <v>0</v>
      </c>
      <c r="J3278" s="95">
        <f>IF(GLOBAL[[#This Row],[2]]="",0,-1*SUMIF(Table5[CONCAT],GLOBAL[POINTER],Table5[3]))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46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46</v>
      </c>
      <c r="Q3278" s="108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46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46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46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278" s="36">
        <v>80</v>
      </c>
      <c r="AC3278" t="s">
        <v>5116</v>
      </c>
    </row>
    <row r="3279" spans="1:31">
      <c r="A3279" s="36" t="str">
        <f ca="1">IF(GLOBAL[[#This Row],[TT]]&lt;1,"",ROW()-2)</f>
        <v/>
      </c>
      <c r="B3279" s="38" t="s">
        <v>1982</v>
      </c>
      <c r="C3279" s="36">
        <v>0</v>
      </c>
      <c r="D3279" s="36" t="s">
        <v>113</v>
      </c>
      <c r="E3279" s="36">
        <f ca="1">IF(GLOBAL[[#This Row],[b12]]="",GLOBAL[[#This Row],[a6]],GLOBAL[[#This Row],[b12]])</f>
        <v>0</v>
      </c>
      <c r="F3279" s="37">
        <f>GLOBAL[[#This Row],[AWAL]]</f>
        <v>0</v>
      </c>
      <c r="G3279" s="36"/>
      <c r="H3279" s="36"/>
      <c r="I3279" s="36">
        <f>IF(GLOBAL[[#This Row],[1]]="","",SUMIF(Table6[NB BM_C_QTY+F],GLOBAL[POINTER],Table6[C]))</f>
        <v>0</v>
      </c>
      <c r="J3279" s="95">
        <f>IF(GLOBAL[[#This Row],[2]]="",0,-1*SUMIF(Table5[CONCAT],GLOBAL[POINTER],Table5[3]))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 t="shared" si="51"/>
        <v>0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0</v>
      </c>
      <c r="Q3279" s="108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0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0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0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279" s="36">
        <v>90</v>
      </c>
      <c r="AC3279" t="s">
        <v>5116</v>
      </c>
    </row>
    <row r="3280" spans="1:31">
      <c r="A3280" s="36" t="str">
        <f ca="1">IF(GLOBAL[[#This Row],[TT]]&lt;1,"",ROW()-2)</f>
        <v/>
      </c>
      <c r="B3280" s="38" t="s">
        <v>4002</v>
      </c>
      <c r="C3280" s="36">
        <v>0</v>
      </c>
      <c r="D3280" s="36" t="s">
        <v>3889</v>
      </c>
      <c r="E3280" s="36">
        <f ca="1">IF(GLOBAL[[#This Row],[b12]]="",GLOBAL[[#This Row],[a6]],GLOBAL[[#This Row],[b12]])</f>
        <v>0</v>
      </c>
      <c r="F3280" s="37">
        <f>GLOBAL[[#This Row],[AWAL]]</f>
        <v>0</v>
      </c>
      <c r="G3280" s="36"/>
      <c r="H3280" s="36"/>
      <c r="I3280" s="36">
        <f>IF(GLOBAL[[#This Row],[1]]="","",SUMIF(Table6[NB BM_C_QTY+F],GLOBAL[POINTER],Table6[C]))</f>
        <v>0</v>
      </c>
      <c r="J3280" s="95">
        <f>IF(GLOBAL[[#This Row],[2]]="",0,-1*SUMIF(Table5[CONCAT],GLOBAL[POINTER],Table5[3]))</f>
        <v>0</v>
      </c>
      <c r="K3280" s="36" t="str">
        <f>IF(GLOBAL[[#This Row],[b1]]="","",GLOBAL[[#This Row],[b1]]-GLOBAL[[#This Row],[a1]]-GLOBAL[[#This Row],[bkeluar1]])</f>
        <v/>
      </c>
      <c r="L3280" s="36">
        <f>SUM(GLOBAL[[#This Row],[bmasuk1]:[c1]])</f>
        <v>0</v>
      </c>
      <c r="M3280" s="37">
        <f t="shared" si="51"/>
        <v>0</v>
      </c>
      <c r="N3280" s="36"/>
      <c r="O3280" s="36" t="str">
        <f>IF(GLOBAL[[#This Row],[b2]]="","",GLOBAL[[#This Row],[b2]]-GLOBAL[[#This Row],[a2]])</f>
        <v/>
      </c>
      <c r="P3280" s="37">
        <f ca="1">SUM(INDIRECT(GLOBAL_VAR[TABLENAME]&amp;"[@a"&amp;$1:$1-1&amp;"]"),INDIRECT(GLOBAL_VAR[TABLENAME]&amp;"[@c"&amp;$1:$1-1&amp;"]"))</f>
        <v>0</v>
      </c>
      <c r="Q3280" s="108"/>
      <c r="R3280" s="38" t="str">
        <f>IF(GLOBAL[[#This Row],[b3]]="","",GLOBAL[[#This Row],[b3]]-GLOBAL[[#This Row],[a3]])</f>
        <v/>
      </c>
      <c r="S3280" s="37">
        <f ca="1">SUM(INDIRECT(GLOBAL_VAR[TABLENAME]&amp;"[@a"&amp;$1:$1-1&amp;"]"),INDIRECT(GLOBAL_VAR[TABLENAME]&amp;"[@c"&amp;$1:$1-1&amp;"]"))</f>
        <v>0</v>
      </c>
      <c r="T3280" s="38"/>
      <c r="U3280" s="38" t="str">
        <f>IF(GLOBAL[[#This Row],[b4]]="","",GLOBAL[[#This Row],[b4]]-GLOBAL[[#This Row],[a4]])</f>
        <v/>
      </c>
      <c r="V3280" s="37">
        <f ca="1">SUM(INDIRECT(GLOBAL_VAR[TABLENAME]&amp;"[@a"&amp;$1:$1-1&amp;"]"),INDIRECT(GLOBAL_VAR[TABLENAME]&amp;"[@c"&amp;$1:$1-1&amp;"]"))</f>
        <v>0</v>
      </c>
      <c r="W3280" s="36"/>
      <c r="X3280" s="36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280" s="36">
        <v>28</v>
      </c>
      <c r="AC3280" t="s">
        <v>5116</v>
      </c>
    </row>
    <row r="3281" spans="1:30">
      <c r="A3281" s="31" t="str">
        <f ca="1">IF(GLOBAL[[#This Row],[TT]]&lt;1,"",ROW()-2)</f>
        <v/>
      </c>
      <c r="B3281" s="33" t="s">
        <v>4003</v>
      </c>
      <c r="C3281" s="31">
        <v>0</v>
      </c>
      <c r="D3281" s="31" t="s">
        <v>2012</v>
      </c>
      <c r="E3281" s="31">
        <f ca="1">IF(GLOBAL[[#This Row],[b12]]="",GLOBAL[[#This Row],[a6]],GLOBAL[[#This Row],[b12]])</f>
        <v>0</v>
      </c>
      <c r="F3281" s="32">
        <f>GLOBAL[[#This Row],[AWAL]]</f>
        <v>0</v>
      </c>
      <c r="G3281" s="31"/>
      <c r="H3281" s="31"/>
      <c r="I3281" s="31">
        <f>IF(GLOBAL[[#This Row],[1]]="","",SUMIF(Table6[NB BM_C_QTY+F],GLOBAL[POINTER],Table6[C]))</f>
        <v>0</v>
      </c>
      <c r="J3281" s="91">
        <f>IF(GLOBAL[[#This Row],[2]]="",0,-1*SUMIF(Table5[CONCAT],GLOBAL[POINTER],Table5[3]))</f>
        <v>0</v>
      </c>
      <c r="K3281" s="31" t="str">
        <f>IF(GLOBAL[[#This Row],[b1]]="","",GLOBAL[[#This Row],[b1]]-GLOBAL[[#This Row],[a1]]-GLOBAL[[#This Row],[bkeluar1]])</f>
        <v/>
      </c>
      <c r="L3281" s="31">
        <f>SUM(GLOBAL[[#This Row],[bmasuk1]:[c1]])</f>
        <v>0</v>
      </c>
      <c r="M3281" s="32">
        <f t="shared" si="51"/>
        <v>0</v>
      </c>
      <c r="N3281" s="31"/>
      <c r="O3281" s="31" t="str">
        <f>IF(GLOBAL[[#This Row],[b2]]="","",GLOBAL[[#This Row],[b2]]-GLOBAL[[#This Row],[a2]])</f>
        <v/>
      </c>
      <c r="P3281" s="32">
        <f ca="1">SUM(INDIRECT(GLOBAL_VAR[TABLENAME]&amp;"[@a"&amp;$1:$1-1&amp;"]"),INDIRECT(GLOBAL_VAR[TABLENAME]&amp;"[@c"&amp;$1:$1-1&amp;"]"))</f>
        <v>0</v>
      </c>
      <c r="Q3281" s="58"/>
      <c r="R3281" s="33" t="str">
        <f>IF(GLOBAL[[#This Row],[b3]]="","",GLOBAL[[#This Row],[b3]]-GLOBAL[[#This Row],[a3]])</f>
        <v/>
      </c>
      <c r="S3281" s="32">
        <f ca="1">SUM(INDIRECT(GLOBAL_VAR[TABLENAME]&amp;"[@a"&amp;$1:$1-1&amp;"]"),INDIRECT(GLOBAL_VAR[TABLENAME]&amp;"[@c"&amp;$1:$1-1&amp;"]"))</f>
        <v>0</v>
      </c>
      <c r="T3281" s="33"/>
      <c r="U3281" s="33" t="str">
        <f>IF(GLOBAL[[#This Row],[b4]]="","",GLOBAL[[#This Row],[b4]]-GLOBAL[[#This Row],[a4]])</f>
        <v/>
      </c>
      <c r="V3281" s="32">
        <f ca="1">SUM(INDIRECT(GLOBAL_VAR[TABLENAME]&amp;"[@a"&amp;$1:$1-1&amp;"]"),INDIRECT(GLOBAL_VAR[TABLENAME]&amp;"[@c"&amp;$1:$1-1&amp;"]"))</f>
        <v>0</v>
      </c>
      <c r="W3281" s="31"/>
      <c r="X3281" s="31" t="str">
        <f>IF(GLOBAL[[#This Row],[b5]]="","",GLOBAL[[#This Row],[b5]]-GLOBAL[[#This Row],[a5]])</f>
        <v/>
      </c>
      <c r="Y3281" s="32">
        <f ca="1">SUM(INDIRECT(GLOBAL_VAR[TABLENAME]&amp;"[@a"&amp;$1:$1-1&amp;"]"),INDIRECT(GLOBAL_VAR[TABLENAME]&amp;"[@c"&amp;$1:$1-1&amp;"]"))</f>
        <v>0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281" s="31">
        <v>48</v>
      </c>
      <c r="AC3281" t="s">
        <v>5116</v>
      </c>
    </row>
    <row r="3282" spans="1:30">
      <c r="A3282" s="31">
        <f ca="1">IF(GLOBAL[[#This Row],[TT]]&lt;1,"",ROW()-2)</f>
        <v>3280</v>
      </c>
      <c r="B3282" s="33" t="s">
        <v>5366</v>
      </c>
      <c r="C3282" s="31">
        <v>1</v>
      </c>
      <c r="D3282" s="31" t="s">
        <v>2006</v>
      </c>
      <c r="E3282" s="31">
        <f ca="1">IF(GLOBAL[[#This Row],[b12]]="",GLOBAL[[#This Row],[a6]],GLOBAL[[#This Row],[b12]])</f>
        <v>1</v>
      </c>
      <c r="F3282" s="32">
        <f>GLOBAL[[#This Row],[AWAL]]</f>
        <v>1</v>
      </c>
      <c r="G3282" s="31"/>
      <c r="H3282" s="31"/>
      <c r="I3282" s="31">
        <f>IF(GLOBAL[[#This Row],[1]]="","",SUMIF(Table6[NB BM_C_QTY+F],GLOBAL[POINTER],Table6[C]))</f>
        <v>0</v>
      </c>
      <c r="J3282" s="91">
        <f>IF(GLOBAL[[#This Row],[2]]="",0,-1*SUMIF(Table5[CONCAT],GLOBAL[POINTER],Table5[3]))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 t="shared" si="51"/>
        <v>1</v>
      </c>
      <c r="N3282" s="31"/>
      <c r="O3282" s="31" t="str">
        <f>IF(GLOBAL[[#This Row],[b2]]="","",GLOBAL[[#This Row],[b2]]-GLOBAL[[#This Row],[a2]])</f>
        <v/>
      </c>
      <c r="P3282" s="32">
        <f ca="1">SUM(INDIRECT(GLOBAL_VAR[TABLENAME]&amp;"[@a"&amp;$1:$1-1&amp;"]"),INDIRECT(GLOBAL_VAR[TABLENAME]&amp;"[@c"&amp;$1:$1-1&amp;"]"))</f>
        <v>1</v>
      </c>
      <c r="Q3282" s="58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1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1</v>
      </c>
      <c r="W3282" s="31"/>
      <c r="X3282" s="31" t="str">
        <f>IF(GLOBAL[[#This Row],[b5]]="","",GLOBAL[[#This Row],[b5]]-GLOBAL[[#This Row],[a5]])</f>
        <v/>
      </c>
      <c r="Y3282" s="32">
        <f ca="1">SUM(INDIRECT(GLOBAL_VAR[TABLENAME]&amp;"[@a"&amp;$1:$1-1&amp;"]"),INDIRECT(GLOBAL_VAR[TABLENAME]&amp;"[@c"&amp;$1:$1-1&amp;"]"))</f>
        <v>1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282" s="31">
        <v>30</v>
      </c>
      <c r="AC3282" t="s">
        <v>5116</v>
      </c>
    </row>
    <row r="3283" spans="1:30">
      <c r="A3283" s="31" t="str">
        <f ca="1">IF(GLOBAL[[#This Row],[TT]]&lt;1,"",ROW()-2)</f>
        <v/>
      </c>
      <c r="B3283" s="33" t="s">
        <v>4004</v>
      </c>
      <c r="C3283" s="31">
        <v>0</v>
      </c>
      <c r="D3283" s="31" t="s">
        <v>2006</v>
      </c>
      <c r="E3283" s="31">
        <f ca="1">IF(GLOBAL[[#This Row],[b12]]="",GLOBAL[[#This Row],[a6]],GLOBAL[[#This Row],[b12]])</f>
        <v>0</v>
      </c>
      <c r="F3283" s="32">
        <f>GLOBAL[[#This Row],[AWAL]]</f>
        <v>0</v>
      </c>
      <c r="G3283" s="31"/>
      <c r="H3283" s="31"/>
      <c r="I3283" s="31">
        <f>IF(GLOBAL[[#This Row],[1]]="","",SUMIF(Table6[NB BM_C_QTY+F],GLOBAL[POINTER],Table6[C]))</f>
        <v>0</v>
      </c>
      <c r="J3283" s="91">
        <f>IF(GLOBAL[[#This Row],[2]]="",0,-1*SUMIF(Table5[CONCAT],GLOBAL[POINTER],Table5[3]))</f>
        <v>0</v>
      </c>
      <c r="K3283" s="31" t="str">
        <f>IF(GLOBAL[[#This Row],[b1]]="","",GLOBAL[[#This Row],[b1]]-GLOBAL[[#This Row],[a1]]-GLOBAL[[#This Row],[bkeluar1]])</f>
        <v/>
      </c>
      <c r="L3283" s="31">
        <f>SUM(GLOBAL[[#This Row],[bmasuk1]:[c1]])</f>
        <v>0</v>
      </c>
      <c r="M3283" s="32">
        <f t="shared" si="51"/>
        <v>0</v>
      </c>
      <c r="N3283" s="31"/>
      <c r="O3283" s="31" t="str">
        <f>IF(GLOBAL[[#This Row],[b2]]="","",GLOBAL[[#This Row],[b2]]-GLOBAL[[#This Row],[a2]])</f>
        <v/>
      </c>
      <c r="P3283" s="32">
        <f ca="1">SUM(INDIRECT(GLOBAL_VAR[TABLENAME]&amp;"[@a"&amp;$1:$1-1&amp;"]"),INDIRECT(GLOBAL_VAR[TABLENAME]&amp;"[@c"&amp;$1:$1-1&amp;"]"))</f>
        <v>0</v>
      </c>
      <c r="Q3283" s="58"/>
      <c r="R3283" s="33" t="str">
        <f>IF(GLOBAL[[#This Row],[b3]]="","",GLOBAL[[#This Row],[b3]]-GLOBAL[[#This Row],[a3]])</f>
        <v/>
      </c>
      <c r="S3283" s="32">
        <f ca="1">SUM(INDIRECT(GLOBAL_VAR[TABLENAME]&amp;"[@a"&amp;$1:$1-1&amp;"]"),INDIRECT(GLOBAL_VAR[TABLENAME]&amp;"[@c"&amp;$1:$1-1&amp;"]"))</f>
        <v>0</v>
      </c>
      <c r="T3283" s="33"/>
      <c r="U3283" s="33" t="str">
        <f>IF(GLOBAL[[#This Row],[b4]]="","",GLOBAL[[#This Row],[b4]]-GLOBAL[[#This Row],[a4]])</f>
        <v/>
      </c>
      <c r="V3283" s="32">
        <f ca="1">SUM(INDIRECT(GLOBAL_VAR[TABLENAME]&amp;"[@a"&amp;$1:$1-1&amp;"]"),INDIRECT(GLOBAL_VAR[TABLENAME]&amp;"[@c"&amp;$1:$1-1&amp;"]"))</f>
        <v>0</v>
      </c>
      <c r="W3283" s="31"/>
      <c r="X3283" s="31" t="str">
        <f>IF(GLOBAL[[#This Row],[b5]]="","",GLOBAL[[#This Row],[b5]]-GLOBAL[[#This Row],[a5]])</f>
        <v/>
      </c>
      <c r="Y3283" s="32">
        <f ca="1">SUM(INDIRECT(GLOBAL_VAR[TABLENAME]&amp;"[@a"&amp;$1:$1-1&amp;"]"),INDIRECT(GLOBAL_VAR[TABLENAME]&amp;"[@c"&amp;$1:$1-1&amp;"]"))</f>
        <v>0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283" s="31">
        <v>30</v>
      </c>
      <c r="AC3283" t="s">
        <v>5116</v>
      </c>
    </row>
    <row r="3284" spans="1:30">
      <c r="A3284" s="31">
        <f ca="1">IF(GLOBAL[[#This Row],[TT]]&lt;1,"",ROW()-2)</f>
        <v>3282</v>
      </c>
      <c r="B3284" s="33" t="s">
        <v>1756</v>
      </c>
      <c r="C3284" s="31">
        <v>2</v>
      </c>
      <c r="D3284" s="31" t="s">
        <v>83</v>
      </c>
      <c r="E3284" s="31">
        <f ca="1">IF(GLOBAL[[#This Row],[b12]]="",GLOBAL[[#This Row],[a6]],GLOBAL[[#This Row],[b12]])</f>
        <v>2</v>
      </c>
      <c r="F3284" s="32">
        <f>GLOBAL[[#This Row],[AWAL]]</f>
        <v>2</v>
      </c>
      <c r="G3284" s="31"/>
      <c r="H3284" s="31"/>
      <c r="I3284" s="31">
        <f>IF(GLOBAL[[#This Row],[1]]="","",SUMIF(Table6[NB BM_C_QTY+F],GLOBAL[POINTER],Table6[C]))</f>
        <v>0</v>
      </c>
      <c r="J3284" s="91">
        <f>IF(GLOBAL[[#This Row],[2]]="",0,-1*SUMIF(Table5[CONCAT],GLOBAL[POINTER],Table5[3]))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 t="shared" si="51"/>
        <v>2</v>
      </c>
      <c r="N3284" s="31"/>
      <c r="O3284" s="31" t="str">
        <f>IF(GLOBAL[[#This Row],[b2]]="","",GLOBAL[[#This Row],[b2]]-GLOBAL[[#This Row],[a2]])</f>
        <v/>
      </c>
      <c r="P3284" s="32">
        <f ca="1">SUM(INDIRECT(GLOBAL_VAR[TABLENAME]&amp;"[@a"&amp;$1:$1-1&amp;"]"),INDIRECT(GLOBAL_VAR[TABLENAME]&amp;"[@c"&amp;$1:$1-1&amp;"]"))</f>
        <v>2</v>
      </c>
      <c r="Q3284" s="58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2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2</v>
      </c>
      <c r="W3284" s="31"/>
      <c r="X3284" s="31" t="str">
        <f>IF(GLOBAL[[#This Row],[b5]]="","",GLOBAL[[#This Row],[b5]]-GLOBAL[[#This Row],[a5]])</f>
        <v/>
      </c>
      <c r="Y3284" s="32">
        <f ca="1">SUM(INDIRECT(GLOBAL_VAR[TABLENAME]&amp;"[@a"&amp;$1:$1-1&amp;"]"),INDIRECT(GLOBAL_VAR[TABLENAME]&amp;"[@c"&amp;$1:$1-1&amp;"]"))</f>
        <v>2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284" s="31">
        <v>100</v>
      </c>
      <c r="AC3284" t="s">
        <v>5116</v>
      </c>
    </row>
    <row r="3285" spans="1:30">
      <c r="A3285" s="39">
        <f ca="1">IF(GLOBAL[[#This Row],[TT]]&lt;1,"",ROW()-2)</f>
        <v>3283</v>
      </c>
      <c r="B3285" s="33" t="s">
        <v>5641</v>
      </c>
      <c r="C3285" s="31">
        <v>1</v>
      </c>
      <c r="D3285" s="31" t="s">
        <v>2006</v>
      </c>
      <c r="E3285" s="39">
        <f ca="1">IF(GLOBAL[[#This Row],[b12]]="",GLOBAL[[#This Row],[a6]],GLOBAL[[#This Row],[b12]])</f>
        <v>1</v>
      </c>
      <c r="F3285" s="40">
        <f>GLOBAL[[#This Row],[AWAL]]</f>
        <v>1</v>
      </c>
      <c r="G3285" s="31"/>
      <c r="H3285" s="31"/>
      <c r="I3285" s="39">
        <f>IF(GLOBAL[[#This Row],[1]]="","",SUMIF(Table6[NB BM_C_QTY+F],GLOBAL[POINTER],Table6[C]))</f>
        <v>0</v>
      </c>
      <c r="J3285" s="91">
        <f>IF(GLOBAL[[#This Row],[2]]="",0,-1*SUMIF(Table5[CONCAT],GLOBAL[POINTER],Table5[3]))</f>
        <v>0</v>
      </c>
      <c r="K3285" s="39" t="str">
        <f>IF(GLOBAL[[#This Row],[b1]]="","",GLOBAL[[#This Row],[b1]]-GLOBAL[[#This Row],[a1]]-GLOBAL[[#This Row],[bkeluar1]])</f>
        <v/>
      </c>
      <c r="L3285" s="39">
        <f>SUM(GLOBAL[[#This Row],[bmasuk1]:[c1]])</f>
        <v>0</v>
      </c>
      <c r="M3285" s="40">
        <f t="shared" si="51"/>
        <v>1</v>
      </c>
      <c r="N3285" s="31"/>
      <c r="O3285" s="39" t="str">
        <f>IF(GLOBAL[[#This Row],[b2]]="","",GLOBAL[[#This Row],[b2]]-GLOBAL[[#This Row],[a2]])</f>
        <v/>
      </c>
      <c r="P3285" s="40">
        <f ca="1">SUM(INDIRECT(GLOBAL_VAR[TABLENAME]&amp;"[@a"&amp;$1:$1-1&amp;"]"),INDIRECT(GLOBAL_VAR[TABLENAME]&amp;"[@c"&amp;$1:$1-1&amp;"]"))</f>
        <v>1</v>
      </c>
      <c r="Q3285" s="33"/>
      <c r="R3285" s="41" t="str">
        <f>IF(GLOBAL[[#This Row],[b3]]="","",GLOBAL[[#This Row],[b3]]-GLOBAL[[#This Row],[a3]])</f>
        <v/>
      </c>
      <c r="S3285" s="40">
        <f ca="1">SUM(INDIRECT(GLOBAL_VAR[TABLENAME]&amp;"[@a"&amp;$1:$1-1&amp;"]"),INDIRECT(GLOBAL_VAR[TABLENAME]&amp;"[@c"&amp;$1:$1-1&amp;"]"))</f>
        <v>1</v>
      </c>
      <c r="T3285" s="33"/>
      <c r="U3285" s="41" t="str">
        <f>IF(GLOBAL[[#This Row],[b4]]="","",GLOBAL[[#This Row],[b4]]-GLOBAL[[#This Row],[a4]])</f>
        <v/>
      </c>
      <c r="V3285" s="40">
        <f ca="1">SUM(INDIRECT(GLOBAL_VAR[TABLENAME]&amp;"[@a"&amp;$1:$1-1&amp;"]"),INDIRECT(GLOBAL_VAR[TABLENAME]&amp;"[@c"&amp;$1:$1-1&amp;"]"))</f>
        <v>1</v>
      </c>
      <c r="W3285" s="31"/>
      <c r="X3285" s="39" t="str">
        <f>IF(GLOBAL[[#This Row],[b5]]="","",GLOBAL[[#This Row],[b5]]-GLOBAL[[#This Row],[a5]])</f>
        <v/>
      </c>
      <c r="Y3285" s="40">
        <f ca="1">SUM(INDIRECT(GLOBAL_VAR[TABLENAME]&amp;"[@a"&amp;$1:$1-1&amp;"]"),INDIRECT(GLOBAL_VAR[TABLENAME]&amp;"[@c"&amp;$1:$1-1&amp;"]"))</f>
        <v>1</v>
      </c>
      <c r="Z3285" s="29"/>
      <c r="AA328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tasbatikt25x9x3530lsnuntana</v>
      </c>
      <c r="AB3285" s="39">
        <v>30</v>
      </c>
      <c r="AC3285" s="65" t="s">
        <v>5116</v>
      </c>
      <c r="AD3285" s="29"/>
    </row>
    <row r="3286" spans="1:30">
      <c r="A3286" s="31" t="str">
        <f ca="1">IF(GLOBAL[[#This Row],[TT]]&lt;1,"",ROW()-2)</f>
        <v/>
      </c>
      <c r="B3286" s="33" t="s">
        <v>2306</v>
      </c>
      <c r="C3286" s="31">
        <v>0</v>
      </c>
      <c r="D3286" s="31" t="s">
        <v>2145</v>
      </c>
      <c r="E3286" s="31">
        <f ca="1">IF(GLOBAL[[#This Row],[b12]]="",GLOBAL[[#This Row],[a6]],GLOBAL[[#This Row],[b12]])</f>
        <v>0</v>
      </c>
      <c r="F3286" s="32">
        <f>GLOBAL[[#This Row],[AWAL]]</f>
        <v>0</v>
      </c>
      <c r="G3286" s="31"/>
      <c r="H3286" s="31"/>
      <c r="I3286" s="31">
        <f>IF(GLOBAL[[#This Row],[1]]="","",SUMIF(Table6[NB BM_C_QTY+F],GLOBAL[POINTER],Table6[C]))</f>
        <v>0</v>
      </c>
      <c r="J3286" s="91">
        <f>IF(GLOBAL[[#This Row],[2]]="",0,-1*SUMIF(Table5[CONCAT],GLOBAL[POINTER],Table5[3]))</f>
        <v>0</v>
      </c>
      <c r="K3286" s="31" t="str">
        <f>IF(GLOBAL[[#This Row],[b1]]="","",GLOBAL[[#This Row],[b1]]-GLOBAL[[#This Row],[a1]]-GLOBAL[[#This Row],[bkeluar1]])</f>
        <v/>
      </c>
      <c r="L3286" s="31">
        <f>SUM(GLOBAL[[#This Row],[bmasuk1]:[c1]])</f>
        <v>0</v>
      </c>
      <c r="M3286" s="32">
        <f t="shared" si="51"/>
        <v>0</v>
      </c>
      <c r="N3286" s="31"/>
      <c r="O3286" s="31" t="str">
        <f>IF(GLOBAL[[#This Row],[b2]]="","",GLOBAL[[#This Row],[b2]]-GLOBAL[[#This Row],[a2]])</f>
        <v/>
      </c>
      <c r="P3286" s="32">
        <f ca="1">SUM(INDIRECT(GLOBAL_VAR[TABLENAME]&amp;"[@a"&amp;$1:$1-1&amp;"]"),INDIRECT(GLOBAL_VAR[TABLENAME]&amp;"[@c"&amp;$1:$1-1&amp;"]"))</f>
        <v>0</v>
      </c>
      <c r="Q3286" s="58"/>
      <c r="R3286" s="33" t="str">
        <f>IF(GLOBAL[[#This Row],[b3]]="","",GLOBAL[[#This Row],[b3]]-GLOBAL[[#This Row],[a3]])</f>
        <v/>
      </c>
      <c r="S3286" s="32">
        <f ca="1">SUM(INDIRECT(GLOBAL_VAR[TABLENAME]&amp;"[@a"&amp;$1:$1-1&amp;"]"),INDIRECT(GLOBAL_VAR[TABLENAME]&amp;"[@c"&amp;$1:$1-1&amp;"]"))</f>
        <v>0</v>
      </c>
      <c r="T3286" s="33"/>
      <c r="U3286" s="33" t="str">
        <f>IF(GLOBAL[[#This Row],[b4]]="","",GLOBAL[[#This Row],[b4]]-GLOBAL[[#This Row],[a4]])</f>
        <v/>
      </c>
      <c r="V3286" s="32">
        <f ca="1">SUM(INDIRECT(GLOBAL_VAR[TABLENAME]&amp;"[@a"&amp;$1:$1-1&amp;"]"),INDIRECT(GLOBAL_VAR[TABLENAME]&amp;"[@c"&amp;$1:$1-1&amp;"]"))</f>
        <v>0</v>
      </c>
      <c r="W3286" s="31"/>
      <c r="X3286" s="31" t="str">
        <f>IF(GLOBAL[[#This Row],[b5]]="","",GLOBAL[[#This Row],[b5]]-GLOBAL[[#This Row],[a5]])</f>
        <v/>
      </c>
      <c r="Y3286" s="32">
        <f ca="1">SUM(INDIRECT(GLOBAL_VAR[TABLENAME]&amp;"[@a"&amp;$1:$1-1&amp;"]"),INDIRECT(GLOBAL_VAR[TABLENAME]&amp;"[@c"&amp;$1:$1-1&amp;"]"))</f>
        <v>0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286" s="31">
        <v>50</v>
      </c>
      <c r="AC3286" t="s">
        <v>5116</v>
      </c>
    </row>
    <row r="3287" spans="1:30">
      <c r="A3287" s="31">
        <f ca="1">IF(GLOBAL[[#This Row],[TT]]&lt;1,"",ROW()-2)</f>
        <v>3285</v>
      </c>
      <c r="B3287" s="33" t="s">
        <v>1757</v>
      </c>
      <c r="C3287" s="31">
        <v>2</v>
      </c>
      <c r="D3287" s="31" t="s">
        <v>63</v>
      </c>
      <c r="E3287" s="31">
        <f ca="1">IF(GLOBAL[[#This Row],[b12]]="",GLOBAL[[#This Row],[a6]],GLOBAL[[#This Row],[b12]])</f>
        <v>2</v>
      </c>
      <c r="F3287" s="32">
        <f>GLOBAL[[#This Row],[AWAL]]</f>
        <v>2</v>
      </c>
      <c r="G3287" s="31"/>
      <c r="H3287" s="31"/>
      <c r="I3287" s="31">
        <f>IF(GLOBAL[[#This Row],[1]]="","",SUMIF(Table6[NB BM_C_QTY+F],GLOBAL[POINTER],Table6[C]))</f>
        <v>0</v>
      </c>
      <c r="J3287" s="91">
        <f>IF(GLOBAL[[#This Row],[2]]="",0,-1*SUMIF(Table5[CONCAT],GLOBAL[POINTER],Table5[3]))</f>
        <v>0</v>
      </c>
      <c r="K3287" s="31" t="str">
        <f>IF(GLOBAL[[#This Row],[b1]]="","",GLOBAL[[#This Row],[b1]]-GLOBAL[[#This Row],[a1]]-GLOBAL[[#This Row],[bkeluar1]])</f>
        <v/>
      </c>
      <c r="L3287" s="31">
        <f>SUM(GLOBAL[[#This Row],[bmasuk1]:[c1]])</f>
        <v>0</v>
      </c>
      <c r="M3287" s="32">
        <f t="shared" si="51"/>
        <v>2</v>
      </c>
      <c r="N3287" s="31"/>
      <c r="O3287" s="31" t="str">
        <f>IF(GLOBAL[[#This Row],[b2]]="","",GLOBAL[[#This Row],[b2]]-GLOBAL[[#This Row],[a2]])</f>
        <v/>
      </c>
      <c r="P3287" s="32">
        <f ca="1">SUM(INDIRECT(GLOBAL_VAR[TABLENAME]&amp;"[@a"&amp;$1:$1-1&amp;"]"),INDIRECT(GLOBAL_VAR[TABLENAME]&amp;"[@c"&amp;$1:$1-1&amp;"]"))</f>
        <v>2</v>
      </c>
      <c r="Q3287" s="58"/>
      <c r="R3287" s="33" t="str">
        <f>IF(GLOBAL[[#This Row],[b3]]="","",GLOBAL[[#This Row],[b3]]-GLOBAL[[#This Row],[a3]])</f>
        <v/>
      </c>
      <c r="S3287" s="32">
        <f ca="1">SUM(INDIRECT(GLOBAL_VAR[TABLENAME]&amp;"[@a"&amp;$1:$1-1&amp;"]"),INDIRECT(GLOBAL_VAR[TABLENAME]&amp;"[@c"&amp;$1:$1-1&amp;"]"))</f>
        <v>2</v>
      </c>
      <c r="T3287" s="33"/>
      <c r="U3287" s="33" t="str">
        <f>IF(GLOBAL[[#This Row],[b4]]="","",GLOBAL[[#This Row],[b4]]-GLOBAL[[#This Row],[a4]])</f>
        <v/>
      </c>
      <c r="V3287" s="32">
        <f ca="1">SUM(INDIRECT(GLOBAL_VAR[TABLENAME]&amp;"[@a"&amp;$1:$1-1&amp;"]"),INDIRECT(GLOBAL_VAR[TABLENAME]&amp;"[@c"&amp;$1:$1-1&amp;"]"))</f>
        <v>2</v>
      </c>
      <c r="W3287" s="31"/>
      <c r="X3287" s="31" t="str">
        <f>IF(GLOBAL[[#This Row],[b5]]="","",GLOBAL[[#This Row],[b5]]-GLOBAL[[#This Row],[a5]])</f>
        <v/>
      </c>
      <c r="Y3287" s="32">
        <f ca="1">SUM(INDIRECT(GLOBAL_VAR[TABLENAME]&amp;"[@a"&amp;$1:$1-1&amp;"]"),INDIRECT(GLOBAL_VAR[TABLENAME]&amp;"[@c"&amp;$1:$1-1&amp;"]"))</f>
        <v>2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287" s="31">
        <v>36</v>
      </c>
      <c r="AC3287" t="s">
        <v>5116</v>
      </c>
    </row>
    <row r="3288" spans="1:30">
      <c r="A3288" s="31" t="str">
        <f ca="1">IF(GLOBAL[[#This Row],[TT]]&lt;1,"",ROW()-2)</f>
        <v/>
      </c>
      <c r="B3288" s="33" t="s">
        <v>5390</v>
      </c>
      <c r="C3288" s="31">
        <v>0</v>
      </c>
      <c r="D3288" s="31" t="s">
        <v>2006</v>
      </c>
      <c r="E3288" s="31">
        <f ca="1">IF(GLOBAL[[#This Row],[b12]]="",GLOBAL[[#This Row],[a6]],GLOBAL[[#This Row],[b12]])</f>
        <v>0</v>
      </c>
      <c r="F3288" s="32">
        <f>GLOBAL[[#This Row],[AWAL]]</f>
        <v>0</v>
      </c>
      <c r="G3288" s="31"/>
      <c r="H3288" s="31"/>
      <c r="I3288" s="31">
        <f>IF(GLOBAL[[#This Row],[1]]="","",SUMIF(Table6[NB BM_C_QTY+F],GLOBAL[POINTER],Table6[C]))</f>
        <v>0</v>
      </c>
      <c r="J3288" s="91">
        <f>IF(GLOBAL[[#This Row],[2]]="",0,-1*SUMIF(Table5[CONCAT],GLOBAL[POINTER],Table5[3]))</f>
        <v>0</v>
      </c>
      <c r="K3288" s="31" t="str">
        <f>IF(GLOBAL[[#This Row],[b1]]="","",GLOBAL[[#This Row],[b1]]-GLOBAL[[#This Row],[a1]]-GLOBAL[[#This Row],[bkeluar1]])</f>
        <v/>
      </c>
      <c r="L3288" s="31">
        <f>SUM(GLOBAL[[#This Row],[bmasuk1]:[c1]])</f>
        <v>0</v>
      </c>
      <c r="M3288" s="32">
        <f t="shared" si="51"/>
        <v>0</v>
      </c>
      <c r="N3288" s="31"/>
      <c r="O3288" s="31" t="str">
        <f>IF(GLOBAL[[#This Row],[b2]]="","",GLOBAL[[#This Row],[b2]]-GLOBAL[[#This Row],[a2]])</f>
        <v/>
      </c>
      <c r="P3288" s="32">
        <f ca="1">SUM(INDIRECT(GLOBAL_VAR[TABLENAME]&amp;"[@a"&amp;$1:$1-1&amp;"]"),INDIRECT(GLOBAL_VAR[TABLENAME]&amp;"[@c"&amp;$1:$1-1&amp;"]"))</f>
        <v>0</v>
      </c>
      <c r="Q3288" s="58"/>
      <c r="R3288" s="33" t="str">
        <f>IF(GLOBAL[[#This Row],[b3]]="","",GLOBAL[[#This Row],[b3]]-GLOBAL[[#This Row],[a3]])</f>
        <v/>
      </c>
      <c r="S3288" s="32">
        <f ca="1">SUM(INDIRECT(GLOBAL_VAR[TABLENAME]&amp;"[@a"&amp;$1:$1-1&amp;"]"),INDIRECT(GLOBAL_VAR[TABLENAME]&amp;"[@c"&amp;$1:$1-1&amp;"]"))</f>
        <v>0</v>
      </c>
      <c r="T3288" s="33"/>
      <c r="U3288" s="33" t="str">
        <f>IF(GLOBAL[[#This Row],[b4]]="","",GLOBAL[[#This Row],[b4]]-GLOBAL[[#This Row],[a4]])</f>
        <v/>
      </c>
      <c r="V3288" s="32">
        <f ca="1">SUM(INDIRECT(GLOBAL_VAR[TABLENAME]&amp;"[@a"&amp;$1:$1-1&amp;"]"),INDIRECT(GLOBAL_VAR[TABLENAME]&amp;"[@c"&amp;$1:$1-1&amp;"]"))</f>
        <v>0</v>
      </c>
      <c r="W3288" s="31"/>
      <c r="X3288" s="31" t="str">
        <f>IF(GLOBAL[[#This Row],[b5]]="","",GLOBAL[[#This Row],[b5]]-GLOBAL[[#This Row],[a5]])</f>
        <v/>
      </c>
      <c r="Y3288" s="32">
        <f ca="1">SUM(INDIRECT(GLOBAL_VAR[TABLENAME]&amp;"[@a"&amp;$1:$1-1&amp;"]"),INDIRECT(GLOBAL_VAR[TABLENAME]&amp;"[@c"&amp;$1:$1-1&amp;"]"))</f>
        <v>0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288" s="31">
        <v>30</v>
      </c>
      <c r="AC3288" t="s">
        <v>5116</v>
      </c>
    </row>
    <row r="3289" spans="1:30">
      <c r="A3289" s="31" t="str">
        <f ca="1">IF(GLOBAL[[#This Row],[TT]]&lt;1,"",ROW()-2)</f>
        <v/>
      </c>
      <c r="B3289" s="33" t="s">
        <v>1758</v>
      </c>
      <c r="C3289" s="31">
        <v>0</v>
      </c>
      <c r="D3289" s="31" t="s">
        <v>19</v>
      </c>
      <c r="E3289" s="31">
        <f ca="1">IF(GLOBAL[[#This Row],[b12]]="",GLOBAL[[#This Row],[a6]],GLOBAL[[#This Row],[b12]])</f>
        <v>0</v>
      </c>
      <c r="F3289" s="32">
        <f>GLOBAL[[#This Row],[AWAL]]</f>
        <v>0</v>
      </c>
      <c r="G3289" s="31"/>
      <c r="H3289" s="31"/>
      <c r="I3289" s="31">
        <f>IF(GLOBAL[[#This Row],[1]]="","",SUMIF(Table6[NB BM_C_QTY+F],GLOBAL[POINTER],Table6[C]))</f>
        <v>0</v>
      </c>
      <c r="J3289" s="91">
        <f>IF(GLOBAL[[#This Row],[2]]="",0,-1*SUMIF(Table5[CONCAT],GLOBAL[POINTER],Table5[3]))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 t="shared" si="51"/>
        <v>0</v>
      </c>
      <c r="N3289" s="31"/>
      <c r="O3289" s="31" t="str">
        <f>IF(GLOBAL[[#This Row],[b2]]="","",GLOBAL[[#This Row],[b2]]-GLOBAL[[#This Row],[a2]])</f>
        <v/>
      </c>
      <c r="P3289" s="32">
        <f ca="1">SUM(INDIRECT(GLOBAL_VAR[TABLENAME]&amp;"[@a"&amp;$1:$1-1&amp;"]"),INDIRECT(GLOBAL_VAR[TABLENAME]&amp;"[@c"&amp;$1:$1-1&amp;"]"))</f>
        <v>0</v>
      </c>
      <c r="Q3289" s="58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0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0</v>
      </c>
      <c r="W3289" s="31"/>
      <c r="X3289" s="31" t="str">
        <f>IF(GLOBAL[[#This Row],[b5]]="","",GLOBAL[[#This Row],[b5]]-GLOBAL[[#This Row],[a5]])</f>
        <v/>
      </c>
      <c r="Y3289" s="32">
        <f ca="1">SUM(INDIRECT(GLOBAL_VAR[TABLENAME]&amp;"[@a"&amp;$1:$1-1&amp;"]"),INDIRECT(GLOBAL_VAR[TABLENAME]&amp;"[@c"&amp;$1:$1-1&amp;"]"))</f>
        <v>0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289" s="31">
        <v>12</v>
      </c>
      <c r="AC3289" t="s">
        <v>5116</v>
      </c>
    </row>
    <row r="3290" spans="1:30">
      <c r="A3290" s="31" t="str">
        <f ca="1">IF(GLOBAL[[#This Row],[TT]]&lt;1,"",ROW()-2)</f>
        <v/>
      </c>
      <c r="B3290" s="33" t="s">
        <v>1970</v>
      </c>
      <c r="C3290" s="31">
        <v>0</v>
      </c>
      <c r="D3290" s="31" t="s">
        <v>2007</v>
      </c>
      <c r="E3290" s="31">
        <f ca="1">IF(GLOBAL[[#This Row],[b12]]="",GLOBAL[[#This Row],[a6]],GLOBAL[[#This Row],[b12]])</f>
        <v>0</v>
      </c>
      <c r="F3290" s="32">
        <f>GLOBAL[[#This Row],[AWAL]]</f>
        <v>0</v>
      </c>
      <c r="G3290" s="31"/>
      <c r="H3290" s="31"/>
      <c r="I3290" s="31">
        <f>IF(GLOBAL[[#This Row],[1]]="","",SUMIF(Table6[NB BM_C_QTY+F],GLOBAL[POINTER],Table6[C]))</f>
        <v>0</v>
      </c>
      <c r="J3290" s="91">
        <f>IF(GLOBAL[[#This Row],[2]]="",0,-1*SUMIF(Table5[CONCAT],GLOBAL[POINTER],Table5[3]))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 t="shared" si="51"/>
        <v>0</v>
      </c>
      <c r="N3290" s="31"/>
      <c r="O3290" s="31" t="str">
        <f>IF(GLOBAL[[#This Row],[b2]]="","",GLOBAL[[#This Row],[b2]]-GLOBAL[[#This Row],[a2]])</f>
        <v/>
      </c>
      <c r="P3290" s="32">
        <f ca="1">SUM(INDIRECT(GLOBAL_VAR[TABLENAME]&amp;"[@a"&amp;$1:$1-1&amp;"]"),INDIRECT(GLOBAL_VAR[TABLENAME]&amp;"[@c"&amp;$1:$1-1&amp;"]"))</f>
        <v>0</v>
      </c>
      <c r="Q3290" s="58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0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0</v>
      </c>
      <c r="W3290" s="31"/>
      <c r="X3290" s="31" t="str">
        <f>IF(GLOBAL[[#This Row],[b5]]="","",GLOBAL[[#This Row],[b5]]-GLOBAL[[#This Row],[a5]])</f>
        <v/>
      </c>
      <c r="Y3290" s="32">
        <f ca="1">SUM(INDIRECT(GLOBAL_VAR[TABLENAME]&amp;"[@a"&amp;$1:$1-1&amp;"]"),INDIRECT(GLOBAL_VAR[TABLENAME]&amp;"[@c"&amp;$1:$1-1&amp;"]"))</f>
        <v>0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290" s="31">
        <v>10</v>
      </c>
      <c r="AC3290" t="s">
        <v>5116</v>
      </c>
    </row>
    <row r="3291" spans="1:30">
      <c r="A3291" s="31" t="str">
        <f ca="1">IF(GLOBAL[[#This Row],[TT]]&lt;1,"",ROW()-2)</f>
        <v/>
      </c>
      <c r="B3291" s="33" t="s">
        <v>3585</v>
      </c>
      <c r="C3291" s="31">
        <v>0</v>
      </c>
      <c r="D3291" s="31" t="s">
        <v>2007</v>
      </c>
      <c r="E3291" s="31">
        <f ca="1">IF(GLOBAL[[#This Row],[b12]]="",GLOBAL[[#This Row],[a6]],GLOBAL[[#This Row],[b12]])</f>
        <v>0</v>
      </c>
      <c r="F3291" s="32">
        <f>GLOBAL[[#This Row],[AWAL]]</f>
        <v>0</v>
      </c>
      <c r="G3291" s="31"/>
      <c r="H3291" s="31"/>
      <c r="I3291" s="31">
        <f>IF(GLOBAL[[#This Row],[1]]="","",SUMIF(Table6[NB BM_C_QTY+F],GLOBAL[POINTER],Table6[C]))</f>
        <v>0</v>
      </c>
      <c r="J3291" s="91">
        <f>IF(GLOBAL[[#This Row],[2]]="",0,-1*SUMIF(Table5[CONCAT],GLOBAL[POINTER],Table5[3]))</f>
        <v>0</v>
      </c>
      <c r="K3291" s="31" t="str">
        <f>IF(GLOBAL[[#This Row],[b1]]="","",GLOBAL[[#This Row],[b1]]-GLOBAL[[#This Row],[a1]]-GLOBAL[[#This Row],[bkeluar1]])</f>
        <v/>
      </c>
      <c r="L3291" s="31">
        <f>SUM(GLOBAL[[#This Row],[bmasuk1]:[c1]])</f>
        <v>0</v>
      </c>
      <c r="M3291" s="32">
        <f t="shared" si="51"/>
        <v>0</v>
      </c>
      <c r="N3291" s="31"/>
      <c r="O3291" s="31" t="str">
        <f>IF(GLOBAL[[#This Row],[b2]]="","",GLOBAL[[#This Row],[b2]]-GLOBAL[[#This Row],[a2]])</f>
        <v/>
      </c>
      <c r="P3291" s="32">
        <f ca="1">SUM(INDIRECT(GLOBAL_VAR[TABLENAME]&amp;"[@a"&amp;$1:$1-1&amp;"]"),INDIRECT(GLOBAL_VAR[TABLENAME]&amp;"[@c"&amp;$1:$1-1&amp;"]"))</f>
        <v>0</v>
      </c>
      <c r="Q3291" s="58"/>
      <c r="R3291" s="33" t="str">
        <f>IF(GLOBAL[[#This Row],[b3]]="","",GLOBAL[[#This Row],[b3]]-GLOBAL[[#This Row],[a3]])</f>
        <v/>
      </c>
      <c r="S3291" s="32">
        <f ca="1">SUM(INDIRECT(GLOBAL_VAR[TABLENAME]&amp;"[@a"&amp;$1:$1-1&amp;"]"),INDIRECT(GLOBAL_VAR[TABLENAME]&amp;"[@c"&amp;$1:$1-1&amp;"]"))</f>
        <v>0</v>
      </c>
      <c r="T3291" s="33"/>
      <c r="U3291" s="33" t="str">
        <f>IF(GLOBAL[[#This Row],[b4]]="","",GLOBAL[[#This Row],[b4]]-GLOBAL[[#This Row],[a4]])</f>
        <v/>
      </c>
      <c r="V3291" s="32">
        <f ca="1">SUM(INDIRECT(GLOBAL_VAR[TABLENAME]&amp;"[@a"&amp;$1:$1-1&amp;"]"),INDIRECT(GLOBAL_VAR[TABLENAME]&amp;"[@c"&amp;$1:$1-1&amp;"]"))</f>
        <v>0</v>
      </c>
      <c r="W3291" s="31"/>
      <c r="X3291" s="31" t="str">
        <f>IF(GLOBAL[[#This Row],[b5]]="","",GLOBAL[[#This Row],[b5]]-GLOBAL[[#This Row],[a5]])</f>
        <v/>
      </c>
      <c r="Y3291" s="32">
        <f ca="1">SUM(INDIRECT(GLOBAL_VAR[TABLENAME]&amp;"[@a"&amp;$1:$1-1&amp;"]"),INDIRECT(GLOBAL_VAR[TABLENAME]&amp;"[@c"&amp;$1:$1-1&amp;"]"))</f>
        <v>0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291" s="31">
        <v>10</v>
      </c>
      <c r="AC3291" t="s">
        <v>5116</v>
      </c>
    </row>
    <row r="3292" spans="1:30">
      <c r="A3292" s="31" t="str">
        <f ca="1">IF(GLOBAL[[#This Row],[TT]]&lt;1,"",ROW()-2)</f>
        <v/>
      </c>
      <c r="B3292" s="33" t="s">
        <v>1961</v>
      </c>
      <c r="C3292" s="31">
        <v>0</v>
      </c>
      <c r="D3292" s="31" t="s">
        <v>2007</v>
      </c>
      <c r="E3292" s="31">
        <f ca="1">IF(GLOBAL[[#This Row],[b12]]="",GLOBAL[[#This Row],[a6]],GLOBAL[[#This Row],[b12]])</f>
        <v>0</v>
      </c>
      <c r="F3292" s="32">
        <f>GLOBAL[[#This Row],[AWAL]]</f>
        <v>0</v>
      </c>
      <c r="G3292" s="31"/>
      <c r="H3292" s="31"/>
      <c r="I3292" s="31">
        <f>IF(GLOBAL[[#This Row],[1]]="","",SUMIF(Table6[NB BM_C_QTY+F],GLOBAL[POINTER],Table6[C]))</f>
        <v>0</v>
      </c>
      <c r="J3292" s="91">
        <f>IF(GLOBAL[[#This Row],[2]]="",0,-1*SUMIF(Table5[CONCAT],GLOBAL[POINTER],Table5[3]))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 t="shared" si="51"/>
        <v>0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0</v>
      </c>
      <c r="Q3292" s="58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0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0</v>
      </c>
      <c r="W3292" s="31"/>
      <c r="X3292" s="31" t="str">
        <f>IF(GLOBAL[[#This Row],[b5]]="","",GLOBAL[[#This Row],[b5]]-GLOBAL[[#This Row],[a5]])</f>
        <v/>
      </c>
      <c r="Y3292" s="32">
        <f ca="1">SUM(INDIRECT(GLOBAL_VAR[TABLENAME]&amp;"[@a"&amp;$1:$1-1&amp;"]"),INDIRECT(GLOBAL_VAR[TABLENAME]&amp;"[@c"&amp;$1:$1-1&amp;"]"))</f>
        <v>0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292" s="31">
        <v>10</v>
      </c>
      <c r="AC3292" t="s">
        <v>5116</v>
      </c>
    </row>
    <row r="3293" spans="1:30">
      <c r="A3293" s="31" t="str">
        <f ca="1">IF(GLOBAL[[#This Row],[TT]]&lt;1,"",ROW()-2)</f>
        <v/>
      </c>
      <c r="B3293" s="33" t="s">
        <v>3586</v>
      </c>
      <c r="C3293" s="31">
        <v>0</v>
      </c>
      <c r="D3293" s="31" t="s">
        <v>2007</v>
      </c>
      <c r="E3293" s="31">
        <f ca="1">IF(GLOBAL[[#This Row],[b12]]="",GLOBAL[[#This Row],[a6]],GLOBAL[[#This Row],[b12]])</f>
        <v>0</v>
      </c>
      <c r="F3293" s="32">
        <f>GLOBAL[[#This Row],[AWAL]]</f>
        <v>0</v>
      </c>
      <c r="G3293" s="31"/>
      <c r="H3293" s="31"/>
      <c r="I3293" s="31">
        <f>IF(GLOBAL[[#This Row],[1]]="","",SUMIF(Table6[NB BM_C_QTY+F],GLOBAL[POINTER],Table6[C]))</f>
        <v>0</v>
      </c>
      <c r="J3293" s="91">
        <f>IF(GLOBAL[[#This Row],[2]]="",0,-1*SUMIF(Table5[CONCAT],GLOBAL[POINTER],Table5[3]))</f>
        <v>0</v>
      </c>
      <c r="K3293" s="31" t="str">
        <f>IF(GLOBAL[[#This Row],[b1]]="","",GLOBAL[[#This Row],[b1]]-GLOBAL[[#This Row],[a1]]-GLOBAL[[#This Row],[bkeluar1]])</f>
        <v/>
      </c>
      <c r="L3293" s="31">
        <f>SUM(GLOBAL[[#This Row],[bmasuk1]:[c1]])</f>
        <v>0</v>
      </c>
      <c r="M3293" s="32">
        <f t="shared" si="51"/>
        <v>0</v>
      </c>
      <c r="N3293" s="31"/>
      <c r="O3293" s="31" t="str">
        <f>IF(GLOBAL[[#This Row],[b2]]="","",GLOBAL[[#This Row],[b2]]-GLOBAL[[#This Row],[a2]])</f>
        <v/>
      </c>
      <c r="P3293" s="32">
        <f ca="1">SUM(INDIRECT(GLOBAL_VAR[TABLENAME]&amp;"[@a"&amp;$1:$1-1&amp;"]"),INDIRECT(GLOBAL_VAR[TABLENAME]&amp;"[@c"&amp;$1:$1-1&amp;"]"))</f>
        <v>0</v>
      </c>
      <c r="Q3293" s="58"/>
      <c r="R3293" s="33" t="str">
        <f>IF(GLOBAL[[#This Row],[b3]]="","",GLOBAL[[#This Row],[b3]]-GLOBAL[[#This Row],[a3]])</f>
        <v/>
      </c>
      <c r="S3293" s="32">
        <f ca="1">SUM(INDIRECT(GLOBAL_VAR[TABLENAME]&amp;"[@a"&amp;$1:$1-1&amp;"]"),INDIRECT(GLOBAL_VAR[TABLENAME]&amp;"[@c"&amp;$1:$1-1&amp;"]"))</f>
        <v>0</v>
      </c>
      <c r="T3293" s="33"/>
      <c r="U3293" s="33" t="str">
        <f>IF(GLOBAL[[#This Row],[b4]]="","",GLOBAL[[#This Row],[b4]]-GLOBAL[[#This Row],[a4]])</f>
        <v/>
      </c>
      <c r="V3293" s="32">
        <f ca="1">SUM(INDIRECT(GLOBAL_VAR[TABLENAME]&amp;"[@a"&amp;$1:$1-1&amp;"]"),INDIRECT(GLOBAL_VAR[TABLENAME]&amp;"[@c"&amp;$1:$1-1&amp;"]"))</f>
        <v>0</v>
      </c>
      <c r="W3293" s="31"/>
      <c r="X3293" s="31" t="str">
        <f>IF(GLOBAL[[#This Row],[b5]]="","",GLOBAL[[#This Row],[b5]]-GLOBAL[[#This Row],[a5]])</f>
        <v/>
      </c>
      <c r="Y3293" s="32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293" s="31">
        <v>10</v>
      </c>
      <c r="AC3293" t="s">
        <v>5116</v>
      </c>
    </row>
    <row r="3294" spans="1:30">
      <c r="A3294" s="31" t="str">
        <f ca="1">IF(GLOBAL[[#This Row],[TT]]&lt;1,"",ROW()-2)</f>
        <v/>
      </c>
      <c r="B3294" s="33" t="s">
        <v>1971</v>
      </c>
      <c r="C3294" s="31">
        <v>0</v>
      </c>
      <c r="D3294" s="31" t="s">
        <v>2007</v>
      </c>
      <c r="E3294" s="31">
        <f ca="1">IF(GLOBAL[[#This Row],[b12]]="",GLOBAL[[#This Row],[a6]],GLOBAL[[#This Row],[b12]])</f>
        <v>0</v>
      </c>
      <c r="F3294" s="32">
        <f>GLOBAL[[#This Row],[AWAL]]</f>
        <v>0</v>
      </c>
      <c r="G3294" s="31"/>
      <c r="H3294" s="31"/>
      <c r="I3294" s="31">
        <f>IF(GLOBAL[[#This Row],[1]]="","",SUMIF(Table6[NB BM_C_QTY+F],GLOBAL[POINTER],Table6[C]))</f>
        <v>0</v>
      </c>
      <c r="J3294" s="91">
        <f>IF(GLOBAL[[#This Row],[2]]="",0,-1*SUMIF(Table5[CONCAT],GLOBAL[POINTER],Table5[3]))</f>
        <v>0</v>
      </c>
      <c r="K3294" s="31" t="str">
        <f>IF(GLOBAL[[#This Row],[b1]]="","",GLOBAL[[#This Row],[b1]]-GLOBAL[[#This Row],[a1]]-GLOBAL[[#This Row],[bkeluar1]])</f>
        <v/>
      </c>
      <c r="L3294" s="31">
        <f>SUM(GLOBAL[[#This Row],[bmasuk1]:[c1]])</f>
        <v>0</v>
      </c>
      <c r="M3294" s="32">
        <f t="shared" si="51"/>
        <v>0</v>
      </c>
      <c r="N3294" s="31"/>
      <c r="O3294" s="31" t="str">
        <f>IF(GLOBAL[[#This Row],[b2]]="","",GLOBAL[[#This Row],[b2]]-GLOBAL[[#This Row],[a2]])</f>
        <v/>
      </c>
      <c r="P3294" s="32">
        <f ca="1">SUM(INDIRECT(GLOBAL_VAR[TABLENAME]&amp;"[@a"&amp;$1:$1-1&amp;"]"),INDIRECT(GLOBAL_VAR[TABLENAME]&amp;"[@c"&amp;$1:$1-1&amp;"]"))</f>
        <v>0</v>
      </c>
      <c r="Q3294" s="58"/>
      <c r="R3294" s="33" t="str">
        <f>IF(GLOBAL[[#This Row],[b3]]="","",GLOBAL[[#This Row],[b3]]-GLOBAL[[#This Row],[a3]])</f>
        <v/>
      </c>
      <c r="S3294" s="32">
        <f ca="1">SUM(INDIRECT(GLOBAL_VAR[TABLENAME]&amp;"[@a"&amp;$1:$1-1&amp;"]"),INDIRECT(GLOBAL_VAR[TABLENAME]&amp;"[@c"&amp;$1:$1-1&amp;"]"))</f>
        <v>0</v>
      </c>
      <c r="T3294" s="33"/>
      <c r="U3294" s="33" t="str">
        <f>IF(GLOBAL[[#This Row],[b4]]="","",GLOBAL[[#This Row],[b4]]-GLOBAL[[#This Row],[a4]])</f>
        <v/>
      </c>
      <c r="V3294" s="32">
        <f ca="1">SUM(INDIRECT(GLOBAL_VAR[TABLENAME]&amp;"[@a"&amp;$1:$1-1&amp;"]"),INDIRECT(GLOBAL_VAR[TABLENAME]&amp;"[@c"&amp;$1:$1-1&amp;"]"))</f>
        <v>0</v>
      </c>
      <c r="W3294" s="31"/>
      <c r="X3294" s="31" t="str">
        <f>IF(GLOBAL[[#This Row],[b5]]="","",GLOBAL[[#This Row],[b5]]-GLOBAL[[#This Row],[a5]])</f>
        <v/>
      </c>
      <c r="Y3294" s="32">
        <f ca="1">SUM(INDIRECT(GLOBAL_VAR[TABLENAME]&amp;"[@a"&amp;$1:$1-1&amp;"]"),INDIRECT(GLOBAL_VAR[TABLENAME]&amp;"[@c"&amp;$1:$1-1&amp;"]"))</f>
        <v>0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294" s="31">
        <v>10</v>
      </c>
      <c r="AC3294" t="s">
        <v>5116</v>
      </c>
      <c r="AD3294" s="65"/>
    </row>
    <row r="3295" spans="1:30">
      <c r="A3295" s="31">
        <f ca="1">IF(GLOBAL[[#This Row],[TT]]&lt;1,"",ROW()-2)</f>
        <v>3293</v>
      </c>
      <c r="B3295" s="33" t="s">
        <v>1759</v>
      </c>
      <c r="C3295" s="31">
        <v>4</v>
      </c>
      <c r="D3295" s="31" t="s">
        <v>1292</v>
      </c>
      <c r="E3295" s="31">
        <f ca="1">IF(GLOBAL[[#This Row],[b12]]="",GLOBAL[[#This Row],[a6]],GLOBAL[[#This Row],[b12]])</f>
        <v>4</v>
      </c>
      <c r="F3295" s="32">
        <f>GLOBAL[[#This Row],[AWAL]]</f>
        <v>4</v>
      </c>
      <c r="G3295" s="31"/>
      <c r="H3295" s="31"/>
      <c r="I3295" s="31">
        <f>IF(GLOBAL[[#This Row],[1]]="","",SUMIF(Table6[NB BM_C_QTY+F],GLOBAL[POINTER],Table6[C]))</f>
        <v>0</v>
      </c>
      <c r="J3295" s="91">
        <f>IF(GLOBAL[[#This Row],[2]]="",0,-1*SUMIF(Table5[CONCAT],GLOBAL[POINTER],Table5[3]))</f>
        <v>0</v>
      </c>
      <c r="K3295" s="31" t="str">
        <f>IF(GLOBAL[[#This Row],[b1]]="","",GLOBAL[[#This Row],[b1]]-GLOBAL[[#This Row],[a1]]-GLOBAL[[#This Row],[bkeluar1]])</f>
        <v/>
      </c>
      <c r="L3295" s="31">
        <f>SUM(GLOBAL[[#This Row],[bmasuk1]:[c1]])</f>
        <v>0</v>
      </c>
      <c r="M3295" s="32">
        <f t="shared" si="51"/>
        <v>4</v>
      </c>
      <c r="N3295" s="31"/>
      <c r="O3295" s="31" t="str">
        <f>IF(GLOBAL[[#This Row],[b2]]="","",GLOBAL[[#This Row],[b2]]-GLOBAL[[#This Row],[a2]])</f>
        <v/>
      </c>
      <c r="P3295" s="32">
        <f ca="1">SUM(INDIRECT(GLOBAL_VAR[TABLENAME]&amp;"[@a"&amp;$1:$1-1&amp;"]"),INDIRECT(GLOBAL_VAR[TABLENAME]&amp;"[@c"&amp;$1:$1-1&amp;"]"))</f>
        <v>4</v>
      </c>
      <c r="Q3295" s="58"/>
      <c r="R3295" s="33" t="str">
        <f>IF(GLOBAL[[#This Row],[b3]]="","",GLOBAL[[#This Row],[b3]]-GLOBAL[[#This Row],[a3]])</f>
        <v/>
      </c>
      <c r="S3295" s="32">
        <f ca="1">SUM(INDIRECT(GLOBAL_VAR[TABLENAME]&amp;"[@a"&amp;$1:$1-1&amp;"]"),INDIRECT(GLOBAL_VAR[TABLENAME]&amp;"[@c"&amp;$1:$1-1&amp;"]"))</f>
        <v>4</v>
      </c>
      <c r="T3295" s="33"/>
      <c r="U3295" s="33" t="str">
        <f>IF(GLOBAL[[#This Row],[b4]]="","",GLOBAL[[#This Row],[b4]]-GLOBAL[[#This Row],[a4]])</f>
        <v/>
      </c>
      <c r="V3295" s="32">
        <f ca="1">SUM(INDIRECT(GLOBAL_VAR[TABLENAME]&amp;"[@a"&amp;$1:$1-1&amp;"]"),INDIRECT(GLOBAL_VAR[TABLENAME]&amp;"[@c"&amp;$1:$1-1&amp;"]"))</f>
        <v>4</v>
      </c>
      <c r="W3295" s="31"/>
      <c r="X3295" s="31" t="str">
        <f>IF(GLOBAL[[#This Row],[b5]]="","",GLOBAL[[#This Row],[b5]]-GLOBAL[[#This Row],[a5]])</f>
        <v/>
      </c>
      <c r="Y3295" s="32">
        <f ca="1">SUM(INDIRECT(GLOBAL_VAR[TABLENAME]&amp;"[@a"&amp;$1:$1-1&amp;"]"),INDIRECT(GLOBAL_VAR[TABLENAME]&amp;"[@c"&amp;$1:$1-1&amp;"]"))</f>
        <v>4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295" s="31">
        <v>25</v>
      </c>
      <c r="AC3295" t="s">
        <v>5116</v>
      </c>
    </row>
    <row r="3296" spans="1:30">
      <c r="A3296" s="39" t="str">
        <f ca="1">IF(GLOBAL[[#This Row],[TT]]&lt;1,"",ROW()-2)</f>
        <v/>
      </c>
      <c r="B3296" s="33" t="s">
        <v>4419</v>
      </c>
      <c r="C3296" s="31">
        <v>0</v>
      </c>
      <c r="D3296" s="31" t="s">
        <v>2145</v>
      </c>
      <c r="E3296" s="39">
        <f ca="1">IF(GLOBAL[[#This Row],[b12]]="",GLOBAL[[#This Row],[a6]],GLOBAL[[#This Row],[b12]])</f>
        <v>0</v>
      </c>
      <c r="F3296" s="40">
        <f>GLOBAL[[#This Row],[AWAL]]</f>
        <v>0</v>
      </c>
      <c r="G3296" s="31"/>
      <c r="H3296" s="31"/>
      <c r="I3296" s="31">
        <f>IF(GLOBAL[[#This Row],[1]]="","",SUMIF(Table6[NB BM_C_QTY+F],GLOBAL[POINTER],Table6[C]))</f>
        <v>0</v>
      </c>
      <c r="J3296" s="91">
        <f>IF(GLOBAL[[#This Row],[2]]="",0,-1*SUMIF(Table5[CONCAT],GLOBAL[POINTER],Table5[3]))</f>
        <v>0</v>
      </c>
      <c r="K3296" s="39" t="str">
        <f>IF(GLOBAL[[#This Row],[b1]]="","",GLOBAL[[#This Row],[b1]]-GLOBAL[[#This Row],[a1]]-GLOBAL[[#This Row],[bkeluar1]])</f>
        <v/>
      </c>
      <c r="L3296" s="39">
        <f>SUM(GLOBAL[[#This Row],[bmasuk1]:[c1]])</f>
        <v>0</v>
      </c>
      <c r="M3296" s="40">
        <f t="shared" si="51"/>
        <v>0</v>
      </c>
      <c r="N3296" s="31"/>
      <c r="O3296" s="39" t="str">
        <f>IF(GLOBAL[[#This Row],[b2]]="","",GLOBAL[[#This Row],[b2]]-GLOBAL[[#This Row],[a2]])</f>
        <v/>
      </c>
      <c r="P3296" s="40">
        <f ca="1">SUM(INDIRECT(GLOBAL_VAR[TABLENAME]&amp;"[@a"&amp;$1:$1-1&amp;"]"),INDIRECT(GLOBAL_VAR[TABLENAME]&amp;"[@c"&amp;$1:$1-1&amp;"]"))</f>
        <v>0</v>
      </c>
      <c r="Q3296" s="58"/>
      <c r="R3296" s="41" t="str">
        <f>IF(GLOBAL[[#This Row],[b3]]="","",GLOBAL[[#This Row],[b3]]-GLOBAL[[#This Row],[a3]])</f>
        <v/>
      </c>
      <c r="S3296" s="32">
        <f ca="1">SUM(INDIRECT(GLOBAL_VAR[TABLENAME]&amp;"[@a"&amp;$1:$1-1&amp;"]"),INDIRECT(GLOBAL_VAR[TABLENAME]&amp;"[@c"&amp;$1:$1-1&amp;"]"))</f>
        <v>0</v>
      </c>
      <c r="T3296" s="33"/>
      <c r="U3296" s="41" t="str">
        <f>IF(GLOBAL[[#This Row],[b4]]="","",GLOBAL[[#This Row],[b4]]-GLOBAL[[#This Row],[a4]])</f>
        <v/>
      </c>
      <c r="V3296" s="32">
        <f ca="1">SUM(INDIRECT(GLOBAL_VAR[TABLENAME]&amp;"[@a"&amp;$1:$1-1&amp;"]"),INDIRECT(GLOBAL_VAR[TABLENAME]&amp;"[@c"&amp;$1:$1-1&amp;"]"))</f>
        <v>0</v>
      </c>
      <c r="W3296" s="31"/>
      <c r="X3296" s="39" t="str">
        <f>IF(GLOBAL[[#This Row],[b5]]="","",GLOBAL[[#This Row],[b5]]-GLOBAL[[#This Row],[a5]])</f>
        <v/>
      </c>
      <c r="Y3296" s="32">
        <f ca="1">SUM(INDIRECT(GLOBAL_VAR[TABLENAME]&amp;"[@a"&amp;$1:$1-1&amp;"]"),INDIRECT(GLOBAL_VAR[TABLENAME]&amp;"[@c"&amp;$1:$1-1&amp;"]"))</f>
        <v>0</v>
      </c>
      <c r="Z3296" s="29"/>
      <c r="AA329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296" s="39">
        <v>50</v>
      </c>
      <c r="AC3296" s="65" t="s">
        <v>5116</v>
      </c>
    </row>
    <row r="3297" spans="1:31">
      <c r="A3297" s="39">
        <f ca="1">IF(GLOBAL[[#This Row],[TT]]&lt;1,"",ROW()-2)</f>
        <v>3295</v>
      </c>
      <c r="B3297" s="33" t="s">
        <v>5657</v>
      </c>
      <c r="C3297" s="31">
        <v>7</v>
      </c>
      <c r="D3297" s="31" t="s">
        <v>2145</v>
      </c>
      <c r="E3297" s="39">
        <f ca="1">IF(GLOBAL[[#This Row],[b12]]="",GLOBAL[[#This Row],[a6]],GLOBAL[[#This Row],[b12]])</f>
        <v>7</v>
      </c>
      <c r="F3297" s="40">
        <f>GLOBAL[[#This Row],[AWAL]]</f>
        <v>7</v>
      </c>
      <c r="G3297" s="31"/>
      <c r="H3297" s="31"/>
      <c r="I3297" s="31">
        <f>IF(GLOBAL[[#This Row],[1]]="","",SUMIF(Table6[NB BM_C_QTY+F],GLOBAL[POINTER],Table6[C]))</f>
        <v>0</v>
      </c>
      <c r="J3297" s="91">
        <f>IF(GLOBAL[[#This Row],[2]]="",0,-1*SUMIF(Table5[CONCAT],GLOBAL[POINTER],Table5[3]))</f>
        <v>0</v>
      </c>
      <c r="K3297" s="39" t="str">
        <f>IF(GLOBAL[[#This Row],[b1]]="","",GLOBAL[[#This Row],[b1]]-GLOBAL[[#This Row],[a1]]-GLOBAL[[#This Row],[bkeluar1]])</f>
        <v/>
      </c>
      <c r="L3297" s="39">
        <f>SUM(GLOBAL[[#This Row],[bmasuk1]:[c1]])</f>
        <v>0</v>
      </c>
      <c r="M3297" s="40">
        <f t="shared" si="51"/>
        <v>7</v>
      </c>
      <c r="N3297" s="31"/>
      <c r="O3297" s="39" t="str">
        <f>IF(GLOBAL[[#This Row],[b2]]="","",GLOBAL[[#This Row],[b2]]-GLOBAL[[#This Row],[a2]])</f>
        <v/>
      </c>
      <c r="P3297" s="40">
        <f ca="1">SUM(INDIRECT(GLOBAL_VAR[TABLENAME]&amp;"[@a"&amp;$1:$1-1&amp;"]"),INDIRECT(GLOBAL_VAR[TABLENAME]&amp;"[@c"&amp;$1:$1-1&amp;"]"))</f>
        <v>7</v>
      </c>
      <c r="Q3297" s="58"/>
      <c r="R3297" s="41" t="str">
        <f>IF(GLOBAL[[#This Row],[b3]]="","",GLOBAL[[#This Row],[b3]]-GLOBAL[[#This Row],[a3]])</f>
        <v/>
      </c>
      <c r="S3297" s="32">
        <f ca="1">SUM(INDIRECT(GLOBAL_VAR[TABLENAME]&amp;"[@a"&amp;$1:$1-1&amp;"]"),INDIRECT(GLOBAL_VAR[TABLENAME]&amp;"[@c"&amp;$1:$1-1&amp;"]"))</f>
        <v>7</v>
      </c>
      <c r="T3297" s="33"/>
      <c r="U3297" s="41" t="str">
        <f>IF(GLOBAL[[#This Row],[b4]]="","",GLOBAL[[#This Row],[b4]]-GLOBAL[[#This Row],[a4]])</f>
        <v/>
      </c>
      <c r="V3297" s="32">
        <f ca="1">SUM(INDIRECT(GLOBAL_VAR[TABLENAME]&amp;"[@a"&amp;$1:$1-1&amp;"]"),INDIRECT(GLOBAL_VAR[TABLENAME]&amp;"[@c"&amp;$1:$1-1&amp;"]"))</f>
        <v>7</v>
      </c>
      <c r="W3297" s="31"/>
      <c r="X3297" s="39" t="str">
        <f>IF(GLOBAL[[#This Row],[b5]]="","",GLOBAL[[#This Row],[b5]]-GLOBAL[[#This Row],[a5]])</f>
        <v/>
      </c>
      <c r="Y3297" s="32">
        <f ca="1">SUM(INDIRECT(GLOBAL_VAR[TABLENAME]&amp;"[@a"&amp;$1:$1-1&amp;"]"),INDIRECT(GLOBAL_VAR[TABLENAME]&amp;"[@c"&amp;$1:$1-1&amp;"]"))</f>
        <v>7</v>
      </c>
      <c r="Z3297" s="29"/>
      <c r="AA329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tasbrandedkecilsb11550lsnuntana</v>
      </c>
      <c r="AB3297" s="39">
        <v>50</v>
      </c>
      <c r="AC3297" s="65" t="s">
        <v>5116</v>
      </c>
    </row>
    <row r="3298" spans="1:31">
      <c r="A3298" s="42" t="str">
        <f ca="1">IF(GLOBAL[[#This Row],[TT]]&lt;1,"",ROW()-2)</f>
        <v/>
      </c>
      <c r="B3298" s="38" t="s">
        <v>4420</v>
      </c>
      <c r="C3298" s="36">
        <v>0</v>
      </c>
      <c r="D3298" s="36" t="s">
        <v>2149</v>
      </c>
      <c r="E3298" s="42">
        <f ca="1">IF(GLOBAL[[#This Row],[b12]]="",GLOBAL[[#This Row],[a6]],GLOBAL[[#This Row],[b12]])</f>
        <v>0</v>
      </c>
      <c r="F3298" s="43">
        <f>GLOBAL[[#This Row],[AWAL]]</f>
        <v>0</v>
      </c>
      <c r="G3298" s="36"/>
      <c r="H3298" s="36"/>
      <c r="I3298" s="36">
        <f>IF(GLOBAL[[#This Row],[1]]="","",SUMIF(Table6[NB BM_C_QTY+F],GLOBAL[POINTER],Table6[C]))</f>
        <v>0</v>
      </c>
      <c r="J3298" s="95">
        <f>IF(GLOBAL[[#This Row],[2]]="",0,-1*SUMIF(Table5[CONCAT],GLOBAL[POINTER],Table5[3]))</f>
        <v>0</v>
      </c>
      <c r="K3298" s="42" t="str">
        <f>IF(GLOBAL[[#This Row],[b1]]="","",GLOBAL[[#This Row],[b1]]-GLOBAL[[#This Row],[a1]]-GLOBAL[[#This Row],[bkeluar1]])</f>
        <v/>
      </c>
      <c r="L3298" s="42">
        <f>SUM(GLOBAL[[#This Row],[bmasuk1]:[c1]])</f>
        <v>0</v>
      </c>
      <c r="M3298" s="43">
        <f t="shared" si="51"/>
        <v>0</v>
      </c>
      <c r="N3298" s="36"/>
      <c r="O3298" s="42" t="str">
        <f>IF(GLOBAL[[#This Row],[b2]]="","",GLOBAL[[#This Row],[b2]]-GLOBAL[[#This Row],[a2]])</f>
        <v/>
      </c>
      <c r="P3298" s="43">
        <f ca="1">SUM(INDIRECT(GLOBAL_VAR[TABLENAME]&amp;"[@a"&amp;$1:$1-1&amp;"]"),INDIRECT(GLOBAL_VAR[TABLENAME]&amp;"[@c"&amp;$1:$1-1&amp;"]"))</f>
        <v>0</v>
      </c>
      <c r="Q3298" s="108"/>
      <c r="R3298" s="44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44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42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Z3298" s="29"/>
      <c r="AA329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298" s="42">
        <v>40</v>
      </c>
      <c r="AC3298" s="65" t="s">
        <v>5116</v>
      </c>
      <c r="AE3298" s="65"/>
    </row>
    <row r="3299" spans="1:31">
      <c r="A3299" s="127">
        <f ca="1">IF(GLOBAL[[#This Row],[TT]]&lt;1,"",ROW()-2)</f>
        <v>3297</v>
      </c>
      <c r="B3299" s="38" t="s">
        <v>6049</v>
      </c>
      <c r="C3299" s="36">
        <v>3</v>
      </c>
      <c r="D3299" s="36" t="s">
        <v>2006</v>
      </c>
      <c r="E3299" s="36">
        <f ca="1">IF(GLOBAL[[#This Row],[b12]]="",GLOBAL[[#This Row],[a6]],GLOBAL[[#This Row],[b12]])</f>
        <v>3</v>
      </c>
      <c r="F3299" s="37">
        <f>GLOBAL[[#This Row],[AWAL]]</f>
        <v>3</v>
      </c>
      <c r="G3299" s="36"/>
      <c r="H3299" s="36"/>
      <c r="I3299" s="36">
        <f>IF(GLOBAL[[#This Row],[1]]="","",SUMIF(Table6[NB BM_C_QTY+F],GLOBAL[POINTER],Table6[C]))</f>
        <v>0</v>
      </c>
      <c r="J3299" s="95">
        <f>IF(GLOBAL[[#This Row],[2]]="",0,-1*SUMIF(Table5[CONCAT],GLOBAL[POINTER],Table5[3]))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3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3</v>
      </c>
      <c r="Q3299" s="108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3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3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3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tascoklatbesar30lsnuntana</v>
      </c>
      <c r="AB3299" s="36">
        <v>30</v>
      </c>
      <c r="AC3299" t="s">
        <v>5116</v>
      </c>
    </row>
    <row r="3300" spans="1:31">
      <c r="A3300" s="127" t="str">
        <f ca="1">IF(GLOBAL[[#This Row],[TT]]&lt;1,"",ROW()-2)</f>
        <v/>
      </c>
      <c r="B3300" s="38" t="s">
        <v>3587</v>
      </c>
      <c r="C3300" s="36">
        <v>0</v>
      </c>
      <c r="D3300" s="36" t="s">
        <v>2006</v>
      </c>
      <c r="E3300" s="36">
        <f ca="1">IF(GLOBAL[[#This Row],[b12]]="",GLOBAL[[#This Row],[a6]],GLOBAL[[#This Row],[b12]])</f>
        <v>0</v>
      </c>
      <c r="F3300" s="37">
        <f>GLOBAL[[#This Row],[AWAL]]</f>
        <v>0</v>
      </c>
      <c r="G3300" s="36"/>
      <c r="H3300" s="36"/>
      <c r="I3300" s="36">
        <f>IF(GLOBAL[[#This Row],[1]]="","",SUMIF(Table6[NB BM_C_QTY+F],GLOBAL[POINTER],Table6[C]))</f>
        <v>0</v>
      </c>
      <c r="J3300" s="95">
        <f>IF(GLOBAL[[#This Row],[2]]="",0,-1*SUMIF(Table5[CONCAT],GLOBAL[POINTER],Table5[3]))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0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0</v>
      </c>
      <c r="Q3300" s="108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0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0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0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300" s="36">
        <v>30</v>
      </c>
      <c r="AC3300" t="s">
        <v>5116</v>
      </c>
    </row>
    <row r="3301" spans="1:31">
      <c r="A3301" s="127">
        <f ca="1">IF(GLOBAL[[#This Row],[TT]]&lt;1,"",ROW()-2)</f>
        <v>3299</v>
      </c>
      <c r="B3301" s="38" t="s">
        <v>5656</v>
      </c>
      <c r="C3301" s="36">
        <v>8</v>
      </c>
      <c r="D3301" s="36" t="s">
        <v>2145</v>
      </c>
      <c r="E3301" s="36">
        <f ca="1">IF(GLOBAL[[#This Row],[b12]]="",GLOBAL[[#This Row],[a6]],GLOBAL[[#This Row],[b12]])</f>
        <v>7</v>
      </c>
      <c r="F3301" s="37">
        <f>GLOBAL[[#This Row],[AWAL]]</f>
        <v>8</v>
      </c>
      <c r="G3301" s="36"/>
      <c r="H3301" s="36"/>
      <c r="I3301" s="36">
        <f>IF(GLOBAL[[#This Row],[1]]="","",SUMIF(Table6[NB BM_C_QTY+F],GLOBAL[POINTER],Table6[C]))</f>
        <v>0</v>
      </c>
      <c r="J3301" s="95">
        <f>IF(GLOBAL[[#This Row],[2]]="",0,-1*SUMIF(Table5[CONCAT],GLOBAL[POINTER],Table5[3]))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 t="shared" si="51"/>
        <v>8</v>
      </c>
      <c r="N3301" s="36">
        <v>7</v>
      </c>
      <c r="O3301" s="36">
        <f>IF(GLOBAL[[#This Row],[b2]]="","",GLOBAL[[#This Row],[b2]]-GLOBAL[[#This Row],[a2]])</f>
        <v>-1</v>
      </c>
      <c r="P3301" s="37">
        <f ca="1">SUM(INDIRECT(GLOBAL_VAR[TABLENAME]&amp;"[@a"&amp;$1:$1-1&amp;"]"),INDIRECT(GLOBAL_VAR[TABLENAME]&amp;"[@c"&amp;$1:$1-1&amp;"]"))</f>
        <v>7</v>
      </c>
      <c r="Q3301" s="108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7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7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7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tascoklatkeciltebal50lsnuntana</v>
      </c>
      <c r="AB3301" s="36">
        <v>30</v>
      </c>
      <c r="AC3301" t="s">
        <v>5116</v>
      </c>
    </row>
    <row r="3302" spans="1:31">
      <c r="A3302" s="42" t="str">
        <f ca="1">IF(GLOBAL[[#This Row],[TT]]&lt;1,"",ROW()-2)</f>
        <v/>
      </c>
      <c r="B3302" s="38" t="s">
        <v>5599</v>
      </c>
      <c r="C3302" s="36">
        <v>0</v>
      </c>
      <c r="D3302" s="36" t="s">
        <v>2006</v>
      </c>
      <c r="E3302" s="42">
        <f ca="1">IF(GLOBAL[[#This Row],[b12]]="",GLOBAL[[#This Row],[a6]],GLOBAL[[#This Row],[b12]])</f>
        <v>0</v>
      </c>
      <c r="F3302" s="43">
        <f>GLOBAL[[#This Row],[AWAL]]</f>
        <v>0</v>
      </c>
      <c r="G3302" s="36"/>
      <c r="H3302" s="36"/>
      <c r="I3302" s="42">
        <f>IF(GLOBAL[[#This Row],[1]]="","",SUMIF(Table6[NB BM_C_QTY+F],GLOBAL[POINTER],Table6[C]))</f>
        <v>0</v>
      </c>
      <c r="J3302" s="95">
        <f>IF(GLOBAL[[#This Row],[2]]="",0,-1*SUMIF(Table5[CONCAT],GLOBAL[POINTER],Table5[3]))</f>
        <v>0</v>
      </c>
      <c r="K3302" s="42" t="str">
        <f>IF(GLOBAL[[#This Row],[b1]]="","",GLOBAL[[#This Row],[b1]]-GLOBAL[[#This Row],[a1]]-GLOBAL[[#This Row],[bkeluar1]])</f>
        <v/>
      </c>
      <c r="L3302" s="42">
        <f>SUM(GLOBAL[[#This Row],[bmasuk1]:[c1]])</f>
        <v>0</v>
      </c>
      <c r="M3302" s="43">
        <f t="shared" si="51"/>
        <v>0</v>
      </c>
      <c r="N3302" s="36"/>
      <c r="O3302" s="42" t="str">
        <f>IF(GLOBAL[[#This Row],[b2]]="","",GLOBAL[[#This Row],[b2]]-GLOBAL[[#This Row],[a2]])</f>
        <v/>
      </c>
      <c r="P3302" s="43">
        <f ca="1">SUM(INDIRECT(GLOBAL_VAR[TABLENAME]&amp;"[@a"&amp;$1:$1-1&amp;"]"),INDIRECT(GLOBAL_VAR[TABLENAME]&amp;"[@c"&amp;$1:$1-1&amp;"]"))</f>
        <v>0</v>
      </c>
      <c r="Q3302" s="108"/>
      <c r="R3302" s="44" t="str">
        <f>IF(GLOBAL[[#This Row],[b3]]="","",GLOBAL[[#This Row],[b3]]-GLOBAL[[#This Row],[a3]])</f>
        <v/>
      </c>
      <c r="S3302" s="43">
        <f ca="1">SUM(INDIRECT(GLOBAL_VAR[TABLENAME]&amp;"[@a"&amp;$1:$1-1&amp;"]"),INDIRECT(GLOBAL_VAR[TABLENAME]&amp;"[@c"&amp;$1:$1-1&amp;"]"))</f>
        <v>0</v>
      </c>
      <c r="T3302" s="38"/>
      <c r="U3302" s="44" t="str">
        <f>IF(GLOBAL[[#This Row],[b4]]="","",GLOBAL[[#This Row],[b4]]-GLOBAL[[#This Row],[a4]])</f>
        <v/>
      </c>
      <c r="V3302" s="43">
        <f ca="1">SUM(INDIRECT(GLOBAL_VAR[TABLENAME]&amp;"[@a"&amp;$1:$1-1&amp;"]"),INDIRECT(GLOBAL_VAR[TABLENAME]&amp;"[@c"&amp;$1:$1-1&amp;"]"))</f>
        <v>0</v>
      </c>
      <c r="W3302" s="36"/>
      <c r="X3302" s="42" t="str">
        <f>IF(GLOBAL[[#This Row],[b5]]="","",GLOBAL[[#This Row],[b5]]-GLOBAL[[#This Row],[a5]])</f>
        <v/>
      </c>
      <c r="Y3302" s="43">
        <f ca="1">SUM(INDIRECT(GLOBAL_VAR[TABLENAME]&amp;"[@a"&amp;$1:$1-1&amp;"]"),INDIRECT(GLOBAL_VAR[TABLENAME]&amp;"[@c"&amp;$1:$1-1&amp;"]"))</f>
        <v>0</v>
      </c>
      <c r="Z3302" s="29"/>
      <c r="AA330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3302" s="42">
        <v>30</v>
      </c>
      <c r="AC3302" s="65" t="s">
        <v>5116</v>
      </c>
      <c r="AD3302" s="29"/>
    </row>
    <row r="3303" spans="1:31">
      <c r="A3303" s="36" t="str">
        <f ca="1">IF(GLOBAL[[#This Row],[TT]]&lt;1,"",ROW()-2)</f>
        <v/>
      </c>
      <c r="B3303" s="38" t="s">
        <v>4402</v>
      </c>
      <c r="C3303" s="36">
        <v>0</v>
      </c>
      <c r="D3303" s="36" t="s">
        <v>2149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>
        <f>IF(GLOBAL[[#This Row],[1]]="","",SUMIF(Table6[NB BM_C_QTY+F],GLOBAL[POINTER],Table6[C]))</f>
        <v>0</v>
      </c>
      <c r="J3303" s="95">
        <f>IF(GLOBAL[[#This Row],[2]]="",0,-1*SUMIF(Table5[CONCAT],GLOBAL[POINTER],Table5[3]))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 t="shared" si="51"/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108"/>
      <c r="R3303" s="38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0</v>
      </c>
      <c r="T3303" s="38"/>
      <c r="U3303" s="38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0</v>
      </c>
      <c r="W3303" s="36"/>
      <c r="X3303" s="36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303" s="36">
        <v>40</v>
      </c>
      <c r="AC3303" t="s">
        <v>5116</v>
      </c>
    </row>
    <row r="3304" spans="1:31">
      <c r="A3304" s="39">
        <f ca="1">IF(GLOBAL[[#This Row],[TT]]&lt;1,"",ROW()-2)</f>
        <v>3302</v>
      </c>
      <c r="B3304" s="38" t="s">
        <v>4421</v>
      </c>
      <c r="C3304" s="36">
        <v>6</v>
      </c>
      <c r="D3304" s="36" t="s">
        <v>2149</v>
      </c>
      <c r="E3304" s="42">
        <f ca="1">IF(GLOBAL[[#This Row],[b12]]="",GLOBAL[[#This Row],[a6]],GLOBAL[[#This Row],[b12]])</f>
        <v>6</v>
      </c>
      <c r="F3304" s="43">
        <f>GLOBAL[[#This Row],[AWAL]]</f>
        <v>6</v>
      </c>
      <c r="G3304" s="36"/>
      <c r="H3304" s="36"/>
      <c r="I3304" s="36">
        <f>IF(GLOBAL[[#This Row],[1]]="","",SUMIF(Table6[NB BM_C_QTY+F],GLOBAL[POINTER],Table6[C]))</f>
        <v>0</v>
      </c>
      <c r="J3304" s="95">
        <f>IF(GLOBAL[[#This Row],[2]]="",0,-1*SUMIF(Table5[CONCAT],GLOBAL[POINTER],Table5[3]))</f>
        <v>0</v>
      </c>
      <c r="K3304" s="42" t="str">
        <f>IF(GLOBAL[[#This Row],[b1]]="","",GLOBAL[[#This Row],[b1]]-GLOBAL[[#This Row],[a1]]-GLOBAL[[#This Row],[bkeluar1]])</f>
        <v/>
      </c>
      <c r="L3304" s="42">
        <f>SUM(GLOBAL[[#This Row],[bmasuk1]:[c1]])</f>
        <v>0</v>
      </c>
      <c r="M3304" s="43">
        <f t="shared" si="51"/>
        <v>6</v>
      </c>
      <c r="N3304" s="36"/>
      <c r="O3304" s="42" t="str">
        <f>IF(GLOBAL[[#This Row],[b2]]="","",GLOBAL[[#This Row],[b2]]-GLOBAL[[#This Row],[a2]])</f>
        <v/>
      </c>
      <c r="P3304" s="43">
        <f ca="1">SUM(INDIRECT(GLOBAL_VAR[TABLENAME]&amp;"[@a"&amp;$1:$1-1&amp;"]"),INDIRECT(GLOBAL_VAR[TABLENAME]&amp;"[@c"&amp;$1:$1-1&amp;"]"))</f>
        <v>6</v>
      </c>
      <c r="Q3304" s="108"/>
      <c r="R3304" s="41" t="str">
        <f>IF(GLOBAL[[#This Row],[b3]]="","",GLOBAL[[#This Row],[b3]]-GLOBAL[[#This Row],[a3]])</f>
        <v/>
      </c>
      <c r="S3304" s="32">
        <f ca="1">SUM(INDIRECT(GLOBAL_VAR[TABLENAME]&amp;"[@a"&amp;$1:$1-1&amp;"]"),INDIRECT(GLOBAL_VAR[TABLENAME]&amp;"[@c"&amp;$1:$1-1&amp;"]"))</f>
        <v>6</v>
      </c>
      <c r="T3304" s="33"/>
      <c r="U3304" s="41" t="str">
        <f>IF(GLOBAL[[#This Row],[b4]]="","",GLOBAL[[#This Row],[b4]]-GLOBAL[[#This Row],[a4]])</f>
        <v/>
      </c>
      <c r="V3304" s="32">
        <f ca="1">SUM(INDIRECT(GLOBAL_VAR[TABLENAME]&amp;"[@a"&amp;$1:$1-1&amp;"]"),INDIRECT(GLOBAL_VAR[TABLENAME]&amp;"[@c"&amp;$1:$1-1&amp;"]"))</f>
        <v>6</v>
      </c>
      <c r="W3304" s="31"/>
      <c r="X3304" s="39" t="str">
        <f>IF(GLOBAL[[#This Row],[b5]]="","",GLOBAL[[#This Row],[b5]]-GLOBAL[[#This Row],[a5]])</f>
        <v/>
      </c>
      <c r="Y3304" s="32">
        <f ca="1">SUM(INDIRECT(GLOBAL_VAR[TABLENAME]&amp;"[@a"&amp;$1:$1-1&amp;"]"),INDIRECT(GLOBAL_VAR[TABLENAME]&amp;"[@c"&amp;$1:$1-1&amp;"]"))</f>
        <v>6</v>
      </c>
      <c r="Z3304" s="29"/>
      <c r="AA330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304" s="42">
        <v>40</v>
      </c>
      <c r="AC3304" s="65" t="s">
        <v>5116</v>
      </c>
      <c r="AE3304" s="65"/>
    </row>
    <row r="3305" spans="1:31">
      <c r="A3305" s="31">
        <f ca="1">IF(GLOBAL[[#This Row],[TT]]&lt;1,"",ROW()-2)</f>
        <v>3303</v>
      </c>
      <c r="B3305" s="38" t="s">
        <v>1760</v>
      </c>
      <c r="C3305" s="36">
        <v>1</v>
      </c>
      <c r="D3305" s="36" t="s">
        <v>302</v>
      </c>
      <c r="E3305" s="36">
        <f ca="1">IF(GLOBAL[[#This Row],[b12]]="",GLOBAL[[#This Row],[a6]],GLOBAL[[#This Row],[b12]])</f>
        <v>1</v>
      </c>
      <c r="F3305" s="37">
        <f>GLOBAL[[#This Row],[AWAL]]</f>
        <v>1</v>
      </c>
      <c r="G3305" s="36"/>
      <c r="H3305" s="36"/>
      <c r="I3305" s="36">
        <f>IF(GLOBAL[[#This Row],[1]]="","",SUMIF(Table6[NB BM_C_QTY+F],GLOBAL[POINTER],Table6[C]))</f>
        <v>0</v>
      </c>
      <c r="J3305" s="95">
        <f>IF(GLOBAL[[#This Row],[2]]="",0,-1*SUMIF(Table5[CONCAT],GLOBAL[POINTER],Table5[3]))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 t="shared" si="51"/>
        <v>1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1</v>
      </c>
      <c r="Q3305" s="108"/>
      <c r="R3305" s="33" t="str">
        <f>IF(GLOBAL[[#This Row],[b3]]="","",GLOBAL[[#This Row],[b3]]-GLOBAL[[#This Row],[a3]])</f>
        <v/>
      </c>
      <c r="S3305" s="32">
        <f ca="1">SUM(INDIRECT(GLOBAL_VAR[TABLENAME]&amp;"[@a"&amp;$1:$1-1&amp;"]"),INDIRECT(GLOBAL_VAR[TABLENAME]&amp;"[@c"&amp;$1:$1-1&amp;"]"))</f>
        <v>1</v>
      </c>
      <c r="T3305" s="33"/>
      <c r="U3305" s="33" t="str">
        <f>IF(GLOBAL[[#This Row],[b4]]="","",GLOBAL[[#This Row],[b4]]-GLOBAL[[#This Row],[a4]])</f>
        <v/>
      </c>
      <c r="V3305" s="32">
        <f ca="1">SUM(INDIRECT(GLOBAL_VAR[TABLENAME]&amp;"[@a"&amp;$1:$1-1&amp;"]"),INDIRECT(GLOBAL_VAR[TABLENAME]&amp;"[@c"&amp;$1:$1-1&amp;"]"))</f>
        <v>1</v>
      </c>
      <c r="W3305" s="31"/>
      <c r="X3305" s="31" t="str">
        <f>IF(GLOBAL[[#This Row],[b5]]="","",GLOBAL[[#This Row],[b5]]-GLOBAL[[#This Row],[a5]])</f>
        <v/>
      </c>
      <c r="Y3305" s="32">
        <f ca="1">SUM(INDIRECT(GLOBAL_VAR[TABLENAME]&amp;"[@a"&amp;$1:$1-1&amp;"]"),INDIRECT(GLOBAL_VAR[TABLENAME]&amp;"[@c"&amp;$1:$1-1&amp;"]"))</f>
        <v>1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305" s="36">
        <v>480</v>
      </c>
      <c r="AC3305" t="s">
        <v>5118</v>
      </c>
    </row>
    <row r="3306" spans="1:31">
      <c r="A3306" s="36">
        <f ca="1">IF(GLOBAL[[#This Row],[TT]]&lt;1,"",ROW()-2)</f>
        <v>3304</v>
      </c>
      <c r="B3306" s="38" t="s">
        <v>7257</v>
      </c>
      <c r="C3306" s="36">
        <v>2</v>
      </c>
      <c r="D3306" s="36">
        <v>480</v>
      </c>
      <c r="E3306" s="36">
        <f ca="1">IF(GLOBAL[[#This Row],[b12]]="",GLOBAL[[#This Row],[a6]],GLOBAL[[#This Row],[b12]])</f>
        <v>2</v>
      </c>
      <c r="F3306" s="37">
        <f>GLOBAL[[#This Row],[AWAL]]</f>
        <v>2</v>
      </c>
      <c r="G3306" s="36"/>
      <c r="H3306" s="36"/>
      <c r="I3306" s="36">
        <f>IF(GLOBAL[[#This Row],[1]]="","",SUMIF(Table6[NB BM_C_QTY+F],GLOBAL[POINTER],Table6[C]))</f>
        <v>0</v>
      </c>
      <c r="J3306" s="95">
        <f>IF(GLOBAL[[#This Row],[2]]="",0,-1*SUMIF(Table5[CONCAT],GLOBAL[POINTER],Table5[3]))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 t="shared" si="51"/>
        <v>2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2</v>
      </c>
      <c r="Q3306" s="108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2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2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2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306" s="36">
        <v>480</v>
      </c>
      <c r="AC3306" t="s">
        <v>5118</v>
      </c>
    </row>
    <row r="3307" spans="1:31">
      <c r="A3307" s="36">
        <f ca="1">IF(GLOBAL[[#This Row],[TT]]&lt;1,"",ROW()-2)</f>
        <v>3305</v>
      </c>
      <c r="B3307" s="38" t="s">
        <v>1761</v>
      </c>
      <c r="C3307" s="36">
        <v>1</v>
      </c>
      <c r="D3307" s="36" t="s">
        <v>16</v>
      </c>
      <c r="E3307" s="36">
        <f ca="1">IF(GLOBAL[[#This Row],[b12]]="",GLOBAL[[#This Row],[a6]],GLOBAL[[#This Row],[b12]])</f>
        <v>1</v>
      </c>
      <c r="F3307" s="37">
        <f>GLOBAL[[#This Row],[AWAL]]</f>
        <v>1</v>
      </c>
      <c r="G3307" s="36"/>
      <c r="H3307" s="36"/>
      <c r="I3307" s="36">
        <f>IF(GLOBAL[[#This Row],[1]]="","",SUMIF(Table6[NB BM_C_QTY+F],GLOBAL[POINTER],Table6[C]))</f>
        <v>0</v>
      </c>
      <c r="J3307" s="95">
        <f>IF(GLOBAL[[#This Row],[2]]="",0,-1*SUMIF(Table5[CONCAT],GLOBAL[POINTER],Table5[3]))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 t="shared" si="51"/>
        <v>1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1</v>
      </c>
      <c r="Q3307" s="108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1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1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1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307" s="36">
        <v>40</v>
      </c>
      <c r="AC3307" t="s">
        <v>5116</v>
      </c>
    </row>
    <row r="3308" spans="1:31">
      <c r="A3308" s="36">
        <f ca="1">IF(GLOBAL[[#This Row],[TT]]&lt;1,"",ROW()-2)</f>
        <v>3306</v>
      </c>
      <c r="B3308" s="38" t="s">
        <v>1762</v>
      </c>
      <c r="C3308" s="36">
        <v>6</v>
      </c>
      <c r="D3308" s="36">
        <v>480</v>
      </c>
      <c r="E3308" s="36">
        <f ca="1">IF(GLOBAL[[#This Row],[b12]]="",GLOBAL[[#This Row],[a6]],GLOBAL[[#This Row],[b12]])</f>
        <v>6</v>
      </c>
      <c r="F3308" s="37">
        <f>GLOBAL[[#This Row],[AWAL]]</f>
        <v>6</v>
      </c>
      <c r="G3308" s="36"/>
      <c r="H3308" s="36"/>
      <c r="I3308" s="36">
        <f>IF(GLOBAL[[#This Row],[1]]="","",SUMIF(Table6[NB BM_C_QTY+F],GLOBAL[POINTER],Table6[C]))</f>
        <v>0</v>
      </c>
      <c r="J3308" s="95">
        <f>IF(GLOBAL[[#This Row],[2]]="",0,-1*SUMIF(Table5[CONCAT],GLOBAL[POINTER],Table5[3]))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 t="shared" si="51"/>
        <v>6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6</v>
      </c>
      <c r="Q3308" s="108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6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6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6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308" s="36">
        <v>480</v>
      </c>
      <c r="AC3308" t="s">
        <v>5118</v>
      </c>
    </row>
    <row r="3309" spans="1:31">
      <c r="A3309" s="36">
        <f ca="1">IF(GLOBAL[[#This Row],[TT]]&lt;1,"",ROW()-2)</f>
        <v>3307</v>
      </c>
      <c r="B3309" s="38" t="s">
        <v>1763</v>
      </c>
      <c r="C3309" s="36">
        <v>6</v>
      </c>
      <c r="D3309" s="36" t="s">
        <v>16</v>
      </c>
      <c r="E3309" s="36">
        <f ca="1">IF(GLOBAL[[#This Row],[b12]]="",GLOBAL[[#This Row],[a6]],GLOBAL[[#This Row],[b12]])</f>
        <v>6</v>
      </c>
      <c r="F3309" s="37">
        <f>GLOBAL[[#This Row],[AWAL]]</f>
        <v>6</v>
      </c>
      <c r="G3309" s="36"/>
      <c r="H3309" s="36"/>
      <c r="I3309" s="36">
        <f>IF(GLOBAL[[#This Row],[1]]="","",SUMIF(Table6[NB BM_C_QTY+F],GLOBAL[POINTER],Table6[C]))</f>
        <v>0</v>
      </c>
      <c r="J3309" s="95">
        <f>IF(GLOBAL[[#This Row],[2]]="",0,-1*SUMIF(Table5[CONCAT],GLOBAL[POINTER],Table5[3]))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 t="shared" si="51"/>
        <v>6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6</v>
      </c>
      <c r="Q3309" s="108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6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6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6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309" s="36">
        <v>40</v>
      </c>
      <c r="AC3309" t="s">
        <v>5116</v>
      </c>
    </row>
    <row r="3310" spans="1:31">
      <c r="A3310" s="36">
        <f ca="1">IF(GLOBAL[[#This Row],[TT]]&lt;1,"",ROW()-2)</f>
        <v>3308</v>
      </c>
      <c r="B3310" s="38" t="s">
        <v>1764</v>
      </c>
      <c r="C3310" s="36">
        <v>3</v>
      </c>
      <c r="D3310" s="36" t="s">
        <v>2017</v>
      </c>
      <c r="E3310" s="36">
        <f ca="1">IF(GLOBAL[[#This Row],[b12]]="",GLOBAL[[#This Row],[a6]],GLOBAL[[#This Row],[b12]])</f>
        <v>3</v>
      </c>
      <c r="F3310" s="37">
        <f>GLOBAL[[#This Row],[AWAL]]</f>
        <v>3</v>
      </c>
      <c r="G3310" s="36"/>
      <c r="H3310" s="36"/>
      <c r="I3310" s="36">
        <f>IF(GLOBAL[[#This Row],[1]]="","",SUMIF(Table6[NB BM_C_QTY+F],GLOBAL[POINTER],Table6[C]))</f>
        <v>0</v>
      </c>
      <c r="J3310" s="95">
        <f>IF(GLOBAL[[#This Row],[2]]="",0,-1*SUMIF(Table5[CONCAT],GLOBAL[POINTER],Table5[3]))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 t="shared" si="51"/>
        <v>3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3</v>
      </c>
      <c r="Q3310" s="108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3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3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3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310" s="36">
        <v>80</v>
      </c>
      <c r="AC3310" t="s">
        <v>5118</v>
      </c>
    </row>
    <row r="3311" spans="1:31">
      <c r="A3311" s="36">
        <f ca="1">IF(GLOBAL[[#This Row],[TT]]&lt;1,"",ROW()-2)</f>
        <v>3309</v>
      </c>
      <c r="B3311" s="38" t="s">
        <v>1765</v>
      </c>
      <c r="C3311" s="36">
        <v>1</v>
      </c>
      <c r="D3311" s="36">
        <v>1200</v>
      </c>
      <c r="E3311" s="36">
        <f ca="1">IF(GLOBAL[[#This Row],[b12]]="",GLOBAL[[#This Row],[a6]],GLOBAL[[#This Row],[b12]])</f>
        <v>1</v>
      </c>
      <c r="F3311" s="37">
        <f>GLOBAL[[#This Row],[AWAL]]</f>
        <v>1</v>
      </c>
      <c r="G3311" s="36"/>
      <c r="H3311" s="36"/>
      <c r="I3311" s="36">
        <f>IF(GLOBAL[[#This Row],[1]]="","",SUMIF(Table6[NB BM_C_QTY+F],GLOBAL[POINTER],Table6[C]))</f>
        <v>0</v>
      </c>
      <c r="J3311" s="95">
        <f>IF(GLOBAL[[#This Row],[2]]="",0,-1*SUMIF(Table5[CONCAT],GLOBAL[POINTER],Table5[3]))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 t="shared" si="51"/>
        <v>1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1</v>
      </c>
      <c r="Q3311" s="108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1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1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1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311" s="36">
        <v>1200</v>
      </c>
      <c r="AC3311" t="s">
        <v>5118</v>
      </c>
    </row>
    <row r="3312" spans="1:31">
      <c r="A3312" s="36">
        <f ca="1">IF(GLOBAL[[#This Row],[TT]]&lt;1,"",ROW()-2)</f>
        <v>3310</v>
      </c>
      <c r="B3312" s="38" t="s">
        <v>1766</v>
      </c>
      <c r="C3312" s="36">
        <v>2</v>
      </c>
      <c r="D3312" s="36" t="s">
        <v>238</v>
      </c>
      <c r="E3312" s="36">
        <f ca="1">IF(GLOBAL[[#This Row],[b12]]="",GLOBAL[[#This Row],[a6]],GLOBAL[[#This Row],[b12]])</f>
        <v>2</v>
      </c>
      <c r="F3312" s="37">
        <f>GLOBAL[[#This Row],[AWAL]]</f>
        <v>2</v>
      </c>
      <c r="G3312" s="36"/>
      <c r="H3312" s="36"/>
      <c r="I3312" s="36">
        <f>IF(GLOBAL[[#This Row],[1]]="","",SUMIF(Table6[NB BM_C_QTY+F],GLOBAL[POINTER],Table6[C]))</f>
        <v>0</v>
      </c>
      <c r="J3312" s="95">
        <f>IF(GLOBAL[[#This Row],[2]]="",0,-1*SUMIF(Table5[CONCAT],GLOBAL[POINTER],Table5[3]))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 t="shared" si="51"/>
        <v>2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2</v>
      </c>
      <c r="Q3312" s="108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2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2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2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312" s="36">
        <v>960</v>
      </c>
      <c r="AC3312" t="s">
        <v>5118</v>
      </c>
    </row>
    <row r="3313" spans="1:31">
      <c r="A3313" s="36">
        <f ca="1">IF(GLOBAL[[#This Row],[TT]]&lt;1,"",ROW()-2)</f>
        <v>3311</v>
      </c>
      <c r="B3313" s="38" t="s">
        <v>1767</v>
      </c>
      <c r="C3313" s="36">
        <v>2</v>
      </c>
      <c r="D3313" s="36" t="s">
        <v>23</v>
      </c>
      <c r="E3313" s="36">
        <f ca="1">IF(GLOBAL[[#This Row],[b12]]="",GLOBAL[[#This Row],[a6]],GLOBAL[[#This Row],[b12]])</f>
        <v>2</v>
      </c>
      <c r="F3313" s="37">
        <f>GLOBAL[[#This Row],[AWAL]]</f>
        <v>2</v>
      </c>
      <c r="G3313" s="36"/>
      <c r="H3313" s="36"/>
      <c r="I3313" s="36">
        <f>IF(GLOBAL[[#This Row],[1]]="","",SUMIF(Table6[NB BM_C_QTY+F],GLOBAL[POINTER],Table6[C]))</f>
        <v>0</v>
      </c>
      <c r="J3313" s="95">
        <f>IF(GLOBAL[[#This Row],[2]]="",0,-1*SUMIF(Table5[CONCAT],GLOBAL[POINTER],Table5[3]))</f>
        <v>0</v>
      </c>
      <c r="K3313" s="36" t="str">
        <f>IF(GLOBAL[[#This Row],[b1]]="","",GLOBAL[[#This Row],[b1]]-GLOBAL[[#This Row],[a1]]-GLOBAL[[#This Row],[bkeluar1]])</f>
        <v/>
      </c>
      <c r="L3313" s="36">
        <f>SUM(GLOBAL[[#This Row],[bmasuk1]:[c1]])</f>
        <v>0</v>
      </c>
      <c r="M3313" s="37">
        <f t="shared" si="51"/>
        <v>2</v>
      </c>
      <c r="N3313" s="36"/>
      <c r="O3313" s="36" t="str">
        <f>IF(GLOBAL[[#This Row],[b2]]="","",GLOBAL[[#This Row],[b2]]-GLOBAL[[#This Row],[a2]])</f>
        <v/>
      </c>
      <c r="P3313" s="37">
        <f ca="1">SUM(INDIRECT(GLOBAL_VAR[TABLENAME]&amp;"[@a"&amp;$1:$1-1&amp;"]"),INDIRECT(GLOBAL_VAR[TABLENAME]&amp;"[@c"&amp;$1:$1-1&amp;"]"))</f>
        <v>2</v>
      </c>
      <c r="Q3313" s="108"/>
      <c r="R3313" s="38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2</v>
      </c>
      <c r="T3313" s="38"/>
      <c r="U3313" s="38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2</v>
      </c>
      <c r="W3313" s="36"/>
      <c r="X3313" s="36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2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313" s="36">
        <v>20</v>
      </c>
      <c r="AC3313" t="s">
        <v>5116</v>
      </c>
    </row>
    <row r="3314" spans="1:31">
      <c r="A3314" s="36">
        <f ca="1">IF(GLOBAL[[#This Row],[TT]]&lt;1,"",ROW()-2)</f>
        <v>3312</v>
      </c>
      <c r="B3314" s="38" t="s">
        <v>1768</v>
      </c>
      <c r="C3314" s="36">
        <v>3</v>
      </c>
      <c r="D3314" s="36">
        <v>240</v>
      </c>
      <c r="E3314" s="36">
        <f ca="1">IF(GLOBAL[[#This Row],[b12]]="",GLOBAL[[#This Row],[a6]],GLOBAL[[#This Row],[b12]])</f>
        <v>3</v>
      </c>
      <c r="F3314" s="37">
        <f>GLOBAL[[#This Row],[AWAL]]</f>
        <v>3</v>
      </c>
      <c r="G3314" s="36"/>
      <c r="H3314" s="36"/>
      <c r="I3314" s="36">
        <f>IF(GLOBAL[[#This Row],[1]]="","",SUMIF(Table6[NB BM_C_QTY+F],GLOBAL[POINTER],Table6[C]))</f>
        <v>0</v>
      </c>
      <c r="J3314" s="95">
        <f>IF(GLOBAL[[#This Row],[2]]="",0,-1*SUMIF(Table5[CONCAT],GLOBAL[POINTER],Table5[3]))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 t="shared" si="51"/>
        <v>3</v>
      </c>
      <c r="N3314" s="36"/>
      <c r="O3314" s="36" t="str">
        <f>IF(GLOBAL[[#This Row],[b2]]="","",GLOBAL[[#This Row],[b2]]-GLOBAL[[#This Row],[a2]])</f>
        <v/>
      </c>
      <c r="P3314" s="37">
        <f ca="1">SUM(INDIRECT(GLOBAL_VAR[TABLENAME]&amp;"[@a"&amp;$1:$1-1&amp;"]"),INDIRECT(GLOBAL_VAR[TABLENAME]&amp;"[@c"&amp;$1:$1-1&amp;"]"))</f>
        <v>3</v>
      </c>
      <c r="Q3314" s="108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3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3</v>
      </c>
      <c r="W3314" s="36"/>
      <c r="X3314" s="36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3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314" s="36">
        <v>240</v>
      </c>
      <c r="AC3314" t="s">
        <v>5118</v>
      </c>
    </row>
    <row r="3315" spans="1:31">
      <c r="A3315" s="36">
        <f ca="1">IF(GLOBAL[[#This Row],[TT]]&lt;1,"",ROW()-2)</f>
        <v>3313</v>
      </c>
      <c r="B3315" s="38" t="s">
        <v>1769</v>
      </c>
      <c r="C3315" s="36">
        <v>1</v>
      </c>
      <c r="D3315" s="36" t="s">
        <v>140</v>
      </c>
      <c r="E3315" s="36">
        <f ca="1">IF(GLOBAL[[#This Row],[b12]]="",GLOBAL[[#This Row],[a6]],GLOBAL[[#This Row],[b12]])</f>
        <v>1</v>
      </c>
      <c r="F3315" s="37">
        <f>GLOBAL[[#This Row],[AWAL]]</f>
        <v>1</v>
      </c>
      <c r="G3315" s="36"/>
      <c r="H3315" s="36"/>
      <c r="I3315" s="36">
        <f>IF(GLOBAL[[#This Row],[1]]="","",SUMIF(Table6[NB BM_C_QTY+F],GLOBAL[POINTER],Table6[C]))</f>
        <v>0</v>
      </c>
      <c r="J3315" s="95">
        <f>IF(GLOBAL[[#This Row],[2]]="",0,-1*SUMIF(Table5[CONCAT],GLOBAL[POINTER],Table5[3]))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 t="shared" si="51"/>
        <v>1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1</v>
      </c>
      <c r="Q3315" s="108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1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1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1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315" s="36">
        <v>240</v>
      </c>
      <c r="AC3315" t="s">
        <v>5118</v>
      </c>
    </row>
    <row r="3316" spans="1:31">
      <c r="A3316" s="36" t="str">
        <f ca="1">IF(GLOBAL[[#This Row],[TT]]&lt;1,"",ROW()-2)</f>
        <v/>
      </c>
      <c r="B3316" s="38" t="s">
        <v>1770</v>
      </c>
      <c r="C3316" s="36">
        <v>0</v>
      </c>
      <c r="D3316" s="36" t="s">
        <v>16</v>
      </c>
      <c r="E3316" s="36">
        <f ca="1">IF(GLOBAL[[#This Row],[b12]]="",GLOBAL[[#This Row],[a6]],GLOBAL[[#This Row],[b12]])</f>
        <v>0</v>
      </c>
      <c r="F3316" s="37">
        <f>GLOBAL[[#This Row],[AWAL]]</f>
        <v>0</v>
      </c>
      <c r="G3316" s="36"/>
      <c r="H3316" s="36"/>
      <c r="I3316" s="36">
        <f>IF(GLOBAL[[#This Row],[1]]="","",SUMIF(Table6[NB BM_C_QTY+F],GLOBAL[POINTER],Table6[C]))</f>
        <v>0</v>
      </c>
      <c r="J3316" s="95">
        <f>IF(GLOBAL[[#This Row],[2]]="",0,-1*SUMIF(Table5[CONCAT],GLOBAL[POINTER],Table5[3]))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 t="shared" si="51"/>
        <v>0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0</v>
      </c>
      <c r="Q3316" s="108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0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0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0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316" s="36">
        <v>40</v>
      </c>
      <c r="AC3316" t="s">
        <v>5116</v>
      </c>
    </row>
    <row r="3317" spans="1:31">
      <c r="A3317" s="36">
        <f ca="1">IF(GLOBAL[[#This Row],[TT]]&lt;1,"",ROW()-2)</f>
        <v>3315</v>
      </c>
      <c r="B3317" s="38" t="s">
        <v>1771</v>
      </c>
      <c r="C3317" s="36">
        <v>16</v>
      </c>
      <c r="D3317" s="36" t="s">
        <v>16</v>
      </c>
      <c r="E3317" s="36">
        <f ca="1">IF(GLOBAL[[#This Row],[b12]]="",GLOBAL[[#This Row],[a6]],GLOBAL[[#This Row],[b12]])</f>
        <v>16</v>
      </c>
      <c r="F3317" s="37">
        <f>GLOBAL[[#This Row],[AWAL]]</f>
        <v>16</v>
      </c>
      <c r="G3317" s="36"/>
      <c r="H3317" s="36"/>
      <c r="I3317" s="36">
        <f>IF(GLOBAL[[#This Row],[1]]="","",SUMIF(Table6[NB BM_C_QTY+F],GLOBAL[POINTER],Table6[C]))</f>
        <v>0</v>
      </c>
      <c r="J3317" s="95">
        <f>IF(GLOBAL[[#This Row],[2]]="",0,-1*SUMIF(Table5[CONCAT],GLOBAL[POINTER],Table5[3]))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 t="shared" si="51"/>
        <v>16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16</v>
      </c>
      <c r="Q3317" s="108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16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16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16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317" s="36">
        <v>40</v>
      </c>
      <c r="AC3317" t="s">
        <v>5116</v>
      </c>
    </row>
    <row r="3318" spans="1:31">
      <c r="A3318" s="36">
        <f ca="1">IF(GLOBAL[[#This Row],[TT]]&lt;1,"",ROW()-2)</f>
        <v>3316</v>
      </c>
      <c r="B3318" s="38" t="s">
        <v>1772</v>
      </c>
      <c r="C3318" s="36">
        <v>1</v>
      </c>
      <c r="D3318" s="36" t="s">
        <v>51</v>
      </c>
      <c r="E3318" s="36">
        <f ca="1">IF(GLOBAL[[#This Row],[b12]]="",GLOBAL[[#This Row],[a6]],GLOBAL[[#This Row],[b12]])</f>
        <v>1</v>
      </c>
      <c r="F3318" s="37">
        <f>GLOBAL[[#This Row],[AWAL]]</f>
        <v>1</v>
      </c>
      <c r="G3318" s="36"/>
      <c r="H3318" s="36"/>
      <c r="I3318" s="36">
        <f>IF(GLOBAL[[#This Row],[1]]="","",SUMIF(Table6[NB BM_C_QTY+F],GLOBAL[POINTER],Table6[C]))</f>
        <v>0</v>
      </c>
      <c r="J3318" s="95">
        <f>IF(GLOBAL[[#This Row],[2]]="",0,-1*SUMIF(Table5[CONCAT],GLOBAL[POINTER],Table5[3]))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 t="shared" si="51"/>
        <v>1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1</v>
      </c>
      <c r="Q3318" s="108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1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1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1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318" s="36">
        <v>60</v>
      </c>
      <c r="AC3318" t="s">
        <v>5116</v>
      </c>
    </row>
    <row r="3319" spans="1:31">
      <c r="A3319" s="36">
        <f ca="1">IF(GLOBAL[[#This Row],[TT]]&lt;1,"",ROW()-2)</f>
        <v>3317</v>
      </c>
      <c r="B3319" s="38" t="s">
        <v>1773</v>
      </c>
      <c r="C3319" s="36">
        <v>1</v>
      </c>
      <c r="D3319" s="36" t="s">
        <v>16</v>
      </c>
      <c r="E3319" s="36">
        <f ca="1">IF(GLOBAL[[#This Row],[b12]]="",GLOBAL[[#This Row],[a6]],GLOBAL[[#This Row],[b12]])</f>
        <v>1</v>
      </c>
      <c r="F3319" s="37">
        <f>GLOBAL[[#This Row],[AWAL]]</f>
        <v>1</v>
      </c>
      <c r="G3319" s="36"/>
      <c r="H3319" s="36"/>
      <c r="I3319" s="36">
        <f>IF(GLOBAL[[#This Row],[1]]="","",SUMIF(Table6[NB BM_C_QTY+F],GLOBAL[POINTER],Table6[C]))</f>
        <v>0</v>
      </c>
      <c r="J3319" s="95">
        <f>IF(GLOBAL[[#This Row],[2]]="",0,-1*SUMIF(Table5[CONCAT],GLOBAL[POINTER],Table5[3]))</f>
        <v>0</v>
      </c>
      <c r="K3319" s="36" t="str">
        <f>IF(GLOBAL[[#This Row],[b1]]="","",GLOBAL[[#This Row],[b1]]-GLOBAL[[#This Row],[a1]]-GLOBAL[[#This Row],[bkeluar1]])</f>
        <v/>
      </c>
      <c r="L3319" s="36">
        <f>SUM(GLOBAL[[#This Row],[bmasuk1]:[c1]])</f>
        <v>0</v>
      </c>
      <c r="M3319" s="37">
        <f t="shared" si="51"/>
        <v>1</v>
      </c>
      <c r="N3319" s="36"/>
      <c r="O3319" s="36" t="str">
        <f>IF(GLOBAL[[#This Row],[b2]]="","",GLOBAL[[#This Row],[b2]]-GLOBAL[[#This Row],[a2]])</f>
        <v/>
      </c>
      <c r="P3319" s="37">
        <f ca="1">SUM(INDIRECT(GLOBAL_VAR[TABLENAME]&amp;"[@a"&amp;$1:$1-1&amp;"]"),INDIRECT(GLOBAL_VAR[TABLENAME]&amp;"[@c"&amp;$1:$1-1&amp;"]"))</f>
        <v>1</v>
      </c>
      <c r="Q3319" s="108"/>
      <c r="R3319" s="38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1</v>
      </c>
      <c r="T3319" s="38"/>
      <c r="U3319" s="38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1</v>
      </c>
      <c r="W3319" s="36"/>
      <c r="X3319" s="36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1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319" s="36">
        <v>40</v>
      </c>
      <c r="AC3319" t="s">
        <v>5116</v>
      </c>
    </row>
    <row r="3320" spans="1:31">
      <c r="A3320" s="36">
        <f ca="1">IF(GLOBAL[[#This Row],[TT]]&lt;1,"",ROW()-2)</f>
        <v>3318</v>
      </c>
      <c r="B3320" s="38" t="s">
        <v>1984</v>
      </c>
      <c r="C3320" s="36">
        <v>5</v>
      </c>
      <c r="D3320" s="36" t="s">
        <v>2149</v>
      </c>
      <c r="E3320" s="36">
        <f ca="1">IF(GLOBAL[[#This Row],[b12]]="",GLOBAL[[#This Row],[a6]],GLOBAL[[#This Row],[b12]])</f>
        <v>5</v>
      </c>
      <c r="F3320" s="37">
        <f>GLOBAL[[#This Row],[AWAL]]</f>
        <v>5</v>
      </c>
      <c r="G3320" s="36"/>
      <c r="H3320" s="36"/>
      <c r="I3320" s="36">
        <f>IF(GLOBAL[[#This Row],[1]]="","",SUMIF(Table6[NB BM_C_QTY+F],GLOBAL[POINTER],Table6[C]))</f>
        <v>0</v>
      </c>
      <c r="J3320" s="95">
        <f>IF(GLOBAL[[#This Row],[2]]="",0,-1*SUMIF(Table5[CONCAT],GLOBAL[POINTER],Table5[3]))</f>
        <v>0</v>
      </c>
      <c r="K3320" s="36" t="str">
        <f>IF(GLOBAL[[#This Row],[b1]]="","",GLOBAL[[#This Row],[b1]]-GLOBAL[[#This Row],[a1]]-GLOBAL[[#This Row],[bkeluar1]])</f>
        <v/>
      </c>
      <c r="L3320" s="36">
        <f>SUM(GLOBAL[[#This Row],[bmasuk1]:[c1]])</f>
        <v>0</v>
      </c>
      <c r="M3320" s="37">
        <f t="shared" si="51"/>
        <v>5</v>
      </c>
      <c r="N3320" s="36"/>
      <c r="O3320" s="36" t="str">
        <f>IF(GLOBAL[[#This Row],[b2]]="","",GLOBAL[[#This Row],[b2]]-GLOBAL[[#This Row],[a2]])</f>
        <v/>
      </c>
      <c r="P3320" s="37">
        <f ca="1">SUM(INDIRECT(GLOBAL_VAR[TABLENAME]&amp;"[@a"&amp;$1:$1-1&amp;"]"),INDIRECT(GLOBAL_VAR[TABLENAME]&amp;"[@c"&amp;$1:$1-1&amp;"]"))</f>
        <v>5</v>
      </c>
      <c r="Q3320" s="108"/>
      <c r="R3320" s="38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5</v>
      </c>
      <c r="T3320" s="38"/>
      <c r="U3320" s="38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5</v>
      </c>
      <c r="W3320" s="36"/>
      <c r="X3320" s="36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5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320" s="36">
        <v>40</v>
      </c>
      <c r="AC3320" t="s">
        <v>5116</v>
      </c>
    </row>
    <row r="3321" spans="1:31">
      <c r="A3321" s="36">
        <f ca="1">IF(GLOBAL[[#This Row],[TT]]&lt;1,"",ROW()-2)</f>
        <v>3319</v>
      </c>
      <c r="B3321" s="38" t="s">
        <v>1774</v>
      </c>
      <c r="C3321" s="36">
        <v>2</v>
      </c>
      <c r="D3321" s="36" t="s">
        <v>16</v>
      </c>
      <c r="E3321" s="36">
        <f ca="1">IF(GLOBAL[[#This Row],[b12]]="",GLOBAL[[#This Row],[a6]],GLOBAL[[#This Row],[b12]])</f>
        <v>2</v>
      </c>
      <c r="F3321" s="37">
        <f>GLOBAL[[#This Row],[AWAL]]</f>
        <v>2</v>
      </c>
      <c r="G3321" s="36"/>
      <c r="H3321" s="36"/>
      <c r="I3321" s="36">
        <f>IF(GLOBAL[[#This Row],[1]]="","",SUMIF(Table6[NB BM_C_QTY+F],GLOBAL[POINTER],Table6[C]))</f>
        <v>0</v>
      </c>
      <c r="J3321" s="95">
        <f>IF(GLOBAL[[#This Row],[2]]="",0,-1*SUMIF(Table5[CONCAT],GLOBAL[POINTER],Table5[3]))</f>
        <v>0</v>
      </c>
      <c r="K3321" s="36" t="str">
        <f>IF(GLOBAL[[#This Row],[b1]]="","",GLOBAL[[#This Row],[b1]]-GLOBAL[[#This Row],[a1]]-GLOBAL[[#This Row],[bkeluar1]])</f>
        <v/>
      </c>
      <c r="L3321" s="36">
        <f>SUM(GLOBAL[[#This Row],[bmasuk1]:[c1]])</f>
        <v>0</v>
      </c>
      <c r="M3321" s="37">
        <f t="shared" si="51"/>
        <v>2</v>
      </c>
      <c r="N3321" s="36"/>
      <c r="O3321" s="36" t="str">
        <f>IF(GLOBAL[[#This Row],[b2]]="","",GLOBAL[[#This Row],[b2]]-GLOBAL[[#This Row],[a2]])</f>
        <v/>
      </c>
      <c r="P3321" s="37">
        <f ca="1">SUM(INDIRECT(GLOBAL_VAR[TABLENAME]&amp;"[@a"&amp;$1:$1-1&amp;"]"),INDIRECT(GLOBAL_VAR[TABLENAME]&amp;"[@c"&amp;$1:$1-1&amp;"]"))</f>
        <v>2</v>
      </c>
      <c r="Q3321" s="108"/>
      <c r="R3321" s="38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2</v>
      </c>
      <c r="T3321" s="38"/>
      <c r="U3321" s="38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2</v>
      </c>
      <c r="W3321" s="36"/>
      <c r="X3321" s="36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2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321" s="36">
        <v>40</v>
      </c>
      <c r="AC3321" t="s">
        <v>5116</v>
      </c>
      <c r="AE3321" s="65"/>
    </row>
    <row r="3322" spans="1:31">
      <c r="A3322" s="36">
        <f ca="1">IF(GLOBAL[[#This Row],[TT]]&lt;1,"",ROW()-2)</f>
        <v>3320</v>
      </c>
      <c r="B3322" s="38" t="s">
        <v>1775</v>
      </c>
      <c r="C3322" s="36">
        <v>3</v>
      </c>
      <c r="D3322" s="36" t="s">
        <v>16</v>
      </c>
      <c r="E3322" s="36">
        <f ca="1">IF(GLOBAL[[#This Row],[b12]]="",GLOBAL[[#This Row],[a6]],GLOBAL[[#This Row],[b12]])</f>
        <v>3</v>
      </c>
      <c r="F3322" s="37">
        <f>GLOBAL[[#This Row],[AWAL]]</f>
        <v>3</v>
      </c>
      <c r="G3322" s="36"/>
      <c r="H3322" s="36"/>
      <c r="I3322" s="36">
        <f>IF(GLOBAL[[#This Row],[1]]="","",SUMIF(Table6[NB BM_C_QTY+F],GLOBAL[POINTER],Table6[C]))</f>
        <v>0</v>
      </c>
      <c r="J3322" s="95">
        <f>IF(GLOBAL[[#This Row],[2]]="",0,-1*SUMIF(Table5[CONCAT],GLOBAL[POINTER],Table5[3]))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 t="shared" si="51"/>
        <v>3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3</v>
      </c>
      <c r="Q3322" s="108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3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3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3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322" s="36">
        <v>40</v>
      </c>
      <c r="AC3322" t="s">
        <v>5116</v>
      </c>
    </row>
    <row r="3323" spans="1:31">
      <c r="A3323" s="36">
        <f ca="1">IF(GLOBAL[[#This Row],[TT]]&lt;1,"",ROW()-2)</f>
        <v>3321</v>
      </c>
      <c r="B3323" s="38" t="s">
        <v>1776</v>
      </c>
      <c r="C3323" s="36">
        <v>2</v>
      </c>
      <c r="D3323" s="36" t="s">
        <v>148</v>
      </c>
      <c r="E3323" s="36">
        <f ca="1">IF(GLOBAL[[#This Row],[b12]]="",GLOBAL[[#This Row],[a6]],GLOBAL[[#This Row],[b12]])</f>
        <v>2</v>
      </c>
      <c r="F3323" s="37">
        <f>GLOBAL[[#This Row],[AWAL]]</f>
        <v>2</v>
      </c>
      <c r="G3323" s="36"/>
      <c r="H3323" s="36"/>
      <c r="I3323" s="36">
        <f>IF(GLOBAL[[#This Row],[1]]="","",SUMIF(Table6[NB BM_C_QTY+F],GLOBAL[POINTER],Table6[C]))</f>
        <v>0</v>
      </c>
      <c r="J3323" s="95">
        <f>IF(GLOBAL[[#This Row],[2]]="",0,-1*SUMIF(Table5[CONCAT],GLOBAL[POINTER],Table5[3]))</f>
        <v>0</v>
      </c>
      <c r="K3323" s="36" t="str">
        <f>IF(GLOBAL[[#This Row],[b1]]="","",GLOBAL[[#This Row],[b1]]-GLOBAL[[#This Row],[a1]]-GLOBAL[[#This Row],[bkeluar1]])</f>
        <v/>
      </c>
      <c r="L3323" s="36">
        <f>SUM(GLOBAL[[#This Row],[bmasuk1]:[c1]])</f>
        <v>0</v>
      </c>
      <c r="M3323" s="37">
        <f t="shared" si="51"/>
        <v>2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2</v>
      </c>
      <c r="Q3323" s="108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2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2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2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323" s="36">
        <v>30</v>
      </c>
      <c r="AC3323" t="s">
        <v>5116</v>
      </c>
    </row>
    <row r="3324" spans="1:31">
      <c r="A3324" s="36" t="str">
        <f ca="1">IF(GLOBAL[[#This Row],[TT]]&lt;1,"",ROW()-2)</f>
        <v/>
      </c>
      <c r="B3324" s="38" t="s">
        <v>1777</v>
      </c>
      <c r="C3324" s="36">
        <v>0</v>
      </c>
      <c r="D3324" s="36" t="s">
        <v>148</v>
      </c>
      <c r="E3324" s="36">
        <f ca="1">IF(GLOBAL[[#This Row],[b12]]="",GLOBAL[[#This Row],[a6]],GLOBAL[[#This Row],[b12]])</f>
        <v>0</v>
      </c>
      <c r="F3324" s="37">
        <f>GLOBAL[[#This Row],[AWAL]]</f>
        <v>0</v>
      </c>
      <c r="G3324" s="36"/>
      <c r="H3324" s="36"/>
      <c r="I3324" s="36">
        <f>IF(GLOBAL[[#This Row],[1]]="","",SUMIF(Table6[NB BM_C_QTY+F],GLOBAL[POINTER],Table6[C]))</f>
        <v>0</v>
      </c>
      <c r="J3324" s="95">
        <f>IF(GLOBAL[[#This Row],[2]]="",0,-1*SUMIF(Table5[CONCAT],GLOBAL[POINTER],Table5[3]))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 t="shared" si="51"/>
        <v>0</v>
      </c>
      <c r="N3324" s="36"/>
      <c r="O3324" s="36" t="str">
        <f>IF(GLOBAL[[#This Row],[b2]]="","",GLOBAL[[#This Row],[b2]]-GLOBAL[[#This Row],[a2]])</f>
        <v/>
      </c>
      <c r="P3324" s="37">
        <f ca="1">SUM(INDIRECT(GLOBAL_VAR[TABLENAME]&amp;"[@a"&amp;$1:$1-1&amp;"]"),INDIRECT(GLOBAL_VAR[TABLENAME]&amp;"[@c"&amp;$1:$1-1&amp;"]"))</f>
        <v>0</v>
      </c>
      <c r="Q3324" s="108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0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0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0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324" s="36">
        <v>30</v>
      </c>
      <c r="AC3324" t="s">
        <v>5116</v>
      </c>
    </row>
    <row r="3325" spans="1:31">
      <c r="A3325" s="36">
        <f ca="1">IF(GLOBAL[[#This Row],[TT]]&lt;1,"",ROW()-2)</f>
        <v>3323</v>
      </c>
      <c r="B3325" s="38" t="s">
        <v>6058</v>
      </c>
      <c r="C3325" s="36">
        <v>3</v>
      </c>
      <c r="D3325" s="36" t="s">
        <v>148</v>
      </c>
      <c r="E3325" s="36">
        <f ca="1">IF(GLOBAL[[#This Row],[b12]]="",GLOBAL[[#This Row],[a6]],GLOBAL[[#This Row],[b12]])</f>
        <v>3</v>
      </c>
      <c r="F3325" s="37">
        <f>GLOBAL[[#This Row],[AWAL]]</f>
        <v>3</v>
      </c>
      <c r="G3325" s="36"/>
      <c r="H3325" s="36"/>
      <c r="I3325" s="36">
        <f>IF(GLOBAL[[#This Row],[1]]="","",SUMIF(Table6[NB BM_C_QTY+F],GLOBAL[POINTER],Table6[C]))</f>
        <v>0</v>
      </c>
      <c r="J3325" s="95">
        <f>IF(GLOBAL[[#This Row],[2]]="",0,-1*SUMIF(Table5[CONCAT],GLOBAL[POINTER],Table5[3]))</f>
        <v>0</v>
      </c>
      <c r="K3325" s="36" t="str">
        <f>IF(GLOBAL[[#This Row],[b1]]="","",GLOBAL[[#This Row],[b1]]-GLOBAL[[#This Row],[a1]]-GLOBAL[[#This Row],[bkeluar1]])</f>
        <v/>
      </c>
      <c r="L3325" s="36">
        <f>SUM(GLOBAL[[#This Row],[bmasuk1]:[c1]])</f>
        <v>0</v>
      </c>
      <c r="M3325" s="37">
        <f t="shared" si="51"/>
        <v>3</v>
      </c>
      <c r="N3325" s="36"/>
      <c r="O3325" s="36" t="str">
        <f>IF(GLOBAL[[#This Row],[b2]]="","",GLOBAL[[#This Row],[b2]]-GLOBAL[[#This Row],[a2]])</f>
        <v/>
      </c>
      <c r="P3325" s="37">
        <f ca="1">SUM(INDIRECT(GLOBAL_VAR[TABLENAME]&amp;"[@a"&amp;$1:$1-1&amp;"]"),INDIRECT(GLOBAL_VAR[TABLENAME]&amp;"[@c"&amp;$1:$1-1&amp;"]"))</f>
        <v>3</v>
      </c>
      <c r="Q3325" s="108"/>
      <c r="R3325" s="38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3</v>
      </c>
      <c r="T3325" s="38"/>
      <c r="U3325" s="38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3</v>
      </c>
      <c r="W3325" s="36"/>
      <c r="X3325" s="36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3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tasgg037211929230lsuntana</v>
      </c>
      <c r="AB3325" s="36">
        <v>30</v>
      </c>
      <c r="AC3325" t="s">
        <v>5116</v>
      </c>
    </row>
    <row r="3326" spans="1:31">
      <c r="A3326" s="36">
        <f ca="1">IF(GLOBAL[[#This Row],[TT]]&lt;1,"",ROW()-2)</f>
        <v>3324</v>
      </c>
      <c r="B3326" s="38" t="s">
        <v>2355</v>
      </c>
      <c r="C3326" s="36">
        <v>4</v>
      </c>
      <c r="D3326" s="36" t="s">
        <v>148</v>
      </c>
      <c r="E3326" s="36">
        <f ca="1">IF(GLOBAL[[#This Row],[b12]]="",GLOBAL[[#This Row],[a6]],GLOBAL[[#This Row],[b12]])</f>
        <v>4</v>
      </c>
      <c r="F3326" s="37">
        <f>GLOBAL[[#This Row],[AWAL]]</f>
        <v>4</v>
      </c>
      <c r="G3326" s="36"/>
      <c r="H3326" s="36"/>
      <c r="I3326" s="36">
        <f>IF(GLOBAL[[#This Row],[1]]="","",SUMIF(Table6[NB BM_C_QTY+F],GLOBAL[POINTER],Table6[C]))</f>
        <v>0</v>
      </c>
      <c r="J3326" s="95">
        <f>IF(GLOBAL[[#This Row],[2]]="",0,-1*SUMIF(Table5[CONCAT],GLOBAL[POINTER],Table5[3]))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 t="shared" si="51"/>
        <v>4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4</v>
      </c>
      <c r="Q3326" s="108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4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4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4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326" s="36">
        <v>30</v>
      </c>
      <c r="AC3326" t="s">
        <v>5116</v>
      </c>
    </row>
    <row r="3327" spans="1:31">
      <c r="A3327" s="36">
        <f ca="1">IF(GLOBAL[[#This Row],[TT]]&lt;1,"",ROW()-2)</f>
        <v>3325</v>
      </c>
      <c r="B3327" s="38" t="s">
        <v>1778</v>
      </c>
      <c r="C3327" s="36">
        <v>2</v>
      </c>
      <c r="D3327" s="36" t="s">
        <v>157</v>
      </c>
      <c r="E3327" s="36">
        <f ca="1">IF(GLOBAL[[#This Row],[b12]]="",GLOBAL[[#This Row],[a6]],GLOBAL[[#This Row],[b12]])</f>
        <v>2</v>
      </c>
      <c r="F3327" s="37">
        <f>GLOBAL[[#This Row],[AWAL]]</f>
        <v>2</v>
      </c>
      <c r="G3327" s="36"/>
      <c r="H3327" s="36"/>
      <c r="I3327" s="36">
        <f>IF(GLOBAL[[#This Row],[1]]="","",SUMIF(Table6[NB BM_C_QTY+F],GLOBAL[POINTER],Table6[C]))</f>
        <v>0</v>
      </c>
      <c r="J3327" s="95">
        <f>IF(GLOBAL[[#This Row],[2]]="",0,-1*SUMIF(Table5[CONCAT],GLOBAL[POINTER],Table5[3]))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 t="shared" si="51"/>
        <v>2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2</v>
      </c>
      <c r="Q3327" s="108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2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2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2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327" s="36">
        <v>600</v>
      </c>
      <c r="AC3327" t="s">
        <v>5118</v>
      </c>
    </row>
    <row r="3328" spans="1:31">
      <c r="A3328" s="36">
        <f ca="1">IF(GLOBAL[[#This Row],[TT]]&lt;1,"",ROW()-2)</f>
        <v>3326</v>
      </c>
      <c r="B3328" s="38" t="s">
        <v>1779</v>
      </c>
      <c r="C3328" s="36">
        <v>2</v>
      </c>
      <c r="D3328" s="36" t="s">
        <v>98</v>
      </c>
      <c r="E3328" s="36">
        <f ca="1">IF(GLOBAL[[#This Row],[b12]]="",GLOBAL[[#This Row],[a6]],GLOBAL[[#This Row],[b12]])</f>
        <v>2</v>
      </c>
      <c r="F3328" s="37">
        <f>GLOBAL[[#This Row],[AWAL]]</f>
        <v>2</v>
      </c>
      <c r="G3328" s="36"/>
      <c r="H3328" s="36"/>
      <c r="I3328" s="36">
        <f>IF(GLOBAL[[#This Row],[1]]="","",SUMIF(Table6[NB BM_C_QTY+F],GLOBAL[POINTER],Table6[C]))</f>
        <v>0</v>
      </c>
      <c r="J3328" s="95">
        <f>IF(GLOBAL[[#This Row],[2]]="",0,-1*SUMIF(Table5[CONCAT],GLOBAL[POINTER],Table5[3]))</f>
        <v>0</v>
      </c>
      <c r="K3328" s="36" t="str">
        <f>IF(GLOBAL[[#This Row],[b1]]="","",GLOBAL[[#This Row],[b1]]-GLOBAL[[#This Row],[a1]]-GLOBAL[[#This Row],[bkeluar1]])</f>
        <v/>
      </c>
      <c r="L3328" s="36">
        <f>SUM(GLOBAL[[#This Row],[bmasuk1]:[c1]])</f>
        <v>0</v>
      </c>
      <c r="M3328" s="37">
        <f t="shared" si="51"/>
        <v>2</v>
      </c>
      <c r="N3328" s="36"/>
      <c r="O3328" s="36" t="str">
        <f>IF(GLOBAL[[#This Row],[b2]]="","",GLOBAL[[#This Row],[b2]]-GLOBAL[[#This Row],[a2]])</f>
        <v/>
      </c>
      <c r="P3328" s="37">
        <f ca="1">SUM(INDIRECT(GLOBAL_VAR[TABLENAME]&amp;"[@a"&amp;$1:$1-1&amp;"]"),INDIRECT(GLOBAL_VAR[TABLENAME]&amp;"[@c"&amp;$1:$1-1&amp;"]"))</f>
        <v>2</v>
      </c>
      <c r="Q3328" s="108"/>
      <c r="R3328" s="38" t="str">
        <f>IF(GLOBAL[[#This Row],[b3]]="","",GLOBAL[[#This Row],[b3]]-GLOBAL[[#This Row],[a3]])</f>
        <v/>
      </c>
      <c r="S3328" s="37">
        <f ca="1">SUM(INDIRECT(GLOBAL_VAR[TABLENAME]&amp;"[@a"&amp;$1:$1-1&amp;"]"),INDIRECT(GLOBAL_VAR[TABLENAME]&amp;"[@c"&amp;$1:$1-1&amp;"]"))</f>
        <v>2</v>
      </c>
      <c r="T3328" s="38"/>
      <c r="U3328" s="38" t="str">
        <f>IF(GLOBAL[[#This Row],[b4]]="","",GLOBAL[[#This Row],[b4]]-GLOBAL[[#This Row],[a4]])</f>
        <v/>
      </c>
      <c r="V3328" s="37">
        <f ca="1">SUM(INDIRECT(GLOBAL_VAR[TABLENAME]&amp;"[@a"&amp;$1:$1-1&amp;"]"),INDIRECT(GLOBAL_VAR[TABLENAME]&amp;"[@c"&amp;$1:$1-1&amp;"]"))</f>
        <v>2</v>
      </c>
      <c r="W3328" s="36"/>
      <c r="X3328" s="36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2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328" s="36">
        <v>50</v>
      </c>
      <c r="AC3328" t="s">
        <v>5116</v>
      </c>
    </row>
    <row r="3329" spans="1:30">
      <c r="A3329" s="36" t="str">
        <f ca="1">IF(GLOBAL[[#This Row],[TT]]&lt;1,"",ROW()-2)</f>
        <v/>
      </c>
      <c r="B3329" s="38" t="s">
        <v>1780</v>
      </c>
      <c r="C3329" s="36">
        <v>0</v>
      </c>
      <c r="D3329" s="36">
        <v>360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>
        <f>IF(GLOBAL[[#This Row],[1]]="","",SUMIF(Table6[NB BM_C_QTY+F],GLOBAL[POINTER],Table6[C]))</f>
        <v>0</v>
      </c>
      <c r="J3329" s="95">
        <f>IF(GLOBAL[[#This Row],[2]]="",0,-1*SUMIF(Table5[CONCAT],GLOBAL[POINTER],Table5[3]))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 t="shared" si="51"/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108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329" s="36">
        <v>360</v>
      </c>
      <c r="AC3329" t="s">
        <v>5118</v>
      </c>
    </row>
    <row r="3330" spans="1:30">
      <c r="A3330" s="36">
        <f ca="1">IF(GLOBAL[[#This Row],[TT]]&lt;1,"",ROW()-2)</f>
        <v>3328</v>
      </c>
      <c r="B3330" s="38" t="s">
        <v>1781</v>
      </c>
      <c r="C3330" s="36">
        <v>2</v>
      </c>
      <c r="D3330" s="36">
        <v>360</v>
      </c>
      <c r="E3330" s="36">
        <f ca="1">IF(GLOBAL[[#This Row],[b12]]="",GLOBAL[[#This Row],[a6]],GLOBAL[[#This Row],[b12]])</f>
        <v>2</v>
      </c>
      <c r="F3330" s="37">
        <f>GLOBAL[[#This Row],[AWAL]]</f>
        <v>2</v>
      </c>
      <c r="G3330" s="36"/>
      <c r="H3330" s="36"/>
      <c r="I3330" s="36">
        <f>IF(GLOBAL[[#This Row],[1]]="","",SUMIF(Table6[NB BM_C_QTY+F],GLOBAL[POINTER],Table6[C]))</f>
        <v>0</v>
      </c>
      <c r="J3330" s="95">
        <f>IF(GLOBAL[[#This Row],[2]]="",0,-1*SUMIF(Table5[CONCAT],GLOBAL[POINTER],Table5[3]))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2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2</v>
      </c>
      <c r="Q3330" s="108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2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2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2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330" s="36">
        <v>360</v>
      </c>
      <c r="AC3330" t="s">
        <v>5118</v>
      </c>
    </row>
    <row r="3331" spans="1:30">
      <c r="A3331" s="36">
        <f ca="1">IF(GLOBAL[[#This Row],[TT]]&lt;1,"",ROW()-2)</f>
        <v>3329</v>
      </c>
      <c r="B3331" s="38" t="s">
        <v>1782</v>
      </c>
      <c r="C3331" s="36">
        <v>2</v>
      </c>
      <c r="D3331" s="36">
        <v>360</v>
      </c>
      <c r="E3331" s="36">
        <f ca="1">IF(GLOBAL[[#This Row],[b12]]="",GLOBAL[[#This Row],[a6]],GLOBAL[[#This Row],[b12]])</f>
        <v>2</v>
      </c>
      <c r="F3331" s="37">
        <f>GLOBAL[[#This Row],[AWAL]]</f>
        <v>2</v>
      </c>
      <c r="G3331" s="36"/>
      <c r="H3331" s="36"/>
      <c r="I3331" s="36">
        <f>IF(GLOBAL[[#This Row],[1]]="","",SUMIF(Table6[NB BM_C_QTY+F],GLOBAL[POINTER],Table6[C]))</f>
        <v>0</v>
      </c>
      <c r="J3331" s="95">
        <f>IF(GLOBAL[[#This Row],[2]]="",0,-1*SUMIF(Table5[CONCAT],GLOBAL[POINTER],Table5[3]))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 t="shared" ref="M3331:M3394" si="52">SUM(F3331,L3331)</f>
        <v>2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2</v>
      </c>
      <c r="Q3331" s="108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2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2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2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331" s="36">
        <v>360</v>
      </c>
      <c r="AC3331" t="s">
        <v>5118</v>
      </c>
    </row>
    <row r="3332" spans="1:30">
      <c r="A3332" s="36" t="str">
        <f ca="1">IF(GLOBAL[[#This Row],[TT]]&lt;1,"",ROW()-2)</f>
        <v/>
      </c>
      <c r="B3332" s="38" t="s">
        <v>1783</v>
      </c>
      <c r="C3332" s="36">
        <v>0</v>
      </c>
      <c r="D3332" s="36">
        <v>480</v>
      </c>
      <c r="E3332" s="36">
        <f ca="1">IF(GLOBAL[[#This Row],[b12]]="",GLOBAL[[#This Row],[a6]],GLOBAL[[#This Row],[b12]])</f>
        <v>0</v>
      </c>
      <c r="F3332" s="37">
        <f>GLOBAL[[#This Row],[AWAL]]</f>
        <v>0</v>
      </c>
      <c r="G3332" s="36"/>
      <c r="H3332" s="36"/>
      <c r="I3332" s="36">
        <f>IF(GLOBAL[[#This Row],[1]]="","",SUMIF(Table6[NB BM_C_QTY+F],GLOBAL[POINTER],Table6[C]))</f>
        <v>0</v>
      </c>
      <c r="J3332" s="95">
        <f>IF(GLOBAL[[#This Row],[2]]="",0,-1*SUMIF(Table5[CONCAT],GLOBAL[POINTER],Table5[3]))</f>
        <v>0</v>
      </c>
      <c r="K3332" s="36" t="str">
        <f>IF(GLOBAL[[#This Row],[b1]]="","",GLOBAL[[#This Row],[b1]]-GLOBAL[[#This Row],[a1]]-GLOBAL[[#This Row],[bkeluar1]])</f>
        <v/>
      </c>
      <c r="L3332" s="36">
        <f>SUM(GLOBAL[[#This Row],[bmasuk1]:[c1]])</f>
        <v>0</v>
      </c>
      <c r="M3332" s="37">
        <f t="shared" si="52"/>
        <v>0</v>
      </c>
      <c r="N3332" s="36"/>
      <c r="O3332" s="36" t="str">
        <f>IF(GLOBAL[[#This Row],[b2]]="","",GLOBAL[[#This Row],[b2]]-GLOBAL[[#This Row],[a2]])</f>
        <v/>
      </c>
      <c r="P3332" s="37">
        <f ca="1">SUM(INDIRECT(GLOBAL_VAR[TABLENAME]&amp;"[@a"&amp;$1:$1-1&amp;"]"),INDIRECT(GLOBAL_VAR[TABLENAME]&amp;"[@c"&amp;$1:$1-1&amp;"]"))</f>
        <v>0</v>
      </c>
      <c r="Q3332" s="108"/>
      <c r="R3332" s="38" t="str">
        <f>IF(GLOBAL[[#This Row],[b3]]="","",GLOBAL[[#This Row],[b3]]-GLOBAL[[#This Row],[a3]])</f>
        <v/>
      </c>
      <c r="S3332" s="37">
        <f ca="1">SUM(INDIRECT(GLOBAL_VAR[TABLENAME]&amp;"[@a"&amp;$1:$1-1&amp;"]"),INDIRECT(GLOBAL_VAR[TABLENAME]&amp;"[@c"&amp;$1:$1-1&amp;"]"))</f>
        <v>0</v>
      </c>
      <c r="T3332" s="38"/>
      <c r="U3332" s="38" t="str">
        <f>IF(GLOBAL[[#This Row],[b4]]="","",GLOBAL[[#This Row],[b4]]-GLOBAL[[#This Row],[a4]])</f>
        <v/>
      </c>
      <c r="V3332" s="37">
        <f ca="1">SUM(INDIRECT(GLOBAL_VAR[TABLENAME]&amp;"[@a"&amp;$1:$1-1&amp;"]"),INDIRECT(GLOBAL_VAR[TABLENAME]&amp;"[@c"&amp;$1:$1-1&amp;"]"))</f>
        <v>0</v>
      </c>
      <c r="W3332" s="36"/>
      <c r="X3332" s="36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332" s="36">
        <v>480</v>
      </c>
      <c r="AC3332" t="s">
        <v>5118</v>
      </c>
    </row>
    <row r="3333" spans="1:30">
      <c r="A3333" s="42">
        <f ca="1">IF(GLOBAL[[#This Row],[TT]]&lt;1,"",ROW()-2)</f>
        <v>3331</v>
      </c>
      <c r="B3333" s="38" t="s">
        <v>1784</v>
      </c>
      <c r="C3333" s="36">
        <v>10</v>
      </c>
      <c r="D3333" s="36">
        <v>480</v>
      </c>
      <c r="E3333" s="42">
        <f ca="1">IF(GLOBAL[[#This Row],[b12]]="",GLOBAL[[#This Row],[a6]],GLOBAL[[#This Row],[b12]])</f>
        <v>10</v>
      </c>
      <c r="F3333" s="43">
        <f>GLOBAL[[#This Row],[AWAL]]</f>
        <v>10</v>
      </c>
      <c r="G3333" s="36"/>
      <c r="H3333" s="36"/>
      <c r="I3333" s="36">
        <f>IF(GLOBAL[[#This Row],[1]]="","",SUMIF(Table6[NB BM_C_QTY+F],GLOBAL[POINTER],Table6[C]))</f>
        <v>0</v>
      </c>
      <c r="J3333" s="95">
        <f>IF(GLOBAL[[#This Row],[2]]="",0,-1*SUMIF(Table5[CONCAT],GLOBAL[POINTER],Table5[3]))</f>
        <v>0</v>
      </c>
      <c r="K3333" s="42" t="str">
        <f>IF(GLOBAL[[#This Row],[b1]]="","",GLOBAL[[#This Row],[b1]]-GLOBAL[[#This Row],[a1]]-GLOBAL[[#This Row],[bkeluar1]])</f>
        <v/>
      </c>
      <c r="L3333" s="42">
        <f>SUM(GLOBAL[[#This Row],[bmasuk1]:[c1]])</f>
        <v>0</v>
      </c>
      <c r="M3333" s="43">
        <f t="shared" si="52"/>
        <v>10</v>
      </c>
      <c r="N3333" s="36"/>
      <c r="O3333" s="42" t="str">
        <f>IF(GLOBAL[[#This Row],[b2]]="","",GLOBAL[[#This Row],[b2]]-GLOBAL[[#This Row],[a2]])</f>
        <v/>
      </c>
      <c r="P3333" s="43">
        <f ca="1">SUM(INDIRECT(GLOBAL_VAR[TABLENAME]&amp;"[@a"&amp;$1:$1-1&amp;"]"),INDIRECT(GLOBAL_VAR[TABLENAME]&amp;"[@c"&amp;$1:$1-1&amp;"]"))</f>
        <v>10</v>
      </c>
      <c r="Q3333" s="108"/>
      <c r="R3333" s="44" t="str">
        <f>IF(GLOBAL[[#This Row],[b3]]="","",GLOBAL[[#This Row],[b3]]-GLOBAL[[#This Row],[a3]])</f>
        <v/>
      </c>
      <c r="S3333" s="37">
        <f ca="1">SUM(INDIRECT(GLOBAL_VAR[TABLENAME]&amp;"[@a"&amp;$1:$1-1&amp;"]"),INDIRECT(GLOBAL_VAR[TABLENAME]&amp;"[@c"&amp;$1:$1-1&amp;"]"))</f>
        <v>10</v>
      </c>
      <c r="T3333" s="38"/>
      <c r="U3333" s="44" t="str">
        <f>IF(GLOBAL[[#This Row],[b4]]="","",GLOBAL[[#This Row],[b4]]-GLOBAL[[#This Row],[a4]])</f>
        <v/>
      </c>
      <c r="V3333" s="37">
        <f ca="1">SUM(INDIRECT(GLOBAL_VAR[TABLENAME]&amp;"[@a"&amp;$1:$1-1&amp;"]"),INDIRECT(GLOBAL_VAR[TABLENAME]&amp;"[@c"&amp;$1:$1-1&amp;"]"))</f>
        <v>10</v>
      </c>
      <c r="W3333" s="36"/>
      <c r="X3333" s="42" t="str">
        <f>IF(GLOBAL[[#This Row],[b5]]="","",GLOBAL[[#This Row],[b5]]-GLOBAL[[#This Row],[a5]])</f>
        <v/>
      </c>
      <c r="Y3333" s="37">
        <f ca="1">SUM(INDIRECT(GLOBAL_VAR[TABLENAME]&amp;"[@a"&amp;$1:$1-1&amp;"]"),INDIRECT(GLOBAL_VAR[TABLENAME]&amp;"[@c"&amp;$1:$1-1&amp;"]"))</f>
        <v>10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333" s="42">
        <v>480</v>
      </c>
      <c r="AC3333" t="s">
        <v>5118</v>
      </c>
    </row>
    <row r="3334" spans="1:30">
      <c r="A3334" s="31" t="str">
        <f ca="1">IF(GLOBAL[[#This Row],[TT]]&lt;1,"",ROW()-2)</f>
        <v/>
      </c>
      <c r="B3334" s="38" t="s">
        <v>1785</v>
      </c>
      <c r="C3334" s="31">
        <v>0</v>
      </c>
      <c r="D3334" s="36" t="s">
        <v>302</v>
      </c>
      <c r="E3334" s="31">
        <f ca="1">IF(GLOBAL[[#This Row],[b12]]="",GLOBAL[[#This Row],[a6]],GLOBAL[[#This Row],[b12]])</f>
        <v>0</v>
      </c>
      <c r="F3334" s="32">
        <f>GLOBAL[[#This Row],[AWAL]]</f>
        <v>0</v>
      </c>
      <c r="G3334" s="31"/>
      <c r="H3334" s="31"/>
      <c r="I3334" s="31">
        <f>IF(GLOBAL[[#This Row],[1]]="","",SUMIF(Table6[NB BM_C_QTY+F],GLOBAL[POINTER],Table6[C]))</f>
        <v>0</v>
      </c>
      <c r="J3334" s="91">
        <f>IF(GLOBAL[[#This Row],[2]]="",0,-1*SUMIF(Table5[CONCAT],GLOBAL[POINTER],Table5[3]))</f>
        <v>0</v>
      </c>
      <c r="K3334" s="31" t="str">
        <f>IF(GLOBAL[[#This Row],[b1]]="","",GLOBAL[[#This Row],[b1]]-GLOBAL[[#This Row],[a1]]-GLOBAL[[#This Row],[bkeluar1]])</f>
        <v/>
      </c>
      <c r="L3334" s="31">
        <f>SUM(GLOBAL[[#This Row],[bmasuk1]:[c1]])</f>
        <v>0</v>
      </c>
      <c r="M3334" s="32">
        <f t="shared" si="52"/>
        <v>0</v>
      </c>
      <c r="N3334" s="31"/>
      <c r="O3334" s="31" t="str">
        <f>IF(GLOBAL[[#This Row],[b2]]="","",GLOBAL[[#This Row],[b2]]-GLOBAL[[#This Row],[a2]])</f>
        <v/>
      </c>
      <c r="P3334" s="32">
        <f ca="1">SUM(INDIRECT(GLOBAL_VAR[TABLENAME]&amp;"[@a"&amp;$1:$1-1&amp;"]"),INDIRECT(GLOBAL_VAR[TABLENAME]&amp;"[@c"&amp;$1:$1-1&amp;"]"))</f>
        <v>0</v>
      </c>
      <c r="Q3334" s="58"/>
      <c r="R3334" s="33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33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1" t="str">
        <f>IF(GLOBAL[[#This Row],[b5]]="","",GLOBAL[[#This Row],[b5]]-GLOBAL[[#This Row],[a5]])</f>
        <v/>
      </c>
      <c r="Y3334" s="32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334" s="31">
        <v>480</v>
      </c>
      <c r="AC3334" t="s">
        <v>5118</v>
      </c>
    </row>
    <row r="3335" spans="1:30">
      <c r="A3335" s="31" t="str">
        <f ca="1">IF(GLOBAL[[#This Row],[TT]]&lt;1,"",ROW()-2)</f>
        <v/>
      </c>
      <c r="B3335" s="38" t="s">
        <v>3723</v>
      </c>
      <c r="C3335" s="31">
        <v>0</v>
      </c>
      <c r="D3335" s="36" t="s">
        <v>2145</v>
      </c>
      <c r="E3335" s="31">
        <f ca="1">IF(GLOBAL[[#This Row],[b12]]="",GLOBAL[[#This Row],[a6]],GLOBAL[[#This Row],[b12]])</f>
        <v>0</v>
      </c>
      <c r="F3335" s="32">
        <f>GLOBAL[[#This Row],[AWAL]]</f>
        <v>0</v>
      </c>
      <c r="G3335" s="31"/>
      <c r="H3335" s="31"/>
      <c r="I3335" s="31">
        <f>IF(GLOBAL[[#This Row],[1]]="","",SUMIF(Table6[NB BM_C_QTY+F],GLOBAL[POINTER],Table6[C]))</f>
        <v>0</v>
      </c>
      <c r="J3335" s="91">
        <f>IF(GLOBAL[[#This Row],[2]]="",0,-1*SUMIF(Table5[CONCAT],GLOBAL[POINTER],Table5[3]))</f>
        <v>0</v>
      </c>
      <c r="K3335" s="31" t="str">
        <f>IF(GLOBAL[[#This Row],[b1]]="","",GLOBAL[[#This Row],[b1]]-GLOBAL[[#This Row],[a1]]-GLOBAL[[#This Row],[bkeluar1]])</f>
        <v/>
      </c>
      <c r="L3335" s="31">
        <f>SUM(GLOBAL[[#This Row],[bmasuk1]:[c1]])</f>
        <v>0</v>
      </c>
      <c r="M3335" s="32">
        <f t="shared" si="52"/>
        <v>0</v>
      </c>
      <c r="N3335" s="31"/>
      <c r="O3335" s="31" t="str">
        <f>IF(GLOBAL[[#This Row],[b2]]="","",GLOBAL[[#This Row],[b2]]-GLOBAL[[#This Row],[a2]])</f>
        <v/>
      </c>
      <c r="P3335" s="32">
        <f ca="1">SUM(INDIRECT(GLOBAL_VAR[TABLENAME]&amp;"[@a"&amp;$1:$1-1&amp;"]"),INDIRECT(GLOBAL_VAR[TABLENAME]&amp;"[@c"&amp;$1:$1-1&amp;"]"))</f>
        <v>0</v>
      </c>
      <c r="Q3335" s="58"/>
      <c r="R3335" s="33" t="str">
        <f>IF(GLOBAL[[#This Row],[b3]]="","",GLOBAL[[#This Row],[b3]]-GLOBAL[[#This Row],[a3]])</f>
        <v/>
      </c>
      <c r="S3335" s="32">
        <f ca="1">SUM(INDIRECT(GLOBAL_VAR[TABLENAME]&amp;"[@a"&amp;$1:$1-1&amp;"]"),INDIRECT(GLOBAL_VAR[TABLENAME]&amp;"[@c"&amp;$1:$1-1&amp;"]"))</f>
        <v>0</v>
      </c>
      <c r="T3335" s="33"/>
      <c r="U3335" s="33" t="str">
        <f>IF(GLOBAL[[#This Row],[b4]]="","",GLOBAL[[#This Row],[b4]]-GLOBAL[[#This Row],[a4]])</f>
        <v/>
      </c>
      <c r="V3335" s="32">
        <f ca="1">SUM(INDIRECT(GLOBAL_VAR[TABLENAME]&amp;"[@a"&amp;$1:$1-1&amp;"]"),INDIRECT(GLOBAL_VAR[TABLENAME]&amp;"[@c"&amp;$1:$1-1&amp;"]"))</f>
        <v>0</v>
      </c>
      <c r="W3335" s="31"/>
      <c r="X3335" s="31" t="str">
        <f>IF(GLOBAL[[#This Row],[b5]]="","",GLOBAL[[#This Row],[b5]]-GLOBAL[[#This Row],[a5]])</f>
        <v/>
      </c>
      <c r="Y3335" s="32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335" s="31">
        <v>50</v>
      </c>
      <c r="AC3335" t="s">
        <v>5116</v>
      </c>
    </row>
    <row r="3336" spans="1:30">
      <c r="A3336" s="31" t="str">
        <f ca="1">IF(GLOBAL[[#This Row],[TT]]&lt;1,"",ROW()-2)</f>
        <v/>
      </c>
      <c r="B3336" s="38" t="s">
        <v>3726</v>
      </c>
      <c r="C3336" s="31">
        <v>0</v>
      </c>
      <c r="D3336" s="36" t="s">
        <v>2145</v>
      </c>
      <c r="E3336" s="31">
        <f ca="1">IF(GLOBAL[[#This Row],[b12]]="",GLOBAL[[#This Row],[a6]],GLOBAL[[#This Row],[b12]])</f>
        <v>0</v>
      </c>
      <c r="F3336" s="32">
        <f>GLOBAL[[#This Row],[AWAL]]</f>
        <v>0</v>
      </c>
      <c r="G3336" s="31"/>
      <c r="H3336" s="31"/>
      <c r="I3336" s="31">
        <f>IF(GLOBAL[[#This Row],[1]]="","",SUMIF(Table6[NB BM_C_QTY+F],GLOBAL[POINTER],Table6[C]))</f>
        <v>0</v>
      </c>
      <c r="J3336" s="91">
        <f>IF(GLOBAL[[#This Row],[2]]="",0,-1*SUMIF(Table5[CONCAT],GLOBAL[POINTER],Table5[3]))</f>
        <v>0</v>
      </c>
      <c r="K3336" s="31" t="str">
        <f>IF(GLOBAL[[#This Row],[b1]]="","",GLOBAL[[#This Row],[b1]]-GLOBAL[[#This Row],[a1]]-GLOBAL[[#This Row],[bkeluar1]])</f>
        <v/>
      </c>
      <c r="L3336" s="31">
        <f>SUM(GLOBAL[[#This Row],[bmasuk1]:[c1]])</f>
        <v>0</v>
      </c>
      <c r="M3336" s="32">
        <f t="shared" si="52"/>
        <v>0</v>
      </c>
      <c r="N3336" s="31"/>
      <c r="O3336" s="31" t="str">
        <f>IF(GLOBAL[[#This Row],[b2]]="","",GLOBAL[[#This Row],[b2]]-GLOBAL[[#This Row],[a2]])</f>
        <v/>
      </c>
      <c r="P3336" s="32">
        <f ca="1">SUM(INDIRECT(GLOBAL_VAR[TABLENAME]&amp;"[@a"&amp;$1:$1-1&amp;"]"),INDIRECT(GLOBAL_VAR[TABLENAME]&amp;"[@c"&amp;$1:$1-1&amp;"]"))</f>
        <v>0</v>
      </c>
      <c r="Q3336" s="58"/>
      <c r="R3336" s="33" t="str">
        <f>IF(GLOBAL[[#This Row],[b3]]="","",GLOBAL[[#This Row],[b3]]-GLOBAL[[#This Row],[a3]])</f>
        <v/>
      </c>
      <c r="S3336" s="32">
        <f ca="1">SUM(INDIRECT(GLOBAL_VAR[TABLENAME]&amp;"[@a"&amp;$1:$1-1&amp;"]"),INDIRECT(GLOBAL_VAR[TABLENAME]&amp;"[@c"&amp;$1:$1-1&amp;"]"))</f>
        <v>0</v>
      </c>
      <c r="T3336" s="33"/>
      <c r="U3336" s="33" t="str">
        <f>IF(GLOBAL[[#This Row],[b4]]="","",GLOBAL[[#This Row],[b4]]-GLOBAL[[#This Row],[a4]])</f>
        <v/>
      </c>
      <c r="V3336" s="32">
        <f ca="1">SUM(INDIRECT(GLOBAL_VAR[TABLENAME]&amp;"[@a"&amp;$1:$1-1&amp;"]"),INDIRECT(GLOBAL_VAR[TABLENAME]&amp;"[@c"&amp;$1:$1-1&amp;"]"))</f>
        <v>0</v>
      </c>
      <c r="W3336" s="31"/>
      <c r="X3336" s="31" t="str">
        <f>IF(GLOBAL[[#This Row],[b5]]="","",GLOBAL[[#This Row],[b5]]-GLOBAL[[#This Row],[a5]])</f>
        <v/>
      </c>
      <c r="Y3336" s="32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36" s="31">
        <v>50</v>
      </c>
      <c r="AC3336" t="s">
        <v>5116</v>
      </c>
    </row>
    <row r="3337" spans="1:30">
      <c r="A3337" s="36" t="str">
        <f ca="1">IF(GLOBAL[[#This Row],[TT]]&lt;1,"",ROW()-2)</f>
        <v/>
      </c>
      <c r="B3337" s="38" t="s">
        <v>3725</v>
      </c>
      <c r="C3337" s="36">
        <v>0</v>
      </c>
      <c r="D3337" s="36" t="s">
        <v>2149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>
        <f>IF(GLOBAL[[#This Row],[1]]="","",SUMIF(Table6[NB BM_C_QTY+F],GLOBAL[POINTER],Table6[C]))</f>
        <v>0</v>
      </c>
      <c r="J3337" s="95">
        <f>IF(GLOBAL[[#This Row],[2]]="",0,-1*SUMIF(Table5[CONCAT],GLOBAL[POINTER],Table5[3]))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108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37" s="36">
        <v>40</v>
      </c>
      <c r="AC3337" t="s">
        <v>5116</v>
      </c>
    </row>
    <row r="3338" spans="1:30">
      <c r="A3338" s="36" t="str">
        <f ca="1">IF(GLOBAL[[#This Row],[TT]]&lt;1,"",ROW()-2)</f>
        <v/>
      </c>
      <c r="B3338" s="38" t="s">
        <v>3724</v>
      </c>
      <c r="C3338" s="36">
        <v>0</v>
      </c>
      <c r="D3338" s="36" t="s">
        <v>2149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>
        <f>IF(GLOBAL[[#This Row],[1]]="","",SUMIF(Table6[NB BM_C_QTY+F],GLOBAL[POINTER],Table6[C]))</f>
        <v>0</v>
      </c>
      <c r="J3338" s="95">
        <f>IF(GLOBAL[[#This Row],[2]]="",0,-1*SUMIF(Table5[CONCAT],GLOBAL[POINTER],Table5[3]))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108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38" s="36">
        <v>40</v>
      </c>
      <c r="AC3338" t="s">
        <v>5116</v>
      </c>
    </row>
    <row r="3339" spans="1:30">
      <c r="A3339" s="36" t="str">
        <f ca="1">IF(GLOBAL[[#This Row],[TT]]&lt;1,"",ROW()-2)</f>
        <v/>
      </c>
      <c r="B3339" s="38" t="s">
        <v>3728</v>
      </c>
      <c r="C3339" s="36">
        <v>0</v>
      </c>
      <c r="D3339" s="36" t="s">
        <v>2145</v>
      </c>
      <c r="E3339" s="36">
        <f ca="1">IF(GLOBAL[[#This Row],[b12]]="",GLOBAL[[#This Row],[a6]],GLOBAL[[#This Row],[b12]])</f>
        <v>0</v>
      </c>
      <c r="F3339" s="37">
        <f>GLOBAL[[#This Row],[AWAL]]</f>
        <v>0</v>
      </c>
      <c r="G3339" s="36"/>
      <c r="H3339" s="36"/>
      <c r="I3339" s="36">
        <f>IF(GLOBAL[[#This Row],[1]]="","",SUMIF(Table6[NB BM_C_QTY+F],GLOBAL[POINTER],Table6[C]))</f>
        <v>0</v>
      </c>
      <c r="J3339" s="95">
        <f>IF(GLOBAL[[#This Row],[2]]="",0,-1*SUMIF(Table5[CONCAT],GLOBAL[POINTER],Table5[3]))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 t="shared" si="52"/>
        <v>0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0</v>
      </c>
      <c r="Q3339" s="108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39" s="36">
        <v>50</v>
      </c>
      <c r="AC3339" t="s">
        <v>5116</v>
      </c>
    </row>
    <row r="3340" spans="1:30">
      <c r="A3340" s="36" t="str">
        <f ca="1">IF(GLOBAL[[#This Row],[TT]]&lt;1,"",ROW()-2)</f>
        <v/>
      </c>
      <c r="B3340" s="38" t="s">
        <v>3727</v>
      </c>
      <c r="C3340" s="36">
        <v>0</v>
      </c>
      <c r="D3340" s="36" t="s">
        <v>2145</v>
      </c>
      <c r="E3340" s="36">
        <f ca="1">IF(GLOBAL[[#This Row],[b12]]="",GLOBAL[[#This Row],[a6]],GLOBAL[[#This Row],[b12]])</f>
        <v>0</v>
      </c>
      <c r="F3340" s="37">
        <f>GLOBAL[[#This Row],[AWAL]]</f>
        <v>0</v>
      </c>
      <c r="G3340" s="36"/>
      <c r="H3340" s="36"/>
      <c r="I3340" s="36">
        <f>IF(GLOBAL[[#This Row],[1]]="","",SUMIF(Table6[NB BM_C_QTY+F],GLOBAL[POINTER],Table6[C]))</f>
        <v>0</v>
      </c>
      <c r="J3340" s="95">
        <f>IF(GLOBAL[[#This Row],[2]]="",0,-1*SUMIF(Table5[CONCAT],GLOBAL[POINTER],Table5[3]))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 t="shared" si="52"/>
        <v>0</v>
      </c>
      <c r="N3340" s="36"/>
      <c r="O3340" s="36" t="str">
        <f>IF(GLOBAL[[#This Row],[b2]]="","",GLOBAL[[#This Row],[b2]]-GLOBAL[[#This Row],[a2]])</f>
        <v/>
      </c>
      <c r="P3340" s="37">
        <f ca="1">SUM(INDIRECT(GLOBAL_VAR[TABLENAME]&amp;"[@a"&amp;$1:$1-1&amp;"]"),INDIRECT(GLOBAL_VAR[TABLENAME]&amp;"[@c"&amp;$1:$1-1&amp;"]"))</f>
        <v>0</v>
      </c>
      <c r="Q3340" s="108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40" s="36">
        <v>50</v>
      </c>
      <c r="AC3340" t="s">
        <v>5116</v>
      </c>
    </row>
    <row r="3341" spans="1:30">
      <c r="A3341" s="36" t="str">
        <f ca="1">IF(GLOBAL[[#This Row],[TT]]&lt;1,"",ROW()-2)</f>
        <v/>
      </c>
      <c r="B3341" s="38" t="s">
        <v>1786</v>
      </c>
      <c r="C3341" s="36">
        <v>0</v>
      </c>
      <c r="D3341" s="36" t="s">
        <v>31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>
        <f>IF(GLOBAL[[#This Row],[1]]="","",SUMIF(Table6[NB BM_C_QTY+F],GLOBAL[POINTER],Table6[C]))</f>
        <v>0</v>
      </c>
      <c r="J3341" s="95">
        <f>IF(GLOBAL[[#This Row],[2]]="",0,-1*SUMIF(Table5[CONCAT],GLOBAL[POINTER],Table5[3]))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 t="shared" si="52"/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108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41" s="36">
        <v>10</v>
      </c>
      <c r="AC3341" t="s">
        <v>5116</v>
      </c>
    </row>
    <row r="3342" spans="1:30">
      <c r="A3342" s="36">
        <f ca="1">IF(GLOBAL[[#This Row],[TT]]&lt;1,"",ROW()-2)</f>
        <v>3340</v>
      </c>
      <c r="B3342" s="38" t="s">
        <v>1787</v>
      </c>
      <c r="C3342" s="36">
        <v>2</v>
      </c>
      <c r="D3342" s="36" t="s">
        <v>31</v>
      </c>
      <c r="E3342" s="36">
        <f ca="1">IF(GLOBAL[[#This Row],[b12]]="",GLOBAL[[#This Row],[a6]],GLOBAL[[#This Row],[b12]])</f>
        <v>2</v>
      </c>
      <c r="F3342" s="37">
        <f>GLOBAL[[#This Row],[AWAL]]</f>
        <v>2</v>
      </c>
      <c r="G3342" s="36"/>
      <c r="H3342" s="36"/>
      <c r="I3342" s="36">
        <f>IF(GLOBAL[[#This Row],[1]]="","",SUMIF(Table6[NB BM_C_QTY+F],GLOBAL[POINTER],Table6[C]))</f>
        <v>0</v>
      </c>
      <c r="J3342" s="95">
        <f>IF(GLOBAL[[#This Row],[2]]="",0,-1*SUMIF(Table5[CONCAT],GLOBAL[POINTER],Table5[3]))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 t="shared" si="52"/>
        <v>2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2</v>
      </c>
      <c r="Q3342" s="108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2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2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2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342" s="36">
        <v>10</v>
      </c>
      <c r="AC3342" t="s">
        <v>5116</v>
      </c>
    </row>
    <row r="3343" spans="1:30">
      <c r="A3343" s="36" t="str">
        <f ca="1">IF(GLOBAL[[#This Row],[TT]]&lt;1,"",ROW()-2)</f>
        <v/>
      </c>
      <c r="B3343" s="38" t="s">
        <v>1788</v>
      </c>
      <c r="C3343" s="36">
        <v>0</v>
      </c>
      <c r="D3343" s="36" t="s">
        <v>31</v>
      </c>
      <c r="E3343" s="36">
        <f ca="1">IF(GLOBAL[[#This Row],[b12]]="",GLOBAL[[#This Row],[a6]],GLOBAL[[#This Row],[b12]])</f>
        <v>0</v>
      </c>
      <c r="F3343" s="37">
        <f>GLOBAL[[#This Row],[AWAL]]</f>
        <v>0</v>
      </c>
      <c r="G3343" s="36"/>
      <c r="H3343" s="36"/>
      <c r="I3343" s="36">
        <f>IF(GLOBAL[[#This Row],[1]]="","",SUMIF(Table6[NB BM_C_QTY+F],GLOBAL[POINTER],Table6[C]))</f>
        <v>0</v>
      </c>
      <c r="J3343" s="95">
        <f>IF(GLOBAL[[#This Row],[2]]="",0,-1*SUMIF(Table5[CONCAT],GLOBAL[POINTER],Table5[3]))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 t="shared" si="52"/>
        <v>0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0</v>
      </c>
      <c r="Q3343" s="108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43" s="36">
        <v>10</v>
      </c>
      <c r="AC3343" t="s">
        <v>5116</v>
      </c>
    </row>
    <row r="3344" spans="1:30">
      <c r="A3344" s="42" t="str">
        <f ca="1">IF(GLOBAL[[#This Row],[TT]]&lt;1,"",ROW()-2)</f>
        <v/>
      </c>
      <c r="B3344" s="38" t="s">
        <v>5473</v>
      </c>
      <c r="C3344" s="36">
        <v>4</v>
      </c>
      <c r="D3344" s="36" t="s">
        <v>5474</v>
      </c>
      <c r="E3344" s="42">
        <f ca="1">IF(GLOBAL[[#This Row],[b12]]="",GLOBAL[[#This Row],[a6]],GLOBAL[[#This Row],[b12]])</f>
        <v>0</v>
      </c>
      <c r="F3344" s="43">
        <f>GLOBAL[[#This Row],[AWAL]]</f>
        <v>4</v>
      </c>
      <c r="G3344" s="36">
        <v>0</v>
      </c>
      <c r="H3344" s="36"/>
      <c r="I3344" s="42">
        <f>IF(GLOBAL[[#This Row],[1]]="","",SUMIF(Table6[NB BM_C_QTY+F],GLOBAL[POINTER],Table6[C]))</f>
        <v>0</v>
      </c>
      <c r="J3344" s="95">
        <f>IF(GLOBAL[[#This Row],[2]]="",0,-1*SUMIF(Table5[CONCAT],GLOBAL[POINTER],Table5[3]))</f>
        <v>0</v>
      </c>
      <c r="K3344" s="42">
        <f>IF(GLOBAL[[#This Row],[b1]]="","",GLOBAL[[#This Row],[b1]]-GLOBAL[[#This Row],[a1]]-GLOBAL[[#This Row],[bkeluar1]])</f>
        <v>-4</v>
      </c>
      <c r="L3344" s="42">
        <f>SUM(GLOBAL[[#This Row],[bmasuk1]:[c1]])</f>
        <v>-4</v>
      </c>
      <c r="M3344" s="43">
        <f t="shared" si="52"/>
        <v>0</v>
      </c>
      <c r="N3344" s="36"/>
      <c r="O3344" s="42" t="str">
        <f>IF(GLOBAL[[#This Row],[b2]]="","",GLOBAL[[#This Row],[b2]]-GLOBAL[[#This Row],[a2]])</f>
        <v/>
      </c>
      <c r="P3344" s="43">
        <f ca="1">SUM(INDIRECT(GLOBAL_VAR[TABLENAME]&amp;"[@a"&amp;$1:$1-1&amp;"]"),INDIRECT(GLOBAL_VAR[TABLENAME]&amp;"[@c"&amp;$1:$1-1&amp;"]"))</f>
        <v>0</v>
      </c>
      <c r="Q3344" s="108"/>
      <c r="R3344" s="44" t="str">
        <f>IF(GLOBAL[[#This Row],[b3]]="","",GLOBAL[[#This Row],[b3]]-GLOBAL[[#This Row],[a3]])</f>
        <v/>
      </c>
      <c r="S3344" s="43">
        <f ca="1">SUM(INDIRECT(GLOBAL_VAR[TABLENAME]&amp;"[@a"&amp;$1:$1-1&amp;"]"),INDIRECT(GLOBAL_VAR[TABLENAME]&amp;"[@c"&amp;$1:$1-1&amp;"]"))</f>
        <v>0</v>
      </c>
      <c r="T3344" s="38"/>
      <c r="U3344" s="44" t="str">
        <f>IF(GLOBAL[[#This Row],[b4]]="","",GLOBAL[[#This Row],[b4]]-GLOBAL[[#This Row],[a4]])</f>
        <v/>
      </c>
      <c r="V3344" s="43">
        <f ca="1">SUM(INDIRECT(GLOBAL_VAR[TABLENAME]&amp;"[@a"&amp;$1:$1-1&amp;"]"),INDIRECT(GLOBAL_VAR[TABLENAME]&amp;"[@c"&amp;$1:$1-1&amp;"]"))</f>
        <v>0</v>
      </c>
      <c r="W3344" s="36"/>
      <c r="X3344" s="42" t="str">
        <f>IF(GLOBAL[[#This Row],[b5]]="","",GLOBAL[[#This Row],[b5]]-GLOBAL[[#This Row],[a5]])</f>
        <v/>
      </c>
      <c r="Y3344" s="43">
        <f ca="1">SUM(INDIRECT(GLOBAL_VAR[TABLENAME]&amp;"[@a"&amp;$1:$1-1&amp;"]"),INDIRECT(GLOBAL_VAR[TABLENAME]&amp;"[@c"&amp;$1:$1-1&amp;"]"))</f>
        <v>0</v>
      </c>
      <c r="Z3344" s="29"/>
      <c r="AA334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344" s="42">
        <v>45</v>
      </c>
      <c r="AC3344" s="65" t="s">
        <v>5116</v>
      </c>
      <c r="AD3344" s="29"/>
    </row>
    <row r="3345" spans="1:31">
      <c r="A3345" s="42" t="str">
        <f ca="1">IF(GLOBAL[[#This Row],[TT]]&lt;1,"",ROW()-2)</f>
        <v/>
      </c>
      <c r="B3345" s="38" t="s">
        <v>5631</v>
      </c>
      <c r="C3345" s="36">
        <v>2</v>
      </c>
      <c r="D3345" s="36" t="s">
        <v>2149</v>
      </c>
      <c r="E3345" s="42">
        <f ca="1">IF(GLOBAL[[#This Row],[b12]]="",GLOBAL[[#This Row],[a6]],GLOBAL[[#This Row],[b12]])</f>
        <v>0</v>
      </c>
      <c r="F3345" s="43">
        <f>GLOBAL[[#This Row],[AWAL]]</f>
        <v>2</v>
      </c>
      <c r="G3345" s="36">
        <v>0</v>
      </c>
      <c r="H3345" s="36"/>
      <c r="I3345" s="42">
        <f>IF(GLOBAL[[#This Row],[1]]="","",SUMIF(Table6[NB BM_C_QTY+F],GLOBAL[POINTER],Table6[C]))</f>
        <v>0</v>
      </c>
      <c r="J3345" s="95">
        <f>IF(GLOBAL[[#This Row],[2]]="",0,-1*SUMIF(Table5[CONCAT],GLOBAL[POINTER],Table5[3]))</f>
        <v>0</v>
      </c>
      <c r="K3345" s="42">
        <f>IF(GLOBAL[[#This Row],[b1]]="","",GLOBAL[[#This Row],[b1]]-GLOBAL[[#This Row],[a1]]-GLOBAL[[#This Row],[bkeluar1]])</f>
        <v>-2</v>
      </c>
      <c r="L3345" s="42">
        <f>SUM(GLOBAL[[#This Row],[bmasuk1]:[c1]])</f>
        <v>-2</v>
      </c>
      <c r="M3345" s="43">
        <f t="shared" si="52"/>
        <v>0</v>
      </c>
      <c r="N3345" s="36"/>
      <c r="O3345" s="42" t="str">
        <f>IF(GLOBAL[[#This Row],[b2]]="","",GLOBAL[[#This Row],[b2]]-GLOBAL[[#This Row],[a2]])</f>
        <v/>
      </c>
      <c r="P3345" s="43">
        <f ca="1">SUM(INDIRECT(GLOBAL_VAR[TABLENAME]&amp;"[@a"&amp;$1:$1-1&amp;"]"),INDIRECT(GLOBAL_VAR[TABLENAME]&amp;"[@c"&amp;$1:$1-1&amp;"]"))</f>
        <v>0</v>
      </c>
      <c r="Q3345" s="108"/>
      <c r="R3345" s="44" t="str">
        <f>IF(GLOBAL[[#This Row],[b3]]="","",GLOBAL[[#This Row],[b3]]-GLOBAL[[#This Row],[a3]])</f>
        <v/>
      </c>
      <c r="S3345" s="43">
        <f ca="1">SUM(INDIRECT(GLOBAL_VAR[TABLENAME]&amp;"[@a"&amp;$1:$1-1&amp;"]"),INDIRECT(GLOBAL_VAR[TABLENAME]&amp;"[@c"&amp;$1:$1-1&amp;"]"))</f>
        <v>0</v>
      </c>
      <c r="T3345" s="38"/>
      <c r="U3345" s="44" t="str">
        <f>IF(GLOBAL[[#This Row],[b4]]="","",GLOBAL[[#This Row],[b4]]-GLOBAL[[#This Row],[a4]])</f>
        <v/>
      </c>
      <c r="V3345" s="43">
        <f ca="1">SUM(INDIRECT(GLOBAL_VAR[TABLENAME]&amp;"[@a"&amp;$1:$1-1&amp;"]"),INDIRECT(GLOBAL_VAR[TABLENAME]&amp;"[@c"&amp;$1:$1-1&amp;"]"))</f>
        <v>0</v>
      </c>
      <c r="W3345" s="36"/>
      <c r="X3345" s="42" t="str">
        <f>IF(GLOBAL[[#This Row],[b5]]="","",GLOBAL[[#This Row],[b5]]-GLOBAL[[#This Row],[a5]])</f>
        <v/>
      </c>
      <c r="Y3345" s="43">
        <f ca="1">SUM(INDIRECT(GLOBAL_VAR[TABLENAME]&amp;"[@a"&amp;$1:$1-1&amp;"]"),INDIRECT(GLOBAL_VAR[TABLENAME]&amp;"[@c"&amp;$1:$1-1&amp;"]"))</f>
        <v>0</v>
      </c>
      <c r="Z3345" s="29"/>
      <c r="AA334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tasjasmint40lsnuntana</v>
      </c>
      <c r="AB3345" s="42">
        <v>40</v>
      </c>
      <c r="AC3345" s="65" t="s">
        <v>5116</v>
      </c>
      <c r="AD3345" s="29"/>
    </row>
    <row r="3346" spans="1:31">
      <c r="A3346" s="36">
        <f ca="1">IF(GLOBAL[[#This Row],[TT]]&lt;1,"",ROW()-2)</f>
        <v>3344</v>
      </c>
      <c r="B3346" s="38" t="s">
        <v>1789</v>
      </c>
      <c r="C3346" s="36">
        <v>2</v>
      </c>
      <c r="D3346" s="36" t="s">
        <v>33</v>
      </c>
      <c r="E3346" s="36">
        <f ca="1">IF(GLOBAL[[#This Row],[b12]]="",GLOBAL[[#This Row],[a6]],GLOBAL[[#This Row],[b12]])</f>
        <v>2</v>
      </c>
      <c r="F3346" s="37">
        <f>GLOBAL[[#This Row],[AWAL]]</f>
        <v>2</v>
      </c>
      <c r="G3346" s="36"/>
      <c r="H3346" s="36"/>
      <c r="I3346" s="36">
        <f>IF(GLOBAL[[#This Row],[1]]="","",SUMIF(Table6[NB BM_C_QTY+F],GLOBAL[POINTER],Table6[C]))</f>
        <v>0</v>
      </c>
      <c r="J3346" s="95">
        <f>IF(GLOBAL[[#This Row],[2]]="",0,-1*SUMIF(Table5[CONCAT],GLOBAL[POINTER],Table5[3]))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 t="shared" si="52"/>
        <v>2</v>
      </c>
      <c r="N3346" s="36"/>
      <c r="O3346" s="36" t="str">
        <f>IF(GLOBAL[[#This Row],[b2]]="","",GLOBAL[[#This Row],[b2]]-GLOBAL[[#This Row],[a2]])</f>
        <v/>
      </c>
      <c r="P3346" s="37">
        <f ca="1">SUM(INDIRECT(GLOBAL_VAR[TABLENAME]&amp;"[@a"&amp;$1:$1-1&amp;"]"),INDIRECT(GLOBAL_VAR[TABLENAME]&amp;"[@c"&amp;$1:$1-1&amp;"]"))</f>
        <v>2</v>
      </c>
      <c r="Q3346" s="108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2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2</v>
      </c>
      <c r="W3346" s="36"/>
      <c r="X3346" s="36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2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346" s="36">
        <v>360</v>
      </c>
      <c r="AC3346" t="s">
        <v>5118</v>
      </c>
    </row>
    <row r="3347" spans="1:31">
      <c r="A3347" s="36">
        <f ca="1">IF(GLOBAL[[#This Row],[TT]]&lt;1,"",ROW()-2)</f>
        <v>3345</v>
      </c>
      <c r="B3347" s="38" t="s">
        <v>1790</v>
      </c>
      <c r="C3347" s="36">
        <v>18</v>
      </c>
      <c r="D3347" s="36" t="s">
        <v>148</v>
      </c>
      <c r="E3347" s="36">
        <f ca="1">IF(GLOBAL[[#This Row],[b12]]="",GLOBAL[[#This Row],[a6]],GLOBAL[[#This Row],[b12]])</f>
        <v>18</v>
      </c>
      <c r="F3347" s="37">
        <f>GLOBAL[[#This Row],[AWAL]]</f>
        <v>18</v>
      </c>
      <c r="G3347" s="36"/>
      <c r="H3347" s="36"/>
      <c r="I3347" s="36">
        <f>IF(GLOBAL[[#This Row],[1]]="","",SUMIF(Table6[NB BM_C_QTY+F],GLOBAL[POINTER],Table6[C]))</f>
        <v>0</v>
      </c>
      <c r="J3347" s="95">
        <f>IF(GLOBAL[[#This Row],[2]]="",0,-1*SUMIF(Table5[CONCAT],GLOBAL[POINTER],Table5[3]))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 t="shared" si="52"/>
        <v>18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18</v>
      </c>
      <c r="Q3347" s="108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18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18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18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347" s="36">
        <v>30</v>
      </c>
      <c r="AC3347" t="s">
        <v>5116</v>
      </c>
    </row>
    <row r="3348" spans="1:31">
      <c r="A3348" s="42">
        <f ca="1">IF(GLOBAL[[#This Row],[TT]]&lt;1,"",ROW()-2)</f>
        <v>3346</v>
      </c>
      <c r="B3348" s="38" t="s">
        <v>1791</v>
      </c>
      <c r="C3348" s="36">
        <v>1</v>
      </c>
      <c r="D3348" s="36" t="s">
        <v>98</v>
      </c>
      <c r="E3348" s="42">
        <f ca="1">IF(GLOBAL[[#This Row],[b12]]="",GLOBAL[[#This Row],[a6]],GLOBAL[[#This Row],[b12]])</f>
        <v>1</v>
      </c>
      <c r="F3348" s="43">
        <f>GLOBAL[[#This Row],[AWAL]]</f>
        <v>1</v>
      </c>
      <c r="G3348" s="36"/>
      <c r="H3348" s="36"/>
      <c r="I3348" s="36">
        <f>IF(GLOBAL[[#This Row],[1]]="","",SUMIF(Table6[NB BM_C_QTY+F],GLOBAL[POINTER],Table6[C]))</f>
        <v>0</v>
      </c>
      <c r="J3348" s="95">
        <f>IF(GLOBAL[[#This Row],[2]]="",0,-1*SUMIF(Table5[CONCAT],GLOBAL[POINTER],Table5[3]))</f>
        <v>0</v>
      </c>
      <c r="K3348" s="42" t="str">
        <f>IF(GLOBAL[[#This Row],[b1]]="","",GLOBAL[[#This Row],[b1]]-GLOBAL[[#This Row],[a1]]-GLOBAL[[#This Row],[bkeluar1]])</f>
        <v/>
      </c>
      <c r="L3348" s="42">
        <f>SUM(GLOBAL[[#This Row],[bmasuk1]:[c1]])</f>
        <v>0</v>
      </c>
      <c r="M3348" s="43">
        <f t="shared" si="52"/>
        <v>1</v>
      </c>
      <c r="N3348" s="36"/>
      <c r="O3348" s="42" t="str">
        <f>IF(GLOBAL[[#This Row],[b2]]="","",GLOBAL[[#This Row],[b2]]-GLOBAL[[#This Row],[a2]])</f>
        <v/>
      </c>
      <c r="P3348" s="43">
        <f ca="1">SUM(INDIRECT(GLOBAL_VAR[TABLENAME]&amp;"[@a"&amp;$1:$1-1&amp;"]"),INDIRECT(GLOBAL_VAR[TABLENAME]&amp;"[@c"&amp;$1:$1-1&amp;"]"))</f>
        <v>1</v>
      </c>
      <c r="Q3348" s="108"/>
      <c r="R3348" s="44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1</v>
      </c>
      <c r="T3348" s="38"/>
      <c r="U3348" s="44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1</v>
      </c>
      <c r="W3348" s="36"/>
      <c r="X3348" s="42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1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348" s="42">
        <v>50</v>
      </c>
      <c r="AC3348" t="s">
        <v>5116</v>
      </c>
    </row>
    <row r="3349" spans="1:31">
      <c r="A3349" s="42">
        <f ca="1">IF(GLOBAL[[#This Row],[TT]]&lt;1,"",ROW()-2)</f>
        <v>3347</v>
      </c>
      <c r="B3349" s="38" t="s">
        <v>1792</v>
      </c>
      <c r="C3349" s="36">
        <v>1</v>
      </c>
      <c r="D3349" s="36" t="s">
        <v>16</v>
      </c>
      <c r="E3349" s="42">
        <f ca="1">IF(GLOBAL[[#This Row],[b12]]="",GLOBAL[[#This Row],[a6]],GLOBAL[[#This Row],[b12]])</f>
        <v>1</v>
      </c>
      <c r="F3349" s="43">
        <f>GLOBAL[[#This Row],[AWAL]]</f>
        <v>1</v>
      </c>
      <c r="G3349" s="36"/>
      <c r="H3349" s="36"/>
      <c r="I3349" s="36">
        <f>IF(GLOBAL[[#This Row],[1]]="","",SUMIF(Table6[NB BM_C_QTY+F],GLOBAL[POINTER],Table6[C]))</f>
        <v>0</v>
      </c>
      <c r="J3349" s="95">
        <f>IF(GLOBAL[[#This Row],[2]]="",0,-1*SUMIF(Table5[CONCAT],GLOBAL[POINTER],Table5[3]))</f>
        <v>0</v>
      </c>
      <c r="K3349" s="42" t="str">
        <f>IF(GLOBAL[[#This Row],[b1]]="","",GLOBAL[[#This Row],[b1]]-GLOBAL[[#This Row],[a1]]-GLOBAL[[#This Row],[bkeluar1]])</f>
        <v/>
      </c>
      <c r="L3349" s="42">
        <f>SUM(GLOBAL[[#This Row],[bmasuk1]:[c1]])</f>
        <v>0</v>
      </c>
      <c r="M3349" s="43">
        <f t="shared" si="52"/>
        <v>1</v>
      </c>
      <c r="N3349" s="36"/>
      <c r="O3349" s="42" t="str">
        <f>IF(GLOBAL[[#This Row],[b2]]="","",GLOBAL[[#This Row],[b2]]-GLOBAL[[#This Row],[a2]])</f>
        <v/>
      </c>
      <c r="P3349" s="43">
        <f ca="1">SUM(INDIRECT(GLOBAL_VAR[TABLENAME]&amp;"[@a"&amp;$1:$1-1&amp;"]"),INDIRECT(GLOBAL_VAR[TABLENAME]&amp;"[@c"&amp;$1:$1-1&amp;"]"))</f>
        <v>1</v>
      </c>
      <c r="Q3349" s="108"/>
      <c r="R3349" s="44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1</v>
      </c>
      <c r="T3349" s="38"/>
      <c r="U3349" s="44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1</v>
      </c>
      <c r="W3349" s="36"/>
      <c r="X3349" s="42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1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349" s="42">
        <v>40</v>
      </c>
      <c r="AC3349" t="s">
        <v>5116</v>
      </c>
    </row>
    <row r="3350" spans="1:31">
      <c r="A3350" s="42">
        <f ca="1">IF(GLOBAL[[#This Row],[TT]]&lt;1,"",ROW()-2)</f>
        <v>3348</v>
      </c>
      <c r="B3350" s="38" t="s">
        <v>6159</v>
      </c>
      <c r="C3350" s="36">
        <v>15</v>
      </c>
      <c r="D3350" s="36" t="s">
        <v>2149</v>
      </c>
      <c r="E3350" s="42">
        <f ca="1">IF(GLOBAL[[#This Row],[b12]]="",GLOBAL[[#This Row],[a6]],GLOBAL[[#This Row],[b12]])</f>
        <v>15</v>
      </c>
      <c r="F3350" s="43">
        <f>GLOBAL[[#This Row],[AWAL]]</f>
        <v>15</v>
      </c>
      <c r="G3350" s="36"/>
      <c r="H3350" s="36"/>
      <c r="I3350" s="36">
        <f>IF(GLOBAL[[#This Row],[1]]="","",SUMIF(Table6[NB BM_C_QTY+F],GLOBAL[POINTER],Table6[C]))</f>
        <v>0</v>
      </c>
      <c r="J3350" s="95">
        <f>IF(GLOBAL[[#This Row],[2]]="",0,-1*SUMIF(Table5[CONCAT],GLOBAL[POINTER],Table5[3]))</f>
        <v>0</v>
      </c>
      <c r="K3350" s="42" t="str">
        <f>IF(GLOBAL[[#This Row],[b1]]="","",GLOBAL[[#This Row],[b1]]-GLOBAL[[#This Row],[a1]]-GLOBAL[[#This Row],[bkeluar1]])</f>
        <v/>
      </c>
      <c r="L3350" s="42">
        <f>SUM(GLOBAL[[#This Row],[bmasuk1]:[c1]])</f>
        <v>0</v>
      </c>
      <c r="M3350" s="43">
        <f t="shared" si="52"/>
        <v>15</v>
      </c>
      <c r="N3350" s="36"/>
      <c r="O3350" s="42" t="str">
        <f>IF(GLOBAL[[#This Row],[b2]]="","",GLOBAL[[#This Row],[b2]]-GLOBAL[[#This Row],[a2]])</f>
        <v/>
      </c>
      <c r="P3350" s="43">
        <f ca="1">SUM(INDIRECT(GLOBAL_VAR[TABLENAME]&amp;"[@a"&amp;$1:$1-1&amp;"]"),INDIRECT(GLOBAL_VAR[TABLENAME]&amp;"[@c"&amp;$1:$1-1&amp;"]"))</f>
        <v>15</v>
      </c>
      <c r="Q3350" s="108"/>
      <c r="R3350" s="44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15</v>
      </c>
      <c r="T3350" s="38"/>
      <c r="U3350" s="44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15</v>
      </c>
      <c r="W3350" s="36"/>
      <c r="X3350" s="42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15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taskadogg2204810249540lsnuntana</v>
      </c>
      <c r="AB3350" s="42">
        <v>40</v>
      </c>
      <c r="AC3350" t="s">
        <v>5116</v>
      </c>
    </row>
    <row r="3351" spans="1:31">
      <c r="A3351" s="42" t="str">
        <f ca="1">IF(GLOBAL[[#This Row],[TT]]&lt;1,"",ROW()-2)</f>
        <v/>
      </c>
      <c r="B3351" s="38" t="s">
        <v>3418</v>
      </c>
      <c r="C3351" s="36">
        <v>0</v>
      </c>
      <c r="D3351" s="36" t="s">
        <v>2149</v>
      </c>
      <c r="E3351" s="42">
        <f ca="1">IF(GLOBAL[[#This Row],[b12]]="",GLOBAL[[#This Row],[a6]],GLOBAL[[#This Row],[b12]])</f>
        <v>0</v>
      </c>
      <c r="F3351" s="43">
        <f>GLOBAL[[#This Row],[AWAL]]</f>
        <v>0</v>
      </c>
      <c r="G3351" s="36"/>
      <c r="H3351" s="36"/>
      <c r="I3351" s="36">
        <f>IF(GLOBAL[[#This Row],[1]]="","",SUMIF(Table6[NB BM_C_QTY+F],GLOBAL[POINTER],Table6[C]))</f>
        <v>0</v>
      </c>
      <c r="J3351" s="95">
        <f>IF(GLOBAL[[#This Row],[2]]="",0,-1*SUMIF(Table5[CONCAT],GLOBAL[POINTER],Table5[3]))</f>
        <v>0</v>
      </c>
      <c r="K3351" s="42" t="str">
        <f>IF(GLOBAL[[#This Row],[b1]]="","",GLOBAL[[#This Row],[b1]]-GLOBAL[[#This Row],[a1]]-GLOBAL[[#This Row],[bkeluar1]])</f>
        <v/>
      </c>
      <c r="L3351" s="42">
        <f>SUM(GLOBAL[[#This Row],[bmasuk1]:[c1]])</f>
        <v>0</v>
      </c>
      <c r="M3351" s="43">
        <f t="shared" si="52"/>
        <v>0</v>
      </c>
      <c r="N3351" s="36"/>
      <c r="O3351" s="42" t="str">
        <f>IF(GLOBAL[[#This Row],[b2]]="","",GLOBAL[[#This Row],[b2]]-GLOBAL[[#This Row],[a2]])</f>
        <v/>
      </c>
      <c r="P3351" s="43">
        <f ca="1">SUM(INDIRECT(GLOBAL_VAR[TABLENAME]&amp;"[@a"&amp;$1:$1-1&amp;"]"),INDIRECT(GLOBAL_VAR[TABLENAME]&amp;"[@c"&amp;$1:$1-1&amp;"]"))</f>
        <v>0</v>
      </c>
      <c r="Q3351" s="108"/>
      <c r="R3351" s="44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0</v>
      </c>
      <c r="T3351" s="38"/>
      <c r="U3351" s="44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0</v>
      </c>
      <c r="W3351" s="36"/>
      <c r="X3351" s="42" t="str">
        <f>IF(GLOBAL[[#This Row],[b5]]="","",GLOBAL[[#This Row],[b5]]-GLOBAL[[#This Row],[a5]])</f>
        <v/>
      </c>
      <c r="Y3351" s="37">
        <f ca="1">SUM(INDIRECT(GLOBAL_VAR[TABLENAME]&amp;"[@a"&amp;$1:$1-1&amp;"]"),INDIRECT(GLOBAL_VAR[TABLENAME]&amp;"[@c"&amp;$1:$1-1&amp;"]"))</f>
        <v>0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351" s="42">
        <v>40</v>
      </c>
      <c r="AC3351" t="s">
        <v>5116</v>
      </c>
    </row>
    <row r="3352" spans="1:31">
      <c r="A3352" s="42">
        <f ca="1">IF(GLOBAL[[#This Row],[TT]]&lt;1,"",ROW()-2)</f>
        <v>3350</v>
      </c>
      <c r="B3352" s="38" t="s">
        <v>3417</v>
      </c>
      <c r="C3352" s="36">
        <v>5</v>
      </c>
      <c r="D3352" s="36" t="s">
        <v>2149</v>
      </c>
      <c r="E3352" s="42">
        <f ca="1">IF(GLOBAL[[#This Row],[b12]]="",GLOBAL[[#This Row],[a6]],GLOBAL[[#This Row],[b12]])</f>
        <v>5</v>
      </c>
      <c r="F3352" s="43">
        <f>GLOBAL[[#This Row],[AWAL]]</f>
        <v>5</v>
      </c>
      <c r="G3352" s="36"/>
      <c r="H3352" s="36"/>
      <c r="I3352" s="36">
        <f>IF(GLOBAL[[#This Row],[1]]="","",SUMIF(Table6[NB BM_C_QTY+F],GLOBAL[POINTER],Table6[C]))</f>
        <v>0</v>
      </c>
      <c r="J3352" s="95">
        <f>IF(GLOBAL[[#This Row],[2]]="",0,-1*SUMIF(Table5[CONCAT],GLOBAL[POINTER],Table5[3]))</f>
        <v>0</v>
      </c>
      <c r="K3352" s="42" t="str">
        <f>IF(GLOBAL[[#This Row],[b1]]="","",GLOBAL[[#This Row],[b1]]-GLOBAL[[#This Row],[a1]]-GLOBAL[[#This Row],[bkeluar1]])</f>
        <v/>
      </c>
      <c r="L3352" s="42">
        <f>SUM(GLOBAL[[#This Row],[bmasuk1]:[c1]])</f>
        <v>0</v>
      </c>
      <c r="M3352" s="43">
        <f t="shared" si="52"/>
        <v>5</v>
      </c>
      <c r="N3352" s="36"/>
      <c r="O3352" s="42" t="str">
        <f>IF(GLOBAL[[#This Row],[b2]]="","",GLOBAL[[#This Row],[b2]]-GLOBAL[[#This Row],[a2]])</f>
        <v/>
      </c>
      <c r="P3352" s="43">
        <f ca="1">SUM(INDIRECT(GLOBAL_VAR[TABLENAME]&amp;"[@a"&amp;$1:$1-1&amp;"]"),INDIRECT(GLOBAL_VAR[TABLENAME]&amp;"[@c"&amp;$1:$1-1&amp;"]"))</f>
        <v>5</v>
      </c>
      <c r="Q3352" s="108"/>
      <c r="R3352" s="44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5</v>
      </c>
      <c r="T3352" s="38"/>
      <c r="U3352" s="44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5</v>
      </c>
      <c r="W3352" s="36"/>
      <c r="X3352" s="42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5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352" s="42">
        <v>40</v>
      </c>
      <c r="AC3352" t="s">
        <v>5116</v>
      </c>
    </row>
    <row r="3353" spans="1:31">
      <c r="A3353" s="36" t="str">
        <f ca="1">IF(GLOBAL[[#This Row],[TT]]&lt;1,"",ROW()-2)</f>
        <v/>
      </c>
      <c r="B3353" s="38" t="s">
        <v>3478</v>
      </c>
      <c r="C3353" s="36">
        <v>0</v>
      </c>
      <c r="D3353" s="36" t="s">
        <v>2149</v>
      </c>
      <c r="E3353" s="36">
        <f ca="1">IF(GLOBAL[[#This Row],[b12]]="",GLOBAL[[#This Row],[a6]],GLOBAL[[#This Row],[b12]])</f>
        <v>0</v>
      </c>
      <c r="F3353" s="37">
        <f>GLOBAL[[#This Row],[AWAL]]</f>
        <v>0</v>
      </c>
      <c r="G3353" s="36"/>
      <c r="H3353" s="36"/>
      <c r="I3353" s="36">
        <f>IF(GLOBAL[[#This Row],[1]]="","",SUMIF(Table6[NB BM_C_QTY+F],GLOBAL[POINTER],Table6[C]))</f>
        <v>0</v>
      </c>
      <c r="J3353" s="95">
        <f>IF(GLOBAL[[#This Row],[2]]="",0,-1*SUMIF(Table5[CONCAT],GLOBAL[POINTER],Table5[3]))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 t="shared" si="52"/>
        <v>0</v>
      </c>
      <c r="N3353" s="36"/>
      <c r="O3353" s="36" t="str">
        <f>IF(GLOBAL[[#This Row],[b2]]="","",GLOBAL[[#This Row],[b2]]-GLOBAL[[#This Row],[a2]])</f>
        <v/>
      </c>
      <c r="P3353" s="37">
        <f ca="1">SUM(INDIRECT(GLOBAL_VAR[TABLENAME]&amp;"[@a"&amp;$1:$1-1&amp;"]"),INDIRECT(GLOBAL_VAR[TABLENAME]&amp;"[@c"&amp;$1:$1-1&amp;"]"))</f>
        <v>0</v>
      </c>
      <c r="Q3353" s="108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0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0</v>
      </c>
      <c r="W3353" s="36"/>
      <c r="X3353" s="36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0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53" s="36">
        <v>40</v>
      </c>
      <c r="AC3353" t="s">
        <v>5116</v>
      </c>
    </row>
    <row r="3354" spans="1:31">
      <c r="A3354" s="36" t="str">
        <f ca="1">IF(GLOBAL[[#This Row],[TT]]&lt;1,"",ROW()-2)</f>
        <v/>
      </c>
      <c r="B3354" s="38" t="s">
        <v>4131</v>
      </c>
      <c r="C3354" s="36">
        <v>0</v>
      </c>
      <c r="D3354" s="36" t="s">
        <v>2149</v>
      </c>
      <c r="E3354" s="36">
        <f ca="1">IF(GLOBAL[[#This Row],[b12]]="",GLOBAL[[#This Row],[a6]],GLOBAL[[#This Row],[b12]])</f>
        <v>0</v>
      </c>
      <c r="F3354" s="37">
        <f>GLOBAL[[#This Row],[AWAL]]</f>
        <v>0</v>
      </c>
      <c r="G3354" s="36"/>
      <c r="H3354" s="36"/>
      <c r="I3354" s="36">
        <f>IF(GLOBAL[[#This Row],[1]]="","",SUMIF(Table6[NB BM_C_QTY+F],GLOBAL[POINTER],Table6[C]))</f>
        <v>0</v>
      </c>
      <c r="J3354" s="95">
        <f>IF(GLOBAL[[#This Row],[2]]="",0,-1*SUMIF(Table5[CONCAT],GLOBAL[POINTER],Table5[3]))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 t="shared" si="52"/>
        <v>0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0</v>
      </c>
      <c r="Q3354" s="108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0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0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354" s="36">
        <v>40</v>
      </c>
      <c r="AC3354" t="s">
        <v>5116</v>
      </c>
    </row>
    <row r="3355" spans="1:31">
      <c r="A3355" s="42">
        <f ca="1">IF(GLOBAL[[#This Row],[TT]]&lt;1,"",ROW()-2)</f>
        <v>3353</v>
      </c>
      <c r="B3355" s="38" t="s">
        <v>3419</v>
      </c>
      <c r="C3355" s="36">
        <v>1</v>
      </c>
      <c r="D3355" s="36" t="s">
        <v>2149</v>
      </c>
      <c r="E3355" s="42">
        <f ca="1">IF(GLOBAL[[#This Row],[b12]]="",GLOBAL[[#This Row],[a6]],GLOBAL[[#This Row],[b12]])</f>
        <v>1</v>
      </c>
      <c r="F3355" s="43">
        <f>GLOBAL[[#This Row],[AWAL]]</f>
        <v>1</v>
      </c>
      <c r="G3355" s="36"/>
      <c r="H3355" s="36"/>
      <c r="I3355" s="36">
        <f>IF(GLOBAL[[#This Row],[1]]="","",SUMIF(Table6[NB BM_C_QTY+F],GLOBAL[POINTER],Table6[C]))</f>
        <v>0</v>
      </c>
      <c r="J3355" s="95">
        <f>IF(GLOBAL[[#This Row],[2]]="",0,-1*SUMIF(Table5[CONCAT],GLOBAL[POINTER],Table5[3]))</f>
        <v>0</v>
      </c>
      <c r="K3355" s="42" t="str">
        <f>IF(GLOBAL[[#This Row],[b1]]="","",GLOBAL[[#This Row],[b1]]-GLOBAL[[#This Row],[a1]]-GLOBAL[[#This Row],[bkeluar1]])</f>
        <v/>
      </c>
      <c r="L3355" s="42">
        <f>SUM(GLOBAL[[#This Row],[bmasuk1]:[c1]])</f>
        <v>0</v>
      </c>
      <c r="M3355" s="43">
        <f t="shared" si="52"/>
        <v>1</v>
      </c>
      <c r="N3355" s="36"/>
      <c r="O3355" s="42" t="str">
        <f>IF(GLOBAL[[#This Row],[b2]]="","",GLOBAL[[#This Row],[b2]]-GLOBAL[[#This Row],[a2]])</f>
        <v/>
      </c>
      <c r="P3355" s="43">
        <f ca="1">SUM(INDIRECT(GLOBAL_VAR[TABLENAME]&amp;"[@a"&amp;$1:$1-1&amp;"]"),INDIRECT(GLOBAL_VAR[TABLENAME]&amp;"[@c"&amp;$1:$1-1&amp;"]"))</f>
        <v>1</v>
      </c>
      <c r="Q3355" s="108"/>
      <c r="R3355" s="44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1</v>
      </c>
      <c r="T3355" s="38"/>
      <c r="U3355" s="44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1</v>
      </c>
      <c r="W3355" s="36"/>
      <c r="X3355" s="42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1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355" s="42">
        <v>40</v>
      </c>
      <c r="AC3355" t="s">
        <v>5116</v>
      </c>
    </row>
    <row r="3356" spans="1:31">
      <c r="A3356" s="42">
        <f ca="1">IF(GLOBAL[[#This Row],[TT]]&lt;1,"",ROW()-2)</f>
        <v>3354</v>
      </c>
      <c r="B3356" s="38" t="s">
        <v>1793</v>
      </c>
      <c r="C3356" s="36">
        <v>2</v>
      </c>
      <c r="D3356" s="36" t="s">
        <v>1794</v>
      </c>
      <c r="E3356" s="42">
        <f ca="1">IF(GLOBAL[[#This Row],[b12]]="",GLOBAL[[#This Row],[a6]],GLOBAL[[#This Row],[b12]])</f>
        <v>2</v>
      </c>
      <c r="F3356" s="43">
        <f>GLOBAL[[#This Row],[AWAL]]</f>
        <v>2</v>
      </c>
      <c r="G3356" s="36"/>
      <c r="H3356" s="36"/>
      <c r="I3356" s="36">
        <f>IF(GLOBAL[[#This Row],[1]]="","",SUMIF(Table6[NB BM_C_QTY+F],GLOBAL[POINTER],Table6[C]))</f>
        <v>0</v>
      </c>
      <c r="J3356" s="95">
        <f>IF(GLOBAL[[#This Row],[2]]="",0,-1*SUMIF(Table5[CONCAT],GLOBAL[POINTER],Table5[3]))</f>
        <v>0</v>
      </c>
      <c r="K3356" s="42" t="str">
        <f>IF(GLOBAL[[#This Row],[b1]]="","",GLOBAL[[#This Row],[b1]]-GLOBAL[[#This Row],[a1]]-GLOBAL[[#This Row],[bkeluar1]])</f>
        <v/>
      </c>
      <c r="L3356" s="42">
        <f>SUM(GLOBAL[[#This Row],[bmasuk1]:[c1]])</f>
        <v>0</v>
      </c>
      <c r="M3356" s="43">
        <f t="shared" si="52"/>
        <v>2</v>
      </c>
      <c r="N3356" s="36"/>
      <c r="O3356" s="42" t="str">
        <f>IF(GLOBAL[[#This Row],[b2]]="","",GLOBAL[[#This Row],[b2]]-GLOBAL[[#This Row],[a2]])</f>
        <v/>
      </c>
      <c r="P3356" s="43">
        <f ca="1">SUM(INDIRECT(GLOBAL_VAR[TABLENAME]&amp;"[@a"&amp;$1:$1-1&amp;"]"),INDIRECT(GLOBAL_VAR[TABLENAME]&amp;"[@c"&amp;$1:$1-1&amp;"]"))</f>
        <v>2</v>
      </c>
      <c r="Q3356" s="108"/>
      <c r="R3356" s="44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2</v>
      </c>
      <c r="T3356" s="38"/>
      <c r="U3356" s="44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2</v>
      </c>
      <c r="W3356" s="36"/>
      <c r="X3356" s="42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2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356" s="42">
        <v>300</v>
      </c>
      <c r="AC3356" t="s">
        <v>5118</v>
      </c>
    </row>
    <row r="3357" spans="1:31">
      <c r="A3357" s="31">
        <f ca="1">IF(GLOBAL[[#This Row],[TT]]&lt;1,"",ROW()-2)</f>
        <v>3355</v>
      </c>
      <c r="B3357" s="38" t="s">
        <v>1795</v>
      </c>
      <c r="C3357" s="31">
        <v>2</v>
      </c>
      <c r="D3357" s="36">
        <v>250</v>
      </c>
      <c r="E3357" s="36">
        <f ca="1">IF(GLOBAL[[#This Row],[b12]]="",GLOBAL[[#This Row],[a6]],GLOBAL[[#This Row],[b12]])</f>
        <v>2</v>
      </c>
      <c r="F3357" s="37">
        <f>GLOBAL[[#This Row],[AWAL]]</f>
        <v>2</v>
      </c>
      <c r="G3357" s="36"/>
      <c r="H3357" s="36"/>
      <c r="I3357" s="36">
        <f>IF(GLOBAL[[#This Row],[1]]="","",SUMIF(Table6[NB BM_C_QTY+F],GLOBAL[POINTER],Table6[C]))</f>
        <v>0</v>
      </c>
      <c r="J3357" s="95">
        <f>IF(GLOBAL[[#This Row],[2]]="",0,-1*SUMIF(Table5[CONCAT],GLOBAL[POINTER],Table5[3]))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 t="shared" si="52"/>
        <v>2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2</v>
      </c>
      <c r="Q3357" s="108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2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2</v>
      </c>
      <c r="W3357" s="36"/>
      <c r="X3357" s="31" t="str">
        <f>IF(GLOBAL[[#This Row],[b5]]="","",GLOBAL[[#This Row],[b5]]-GLOBAL[[#This Row],[a5]])</f>
        <v/>
      </c>
      <c r="Y3357" s="37">
        <f ca="1">SUM(INDIRECT(GLOBAL_VAR[TABLENAME]&amp;"[@a"&amp;$1:$1-1&amp;"]"),INDIRECT(GLOBAL_VAR[TABLENAME]&amp;"[@c"&amp;$1:$1-1&amp;"]"))</f>
        <v>2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357" s="36">
        <v>250</v>
      </c>
      <c r="AC3357" t="s">
        <v>5118</v>
      </c>
    </row>
    <row r="3358" spans="1:31">
      <c r="A3358" s="31">
        <f ca="1">IF(GLOBAL[[#This Row],[TT]]&lt;1,"",ROW()-2)</f>
        <v>3356</v>
      </c>
      <c r="B3358" s="38" t="s">
        <v>1796</v>
      </c>
      <c r="C3358" s="31">
        <v>1</v>
      </c>
      <c r="D3358" s="36">
        <v>180</v>
      </c>
      <c r="E3358" s="36">
        <f ca="1">IF(GLOBAL[[#This Row],[b12]]="",GLOBAL[[#This Row],[a6]],GLOBAL[[#This Row],[b12]])</f>
        <v>1</v>
      </c>
      <c r="F3358" s="37">
        <f>GLOBAL[[#This Row],[AWAL]]</f>
        <v>1</v>
      </c>
      <c r="G3358" s="36"/>
      <c r="H3358" s="36"/>
      <c r="I3358" s="36">
        <f>IF(GLOBAL[[#This Row],[1]]="","",SUMIF(Table6[NB BM_C_QTY+F],GLOBAL[POINTER],Table6[C]))</f>
        <v>0</v>
      </c>
      <c r="J3358" s="95">
        <f>IF(GLOBAL[[#This Row],[2]]="",0,-1*SUMIF(Table5[CONCAT],GLOBAL[POINTER],Table5[3]))</f>
        <v>0</v>
      </c>
      <c r="K3358" s="36" t="str">
        <f>IF(GLOBAL[[#This Row],[b1]]="","",GLOBAL[[#This Row],[b1]]-GLOBAL[[#This Row],[a1]]-GLOBAL[[#This Row],[bkeluar1]])</f>
        <v/>
      </c>
      <c r="L3358" s="36">
        <f>SUM(GLOBAL[[#This Row],[bmasuk1]:[c1]])</f>
        <v>0</v>
      </c>
      <c r="M3358" s="37">
        <f t="shared" si="52"/>
        <v>1</v>
      </c>
      <c r="N3358" s="36"/>
      <c r="O3358" s="36" t="str">
        <f>IF(GLOBAL[[#This Row],[b2]]="","",GLOBAL[[#This Row],[b2]]-GLOBAL[[#This Row],[a2]])</f>
        <v/>
      </c>
      <c r="P3358" s="37">
        <f ca="1">SUM(INDIRECT(GLOBAL_VAR[TABLENAME]&amp;"[@a"&amp;$1:$1-1&amp;"]"),INDIRECT(GLOBAL_VAR[TABLENAME]&amp;"[@c"&amp;$1:$1-1&amp;"]"))</f>
        <v>1</v>
      </c>
      <c r="Q3358" s="108"/>
      <c r="R3358" s="38" t="str">
        <f>IF(GLOBAL[[#This Row],[b3]]="","",GLOBAL[[#This Row],[b3]]-GLOBAL[[#This Row],[a3]])</f>
        <v/>
      </c>
      <c r="S3358" s="37">
        <f ca="1">SUM(INDIRECT(GLOBAL_VAR[TABLENAME]&amp;"[@a"&amp;$1:$1-1&amp;"]"),INDIRECT(GLOBAL_VAR[TABLENAME]&amp;"[@c"&amp;$1:$1-1&amp;"]"))</f>
        <v>1</v>
      </c>
      <c r="T3358" s="38"/>
      <c r="U3358" s="38" t="str">
        <f>IF(GLOBAL[[#This Row],[b4]]="","",GLOBAL[[#This Row],[b4]]-GLOBAL[[#This Row],[a4]])</f>
        <v/>
      </c>
      <c r="V3358" s="37">
        <f ca="1">SUM(INDIRECT(GLOBAL_VAR[TABLENAME]&amp;"[@a"&amp;$1:$1-1&amp;"]"),INDIRECT(GLOBAL_VAR[TABLENAME]&amp;"[@c"&amp;$1:$1-1&amp;"]"))</f>
        <v>1</v>
      </c>
      <c r="W3358" s="36"/>
      <c r="X3358" s="31" t="str">
        <f>IF(GLOBAL[[#This Row],[b5]]="","",GLOBAL[[#This Row],[b5]]-GLOBAL[[#This Row],[a5]])</f>
        <v/>
      </c>
      <c r="Y3358" s="53">
        <f ca="1">SUM(INDIRECT(GLOBAL_VAR[TABLENAME]&amp;"[@a"&amp;$1:$1-1&amp;"]"),INDIRECT(GLOBAL_VAR[TABLENAME]&amp;"[@c"&amp;$1:$1-1&amp;"]"))</f>
        <v>1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358" s="36">
        <v>180</v>
      </c>
      <c r="AC3358" t="s">
        <v>5118</v>
      </c>
    </row>
    <row r="3359" spans="1:31">
      <c r="A3359" s="31">
        <f ca="1">IF(GLOBAL[[#This Row],[TT]]&lt;1,"",ROW()-2)</f>
        <v>3357</v>
      </c>
      <c r="B3359" s="38" t="s">
        <v>1797</v>
      </c>
      <c r="C3359" s="31">
        <v>12</v>
      </c>
      <c r="D3359" s="36" t="s">
        <v>70</v>
      </c>
      <c r="E3359" s="36">
        <f ca="1">IF(GLOBAL[[#This Row],[b12]]="",GLOBAL[[#This Row],[a6]],GLOBAL[[#This Row],[b12]])</f>
        <v>12</v>
      </c>
      <c r="F3359" s="37">
        <f>GLOBAL[[#This Row],[AWAL]]</f>
        <v>12</v>
      </c>
      <c r="G3359" s="36"/>
      <c r="H3359" s="36"/>
      <c r="I3359" s="36">
        <f>IF(GLOBAL[[#This Row],[1]]="","",SUMIF(Table6[NB BM_C_QTY+F],GLOBAL[POINTER],Table6[C]))</f>
        <v>0</v>
      </c>
      <c r="J3359" s="95">
        <f>IF(GLOBAL[[#This Row],[2]]="",0,-1*SUMIF(Table5[CONCAT],GLOBAL[POINTER],Table5[3]))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 t="shared" si="52"/>
        <v>12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12</v>
      </c>
      <c r="Q3359" s="108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12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12</v>
      </c>
      <c r="W3359" s="36"/>
      <c r="X3359" s="31" t="str">
        <f>IF(GLOBAL[[#This Row],[b5]]="","",GLOBAL[[#This Row],[b5]]-GLOBAL[[#This Row],[a5]])</f>
        <v/>
      </c>
      <c r="Y3359" s="53">
        <f ca="1">SUM(INDIRECT(GLOBAL_VAR[TABLENAME]&amp;"[@a"&amp;$1:$1-1&amp;"]"),INDIRECT(GLOBAL_VAR[TABLENAME]&amp;"[@c"&amp;$1:$1-1&amp;"]"))</f>
        <v>12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359" s="36">
        <v>288</v>
      </c>
      <c r="AC3359" t="s">
        <v>5118</v>
      </c>
    </row>
    <row r="3360" spans="1:31">
      <c r="A3360" s="31" t="str">
        <f ca="1">IF(GLOBAL[[#This Row],[TT]]&lt;1,"",ROW()-2)</f>
        <v/>
      </c>
      <c r="B3360" s="38" t="s">
        <v>2754</v>
      </c>
      <c r="C3360" s="31">
        <v>0</v>
      </c>
      <c r="D3360" s="36" t="s">
        <v>2007</v>
      </c>
      <c r="E3360" s="36">
        <f ca="1">IF(GLOBAL[[#This Row],[b12]]="",GLOBAL[[#This Row],[a6]],GLOBAL[[#This Row],[b12]])</f>
        <v>0</v>
      </c>
      <c r="F3360" s="37">
        <f>GLOBAL[[#This Row],[AWAL]]</f>
        <v>0</v>
      </c>
      <c r="G3360" s="36"/>
      <c r="H3360" s="36"/>
      <c r="I3360" s="36">
        <f>IF(GLOBAL[[#This Row],[1]]="","",SUMIF(Table6[NB BM_C_QTY+F],GLOBAL[POINTER],Table6[C]))</f>
        <v>0</v>
      </c>
      <c r="J3360" s="95">
        <f>IF(GLOBAL[[#This Row],[2]]="",0,-1*SUMIF(Table5[CONCAT],GLOBAL[POINTER],Table5[3]))</f>
        <v>0</v>
      </c>
      <c r="K3360" s="36" t="str">
        <f>IF(GLOBAL[[#This Row],[b1]]="","",GLOBAL[[#This Row],[b1]]-GLOBAL[[#This Row],[a1]]-GLOBAL[[#This Row],[bkeluar1]])</f>
        <v/>
      </c>
      <c r="L3360" s="36">
        <f>SUM(GLOBAL[[#This Row],[bmasuk1]:[c1]])</f>
        <v>0</v>
      </c>
      <c r="M3360" s="37">
        <f t="shared" si="52"/>
        <v>0</v>
      </c>
      <c r="N3360" s="36"/>
      <c r="O3360" s="36" t="str">
        <f>IF(GLOBAL[[#This Row],[b2]]="","",GLOBAL[[#This Row],[b2]]-GLOBAL[[#This Row],[a2]])</f>
        <v/>
      </c>
      <c r="P3360" s="37">
        <f ca="1">SUM(INDIRECT(GLOBAL_VAR[TABLENAME]&amp;"[@a"&amp;$1:$1-1&amp;"]"),INDIRECT(GLOBAL_VAR[TABLENAME]&amp;"[@c"&amp;$1:$1-1&amp;"]"))</f>
        <v>0</v>
      </c>
      <c r="Q3360" s="108"/>
      <c r="R3360" s="38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0</v>
      </c>
      <c r="T3360" s="38"/>
      <c r="U3360" s="38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0</v>
      </c>
      <c r="W3360" s="36"/>
      <c r="X3360" s="31" t="str">
        <f>IF(GLOBAL[[#This Row],[b5]]="","",GLOBAL[[#This Row],[b5]]-GLOBAL[[#This Row],[a5]])</f>
        <v/>
      </c>
      <c r="Y3360" s="53">
        <f ca="1">SUM(INDIRECT(GLOBAL_VAR[TABLENAME]&amp;"[@a"&amp;$1:$1-1&amp;"]"),INDIRECT(GLOBAL_VAR[TABLENAME]&amp;"[@c"&amp;$1:$1-1&amp;"]"))</f>
        <v>0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60" s="36">
        <v>10</v>
      </c>
      <c r="AC3360" t="s">
        <v>5116</v>
      </c>
      <c r="AE3360" s="65"/>
    </row>
    <row r="3361" spans="1:31">
      <c r="A3361" s="36" t="str">
        <f ca="1">IF(GLOBAL[[#This Row],[TT]]&lt;1,"",ROW()-2)</f>
        <v/>
      </c>
      <c r="B3361" s="38" t="s">
        <v>2755</v>
      </c>
      <c r="C3361" s="36">
        <v>0</v>
      </c>
      <c r="D3361" s="36" t="s">
        <v>2007</v>
      </c>
      <c r="E3361" s="36">
        <f ca="1">IF(GLOBAL[[#This Row],[b12]]="",GLOBAL[[#This Row],[a6]],GLOBAL[[#This Row],[b12]])</f>
        <v>0</v>
      </c>
      <c r="F3361" s="37">
        <f>GLOBAL[[#This Row],[AWAL]]</f>
        <v>0</v>
      </c>
      <c r="G3361" s="36"/>
      <c r="H3361" s="36"/>
      <c r="I3361" s="36">
        <f>IF(GLOBAL[[#This Row],[1]]="","",SUMIF(Table6[NB BM_C_QTY+F],GLOBAL[POINTER],Table6[C]))</f>
        <v>0</v>
      </c>
      <c r="J3361" s="95">
        <f>IF(GLOBAL[[#This Row],[2]]="",0,-1*SUMIF(Table5[CONCAT],GLOBAL[POINTER],Table5[3]))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 t="shared" si="52"/>
        <v>0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0</v>
      </c>
      <c r="Q3361" s="108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0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0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61" s="36">
        <v>10</v>
      </c>
      <c r="AC3361" t="s">
        <v>5116</v>
      </c>
      <c r="AE3361" s="65"/>
    </row>
    <row r="3362" spans="1:31">
      <c r="A3362" s="36">
        <f ca="1">IF(GLOBAL[[#This Row],[TT]]&lt;1,"",ROW()-2)</f>
        <v>3360</v>
      </c>
      <c r="B3362" s="38" t="s">
        <v>5497</v>
      </c>
      <c r="C3362" s="36">
        <v>21</v>
      </c>
      <c r="D3362" s="36" t="s">
        <v>2075</v>
      </c>
      <c r="E3362" s="36">
        <f ca="1">IF(GLOBAL[[#This Row],[b12]]="",GLOBAL[[#This Row],[a6]],GLOBAL[[#This Row],[b12]])</f>
        <v>21</v>
      </c>
      <c r="F3362" s="37">
        <f>GLOBAL[[#This Row],[AWAL]]</f>
        <v>21</v>
      </c>
      <c r="G3362" s="36"/>
      <c r="H3362" s="36"/>
      <c r="I3362" s="36">
        <f>IF(GLOBAL[[#This Row],[1]]="","",SUMIF(Table6[NB BM_C_QTY+F],GLOBAL[POINTER],Table6[C]))</f>
        <v>0</v>
      </c>
      <c r="J3362" s="95">
        <f>IF(GLOBAL[[#This Row],[2]]="",0,-1*SUMIF(Table5[CONCAT],GLOBAL[POINTER],Table5[3]))</f>
        <v>0</v>
      </c>
      <c r="K3362" s="36" t="str">
        <f>IF(GLOBAL[[#This Row],[b1]]="","",GLOBAL[[#This Row],[b1]]-GLOBAL[[#This Row],[a1]]-GLOBAL[[#This Row],[bkeluar1]])</f>
        <v/>
      </c>
      <c r="L3362" s="36">
        <f>SUM(GLOBAL[[#This Row],[bmasuk1]:[c1]])</f>
        <v>0</v>
      </c>
      <c r="M3362" s="37">
        <f t="shared" si="52"/>
        <v>21</v>
      </c>
      <c r="N3362" s="36"/>
      <c r="O3362" s="36" t="str">
        <f>IF(GLOBAL[[#This Row],[b2]]="","",GLOBAL[[#This Row],[b2]]-GLOBAL[[#This Row],[a2]])</f>
        <v/>
      </c>
      <c r="P3362" s="37">
        <f ca="1">SUM(INDIRECT(GLOBAL_VAR[TABLENAME]&amp;"[@a"&amp;$1:$1-1&amp;"]"),INDIRECT(GLOBAL_VAR[TABLENAME]&amp;"[@c"&amp;$1:$1-1&amp;"]"))</f>
        <v>21</v>
      </c>
      <c r="Q3362" s="108"/>
      <c r="R3362" s="38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21</v>
      </c>
      <c r="T3362" s="38"/>
      <c r="U3362" s="38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21</v>
      </c>
      <c r="W3362" s="36"/>
      <c r="X3362" s="36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21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362" s="36">
        <v>120</v>
      </c>
      <c r="AC3362" t="s">
        <v>5118</v>
      </c>
    </row>
    <row r="3363" spans="1:31">
      <c r="A3363" s="36" t="str">
        <f ca="1">IF(GLOBAL[[#This Row],[TT]]&lt;1,"",ROW()-2)</f>
        <v/>
      </c>
      <c r="B3363" s="38" t="s">
        <v>3618</v>
      </c>
      <c r="C3363" s="36">
        <v>0</v>
      </c>
      <c r="D3363" s="36" t="s">
        <v>2075</v>
      </c>
      <c r="E3363" s="36">
        <f ca="1">IF(GLOBAL[[#This Row],[b12]]="",GLOBAL[[#This Row],[a6]],GLOBAL[[#This Row],[b12]])</f>
        <v>0</v>
      </c>
      <c r="F3363" s="37">
        <f>GLOBAL[[#This Row],[AWAL]]</f>
        <v>0</v>
      </c>
      <c r="G3363" s="36"/>
      <c r="H3363" s="36"/>
      <c r="I3363" s="36">
        <f>IF(GLOBAL[[#This Row],[1]]="","",SUMIF(Table6[NB BM_C_QTY+F],GLOBAL[POINTER],Table6[C]))</f>
        <v>0</v>
      </c>
      <c r="J3363" s="95">
        <f>IF(GLOBAL[[#This Row],[2]]="",0,-1*SUMIF(Table5[CONCAT],GLOBAL[POINTER],Table5[3]))</f>
        <v>0</v>
      </c>
      <c r="K3363" s="36" t="str">
        <f>IF(GLOBAL[[#This Row],[b1]]="","",GLOBAL[[#This Row],[b1]]-GLOBAL[[#This Row],[a1]]-GLOBAL[[#This Row],[bkeluar1]])</f>
        <v/>
      </c>
      <c r="L3363" s="36">
        <f>SUM(GLOBAL[[#This Row],[bmasuk1]:[c1]])</f>
        <v>0</v>
      </c>
      <c r="M3363" s="37">
        <f t="shared" si="52"/>
        <v>0</v>
      </c>
      <c r="N3363" s="36"/>
      <c r="O3363" s="36" t="str">
        <f>IF(GLOBAL[[#This Row],[b2]]="","",GLOBAL[[#This Row],[b2]]-GLOBAL[[#This Row],[a2]])</f>
        <v/>
      </c>
      <c r="P3363" s="37">
        <f ca="1">SUM(INDIRECT(GLOBAL_VAR[TABLENAME]&amp;"[@a"&amp;$1:$1-1&amp;"]"),INDIRECT(GLOBAL_VAR[TABLENAME]&amp;"[@c"&amp;$1:$1-1&amp;"]"))</f>
        <v>0</v>
      </c>
      <c r="Q3363" s="108"/>
      <c r="R3363" s="38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0</v>
      </c>
      <c r="T3363" s="38"/>
      <c r="U3363" s="38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0</v>
      </c>
      <c r="W3363" s="36"/>
      <c r="X3363" s="36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0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363" s="36">
        <v>120</v>
      </c>
      <c r="AC3363" t="s">
        <v>5118</v>
      </c>
    </row>
    <row r="3364" spans="1:31">
      <c r="A3364" s="36">
        <f ca="1">IF(GLOBAL[[#This Row],[TT]]&lt;1,"",ROW()-2)</f>
        <v>3362</v>
      </c>
      <c r="B3364" s="38" t="s">
        <v>3617</v>
      </c>
      <c r="C3364" s="36">
        <v>1</v>
      </c>
      <c r="D3364" s="36" t="s">
        <v>2075</v>
      </c>
      <c r="E3364" s="36">
        <f ca="1">IF(GLOBAL[[#This Row],[b12]]="",GLOBAL[[#This Row],[a6]],GLOBAL[[#This Row],[b12]])</f>
        <v>1</v>
      </c>
      <c r="F3364" s="37">
        <f>GLOBAL[[#This Row],[AWAL]]</f>
        <v>1</v>
      </c>
      <c r="G3364" s="36"/>
      <c r="H3364" s="36"/>
      <c r="I3364" s="36">
        <f>IF(GLOBAL[[#This Row],[1]]="","",SUMIF(Table6[NB BM_C_QTY+F],GLOBAL[POINTER],Table6[C]))</f>
        <v>0</v>
      </c>
      <c r="J3364" s="95">
        <f>IF(GLOBAL[[#This Row],[2]]="",0,-1*SUMIF(Table5[CONCAT],GLOBAL[POINTER],Table5[3]))</f>
        <v>0</v>
      </c>
      <c r="K3364" s="36" t="str">
        <f>IF(GLOBAL[[#This Row],[b1]]="","",GLOBAL[[#This Row],[b1]]-GLOBAL[[#This Row],[a1]]-GLOBAL[[#This Row],[bkeluar1]])</f>
        <v/>
      </c>
      <c r="L3364" s="36">
        <f>SUM(GLOBAL[[#This Row],[bmasuk1]:[c1]])</f>
        <v>0</v>
      </c>
      <c r="M3364" s="37">
        <f t="shared" si="52"/>
        <v>1</v>
      </c>
      <c r="N3364" s="36"/>
      <c r="O3364" s="36" t="str">
        <f>IF(GLOBAL[[#This Row],[b2]]="","",GLOBAL[[#This Row],[b2]]-GLOBAL[[#This Row],[a2]])</f>
        <v/>
      </c>
      <c r="P3364" s="37">
        <f ca="1">SUM(INDIRECT(GLOBAL_VAR[TABLENAME]&amp;"[@a"&amp;$1:$1-1&amp;"]"),INDIRECT(GLOBAL_VAR[TABLENAME]&amp;"[@c"&amp;$1:$1-1&amp;"]"))</f>
        <v>1</v>
      </c>
      <c r="Q3364" s="108"/>
      <c r="R3364" s="38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1</v>
      </c>
      <c r="T3364" s="38"/>
      <c r="U3364" s="38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1</v>
      </c>
      <c r="W3364" s="36"/>
      <c r="X3364" s="36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1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364" s="36">
        <v>120</v>
      </c>
      <c r="AC3364" t="s">
        <v>5118</v>
      </c>
    </row>
    <row r="3365" spans="1:31">
      <c r="A3365" s="36" t="str">
        <f ca="1">IF(GLOBAL[[#This Row],[TT]]&lt;1,"",ROW()-2)</f>
        <v/>
      </c>
      <c r="B3365" s="38" t="s">
        <v>3616</v>
      </c>
      <c r="C3365" s="36">
        <v>0</v>
      </c>
      <c r="D3365" s="36" t="s">
        <v>2075</v>
      </c>
      <c r="E3365" s="36">
        <f ca="1">IF(GLOBAL[[#This Row],[b12]]="",GLOBAL[[#This Row],[a6]],GLOBAL[[#This Row],[b12]])</f>
        <v>0</v>
      </c>
      <c r="F3365" s="37">
        <f>GLOBAL[[#This Row],[AWAL]]</f>
        <v>0</v>
      </c>
      <c r="G3365" s="36"/>
      <c r="H3365" s="36"/>
      <c r="I3365" s="36">
        <f>IF(GLOBAL[[#This Row],[1]]="","",SUMIF(Table6[NB BM_C_QTY+F],GLOBAL[POINTER],Table6[C]))</f>
        <v>0</v>
      </c>
      <c r="J3365" s="95">
        <f>IF(GLOBAL[[#This Row],[2]]="",0,-1*SUMIF(Table5[CONCAT],GLOBAL[POINTER],Table5[3]))</f>
        <v>0</v>
      </c>
      <c r="K3365" s="36" t="str">
        <f>IF(GLOBAL[[#This Row],[b1]]="","",GLOBAL[[#This Row],[b1]]-GLOBAL[[#This Row],[a1]]-GLOBAL[[#This Row],[bkeluar1]])</f>
        <v/>
      </c>
      <c r="L3365" s="36">
        <f>SUM(GLOBAL[[#This Row],[bmasuk1]:[c1]])</f>
        <v>0</v>
      </c>
      <c r="M3365" s="37">
        <f t="shared" si="52"/>
        <v>0</v>
      </c>
      <c r="N3365" s="36"/>
      <c r="O3365" s="36" t="str">
        <f>IF(GLOBAL[[#This Row],[b2]]="","",GLOBAL[[#This Row],[b2]]-GLOBAL[[#This Row],[a2]])</f>
        <v/>
      </c>
      <c r="P3365" s="37">
        <f ca="1">SUM(INDIRECT(GLOBAL_VAR[TABLENAME]&amp;"[@a"&amp;$1:$1-1&amp;"]"),INDIRECT(GLOBAL_VAR[TABLENAME]&amp;"[@c"&amp;$1:$1-1&amp;"]"))</f>
        <v>0</v>
      </c>
      <c r="Q3365" s="108"/>
      <c r="R3365" s="38" t="str">
        <f>IF(GLOBAL[[#This Row],[b3]]="","",GLOBAL[[#This Row],[b3]]-GLOBAL[[#This Row],[a3]])</f>
        <v/>
      </c>
      <c r="S3365" s="37">
        <f ca="1">SUM(INDIRECT(GLOBAL_VAR[TABLENAME]&amp;"[@a"&amp;$1:$1-1&amp;"]"),INDIRECT(GLOBAL_VAR[TABLENAME]&amp;"[@c"&amp;$1:$1-1&amp;"]"))</f>
        <v>0</v>
      </c>
      <c r="T3365" s="38"/>
      <c r="U3365" s="38" t="str">
        <f>IF(GLOBAL[[#This Row],[b4]]="","",GLOBAL[[#This Row],[b4]]-GLOBAL[[#This Row],[a4]])</f>
        <v/>
      </c>
      <c r="V3365" s="37">
        <f ca="1">SUM(INDIRECT(GLOBAL_VAR[TABLENAME]&amp;"[@a"&amp;$1:$1-1&amp;"]"),INDIRECT(GLOBAL_VAR[TABLENAME]&amp;"[@c"&amp;$1:$1-1&amp;"]"))</f>
        <v>0</v>
      </c>
      <c r="W3365" s="36"/>
      <c r="X3365" s="36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365" s="36">
        <v>120</v>
      </c>
      <c r="AC3365" t="s">
        <v>5118</v>
      </c>
    </row>
    <row r="3366" spans="1:31">
      <c r="A3366" s="36">
        <f ca="1">IF(GLOBAL[[#This Row],[TT]]&lt;1,"",ROW()-2)</f>
        <v>3364</v>
      </c>
      <c r="B3366" s="38" t="s">
        <v>3615</v>
      </c>
      <c r="C3366" s="36">
        <v>22</v>
      </c>
      <c r="D3366" s="36" t="s">
        <v>2075</v>
      </c>
      <c r="E3366" s="36">
        <f ca="1">IF(GLOBAL[[#This Row],[b12]]="",GLOBAL[[#This Row],[a6]],GLOBAL[[#This Row],[b12]])</f>
        <v>21</v>
      </c>
      <c r="F3366" s="37">
        <f>GLOBAL[[#This Row],[AWAL]]</f>
        <v>22</v>
      </c>
      <c r="G3366" s="36"/>
      <c r="H3366" s="36"/>
      <c r="I3366" s="36">
        <f>IF(GLOBAL[[#This Row],[1]]="","",SUMIF(Table6[NB BM_C_QTY+F],GLOBAL[POINTER],Table6[C]))</f>
        <v>0</v>
      </c>
      <c r="J3366" s="95">
        <f>IF(GLOBAL[[#This Row],[2]]="",0,-1*SUMIF(Table5[CONCAT],GLOBAL[POINTER],Table5[3]))</f>
        <v>0</v>
      </c>
      <c r="K3366" s="36" t="str">
        <f>IF(GLOBAL[[#This Row],[b1]]="","",GLOBAL[[#This Row],[b1]]-GLOBAL[[#This Row],[a1]]-GLOBAL[[#This Row],[bkeluar1]])</f>
        <v/>
      </c>
      <c r="L3366" s="36">
        <f>SUM(GLOBAL[[#This Row],[bmasuk1]:[c1]])</f>
        <v>0</v>
      </c>
      <c r="M3366" s="37">
        <f t="shared" si="52"/>
        <v>22</v>
      </c>
      <c r="N3366" s="36">
        <v>21</v>
      </c>
      <c r="O3366" s="36">
        <f>IF(GLOBAL[[#This Row],[b2]]="","",GLOBAL[[#This Row],[b2]]-GLOBAL[[#This Row],[a2]])</f>
        <v>-1</v>
      </c>
      <c r="P3366" s="37">
        <f ca="1">SUM(INDIRECT(GLOBAL_VAR[TABLENAME]&amp;"[@a"&amp;$1:$1-1&amp;"]"),INDIRECT(GLOBAL_VAR[TABLENAME]&amp;"[@c"&amp;$1:$1-1&amp;"]"))</f>
        <v>21</v>
      </c>
      <c r="Q3366" s="108"/>
      <c r="R3366" s="38" t="str">
        <f>IF(GLOBAL[[#This Row],[b3]]="","",GLOBAL[[#This Row],[b3]]-GLOBAL[[#This Row],[a3]])</f>
        <v/>
      </c>
      <c r="S3366" s="37">
        <f ca="1">SUM(INDIRECT(GLOBAL_VAR[TABLENAME]&amp;"[@a"&amp;$1:$1-1&amp;"]"),INDIRECT(GLOBAL_VAR[TABLENAME]&amp;"[@c"&amp;$1:$1-1&amp;"]"))</f>
        <v>21</v>
      </c>
      <c r="T3366" s="38"/>
      <c r="U3366" s="38" t="str">
        <f>IF(GLOBAL[[#This Row],[b4]]="","",GLOBAL[[#This Row],[b4]]-GLOBAL[[#This Row],[a4]])</f>
        <v/>
      </c>
      <c r="V3366" s="37">
        <f ca="1">SUM(INDIRECT(GLOBAL_VAR[TABLENAME]&amp;"[@a"&amp;$1:$1-1&amp;"]"),INDIRECT(GLOBAL_VAR[TABLENAME]&amp;"[@c"&amp;$1:$1-1&amp;"]"))</f>
        <v>21</v>
      </c>
      <c r="W3366" s="36"/>
      <c r="X3366" s="36" t="str">
        <f>IF(GLOBAL[[#This Row],[b5]]="","",GLOBAL[[#This Row],[b5]]-GLOBAL[[#This Row],[a5]])</f>
        <v/>
      </c>
      <c r="Y3366" s="37">
        <f ca="1">SUM(INDIRECT(GLOBAL_VAR[TABLENAME]&amp;"[@a"&amp;$1:$1-1&amp;"]"),INDIRECT(GLOBAL_VAR[TABLENAME]&amp;"[@c"&amp;$1:$1-1&amp;"]"))</f>
        <v>21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366" s="36">
        <v>120</v>
      </c>
      <c r="AC3366" t="s">
        <v>5118</v>
      </c>
    </row>
    <row r="3367" spans="1:31">
      <c r="A3367" s="36" t="str">
        <f ca="1">IF(GLOBAL[[#This Row],[TT]]&lt;1,"",ROW()-2)</f>
        <v/>
      </c>
      <c r="B3367" s="38" t="s">
        <v>1798</v>
      </c>
      <c r="C3367" s="36">
        <v>0</v>
      </c>
      <c r="D3367" s="36" t="s">
        <v>34</v>
      </c>
      <c r="E3367" s="36">
        <f ca="1">IF(GLOBAL[[#This Row],[b12]]="",GLOBAL[[#This Row],[a6]],GLOBAL[[#This Row],[b12]])</f>
        <v>0</v>
      </c>
      <c r="F3367" s="37">
        <f>GLOBAL[[#This Row],[AWAL]]</f>
        <v>0</v>
      </c>
      <c r="G3367" s="36"/>
      <c r="H3367" s="36"/>
      <c r="I3367" s="36">
        <f>IF(GLOBAL[[#This Row],[1]]="","",SUMIF(Table6[NB BM_C_QTY+F],GLOBAL[POINTER],Table6[C]))</f>
        <v>0</v>
      </c>
      <c r="J3367" s="95">
        <f>IF(GLOBAL[[#This Row],[2]]="",0,-1*SUMIF(Table5[CONCAT],GLOBAL[POINTER],Table5[3]))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 t="shared" si="52"/>
        <v>0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0</v>
      </c>
      <c r="Q3367" s="108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0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0</v>
      </c>
      <c r="W3367" s="36"/>
      <c r="X3367" s="36" t="str">
        <f>IF(GLOBAL[[#This Row],[b5]]="","",GLOBAL[[#This Row],[b5]]-GLOBAL[[#This Row],[a5]])</f>
        <v/>
      </c>
      <c r="Y3367" s="37">
        <f ca="1">SUM(INDIRECT(GLOBAL_VAR[TABLENAME]&amp;"[@a"&amp;$1:$1-1&amp;"]"),INDIRECT(GLOBAL_VAR[TABLENAME]&amp;"[@c"&amp;$1:$1-1&amp;"]"))</f>
        <v>0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367" s="36">
        <v>120</v>
      </c>
      <c r="AC3367" t="s">
        <v>5118</v>
      </c>
    </row>
    <row r="3368" spans="1:31">
      <c r="A3368" s="36" t="str">
        <f ca="1">IF(GLOBAL[[#This Row],[TT]]&lt;1,"",ROW()-2)</f>
        <v/>
      </c>
      <c r="B3368" s="38" t="s">
        <v>1799</v>
      </c>
      <c r="C3368" s="36">
        <v>0</v>
      </c>
      <c r="D3368" s="36" t="s">
        <v>34</v>
      </c>
      <c r="E3368" s="36">
        <f ca="1">IF(GLOBAL[[#This Row],[b12]]="",GLOBAL[[#This Row],[a6]],GLOBAL[[#This Row],[b12]])</f>
        <v>0</v>
      </c>
      <c r="F3368" s="37">
        <f>GLOBAL[[#This Row],[AWAL]]</f>
        <v>0</v>
      </c>
      <c r="G3368" s="36"/>
      <c r="H3368" s="36"/>
      <c r="I3368" s="36">
        <f>IF(GLOBAL[[#This Row],[1]]="","",SUMIF(Table6[NB BM_C_QTY+F],GLOBAL[POINTER],Table6[C]))</f>
        <v>0</v>
      </c>
      <c r="J3368" s="95">
        <f>IF(GLOBAL[[#This Row],[2]]="",0,-1*SUMIF(Table5[CONCAT],GLOBAL[POINTER],Table5[3]))</f>
        <v>0</v>
      </c>
      <c r="K3368" s="36" t="str">
        <f>IF(GLOBAL[[#This Row],[b1]]="","",GLOBAL[[#This Row],[b1]]-GLOBAL[[#This Row],[a1]]-GLOBAL[[#This Row],[bkeluar1]])</f>
        <v/>
      </c>
      <c r="L3368" s="36">
        <f>SUM(GLOBAL[[#This Row],[bmasuk1]:[c1]])</f>
        <v>0</v>
      </c>
      <c r="M3368" s="37">
        <f t="shared" si="52"/>
        <v>0</v>
      </c>
      <c r="N3368" s="36"/>
      <c r="O3368" s="36" t="str">
        <f>IF(GLOBAL[[#This Row],[b2]]="","",GLOBAL[[#This Row],[b2]]-GLOBAL[[#This Row],[a2]])</f>
        <v/>
      </c>
      <c r="P3368" s="37">
        <f ca="1">SUM(INDIRECT(GLOBAL_VAR[TABLENAME]&amp;"[@a"&amp;$1:$1-1&amp;"]"),INDIRECT(GLOBAL_VAR[TABLENAME]&amp;"[@c"&amp;$1:$1-1&amp;"]"))</f>
        <v>0</v>
      </c>
      <c r="Q3368" s="108"/>
      <c r="R3368" s="38" t="str">
        <f>IF(GLOBAL[[#This Row],[b3]]="","",GLOBAL[[#This Row],[b3]]-GLOBAL[[#This Row],[a3]])</f>
        <v/>
      </c>
      <c r="S3368" s="37">
        <f ca="1">SUM(INDIRECT(GLOBAL_VAR[TABLENAME]&amp;"[@a"&amp;$1:$1-1&amp;"]"),INDIRECT(GLOBAL_VAR[TABLENAME]&amp;"[@c"&amp;$1:$1-1&amp;"]"))</f>
        <v>0</v>
      </c>
      <c r="T3368" s="38"/>
      <c r="U3368" s="38" t="str">
        <f>IF(GLOBAL[[#This Row],[b4]]="","",GLOBAL[[#This Row],[b4]]-GLOBAL[[#This Row],[a4]])</f>
        <v/>
      </c>
      <c r="V3368" s="37">
        <f ca="1">SUM(INDIRECT(GLOBAL_VAR[TABLENAME]&amp;"[@a"&amp;$1:$1-1&amp;"]"),INDIRECT(GLOBAL_VAR[TABLENAME]&amp;"[@c"&amp;$1:$1-1&amp;"]"))</f>
        <v>0</v>
      </c>
      <c r="W3368" s="36"/>
      <c r="X3368" s="36" t="str">
        <f>IF(GLOBAL[[#This Row],[b5]]="","",GLOBAL[[#This Row],[b5]]-GLOBAL[[#This Row],[a5]])</f>
        <v/>
      </c>
      <c r="Y3368" s="37">
        <f ca="1">SUM(INDIRECT(GLOBAL_VAR[TABLENAME]&amp;"[@a"&amp;$1:$1-1&amp;"]"),INDIRECT(GLOBAL_VAR[TABLENAME]&amp;"[@c"&amp;$1:$1-1&amp;"]"))</f>
        <v>0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368" s="36">
        <v>120</v>
      </c>
      <c r="AC3368" t="s">
        <v>5118</v>
      </c>
    </row>
    <row r="3369" spans="1:31">
      <c r="A3369" s="31" t="str">
        <f ca="1">IF(GLOBAL[[#This Row],[TT]]&lt;1,"",ROW()-2)</f>
        <v/>
      </c>
      <c r="B3369" s="38" t="s">
        <v>2378</v>
      </c>
      <c r="C3369" s="31">
        <v>0</v>
      </c>
      <c r="D3369" s="36" t="s">
        <v>2007</v>
      </c>
      <c r="E3369" s="31">
        <f ca="1">IF(GLOBAL[[#This Row],[b12]]="",GLOBAL[[#This Row],[a6]],GLOBAL[[#This Row],[b12]])</f>
        <v>0</v>
      </c>
      <c r="F3369" s="32">
        <f>GLOBAL[[#This Row],[AWAL]]</f>
        <v>0</v>
      </c>
      <c r="G3369" s="31"/>
      <c r="H3369" s="31"/>
      <c r="I3369" s="31">
        <f>IF(GLOBAL[[#This Row],[1]]="","",SUMIF(Table6[NB BM_C_QTY+F],GLOBAL[POINTER],Table6[C]))</f>
        <v>0</v>
      </c>
      <c r="J3369" s="91">
        <f>IF(GLOBAL[[#This Row],[2]]="",0,-1*SUMIF(Table5[CONCAT],GLOBAL[POINTER],Table5[3]))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 t="shared" si="52"/>
        <v>0</v>
      </c>
      <c r="N3369" s="31"/>
      <c r="O3369" s="31" t="str">
        <f>IF(GLOBAL[[#This Row],[b2]]="","",GLOBAL[[#This Row],[b2]]-GLOBAL[[#This Row],[a2]])</f>
        <v/>
      </c>
      <c r="P3369" s="32">
        <f ca="1">SUM(INDIRECT(GLOBAL_VAR[TABLENAME]&amp;"[@a"&amp;$1:$1-1&amp;"]"),INDIRECT(GLOBAL_VAR[TABLENAME]&amp;"[@c"&amp;$1:$1-1&amp;"]"))</f>
        <v>0</v>
      </c>
      <c r="Q3369" s="58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0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0</v>
      </c>
      <c r="W3369" s="31"/>
      <c r="X3369" s="31" t="str">
        <f>IF(GLOBAL[[#This Row],[b5]]="","",GLOBAL[[#This Row],[b5]]-GLOBAL[[#This Row],[a5]])</f>
        <v/>
      </c>
      <c r="Y3369" s="37">
        <f ca="1">SUM(INDIRECT(GLOBAL_VAR[TABLENAME]&amp;"[@a"&amp;$1:$1-1&amp;"]"),INDIRECT(GLOBAL_VAR[TABLENAME]&amp;"[@c"&amp;$1:$1-1&amp;"]"))</f>
        <v>0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369" s="31">
        <v>10</v>
      </c>
      <c r="AC3369" t="s">
        <v>5116</v>
      </c>
    </row>
    <row r="3370" spans="1:31">
      <c r="A3370" s="31" t="str">
        <f ca="1">IF(GLOBAL[[#This Row],[TT]]&lt;1,"",ROW()-2)</f>
        <v/>
      </c>
      <c r="B3370" s="38" t="s">
        <v>2379</v>
      </c>
      <c r="C3370" s="31">
        <v>0</v>
      </c>
      <c r="D3370" s="36" t="s">
        <v>2007</v>
      </c>
      <c r="E3370" s="31">
        <f ca="1">IF(GLOBAL[[#This Row],[b12]]="",GLOBAL[[#This Row],[a6]],GLOBAL[[#This Row],[b12]])</f>
        <v>0</v>
      </c>
      <c r="F3370" s="32">
        <f>GLOBAL[[#This Row],[AWAL]]</f>
        <v>0</v>
      </c>
      <c r="G3370" s="31"/>
      <c r="H3370" s="31"/>
      <c r="I3370" s="31">
        <f>IF(GLOBAL[[#This Row],[1]]="","",SUMIF(Table6[NB BM_C_QTY+F],GLOBAL[POINTER],Table6[C]))</f>
        <v>0</v>
      </c>
      <c r="J3370" s="91">
        <f>IF(GLOBAL[[#This Row],[2]]="",0,-1*SUMIF(Table5[CONCAT],GLOBAL[POINTER],Table5[3]))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 t="shared" si="52"/>
        <v>0</v>
      </c>
      <c r="N3370" s="31"/>
      <c r="O3370" s="31" t="str">
        <f>IF(GLOBAL[[#This Row],[b2]]="","",GLOBAL[[#This Row],[b2]]-GLOBAL[[#This Row],[a2]])</f>
        <v/>
      </c>
      <c r="P3370" s="32">
        <f ca="1">SUM(INDIRECT(GLOBAL_VAR[TABLENAME]&amp;"[@a"&amp;$1:$1-1&amp;"]"),INDIRECT(GLOBAL_VAR[TABLENAME]&amp;"[@c"&amp;$1:$1-1&amp;"]"))</f>
        <v>0</v>
      </c>
      <c r="Q3370" s="58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1" t="str">
        <f>IF(GLOBAL[[#This Row],[b5]]="","",GLOBAL[[#This Row],[b5]]-GLOBAL[[#This Row],[a5]])</f>
        <v/>
      </c>
      <c r="Y3370" s="53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370" s="31">
        <v>10</v>
      </c>
      <c r="AC3370" t="s">
        <v>5116</v>
      </c>
    </row>
    <row r="3371" spans="1:31">
      <c r="A3371" s="31" t="str">
        <f ca="1">IF(GLOBAL[[#This Row],[TT]]&lt;1,"",ROW()-2)</f>
        <v/>
      </c>
      <c r="B3371" s="38" t="s">
        <v>2380</v>
      </c>
      <c r="C3371" s="31">
        <v>0</v>
      </c>
      <c r="D3371" s="31" t="s">
        <v>2007</v>
      </c>
      <c r="E3371" s="31">
        <f ca="1">IF(GLOBAL[[#This Row],[b12]]="",GLOBAL[[#This Row],[a6]],GLOBAL[[#This Row],[b12]])</f>
        <v>0</v>
      </c>
      <c r="F3371" s="32">
        <f>GLOBAL[[#This Row],[AWAL]]</f>
        <v>0</v>
      </c>
      <c r="G3371" s="31"/>
      <c r="H3371" s="31"/>
      <c r="I3371" s="31">
        <f>IF(GLOBAL[[#This Row],[1]]="","",SUMIF(Table6[NB BM_C_QTY+F],GLOBAL[POINTER],Table6[C]))</f>
        <v>0</v>
      </c>
      <c r="J3371" s="91">
        <f>IF(GLOBAL[[#This Row],[2]]="",0,-1*SUMIF(Table5[CONCAT],GLOBAL[POINTER],Table5[3]))</f>
        <v>0</v>
      </c>
      <c r="K3371" s="31" t="str">
        <f>IF(GLOBAL[[#This Row],[b1]]="","",GLOBAL[[#This Row],[b1]]-GLOBAL[[#This Row],[a1]]-GLOBAL[[#This Row],[bkeluar1]])</f>
        <v/>
      </c>
      <c r="L3371" s="31">
        <f>SUM(GLOBAL[[#This Row],[bmasuk1]:[c1]])</f>
        <v>0</v>
      </c>
      <c r="M3371" s="32">
        <f t="shared" si="52"/>
        <v>0</v>
      </c>
      <c r="N3371" s="31"/>
      <c r="O3371" s="31" t="str">
        <f>IF(GLOBAL[[#This Row],[b2]]="","",GLOBAL[[#This Row],[b2]]-GLOBAL[[#This Row],[a2]])</f>
        <v/>
      </c>
      <c r="P3371" s="32">
        <f ca="1">SUM(INDIRECT(GLOBAL_VAR[TABLENAME]&amp;"[@a"&amp;$1:$1-1&amp;"]"),INDIRECT(GLOBAL_VAR[TABLENAME]&amp;"[@c"&amp;$1:$1-1&amp;"]"))</f>
        <v>0</v>
      </c>
      <c r="Q3371" s="58"/>
      <c r="R3371" s="33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0</v>
      </c>
      <c r="T3371" s="33"/>
      <c r="U3371" s="33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0</v>
      </c>
      <c r="W3371" s="31"/>
      <c r="X3371" s="31" t="str">
        <f>IF(GLOBAL[[#This Row],[b5]]="","",GLOBAL[[#This Row],[b5]]-GLOBAL[[#This Row],[a5]])</f>
        <v/>
      </c>
      <c r="Y3371" s="53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371" s="31">
        <v>10</v>
      </c>
      <c r="AC3371" t="s">
        <v>5116</v>
      </c>
      <c r="AD3371" s="29"/>
    </row>
    <row r="3372" spans="1:31">
      <c r="A3372" s="36" t="str">
        <f ca="1">IF(GLOBAL[[#This Row],[TT]]&lt;1,"",ROW()-2)</f>
        <v/>
      </c>
      <c r="B3372" s="38" t="s">
        <v>5346</v>
      </c>
      <c r="C3372" s="36">
        <v>0</v>
      </c>
      <c r="D3372" s="36" t="s">
        <v>2007</v>
      </c>
      <c r="E3372" s="36">
        <f ca="1">IF(GLOBAL[[#This Row],[b12]]="",GLOBAL[[#This Row],[a6]],GLOBAL[[#This Row],[b12]])</f>
        <v>0</v>
      </c>
      <c r="F3372" s="37">
        <f>GLOBAL[[#This Row],[AWAL]]</f>
        <v>0</v>
      </c>
      <c r="G3372" s="36"/>
      <c r="H3372" s="36"/>
      <c r="I3372" s="36">
        <f>IF(GLOBAL[[#This Row],[1]]="","",SUMIF(Table6[NB BM_C_QTY+F],GLOBAL[POINTER],Table6[C]))</f>
        <v>0</v>
      </c>
      <c r="J3372" s="95">
        <f>IF(GLOBAL[[#This Row],[2]]="",0,-1*SUMIF(Table5[CONCAT],GLOBAL[POINTER],Table5[3]))</f>
        <v>0</v>
      </c>
      <c r="K3372" s="36" t="str">
        <f>IF(GLOBAL[[#This Row],[b1]]="","",GLOBAL[[#This Row],[b1]]-GLOBAL[[#This Row],[a1]]-GLOBAL[[#This Row],[bkeluar1]])</f>
        <v/>
      </c>
      <c r="L3372" s="36">
        <f>SUM(GLOBAL[[#This Row],[bmasuk1]:[c1]])</f>
        <v>0</v>
      </c>
      <c r="M3372" s="37">
        <f t="shared" si="52"/>
        <v>0</v>
      </c>
      <c r="N3372" s="36"/>
      <c r="O3372" s="36" t="str">
        <f>IF(GLOBAL[[#This Row],[b2]]="","",GLOBAL[[#This Row],[b2]]-GLOBAL[[#This Row],[a2]])</f>
        <v/>
      </c>
      <c r="P3372" s="37">
        <f ca="1">SUM(INDIRECT(GLOBAL_VAR[TABLENAME]&amp;"[@a"&amp;$1:$1-1&amp;"]"),INDIRECT(GLOBAL_VAR[TABLENAME]&amp;"[@c"&amp;$1:$1-1&amp;"]"))</f>
        <v>0</v>
      </c>
      <c r="Q3372" s="108"/>
      <c r="R3372" s="38" t="str">
        <f>IF(GLOBAL[[#This Row],[b3]]="","",GLOBAL[[#This Row],[b3]]-GLOBAL[[#This Row],[a3]])</f>
        <v/>
      </c>
      <c r="S3372" s="37">
        <f ca="1">SUM(INDIRECT(GLOBAL_VAR[TABLENAME]&amp;"[@a"&amp;$1:$1-1&amp;"]"),INDIRECT(GLOBAL_VAR[TABLENAME]&amp;"[@c"&amp;$1:$1-1&amp;"]"))</f>
        <v>0</v>
      </c>
      <c r="T3372" s="38"/>
      <c r="U3372" s="38" t="str">
        <f>IF(GLOBAL[[#This Row],[b4]]="","",GLOBAL[[#This Row],[b4]]-GLOBAL[[#This Row],[a4]])</f>
        <v/>
      </c>
      <c r="V3372" s="37">
        <f ca="1">SUM(INDIRECT(GLOBAL_VAR[TABLENAME]&amp;"[@a"&amp;$1:$1-1&amp;"]"),INDIRECT(GLOBAL_VAR[TABLENAME]&amp;"[@c"&amp;$1:$1-1&amp;"]"))</f>
        <v>0</v>
      </c>
      <c r="W3372" s="36"/>
      <c r="X3372" s="36" t="str">
        <f>IF(GLOBAL[[#This Row],[b5]]="","",GLOBAL[[#This Row],[b5]]-GLOBAL[[#This Row],[a5]])</f>
        <v/>
      </c>
      <c r="Y3372" s="37">
        <f ca="1">SUM(INDIRECT(GLOBAL_VAR[TABLENAME]&amp;"[@a"&amp;$1:$1-1&amp;"]"),INDIRECT(GLOBAL_VAR[TABLENAME]&amp;"[@c"&amp;$1:$1-1&amp;"]"))</f>
        <v>0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372" s="36">
        <v>10</v>
      </c>
      <c r="AC3372" t="s">
        <v>5116</v>
      </c>
      <c r="AD3372" s="29"/>
    </row>
    <row r="3373" spans="1:31">
      <c r="A3373" s="31" t="str">
        <f ca="1">IF(GLOBAL[[#This Row],[TT]]&lt;1,"",ROW()-2)</f>
        <v/>
      </c>
      <c r="B3373" s="38" t="s">
        <v>2377</v>
      </c>
      <c r="C3373" s="31">
        <v>0</v>
      </c>
      <c r="D3373" s="36" t="s">
        <v>2007</v>
      </c>
      <c r="E3373" s="31">
        <f ca="1">IF(GLOBAL[[#This Row],[b12]]="",GLOBAL[[#This Row],[a6]],GLOBAL[[#This Row],[b12]])</f>
        <v>0</v>
      </c>
      <c r="F3373" s="32">
        <f>GLOBAL[[#This Row],[AWAL]]</f>
        <v>0</v>
      </c>
      <c r="G3373" s="31"/>
      <c r="H3373" s="31"/>
      <c r="I3373" s="31">
        <f>IF(GLOBAL[[#This Row],[1]]="","",SUMIF(Table6[NB BM_C_QTY+F],GLOBAL[POINTER],Table6[C]))</f>
        <v>0</v>
      </c>
      <c r="J3373" s="91">
        <f>IF(GLOBAL[[#This Row],[2]]="",0,-1*SUMIF(Table5[CONCAT],GLOBAL[POINTER],Table5[3]))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 t="shared" si="52"/>
        <v>0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0</v>
      </c>
      <c r="Q3373" s="58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0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0</v>
      </c>
      <c r="W3373" s="31"/>
      <c r="X3373" s="31" t="str">
        <f>IF(GLOBAL[[#This Row],[b5]]="","",GLOBAL[[#This Row],[b5]]-GLOBAL[[#This Row],[a5]])</f>
        <v/>
      </c>
      <c r="Y3373" s="37">
        <f ca="1">SUM(INDIRECT(GLOBAL_VAR[TABLENAME]&amp;"[@a"&amp;$1:$1-1&amp;"]"),INDIRECT(GLOBAL_VAR[TABLENAME]&amp;"[@c"&amp;$1:$1-1&amp;"]"))</f>
        <v>0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373" s="31">
        <v>10</v>
      </c>
      <c r="AC3373" t="s">
        <v>5116</v>
      </c>
    </row>
    <row r="3374" spans="1:31">
      <c r="A3374" s="31" t="str">
        <f ca="1">IF(GLOBAL[[#This Row],[TT]]&lt;1,"",ROW()-2)</f>
        <v/>
      </c>
      <c r="B3374" s="38" t="s">
        <v>1800</v>
      </c>
      <c r="C3374" s="31">
        <v>0</v>
      </c>
      <c r="D3374" s="36" t="s">
        <v>23</v>
      </c>
      <c r="E3374" s="31">
        <f ca="1">IF(GLOBAL[[#This Row],[b12]]="",GLOBAL[[#This Row],[a6]],GLOBAL[[#This Row],[b12]])</f>
        <v>0</v>
      </c>
      <c r="F3374" s="32">
        <f>GLOBAL[[#This Row],[AWAL]]</f>
        <v>0</v>
      </c>
      <c r="G3374" s="31"/>
      <c r="H3374" s="31"/>
      <c r="I3374" s="31">
        <f>IF(GLOBAL[[#This Row],[1]]="","",SUMIF(Table6[NB BM_C_QTY+F],GLOBAL[POINTER],Table6[C]))</f>
        <v>0</v>
      </c>
      <c r="J3374" s="91">
        <f>IF(GLOBAL[[#This Row],[2]]="",0,-1*SUMIF(Table5[CONCAT],GLOBAL[POINTER],Table5[3]))</f>
        <v>0</v>
      </c>
      <c r="K3374" s="31" t="str">
        <f>IF(GLOBAL[[#This Row],[b1]]="","",GLOBAL[[#This Row],[b1]]-GLOBAL[[#This Row],[a1]]-GLOBAL[[#This Row],[bkeluar1]])</f>
        <v/>
      </c>
      <c r="L3374" s="31">
        <f>SUM(GLOBAL[[#This Row],[bmasuk1]:[c1]])</f>
        <v>0</v>
      </c>
      <c r="M3374" s="32">
        <f t="shared" si="52"/>
        <v>0</v>
      </c>
      <c r="N3374" s="31"/>
      <c r="O3374" s="31" t="str">
        <f>IF(GLOBAL[[#This Row],[b2]]="","",GLOBAL[[#This Row],[b2]]-GLOBAL[[#This Row],[a2]])</f>
        <v/>
      </c>
      <c r="P3374" s="32">
        <f ca="1">SUM(INDIRECT(GLOBAL_VAR[TABLENAME]&amp;"[@a"&amp;$1:$1-1&amp;"]"),INDIRECT(GLOBAL_VAR[TABLENAME]&amp;"[@c"&amp;$1:$1-1&amp;"]"))</f>
        <v>0</v>
      </c>
      <c r="Q3374" s="58"/>
      <c r="R3374" s="33" t="str">
        <f>IF(GLOBAL[[#This Row],[b3]]="","",GLOBAL[[#This Row],[b3]]-GLOBAL[[#This Row],[a3]])</f>
        <v/>
      </c>
      <c r="S3374" s="32">
        <f ca="1">SUM(INDIRECT(GLOBAL_VAR[TABLENAME]&amp;"[@a"&amp;$1:$1-1&amp;"]"),INDIRECT(GLOBAL_VAR[TABLENAME]&amp;"[@c"&amp;$1:$1-1&amp;"]"))</f>
        <v>0</v>
      </c>
      <c r="T3374" s="33"/>
      <c r="U3374" s="33" t="str">
        <f>IF(GLOBAL[[#This Row],[b4]]="","",GLOBAL[[#This Row],[b4]]-GLOBAL[[#This Row],[a4]])</f>
        <v/>
      </c>
      <c r="V3374" s="32">
        <f ca="1">SUM(INDIRECT(GLOBAL_VAR[TABLENAME]&amp;"[@a"&amp;$1:$1-1&amp;"]"),INDIRECT(GLOBAL_VAR[TABLENAME]&amp;"[@c"&amp;$1:$1-1&amp;"]"))</f>
        <v>0</v>
      </c>
      <c r="W3374" s="31"/>
      <c r="X3374" s="31" t="str">
        <f>IF(GLOBAL[[#This Row],[b5]]="","",GLOBAL[[#This Row],[b5]]-GLOBAL[[#This Row],[a5]])</f>
        <v/>
      </c>
      <c r="Y3374" s="53">
        <f ca="1">SUM(INDIRECT(GLOBAL_VAR[TABLENAME]&amp;"[@a"&amp;$1:$1-1&amp;"]"),INDIRECT(GLOBAL_VAR[TABLENAME]&amp;"[@c"&amp;$1:$1-1&amp;"]"))</f>
        <v>0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374" s="31">
        <v>20</v>
      </c>
      <c r="AC3374" t="s">
        <v>5116</v>
      </c>
      <c r="AE3374" s="65"/>
    </row>
    <row r="3375" spans="1:31">
      <c r="A3375" s="36">
        <f ca="1">IF(GLOBAL[[#This Row],[TT]]&lt;1,"",ROW()-2)</f>
        <v>3373</v>
      </c>
      <c r="B3375" s="38" t="s">
        <v>1801</v>
      </c>
      <c r="C3375" s="36">
        <v>1</v>
      </c>
      <c r="D3375" s="36" t="s">
        <v>31</v>
      </c>
      <c r="E3375" s="36">
        <f ca="1">IF(GLOBAL[[#This Row],[b12]]="",GLOBAL[[#This Row],[a6]],GLOBAL[[#This Row],[b12]])</f>
        <v>1</v>
      </c>
      <c r="F3375" s="37">
        <f>GLOBAL[[#This Row],[AWAL]]</f>
        <v>1</v>
      </c>
      <c r="G3375" s="36"/>
      <c r="H3375" s="36"/>
      <c r="I3375" s="36">
        <f>IF(GLOBAL[[#This Row],[1]]="","",SUMIF(Table6[NB BM_C_QTY+F],GLOBAL[POINTER],Table6[C]))</f>
        <v>0</v>
      </c>
      <c r="J3375" s="95">
        <f>IF(GLOBAL[[#This Row],[2]]="",0,-1*SUMIF(Table5[CONCAT],GLOBAL[POINTER],Table5[3]))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 t="shared" si="52"/>
        <v>1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1</v>
      </c>
      <c r="Q3375" s="108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1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1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1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375" s="36">
        <v>10</v>
      </c>
      <c r="AC3375" t="s">
        <v>5116</v>
      </c>
    </row>
    <row r="3376" spans="1:31">
      <c r="A3376" s="42" t="str">
        <f ca="1">IF(GLOBAL[[#This Row],[TT]]&lt;1,"",ROW()-2)</f>
        <v/>
      </c>
      <c r="B3376" s="38" t="s">
        <v>2340</v>
      </c>
      <c r="C3376" s="36">
        <v>0</v>
      </c>
      <c r="D3376" s="36" t="s">
        <v>2007</v>
      </c>
      <c r="E3376" s="42">
        <f ca="1">IF(GLOBAL[[#This Row],[b12]]="",GLOBAL[[#This Row],[a6]],GLOBAL[[#This Row],[b12]])</f>
        <v>0</v>
      </c>
      <c r="F3376" s="43">
        <f>GLOBAL[[#This Row],[AWAL]]</f>
        <v>0</v>
      </c>
      <c r="G3376" s="36"/>
      <c r="H3376" s="36"/>
      <c r="I3376" s="36">
        <f>IF(GLOBAL[[#This Row],[1]]="","",SUMIF(Table6[NB BM_C_QTY+F],GLOBAL[POINTER],Table6[C]))</f>
        <v>0</v>
      </c>
      <c r="J3376" s="95">
        <f>IF(GLOBAL[[#This Row],[2]]="",0,-1*SUMIF(Table5[CONCAT],GLOBAL[POINTER],Table5[3]))</f>
        <v>0</v>
      </c>
      <c r="K3376" s="42" t="str">
        <f>IF(GLOBAL[[#This Row],[b1]]="","",GLOBAL[[#This Row],[b1]]-GLOBAL[[#This Row],[a1]]-GLOBAL[[#This Row],[bkeluar1]])</f>
        <v/>
      </c>
      <c r="L3376" s="42">
        <f>SUM(GLOBAL[[#This Row],[bmasuk1]:[c1]])</f>
        <v>0</v>
      </c>
      <c r="M3376" s="43">
        <f t="shared" si="52"/>
        <v>0</v>
      </c>
      <c r="N3376" s="36"/>
      <c r="O3376" s="42" t="str">
        <f>IF(GLOBAL[[#This Row],[b2]]="","",GLOBAL[[#This Row],[b2]]-GLOBAL[[#This Row],[a2]])</f>
        <v/>
      </c>
      <c r="P3376" s="43">
        <f ca="1">SUM(INDIRECT(GLOBAL_VAR[TABLENAME]&amp;"[@a"&amp;$1:$1-1&amp;"]"),INDIRECT(GLOBAL_VAR[TABLENAME]&amp;"[@c"&amp;$1:$1-1&amp;"]"))</f>
        <v>0</v>
      </c>
      <c r="Q3376" s="108"/>
      <c r="R3376" s="44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0</v>
      </c>
      <c r="T3376" s="38"/>
      <c r="U3376" s="44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0</v>
      </c>
      <c r="W3376" s="36"/>
      <c r="X3376" s="42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0</v>
      </c>
      <c r="Z3376" s="29"/>
      <c r="AA33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376" s="42">
        <v>10</v>
      </c>
      <c r="AC3376" s="29" t="s">
        <v>5116</v>
      </c>
    </row>
    <row r="3377" spans="1:29">
      <c r="A3377" s="36">
        <f ca="1">IF(GLOBAL[[#This Row],[TT]]&lt;1,"",ROW()-2)</f>
        <v>3375</v>
      </c>
      <c r="B3377" s="38" t="s">
        <v>1802</v>
      </c>
      <c r="C3377" s="36">
        <v>15</v>
      </c>
      <c r="D3377" s="36" t="s">
        <v>23</v>
      </c>
      <c r="E3377" s="36">
        <f ca="1">IF(GLOBAL[[#This Row],[b12]]="",GLOBAL[[#This Row],[a6]],GLOBAL[[#This Row],[b12]])</f>
        <v>15</v>
      </c>
      <c r="F3377" s="37">
        <f>GLOBAL[[#This Row],[AWAL]]</f>
        <v>15</v>
      </c>
      <c r="G3377" s="36"/>
      <c r="H3377" s="36"/>
      <c r="I3377" s="36">
        <f>IF(GLOBAL[[#This Row],[1]]="","",SUMIF(Table6[NB BM_C_QTY+F],GLOBAL[POINTER],Table6[C]))</f>
        <v>0</v>
      </c>
      <c r="J3377" s="95">
        <f>IF(GLOBAL[[#This Row],[2]]="",0,-1*SUMIF(Table5[CONCAT],GLOBAL[POINTER],Table5[3]))</f>
        <v>0</v>
      </c>
      <c r="K3377" s="36" t="str">
        <f>IF(GLOBAL[[#This Row],[b1]]="","",GLOBAL[[#This Row],[b1]]-GLOBAL[[#This Row],[a1]]-GLOBAL[[#This Row],[bkeluar1]])</f>
        <v/>
      </c>
      <c r="L3377" s="36">
        <f>SUM(GLOBAL[[#This Row],[bmasuk1]:[c1]])</f>
        <v>0</v>
      </c>
      <c r="M3377" s="37">
        <f t="shared" si="52"/>
        <v>15</v>
      </c>
      <c r="N3377" s="36"/>
      <c r="O3377" s="36" t="str">
        <f>IF(GLOBAL[[#This Row],[b2]]="","",GLOBAL[[#This Row],[b2]]-GLOBAL[[#This Row],[a2]])</f>
        <v/>
      </c>
      <c r="P3377" s="37">
        <f ca="1">SUM(INDIRECT(GLOBAL_VAR[TABLENAME]&amp;"[@a"&amp;$1:$1-1&amp;"]"),INDIRECT(GLOBAL_VAR[TABLENAME]&amp;"[@c"&amp;$1:$1-1&amp;"]"))</f>
        <v>15</v>
      </c>
      <c r="Q3377" s="108"/>
      <c r="R3377" s="38" t="str">
        <f>IF(GLOBAL[[#This Row],[b3]]="","",GLOBAL[[#This Row],[b3]]-GLOBAL[[#This Row],[a3]])</f>
        <v/>
      </c>
      <c r="S3377" s="37">
        <f ca="1">SUM(INDIRECT(GLOBAL_VAR[TABLENAME]&amp;"[@a"&amp;$1:$1-1&amp;"]"),INDIRECT(GLOBAL_VAR[TABLENAME]&amp;"[@c"&amp;$1:$1-1&amp;"]"))</f>
        <v>15</v>
      </c>
      <c r="T3377" s="38"/>
      <c r="U3377" s="38" t="str">
        <f>IF(GLOBAL[[#This Row],[b4]]="","",GLOBAL[[#This Row],[b4]]-GLOBAL[[#This Row],[a4]])</f>
        <v/>
      </c>
      <c r="V3377" s="37">
        <f ca="1">SUM(INDIRECT(GLOBAL_VAR[TABLENAME]&amp;"[@a"&amp;$1:$1-1&amp;"]"),INDIRECT(GLOBAL_VAR[TABLENAME]&amp;"[@c"&amp;$1:$1-1&amp;"]"))</f>
        <v>15</v>
      </c>
      <c r="W3377" s="36"/>
      <c r="X3377" s="36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15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377" s="36">
        <v>20</v>
      </c>
      <c r="AC3377" t="s">
        <v>5116</v>
      </c>
    </row>
    <row r="3378" spans="1:29">
      <c r="A3378" s="31">
        <f ca="1">IF(GLOBAL[[#This Row],[TT]]&lt;1,"",ROW()-2)</f>
        <v>3376</v>
      </c>
      <c r="B3378" s="38" t="s">
        <v>1803</v>
      </c>
      <c r="C3378" s="31">
        <v>3</v>
      </c>
      <c r="D3378" s="31" t="s">
        <v>98</v>
      </c>
      <c r="E3378" s="31">
        <f ca="1">IF(GLOBAL[[#This Row],[b12]]="",GLOBAL[[#This Row],[a6]],GLOBAL[[#This Row],[b12]])</f>
        <v>3</v>
      </c>
      <c r="F3378" s="32">
        <f>GLOBAL[[#This Row],[AWAL]]</f>
        <v>3</v>
      </c>
      <c r="G3378" s="31"/>
      <c r="H3378" s="31"/>
      <c r="I3378" s="31">
        <f>IF(GLOBAL[[#This Row],[1]]="","",SUMIF(Table6[NB BM_C_QTY+F],GLOBAL[POINTER],Table6[C]))</f>
        <v>0</v>
      </c>
      <c r="J3378" s="91">
        <f>IF(GLOBAL[[#This Row],[2]]="",0,-1*SUMIF(Table5[CONCAT],GLOBAL[POINTER],Table5[3]))</f>
        <v>0</v>
      </c>
      <c r="K3378" s="31" t="str">
        <f>IF(GLOBAL[[#This Row],[b1]]="","",GLOBAL[[#This Row],[b1]]-GLOBAL[[#This Row],[a1]]-GLOBAL[[#This Row],[bkeluar1]])</f>
        <v/>
      </c>
      <c r="L3378" s="31">
        <f>SUM(GLOBAL[[#This Row],[bmasuk1]:[c1]])</f>
        <v>0</v>
      </c>
      <c r="M3378" s="32">
        <f t="shared" si="52"/>
        <v>3</v>
      </c>
      <c r="N3378" s="31"/>
      <c r="O3378" s="31" t="str">
        <f>IF(GLOBAL[[#This Row],[b2]]="","",GLOBAL[[#This Row],[b2]]-GLOBAL[[#This Row],[a2]])</f>
        <v/>
      </c>
      <c r="P3378" s="32">
        <f ca="1">SUM(INDIRECT(GLOBAL_VAR[TABLENAME]&amp;"[@a"&amp;$1:$1-1&amp;"]"),INDIRECT(GLOBAL_VAR[TABLENAME]&amp;"[@c"&amp;$1:$1-1&amp;"]"))</f>
        <v>3</v>
      </c>
      <c r="Q3378" s="58"/>
      <c r="R3378" s="33" t="str">
        <f>IF(GLOBAL[[#This Row],[b3]]="","",GLOBAL[[#This Row],[b3]]-GLOBAL[[#This Row],[a3]])</f>
        <v/>
      </c>
      <c r="S3378" s="32">
        <f ca="1">SUM(INDIRECT(GLOBAL_VAR[TABLENAME]&amp;"[@a"&amp;$1:$1-1&amp;"]"),INDIRECT(GLOBAL_VAR[TABLENAME]&amp;"[@c"&amp;$1:$1-1&amp;"]"))</f>
        <v>3</v>
      </c>
      <c r="T3378" s="33"/>
      <c r="U3378" s="33" t="str">
        <f>IF(GLOBAL[[#This Row],[b4]]="","",GLOBAL[[#This Row],[b4]]-GLOBAL[[#This Row],[a4]])</f>
        <v/>
      </c>
      <c r="V3378" s="32">
        <f ca="1">SUM(INDIRECT(GLOBAL_VAR[TABLENAME]&amp;"[@a"&amp;$1:$1-1&amp;"]"),INDIRECT(GLOBAL_VAR[TABLENAME]&amp;"[@c"&amp;$1:$1-1&amp;"]"))</f>
        <v>3</v>
      </c>
      <c r="W3378" s="31"/>
      <c r="X3378" s="31" t="str">
        <f>IF(GLOBAL[[#This Row],[b5]]="","",GLOBAL[[#This Row],[b5]]-GLOBAL[[#This Row],[a5]])</f>
        <v/>
      </c>
      <c r="Y3378" s="37">
        <f ca="1">SUM(INDIRECT(GLOBAL_VAR[TABLENAME]&amp;"[@a"&amp;$1:$1-1&amp;"]"),INDIRECT(GLOBAL_VAR[TABLENAME]&amp;"[@c"&amp;$1:$1-1&amp;"]"))</f>
        <v>3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378" s="31">
        <v>50</v>
      </c>
      <c r="AC3378" t="s">
        <v>5116</v>
      </c>
    </row>
    <row r="3379" spans="1:29">
      <c r="A3379" s="31">
        <f ca="1">IF(GLOBAL[[#This Row],[TT]]&lt;1,"",ROW()-2)</f>
        <v>3377</v>
      </c>
      <c r="B3379" s="38" t="s">
        <v>1804</v>
      </c>
      <c r="C3379" s="31">
        <v>1</v>
      </c>
      <c r="D3379" s="31" t="s">
        <v>16</v>
      </c>
      <c r="E3379" s="31">
        <f ca="1">IF(GLOBAL[[#This Row],[b12]]="",GLOBAL[[#This Row],[a6]],GLOBAL[[#This Row],[b12]])</f>
        <v>1</v>
      </c>
      <c r="F3379" s="32">
        <f>GLOBAL[[#This Row],[AWAL]]</f>
        <v>1</v>
      </c>
      <c r="G3379" s="31"/>
      <c r="H3379" s="31"/>
      <c r="I3379" s="31">
        <f>IF(GLOBAL[[#This Row],[1]]="","",SUMIF(Table6[NB BM_C_QTY+F],GLOBAL[POINTER],Table6[C]))</f>
        <v>0</v>
      </c>
      <c r="J3379" s="91">
        <f>IF(GLOBAL[[#This Row],[2]]="",0,-1*SUMIF(Table5[CONCAT],GLOBAL[POINTER],Table5[3]))</f>
        <v>0</v>
      </c>
      <c r="K3379" s="31" t="str">
        <f>IF(GLOBAL[[#This Row],[b1]]="","",GLOBAL[[#This Row],[b1]]-GLOBAL[[#This Row],[a1]]-GLOBAL[[#This Row],[bkeluar1]])</f>
        <v/>
      </c>
      <c r="L3379" s="31">
        <f>SUM(GLOBAL[[#This Row],[bmasuk1]:[c1]])</f>
        <v>0</v>
      </c>
      <c r="M3379" s="32">
        <f t="shared" si="52"/>
        <v>1</v>
      </c>
      <c r="N3379" s="31"/>
      <c r="O3379" s="31" t="str">
        <f>IF(GLOBAL[[#This Row],[b2]]="","",GLOBAL[[#This Row],[b2]]-GLOBAL[[#This Row],[a2]])</f>
        <v/>
      </c>
      <c r="P3379" s="32">
        <f ca="1">SUM(INDIRECT(GLOBAL_VAR[TABLENAME]&amp;"[@a"&amp;$1:$1-1&amp;"]"),INDIRECT(GLOBAL_VAR[TABLENAME]&amp;"[@c"&amp;$1:$1-1&amp;"]"))</f>
        <v>1</v>
      </c>
      <c r="Q3379" s="58"/>
      <c r="R3379" s="33" t="str">
        <f>IF(GLOBAL[[#This Row],[b3]]="","",GLOBAL[[#This Row],[b3]]-GLOBAL[[#This Row],[a3]])</f>
        <v/>
      </c>
      <c r="S3379" s="32">
        <f ca="1">SUM(INDIRECT(GLOBAL_VAR[TABLENAME]&amp;"[@a"&amp;$1:$1-1&amp;"]"),INDIRECT(GLOBAL_VAR[TABLENAME]&amp;"[@c"&amp;$1:$1-1&amp;"]"))</f>
        <v>1</v>
      </c>
      <c r="T3379" s="33"/>
      <c r="U3379" s="33" t="str">
        <f>IF(GLOBAL[[#This Row],[b4]]="","",GLOBAL[[#This Row],[b4]]-GLOBAL[[#This Row],[a4]])</f>
        <v/>
      </c>
      <c r="V3379" s="32">
        <f ca="1">SUM(INDIRECT(GLOBAL_VAR[TABLENAME]&amp;"[@a"&amp;$1:$1-1&amp;"]"),INDIRECT(GLOBAL_VAR[TABLENAME]&amp;"[@c"&amp;$1:$1-1&amp;"]"))</f>
        <v>1</v>
      </c>
      <c r="W3379" s="31"/>
      <c r="X3379" s="31" t="str">
        <f>IF(GLOBAL[[#This Row],[b5]]="","",GLOBAL[[#This Row],[b5]]-GLOBAL[[#This Row],[a5]])</f>
        <v/>
      </c>
      <c r="Y3379" s="53">
        <f ca="1">SUM(INDIRECT(GLOBAL_VAR[TABLENAME]&amp;"[@a"&amp;$1:$1-1&amp;"]"),INDIRECT(GLOBAL_VAR[TABLENAME]&amp;"[@c"&amp;$1:$1-1&amp;"]"))</f>
        <v>1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379" s="31">
        <v>40</v>
      </c>
      <c r="AC3379" t="s">
        <v>5116</v>
      </c>
    </row>
    <row r="3380" spans="1:29">
      <c r="A3380" s="36">
        <f ca="1">IF(GLOBAL[[#This Row],[TT]]&lt;1,"",ROW()-2)</f>
        <v>3378</v>
      </c>
      <c r="B3380" s="38" t="s">
        <v>1805</v>
      </c>
      <c r="C3380" s="36">
        <v>1</v>
      </c>
      <c r="D3380" s="36" t="s">
        <v>23</v>
      </c>
      <c r="E3380" s="36">
        <f ca="1">IF(GLOBAL[[#This Row],[b12]]="",GLOBAL[[#This Row],[a6]],GLOBAL[[#This Row],[b12]])</f>
        <v>1</v>
      </c>
      <c r="F3380" s="37">
        <f>GLOBAL[[#This Row],[AWAL]]</f>
        <v>1</v>
      </c>
      <c r="G3380" s="36"/>
      <c r="H3380" s="36"/>
      <c r="I3380" s="36">
        <f>IF(GLOBAL[[#This Row],[1]]="","",SUMIF(Table6[NB BM_C_QTY+F],GLOBAL[POINTER],Table6[C]))</f>
        <v>0</v>
      </c>
      <c r="J3380" s="95">
        <f>IF(GLOBAL[[#This Row],[2]]="",0,-1*SUMIF(Table5[CONCAT],GLOBAL[POINTER],Table5[3]))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 t="shared" si="52"/>
        <v>1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1</v>
      </c>
      <c r="Q3380" s="108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1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1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1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380" s="36">
        <v>20</v>
      </c>
      <c r="AC3380" t="s">
        <v>5116</v>
      </c>
    </row>
    <row r="3381" spans="1:29">
      <c r="A3381" s="36">
        <f ca="1">IF(GLOBAL[[#This Row],[TT]]&lt;1,"",ROW()-2)</f>
        <v>3379</v>
      </c>
      <c r="B3381" s="38" t="s">
        <v>1806</v>
      </c>
      <c r="C3381" s="36">
        <v>1</v>
      </c>
      <c r="D3381" s="36" t="s">
        <v>16</v>
      </c>
      <c r="E3381" s="36">
        <f ca="1">IF(GLOBAL[[#This Row],[b12]]="",GLOBAL[[#This Row],[a6]],GLOBAL[[#This Row],[b12]])</f>
        <v>1</v>
      </c>
      <c r="F3381" s="37">
        <f>GLOBAL[[#This Row],[AWAL]]</f>
        <v>1</v>
      </c>
      <c r="G3381" s="36"/>
      <c r="H3381" s="36"/>
      <c r="I3381" s="36">
        <f>IF(GLOBAL[[#This Row],[1]]="","",SUMIF(Table6[NB BM_C_QTY+F],GLOBAL[POINTER],Table6[C]))</f>
        <v>0</v>
      </c>
      <c r="J3381" s="95">
        <f>IF(GLOBAL[[#This Row],[2]]="",0,-1*SUMIF(Table5[CONCAT],GLOBAL[POINTER],Table5[3]))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 t="shared" si="52"/>
        <v>1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1</v>
      </c>
      <c r="Q3381" s="108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1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1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1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381" s="36">
        <v>40</v>
      </c>
      <c r="AC3381" t="s">
        <v>5116</v>
      </c>
    </row>
    <row r="3382" spans="1:29">
      <c r="A3382" s="36">
        <f ca="1">IF(GLOBAL[[#This Row],[TT]]&lt;1,"",ROW()-2)</f>
        <v>3380</v>
      </c>
      <c r="B3382" s="38" t="s">
        <v>1807</v>
      </c>
      <c r="C3382" s="36">
        <v>3</v>
      </c>
      <c r="D3382" s="36">
        <v>360</v>
      </c>
      <c r="E3382" s="36">
        <f ca="1">IF(GLOBAL[[#This Row],[b12]]="",GLOBAL[[#This Row],[a6]],GLOBAL[[#This Row],[b12]])</f>
        <v>3</v>
      </c>
      <c r="F3382" s="37">
        <f>GLOBAL[[#This Row],[AWAL]]</f>
        <v>3</v>
      </c>
      <c r="G3382" s="36"/>
      <c r="H3382" s="36"/>
      <c r="I3382" s="36">
        <f>IF(GLOBAL[[#This Row],[1]]="","",SUMIF(Table6[NB BM_C_QTY+F],GLOBAL[POINTER],Table6[C]))</f>
        <v>0</v>
      </c>
      <c r="J3382" s="95">
        <f>IF(GLOBAL[[#This Row],[2]]="",0,-1*SUMIF(Table5[CONCAT],GLOBAL[POINTER],Table5[3]))</f>
        <v>0</v>
      </c>
      <c r="K3382" s="36" t="str">
        <f>IF(GLOBAL[[#This Row],[b1]]="","",GLOBAL[[#This Row],[b1]]-GLOBAL[[#This Row],[a1]]-GLOBAL[[#This Row],[bkeluar1]])</f>
        <v/>
      </c>
      <c r="L3382" s="36">
        <f>SUM(GLOBAL[[#This Row],[bmasuk1]:[c1]])</f>
        <v>0</v>
      </c>
      <c r="M3382" s="37">
        <f t="shared" si="52"/>
        <v>3</v>
      </c>
      <c r="N3382" s="36"/>
      <c r="O3382" s="36" t="str">
        <f>IF(GLOBAL[[#This Row],[b2]]="","",GLOBAL[[#This Row],[b2]]-GLOBAL[[#This Row],[a2]])</f>
        <v/>
      </c>
      <c r="P3382" s="37">
        <f ca="1">SUM(INDIRECT(GLOBAL_VAR[TABLENAME]&amp;"[@a"&amp;$1:$1-1&amp;"]"),INDIRECT(GLOBAL_VAR[TABLENAME]&amp;"[@c"&amp;$1:$1-1&amp;"]"))</f>
        <v>3</v>
      </c>
      <c r="Q3382" s="108"/>
      <c r="R3382" s="38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3</v>
      </c>
      <c r="T3382" s="38"/>
      <c r="U3382" s="38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3</v>
      </c>
      <c r="W3382" s="36"/>
      <c r="X3382" s="36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3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382" s="36">
        <v>360</v>
      </c>
      <c r="AC3382" t="s">
        <v>5118</v>
      </c>
    </row>
    <row r="3383" spans="1:29">
      <c r="A3383" s="36">
        <f ca="1">IF(GLOBAL[[#This Row],[TT]]&lt;1,"",ROW()-2)</f>
        <v>3381</v>
      </c>
      <c r="B3383" s="38" t="s">
        <v>1808</v>
      </c>
      <c r="C3383" s="36">
        <v>1</v>
      </c>
      <c r="D3383" s="36" t="s">
        <v>23</v>
      </c>
      <c r="E3383" s="36">
        <f ca="1">IF(GLOBAL[[#This Row],[b12]]="",GLOBAL[[#This Row],[a6]],GLOBAL[[#This Row],[b12]])</f>
        <v>1</v>
      </c>
      <c r="F3383" s="37">
        <f>GLOBAL[[#This Row],[AWAL]]</f>
        <v>1</v>
      </c>
      <c r="G3383" s="36"/>
      <c r="H3383" s="36"/>
      <c r="I3383" s="36">
        <f>IF(GLOBAL[[#This Row],[1]]="","",SUMIF(Table6[NB BM_C_QTY+F],GLOBAL[POINTER],Table6[C]))</f>
        <v>0</v>
      </c>
      <c r="J3383" s="95">
        <f>IF(GLOBAL[[#This Row],[2]]="",0,-1*SUMIF(Table5[CONCAT],GLOBAL[POINTER],Table5[3]))</f>
        <v>0</v>
      </c>
      <c r="K3383" s="36" t="str">
        <f>IF(GLOBAL[[#This Row],[b1]]="","",GLOBAL[[#This Row],[b1]]-GLOBAL[[#This Row],[a1]]-GLOBAL[[#This Row],[bkeluar1]])</f>
        <v/>
      </c>
      <c r="L3383" s="36">
        <f>SUM(GLOBAL[[#This Row],[bmasuk1]:[c1]])</f>
        <v>0</v>
      </c>
      <c r="M3383" s="37">
        <f t="shared" si="52"/>
        <v>1</v>
      </c>
      <c r="N3383" s="36"/>
      <c r="O3383" s="36" t="str">
        <f>IF(GLOBAL[[#This Row],[b2]]="","",GLOBAL[[#This Row],[b2]]-GLOBAL[[#This Row],[a2]])</f>
        <v/>
      </c>
      <c r="P3383" s="37">
        <f ca="1">SUM(INDIRECT(GLOBAL_VAR[TABLENAME]&amp;"[@a"&amp;$1:$1-1&amp;"]"),INDIRECT(GLOBAL_VAR[TABLENAME]&amp;"[@c"&amp;$1:$1-1&amp;"]"))</f>
        <v>1</v>
      </c>
      <c r="Q3383" s="108"/>
      <c r="R3383" s="38" t="str">
        <f>IF(GLOBAL[[#This Row],[b3]]="","",GLOBAL[[#This Row],[b3]]-GLOBAL[[#This Row],[a3]])</f>
        <v/>
      </c>
      <c r="S3383" s="37">
        <f ca="1">SUM(INDIRECT(GLOBAL_VAR[TABLENAME]&amp;"[@a"&amp;$1:$1-1&amp;"]"),INDIRECT(GLOBAL_VAR[TABLENAME]&amp;"[@c"&amp;$1:$1-1&amp;"]"))</f>
        <v>1</v>
      </c>
      <c r="T3383" s="38"/>
      <c r="U3383" s="38" t="str">
        <f>IF(GLOBAL[[#This Row],[b4]]="","",GLOBAL[[#This Row],[b4]]-GLOBAL[[#This Row],[a4]])</f>
        <v/>
      </c>
      <c r="V3383" s="37">
        <f ca="1">SUM(INDIRECT(GLOBAL_VAR[TABLENAME]&amp;"[@a"&amp;$1:$1-1&amp;"]"),INDIRECT(GLOBAL_VAR[TABLENAME]&amp;"[@c"&amp;$1:$1-1&amp;"]"))</f>
        <v>1</v>
      </c>
      <c r="W3383" s="36"/>
      <c r="X3383" s="36" t="str">
        <f>IF(GLOBAL[[#This Row],[b5]]="","",GLOBAL[[#This Row],[b5]]-GLOBAL[[#This Row],[a5]])</f>
        <v/>
      </c>
      <c r="Y3383" s="37">
        <f ca="1">SUM(INDIRECT(GLOBAL_VAR[TABLENAME]&amp;"[@a"&amp;$1:$1-1&amp;"]"),INDIRECT(GLOBAL_VAR[TABLENAME]&amp;"[@c"&amp;$1:$1-1&amp;"]"))</f>
        <v>1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383" s="36">
        <v>20</v>
      </c>
      <c r="AC3383" t="s">
        <v>5116</v>
      </c>
    </row>
    <row r="3384" spans="1:29">
      <c r="A3384" s="42">
        <f ca="1">IF(GLOBAL[[#This Row],[TT]]&lt;1,"",ROW()-2)</f>
        <v>3382</v>
      </c>
      <c r="B3384" s="38" t="s">
        <v>1809</v>
      </c>
      <c r="C3384" s="36">
        <v>2</v>
      </c>
      <c r="D3384" s="36" t="s">
        <v>2668</v>
      </c>
      <c r="E3384" s="42">
        <f ca="1">IF(GLOBAL[[#This Row],[b12]]="",GLOBAL[[#This Row],[a6]],GLOBAL[[#This Row],[b12]])</f>
        <v>2</v>
      </c>
      <c r="F3384" s="43">
        <f>GLOBAL[[#This Row],[AWAL]]</f>
        <v>2</v>
      </c>
      <c r="G3384" s="36"/>
      <c r="H3384" s="36"/>
      <c r="I3384" s="36" t="str">
        <f>IF(GLOBAL[[#This Row],[1]]="","",SUMIF(Table6[NB BM_C_QTY+F],GLOBAL[POINTER],Table6[C]))</f>
        <v/>
      </c>
      <c r="J3384" s="95">
        <f>IF(GLOBAL[[#This Row],[2]]="",0,-1*SUMIF(Table5[CONCAT],GLOBAL[POINTER],Table5[3]))</f>
        <v>0</v>
      </c>
      <c r="K3384" s="42" t="str">
        <f>IF(GLOBAL[[#This Row],[b1]]="","",GLOBAL[[#This Row],[b1]]-GLOBAL[[#This Row],[a1]]-GLOBAL[[#This Row],[bkeluar1]])</f>
        <v/>
      </c>
      <c r="L3384" s="42">
        <f>SUM(GLOBAL[[#This Row],[bmasuk1]:[c1]])</f>
        <v>0</v>
      </c>
      <c r="M3384" s="43">
        <f t="shared" si="52"/>
        <v>2</v>
      </c>
      <c r="N3384" s="36"/>
      <c r="O3384" s="42" t="str">
        <f>IF(GLOBAL[[#This Row],[b2]]="","",GLOBAL[[#This Row],[b2]]-GLOBAL[[#This Row],[a2]])</f>
        <v/>
      </c>
      <c r="P3384" s="43">
        <f ca="1">SUM(INDIRECT(GLOBAL_VAR[TABLENAME]&amp;"[@a"&amp;$1:$1-1&amp;"]"),INDIRECT(GLOBAL_VAR[TABLENAME]&amp;"[@c"&amp;$1:$1-1&amp;"]"))</f>
        <v>2</v>
      </c>
      <c r="Q3384" s="108"/>
      <c r="R3384" s="44" t="str">
        <f>IF(GLOBAL[[#This Row],[b3]]="","",GLOBAL[[#This Row],[b3]]-GLOBAL[[#This Row],[a3]])</f>
        <v/>
      </c>
      <c r="S3384" s="37">
        <f ca="1">SUM(INDIRECT(GLOBAL_VAR[TABLENAME]&amp;"[@a"&amp;$1:$1-1&amp;"]"),INDIRECT(GLOBAL_VAR[TABLENAME]&amp;"[@c"&amp;$1:$1-1&amp;"]"))</f>
        <v>2</v>
      </c>
      <c r="T3384" s="38"/>
      <c r="U3384" s="44" t="str">
        <f>IF(GLOBAL[[#This Row],[b4]]="","",GLOBAL[[#This Row],[b4]]-GLOBAL[[#This Row],[a4]])</f>
        <v/>
      </c>
      <c r="V3384" s="37">
        <f ca="1">SUM(INDIRECT(GLOBAL_VAR[TABLENAME]&amp;"[@a"&amp;$1:$1-1&amp;"]"),INDIRECT(GLOBAL_VAR[TABLENAME]&amp;"[@c"&amp;$1:$1-1&amp;"]"))</f>
        <v>2</v>
      </c>
      <c r="W3384" s="36"/>
      <c r="X3384" s="42" t="str">
        <f>IF(GLOBAL[[#This Row],[b5]]="","",GLOBAL[[#This Row],[b5]]-GLOBAL[[#This Row],[a5]])</f>
        <v/>
      </c>
      <c r="Y3384" s="37">
        <f ca="1">SUM(INDIRECT(GLOBAL_VAR[TABLENAME]&amp;"[@a"&amp;$1:$1-1&amp;"]"),INDIRECT(GLOBAL_VAR[TABLENAME]&amp;"[@c"&amp;$1:$1-1&amp;"]"))</f>
        <v>2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384" s="42"/>
    </row>
    <row r="3385" spans="1:29">
      <c r="A3385" s="36" t="str">
        <f ca="1">IF(GLOBAL[[#This Row],[TT]]&lt;1,"",ROW()-2)</f>
        <v/>
      </c>
      <c r="B3385" s="38" t="s">
        <v>1810</v>
      </c>
      <c r="C3385" s="36">
        <v>0</v>
      </c>
      <c r="D3385" s="36" t="s">
        <v>33</v>
      </c>
      <c r="E3385" s="36">
        <f ca="1">IF(GLOBAL[[#This Row],[b12]]="",GLOBAL[[#This Row],[a6]],GLOBAL[[#This Row],[b12]])</f>
        <v>0</v>
      </c>
      <c r="F3385" s="37">
        <f>GLOBAL[[#This Row],[AWAL]]</f>
        <v>0</v>
      </c>
      <c r="G3385" s="36"/>
      <c r="H3385" s="36"/>
      <c r="I3385" s="36">
        <f>IF(GLOBAL[[#This Row],[1]]="","",SUMIF(Table6[NB BM_C_QTY+F],GLOBAL[POINTER],Table6[C]))</f>
        <v>0</v>
      </c>
      <c r="J3385" s="95">
        <f>IF(GLOBAL[[#This Row],[2]]="",0,-1*SUMIF(Table5[CONCAT],GLOBAL[POINTER],Table5[3]))</f>
        <v>0</v>
      </c>
      <c r="K3385" s="36" t="str">
        <f>IF(GLOBAL[[#This Row],[b1]]="","",GLOBAL[[#This Row],[b1]]-GLOBAL[[#This Row],[a1]]-GLOBAL[[#This Row],[bkeluar1]])</f>
        <v/>
      </c>
      <c r="L3385" s="36">
        <f>SUM(GLOBAL[[#This Row],[bmasuk1]:[c1]])</f>
        <v>0</v>
      </c>
      <c r="M3385" s="37">
        <f t="shared" si="52"/>
        <v>0</v>
      </c>
      <c r="N3385" s="36"/>
      <c r="O3385" s="36" t="str">
        <f>IF(GLOBAL[[#This Row],[b2]]="","",GLOBAL[[#This Row],[b2]]-GLOBAL[[#This Row],[a2]])</f>
        <v/>
      </c>
      <c r="P3385" s="37">
        <f ca="1">SUM(INDIRECT(GLOBAL_VAR[TABLENAME]&amp;"[@a"&amp;$1:$1-1&amp;"]"),INDIRECT(GLOBAL_VAR[TABLENAME]&amp;"[@c"&amp;$1:$1-1&amp;"]"))</f>
        <v>0</v>
      </c>
      <c r="Q3385" s="108"/>
      <c r="R3385" s="38" t="str">
        <f>IF(GLOBAL[[#This Row],[b3]]="","",GLOBAL[[#This Row],[b3]]-GLOBAL[[#This Row],[a3]])</f>
        <v/>
      </c>
      <c r="S3385" s="37">
        <f ca="1">SUM(INDIRECT(GLOBAL_VAR[TABLENAME]&amp;"[@a"&amp;$1:$1-1&amp;"]"),INDIRECT(GLOBAL_VAR[TABLENAME]&amp;"[@c"&amp;$1:$1-1&amp;"]"))</f>
        <v>0</v>
      </c>
      <c r="T3385" s="38"/>
      <c r="U3385" s="38" t="str">
        <f>IF(GLOBAL[[#This Row],[b4]]="","",GLOBAL[[#This Row],[b4]]-GLOBAL[[#This Row],[a4]])</f>
        <v/>
      </c>
      <c r="V3385" s="37">
        <f ca="1">SUM(INDIRECT(GLOBAL_VAR[TABLENAME]&amp;"[@a"&amp;$1:$1-1&amp;"]"),INDIRECT(GLOBAL_VAR[TABLENAME]&amp;"[@c"&amp;$1:$1-1&amp;"]"))</f>
        <v>0</v>
      </c>
      <c r="W3385" s="36"/>
      <c r="X3385" s="36" t="str">
        <f>IF(GLOBAL[[#This Row],[b5]]="","",GLOBAL[[#This Row],[b5]]-GLOBAL[[#This Row],[a5]])</f>
        <v/>
      </c>
      <c r="Y3385" s="37">
        <f ca="1">SUM(INDIRECT(GLOBAL_VAR[TABLENAME]&amp;"[@a"&amp;$1:$1-1&amp;"]"),INDIRECT(GLOBAL_VAR[TABLENAME]&amp;"[@c"&amp;$1:$1-1&amp;"]"))</f>
        <v>0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85" s="36">
        <v>360</v>
      </c>
      <c r="AC3385" t="s">
        <v>5118</v>
      </c>
    </row>
    <row r="3386" spans="1:29">
      <c r="A3386" s="36" t="str">
        <f ca="1">IF(GLOBAL[[#This Row],[TT]]&lt;1,"",ROW()-2)</f>
        <v/>
      </c>
      <c r="B3386" s="38" t="s">
        <v>6121</v>
      </c>
      <c r="C3386" s="36">
        <v>0</v>
      </c>
      <c r="D3386" s="36" t="s">
        <v>33</v>
      </c>
      <c r="E3386" s="36">
        <f ca="1">IF(GLOBAL[[#This Row],[b12]]="",GLOBAL[[#This Row],[a6]],GLOBAL[[#This Row],[b12]])</f>
        <v>0</v>
      </c>
      <c r="F3386" s="37">
        <f>GLOBAL[[#This Row],[AWAL]]</f>
        <v>0</v>
      </c>
      <c r="G3386" s="36"/>
      <c r="H3386" s="36"/>
      <c r="I3386" s="36">
        <f>IF(GLOBAL[[#This Row],[1]]="","",SUMIF(Table6[NB BM_C_QTY+F],GLOBAL[POINTER],Table6[C]))</f>
        <v>0</v>
      </c>
      <c r="J3386" s="95">
        <f>IF(GLOBAL[[#This Row],[2]]="",0,-1*SUMIF(Table5[CONCAT],GLOBAL[POINTER],Table5[3]))</f>
        <v>0</v>
      </c>
      <c r="K3386" s="36" t="str">
        <f>IF(GLOBAL[[#This Row],[b1]]="","",GLOBAL[[#This Row],[b1]]-GLOBAL[[#This Row],[a1]]-GLOBAL[[#This Row],[bkeluar1]])</f>
        <v/>
      </c>
      <c r="L3386" s="36">
        <f>SUM(GLOBAL[[#This Row],[bmasuk1]:[c1]])</f>
        <v>0</v>
      </c>
      <c r="M3386" s="37">
        <f t="shared" si="52"/>
        <v>0</v>
      </c>
      <c r="N3386" s="36"/>
      <c r="O3386" s="36" t="str">
        <f>IF(GLOBAL[[#This Row],[b2]]="","",GLOBAL[[#This Row],[b2]]-GLOBAL[[#This Row],[a2]])</f>
        <v/>
      </c>
      <c r="P3386" s="37">
        <f ca="1">SUM(INDIRECT(GLOBAL_VAR[TABLENAME]&amp;"[@a"&amp;$1:$1-1&amp;"]"),INDIRECT(GLOBAL_VAR[TABLENAME]&amp;"[@c"&amp;$1:$1-1&amp;"]"))</f>
        <v>0</v>
      </c>
      <c r="Q3386" s="108"/>
      <c r="R3386" s="38" t="str">
        <f>IF(GLOBAL[[#This Row],[b3]]="","",GLOBAL[[#This Row],[b3]]-GLOBAL[[#This Row],[a3]])</f>
        <v/>
      </c>
      <c r="S3386" s="37">
        <f ca="1">SUM(INDIRECT(GLOBAL_VAR[TABLENAME]&amp;"[@a"&amp;$1:$1-1&amp;"]"),INDIRECT(GLOBAL_VAR[TABLENAME]&amp;"[@c"&amp;$1:$1-1&amp;"]"))</f>
        <v>0</v>
      </c>
      <c r="T3386" s="38"/>
      <c r="U3386" s="38" t="str">
        <f>IF(GLOBAL[[#This Row],[b4]]="","",GLOBAL[[#This Row],[b4]]-GLOBAL[[#This Row],[a4]])</f>
        <v/>
      </c>
      <c r="V3386" s="37">
        <f ca="1">SUM(INDIRECT(GLOBAL_VAR[TABLENAME]&amp;"[@a"&amp;$1:$1-1&amp;"]"),INDIRECT(GLOBAL_VAR[TABLENAME]&amp;"[@c"&amp;$1:$1-1&amp;"]"))</f>
        <v>0</v>
      </c>
      <c r="W3386" s="36"/>
      <c r="X3386" s="36" t="str">
        <f>IF(GLOBAL[[#This Row],[b5]]="","",GLOBAL[[#This Row],[b5]]-GLOBAL[[#This Row],[a5]])</f>
        <v/>
      </c>
      <c r="Y3386" s="37">
        <f ca="1">SUM(INDIRECT(GLOBAL_VAR[TABLENAME]&amp;"[@a"&amp;$1:$1-1&amp;"]"),INDIRECT(GLOBAL_VAR[TABLENAME]&amp;"[@c"&amp;$1:$1-1&amp;"]"))</f>
        <v>0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taskertaslysd283b1284b13360pcuntana</v>
      </c>
      <c r="AB3386" s="36">
        <v>360</v>
      </c>
      <c r="AC3386" t="s">
        <v>5118</v>
      </c>
    </row>
    <row r="3387" spans="1:29">
      <c r="A3387" s="36">
        <f ca="1">IF(GLOBAL[[#This Row],[TT]]&lt;1,"",ROW()-2)</f>
        <v>3385</v>
      </c>
      <c r="B3387" s="38" t="s">
        <v>3647</v>
      </c>
      <c r="C3387" s="36">
        <v>5</v>
      </c>
      <c r="D3387" s="36" t="s">
        <v>33</v>
      </c>
      <c r="E3387" s="36">
        <f ca="1">IF(GLOBAL[[#This Row],[b12]]="",GLOBAL[[#This Row],[a6]],GLOBAL[[#This Row],[b12]])</f>
        <v>5</v>
      </c>
      <c r="F3387" s="37">
        <f>GLOBAL[[#This Row],[AWAL]]</f>
        <v>5</v>
      </c>
      <c r="G3387" s="36"/>
      <c r="H3387" s="36"/>
      <c r="I3387" s="36">
        <f>IF(GLOBAL[[#This Row],[1]]="","",SUMIF(Table6[NB BM_C_QTY+F],GLOBAL[POINTER],Table6[C]))</f>
        <v>0</v>
      </c>
      <c r="J3387" s="95">
        <f>IF(GLOBAL[[#This Row],[2]]="",0,-1*SUMIF(Table5[CONCAT],GLOBAL[POINTER],Table5[3]))</f>
        <v>0</v>
      </c>
      <c r="K3387" s="36" t="str">
        <f>IF(GLOBAL[[#This Row],[b1]]="","",GLOBAL[[#This Row],[b1]]-GLOBAL[[#This Row],[a1]]-GLOBAL[[#This Row],[bkeluar1]])</f>
        <v/>
      </c>
      <c r="L3387" s="36">
        <f>SUM(GLOBAL[[#This Row],[bmasuk1]:[c1]])</f>
        <v>0</v>
      </c>
      <c r="M3387" s="37">
        <f t="shared" si="52"/>
        <v>5</v>
      </c>
      <c r="N3387" s="36"/>
      <c r="O3387" s="36" t="str">
        <f>IF(GLOBAL[[#This Row],[b2]]="","",GLOBAL[[#This Row],[b2]]-GLOBAL[[#This Row],[a2]])</f>
        <v/>
      </c>
      <c r="P3387" s="37">
        <f ca="1">SUM(INDIRECT(GLOBAL_VAR[TABLENAME]&amp;"[@a"&amp;$1:$1-1&amp;"]"),INDIRECT(GLOBAL_VAR[TABLENAME]&amp;"[@c"&amp;$1:$1-1&amp;"]"))</f>
        <v>5</v>
      </c>
      <c r="Q3387" s="108"/>
      <c r="R3387" s="38" t="str">
        <f>IF(GLOBAL[[#This Row],[b3]]="","",GLOBAL[[#This Row],[b3]]-GLOBAL[[#This Row],[a3]])</f>
        <v/>
      </c>
      <c r="S3387" s="37">
        <f ca="1">SUM(INDIRECT(GLOBAL_VAR[TABLENAME]&amp;"[@a"&amp;$1:$1-1&amp;"]"),INDIRECT(GLOBAL_VAR[TABLENAME]&amp;"[@c"&amp;$1:$1-1&amp;"]"))</f>
        <v>5</v>
      </c>
      <c r="T3387" s="38"/>
      <c r="U3387" s="38" t="str">
        <f>IF(GLOBAL[[#This Row],[b4]]="","",GLOBAL[[#This Row],[b4]]-GLOBAL[[#This Row],[a4]])</f>
        <v/>
      </c>
      <c r="V3387" s="37">
        <f ca="1">SUM(INDIRECT(GLOBAL_VAR[TABLENAME]&amp;"[@a"&amp;$1:$1-1&amp;"]"),INDIRECT(GLOBAL_VAR[TABLENAME]&amp;"[@c"&amp;$1:$1-1&amp;"]"))</f>
        <v>5</v>
      </c>
      <c r="W3387" s="36"/>
      <c r="X3387" s="36" t="str">
        <f>IF(GLOBAL[[#This Row],[b5]]="","",GLOBAL[[#This Row],[b5]]-GLOBAL[[#This Row],[a5]])</f>
        <v/>
      </c>
      <c r="Y3387" s="37">
        <f ca="1">SUM(INDIRECT(GLOBAL_VAR[TABLENAME]&amp;"[@a"&amp;$1:$1-1&amp;"]"),INDIRECT(GLOBAL_VAR[TABLENAME]&amp;"[@c"&amp;$1:$1-1&amp;"]"))</f>
        <v>5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387" s="36">
        <v>360</v>
      </c>
      <c r="AC3387" t="s">
        <v>5118</v>
      </c>
    </row>
    <row r="3388" spans="1:29">
      <c r="A3388" s="36" t="str">
        <f ca="1">IF(GLOBAL[[#This Row],[TT]]&lt;1,"",ROW()-2)</f>
        <v/>
      </c>
      <c r="B3388" s="38" t="s">
        <v>1811</v>
      </c>
      <c r="C3388" s="36">
        <v>0</v>
      </c>
      <c r="D3388" s="36" t="s">
        <v>148</v>
      </c>
      <c r="E3388" s="36">
        <f ca="1">IF(GLOBAL[[#This Row],[b12]]="",GLOBAL[[#This Row],[a6]],GLOBAL[[#This Row],[b12]])</f>
        <v>0</v>
      </c>
      <c r="F3388" s="37">
        <f>GLOBAL[[#This Row],[AWAL]]</f>
        <v>0</v>
      </c>
      <c r="G3388" s="36"/>
      <c r="H3388" s="36"/>
      <c r="I3388" s="36">
        <f>IF(GLOBAL[[#This Row],[1]]="","",SUMIF(Table6[NB BM_C_QTY+F],GLOBAL[POINTER],Table6[C]))</f>
        <v>0</v>
      </c>
      <c r="J3388" s="95">
        <f>IF(GLOBAL[[#This Row],[2]]="",0,-1*SUMIF(Table5[CONCAT],GLOBAL[POINTER],Table5[3]))</f>
        <v>0</v>
      </c>
      <c r="K3388" s="36" t="str">
        <f>IF(GLOBAL[[#This Row],[b1]]="","",GLOBAL[[#This Row],[b1]]-GLOBAL[[#This Row],[a1]]-GLOBAL[[#This Row],[bkeluar1]])</f>
        <v/>
      </c>
      <c r="L3388" s="36">
        <f>SUM(GLOBAL[[#This Row],[bmasuk1]:[c1]])</f>
        <v>0</v>
      </c>
      <c r="M3388" s="37">
        <f t="shared" si="52"/>
        <v>0</v>
      </c>
      <c r="N3388" s="36"/>
      <c r="O3388" s="36" t="str">
        <f>IF(GLOBAL[[#This Row],[b2]]="","",GLOBAL[[#This Row],[b2]]-GLOBAL[[#This Row],[a2]])</f>
        <v/>
      </c>
      <c r="P3388" s="37">
        <f ca="1">SUM(INDIRECT(GLOBAL_VAR[TABLENAME]&amp;"[@a"&amp;$1:$1-1&amp;"]"),INDIRECT(GLOBAL_VAR[TABLENAME]&amp;"[@c"&amp;$1:$1-1&amp;"]"))</f>
        <v>0</v>
      </c>
      <c r="Q3388" s="108"/>
      <c r="R3388" s="38" t="str">
        <f>IF(GLOBAL[[#This Row],[b3]]="","",GLOBAL[[#This Row],[b3]]-GLOBAL[[#This Row],[a3]])</f>
        <v/>
      </c>
      <c r="S3388" s="37">
        <f ca="1">SUM(INDIRECT(GLOBAL_VAR[TABLENAME]&amp;"[@a"&amp;$1:$1-1&amp;"]"),INDIRECT(GLOBAL_VAR[TABLENAME]&amp;"[@c"&amp;$1:$1-1&amp;"]"))</f>
        <v>0</v>
      </c>
      <c r="T3388" s="38"/>
      <c r="U3388" s="38" t="str">
        <f>IF(GLOBAL[[#This Row],[b4]]="","",GLOBAL[[#This Row],[b4]]-GLOBAL[[#This Row],[a4]])</f>
        <v/>
      </c>
      <c r="V3388" s="37">
        <f ca="1">SUM(INDIRECT(GLOBAL_VAR[TABLENAME]&amp;"[@a"&amp;$1:$1-1&amp;"]"),INDIRECT(GLOBAL_VAR[TABLENAME]&amp;"[@c"&amp;$1:$1-1&amp;"]"))</f>
        <v>0</v>
      </c>
      <c r="W3388" s="36"/>
      <c r="X3388" s="36" t="str">
        <f>IF(GLOBAL[[#This Row],[b5]]="","",GLOBAL[[#This Row],[b5]]-GLOBAL[[#This Row],[a5]])</f>
        <v/>
      </c>
      <c r="Y3388" s="37">
        <f ca="1">SUM(INDIRECT(GLOBAL_VAR[TABLENAME]&amp;"[@a"&amp;$1:$1-1&amp;"]"),INDIRECT(GLOBAL_VAR[TABLENAME]&amp;"[@c"&amp;$1:$1-1&amp;"]"))</f>
        <v>0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388" s="36">
        <v>30</v>
      </c>
      <c r="AC3388" t="s">
        <v>5116</v>
      </c>
    </row>
    <row r="3389" spans="1:29">
      <c r="A3389" s="36" t="str">
        <f ca="1">IF(GLOBAL[[#This Row],[TT]]&lt;1,"",ROW()-2)</f>
        <v/>
      </c>
      <c r="B3389" s="38" t="s">
        <v>1812</v>
      </c>
      <c r="C3389" s="36">
        <v>0</v>
      </c>
      <c r="D3389" s="36" t="s">
        <v>148</v>
      </c>
      <c r="E3389" s="36">
        <f ca="1">IF(GLOBAL[[#This Row],[b12]]="",GLOBAL[[#This Row],[a6]],GLOBAL[[#This Row],[b12]])</f>
        <v>0</v>
      </c>
      <c r="F3389" s="37">
        <f>GLOBAL[[#This Row],[AWAL]]</f>
        <v>0</v>
      </c>
      <c r="G3389" s="36"/>
      <c r="H3389" s="36"/>
      <c r="I3389" s="36">
        <f>IF(GLOBAL[[#This Row],[1]]="","",SUMIF(Table6[NB BM_C_QTY+F],GLOBAL[POINTER],Table6[C]))</f>
        <v>0</v>
      </c>
      <c r="J3389" s="95">
        <f>IF(GLOBAL[[#This Row],[2]]="",0,-1*SUMIF(Table5[CONCAT],GLOBAL[POINTER],Table5[3]))</f>
        <v>0</v>
      </c>
      <c r="K3389" s="36" t="str">
        <f>IF(GLOBAL[[#This Row],[b1]]="","",GLOBAL[[#This Row],[b1]]-GLOBAL[[#This Row],[a1]]-GLOBAL[[#This Row],[bkeluar1]])</f>
        <v/>
      </c>
      <c r="L3389" s="36">
        <f>SUM(GLOBAL[[#This Row],[bmasuk1]:[c1]])</f>
        <v>0</v>
      </c>
      <c r="M3389" s="37">
        <f t="shared" si="52"/>
        <v>0</v>
      </c>
      <c r="N3389" s="36"/>
      <c r="O3389" s="36" t="str">
        <f>IF(GLOBAL[[#This Row],[b2]]="","",GLOBAL[[#This Row],[b2]]-GLOBAL[[#This Row],[a2]])</f>
        <v/>
      </c>
      <c r="P3389" s="37">
        <f ca="1">SUM(INDIRECT(GLOBAL_VAR[TABLENAME]&amp;"[@a"&amp;$1:$1-1&amp;"]"),INDIRECT(GLOBAL_VAR[TABLENAME]&amp;"[@c"&amp;$1:$1-1&amp;"]"))</f>
        <v>0</v>
      </c>
      <c r="Q3389" s="108"/>
      <c r="R3389" s="38" t="str">
        <f>IF(GLOBAL[[#This Row],[b3]]="","",GLOBAL[[#This Row],[b3]]-GLOBAL[[#This Row],[a3]])</f>
        <v/>
      </c>
      <c r="S3389" s="37">
        <f ca="1">SUM(INDIRECT(GLOBAL_VAR[TABLENAME]&amp;"[@a"&amp;$1:$1-1&amp;"]"),INDIRECT(GLOBAL_VAR[TABLENAME]&amp;"[@c"&amp;$1:$1-1&amp;"]"))</f>
        <v>0</v>
      </c>
      <c r="T3389" s="38"/>
      <c r="U3389" s="38" t="str">
        <f>IF(GLOBAL[[#This Row],[b4]]="","",GLOBAL[[#This Row],[b4]]-GLOBAL[[#This Row],[a4]])</f>
        <v/>
      </c>
      <c r="V3389" s="37">
        <f ca="1">SUM(INDIRECT(GLOBAL_VAR[TABLENAME]&amp;"[@a"&amp;$1:$1-1&amp;"]"),INDIRECT(GLOBAL_VAR[TABLENAME]&amp;"[@c"&amp;$1:$1-1&amp;"]"))</f>
        <v>0</v>
      </c>
      <c r="W3389" s="36"/>
      <c r="X3389" s="36" t="str">
        <f>IF(GLOBAL[[#This Row],[b5]]="","",GLOBAL[[#This Row],[b5]]-GLOBAL[[#This Row],[a5]])</f>
        <v/>
      </c>
      <c r="Y3389" s="37">
        <f ca="1">SUM(INDIRECT(GLOBAL_VAR[TABLENAME]&amp;"[@a"&amp;$1:$1-1&amp;"]"),INDIRECT(GLOBAL_VAR[TABLENAME]&amp;"[@c"&amp;$1:$1-1&amp;"]"))</f>
        <v>0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389" s="36">
        <v>30</v>
      </c>
      <c r="AC3389" t="s">
        <v>5116</v>
      </c>
    </row>
    <row r="3390" spans="1:29">
      <c r="A3390" s="36">
        <f ca="1">IF(GLOBAL[[#This Row],[TT]]&lt;1,"",ROW()-2)</f>
        <v>3388</v>
      </c>
      <c r="B3390" s="38" t="s">
        <v>1813</v>
      </c>
      <c r="C3390" s="36">
        <v>3</v>
      </c>
      <c r="D3390" s="36" t="s">
        <v>302</v>
      </c>
      <c r="E3390" s="36">
        <f ca="1">IF(GLOBAL[[#This Row],[b12]]="",GLOBAL[[#This Row],[a6]],GLOBAL[[#This Row],[b12]])</f>
        <v>3</v>
      </c>
      <c r="F3390" s="37">
        <f>GLOBAL[[#This Row],[AWAL]]</f>
        <v>3</v>
      </c>
      <c r="G3390" s="36"/>
      <c r="H3390" s="36"/>
      <c r="I3390" s="36">
        <f>IF(GLOBAL[[#This Row],[1]]="","",SUMIF(Table6[NB BM_C_QTY+F],GLOBAL[POINTER],Table6[C]))</f>
        <v>0</v>
      </c>
      <c r="J3390" s="95">
        <f>IF(GLOBAL[[#This Row],[2]]="",0,-1*SUMIF(Table5[CONCAT],GLOBAL[POINTER],Table5[3]))</f>
        <v>0</v>
      </c>
      <c r="K3390" s="36" t="str">
        <f>IF(GLOBAL[[#This Row],[b1]]="","",GLOBAL[[#This Row],[b1]]-GLOBAL[[#This Row],[a1]]-GLOBAL[[#This Row],[bkeluar1]])</f>
        <v/>
      </c>
      <c r="L3390" s="36">
        <f>SUM(GLOBAL[[#This Row],[bmasuk1]:[c1]])</f>
        <v>0</v>
      </c>
      <c r="M3390" s="37">
        <f t="shared" si="52"/>
        <v>3</v>
      </c>
      <c r="N3390" s="36"/>
      <c r="O3390" s="36" t="str">
        <f>IF(GLOBAL[[#This Row],[b2]]="","",GLOBAL[[#This Row],[b2]]-GLOBAL[[#This Row],[a2]])</f>
        <v/>
      </c>
      <c r="P3390" s="37">
        <f ca="1">SUM(INDIRECT(GLOBAL_VAR[TABLENAME]&amp;"[@a"&amp;$1:$1-1&amp;"]"),INDIRECT(GLOBAL_VAR[TABLENAME]&amp;"[@c"&amp;$1:$1-1&amp;"]"))</f>
        <v>3</v>
      </c>
      <c r="Q3390" s="108"/>
      <c r="R3390" s="38" t="str">
        <f>IF(GLOBAL[[#This Row],[b3]]="","",GLOBAL[[#This Row],[b3]]-GLOBAL[[#This Row],[a3]])</f>
        <v/>
      </c>
      <c r="S3390" s="37">
        <f ca="1">SUM(INDIRECT(GLOBAL_VAR[TABLENAME]&amp;"[@a"&amp;$1:$1-1&amp;"]"),INDIRECT(GLOBAL_VAR[TABLENAME]&amp;"[@c"&amp;$1:$1-1&amp;"]"))</f>
        <v>3</v>
      </c>
      <c r="T3390" s="38"/>
      <c r="U3390" s="38" t="str">
        <f>IF(GLOBAL[[#This Row],[b4]]="","",GLOBAL[[#This Row],[b4]]-GLOBAL[[#This Row],[a4]])</f>
        <v/>
      </c>
      <c r="V3390" s="37">
        <f ca="1">SUM(INDIRECT(GLOBAL_VAR[TABLENAME]&amp;"[@a"&amp;$1:$1-1&amp;"]"),INDIRECT(GLOBAL_VAR[TABLENAME]&amp;"[@c"&amp;$1:$1-1&amp;"]"))</f>
        <v>3</v>
      </c>
      <c r="W3390" s="36"/>
      <c r="X3390" s="36" t="str">
        <f>IF(GLOBAL[[#This Row],[b5]]="","",GLOBAL[[#This Row],[b5]]-GLOBAL[[#This Row],[a5]])</f>
        <v/>
      </c>
      <c r="Y3390" s="37">
        <f ca="1">SUM(INDIRECT(GLOBAL_VAR[TABLENAME]&amp;"[@a"&amp;$1:$1-1&amp;"]"),INDIRECT(GLOBAL_VAR[TABLENAME]&amp;"[@c"&amp;$1:$1-1&amp;"]"))</f>
        <v>3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390" s="36">
        <v>480</v>
      </c>
      <c r="AC3390" t="s">
        <v>5118</v>
      </c>
    </row>
    <row r="3391" spans="1:29">
      <c r="A3391" s="36">
        <f ca="1">IF(GLOBAL[[#This Row],[TT]]&lt;1,"",ROW()-2)</f>
        <v>3389</v>
      </c>
      <c r="B3391" s="38" t="s">
        <v>1814</v>
      </c>
      <c r="C3391" s="36">
        <v>5</v>
      </c>
      <c r="D3391" s="36" t="s">
        <v>100</v>
      </c>
      <c r="E3391" s="36">
        <f ca="1">IF(GLOBAL[[#This Row],[b12]]="",GLOBAL[[#This Row],[a6]],GLOBAL[[#This Row],[b12]])</f>
        <v>5</v>
      </c>
      <c r="F3391" s="37">
        <f>GLOBAL[[#This Row],[AWAL]]</f>
        <v>5</v>
      </c>
      <c r="G3391" s="36"/>
      <c r="H3391" s="36"/>
      <c r="I3391" s="36">
        <f>IF(GLOBAL[[#This Row],[1]]="","",SUMIF(Table6[NB BM_C_QTY+F],GLOBAL[POINTER],Table6[C]))</f>
        <v>0</v>
      </c>
      <c r="J3391" s="95">
        <f>IF(GLOBAL[[#This Row],[2]]="",0,-1*SUMIF(Table5[CONCAT],GLOBAL[POINTER],Table5[3]))</f>
        <v>0</v>
      </c>
      <c r="K3391" s="36" t="str">
        <f>IF(GLOBAL[[#This Row],[b1]]="","",GLOBAL[[#This Row],[b1]]-GLOBAL[[#This Row],[a1]]-GLOBAL[[#This Row],[bkeluar1]])</f>
        <v/>
      </c>
      <c r="L3391" s="36">
        <f>SUM(GLOBAL[[#This Row],[bmasuk1]:[c1]])</f>
        <v>0</v>
      </c>
      <c r="M3391" s="37">
        <f t="shared" si="52"/>
        <v>5</v>
      </c>
      <c r="N3391" s="36"/>
      <c r="O3391" s="36" t="str">
        <f>IF(GLOBAL[[#This Row],[b2]]="","",GLOBAL[[#This Row],[b2]]-GLOBAL[[#This Row],[a2]])</f>
        <v/>
      </c>
      <c r="P3391" s="37">
        <f ca="1">SUM(INDIRECT(GLOBAL_VAR[TABLENAME]&amp;"[@a"&amp;$1:$1-1&amp;"]"),INDIRECT(GLOBAL_VAR[TABLENAME]&amp;"[@c"&amp;$1:$1-1&amp;"]"))</f>
        <v>5</v>
      </c>
      <c r="Q3391" s="108"/>
      <c r="R3391" s="38" t="str">
        <f>IF(GLOBAL[[#This Row],[b3]]="","",GLOBAL[[#This Row],[b3]]-GLOBAL[[#This Row],[a3]])</f>
        <v/>
      </c>
      <c r="S3391" s="37">
        <f ca="1">SUM(INDIRECT(GLOBAL_VAR[TABLENAME]&amp;"[@a"&amp;$1:$1-1&amp;"]"),INDIRECT(GLOBAL_VAR[TABLENAME]&amp;"[@c"&amp;$1:$1-1&amp;"]"))</f>
        <v>5</v>
      </c>
      <c r="T3391" s="38"/>
      <c r="U3391" s="38" t="str">
        <f>IF(GLOBAL[[#This Row],[b4]]="","",GLOBAL[[#This Row],[b4]]-GLOBAL[[#This Row],[a4]])</f>
        <v/>
      </c>
      <c r="V3391" s="37">
        <f ca="1">SUM(INDIRECT(GLOBAL_VAR[TABLENAME]&amp;"[@a"&amp;$1:$1-1&amp;"]"),INDIRECT(GLOBAL_VAR[TABLENAME]&amp;"[@c"&amp;$1:$1-1&amp;"]"))</f>
        <v>5</v>
      </c>
      <c r="W3391" s="36"/>
      <c r="X3391" s="36" t="str">
        <f>IF(GLOBAL[[#This Row],[b5]]="","",GLOBAL[[#This Row],[b5]]-GLOBAL[[#This Row],[a5]])</f>
        <v/>
      </c>
      <c r="Y3391" s="37">
        <f ca="1">SUM(INDIRECT(GLOBAL_VAR[TABLENAME]&amp;"[@a"&amp;$1:$1-1&amp;"]"),INDIRECT(GLOBAL_VAR[TABLENAME]&amp;"[@c"&amp;$1:$1-1&amp;"]"))</f>
        <v>5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391" s="36">
        <v>1200</v>
      </c>
      <c r="AC3391" t="s">
        <v>5118</v>
      </c>
    </row>
    <row r="3392" spans="1:29">
      <c r="A3392" s="36" t="str">
        <f ca="1">IF(GLOBAL[[#This Row],[TT]]&lt;1,"",ROW()-2)</f>
        <v/>
      </c>
      <c r="B3392" s="38" t="s">
        <v>1815</v>
      </c>
      <c r="C3392" s="36">
        <v>0</v>
      </c>
      <c r="D3392" s="36" t="s">
        <v>2075</v>
      </c>
      <c r="E3392" s="36">
        <f ca="1">IF(GLOBAL[[#This Row],[b12]]="",GLOBAL[[#This Row],[a6]],GLOBAL[[#This Row],[b12]])</f>
        <v>0</v>
      </c>
      <c r="F3392" s="37">
        <f>GLOBAL[[#This Row],[AWAL]]</f>
        <v>0</v>
      </c>
      <c r="G3392" s="36"/>
      <c r="H3392" s="36"/>
      <c r="I3392" s="36">
        <f>IF(GLOBAL[[#This Row],[1]]="","",SUMIF(Table6[NB BM_C_QTY+F],GLOBAL[POINTER],Table6[C]))</f>
        <v>0</v>
      </c>
      <c r="J3392" s="95">
        <f>IF(GLOBAL[[#This Row],[2]]="",0,-1*SUMIF(Table5[CONCAT],GLOBAL[POINTER],Table5[3]))</f>
        <v>0</v>
      </c>
      <c r="K3392" s="36" t="str">
        <f>IF(GLOBAL[[#This Row],[b1]]="","",GLOBAL[[#This Row],[b1]]-GLOBAL[[#This Row],[a1]]-GLOBAL[[#This Row],[bkeluar1]])</f>
        <v/>
      </c>
      <c r="L3392" s="36">
        <f>SUM(GLOBAL[[#This Row],[bmasuk1]:[c1]])</f>
        <v>0</v>
      </c>
      <c r="M3392" s="37">
        <f t="shared" si="52"/>
        <v>0</v>
      </c>
      <c r="N3392" s="36"/>
      <c r="O3392" s="36" t="str">
        <f>IF(GLOBAL[[#This Row],[b2]]="","",GLOBAL[[#This Row],[b2]]-GLOBAL[[#This Row],[a2]])</f>
        <v/>
      </c>
      <c r="P3392" s="37">
        <f ca="1">SUM(INDIRECT(GLOBAL_VAR[TABLENAME]&amp;"[@a"&amp;$1:$1-1&amp;"]"),INDIRECT(GLOBAL_VAR[TABLENAME]&amp;"[@c"&amp;$1:$1-1&amp;"]"))</f>
        <v>0</v>
      </c>
      <c r="Q3392" s="108"/>
      <c r="R3392" s="38" t="str">
        <f>IF(GLOBAL[[#This Row],[b3]]="","",GLOBAL[[#This Row],[b3]]-GLOBAL[[#This Row],[a3]])</f>
        <v/>
      </c>
      <c r="S3392" s="37">
        <f ca="1">SUM(INDIRECT(GLOBAL_VAR[TABLENAME]&amp;"[@a"&amp;$1:$1-1&amp;"]"),INDIRECT(GLOBAL_VAR[TABLENAME]&amp;"[@c"&amp;$1:$1-1&amp;"]"))</f>
        <v>0</v>
      </c>
      <c r="T3392" s="38"/>
      <c r="U3392" s="38" t="str">
        <f>IF(GLOBAL[[#This Row],[b4]]="","",GLOBAL[[#This Row],[b4]]-GLOBAL[[#This Row],[a4]])</f>
        <v/>
      </c>
      <c r="V3392" s="37">
        <f ca="1">SUM(INDIRECT(GLOBAL_VAR[TABLENAME]&amp;"[@a"&amp;$1:$1-1&amp;"]"),INDIRECT(GLOBAL_VAR[TABLENAME]&amp;"[@c"&amp;$1:$1-1&amp;"]"))</f>
        <v>0</v>
      </c>
      <c r="W3392" s="36"/>
      <c r="X3392" s="36" t="str">
        <f>IF(GLOBAL[[#This Row],[b5]]="","",GLOBAL[[#This Row],[b5]]-GLOBAL[[#This Row],[a5]])</f>
        <v/>
      </c>
      <c r="Y3392" s="37">
        <f ca="1">SUM(INDIRECT(GLOBAL_VAR[TABLENAME]&amp;"[@a"&amp;$1:$1-1&amp;"]"),INDIRECT(GLOBAL_VAR[TABLENAME]&amp;"[@c"&amp;$1:$1-1&amp;"]"))</f>
        <v>0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92" s="36">
        <v>120</v>
      </c>
      <c r="AC3392" t="s">
        <v>5118</v>
      </c>
    </row>
    <row r="3393" spans="1:31">
      <c r="A3393" s="36">
        <f ca="1">IF(GLOBAL[[#This Row],[TT]]&lt;1,"",ROW()-2)</f>
        <v>3391</v>
      </c>
      <c r="B3393" s="38" t="s">
        <v>1816</v>
      </c>
      <c r="C3393" s="36">
        <v>3</v>
      </c>
      <c r="D3393" s="36" t="s">
        <v>664</v>
      </c>
      <c r="E3393" s="36">
        <f ca="1">IF(GLOBAL[[#This Row],[b12]]="",GLOBAL[[#This Row],[a6]],GLOBAL[[#This Row],[b12]])</f>
        <v>3</v>
      </c>
      <c r="F3393" s="37">
        <f>GLOBAL[[#This Row],[AWAL]]</f>
        <v>3</v>
      </c>
      <c r="G3393" s="36"/>
      <c r="H3393" s="36"/>
      <c r="I3393" s="36">
        <f>IF(GLOBAL[[#This Row],[1]]="","",SUMIF(Table6[NB BM_C_QTY+F],GLOBAL[POINTER],Table6[C]))</f>
        <v>0</v>
      </c>
      <c r="J3393" s="95">
        <f>IF(GLOBAL[[#This Row],[2]]="",0,-1*SUMIF(Table5[CONCAT],GLOBAL[POINTER],Table5[3]))</f>
        <v>0</v>
      </c>
      <c r="K3393" s="36" t="str">
        <f>IF(GLOBAL[[#This Row],[b1]]="","",GLOBAL[[#This Row],[b1]]-GLOBAL[[#This Row],[a1]]-GLOBAL[[#This Row],[bkeluar1]])</f>
        <v/>
      </c>
      <c r="L3393" s="36">
        <f>SUM(GLOBAL[[#This Row],[bmasuk1]:[c1]])</f>
        <v>0</v>
      </c>
      <c r="M3393" s="37">
        <f t="shared" si="52"/>
        <v>3</v>
      </c>
      <c r="N3393" s="36"/>
      <c r="O3393" s="36" t="str">
        <f>IF(GLOBAL[[#This Row],[b2]]="","",GLOBAL[[#This Row],[b2]]-GLOBAL[[#This Row],[a2]])</f>
        <v/>
      </c>
      <c r="P3393" s="37">
        <f ca="1">SUM(INDIRECT(GLOBAL_VAR[TABLENAME]&amp;"[@a"&amp;$1:$1-1&amp;"]"),INDIRECT(GLOBAL_VAR[TABLENAME]&amp;"[@c"&amp;$1:$1-1&amp;"]"))</f>
        <v>3</v>
      </c>
      <c r="Q3393" s="108"/>
      <c r="R3393" s="38" t="str">
        <f>IF(GLOBAL[[#This Row],[b3]]="","",GLOBAL[[#This Row],[b3]]-GLOBAL[[#This Row],[a3]])</f>
        <v/>
      </c>
      <c r="S3393" s="37">
        <f ca="1">SUM(INDIRECT(GLOBAL_VAR[TABLENAME]&amp;"[@a"&amp;$1:$1-1&amp;"]"),INDIRECT(GLOBAL_VAR[TABLENAME]&amp;"[@c"&amp;$1:$1-1&amp;"]"))</f>
        <v>3</v>
      </c>
      <c r="T3393" s="38"/>
      <c r="U3393" s="38" t="str">
        <f>IF(GLOBAL[[#This Row],[b4]]="","",GLOBAL[[#This Row],[b4]]-GLOBAL[[#This Row],[a4]])</f>
        <v/>
      </c>
      <c r="V3393" s="37">
        <f ca="1">SUM(INDIRECT(GLOBAL_VAR[TABLENAME]&amp;"[@a"&amp;$1:$1-1&amp;"]"),INDIRECT(GLOBAL_VAR[TABLENAME]&amp;"[@c"&amp;$1:$1-1&amp;"]"))</f>
        <v>3</v>
      </c>
      <c r="W3393" s="36"/>
      <c r="X3393" s="36" t="str">
        <f>IF(GLOBAL[[#This Row],[b5]]="","",GLOBAL[[#This Row],[b5]]-GLOBAL[[#This Row],[a5]])</f>
        <v/>
      </c>
      <c r="Y3393" s="37">
        <f ca="1">SUM(INDIRECT(GLOBAL_VAR[TABLENAME]&amp;"[@a"&amp;$1:$1-1&amp;"]"),INDIRECT(GLOBAL_VAR[TABLENAME]&amp;"[@c"&amp;$1:$1-1&amp;"]"))</f>
        <v>3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393" s="36">
        <v>120</v>
      </c>
      <c r="AC3393" t="s">
        <v>5118</v>
      </c>
      <c r="AE3393" s="65"/>
    </row>
    <row r="3394" spans="1:31">
      <c r="A3394" s="36">
        <f ca="1">IF(GLOBAL[[#This Row],[TT]]&lt;1,"",ROW()-2)</f>
        <v>3392</v>
      </c>
      <c r="B3394" s="38" t="s">
        <v>1817</v>
      </c>
      <c r="C3394" s="36">
        <v>1</v>
      </c>
      <c r="D3394" s="36">
        <v>200</v>
      </c>
      <c r="E3394" s="36">
        <f ca="1">IF(GLOBAL[[#This Row],[b12]]="",GLOBAL[[#This Row],[a6]],GLOBAL[[#This Row],[b12]])</f>
        <v>1</v>
      </c>
      <c r="F3394" s="37">
        <f>GLOBAL[[#This Row],[AWAL]]</f>
        <v>1</v>
      </c>
      <c r="G3394" s="36"/>
      <c r="H3394" s="36"/>
      <c r="I3394" s="36">
        <f>IF(GLOBAL[[#This Row],[1]]="","",SUMIF(Table6[NB BM_C_QTY+F],GLOBAL[POINTER],Table6[C]))</f>
        <v>0</v>
      </c>
      <c r="J3394" s="95">
        <f>IF(GLOBAL[[#This Row],[2]]="",0,-1*SUMIF(Table5[CONCAT],GLOBAL[POINTER],Table5[3]))</f>
        <v>0</v>
      </c>
      <c r="K3394" s="36" t="str">
        <f>IF(GLOBAL[[#This Row],[b1]]="","",GLOBAL[[#This Row],[b1]]-GLOBAL[[#This Row],[a1]]-GLOBAL[[#This Row],[bkeluar1]])</f>
        <v/>
      </c>
      <c r="L3394" s="36">
        <f>SUM(GLOBAL[[#This Row],[bmasuk1]:[c1]])</f>
        <v>0</v>
      </c>
      <c r="M3394" s="37">
        <f t="shared" si="52"/>
        <v>1</v>
      </c>
      <c r="N3394" s="36"/>
      <c r="O3394" s="36" t="str">
        <f>IF(GLOBAL[[#This Row],[b2]]="","",GLOBAL[[#This Row],[b2]]-GLOBAL[[#This Row],[a2]])</f>
        <v/>
      </c>
      <c r="P3394" s="37">
        <f ca="1">SUM(INDIRECT(GLOBAL_VAR[TABLENAME]&amp;"[@a"&amp;$1:$1-1&amp;"]"),INDIRECT(GLOBAL_VAR[TABLENAME]&amp;"[@c"&amp;$1:$1-1&amp;"]"))</f>
        <v>1</v>
      </c>
      <c r="Q3394" s="108"/>
      <c r="R3394" s="38" t="str">
        <f>IF(GLOBAL[[#This Row],[b3]]="","",GLOBAL[[#This Row],[b3]]-GLOBAL[[#This Row],[a3]])</f>
        <v/>
      </c>
      <c r="S3394" s="37">
        <f ca="1">SUM(INDIRECT(GLOBAL_VAR[TABLENAME]&amp;"[@a"&amp;$1:$1-1&amp;"]"),INDIRECT(GLOBAL_VAR[TABLENAME]&amp;"[@c"&amp;$1:$1-1&amp;"]"))</f>
        <v>1</v>
      </c>
      <c r="T3394" s="38"/>
      <c r="U3394" s="38" t="str">
        <f>IF(GLOBAL[[#This Row],[b4]]="","",GLOBAL[[#This Row],[b4]]-GLOBAL[[#This Row],[a4]])</f>
        <v/>
      </c>
      <c r="V3394" s="37">
        <f ca="1">SUM(INDIRECT(GLOBAL_VAR[TABLENAME]&amp;"[@a"&amp;$1:$1-1&amp;"]"),INDIRECT(GLOBAL_VAR[TABLENAME]&amp;"[@c"&amp;$1:$1-1&amp;"]"))</f>
        <v>1</v>
      </c>
      <c r="W3394" s="36"/>
      <c r="X3394" s="36" t="str">
        <f>IF(GLOBAL[[#This Row],[b5]]="","",GLOBAL[[#This Row],[b5]]-GLOBAL[[#This Row],[a5]])</f>
        <v/>
      </c>
      <c r="Y3394" s="37">
        <f ca="1">SUM(INDIRECT(GLOBAL_VAR[TABLENAME]&amp;"[@a"&amp;$1:$1-1&amp;"]"),INDIRECT(GLOBAL_VAR[TABLENAME]&amp;"[@c"&amp;$1:$1-1&amp;"]"))</f>
        <v>1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394" s="36">
        <v>200</v>
      </c>
      <c r="AC3394" t="s">
        <v>5118</v>
      </c>
    </row>
    <row r="3395" spans="1:31">
      <c r="A3395" s="36">
        <f ca="1">IF(GLOBAL[[#This Row],[TT]]&lt;1,"",ROW()-2)</f>
        <v>3393</v>
      </c>
      <c r="B3395" s="38" t="s">
        <v>1818</v>
      </c>
      <c r="C3395" s="36">
        <v>4</v>
      </c>
      <c r="D3395" s="36">
        <v>360</v>
      </c>
      <c r="E3395" s="36">
        <f ca="1">IF(GLOBAL[[#This Row],[b12]]="",GLOBAL[[#This Row],[a6]],GLOBAL[[#This Row],[b12]])</f>
        <v>4</v>
      </c>
      <c r="F3395" s="37">
        <f>GLOBAL[[#This Row],[AWAL]]</f>
        <v>4</v>
      </c>
      <c r="G3395" s="36"/>
      <c r="H3395" s="36"/>
      <c r="I3395" s="36">
        <f>IF(GLOBAL[[#This Row],[1]]="","",SUMIF(Table6[NB BM_C_QTY+F],GLOBAL[POINTER],Table6[C]))</f>
        <v>0</v>
      </c>
      <c r="J3395" s="95">
        <f>IF(GLOBAL[[#This Row],[2]]="",0,-1*SUMIF(Table5[CONCAT],GLOBAL[POINTER],Table5[3]))</f>
        <v>0</v>
      </c>
      <c r="K3395" s="36" t="str">
        <f>IF(GLOBAL[[#This Row],[b1]]="","",GLOBAL[[#This Row],[b1]]-GLOBAL[[#This Row],[a1]]-GLOBAL[[#This Row],[bkeluar1]])</f>
        <v/>
      </c>
      <c r="L3395" s="36">
        <f>SUM(GLOBAL[[#This Row],[bmasuk1]:[c1]])</f>
        <v>0</v>
      </c>
      <c r="M3395" s="37">
        <f t="shared" ref="M3395:M3458" si="53">SUM(F3395,L3395)</f>
        <v>4</v>
      </c>
      <c r="N3395" s="36"/>
      <c r="O3395" s="36" t="str">
        <f>IF(GLOBAL[[#This Row],[b2]]="","",GLOBAL[[#This Row],[b2]]-GLOBAL[[#This Row],[a2]])</f>
        <v/>
      </c>
      <c r="P3395" s="37">
        <f ca="1">SUM(INDIRECT(GLOBAL_VAR[TABLENAME]&amp;"[@a"&amp;$1:$1-1&amp;"]"),INDIRECT(GLOBAL_VAR[TABLENAME]&amp;"[@c"&amp;$1:$1-1&amp;"]"))</f>
        <v>4</v>
      </c>
      <c r="Q3395" s="108"/>
      <c r="R3395" s="38" t="str">
        <f>IF(GLOBAL[[#This Row],[b3]]="","",GLOBAL[[#This Row],[b3]]-GLOBAL[[#This Row],[a3]])</f>
        <v/>
      </c>
      <c r="S3395" s="37">
        <f ca="1">SUM(INDIRECT(GLOBAL_VAR[TABLENAME]&amp;"[@a"&amp;$1:$1-1&amp;"]"),INDIRECT(GLOBAL_VAR[TABLENAME]&amp;"[@c"&amp;$1:$1-1&amp;"]"))</f>
        <v>4</v>
      </c>
      <c r="T3395" s="38"/>
      <c r="U3395" s="38" t="str">
        <f>IF(GLOBAL[[#This Row],[b4]]="","",GLOBAL[[#This Row],[b4]]-GLOBAL[[#This Row],[a4]])</f>
        <v/>
      </c>
      <c r="V3395" s="37">
        <f ca="1">SUM(INDIRECT(GLOBAL_VAR[TABLENAME]&amp;"[@a"&amp;$1:$1-1&amp;"]"),INDIRECT(GLOBAL_VAR[TABLENAME]&amp;"[@c"&amp;$1:$1-1&amp;"]"))</f>
        <v>4</v>
      </c>
      <c r="W3395" s="36"/>
      <c r="X3395" s="36" t="str">
        <f>IF(GLOBAL[[#This Row],[b5]]="","",GLOBAL[[#This Row],[b5]]-GLOBAL[[#This Row],[a5]])</f>
        <v/>
      </c>
      <c r="Y3395" s="37">
        <f ca="1">SUM(INDIRECT(GLOBAL_VAR[TABLENAME]&amp;"[@a"&amp;$1:$1-1&amp;"]"),INDIRECT(GLOBAL_VAR[TABLENAME]&amp;"[@c"&amp;$1:$1-1&amp;"]"))</f>
        <v>4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395" s="36">
        <v>360</v>
      </c>
      <c r="AC3395" t="s">
        <v>5118</v>
      </c>
    </row>
    <row r="3396" spans="1:31">
      <c r="A3396" s="42">
        <f ca="1">IF(GLOBAL[[#This Row],[TT]]&lt;1,"",ROW()-2)</f>
        <v>3394</v>
      </c>
      <c r="B3396" s="38" t="s">
        <v>1819</v>
      </c>
      <c r="C3396" s="36">
        <v>9</v>
      </c>
      <c r="D3396" s="36" t="s">
        <v>33</v>
      </c>
      <c r="E3396" s="42">
        <f ca="1">IF(GLOBAL[[#This Row],[b12]]="",GLOBAL[[#This Row],[a6]],GLOBAL[[#This Row],[b12]])</f>
        <v>9</v>
      </c>
      <c r="F3396" s="43">
        <f>GLOBAL[[#This Row],[AWAL]]</f>
        <v>9</v>
      </c>
      <c r="G3396" s="36"/>
      <c r="H3396" s="36"/>
      <c r="I3396" s="36">
        <f>IF(GLOBAL[[#This Row],[1]]="","",SUMIF(Table6[NB BM_C_QTY+F],GLOBAL[POINTER],Table6[C]))</f>
        <v>0</v>
      </c>
      <c r="J3396" s="95">
        <f>IF(GLOBAL[[#This Row],[2]]="",0,-1*SUMIF(Table5[CONCAT],GLOBAL[POINTER],Table5[3]))</f>
        <v>0</v>
      </c>
      <c r="K3396" s="42" t="str">
        <f>IF(GLOBAL[[#This Row],[b1]]="","",GLOBAL[[#This Row],[b1]]-GLOBAL[[#This Row],[a1]]-GLOBAL[[#This Row],[bkeluar1]])</f>
        <v/>
      </c>
      <c r="L3396" s="42">
        <f>SUM(GLOBAL[[#This Row],[bmasuk1]:[c1]])</f>
        <v>0</v>
      </c>
      <c r="M3396" s="43">
        <f t="shared" si="53"/>
        <v>9</v>
      </c>
      <c r="N3396" s="36"/>
      <c r="O3396" s="42" t="str">
        <f>IF(GLOBAL[[#This Row],[b2]]="","",GLOBAL[[#This Row],[b2]]-GLOBAL[[#This Row],[a2]])</f>
        <v/>
      </c>
      <c r="P3396" s="43">
        <f ca="1">SUM(INDIRECT(GLOBAL_VAR[TABLENAME]&amp;"[@a"&amp;$1:$1-1&amp;"]"),INDIRECT(GLOBAL_VAR[TABLENAME]&amp;"[@c"&amp;$1:$1-1&amp;"]"))</f>
        <v>9</v>
      </c>
      <c r="Q3396" s="108"/>
      <c r="R3396" s="44" t="str">
        <f>IF(GLOBAL[[#This Row],[b3]]="","",GLOBAL[[#This Row],[b3]]-GLOBAL[[#This Row],[a3]])</f>
        <v/>
      </c>
      <c r="S3396" s="37">
        <f ca="1">SUM(INDIRECT(GLOBAL_VAR[TABLENAME]&amp;"[@a"&amp;$1:$1-1&amp;"]"),INDIRECT(GLOBAL_VAR[TABLENAME]&amp;"[@c"&amp;$1:$1-1&amp;"]"))</f>
        <v>9</v>
      </c>
      <c r="T3396" s="38"/>
      <c r="U3396" s="44" t="str">
        <f>IF(GLOBAL[[#This Row],[b4]]="","",GLOBAL[[#This Row],[b4]]-GLOBAL[[#This Row],[a4]])</f>
        <v/>
      </c>
      <c r="V3396" s="37">
        <f ca="1">SUM(INDIRECT(GLOBAL_VAR[TABLENAME]&amp;"[@a"&amp;$1:$1-1&amp;"]"),INDIRECT(GLOBAL_VAR[TABLENAME]&amp;"[@c"&amp;$1:$1-1&amp;"]"))</f>
        <v>9</v>
      </c>
      <c r="W3396" s="36"/>
      <c r="X3396" s="42" t="str">
        <f>IF(GLOBAL[[#This Row],[b5]]="","",GLOBAL[[#This Row],[b5]]-GLOBAL[[#This Row],[a5]])</f>
        <v/>
      </c>
      <c r="Y3396" s="37">
        <f ca="1">SUM(INDIRECT(GLOBAL_VAR[TABLENAME]&amp;"[@a"&amp;$1:$1-1&amp;"]"),INDIRECT(GLOBAL_VAR[TABLENAME]&amp;"[@c"&amp;$1:$1-1&amp;"]"))</f>
        <v>9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396" s="42">
        <v>360</v>
      </c>
      <c r="AC3396" t="s">
        <v>5118</v>
      </c>
    </row>
    <row r="3397" spans="1:31">
      <c r="A3397" s="36">
        <f ca="1">IF(GLOBAL[[#This Row],[TT]]&lt;1,"",ROW()-2)</f>
        <v>3395</v>
      </c>
      <c r="B3397" s="38" t="s">
        <v>1820</v>
      </c>
      <c r="C3397" s="36">
        <v>3</v>
      </c>
      <c r="D3397" s="36">
        <v>360</v>
      </c>
      <c r="E3397" s="36">
        <f ca="1">IF(GLOBAL[[#This Row],[b12]]="",GLOBAL[[#This Row],[a6]],GLOBAL[[#This Row],[b12]])</f>
        <v>3</v>
      </c>
      <c r="F3397" s="37">
        <f>GLOBAL[[#This Row],[AWAL]]</f>
        <v>3</v>
      </c>
      <c r="G3397" s="36"/>
      <c r="H3397" s="36"/>
      <c r="I3397" s="36">
        <f>IF(GLOBAL[[#This Row],[1]]="","",SUMIF(Table6[NB BM_C_QTY+F],GLOBAL[POINTER],Table6[C]))</f>
        <v>0</v>
      </c>
      <c r="J3397" s="95">
        <f>IF(GLOBAL[[#This Row],[2]]="",0,-1*SUMIF(Table5[CONCAT],GLOBAL[POINTER],Table5[3]))</f>
        <v>0</v>
      </c>
      <c r="K3397" s="36" t="str">
        <f>IF(GLOBAL[[#This Row],[b1]]="","",GLOBAL[[#This Row],[b1]]-GLOBAL[[#This Row],[a1]]-GLOBAL[[#This Row],[bkeluar1]])</f>
        <v/>
      </c>
      <c r="L3397" s="36">
        <f>SUM(GLOBAL[[#This Row],[bmasuk1]:[c1]])</f>
        <v>0</v>
      </c>
      <c r="M3397" s="37">
        <f t="shared" si="53"/>
        <v>3</v>
      </c>
      <c r="N3397" s="36"/>
      <c r="O3397" s="36" t="str">
        <f>IF(GLOBAL[[#This Row],[b2]]="","",GLOBAL[[#This Row],[b2]]-GLOBAL[[#This Row],[a2]])</f>
        <v/>
      </c>
      <c r="P3397" s="37">
        <f ca="1">SUM(INDIRECT(GLOBAL_VAR[TABLENAME]&amp;"[@a"&amp;$1:$1-1&amp;"]"),INDIRECT(GLOBAL_VAR[TABLENAME]&amp;"[@c"&amp;$1:$1-1&amp;"]"))</f>
        <v>3</v>
      </c>
      <c r="Q3397" s="108"/>
      <c r="R3397" s="38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3</v>
      </c>
      <c r="T3397" s="38"/>
      <c r="U3397" s="38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3</v>
      </c>
      <c r="W3397" s="36"/>
      <c r="X3397" s="36" t="str">
        <f>IF(GLOBAL[[#This Row],[b5]]="","",GLOBAL[[#This Row],[b5]]-GLOBAL[[#This Row],[a5]])</f>
        <v/>
      </c>
      <c r="Y3397" s="37">
        <f ca="1">SUM(INDIRECT(GLOBAL_VAR[TABLENAME]&amp;"[@a"&amp;$1:$1-1&amp;"]"),INDIRECT(GLOBAL_VAR[TABLENAME]&amp;"[@c"&amp;$1:$1-1&amp;"]"))</f>
        <v>3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397" s="36">
        <v>360</v>
      </c>
      <c r="AC3397" t="s">
        <v>5118</v>
      </c>
    </row>
    <row r="3398" spans="1:31">
      <c r="A3398" s="36">
        <f ca="1">IF(GLOBAL[[#This Row],[TT]]&lt;1,"",ROW()-2)</f>
        <v>3396</v>
      </c>
      <c r="B3398" s="38" t="s">
        <v>1821</v>
      </c>
      <c r="C3398" s="36">
        <v>4</v>
      </c>
      <c r="D3398" s="36">
        <v>360</v>
      </c>
      <c r="E3398" s="36">
        <f ca="1">IF(GLOBAL[[#This Row],[b12]]="",GLOBAL[[#This Row],[a6]],GLOBAL[[#This Row],[b12]])</f>
        <v>4</v>
      </c>
      <c r="F3398" s="37">
        <f>GLOBAL[[#This Row],[AWAL]]</f>
        <v>4</v>
      </c>
      <c r="G3398" s="36"/>
      <c r="H3398" s="36"/>
      <c r="I3398" s="36">
        <f>IF(GLOBAL[[#This Row],[1]]="","",SUMIF(Table6[NB BM_C_QTY+F],GLOBAL[POINTER],Table6[C]))</f>
        <v>0</v>
      </c>
      <c r="J3398" s="95">
        <f>IF(GLOBAL[[#This Row],[2]]="",0,-1*SUMIF(Table5[CONCAT],GLOBAL[POINTER],Table5[3]))</f>
        <v>0</v>
      </c>
      <c r="K3398" s="36" t="str">
        <f>IF(GLOBAL[[#This Row],[b1]]="","",GLOBAL[[#This Row],[b1]]-GLOBAL[[#This Row],[a1]]-GLOBAL[[#This Row],[bkeluar1]])</f>
        <v/>
      </c>
      <c r="L3398" s="36">
        <f>SUM(GLOBAL[[#This Row],[bmasuk1]:[c1]])</f>
        <v>0</v>
      </c>
      <c r="M3398" s="37">
        <f t="shared" si="53"/>
        <v>4</v>
      </c>
      <c r="N3398" s="36"/>
      <c r="O3398" s="36" t="str">
        <f>IF(GLOBAL[[#This Row],[b2]]="","",GLOBAL[[#This Row],[b2]]-GLOBAL[[#This Row],[a2]])</f>
        <v/>
      </c>
      <c r="P3398" s="37">
        <f ca="1">SUM(INDIRECT(GLOBAL_VAR[TABLENAME]&amp;"[@a"&amp;$1:$1-1&amp;"]"),INDIRECT(GLOBAL_VAR[TABLENAME]&amp;"[@c"&amp;$1:$1-1&amp;"]"))</f>
        <v>4</v>
      </c>
      <c r="Q3398" s="108"/>
      <c r="R3398" s="38" t="str">
        <f>IF(GLOBAL[[#This Row],[b3]]="","",GLOBAL[[#This Row],[b3]]-GLOBAL[[#This Row],[a3]])</f>
        <v/>
      </c>
      <c r="S3398" s="37">
        <f ca="1">SUM(INDIRECT(GLOBAL_VAR[TABLENAME]&amp;"[@a"&amp;$1:$1-1&amp;"]"),INDIRECT(GLOBAL_VAR[TABLENAME]&amp;"[@c"&amp;$1:$1-1&amp;"]"))</f>
        <v>4</v>
      </c>
      <c r="T3398" s="38"/>
      <c r="U3398" s="38" t="str">
        <f>IF(GLOBAL[[#This Row],[b4]]="","",GLOBAL[[#This Row],[b4]]-GLOBAL[[#This Row],[a4]])</f>
        <v/>
      </c>
      <c r="V3398" s="37">
        <f ca="1">SUM(INDIRECT(GLOBAL_VAR[TABLENAME]&amp;"[@a"&amp;$1:$1-1&amp;"]"),INDIRECT(GLOBAL_VAR[TABLENAME]&amp;"[@c"&amp;$1:$1-1&amp;"]"))</f>
        <v>4</v>
      </c>
      <c r="W3398" s="36"/>
      <c r="X3398" s="36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4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398" s="36">
        <v>360</v>
      </c>
      <c r="AC3398" t="s">
        <v>5118</v>
      </c>
    </row>
    <row r="3399" spans="1:31">
      <c r="A3399" s="42">
        <f ca="1">IF(GLOBAL[[#This Row],[TT]]&lt;1,"",ROW()-2)</f>
        <v>3397</v>
      </c>
      <c r="B3399" s="38" t="s">
        <v>1822</v>
      </c>
      <c r="C3399" s="36">
        <v>13</v>
      </c>
      <c r="D3399" s="36">
        <v>360</v>
      </c>
      <c r="E3399" s="42">
        <f ca="1">IF(GLOBAL[[#This Row],[b12]]="",GLOBAL[[#This Row],[a6]],GLOBAL[[#This Row],[b12]])</f>
        <v>13</v>
      </c>
      <c r="F3399" s="43">
        <f>GLOBAL[[#This Row],[AWAL]]</f>
        <v>13</v>
      </c>
      <c r="G3399" s="36"/>
      <c r="H3399" s="36"/>
      <c r="I3399" s="36">
        <f>IF(GLOBAL[[#This Row],[1]]="","",SUMIF(Table6[NB BM_C_QTY+F],GLOBAL[POINTER],Table6[C]))</f>
        <v>0</v>
      </c>
      <c r="J3399" s="95">
        <f>IF(GLOBAL[[#This Row],[2]]="",0,-1*SUMIF(Table5[CONCAT],GLOBAL[POINTER],Table5[3]))</f>
        <v>0</v>
      </c>
      <c r="K3399" s="42" t="str">
        <f>IF(GLOBAL[[#This Row],[b1]]="","",GLOBAL[[#This Row],[b1]]-GLOBAL[[#This Row],[a1]]-GLOBAL[[#This Row],[bkeluar1]])</f>
        <v/>
      </c>
      <c r="L3399" s="42">
        <f>SUM(GLOBAL[[#This Row],[bmasuk1]:[c1]])</f>
        <v>0</v>
      </c>
      <c r="M3399" s="43">
        <f t="shared" si="53"/>
        <v>13</v>
      </c>
      <c r="N3399" s="36"/>
      <c r="O3399" s="42" t="str">
        <f>IF(GLOBAL[[#This Row],[b2]]="","",GLOBAL[[#This Row],[b2]]-GLOBAL[[#This Row],[a2]])</f>
        <v/>
      </c>
      <c r="P3399" s="43">
        <f ca="1">SUM(INDIRECT(GLOBAL_VAR[TABLENAME]&amp;"[@a"&amp;$1:$1-1&amp;"]"),INDIRECT(GLOBAL_VAR[TABLENAME]&amp;"[@c"&amp;$1:$1-1&amp;"]"))</f>
        <v>13</v>
      </c>
      <c r="Q3399" s="108"/>
      <c r="R3399" s="44" t="str">
        <f>IF(GLOBAL[[#This Row],[b3]]="","",GLOBAL[[#This Row],[b3]]-GLOBAL[[#This Row],[a3]])</f>
        <v/>
      </c>
      <c r="S3399" s="37">
        <f ca="1">SUM(INDIRECT(GLOBAL_VAR[TABLENAME]&amp;"[@a"&amp;$1:$1-1&amp;"]"),INDIRECT(GLOBAL_VAR[TABLENAME]&amp;"[@c"&amp;$1:$1-1&amp;"]"))</f>
        <v>13</v>
      </c>
      <c r="T3399" s="38"/>
      <c r="U3399" s="44" t="str">
        <f>IF(GLOBAL[[#This Row],[b4]]="","",GLOBAL[[#This Row],[b4]]-GLOBAL[[#This Row],[a4]])</f>
        <v/>
      </c>
      <c r="V3399" s="37">
        <f ca="1">SUM(INDIRECT(GLOBAL_VAR[TABLENAME]&amp;"[@a"&amp;$1:$1-1&amp;"]"),INDIRECT(GLOBAL_VAR[TABLENAME]&amp;"[@c"&amp;$1:$1-1&amp;"]"))</f>
        <v>13</v>
      </c>
      <c r="W3399" s="36"/>
      <c r="X3399" s="42" t="str">
        <f>IF(GLOBAL[[#This Row],[b5]]="","",GLOBAL[[#This Row],[b5]]-GLOBAL[[#This Row],[a5]])</f>
        <v/>
      </c>
      <c r="Y3399" s="37">
        <f ca="1">SUM(INDIRECT(GLOBAL_VAR[TABLENAME]&amp;"[@a"&amp;$1:$1-1&amp;"]"),INDIRECT(GLOBAL_VAR[TABLENAME]&amp;"[@c"&amp;$1:$1-1&amp;"]"))</f>
        <v>13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399" s="42">
        <v>360</v>
      </c>
      <c r="AC3399" t="s">
        <v>5118</v>
      </c>
    </row>
    <row r="3400" spans="1:31">
      <c r="A3400" s="39">
        <f ca="1">IF(GLOBAL[[#This Row],[TT]]&lt;1,"",ROW()-2)</f>
        <v>3398</v>
      </c>
      <c r="B3400" s="38" t="s">
        <v>1823</v>
      </c>
      <c r="C3400" s="31">
        <v>3</v>
      </c>
      <c r="D3400" s="36">
        <v>360</v>
      </c>
      <c r="E3400" s="39">
        <f ca="1">IF(GLOBAL[[#This Row],[b12]]="",GLOBAL[[#This Row],[a6]],GLOBAL[[#This Row],[b12]])</f>
        <v>3</v>
      </c>
      <c r="F3400" s="40">
        <f>GLOBAL[[#This Row],[AWAL]]</f>
        <v>3</v>
      </c>
      <c r="G3400" s="31"/>
      <c r="H3400" s="31"/>
      <c r="I3400" s="31">
        <f>IF(GLOBAL[[#This Row],[1]]="","",SUMIF(Table6[NB BM_C_QTY+F],GLOBAL[POINTER],Table6[C]))</f>
        <v>0</v>
      </c>
      <c r="J3400" s="91">
        <f>IF(GLOBAL[[#This Row],[2]]="",0,-1*SUMIF(Table5[CONCAT],GLOBAL[POINTER],Table5[3]))</f>
        <v>0</v>
      </c>
      <c r="K3400" s="39" t="str">
        <f>IF(GLOBAL[[#This Row],[b1]]="","",GLOBAL[[#This Row],[b1]]-GLOBAL[[#This Row],[a1]]-GLOBAL[[#This Row],[bkeluar1]])</f>
        <v/>
      </c>
      <c r="L3400" s="39">
        <f>SUM(GLOBAL[[#This Row],[bmasuk1]:[c1]])</f>
        <v>0</v>
      </c>
      <c r="M3400" s="40">
        <f t="shared" si="53"/>
        <v>3</v>
      </c>
      <c r="N3400" s="31"/>
      <c r="O3400" s="39" t="str">
        <f>IF(GLOBAL[[#This Row],[b2]]="","",GLOBAL[[#This Row],[b2]]-GLOBAL[[#This Row],[a2]])</f>
        <v/>
      </c>
      <c r="P3400" s="40">
        <f ca="1">SUM(INDIRECT(GLOBAL_VAR[TABLENAME]&amp;"[@a"&amp;$1:$1-1&amp;"]"),INDIRECT(GLOBAL_VAR[TABLENAME]&amp;"[@c"&amp;$1:$1-1&amp;"]"))</f>
        <v>3</v>
      </c>
      <c r="Q3400" s="58"/>
      <c r="R3400" s="41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3</v>
      </c>
      <c r="T3400" s="33"/>
      <c r="U3400" s="41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3</v>
      </c>
      <c r="W3400" s="31"/>
      <c r="X3400" s="39" t="str">
        <f>IF(GLOBAL[[#This Row],[b5]]="","",GLOBAL[[#This Row],[b5]]-GLOBAL[[#This Row],[a5]])</f>
        <v/>
      </c>
      <c r="Y3400" s="37">
        <f ca="1">SUM(INDIRECT(GLOBAL_VAR[TABLENAME]&amp;"[@a"&amp;$1:$1-1&amp;"]"),INDIRECT(GLOBAL_VAR[TABLENAME]&amp;"[@c"&amp;$1:$1-1&amp;"]"))</f>
        <v>3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400" s="39">
        <v>360</v>
      </c>
      <c r="AC3400" t="s">
        <v>5118</v>
      </c>
    </row>
    <row r="3401" spans="1:31">
      <c r="A3401" s="39" t="str">
        <f ca="1">IF(GLOBAL[[#This Row],[TT]]&lt;1,"",ROW()-2)</f>
        <v/>
      </c>
      <c r="B3401" s="38" t="s">
        <v>1824</v>
      </c>
      <c r="C3401" s="31">
        <v>0</v>
      </c>
      <c r="D3401" s="36">
        <v>360</v>
      </c>
      <c r="E3401" s="39">
        <f ca="1">IF(GLOBAL[[#This Row],[b12]]="",GLOBAL[[#This Row],[a6]],GLOBAL[[#This Row],[b12]])</f>
        <v>0</v>
      </c>
      <c r="F3401" s="40">
        <f>GLOBAL[[#This Row],[AWAL]]</f>
        <v>0</v>
      </c>
      <c r="G3401" s="31"/>
      <c r="H3401" s="31"/>
      <c r="I3401" s="31">
        <f>IF(GLOBAL[[#This Row],[1]]="","",SUMIF(Table6[NB BM_C_QTY+F],GLOBAL[POINTER],Table6[C]))</f>
        <v>0</v>
      </c>
      <c r="J3401" s="91">
        <f>IF(GLOBAL[[#This Row],[2]]="",0,-1*SUMIF(Table5[CONCAT],GLOBAL[POINTER],Table5[3]))</f>
        <v>0</v>
      </c>
      <c r="K3401" s="39" t="str">
        <f>IF(GLOBAL[[#This Row],[b1]]="","",GLOBAL[[#This Row],[b1]]-GLOBAL[[#This Row],[a1]]-GLOBAL[[#This Row],[bkeluar1]])</f>
        <v/>
      </c>
      <c r="L3401" s="39">
        <f>SUM(GLOBAL[[#This Row],[bmasuk1]:[c1]])</f>
        <v>0</v>
      </c>
      <c r="M3401" s="40">
        <f t="shared" si="53"/>
        <v>0</v>
      </c>
      <c r="N3401" s="31"/>
      <c r="O3401" s="39" t="str">
        <f>IF(GLOBAL[[#This Row],[b2]]="","",GLOBAL[[#This Row],[b2]]-GLOBAL[[#This Row],[a2]])</f>
        <v/>
      </c>
      <c r="P3401" s="40">
        <f ca="1">SUM(INDIRECT(GLOBAL_VAR[TABLENAME]&amp;"[@a"&amp;$1:$1-1&amp;"]"),INDIRECT(GLOBAL_VAR[TABLENAME]&amp;"[@c"&amp;$1:$1-1&amp;"]"))</f>
        <v>0</v>
      </c>
      <c r="Q3401" s="58"/>
      <c r="R3401" s="41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0</v>
      </c>
      <c r="T3401" s="33"/>
      <c r="U3401" s="41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0</v>
      </c>
      <c r="W3401" s="31"/>
      <c r="X3401" s="39" t="str">
        <f>IF(GLOBAL[[#This Row],[b5]]="","",GLOBAL[[#This Row],[b5]]-GLOBAL[[#This Row],[a5]])</f>
        <v/>
      </c>
      <c r="Y3401" s="53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401" s="39">
        <v>360</v>
      </c>
      <c r="AC3401" t="s">
        <v>5118</v>
      </c>
    </row>
    <row r="3402" spans="1:31">
      <c r="A3402" s="31" t="str">
        <f ca="1">IF(GLOBAL[[#This Row],[TT]]&lt;1,"",ROW()-2)</f>
        <v/>
      </c>
      <c r="B3402" s="38" t="s">
        <v>1825</v>
      </c>
      <c r="C3402" s="31">
        <v>0</v>
      </c>
      <c r="D3402" s="36">
        <v>360</v>
      </c>
      <c r="E3402" s="31">
        <f ca="1">IF(GLOBAL[[#This Row],[b12]]="",GLOBAL[[#This Row],[a6]],GLOBAL[[#This Row],[b12]])</f>
        <v>0</v>
      </c>
      <c r="F3402" s="32">
        <f>GLOBAL[[#This Row],[AWAL]]</f>
        <v>0</v>
      </c>
      <c r="G3402" s="31"/>
      <c r="H3402" s="31"/>
      <c r="I3402" s="31">
        <f>IF(GLOBAL[[#This Row],[1]]="","",SUMIF(Table6[NB BM_C_QTY+F],GLOBAL[POINTER],Table6[C]))</f>
        <v>0</v>
      </c>
      <c r="J3402" s="91">
        <f>IF(GLOBAL[[#This Row],[2]]="",0,-1*SUMIF(Table5[CONCAT],GLOBAL[POINTER],Table5[3]))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 t="shared" si="53"/>
        <v>0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0</v>
      </c>
      <c r="Q3402" s="58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0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0</v>
      </c>
      <c r="W3402" s="31"/>
      <c r="X3402" s="31" t="str">
        <f>IF(GLOBAL[[#This Row],[b5]]="","",GLOBAL[[#This Row],[b5]]-GLOBAL[[#This Row],[a5]])</f>
        <v/>
      </c>
      <c r="Y3402" s="53">
        <f ca="1">SUM(INDIRECT(GLOBAL_VAR[TABLENAME]&amp;"[@a"&amp;$1:$1-1&amp;"]"),INDIRECT(GLOBAL_VAR[TABLENAME]&amp;"[@c"&amp;$1:$1-1&amp;"]"))</f>
        <v>0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402" s="31">
        <v>360</v>
      </c>
      <c r="AC3402" t="s">
        <v>5118</v>
      </c>
    </row>
    <row r="3403" spans="1:31">
      <c r="A3403" s="36">
        <f ca="1">IF(GLOBAL[[#This Row],[TT]]&lt;1,"",ROW()-2)</f>
        <v>3401</v>
      </c>
      <c r="B3403" s="38" t="s">
        <v>1826</v>
      </c>
      <c r="C3403" s="36">
        <v>6</v>
      </c>
      <c r="D3403" s="36">
        <v>480</v>
      </c>
      <c r="E3403" s="36">
        <f ca="1">IF(GLOBAL[[#This Row],[b12]]="",GLOBAL[[#This Row],[a6]],GLOBAL[[#This Row],[b12]])</f>
        <v>6</v>
      </c>
      <c r="F3403" s="37">
        <f>GLOBAL[[#This Row],[AWAL]]</f>
        <v>6</v>
      </c>
      <c r="G3403" s="36"/>
      <c r="H3403" s="36"/>
      <c r="I3403" s="36">
        <f>IF(GLOBAL[[#This Row],[1]]="","",SUMIF(Table6[NB BM_C_QTY+F],GLOBAL[POINTER],Table6[C]))</f>
        <v>0</v>
      </c>
      <c r="J3403" s="95">
        <f>IF(GLOBAL[[#This Row],[2]]="",0,-1*SUMIF(Table5[CONCAT],GLOBAL[POINTER],Table5[3]))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 t="shared" si="53"/>
        <v>6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6</v>
      </c>
      <c r="Q3403" s="108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6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6</v>
      </c>
      <c r="W3403" s="36"/>
      <c r="X3403" s="36" t="str">
        <f>IF(GLOBAL[[#This Row],[b5]]="","",GLOBAL[[#This Row],[b5]]-GLOBAL[[#This Row],[a5]])</f>
        <v/>
      </c>
      <c r="Y3403" s="37">
        <f ca="1">SUM(INDIRECT(GLOBAL_VAR[TABLENAME]&amp;"[@a"&amp;$1:$1-1&amp;"]"),INDIRECT(GLOBAL_VAR[TABLENAME]&amp;"[@c"&amp;$1:$1-1&amp;"]"))</f>
        <v>6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403" s="36">
        <v>480</v>
      </c>
      <c r="AC3403" t="s">
        <v>5118</v>
      </c>
    </row>
    <row r="3404" spans="1:31">
      <c r="A3404" s="36">
        <f ca="1">IF(GLOBAL[[#This Row],[TT]]&lt;1,"",ROW()-2)</f>
        <v>3402</v>
      </c>
      <c r="B3404" s="38" t="s">
        <v>1827</v>
      </c>
      <c r="C3404" s="36">
        <v>35</v>
      </c>
      <c r="D3404" s="36" t="s">
        <v>302</v>
      </c>
      <c r="E3404" s="36">
        <f ca="1">IF(GLOBAL[[#This Row],[b12]]="",GLOBAL[[#This Row],[a6]],GLOBAL[[#This Row],[b12]])</f>
        <v>35</v>
      </c>
      <c r="F3404" s="37">
        <f>GLOBAL[[#This Row],[AWAL]]</f>
        <v>35</v>
      </c>
      <c r="G3404" s="36"/>
      <c r="H3404" s="36"/>
      <c r="I3404" s="36">
        <f>IF(GLOBAL[[#This Row],[1]]="","",SUMIF(Table6[NB BM_C_QTY+F],GLOBAL[POINTER],Table6[C]))</f>
        <v>0</v>
      </c>
      <c r="J3404" s="95">
        <f>IF(GLOBAL[[#This Row],[2]]="",0,-1*SUMIF(Table5[CONCAT],GLOBAL[POINTER],Table5[3]))</f>
        <v>0</v>
      </c>
      <c r="K3404" s="36" t="str">
        <f>IF(GLOBAL[[#This Row],[b1]]="","",GLOBAL[[#This Row],[b1]]-GLOBAL[[#This Row],[a1]]-GLOBAL[[#This Row],[bkeluar1]])</f>
        <v/>
      </c>
      <c r="L3404" s="36">
        <f>SUM(GLOBAL[[#This Row],[bmasuk1]:[c1]])</f>
        <v>0</v>
      </c>
      <c r="M3404" s="37">
        <f t="shared" si="53"/>
        <v>35</v>
      </c>
      <c r="N3404" s="36"/>
      <c r="O3404" s="36" t="str">
        <f>IF(GLOBAL[[#This Row],[b2]]="","",GLOBAL[[#This Row],[b2]]-GLOBAL[[#This Row],[a2]])</f>
        <v/>
      </c>
      <c r="P3404" s="37">
        <f ca="1">SUM(INDIRECT(GLOBAL_VAR[TABLENAME]&amp;"[@a"&amp;$1:$1-1&amp;"]"),INDIRECT(GLOBAL_VAR[TABLENAME]&amp;"[@c"&amp;$1:$1-1&amp;"]"))</f>
        <v>35</v>
      </c>
      <c r="Q3404" s="108"/>
      <c r="R3404" s="38" t="str">
        <f>IF(GLOBAL[[#This Row],[b3]]="","",GLOBAL[[#This Row],[b3]]-GLOBAL[[#This Row],[a3]])</f>
        <v/>
      </c>
      <c r="S3404" s="37">
        <f ca="1">SUM(INDIRECT(GLOBAL_VAR[TABLENAME]&amp;"[@a"&amp;$1:$1-1&amp;"]"),INDIRECT(GLOBAL_VAR[TABLENAME]&amp;"[@c"&amp;$1:$1-1&amp;"]"))</f>
        <v>35</v>
      </c>
      <c r="T3404" s="38"/>
      <c r="U3404" s="38" t="str">
        <f>IF(GLOBAL[[#This Row],[b4]]="","",GLOBAL[[#This Row],[b4]]-GLOBAL[[#This Row],[a4]])</f>
        <v/>
      </c>
      <c r="V3404" s="37">
        <f ca="1">SUM(INDIRECT(GLOBAL_VAR[TABLENAME]&amp;"[@a"&amp;$1:$1-1&amp;"]"),INDIRECT(GLOBAL_VAR[TABLENAME]&amp;"[@c"&amp;$1:$1-1&amp;"]"))</f>
        <v>35</v>
      </c>
      <c r="W3404" s="36"/>
      <c r="X3404" s="36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35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404" s="36">
        <v>480</v>
      </c>
      <c r="AC3404" t="s">
        <v>5118</v>
      </c>
      <c r="AD3404" s="29"/>
    </row>
    <row r="3405" spans="1:31">
      <c r="A3405" s="36">
        <f ca="1">IF(GLOBAL[[#This Row],[TT]]&lt;1,"",ROW()-2)</f>
        <v>3403</v>
      </c>
      <c r="B3405" s="38" t="s">
        <v>1828</v>
      </c>
      <c r="C3405" s="36">
        <v>2</v>
      </c>
      <c r="D3405" s="36" t="s">
        <v>302</v>
      </c>
      <c r="E3405" s="36">
        <f ca="1">IF(GLOBAL[[#This Row],[b12]]="",GLOBAL[[#This Row],[a6]],GLOBAL[[#This Row],[b12]])</f>
        <v>2</v>
      </c>
      <c r="F3405" s="37">
        <f>GLOBAL[[#This Row],[AWAL]]</f>
        <v>2</v>
      </c>
      <c r="G3405" s="36"/>
      <c r="H3405" s="36"/>
      <c r="I3405" s="36">
        <f>IF(GLOBAL[[#This Row],[1]]="","",SUMIF(Table6[NB BM_C_QTY+F],GLOBAL[POINTER],Table6[C]))</f>
        <v>0</v>
      </c>
      <c r="J3405" s="95">
        <f>IF(GLOBAL[[#This Row],[2]]="",0,-1*SUMIF(Table5[CONCAT],GLOBAL[POINTER],Table5[3]))</f>
        <v>0</v>
      </c>
      <c r="K3405" s="36" t="str">
        <f>IF(GLOBAL[[#This Row],[b1]]="","",GLOBAL[[#This Row],[b1]]-GLOBAL[[#This Row],[a1]]-GLOBAL[[#This Row],[bkeluar1]])</f>
        <v/>
      </c>
      <c r="L3405" s="36">
        <f>SUM(GLOBAL[[#This Row],[bmasuk1]:[c1]])</f>
        <v>0</v>
      </c>
      <c r="M3405" s="37">
        <f t="shared" si="53"/>
        <v>2</v>
      </c>
      <c r="N3405" s="36"/>
      <c r="O3405" s="36" t="str">
        <f>IF(GLOBAL[[#This Row],[b2]]="","",GLOBAL[[#This Row],[b2]]-GLOBAL[[#This Row],[a2]])</f>
        <v/>
      </c>
      <c r="P3405" s="37">
        <f ca="1">SUM(INDIRECT(GLOBAL_VAR[TABLENAME]&amp;"[@a"&amp;$1:$1-1&amp;"]"),INDIRECT(GLOBAL_VAR[TABLENAME]&amp;"[@c"&amp;$1:$1-1&amp;"]"))</f>
        <v>2</v>
      </c>
      <c r="Q3405" s="108"/>
      <c r="R3405" s="38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2</v>
      </c>
      <c r="T3405" s="38"/>
      <c r="U3405" s="38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2</v>
      </c>
      <c r="W3405" s="36"/>
      <c r="X3405" s="36" t="str">
        <f>IF(GLOBAL[[#This Row],[b5]]="","",GLOBAL[[#This Row],[b5]]-GLOBAL[[#This Row],[a5]])</f>
        <v/>
      </c>
      <c r="Y3405" s="37">
        <f ca="1">SUM(INDIRECT(GLOBAL_VAR[TABLENAME]&amp;"[@a"&amp;$1:$1-1&amp;"]"),INDIRECT(GLOBAL_VAR[TABLENAME]&amp;"[@c"&amp;$1:$1-1&amp;"]"))</f>
        <v>2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405" s="36">
        <v>480</v>
      </c>
      <c r="AC3405" t="s">
        <v>5118</v>
      </c>
    </row>
    <row r="3406" spans="1:31">
      <c r="A3406" s="36" t="str">
        <f ca="1">IF(GLOBAL[[#This Row],[TT]]&lt;1,"",ROW()-2)</f>
        <v/>
      </c>
      <c r="B3406" s="38" t="s">
        <v>1829</v>
      </c>
      <c r="C3406" s="36">
        <v>0</v>
      </c>
      <c r="D3406" s="36">
        <v>480</v>
      </c>
      <c r="E3406" s="36">
        <f ca="1">IF(GLOBAL[[#This Row],[b12]]="",GLOBAL[[#This Row],[a6]],GLOBAL[[#This Row],[b12]])</f>
        <v>0</v>
      </c>
      <c r="F3406" s="37">
        <f>GLOBAL[[#This Row],[AWAL]]</f>
        <v>0</v>
      </c>
      <c r="G3406" s="36"/>
      <c r="H3406" s="36"/>
      <c r="I3406" s="36">
        <f>IF(GLOBAL[[#This Row],[1]]="","",SUMIF(Table6[NB BM_C_QTY+F],GLOBAL[POINTER],Table6[C]))</f>
        <v>0</v>
      </c>
      <c r="J3406" s="95">
        <f>IF(GLOBAL[[#This Row],[2]]="",0,-1*SUMIF(Table5[CONCAT],GLOBAL[POINTER],Table5[3]))</f>
        <v>0</v>
      </c>
      <c r="K3406" s="36" t="str">
        <f>IF(GLOBAL[[#This Row],[b1]]="","",GLOBAL[[#This Row],[b1]]-GLOBAL[[#This Row],[a1]]-GLOBAL[[#This Row],[bkeluar1]])</f>
        <v/>
      </c>
      <c r="L3406" s="36">
        <f>SUM(GLOBAL[[#This Row],[bmasuk1]:[c1]])</f>
        <v>0</v>
      </c>
      <c r="M3406" s="37">
        <f t="shared" si="53"/>
        <v>0</v>
      </c>
      <c r="N3406" s="36"/>
      <c r="O3406" s="36" t="str">
        <f>IF(GLOBAL[[#This Row],[b2]]="","",GLOBAL[[#This Row],[b2]]-GLOBAL[[#This Row],[a2]])</f>
        <v/>
      </c>
      <c r="P3406" s="37">
        <f ca="1">SUM(INDIRECT(GLOBAL_VAR[TABLENAME]&amp;"[@a"&amp;$1:$1-1&amp;"]"),INDIRECT(GLOBAL_VAR[TABLENAME]&amp;"[@c"&amp;$1:$1-1&amp;"]"))</f>
        <v>0</v>
      </c>
      <c r="Q3406" s="108"/>
      <c r="R3406" s="38" t="str">
        <f>IF(GLOBAL[[#This Row],[b3]]="","",GLOBAL[[#This Row],[b3]]-GLOBAL[[#This Row],[a3]])</f>
        <v/>
      </c>
      <c r="S3406" s="37">
        <f ca="1">SUM(INDIRECT(GLOBAL_VAR[TABLENAME]&amp;"[@a"&amp;$1:$1-1&amp;"]"),INDIRECT(GLOBAL_VAR[TABLENAME]&amp;"[@c"&amp;$1:$1-1&amp;"]"))</f>
        <v>0</v>
      </c>
      <c r="T3406" s="38"/>
      <c r="U3406" s="38" t="str">
        <f>IF(GLOBAL[[#This Row],[b4]]="","",GLOBAL[[#This Row],[b4]]-GLOBAL[[#This Row],[a4]])</f>
        <v/>
      </c>
      <c r="V3406" s="37">
        <f ca="1">SUM(INDIRECT(GLOBAL_VAR[TABLENAME]&amp;"[@a"&amp;$1:$1-1&amp;"]"),INDIRECT(GLOBAL_VAR[TABLENAME]&amp;"[@c"&amp;$1:$1-1&amp;"]"))</f>
        <v>0</v>
      </c>
      <c r="W3406" s="36"/>
      <c r="X3406" s="36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0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406" s="36">
        <v>480</v>
      </c>
      <c r="AC3406" t="s">
        <v>5118</v>
      </c>
    </row>
    <row r="3407" spans="1:31">
      <c r="A3407" s="31">
        <f ca="1">IF(GLOBAL[[#This Row],[TT]]&lt;1,"",ROW()-2)</f>
        <v>3405</v>
      </c>
      <c r="B3407" s="38" t="s">
        <v>1830</v>
      </c>
      <c r="C3407" s="31">
        <v>2</v>
      </c>
      <c r="D3407" s="36" t="s">
        <v>148</v>
      </c>
      <c r="E3407" s="31">
        <f ca="1">IF(GLOBAL[[#This Row],[b12]]="",GLOBAL[[#This Row],[a6]],GLOBAL[[#This Row],[b12]])</f>
        <v>2</v>
      </c>
      <c r="F3407" s="32">
        <f>GLOBAL[[#This Row],[AWAL]]</f>
        <v>2</v>
      </c>
      <c r="G3407" s="31"/>
      <c r="H3407" s="31"/>
      <c r="I3407" s="31">
        <f>IF(GLOBAL[[#This Row],[1]]="","",SUMIF(Table6[NB BM_C_QTY+F],GLOBAL[POINTER],Table6[C]))</f>
        <v>0</v>
      </c>
      <c r="J3407" s="91">
        <f>IF(GLOBAL[[#This Row],[2]]="",0,-1*SUMIF(Table5[CONCAT],GLOBAL[POINTER],Table5[3]))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 t="shared" si="53"/>
        <v>2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2</v>
      </c>
      <c r="Q3407" s="58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2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2</v>
      </c>
      <c r="W3407" s="31"/>
      <c r="X3407" s="31" t="str">
        <f>IF(GLOBAL[[#This Row],[b5]]="","",GLOBAL[[#This Row],[b5]]-GLOBAL[[#This Row],[a5]])</f>
        <v/>
      </c>
      <c r="Y3407" s="37">
        <f ca="1">SUM(INDIRECT(GLOBAL_VAR[TABLENAME]&amp;"[@a"&amp;$1:$1-1&amp;"]"),INDIRECT(GLOBAL_VAR[TABLENAME]&amp;"[@c"&amp;$1:$1-1&amp;"]"))</f>
        <v>2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407" s="31">
        <v>30</v>
      </c>
      <c r="AC3407" t="s">
        <v>5116</v>
      </c>
      <c r="AD3407" s="29"/>
    </row>
    <row r="3408" spans="1:31">
      <c r="A3408" s="31">
        <f ca="1">IF(GLOBAL[[#This Row],[TT]]&lt;1,"",ROW()-2)</f>
        <v>3406</v>
      </c>
      <c r="B3408" s="38" t="s">
        <v>1831</v>
      </c>
      <c r="C3408" s="31">
        <v>3</v>
      </c>
      <c r="D3408" s="36" t="s">
        <v>692</v>
      </c>
      <c r="E3408" s="31">
        <f ca="1">IF(GLOBAL[[#This Row],[b12]]="",GLOBAL[[#This Row],[a6]],GLOBAL[[#This Row],[b12]])</f>
        <v>3</v>
      </c>
      <c r="F3408" s="32">
        <f>GLOBAL[[#This Row],[AWAL]]</f>
        <v>3</v>
      </c>
      <c r="G3408" s="31"/>
      <c r="H3408" s="31"/>
      <c r="I3408" s="31">
        <f>IF(GLOBAL[[#This Row],[1]]="","",SUMIF(Table6[NB BM_C_QTY+F],GLOBAL[POINTER],Table6[C]))</f>
        <v>0</v>
      </c>
      <c r="J3408" s="91">
        <f>IF(GLOBAL[[#This Row],[2]]="",0,-1*SUMIF(Table5[CONCAT],GLOBAL[POINTER],Table5[3]))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 t="shared" si="53"/>
        <v>3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3</v>
      </c>
      <c r="Q3408" s="58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3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3</v>
      </c>
      <c r="W3408" s="31"/>
      <c r="X3408" s="31" t="str">
        <f>IF(GLOBAL[[#This Row],[b5]]="","",GLOBAL[[#This Row],[b5]]-GLOBAL[[#This Row],[a5]])</f>
        <v/>
      </c>
      <c r="Y3408" s="53">
        <f ca="1">SUM(INDIRECT(GLOBAL_VAR[TABLENAME]&amp;"[@a"&amp;$1:$1-1&amp;"]"),INDIRECT(GLOBAL_VAR[TABLENAME]&amp;"[@c"&amp;$1:$1-1&amp;"]"))</f>
        <v>3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408" s="31">
        <v>15</v>
      </c>
      <c r="AC3408" t="s">
        <v>5116</v>
      </c>
    </row>
    <row r="3409" spans="1:31">
      <c r="A3409" s="31">
        <f ca="1">IF(GLOBAL[[#This Row],[TT]]&lt;1,"",ROW()-2)</f>
        <v>3407</v>
      </c>
      <c r="B3409" s="38" t="s">
        <v>1832</v>
      </c>
      <c r="C3409" s="31">
        <v>6</v>
      </c>
      <c r="D3409" s="36" t="s">
        <v>34</v>
      </c>
      <c r="E3409" s="31">
        <f ca="1">IF(GLOBAL[[#This Row],[b12]]="",GLOBAL[[#This Row],[a6]],GLOBAL[[#This Row],[b12]])</f>
        <v>6</v>
      </c>
      <c r="F3409" s="32">
        <f>GLOBAL[[#This Row],[AWAL]]</f>
        <v>6</v>
      </c>
      <c r="G3409" s="31"/>
      <c r="H3409" s="31"/>
      <c r="I3409" s="31">
        <f>IF(GLOBAL[[#This Row],[1]]="","",SUMIF(Table6[NB BM_C_QTY+F],GLOBAL[POINTER],Table6[C]))</f>
        <v>0</v>
      </c>
      <c r="J3409" s="91">
        <f>IF(GLOBAL[[#This Row],[2]]="",0,-1*SUMIF(Table5[CONCAT],GLOBAL[POINTER],Table5[3]))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 t="shared" si="53"/>
        <v>6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6</v>
      </c>
      <c r="Q3409" s="58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6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6</v>
      </c>
      <c r="W3409" s="31"/>
      <c r="X3409" s="31" t="str">
        <f>IF(GLOBAL[[#This Row],[b5]]="","",GLOBAL[[#This Row],[b5]]-GLOBAL[[#This Row],[a5]])</f>
        <v/>
      </c>
      <c r="Y3409" s="53">
        <f ca="1">SUM(INDIRECT(GLOBAL_VAR[TABLENAME]&amp;"[@a"&amp;$1:$1-1&amp;"]"),INDIRECT(GLOBAL_VAR[TABLENAME]&amp;"[@c"&amp;$1:$1-1&amp;"]"))</f>
        <v>6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409" s="31">
        <v>120</v>
      </c>
      <c r="AC3409" t="s">
        <v>5118</v>
      </c>
    </row>
    <row r="3410" spans="1:31">
      <c r="A3410" s="31">
        <f ca="1">IF(GLOBAL[[#This Row],[TT]]&lt;1,"",ROW()-2)</f>
        <v>3408</v>
      </c>
      <c r="B3410" s="38" t="s">
        <v>1833</v>
      </c>
      <c r="C3410" s="31">
        <v>13</v>
      </c>
      <c r="D3410" s="36" t="s">
        <v>1834</v>
      </c>
      <c r="E3410" s="31">
        <f ca="1">IF(GLOBAL[[#This Row],[b12]]="",GLOBAL[[#This Row],[a6]],GLOBAL[[#This Row],[b12]])</f>
        <v>13</v>
      </c>
      <c r="F3410" s="32">
        <f>GLOBAL[[#This Row],[AWAL]]</f>
        <v>13</v>
      </c>
      <c r="G3410" s="31"/>
      <c r="H3410" s="31"/>
      <c r="I3410" s="31">
        <f>IF(GLOBAL[[#This Row],[1]]="","",SUMIF(Table6[NB BM_C_QTY+F],GLOBAL[POINTER],Table6[C]))</f>
        <v>0</v>
      </c>
      <c r="J3410" s="91">
        <f>IF(GLOBAL[[#This Row],[2]]="",0,-1*SUMIF(Table5[CONCAT],GLOBAL[POINTER],Table5[3]))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 t="shared" si="53"/>
        <v>13</v>
      </c>
      <c r="N3410" s="31"/>
      <c r="O3410" s="31" t="str">
        <f>IF(GLOBAL[[#This Row],[b2]]="","",GLOBAL[[#This Row],[b2]]-GLOBAL[[#This Row],[a2]])</f>
        <v/>
      </c>
      <c r="P3410" s="32">
        <f ca="1">SUM(INDIRECT(GLOBAL_VAR[TABLENAME]&amp;"[@a"&amp;$1:$1-1&amp;"]"),INDIRECT(GLOBAL_VAR[TABLENAME]&amp;"[@c"&amp;$1:$1-1&amp;"]"))</f>
        <v>13</v>
      </c>
      <c r="Q3410" s="58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13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13</v>
      </c>
      <c r="W3410" s="31"/>
      <c r="X3410" s="31" t="str">
        <f>IF(GLOBAL[[#This Row],[b5]]="","",GLOBAL[[#This Row],[b5]]-GLOBAL[[#This Row],[a5]])</f>
        <v/>
      </c>
      <c r="Y3410" s="53">
        <f ca="1">SUM(INDIRECT(GLOBAL_VAR[TABLENAME]&amp;"[@a"&amp;$1:$1-1&amp;"]"),INDIRECT(GLOBAL_VAR[TABLENAME]&amp;"[@c"&amp;$1:$1-1&amp;"]"))</f>
        <v>13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410" s="31">
        <v>848</v>
      </c>
      <c r="AC3410" t="s">
        <v>5118</v>
      </c>
    </row>
    <row r="3411" spans="1:31">
      <c r="A3411" s="36" t="str">
        <f ca="1">IF(GLOBAL[[#This Row],[TT]]&lt;1,"",ROW()-2)</f>
        <v/>
      </c>
      <c r="B3411" s="38" t="s">
        <v>2590</v>
      </c>
      <c r="C3411" s="36">
        <v>0</v>
      </c>
      <c r="D3411" s="36" t="s">
        <v>2591</v>
      </c>
      <c r="E3411" s="36">
        <f ca="1">IF(GLOBAL[[#This Row],[b12]]="",GLOBAL[[#This Row],[a6]],GLOBAL[[#This Row],[b12]])</f>
        <v>0</v>
      </c>
      <c r="F3411" s="37">
        <f>GLOBAL[[#This Row],[AWAL]]</f>
        <v>0</v>
      </c>
      <c r="G3411" s="36"/>
      <c r="H3411" s="36"/>
      <c r="I3411" s="36">
        <f>IF(GLOBAL[[#This Row],[1]]="","",SUMIF(Table6[NB BM_C_QTY+F],GLOBAL[POINTER],Table6[C]))</f>
        <v>0</v>
      </c>
      <c r="J3411" s="95">
        <f>IF(GLOBAL[[#This Row],[2]]="",0,-1*SUMIF(Table5[CONCAT],GLOBAL[POINTER],Table5[3]))</f>
        <v>0</v>
      </c>
      <c r="K3411" s="36" t="str">
        <f>IF(GLOBAL[[#This Row],[b1]]="","",GLOBAL[[#This Row],[b1]]-GLOBAL[[#This Row],[a1]]-GLOBAL[[#This Row],[bkeluar1]])</f>
        <v/>
      </c>
      <c r="L3411" s="36">
        <f>SUM(GLOBAL[[#This Row],[bmasuk1]:[c1]])</f>
        <v>0</v>
      </c>
      <c r="M3411" s="37">
        <f t="shared" si="53"/>
        <v>0</v>
      </c>
      <c r="N3411" s="36"/>
      <c r="O3411" s="36" t="str">
        <f>IF(GLOBAL[[#This Row],[b2]]="","",GLOBAL[[#This Row],[b2]]-GLOBAL[[#This Row],[a2]])</f>
        <v/>
      </c>
      <c r="P3411" s="37">
        <f ca="1">SUM(INDIRECT(GLOBAL_VAR[TABLENAME]&amp;"[@a"&amp;$1:$1-1&amp;"]"),INDIRECT(GLOBAL_VAR[TABLENAME]&amp;"[@c"&amp;$1:$1-1&amp;"]"))</f>
        <v>0</v>
      </c>
      <c r="Q3411" s="108"/>
      <c r="R3411" s="38" t="str">
        <f>IF(GLOBAL[[#This Row],[b3]]="","",GLOBAL[[#This Row],[b3]]-GLOBAL[[#This Row],[a3]])</f>
        <v/>
      </c>
      <c r="S3411" s="37">
        <f ca="1">SUM(INDIRECT(GLOBAL_VAR[TABLENAME]&amp;"[@a"&amp;$1:$1-1&amp;"]"),INDIRECT(GLOBAL_VAR[TABLENAME]&amp;"[@c"&amp;$1:$1-1&amp;"]"))</f>
        <v>0</v>
      </c>
      <c r="T3411" s="38"/>
      <c r="U3411" s="38" t="str">
        <f>IF(GLOBAL[[#This Row],[b4]]="","",GLOBAL[[#This Row],[b4]]-GLOBAL[[#This Row],[a4]])</f>
        <v/>
      </c>
      <c r="V3411" s="37">
        <f ca="1">SUM(INDIRECT(GLOBAL_VAR[TABLENAME]&amp;"[@a"&amp;$1:$1-1&amp;"]"),INDIRECT(GLOBAL_VAR[TABLENAME]&amp;"[@c"&amp;$1:$1-1&amp;"]"))</f>
        <v>0</v>
      </c>
      <c r="W3411" s="36"/>
      <c r="X3411" s="36" t="str">
        <f>IF(GLOBAL[[#This Row],[b5]]="","",GLOBAL[[#This Row],[b5]]-GLOBAL[[#This Row],[a5]])</f>
        <v/>
      </c>
      <c r="Y3411" s="37">
        <f ca="1">SUM(INDIRECT(GLOBAL_VAR[TABLENAME]&amp;"[@a"&amp;$1:$1-1&amp;"]"),INDIRECT(GLOBAL_VAR[TABLENAME]&amp;"[@c"&amp;$1:$1-1&amp;"]"))</f>
        <v>0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411" s="36">
        <v>336</v>
      </c>
      <c r="AC3411" t="s">
        <v>5118</v>
      </c>
    </row>
    <row r="3412" spans="1:31">
      <c r="A3412" s="31" t="str">
        <f ca="1">IF(GLOBAL[[#This Row],[TT]]&lt;1,"",ROW()-2)</f>
        <v/>
      </c>
      <c r="B3412" s="38" t="s">
        <v>2592</v>
      </c>
      <c r="C3412" s="31">
        <v>0</v>
      </c>
      <c r="D3412" s="31" t="s">
        <v>2409</v>
      </c>
      <c r="E3412" s="31">
        <f ca="1">IF(GLOBAL[[#This Row],[b12]]="",GLOBAL[[#This Row],[a6]],GLOBAL[[#This Row],[b12]])</f>
        <v>0</v>
      </c>
      <c r="F3412" s="32">
        <f>GLOBAL[[#This Row],[AWAL]]</f>
        <v>0</v>
      </c>
      <c r="G3412" s="31"/>
      <c r="H3412" s="31"/>
      <c r="I3412" s="31">
        <f>IF(GLOBAL[[#This Row],[1]]="","",SUMIF(Table6[NB BM_C_QTY+F],GLOBAL[POINTER],Table6[C]))</f>
        <v>0</v>
      </c>
      <c r="J3412" s="91">
        <f>IF(GLOBAL[[#This Row],[2]]="",0,-1*SUMIF(Table5[CONCAT],GLOBAL[POINTER],Table5[3]))</f>
        <v>0</v>
      </c>
      <c r="K3412" s="31" t="str">
        <f>IF(GLOBAL[[#This Row],[b1]]="","",GLOBAL[[#This Row],[b1]]-GLOBAL[[#This Row],[a1]]-GLOBAL[[#This Row],[bkeluar1]])</f>
        <v/>
      </c>
      <c r="L3412" s="31">
        <f>SUM(GLOBAL[[#This Row],[bmasuk1]:[c1]])</f>
        <v>0</v>
      </c>
      <c r="M3412" s="32">
        <f t="shared" si="53"/>
        <v>0</v>
      </c>
      <c r="N3412" s="31"/>
      <c r="O3412" s="31" t="str">
        <f>IF(GLOBAL[[#This Row],[b2]]="","",GLOBAL[[#This Row],[b2]]-GLOBAL[[#This Row],[a2]])</f>
        <v/>
      </c>
      <c r="P3412" s="32">
        <f ca="1">SUM(INDIRECT(GLOBAL_VAR[TABLENAME]&amp;"[@a"&amp;$1:$1-1&amp;"]"),INDIRECT(GLOBAL_VAR[TABLENAME]&amp;"[@c"&amp;$1:$1-1&amp;"]"))</f>
        <v>0</v>
      </c>
      <c r="Q3412" s="58"/>
      <c r="R3412" s="33" t="str">
        <f>IF(GLOBAL[[#This Row],[b3]]="","",GLOBAL[[#This Row],[b3]]-GLOBAL[[#This Row],[a3]])</f>
        <v/>
      </c>
      <c r="S3412" s="32">
        <f ca="1">SUM(INDIRECT(GLOBAL_VAR[TABLENAME]&amp;"[@a"&amp;$1:$1-1&amp;"]"),INDIRECT(GLOBAL_VAR[TABLENAME]&amp;"[@c"&amp;$1:$1-1&amp;"]"))</f>
        <v>0</v>
      </c>
      <c r="T3412" s="33"/>
      <c r="U3412" s="33" t="str">
        <f>IF(GLOBAL[[#This Row],[b4]]="","",GLOBAL[[#This Row],[b4]]-GLOBAL[[#This Row],[a4]])</f>
        <v/>
      </c>
      <c r="V3412" s="32">
        <f ca="1">SUM(INDIRECT(GLOBAL_VAR[TABLENAME]&amp;"[@a"&amp;$1:$1-1&amp;"]"),INDIRECT(GLOBAL_VAR[TABLENAME]&amp;"[@c"&amp;$1:$1-1&amp;"]"))</f>
        <v>0</v>
      </c>
      <c r="W3412" s="31"/>
      <c r="X3412" s="31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0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412" s="31">
        <v>576</v>
      </c>
      <c r="AC3412" t="s">
        <v>5118</v>
      </c>
    </row>
    <row r="3413" spans="1:31">
      <c r="A3413" s="36">
        <f ca="1">IF(GLOBAL[[#This Row],[TT]]&lt;1,"",ROW()-2)</f>
        <v>3411</v>
      </c>
      <c r="B3413" s="38" t="s">
        <v>1835</v>
      </c>
      <c r="C3413" s="36">
        <v>23</v>
      </c>
      <c r="D3413" s="36" t="s">
        <v>98</v>
      </c>
      <c r="E3413" s="36">
        <f ca="1">IF(GLOBAL[[#This Row],[b12]]="",GLOBAL[[#This Row],[a6]],GLOBAL[[#This Row],[b12]])</f>
        <v>23</v>
      </c>
      <c r="F3413" s="37">
        <f>GLOBAL[[#This Row],[AWAL]]</f>
        <v>23</v>
      </c>
      <c r="G3413" s="36"/>
      <c r="H3413" s="36"/>
      <c r="I3413" s="36">
        <f>IF(GLOBAL[[#This Row],[1]]="","",SUMIF(Table6[NB BM_C_QTY+F],GLOBAL[POINTER],Table6[C]))</f>
        <v>0</v>
      </c>
      <c r="J3413" s="95">
        <f>IF(GLOBAL[[#This Row],[2]]="",0,-1*SUMIF(Table5[CONCAT],GLOBAL[POINTER],Table5[3]))</f>
        <v>0</v>
      </c>
      <c r="K3413" s="36" t="str">
        <f>IF(GLOBAL[[#This Row],[b1]]="","",GLOBAL[[#This Row],[b1]]-GLOBAL[[#This Row],[a1]]-GLOBAL[[#This Row],[bkeluar1]])</f>
        <v/>
      </c>
      <c r="L3413" s="36">
        <f>SUM(GLOBAL[[#This Row],[bmasuk1]:[c1]])</f>
        <v>0</v>
      </c>
      <c r="M3413" s="37">
        <f t="shared" si="53"/>
        <v>23</v>
      </c>
      <c r="N3413" s="36"/>
      <c r="O3413" s="36" t="str">
        <f>IF(GLOBAL[[#This Row],[b2]]="","",GLOBAL[[#This Row],[b2]]-GLOBAL[[#This Row],[a2]])</f>
        <v/>
      </c>
      <c r="P3413" s="37">
        <f ca="1">SUM(INDIRECT(GLOBAL_VAR[TABLENAME]&amp;"[@a"&amp;$1:$1-1&amp;"]"),INDIRECT(GLOBAL_VAR[TABLENAME]&amp;"[@c"&amp;$1:$1-1&amp;"]"))</f>
        <v>23</v>
      </c>
      <c r="Q3413" s="108"/>
      <c r="R3413" s="38" t="str">
        <f>IF(GLOBAL[[#This Row],[b3]]="","",GLOBAL[[#This Row],[b3]]-GLOBAL[[#This Row],[a3]])</f>
        <v/>
      </c>
      <c r="S3413" s="37">
        <f ca="1">SUM(INDIRECT(GLOBAL_VAR[TABLENAME]&amp;"[@a"&amp;$1:$1-1&amp;"]"),INDIRECT(GLOBAL_VAR[TABLENAME]&amp;"[@c"&amp;$1:$1-1&amp;"]"))</f>
        <v>23</v>
      </c>
      <c r="T3413" s="38"/>
      <c r="U3413" s="38" t="str">
        <f>IF(GLOBAL[[#This Row],[b4]]="","",GLOBAL[[#This Row],[b4]]-GLOBAL[[#This Row],[a4]])</f>
        <v/>
      </c>
      <c r="V3413" s="37">
        <f ca="1">SUM(INDIRECT(GLOBAL_VAR[TABLENAME]&amp;"[@a"&amp;$1:$1-1&amp;"]"),INDIRECT(GLOBAL_VAR[TABLENAME]&amp;"[@c"&amp;$1:$1-1&amp;"]"))</f>
        <v>23</v>
      </c>
      <c r="W3413" s="36"/>
      <c r="X3413" s="36" t="str">
        <f>IF(GLOBAL[[#This Row],[b5]]="","",GLOBAL[[#This Row],[b5]]-GLOBAL[[#This Row],[a5]])</f>
        <v/>
      </c>
      <c r="Y3413" s="37">
        <f ca="1">SUM(INDIRECT(GLOBAL_VAR[TABLENAME]&amp;"[@a"&amp;$1:$1-1&amp;"]"),INDIRECT(GLOBAL_VAR[TABLENAME]&amp;"[@c"&amp;$1:$1-1&amp;"]"))</f>
        <v>23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413" s="36">
        <v>50</v>
      </c>
      <c r="AC3413" t="s">
        <v>5116</v>
      </c>
    </row>
    <row r="3414" spans="1:31">
      <c r="A3414" s="39">
        <f ca="1">IF(GLOBAL[[#This Row],[TT]]&lt;1,"",ROW()-2)</f>
        <v>3412</v>
      </c>
      <c r="B3414" s="38" t="s">
        <v>5263</v>
      </c>
      <c r="C3414" s="31">
        <v>2</v>
      </c>
      <c r="D3414" s="36">
        <v>240</v>
      </c>
      <c r="E3414" s="39">
        <f ca="1">IF(GLOBAL[[#This Row],[b12]]="",GLOBAL[[#This Row],[a6]],GLOBAL[[#This Row],[b12]])</f>
        <v>2</v>
      </c>
      <c r="F3414" s="40">
        <f>GLOBAL[[#This Row],[AWAL]]</f>
        <v>2</v>
      </c>
      <c r="G3414" s="31"/>
      <c r="H3414" s="31"/>
      <c r="I3414" s="39">
        <f>IF(GLOBAL[[#This Row],[1]]="","",SUMIF(Table6[NB BM_C_QTY+F],GLOBAL[POINTER],Table6[C]))</f>
        <v>0</v>
      </c>
      <c r="J3414" s="91">
        <f>IF(GLOBAL[[#This Row],[2]]="",0,-1*SUMIF(Table5[CONCAT],GLOBAL[POINTER],Table5[3]))</f>
        <v>0</v>
      </c>
      <c r="K3414" s="39" t="str">
        <f>IF(GLOBAL[[#This Row],[b1]]="","",GLOBAL[[#This Row],[b1]]-GLOBAL[[#This Row],[a1]]-GLOBAL[[#This Row],[bkeluar1]])</f>
        <v/>
      </c>
      <c r="L3414" s="39">
        <f>SUM(GLOBAL[[#This Row],[bmasuk1]:[c1]])</f>
        <v>0</v>
      </c>
      <c r="M3414" s="40">
        <f t="shared" si="53"/>
        <v>2</v>
      </c>
      <c r="N3414" s="31"/>
      <c r="O3414" s="39" t="str">
        <f>IF(GLOBAL[[#This Row],[b2]]="","",GLOBAL[[#This Row],[b2]]-GLOBAL[[#This Row],[a2]])</f>
        <v/>
      </c>
      <c r="P3414" s="40">
        <f ca="1">SUM(INDIRECT(GLOBAL_VAR[TABLENAME]&amp;"[@a"&amp;$1:$1-1&amp;"]"),INDIRECT(GLOBAL_VAR[TABLENAME]&amp;"[@c"&amp;$1:$1-1&amp;"]"))</f>
        <v>2</v>
      </c>
      <c r="Q3414" s="58"/>
      <c r="R3414" s="41" t="str">
        <f>IF(GLOBAL[[#This Row],[b3]]="","",GLOBAL[[#This Row],[b3]]-GLOBAL[[#This Row],[a3]])</f>
        <v/>
      </c>
      <c r="S3414" s="40">
        <f ca="1">SUM(INDIRECT(GLOBAL_VAR[TABLENAME]&amp;"[@a"&amp;$1:$1-1&amp;"]"),INDIRECT(GLOBAL_VAR[TABLENAME]&amp;"[@c"&amp;$1:$1-1&amp;"]"))</f>
        <v>2</v>
      </c>
      <c r="T3414" s="33"/>
      <c r="U3414" s="41" t="str">
        <f>IF(GLOBAL[[#This Row],[b4]]="","",GLOBAL[[#This Row],[b4]]-GLOBAL[[#This Row],[a4]])</f>
        <v/>
      </c>
      <c r="V3414" s="40">
        <f ca="1">SUM(INDIRECT(GLOBAL_VAR[TABLENAME]&amp;"[@a"&amp;$1:$1-1&amp;"]"),INDIRECT(GLOBAL_VAR[TABLENAME]&amp;"[@c"&amp;$1:$1-1&amp;"]"))</f>
        <v>2</v>
      </c>
      <c r="W3414" s="31"/>
      <c r="X3414" s="39" t="str">
        <f>IF(GLOBAL[[#This Row],[b5]]="","",GLOBAL[[#This Row],[b5]]-GLOBAL[[#This Row],[a5]])</f>
        <v/>
      </c>
      <c r="Y3414" s="110">
        <f ca="1">SUM(INDIRECT(GLOBAL_VAR[TABLENAME]&amp;"[@a"&amp;$1:$1-1&amp;"]"),INDIRECT(GLOBAL_VAR[TABLENAME]&amp;"[@c"&amp;$1:$1-1&amp;"]"))</f>
        <v>2</v>
      </c>
      <c r="Z3414" s="29"/>
      <c r="AA341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414" s="39">
        <v>240</v>
      </c>
      <c r="AC3414" t="s">
        <v>5118</v>
      </c>
      <c r="AD3414" s="29"/>
    </row>
    <row r="3415" spans="1:31">
      <c r="A3415" s="39">
        <f ca="1">IF(GLOBAL[[#This Row],[TT]]&lt;1,"",ROW()-2)</f>
        <v>3413</v>
      </c>
      <c r="B3415" s="38" t="s">
        <v>5259</v>
      </c>
      <c r="C3415" s="31">
        <v>7</v>
      </c>
      <c r="D3415" s="36">
        <v>240</v>
      </c>
      <c r="E3415" s="39">
        <f ca="1">IF(GLOBAL[[#This Row],[b12]]="",GLOBAL[[#This Row],[a6]],GLOBAL[[#This Row],[b12]])</f>
        <v>6</v>
      </c>
      <c r="F3415" s="40">
        <f>GLOBAL[[#This Row],[AWAL]]</f>
        <v>7</v>
      </c>
      <c r="G3415" s="31"/>
      <c r="H3415" s="31"/>
      <c r="I3415" s="39">
        <f>IF(GLOBAL[[#This Row],[1]]="","",SUMIF(Table6[NB BM_C_QTY+F],GLOBAL[POINTER],Table6[C]))</f>
        <v>0</v>
      </c>
      <c r="J3415" s="91">
        <f>IF(GLOBAL[[#This Row],[2]]="",0,-1*SUMIF(Table5[CONCAT],GLOBAL[POINTER],Table5[3]))</f>
        <v>0</v>
      </c>
      <c r="K3415" s="39" t="str">
        <f>IF(GLOBAL[[#This Row],[b1]]="","",GLOBAL[[#This Row],[b1]]-GLOBAL[[#This Row],[a1]]-GLOBAL[[#This Row],[bkeluar1]])</f>
        <v/>
      </c>
      <c r="L3415" s="39">
        <f>SUM(GLOBAL[[#This Row],[bmasuk1]:[c1]])</f>
        <v>0</v>
      </c>
      <c r="M3415" s="40">
        <f t="shared" si="53"/>
        <v>7</v>
      </c>
      <c r="N3415" s="31">
        <v>6</v>
      </c>
      <c r="O3415" s="39">
        <f>IF(GLOBAL[[#This Row],[b2]]="","",GLOBAL[[#This Row],[b2]]-GLOBAL[[#This Row],[a2]])</f>
        <v>-1</v>
      </c>
      <c r="P3415" s="40">
        <f ca="1">SUM(INDIRECT(GLOBAL_VAR[TABLENAME]&amp;"[@a"&amp;$1:$1-1&amp;"]"),INDIRECT(GLOBAL_VAR[TABLENAME]&amp;"[@c"&amp;$1:$1-1&amp;"]"))</f>
        <v>6</v>
      </c>
      <c r="Q3415" s="58"/>
      <c r="R3415" s="41" t="str">
        <f>IF(GLOBAL[[#This Row],[b3]]="","",GLOBAL[[#This Row],[b3]]-GLOBAL[[#This Row],[a3]])</f>
        <v/>
      </c>
      <c r="S3415" s="40">
        <f ca="1">SUM(INDIRECT(GLOBAL_VAR[TABLENAME]&amp;"[@a"&amp;$1:$1-1&amp;"]"),INDIRECT(GLOBAL_VAR[TABLENAME]&amp;"[@c"&amp;$1:$1-1&amp;"]"))</f>
        <v>6</v>
      </c>
      <c r="T3415" s="33"/>
      <c r="U3415" s="41" t="str">
        <f>IF(GLOBAL[[#This Row],[b4]]="","",GLOBAL[[#This Row],[b4]]-GLOBAL[[#This Row],[a4]])</f>
        <v/>
      </c>
      <c r="V3415" s="40">
        <f ca="1">SUM(INDIRECT(GLOBAL_VAR[TABLENAME]&amp;"[@a"&amp;$1:$1-1&amp;"]"),INDIRECT(GLOBAL_VAR[TABLENAME]&amp;"[@c"&amp;$1:$1-1&amp;"]"))</f>
        <v>6</v>
      </c>
      <c r="W3415" s="31"/>
      <c r="X3415" s="39" t="str">
        <f>IF(GLOBAL[[#This Row],[b5]]="","",GLOBAL[[#This Row],[b5]]-GLOBAL[[#This Row],[a5]])</f>
        <v/>
      </c>
      <c r="Y3415" s="110">
        <f ca="1">SUM(INDIRECT(GLOBAL_VAR[TABLENAME]&amp;"[@a"&amp;$1:$1-1&amp;"]"),INDIRECT(GLOBAL_VAR[TABLENAME]&amp;"[@c"&amp;$1:$1-1&amp;"]"))</f>
        <v>6</v>
      </c>
      <c r="Z3415" s="29"/>
      <c r="AA341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415" s="39">
        <v>240</v>
      </c>
      <c r="AC3415" t="s">
        <v>5118</v>
      </c>
      <c r="AD3415" s="29"/>
    </row>
    <row r="3416" spans="1:31">
      <c r="A3416" s="39">
        <f ca="1">IF(GLOBAL[[#This Row],[TT]]&lt;1,"",ROW()-2)</f>
        <v>3414</v>
      </c>
      <c r="B3416" s="38" t="s">
        <v>5264</v>
      </c>
      <c r="C3416" s="31">
        <v>2</v>
      </c>
      <c r="D3416" s="36">
        <v>240</v>
      </c>
      <c r="E3416" s="39">
        <f ca="1">IF(GLOBAL[[#This Row],[b12]]="",GLOBAL[[#This Row],[a6]],GLOBAL[[#This Row],[b12]])</f>
        <v>2</v>
      </c>
      <c r="F3416" s="40">
        <f>GLOBAL[[#This Row],[AWAL]]</f>
        <v>2</v>
      </c>
      <c r="G3416" s="31"/>
      <c r="H3416" s="31"/>
      <c r="I3416" s="39">
        <f>IF(GLOBAL[[#This Row],[1]]="","",SUMIF(Table6[NB BM_C_QTY+F],GLOBAL[POINTER],Table6[C]))</f>
        <v>0</v>
      </c>
      <c r="J3416" s="91">
        <f>IF(GLOBAL[[#This Row],[2]]="",0,-1*SUMIF(Table5[CONCAT],GLOBAL[POINTER],Table5[3]))</f>
        <v>0</v>
      </c>
      <c r="K3416" s="39" t="str">
        <f>IF(GLOBAL[[#This Row],[b1]]="","",GLOBAL[[#This Row],[b1]]-GLOBAL[[#This Row],[a1]]-GLOBAL[[#This Row],[bkeluar1]])</f>
        <v/>
      </c>
      <c r="L3416" s="39">
        <f>SUM(GLOBAL[[#This Row],[bmasuk1]:[c1]])</f>
        <v>0</v>
      </c>
      <c r="M3416" s="40">
        <f t="shared" si="53"/>
        <v>2</v>
      </c>
      <c r="N3416" s="31"/>
      <c r="O3416" s="39" t="str">
        <f>IF(GLOBAL[[#This Row],[b2]]="","",GLOBAL[[#This Row],[b2]]-GLOBAL[[#This Row],[a2]])</f>
        <v/>
      </c>
      <c r="P3416" s="40">
        <f ca="1">SUM(INDIRECT(GLOBAL_VAR[TABLENAME]&amp;"[@a"&amp;$1:$1-1&amp;"]"),INDIRECT(GLOBAL_VAR[TABLENAME]&amp;"[@c"&amp;$1:$1-1&amp;"]"))</f>
        <v>2</v>
      </c>
      <c r="Q3416" s="58"/>
      <c r="R3416" s="41" t="str">
        <f>IF(GLOBAL[[#This Row],[b3]]="","",GLOBAL[[#This Row],[b3]]-GLOBAL[[#This Row],[a3]])</f>
        <v/>
      </c>
      <c r="S3416" s="40">
        <f ca="1">SUM(INDIRECT(GLOBAL_VAR[TABLENAME]&amp;"[@a"&amp;$1:$1-1&amp;"]"),INDIRECT(GLOBAL_VAR[TABLENAME]&amp;"[@c"&amp;$1:$1-1&amp;"]"))</f>
        <v>2</v>
      </c>
      <c r="T3416" s="33"/>
      <c r="U3416" s="41" t="str">
        <f>IF(GLOBAL[[#This Row],[b4]]="","",GLOBAL[[#This Row],[b4]]-GLOBAL[[#This Row],[a4]])</f>
        <v/>
      </c>
      <c r="V3416" s="40">
        <f ca="1">SUM(INDIRECT(GLOBAL_VAR[TABLENAME]&amp;"[@a"&amp;$1:$1-1&amp;"]"),INDIRECT(GLOBAL_VAR[TABLENAME]&amp;"[@c"&amp;$1:$1-1&amp;"]"))</f>
        <v>2</v>
      </c>
      <c r="W3416" s="31"/>
      <c r="X3416" s="39" t="str">
        <f>IF(GLOBAL[[#This Row],[b5]]="","",GLOBAL[[#This Row],[b5]]-GLOBAL[[#This Row],[a5]])</f>
        <v/>
      </c>
      <c r="Y3416" s="110">
        <f ca="1">SUM(INDIRECT(GLOBAL_VAR[TABLENAME]&amp;"[@a"&amp;$1:$1-1&amp;"]"),INDIRECT(GLOBAL_VAR[TABLENAME]&amp;"[@c"&amp;$1:$1-1&amp;"]"))</f>
        <v>2</v>
      </c>
      <c r="Z3416" s="29"/>
      <c r="AA341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416" s="39">
        <v>240</v>
      </c>
      <c r="AC3416" t="s">
        <v>5118</v>
      </c>
      <c r="AD3416" s="29"/>
    </row>
    <row r="3417" spans="1:31">
      <c r="A3417" s="39">
        <f ca="1">IF(GLOBAL[[#This Row],[TT]]&lt;1,"",ROW()-2)</f>
        <v>3415</v>
      </c>
      <c r="B3417" s="38" t="s">
        <v>5260</v>
      </c>
      <c r="C3417" s="31">
        <v>7</v>
      </c>
      <c r="D3417" s="31">
        <v>240</v>
      </c>
      <c r="E3417" s="39">
        <f ca="1">IF(GLOBAL[[#This Row],[b12]]="",GLOBAL[[#This Row],[a6]],GLOBAL[[#This Row],[b12]])</f>
        <v>6</v>
      </c>
      <c r="F3417" s="40">
        <f>GLOBAL[[#This Row],[AWAL]]</f>
        <v>7</v>
      </c>
      <c r="G3417" s="31"/>
      <c r="H3417" s="31"/>
      <c r="I3417" s="39">
        <f>IF(GLOBAL[[#This Row],[1]]="","",SUMIF(Table6[NB BM_C_QTY+F],GLOBAL[POINTER],Table6[C]))</f>
        <v>0</v>
      </c>
      <c r="J3417" s="91">
        <f>IF(GLOBAL[[#This Row],[2]]="",0,-1*SUMIF(Table5[CONCAT],GLOBAL[POINTER],Table5[3]))</f>
        <v>0</v>
      </c>
      <c r="K3417" s="39" t="str">
        <f>IF(GLOBAL[[#This Row],[b1]]="","",GLOBAL[[#This Row],[b1]]-GLOBAL[[#This Row],[a1]]-GLOBAL[[#This Row],[bkeluar1]])</f>
        <v/>
      </c>
      <c r="L3417" s="39">
        <f>SUM(GLOBAL[[#This Row],[bmasuk1]:[c1]])</f>
        <v>0</v>
      </c>
      <c r="M3417" s="40">
        <f t="shared" si="53"/>
        <v>7</v>
      </c>
      <c r="N3417" s="31">
        <v>6</v>
      </c>
      <c r="O3417" s="39">
        <f>IF(GLOBAL[[#This Row],[b2]]="","",GLOBAL[[#This Row],[b2]]-GLOBAL[[#This Row],[a2]])</f>
        <v>-1</v>
      </c>
      <c r="P3417" s="40">
        <f ca="1">SUM(INDIRECT(GLOBAL_VAR[TABLENAME]&amp;"[@a"&amp;$1:$1-1&amp;"]"),INDIRECT(GLOBAL_VAR[TABLENAME]&amp;"[@c"&amp;$1:$1-1&amp;"]"))</f>
        <v>6</v>
      </c>
      <c r="Q3417" s="58"/>
      <c r="R3417" s="41" t="str">
        <f>IF(GLOBAL[[#This Row],[b3]]="","",GLOBAL[[#This Row],[b3]]-GLOBAL[[#This Row],[a3]])</f>
        <v/>
      </c>
      <c r="S3417" s="40">
        <f ca="1">SUM(INDIRECT(GLOBAL_VAR[TABLENAME]&amp;"[@a"&amp;$1:$1-1&amp;"]"),INDIRECT(GLOBAL_VAR[TABLENAME]&amp;"[@c"&amp;$1:$1-1&amp;"]"))</f>
        <v>6</v>
      </c>
      <c r="T3417" s="33"/>
      <c r="U3417" s="41" t="str">
        <f>IF(GLOBAL[[#This Row],[b4]]="","",GLOBAL[[#This Row],[b4]]-GLOBAL[[#This Row],[a4]])</f>
        <v/>
      </c>
      <c r="V3417" s="40">
        <f ca="1">SUM(INDIRECT(GLOBAL_VAR[TABLENAME]&amp;"[@a"&amp;$1:$1-1&amp;"]"),INDIRECT(GLOBAL_VAR[TABLENAME]&amp;"[@c"&amp;$1:$1-1&amp;"]"))</f>
        <v>6</v>
      </c>
      <c r="W3417" s="31"/>
      <c r="X3417" s="39" t="str">
        <f>IF(GLOBAL[[#This Row],[b5]]="","",GLOBAL[[#This Row],[b5]]-GLOBAL[[#This Row],[a5]])</f>
        <v/>
      </c>
      <c r="Y3417" s="110">
        <f ca="1">SUM(INDIRECT(GLOBAL_VAR[TABLENAME]&amp;"[@a"&amp;$1:$1-1&amp;"]"),INDIRECT(GLOBAL_VAR[TABLENAME]&amp;"[@c"&amp;$1:$1-1&amp;"]"))</f>
        <v>6</v>
      </c>
      <c r="Z3417" s="29"/>
      <c r="AA341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417" s="39">
        <v>240</v>
      </c>
      <c r="AC3417" t="s">
        <v>5118</v>
      </c>
      <c r="AD3417" s="29"/>
      <c r="AE3417" s="29"/>
    </row>
    <row r="3418" spans="1:31">
      <c r="A3418" s="39">
        <f ca="1">IF(GLOBAL[[#This Row],[TT]]&lt;1,"",ROW()-2)</f>
        <v>3416</v>
      </c>
      <c r="B3418" s="38" t="s">
        <v>5261</v>
      </c>
      <c r="C3418" s="31">
        <v>3</v>
      </c>
      <c r="D3418" s="31">
        <v>240</v>
      </c>
      <c r="E3418" s="39">
        <f ca="1">IF(GLOBAL[[#This Row],[b12]]="",GLOBAL[[#This Row],[a6]],GLOBAL[[#This Row],[b12]])</f>
        <v>3</v>
      </c>
      <c r="F3418" s="40">
        <f>GLOBAL[[#This Row],[AWAL]]</f>
        <v>3</v>
      </c>
      <c r="G3418" s="31"/>
      <c r="H3418" s="31"/>
      <c r="I3418" s="39">
        <f>IF(GLOBAL[[#This Row],[1]]="","",SUMIF(Table6[NB BM_C_QTY+F],GLOBAL[POINTER],Table6[C]))</f>
        <v>0</v>
      </c>
      <c r="J3418" s="91">
        <f>IF(GLOBAL[[#This Row],[2]]="",0,-1*SUMIF(Table5[CONCAT],GLOBAL[POINTER],Table5[3]))</f>
        <v>0</v>
      </c>
      <c r="K3418" s="39" t="str">
        <f>IF(GLOBAL[[#This Row],[b1]]="","",GLOBAL[[#This Row],[b1]]-GLOBAL[[#This Row],[a1]]-GLOBAL[[#This Row],[bkeluar1]])</f>
        <v/>
      </c>
      <c r="L3418" s="39">
        <f>SUM(GLOBAL[[#This Row],[bmasuk1]:[c1]])</f>
        <v>0</v>
      </c>
      <c r="M3418" s="40">
        <f t="shared" si="53"/>
        <v>3</v>
      </c>
      <c r="N3418" s="31"/>
      <c r="O3418" s="39" t="str">
        <f>IF(GLOBAL[[#This Row],[b2]]="","",GLOBAL[[#This Row],[b2]]-GLOBAL[[#This Row],[a2]])</f>
        <v/>
      </c>
      <c r="P3418" s="40">
        <f ca="1">SUM(INDIRECT(GLOBAL_VAR[TABLENAME]&amp;"[@a"&amp;$1:$1-1&amp;"]"),INDIRECT(GLOBAL_VAR[TABLENAME]&amp;"[@c"&amp;$1:$1-1&amp;"]"))</f>
        <v>3</v>
      </c>
      <c r="Q3418" s="58"/>
      <c r="R3418" s="41" t="str">
        <f>IF(GLOBAL[[#This Row],[b3]]="","",GLOBAL[[#This Row],[b3]]-GLOBAL[[#This Row],[a3]])</f>
        <v/>
      </c>
      <c r="S3418" s="40">
        <f ca="1">SUM(INDIRECT(GLOBAL_VAR[TABLENAME]&amp;"[@a"&amp;$1:$1-1&amp;"]"),INDIRECT(GLOBAL_VAR[TABLENAME]&amp;"[@c"&amp;$1:$1-1&amp;"]"))</f>
        <v>3</v>
      </c>
      <c r="T3418" s="33"/>
      <c r="U3418" s="41" t="str">
        <f>IF(GLOBAL[[#This Row],[b4]]="","",GLOBAL[[#This Row],[b4]]-GLOBAL[[#This Row],[a4]])</f>
        <v/>
      </c>
      <c r="V3418" s="40">
        <f ca="1">SUM(INDIRECT(GLOBAL_VAR[TABLENAME]&amp;"[@a"&amp;$1:$1-1&amp;"]"),INDIRECT(GLOBAL_VAR[TABLENAME]&amp;"[@c"&amp;$1:$1-1&amp;"]"))</f>
        <v>3</v>
      </c>
      <c r="W3418" s="31"/>
      <c r="X3418" s="39" t="str">
        <f>IF(GLOBAL[[#This Row],[b5]]="","",GLOBAL[[#This Row],[b5]]-GLOBAL[[#This Row],[a5]])</f>
        <v/>
      </c>
      <c r="Y3418" s="110">
        <f ca="1">SUM(INDIRECT(GLOBAL_VAR[TABLENAME]&amp;"[@a"&amp;$1:$1-1&amp;"]"),INDIRECT(GLOBAL_VAR[TABLENAME]&amp;"[@c"&amp;$1:$1-1&amp;"]"))</f>
        <v>3</v>
      </c>
      <c r="Z3418" s="29"/>
      <c r="AA341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418" s="39">
        <v>240</v>
      </c>
      <c r="AC3418" t="s">
        <v>5118</v>
      </c>
      <c r="AD3418" s="29"/>
    </row>
    <row r="3419" spans="1:31">
      <c r="A3419" s="39">
        <f ca="1">IF(GLOBAL[[#This Row],[TT]]&lt;1,"",ROW()-2)</f>
        <v>3417</v>
      </c>
      <c r="B3419" s="38" t="s">
        <v>5258</v>
      </c>
      <c r="C3419" s="31">
        <v>7</v>
      </c>
      <c r="D3419" s="31">
        <v>240</v>
      </c>
      <c r="E3419" s="39">
        <f ca="1">IF(GLOBAL[[#This Row],[b12]]="",GLOBAL[[#This Row],[a6]],GLOBAL[[#This Row],[b12]])</f>
        <v>7</v>
      </c>
      <c r="F3419" s="40">
        <f>GLOBAL[[#This Row],[AWAL]]</f>
        <v>7</v>
      </c>
      <c r="G3419" s="31"/>
      <c r="H3419" s="31"/>
      <c r="I3419" s="39">
        <f>IF(GLOBAL[[#This Row],[1]]="","",SUMIF(Table6[NB BM_C_QTY+F],GLOBAL[POINTER],Table6[C]))</f>
        <v>0</v>
      </c>
      <c r="J3419" s="91">
        <f>IF(GLOBAL[[#This Row],[2]]="",0,-1*SUMIF(Table5[CONCAT],GLOBAL[POINTER],Table5[3]))</f>
        <v>0</v>
      </c>
      <c r="K3419" s="39" t="str">
        <f>IF(GLOBAL[[#This Row],[b1]]="","",GLOBAL[[#This Row],[b1]]-GLOBAL[[#This Row],[a1]]-GLOBAL[[#This Row],[bkeluar1]])</f>
        <v/>
      </c>
      <c r="L3419" s="39">
        <f>SUM(GLOBAL[[#This Row],[bmasuk1]:[c1]])</f>
        <v>0</v>
      </c>
      <c r="M3419" s="40">
        <f t="shared" si="53"/>
        <v>7</v>
      </c>
      <c r="N3419" s="31"/>
      <c r="O3419" s="39" t="str">
        <f>IF(GLOBAL[[#This Row],[b2]]="","",GLOBAL[[#This Row],[b2]]-GLOBAL[[#This Row],[a2]])</f>
        <v/>
      </c>
      <c r="P3419" s="40">
        <f ca="1">SUM(INDIRECT(GLOBAL_VAR[TABLENAME]&amp;"[@a"&amp;$1:$1-1&amp;"]"),INDIRECT(GLOBAL_VAR[TABLENAME]&amp;"[@c"&amp;$1:$1-1&amp;"]"))</f>
        <v>7</v>
      </c>
      <c r="Q3419" s="58"/>
      <c r="R3419" s="41" t="str">
        <f>IF(GLOBAL[[#This Row],[b3]]="","",GLOBAL[[#This Row],[b3]]-GLOBAL[[#This Row],[a3]])</f>
        <v/>
      </c>
      <c r="S3419" s="40">
        <f ca="1">SUM(INDIRECT(GLOBAL_VAR[TABLENAME]&amp;"[@a"&amp;$1:$1-1&amp;"]"),INDIRECT(GLOBAL_VAR[TABLENAME]&amp;"[@c"&amp;$1:$1-1&amp;"]"))</f>
        <v>7</v>
      </c>
      <c r="T3419" s="33"/>
      <c r="U3419" s="41" t="str">
        <f>IF(GLOBAL[[#This Row],[b4]]="","",GLOBAL[[#This Row],[b4]]-GLOBAL[[#This Row],[a4]])</f>
        <v/>
      </c>
      <c r="V3419" s="40">
        <f ca="1">SUM(INDIRECT(GLOBAL_VAR[TABLENAME]&amp;"[@a"&amp;$1:$1-1&amp;"]"),INDIRECT(GLOBAL_VAR[TABLENAME]&amp;"[@c"&amp;$1:$1-1&amp;"]"))</f>
        <v>7</v>
      </c>
      <c r="W3419" s="31"/>
      <c r="X3419" s="39" t="str">
        <f>IF(GLOBAL[[#This Row],[b5]]="","",GLOBAL[[#This Row],[b5]]-GLOBAL[[#This Row],[a5]])</f>
        <v/>
      </c>
      <c r="Y3419" s="110">
        <f ca="1">SUM(INDIRECT(GLOBAL_VAR[TABLENAME]&amp;"[@a"&amp;$1:$1-1&amp;"]"),INDIRECT(GLOBAL_VAR[TABLENAME]&amp;"[@c"&amp;$1:$1-1&amp;"]"))</f>
        <v>7</v>
      </c>
      <c r="Z3419" s="29"/>
      <c r="AA3419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419" s="39">
        <v>240</v>
      </c>
      <c r="AC3419" t="s">
        <v>5118</v>
      </c>
      <c r="AD3419" s="29"/>
    </row>
    <row r="3420" spans="1:31">
      <c r="A3420" s="42">
        <f ca="1">IF(GLOBAL[[#This Row],[TT]]&lt;1,"",ROW()-2)</f>
        <v>3418</v>
      </c>
      <c r="B3420" s="38" t="s">
        <v>5262</v>
      </c>
      <c r="C3420" s="36">
        <v>2</v>
      </c>
      <c r="D3420" s="36">
        <v>240</v>
      </c>
      <c r="E3420" s="42">
        <f ca="1">IF(GLOBAL[[#This Row],[b12]]="",GLOBAL[[#This Row],[a6]],GLOBAL[[#This Row],[b12]])</f>
        <v>1</v>
      </c>
      <c r="F3420" s="43">
        <f>GLOBAL[[#This Row],[AWAL]]</f>
        <v>2</v>
      </c>
      <c r="G3420" s="36"/>
      <c r="H3420" s="36"/>
      <c r="I3420" s="42">
        <f>IF(GLOBAL[[#This Row],[1]]="","",SUMIF(Table6[NB BM_C_QTY+F],GLOBAL[POINTER],Table6[C]))</f>
        <v>0</v>
      </c>
      <c r="J3420" s="95">
        <f>IF(GLOBAL[[#This Row],[2]]="",0,-1*SUMIF(Table5[CONCAT],GLOBAL[POINTER],Table5[3]))</f>
        <v>0</v>
      </c>
      <c r="K3420" s="42" t="str">
        <f>IF(GLOBAL[[#This Row],[b1]]="","",GLOBAL[[#This Row],[b1]]-GLOBAL[[#This Row],[a1]]-GLOBAL[[#This Row],[bkeluar1]])</f>
        <v/>
      </c>
      <c r="L3420" s="42">
        <f>SUM(GLOBAL[[#This Row],[bmasuk1]:[c1]])</f>
        <v>0</v>
      </c>
      <c r="M3420" s="43">
        <f t="shared" si="53"/>
        <v>2</v>
      </c>
      <c r="N3420" s="36">
        <v>1</v>
      </c>
      <c r="O3420" s="42">
        <f>IF(GLOBAL[[#This Row],[b2]]="","",GLOBAL[[#This Row],[b2]]-GLOBAL[[#This Row],[a2]])</f>
        <v>-1</v>
      </c>
      <c r="P3420" s="43">
        <f ca="1">SUM(INDIRECT(GLOBAL_VAR[TABLENAME]&amp;"[@a"&amp;$1:$1-1&amp;"]"),INDIRECT(GLOBAL_VAR[TABLENAME]&amp;"[@c"&amp;$1:$1-1&amp;"]"))</f>
        <v>1</v>
      </c>
      <c r="Q3420" s="108"/>
      <c r="R3420" s="44" t="str">
        <f>IF(GLOBAL[[#This Row],[b3]]="","",GLOBAL[[#This Row],[b3]]-GLOBAL[[#This Row],[a3]])</f>
        <v/>
      </c>
      <c r="S3420" s="43">
        <f ca="1">SUM(INDIRECT(GLOBAL_VAR[TABLENAME]&amp;"[@a"&amp;$1:$1-1&amp;"]"),INDIRECT(GLOBAL_VAR[TABLENAME]&amp;"[@c"&amp;$1:$1-1&amp;"]"))</f>
        <v>1</v>
      </c>
      <c r="T3420" s="38"/>
      <c r="U3420" s="44" t="str">
        <f>IF(GLOBAL[[#This Row],[b4]]="","",GLOBAL[[#This Row],[b4]]-GLOBAL[[#This Row],[a4]])</f>
        <v/>
      </c>
      <c r="V3420" s="43">
        <f ca="1">SUM(INDIRECT(GLOBAL_VAR[TABLENAME]&amp;"[@a"&amp;$1:$1-1&amp;"]"),INDIRECT(GLOBAL_VAR[TABLENAME]&amp;"[@c"&amp;$1:$1-1&amp;"]"))</f>
        <v>1</v>
      </c>
      <c r="W3420" s="36"/>
      <c r="X3420" s="42" t="str">
        <f>IF(GLOBAL[[#This Row],[b5]]="","",GLOBAL[[#This Row],[b5]]-GLOBAL[[#This Row],[a5]])</f>
        <v/>
      </c>
      <c r="Y3420" s="43">
        <f ca="1">SUM(INDIRECT(GLOBAL_VAR[TABLENAME]&amp;"[@a"&amp;$1:$1-1&amp;"]"),INDIRECT(GLOBAL_VAR[TABLENAME]&amp;"[@c"&amp;$1:$1-1&amp;"]"))</f>
        <v>1</v>
      </c>
      <c r="Z3420" s="29"/>
      <c r="AA342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420" s="42">
        <v>240</v>
      </c>
      <c r="AC3420" t="s">
        <v>5118</v>
      </c>
      <c r="AD3420" s="29"/>
    </row>
    <row r="3421" spans="1:31">
      <c r="A3421" s="39">
        <f ca="1">IF(GLOBAL[[#This Row],[TT]]&lt;1,"",ROW()-2)</f>
        <v>3419</v>
      </c>
      <c r="B3421" s="33" t="s">
        <v>5270</v>
      </c>
      <c r="C3421" s="31">
        <v>1</v>
      </c>
      <c r="D3421" s="31">
        <v>720</v>
      </c>
      <c r="E3421" s="39">
        <f ca="1">IF(GLOBAL[[#This Row],[b12]]="",GLOBAL[[#This Row],[a6]],GLOBAL[[#This Row],[b12]])</f>
        <v>1</v>
      </c>
      <c r="F3421" s="40">
        <f>GLOBAL[[#This Row],[AWAL]]</f>
        <v>1</v>
      </c>
      <c r="G3421" s="31"/>
      <c r="H3421" s="31"/>
      <c r="I3421" s="39">
        <f>IF(GLOBAL[[#This Row],[1]]="","",SUMIF(Table6[NB BM_C_QTY+F],GLOBAL[POINTER],Table6[C]))</f>
        <v>0</v>
      </c>
      <c r="J3421" s="91">
        <f>IF(GLOBAL[[#This Row],[2]]="",0,-1*SUMIF(Table5[CONCAT],GLOBAL[POINTER],Table5[3]))</f>
        <v>0</v>
      </c>
      <c r="K3421" s="39" t="str">
        <f>IF(GLOBAL[[#This Row],[b1]]="","",GLOBAL[[#This Row],[b1]]-GLOBAL[[#This Row],[a1]]-GLOBAL[[#This Row],[bkeluar1]])</f>
        <v/>
      </c>
      <c r="L3421" s="39">
        <f>SUM(GLOBAL[[#This Row],[bmasuk1]:[c1]])</f>
        <v>0</v>
      </c>
      <c r="M3421" s="40">
        <f t="shared" si="53"/>
        <v>1</v>
      </c>
      <c r="N3421" s="31"/>
      <c r="O3421" s="39" t="str">
        <f>IF(GLOBAL[[#This Row],[b2]]="","",GLOBAL[[#This Row],[b2]]-GLOBAL[[#This Row],[a2]])</f>
        <v/>
      </c>
      <c r="P3421" s="40">
        <f ca="1">SUM(INDIRECT(GLOBAL_VAR[TABLENAME]&amp;"[@a"&amp;$1:$1-1&amp;"]"),INDIRECT(GLOBAL_VAR[TABLENAME]&amp;"[@c"&amp;$1:$1-1&amp;"]"))</f>
        <v>1</v>
      </c>
      <c r="Q3421" s="58"/>
      <c r="R3421" s="41" t="str">
        <f>IF(GLOBAL[[#This Row],[b3]]="","",GLOBAL[[#This Row],[b3]]-GLOBAL[[#This Row],[a3]])</f>
        <v/>
      </c>
      <c r="S3421" s="40">
        <f ca="1">SUM(INDIRECT(GLOBAL_VAR[TABLENAME]&amp;"[@a"&amp;$1:$1-1&amp;"]"),INDIRECT(GLOBAL_VAR[TABLENAME]&amp;"[@c"&amp;$1:$1-1&amp;"]"))</f>
        <v>1</v>
      </c>
      <c r="T3421" s="33"/>
      <c r="U3421" s="41" t="str">
        <f>IF(GLOBAL[[#This Row],[b4]]="","",GLOBAL[[#This Row],[b4]]-GLOBAL[[#This Row],[a4]])</f>
        <v/>
      </c>
      <c r="V3421" s="40">
        <f ca="1">SUM(INDIRECT(GLOBAL_VAR[TABLENAME]&amp;"[@a"&amp;$1:$1-1&amp;"]"),INDIRECT(GLOBAL_VAR[TABLENAME]&amp;"[@c"&amp;$1:$1-1&amp;"]"))</f>
        <v>1</v>
      </c>
      <c r="W3421" s="31"/>
      <c r="X3421" s="39" t="str">
        <f>IF(GLOBAL[[#This Row],[b5]]="","",GLOBAL[[#This Row],[b5]]-GLOBAL[[#This Row],[a5]])</f>
        <v/>
      </c>
      <c r="Y3421" s="43">
        <f ca="1">SUM(INDIRECT(GLOBAL_VAR[TABLENAME]&amp;"[@a"&amp;$1:$1-1&amp;"]"),INDIRECT(GLOBAL_VAR[TABLENAME]&amp;"[@c"&amp;$1:$1-1&amp;"]"))</f>
        <v>1</v>
      </c>
      <c r="Z3421" s="29"/>
      <c r="AA342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421" s="39">
        <v>720</v>
      </c>
      <c r="AC3421" t="s">
        <v>5118</v>
      </c>
      <c r="AD3421" s="29"/>
    </row>
    <row r="3422" spans="1:31">
      <c r="A3422" s="42">
        <f ca="1">IF(GLOBAL[[#This Row],[TT]]&lt;1,"",ROW()-2)</f>
        <v>3420</v>
      </c>
      <c r="B3422" s="38" t="s">
        <v>5269</v>
      </c>
      <c r="C3422" s="36">
        <v>1</v>
      </c>
      <c r="D3422" s="36">
        <v>720</v>
      </c>
      <c r="E3422" s="42">
        <f ca="1">IF(GLOBAL[[#This Row],[b12]]="",GLOBAL[[#This Row],[a6]],GLOBAL[[#This Row],[b12]])</f>
        <v>1</v>
      </c>
      <c r="F3422" s="43">
        <f>GLOBAL[[#This Row],[AWAL]]</f>
        <v>1</v>
      </c>
      <c r="G3422" s="36"/>
      <c r="H3422" s="36"/>
      <c r="I3422" s="42">
        <f>IF(GLOBAL[[#This Row],[1]]="","",SUMIF(Table6[NB BM_C_QTY+F],GLOBAL[POINTER],Table6[C]))</f>
        <v>0</v>
      </c>
      <c r="J3422" s="95">
        <f>IF(GLOBAL[[#This Row],[2]]="",0,-1*SUMIF(Table5[CONCAT],GLOBAL[POINTER],Table5[3]))</f>
        <v>0</v>
      </c>
      <c r="K3422" s="42" t="str">
        <f>IF(GLOBAL[[#This Row],[b1]]="","",GLOBAL[[#This Row],[b1]]-GLOBAL[[#This Row],[a1]]-GLOBAL[[#This Row],[bkeluar1]])</f>
        <v/>
      </c>
      <c r="L3422" s="42">
        <f>SUM(GLOBAL[[#This Row],[bmasuk1]:[c1]])</f>
        <v>0</v>
      </c>
      <c r="M3422" s="43">
        <f t="shared" si="53"/>
        <v>1</v>
      </c>
      <c r="N3422" s="36"/>
      <c r="O3422" s="42" t="str">
        <f>IF(GLOBAL[[#This Row],[b2]]="","",GLOBAL[[#This Row],[b2]]-GLOBAL[[#This Row],[a2]])</f>
        <v/>
      </c>
      <c r="P3422" s="43">
        <f ca="1">SUM(INDIRECT(GLOBAL_VAR[TABLENAME]&amp;"[@a"&amp;$1:$1-1&amp;"]"),INDIRECT(GLOBAL_VAR[TABLENAME]&amp;"[@c"&amp;$1:$1-1&amp;"]"))</f>
        <v>1</v>
      </c>
      <c r="Q3422" s="108"/>
      <c r="R3422" s="44" t="str">
        <f>IF(GLOBAL[[#This Row],[b3]]="","",GLOBAL[[#This Row],[b3]]-GLOBAL[[#This Row],[a3]])</f>
        <v/>
      </c>
      <c r="S3422" s="43">
        <f ca="1">SUM(INDIRECT(GLOBAL_VAR[TABLENAME]&amp;"[@a"&amp;$1:$1-1&amp;"]"),INDIRECT(GLOBAL_VAR[TABLENAME]&amp;"[@c"&amp;$1:$1-1&amp;"]"))</f>
        <v>1</v>
      </c>
      <c r="T3422" s="38"/>
      <c r="U3422" s="44" t="str">
        <f>IF(GLOBAL[[#This Row],[b4]]="","",GLOBAL[[#This Row],[b4]]-GLOBAL[[#This Row],[a4]])</f>
        <v/>
      </c>
      <c r="V3422" s="43">
        <f ca="1">SUM(INDIRECT(GLOBAL_VAR[TABLENAME]&amp;"[@a"&amp;$1:$1-1&amp;"]"),INDIRECT(GLOBAL_VAR[TABLENAME]&amp;"[@c"&amp;$1:$1-1&amp;"]"))</f>
        <v>1</v>
      </c>
      <c r="W3422" s="36"/>
      <c r="X3422" s="42" t="str">
        <f>IF(GLOBAL[[#This Row],[b5]]="","",GLOBAL[[#This Row],[b5]]-GLOBAL[[#This Row],[a5]])</f>
        <v/>
      </c>
      <c r="Y3422" s="110">
        <f ca="1">SUM(INDIRECT(GLOBAL_VAR[TABLENAME]&amp;"[@a"&amp;$1:$1-1&amp;"]"),INDIRECT(GLOBAL_VAR[TABLENAME]&amp;"[@c"&amp;$1:$1-1&amp;"]"))</f>
        <v>1</v>
      </c>
      <c r="Z3422" s="29"/>
      <c r="AA3422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422" s="42">
        <v>720</v>
      </c>
      <c r="AC3422" t="s">
        <v>5118</v>
      </c>
      <c r="AD3422" s="29"/>
    </row>
    <row r="3423" spans="1:31">
      <c r="A3423" s="42" t="str">
        <f ca="1">IF(GLOBAL[[#This Row],[TT]]&lt;1,"",ROW()-2)</f>
        <v/>
      </c>
      <c r="B3423" s="38" t="s">
        <v>5271</v>
      </c>
      <c r="C3423" s="36">
        <v>1</v>
      </c>
      <c r="D3423" s="36">
        <v>720</v>
      </c>
      <c r="E3423" s="42">
        <f ca="1">IF(GLOBAL[[#This Row],[b12]]="",GLOBAL[[#This Row],[a6]],GLOBAL[[#This Row],[b12]])</f>
        <v>0</v>
      </c>
      <c r="F3423" s="43">
        <f>GLOBAL[[#This Row],[AWAL]]</f>
        <v>1</v>
      </c>
      <c r="G3423" s="36"/>
      <c r="H3423" s="36"/>
      <c r="I3423" s="42">
        <f>IF(GLOBAL[[#This Row],[1]]="","",SUMIF(Table6[NB BM_C_QTY+F],GLOBAL[POINTER],Table6[C]))</f>
        <v>0</v>
      </c>
      <c r="J3423" s="95">
        <f>IF(GLOBAL[[#This Row],[2]]="",0,-1*SUMIF(Table5[CONCAT],GLOBAL[POINTER],Table5[3]))</f>
        <v>0</v>
      </c>
      <c r="K3423" s="42" t="str">
        <f>IF(GLOBAL[[#This Row],[b1]]="","",GLOBAL[[#This Row],[b1]]-GLOBAL[[#This Row],[a1]]-GLOBAL[[#This Row],[bkeluar1]])</f>
        <v/>
      </c>
      <c r="L3423" s="42">
        <f>SUM(GLOBAL[[#This Row],[bmasuk1]:[c1]])</f>
        <v>0</v>
      </c>
      <c r="M3423" s="43">
        <f t="shared" si="53"/>
        <v>1</v>
      </c>
      <c r="N3423" s="36">
        <v>0</v>
      </c>
      <c r="O3423" s="42">
        <f>IF(GLOBAL[[#This Row],[b2]]="","",GLOBAL[[#This Row],[b2]]-GLOBAL[[#This Row],[a2]])</f>
        <v>-1</v>
      </c>
      <c r="P3423" s="43">
        <f ca="1">SUM(INDIRECT(GLOBAL_VAR[TABLENAME]&amp;"[@a"&amp;$1:$1-1&amp;"]"),INDIRECT(GLOBAL_VAR[TABLENAME]&amp;"[@c"&amp;$1:$1-1&amp;"]"))</f>
        <v>0</v>
      </c>
      <c r="Q3423" s="108"/>
      <c r="R3423" s="44" t="str">
        <f>IF(GLOBAL[[#This Row],[b3]]="","",GLOBAL[[#This Row],[b3]]-GLOBAL[[#This Row],[a3]])</f>
        <v/>
      </c>
      <c r="S3423" s="43">
        <f ca="1">SUM(INDIRECT(GLOBAL_VAR[TABLENAME]&amp;"[@a"&amp;$1:$1-1&amp;"]"),INDIRECT(GLOBAL_VAR[TABLENAME]&amp;"[@c"&amp;$1:$1-1&amp;"]"))</f>
        <v>0</v>
      </c>
      <c r="T3423" s="38"/>
      <c r="U3423" s="44" t="str">
        <f>IF(GLOBAL[[#This Row],[b4]]="","",GLOBAL[[#This Row],[b4]]-GLOBAL[[#This Row],[a4]])</f>
        <v/>
      </c>
      <c r="V3423" s="43">
        <f ca="1">SUM(INDIRECT(GLOBAL_VAR[TABLENAME]&amp;"[@a"&amp;$1:$1-1&amp;"]"),INDIRECT(GLOBAL_VAR[TABLENAME]&amp;"[@c"&amp;$1:$1-1&amp;"]"))</f>
        <v>0</v>
      </c>
      <c r="W3423" s="36"/>
      <c r="X3423" s="42" t="str">
        <f>IF(GLOBAL[[#This Row],[b5]]="","",GLOBAL[[#This Row],[b5]]-GLOBAL[[#This Row],[a5]])</f>
        <v/>
      </c>
      <c r="Y3423" s="110">
        <f ca="1">SUM(INDIRECT(GLOBAL_VAR[TABLENAME]&amp;"[@a"&amp;$1:$1-1&amp;"]"),INDIRECT(GLOBAL_VAR[TABLENAME]&amp;"[@c"&amp;$1:$1-1&amp;"]"))</f>
        <v>0</v>
      </c>
      <c r="Z3423" s="29"/>
      <c r="AA3423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423" s="42">
        <v>720</v>
      </c>
      <c r="AC3423" t="s">
        <v>5118</v>
      </c>
      <c r="AD3423" s="29"/>
    </row>
    <row r="3424" spans="1:31">
      <c r="A3424" s="42">
        <f ca="1">IF(GLOBAL[[#This Row],[TT]]&lt;1,"",ROW()-2)</f>
        <v>3422</v>
      </c>
      <c r="B3424" s="38" t="s">
        <v>5266</v>
      </c>
      <c r="C3424" s="36">
        <v>5</v>
      </c>
      <c r="D3424" s="36">
        <v>720</v>
      </c>
      <c r="E3424" s="42">
        <f ca="1">IF(GLOBAL[[#This Row],[b12]]="",GLOBAL[[#This Row],[a6]],GLOBAL[[#This Row],[b12]])</f>
        <v>5</v>
      </c>
      <c r="F3424" s="43">
        <f>GLOBAL[[#This Row],[AWAL]]</f>
        <v>5</v>
      </c>
      <c r="G3424" s="36"/>
      <c r="H3424" s="36"/>
      <c r="I3424" s="42">
        <f>IF(GLOBAL[[#This Row],[1]]="","",SUMIF(Table6[NB BM_C_QTY+F],GLOBAL[POINTER],Table6[C]))</f>
        <v>0</v>
      </c>
      <c r="J3424" s="95">
        <f>IF(GLOBAL[[#This Row],[2]]="",0,-1*SUMIF(Table5[CONCAT],GLOBAL[POINTER],Table5[3]))</f>
        <v>0</v>
      </c>
      <c r="K3424" s="42" t="str">
        <f>IF(GLOBAL[[#This Row],[b1]]="","",GLOBAL[[#This Row],[b1]]-GLOBAL[[#This Row],[a1]]-GLOBAL[[#This Row],[bkeluar1]])</f>
        <v/>
      </c>
      <c r="L3424" s="42">
        <f>SUM(GLOBAL[[#This Row],[bmasuk1]:[c1]])</f>
        <v>0</v>
      </c>
      <c r="M3424" s="43">
        <f t="shared" si="53"/>
        <v>5</v>
      </c>
      <c r="N3424" s="36"/>
      <c r="O3424" s="42" t="str">
        <f>IF(GLOBAL[[#This Row],[b2]]="","",GLOBAL[[#This Row],[b2]]-GLOBAL[[#This Row],[a2]])</f>
        <v/>
      </c>
      <c r="P3424" s="43">
        <f ca="1">SUM(INDIRECT(GLOBAL_VAR[TABLENAME]&amp;"[@a"&amp;$1:$1-1&amp;"]"),INDIRECT(GLOBAL_VAR[TABLENAME]&amp;"[@c"&amp;$1:$1-1&amp;"]"))</f>
        <v>5</v>
      </c>
      <c r="Q3424" s="108"/>
      <c r="R3424" s="44" t="str">
        <f>IF(GLOBAL[[#This Row],[b3]]="","",GLOBAL[[#This Row],[b3]]-GLOBAL[[#This Row],[a3]])</f>
        <v/>
      </c>
      <c r="S3424" s="43">
        <f ca="1">SUM(INDIRECT(GLOBAL_VAR[TABLENAME]&amp;"[@a"&amp;$1:$1-1&amp;"]"),INDIRECT(GLOBAL_VAR[TABLENAME]&amp;"[@c"&amp;$1:$1-1&amp;"]"))</f>
        <v>5</v>
      </c>
      <c r="T3424" s="38"/>
      <c r="U3424" s="44" t="str">
        <f>IF(GLOBAL[[#This Row],[b4]]="","",GLOBAL[[#This Row],[b4]]-GLOBAL[[#This Row],[a4]])</f>
        <v/>
      </c>
      <c r="V3424" s="43">
        <f ca="1">SUM(INDIRECT(GLOBAL_VAR[TABLENAME]&amp;"[@a"&amp;$1:$1-1&amp;"]"),INDIRECT(GLOBAL_VAR[TABLENAME]&amp;"[@c"&amp;$1:$1-1&amp;"]"))</f>
        <v>5</v>
      </c>
      <c r="W3424" s="36"/>
      <c r="X3424" s="42" t="str">
        <f>IF(GLOBAL[[#This Row],[b5]]="","",GLOBAL[[#This Row],[b5]]-GLOBAL[[#This Row],[a5]])</f>
        <v/>
      </c>
      <c r="Y3424" s="43">
        <f ca="1">SUM(INDIRECT(GLOBAL_VAR[TABLENAME]&amp;"[@a"&amp;$1:$1-1&amp;"]"),INDIRECT(GLOBAL_VAR[TABLENAME]&amp;"[@c"&amp;$1:$1-1&amp;"]"))</f>
        <v>5</v>
      </c>
      <c r="Z3424" s="29"/>
      <c r="AA342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424" s="42">
        <v>720</v>
      </c>
      <c r="AC3424" t="s">
        <v>5118</v>
      </c>
      <c r="AD3424" s="29"/>
    </row>
    <row r="3425" spans="1:31">
      <c r="A3425" s="42">
        <f ca="1">IF(GLOBAL[[#This Row],[TT]]&lt;1,"",ROW()-2)</f>
        <v>3423</v>
      </c>
      <c r="B3425" s="38" t="s">
        <v>5267</v>
      </c>
      <c r="C3425" s="36">
        <v>2</v>
      </c>
      <c r="D3425" s="36">
        <v>720</v>
      </c>
      <c r="E3425" s="42">
        <f ca="1">IF(GLOBAL[[#This Row],[b12]]="",GLOBAL[[#This Row],[a6]],GLOBAL[[#This Row],[b12]])</f>
        <v>1</v>
      </c>
      <c r="F3425" s="43">
        <f>GLOBAL[[#This Row],[AWAL]]</f>
        <v>2</v>
      </c>
      <c r="G3425" s="36"/>
      <c r="H3425" s="36"/>
      <c r="I3425" s="42">
        <f>IF(GLOBAL[[#This Row],[1]]="","",SUMIF(Table6[NB BM_C_QTY+F],GLOBAL[POINTER],Table6[C]))</f>
        <v>0</v>
      </c>
      <c r="J3425" s="95">
        <f>IF(GLOBAL[[#This Row],[2]]="",0,-1*SUMIF(Table5[CONCAT],GLOBAL[POINTER],Table5[3]))</f>
        <v>0</v>
      </c>
      <c r="K3425" s="42" t="str">
        <f>IF(GLOBAL[[#This Row],[b1]]="","",GLOBAL[[#This Row],[b1]]-GLOBAL[[#This Row],[a1]]-GLOBAL[[#This Row],[bkeluar1]])</f>
        <v/>
      </c>
      <c r="L3425" s="42">
        <f>SUM(GLOBAL[[#This Row],[bmasuk1]:[c1]])</f>
        <v>0</v>
      </c>
      <c r="M3425" s="43">
        <f t="shared" si="53"/>
        <v>2</v>
      </c>
      <c r="N3425" s="36">
        <v>1</v>
      </c>
      <c r="O3425" s="42">
        <f>IF(GLOBAL[[#This Row],[b2]]="","",GLOBAL[[#This Row],[b2]]-GLOBAL[[#This Row],[a2]])</f>
        <v>-1</v>
      </c>
      <c r="P3425" s="43">
        <f ca="1">SUM(INDIRECT(GLOBAL_VAR[TABLENAME]&amp;"[@a"&amp;$1:$1-1&amp;"]"),INDIRECT(GLOBAL_VAR[TABLENAME]&amp;"[@c"&amp;$1:$1-1&amp;"]"))</f>
        <v>1</v>
      </c>
      <c r="Q3425" s="108"/>
      <c r="R3425" s="44" t="str">
        <f>IF(GLOBAL[[#This Row],[b3]]="","",GLOBAL[[#This Row],[b3]]-GLOBAL[[#This Row],[a3]])</f>
        <v/>
      </c>
      <c r="S3425" s="43">
        <f ca="1">SUM(INDIRECT(GLOBAL_VAR[TABLENAME]&amp;"[@a"&amp;$1:$1-1&amp;"]"),INDIRECT(GLOBAL_VAR[TABLENAME]&amp;"[@c"&amp;$1:$1-1&amp;"]"))</f>
        <v>1</v>
      </c>
      <c r="T3425" s="38"/>
      <c r="U3425" s="44" t="str">
        <f>IF(GLOBAL[[#This Row],[b4]]="","",GLOBAL[[#This Row],[b4]]-GLOBAL[[#This Row],[a4]])</f>
        <v/>
      </c>
      <c r="V3425" s="43">
        <f ca="1">SUM(INDIRECT(GLOBAL_VAR[TABLENAME]&amp;"[@a"&amp;$1:$1-1&amp;"]"),INDIRECT(GLOBAL_VAR[TABLENAME]&amp;"[@c"&amp;$1:$1-1&amp;"]"))</f>
        <v>1</v>
      </c>
      <c r="W3425" s="36"/>
      <c r="X3425" s="42" t="str">
        <f>IF(GLOBAL[[#This Row],[b5]]="","",GLOBAL[[#This Row],[b5]]-GLOBAL[[#This Row],[a5]])</f>
        <v/>
      </c>
      <c r="Y3425" s="43">
        <f ca="1">SUM(INDIRECT(GLOBAL_VAR[TABLENAME]&amp;"[@a"&amp;$1:$1-1&amp;"]"),INDIRECT(GLOBAL_VAR[TABLENAME]&amp;"[@c"&amp;$1:$1-1&amp;"]"))</f>
        <v>1</v>
      </c>
      <c r="Z3425" s="29"/>
      <c r="AA342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425" s="42">
        <v>720</v>
      </c>
      <c r="AC3425" t="s">
        <v>5118</v>
      </c>
      <c r="AD3425" s="29"/>
    </row>
    <row r="3426" spans="1:31">
      <c r="A3426" s="42">
        <f ca="1">IF(GLOBAL[[#This Row],[TT]]&lt;1,"",ROW()-2)</f>
        <v>3424</v>
      </c>
      <c r="B3426" s="38" t="s">
        <v>5265</v>
      </c>
      <c r="C3426" s="36">
        <v>3</v>
      </c>
      <c r="D3426" s="36">
        <v>720</v>
      </c>
      <c r="E3426" s="42">
        <f ca="1">IF(GLOBAL[[#This Row],[b12]]="",GLOBAL[[#This Row],[a6]],GLOBAL[[#This Row],[b12]])</f>
        <v>3</v>
      </c>
      <c r="F3426" s="43">
        <f>GLOBAL[[#This Row],[AWAL]]</f>
        <v>3</v>
      </c>
      <c r="G3426" s="36"/>
      <c r="H3426" s="36"/>
      <c r="I3426" s="42">
        <f>IF(GLOBAL[[#This Row],[1]]="","",SUMIF(Table6[NB BM_C_QTY+F],GLOBAL[POINTER],Table6[C]))</f>
        <v>0</v>
      </c>
      <c r="J3426" s="95">
        <f>IF(GLOBAL[[#This Row],[2]]="",0,-1*SUMIF(Table5[CONCAT],GLOBAL[POINTER],Table5[3]))</f>
        <v>0</v>
      </c>
      <c r="K3426" s="42" t="str">
        <f>IF(GLOBAL[[#This Row],[b1]]="","",GLOBAL[[#This Row],[b1]]-GLOBAL[[#This Row],[a1]]-GLOBAL[[#This Row],[bkeluar1]])</f>
        <v/>
      </c>
      <c r="L3426" s="42">
        <f>SUM(GLOBAL[[#This Row],[bmasuk1]:[c1]])</f>
        <v>0</v>
      </c>
      <c r="M3426" s="43">
        <f t="shared" si="53"/>
        <v>3</v>
      </c>
      <c r="N3426" s="36"/>
      <c r="O3426" s="42" t="str">
        <f>IF(GLOBAL[[#This Row],[b2]]="","",GLOBAL[[#This Row],[b2]]-GLOBAL[[#This Row],[a2]])</f>
        <v/>
      </c>
      <c r="P3426" s="43">
        <f ca="1">SUM(INDIRECT(GLOBAL_VAR[TABLENAME]&amp;"[@a"&amp;$1:$1-1&amp;"]"),INDIRECT(GLOBAL_VAR[TABLENAME]&amp;"[@c"&amp;$1:$1-1&amp;"]"))</f>
        <v>3</v>
      </c>
      <c r="Q3426" s="108"/>
      <c r="R3426" s="44" t="str">
        <f>IF(GLOBAL[[#This Row],[b3]]="","",GLOBAL[[#This Row],[b3]]-GLOBAL[[#This Row],[a3]])</f>
        <v/>
      </c>
      <c r="S3426" s="43">
        <f ca="1">SUM(INDIRECT(GLOBAL_VAR[TABLENAME]&amp;"[@a"&amp;$1:$1-1&amp;"]"),INDIRECT(GLOBAL_VAR[TABLENAME]&amp;"[@c"&amp;$1:$1-1&amp;"]"))</f>
        <v>3</v>
      </c>
      <c r="T3426" s="38"/>
      <c r="U3426" s="44" t="str">
        <f>IF(GLOBAL[[#This Row],[b4]]="","",GLOBAL[[#This Row],[b4]]-GLOBAL[[#This Row],[a4]])</f>
        <v/>
      </c>
      <c r="V3426" s="43">
        <f ca="1">SUM(INDIRECT(GLOBAL_VAR[TABLENAME]&amp;"[@a"&amp;$1:$1-1&amp;"]"),INDIRECT(GLOBAL_VAR[TABLENAME]&amp;"[@c"&amp;$1:$1-1&amp;"]"))</f>
        <v>3</v>
      </c>
      <c r="W3426" s="36"/>
      <c r="X3426" s="42" t="str">
        <f>IF(GLOBAL[[#This Row],[b5]]="","",GLOBAL[[#This Row],[b5]]-GLOBAL[[#This Row],[a5]])</f>
        <v/>
      </c>
      <c r="Y3426" s="43">
        <f ca="1">SUM(INDIRECT(GLOBAL_VAR[TABLENAME]&amp;"[@a"&amp;$1:$1-1&amp;"]"),INDIRECT(GLOBAL_VAR[TABLENAME]&amp;"[@c"&amp;$1:$1-1&amp;"]"))</f>
        <v>3</v>
      </c>
      <c r="Z3426" s="29"/>
      <c r="AA342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426" s="42">
        <v>720</v>
      </c>
      <c r="AC3426" t="s">
        <v>5118</v>
      </c>
      <c r="AD3426" s="29"/>
    </row>
    <row r="3427" spans="1:31">
      <c r="A3427" s="42" t="str">
        <f ca="1">IF(GLOBAL[[#This Row],[TT]]&lt;1,"",ROW()-2)</f>
        <v/>
      </c>
      <c r="B3427" s="38" t="s">
        <v>5268</v>
      </c>
      <c r="C3427" s="36">
        <v>0</v>
      </c>
      <c r="D3427" s="36">
        <v>720</v>
      </c>
      <c r="E3427" s="42">
        <f ca="1">IF(GLOBAL[[#This Row],[b12]]="",GLOBAL[[#This Row],[a6]],GLOBAL[[#This Row],[b12]])</f>
        <v>0</v>
      </c>
      <c r="F3427" s="43">
        <f>GLOBAL[[#This Row],[AWAL]]</f>
        <v>0</v>
      </c>
      <c r="G3427" s="36"/>
      <c r="H3427" s="36"/>
      <c r="I3427" s="42">
        <f>IF(GLOBAL[[#This Row],[1]]="","",SUMIF(Table6[NB BM_C_QTY+F],GLOBAL[POINTER],Table6[C]))</f>
        <v>0</v>
      </c>
      <c r="J3427" s="95">
        <f>IF(GLOBAL[[#This Row],[2]]="",0,-1*SUMIF(Table5[CONCAT],GLOBAL[POINTER],Table5[3]))</f>
        <v>0</v>
      </c>
      <c r="K3427" s="42" t="str">
        <f>IF(GLOBAL[[#This Row],[b1]]="","",GLOBAL[[#This Row],[b1]]-GLOBAL[[#This Row],[a1]]-GLOBAL[[#This Row],[bkeluar1]])</f>
        <v/>
      </c>
      <c r="L3427" s="42">
        <f>SUM(GLOBAL[[#This Row],[bmasuk1]:[c1]])</f>
        <v>0</v>
      </c>
      <c r="M3427" s="43">
        <f t="shared" si="53"/>
        <v>0</v>
      </c>
      <c r="N3427" s="36"/>
      <c r="O3427" s="42" t="str">
        <f>IF(GLOBAL[[#This Row],[b2]]="","",GLOBAL[[#This Row],[b2]]-GLOBAL[[#This Row],[a2]])</f>
        <v/>
      </c>
      <c r="P3427" s="43">
        <f ca="1">SUM(INDIRECT(GLOBAL_VAR[TABLENAME]&amp;"[@a"&amp;$1:$1-1&amp;"]"),INDIRECT(GLOBAL_VAR[TABLENAME]&amp;"[@c"&amp;$1:$1-1&amp;"]"))</f>
        <v>0</v>
      </c>
      <c r="Q3427" s="108"/>
      <c r="R3427" s="44" t="str">
        <f>IF(GLOBAL[[#This Row],[b3]]="","",GLOBAL[[#This Row],[b3]]-GLOBAL[[#This Row],[a3]])</f>
        <v/>
      </c>
      <c r="S3427" s="43">
        <f ca="1">SUM(INDIRECT(GLOBAL_VAR[TABLENAME]&amp;"[@a"&amp;$1:$1-1&amp;"]"),INDIRECT(GLOBAL_VAR[TABLENAME]&amp;"[@c"&amp;$1:$1-1&amp;"]"))</f>
        <v>0</v>
      </c>
      <c r="T3427" s="38"/>
      <c r="U3427" s="44" t="str">
        <f>IF(GLOBAL[[#This Row],[b4]]="","",GLOBAL[[#This Row],[b4]]-GLOBAL[[#This Row],[a4]])</f>
        <v/>
      </c>
      <c r="V3427" s="43">
        <f ca="1">SUM(INDIRECT(GLOBAL_VAR[TABLENAME]&amp;"[@a"&amp;$1:$1-1&amp;"]"),INDIRECT(GLOBAL_VAR[TABLENAME]&amp;"[@c"&amp;$1:$1-1&amp;"]"))</f>
        <v>0</v>
      </c>
      <c r="W3427" s="36"/>
      <c r="X3427" s="42" t="str">
        <f>IF(GLOBAL[[#This Row],[b5]]="","",GLOBAL[[#This Row],[b5]]-GLOBAL[[#This Row],[a5]])</f>
        <v/>
      </c>
      <c r="Y3427" s="43">
        <f ca="1">SUM(INDIRECT(GLOBAL_VAR[TABLENAME]&amp;"[@a"&amp;$1:$1-1&amp;"]"),INDIRECT(GLOBAL_VAR[TABLENAME]&amp;"[@c"&amp;$1:$1-1&amp;"]"))</f>
        <v>0</v>
      </c>
      <c r="Z3427" s="29"/>
      <c r="AA342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427" s="42">
        <v>720</v>
      </c>
      <c r="AC3427" t="s">
        <v>5118</v>
      </c>
      <c r="AD3427" s="29"/>
    </row>
    <row r="3428" spans="1:31">
      <c r="A3428" s="36">
        <f ca="1">IF(GLOBAL[[#This Row],[TT]]&lt;1,"",ROW()-2)</f>
        <v>3426</v>
      </c>
      <c r="B3428" s="38" t="s">
        <v>1836</v>
      </c>
      <c r="C3428" s="36">
        <v>1</v>
      </c>
      <c r="D3428" s="36" t="s">
        <v>1837</v>
      </c>
      <c r="E3428" s="36">
        <f ca="1">IF(GLOBAL[[#This Row],[b12]]="",GLOBAL[[#This Row],[a6]],GLOBAL[[#This Row],[b12]])</f>
        <v>1</v>
      </c>
      <c r="F3428" s="37">
        <f>GLOBAL[[#This Row],[AWAL]]</f>
        <v>1</v>
      </c>
      <c r="G3428" s="36"/>
      <c r="H3428" s="36"/>
      <c r="I3428" s="36">
        <f>IF(GLOBAL[[#This Row],[1]]="","",SUMIF(Table6[NB BM_C_QTY+F],GLOBAL[POINTER],Table6[C]))</f>
        <v>0</v>
      </c>
      <c r="J3428" s="95">
        <f>IF(GLOBAL[[#This Row],[2]]="",0,-1*SUMIF(Table5[CONCAT],GLOBAL[POINTER],Table5[3]))</f>
        <v>0</v>
      </c>
      <c r="K3428" s="36" t="str">
        <f>IF(GLOBAL[[#This Row],[b1]]="","",GLOBAL[[#This Row],[b1]]-GLOBAL[[#This Row],[a1]]-GLOBAL[[#This Row],[bkeluar1]])</f>
        <v/>
      </c>
      <c r="L3428" s="36">
        <f>SUM(GLOBAL[[#This Row],[bmasuk1]:[c1]])</f>
        <v>0</v>
      </c>
      <c r="M3428" s="37">
        <f t="shared" si="53"/>
        <v>1</v>
      </c>
      <c r="N3428" s="36"/>
      <c r="O3428" s="36" t="str">
        <f>IF(GLOBAL[[#This Row],[b2]]="","",GLOBAL[[#This Row],[b2]]-GLOBAL[[#This Row],[a2]])</f>
        <v/>
      </c>
      <c r="P3428" s="37">
        <f ca="1">SUM(INDIRECT(GLOBAL_VAR[TABLENAME]&amp;"[@a"&amp;$1:$1-1&amp;"]"),INDIRECT(GLOBAL_VAR[TABLENAME]&amp;"[@c"&amp;$1:$1-1&amp;"]"))</f>
        <v>1</v>
      </c>
      <c r="Q3428" s="108"/>
      <c r="R3428" s="38" t="str">
        <f>IF(GLOBAL[[#This Row],[b3]]="","",GLOBAL[[#This Row],[b3]]-GLOBAL[[#This Row],[a3]])</f>
        <v/>
      </c>
      <c r="S3428" s="37">
        <f ca="1">SUM(INDIRECT(GLOBAL_VAR[TABLENAME]&amp;"[@a"&amp;$1:$1-1&amp;"]"),INDIRECT(GLOBAL_VAR[TABLENAME]&amp;"[@c"&amp;$1:$1-1&amp;"]"))</f>
        <v>1</v>
      </c>
      <c r="T3428" s="38"/>
      <c r="U3428" s="38" t="str">
        <f>IF(GLOBAL[[#This Row],[b4]]="","",GLOBAL[[#This Row],[b4]]-GLOBAL[[#This Row],[a4]])</f>
        <v/>
      </c>
      <c r="V3428" s="37">
        <f ca="1">SUM(INDIRECT(GLOBAL_VAR[TABLENAME]&amp;"[@a"&amp;$1:$1-1&amp;"]"),INDIRECT(GLOBAL_VAR[TABLENAME]&amp;"[@c"&amp;$1:$1-1&amp;"]"))</f>
        <v>1</v>
      </c>
      <c r="W3428" s="36"/>
      <c r="X3428" s="36" t="str">
        <f>IF(GLOBAL[[#This Row],[b5]]="","",GLOBAL[[#This Row],[b5]]-GLOBAL[[#This Row],[a5]])</f>
        <v/>
      </c>
      <c r="Y3428" s="37">
        <f ca="1">SUM(INDIRECT(GLOBAL_VAR[TABLENAME]&amp;"[@a"&amp;$1:$1-1&amp;"]"),INDIRECT(GLOBAL_VAR[TABLENAME]&amp;"[@c"&amp;$1:$1-1&amp;"]"))</f>
        <v>1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428" s="36">
        <v>130</v>
      </c>
      <c r="AC3428" t="s">
        <v>5118</v>
      </c>
    </row>
    <row r="3429" spans="1:31">
      <c r="A3429" s="36">
        <f ca="1">IF(GLOBAL[[#This Row],[TT]]&lt;1,"",ROW()-2)</f>
        <v>3427</v>
      </c>
      <c r="B3429" s="38" t="s">
        <v>1836</v>
      </c>
      <c r="C3429" s="36">
        <v>4</v>
      </c>
      <c r="D3429" s="36" t="s">
        <v>34</v>
      </c>
      <c r="E3429" s="36">
        <f ca="1">IF(GLOBAL[[#This Row],[b12]]="",GLOBAL[[#This Row],[a6]],GLOBAL[[#This Row],[b12]])</f>
        <v>4</v>
      </c>
      <c r="F3429" s="37">
        <f>GLOBAL[[#This Row],[AWAL]]</f>
        <v>4</v>
      </c>
      <c r="G3429" s="36"/>
      <c r="H3429" s="36"/>
      <c r="I3429" s="36">
        <f>IF(GLOBAL[[#This Row],[1]]="","",SUMIF(Table6[NB BM_C_QTY+F],GLOBAL[POINTER],Table6[C]))</f>
        <v>0</v>
      </c>
      <c r="J3429" s="95">
        <f>IF(GLOBAL[[#This Row],[2]]="",0,-1*SUMIF(Table5[CONCAT],GLOBAL[POINTER],Table5[3]))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 t="shared" si="53"/>
        <v>4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4</v>
      </c>
      <c r="Q3429" s="108"/>
      <c r="R3429" s="38" t="str">
        <f>IF(GLOBAL[[#This Row],[b3]]="","",GLOBAL[[#This Row],[b3]]-GLOBAL[[#This Row],[a3]])</f>
        <v/>
      </c>
      <c r="S3429" s="37">
        <f ca="1">SUM(INDIRECT(GLOBAL_VAR[TABLENAME]&amp;"[@a"&amp;$1:$1-1&amp;"]"),INDIRECT(GLOBAL_VAR[TABLENAME]&amp;"[@c"&amp;$1:$1-1&amp;"]"))</f>
        <v>4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4</v>
      </c>
      <c r="W3429" s="36"/>
      <c r="X3429" s="36" t="str">
        <f>IF(GLOBAL[[#This Row],[b5]]="","",GLOBAL[[#This Row],[b5]]-GLOBAL[[#This Row],[a5]])</f>
        <v/>
      </c>
      <c r="Y3429" s="37">
        <f ca="1">SUM(INDIRECT(GLOBAL_VAR[TABLENAME]&amp;"[@a"&amp;$1:$1-1&amp;"]"),INDIRECT(GLOBAL_VAR[TABLENAME]&amp;"[@c"&amp;$1:$1-1&amp;"]"))</f>
        <v>4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429" s="36">
        <v>120</v>
      </c>
      <c r="AC3429" t="s">
        <v>5118</v>
      </c>
      <c r="AE3429" s="29"/>
    </row>
    <row r="3430" spans="1:31">
      <c r="A3430" s="36">
        <f ca="1">IF(GLOBAL[[#This Row],[TT]]&lt;1,"",ROW()-2)</f>
        <v>3428</v>
      </c>
      <c r="B3430" s="38" t="s">
        <v>1838</v>
      </c>
      <c r="C3430" s="36">
        <v>1</v>
      </c>
      <c r="D3430" s="36" t="s">
        <v>2278</v>
      </c>
      <c r="E3430" s="36">
        <f ca="1">IF(GLOBAL[[#This Row],[b12]]="",GLOBAL[[#This Row],[a6]],GLOBAL[[#This Row],[b12]])</f>
        <v>1</v>
      </c>
      <c r="F3430" s="37">
        <f>GLOBAL[[#This Row],[AWAL]]</f>
        <v>1</v>
      </c>
      <c r="G3430" s="36"/>
      <c r="H3430" s="36"/>
      <c r="I3430" s="36">
        <f>IF(GLOBAL[[#This Row],[1]]="","",SUMIF(Table6[NB BM_C_QTY+F],GLOBAL[POINTER],Table6[C]))</f>
        <v>0</v>
      </c>
      <c r="J3430" s="95">
        <f>IF(GLOBAL[[#This Row],[2]]="",0,-1*SUMIF(Table5[CONCAT],GLOBAL[POINTER],Table5[3]))</f>
        <v>0</v>
      </c>
      <c r="K3430" s="36" t="str">
        <f>IF(GLOBAL[[#This Row],[b1]]="","",GLOBAL[[#This Row],[b1]]-GLOBAL[[#This Row],[a1]]-GLOBAL[[#This Row],[bkeluar1]])</f>
        <v/>
      </c>
      <c r="L3430" s="36">
        <f>SUM(GLOBAL[[#This Row],[bmasuk1]:[c1]])</f>
        <v>0</v>
      </c>
      <c r="M3430" s="37">
        <f t="shared" si="53"/>
        <v>1</v>
      </c>
      <c r="N3430" s="36"/>
      <c r="O3430" s="36" t="str">
        <f>IF(GLOBAL[[#This Row],[b2]]="","",GLOBAL[[#This Row],[b2]]-GLOBAL[[#This Row],[a2]])</f>
        <v/>
      </c>
      <c r="P3430" s="37">
        <f ca="1">SUM(INDIRECT(GLOBAL_VAR[TABLENAME]&amp;"[@a"&amp;$1:$1-1&amp;"]"),INDIRECT(GLOBAL_VAR[TABLENAME]&amp;"[@c"&amp;$1:$1-1&amp;"]"))</f>
        <v>1</v>
      </c>
      <c r="Q3430" s="108"/>
      <c r="R3430" s="38" t="str">
        <f>IF(GLOBAL[[#This Row],[b3]]="","",GLOBAL[[#This Row],[b3]]-GLOBAL[[#This Row],[a3]])</f>
        <v/>
      </c>
      <c r="S3430" s="37">
        <f ca="1">SUM(INDIRECT(GLOBAL_VAR[TABLENAME]&amp;"[@a"&amp;$1:$1-1&amp;"]"),INDIRECT(GLOBAL_VAR[TABLENAME]&amp;"[@c"&amp;$1:$1-1&amp;"]"))</f>
        <v>1</v>
      </c>
      <c r="T3430" s="38"/>
      <c r="U3430" s="38" t="str">
        <f>IF(GLOBAL[[#This Row],[b4]]="","",GLOBAL[[#This Row],[b4]]-GLOBAL[[#This Row],[a4]])</f>
        <v/>
      </c>
      <c r="V3430" s="37">
        <f ca="1">SUM(INDIRECT(GLOBAL_VAR[TABLENAME]&amp;"[@a"&amp;$1:$1-1&amp;"]"),INDIRECT(GLOBAL_VAR[TABLENAME]&amp;"[@c"&amp;$1:$1-1&amp;"]"))</f>
        <v>1</v>
      </c>
      <c r="W3430" s="36"/>
      <c r="X3430" s="36" t="str">
        <f>IF(GLOBAL[[#This Row],[b5]]="","",GLOBAL[[#This Row],[b5]]-GLOBAL[[#This Row],[a5]])</f>
        <v/>
      </c>
      <c r="Y3430" s="37">
        <f ca="1">SUM(INDIRECT(GLOBAL_VAR[TABLENAME]&amp;"[@a"&amp;$1:$1-1&amp;"]"),INDIRECT(GLOBAL_VAR[TABLENAME]&amp;"[@c"&amp;$1:$1-1&amp;"]"))</f>
        <v>1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430" s="36">
        <v>83</v>
      </c>
      <c r="AC3430" t="s">
        <v>5118</v>
      </c>
    </row>
    <row r="3431" spans="1:31">
      <c r="A3431" s="36">
        <f ca="1">IF(GLOBAL[[#This Row],[TT]]&lt;1,"",ROW()-2)</f>
        <v>3429</v>
      </c>
      <c r="B3431" s="38" t="s">
        <v>1838</v>
      </c>
      <c r="C3431" s="36">
        <v>1</v>
      </c>
      <c r="D3431" s="36">
        <v>170</v>
      </c>
      <c r="E3431" s="36">
        <f ca="1">IF(GLOBAL[[#This Row],[b12]]="",GLOBAL[[#This Row],[a6]],GLOBAL[[#This Row],[b12]])</f>
        <v>1</v>
      </c>
      <c r="F3431" s="37">
        <f>GLOBAL[[#This Row],[AWAL]]</f>
        <v>1</v>
      </c>
      <c r="G3431" s="36"/>
      <c r="H3431" s="36"/>
      <c r="I3431" s="36">
        <f>IF(GLOBAL[[#This Row],[1]]="","",SUMIF(Table6[NB BM_C_QTY+F],GLOBAL[POINTER],Table6[C]))</f>
        <v>0</v>
      </c>
      <c r="J3431" s="95">
        <f>IF(GLOBAL[[#This Row],[2]]="",0,-1*SUMIF(Table5[CONCAT],GLOBAL[POINTER],Table5[3]))</f>
        <v>0</v>
      </c>
      <c r="K3431" s="36" t="str">
        <f>IF(GLOBAL[[#This Row],[b1]]="","",GLOBAL[[#This Row],[b1]]-GLOBAL[[#This Row],[a1]]-GLOBAL[[#This Row],[bkeluar1]])</f>
        <v/>
      </c>
      <c r="L3431" s="36">
        <f>SUM(GLOBAL[[#This Row],[bmasuk1]:[c1]])</f>
        <v>0</v>
      </c>
      <c r="M3431" s="37">
        <f t="shared" si="53"/>
        <v>1</v>
      </c>
      <c r="N3431" s="36"/>
      <c r="O3431" s="36" t="str">
        <f>IF(GLOBAL[[#This Row],[b2]]="","",GLOBAL[[#This Row],[b2]]-GLOBAL[[#This Row],[a2]])</f>
        <v/>
      </c>
      <c r="P3431" s="37">
        <f ca="1">SUM(INDIRECT(GLOBAL_VAR[TABLENAME]&amp;"[@a"&amp;$1:$1-1&amp;"]"),INDIRECT(GLOBAL_VAR[TABLENAME]&amp;"[@c"&amp;$1:$1-1&amp;"]"))</f>
        <v>1</v>
      </c>
      <c r="Q3431" s="108"/>
      <c r="R3431" s="38" t="str">
        <f>IF(GLOBAL[[#This Row],[b3]]="","",GLOBAL[[#This Row],[b3]]-GLOBAL[[#This Row],[a3]])</f>
        <v/>
      </c>
      <c r="S3431" s="37">
        <f ca="1">SUM(INDIRECT(GLOBAL_VAR[TABLENAME]&amp;"[@a"&amp;$1:$1-1&amp;"]"),INDIRECT(GLOBAL_VAR[TABLENAME]&amp;"[@c"&amp;$1:$1-1&amp;"]"))</f>
        <v>1</v>
      </c>
      <c r="T3431" s="38"/>
      <c r="U3431" s="38" t="str">
        <f>IF(GLOBAL[[#This Row],[b4]]="","",GLOBAL[[#This Row],[b4]]-GLOBAL[[#This Row],[a4]])</f>
        <v/>
      </c>
      <c r="V3431" s="37">
        <f ca="1">SUM(INDIRECT(GLOBAL_VAR[TABLENAME]&amp;"[@a"&amp;$1:$1-1&amp;"]"),INDIRECT(GLOBAL_VAR[TABLENAME]&amp;"[@c"&amp;$1:$1-1&amp;"]"))</f>
        <v>1</v>
      </c>
      <c r="W3431" s="36"/>
      <c r="X3431" s="36" t="str">
        <f>IF(GLOBAL[[#This Row],[b5]]="","",GLOBAL[[#This Row],[b5]]-GLOBAL[[#This Row],[a5]])</f>
        <v/>
      </c>
      <c r="Y3431" s="37">
        <f ca="1">SUM(INDIRECT(GLOBAL_VAR[TABLENAME]&amp;"[@a"&amp;$1:$1-1&amp;"]"),INDIRECT(GLOBAL_VAR[TABLENAME]&amp;"[@c"&amp;$1:$1-1&amp;"]"))</f>
        <v>1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431" s="36">
        <v>170</v>
      </c>
      <c r="AC3431" t="s">
        <v>5118</v>
      </c>
    </row>
    <row r="3432" spans="1:31">
      <c r="A3432" s="36">
        <f ca="1">IF(GLOBAL[[#This Row],[TT]]&lt;1,"",ROW()-2)</f>
        <v>3430</v>
      </c>
      <c r="B3432" s="38" t="s">
        <v>1838</v>
      </c>
      <c r="C3432" s="36">
        <v>5</v>
      </c>
      <c r="D3432" s="36" t="s">
        <v>2277</v>
      </c>
      <c r="E3432" s="36">
        <f ca="1">IF(GLOBAL[[#This Row],[b12]]="",GLOBAL[[#This Row],[a6]],GLOBAL[[#This Row],[b12]])</f>
        <v>5</v>
      </c>
      <c r="F3432" s="37">
        <f>GLOBAL[[#This Row],[AWAL]]</f>
        <v>5</v>
      </c>
      <c r="G3432" s="36"/>
      <c r="H3432" s="36"/>
      <c r="I3432" s="36">
        <f>IF(GLOBAL[[#This Row],[1]]="","",SUMIF(Table6[NB BM_C_QTY+F],GLOBAL[POINTER],Table6[C]))</f>
        <v>0</v>
      </c>
      <c r="J3432" s="95">
        <f>IF(GLOBAL[[#This Row],[2]]="",0,-1*SUMIF(Table5[CONCAT],GLOBAL[POINTER],Table5[3]))</f>
        <v>0</v>
      </c>
      <c r="K3432" s="36" t="str">
        <f>IF(GLOBAL[[#This Row],[b1]]="","",GLOBAL[[#This Row],[b1]]-GLOBAL[[#This Row],[a1]]-GLOBAL[[#This Row],[bkeluar1]])</f>
        <v/>
      </c>
      <c r="L3432" s="36">
        <f>SUM(GLOBAL[[#This Row],[bmasuk1]:[c1]])</f>
        <v>0</v>
      </c>
      <c r="M3432" s="37">
        <f t="shared" si="53"/>
        <v>5</v>
      </c>
      <c r="N3432" s="36"/>
      <c r="O3432" s="36" t="str">
        <f>IF(GLOBAL[[#This Row],[b2]]="","",GLOBAL[[#This Row],[b2]]-GLOBAL[[#This Row],[a2]])</f>
        <v/>
      </c>
      <c r="P3432" s="37">
        <f ca="1">SUM(INDIRECT(GLOBAL_VAR[TABLENAME]&amp;"[@a"&amp;$1:$1-1&amp;"]"),INDIRECT(GLOBAL_VAR[TABLENAME]&amp;"[@c"&amp;$1:$1-1&amp;"]"))</f>
        <v>5</v>
      </c>
      <c r="Q3432" s="108"/>
      <c r="R3432" s="38" t="str">
        <f>IF(GLOBAL[[#This Row],[b3]]="","",GLOBAL[[#This Row],[b3]]-GLOBAL[[#This Row],[a3]])</f>
        <v/>
      </c>
      <c r="S3432" s="37">
        <f ca="1">SUM(INDIRECT(GLOBAL_VAR[TABLENAME]&amp;"[@a"&amp;$1:$1-1&amp;"]"),INDIRECT(GLOBAL_VAR[TABLENAME]&amp;"[@c"&amp;$1:$1-1&amp;"]"))</f>
        <v>5</v>
      </c>
      <c r="T3432" s="38"/>
      <c r="U3432" s="38" t="str">
        <f>IF(GLOBAL[[#This Row],[b4]]="","",GLOBAL[[#This Row],[b4]]-GLOBAL[[#This Row],[a4]])</f>
        <v/>
      </c>
      <c r="V3432" s="37">
        <f ca="1">SUM(INDIRECT(GLOBAL_VAR[TABLENAME]&amp;"[@a"&amp;$1:$1-1&amp;"]"),INDIRECT(GLOBAL_VAR[TABLENAME]&amp;"[@c"&amp;$1:$1-1&amp;"]"))</f>
        <v>5</v>
      </c>
      <c r="W3432" s="36"/>
      <c r="X3432" s="36" t="str">
        <f>IF(GLOBAL[[#This Row],[b5]]="","",GLOBAL[[#This Row],[b5]]-GLOBAL[[#This Row],[a5]])</f>
        <v/>
      </c>
      <c r="Y3432" s="37">
        <f ca="1">SUM(INDIRECT(GLOBAL_VAR[TABLENAME]&amp;"[@a"&amp;$1:$1-1&amp;"]"),INDIRECT(GLOBAL_VAR[TABLENAME]&amp;"[@c"&amp;$1:$1-1&amp;"]"))</f>
        <v>5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432" s="36">
        <v>150</v>
      </c>
      <c r="AC3432" t="s">
        <v>5118</v>
      </c>
    </row>
    <row r="3433" spans="1:31">
      <c r="A3433" s="31">
        <f ca="1">IF(GLOBAL[[#This Row],[TT]]&lt;1,"",ROW()-2)</f>
        <v>3431</v>
      </c>
      <c r="B3433" s="33" t="s">
        <v>1838</v>
      </c>
      <c r="C3433" s="31">
        <v>1</v>
      </c>
      <c r="D3433" s="31">
        <v>115</v>
      </c>
      <c r="E3433" s="31">
        <f ca="1">IF(GLOBAL[[#This Row],[b12]]="",GLOBAL[[#This Row],[a6]],GLOBAL[[#This Row],[b12]])</f>
        <v>1</v>
      </c>
      <c r="F3433" s="32">
        <f>GLOBAL[[#This Row],[AWAL]]</f>
        <v>1</v>
      </c>
      <c r="G3433" s="31"/>
      <c r="H3433" s="31"/>
      <c r="I3433" s="31">
        <f>IF(GLOBAL[[#This Row],[1]]="","",SUMIF(Table6[NB BM_C_QTY+F],GLOBAL[POINTER],Table6[C]))</f>
        <v>0</v>
      </c>
      <c r="J3433" s="91">
        <f>IF(GLOBAL[[#This Row],[2]]="",0,-1*SUMIF(Table5[CONCAT],GLOBAL[POINTER],Table5[3]))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 t="shared" si="53"/>
        <v>1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1</v>
      </c>
      <c r="Q3433" s="58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1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1</v>
      </c>
      <c r="W3433" s="31"/>
      <c r="X3433" s="31" t="str">
        <f>IF(GLOBAL[[#This Row],[b5]]="","",GLOBAL[[#This Row],[b5]]-GLOBAL[[#This Row],[a5]])</f>
        <v/>
      </c>
      <c r="Y3433" s="37">
        <f ca="1">SUM(INDIRECT(GLOBAL_VAR[TABLENAME]&amp;"[@a"&amp;$1:$1-1&amp;"]"),INDIRECT(GLOBAL_VAR[TABLENAME]&amp;"[@c"&amp;$1:$1-1&amp;"]"))</f>
        <v>1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433" s="31">
        <v>115</v>
      </c>
      <c r="AC3433" t="s">
        <v>5118</v>
      </c>
    </row>
    <row r="3434" spans="1:31">
      <c r="A3434" s="31">
        <f ca="1">IF(GLOBAL[[#This Row],[TT]]&lt;1,"",ROW()-2)</f>
        <v>3432</v>
      </c>
      <c r="B3434" s="33" t="s">
        <v>1838</v>
      </c>
      <c r="C3434" s="31">
        <v>1</v>
      </c>
      <c r="D3434" s="31">
        <v>110</v>
      </c>
      <c r="E3434" s="31">
        <f ca="1">IF(GLOBAL[[#This Row],[b12]]="",GLOBAL[[#This Row],[a6]],GLOBAL[[#This Row],[b12]])</f>
        <v>1</v>
      </c>
      <c r="F3434" s="32">
        <f>GLOBAL[[#This Row],[AWAL]]</f>
        <v>1</v>
      </c>
      <c r="G3434" s="31"/>
      <c r="H3434" s="31"/>
      <c r="I3434" s="31">
        <f>IF(GLOBAL[[#This Row],[1]]="","",SUMIF(Table6[NB BM_C_QTY+F],GLOBAL[POINTER],Table6[C]))</f>
        <v>0</v>
      </c>
      <c r="J3434" s="91">
        <f>IF(GLOBAL[[#This Row],[2]]="",0,-1*SUMIF(Table5[CONCAT],GLOBAL[POINTER],Table5[3]))</f>
        <v>0</v>
      </c>
      <c r="K3434" s="31" t="str">
        <f>IF(GLOBAL[[#This Row],[b1]]="","",GLOBAL[[#This Row],[b1]]-GLOBAL[[#This Row],[a1]]-GLOBAL[[#This Row],[bkeluar1]])</f>
        <v/>
      </c>
      <c r="L3434" s="31">
        <f>SUM(GLOBAL[[#This Row],[bmasuk1]:[c1]])</f>
        <v>0</v>
      </c>
      <c r="M3434" s="32">
        <f t="shared" si="53"/>
        <v>1</v>
      </c>
      <c r="N3434" s="31"/>
      <c r="O3434" s="31" t="str">
        <f>IF(GLOBAL[[#This Row],[b2]]="","",GLOBAL[[#This Row],[b2]]-GLOBAL[[#This Row],[a2]])</f>
        <v/>
      </c>
      <c r="P3434" s="32">
        <f ca="1">SUM(INDIRECT(GLOBAL_VAR[TABLENAME]&amp;"[@a"&amp;$1:$1-1&amp;"]"),INDIRECT(GLOBAL_VAR[TABLENAME]&amp;"[@c"&amp;$1:$1-1&amp;"]"))</f>
        <v>1</v>
      </c>
      <c r="Q3434" s="58"/>
      <c r="R3434" s="33" t="str">
        <f>IF(GLOBAL[[#This Row],[b3]]="","",GLOBAL[[#This Row],[b3]]-GLOBAL[[#This Row],[a3]])</f>
        <v/>
      </c>
      <c r="S3434" s="32">
        <f ca="1">SUM(INDIRECT(GLOBAL_VAR[TABLENAME]&amp;"[@a"&amp;$1:$1-1&amp;"]"),INDIRECT(GLOBAL_VAR[TABLENAME]&amp;"[@c"&amp;$1:$1-1&amp;"]"))</f>
        <v>1</v>
      </c>
      <c r="T3434" s="33"/>
      <c r="U3434" s="33" t="str">
        <f>IF(GLOBAL[[#This Row],[b4]]="","",GLOBAL[[#This Row],[b4]]-GLOBAL[[#This Row],[a4]])</f>
        <v/>
      </c>
      <c r="V3434" s="32">
        <f ca="1">SUM(INDIRECT(GLOBAL_VAR[TABLENAME]&amp;"[@a"&amp;$1:$1-1&amp;"]"),INDIRECT(GLOBAL_VAR[TABLENAME]&amp;"[@c"&amp;$1:$1-1&amp;"]"))</f>
        <v>1</v>
      </c>
      <c r="W3434" s="31"/>
      <c r="X3434" s="31" t="str">
        <f>IF(GLOBAL[[#This Row],[b5]]="","",GLOBAL[[#This Row],[b5]]-GLOBAL[[#This Row],[a5]])</f>
        <v/>
      </c>
      <c r="Y3434" s="53">
        <f ca="1">SUM(INDIRECT(GLOBAL_VAR[TABLENAME]&amp;"[@a"&amp;$1:$1-1&amp;"]"),INDIRECT(GLOBAL_VAR[TABLENAME]&amp;"[@c"&amp;$1:$1-1&amp;"]"))</f>
        <v>1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434" s="31">
        <v>110</v>
      </c>
      <c r="AC3434" t="s">
        <v>5118</v>
      </c>
    </row>
    <row r="3435" spans="1:31">
      <c r="A3435" s="36">
        <f ca="1">IF(GLOBAL[[#This Row],[TT]]&lt;1,"",ROW()-2)</f>
        <v>3433</v>
      </c>
      <c r="B3435" s="38" t="s">
        <v>1838</v>
      </c>
      <c r="C3435" s="36">
        <v>1</v>
      </c>
      <c r="D3435" s="36">
        <v>100</v>
      </c>
      <c r="E3435" s="36">
        <f ca="1">IF(GLOBAL[[#This Row],[b12]]="",GLOBAL[[#This Row],[a6]],GLOBAL[[#This Row],[b12]])</f>
        <v>1</v>
      </c>
      <c r="F3435" s="37">
        <f>GLOBAL[[#This Row],[AWAL]]</f>
        <v>1</v>
      </c>
      <c r="G3435" s="36"/>
      <c r="H3435" s="36"/>
      <c r="I3435" s="36">
        <f>IF(GLOBAL[[#This Row],[1]]="","",SUMIF(Table6[NB BM_C_QTY+F],GLOBAL[POINTER],Table6[C]))</f>
        <v>0</v>
      </c>
      <c r="J3435" s="95">
        <f>IF(GLOBAL[[#This Row],[2]]="",0,-1*SUMIF(Table5[CONCAT],GLOBAL[POINTER],Table5[3]))</f>
        <v>0</v>
      </c>
      <c r="K3435" s="36" t="str">
        <f>IF(GLOBAL[[#This Row],[b1]]="","",GLOBAL[[#This Row],[b1]]-GLOBAL[[#This Row],[a1]]-GLOBAL[[#This Row],[bkeluar1]])</f>
        <v/>
      </c>
      <c r="L3435" s="36">
        <f>SUM(GLOBAL[[#This Row],[bmasuk1]:[c1]])</f>
        <v>0</v>
      </c>
      <c r="M3435" s="37">
        <f t="shared" si="53"/>
        <v>1</v>
      </c>
      <c r="N3435" s="36"/>
      <c r="O3435" s="36" t="str">
        <f>IF(GLOBAL[[#This Row],[b2]]="","",GLOBAL[[#This Row],[b2]]-GLOBAL[[#This Row],[a2]])</f>
        <v/>
      </c>
      <c r="P3435" s="37">
        <f ca="1">SUM(INDIRECT(GLOBAL_VAR[TABLENAME]&amp;"[@a"&amp;$1:$1-1&amp;"]"),INDIRECT(GLOBAL_VAR[TABLENAME]&amp;"[@c"&amp;$1:$1-1&amp;"]"))</f>
        <v>1</v>
      </c>
      <c r="Q3435" s="108"/>
      <c r="R3435" s="38" t="str">
        <f>IF(GLOBAL[[#This Row],[b3]]="","",GLOBAL[[#This Row],[b3]]-GLOBAL[[#This Row],[a3]])</f>
        <v/>
      </c>
      <c r="S3435" s="37">
        <f ca="1">SUM(INDIRECT(GLOBAL_VAR[TABLENAME]&amp;"[@a"&amp;$1:$1-1&amp;"]"),INDIRECT(GLOBAL_VAR[TABLENAME]&amp;"[@c"&amp;$1:$1-1&amp;"]"))</f>
        <v>1</v>
      </c>
      <c r="T3435" s="38"/>
      <c r="U3435" s="38" t="str">
        <f>IF(GLOBAL[[#This Row],[b4]]="","",GLOBAL[[#This Row],[b4]]-GLOBAL[[#This Row],[a4]])</f>
        <v/>
      </c>
      <c r="V3435" s="37">
        <f ca="1">SUM(INDIRECT(GLOBAL_VAR[TABLENAME]&amp;"[@a"&amp;$1:$1-1&amp;"]"),INDIRECT(GLOBAL_VAR[TABLENAME]&amp;"[@c"&amp;$1:$1-1&amp;"]"))</f>
        <v>1</v>
      </c>
      <c r="W3435" s="36"/>
      <c r="X3435" s="36" t="str">
        <f>IF(GLOBAL[[#This Row],[b5]]="","",GLOBAL[[#This Row],[b5]]-GLOBAL[[#This Row],[a5]])</f>
        <v/>
      </c>
      <c r="Y3435" s="53">
        <f ca="1">SUM(INDIRECT(GLOBAL_VAR[TABLENAME]&amp;"[@a"&amp;$1:$1-1&amp;"]"),INDIRECT(GLOBAL_VAR[TABLENAME]&amp;"[@c"&amp;$1:$1-1&amp;"]"))</f>
        <v>1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435" s="36">
        <v>100</v>
      </c>
      <c r="AC3435" t="s">
        <v>5118</v>
      </c>
    </row>
    <row r="3436" spans="1:31">
      <c r="A3436" s="36">
        <f ca="1">IF(GLOBAL[[#This Row],[TT]]&lt;1,"",ROW()-2)</f>
        <v>3434</v>
      </c>
      <c r="B3436" s="38" t="s">
        <v>1840</v>
      </c>
      <c r="C3436" s="36">
        <v>1</v>
      </c>
      <c r="D3436" s="36" t="s">
        <v>2283</v>
      </c>
      <c r="E3436" s="36">
        <f ca="1">IF(GLOBAL[[#This Row],[b12]]="",GLOBAL[[#This Row],[a6]],GLOBAL[[#This Row],[b12]])</f>
        <v>1</v>
      </c>
      <c r="F3436" s="37">
        <f>GLOBAL[[#This Row],[AWAL]]</f>
        <v>1</v>
      </c>
      <c r="G3436" s="36"/>
      <c r="H3436" s="36"/>
      <c r="I3436" s="36">
        <f>IF(GLOBAL[[#This Row],[1]]="","",SUMIF(Table6[NB BM_C_QTY+F],GLOBAL[POINTER],Table6[C]))</f>
        <v>0</v>
      </c>
      <c r="J3436" s="95">
        <f>IF(GLOBAL[[#This Row],[2]]="",0,-1*SUMIF(Table5[CONCAT],GLOBAL[POINTER],Table5[3]))</f>
        <v>0</v>
      </c>
      <c r="K3436" s="36" t="str">
        <f>IF(GLOBAL[[#This Row],[b1]]="","",GLOBAL[[#This Row],[b1]]-GLOBAL[[#This Row],[a1]]-GLOBAL[[#This Row],[bkeluar1]])</f>
        <v/>
      </c>
      <c r="L3436" s="36">
        <f>SUM(GLOBAL[[#This Row],[bmasuk1]:[c1]])</f>
        <v>0</v>
      </c>
      <c r="M3436" s="37">
        <f t="shared" si="53"/>
        <v>1</v>
      </c>
      <c r="N3436" s="36"/>
      <c r="O3436" s="36" t="str">
        <f>IF(GLOBAL[[#This Row],[b2]]="","",GLOBAL[[#This Row],[b2]]-GLOBAL[[#This Row],[a2]])</f>
        <v/>
      </c>
      <c r="P3436" s="37">
        <f ca="1">SUM(INDIRECT(GLOBAL_VAR[TABLENAME]&amp;"[@a"&amp;$1:$1-1&amp;"]"),INDIRECT(GLOBAL_VAR[TABLENAME]&amp;"[@c"&amp;$1:$1-1&amp;"]"))</f>
        <v>1</v>
      </c>
      <c r="Q3436" s="108"/>
      <c r="R3436" s="38" t="str">
        <f>IF(GLOBAL[[#This Row],[b3]]="","",GLOBAL[[#This Row],[b3]]-GLOBAL[[#This Row],[a3]])</f>
        <v/>
      </c>
      <c r="S3436" s="37">
        <f ca="1">SUM(INDIRECT(GLOBAL_VAR[TABLENAME]&amp;"[@a"&amp;$1:$1-1&amp;"]"),INDIRECT(GLOBAL_VAR[TABLENAME]&amp;"[@c"&amp;$1:$1-1&amp;"]"))</f>
        <v>1</v>
      </c>
      <c r="T3436" s="38"/>
      <c r="U3436" s="38" t="str">
        <f>IF(GLOBAL[[#This Row],[b4]]="","",GLOBAL[[#This Row],[b4]]-GLOBAL[[#This Row],[a4]])</f>
        <v/>
      </c>
      <c r="V3436" s="37">
        <f ca="1">SUM(INDIRECT(GLOBAL_VAR[TABLENAME]&amp;"[@a"&amp;$1:$1-1&amp;"]"),INDIRECT(GLOBAL_VAR[TABLENAME]&amp;"[@c"&amp;$1:$1-1&amp;"]"))</f>
        <v>1</v>
      </c>
      <c r="W3436" s="36"/>
      <c r="X3436" s="36" t="str">
        <f>IF(GLOBAL[[#This Row],[b5]]="","",GLOBAL[[#This Row],[b5]]-GLOBAL[[#This Row],[a5]])</f>
        <v/>
      </c>
      <c r="Y3436" s="53">
        <f ca="1">SUM(INDIRECT(GLOBAL_VAR[TABLENAME]&amp;"[@a"&amp;$1:$1-1&amp;"]"),INDIRECT(GLOBAL_VAR[TABLENAME]&amp;"[@c"&amp;$1:$1-1&amp;"]"))</f>
        <v>1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436" s="36">
        <v>186</v>
      </c>
      <c r="AC3436" t="s">
        <v>5118</v>
      </c>
    </row>
    <row r="3437" spans="1:31">
      <c r="A3437" s="31">
        <f ca="1">IF(GLOBAL[[#This Row],[TT]]&lt;1,"",ROW()-2)</f>
        <v>3435</v>
      </c>
      <c r="B3437" s="33" t="s">
        <v>1839</v>
      </c>
      <c r="C3437" s="31">
        <v>1</v>
      </c>
      <c r="D3437" s="31">
        <v>180</v>
      </c>
      <c r="E3437" s="31">
        <f ca="1">IF(GLOBAL[[#This Row],[b12]]="",GLOBAL[[#This Row],[a6]],GLOBAL[[#This Row],[b12]])</f>
        <v>1</v>
      </c>
      <c r="F3437" s="32">
        <f>GLOBAL[[#This Row],[AWAL]]</f>
        <v>1</v>
      </c>
      <c r="G3437" s="31"/>
      <c r="H3437" s="31"/>
      <c r="I3437" s="31">
        <f>IF(GLOBAL[[#This Row],[1]]="","",SUMIF(Table6[NB BM_C_QTY+F],GLOBAL[POINTER],Table6[C]))</f>
        <v>0</v>
      </c>
      <c r="J3437" s="91">
        <f>IF(GLOBAL[[#This Row],[2]]="",0,-1*SUMIF(Table5[CONCAT],GLOBAL[POINTER],Table5[3]))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 t="shared" si="53"/>
        <v>1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1</v>
      </c>
      <c r="Q3437" s="58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1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1</v>
      </c>
      <c r="W3437" s="31"/>
      <c r="X3437" s="31" t="str">
        <f>IF(GLOBAL[[#This Row],[b5]]="","",GLOBAL[[#This Row],[b5]]-GLOBAL[[#This Row],[a5]])</f>
        <v/>
      </c>
      <c r="Y3437" s="37">
        <f ca="1">SUM(INDIRECT(GLOBAL_VAR[TABLENAME]&amp;"[@a"&amp;$1:$1-1&amp;"]"),INDIRECT(GLOBAL_VAR[TABLENAME]&amp;"[@c"&amp;$1:$1-1&amp;"]"))</f>
        <v>1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437" s="31">
        <v>180</v>
      </c>
      <c r="AC3437" t="s">
        <v>5118</v>
      </c>
    </row>
    <row r="3438" spans="1:31">
      <c r="A3438" s="31">
        <f ca="1">IF(GLOBAL[[#This Row],[TT]]&lt;1,"",ROW()-2)</f>
        <v>3436</v>
      </c>
      <c r="B3438" s="33" t="s">
        <v>1840</v>
      </c>
      <c r="C3438" s="31">
        <v>1</v>
      </c>
      <c r="D3438" s="31" t="s">
        <v>2282</v>
      </c>
      <c r="E3438" s="31">
        <f ca="1">IF(GLOBAL[[#This Row],[b12]]="",GLOBAL[[#This Row],[a6]],GLOBAL[[#This Row],[b12]])</f>
        <v>1</v>
      </c>
      <c r="F3438" s="32">
        <f>GLOBAL[[#This Row],[AWAL]]</f>
        <v>1</v>
      </c>
      <c r="G3438" s="31"/>
      <c r="H3438" s="31"/>
      <c r="I3438" s="31">
        <f>IF(GLOBAL[[#This Row],[1]]="","",SUMIF(Table6[NB BM_C_QTY+F],GLOBAL[POINTER],Table6[C]))</f>
        <v>0</v>
      </c>
      <c r="J3438" s="91">
        <f>IF(GLOBAL[[#This Row],[2]]="",0,-1*SUMIF(Table5[CONCAT],GLOBAL[POINTER],Table5[3]))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 t="shared" si="53"/>
        <v>1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1</v>
      </c>
      <c r="Q3438" s="58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1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1</v>
      </c>
      <c r="W3438" s="31"/>
      <c r="X3438" s="31" t="str">
        <f>IF(GLOBAL[[#This Row],[b5]]="","",GLOBAL[[#This Row],[b5]]-GLOBAL[[#This Row],[a5]])</f>
        <v/>
      </c>
      <c r="Y3438" s="53">
        <f ca="1">SUM(INDIRECT(GLOBAL_VAR[TABLENAME]&amp;"[@a"&amp;$1:$1-1&amp;"]"),INDIRECT(GLOBAL_VAR[TABLENAME]&amp;"[@c"&amp;$1:$1-1&amp;"]"))</f>
        <v>1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438" s="31">
        <v>170</v>
      </c>
      <c r="AC3438" t="s">
        <v>5118</v>
      </c>
    </row>
    <row r="3439" spans="1:31">
      <c r="A3439" s="31">
        <f ca="1">IF(GLOBAL[[#This Row],[TT]]&lt;1,"",ROW()-2)</f>
        <v>3437</v>
      </c>
      <c r="B3439" s="33" t="s">
        <v>1839</v>
      </c>
      <c r="C3439" s="31">
        <v>7</v>
      </c>
      <c r="D3439" s="31">
        <v>170</v>
      </c>
      <c r="E3439" s="31">
        <f ca="1">IF(GLOBAL[[#This Row],[b12]]="",GLOBAL[[#This Row],[a6]],GLOBAL[[#This Row],[b12]])</f>
        <v>7</v>
      </c>
      <c r="F3439" s="32">
        <f>GLOBAL[[#This Row],[AWAL]]</f>
        <v>7</v>
      </c>
      <c r="G3439" s="31"/>
      <c r="H3439" s="31"/>
      <c r="I3439" s="31">
        <f>IF(GLOBAL[[#This Row],[1]]="","",SUMIF(Table6[NB BM_C_QTY+F],GLOBAL[POINTER],Table6[C]))</f>
        <v>0</v>
      </c>
      <c r="J3439" s="91">
        <f>IF(GLOBAL[[#This Row],[2]]="",0,-1*SUMIF(Table5[CONCAT],GLOBAL[POINTER],Table5[3]))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 t="shared" si="53"/>
        <v>7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7</v>
      </c>
      <c r="Q3439" s="58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7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7</v>
      </c>
      <c r="W3439" s="31"/>
      <c r="X3439" s="31" t="str">
        <f>IF(GLOBAL[[#This Row],[b5]]="","",GLOBAL[[#This Row],[b5]]-GLOBAL[[#This Row],[a5]])</f>
        <v/>
      </c>
      <c r="Y3439" s="53">
        <f ca="1">SUM(INDIRECT(GLOBAL_VAR[TABLENAME]&amp;"[@a"&amp;$1:$1-1&amp;"]"),INDIRECT(GLOBAL_VAR[TABLENAME]&amp;"[@c"&amp;$1:$1-1&amp;"]"))</f>
        <v>7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439" s="31">
        <v>170</v>
      </c>
      <c r="AC3439" t="s">
        <v>5118</v>
      </c>
    </row>
    <row r="3440" spans="1:31">
      <c r="A3440" s="31">
        <f ca="1">IF(GLOBAL[[#This Row],[TT]]&lt;1,"",ROW()-2)</f>
        <v>3438</v>
      </c>
      <c r="B3440" s="33" t="s">
        <v>1840</v>
      </c>
      <c r="C3440" s="31">
        <v>1</v>
      </c>
      <c r="D3440" s="31" t="s">
        <v>2281</v>
      </c>
      <c r="E3440" s="31">
        <f ca="1">IF(GLOBAL[[#This Row],[b12]]="",GLOBAL[[#This Row],[a6]],GLOBAL[[#This Row],[b12]])</f>
        <v>1</v>
      </c>
      <c r="F3440" s="32">
        <f>GLOBAL[[#This Row],[AWAL]]</f>
        <v>1</v>
      </c>
      <c r="G3440" s="31"/>
      <c r="H3440" s="31"/>
      <c r="I3440" s="31">
        <f>IF(GLOBAL[[#This Row],[1]]="","",SUMIF(Table6[NB BM_C_QTY+F],GLOBAL[POINTER],Table6[C]))</f>
        <v>0</v>
      </c>
      <c r="J3440" s="91">
        <f>IF(GLOBAL[[#This Row],[2]]="",0,-1*SUMIF(Table5[CONCAT],GLOBAL[POINTER],Table5[3]))</f>
        <v>0</v>
      </c>
      <c r="K3440" s="31" t="str">
        <f>IF(GLOBAL[[#This Row],[b1]]="","",GLOBAL[[#This Row],[b1]]-GLOBAL[[#This Row],[a1]]-GLOBAL[[#This Row],[bkeluar1]])</f>
        <v/>
      </c>
      <c r="L3440" s="31">
        <f>SUM(GLOBAL[[#This Row],[bmasuk1]:[c1]])</f>
        <v>0</v>
      </c>
      <c r="M3440" s="32">
        <f t="shared" si="53"/>
        <v>1</v>
      </c>
      <c r="N3440" s="31"/>
      <c r="O3440" s="31" t="str">
        <f>IF(GLOBAL[[#This Row],[b2]]="","",GLOBAL[[#This Row],[b2]]-GLOBAL[[#This Row],[a2]])</f>
        <v/>
      </c>
      <c r="P3440" s="32">
        <f ca="1">SUM(INDIRECT(GLOBAL_VAR[TABLENAME]&amp;"[@a"&amp;$1:$1-1&amp;"]"),INDIRECT(GLOBAL_VAR[TABLENAME]&amp;"[@c"&amp;$1:$1-1&amp;"]"))</f>
        <v>1</v>
      </c>
      <c r="Q3440" s="58"/>
      <c r="R3440" s="33" t="str">
        <f>IF(GLOBAL[[#This Row],[b3]]="","",GLOBAL[[#This Row],[b3]]-GLOBAL[[#This Row],[a3]])</f>
        <v/>
      </c>
      <c r="S3440" s="32">
        <f ca="1">SUM(INDIRECT(GLOBAL_VAR[TABLENAME]&amp;"[@a"&amp;$1:$1-1&amp;"]"),INDIRECT(GLOBAL_VAR[TABLENAME]&amp;"[@c"&amp;$1:$1-1&amp;"]"))</f>
        <v>1</v>
      </c>
      <c r="T3440" s="33"/>
      <c r="U3440" s="33" t="str">
        <f>IF(GLOBAL[[#This Row],[b4]]="","",GLOBAL[[#This Row],[b4]]-GLOBAL[[#This Row],[a4]])</f>
        <v/>
      </c>
      <c r="V3440" s="32">
        <f ca="1">SUM(INDIRECT(GLOBAL_VAR[TABLENAME]&amp;"[@a"&amp;$1:$1-1&amp;"]"),INDIRECT(GLOBAL_VAR[TABLENAME]&amp;"[@c"&amp;$1:$1-1&amp;"]"))</f>
        <v>1</v>
      </c>
      <c r="W3440" s="31"/>
      <c r="X3440" s="31" t="str">
        <f>IF(GLOBAL[[#This Row],[b5]]="","",GLOBAL[[#This Row],[b5]]-GLOBAL[[#This Row],[a5]])</f>
        <v/>
      </c>
      <c r="Y3440" s="53">
        <f ca="1">SUM(INDIRECT(GLOBAL_VAR[TABLENAME]&amp;"[@a"&amp;$1:$1-1&amp;"]"),INDIRECT(GLOBAL_VAR[TABLENAME]&amp;"[@c"&amp;$1:$1-1&amp;"]"))</f>
        <v>1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440" s="31">
        <v>167</v>
      </c>
      <c r="AC3440" t="s">
        <v>5118</v>
      </c>
    </row>
    <row r="3441" spans="1:29">
      <c r="A3441" s="42">
        <f ca="1">IF(GLOBAL[[#This Row],[TT]]&lt;1,"",ROW()-2)</f>
        <v>3439</v>
      </c>
      <c r="B3441" s="38" t="s">
        <v>1839</v>
      </c>
      <c r="C3441" s="36">
        <v>6</v>
      </c>
      <c r="D3441" s="36" t="s">
        <v>17</v>
      </c>
      <c r="E3441" s="42">
        <f ca="1">IF(GLOBAL[[#This Row],[b12]]="",GLOBAL[[#This Row],[a6]],GLOBAL[[#This Row],[b12]])</f>
        <v>6</v>
      </c>
      <c r="F3441" s="43">
        <f>GLOBAL[[#This Row],[AWAL]]</f>
        <v>6</v>
      </c>
      <c r="G3441" s="36"/>
      <c r="H3441" s="36"/>
      <c r="I3441" s="36">
        <f>IF(GLOBAL[[#This Row],[1]]="","",SUMIF(Table6[NB BM_C_QTY+F],GLOBAL[POINTER],Table6[C]))</f>
        <v>0</v>
      </c>
      <c r="J3441" s="95">
        <f>IF(GLOBAL[[#This Row],[2]]="",0,-1*SUMIF(Table5[CONCAT],GLOBAL[POINTER],Table5[3]))</f>
        <v>0</v>
      </c>
      <c r="K3441" s="42" t="str">
        <f>IF(GLOBAL[[#This Row],[b1]]="","",GLOBAL[[#This Row],[b1]]-GLOBAL[[#This Row],[a1]]-GLOBAL[[#This Row],[bkeluar1]])</f>
        <v/>
      </c>
      <c r="L3441" s="42">
        <f>SUM(GLOBAL[[#This Row],[bmasuk1]:[c1]])</f>
        <v>0</v>
      </c>
      <c r="M3441" s="43">
        <f t="shared" si="53"/>
        <v>6</v>
      </c>
      <c r="N3441" s="36"/>
      <c r="O3441" s="42" t="str">
        <f>IF(GLOBAL[[#This Row],[b2]]="","",GLOBAL[[#This Row],[b2]]-GLOBAL[[#This Row],[a2]])</f>
        <v/>
      </c>
      <c r="P3441" s="43">
        <f ca="1">SUM(INDIRECT(GLOBAL_VAR[TABLENAME]&amp;"[@a"&amp;$1:$1-1&amp;"]"),INDIRECT(GLOBAL_VAR[TABLENAME]&amp;"[@c"&amp;$1:$1-1&amp;"]"))</f>
        <v>6</v>
      </c>
      <c r="Q3441" s="108"/>
      <c r="R3441" s="44" t="str">
        <f>IF(GLOBAL[[#This Row],[b3]]="","",GLOBAL[[#This Row],[b3]]-GLOBAL[[#This Row],[a3]])</f>
        <v/>
      </c>
      <c r="S3441" s="37">
        <f ca="1">SUM(INDIRECT(GLOBAL_VAR[TABLENAME]&amp;"[@a"&amp;$1:$1-1&amp;"]"),INDIRECT(GLOBAL_VAR[TABLENAME]&amp;"[@c"&amp;$1:$1-1&amp;"]"))</f>
        <v>6</v>
      </c>
      <c r="T3441" s="38"/>
      <c r="U3441" s="44" t="str">
        <f>IF(GLOBAL[[#This Row],[b4]]="","",GLOBAL[[#This Row],[b4]]-GLOBAL[[#This Row],[a4]])</f>
        <v/>
      </c>
      <c r="V3441" s="37">
        <f ca="1">SUM(INDIRECT(GLOBAL_VAR[TABLENAME]&amp;"[@a"&amp;$1:$1-1&amp;"]"),INDIRECT(GLOBAL_VAR[TABLENAME]&amp;"[@c"&amp;$1:$1-1&amp;"]"))</f>
        <v>6</v>
      </c>
      <c r="W3441" s="36"/>
      <c r="X3441" s="42" t="str">
        <f>IF(GLOBAL[[#This Row],[b5]]="","",GLOBAL[[#This Row],[b5]]-GLOBAL[[#This Row],[a5]])</f>
        <v/>
      </c>
      <c r="Y3441" s="53">
        <f ca="1">SUM(INDIRECT(GLOBAL_VAR[TABLENAME]&amp;"[@a"&amp;$1:$1-1&amp;"]"),INDIRECT(GLOBAL_VAR[TABLENAME]&amp;"[@c"&amp;$1:$1-1&amp;"]"))</f>
        <v>6</v>
      </c>
      <c r="Z3441" s="29"/>
      <c r="AA34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441" s="42">
        <v>160</v>
      </c>
      <c r="AC3441" s="29" t="s">
        <v>5118</v>
      </c>
    </row>
    <row r="3442" spans="1:29">
      <c r="A3442" s="39">
        <f ca="1">IF(GLOBAL[[#This Row],[TT]]&lt;1,"",ROW()-2)</f>
        <v>3440</v>
      </c>
      <c r="B3442" s="33" t="s">
        <v>1839</v>
      </c>
      <c r="C3442" s="31">
        <v>4</v>
      </c>
      <c r="D3442" s="31" t="s">
        <v>2277</v>
      </c>
      <c r="E3442" s="39">
        <f ca="1">IF(GLOBAL[[#This Row],[b12]]="",GLOBAL[[#This Row],[a6]],GLOBAL[[#This Row],[b12]])</f>
        <v>4</v>
      </c>
      <c r="F3442" s="40">
        <f>GLOBAL[[#This Row],[AWAL]]</f>
        <v>4</v>
      </c>
      <c r="G3442" s="31"/>
      <c r="H3442" s="31"/>
      <c r="I3442" s="31">
        <f>IF(GLOBAL[[#This Row],[1]]="","",SUMIF(Table6[NB BM_C_QTY+F],GLOBAL[POINTER],Table6[C]))</f>
        <v>0</v>
      </c>
      <c r="J3442" s="91">
        <f>IF(GLOBAL[[#This Row],[2]]="",0,-1*SUMIF(Table5[CONCAT],GLOBAL[POINTER],Table5[3]))</f>
        <v>0</v>
      </c>
      <c r="K3442" s="39" t="str">
        <f>IF(GLOBAL[[#This Row],[b1]]="","",GLOBAL[[#This Row],[b1]]-GLOBAL[[#This Row],[a1]]-GLOBAL[[#This Row],[bkeluar1]])</f>
        <v/>
      </c>
      <c r="L3442" s="39">
        <f>SUM(GLOBAL[[#This Row],[bmasuk1]:[c1]])</f>
        <v>0</v>
      </c>
      <c r="M3442" s="40">
        <f t="shared" si="53"/>
        <v>4</v>
      </c>
      <c r="N3442" s="31"/>
      <c r="O3442" s="39" t="str">
        <f>IF(GLOBAL[[#This Row],[b2]]="","",GLOBAL[[#This Row],[b2]]-GLOBAL[[#This Row],[a2]])</f>
        <v/>
      </c>
      <c r="P3442" s="40">
        <f ca="1">SUM(INDIRECT(GLOBAL_VAR[TABLENAME]&amp;"[@a"&amp;$1:$1-1&amp;"]"),INDIRECT(GLOBAL_VAR[TABLENAME]&amp;"[@c"&amp;$1:$1-1&amp;"]"))</f>
        <v>4</v>
      </c>
      <c r="Q3442" s="58"/>
      <c r="R3442" s="41" t="str">
        <f>IF(GLOBAL[[#This Row],[b3]]="","",GLOBAL[[#This Row],[b3]]-GLOBAL[[#This Row],[a3]])</f>
        <v/>
      </c>
      <c r="S3442" s="32">
        <f ca="1">SUM(INDIRECT(GLOBAL_VAR[TABLENAME]&amp;"[@a"&amp;$1:$1-1&amp;"]"),INDIRECT(GLOBAL_VAR[TABLENAME]&amp;"[@c"&amp;$1:$1-1&amp;"]"))</f>
        <v>4</v>
      </c>
      <c r="T3442" s="33"/>
      <c r="U3442" s="41" t="str">
        <f>IF(GLOBAL[[#This Row],[b4]]="","",GLOBAL[[#This Row],[b4]]-GLOBAL[[#This Row],[a4]])</f>
        <v/>
      </c>
      <c r="V3442" s="32">
        <f ca="1">SUM(INDIRECT(GLOBAL_VAR[TABLENAME]&amp;"[@a"&amp;$1:$1-1&amp;"]"),INDIRECT(GLOBAL_VAR[TABLENAME]&amp;"[@c"&amp;$1:$1-1&amp;"]"))</f>
        <v>4</v>
      </c>
      <c r="W3442" s="31"/>
      <c r="X3442" s="39" t="str">
        <f>IF(GLOBAL[[#This Row],[b5]]="","",GLOBAL[[#This Row],[b5]]-GLOBAL[[#This Row],[a5]])</f>
        <v/>
      </c>
      <c r="Y3442" s="37">
        <f ca="1">SUM(INDIRECT(GLOBAL_VAR[TABLENAME]&amp;"[@a"&amp;$1:$1-1&amp;"]"),INDIRECT(GLOBAL_VAR[TABLENAME]&amp;"[@c"&amp;$1:$1-1&amp;"]"))</f>
        <v>4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442" s="39">
        <v>150</v>
      </c>
      <c r="AC3442" t="s">
        <v>5118</v>
      </c>
    </row>
    <row r="3443" spans="1:29">
      <c r="A3443" s="42">
        <f ca="1">IF(GLOBAL[[#This Row],[TT]]&lt;1,"",ROW()-2)</f>
        <v>3441</v>
      </c>
      <c r="B3443" s="38" t="s">
        <v>1839</v>
      </c>
      <c r="C3443" s="36">
        <v>2</v>
      </c>
      <c r="D3443" s="36" t="s">
        <v>2280</v>
      </c>
      <c r="E3443" s="42">
        <f ca="1">IF(GLOBAL[[#This Row],[b12]]="",GLOBAL[[#This Row],[a6]],GLOBAL[[#This Row],[b12]])</f>
        <v>2</v>
      </c>
      <c r="F3443" s="43">
        <f>GLOBAL[[#This Row],[AWAL]]</f>
        <v>2</v>
      </c>
      <c r="G3443" s="36"/>
      <c r="H3443" s="36"/>
      <c r="I3443" s="36">
        <f>IF(GLOBAL[[#This Row],[1]]="","",SUMIF(Table6[NB BM_C_QTY+F],GLOBAL[POINTER],Table6[C]))</f>
        <v>0</v>
      </c>
      <c r="J3443" s="95">
        <f>IF(GLOBAL[[#This Row],[2]]="",0,-1*SUMIF(Table5[CONCAT],GLOBAL[POINTER],Table5[3]))</f>
        <v>0</v>
      </c>
      <c r="K3443" s="42" t="str">
        <f>IF(GLOBAL[[#This Row],[b1]]="","",GLOBAL[[#This Row],[b1]]-GLOBAL[[#This Row],[a1]]-GLOBAL[[#This Row],[bkeluar1]])</f>
        <v/>
      </c>
      <c r="L3443" s="42">
        <f>SUM(GLOBAL[[#This Row],[bmasuk1]:[c1]])</f>
        <v>0</v>
      </c>
      <c r="M3443" s="43">
        <f t="shared" si="53"/>
        <v>2</v>
      </c>
      <c r="N3443" s="36"/>
      <c r="O3443" s="42" t="str">
        <f>IF(GLOBAL[[#This Row],[b2]]="","",GLOBAL[[#This Row],[b2]]-GLOBAL[[#This Row],[a2]])</f>
        <v/>
      </c>
      <c r="P3443" s="43">
        <f ca="1">SUM(INDIRECT(GLOBAL_VAR[TABLENAME]&amp;"[@a"&amp;$1:$1-1&amp;"]"),INDIRECT(GLOBAL_VAR[TABLENAME]&amp;"[@c"&amp;$1:$1-1&amp;"]"))</f>
        <v>2</v>
      </c>
      <c r="Q3443" s="108"/>
      <c r="R3443" s="44" t="str">
        <f>IF(GLOBAL[[#This Row],[b3]]="","",GLOBAL[[#This Row],[b3]]-GLOBAL[[#This Row],[a3]])</f>
        <v/>
      </c>
      <c r="S3443" s="37">
        <f ca="1">SUM(INDIRECT(GLOBAL_VAR[TABLENAME]&amp;"[@a"&amp;$1:$1-1&amp;"]"),INDIRECT(GLOBAL_VAR[TABLENAME]&amp;"[@c"&amp;$1:$1-1&amp;"]"))</f>
        <v>2</v>
      </c>
      <c r="T3443" s="38"/>
      <c r="U3443" s="44" t="str">
        <f>IF(GLOBAL[[#This Row],[b4]]="","",GLOBAL[[#This Row],[b4]]-GLOBAL[[#This Row],[a4]])</f>
        <v/>
      </c>
      <c r="V3443" s="37">
        <f ca="1">SUM(INDIRECT(GLOBAL_VAR[TABLENAME]&amp;"[@a"&amp;$1:$1-1&amp;"]"),INDIRECT(GLOBAL_VAR[TABLENAME]&amp;"[@c"&amp;$1:$1-1&amp;"]"))</f>
        <v>2</v>
      </c>
      <c r="W3443" s="36"/>
      <c r="X3443" s="42" t="str">
        <f>IF(GLOBAL[[#This Row],[b5]]="","",GLOBAL[[#This Row],[b5]]-GLOBAL[[#This Row],[a5]])</f>
        <v/>
      </c>
      <c r="Y3443" s="37">
        <f ca="1">SUM(INDIRECT(GLOBAL_VAR[TABLENAME]&amp;"[@a"&amp;$1:$1-1&amp;"]"),INDIRECT(GLOBAL_VAR[TABLENAME]&amp;"[@c"&amp;$1:$1-1&amp;"]"))</f>
        <v>2</v>
      </c>
      <c r="Z3443" s="29"/>
      <c r="AA34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443" s="42">
        <v>140</v>
      </c>
      <c r="AC3443" s="29" t="s">
        <v>5118</v>
      </c>
    </row>
    <row r="3444" spans="1:29">
      <c r="A3444" s="31">
        <f ca="1">IF(GLOBAL[[#This Row],[TT]]&lt;1,"",ROW()-2)</f>
        <v>3442</v>
      </c>
      <c r="B3444" s="33" t="s">
        <v>1839</v>
      </c>
      <c r="C3444" s="31">
        <v>5</v>
      </c>
      <c r="D3444" s="31" t="s">
        <v>1837</v>
      </c>
      <c r="E3444" s="31">
        <f ca="1">IF(GLOBAL[[#This Row],[b12]]="",GLOBAL[[#This Row],[a6]],GLOBAL[[#This Row],[b12]])</f>
        <v>5</v>
      </c>
      <c r="F3444" s="32">
        <f>GLOBAL[[#This Row],[AWAL]]</f>
        <v>5</v>
      </c>
      <c r="G3444" s="31"/>
      <c r="H3444" s="31"/>
      <c r="I3444" s="31">
        <f>IF(GLOBAL[[#This Row],[1]]="","",SUMIF(Table6[NB BM_C_QTY+F],GLOBAL[POINTER],Table6[C]))</f>
        <v>0</v>
      </c>
      <c r="J3444" s="91">
        <f>IF(GLOBAL[[#This Row],[2]]="",0,-1*SUMIF(Table5[CONCAT],GLOBAL[POINTER],Table5[3]))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 t="shared" si="53"/>
        <v>5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5</v>
      </c>
      <c r="Q3444" s="58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5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5</v>
      </c>
      <c r="W3444" s="31"/>
      <c r="X3444" s="31" t="str">
        <f>IF(GLOBAL[[#This Row],[b5]]="","",GLOBAL[[#This Row],[b5]]-GLOBAL[[#This Row],[a5]])</f>
        <v/>
      </c>
      <c r="Y3444" s="37">
        <f ca="1">SUM(INDIRECT(GLOBAL_VAR[TABLENAME]&amp;"[@a"&amp;$1:$1-1&amp;"]"),INDIRECT(GLOBAL_VAR[TABLENAME]&amp;"[@c"&amp;$1:$1-1&amp;"]"))</f>
        <v>5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444" s="31">
        <v>130</v>
      </c>
      <c r="AC3444" t="s">
        <v>5118</v>
      </c>
    </row>
    <row r="3445" spans="1:29">
      <c r="A3445" s="39">
        <f ca="1">IF(GLOBAL[[#This Row],[TT]]&lt;1,"",ROW()-2)</f>
        <v>3443</v>
      </c>
      <c r="B3445" s="33" t="s">
        <v>1840</v>
      </c>
      <c r="C3445" s="31">
        <v>1</v>
      </c>
      <c r="D3445" s="31" t="s">
        <v>2279</v>
      </c>
      <c r="E3445" s="39">
        <f ca="1">IF(GLOBAL[[#This Row],[b12]]="",GLOBAL[[#This Row],[a6]],GLOBAL[[#This Row],[b12]])</f>
        <v>1</v>
      </c>
      <c r="F3445" s="40">
        <f>GLOBAL[[#This Row],[AWAL]]</f>
        <v>1</v>
      </c>
      <c r="G3445" s="31"/>
      <c r="H3445" s="31"/>
      <c r="I3445" s="31">
        <f>IF(GLOBAL[[#This Row],[1]]="","",SUMIF(Table6[NB BM_C_QTY+F],GLOBAL[POINTER],Table6[C]))</f>
        <v>0</v>
      </c>
      <c r="J3445" s="91">
        <f>IF(GLOBAL[[#This Row],[2]]="",0,-1*SUMIF(Table5[CONCAT],GLOBAL[POINTER],Table5[3]))</f>
        <v>0</v>
      </c>
      <c r="K3445" s="39" t="str">
        <f>IF(GLOBAL[[#This Row],[b1]]="","",GLOBAL[[#This Row],[b1]]-GLOBAL[[#This Row],[a1]]-GLOBAL[[#This Row],[bkeluar1]])</f>
        <v/>
      </c>
      <c r="L3445" s="39">
        <f>SUM(GLOBAL[[#This Row],[bmasuk1]:[c1]])</f>
        <v>0</v>
      </c>
      <c r="M3445" s="40">
        <f t="shared" si="53"/>
        <v>1</v>
      </c>
      <c r="N3445" s="31"/>
      <c r="O3445" s="39" t="str">
        <f>IF(GLOBAL[[#This Row],[b2]]="","",GLOBAL[[#This Row],[b2]]-GLOBAL[[#This Row],[a2]])</f>
        <v/>
      </c>
      <c r="P3445" s="40">
        <f ca="1">SUM(INDIRECT(GLOBAL_VAR[TABLENAME]&amp;"[@a"&amp;$1:$1-1&amp;"]"),INDIRECT(GLOBAL_VAR[TABLENAME]&amp;"[@c"&amp;$1:$1-1&amp;"]"))</f>
        <v>1</v>
      </c>
      <c r="Q3445" s="58"/>
      <c r="R3445" s="41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1</v>
      </c>
      <c r="T3445" s="33"/>
      <c r="U3445" s="41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1</v>
      </c>
      <c r="W3445" s="31"/>
      <c r="X3445" s="39" t="str">
        <f>IF(GLOBAL[[#This Row],[b5]]="","",GLOBAL[[#This Row],[b5]]-GLOBAL[[#This Row],[a5]])</f>
        <v/>
      </c>
      <c r="Y3445" s="53">
        <f ca="1">SUM(INDIRECT(GLOBAL_VAR[TABLENAME]&amp;"[@a"&amp;$1:$1-1&amp;"]"),INDIRECT(GLOBAL_VAR[TABLENAME]&amp;"[@c"&amp;$1:$1-1&amp;"]"))</f>
        <v>1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445" s="39">
        <v>116</v>
      </c>
      <c r="AC3445" t="s">
        <v>5118</v>
      </c>
    </row>
    <row r="3446" spans="1:29">
      <c r="A3446" s="31">
        <f ca="1">IF(GLOBAL[[#This Row],[TT]]&lt;1,"",ROW()-2)</f>
        <v>3444</v>
      </c>
      <c r="B3446" s="33" t="s">
        <v>1839</v>
      </c>
      <c r="C3446" s="31">
        <v>7</v>
      </c>
      <c r="D3446" s="31" t="s">
        <v>122</v>
      </c>
      <c r="E3446" s="31">
        <f ca="1">IF(GLOBAL[[#This Row],[b12]]="",GLOBAL[[#This Row],[a6]],GLOBAL[[#This Row],[b12]])</f>
        <v>7</v>
      </c>
      <c r="F3446" s="32">
        <f>GLOBAL[[#This Row],[AWAL]]</f>
        <v>7</v>
      </c>
      <c r="G3446" s="31"/>
      <c r="H3446" s="31"/>
      <c r="I3446" s="31">
        <f>IF(GLOBAL[[#This Row],[1]]="","",SUMIF(Table6[NB BM_C_QTY+F],GLOBAL[POINTER],Table6[C]))</f>
        <v>0</v>
      </c>
      <c r="J3446" s="91">
        <f>IF(GLOBAL[[#This Row],[2]]="",0,-1*SUMIF(Table5[CONCAT],GLOBAL[POINTER],Table5[3]))</f>
        <v>0</v>
      </c>
      <c r="K3446" s="31" t="str">
        <f>IF(GLOBAL[[#This Row],[b1]]="","",GLOBAL[[#This Row],[b1]]-GLOBAL[[#This Row],[a1]]-GLOBAL[[#This Row],[bkeluar1]])</f>
        <v/>
      </c>
      <c r="L3446" s="31">
        <f>SUM(GLOBAL[[#This Row],[bmasuk1]:[c1]])</f>
        <v>0</v>
      </c>
      <c r="M3446" s="32">
        <f t="shared" si="53"/>
        <v>7</v>
      </c>
      <c r="N3446" s="31"/>
      <c r="O3446" s="31" t="str">
        <f>IF(GLOBAL[[#This Row],[b2]]="","",GLOBAL[[#This Row],[b2]]-GLOBAL[[#This Row],[a2]])</f>
        <v/>
      </c>
      <c r="P3446" s="32">
        <f ca="1">SUM(INDIRECT(GLOBAL_VAR[TABLENAME]&amp;"[@a"&amp;$1:$1-1&amp;"]"),INDIRECT(GLOBAL_VAR[TABLENAME]&amp;"[@c"&amp;$1:$1-1&amp;"]"))</f>
        <v>7</v>
      </c>
      <c r="Q3446" s="58"/>
      <c r="R3446" s="33" t="str">
        <f>IF(GLOBAL[[#This Row],[b3]]="","",GLOBAL[[#This Row],[b3]]-GLOBAL[[#This Row],[a3]])</f>
        <v/>
      </c>
      <c r="S3446" s="32">
        <f ca="1">SUM(INDIRECT(GLOBAL_VAR[TABLENAME]&amp;"[@a"&amp;$1:$1-1&amp;"]"),INDIRECT(GLOBAL_VAR[TABLENAME]&amp;"[@c"&amp;$1:$1-1&amp;"]"))</f>
        <v>7</v>
      </c>
      <c r="T3446" s="33"/>
      <c r="U3446" s="33" t="str">
        <f>IF(GLOBAL[[#This Row],[b4]]="","",GLOBAL[[#This Row],[b4]]-GLOBAL[[#This Row],[a4]])</f>
        <v/>
      </c>
      <c r="V3446" s="32">
        <f ca="1">SUM(INDIRECT(GLOBAL_VAR[TABLENAME]&amp;"[@a"&amp;$1:$1-1&amp;"]"),INDIRECT(GLOBAL_VAR[TABLENAME]&amp;"[@c"&amp;$1:$1-1&amp;"]"))</f>
        <v>7</v>
      </c>
      <c r="W3446" s="31"/>
      <c r="X3446" s="31" t="str">
        <f>IF(GLOBAL[[#This Row],[b5]]="","",GLOBAL[[#This Row],[b5]]-GLOBAL[[#This Row],[a5]])</f>
        <v/>
      </c>
      <c r="Y3446" s="53">
        <f ca="1">SUM(INDIRECT(GLOBAL_VAR[TABLENAME]&amp;"[@a"&amp;$1:$1-1&amp;"]"),INDIRECT(GLOBAL_VAR[TABLENAME]&amp;"[@c"&amp;$1:$1-1&amp;"]"))</f>
        <v>7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446" s="31">
        <v>200</v>
      </c>
      <c r="AC3446" t="s">
        <v>5118</v>
      </c>
    </row>
    <row r="3447" spans="1:29">
      <c r="A3447" s="36">
        <f ca="1">IF(GLOBAL[[#This Row],[TT]]&lt;1,"",ROW()-2)</f>
        <v>3445</v>
      </c>
      <c r="B3447" s="38" t="s">
        <v>1841</v>
      </c>
      <c r="C3447" s="36">
        <v>2</v>
      </c>
      <c r="D3447" s="36">
        <v>60</v>
      </c>
      <c r="E3447" s="36">
        <f ca="1">IF(GLOBAL[[#This Row],[b12]]="",GLOBAL[[#This Row],[a6]],GLOBAL[[#This Row],[b12]])</f>
        <v>2</v>
      </c>
      <c r="F3447" s="37">
        <f>GLOBAL[[#This Row],[AWAL]]</f>
        <v>2</v>
      </c>
      <c r="G3447" s="36"/>
      <c r="H3447" s="36"/>
      <c r="I3447" s="36">
        <f>IF(GLOBAL[[#This Row],[1]]="","",SUMIF(Table6[NB BM_C_QTY+F],GLOBAL[POINTER],Table6[C]))</f>
        <v>0</v>
      </c>
      <c r="J3447" s="95">
        <f>IF(GLOBAL[[#This Row],[2]]="",0,-1*SUMIF(Table5[CONCAT],GLOBAL[POINTER],Table5[3]))</f>
        <v>0</v>
      </c>
      <c r="K3447" s="36" t="str">
        <f>IF(GLOBAL[[#This Row],[b1]]="","",GLOBAL[[#This Row],[b1]]-GLOBAL[[#This Row],[a1]]-GLOBAL[[#This Row],[bkeluar1]])</f>
        <v/>
      </c>
      <c r="L3447" s="36">
        <f>SUM(GLOBAL[[#This Row],[bmasuk1]:[c1]])</f>
        <v>0</v>
      </c>
      <c r="M3447" s="37">
        <f t="shared" si="53"/>
        <v>2</v>
      </c>
      <c r="N3447" s="36"/>
      <c r="O3447" s="36" t="str">
        <f>IF(GLOBAL[[#This Row],[b2]]="","",GLOBAL[[#This Row],[b2]]-GLOBAL[[#This Row],[a2]])</f>
        <v/>
      </c>
      <c r="P3447" s="37">
        <f ca="1">SUM(INDIRECT(GLOBAL_VAR[TABLENAME]&amp;"[@a"&amp;$1:$1-1&amp;"]"),INDIRECT(GLOBAL_VAR[TABLENAME]&amp;"[@c"&amp;$1:$1-1&amp;"]"))</f>
        <v>2</v>
      </c>
      <c r="Q3447" s="108"/>
      <c r="R3447" s="38" t="str">
        <f>IF(GLOBAL[[#This Row],[b3]]="","",GLOBAL[[#This Row],[b3]]-GLOBAL[[#This Row],[a3]])</f>
        <v/>
      </c>
      <c r="S3447" s="37">
        <f ca="1">SUM(INDIRECT(GLOBAL_VAR[TABLENAME]&amp;"[@a"&amp;$1:$1-1&amp;"]"),INDIRECT(GLOBAL_VAR[TABLENAME]&amp;"[@c"&amp;$1:$1-1&amp;"]"))</f>
        <v>2</v>
      </c>
      <c r="T3447" s="38"/>
      <c r="U3447" s="38" t="str">
        <f>IF(GLOBAL[[#This Row],[b4]]="","",GLOBAL[[#This Row],[b4]]-GLOBAL[[#This Row],[a4]])</f>
        <v/>
      </c>
      <c r="V3447" s="37">
        <f ca="1">SUM(INDIRECT(GLOBAL_VAR[TABLENAME]&amp;"[@a"&amp;$1:$1-1&amp;"]"),INDIRECT(GLOBAL_VAR[TABLENAME]&amp;"[@c"&amp;$1:$1-1&amp;"]"))</f>
        <v>2</v>
      </c>
      <c r="W3447" s="36"/>
      <c r="X3447" s="36" t="str">
        <f>IF(GLOBAL[[#This Row],[b5]]="","",GLOBAL[[#This Row],[b5]]-GLOBAL[[#This Row],[a5]])</f>
        <v/>
      </c>
      <c r="Y3447" s="53">
        <f ca="1">SUM(INDIRECT(GLOBAL_VAR[TABLENAME]&amp;"[@a"&amp;$1:$1-1&amp;"]"),INDIRECT(GLOBAL_VAR[TABLENAME]&amp;"[@c"&amp;$1:$1-1&amp;"]"))</f>
        <v>2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447" s="36">
        <v>60</v>
      </c>
      <c r="AC3447" t="s">
        <v>5118</v>
      </c>
    </row>
    <row r="3448" spans="1:29">
      <c r="A3448" s="31">
        <f ca="1">IF(GLOBAL[[#This Row],[TT]]&lt;1,"",ROW()-2)</f>
        <v>3446</v>
      </c>
      <c r="B3448" s="33" t="s">
        <v>1841</v>
      </c>
      <c r="C3448" s="31">
        <v>3</v>
      </c>
      <c r="D3448" s="31" t="s">
        <v>807</v>
      </c>
      <c r="E3448" s="31">
        <f ca="1">IF(GLOBAL[[#This Row],[b12]]="",GLOBAL[[#This Row],[a6]],GLOBAL[[#This Row],[b12]])</f>
        <v>3</v>
      </c>
      <c r="F3448" s="32">
        <f>GLOBAL[[#This Row],[AWAL]]</f>
        <v>3</v>
      </c>
      <c r="G3448" s="31"/>
      <c r="H3448" s="31"/>
      <c r="I3448" s="31">
        <f>IF(GLOBAL[[#This Row],[1]]="","",SUMIF(Table6[NB BM_C_QTY+F],GLOBAL[POINTER],Table6[C]))</f>
        <v>0</v>
      </c>
      <c r="J3448" s="91">
        <f>IF(GLOBAL[[#This Row],[2]]="",0,-1*SUMIF(Table5[CONCAT],GLOBAL[POINTER],Table5[3]))</f>
        <v>0</v>
      </c>
      <c r="K3448" s="31" t="str">
        <f>IF(GLOBAL[[#This Row],[b1]]="","",GLOBAL[[#This Row],[b1]]-GLOBAL[[#This Row],[a1]]-GLOBAL[[#This Row],[bkeluar1]])</f>
        <v/>
      </c>
      <c r="L3448" s="31">
        <f>SUM(GLOBAL[[#This Row],[bmasuk1]:[c1]])</f>
        <v>0</v>
      </c>
      <c r="M3448" s="32">
        <f t="shared" si="53"/>
        <v>3</v>
      </c>
      <c r="N3448" s="31"/>
      <c r="O3448" s="31" t="str">
        <f>IF(GLOBAL[[#This Row],[b2]]="","",GLOBAL[[#This Row],[b2]]-GLOBAL[[#This Row],[a2]])</f>
        <v/>
      </c>
      <c r="P3448" s="32">
        <f ca="1">SUM(INDIRECT(GLOBAL_VAR[TABLENAME]&amp;"[@a"&amp;$1:$1-1&amp;"]"),INDIRECT(GLOBAL_VAR[TABLENAME]&amp;"[@c"&amp;$1:$1-1&amp;"]"))</f>
        <v>3</v>
      </c>
      <c r="Q3448" s="58"/>
      <c r="R3448" s="33" t="str">
        <f>IF(GLOBAL[[#This Row],[b3]]="","",GLOBAL[[#This Row],[b3]]-GLOBAL[[#This Row],[a3]])</f>
        <v/>
      </c>
      <c r="S3448" s="32">
        <f ca="1">SUM(INDIRECT(GLOBAL_VAR[TABLENAME]&amp;"[@a"&amp;$1:$1-1&amp;"]"),INDIRECT(GLOBAL_VAR[TABLENAME]&amp;"[@c"&amp;$1:$1-1&amp;"]"))</f>
        <v>3</v>
      </c>
      <c r="T3448" s="33"/>
      <c r="U3448" s="33" t="str">
        <f>IF(GLOBAL[[#This Row],[b4]]="","",GLOBAL[[#This Row],[b4]]-GLOBAL[[#This Row],[a4]])</f>
        <v/>
      </c>
      <c r="V3448" s="32">
        <f ca="1">SUM(INDIRECT(GLOBAL_VAR[TABLENAME]&amp;"[@a"&amp;$1:$1-1&amp;"]"),INDIRECT(GLOBAL_VAR[TABLENAME]&amp;"[@c"&amp;$1:$1-1&amp;"]"))</f>
        <v>3</v>
      </c>
      <c r="W3448" s="31"/>
      <c r="X3448" s="31" t="str">
        <f>IF(GLOBAL[[#This Row],[b5]]="","",GLOBAL[[#This Row],[b5]]-GLOBAL[[#This Row],[a5]])</f>
        <v/>
      </c>
      <c r="Y3448" s="37">
        <f ca="1">SUM(INDIRECT(GLOBAL_VAR[TABLENAME]&amp;"[@a"&amp;$1:$1-1&amp;"]"),INDIRECT(GLOBAL_VAR[TABLENAME]&amp;"[@c"&amp;$1:$1-1&amp;"]"))</f>
        <v>3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448" s="31">
        <v>20</v>
      </c>
      <c r="AC3448" t="s">
        <v>5118</v>
      </c>
    </row>
    <row r="3449" spans="1:29">
      <c r="A3449" s="36">
        <f ca="1">IF(GLOBAL[[#This Row],[TT]]&lt;1,"",ROW()-2)</f>
        <v>3447</v>
      </c>
      <c r="B3449" s="38" t="s">
        <v>1841</v>
      </c>
      <c r="C3449" s="36">
        <v>12</v>
      </c>
      <c r="D3449" s="36">
        <v>150</v>
      </c>
      <c r="E3449" s="36">
        <f ca="1">IF(GLOBAL[[#This Row],[b12]]="",GLOBAL[[#This Row],[a6]],GLOBAL[[#This Row],[b12]])</f>
        <v>12</v>
      </c>
      <c r="F3449" s="37">
        <f>GLOBAL[[#This Row],[AWAL]]</f>
        <v>12</v>
      </c>
      <c r="G3449" s="36"/>
      <c r="H3449" s="36"/>
      <c r="I3449" s="36">
        <f>IF(GLOBAL[[#This Row],[1]]="","",SUMIF(Table6[NB BM_C_QTY+F],GLOBAL[POINTER],Table6[C]))</f>
        <v>0</v>
      </c>
      <c r="J3449" s="95">
        <f>IF(GLOBAL[[#This Row],[2]]="",0,-1*SUMIF(Table5[CONCAT],GLOBAL[POINTER],Table5[3]))</f>
        <v>0</v>
      </c>
      <c r="K3449" s="36" t="str">
        <f>IF(GLOBAL[[#This Row],[b1]]="","",GLOBAL[[#This Row],[b1]]-GLOBAL[[#This Row],[a1]]-GLOBAL[[#This Row],[bkeluar1]])</f>
        <v/>
      </c>
      <c r="L3449" s="36">
        <f>SUM(GLOBAL[[#This Row],[bmasuk1]:[c1]])</f>
        <v>0</v>
      </c>
      <c r="M3449" s="37">
        <f t="shared" si="53"/>
        <v>12</v>
      </c>
      <c r="N3449" s="36"/>
      <c r="O3449" s="36" t="str">
        <f>IF(GLOBAL[[#This Row],[b2]]="","",GLOBAL[[#This Row],[b2]]-GLOBAL[[#This Row],[a2]])</f>
        <v/>
      </c>
      <c r="P3449" s="37">
        <f ca="1">SUM(INDIRECT(GLOBAL_VAR[TABLENAME]&amp;"[@a"&amp;$1:$1-1&amp;"]"),INDIRECT(GLOBAL_VAR[TABLENAME]&amp;"[@c"&amp;$1:$1-1&amp;"]"))</f>
        <v>12</v>
      </c>
      <c r="Q3449" s="108"/>
      <c r="R3449" s="38" t="str">
        <f>IF(GLOBAL[[#This Row],[b3]]="","",GLOBAL[[#This Row],[b3]]-GLOBAL[[#This Row],[a3]])</f>
        <v/>
      </c>
      <c r="S3449" s="37">
        <f ca="1">SUM(INDIRECT(GLOBAL_VAR[TABLENAME]&amp;"[@a"&amp;$1:$1-1&amp;"]"),INDIRECT(GLOBAL_VAR[TABLENAME]&amp;"[@c"&amp;$1:$1-1&amp;"]"))</f>
        <v>12</v>
      </c>
      <c r="T3449" s="38"/>
      <c r="U3449" s="38" t="str">
        <f>IF(GLOBAL[[#This Row],[b4]]="","",GLOBAL[[#This Row],[b4]]-GLOBAL[[#This Row],[a4]])</f>
        <v/>
      </c>
      <c r="V3449" s="37">
        <f ca="1">SUM(INDIRECT(GLOBAL_VAR[TABLENAME]&amp;"[@a"&amp;$1:$1-1&amp;"]"),INDIRECT(GLOBAL_VAR[TABLENAME]&amp;"[@c"&amp;$1:$1-1&amp;"]"))</f>
        <v>12</v>
      </c>
      <c r="W3449" s="36"/>
      <c r="X3449" s="36" t="str">
        <f>IF(GLOBAL[[#This Row],[b5]]="","",GLOBAL[[#This Row],[b5]]-GLOBAL[[#This Row],[a5]])</f>
        <v/>
      </c>
      <c r="Y3449" s="53">
        <f ca="1">SUM(INDIRECT(GLOBAL_VAR[TABLENAME]&amp;"[@a"&amp;$1:$1-1&amp;"]"),INDIRECT(GLOBAL_VAR[TABLENAME]&amp;"[@c"&amp;$1:$1-1&amp;"]"))</f>
        <v>12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449" s="36">
        <v>150</v>
      </c>
      <c r="AC3449" t="s">
        <v>5118</v>
      </c>
    </row>
    <row r="3450" spans="1:29">
      <c r="A3450" s="31">
        <f ca="1">IF(GLOBAL[[#This Row],[TT]]&lt;1,"",ROW()-2)</f>
        <v>3448</v>
      </c>
      <c r="B3450" s="33" t="s">
        <v>1841</v>
      </c>
      <c r="C3450" s="31">
        <v>19</v>
      </c>
      <c r="D3450" s="31">
        <v>140</v>
      </c>
      <c r="E3450" s="31">
        <f ca="1">IF(GLOBAL[[#This Row],[b12]]="",GLOBAL[[#This Row],[a6]],GLOBAL[[#This Row],[b12]])</f>
        <v>19</v>
      </c>
      <c r="F3450" s="32">
        <f>GLOBAL[[#This Row],[AWAL]]</f>
        <v>19</v>
      </c>
      <c r="G3450" s="31"/>
      <c r="H3450" s="31"/>
      <c r="I3450" s="31">
        <f>IF(GLOBAL[[#This Row],[1]]="","",SUMIF(Table6[NB BM_C_QTY+F],GLOBAL[POINTER],Table6[C]))</f>
        <v>0</v>
      </c>
      <c r="J3450" s="91">
        <f>IF(GLOBAL[[#This Row],[2]]="",0,-1*SUMIF(Table5[CONCAT],GLOBAL[POINTER],Table5[3]))</f>
        <v>0</v>
      </c>
      <c r="K3450" s="31" t="str">
        <f>IF(GLOBAL[[#This Row],[b1]]="","",GLOBAL[[#This Row],[b1]]-GLOBAL[[#This Row],[a1]]-GLOBAL[[#This Row],[bkeluar1]])</f>
        <v/>
      </c>
      <c r="L3450" s="31">
        <f>SUM(GLOBAL[[#This Row],[bmasuk1]:[c1]])</f>
        <v>0</v>
      </c>
      <c r="M3450" s="32">
        <f t="shared" si="53"/>
        <v>19</v>
      </c>
      <c r="N3450" s="31"/>
      <c r="O3450" s="31" t="str">
        <f>IF(GLOBAL[[#This Row],[b2]]="","",GLOBAL[[#This Row],[b2]]-GLOBAL[[#This Row],[a2]])</f>
        <v/>
      </c>
      <c r="P3450" s="32">
        <f ca="1">SUM(INDIRECT(GLOBAL_VAR[TABLENAME]&amp;"[@a"&amp;$1:$1-1&amp;"]"),INDIRECT(GLOBAL_VAR[TABLENAME]&amp;"[@c"&amp;$1:$1-1&amp;"]"))</f>
        <v>19</v>
      </c>
      <c r="Q3450" s="58"/>
      <c r="R3450" s="33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19</v>
      </c>
      <c r="T3450" s="33"/>
      <c r="U3450" s="33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19</v>
      </c>
      <c r="W3450" s="31"/>
      <c r="X3450" s="31" t="str">
        <f>IF(GLOBAL[[#This Row],[b5]]="","",GLOBAL[[#This Row],[b5]]-GLOBAL[[#This Row],[a5]])</f>
        <v/>
      </c>
      <c r="Y3450" s="37">
        <f ca="1">SUM(INDIRECT(GLOBAL_VAR[TABLENAME]&amp;"[@a"&amp;$1:$1-1&amp;"]"),INDIRECT(GLOBAL_VAR[TABLENAME]&amp;"[@c"&amp;$1:$1-1&amp;"]"))</f>
        <v>19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450" s="31">
        <v>140</v>
      </c>
      <c r="AC3450" t="s">
        <v>5118</v>
      </c>
    </row>
    <row r="3451" spans="1:29">
      <c r="A3451" s="31">
        <f ca="1">IF(GLOBAL[[#This Row],[TT]]&lt;1,"",ROW()-2)</f>
        <v>3449</v>
      </c>
      <c r="B3451" s="33" t="s">
        <v>1841</v>
      </c>
      <c r="C3451" s="31">
        <v>10</v>
      </c>
      <c r="D3451" s="31" t="s">
        <v>1837</v>
      </c>
      <c r="E3451" s="31">
        <f ca="1">IF(GLOBAL[[#This Row],[b12]]="",GLOBAL[[#This Row],[a6]],GLOBAL[[#This Row],[b12]])</f>
        <v>10</v>
      </c>
      <c r="F3451" s="32">
        <f>GLOBAL[[#This Row],[AWAL]]</f>
        <v>10</v>
      </c>
      <c r="G3451" s="31"/>
      <c r="H3451" s="31"/>
      <c r="I3451" s="31">
        <f>IF(GLOBAL[[#This Row],[1]]="","",SUMIF(Table6[NB BM_C_QTY+F],GLOBAL[POINTER],Table6[C]))</f>
        <v>0</v>
      </c>
      <c r="J3451" s="91">
        <f>IF(GLOBAL[[#This Row],[2]]="",0,-1*SUMIF(Table5[CONCAT],GLOBAL[POINTER],Table5[3]))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10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10</v>
      </c>
      <c r="Q3451" s="58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10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10</v>
      </c>
      <c r="W3451" s="31"/>
      <c r="X3451" s="31" t="str">
        <f>IF(GLOBAL[[#This Row],[b5]]="","",GLOBAL[[#This Row],[b5]]-GLOBAL[[#This Row],[a5]])</f>
        <v/>
      </c>
      <c r="Y3451" s="53">
        <f ca="1">SUM(INDIRECT(GLOBAL_VAR[TABLENAME]&amp;"[@a"&amp;$1:$1-1&amp;"]"),INDIRECT(GLOBAL_VAR[TABLENAME]&amp;"[@c"&amp;$1:$1-1&amp;"]"))</f>
        <v>10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451" s="31">
        <v>130</v>
      </c>
      <c r="AC3451" t="s">
        <v>5118</v>
      </c>
    </row>
    <row r="3452" spans="1:29">
      <c r="A3452" s="31">
        <f ca="1">IF(GLOBAL[[#This Row],[TT]]&lt;1,"",ROW()-2)</f>
        <v>3450</v>
      </c>
      <c r="B3452" s="33" t="s">
        <v>1842</v>
      </c>
      <c r="C3452" s="31">
        <v>4</v>
      </c>
      <c r="D3452" s="31" t="s">
        <v>122</v>
      </c>
      <c r="E3452" s="31">
        <f ca="1">IF(GLOBAL[[#This Row],[b12]]="",GLOBAL[[#This Row],[a6]],GLOBAL[[#This Row],[b12]])</f>
        <v>4</v>
      </c>
      <c r="F3452" s="32">
        <f>GLOBAL[[#This Row],[AWAL]]</f>
        <v>4</v>
      </c>
      <c r="G3452" s="31"/>
      <c r="H3452" s="31"/>
      <c r="I3452" s="31">
        <f>IF(GLOBAL[[#This Row],[1]]="","",SUMIF(Table6[NB BM_C_QTY+F],GLOBAL[POINTER],Table6[C]))</f>
        <v>0</v>
      </c>
      <c r="J3452" s="91">
        <f>IF(GLOBAL[[#This Row],[2]]="",0,-1*SUMIF(Table5[CONCAT],GLOBAL[POINTER],Table5[3]))</f>
        <v>0</v>
      </c>
      <c r="K3452" s="31" t="str">
        <f>IF(GLOBAL[[#This Row],[b1]]="","",GLOBAL[[#This Row],[b1]]-GLOBAL[[#This Row],[a1]]-GLOBAL[[#This Row],[bkeluar1]])</f>
        <v/>
      </c>
      <c r="L3452" s="31">
        <f>SUM(GLOBAL[[#This Row],[bmasuk1]:[c1]])</f>
        <v>0</v>
      </c>
      <c r="M3452" s="32">
        <f t="shared" si="53"/>
        <v>4</v>
      </c>
      <c r="N3452" s="31"/>
      <c r="O3452" s="31" t="str">
        <f>IF(GLOBAL[[#This Row],[b2]]="","",GLOBAL[[#This Row],[b2]]-GLOBAL[[#This Row],[a2]])</f>
        <v/>
      </c>
      <c r="P3452" s="32">
        <f ca="1">SUM(INDIRECT(GLOBAL_VAR[TABLENAME]&amp;"[@a"&amp;$1:$1-1&amp;"]"),INDIRECT(GLOBAL_VAR[TABLENAME]&amp;"[@c"&amp;$1:$1-1&amp;"]"))</f>
        <v>4</v>
      </c>
      <c r="Q3452" s="58"/>
      <c r="R3452" s="33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4</v>
      </c>
      <c r="T3452" s="33"/>
      <c r="U3452" s="33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4</v>
      </c>
      <c r="W3452" s="31"/>
      <c r="X3452" s="31" t="str">
        <f>IF(GLOBAL[[#This Row],[b5]]="","",GLOBAL[[#This Row],[b5]]-GLOBAL[[#This Row],[a5]])</f>
        <v/>
      </c>
      <c r="Y3452" s="53">
        <f ca="1">SUM(INDIRECT(GLOBAL_VAR[TABLENAME]&amp;"[@a"&amp;$1:$1-1&amp;"]"),INDIRECT(GLOBAL_VAR[TABLENAME]&amp;"[@c"&amp;$1:$1-1&amp;"]"))</f>
        <v>4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452" s="31">
        <v>200</v>
      </c>
      <c r="AC3452" t="s">
        <v>5118</v>
      </c>
    </row>
    <row r="3453" spans="1:29">
      <c r="A3453" s="31">
        <f ca="1">IF(GLOBAL[[#This Row],[TT]]&lt;1,"",ROW()-2)</f>
        <v>3451</v>
      </c>
      <c r="B3453" s="33" t="s">
        <v>1842</v>
      </c>
      <c r="C3453" s="31">
        <v>1</v>
      </c>
      <c r="D3453" s="31" t="s">
        <v>1843</v>
      </c>
      <c r="E3453" s="31">
        <f ca="1">IF(GLOBAL[[#This Row],[b12]]="",GLOBAL[[#This Row],[a6]],GLOBAL[[#This Row],[b12]])</f>
        <v>1</v>
      </c>
      <c r="F3453" s="32">
        <f>GLOBAL[[#This Row],[AWAL]]</f>
        <v>1</v>
      </c>
      <c r="G3453" s="31"/>
      <c r="H3453" s="31"/>
      <c r="I3453" s="31">
        <f>IF(GLOBAL[[#This Row],[1]]="","",SUMIF(Table6[NB BM_C_QTY+F],GLOBAL[POINTER],Table6[C]))</f>
        <v>0</v>
      </c>
      <c r="J3453" s="91">
        <f>IF(GLOBAL[[#This Row],[2]]="",0,-1*SUMIF(Table5[CONCAT],GLOBAL[POINTER],Table5[3]))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 t="shared" si="53"/>
        <v>1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1</v>
      </c>
      <c r="Q3453" s="58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1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1</v>
      </c>
      <c r="W3453" s="31"/>
      <c r="X3453" s="31" t="str">
        <f>IF(GLOBAL[[#This Row],[b5]]="","",GLOBAL[[#This Row],[b5]]-GLOBAL[[#This Row],[a5]])</f>
        <v/>
      </c>
      <c r="Y3453" s="53">
        <f ca="1">SUM(INDIRECT(GLOBAL_VAR[TABLENAME]&amp;"[@a"&amp;$1:$1-1&amp;"]"),INDIRECT(GLOBAL_VAR[TABLENAME]&amp;"[@c"&amp;$1:$1-1&amp;"]"))</f>
        <v>1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453" s="31">
        <v>110</v>
      </c>
      <c r="AC3453" t="s">
        <v>5118</v>
      </c>
    </row>
    <row r="3454" spans="1:29">
      <c r="A3454" s="31">
        <f ca="1">IF(GLOBAL[[#This Row],[TT]]&lt;1,"",ROW()-2)</f>
        <v>3452</v>
      </c>
      <c r="B3454" s="33" t="s">
        <v>1844</v>
      </c>
      <c r="C3454" s="31">
        <v>1</v>
      </c>
      <c r="D3454" s="31" t="s">
        <v>157</v>
      </c>
      <c r="E3454" s="31">
        <f ca="1">IF(GLOBAL[[#This Row],[b12]]="",GLOBAL[[#This Row],[a6]],GLOBAL[[#This Row],[b12]])</f>
        <v>1</v>
      </c>
      <c r="F3454" s="32">
        <f>GLOBAL[[#This Row],[AWAL]]</f>
        <v>1</v>
      </c>
      <c r="G3454" s="31"/>
      <c r="H3454" s="31"/>
      <c r="I3454" s="31">
        <f>IF(GLOBAL[[#This Row],[1]]="","",SUMIF(Table6[NB BM_C_QTY+F],GLOBAL[POINTER],Table6[C]))</f>
        <v>0</v>
      </c>
      <c r="J3454" s="91">
        <f>IF(GLOBAL[[#This Row],[2]]="",0,-1*SUMIF(Table5[CONCAT],GLOBAL[POINTER],Table5[3]))</f>
        <v>0</v>
      </c>
      <c r="K3454" s="31" t="str">
        <f>IF(GLOBAL[[#This Row],[b1]]="","",GLOBAL[[#This Row],[b1]]-GLOBAL[[#This Row],[a1]]-GLOBAL[[#This Row],[bkeluar1]])</f>
        <v/>
      </c>
      <c r="L3454" s="31">
        <f>SUM(GLOBAL[[#This Row],[bmasuk1]:[c1]])</f>
        <v>0</v>
      </c>
      <c r="M3454" s="32">
        <f t="shared" si="53"/>
        <v>1</v>
      </c>
      <c r="N3454" s="31"/>
      <c r="O3454" s="31" t="str">
        <f>IF(GLOBAL[[#This Row],[b2]]="","",GLOBAL[[#This Row],[b2]]-GLOBAL[[#This Row],[a2]])</f>
        <v/>
      </c>
      <c r="P3454" s="32">
        <f ca="1">SUM(INDIRECT(GLOBAL_VAR[TABLENAME]&amp;"[@a"&amp;$1:$1-1&amp;"]"),INDIRECT(GLOBAL_VAR[TABLENAME]&amp;"[@c"&amp;$1:$1-1&amp;"]"))</f>
        <v>1</v>
      </c>
      <c r="Q3454" s="58"/>
      <c r="R3454" s="33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1</v>
      </c>
      <c r="T3454" s="33"/>
      <c r="U3454" s="33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1</v>
      </c>
      <c r="W3454" s="31"/>
      <c r="X3454" s="31" t="str">
        <f>IF(GLOBAL[[#This Row],[b5]]="","",GLOBAL[[#This Row],[b5]]-GLOBAL[[#This Row],[a5]])</f>
        <v/>
      </c>
      <c r="Y3454" s="53">
        <f ca="1">SUM(INDIRECT(GLOBAL_VAR[TABLENAME]&amp;"[@a"&amp;$1:$1-1&amp;"]"),INDIRECT(GLOBAL_VAR[TABLENAME]&amp;"[@c"&amp;$1:$1-1&amp;"]"))</f>
        <v>1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454" s="31">
        <v>600</v>
      </c>
      <c r="AC3454" t="s">
        <v>5118</v>
      </c>
    </row>
    <row r="3455" spans="1:29">
      <c r="A3455" s="31">
        <f ca="1">IF(GLOBAL[[#This Row],[TT]]&lt;1,"",ROW()-2)</f>
        <v>3453</v>
      </c>
      <c r="B3455" s="33" t="s">
        <v>1845</v>
      </c>
      <c r="C3455" s="31">
        <v>8</v>
      </c>
      <c r="D3455" s="31" t="s">
        <v>16</v>
      </c>
      <c r="E3455" s="31">
        <f ca="1">IF(GLOBAL[[#This Row],[b12]]="",GLOBAL[[#This Row],[a6]],GLOBAL[[#This Row],[b12]])</f>
        <v>8</v>
      </c>
      <c r="F3455" s="32">
        <f>GLOBAL[[#This Row],[AWAL]]</f>
        <v>8</v>
      </c>
      <c r="G3455" s="31"/>
      <c r="H3455" s="31"/>
      <c r="I3455" s="31">
        <f>IF(GLOBAL[[#This Row],[1]]="","",SUMIF(Table6[NB BM_C_QTY+F],GLOBAL[POINTER],Table6[C]))</f>
        <v>0</v>
      </c>
      <c r="J3455" s="91">
        <f>IF(GLOBAL[[#This Row],[2]]="",0,-1*SUMIF(Table5[CONCAT],GLOBAL[POINTER],Table5[3]))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 t="shared" si="53"/>
        <v>8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8</v>
      </c>
      <c r="Q3455" s="58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8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8</v>
      </c>
      <c r="W3455" s="31"/>
      <c r="X3455" s="31" t="str">
        <f>IF(GLOBAL[[#This Row],[b5]]="","",GLOBAL[[#This Row],[b5]]-GLOBAL[[#This Row],[a5]])</f>
        <v/>
      </c>
      <c r="Y3455" s="53">
        <f ca="1">SUM(INDIRECT(GLOBAL_VAR[TABLENAME]&amp;"[@a"&amp;$1:$1-1&amp;"]"),INDIRECT(GLOBAL_VAR[TABLENAME]&amp;"[@c"&amp;$1:$1-1&amp;"]"))</f>
        <v>8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455" s="31">
        <v>40</v>
      </c>
      <c r="AC3455" t="s">
        <v>5116</v>
      </c>
    </row>
    <row r="3456" spans="1:29">
      <c r="A3456" s="31">
        <f ca="1">IF(GLOBAL[[#This Row],[TT]]&lt;1,"",ROW()-2)</f>
        <v>3454</v>
      </c>
      <c r="B3456" s="33" t="s">
        <v>1846</v>
      </c>
      <c r="C3456" s="31">
        <v>5</v>
      </c>
      <c r="D3456" s="31" t="s">
        <v>148</v>
      </c>
      <c r="E3456" s="31">
        <f ca="1">IF(GLOBAL[[#This Row],[b12]]="",GLOBAL[[#This Row],[a6]],GLOBAL[[#This Row],[b12]])</f>
        <v>5</v>
      </c>
      <c r="F3456" s="32">
        <f>GLOBAL[[#This Row],[AWAL]]</f>
        <v>5</v>
      </c>
      <c r="G3456" s="31"/>
      <c r="H3456" s="31"/>
      <c r="I3456" s="31">
        <f>IF(GLOBAL[[#This Row],[1]]="","",SUMIF(Table6[NB BM_C_QTY+F],GLOBAL[POINTER],Table6[C]))</f>
        <v>0</v>
      </c>
      <c r="J3456" s="91">
        <f>IF(GLOBAL[[#This Row],[2]]="",0,-1*SUMIF(Table5[CONCAT],GLOBAL[POINTER],Table5[3]))</f>
        <v>0</v>
      </c>
      <c r="K3456" s="31" t="str">
        <f>IF(GLOBAL[[#This Row],[b1]]="","",GLOBAL[[#This Row],[b1]]-GLOBAL[[#This Row],[a1]]-GLOBAL[[#This Row],[bkeluar1]])</f>
        <v/>
      </c>
      <c r="L3456" s="31">
        <f>SUM(GLOBAL[[#This Row],[bmasuk1]:[c1]])</f>
        <v>0</v>
      </c>
      <c r="M3456" s="32">
        <f t="shared" si="53"/>
        <v>5</v>
      </c>
      <c r="N3456" s="31"/>
      <c r="O3456" s="31" t="str">
        <f>IF(GLOBAL[[#This Row],[b2]]="","",GLOBAL[[#This Row],[b2]]-GLOBAL[[#This Row],[a2]])</f>
        <v/>
      </c>
      <c r="P3456" s="32">
        <f ca="1">SUM(INDIRECT(GLOBAL_VAR[TABLENAME]&amp;"[@a"&amp;$1:$1-1&amp;"]"),INDIRECT(GLOBAL_VAR[TABLENAME]&amp;"[@c"&amp;$1:$1-1&amp;"]"))</f>
        <v>5</v>
      </c>
      <c r="Q3456" s="58"/>
      <c r="R3456" s="33" t="str">
        <f>IF(GLOBAL[[#This Row],[b3]]="","",GLOBAL[[#This Row],[b3]]-GLOBAL[[#This Row],[a3]])</f>
        <v/>
      </c>
      <c r="S3456" s="32">
        <f ca="1">SUM(INDIRECT(GLOBAL_VAR[TABLENAME]&amp;"[@a"&amp;$1:$1-1&amp;"]"),INDIRECT(GLOBAL_VAR[TABLENAME]&amp;"[@c"&amp;$1:$1-1&amp;"]"))</f>
        <v>5</v>
      </c>
      <c r="T3456" s="33"/>
      <c r="U3456" s="33" t="str">
        <f>IF(GLOBAL[[#This Row],[b4]]="","",GLOBAL[[#This Row],[b4]]-GLOBAL[[#This Row],[a4]])</f>
        <v/>
      </c>
      <c r="V3456" s="32">
        <f ca="1">SUM(INDIRECT(GLOBAL_VAR[TABLENAME]&amp;"[@a"&amp;$1:$1-1&amp;"]"),INDIRECT(GLOBAL_VAR[TABLENAME]&amp;"[@c"&amp;$1:$1-1&amp;"]"))</f>
        <v>5</v>
      </c>
      <c r="W3456" s="31"/>
      <c r="X3456" s="31" t="str">
        <f>IF(GLOBAL[[#This Row],[b5]]="","",GLOBAL[[#This Row],[b5]]-GLOBAL[[#This Row],[a5]])</f>
        <v/>
      </c>
      <c r="Y3456" s="53">
        <f ca="1">SUM(INDIRECT(GLOBAL_VAR[TABLENAME]&amp;"[@a"&amp;$1:$1-1&amp;"]"),INDIRECT(GLOBAL_VAR[TABLENAME]&amp;"[@c"&amp;$1:$1-1&amp;"]"))</f>
        <v>5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456" s="31">
        <v>30</v>
      </c>
      <c r="AC3456" t="s">
        <v>5116</v>
      </c>
    </row>
    <row r="3457" spans="1:30">
      <c r="A3457" s="36">
        <f ca="1">IF(GLOBAL[[#This Row],[TT]]&lt;1,"",ROW()-2)</f>
        <v>3455</v>
      </c>
      <c r="B3457" s="38" t="s">
        <v>1847</v>
      </c>
      <c r="C3457" s="36">
        <v>12</v>
      </c>
      <c r="D3457" s="36">
        <v>480</v>
      </c>
      <c r="E3457" s="36">
        <f ca="1">IF(GLOBAL[[#This Row],[b12]]="",GLOBAL[[#This Row],[a6]],GLOBAL[[#This Row],[b12]])</f>
        <v>12</v>
      </c>
      <c r="F3457" s="37">
        <f>GLOBAL[[#This Row],[AWAL]]</f>
        <v>12</v>
      </c>
      <c r="G3457" s="36"/>
      <c r="H3457" s="36"/>
      <c r="I3457" s="36">
        <f>IF(GLOBAL[[#This Row],[1]]="","",SUMIF(Table6[NB BM_C_QTY+F],GLOBAL[POINTER],Table6[C]))</f>
        <v>0</v>
      </c>
      <c r="J3457" s="95">
        <f>IF(GLOBAL[[#This Row],[2]]="",0,-1*SUMIF(Table5[CONCAT],GLOBAL[POINTER],Table5[3]))</f>
        <v>0</v>
      </c>
      <c r="K3457" s="36" t="str">
        <f>IF(GLOBAL[[#This Row],[b1]]="","",GLOBAL[[#This Row],[b1]]-GLOBAL[[#This Row],[a1]]-GLOBAL[[#This Row],[bkeluar1]])</f>
        <v/>
      </c>
      <c r="L3457" s="36">
        <f>SUM(GLOBAL[[#This Row],[bmasuk1]:[c1]])</f>
        <v>0</v>
      </c>
      <c r="M3457" s="37">
        <f t="shared" si="53"/>
        <v>12</v>
      </c>
      <c r="N3457" s="36"/>
      <c r="O3457" s="36" t="str">
        <f>IF(GLOBAL[[#This Row],[b2]]="","",GLOBAL[[#This Row],[b2]]-GLOBAL[[#This Row],[a2]])</f>
        <v/>
      </c>
      <c r="P3457" s="37">
        <f ca="1">SUM(INDIRECT(GLOBAL_VAR[TABLENAME]&amp;"[@a"&amp;$1:$1-1&amp;"]"),INDIRECT(GLOBAL_VAR[TABLENAME]&amp;"[@c"&amp;$1:$1-1&amp;"]"))</f>
        <v>12</v>
      </c>
      <c r="Q3457" s="108"/>
      <c r="R3457" s="38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12</v>
      </c>
      <c r="T3457" s="38"/>
      <c r="U3457" s="38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12</v>
      </c>
      <c r="W3457" s="36"/>
      <c r="X3457" s="36" t="str">
        <f>IF(GLOBAL[[#This Row],[b5]]="","",GLOBAL[[#This Row],[b5]]-GLOBAL[[#This Row],[a5]])</f>
        <v/>
      </c>
      <c r="Y3457" s="53">
        <f ca="1">SUM(INDIRECT(GLOBAL_VAR[TABLENAME]&amp;"[@a"&amp;$1:$1-1&amp;"]"),INDIRECT(GLOBAL_VAR[TABLENAME]&amp;"[@c"&amp;$1:$1-1&amp;"]"))</f>
        <v>12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457" s="36">
        <v>480</v>
      </c>
      <c r="AC3457" t="s">
        <v>5118</v>
      </c>
    </row>
    <row r="3458" spans="1:30">
      <c r="A3458" s="36">
        <f ca="1">IF(GLOBAL[[#This Row],[TT]]&lt;1,"",ROW()-2)</f>
        <v>3456</v>
      </c>
      <c r="B3458" s="38" t="s">
        <v>1848</v>
      </c>
      <c r="C3458" s="36">
        <v>21</v>
      </c>
      <c r="D3458" s="36">
        <v>480</v>
      </c>
      <c r="E3458" s="36">
        <f ca="1">IF(GLOBAL[[#This Row],[b12]]="",GLOBAL[[#This Row],[a6]],GLOBAL[[#This Row],[b12]])</f>
        <v>18</v>
      </c>
      <c r="F3458" s="37">
        <f>GLOBAL[[#This Row],[AWAL]]</f>
        <v>21</v>
      </c>
      <c r="G3458" s="36"/>
      <c r="H3458" s="36"/>
      <c r="I3458" s="36">
        <f>IF(GLOBAL[[#This Row],[1]]="","",SUMIF(Table6[NB BM_C_QTY+F],GLOBAL[POINTER],Table6[C]))</f>
        <v>0</v>
      </c>
      <c r="J3458" s="95">
        <f>IF(GLOBAL[[#This Row],[2]]="",0,-1*SUMIF(Table5[CONCAT],GLOBAL[POINTER],Table5[3]))</f>
        <v>0</v>
      </c>
      <c r="K3458" s="36" t="str">
        <f>IF(GLOBAL[[#This Row],[b1]]="","",GLOBAL[[#This Row],[b1]]-GLOBAL[[#This Row],[a1]]-GLOBAL[[#This Row],[bkeluar1]])</f>
        <v/>
      </c>
      <c r="L3458" s="36">
        <f>SUM(GLOBAL[[#This Row],[bmasuk1]:[c1]])</f>
        <v>0</v>
      </c>
      <c r="M3458" s="37">
        <f t="shared" si="53"/>
        <v>21</v>
      </c>
      <c r="N3458" s="36">
        <v>18</v>
      </c>
      <c r="O3458" s="36">
        <f>IF(GLOBAL[[#This Row],[b2]]="","",GLOBAL[[#This Row],[b2]]-GLOBAL[[#This Row],[a2]])</f>
        <v>-3</v>
      </c>
      <c r="P3458" s="37">
        <f ca="1">SUM(INDIRECT(GLOBAL_VAR[TABLENAME]&amp;"[@a"&amp;$1:$1-1&amp;"]"),INDIRECT(GLOBAL_VAR[TABLENAME]&amp;"[@c"&amp;$1:$1-1&amp;"]"))</f>
        <v>18</v>
      </c>
      <c r="Q3458" s="108"/>
      <c r="R3458" s="38" t="str">
        <f>IF(GLOBAL[[#This Row],[b3]]="","",GLOBAL[[#This Row],[b3]]-GLOBAL[[#This Row],[a3]])</f>
        <v/>
      </c>
      <c r="S3458" s="37">
        <f ca="1">SUM(INDIRECT(GLOBAL_VAR[TABLENAME]&amp;"[@a"&amp;$1:$1-1&amp;"]"),INDIRECT(GLOBAL_VAR[TABLENAME]&amp;"[@c"&amp;$1:$1-1&amp;"]"))</f>
        <v>18</v>
      </c>
      <c r="T3458" s="38"/>
      <c r="U3458" s="38" t="str">
        <f>IF(GLOBAL[[#This Row],[b4]]="","",GLOBAL[[#This Row],[b4]]-GLOBAL[[#This Row],[a4]])</f>
        <v/>
      </c>
      <c r="V3458" s="37">
        <f ca="1">SUM(INDIRECT(GLOBAL_VAR[TABLENAME]&amp;"[@a"&amp;$1:$1-1&amp;"]"),INDIRECT(GLOBAL_VAR[TABLENAME]&amp;"[@c"&amp;$1:$1-1&amp;"]"))</f>
        <v>18</v>
      </c>
      <c r="W3458" s="36"/>
      <c r="X3458" s="36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18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458" s="36">
        <v>480</v>
      </c>
      <c r="AC3458" t="s">
        <v>5118</v>
      </c>
    </row>
    <row r="3459" spans="1:30">
      <c r="A3459" s="31">
        <f ca="1">IF(GLOBAL[[#This Row],[TT]]&lt;1,"",ROW()-2)</f>
        <v>3457</v>
      </c>
      <c r="B3459" s="33" t="s">
        <v>1849</v>
      </c>
      <c r="C3459" s="31">
        <v>1</v>
      </c>
      <c r="D3459" s="31" t="s">
        <v>51</v>
      </c>
      <c r="E3459" s="31">
        <f ca="1">IF(GLOBAL[[#This Row],[b12]]="",GLOBAL[[#This Row],[a6]],GLOBAL[[#This Row],[b12]])</f>
        <v>1</v>
      </c>
      <c r="F3459" s="32">
        <f>GLOBAL[[#This Row],[AWAL]]</f>
        <v>1</v>
      </c>
      <c r="G3459" s="31"/>
      <c r="H3459" s="31"/>
      <c r="I3459" s="31">
        <f>IF(GLOBAL[[#This Row],[1]]="","",SUMIF(Table6[NB BM_C_QTY+F],GLOBAL[POINTER],Table6[C]))</f>
        <v>0</v>
      </c>
      <c r="J3459" s="91">
        <f>IF(GLOBAL[[#This Row],[2]]="",0,-1*SUMIF(Table5[CONCAT],GLOBAL[POINTER],Table5[3]))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 t="shared" ref="M3459:M3522" si="54">SUM(F3459,L3459)</f>
        <v>1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1</v>
      </c>
      <c r="Q3459" s="58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1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1</v>
      </c>
      <c r="W3459" s="31"/>
      <c r="X3459" s="31" t="str">
        <f>IF(GLOBAL[[#This Row],[b5]]="","",GLOBAL[[#This Row],[b5]]-GLOBAL[[#This Row],[a5]])</f>
        <v/>
      </c>
      <c r="Y3459" s="37">
        <f ca="1">SUM(INDIRECT(GLOBAL_VAR[TABLENAME]&amp;"[@a"&amp;$1:$1-1&amp;"]"),INDIRECT(GLOBAL_VAR[TABLENAME]&amp;"[@c"&amp;$1:$1-1&amp;"]"))</f>
        <v>1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459" s="31">
        <v>60</v>
      </c>
      <c r="AC3459" t="s">
        <v>5116</v>
      </c>
    </row>
    <row r="3460" spans="1:30">
      <c r="A3460" s="31">
        <f ca="1">IF(GLOBAL[[#This Row],[TT]]&lt;1,"",ROW()-2)</f>
        <v>3458</v>
      </c>
      <c r="B3460" s="33" t="s">
        <v>1850</v>
      </c>
      <c r="C3460" s="31">
        <v>1</v>
      </c>
      <c r="D3460" s="31" t="s">
        <v>98</v>
      </c>
      <c r="E3460" s="31">
        <f ca="1">IF(GLOBAL[[#This Row],[b12]]="",GLOBAL[[#This Row],[a6]],GLOBAL[[#This Row],[b12]])</f>
        <v>1</v>
      </c>
      <c r="F3460" s="32">
        <f>GLOBAL[[#This Row],[AWAL]]</f>
        <v>1</v>
      </c>
      <c r="G3460" s="31"/>
      <c r="H3460" s="31"/>
      <c r="I3460" s="31">
        <f>IF(GLOBAL[[#This Row],[1]]="","",SUMIF(Table6[NB BM_C_QTY+F],GLOBAL[POINTER],Table6[C]))</f>
        <v>0</v>
      </c>
      <c r="J3460" s="91">
        <f>IF(GLOBAL[[#This Row],[2]]="",0,-1*SUMIF(Table5[CONCAT],GLOBAL[POINTER],Table5[3]))</f>
        <v>0</v>
      </c>
      <c r="K3460" s="31" t="str">
        <f>IF(GLOBAL[[#This Row],[b1]]="","",GLOBAL[[#This Row],[b1]]-GLOBAL[[#This Row],[a1]]-GLOBAL[[#This Row],[bkeluar1]])</f>
        <v/>
      </c>
      <c r="L3460" s="31">
        <f>SUM(GLOBAL[[#This Row],[bmasuk1]:[c1]])</f>
        <v>0</v>
      </c>
      <c r="M3460" s="32">
        <f t="shared" si="54"/>
        <v>1</v>
      </c>
      <c r="N3460" s="31"/>
      <c r="O3460" s="31" t="str">
        <f>IF(GLOBAL[[#This Row],[b2]]="","",GLOBAL[[#This Row],[b2]]-GLOBAL[[#This Row],[a2]])</f>
        <v/>
      </c>
      <c r="P3460" s="32">
        <f ca="1">SUM(INDIRECT(GLOBAL_VAR[TABLENAME]&amp;"[@a"&amp;$1:$1-1&amp;"]"),INDIRECT(GLOBAL_VAR[TABLENAME]&amp;"[@c"&amp;$1:$1-1&amp;"]"))</f>
        <v>1</v>
      </c>
      <c r="Q3460" s="58"/>
      <c r="R3460" s="33" t="str">
        <f>IF(GLOBAL[[#This Row],[b3]]="","",GLOBAL[[#This Row],[b3]]-GLOBAL[[#This Row],[a3]])</f>
        <v/>
      </c>
      <c r="S3460" s="32">
        <f ca="1">SUM(INDIRECT(GLOBAL_VAR[TABLENAME]&amp;"[@a"&amp;$1:$1-1&amp;"]"),INDIRECT(GLOBAL_VAR[TABLENAME]&amp;"[@c"&amp;$1:$1-1&amp;"]"))</f>
        <v>1</v>
      </c>
      <c r="T3460" s="33"/>
      <c r="U3460" s="33" t="str">
        <f>IF(GLOBAL[[#This Row],[b4]]="","",GLOBAL[[#This Row],[b4]]-GLOBAL[[#This Row],[a4]])</f>
        <v/>
      </c>
      <c r="V3460" s="32">
        <f ca="1">SUM(INDIRECT(GLOBAL_VAR[TABLENAME]&amp;"[@a"&amp;$1:$1-1&amp;"]"),INDIRECT(GLOBAL_VAR[TABLENAME]&amp;"[@c"&amp;$1:$1-1&amp;"]"))</f>
        <v>1</v>
      </c>
      <c r="W3460" s="31"/>
      <c r="X3460" s="31" t="str">
        <f>IF(GLOBAL[[#This Row],[b5]]="","",GLOBAL[[#This Row],[b5]]-GLOBAL[[#This Row],[a5]])</f>
        <v/>
      </c>
      <c r="Y3460" s="53">
        <f ca="1">SUM(INDIRECT(GLOBAL_VAR[TABLENAME]&amp;"[@a"&amp;$1:$1-1&amp;"]"),INDIRECT(GLOBAL_VAR[TABLENAME]&amp;"[@c"&amp;$1:$1-1&amp;"]"))</f>
        <v>1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460" s="31">
        <v>50</v>
      </c>
      <c r="AC3460" t="s">
        <v>5116</v>
      </c>
    </row>
    <row r="3461" spans="1:30">
      <c r="A3461" s="39">
        <f ca="1">IF(GLOBAL[[#This Row],[TT]]&lt;1,"",ROW()-2)</f>
        <v>3459</v>
      </c>
      <c r="B3461" s="33" t="s">
        <v>5391</v>
      </c>
      <c r="C3461" s="31">
        <v>1</v>
      </c>
      <c r="D3461" s="31" t="s">
        <v>2145</v>
      </c>
      <c r="E3461" s="39">
        <f ca="1">IF(GLOBAL[[#This Row],[b12]]="",GLOBAL[[#This Row],[a6]],GLOBAL[[#This Row],[b12]])</f>
        <v>1</v>
      </c>
      <c r="F3461" s="40">
        <f>GLOBAL[[#This Row],[AWAL]]</f>
        <v>1</v>
      </c>
      <c r="G3461" s="31"/>
      <c r="H3461" s="31"/>
      <c r="I3461" s="39">
        <f>IF(GLOBAL[[#This Row],[1]]="","",SUMIF(Table6[NB BM_C_QTY+F],GLOBAL[POINTER],Table6[C]))</f>
        <v>0</v>
      </c>
      <c r="J3461" s="91">
        <f>IF(GLOBAL[[#This Row],[2]]="",0,-1*SUMIF(Table5[CONCAT],GLOBAL[POINTER],Table5[3]))</f>
        <v>0</v>
      </c>
      <c r="K3461" s="39" t="str">
        <f>IF(GLOBAL[[#This Row],[b1]]="","",GLOBAL[[#This Row],[b1]]-GLOBAL[[#This Row],[a1]]-GLOBAL[[#This Row],[bkeluar1]])</f>
        <v/>
      </c>
      <c r="L3461" s="39">
        <f>SUM(GLOBAL[[#This Row],[bmasuk1]:[c1]])</f>
        <v>0</v>
      </c>
      <c r="M3461" s="40">
        <f t="shared" si="54"/>
        <v>1</v>
      </c>
      <c r="N3461" s="31"/>
      <c r="O3461" s="39" t="str">
        <f>IF(GLOBAL[[#This Row],[b2]]="","",GLOBAL[[#This Row],[b2]]-GLOBAL[[#This Row],[a2]])</f>
        <v/>
      </c>
      <c r="P3461" s="40">
        <f ca="1">SUM(INDIRECT(GLOBAL_VAR[TABLENAME]&amp;"[@a"&amp;$1:$1-1&amp;"]"),INDIRECT(GLOBAL_VAR[TABLENAME]&amp;"[@c"&amp;$1:$1-1&amp;"]"))</f>
        <v>1</v>
      </c>
      <c r="Q3461" s="58"/>
      <c r="R3461" s="41" t="str">
        <f>IF(GLOBAL[[#This Row],[b3]]="","",GLOBAL[[#This Row],[b3]]-GLOBAL[[#This Row],[a3]])</f>
        <v/>
      </c>
      <c r="S3461" s="40">
        <f ca="1">SUM(INDIRECT(GLOBAL_VAR[TABLENAME]&amp;"[@a"&amp;$1:$1-1&amp;"]"),INDIRECT(GLOBAL_VAR[TABLENAME]&amp;"[@c"&amp;$1:$1-1&amp;"]"))</f>
        <v>1</v>
      </c>
      <c r="T3461" s="33"/>
      <c r="U3461" s="41" t="str">
        <f>IF(GLOBAL[[#This Row],[b4]]="","",GLOBAL[[#This Row],[b4]]-GLOBAL[[#This Row],[a4]])</f>
        <v/>
      </c>
      <c r="V3461" s="40">
        <f ca="1">SUM(INDIRECT(GLOBAL_VAR[TABLENAME]&amp;"[@a"&amp;$1:$1-1&amp;"]"),INDIRECT(GLOBAL_VAR[TABLENAME]&amp;"[@c"&amp;$1:$1-1&amp;"]"))</f>
        <v>1</v>
      </c>
      <c r="W3461" s="31"/>
      <c r="X3461" s="39" t="str">
        <f>IF(GLOBAL[[#This Row],[b5]]="","",GLOBAL[[#This Row],[b5]]-GLOBAL[[#This Row],[a5]])</f>
        <v/>
      </c>
      <c r="Y3461" s="110">
        <f ca="1">SUM(INDIRECT(GLOBAL_VAR[TABLENAME]&amp;"[@a"&amp;$1:$1-1&amp;"]"),INDIRECT(GLOBAL_VAR[TABLENAME]&amp;"[@c"&amp;$1:$1-1&amp;"]"))</f>
        <v>1</v>
      </c>
      <c r="Z3461" s="29"/>
      <c r="AA346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461" s="39">
        <v>50</v>
      </c>
      <c r="AC3461" s="65" t="s">
        <v>5116</v>
      </c>
      <c r="AD3461" s="29"/>
    </row>
    <row r="3462" spans="1:30">
      <c r="A3462" s="36">
        <f ca="1">IF(GLOBAL[[#This Row],[TT]]&lt;1,"",ROW()-2)</f>
        <v>3460</v>
      </c>
      <c r="B3462" s="38" t="s">
        <v>1851</v>
      </c>
      <c r="C3462" s="36">
        <v>7</v>
      </c>
      <c r="D3462" s="36" t="s">
        <v>31</v>
      </c>
      <c r="E3462" s="36">
        <f ca="1">IF(GLOBAL[[#This Row],[b12]]="",GLOBAL[[#This Row],[a6]],GLOBAL[[#This Row],[b12]])</f>
        <v>7</v>
      </c>
      <c r="F3462" s="37">
        <f>GLOBAL[[#This Row],[AWAL]]</f>
        <v>7</v>
      </c>
      <c r="G3462" s="36"/>
      <c r="H3462" s="36"/>
      <c r="I3462" s="36">
        <f>IF(GLOBAL[[#This Row],[1]]="","",SUMIF(Table6[NB BM_C_QTY+F],GLOBAL[POINTER],Table6[C]))</f>
        <v>0</v>
      </c>
      <c r="J3462" s="95">
        <f>IF(GLOBAL[[#This Row],[2]]="",0,-1*SUMIF(Table5[CONCAT],GLOBAL[POINTER],Table5[3]))</f>
        <v>0</v>
      </c>
      <c r="K3462" s="36" t="str">
        <f>IF(GLOBAL[[#This Row],[b1]]="","",GLOBAL[[#This Row],[b1]]-GLOBAL[[#This Row],[a1]]-GLOBAL[[#This Row],[bkeluar1]])</f>
        <v/>
      </c>
      <c r="L3462" s="36">
        <f>SUM(GLOBAL[[#This Row],[bmasuk1]:[c1]])</f>
        <v>0</v>
      </c>
      <c r="M3462" s="37">
        <f t="shared" si="54"/>
        <v>7</v>
      </c>
      <c r="N3462" s="36"/>
      <c r="O3462" s="36" t="str">
        <f>IF(GLOBAL[[#This Row],[b2]]="","",GLOBAL[[#This Row],[b2]]-GLOBAL[[#This Row],[a2]])</f>
        <v/>
      </c>
      <c r="P3462" s="37">
        <f ca="1">SUM(INDIRECT(GLOBAL_VAR[TABLENAME]&amp;"[@a"&amp;$1:$1-1&amp;"]"),INDIRECT(GLOBAL_VAR[TABLENAME]&amp;"[@c"&amp;$1:$1-1&amp;"]"))</f>
        <v>7</v>
      </c>
      <c r="Q3462" s="108"/>
      <c r="R3462" s="38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7</v>
      </c>
      <c r="T3462" s="38"/>
      <c r="U3462" s="38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7</v>
      </c>
      <c r="W3462" s="36"/>
      <c r="X3462" s="36" t="str">
        <f>IF(GLOBAL[[#This Row],[b5]]="","",GLOBAL[[#This Row],[b5]]-GLOBAL[[#This Row],[a5]])</f>
        <v/>
      </c>
      <c r="Y3462" s="53">
        <f ca="1">SUM(INDIRECT(GLOBAL_VAR[TABLENAME]&amp;"[@a"&amp;$1:$1-1&amp;"]"),INDIRECT(GLOBAL_VAR[TABLENAME]&amp;"[@c"&amp;$1:$1-1&amp;"]"))</f>
        <v>7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462" s="36">
        <v>10</v>
      </c>
      <c r="AC3462" t="s">
        <v>5116</v>
      </c>
    </row>
    <row r="3463" spans="1:30">
      <c r="A3463" s="36">
        <f ca="1">IF(GLOBAL[[#This Row],[TT]]&lt;1,"",ROW()-2)</f>
        <v>3461</v>
      </c>
      <c r="B3463" s="38" t="s">
        <v>1852</v>
      </c>
      <c r="C3463" s="36">
        <v>4</v>
      </c>
      <c r="D3463" s="36" t="s">
        <v>1853</v>
      </c>
      <c r="E3463" s="36">
        <f ca="1">IF(GLOBAL[[#This Row],[b12]]="",GLOBAL[[#This Row],[a6]],GLOBAL[[#This Row],[b12]])</f>
        <v>4</v>
      </c>
      <c r="F3463" s="37">
        <f>GLOBAL[[#This Row],[AWAL]]</f>
        <v>4</v>
      </c>
      <c r="G3463" s="36"/>
      <c r="H3463" s="36"/>
      <c r="I3463" s="36">
        <f>IF(GLOBAL[[#This Row],[1]]="","",SUMIF(Table6[NB BM_C_QTY+F],GLOBAL[POINTER],Table6[C]))</f>
        <v>0</v>
      </c>
      <c r="J3463" s="95">
        <f>IF(GLOBAL[[#This Row],[2]]="",0,-1*SUMIF(Table5[CONCAT],GLOBAL[POINTER],Table5[3]))</f>
        <v>0</v>
      </c>
      <c r="K3463" s="36" t="str">
        <f>IF(GLOBAL[[#This Row],[b1]]="","",GLOBAL[[#This Row],[b1]]-GLOBAL[[#This Row],[a1]]-GLOBAL[[#This Row],[bkeluar1]])</f>
        <v/>
      </c>
      <c r="L3463" s="36">
        <f>SUM(GLOBAL[[#This Row],[bmasuk1]:[c1]])</f>
        <v>0</v>
      </c>
      <c r="M3463" s="37">
        <f t="shared" si="54"/>
        <v>4</v>
      </c>
      <c r="N3463" s="36"/>
      <c r="O3463" s="36" t="str">
        <f>IF(GLOBAL[[#This Row],[b2]]="","",GLOBAL[[#This Row],[b2]]-GLOBAL[[#This Row],[a2]])</f>
        <v/>
      </c>
      <c r="P3463" s="37">
        <f ca="1">SUM(INDIRECT(GLOBAL_VAR[TABLENAME]&amp;"[@a"&amp;$1:$1-1&amp;"]"),INDIRECT(GLOBAL_VAR[TABLENAME]&amp;"[@c"&amp;$1:$1-1&amp;"]"))</f>
        <v>4</v>
      </c>
      <c r="Q3463" s="108"/>
      <c r="R3463" s="38" t="str">
        <f>IF(GLOBAL[[#This Row],[b3]]="","",GLOBAL[[#This Row],[b3]]-GLOBAL[[#This Row],[a3]])</f>
        <v/>
      </c>
      <c r="S3463" s="37">
        <f ca="1">SUM(INDIRECT(GLOBAL_VAR[TABLENAME]&amp;"[@a"&amp;$1:$1-1&amp;"]"),INDIRECT(GLOBAL_VAR[TABLENAME]&amp;"[@c"&amp;$1:$1-1&amp;"]"))</f>
        <v>4</v>
      </c>
      <c r="T3463" s="38"/>
      <c r="U3463" s="38" t="str">
        <f>IF(GLOBAL[[#This Row],[b4]]="","",GLOBAL[[#This Row],[b4]]-GLOBAL[[#This Row],[a4]])</f>
        <v/>
      </c>
      <c r="V3463" s="37">
        <f ca="1">SUM(INDIRECT(GLOBAL_VAR[TABLENAME]&amp;"[@a"&amp;$1:$1-1&amp;"]"),INDIRECT(GLOBAL_VAR[TABLENAME]&amp;"[@c"&amp;$1:$1-1&amp;"]"))</f>
        <v>4</v>
      </c>
      <c r="W3463" s="36"/>
      <c r="X3463" s="36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4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463" s="36">
        <v>36</v>
      </c>
      <c r="AC3463" t="s">
        <v>5117</v>
      </c>
    </row>
    <row r="3464" spans="1:30">
      <c r="A3464" s="31">
        <f ca="1">IF(GLOBAL[[#This Row],[TT]]&lt;1,"",ROW()-2)</f>
        <v>3462</v>
      </c>
      <c r="B3464" s="38" t="s">
        <v>1854</v>
      </c>
      <c r="C3464" s="36">
        <v>2</v>
      </c>
      <c r="D3464" s="36" t="s">
        <v>33</v>
      </c>
      <c r="E3464" s="31">
        <f ca="1">IF(GLOBAL[[#This Row],[b12]]="",GLOBAL[[#This Row],[a6]],GLOBAL[[#This Row],[b12]])</f>
        <v>2</v>
      </c>
      <c r="F3464" s="32">
        <f>GLOBAL[[#This Row],[AWAL]]</f>
        <v>2</v>
      </c>
      <c r="G3464" s="31"/>
      <c r="H3464" s="31"/>
      <c r="I3464" s="31">
        <f>IF(GLOBAL[[#This Row],[1]]="","",SUMIF(Table6[NB BM_C_QTY+F],GLOBAL[POINTER],Table6[C]))</f>
        <v>0</v>
      </c>
      <c r="J3464" s="91">
        <f>IF(GLOBAL[[#This Row],[2]]="",0,-1*SUMIF(Table5[CONCAT],GLOBAL[POINTER],Table5[3]))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 t="shared" si="54"/>
        <v>2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2</v>
      </c>
      <c r="Q3464" s="58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2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2</v>
      </c>
      <c r="W3464" s="31"/>
      <c r="X3464" s="31" t="str">
        <f>IF(GLOBAL[[#This Row],[b5]]="","",GLOBAL[[#This Row],[b5]]-GLOBAL[[#This Row],[a5]])</f>
        <v/>
      </c>
      <c r="Y3464" s="37">
        <f ca="1">SUM(INDIRECT(GLOBAL_VAR[TABLENAME]&amp;"[@a"&amp;$1:$1-1&amp;"]"),INDIRECT(GLOBAL_VAR[TABLENAME]&amp;"[@c"&amp;$1:$1-1&amp;"]"))</f>
        <v>2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464" s="31">
        <v>360</v>
      </c>
      <c r="AC3464" t="s">
        <v>5118</v>
      </c>
    </row>
    <row r="3465" spans="1:30">
      <c r="A3465" s="31" t="str">
        <f ca="1">IF(GLOBAL[[#This Row],[TT]]&lt;1,"",ROW()-2)</f>
        <v/>
      </c>
      <c r="B3465" s="38" t="s">
        <v>1855</v>
      </c>
      <c r="C3465" s="36">
        <v>0</v>
      </c>
      <c r="D3465" s="36">
        <v>360</v>
      </c>
      <c r="E3465" s="31">
        <f ca="1">IF(GLOBAL[[#This Row],[b12]]="",GLOBAL[[#This Row],[a6]],GLOBAL[[#This Row],[b12]])</f>
        <v>0</v>
      </c>
      <c r="F3465" s="32">
        <f>GLOBAL[[#This Row],[AWAL]]</f>
        <v>0</v>
      </c>
      <c r="G3465" s="31"/>
      <c r="H3465" s="31"/>
      <c r="I3465" s="31">
        <f>IF(GLOBAL[[#This Row],[1]]="","",SUMIF(Table6[NB BM_C_QTY+F],GLOBAL[POINTER],Table6[C]))</f>
        <v>0</v>
      </c>
      <c r="J3465" s="91">
        <f>IF(GLOBAL[[#This Row],[2]]="",0,-1*SUMIF(Table5[CONCAT],GLOBAL[POINTER],Table5[3]))</f>
        <v>0</v>
      </c>
      <c r="K3465" s="31" t="str">
        <f>IF(GLOBAL[[#This Row],[b1]]="","",GLOBAL[[#This Row],[b1]]-GLOBAL[[#This Row],[a1]]-GLOBAL[[#This Row],[bkeluar1]])</f>
        <v/>
      </c>
      <c r="L3465" s="31">
        <f>SUM(GLOBAL[[#This Row],[bmasuk1]:[c1]])</f>
        <v>0</v>
      </c>
      <c r="M3465" s="32">
        <f t="shared" si="54"/>
        <v>0</v>
      </c>
      <c r="N3465" s="31"/>
      <c r="O3465" s="31" t="str">
        <f>IF(GLOBAL[[#This Row],[b2]]="","",GLOBAL[[#This Row],[b2]]-GLOBAL[[#This Row],[a2]])</f>
        <v/>
      </c>
      <c r="P3465" s="32">
        <f ca="1">SUM(INDIRECT(GLOBAL_VAR[TABLENAME]&amp;"[@a"&amp;$1:$1-1&amp;"]"),INDIRECT(GLOBAL_VAR[TABLENAME]&amp;"[@c"&amp;$1:$1-1&amp;"]"))</f>
        <v>0</v>
      </c>
      <c r="Q3465" s="58"/>
      <c r="R3465" s="33" t="str">
        <f>IF(GLOBAL[[#This Row],[b3]]="","",GLOBAL[[#This Row],[b3]]-GLOBAL[[#This Row],[a3]])</f>
        <v/>
      </c>
      <c r="S3465" s="32">
        <f ca="1">SUM(INDIRECT(GLOBAL_VAR[TABLENAME]&amp;"[@a"&amp;$1:$1-1&amp;"]"),INDIRECT(GLOBAL_VAR[TABLENAME]&amp;"[@c"&amp;$1:$1-1&amp;"]"))</f>
        <v>0</v>
      </c>
      <c r="T3465" s="33"/>
      <c r="U3465" s="33" t="str">
        <f>IF(GLOBAL[[#This Row],[b4]]="","",GLOBAL[[#This Row],[b4]]-GLOBAL[[#This Row],[a4]])</f>
        <v/>
      </c>
      <c r="V3465" s="32">
        <f ca="1">SUM(INDIRECT(GLOBAL_VAR[TABLENAME]&amp;"[@a"&amp;$1:$1-1&amp;"]"),INDIRECT(GLOBAL_VAR[TABLENAME]&amp;"[@c"&amp;$1:$1-1&amp;"]"))</f>
        <v>0</v>
      </c>
      <c r="W3465" s="31"/>
      <c r="X3465" s="31" t="str">
        <f>IF(GLOBAL[[#This Row],[b5]]="","",GLOBAL[[#This Row],[b5]]-GLOBAL[[#This Row],[a5]])</f>
        <v/>
      </c>
      <c r="Y3465" s="53">
        <f ca="1">SUM(INDIRECT(GLOBAL_VAR[TABLENAME]&amp;"[@a"&amp;$1:$1-1&amp;"]"),INDIRECT(GLOBAL_VAR[TABLENAME]&amp;"[@c"&amp;$1:$1-1&amp;"]"))</f>
        <v>0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465" s="31">
        <v>360</v>
      </c>
      <c r="AC3465" t="s">
        <v>5118</v>
      </c>
    </row>
    <row r="3466" spans="1:30">
      <c r="A3466" s="31" t="str">
        <f ca="1">IF(GLOBAL[[#This Row],[TT]]&lt;1,"",ROW()-2)</f>
        <v/>
      </c>
      <c r="B3466" s="38" t="s">
        <v>1856</v>
      </c>
      <c r="C3466" s="36">
        <v>0</v>
      </c>
      <c r="D3466" s="36">
        <v>360</v>
      </c>
      <c r="E3466" s="31">
        <f ca="1">IF(GLOBAL[[#This Row],[b12]]="",GLOBAL[[#This Row],[a6]],GLOBAL[[#This Row],[b12]])</f>
        <v>0</v>
      </c>
      <c r="F3466" s="32">
        <f>GLOBAL[[#This Row],[AWAL]]</f>
        <v>0</v>
      </c>
      <c r="G3466" s="31"/>
      <c r="H3466" s="31"/>
      <c r="I3466" s="31">
        <f>IF(GLOBAL[[#This Row],[1]]="","",SUMIF(Table6[NB BM_C_QTY+F],GLOBAL[POINTER],Table6[C]))</f>
        <v>0</v>
      </c>
      <c r="J3466" s="91">
        <f>IF(GLOBAL[[#This Row],[2]]="",0,-1*SUMIF(Table5[CONCAT],GLOBAL[POINTER],Table5[3]))</f>
        <v>0</v>
      </c>
      <c r="K3466" s="31" t="str">
        <f>IF(GLOBAL[[#This Row],[b1]]="","",GLOBAL[[#This Row],[b1]]-GLOBAL[[#This Row],[a1]]-GLOBAL[[#This Row],[bkeluar1]])</f>
        <v/>
      </c>
      <c r="L3466" s="31">
        <f>SUM(GLOBAL[[#This Row],[bmasuk1]:[c1]])</f>
        <v>0</v>
      </c>
      <c r="M3466" s="32">
        <f t="shared" si="54"/>
        <v>0</v>
      </c>
      <c r="N3466" s="31"/>
      <c r="O3466" s="31" t="str">
        <f>IF(GLOBAL[[#This Row],[b2]]="","",GLOBAL[[#This Row],[b2]]-GLOBAL[[#This Row],[a2]])</f>
        <v/>
      </c>
      <c r="P3466" s="32">
        <f ca="1">SUM(INDIRECT(GLOBAL_VAR[TABLENAME]&amp;"[@a"&amp;$1:$1-1&amp;"]"),INDIRECT(GLOBAL_VAR[TABLENAME]&amp;"[@c"&amp;$1:$1-1&amp;"]"))</f>
        <v>0</v>
      </c>
      <c r="Q3466" s="58"/>
      <c r="R3466" s="33" t="str">
        <f>IF(GLOBAL[[#This Row],[b3]]="","",GLOBAL[[#This Row],[b3]]-GLOBAL[[#This Row],[a3]])</f>
        <v/>
      </c>
      <c r="S3466" s="32">
        <f ca="1">SUM(INDIRECT(GLOBAL_VAR[TABLENAME]&amp;"[@a"&amp;$1:$1-1&amp;"]"),INDIRECT(GLOBAL_VAR[TABLENAME]&amp;"[@c"&amp;$1:$1-1&amp;"]"))</f>
        <v>0</v>
      </c>
      <c r="T3466" s="33"/>
      <c r="U3466" s="33" t="str">
        <f>IF(GLOBAL[[#This Row],[b4]]="","",GLOBAL[[#This Row],[b4]]-GLOBAL[[#This Row],[a4]])</f>
        <v/>
      </c>
      <c r="V3466" s="32">
        <f ca="1">SUM(INDIRECT(GLOBAL_VAR[TABLENAME]&amp;"[@a"&amp;$1:$1-1&amp;"]"),INDIRECT(GLOBAL_VAR[TABLENAME]&amp;"[@c"&amp;$1:$1-1&amp;"]"))</f>
        <v>0</v>
      </c>
      <c r="W3466" s="31"/>
      <c r="X3466" s="31" t="str">
        <f>IF(GLOBAL[[#This Row],[b5]]="","",GLOBAL[[#This Row],[b5]]-GLOBAL[[#This Row],[a5]])</f>
        <v/>
      </c>
      <c r="Y3466" s="53">
        <f ca="1">SUM(INDIRECT(GLOBAL_VAR[TABLENAME]&amp;"[@a"&amp;$1:$1-1&amp;"]"),INDIRECT(GLOBAL_VAR[TABLENAME]&amp;"[@c"&amp;$1:$1-1&amp;"]"))</f>
        <v>0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466" s="31">
        <v>360</v>
      </c>
      <c r="AC3466" t="s">
        <v>5118</v>
      </c>
    </row>
    <row r="3467" spans="1:30">
      <c r="A3467" s="36" t="str">
        <f ca="1">IF(GLOBAL[[#This Row],[TT]]&lt;1,"",ROW()-2)</f>
        <v/>
      </c>
      <c r="B3467" s="38" t="s">
        <v>1857</v>
      </c>
      <c r="C3467" s="36">
        <v>0</v>
      </c>
      <c r="D3467" s="36">
        <v>360</v>
      </c>
      <c r="E3467" s="36">
        <f ca="1">IF(GLOBAL[[#This Row],[b12]]="",GLOBAL[[#This Row],[a6]],GLOBAL[[#This Row],[b12]])</f>
        <v>0</v>
      </c>
      <c r="F3467" s="37">
        <f>GLOBAL[[#This Row],[AWAL]]</f>
        <v>0</v>
      </c>
      <c r="G3467" s="36"/>
      <c r="H3467" s="36"/>
      <c r="I3467" s="36">
        <f>IF(GLOBAL[[#This Row],[1]]="","",SUMIF(Table6[NB BM_C_QTY+F],GLOBAL[POINTER],Table6[C]))</f>
        <v>0</v>
      </c>
      <c r="J3467" s="95">
        <f>IF(GLOBAL[[#This Row],[2]]="",0,-1*SUMIF(Table5[CONCAT],GLOBAL[POINTER],Table5[3]))</f>
        <v>0</v>
      </c>
      <c r="K3467" s="36" t="str">
        <f>IF(GLOBAL[[#This Row],[b1]]="","",GLOBAL[[#This Row],[b1]]-GLOBAL[[#This Row],[a1]]-GLOBAL[[#This Row],[bkeluar1]])</f>
        <v/>
      </c>
      <c r="L3467" s="36">
        <f>SUM(GLOBAL[[#This Row],[bmasuk1]:[c1]])</f>
        <v>0</v>
      </c>
      <c r="M3467" s="37">
        <f t="shared" si="54"/>
        <v>0</v>
      </c>
      <c r="N3467" s="36"/>
      <c r="O3467" s="36" t="str">
        <f>IF(GLOBAL[[#This Row],[b2]]="","",GLOBAL[[#This Row],[b2]]-GLOBAL[[#This Row],[a2]])</f>
        <v/>
      </c>
      <c r="P3467" s="37">
        <f ca="1">SUM(INDIRECT(GLOBAL_VAR[TABLENAME]&amp;"[@a"&amp;$1:$1-1&amp;"]"),INDIRECT(GLOBAL_VAR[TABLENAME]&amp;"[@c"&amp;$1:$1-1&amp;"]"))</f>
        <v>0</v>
      </c>
      <c r="Q3467" s="108"/>
      <c r="R3467" s="38" t="str">
        <f>IF(GLOBAL[[#This Row],[b3]]="","",GLOBAL[[#This Row],[b3]]-GLOBAL[[#This Row],[a3]])</f>
        <v/>
      </c>
      <c r="S3467" s="37">
        <f ca="1">SUM(INDIRECT(GLOBAL_VAR[TABLENAME]&amp;"[@a"&amp;$1:$1-1&amp;"]"),INDIRECT(GLOBAL_VAR[TABLENAME]&amp;"[@c"&amp;$1:$1-1&amp;"]"))</f>
        <v>0</v>
      </c>
      <c r="T3467" s="38"/>
      <c r="U3467" s="38" t="str">
        <f>IF(GLOBAL[[#This Row],[b4]]="","",GLOBAL[[#This Row],[b4]]-GLOBAL[[#This Row],[a4]])</f>
        <v/>
      </c>
      <c r="V3467" s="37">
        <f ca="1">SUM(INDIRECT(GLOBAL_VAR[TABLENAME]&amp;"[@a"&amp;$1:$1-1&amp;"]"),INDIRECT(GLOBAL_VAR[TABLENAME]&amp;"[@c"&amp;$1:$1-1&amp;"]"))</f>
        <v>0</v>
      </c>
      <c r="W3467" s="36"/>
      <c r="X3467" s="36" t="str">
        <f>IF(GLOBAL[[#This Row],[b5]]="","",GLOBAL[[#This Row],[b5]]-GLOBAL[[#This Row],[a5]])</f>
        <v/>
      </c>
      <c r="Y3467" s="37">
        <f ca="1">SUM(INDIRECT(GLOBAL_VAR[TABLENAME]&amp;"[@a"&amp;$1:$1-1&amp;"]"),INDIRECT(GLOBAL_VAR[TABLENAME]&amp;"[@c"&amp;$1:$1-1&amp;"]"))</f>
        <v>0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467" s="36">
        <v>360</v>
      </c>
      <c r="AC3467" t="s">
        <v>5118</v>
      </c>
    </row>
    <row r="3468" spans="1:30">
      <c r="A3468" s="36" t="str">
        <f ca="1">IF(GLOBAL[[#This Row],[TT]]&lt;1,"",ROW()-2)</f>
        <v/>
      </c>
      <c r="B3468" s="38" t="s">
        <v>1858</v>
      </c>
      <c r="C3468" s="36">
        <v>0</v>
      </c>
      <c r="D3468" s="36">
        <v>360</v>
      </c>
      <c r="E3468" s="36">
        <f ca="1">IF(GLOBAL[[#This Row],[b12]]="",GLOBAL[[#This Row],[a6]],GLOBAL[[#This Row],[b12]])</f>
        <v>0</v>
      </c>
      <c r="F3468" s="37">
        <f>GLOBAL[[#This Row],[AWAL]]</f>
        <v>0</v>
      </c>
      <c r="G3468" s="36"/>
      <c r="H3468" s="36"/>
      <c r="I3468" s="36">
        <f>IF(GLOBAL[[#This Row],[1]]="","",SUMIF(Table6[NB BM_C_QTY+F],GLOBAL[POINTER],Table6[C]))</f>
        <v>0</v>
      </c>
      <c r="J3468" s="95">
        <f>IF(GLOBAL[[#This Row],[2]]="",0,-1*SUMIF(Table5[CONCAT],GLOBAL[POINTER],Table5[3]))</f>
        <v>0</v>
      </c>
      <c r="K3468" s="36" t="str">
        <f>IF(GLOBAL[[#This Row],[b1]]="","",GLOBAL[[#This Row],[b1]]-GLOBAL[[#This Row],[a1]]-GLOBAL[[#This Row],[bkeluar1]])</f>
        <v/>
      </c>
      <c r="L3468" s="36">
        <f>SUM(GLOBAL[[#This Row],[bmasuk1]:[c1]])</f>
        <v>0</v>
      </c>
      <c r="M3468" s="37">
        <f t="shared" si="54"/>
        <v>0</v>
      </c>
      <c r="N3468" s="36"/>
      <c r="O3468" s="36" t="str">
        <f>IF(GLOBAL[[#This Row],[b2]]="","",GLOBAL[[#This Row],[b2]]-GLOBAL[[#This Row],[a2]])</f>
        <v/>
      </c>
      <c r="P3468" s="37">
        <f ca="1">SUM(INDIRECT(GLOBAL_VAR[TABLENAME]&amp;"[@a"&amp;$1:$1-1&amp;"]"),INDIRECT(GLOBAL_VAR[TABLENAME]&amp;"[@c"&amp;$1:$1-1&amp;"]"))</f>
        <v>0</v>
      </c>
      <c r="Q3468" s="108"/>
      <c r="R3468" s="38" t="str">
        <f>IF(GLOBAL[[#This Row],[b3]]="","",GLOBAL[[#This Row],[b3]]-GLOBAL[[#This Row],[a3]])</f>
        <v/>
      </c>
      <c r="S3468" s="37">
        <f ca="1">SUM(INDIRECT(GLOBAL_VAR[TABLENAME]&amp;"[@a"&amp;$1:$1-1&amp;"]"),INDIRECT(GLOBAL_VAR[TABLENAME]&amp;"[@c"&amp;$1:$1-1&amp;"]"))</f>
        <v>0</v>
      </c>
      <c r="T3468" s="38"/>
      <c r="U3468" s="38" t="str">
        <f>IF(GLOBAL[[#This Row],[b4]]="","",GLOBAL[[#This Row],[b4]]-GLOBAL[[#This Row],[a4]])</f>
        <v/>
      </c>
      <c r="V3468" s="37">
        <f ca="1">SUM(INDIRECT(GLOBAL_VAR[TABLENAME]&amp;"[@a"&amp;$1:$1-1&amp;"]"),INDIRECT(GLOBAL_VAR[TABLENAME]&amp;"[@c"&amp;$1:$1-1&amp;"]"))</f>
        <v>0</v>
      </c>
      <c r="W3468" s="36"/>
      <c r="X3468" s="36" t="str">
        <f>IF(GLOBAL[[#This Row],[b5]]="","",GLOBAL[[#This Row],[b5]]-GLOBAL[[#This Row],[a5]])</f>
        <v/>
      </c>
      <c r="Y3468" s="37">
        <f ca="1">SUM(INDIRECT(GLOBAL_VAR[TABLENAME]&amp;"[@a"&amp;$1:$1-1&amp;"]"),INDIRECT(GLOBAL_VAR[TABLENAME]&amp;"[@c"&amp;$1:$1-1&amp;"]"))</f>
        <v>0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468" s="36">
        <v>360</v>
      </c>
      <c r="AC3468" t="s">
        <v>5118</v>
      </c>
    </row>
    <row r="3469" spans="1:30">
      <c r="A3469" s="36" t="str">
        <f ca="1">IF(GLOBAL[[#This Row],[TT]]&lt;1,"",ROW()-2)</f>
        <v/>
      </c>
      <c r="B3469" s="38" t="s">
        <v>1859</v>
      </c>
      <c r="C3469" s="36">
        <v>0</v>
      </c>
      <c r="D3469" s="36">
        <v>240</v>
      </c>
      <c r="E3469" s="36">
        <f ca="1">IF(GLOBAL[[#This Row],[b12]]="",GLOBAL[[#This Row],[a6]],GLOBAL[[#This Row],[b12]])</f>
        <v>0</v>
      </c>
      <c r="F3469" s="37">
        <f>GLOBAL[[#This Row],[AWAL]]</f>
        <v>0</v>
      </c>
      <c r="G3469" s="36"/>
      <c r="H3469" s="36"/>
      <c r="I3469" s="36">
        <f>IF(GLOBAL[[#This Row],[1]]="","",SUMIF(Table6[NB BM_C_QTY+F],GLOBAL[POINTER],Table6[C]))</f>
        <v>0</v>
      </c>
      <c r="J3469" s="95">
        <f>IF(GLOBAL[[#This Row],[2]]="",0,-1*SUMIF(Table5[CONCAT],GLOBAL[POINTER],Table5[3]))</f>
        <v>0</v>
      </c>
      <c r="K3469" s="36" t="str">
        <f>IF(GLOBAL[[#This Row],[b1]]="","",GLOBAL[[#This Row],[b1]]-GLOBAL[[#This Row],[a1]]-GLOBAL[[#This Row],[bkeluar1]])</f>
        <v/>
      </c>
      <c r="L3469" s="36">
        <f>SUM(GLOBAL[[#This Row],[bmasuk1]:[c1]])</f>
        <v>0</v>
      </c>
      <c r="M3469" s="37">
        <f t="shared" si="54"/>
        <v>0</v>
      </c>
      <c r="N3469" s="36"/>
      <c r="O3469" s="36" t="str">
        <f>IF(GLOBAL[[#This Row],[b2]]="","",GLOBAL[[#This Row],[b2]]-GLOBAL[[#This Row],[a2]])</f>
        <v/>
      </c>
      <c r="P3469" s="37">
        <f ca="1">SUM(INDIRECT(GLOBAL_VAR[TABLENAME]&amp;"[@a"&amp;$1:$1-1&amp;"]"),INDIRECT(GLOBAL_VAR[TABLENAME]&amp;"[@c"&amp;$1:$1-1&amp;"]"))</f>
        <v>0</v>
      </c>
      <c r="Q3469" s="108"/>
      <c r="R3469" s="38" t="str">
        <f>IF(GLOBAL[[#This Row],[b3]]="","",GLOBAL[[#This Row],[b3]]-GLOBAL[[#This Row],[a3]])</f>
        <v/>
      </c>
      <c r="S3469" s="37">
        <f ca="1">SUM(INDIRECT(GLOBAL_VAR[TABLENAME]&amp;"[@a"&amp;$1:$1-1&amp;"]"),INDIRECT(GLOBAL_VAR[TABLENAME]&amp;"[@c"&amp;$1:$1-1&amp;"]"))</f>
        <v>0</v>
      </c>
      <c r="T3469" s="38"/>
      <c r="U3469" s="38" t="str">
        <f>IF(GLOBAL[[#This Row],[b4]]="","",GLOBAL[[#This Row],[b4]]-GLOBAL[[#This Row],[a4]])</f>
        <v/>
      </c>
      <c r="V3469" s="37">
        <f ca="1">SUM(INDIRECT(GLOBAL_VAR[TABLENAME]&amp;"[@a"&amp;$1:$1-1&amp;"]"),INDIRECT(GLOBAL_VAR[TABLENAME]&amp;"[@c"&amp;$1:$1-1&amp;"]"))</f>
        <v>0</v>
      </c>
      <c r="W3469" s="36"/>
      <c r="X3469" s="36" t="str">
        <f>IF(GLOBAL[[#This Row],[b5]]="","",GLOBAL[[#This Row],[b5]]-GLOBAL[[#This Row],[a5]])</f>
        <v/>
      </c>
      <c r="Y3469" s="37">
        <f ca="1">SUM(INDIRECT(GLOBAL_VAR[TABLENAME]&amp;"[@a"&amp;$1:$1-1&amp;"]"),INDIRECT(GLOBAL_VAR[TABLENAME]&amp;"[@c"&amp;$1:$1-1&amp;"]"))</f>
        <v>0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469" s="36">
        <v>240</v>
      </c>
      <c r="AC3469" t="s">
        <v>5118</v>
      </c>
    </row>
    <row r="3470" spans="1:30">
      <c r="A3470" s="31">
        <f ca="1">IF(GLOBAL[[#This Row],[TT]]&lt;1,"",ROW()-2)</f>
        <v>3468</v>
      </c>
      <c r="B3470" s="33" t="s">
        <v>1860</v>
      </c>
      <c r="C3470" s="31">
        <v>5</v>
      </c>
      <c r="D3470" s="31">
        <v>360</v>
      </c>
      <c r="E3470" s="31">
        <f ca="1">IF(GLOBAL[[#This Row],[b12]]="",GLOBAL[[#This Row],[a6]],GLOBAL[[#This Row],[b12]])</f>
        <v>5</v>
      </c>
      <c r="F3470" s="32">
        <f>GLOBAL[[#This Row],[AWAL]]</f>
        <v>5</v>
      </c>
      <c r="G3470" s="31"/>
      <c r="H3470" s="31"/>
      <c r="I3470" s="31">
        <f>IF(GLOBAL[[#This Row],[1]]="","",SUMIF(Table6[NB BM_C_QTY+F],GLOBAL[POINTER],Table6[C]))</f>
        <v>0</v>
      </c>
      <c r="J3470" s="91">
        <f>IF(GLOBAL[[#This Row],[2]]="",0,-1*SUMIF(Table5[CONCAT],GLOBAL[POINTER],Table5[3]))</f>
        <v>0</v>
      </c>
      <c r="K3470" s="31" t="str">
        <f>IF(GLOBAL[[#This Row],[b1]]="","",GLOBAL[[#This Row],[b1]]-GLOBAL[[#This Row],[a1]]-GLOBAL[[#This Row],[bkeluar1]])</f>
        <v/>
      </c>
      <c r="L3470" s="31">
        <f>SUM(GLOBAL[[#This Row],[bmasuk1]:[c1]])</f>
        <v>0</v>
      </c>
      <c r="M3470" s="32">
        <f t="shared" si="54"/>
        <v>5</v>
      </c>
      <c r="N3470" s="31"/>
      <c r="O3470" s="31" t="str">
        <f>IF(GLOBAL[[#This Row],[b2]]="","",GLOBAL[[#This Row],[b2]]-GLOBAL[[#This Row],[a2]])</f>
        <v/>
      </c>
      <c r="P3470" s="32">
        <f ca="1">SUM(INDIRECT(GLOBAL_VAR[TABLENAME]&amp;"[@a"&amp;$1:$1-1&amp;"]"),INDIRECT(GLOBAL_VAR[TABLENAME]&amp;"[@c"&amp;$1:$1-1&amp;"]"))</f>
        <v>5</v>
      </c>
      <c r="Q3470" s="58"/>
      <c r="R3470" s="33" t="str">
        <f>IF(GLOBAL[[#This Row],[b3]]="","",GLOBAL[[#This Row],[b3]]-GLOBAL[[#This Row],[a3]])</f>
        <v/>
      </c>
      <c r="S3470" s="32">
        <f ca="1">SUM(INDIRECT(GLOBAL_VAR[TABLENAME]&amp;"[@a"&amp;$1:$1-1&amp;"]"),INDIRECT(GLOBAL_VAR[TABLENAME]&amp;"[@c"&amp;$1:$1-1&amp;"]"))</f>
        <v>5</v>
      </c>
      <c r="T3470" s="33"/>
      <c r="U3470" s="33" t="str">
        <f>IF(GLOBAL[[#This Row],[b4]]="","",GLOBAL[[#This Row],[b4]]-GLOBAL[[#This Row],[a4]])</f>
        <v/>
      </c>
      <c r="V3470" s="32">
        <f ca="1">SUM(INDIRECT(GLOBAL_VAR[TABLENAME]&amp;"[@a"&amp;$1:$1-1&amp;"]"),INDIRECT(GLOBAL_VAR[TABLENAME]&amp;"[@c"&amp;$1:$1-1&amp;"]"))</f>
        <v>5</v>
      </c>
      <c r="W3470" s="31"/>
      <c r="X3470" s="31" t="str">
        <f>IF(GLOBAL[[#This Row],[b5]]="","",GLOBAL[[#This Row],[b5]]-GLOBAL[[#This Row],[a5]])</f>
        <v/>
      </c>
      <c r="Y3470" s="37">
        <f ca="1">SUM(INDIRECT(GLOBAL_VAR[TABLENAME]&amp;"[@a"&amp;$1:$1-1&amp;"]"),INDIRECT(GLOBAL_VAR[TABLENAME]&amp;"[@c"&amp;$1:$1-1&amp;"]"))</f>
        <v>5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470" s="31">
        <v>360</v>
      </c>
      <c r="AC3470" t="s">
        <v>5118</v>
      </c>
    </row>
    <row r="3471" spans="1:30">
      <c r="A3471" s="36">
        <f ca="1">IF(GLOBAL[[#This Row],[TT]]&lt;1,"",ROW()-2)</f>
        <v>3469</v>
      </c>
      <c r="B3471" s="38" t="s">
        <v>1861</v>
      </c>
      <c r="C3471" s="36">
        <v>3</v>
      </c>
      <c r="D3471" s="36" t="s">
        <v>1862</v>
      </c>
      <c r="E3471" s="36">
        <f ca="1">IF(GLOBAL[[#This Row],[b12]]="",GLOBAL[[#This Row],[a6]],GLOBAL[[#This Row],[b12]])</f>
        <v>3</v>
      </c>
      <c r="F3471" s="37">
        <f>GLOBAL[[#This Row],[AWAL]]</f>
        <v>3</v>
      </c>
      <c r="G3471" s="36"/>
      <c r="H3471" s="36"/>
      <c r="I3471" s="36">
        <f>IF(GLOBAL[[#This Row],[1]]="","",SUMIF(Table6[NB BM_C_QTY+F],GLOBAL[POINTER],Table6[C]))</f>
        <v>0</v>
      </c>
      <c r="J3471" s="95">
        <f>IF(GLOBAL[[#This Row],[2]]="",0,-1*SUMIF(Table5[CONCAT],GLOBAL[POINTER],Table5[3]))</f>
        <v>0</v>
      </c>
      <c r="K3471" s="36" t="str">
        <f>IF(GLOBAL[[#This Row],[b1]]="","",GLOBAL[[#This Row],[b1]]-GLOBAL[[#This Row],[a1]]-GLOBAL[[#This Row],[bkeluar1]])</f>
        <v/>
      </c>
      <c r="L3471" s="36">
        <f>SUM(GLOBAL[[#This Row],[bmasuk1]:[c1]])</f>
        <v>0</v>
      </c>
      <c r="M3471" s="37">
        <f t="shared" si="54"/>
        <v>3</v>
      </c>
      <c r="N3471" s="36"/>
      <c r="O3471" s="36" t="str">
        <f>IF(GLOBAL[[#This Row],[b2]]="","",GLOBAL[[#This Row],[b2]]-GLOBAL[[#This Row],[a2]])</f>
        <v/>
      </c>
      <c r="P3471" s="37">
        <f ca="1">SUM(INDIRECT(GLOBAL_VAR[TABLENAME]&amp;"[@a"&amp;$1:$1-1&amp;"]"),INDIRECT(GLOBAL_VAR[TABLENAME]&amp;"[@c"&amp;$1:$1-1&amp;"]"))</f>
        <v>3</v>
      </c>
      <c r="Q3471" s="108"/>
      <c r="R3471" s="38" t="str">
        <f>IF(GLOBAL[[#This Row],[b3]]="","",GLOBAL[[#This Row],[b3]]-GLOBAL[[#This Row],[a3]])</f>
        <v/>
      </c>
      <c r="S3471" s="37">
        <f ca="1">SUM(INDIRECT(GLOBAL_VAR[TABLENAME]&amp;"[@a"&amp;$1:$1-1&amp;"]"),INDIRECT(GLOBAL_VAR[TABLENAME]&amp;"[@c"&amp;$1:$1-1&amp;"]"))</f>
        <v>3</v>
      </c>
      <c r="T3471" s="38"/>
      <c r="U3471" s="38" t="str">
        <f>IF(GLOBAL[[#This Row],[b4]]="","",GLOBAL[[#This Row],[b4]]-GLOBAL[[#This Row],[a4]])</f>
        <v/>
      </c>
      <c r="V3471" s="37">
        <f ca="1">SUM(INDIRECT(GLOBAL_VAR[TABLENAME]&amp;"[@a"&amp;$1:$1-1&amp;"]"),INDIRECT(GLOBAL_VAR[TABLENAME]&amp;"[@c"&amp;$1:$1-1&amp;"]"))</f>
        <v>3</v>
      </c>
      <c r="W3471" s="36"/>
      <c r="X3471" s="36" t="str">
        <f>IF(GLOBAL[[#This Row],[b5]]="","",GLOBAL[[#This Row],[b5]]-GLOBAL[[#This Row],[a5]])</f>
        <v/>
      </c>
      <c r="Y3471" s="53">
        <f ca="1">SUM(INDIRECT(GLOBAL_VAR[TABLENAME]&amp;"[@a"&amp;$1:$1-1&amp;"]"),INDIRECT(GLOBAL_VAR[TABLENAME]&amp;"[@c"&amp;$1:$1-1&amp;"]"))</f>
        <v>3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471" s="36">
        <v>30</v>
      </c>
      <c r="AC3471" t="s">
        <v>5149</v>
      </c>
    </row>
    <row r="3472" spans="1:30">
      <c r="A3472" s="36">
        <f ca="1">IF(GLOBAL[[#This Row],[TT]]&lt;1,"",ROW()-2)</f>
        <v>3470</v>
      </c>
      <c r="B3472" s="38" t="s">
        <v>1863</v>
      </c>
      <c r="C3472" s="36">
        <v>2</v>
      </c>
      <c r="D3472" s="36" t="s">
        <v>29</v>
      </c>
      <c r="E3472" s="36">
        <f ca="1">IF(GLOBAL[[#This Row],[b12]]="",GLOBAL[[#This Row],[a6]],GLOBAL[[#This Row],[b12]])</f>
        <v>2</v>
      </c>
      <c r="F3472" s="37">
        <f>GLOBAL[[#This Row],[AWAL]]</f>
        <v>2</v>
      </c>
      <c r="G3472" s="36"/>
      <c r="H3472" s="36"/>
      <c r="I3472" s="36">
        <f>IF(GLOBAL[[#This Row],[1]]="","",SUMIF(Table6[NB BM_C_QTY+F],GLOBAL[POINTER],Table6[C]))</f>
        <v>0</v>
      </c>
      <c r="J3472" s="95">
        <f>IF(GLOBAL[[#This Row],[2]]="",0,-1*SUMIF(Table5[CONCAT],GLOBAL[POINTER],Table5[3]))</f>
        <v>0</v>
      </c>
      <c r="K3472" s="36" t="str">
        <f>IF(GLOBAL[[#This Row],[b1]]="","",GLOBAL[[#This Row],[b1]]-GLOBAL[[#This Row],[a1]]-GLOBAL[[#This Row],[bkeluar1]])</f>
        <v/>
      </c>
      <c r="L3472" s="36">
        <f>SUM(GLOBAL[[#This Row],[bmasuk1]:[c1]])</f>
        <v>0</v>
      </c>
      <c r="M3472" s="37">
        <f t="shared" si="54"/>
        <v>2</v>
      </c>
      <c r="N3472" s="36"/>
      <c r="O3472" s="36" t="str">
        <f>IF(GLOBAL[[#This Row],[b2]]="","",GLOBAL[[#This Row],[b2]]-GLOBAL[[#This Row],[a2]])</f>
        <v/>
      </c>
      <c r="P3472" s="37">
        <f ca="1">SUM(INDIRECT(GLOBAL_VAR[TABLENAME]&amp;"[@a"&amp;$1:$1-1&amp;"]"),INDIRECT(GLOBAL_VAR[TABLENAME]&amp;"[@c"&amp;$1:$1-1&amp;"]"))</f>
        <v>2</v>
      </c>
      <c r="Q3472" s="108"/>
      <c r="R3472" s="38" t="str">
        <f>IF(GLOBAL[[#This Row],[b3]]="","",GLOBAL[[#This Row],[b3]]-GLOBAL[[#This Row],[a3]])</f>
        <v/>
      </c>
      <c r="S3472" s="37">
        <f ca="1">SUM(INDIRECT(GLOBAL_VAR[TABLENAME]&amp;"[@a"&amp;$1:$1-1&amp;"]"),INDIRECT(GLOBAL_VAR[TABLENAME]&amp;"[@c"&amp;$1:$1-1&amp;"]"))</f>
        <v>2</v>
      </c>
      <c r="T3472" s="38"/>
      <c r="U3472" s="38" t="str">
        <f>IF(GLOBAL[[#This Row],[b4]]="","",GLOBAL[[#This Row],[b4]]-GLOBAL[[#This Row],[a4]])</f>
        <v/>
      </c>
      <c r="V3472" s="37">
        <f ca="1">SUM(INDIRECT(GLOBAL_VAR[TABLENAME]&amp;"[@a"&amp;$1:$1-1&amp;"]"),INDIRECT(GLOBAL_VAR[TABLENAME]&amp;"[@c"&amp;$1:$1-1&amp;"]"))</f>
        <v>2</v>
      </c>
      <c r="W3472" s="36"/>
      <c r="X3472" s="36" t="str">
        <f>IF(GLOBAL[[#This Row],[b5]]="","",GLOBAL[[#This Row],[b5]]-GLOBAL[[#This Row],[a5]])</f>
        <v/>
      </c>
      <c r="Y3472" s="53">
        <f ca="1">SUM(INDIRECT(GLOBAL_VAR[TABLENAME]&amp;"[@a"&amp;$1:$1-1&amp;"]"),INDIRECT(GLOBAL_VAR[TABLENAME]&amp;"[@c"&amp;$1:$1-1&amp;"]"))</f>
        <v>2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472" s="36">
        <v>20</v>
      </c>
      <c r="AC3472" t="s">
        <v>5149</v>
      </c>
    </row>
    <row r="3473" spans="1:30">
      <c r="A3473" s="31">
        <f ca="1">IF(GLOBAL[[#This Row],[TT]]&lt;1,"",ROW()-2)</f>
        <v>3471</v>
      </c>
      <c r="B3473" s="33" t="s">
        <v>1864</v>
      </c>
      <c r="C3473" s="31">
        <v>4</v>
      </c>
      <c r="D3473" s="31" t="s">
        <v>173</v>
      </c>
      <c r="E3473" s="31">
        <f ca="1">IF(GLOBAL[[#This Row],[b12]]="",GLOBAL[[#This Row],[a6]],GLOBAL[[#This Row],[b12]])</f>
        <v>4</v>
      </c>
      <c r="F3473" s="32">
        <f>GLOBAL[[#This Row],[AWAL]]</f>
        <v>4</v>
      </c>
      <c r="G3473" s="31"/>
      <c r="H3473" s="31"/>
      <c r="I3473" s="31">
        <f>IF(GLOBAL[[#This Row],[1]]="","",SUMIF(Table6[NB BM_C_QTY+F],GLOBAL[POINTER],Table6[C]))</f>
        <v>0</v>
      </c>
      <c r="J3473" s="91">
        <f>IF(GLOBAL[[#This Row],[2]]="",0,-1*SUMIF(Table5[CONCAT],GLOBAL[POINTER],Table5[3]))</f>
        <v>0</v>
      </c>
      <c r="K3473" s="31" t="str">
        <f>IF(GLOBAL[[#This Row],[b1]]="","",GLOBAL[[#This Row],[b1]]-GLOBAL[[#This Row],[a1]]-GLOBAL[[#This Row],[bkeluar1]])</f>
        <v/>
      </c>
      <c r="L3473" s="31">
        <f>SUM(GLOBAL[[#This Row],[bmasuk1]:[c1]])</f>
        <v>0</v>
      </c>
      <c r="M3473" s="32">
        <f t="shared" si="54"/>
        <v>4</v>
      </c>
      <c r="N3473" s="31"/>
      <c r="O3473" s="31" t="str">
        <f>IF(GLOBAL[[#This Row],[b2]]="","",GLOBAL[[#This Row],[b2]]-GLOBAL[[#This Row],[a2]])</f>
        <v/>
      </c>
      <c r="P3473" s="32">
        <f ca="1">SUM(INDIRECT(GLOBAL_VAR[TABLENAME]&amp;"[@a"&amp;$1:$1-1&amp;"]"),INDIRECT(GLOBAL_VAR[TABLENAME]&amp;"[@c"&amp;$1:$1-1&amp;"]"))</f>
        <v>4</v>
      </c>
      <c r="Q3473" s="58"/>
      <c r="R3473" s="33" t="str">
        <f>IF(GLOBAL[[#This Row],[b3]]="","",GLOBAL[[#This Row],[b3]]-GLOBAL[[#This Row],[a3]])</f>
        <v/>
      </c>
      <c r="S3473" s="32">
        <f ca="1">SUM(INDIRECT(GLOBAL_VAR[TABLENAME]&amp;"[@a"&amp;$1:$1-1&amp;"]"),INDIRECT(GLOBAL_VAR[TABLENAME]&amp;"[@c"&amp;$1:$1-1&amp;"]"))</f>
        <v>4</v>
      </c>
      <c r="T3473" s="33"/>
      <c r="U3473" s="33" t="str">
        <f>IF(GLOBAL[[#This Row],[b4]]="","",GLOBAL[[#This Row],[b4]]-GLOBAL[[#This Row],[a4]])</f>
        <v/>
      </c>
      <c r="V3473" s="32">
        <f ca="1">SUM(INDIRECT(GLOBAL_VAR[TABLENAME]&amp;"[@a"&amp;$1:$1-1&amp;"]"),INDIRECT(GLOBAL_VAR[TABLENAME]&amp;"[@c"&amp;$1:$1-1&amp;"]"))</f>
        <v>4</v>
      </c>
      <c r="W3473" s="31"/>
      <c r="X3473" s="31" t="str">
        <f>IF(GLOBAL[[#This Row],[b5]]="","",GLOBAL[[#This Row],[b5]]-GLOBAL[[#This Row],[a5]])</f>
        <v/>
      </c>
      <c r="Y3473" s="37">
        <f ca="1">SUM(INDIRECT(GLOBAL_VAR[TABLENAME]&amp;"[@a"&amp;$1:$1-1&amp;"]"),INDIRECT(GLOBAL_VAR[TABLENAME]&amp;"[@c"&amp;$1:$1-1&amp;"]"))</f>
        <v>4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473" s="31">
        <v>90</v>
      </c>
      <c r="AC3473" t="s">
        <v>5149</v>
      </c>
    </row>
    <row r="3474" spans="1:30">
      <c r="A3474" s="31">
        <f ca="1">IF(GLOBAL[[#This Row],[TT]]&lt;1,"",ROW()-2)</f>
        <v>3472</v>
      </c>
      <c r="B3474" s="33" t="s">
        <v>1865</v>
      </c>
      <c r="C3474" s="31">
        <v>3</v>
      </c>
      <c r="D3474" s="31" t="s">
        <v>113</v>
      </c>
      <c r="E3474" s="31">
        <f ca="1">IF(GLOBAL[[#This Row],[b12]]="",GLOBAL[[#This Row],[a6]],GLOBAL[[#This Row],[b12]])</f>
        <v>3</v>
      </c>
      <c r="F3474" s="32">
        <f>GLOBAL[[#This Row],[AWAL]]</f>
        <v>3</v>
      </c>
      <c r="G3474" s="31"/>
      <c r="H3474" s="31"/>
      <c r="I3474" s="31">
        <f>IF(GLOBAL[[#This Row],[1]]="","",SUMIF(Table6[NB BM_C_QTY+F],GLOBAL[POINTER],Table6[C]))</f>
        <v>0</v>
      </c>
      <c r="J3474" s="91">
        <f>IF(GLOBAL[[#This Row],[2]]="",0,-1*SUMIF(Table5[CONCAT],GLOBAL[POINTER],Table5[3]))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 t="shared" si="54"/>
        <v>3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3</v>
      </c>
      <c r="Q3474" s="58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3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3</v>
      </c>
      <c r="W3474" s="31"/>
      <c r="X3474" s="31" t="str">
        <f>IF(GLOBAL[[#This Row],[b5]]="","",GLOBAL[[#This Row],[b5]]-GLOBAL[[#This Row],[a5]])</f>
        <v/>
      </c>
      <c r="Y3474" s="53">
        <f ca="1">SUM(INDIRECT(GLOBAL_VAR[TABLENAME]&amp;"[@a"&amp;$1:$1-1&amp;"]"),INDIRECT(GLOBAL_VAR[TABLENAME]&amp;"[@c"&amp;$1:$1-1&amp;"]"))</f>
        <v>3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474" s="31">
        <v>90</v>
      </c>
      <c r="AC3474" t="s">
        <v>5116</v>
      </c>
    </row>
    <row r="3475" spans="1:30">
      <c r="A3475" s="31">
        <f ca="1">IF(GLOBAL[[#This Row],[TT]]&lt;1,"",ROW()-2)</f>
        <v>3473</v>
      </c>
      <c r="B3475" s="33" t="s">
        <v>1866</v>
      </c>
      <c r="C3475" s="31">
        <v>4</v>
      </c>
      <c r="D3475" s="31" t="s">
        <v>83</v>
      </c>
      <c r="E3475" s="31">
        <f ca="1">IF(GLOBAL[[#This Row],[b12]]="",GLOBAL[[#This Row],[a6]],GLOBAL[[#This Row],[b12]])</f>
        <v>4</v>
      </c>
      <c r="F3475" s="32">
        <f>GLOBAL[[#This Row],[AWAL]]</f>
        <v>4</v>
      </c>
      <c r="G3475" s="31"/>
      <c r="H3475" s="31"/>
      <c r="I3475" s="31">
        <f>IF(GLOBAL[[#This Row],[1]]="","",SUMIF(Table6[NB BM_C_QTY+F],GLOBAL[POINTER],Table6[C]))</f>
        <v>0</v>
      </c>
      <c r="J3475" s="91">
        <f>IF(GLOBAL[[#This Row],[2]]="",0,-1*SUMIF(Table5[CONCAT],GLOBAL[POINTER],Table5[3]))</f>
        <v>0</v>
      </c>
      <c r="K3475" s="31" t="str">
        <f>IF(GLOBAL[[#This Row],[b1]]="","",GLOBAL[[#This Row],[b1]]-GLOBAL[[#This Row],[a1]]-GLOBAL[[#This Row],[bkeluar1]])</f>
        <v/>
      </c>
      <c r="L3475" s="31">
        <f>SUM(GLOBAL[[#This Row],[bmasuk1]:[c1]])</f>
        <v>0</v>
      </c>
      <c r="M3475" s="32">
        <f t="shared" si="54"/>
        <v>4</v>
      </c>
      <c r="N3475" s="31"/>
      <c r="O3475" s="31" t="str">
        <f>IF(GLOBAL[[#This Row],[b2]]="","",GLOBAL[[#This Row],[b2]]-GLOBAL[[#This Row],[a2]])</f>
        <v/>
      </c>
      <c r="P3475" s="32">
        <f ca="1">SUM(INDIRECT(GLOBAL_VAR[TABLENAME]&amp;"[@a"&amp;$1:$1-1&amp;"]"),INDIRECT(GLOBAL_VAR[TABLENAME]&amp;"[@c"&amp;$1:$1-1&amp;"]"))</f>
        <v>4</v>
      </c>
      <c r="Q3475" s="58"/>
      <c r="R3475" s="33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4</v>
      </c>
      <c r="T3475" s="33"/>
      <c r="U3475" s="33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4</v>
      </c>
      <c r="W3475" s="31"/>
      <c r="X3475" s="31" t="str">
        <f>IF(GLOBAL[[#This Row],[b5]]="","",GLOBAL[[#This Row],[b5]]-GLOBAL[[#This Row],[a5]])</f>
        <v/>
      </c>
      <c r="Y3475" s="53">
        <f ca="1">SUM(INDIRECT(GLOBAL_VAR[TABLENAME]&amp;"[@a"&amp;$1:$1-1&amp;"]"),INDIRECT(GLOBAL_VAR[TABLENAME]&amp;"[@c"&amp;$1:$1-1&amp;"]"))</f>
        <v>4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475" s="31">
        <v>100</v>
      </c>
      <c r="AC3475" t="s">
        <v>5116</v>
      </c>
    </row>
    <row r="3476" spans="1:30">
      <c r="A3476" s="31" t="str">
        <f ca="1">IF(GLOBAL[[#This Row],[TT]]&lt;1,"",ROW()-2)</f>
        <v/>
      </c>
      <c r="B3476" s="33" t="s">
        <v>1867</v>
      </c>
      <c r="C3476" s="31">
        <v>0</v>
      </c>
      <c r="D3476" s="31" t="s">
        <v>760</v>
      </c>
      <c r="E3476" s="31">
        <f ca="1">IF(GLOBAL[[#This Row],[b12]]="",GLOBAL[[#This Row],[a6]],GLOBAL[[#This Row],[b12]])</f>
        <v>0</v>
      </c>
      <c r="F3476" s="32">
        <f>GLOBAL[[#This Row],[AWAL]]</f>
        <v>0</v>
      </c>
      <c r="G3476" s="31"/>
      <c r="H3476" s="31"/>
      <c r="I3476" s="31">
        <f>IF(GLOBAL[[#This Row],[1]]="","",SUMIF(Table6[NB BM_C_QTY+F],GLOBAL[POINTER],Table6[C]))</f>
        <v>0</v>
      </c>
      <c r="J3476" s="91">
        <f>IF(GLOBAL[[#This Row],[2]]="",0,-1*SUMIF(Table5[CONCAT],GLOBAL[POINTER],Table5[3]))</f>
        <v>0</v>
      </c>
      <c r="K3476" s="31" t="str">
        <f>IF(GLOBAL[[#This Row],[b1]]="","",GLOBAL[[#This Row],[b1]]-GLOBAL[[#This Row],[a1]]-GLOBAL[[#This Row],[bkeluar1]])</f>
        <v/>
      </c>
      <c r="L3476" s="31">
        <f>SUM(GLOBAL[[#This Row],[bmasuk1]:[c1]])</f>
        <v>0</v>
      </c>
      <c r="M3476" s="32">
        <f t="shared" si="54"/>
        <v>0</v>
      </c>
      <c r="N3476" s="31"/>
      <c r="O3476" s="31" t="str">
        <f>IF(GLOBAL[[#This Row],[b2]]="","",GLOBAL[[#This Row],[b2]]-GLOBAL[[#This Row],[a2]])</f>
        <v/>
      </c>
      <c r="P3476" s="32">
        <f ca="1">SUM(INDIRECT(GLOBAL_VAR[TABLENAME]&amp;"[@a"&amp;$1:$1-1&amp;"]"),INDIRECT(GLOBAL_VAR[TABLENAME]&amp;"[@c"&amp;$1:$1-1&amp;"]"))</f>
        <v>0</v>
      </c>
      <c r="Q3476" s="58"/>
      <c r="R3476" s="33" t="str">
        <f>IF(GLOBAL[[#This Row],[b3]]="","",GLOBAL[[#This Row],[b3]]-GLOBAL[[#This Row],[a3]])</f>
        <v/>
      </c>
      <c r="S3476" s="32">
        <f ca="1">SUM(INDIRECT(GLOBAL_VAR[TABLENAME]&amp;"[@a"&amp;$1:$1-1&amp;"]"),INDIRECT(GLOBAL_VAR[TABLENAME]&amp;"[@c"&amp;$1:$1-1&amp;"]"))</f>
        <v>0</v>
      </c>
      <c r="T3476" s="33"/>
      <c r="U3476" s="33" t="str">
        <f>IF(GLOBAL[[#This Row],[b4]]="","",GLOBAL[[#This Row],[b4]]-GLOBAL[[#This Row],[a4]])</f>
        <v/>
      </c>
      <c r="V3476" s="32">
        <f ca="1">SUM(INDIRECT(GLOBAL_VAR[TABLENAME]&amp;"[@a"&amp;$1:$1-1&amp;"]"),INDIRECT(GLOBAL_VAR[TABLENAME]&amp;"[@c"&amp;$1:$1-1&amp;"]"))</f>
        <v>0</v>
      </c>
      <c r="W3476" s="31"/>
      <c r="X3476" s="31" t="str">
        <f>IF(GLOBAL[[#This Row],[b5]]="","",GLOBAL[[#This Row],[b5]]-GLOBAL[[#This Row],[a5]])</f>
        <v/>
      </c>
      <c r="Y3476" s="53">
        <f ca="1">SUM(INDIRECT(GLOBAL_VAR[TABLENAME]&amp;"[@a"&amp;$1:$1-1&amp;"]"),INDIRECT(GLOBAL_VAR[TABLENAME]&amp;"[@c"&amp;$1:$1-1&amp;"]"))</f>
        <v>0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476" s="31">
        <v>35</v>
      </c>
      <c r="AC3476" t="s">
        <v>5116</v>
      </c>
    </row>
    <row r="3477" spans="1:30">
      <c r="A3477" s="31">
        <f ca="1">IF(GLOBAL[[#This Row],[TT]]&lt;1,"",ROW()-2)</f>
        <v>3475</v>
      </c>
      <c r="B3477" s="33" t="s">
        <v>1868</v>
      </c>
      <c r="C3477" s="31">
        <v>4</v>
      </c>
      <c r="D3477" s="31" t="s">
        <v>144</v>
      </c>
      <c r="E3477" s="31">
        <f ca="1">IF(GLOBAL[[#This Row],[b12]]="",GLOBAL[[#This Row],[a6]],GLOBAL[[#This Row],[b12]])</f>
        <v>4</v>
      </c>
      <c r="F3477" s="32">
        <f>GLOBAL[[#This Row],[AWAL]]</f>
        <v>4</v>
      </c>
      <c r="G3477" s="31"/>
      <c r="H3477" s="31"/>
      <c r="I3477" s="31">
        <f>IF(GLOBAL[[#This Row],[1]]="","",SUMIF(Table6[NB BM_C_QTY+F],GLOBAL[POINTER],Table6[C]))</f>
        <v>0</v>
      </c>
      <c r="J3477" s="91">
        <f>IF(GLOBAL[[#This Row],[2]]="",0,-1*SUMIF(Table5[CONCAT],GLOBAL[POINTER],Table5[3]))</f>
        <v>0</v>
      </c>
      <c r="K3477" s="31" t="str">
        <f>IF(GLOBAL[[#This Row],[b1]]="","",GLOBAL[[#This Row],[b1]]-GLOBAL[[#This Row],[a1]]-GLOBAL[[#This Row],[bkeluar1]])</f>
        <v/>
      </c>
      <c r="L3477" s="31">
        <f>SUM(GLOBAL[[#This Row],[bmasuk1]:[c1]])</f>
        <v>0</v>
      </c>
      <c r="M3477" s="32">
        <f t="shared" si="54"/>
        <v>4</v>
      </c>
      <c r="N3477" s="31"/>
      <c r="O3477" s="31" t="str">
        <f>IF(GLOBAL[[#This Row],[b2]]="","",GLOBAL[[#This Row],[b2]]-GLOBAL[[#This Row],[a2]])</f>
        <v/>
      </c>
      <c r="P3477" s="32">
        <f ca="1">SUM(INDIRECT(GLOBAL_VAR[TABLENAME]&amp;"[@a"&amp;$1:$1-1&amp;"]"),INDIRECT(GLOBAL_VAR[TABLENAME]&amp;"[@c"&amp;$1:$1-1&amp;"]"))</f>
        <v>4</v>
      </c>
      <c r="Q3477" s="58"/>
      <c r="R3477" s="33" t="str">
        <f>IF(GLOBAL[[#This Row],[b3]]="","",GLOBAL[[#This Row],[b3]]-GLOBAL[[#This Row],[a3]])</f>
        <v/>
      </c>
      <c r="S3477" s="32">
        <f ca="1">SUM(INDIRECT(GLOBAL_VAR[TABLENAME]&amp;"[@a"&amp;$1:$1-1&amp;"]"),INDIRECT(GLOBAL_VAR[TABLENAME]&amp;"[@c"&amp;$1:$1-1&amp;"]"))</f>
        <v>4</v>
      </c>
      <c r="T3477" s="33"/>
      <c r="U3477" s="33" t="str">
        <f>IF(GLOBAL[[#This Row],[b4]]="","",GLOBAL[[#This Row],[b4]]-GLOBAL[[#This Row],[a4]])</f>
        <v/>
      </c>
      <c r="V3477" s="32">
        <f ca="1">SUM(INDIRECT(GLOBAL_VAR[TABLENAME]&amp;"[@a"&amp;$1:$1-1&amp;"]"),INDIRECT(GLOBAL_VAR[TABLENAME]&amp;"[@c"&amp;$1:$1-1&amp;"]"))</f>
        <v>4</v>
      </c>
      <c r="W3477" s="31"/>
      <c r="X3477" s="31" t="str">
        <f>IF(GLOBAL[[#This Row],[b5]]="","",GLOBAL[[#This Row],[b5]]-GLOBAL[[#This Row],[a5]])</f>
        <v/>
      </c>
      <c r="Y3477" s="53">
        <f ca="1">SUM(INDIRECT(GLOBAL_VAR[TABLENAME]&amp;"[@a"&amp;$1:$1-1&amp;"]"),INDIRECT(GLOBAL_VAR[TABLENAME]&amp;"[@c"&amp;$1:$1-1&amp;"]"))</f>
        <v>4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477" s="31">
        <v>80</v>
      </c>
      <c r="AC3477" t="s">
        <v>5116</v>
      </c>
    </row>
    <row r="3478" spans="1:30">
      <c r="A3478" s="31">
        <f ca="1">IF(GLOBAL[[#This Row],[TT]]&lt;1,"",ROW()-2)</f>
        <v>3476</v>
      </c>
      <c r="B3478" s="33" t="s">
        <v>1869</v>
      </c>
      <c r="C3478" s="31">
        <v>1</v>
      </c>
      <c r="D3478" s="31" t="s">
        <v>98</v>
      </c>
      <c r="E3478" s="31">
        <f ca="1">IF(GLOBAL[[#This Row],[b12]]="",GLOBAL[[#This Row],[a6]],GLOBAL[[#This Row],[b12]])</f>
        <v>1</v>
      </c>
      <c r="F3478" s="32">
        <f>GLOBAL[[#This Row],[AWAL]]</f>
        <v>1</v>
      </c>
      <c r="G3478" s="31"/>
      <c r="H3478" s="31"/>
      <c r="I3478" s="31">
        <f>IF(GLOBAL[[#This Row],[1]]="","",SUMIF(Table6[NB BM_C_QTY+F],GLOBAL[POINTER],Table6[C]))</f>
        <v>0</v>
      </c>
      <c r="J3478" s="91">
        <f>IF(GLOBAL[[#This Row],[2]]="",0,-1*SUMIF(Table5[CONCAT],GLOBAL[POINTER],Table5[3]))</f>
        <v>0</v>
      </c>
      <c r="K3478" s="31" t="str">
        <f>IF(GLOBAL[[#This Row],[b1]]="","",GLOBAL[[#This Row],[b1]]-GLOBAL[[#This Row],[a1]]-GLOBAL[[#This Row],[bkeluar1]])</f>
        <v/>
      </c>
      <c r="L3478" s="31">
        <f>SUM(GLOBAL[[#This Row],[bmasuk1]:[c1]])</f>
        <v>0</v>
      </c>
      <c r="M3478" s="32">
        <f t="shared" si="54"/>
        <v>1</v>
      </c>
      <c r="N3478" s="31"/>
      <c r="O3478" s="31" t="str">
        <f>IF(GLOBAL[[#This Row],[b2]]="","",GLOBAL[[#This Row],[b2]]-GLOBAL[[#This Row],[a2]])</f>
        <v/>
      </c>
      <c r="P3478" s="32">
        <f ca="1">SUM(INDIRECT(GLOBAL_VAR[TABLENAME]&amp;"[@a"&amp;$1:$1-1&amp;"]"),INDIRECT(GLOBAL_VAR[TABLENAME]&amp;"[@c"&amp;$1:$1-1&amp;"]"))</f>
        <v>1</v>
      </c>
      <c r="Q3478" s="58"/>
      <c r="R3478" s="33" t="str">
        <f>IF(GLOBAL[[#This Row],[b3]]="","",GLOBAL[[#This Row],[b3]]-GLOBAL[[#This Row],[a3]])</f>
        <v/>
      </c>
      <c r="S3478" s="32">
        <f ca="1">SUM(INDIRECT(GLOBAL_VAR[TABLENAME]&amp;"[@a"&amp;$1:$1-1&amp;"]"),INDIRECT(GLOBAL_VAR[TABLENAME]&amp;"[@c"&amp;$1:$1-1&amp;"]"))</f>
        <v>1</v>
      </c>
      <c r="T3478" s="33"/>
      <c r="U3478" s="33" t="str">
        <f>IF(GLOBAL[[#This Row],[b4]]="","",GLOBAL[[#This Row],[b4]]-GLOBAL[[#This Row],[a4]])</f>
        <v/>
      </c>
      <c r="V3478" s="32">
        <f ca="1">SUM(INDIRECT(GLOBAL_VAR[TABLENAME]&amp;"[@a"&amp;$1:$1-1&amp;"]"),INDIRECT(GLOBAL_VAR[TABLENAME]&amp;"[@c"&amp;$1:$1-1&amp;"]"))</f>
        <v>1</v>
      </c>
      <c r="W3478" s="31"/>
      <c r="X3478" s="31" t="str">
        <f>IF(GLOBAL[[#This Row],[b5]]="","",GLOBAL[[#This Row],[b5]]-GLOBAL[[#This Row],[a5]])</f>
        <v/>
      </c>
      <c r="Y3478" s="53">
        <f ca="1">SUM(INDIRECT(GLOBAL_VAR[TABLENAME]&amp;"[@a"&amp;$1:$1-1&amp;"]"),INDIRECT(GLOBAL_VAR[TABLENAME]&amp;"[@c"&amp;$1:$1-1&amp;"]"))</f>
        <v>1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478" s="31">
        <v>50</v>
      </c>
      <c r="AC3478" t="s">
        <v>5116</v>
      </c>
    </row>
    <row r="3479" spans="1:30">
      <c r="A3479" s="36">
        <f ca="1">IF(GLOBAL[[#This Row],[TT]]&lt;1,"",ROW()-2)</f>
        <v>3477</v>
      </c>
      <c r="B3479" s="38" t="s">
        <v>1870</v>
      </c>
      <c r="C3479" s="36">
        <v>4</v>
      </c>
      <c r="D3479" s="36" t="s">
        <v>1292</v>
      </c>
      <c r="E3479" s="36">
        <f ca="1">IF(GLOBAL[[#This Row],[b12]]="",GLOBAL[[#This Row],[a6]],GLOBAL[[#This Row],[b12]])</f>
        <v>4</v>
      </c>
      <c r="F3479" s="37">
        <f>GLOBAL[[#This Row],[AWAL]]</f>
        <v>4</v>
      </c>
      <c r="G3479" s="36"/>
      <c r="H3479" s="36"/>
      <c r="I3479" s="36">
        <f>IF(GLOBAL[[#This Row],[1]]="","",SUMIF(Table6[NB BM_C_QTY+F],GLOBAL[POINTER],Table6[C]))</f>
        <v>0</v>
      </c>
      <c r="J3479" s="95">
        <f>IF(GLOBAL[[#This Row],[2]]="",0,-1*SUMIF(Table5[CONCAT],GLOBAL[POINTER],Table5[3]))</f>
        <v>0</v>
      </c>
      <c r="K3479" s="36" t="str">
        <f>IF(GLOBAL[[#This Row],[b1]]="","",GLOBAL[[#This Row],[b1]]-GLOBAL[[#This Row],[a1]]-GLOBAL[[#This Row],[bkeluar1]])</f>
        <v/>
      </c>
      <c r="L3479" s="36">
        <f>SUM(GLOBAL[[#This Row],[bmasuk1]:[c1]])</f>
        <v>0</v>
      </c>
      <c r="M3479" s="37">
        <f t="shared" si="54"/>
        <v>4</v>
      </c>
      <c r="N3479" s="36"/>
      <c r="O3479" s="36" t="str">
        <f>IF(GLOBAL[[#This Row],[b2]]="","",GLOBAL[[#This Row],[b2]]-GLOBAL[[#This Row],[a2]])</f>
        <v/>
      </c>
      <c r="P3479" s="37">
        <f ca="1">SUM(INDIRECT(GLOBAL_VAR[TABLENAME]&amp;"[@a"&amp;$1:$1-1&amp;"]"),INDIRECT(GLOBAL_VAR[TABLENAME]&amp;"[@c"&amp;$1:$1-1&amp;"]"))</f>
        <v>4</v>
      </c>
      <c r="Q3479" s="108"/>
      <c r="R3479" s="38" t="str">
        <f>IF(GLOBAL[[#This Row],[b3]]="","",GLOBAL[[#This Row],[b3]]-GLOBAL[[#This Row],[a3]])</f>
        <v/>
      </c>
      <c r="S3479" s="37">
        <f ca="1">SUM(INDIRECT(GLOBAL_VAR[TABLENAME]&amp;"[@a"&amp;$1:$1-1&amp;"]"),INDIRECT(GLOBAL_VAR[TABLENAME]&amp;"[@c"&amp;$1:$1-1&amp;"]"))</f>
        <v>4</v>
      </c>
      <c r="T3479" s="38"/>
      <c r="U3479" s="38" t="str">
        <f>IF(GLOBAL[[#This Row],[b4]]="","",GLOBAL[[#This Row],[b4]]-GLOBAL[[#This Row],[a4]])</f>
        <v/>
      </c>
      <c r="V3479" s="37">
        <f ca="1">SUM(INDIRECT(GLOBAL_VAR[TABLENAME]&amp;"[@a"&amp;$1:$1-1&amp;"]"),INDIRECT(GLOBAL_VAR[TABLENAME]&amp;"[@c"&amp;$1:$1-1&amp;"]"))</f>
        <v>4</v>
      </c>
      <c r="W3479" s="36"/>
      <c r="X3479" s="36" t="str">
        <f>IF(GLOBAL[[#This Row],[b5]]="","",GLOBAL[[#This Row],[b5]]-GLOBAL[[#This Row],[a5]])</f>
        <v/>
      </c>
      <c r="Y3479" s="53">
        <f ca="1">SUM(INDIRECT(GLOBAL_VAR[TABLENAME]&amp;"[@a"&amp;$1:$1-1&amp;"]"),INDIRECT(GLOBAL_VAR[TABLENAME]&amp;"[@c"&amp;$1:$1-1&amp;"]"))</f>
        <v>4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479" s="36">
        <v>25</v>
      </c>
      <c r="AC3479" t="s">
        <v>5116</v>
      </c>
    </row>
    <row r="3480" spans="1:30">
      <c r="A3480" s="31">
        <f ca="1">IF(GLOBAL[[#This Row],[TT]]&lt;1,"",ROW()-2)</f>
        <v>3478</v>
      </c>
      <c r="B3480" s="33" t="s">
        <v>1871</v>
      </c>
      <c r="C3480" s="31">
        <v>5</v>
      </c>
      <c r="D3480" s="31" t="s">
        <v>1872</v>
      </c>
      <c r="E3480" s="31">
        <f ca="1">IF(GLOBAL[[#This Row],[b12]]="",GLOBAL[[#This Row],[a6]],GLOBAL[[#This Row],[b12]])</f>
        <v>5</v>
      </c>
      <c r="F3480" s="32">
        <f>GLOBAL[[#This Row],[AWAL]]</f>
        <v>5</v>
      </c>
      <c r="G3480" s="31"/>
      <c r="H3480" s="31"/>
      <c r="I3480" s="31">
        <f>IF(GLOBAL[[#This Row],[1]]="","",SUMIF(Table6[NB BM_C_QTY+F],GLOBAL[POINTER],Table6[C]))</f>
        <v>0</v>
      </c>
      <c r="J3480" s="91">
        <f>IF(GLOBAL[[#This Row],[2]]="",0,-1*SUMIF(Table5[CONCAT],GLOBAL[POINTER],Table5[3]))</f>
        <v>0</v>
      </c>
      <c r="K3480" s="31" t="str">
        <f>IF(GLOBAL[[#This Row],[b1]]="","",GLOBAL[[#This Row],[b1]]-GLOBAL[[#This Row],[a1]]-GLOBAL[[#This Row],[bkeluar1]])</f>
        <v/>
      </c>
      <c r="L3480" s="31">
        <f>SUM(GLOBAL[[#This Row],[bmasuk1]:[c1]])</f>
        <v>0</v>
      </c>
      <c r="M3480" s="32">
        <f t="shared" si="54"/>
        <v>5</v>
      </c>
      <c r="N3480" s="31"/>
      <c r="O3480" s="31" t="str">
        <f>IF(GLOBAL[[#This Row],[b2]]="","",GLOBAL[[#This Row],[b2]]-GLOBAL[[#This Row],[a2]])</f>
        <v/>
      </c>
      <c r="P3480" s="32">
        <f ca="1">SUM(INDIRECT(GLOBAL_VAR[TABLENAME]&amp;"[@a"&amp;$1:$1-1&amp;"]"),INDIRECT(GLOBAL_VAR[TABLENAME]&amp;"[@c"&amp;$1:$1-1&amp;"]"))</f>
        <v>5</v>
      </c>
      <c r="Q3480" s="58"/>
      <c r="R3480" s="33" t="str">
        <f>IF(GLOBAL[[#This Row],[b3]]="","",GLOBAL[[#This Row],[b3]]-GLOBAL[[#This Row],[a3]])</f>
        <v/>
      </c>
      <c r="S3480" s="32">
        <f ca="1">SUM(INDIRECT(GLOBAL_VAR[TABLENAME]&amp;"[@a"&amp;$1:$1-1&amp;"]"),INDIRECT(GLOBAL_VAR[TABLENAME]&amp;"[@c"&amp;$1:$1-1&amp;"]"))</f>
        <v>5</v>
      </c>
      <c r="T3480" s="33"/>
      <c r="U3480" s="33" t="str">
        <f>IF(GLOBAL[[#This Row],[b4]]="","",GLOBAL[[#This Row],[b4]]-GLOBAL[[#This Row],[a4]])</f>
        <v/>
      </c>
      <c r="V3480" s="32">
        <f ca="1">SUM(INDIRECT(GLOBAL_VAR[TABLENAME]&amp;"[@a"&amp;$1:$1-1&amp;"]"),INDIRECT(GLOBAL_VAR[TABLENAME]&amp;"[@c"&amp;$1:$1-1&amp;"]"))</f>
        <v>5</v>
      </c>
      <c r="W3480" s="31"/>
      <c r="X3480" s="31" t="str">
        <f>IF(GLOBAL[[#This Row],[b5]]="","",GLOBAL[[#This Row],[b5]]-GLOBAL[[#This Row],[a5]])</f>
        <v/>
      </c>
      <c r="Y3480" s="37">
        <f ca="1">SUM(INDIRECT(GLOBAL_VAR[TABLENAME]&amp;"[@a"&amp;$1:$1-1&amp;"]"),INDIRECT(GLOBAL_VAR[TABLENAME]&amp;"[@c"&amp;$1:$1-1&amp;"]"))</f>
        <v>5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480" s="31">
        <v>22</v>
      </c>
      <c r="AC3480" t="s">
        <v>5116</v>
      </c>
    </row>
    <row r="3481" spans="1:30">
      <c r="A3481" s="39">
        <f ca="1">IF(GLOBAL[[#This Row],[TT]]&lt;1,"",ROW()-2)</f>
        <v>3479</v>
      </c>
      <c r="B3481" s="33" t="s">
        <v>1873</v>
      </c>
      <c r="C3481" s="31">
        <v>1</v>
      </c>
      <c r="D3481" s="31" t="s">
        <v>1874</v>
      </c>
      <c r="E3481" s="39">
        <f ca="1">IF(GLOBAL[[#This Row],[b12]]="",GLOBAL[[#This Row],[a6]],GLOBAL[[#This Row],[b12]])</f>
        <v>1</v>
      </c>
      <c r="F3481" s="40">
        <f>GLOBAL[[#This Row],[AWAL]]</f>
        <v>1</v>
      </c>
      <c r="G3481" s="31"/>
      <c r="H3481" s="31"/>
      <c r="I3481" s="31">
        <f>IF(GLOBAL[[#This Row],[1]]="","",SUMIF(Table6[NB BM_C_QTY+F],GLOBAL[POINTER],Table6[C]))</f>
        <v>0</v>
      </c>
      <c r="J3481" s="91">
        <f>IF(GLOBAL[[#This Row],[2]]="",0,-1*SUMIF(Table5[CONCAT],GLOBAL[POINTER],Table5[3]))</f>
        <v>0</v>
      </c>
      <c r="K3481" s="39" t="str">
        <f>IF(GLOBAL[[#This Row],[b1]]="","",GLOBAL[[#This Row],[b1]]-GLOBAL[[#This Row],[a1]]-GLOBAL[[#This Row],[bkeluar1]])</f>
        <v/>
      </c>
      <c r="L3481" s="39">
        <f>SUM(GLOBAL[[#This Row],[bmasuk1]:[c1]])</f>
        <v>0</v>
      </c>
      <c r="M3481" s="40">
        <f t="shared" si="54"/>
        <v>1</v>
      </c>
      <c r="N3481" s="31"/>
      <c r="O3481" s="39" t="str">
        <f>IF(GLOBAL[[#This Row],[b2]]="","",GLOBAL[[#This Row],[b2]]-GLOBAL[[#This Row],[a2]])</f>
        <v/>
      </c>
      <c r="P3481" s="40">
        <f ca="1">SUM(INDIRECT(GLOBAL_VAR[TABLENAME]&amp;"[@a"&amp;$1:$1-1&amp;"]"),INDIRECT(GLOBAL_VAR[TABLENAME]&amp;"[@c"&amp;$1:$1-1&amp;"]"))</f>
        <v>1</v>
      </c>
      <c r="Q3481" s="58"/>
      <c r="R3481" s="41" t="str">
        <f>IF(GLOBAL[[#This Row],[b3]]="","",GLOBAL[[#This Row],[b3]]-GLOBAL[[#This Row],[a3]])</f>
        <v/>
      </c>
      <c r="S3481" s="32">
        <f ca="1">SUM(INDIRECT(GLOBAL_VAR[TABLENAME]&amp;"[@a"&amp;$1:$1-1&amp;"]"),INDIRECT(GLOBAL_VAR[TABLENAME]&amp;"[@c"&amp;$1:$1-1&amp;"]"))</f>
        <v>1</v>
      </c>
      <c r="T3481" s="33"/>
      <c r="U3481" s="41" t="str">
        <f>IF(GLOBAL[[#This Row],[b4]]="","",GLOBAL[[#This Row],[b4]]-GLOBAL[[#This Row],[a4]])</f>
        <v/>
      </c>
      <c r="V3481" s="32">
        <f ca="1">SUM(INDIRECT(GLOBAL_VAR[TABLENAME]&amp;"[@a"&amp;$1:$1-1&amp;"]"),INDIRECT(GLOBAL_VAR[TABLENAME]&amp;"[@c"&amp;$1:$1-1&amp;"]"))</f>
        <v>1</v>
      </c>
      <c r="W3481" s="31"/>
      <c r="X3481" s="39" t="str">
        <f>IF(GLOBAL[[#This Row],[b5]]="","",GLOBAL[[#This Row],[b5]]-GLOBAL[[#This Row],[a5]])</f>
        <v/>
      </c>
      <c r="Y3481" s="53">
        <f ca="1">SUM(INDIRECT(GLOBAL_VAR[TABLENAME]&amp;"[@a"&amp;$1:$1-1&amp;"]"),INDIRECT(GLOBAL_VAR[TABLENAME]&amp;"[@c"&amp;$1:$1-1&amp;"]"))</f>
        <v>1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481" s="39">
        <v>85</v>
      </c>
      <c r="AC3481" t="s">
        <v>5116</v>
      </c>
    </row>
    <row r="3482" spans="1:30">
      <c r="A3482" s="31" t="str">
        <f ca="1">IF(GLOBAL[[#This Row],[TT]]&lt;1,"",ROW()-2)</f>
        <v/>
      </c>
      <c r="B3482" s="33" t="s">
        <v>1875</v>
      </c>
      <c r="C3482" s="31">
        <v>0</v>
      </c>
      <c r="D3482" s="31" t="s">
        <v>83</v>
      </c>
      <c r="E3482" s="31">
        <f ca="1">IF(GLOBAL[[#This Row],[b12]]="",GLOBAL[[#This Row],[a6]],GLOBAL[[#This Row],[b12]])</f>
        <v>0</v>
      </c>
      <c r="F3482" s="32">
        <f>GLOBAL[[#This Row],[AWAL]]</f>
        <v>0</v>
      </c>
      <c r="G3482" s="31"/>
      <c r="H3482" s="31"/>
      <c r="I3482" s="31">
        <f>IF(GLOBAL[[#This Row],[1]]="","",SUMIF(Table6[NB BM_C_QTY+F],GLOBAL[POINTER],Table6[C]))</f>
        <v>0</v>
      </c>
      <c r="J3482" s="91">
        <f>IF(GLOBAL[[#This Row],[2]]="",0,-1*SUMIF(Table5[CONCAT],GLOBAL[POINTER],Table5[3]))</f>
        <v>0</v>
      </c>
      <c r="K3482" s="31" t="str">
        <f>IF(GLOBAL[[#This Row],[b1]]="","",GLOBAL[[#This Row],[b1]]-GLOBAL[[#This Row],[a1]]-GLOBAL[[#This Row],[bkeluar1]])</f>
        <v/>
      </c>
      <c r="L3482" s="31">
        <f>SUM(GLOBAL[[#This Row],[bmasuk1]:[c1]])</f>
        <v>0</v>
      </c>
      <c r="M3482" s="32">
        <f t="shared" si="54"/>
        <v>0</v>
      </c>
      <c r="N3482" s="31"/>
      <c r="O3482" s="31" t="str">
        <f>IF(GLOBAL[[#This Row],[b2]]="","",GLOBAL[[#This Row],[b2]]-GLOBAL[[#This Row],[a2]])</f>
        <v/>
      </c>
      <c r="P3482" s="32">
        <f ca="1">SUM(INDIRECT(GLOBAL_VAR[TABLENAME]&amp;"[@a"&amp;$1:$1-1&amp;"]"),INDIRECT(GLOBAL_VAR[TABLENAME]&amp;"[@c"&amp;$1:$1-1&amp;"]"))</f>
        <v>0</v>
      </c>
      <c r="Q3482" s="58"/>
      <c r="R3482" s="33" t="str">
        <f>IF(GLOBAL[[#This Row],[b3]]="","",GLOBAL[[#This Row],[b3]]-GLOBAL[[#This Row],[a3]])</f>
        <v/>
      </c>
      <c r="S3482" s="32">
        <f ca="1">SUM(INDIRECT(GLOBAL_VAR[TABLENAME]&amp;"[@a"&amp;$1:$1-1&amp;"]"),INDIRECT(GLOBAL_VAR[TABLENAME]&amp;"[@c"&amp;$1:$1-1&amp;"]"))</f>
        <v>0</v>
      </c>
      <c r="T3482" s="33"/>
      <c r="U3482" s="33" t="str">
        <f>IF(GLOBAL[[#This Row],[b4]]="","",GLOBAL[[#This Row],[b4]]-GLOBAL[[#This Row],[a4]])</f>
        <v/>
      </c>
      <c r="V3482" s="32">
        <f ca="1">SUM(INDIRECT(GLOBAL_VAR[TABLENAME]&amp;"[@a"&amp;$1:$1-1&amp;"]"),INDIRECT(GLOBAL_VAR[TABLENAME]&amp;"[@c"&amp;$1:$1-1&amp;"]"))</f>
        <v>0</v>
      </c>
      <c r="W3482" s="31"/>
      <c r="X3482" s="31" t="str">
        <f>IF(GLOBAL[[#This Row],[b5]]="","",GLOBAL[[#This Row],[b5]]-GLOBAL[[#This Row],[a5]])</f>
        <v/>
      </c>
      <c r="Y3482" s="53">
        <f ca="1">SUM(INDIRECT(GLOBAL_VAR[TABLENAME]&amp;"[@a"&amp;$1:$1-1&amp;"]"),INDIRECT(GLOBAL_VAR[TABLENAME]&amp;"[@c"&amp;$1:$1-1&amp;"]"))</f>
        <v>0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82" s="31">
        <v>100</v>
      </c>
      <c r="AC3482" t="s">
        <v>5116</v>
      </c>
      <c r="AD3482" s="29"/>
    </row>
    <row r="3483" spans="1:30">
      <c r="A3483" s="31" t="str">
        <f ca="1">IF(GLOBAL[[#This Row],[TT]]&lt;1,"",ROW()-2)</f>
        <v/>
      </c>
      <c r="B3483" s="33" t="s">
        <v>2561</v>
      </c>
      <c r="C3483" s="31">
        <v>0</v>
      </c>
      <c r="D3483" s="31" t="s">
        <v>2145</v>
      </c>
      <c r="E3483" s="31">
        <f ca="1">IF(GLOBAL[[#This Row],[b12]]="",GLOBAL[[#This Row],[a6]],GLOBAL[[#This Row],[b12]])</f>
        <v>0</v>
      </c>
      <c r="F3483" s="32">
        <f>GLOBAL[[#This Row],[AWAL]]</f>
        <v>0</v>
      </c>
      <c r="G3483" s="31"/>
      <c r="H3483" s="31"/>
      <c r="I3483" s="31">
        <f>IF(GLOBAL[[#This Row],[1]]="","",SUMIF(Table6[NB BM_C_QTY+F],GLOBAL[POINTER],Table6[C]))</f>
        <v>0</v>
      </c>
      <c r="J3483" s="91">
        <f>IF(GLOBAL[[#This Row],[2]]="",0,-1*SUMIF(Table5[CONCAT],GLOBAL[POINTER],Table5[3]))</f>
        <v>0</v>
      </c>
      <c r="K3483" s="31" t="str">
        <f>IF(GLOBAL[[#This Row],[b1]]="","",GLOBAL[[#This Row],[b1]]-GLOBAL[[#This Row],[a1]]-GLOBAL[[#This Row],[bkeluar1]])</f>
        <v/>
      </c>
      <c r="L3483" s="31">
        <f>SUM(GLOBAL[[#This Row],[bmasuk1]:[c1]])</f>
        <v>0</v>
      </c>
      <c r="M3483" s="32">
        <f t="shared" si="54"/>
        <v>0</v>
      </c>
      <c r="N3483" s="31"/>
      <c r="O3483" s="31" t="str">
        <f>IF(GLOBAL[[#This Row],[b2]]="","",GLOBAL[[#This Row],[b2]]-GLOBAL[[#This Row],[a2]])</f>
        <v/>
      </c>
      <c r="P3483" s="32">
        <f ca="1">SUM(INDIRECT(GLOBAL_VAR[TABLENAME]&amp;"[@a"&amp;$1:$1-1&amp;"]"),INDIRECT(GLOBAL_VAR[TABLENAME]&amp;"[@c"&amp;$1:$1-1&amp;"]"))</f>
        <v>0</v>
      </c>
      <c r="Q3483" s="58"/>
      <c r="R3483" s="33" t="str">
        <f>IF(GLOBAL[[#This Row],[b3]]="","",GLOBAL[[#This Row],[b3]]-GLOBAL[[#This Row],[a3]])</f>
        <v/>
      </c>
      <c r="S3483" s="32">
        <f ca="1">SUM(INDIRECT(GLOBAL_VAR[TABLENAME]&amp;"[@a"&amp;$1:$1-1&amp;"]"),INDIRECT(GLOBAL_VAR[TABLENAME]&amp;"[@c"&amp;$1:$1-1&amp;"]"))</f>
        <v>0</v>
      </c>
      <c r="T3483" s="33"/>
      <c r="U3483" s="33" t="str">
        <f>IF(GLOBAL[[#This Row],[b4]]="","",GLOBAL[[#This Row],[b4]]-GLOBAL[[#This Row],[a4]])</f>
        <v/>
      </c>
      <c r="V3483" s="32">
        <f ca="1">SUM(INDIRECT(GLOBAL_VAR[TABLENAME]&amp;"[@a"&amp;$1:$1-1&amp;"]"),INDIRECT(GLOBAL_VAR[TABLENAME]&amp;"[@c"&amp;$1:$1-1&amp;"]"))</f>
        <v>0</v>
      </c>
      <c r="W3483" s="31"/>
      <c r="X3483" s="31" t="str">
        <f>IF(GLOBAL[[#This Row],[b5]]="","",GLOBAL[[#This Row],[b5]]-GLOBAL[[#This Row],[a5]])</f>
        <v/>
      </c>
      <c r="Y3483" s="53">
        <f ca="1">SUM(INDIRECT(GLOBAL_VAR[TABLENAME]&amp;"[@a"&amp;$1:$1-1&amp;"]"),INDIRECT(GLOBAL_VAR[TABLENAME]&amp;"[@c"&amp;$1:$1-1&amp;"]"))</f>
        <v>0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83" s="31">
        <v>50</v>
      </c>
      <c r="AC3483" t="s">
        <v>5116</v>
      </c>
    </row>
    <row r="3484" spans="1:30">
      <c r="A3484" s="31">
        <f ca="1">IF(GLOBAL[[#This Row],[TT]]&lt;1,"",ROW()-2)</f>
        <v>3482</v>
      </c>
      <c r="B3484" s="33" t="s">
        <v>1876</v>
      </c>
      <c r="C3484" s="31">
        <v>4</v>
      </c>
      <c r="D3484" s="31" t="s">
        <v>98</v>
      </c>
      <c r="E3484" s="31">
        <f ca="1">IF(GLOBAL[[#This Row],[b12]]="",GLOBAL[[#This Row],[a6]],GLOBAL[[#This Row],[b12]])</f>
        <v>4</v>
      </c>
      <c r="F3484" s="32">
        <f>GLOBAL[[#This Row],[AWAL]]</f>
        <v>4</v>
      </c>
      <c r="G3484" s="31"/>
      <c r="H3484" s="31"/>
      <c r="I3484" s="31">
        <f>IF(GLOBAL[[#This Row],[1]]="","",SUMIF(Table6[NB BM_C_QTY+F],GLOBAL[POINTER],Table6[C]))</f>
        <v>0</v>
      </c>
      <c r="J3484" s="91">
        <f>IF(GLOBAL[[#This Row],[2]]="",0,-1*SUMIF(Table5[CONCAT],GLOBAL[POINTER],Table5[3]))</f>
        <v>0</v>
      </c>
      <c r="K3484" s="31" t="str">
        <f>IF(GLOBAL[[#This Row],[b1]]="","",GLOBAL[[#This Row],[b1]]-GLOBAL[[#This Row],[a1]]-GLOBAL[[#This Row],[bkeluar1]])</f>
        <v/>
      </c>
      <c r="L3484" s="31">
        <f>SUM(GLOBAL[[#This Row],[bmasuk1]:[c1]])</f>
        <v>0</v>
      </c>
      <c r="M3484" s="32">
        <f t="shared" si="54"/>
        <v>4</v>
      </c>
      <c r="N3484" s="31"/>
      <c r="O3484" s="31" t="str">
        <f>IF(GLOBAL[[#This Row],[b2]]="","",GLOBAL[[#This Row],[b2]]-GLOBAL[[#This Row],[a2]])</f>
        <v/>
      </c>
      <c r="P3484" s="32">
        <f ca="1">SUM(INDIRECT(GLOBAL_VAR[TABLENAME]&amp;"[@a"&amp;$1:$1-1&amp;"]"),INDIRECT(GLOBAL_VAR[TABLENAME]&amp;"[@c"&amp;$1:$1-1&amp;"]"))</f>
        <v>4</v>
      </c>
      <c r="Q3484" s="58"/>
      <c r="R3484" s="33" t="str">
        <f>IF(GLOBAL[[#This Row],[b3]]="","",GLOBAL[[#This Row],[b3]]-GLOBAL[[#This Row],[a3]])</f>
        <v/>
      </c>
      <c r="S3484" s="32">
        <f ca="1">SUM(INDIRECT(GLOBAL_VAR[TABLENAME]&amp;"[@a"&amp;$1:$1-1&amp;"]"),INDIRECT(GLOBAL_VAR[TABLENAME]&amp;"[@c"&amp;$1:$1-1&amp;"]"))</f>
        <v>4</v>
      </c>
      <c r="T3484" s="33"/>
      <c r="U3484" s="33" t="str">
        <f>IF(GLOBAL[[#This Row],[b4]]="","",GLOBAL[[#This Row],[b4]]-GLOBAL[[#This Row],[a4]])</f>
        <v/>
      </c>
      <c r="V3484" s="32">
        <f ca="1">SUM(INDIRECT(GLOBAL_VAR[TABLENAME]&amp;"[@a"&amp;$1:$1-1&amp;"]"),INDIRECT(GLOBAL_VAR[TABLENAME]&amp;"[@c"&amp;$1:$1-1&amp;"]"))</f>
        <v>4</v>
      </c>
      <c r="W3484" s="31"/>
      <c r="X3484" s="31" t="str">
        <f>IF(GLOBAL[[#This Row],[b5]]="","",GLOBAL[[#This Row],[b5]]-GLOBAL[[#This Row],[a5]])</f>
        <v/>
      </c>
      <c r="Y3484" s="53">
        <f ca="1">SUM(INDIRECT(GLOBAL_VAR[TABLENAME]&amp;"[@a"&amp;$1:$1-1&amp;"]"),INDIRECT(GLOBAL_VAR[TABLENAME]&amp;"[@c"&amp;$1:$1-1&amp;"]"))</f>
        <v>4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484" s="31">
        <v>50</v>
      </c>
      <c r="AC3484" t="s">
        <v>5116</v>
      </c>
    </row>
    <row r="3485" spans="1:30">
      <c r="A3485" s="31">
        <f ca="1">IF(GLOBAL[[#This Row],[TT]]&lt;1,"",ROW()-2)</f>
        <v>3483</v>
      </c>
      <c r="B3485" s="33" t="s">
        <v>1877</v>
      </c>
      <c r="C3485" s="31">
        <v>4</v>
      </c>
      <c r="D3485" s="31" t="s">
        <v>140</v>
      </c>
      <c r="E3485" s="31">
        <f ca="1">IF(GLOBAL[[#This Row],[b12]]="",GLOBAL[[#This Row],[a6]],GLOBAL[[#This Row],[b12]])</f>
        <v>4</v>
      </c>
      <c r="F3485" s="32">
        <f>GLOBAL[[#This Row],[AWAL]]</f>
        <v>4</v>
      </c>
      <c r="G3485" s="31"/>
      <c r="H3485" s="31"/>
      <c r="I3485" s="31">
        <f>IF(GLOBAL[[#This Row],[1]]="","",SUMIF(Table6[NB BM_C_QTY+F],GLOBAL[POINTER],Table6[C]))</f>
        <v>0</v>
      </c>
      <c r="J3485" s="91">
        <f>IF(GLOBAL[[#This Row],[2]]="",0,-1*SUMIF(Table5[CONCAT],GLOBAL[POINTER],Table5[3]))</f>
        <v>0</v>
      </c>
      <c r="K3485" s="31" t="str">
        <f>IF(GLOBAL[[#This Row],[b1]]="","",GLOBAL[[#This Row],[b1]]-GLOBAL[[#This Row],[a1]]-GLOBAL[[#This Row],[bkeluar1]])</f>
        <v/>
      </c>
      <c r="L3485" s="31">
        <f>SUM(GLOBAL[[#This Row],[bmasuk1]:[c1]])</f>
        <v>0</v>
      </c>
      <c r="M3485" s="32">
        <f t="shared" si="54"/>
        <v>4</v>
      </c>
      <c r="N3485" s="31"/>
      <c r="O3485" s="31" t="str">
        <f>IF(GLOBAL[[#This Row],[b2]]="","",GLOBAL[[#This Row],[b2]]-GLOBAL[[#This Row],[a2]])</f>
        <v/>
      </c>
      <c r="P3485" s="32">
        <f ca="1">SUM(INDIRECT(GLOBAL_VAR[TABLENAME]&amp;"[@a"&amp;$1:$1-1&amp;"]"),INDIRECT(GLOBAL_VAR[TABLENAME]&amp;"[@c"&amp;$1:$1-1&amp;"]"))</f>
        <v>4</v>
      </c>
      <c r="Q3485" s="58"/>
      <c r="R3485" s="33" t="str">
        <f>IF(GLOBAL[[#This Row],[b3]]="","",GLOBAL[[#This Row],[b3]]-GLOBAL[[#This Row],[a3]])</f>
        <v/>
      </c>
      <c r="S3485" s="32">
        <f ca="1">SUM(INDIRECT(GLOBAL_VAR[TABLENAME]&amp;"[@a"&amp;$1:$1-1&amp;"]"),INDIRECT(GLOBAL_VAR[TABLENAME]&amp;"[@c"&amp;$1:$1-1&amp;"]"))</f>
        <v>4</v>
      </c>
      <c r="T3485" s="33"/>
      <c r="U3485" s="33" t="str">
        <f>IF(GLOBAL[[#This Row],[b4]]="","",GLOBAL[[#This Row],[b4]]-GLOBAL[[#This Row],[a4]])</f>
        <v/>
      </c>
      <c r="V3485" s="32">
        <f ca="1">SUM(INDIRECT(GLOBAL_VAR[TABLENAME]&amp;"[@a"&amp;$1:$1-1&amp;"]"),INDIRECT(GLOBAL_VAR[TABLENAME]&amp;"[@c"&amp;$1:$1-1&amp;"]"))</f>
        <v>4</v>
      </c>
      <c r="W3485" s="31"/>
      <c r="X3485" s="31" t="str">
        <f>IF(GLOBAL[[#This Row],[b5]]="","",GLOBAL[[#This Row],[b5]]-GLOBAL[[#This Row],[a5]])</f>
        <v/>
      </c>
      <c r="Y3485" s="53">
        <f ca="1">SUM(INDIRECT(GLOBAL_VAR[TABLENAME]&amp;"[@a"&amp;$1:$1-1&amp;"]"),INDIRECT(GLOBAL_VAR[TABLENAME]&amp;"[@c"&amp;$1:$1-1&amp;"]"))</f>
        <v>4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485" s="31">
        <v>240</v>
      </c>
      <c r="AC3485" t="s">
        <v>5118</v>
      </c>
    </row>
    <row r="3486" spans="1:30">
      <c r="A3486" s="31">
        <f ca="1">IF(GLOBAL[[#This Row],[TT]]&lt;1,"",ROW()-2)</f>
        <v>3484</v>
      </c>
      <c r="B3486" s="33" t="s">
        <v>1878</v>
      </c>
      <c r="C3486" s="31">
        <v>45</v>
      </c>
      <c r="D3486" s="31" t="s">
        <v>83</v>
      </c>
      <c r="E3486" s="31">
        <f ca="1">IF(GLOBAL[[#This Row],[b12]]="",GLOBAL[[#This Row],[a6]],GLOBAL[[#This Row],[b12]])</f>
        <v>45</v>
      </c>
      <c r="F3486" s="32">
        <f>GLOBAL[[#This Row],[AWAL]]</f>
        <v>45</v>
      </c>
      <c r="G3486" s="31"/>
      <c r="H3486" s="31"/>
      <c r="I3486" s="31">
        <f>IF(GLOBAL[[#This Row],[1]]="","",SUMIF(Table6[NB BM_C_QTY+F],GLOBAL[POINTER],Table6[C]))</f>
        <v>0</v>
      </c>
      <c r="J3486" s="91">
        <f>IF(GLOBAL[[#This Row],[2]]="",0,-1*SUMIF(Table5[CONCAT],GLOBAL[POINTER],Table5[3]))</f>
        <v>0</v>
      </c>
      <c r="K3486" s="31" t="str">
        <f>IF(GLOBAL[[#This Row],[b1]]="","",GLOBAL[[#This Row],[b1]]-GLOBAL[[#This Row],[a1]]-GLOBAL[[#This Row],[bkeluar1]])</f>
        <v/>
      </c>
      <c r="L3486" s="31">
        <f>SUM(GLOBAL[[#This Row],[bmasuk1]:[c1]])</f>
        <v>0</v>
      </c>
      <c r="M3486" s="32">
        <f t="shared" si="54"/>
        <v>45</v>
      </c>
      <c r="N3486" s="31"/>
      <c r="O3486" s="31" t="str">
        <f>IF(GLOBAL[[#This Row],[b2]]="","",GLOBAL[[#This Row],[b2]]-GLOBAL[[#This Row],[a2]])</f>
        <v/>
      </c>
      <c r="P3486" s="32">
        <f ca="1">SUM(INDIRECT(GLOBAL_VAR[TABLENAME]&amp;"[@a"&amp;$1:$1-1&amp;"]"),INDIRECT(GLOBAL_VAR[TABLENAME]&amp;"[@c"&amp;$1:$1-1&amp;"]"))</f>
        <v>45</v>
      </c>
      <c r="Q3486" s="58"/>
      <c r="R3486" s="33" t="str">
        <f>IF(GLOBAL[[#This Row],[b3]]="","",GLOBAL[[#This Row],[b3]]-GLOBAL[[#This Row],[a3]])</f>
        <v/>
      </c>
      <c r="S3486" s="32">
        <f ca="1">SUM(INDIRECT(GLOBAL_VAR[TABLENAME]&amp;"[@a"&amp;$1:$1-1&amp;"]"),INDIRECT(GLOBAL_VAR[TABLENAME]&amp;"[@c"&amp;$1:$1-1&amp;"]"))</f>
        <v>45</v>
      </c>
      <c r="T3486" s="33"/>
      <c r="U3486" s="33" t="str">
        <f>IF(GLOBAL[[#This Row],[b4]]="","",GLOBAL[[#This Row],[b4]]-GLOBAL[[#This Row],[a4]])</f>
        <v/>
      </c>
      <c r="V3486" s="32">
        <f ca="1">SUM(INDIRECT(GLOBAL_VAR[TABLENAME]&amp;"[@a"&amp;$1:$1-1&amp;"]"),INDIRECT(GLOBAL_VAR[TABLENAME]&amp;"[@c"&amp;$1:$1-1&amp;"]"))</f>
        <v>45</v>
      </c>
      <c r="W3486" s="31"/>
      <c r="X3486" s="31" t="str">
        <f>IF(GLOBAL[[#This Row],[b5]]="","",GLOBAL[[#This Row],[b5]]-GLOBAL[[#This Row],[a5]])</f>
        <v/>
      </c>
      <c r="Y3486" s="53">
        <f ca="1">SUM(INDIRECT(GLOBAL_VAR[TABLENAME]&amp;"[@a"&amp;$1:$1-1&amp;"]"),INDIRECT(GLOBAL_VAR[TABLENAME]&amp;"[@c"&amp;$1:$1-1&amp;"]"))</f>
        <v>45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486" s="31">
        <v>100</v>
      </c>
      <c r="AC3486" t="s">
        <v>5116</v>
      </c>
    </row>
    <row r="3487" spans="1:30">
      <c r="A3487" s="31">
        <f ca="1">IF(GLOBAL[[#This Row],[TT]]&lt;1,"",ROW()-2)</f>
        <v>3485</v>
      </c>
      <c r="B3487" s="33" t="s">
        <v>1879</v>
      </c>
      <c r="C3487" s="31">
        <v>2</v>
      </c>
      <c r="D3487" s="31" t="s">
        <v>1880</v>
      </c>
      <c r="E3487" s="31">
        <f ca="1">IF(GLOBAL[[#This Row],[b12]]="",GLOBAL[[#This Row],[a6]],GLOBAL[[#This Row],[b12]])</f>
        <v>2</v>
      </c>
      <c r="F3487" s="32">
        <f>GLOBAL[[#This Row],[AWAL]]</f>
        <v>2</v>
      </c>
      <c r="G3487" s="31"/>
      <c r="H3487" s="31"/>
      <c r="I3487" s="31">
        <f>IF(GLOBAL[[#This Row],[1]]="","",SUMIF(Table6[NB BM_C_QTY+F],GLOBAL[POINTER],Table6[C]))</f>
        <v>0</v>
      </c>
      <c r="J3487" s="91">
        <f>IF(GLOBAL[[#This Row],[2]]="",0,-1*SUMIF(Table5[CONCAT],GLOBAL[POINTER],Table5[3]))</f>
        <v>0</v>
      </c>
      <c r="K3487" s="31" t="str">
        <f>IF(GLOBAL[[#This Row],[b1]]="","",GLOBAL[[#This Row],[b1]]-GLOBAL[[#This Row],[a1]]-GLOBAL[[#This Row],[bkeluar1]])</f>
        <v/>
      </c>
      <c r="L3487" s="31">
        <f>SUM(GLOBAL[[#This Row],[bmasuk1]:[c1]])</f>
        <v>0</v>
      </c>
      <c r="M3487" s="32">
        <f t="shared" si="54"/>
        <v>2</v>
      </c>
      <c r="N3487" s="31"/>
      <c r="O3487" s="31" t="str">
        <f>IF(GLOBAL[[#This Row],[b2]]="","",GLOBAL[[#This Row],[b2]]-GLOBAL[[#This Row],[a2]])</f>
        <v/>
      </c>
      <c r="P3487" s="32">
        <f ca="1">SUM(INDIRECT(GLOBAL_VAR[TABLENAME]&amp;"[@a"&amp;$1:$1-1&amp;"]"),INDIRECT(GLOBAL_VAR[TABLENAME]&amp;"[@c"&amp;$1:$1-1&amp;"]"))</f>
        <v>2</v>
      </c>
      <c r="Q3487" s="58"/>
      <c r="R3487" s="33" t="str">
        <f>IF(GLOBAL[[#This Row],[b3]]="","",GLOBAL[[#This Row],[b3]]-GLOBAL[[#This Row],[a3]])</f>
        <v/>
      </c>
      <c r="S3487" s="32">
        <f ca="1">SUM(INDIRECT(GLOBAL_VAR[TABLENAME]&amp;"[@a"&amp;$1:$1-1&amp;"]"),INDIRECT(GLOBAL_VAR[TABLENAME]&amp;"[@c"&amp;$1:$1-1&amp;"]"))</f>
        <v>2</v>
      </c>
      <c r="T3487" s="33"/>
      <c r="U3487" s="33" t="str">
        <f>IF(GLOBAL[[#This Row],[b4]]="","",GLOBAL[[#This Row],[b4]]-GLOBAL[[#This Row],[a4]])</f>
        <v/>
      </c>
      <c r="V3487" s="32">
        <f ca="1">SUM(INDIRECT(GLOBAL_VAR[TABLENAME]&amp;"[@a"&amp;$1:$1-1&amp;"]"),INDIRECT(GLOBAL_VAR[TABLENAME]&amp;"[@c"&amp;$1:$1-1&amp;"]"))</f>
        <v>2</v>
      </c>
      <c r="W3487" s="31"/>
      <c r="X3487" s="31" t="str">
        <f>IF(GLOBAL[[#This Row],[b5]]="","",GLOBAL[[#This Row],[b5]]-GLOBAL[[#This Row],[a5]])</f>
        <v/>
      </c>
      <c r="Y3487" s="53">
        <f ca="1">SUM(INDIRECT(GLOBAL_VAR[TABLENAME]&amp;"[@a"&amp;$1:$1-1&amp;"]"),INDIRECT(GLOBAL_VAR[TABLENAME]&amp;"[@c"&amp;$1:$1-1&amp;"]"))</f>
        <v>2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487" s="31">
        <v>218</v>
      </c>
      <c r="AC3487" t="s">
        <v>5117</v>
      </c>
    </row>
    <row r="3488" spans="1:30">
      <c r="A3488" s="31">
        <f ca="1">IF(GLOBAL[[#This Row],[TT]]&lt;1,"",ROW()-2)</f>
        <v>3486</v>
      </c>
      <c r="B3488" s="33" t="s">
        <v>1881</v>
      </c>
      <c r="C3488" s="31">
        <v>16</v>
      </c>
      <c r="D3488" s="31" t="s">
        <v>1292</v>
      </c>
      <c r="E3488" s="31">
        <f ca="1">IF(GLOBAL[[#This Row],[b12]]="",GLOBAL[[#This Row],[a6]],GLOBAL[[#This Row],[b12]])</f>
        <v>16</v>
      </c>
      <c r="F3488" s="32">
        <f>GLOBAL[[#This Row],[AWAL]]</f>
        <v>16</v>
      </c>
      <c r="G3488" s="31"/>
      <c r="H3488" s="31"/>
      <c r="I3488" s="31">
        <f>IF(GLOBAL[[#This Row],[1]]="","",SUMIF(Table6[NB BM_C_QTY+F],GLOBAL[POINTER],Table6[C]))</f>
        <v>0</v>
      </c>
      <c r="J3488" s="91">
        <f>IF(GLOBAL[[#This Row],[2]]="",0,-1*SUMIF(Table5[CONCAT],GLOBAL[POINTER],Table5[3]))</f>
        <v>0</v>
      </c>
      <c r="K3488" s="31" t="str">
        <f>IF(GLOBAL[[#This Row],[b1]]="","",GLOBAL[[#This Row],[b1]]-GLOBAL[[#This Row],[a1]]-GLOBAL[[#This Row],[bkeluar1]])</f>
        <v/>
      </c>
      <c r="L3488" s="31">
        <f>SUM(GLOBAL[[#This Row],[bmasuk1]:[c1]])</f>
        <v>0</v>
      </c>
      <c r="M3488" s="32">
        <f t="shared" si="54"/>
        <v>16</v>
      </c>
      <c r="N3488" s="31"/>
      <c r="O3488" s="31" t="str">
        <f>IF(GLOBAL[[#This Row],[b2]]="","",GLOBAL[[#This Row],[b2]]-GLOBAL[[#This Row],[a2]])</f>
        <v/>
      </c>
      <c r="P3488" s="32">
        <f ca="1">SUM(INDIRECT(GLOBAL_VAR[TABLENAME]&amp;"[@a"&amp;$1:$1-1&amp;"]"),INDIRECT(GLOBAL_VAR[TABLENAME]&amp;"[@c"&amp;$1:$1-1&amp;"]"))</f>
        <v>16</v>
      </c>
      <c r="Q3488" s="58"/>
      <c r="R3488" s="33" t="str">
        <f>IF(GLOBAL[[#This Row],[b3]]="","",GLOBAL[[#This Row],[b3]]-GLOBAL[[#This Row],[a3]])</f>
        <v/>
      </c>
      <c r="S3488" s="32">
        <f ca="1">SUM(INDIRECT(GLOBAL_VAR[TABLENAME]&amp;"[@a"&amp;$1:$1-1&amp;"]"),INDIRECT(GLOBAL_VAR[TABLENAME]&amp;"[@c"&amp;$1:$1-1&amp;"]"))</f>
        <v>16</v>
      </c>
      <c r="T3488" s="33"/>
      <c r="U3488" s="33" t="str">
        <f>IF(GLOBAL[[#This Row],[b4]]="","",GLOBAL[[#This Row],[b4]]-GLOBAL[[#This Row],[a4]])</f>
        <v/>
      </c>
      <c r="V3488" s="32">
        <f ca="1">SUM(INDIRECT(GLOBAL_VAR[TABLENAME]&amp;"[@a"&amp;$1:$1-1&amp;"]"),INDIRECT(GLOBAL_VAR[TABLENAME]&amp;"[@c"&amp;$1:$1-1&amp;"]"))</f>
        <v>16</v>
      </c>
      <c r="W3488" s="31"/>
      <c r="X3488" s="31" t="str">
        <f>IF(GLOBAL[[#This Row],[b5]]="","",GLOBAL[[#This Row],[b5]]-GLOBAL[[#This Row],[a5]])</f>
        <v/>
      </c>
      <c r="Y3488" s="53">
        <f ca="1">SUM(INDIRECT(GLOBAL_VAR[TABLENAME]&amp;"[@a"&amp;$1:$1-1&amp;"]"),INDIRECT(GLOBAL_VAR[TABLENAME]&amp;"[@c"&amp;$1:$1-1&amp;"]"))</f>
        <v>16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488" s="31">
        <v>25</v>
      </c>
      <c r="AC3488" t="s">
        <v>5116</v>
      </c>
    </row>
    <row r="3489" spans="1:29">
      <c r="A3489" s="31">
        <f ca="1">IF(GLOBAL[[#This Row],[TT]]&lt;1,"",ROW()-2)</f>
        <v>3487</v>
      </c>
      <c r="B3489" s="33" t="s">
        <v>1882</v>
      </c>
      <c r="C3489" s="31">
        <v>1</v>
      </c>
      <c r="D3489" s="31" t="s">
        <v>51</v>
      </c>
      <c r="E3489" s="31">
        <f ca="1">IF(GLOBAL[[#This Row],[b12]]="",GLOBAL[[#This Row],[a6]],GLOBAL[[#This Row],[b12]])</f>
        <v>1</v>
      </c>
      <c r="F3489" s="32">
        <f>GLOBAL[[#This Row],[AWAL]]</f>
        <v>1</v>
      </c>
      <c r="G3489" s="31"/>
      <c r="H3489" s="31"/>
      <c r="I3489" s="31">
        <f>IF(GLOBAL[[#This Row],[1]]="","",SUMIF(Table6[NB BM_C_QTY+F],GLOBAL[POINTER],Table6[C]))</f>
        <v>0</v>
      </c>
      <c r="J3489" s="91">
        <f>IF(GLOBAL[[#This Row],[2]]="",0,-1*SUMIF(Table5[CONCAT],GLOBAL[POINTER],Table5[3]))</f>
        <v>0</v>
      </c>
      <c r="K3489" s="31" t="str">
        <f>IF(GLOBAL[[#This Row],[b1]]="","",GLOBAL[[#This Row],[b1]]-GLOBAL[[#This Row],[a1]]-GLOBAL[[#This Row],[bkeluar1]])</f>
        <v/>
      </c>
      <c r="L3489" s="31">
        <f>SUM(GLOBAL[[#This Row],[bmasuk1]:[c1]])</f>
        <v>0</v>
      </c>
      <c r="M3489" s="32">
        <f t="shared" si="54"/>
        <v>1</v>
      </c>
      <c r="N3489" s="31"/>
      <c r="O3489" s="31" t="str">
        <f>IF(GLOBAL[[#This Row],[b2]]="","",GLOBAL[[#This Row],[b2]]-GLOBAL[[#This Row],[a2]])</f>
        <v/>
      </c>
      <c r="P3489" s="32">
        <f ca="1">SUM(INDIRECT(GLOBAL_VAR[TABLENAME]&amp;"[@a"&amp;$1:$1-1&amp;"]"),INDIRECT(GLOBAL_VAR[TABLENAME]&amp;"[@c"&amp;$1:$1-1&amp;"]"))</f>
        <v>1</v>
      </c>
      <c r="Q3489" s="58"/>
      <c r="R3489" s="33" t="str">
        <f>IF(GLOBAL[[#This Row],[b3]]="","",GLOBAL[[#This Row],[b3]]-GLOBAL[[#This Row],[a3]])</f>
        <v/>
      </c>
      <c r="S3489" s="32">
        <f ca="1">SUM(INDIRECT(GLOBAL_VAR[TABLENAME]&amp;"[@a"&amp;$1:$1-1&amp;"]"),INDIRECT(GLOBAL_VAR[TABLENAME]&amp;"[@c"&amp;$1:$1-1&amp;"]"))</f>
        <v>1</v>
      </c>
      <c r="T3489" s="33"/>
      <c r="U3489" s="33" t="str">
        <f>IF(GLOBAL[[#This Row],[b4]]="","",GLOBAL[[#This Row],[b4]]-GLOBAL[[#This Row],[a4]])</f>
        <v/>
      </c>
      <c r="V3489" s="32">
        <f ca="1">SUM(INDIRECT(GLOBAL_VAR[TABLENAME]&amp;"[@a"&amp;$1:$1-1&amp;"]"),INDIRECT(GLOBAL_VAR[TABLENAME]&amp;"[@c"&amp;$1:$1-1&amp;"]"))</f>
        <v>1</v>
      </c>
      <c r="W3489" s="31"/>
      <c r="X3489" s="31" t="str">
        <f>IF(GLOBAL[[#This Row],[b5]]="","",GLOBAL[[#This Row],[b5]]-GLOBAL[[#This Row],[a5]])</f>
        <v/>
      </c>
      <c r="Y3489" s="53">
        <f ca="1">SUM(INDIRECT(GLOBAL_VAR[TABLENAME]&amp;"[@a"&amp;$1:$1-1&amp;"]"),INDIRECT(GLOBAL_VAR[TABLENAME]&amp;"[@c"&amp;$1:$1-1&amp;"]"))</f>
        <v>1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489" s="31">
        <v>60</v>
      </c>
      <c r="AC3489" t="s">
        <v>5116</v>
      </c>
    </row>
    <row r="3490" spans="1:29">
      <c r="A3490" s="36">
        <f ca="1">IF(GLOBAL[[#This Row],[TT]]&lt;1,"",ROW()-2)</f>
        <v>3488</v>
      </c>
      <c r="B3490" s="38" t="s">
        <v>1883</v>
      </c>
      <c r="C3490" s="36">
        <v>2</v>
      </c>
      <c r="D3490" s="36" t="s">
        <v>98</v>
      </c>
      <c r="E3490" s="36">
        <f ca="1">IF(GLOBAL[[#This Row],[b12]]="",GLOBAL[[#This Row],[a6]],GLOBAL[[#This Row],[b12]])</f>
        <v>2</v>
      </c>
      <c r="F3490" s="37">
        <f>GLOBAL[[#This Row],[AWAL]]</f>
        <v>2</v>
      </c>
      <c r="G3490" s="36"/>
      <c r="H3490" s="36"/>
      <c r="I3490" s="36">
        <f>IF(GLOBAL[[#This Row],[1]]="","",SUMIF(Table6[NB BM_C_QTY+F],GLOBAL[POINTER],Table6[C]))</f>
        <v>0</v>
      </c>
      <c r="J3490" s="95">
        <f>IF(GLOBAL[[#This Row],[2]]="",0,-1*SUMIF(Table5[CONCAT],GLOBAL[POINTER],Table5[3]))</f>
        <v>0</v>
      </c>
      <c r="K3490" s="36" t="str">
        <f>IF(GLOBAL[[#This Row],[b1]]="","",GLOBAL[[#This Row],[b1]]-GLOBAL[[#This Row],[a1]]-GLOBAL[[#This Row],[bkeluar1]])</f>
        <v/>
      </c>
      <c r="L3490" s="36">
        <f>SUM(GLOBAL[[#This Row],[bmasuk1]:[c1]])</f>
        <v>0</v>
      </c>
      <c r="M3490" s="37">
        <f t="shared" si="54"/>
        <v>2</v>
      </c>
      <c r="N3490" s="36"/>
      <c r="O3490" s="36" t="str">
        <f>IF(GLOBAL[[#This Row],[b2]]="","",GLOBAL[[#This Row],[b2]]-GLOBAL[[#This Row],[a2]])</f>
        <v/>
      </c>
      <c r="P3490" s="37">
        <f ca="1">SUM(INDIRECT(GLOBAL_VAR[TABLENAME]&amp;"[@a"&amp;$1:$1-1&amp;"]"),INDIRECT(GLOBAL_VAR[TABLENAME]&amp;"[@c"&amp;$1:$1-1&amp;"]"))</f>
        <v>2</v>
      </c>
      <c r="Q3490" s="108"/>
      <c r="R3490" s="38" t="str">
        <f>IF(GLOBAL[[#This Row],[b3]]="","",GLOBAL[[#This Row],[b3]]-GLOBAL[[#This Row],[a3]])</f>
        <v/>
      </c>
      <c r="S3490" s="37">
        <f ca="1">SUM(INDIRECT(GLOBAL_VAR[TABLENAME]&amp;"[@a"&amp;$1:$1-1&amp;"]"),INDIRECT(GLOBAL_VAR[TABLENAME]&amp;"[@c"&amp;$1:$1-1&amp;"]"))</f>
        <v>2</v>
      </c>
      <c r="T3490" s="38"/>
      <c r="U3490" s="38" t="str">
        <f>IF(GLOBAL[[#This Row],[b4]]="","",GLOBAL[[#This Row],[b4]]-GLOBAL[[#This Row],[a4]])</f>
        <v/>
      </c>
      <c r="V3490" s="37">
        <f ca="1">SUM(INDIRECT(GLOBAL_VAR[TABLENAME]&amp;"[@a"&amp;$1:$1-1&amp;"]"),INDIRECT(GLOBAL_VAR[TABLENAME]&amp;"[@c"&amp;$1:$1-1&amp;"]"))</f>
        <v>2</v>
      </c>
      <c r="W3490" s="36"/>
      <c r="X3490" s="36" t="str">
        <f>IF(GLOBAL[[#This Row],[b5]]="","",GLOBAL[[#This Row],[b5]]-GLOBAL[[#This Row],[a5]])</f>
        <v/>
      </c>
      <c r="Y3490" s="53">
        <f ca="1">SUM(INDIRECT(GLOBAL_VAR[TABLENAME]&amp;"[@a"&amp;$1:$1-1&amp;"]"),INDIRECT(GLOBAL_VAR[TABLENAME]&amp;"[@c"&amp;$1:$1-1&amp;"]"))</f>
        <v>2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490" s="36">
        <v>50</v>
      </c>
      <c r="AC3490" t="s">
        <v>5116</v>
      </c>
    </row>
    <row r="3491" spans="1:29">
      <c r="A3491" s="31">
        <f ca="1">IF(GLOBAL[[#This Row],[TT]]&lt;1,"",ROW()-2)</f>
        <v>3489</v>
      </c>
      <c r="B3491" s="33" t="s">
        <v>1884</v>
      </c>
      <c r="C3491" s="31">
        <v>3</v>
      </c>
      <c r="D3491" s="31" t="s">
        <v>51</v>
      </c>
      <c r="E3491" s="31">
        <f ca="1">IF(GLOBAL[[#This Row],[b12]]="",GLOBAL[[#This Row],[a6]],GLOBAL[[#This Row],[b12]])</f>
        <v>3</v>
      </c>
      <c r="F3491" s="32">
        <f>GLOBAL[[#This Row],[AWAL]]</f>
        <v>3</v>
      </c>
      <c r="G3491" s="31"/>
      <c r="H3491" s="31"/>
      <c r="I3491" s="31">
        <f>IF(GLOBAL[[#This Row],[1]]="","",SUMIF(Table6[NB BM_C_QTY+F],GLOBAL[POINTER],Table6[C]))</f>
        <v>0</v>
      </c>
      <c r="J3491" s="91">
        <f>IF(GLOBAL[[#This Row],[2]]="",0,-1*SUMIF(Table5[CONCAT],GLOBAL[POINTER],Table5[3]))</f>
        <v>0</v>
      </c>
      <c r="K3491" s="31" t="str">
        <f>IF(GLOBAL[[#This Row],[b1]]="","",GLOBAL[[#This Row],[b1]]-GLOBAL[[#This Row],[a1]]-GLOBAL[[#This Row],[bkeluar1]])</f>
        <v/>
      </c>
      <c r="L3491" s="31">
        <f>SUM(GLOBAL[[#This Row],[bmasuk1]:[c1]])</f>
        <v>0</v>
      </c>
      <c r="M3491" s="32">
        <f t="shared" si="54"/>
        <v>3</v>
      </c>
      <c r="N3491" s="31"/>
      <c r="O3491" s="31" t="str">
        <f>IF(GLOBAL[[#This Row],[b2]]="","",GLOBAL[[#This Row],[b2]]-GLOBAL[[#This Row],[a2]])</f>
        <v/>
      </c>
      <c r="P3491" s="32">
        <f ca="1">SUM(INDIRECT(GLOBAL_VAR[TABLENAME]&amp;"[@a"&amp;$1:$1-1&amp;"]"),INDIRECT(GLOBAL_VAR[TABLENAME]&amp;"[@c"&amp;$1:$1-1&amp;"]"))</f>
        <v>3</v>
      </c>
      <c r="Q3491" s="58"/>
      <c r="R3491" s="33" t="str">
        <f>IF(GLOBAL[[#This Row],[b3]]="","",GLOBAL[[#This Row],[b3]]-GLOBAL[[#This Row],[a3]])</f>
        <v/>
      </c>
      <c r="S3491" s="32">
        <f ca="1">SUM(INDIRECT(GLOBAL_VAR[TABLENAME]&amp;"[@a"&amp;$1:$1-1&amp;"]"),INDIRECT(GLOBAL_VAR[TABLENAME]&amp;"[@c"&amp;$1:$1-1&amp;"]"))</f>
        <v>3</v>
      </c>
      <c r="T3491" s="33"/>
      <c r="U3491" s="33" t="str">
        <f>IF(GLOBAL[[#This Row],[b4]]="","",GLOBAL[[#This Row],[b4]]-GLOBAL[[#This Row],[a4]])</f>
        <v/>
      </c>
      <c r="V3491" s="32">
        <f ca="1">SUM(INDIRECT(GLOBAL_VAR[TABLENAME]&amp;"[@a"&amp;$1:$1-1&amp;"]"),INDIRECT(GLOBAL_VAR[TABLENAME]&amp;"[@c"&amp;$1:$1-1&amp;"]"))</f>
        <v>3</v>
      </c>
      <c r="W3491" s="31"/>
      <c r="X3491" s="31" t="str">
        <f>IF(GLOBAL[[#This Row],[b5]]="","",GLOBAL[[#This Row],[b5]]-GLOBAL[[#This Row],[a5]])</f>
        <v/>
      </c>
      <c r="Y3491" s="37">
        <f ca="1">SUM(INDIRECT(GLOBAL_VAR[TABLENAME]&amp;"[@a"&amp;$1:$1-1&amp;"]"),INDIRECT(GLOBAL_VAR[TABLENAME]&amp;"[@c"&amp;$1:$1-1&amp;"]"))</f>
        <v>3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491" s="31">
        <v>60</v>
      </c>
      <c r="AC3491" t="s">
        <v>5116</v>
      </c>
    </row>
    <row r="3492" spans="1:29">
      <c r="A3492" s="31">
        <f ca="1">IF(GLOBAL[[#This Row],[TT]]&lt;1,"",ROW()-2)</f>
        <v>3490</v>
      </c>
      <c r="B3492" s="33" t="s">
        <v>1885</v>
      </c>
      <c r="C3492" s="31">
        <v>5</v>
      </c>
      <c r="D3492" s="31" t="s">
        <v>113</v>
      </c>
      <c r="E3492" s="31">
        <f ca="1">IF(GLOBAL[[#This Row],[b12]]="",GLOBAL[[#This Row],[a6]],GLOBAL[[#This Row],[b12]])</f>
        <v>5</v>
      </c>
      <c r="F3492" s="32">
        <f>GLOBAL[[#This Row],[AWAL]]</f>
        <v>5</v>
      </c>
      <c r="G3492" s="31"/>
      <c r="H3492" s="31"/>
      <c r="I3492" s="31">
        <f>IF(GLOBAL[[#This Row],[1]]="","",SUMIF(Table6[NB BM_C_QTY+F],GLOBAL[POINTER],Table6[C]))</f>
        <v>0</v>
      </c>
      <c r="J3492" s="91">
        <f>IF(GLOBAL[[#This Row],[2]]="",0,-1*SUMIF(Table5[CONCAT],GLOBAL[POINTER],Table5[3]))</f>
        <v>0</v>
      </c>
      <c r="K3492" s="31" t="str">
        <f>IF(GLOBAL[[#This Row],[b1]]="","",GLOBAL[[#This Row],[b1]]-GLOBAL[[#This Row],[a1]]-GLOBAL[[#This Row],[bkeluar1]])</f>
        <v/>
      </c>
      <c r="L3492" s="31">
        <f>SUM(GLOBAL[[#This Row],[bmasuk1]:[c1]])</f>
        <v>0</v>
      </c>
      <c r="M3492" s="32">
        <f t="shared" si="54"/>
        <v>5</v>
      </c>
      <c r="N3492" s="31"/>
      <c r="O3492" s="31" t="str">
        <f>IF(GLOBAL[[#This Row],[b2]]="","",GLOBAL[[#This Row],[b2]]-GLOBAL[[#This Row],[a2]])</f>
        <v/>
      </c>
      <c r="P3492" s="32">
        <f ca="1">SUM(INDIRECT(GLOBAL_VAR[TABLENAME]&amp;"[@a"&amp;$1:$1-1&amp;"]"),INDIRECT(GLOBAL_VAR[TABLENAME]&amp;"[@c"&amp;$1:$1-1&amp;"]"))</f>
        <v>5</v>
      </c>
      <c r="Q3492" s="58"/>
      <c r="R3492" s="33" t="str">
        <f>IF(GLOBAL[[#This Row],[b3]]="","",GLOBAL[[#This Row],[b3]]-GLOBAL[[#This Row],[a3]])</f>
        <v/>
      </c>
      <c r="S3492" s="32">
        <f ca="1">SUM(INDIRECT(GLOBAL_VAR[TABLENAME]&amp;"[@a"&amp;$1:$1-1&amp;"]"),INDIRECT(GLOBAL_VAR[TABLENAME]&amp;"[@c"&amp;$1:$1-1&amp;"]"))</f>
        <v>5</v>
      </c>
      <c r="T3492" s="33"/>
      <c r="U3492" s="33" t="str">
        <f>IF(GLOBAL[[#This Row],[b4]]="","",GLOBAL[[#This Row],[b4]]-GLOBAL[[#This Row],[a4]])</f>
        <v/>
      </c>
      <c r="V3492" s="32">
        <f ca="1">SUM(INDIRECT(GLOBAL_VAR[TABLENAME]&amp;"[@a"&amp;$1:$1-1&amp;"]"),INDIRECT(GLOBAL_VAR[TABLENAME]&amp;"[@c"&amp;$1:$1-1&amp;"]"))</f>
        <v>5</v>
      </c>
      <c r="W3492" s="31"/>
      <c r="X3492" s="31" t="str">
        <f>IF(GLOBAL[[#This Row],[b5]]="","",GLOBAL[[#This Row],[b5]]-GLOBAL[[#This Row],[a5]])</f>
        <v/>
      </c>
      <c r="Y3492" s="53">
        <f ca="1">SUM(INDIRECT(GLOBAL_VAR[TABLENAME]&amp;"[@a"&amp;$1:$1-1&amp;"]"),INDIRECT(GLOBAL_VAR[TABLENAME]&amp;"[@c"&amp;$1:$1-1&amp;"]"))</f>
        <v>5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492" s="31">
        <v>90</v>
      </c>
      <c r="AC3492" t="s">
        <v>5116</v>
      </c>
    </row>
    <row r="3493" spans="1:29">
      <c r="A3493" s="31">
        <f ca="1">IF(GLOBAL[[#This Row],[TT]]&lt;1,"",ROW()-2)</f>
        <v>3491</v>
      </c>
      <c r="B3493" s="33" t="s">
        <v>1886</v>
      </c>
      <c r="C3493" s="31">
        <v>7</v>
      </c>
      <c r="D3493" s="31" t="s">
        <v>83</v>
      </c>
      <c r="E3493" s="31">
        <f ca="1">IF(GLOBAL[[#This Row],[b12]]="",GLOBAL[[#This Row],[a6]],GLOBAL[[#This Row],[b12]])</f>
        <v>7</v>
      </c>
      <c r="F3493" s="32">
        <f>GLOBAL[[#This Row],[AWAL]]</f>
        <v>7</v>
      </c>
      <c r="G3493" s="31"/>
      <c r="H3493" s="31"/>
      <c r="I3493" s="31">
        <f>IF(GLOBAL[[#This Row],[1]]="","",SUMIF(Table6[NB BM_C_QTY+F],GLOBAL[POINTER],Table6[C]))</f>
        <v>0</v>
      </c>
      <c r="J3493" s="91">
        <f>IF(GLOBAL[[#This Row],[2]]="",0,-1*SUMIF(Table5[CONCAT],GLOBAL[POINTER],Table5[3]))</f>
        <v>0</v>
      </c>
      <c r="K3493" s="31" t="str">
        <f>IF(GLOBAL[[#This Row],[b1]]="","",GLOBAL[[#This Row],[b1]]-GLOBAL[[#This Row],[a1]]-GLOBAL[[#This Row],[bkeluar1]])</f>
        <v/>
      </c>
      <c r="L3493" s="31">
        <f>SUM(GLOBAL[[#This Row],[bmasuk1]:[c1]])</f>
        <v>0</v>
      </c>
      <c r="M3493" s="32">
        <f t="shared" si="54"/>
        <v>7</v>
      </c>
      <c r="N3493" s="31"/>
      <c r="O3493" s="31" t="str">
        <f>IF(GLOBAL[[#This Row],[b2]]="","",GLOBAL[[#This Row],[b2]]-GLOBAL[[#This Row],[a2]])</f>
        <v/>
      </c>
      <c r="P3493" s="32">
        <f ca="1">SUM(INDIRECT(GLOBAL_VAR[TABLENAME]&amp;"[@a"&amp;$1:$1-1&amp;"]"),INDIRECT(GLOBAL_VAR[TABLENAME]&amp;"[@c"&amp;$1:$1-1&amp;"]"))</f>
        <v>7</v>
      </c>
      <c r="Q3493" s="58"/>
      <c r="R3493" s="33" t="str">
        <f>IF(GLOBAL[[#This Row],[b3]]="","",GLOBAL[[#This Row],[b3]]-GLOBAL[[#This Row],[a3]])</f>
        <v/>
      </c>
      <c r="S3493" s="32">
        <f ca="1">SUM(INDIRECT(GLOBAL_VAR[TABLENAME]&amp;"[@a"&amp;$1:$1-1&amp;"]"),INDIRECT(GLOBAL_VAR[TABLENAME]&amp;"[@c"&amp;$1:$1-1&amp;"]"))</f>
        <v>7</v>
      </c>
      <c r="T3493" s="33"/>
      <c r="U3493" s="33" t="str">
        <f>IF(GLOBAL[[#This Row],[b4]]="","",GLOBAL[[#This Row],[b4]]-GLOBAL[[#This Row],[a4]])</f>
        <v/>
      </c>
      <c r="V3493" s="32">
        <f ca="1">SUM(INDIRECT(GLOBAL_VAR[TABLENAME]&amp;"[@a"&amp;$1:$1-1&amp;"]"),INDIRECT(GLOBAL_VAR[TABLENAME]&amp;"[@c"&amp;$1:$1-1&amp;"]"))</f>
        <v>7</v>
      </c>
      <c r="W3493" s="31"/>
      <c r="X3493" s="31" t="str">
        <f>IF(GLOBAL[[#This Row],[b5]]="","",GLOBAL[[#This Row],[b5]]-GLOBAL[[#This Row],[a5]])</f>
        <v/>
      </c>
      <c r="Y3493" s="53">
        <f ca="1">SUM(INDIRECT(GLOBAL_VAR[TABLENAME]&amp;"[@a"&amp;$1:$1-1&amp;"]"),INDIRECT(GLOBAL_VAR[TABLENAME]&amp;"[@c"&amp;$1:$1-1&amp;"]"))</f>
        <v>7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493" s="31">
        <v>100</v>
      </c>
      <c r="AC3493" t="s">
        <v>5116</v>
      </c>
    </row>
    <row r="3494" spans="1:29">
      <c r="A3494" s="36">
        <f ca="1">IF(GLOBAL[[#This Row],[TT]]&lt;1,"",ROW()-2)</f>
        <v>3492</v>
      </c>
      <c r="B3494" s="38" t="s">
        <v>1887</v>
      </c>
      <c r="C3494" s="36">
        <v>1</v>
      </c>
      <c r="D3494" s="36" t="s">
        <v>108</v>
      </c>
      <c r="E3494" s="36">
        <f ca="1">IF(GLOBAL[[#This Row],[b12]]="",GLOBAL[[#This Row],[a6]],GLOBAL[[#This Row],[b12]])</f>
        <v>1</v>
      </c>
      <c r="F3494" s="37">
        <f>GLOBAL[[#This Row],[AWAL]]</f>
        <v>1</v>
      </c>
      <c r="G3494" s="36"/>
      <c r="H3494" s="36"/>
      <c r="I3494" s="36">
        <f>IF(GLOBAL[[#This Row],[1]]="","",SUMIF(Table6[NB BM_C_QTY+F],GLOBAL[POINTER],Table6[C]))</f>
        <v>0</v>
      </c>
      <c r="J3494" s="95">
        <f>IF(GLOBAL[[#This Row],[2]]="",0,-1*SUMIF(Table5[CONCAT],GLOBAL[POINTER],Table5[3]))</f>
        <v>0</v>
      </c>
      <c r="K3494" s="36" t="str">
        <f>IF(GLOBAL[[#This Row],[b1]]="","",GLOBAL[[#This Row],[b1]]-GLOBAL[[#This Row],[a1]]-GLOBAL[[#This Row],[bkeluar1]])</f>
        <v/>
      </c>
      <c r="L3494" s="36">
        <f>SUM(GLOBAL[[#This Row],[bmasuk1]:[c1]])</f>
        <v>0</v>
      </c>
      <c r="M3494" s="37">
        <f t="shared" si="54"/>
        <v>1</v>
      </c>
      <c r="N3494" s="36"/>
      <c r="O3494" s="36" t="str">
        <f>IF(GLOBAL[[#This Row],[b2]]="","",GLOBAL[[#This Row],[b2]]-GLOBAL[[#This Row],[a2]])</f>
        <v/>
      </c>
      <c r="P3494" s="37">
        <f ca="1">SUM(INDIRECT(GLOBAL_VAR[TABLENAME]&amp;"[@a"&amp;$1:$1-1&amp;"]"),INDIRECT(GLOBAL_VAR[TABLENAME]&amp;"[@c"&amp;$1:$1-1&amp;"]"))</f>
        <v>1</v>
      </c>
      <c r="Q3494" s="108"/>
      <c r="R3494" s="38" t="str">
        <f>IF(GLOBAL[[#This Row],[b3]]="","",GLOBAL[[#This Row],[b3]]-GLOBAL[[#This Row],[a3]])</f>
        <v/>
      </c>
      <c r="S3494" s="37">
        <f ca="1">SUM(INDIRECT(GLOBAL_VAR[TABLENAME]&amp;"[@a"&amp;$1:$1-1&amp;"]"),INDIRECT(GLOBAL_VAR[TABLENAME]&amp;"[@c"&amp;$1:$1-1&amp;"]"))</f>
        <v>1</v>
      </c>
      <c r="T3494" s="38"/>
      <c r="U3494" s="38" t="str">
        <f>IF(GLOBAL[[#This Row],[b4]]="","",GLOBAL[[#This Row],[b4]]-GLOBAL[[#This Row],[a4]])</f>
        <v/>
      </c>
      <c r="V3494" s="37">
        <f ca="1">SUM(INDIRECT(GLOBAL_VAR[TABLENAME]&amp;"[@a"&amp;$1:$1-1&amp;"]"),INDIRECT(GLOBAL_VAR[TABLENAME]&amp;"[@c"&amp;$1:$1-1&amp;"]"))</f>
        <v>1</v>
      </c>
      <c r="W3494" s="36"/>
      <c r="X3494" s="36" t="str">
        <f>IF(GLOBAL[[#This Row],[b5]]="","",GLOBAL[[#This Row],[b5]]-GLOBAL[[#This Row],[a5]])</f>
        <v/>
      </c>
      <c r="Y3494" s="53">
        <f ca="1">SUM(INDIRECT(GLOBAL_VAR[TABLENAME]&amp;"[@a"&amp;$1:$1-1&amp;"]"),INDIRECT(GLOBAL_VAR[TABLENAME]&amp;"[@c"&amp;$1:$1-1&amp;"]"))</f>
        <v>1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494" s="36">
        <v>1000</v>
      </c>
      <c r="AC3494" t="s">
        <v>5118</v>
      </c>
    </row>
    <row r="3495" spans="1:29">
      <c r="A3495" s="31">
        <f ca="1">IF(GLOBAL[[#This Row],[TT]]&lt;1,"",ROW()-2)</f>
        <v>3493</v>
      </c>
      <c r="B3495" s="33" t="s">
        <v>1888</v>
      </c>
      <c r="C3495" s="31">
        <v>4</v>
      </c>
      <c r="D3495" s="31" t="s">
        <v>83</v>
      </c>
      <c r="E3495" s="31">
        <f ca="1">IF(GLOBAL[[#This Row],[b12]]="",GLOBAL[[#This Row],[a6]],GLOBAL[[#This Row],[b12]])</f>
        <v>4</v>
      </c>
      <c r="F3495" s="32">
        <f>GLOBAL[[#This Row],[AWAL]]</f>
        <v>4</v>
      </c>
      <c r="G3495" s="31"/>
      <c r="H3495" s="31"/>
      <c r="I3495" s="31">
        <f>IF(GLOBAL[[#This Row],[1]]="","",SUMIF(Table6[NB BM_C_QTY+F],GLOBAL[POINTER],Table6[C]))</f>
        <v>0</v>
      </c>
      <c r="J3495" s="91">
        <f>IF(GLOBAL[[#This Row],[2]]="",0,-1*SUMIF(Table5[CONCAT],GLOBAL[POINTER],Table5[3]))</f>
        <v>0</v>
      </c>
      <c r="K3495" s="31" t="str">
        <f>IF(GLOBAL[[#This Row],[b1]]="","",GLOBAL[[#This Row],[b1]]-GLOBAL[[#This Row],[a1]]-GLOBAL[[#This Row],[bkeluar1]])</f>
        <v/>
      </c>
      <c r="L3495" s="31">
        <f>SUM(GLOBAL[[#This Row],[bmasuk1]:[c1]])</f>
        <v>0</v>
      </c>
      <c r="M3495" s="32">
        <f t="shared" si="54"/>
        <v>4</v>
      </c>
      <c r="N3495" s="31"/>
      <c r="O3495" s="31" t="str">
        <f>IF(GLOBAL[[#This Row],[b2]]="","",GLOBAL[[#This Row],[b2]]-GLOBAL[[#This Row],[a2]])</f>
        <v/>
      </c>
      <c r="P3495" s="32">
        <f ca="1">SUM(INDIRECT(GLOBAL_VAR[TABLENAME]&amp;"[@a"&amp;$1:$1-1&amp;"]"),INDIRECT(GLOBAL_VAR[TABLENAME]&amp;"[@c"&amp;$1:$1-1&amp;"]"))</f>
        <v>4</v>
      </c>
      <c r="Q3495" s="58"/>
      <c r="R3495" s="33" t="str">
        <f>IF(GLOBAL[[#This Row],[b3]]="","",GLOBAL[[#This Row],[b3]]-GLOBAL[[#This Row],[a3]])</f>
        <v/>
      </c>
      <c r="S3495" s="32">
        <f ca="1">SUM(INDIRECT(GLOBAL_VAR[TABLENAME]&amp;"[@a"&amp;$1:$1-1&amp;"]"),INDIRECT(GLOBAL_VAR[TABLENAME]&amp;"[@c"&amp;$1:$1-1&amp;"]"))</f>
        <v>4</v>
      </c>
      <c r="T3495" s="33"/>
      <c r="U3495" s="33" t="str">
        <f>IF(GLOBAL[[#This Row],[b4]]="","",GLOBAL[[#This Row],[b4]]-GLOBAL[[#This Row],[a4]])</f>
        <v/>
      </c>
      <c r="V3495" s="32">
        <f ca="1">SUM(INDIRECT(GLOBAL_VAR[TABLENAME]&amp;"[@a"&amp;$1:$1-1&amp;"]"),INDIRECT(GLOBAL_VAR[TABLENAME]&amp;"[@c"&amp;$1:$1-1&amp;"]"))</f>
        <v>4</v>
      </c>
      <c r="W3495" s="31"/>
      <c r="X3495" s="31" t="str">
        <f>IF(GLOBAL[[#This Row],[b5]]="","",GLOBAL[[#This Row],[b5]]-GLOBAL[[#This Row],[a5]])</f>
        <v/>
      </c>
      <c r="Y3495" s="37">
        <f ca="1">SUM(INDIRECT(GLOBAL_VAR[TABLENAME]&amp;"[@a"&amp;$1:$1-1&amp;"]"),INDIRECT(GLOBAL_VAR[TABLENAME]&amp;"[@c"&amp;$1:$1-1&amp;"]"))</f>
        <v>4</v>
      </c>
      <c r="AA3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495" s="31">
        <v>100</v>
      </c>
      <c r="AC3495" t="s">
        <v>5116</v>
      </c>
    </row>
    <row r="3496" spans="1:29">
      <c r="A3496" s="31">
        <f ca="1">IF(GLOBAL[[#This Row],[TT]]&lt;1,"",ROW()-2)</f>
        <v>3494</v>
      </c>
      <c r="B3496" s="33" t="s">
        <v>1889</v>
      </c>
      <c r="C3496" s="31">
        <v>12</v>
      </c>
      <c r="D3496" s="31" t="s">
        <v>83</v>
      </c>
      <c r="E3496" s="31">
        <f ca="1">IF(GLOBAL[[#This Row],[b12]]="",GLOBAL[[#This Row],[a6]],GLOBAL[[#This Row],[b12]])</f>
        <v>12</v>
      </c>
      <c r="F3496" s="32">
        <f>GLOBAL[[#This Row],[AWAL]]</f>
        <v>12</v>
      </c>
      <c r="G3496" s="31"/>
      <c r="H3496" s="31"/>
      <c r="I3496" s="31">
        <f>IF(GLOBAL[[#This Row],[1]]="","",SUMIF(Table6[NB BM_C_QTY+F],GLOBAL[POINTER],Table6[C]))</f>
        <v>0</v>
      </c>
      <c r="J3496" s="91">
        <f>IF(GLOBAL[[#This Row],[2]]="",0,-1*SUMIF(Table5[CONCAT],GLOBAL[POINTER],Table5[3]))</f>
        <v>0</v>
      </c>
      <c r="K3496" s="31" t="str">
        <f>IF(GLOBAL[[#This Row],[b1]]="","",GLOBAL[[#This Row],[b1]]-GLOBAL[[#This Row],[a1]]-GLOBAL[[#This Row],[bkeluar1]])</f>
        <v/>
      </c>
      <c r="L3496" s="31">
        <f>SUM(GLOBAL[[#This Row],[bmasuk1]:[c1]])</f>
        <v>0</v>
      </c>
      <c r="M3496" s="32">
        <f t="shared" si="54"/>
        <v>12</v>
      </c>
      <c r="N3496" s="31"/>
      <c r="O3496" s="31" t="str">
        <f>IF(GLOBAL[[#This Row],[b2]]="","",GLOBAL[[#This Row],[b2]]-GLOBAL[[#This Row],[a2]])</f>
        <v/>
      </c>
      <c r="P3496" s="32">
        <f ca="1">SUM(INDIRECT(GLOBAL_VAR[TABLENAME]&amp;"[@a"&amp;$1:$1-1&amp;"]"),INDIRECT(GLOBAL_VAR[TABLENAME]&amp;"[@c"&amp;$1:$1-1&amp;"]"))</f>
        <v>12</v>
      </c>
      <c r="Q3496" s="58"/>
      <c r="R3496" s="33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12</v>
      </c>
      <c r="T3496" s="33"/>
      <c r="U3496" s="33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12</v>
      </c>
      <c r="W3496" s="31"/>
      <c r="X3496" s="31" t="str">
        <f>IF(GLOBAL[[#This Row],[b5]]="","",GLOBAL[[#This Row],[b5]]-GLOBAL[[#This Row],[a5]])</f>
        <v/>
      </c>
      <c r="Y3496" s="53">
        <f ca="1">SUM(INDIRECT(GLOBAL_VAR[TABLENAME]&amp;"[@a"&amp;$1:$1-1&amp;"]"),INDIRECT(GLOBAL_VAR[TABLENAME]&amp;"[@c"&amp;$1:$1-1&amp;"]"))</f>
        <v>12</v>
      </c>
      <c r="AA3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496" s="31">
        <v>100</v>
      </c>
      <c r="AC3496" t="s">
        <v>5116</v>
      </c>
    </row>
    <row r="3497" spans="1:29">
      <c r="A3497" s="31">
        <f ca="1">IF(GLOBAL[[#This Row],[TT]]&lt;1,"",ROW()-2)</f>
        <v>3495</v>
      </c>
      <c r="B3497" s="33" t="s">
        <v>1890</v>
      </c>
      <c r="C3497" s="31">
        <v>4</v>
      </c>
      <c r="D3497" s="31" t="s">
        <v>98</v>
      </c>
      <c r="E3497" s="31">
        <f ca="1">IF(GLOBAL[[#This Row],[b12]]="",GLOBAL[[#This Row],[a6]],GLOBAL[[#This Row],[b12]])</f>
        <v>4</v>
      </c>
      <c r="F3497" s="32">
        <f>GLOBAL[[#This Row],[AWAL]]</f>
        <v>4</v>
      </c>
      <c r="G3497" s="31"/>
      <c r="H3497" s="31"/>
      <c r="I3497" s="31">
        <f>IF(GLOBAL[[#This Row],[1]]="","",SUMIF(Table6[NB BM_C_QTY+F],GLOBAL[POINTER],Table6[C]))</f>
        <v>0</v>
      </c>
      <c r="J3497" s="91">
        <f>IF(GLOBAL[[#This Row],[2]]="",0,-1*SUMIF(Table5[CONCAT],GLOBAL[POINTER],Table5[3]))</f>
        <v>0</v>
      </c>
      <c r="K3497" s="31" t="str">
        <f>IF(GLOBAL[[#This Row],[b1]]="","",GLOBAL[[#This Row],[b1]]-GLOBAL[[#This Row],[a1]]-GLOBAL[[#This Row],[bkeluar1]])</f>
        <v/>
      </c>
      <c r="L3497" s="31">
        <f>SUM(GLOBAL[[#This Row],[bmasuk1]:[c1]])</f>
        <v>0</v>
      </c>
      <c r="M3497" s="32">
        <f t="shared" si="54"/>
        <v>4</v>
      </c>
      <c r="N3497" s="31"/>
      <c r="O3497" s="31" t="str">
        <f>IF(GLOBAL[[#This Row],[b2]]="","",GLOBAL[[#This Row],[b2]]-GLOBAL[[#This Row],[a2]])</f>
        <v/>
      </c>
      <c r="P3497" s="32">
        <f ca="1">SUM(INDIRECT(GLOBAL_VAR[TABLENAME]&amp;"[@a"&amp;$1:$1-1&amp;"]"),INDIRECT(GLOBAL_VAR[TABLENAME]&amp;"[@c"&amp;$1:$1-1&amp;"]"))</f>
        <v>4</v>
      </c>
      <c r="Q3497" s="58"/>
      <c r="R3497" s="33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4</v>
      </c>
      <c r="T3497" s="33"/>
      <c r="U3497" s="33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4</v>
      </c>
      <c r="W3497" s="31"/>
      <c r="X3497" s="31" t="str">
        <f>IF(GLOBAL[[#This Row],[b5]]="","",GLOBAL[[#This Row],[b5]]-GLOBAL[[#This Row],[a5]])</f>
        <v/>
      </c>
      <c r="Y3497" s="53">
        <f ca="1">SUM(INDIRECT(GLOBAL_VAR[TABLENAME]&amp;"[@a"&amp;$1:$1-1&amp;"]"),INDIRECT(GLOBAL_VAR[TABLENAME]&amp;"[@c"&amp;$1:$1-1&amp;"]"))</f>
        <v>4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497" s="31">
        <v>50</v>
      </c>
      <c r="AC3497" t="s">
        <v>5116</v>
      </c>
    </row>
    <row r="3498" spans="1:29">
      <c r="A3498" s="31">
        <f ca="1">IF(GLOBAL[[#This Row],[TT]]&lt;1,"",ROW()-2)</f>
        <v>3496</v>
      </c>
      <c r="B3498" s="33" t="s">
        <v>1890</v>
      </c>
      <c r="C3498" s="31">
        <v>1</v>
      </c>
      <c r="D3498" s="31" t="s">
        <v>16</v>
      </c>
      <c r="E3498" s="31">
        <f ca="1">IF(GLOBAL[[#This Row],[b12]]="",GLOBAL[[#This Row],[a6]],GLOBAL[[#This Row],[b12]])</f>
        <v>1</v>
      </c>
      <c r="F3498" s="32">
        <f>GLOBAL[[#This Row],[AWAL]]</f>
        <v>1</v>
      </c>
      <c r="G3498" s="31"/>
      <c r="H3498" s="31"/>
      <c r="I3498" s="31">
        <f>IF(GLOBAL[[#This Row],[1]]="","",SUMIF(Table6[NB BM_C_QTY+F],GLOBAL[POINTER],Table6[C]))</f>
        <v>0</v>
      </c>
      <c r="J3498" s="91">
        <f>IF(GLOBAL[[#This Row],[2]]="",0,-1*SUMIF(Table5[CONCAT],GLOBAL[POINTER],Table5[3]))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 t="shared" si="54"/>
        <v>1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1</v>
      </c>
      <c r="Q3498" s="58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1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1</v>
      </c>
      <c r="W3498" s="31"/>
      <c r="X3498" s="31" t="str">
        <f>IF(GLOBAL[[#This Row],[b5]]="","",GLOBAL[[#This Row],[b5]]-GLOBAL[[#This Row],[a5]])</f>
        <v/>
      </c>
      <c r="Y3498" s="53">
        <f ca="1">SUM(INDIRECT(GLOBAL_VAR[TABLENAME]&amp;"[@a"&amp;$1:$1-1&amp;"]"),INDIRECT(GLOBAL_VAR[TABLENAME]&amp;"[@c"&amp;$1:$1-1&amp;"]"))</f>
        <v>1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498" s="31">
        <v>40</v>
      </c>
      <c r="AC3498" t="s">
        <v>5116</v>
      </c>
    </row>
    <row r="3499" spans="1:29">
      <c r="A3499" s="31">
        <f ca="1">IF(GLOBAL[[#This Row],[TT]]&lt;1,"",ROW()-2)</f>
        <v>3497</v>
      </c>
      <c r="B3499" s="33" t="s">
        <v>1891</v>
      </c>
      <c r="C3499" s="31">
        <v>3</v>
      </c>
      <c r="D3499" s="31" t="s">
        <v>51</v>
      </c>
      <c r="E3499" s="31">
        <f ca="1">IF(GLOBAL[[#This Row],[b12]]="",GLOBAL[[#This Row],[a6]],GLOBAL[[#This Row],[b12]])</f>
        <v>3</v>
      </c>
      <c r="F3499" s="32">
        <f>GLOBAL[[#This Row],[AWAL]]</f>
        <v>3</v>
      </c>
      <c r="G3499" s="31"/>
      <c r="H3499" s="31"/>
      <c r="I3499" s="31">
        <f>IF(GLOBAL[[#This Row],[1]]="","",SUMIF(Table6[NB BM_C_QTY+F],GLOBAL[POINTER],Table6[C]))</f>
        <v>0</v>
      </c>
      <c r="J3499" s="91">
        <f>IF(GLOBAL[[#This Row],[2]]="",0,-1*SUMIF(Table5[CONCAT],GLOBAL[POINTER],Table5[3]))</f>
        <v>0</v>
      </c>
      <c r="K3499" s="31" t="str">
        <f>IF(GLOBAL[[#This Row],[b1]]="","",GLOBAL[[#This Row],[b1]]-GLOBAL[[#This Row],[a1]]-GLOBAL[[#This Row],[bkeluar1]])</f>
        <v/>
      </c>
      <c r="L3499" s="31">
        <f>SUM(GLOBAL[[#This Row],[bmasuk1]:[c1]])</f>
        <v>0</v>
      </c>
      <c r="M3499" s="32">
        <f t="shared" si="54"/>
        <v>3</v>
      </c>
      <c r="N3499" s="31"/>
      <c r="O3499" s="31" t="str">
        <f>IF(GLOBAL[[#This Row],[b2]]="","",GLOBAL[[#This Row],[b2]]-GLOBAL[[#This Row],[a2]])</f>
        <v/>
      </c>
      <c r="P3499" s="32">
        <f ca="1">SUM(INDIRECT(GLOBAL_VAR[TABLENAME]&amp;"[@a"&amp;$1:$1-1&amp;"]"),INDIRECT(GLOBAL_VAR[TABLENAME]&amp;"[@c"&amp;$1:$1-1&amp;"]"))</f>
        <v>3</v>
      </c>
      <c r="Q3499" s="58"/>
      <c r="R3499" s="33" t="str">
        <f>IF(GLOBAL[[#This Row],[b3]]="","",GLOBAL[[#This Row],[b3]]-GLOBAL[[#This Row],[a3]])</f>
        <v/>
      </c>
      <c r="S3499" s="32">
        <f ca="1">SUM(INDIRECT(GLOBAL_VAR[TABLENAME]&amp;"[@a"&amp;$1:$1-1&amp;"]"),INDIRECT(GLOBAL_VAR[TABLENAME]&amp;"[@c"&amp;$1:$1-1&amp;"]"))</f>
        <v>3</v>
      </c>
      <c r="T3499" s="33"/>
      <c r="U3499" s="33" t="str">
        <f>IF(GLOBAL[[#This Row],[b4]]="","",GLOBAL[[#This Row],[b4]]-GLOBAL[[#This Row],[a4]])</f>
        <v/>
      </c>
      <c r="V3499" s="32">
        <f ca="1">SUM(INDIRECT(GLOBAL_VAR[TABLENAME]&amp;"[@a"&amp;$1:$1-1&amp;"]"),INDIRECT(GLOBAL_VAR[TABLENAME]&amp;"[@c"&amp;$1:$1-1&amp;"]"))</f>
        <v>3</v>
      </c>
      <c r="W3499" s="31"/>
      <c r="X3499" s="31" t="str">
        <f>IF(GLOBAL[[#This Row],[b5]]="","",GLOBAL[[#This Row],[b5]]-GLOBAL[[#This Row],[a5]])</f>
        <v/>
      </c>
      <c r="Y3499" s="53">
        <f ca="1">SUM(INDIRECT(GLOBAL_VAR[TABLENAME]&amp;"[@a"&amp;$1:$1-1&amp;"]"),INDIRECT(GLOBAL_VAR[TABLENAME]&amp;"[@c"&amp;$1:$1-1&amp;"]"))</f>
        <v>3</v>
      </c>
      <c r="AA3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499" s="31">
        <v>60</v>
      </c>
      <c r="AC3499" t="s">
        <v>5116</v>
      </c>
    </row>
    <row r="3500" spans="1:29">
      <c r="A3500" s="31">
        <f ca="1">IF(GLOBAL[[#This Row],[TT]]&lt;1,"",ROW()-2)</f>
        <v>3498</v>
      </c>
      <c r="B3500" s="33" t="s">
        <v>6065</v>
      </c>
      <c r="C3500" s="31">
        <v>3</v>
      </c>
      <c r="D3500" s="31" t="s">
        <v>98</v>
      </c>
      <c r="E3500" s="31">
        <f ca="1">IF(GLOBAL[[#This Row],[b12]]="",GLOBAL[[#This Row],[a6]],GLOBAL[[#This Row],[b12]])</f>
        <v>3</v>
      </c>
      <c r="F3500" s="32">
        <f>GLOBAL[[#This Row],[AWAL]]</f>
        <v>3</v>
      </c>
      <c r="G3500" s="31"/>
      <c r="H3500" s="31"/>
      <c r="I3500" s="31">
        <f>IF(GLOBAL[[#This Row],[1]]="","",SUMIF(Table6[NB BM_C_QTY+F],GLOBAL[POINTER],Table6[C]))</f>
        <v>0</v>
      </c>
      <c r="J3500" s="91">
        <f>IF(GLOBAL[[#This Row],[2]]="",0,-1*SUMIF(Table5[CONCAT],GLOBAL[POINTER],Table5[3]))</f>
        <v>0</v>
      </c>
      <c r="K3500" s="31" t="str">
        <f>IF(GLOBAL[[#This Row],[b1]]="","",GLOBAL[[#This Row],[b1]]-GLOBAL[[#This Row],[a1]]-GLOBAL[[#This Row],[bkeluar1]])</f>
        <v/>
      </c>
      <c r="L3500" s="31">
        <f>SUM(GLOBAL[[#This Row],[bmasuk1]:[c1]])</f>
        <v>0</v>
      </c>
      <c r="M3500" s="32">
        <f t="shared" si="54"/>
        <v>3</v>
      </c>
      <c r="N3500" s="31"/>
      <c r="O3500" s="31" t="str">
        <f>IF(GLOBAL[[#This Row],[b2]]="","",GLOBAL[[#This Row],[b2]]-GLOBAL[[#This Row],[a2]])</f>
        <v/>
      </c>
      <c r="P3500" s="32">
        <f ca="1">SUM(INDIRECT(GLOBAL_VAR[TABLENAME]&amp;"[@a"&amp;$1:$1-1&amp;"]"),INDIRECT(GLOBAL_VAR[TABLENAME]&amp;"[@c"&amp;$1:$1-1&amp;"]"))</f>
        <v>3</v>
      </c>
      <c r="Q3500" s="58"/>
      <c r="R3500" s="33" t="str">
        <f>IF(GLOBAL[[#This Row],[b3]]="","",GLOBAL[[#This Row],[b3]]-GLOBAL[[#This Row],[a3]])</f>
        <v/>
      </c>
      <c r="S3500" s="32">
        <f ca="1">SUM(INDIRECT(GLOBAL_VAR[TABLENAME]&amp;"[@a"&amp;$1:$1-1&amp;"]"),INDIRECT(GLOBAL_VAR[TABLENAME]&amp;"[@c"&amp;$1:$1-1&amp;"]"))</f>
        <v>3</v>
      </c>
      <c r="T3500" s="33"/>
      <c r="U3500" s="33" t="str">
        <f>IF(GLOBAL[[#This Row],[b4]]="","",GLOBAL[[#This Row],[b4]]-GLOBAL[[#This Row],[a4]])</f>
        <v/>
      </c>
      <c r="V3500" s="32">
        <f ca="1">SUM(INDIRECT(GLOBAL_VAR[TABLENAME]&amp;"[@a"&amp;$1:$1-1&amp;"]"),INDIRECT(GLOBAL_VAR[TABLENAME]&amp;"[@c"&amp;$1:$1-1&amp;"]"))</f>
        <v>3</v>
      </c>
      <c r="W3500" s="31"/>
      <c r="X3500" s="31" t="str">
        <f>IF(GLOBAL[[#This Row],[b5]]="","",GLOBAL[[#This Row],[b5]]-GLOBAL[[#This Row],[a5]])</f>
        <v/>
      </c>
      <c r="Y3500" s="53">
        <f ca="1">SUM(INDIRECT(GLOBAL_VAR[TABLENAME]&amp;"[@a"&amp;$1:$1-1&amp;"]"),INDIRECT(GLOBAL_VAR[TABLENAME]&amp;"[@c"&amp;$1:$1-1&amp;"]"))</f>
        <v>3</v>
      </c>
      <c r="AA3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500" s="31">
        <v>50</v>
      </c>
      <c r="AC3500" t="s">
        <v>5116</v>
      </c>
    </row>
    <row r="3501" spans="1:29">
      <c r="A3501" s="31">
        <f ca="1">IF(GLOBAL[[#This Row],[TT]]&lt;1,"",ROW()-2)</f>
        <v>3499</v>
      </c>
      <c r="B3501" s="33" t="s">
        <v>1892</v>
      </c>
      <c r="C3501" s="31">
        <v>3</v>
      </c>
      <c r="D3501" s="31" t="s">
        <v>11</v>
      </c>
      <c r="E3501" s="31">
        <f ca="1">IF(GLOBAL[[#This Row],[b12]]="",GLOBAL[[#This Row],[a6]],GLOBAL[[#This Row],[b12]])</f>
        <v>3</v>
      </c>
      <c r="F3501" s="32">
        <f>GLOBAL[[#This Row],[AWAL]]</f>
        <v>3</v>
      </c>
      <c r="G3501" s="31"/>
      <c r="H3501" s="31"/>
      <c r="I3501" s="31">
        <f>IF(GLOBAL[[#This Row],[1]]="","",SUMIF(Table6[NB BM_C_QTY+F],GLOBAL[POINTER],Table6[C]))</f>
        <v>0</v>
      </c>
      <c r="J3501" s="91">
        <f>IF(GLOBAL[[#This Row],[2]]="",0,-1*SUMIF(Table5[CONCAT],GLOBAL[POINTER],Table5[3]))</f>
        <v>0</v>
      </c>
      <c r="K3501" s="31" t="str">
        <f>IF(GLOBAL[[#This Row],[b1]]="","",GLOBAL[[#This Row],[b1]]-GLOBAL[[#This Row],[a1]]-GLOBAL[[#This Row],[bkeluar1]])</f>
        <v/>
      </c>
      <c r="L3501" s="31">
        <f>SUM(GLOBAL[[#This Row],[bmasuk1]:[c1]])</f>
        <v>0</v>
      </c>
      <c r="M3501" s="32">
        <f t="shared" si="54"/>
        <v>3</v>
      </c>
      <c r="N3501" s="31"/>
      <c r="O3501" s="31" t="str">
        <f>IF(GLOBAL[[#This Row],[b2]]="","",GLOBAL[[#This Row],[b2]]-GLOBAL[[#This Row],[a2]])</f>
        <v/>
      </c>
      <c r="P3501" s="32">
        <f ca="1">SUM(INDIRECT(GLOBAL_VAR[TABLENAME]&amp;"[@a"&amp;$1:$1-1&amp;"]"),INDIRECT(GLOBAL_VAR[TABLENAME]&amp;"[@c"&amp;$1:$1-1&amp;"]"))</f>
        <v>3</v>
      </c>
      <c r="Q3501" s="58"/>
      <c r="R3501" s="33" t="str">
        <f>IF(GLOBAL[[#This Row],[b3]]="","",GLOBAL[[#This Row],[b3]]-GLOBAL[[#This Row],[a3]])</f>
        <v/>
      </c>
      <c r="S3501" s="32">
        <f ca="1">SUM(INDIRECT(GLOBAL_VAR[TABLENAME]&amp;"[@a"&amp;$1:$1-1&amp;"]"),INDIRECT(GLOBAL_VAR[TABLENAME]&amp;"[@c"&amp;$1:$1-1&amp;"]"))</f>
        <v>3</v>
      </c>
      <c r="T3501" s="33"/>
      <c r="U3501" s="33" t="str">
        <f>IF(GLOBAL[[#This Row],[b4]]="","",GLOBAL[[#This Row],[b4]]-GLOBAL[[#This Row],[a4]])</f>
        <v/>
      </c>
      <c r="V3501" s="32">
        <f ca="1">SUM(INDIRECT(GLOBAL_VAR[TABLENAME]&amp;"[@a"&amp;$1:$1-1&amp;"]"),INDIRECT(GLOBAL_VAR[TABLENAME]&amp;"[@c"&amp;$1:$1-1&amp;"]"))</f>
        <v>3</v>
      </c>
      <c r="W3501" s="31"/>
      <c r="X3501" s="31" t="str">
        <f>IF(GLOBAL[[#This Row],[b5]]="","",GLOBAL[[#This Row],[b5]]-GLOBAL[[#This Row],[a5]])</f>
        <v/>
      </c>
      <c r="Y3501" s="53">
        <f ca="1">SUM(INDIRECT(GLOBAL_VAR[TABLENAME]&amp;"[@a"&amp;$1:$1-1&amp;"]"),INDIRECT(GLOBAL_VAR[TABLENAME]&amp;"[@c"&amp;$1:$1-1&amp;"]"))</f>
        <v>3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501" s="31">
        <v>120</v>
      </c>
      <c r="AC3501" t="s">
        <v>5116</v>
      </c>
    </row>
    <row r="3502" spans="1:29">
      <c r="A3502" s="42">
        <f ca="1">IF(GLOBAL[[#This Row],[TT]]&lt;1,"",ROW()-2)</f>
        <v>3500</v>
      </c>
      <c r="B3502" s="38" t="s">
        <v>1893</v>
      </c>
      <c r="C3502" s="36">
        <v>5</v>
      </c>
      <c r="D3502" s="36" t="s">
        <v>16</v>
      </c>
      <c r="E3502" s="42">
        <f ca="1">IF(GLOBAL[[#This Row],[b12]]="",GLOBAL[[#This Row],[a6]],GLOBAL[[#This Row],[b12]])</f>
        <v>5</v>
      </c>
      <c r="F3502" s="43">
        <f>GLOBAL[[#This Row],[AWAL]]</f>
        <v>5</v>
      </c>
      <c r="G3502" s="36"/>
      <c r="H3502" s="36"/>
      <c r="I3502" s="36">
        <f>IF(GLOBAL[[#This Row],[1]]="","",SUMIF(Table6[NB BM_C_QTY+F],GLOBAL[POINTER],Table6[C]))</f>
        <v>0</v>
      </c>
      <c r="J3502" s="95">
        <f>IF(GLOBAL[[#This Row],[2]]="",0,-1*SUMIF(Table5[CONCAT],GLOBAL[POINTER],Table5[3]))</f>
        <v>0</v>
      </c>
      <c r="K3502" s="42" t="str">
        <f>IF(GLOBAL[[#This Row],[b1]]="","",GLOBAL[[#This Row],[b1]]-GLOBAL[[#This Row],[a1]]-GLOBAL[[#This Row],[bkeluar1]])</f>
        <v/>
      </c>
      <c r="L3502" s="42">
        <f>SUM(GLOBAL[[#This Row],[bmasuk1]:[c1]])</f>
        <v>0</v>
      </c>
      <c r="M3502" s="43">
        <f t="shared" si="54"/>
        <v>5</v>
      </c>
      <c r="N3502" s="36"/>
      <c r="O3502" s="42" t="str">
        <f>IF(GLOBAL[[#This Row],[b2]]="","",GLOBAL[[#This Row],[b2]]-GLOBAL[[#This Row],[a2]])</f>
        <v/>
      </c>
      <c r="P3502" s="43">
        <f ca="1">SUM(INDIRECT(GLOBAL_VAR[TABLENAME]&amp;"[@a"&amp;$1:$1-1&amp;"]"),INDIRECT(GLOBAL_VAR[TABLENAME]&amp;"[@c"&amp;$1:$1-1&amp;"]"))</f>
        <v>5</v>
      </c>
      <c r="Q3502" s="108"/>
      <c r="R3502" s="44" t="str">
        <f>IF(GLOBAL[[#This Row],[b3]]="","",GLOBAL[[#This Row],[b3]]-GLOBAL[[#This Row],[a3]])</f>
        <v/>
      </c>
      <c r="S3502" s="37">
        <f ca="1">SUM(INDIRECT(GLOBAL_VAR[TABLENAME]&amp;"[@a"&amp;$1:$1-1&amp;"]"),INDIRECT(GLOBAL_VAR[TABLENAME]&amp;"[@c"&amp;$1:$1-1&amp;"]"))</f>
        <v>5</v>
      </c>
      <c r="T3502" s="38"/>
      <c r="U3502" s="44" t="str">
        <f>IF(GLOBAL[[#This Row],[b4]]="","",GLOBAL[[#This Row],[b4]]-GLOBAL[[#This Row],[a4]])</f>
        <v/>
      </c>
      <c r="V3502" s="37">
        <f ca="1">SUM(INDIRECT(GLOBAL_VAR[TABLENAME]&amp;"[@a"&amp;$1:$1-1&amp;"]"),INDIRECT(GLOBAL_VAR[TABLENAME]&amp;"[@c"&amp;$1:$1-1&amp;"]"))</f>
        <v>5</v>
      </c>
      <c r="W3502" s="36"/>
      <c r="X3502" s="42" t="str">
        <f>IF(GLOBAL[[#This Row],[b5]]="","",GLOBAL[[#This Row],[b5]]-GLOBAL[[#This Row],[a5]])</f>
        <v/>
      </c>
      <c r="Y3502" s="53">
        <f ca="1">SUM(INDIRECT(GLOBAL_VAR[TABLENAME]&amp;"[@a"&amp;$1:$1-1&amp;"]"),INDIRECT(GLOBAL_VAR[TABLENAME]&amp;"[@c"&amp;$1:$1-1&amp;"]"))</f>
        <v>5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502" s="42">
        <v>40</v>
      </c>
      <c r="AC3502" t="s">
        <v>5116</v>
      </c>
    </row>
    <row r="3503" spans="1:29">
      <c r="A3503" s="36">
        <f ca="1">IF(GLOBAL[[#This Row],[TT]]&lt;1,"",ROW()-2)</f>
        <v>3501</v>
      </c>
      <c r="B3503" s="38" t="s">
        <v>1894</v>
      </c>
      <c r="C3503" s="36">
        <v>3</v>
      </c>
      <c r="D3503" s="36" t="s">
        <v>120</v>
      </c>
      <c r="E3503" s="36">
        <f ca="1">IF(GLOBAL[[#This Row],[b12]]="",GLOBAL[[#This Row],[a6]],GLOBAL[[#This Row],[b12]])</f>
        <v>3</v>
      </c>
      <c r="F3503" s="37">
        <f>GLOBAL[[#This Row],[AWAL]]</f>
        <v>3</v>
      </c>
      <c r="G3503" s="36"/>
      <c r="H3503" s="36"/>
      <c r="I3503" s="36">
        <f>IF(GLOBAL[[#This Row],[1]]="","",SUMIF(Table6[NB BM_C_QTY+F],GLOBAL[POINTER],Table6[C]))</f>
        <v>0</v>
      </c>
      <c r="J3503" s="95">
        <f>IF(GLOBAL[[#This Row],[2]]="",0,-1*SUMIF(Table5[CONCAT],GLOBAL[POINTER],Table5[3]))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 t="shared" si="54"/>
        <v>3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3</v>
      </c>
      <c r="Q3503" s="108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3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3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3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503" s="36">
        <v>300</v>
      </c>
      <c r="AC3503" t="s">
        <v>5118</v>
      </c>
    </row>
    <row r="3504" spans="1:29">
      <c r="A3504" s="36">
        <f ca="1">IF(GLOBAL[[#This Row],[TT]]&lt;1,"",ROW()-2)</f>
        <v>3502</v>
      </c>
      <c r="B3504" s="38" t="s">
        <v>1895</v>
      </c>
      <c r="C3504" s="36">
        <v>2</v>
      </c>
      <c r="D3504" s="36" t="s">
        <v>157</v>
      </c>
      <c r="E3504" s="36">
        <f ca="1">IF(GLOBAL[[#This Row],[b12]]="",GLOBAL[[#This Row],[a6]],GLOBAL[[#This Row],[b12]])</f>
        <v>2</v>
      </c>
      <c r="F3504" s="37">
        <f>GLOBAL[[#This Row],[AWAL]]</f>
        <v>2</v>
      </c>
      <c r="G3504" s="36"/>
      <c r="H3504" s="36"/>
      <c r="I3504" s="36">
        <f>IF(GLOBAL[[#This Row],[1]]="","",SUMIF(Table6[NB BM_C_QTY+F],GLOBAL[POINTER],Table6[C]))</f>
        <v>0</v>
      </c>
      <c r="J3504" s="95">
        <f>IF(GLOBAL[[#This Row],[2]]="",0,-1*SUMIF(Table5[CONCAT],GLOBAL[POINTER],Table5[3]))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 t="shared" si="54"/>
        <v>2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2</v>
      </c>
      <c r="Q3504" s="108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2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2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2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504" s="36">
        <v>600</v>
      </c>
      <c r="AC3504" t="s">
        <v>5118</v>
      </c>
    </row>
    <row r="3505" spans="1:30">
      <c r="A3505" s="36">
        <f ca="1">IF(GLOBAL[[#This Row],[TT]]&lt;1,"",ROW()-2)</f>
        <v>3503</v>
      </c>
      <c r="B3505" s="38" t="s">
        <v>1896</v>
      </c>
      <c r="C3505" s="36">
        <v>1</v>
      </c>
      <c r="D3505" s="36" t="s">
        <v>16</v>
      </c>
      <c r="E3505" s="36">
        <f ca="1">IF(GLOBAL[[#This Row],[b12]]="",GLOBAL[[#This Row],[a6]],GLOBAL[[#This Row],[b12]])</f>
        <v>1</v>
      </c>
      <c r="F3505" s="37">
        <f>GLOBAL[[#This Row],[AWAL]]</f>
        <v>1</v>
      </c>
      <c r="G3505" s="36"/>
      <c r="H3505" s="36"/>
      <c r="I3505" s="36">
        <f>IF(GLOBAL[[#This Row],[1]]="","",SUMIF(Table6[NB BM_C_QTY+F],GLOBAL[POINTER],Table6[C]))</f>
        <v>0</v>
      </c>
      <c r="J3505" s="95">
        <f>IF(GLOBAL[[#This Row],[2]]="",0,-1*SUMIF(Table5[CONCAT],GLOBAL[POINTER],Table5[3]))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 t="shared" si="54"/>
        <v>1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1</v>
      </c>
      <c r="Q3505" s="108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1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1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1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505" s="36">
        <v>40</v>
      </c>
      <c r="AC3505" t="s">
        <v>5116</v>
      </c>
    </row>
    <row r="3506" spans="1:30">
      <c r="A3506" s="42">
        <f ca="1">IF(GLOBAL[[#This Row],[TT]]&lt;1,"",ROW()-2)</f>
        <v>3504</v>
      </c>
      <c r="B3506" s="38" t="s">
        <v>1897</v>
      </c>
      <c r="C3506" s="36">
        <v>3</v>
      </c>
      <c r="D3506" s="36" t="s">
        <v>1199</v>
      </c>
      <c r="E3506" s="42">
        <f ca="1">IF(GLOBAL[[#This Row],[b12]]="",GLOBAL[[#This Row],[a6]],GLOBAL[[#This Row],[b12]])</f>
        <v>3</v>
      </c>
      <c r="F3506" s="43">
        <f>GLOBAL[[#This Row],[AWAL]]</f>
        <v>3</v>
      </c>
      <c r="G3506" s="36"/>
      <c r="H3506" s="36"/>
      <c r="I3506" s="36">
        <f>IF(GLOBAL[[#This Row],[1]]="","",SUMIF(Table6[NB BM_C_QTY+F],GLOBAL[POINTER],Table6[C]))</f>
        <v>0</v>
      </c>
      <c r="J3506" s="95">
        <f>IF(GLOBAL[[#This Row],[2]]="",0,-1*SUMIF(Table5[CONCAT],GLOBAL[POINTER],Table5[3]))</f>
        <v>0</v>
      </c>
      <c r="K3506" s="42" t="str">
        <f>IF(GLOBAL[[#This Row],[b1]]="","",GLOBAL[[#This Row],[b1]]-GLOBAL[[#This Row],[a1]]-GLOBAL[[#This Row],[bkeluar1]])</f>
        <v/>
      </c>
      <c r="L3506" s="42">
        <f>SUM(GLOBAL[[#This Row],[bmasuk1]:[c1]])</f>
        <v>0</v>
      </c>
      <c r="M3506" s="43">
        <f t="shared" si="54"/>
        <v>3</v>
      </c>
      <c r="N3506" s="36"/>
      <c r="O3506" s="42" t="str">
        <f>IF(GLOBAL[[#This Row],[b2]]="","",GLOBAL[[#This Row],[b2]]-GLOBAL[[#This Row],[a2]])</f>
        <v/>
      </c>
      <c r="P3506" s="43">
        <f ca="1">SUM(INDIRECT(GLOBAL_VAR[TABLENAME]&amp;"[@a"&amp;$1:$1-1&amp;"]"),INDIRECT(GLOBAL_VAR[TABLENAME]&amp;"[@c"&amp;$1:$1-1&amp;"]"))</f>
        <v>3</v>
      </c>
      <c r="Q3506" s="108"/>
      <c r="R3506" s="44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3</v>
      </c>
      <c r="T3506" s="38"/>
      <c r="U3506" s="44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3</v>
      </c>
      <c r="W3506" s="36"/>
      <c r="X3506" s="42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3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506" s="42">
        <v>70</v>
      </c>
      <c r="AC3506" t="s">
        <v>5116</v>
      </c>
    </row>
    <row r="3507" spans="1:30">
      <c r="A3507" s="36">
        <f ca="1">IF(GLOBAL[[#This Row],[TT]]&lt;1,"",ROW()-2)</f>
        <v>3505</v>
      </c>
      <c r="B3507" s="38" t="s">
        <v>1897</v>
      </c>
      <c r="C3507" s="36">
        <v>2</v>
      </c>
      <c r="D3507" s="36" t="s">
        <v>51</v>
      </c>
      <c r="E3507" s="36">
        <f ca="1">IF(GLOBAL[[#This Row],[b12]]="",GLOBAL[[#This Row],[a6]],GLOBAL[[#This Row],[b12]])</f>
        <v>2</v>
      </c>
      <c r="F3507" s="37">
        <f>GLOBAL[[#This Row],[AWAL]]</f>
        <v>2</v>
      </c>
      <c r="G3507" s="36"/>
      <c r="H3507" s="36"/>
      <c r="I3507" s="36">
        <f>IF(GLOBAL[[#This Row],[1]]="","",SUMIF(Table6[NB BM_C_QTY+F],GLOBAL[POINTER],Table6[C]))</f>
        <v>0</v>
      </c>
      <c r="J3507" s="95">
        <f>IF(GLOBAL[[#This Row],[2]]="",0,-1*SUMIF(Table5[CONCAT],GLOBAL[POINTER],Table5[3]))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 t="shared" si="54"/>
        <v>2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2</v>
      </c>
      <c r="Q3507" s="108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2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2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2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507" s="36">
        <v>60</v>
      </c>
      <c r="AC3507" t="s">
        <v>5116</v>
      </c>
    </row>
    <row r="3508" spans="1:30">
      <c r="A3508" s="36">
        <f ca="1">IF(GLOBAL[[#This Row],[TT]]&lt;1,"",ROW()-2)</f>
        <v>3506</v>
      </c>
      <c r="B3508" s="38" t="s">
        <v>1898</v>
      </c>
      <c r="C3508" s="36">
        <v>5</v>
      </c>
      <c r="D3508" s="36" t="s">
        <v>51</v>
      </c>
      <c r="E3508" s="36">
        <f ca="1">IF(GLOBAL[[#This Row],[b12]]="",GLOBAL[[#This Row],[a6]],GLOBAL[[#This Row],[b12]])</f>
        <v>5</v>
      </c>
      <c r="F3508" s="37">
        <f>GLOBAL[[#This Row],[AWAL]]</f>
        <v>5</v>
      </c>
      <c r="G3508" s="36"/>
      <c r="H3508" s="36"/>
      <c r="I3508" s="36">
        <f>IF(GLOBAL[[#This Row],[1]]="","",SUMIF(Table6[NB BM_C_QTY+F],GLOBAL[POINTER],Table6[C]))</f>
        <v>0</v>
      </c>
      <c r="J3508" s="95">
        <f>IF(GLOBAL[[#This Row],[2]]="",0,-1*SUMIF(Table5[CONCAT],GLOBAL[POINTER],Table5[3]))</f>
        <v>0</v>
      </c>
      <c r="K3508" s="36" t="str">
        <f>IF(GLOBAL[[#This Row],[b1]]="","",GLOBAL[[#This Row],[b1]]-GLOBAL[[#This Row],[a1]]-GLOBAL[[#This Row],[bkeluar1]])</f>
        <v/>
      </c>
      <c r="L3508" s="36">
        <f>SUM(GLOBAL[[#This Row],[bmasuk1]:[c1]])</f>
        <v>0</v>
      </c>
      <c r="M3508" s="37">
        <f t="shared" si="54"/>
        <v>5</v>
      </c>
      <c r="N3508" s="36"/>
      <c r="O3508" s="36" t="str">
        <f>IF(GLOBAL[[#This Row],[b2]]="","",GLOBAL[[#This Row],[b2]]-GLOBAL[[#This Row],[a2]])</f>
        <v/>
      </c>
      <c r="P3508" s="37">
        <f ca="1">SUM(INDIRECT(GLOBAL_VAR[TABLENAME]&amp;"[@a"&amp;$1:$1-1&amp;"]"),INDIRECT(GLOBAL_VAR[TABLENAME]&amp;"[@c"&amp;$1:$1-1&amp;"]"))</f>
        <v>5</v>
      </c>
      <c r="Q3508" s="108"/>
      <c r="R3508" s="38" t="str">
        <f>IF(GLOBAL[[#This Row],[b3]]="","",GLOBAL[[#This Row],[b3]]-GLOBAL[[#This Row],[a3]])</f>
        <v/>
      </c>
      <c r="S3508" s="37">
        <f ca="1">SUM(INDIRECT(GLOBAL_VAR[TABLENAME]&amp;"[@a"&amp;$1:$1-1&amp;"]"),INDIRECT(GLOBAL_VAR[TABLENAME]&amp;"[@c"&amp;$1:$1-1&amp;"]"))</f>
        <v>5</v>
      </c>
      <c r="T3508" s="38"/>
      <c r="U3508" s="38" t="str">
        <f>IF(GLOBAL[[#This Row],[b4]]="","",GLOBAL[[#This Row],[b4]]-GLOBAL[[#This Row],[a4]])</f>
        <v/>
      </c>
      <c r="V3508" s="37">
        <f ca="1">SUM(INDIRECT(GLOBAL_VAR[TABLENAME]&amp;"[@a"&amp;$1:$1-1&amp;"]"),INDIRECT(GLOBAL_VAR[TABLENAME]&amp;"[@c"&amp;$1:$1-1&amp;"]"))</f>
        <v>5</v>
      </c>
      <c r="W3508" s="36"/>
      <c r="X3508" s="36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5</v>
      </c>
      <c r="AA3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508" s="36">
        <v>60</v>
      </c>
      <c r="AC3508" t="s">
        <v>5116</v>
      </c>
      <c r="AD3508" s="65"/>
    </row>
    <row r="3509" spans="1:30">
      <c r="A3509" s="31">
        <f ca="1">IF(GLOBAL[[#This Row],[TT]]&lt;1,"",ROW()-2)</f>
        <v>3507</v>
      </c>
      <c r="B3509" s="38" t="s">
        <v>1899</v>
      </c>
      <c r="C3509" s="31">
        <v>8</v>
      </c>
      <c r="D3509" s="36" t="s">
        <v>51</v>
      </c>
      <c r="E3509" s="31">
        <f ca="1">IF(GLOBAL[[#This Row],[b12]]="",GLOBAL[[#This Row],[a6]],GLOBAL[[#This Row],[b12]])</f>
        <v>8</v>
      </c>
      <c r="F3509" s="32">
        <f>GLOBAL[[#This Row],[AWAL]]</f>
        <v>8</v>
      </c>
      <c r="G3509" s="31"/>
      <c r="H3509" s="31"/>
      <c r="I3509" s="31">
        <f>IF(GLOBAL[[#This Row],[1]]="","",SUMIF(Table6[NB BM_C_QTY+F],GLOBAL[POINTER],Table6[C]))</f>
        <v>0</v>
      </c>
      <c r="J3509" s="91">
        <f>IF(GLOBAL[[#This Row],[2]]="",0,-1*SUMIF(Table5[CONCAT],GLOBAL[POINTER],Table5[3]))</f>
        <v>0</v>
      </c>
      <c r="K3509" s="31" t="str">
        <f>IF(GLOBAL[[#This Row],[b1]]="","",GLOBAL[[#This Row],[b1]]-GLOBAL[[#This Row],[a1]]-GLOBAL[[#This Row],[bkeluar1]])</f>
        <v/>
      </c>
      <c r="L3509" s="31">
        <f>SUM(GLOBAL[[#This Row],[bmasuk1]:[c1]])</f>
        <v>0</v>
      </c>
      <c r="M3509" s="32">
        <f t="shared" si="54"/>
        <v>8</v>
      </c>
      <c r="N3509" s="31"/>
      <c r="O3509" s="31" t="str">
        <f>IF(GLOBAL[[#This Row],[b2]]="","",GLOBAL[[#This Row],[b2]]-GLOBAL[[#This Row],[a2]])</f>
        <v/>
      </c>
      <c r="P3509" s="32">
        <f ca="1">SUM(INDIRECT(GLOBAL_VAR[TABLENAME]&amp;"[@a"&amp;$1:$1-1&amp;"]"),INDIRECT(GLOBAL_VAR[TABLENAME]&amp;"[@c"&amp;$1:$1-1&amp;"]"))</f>
        <v>8</v>
      </c>
      <c r="Q3509" s="58"/>
      <c r="R3509" s="33" t="str">
        <f>IF(GLOBAL[[#This Row],[b3]]="","",GLOBAL[[#This Row],[b3]]-GLOBAL[[#This Row],[a3]])</f>
        <v/>
      </c>
      <c r="S3509" s="32">
        <f ca="1">SUM(INDIRECT(GLOBAL_VAR[TABLENAME]&amp;"[@a"&amp;$1:$1-1&amp;"]"),INDIRECT(GLOBAL_VAR[TABLENAME]&amp;"[@c"&amp;$1:$1-1&amp;"]"))</f>
        <v>8</v>
      </c>
      <c r="T3509" s="33"/>
      <c r="U3509" s="33" t="str">
        <f>IF(GLOBAL[[#This Row],[b4]]="","",GLOBAL[[#This Row],[b4]]-GLOBAL[[#This Row],[a4]])</f>
        <v/>
      </c>
      <c r="V3509" s="32">
        <f ca="1">SUM(INDIRECT(GLOBAL_VAR[TABLENAME]&amp;"[@a"&amp;$1:$1-1&amp;"]"),INDIRECT(GLOBAL_VAR[TABLENAME]&amp;"[@c"&amp;$1:$1-1&amp;"]"))</f>
        <v>8</v>
      </c>
      <c r="W3509" s="31"/>
      <c r="X3509" s="31" t="str">
        <f>IF(GLOBAL[[#This Row],[b5]]="","",GLOBAL[[#This Row],[b5]]-GLOBAL[[#This Row],[a5]])</f>
        <v/>
      </c>
      <c r="Y3509" s="37">
        <f ca="1">SUM(INDIRECT(GLOBAL_VAR[TABLENAME]&amp;"[@a"&amp;$1:$1-1&amp;"]"),INDIRECT(GLOBAL_VAR[TABLENAME]&amp;"[@c"&amp;$1:$1-1&amp;"]"))</f>
        <v>8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509" s="31">
        <v>60</v>
      </c>
      <c r="AC3509" t="s">
        <v>5116</v>
      </c>
    </row>
    <row r="3510" spans="1:30">
      <c r="A3510" s="31">
        <f ca="1">IF(GLOBAL[[#This Row],[TT]]&lt;1,"",ROW()-2)</f>
        <v>3508</v>
      </c>
      <c r="B3510" s="38" t="s">
        <v>1900</v>
      </c>
      <c r="C3510" s="31">
        <v>3</v>
      </c>
      <c r="D3510" s="36" t="s">
        <v>1901</v>
      </c>
      <c r="E3510" s="31">
        <f ca="1">IF(GLOBAL[[#This Row],[b12]]="",GLOBAL[[#This Row],[a6]],GLOBAL[[#This Row],[b12]])</f>
        <v>3</v>
      </c>
      <c r="F3510" s="32">
        <f>GLOBAL[[#This Row],[AWAL]]</f>
        <v>3</v>
      </c>
      <c r="G3510" s="31"/>
      <c r="H3510" s="31"/>
      <c r="I3510" s="31">
        <f>IF(GLOBAL[[#This Row],[1]]="","",SUMIF(Table6[NB BM_C_QTY+F],GLOBAL[POINTER],Table6[C]))</f>
        <v>0</v>
      </c>
      <c r="J3510" s="91">
        <f>IF(GLOBAL[[#This Row],[2]]="",0,-1*SUMIF(Table5[CONCAT],GLOBAL[POINTER],Table5[3]))</f>
        <v>0</v>
      </c>
      <c r="K3510" s="31" t="str">
        <f>IF(GLOBAL[[#This Row],[b1]]="","",GLOBAL[[#This Row],[b1]]-GLOBAL[[#This Row],[a1]]-GLOBAL[[#This Row],[bkeluar1]])</f>
        <v/>
      </c>
      <c r="L3510" s="31">
        <f>SUM(GLOBAL[[#This Row],[bmasuk1]:[c1]])</f>
        <v>0</v>
      </c>
      <c r="M3510" s="32">
        <f t="shared" si="54"/>
        <v>3</v>
      </c>
      <c r="N3510" s="31"/>
      <c r="O3510" s="31" t="str">
        <f>IF(GLOBAL[[#This Row],[b2]]="","",GLOBAL[[#This Row],[b2]]-GLOBAL[[#This Row],[a2]])</f>
        <v/>
      </c>
      <c r="P3510" s="32">
        <f ca="1">SUM(INDIRECT(GLOBAL_VAR[TABLENAME]&amp;"[@a"&amp;$1:$1-1&amp;"]"),INDIRECT(GLOBAL_VAR[TABLENAME]&amp;"[@c"&amp;$1:$1-1&amp;"]"))</f>
        <v>3</v>
      </c>
      <c r="Q3510" s="58"/>
      <c r="R3510" s="33" t="str">
        <f>IF(GLOBAL[[#This Row],[b3]]="","",GLOBAL[[#This Row],[b3]]-GLOBAL[[#This Row],[a3]])</f>
        <v/>
      </c>
      <c r="S3510" s="32">
        <f ca="1">SUM(INDIRECT(GLOBAL_VAR[TABLENAME]&amp;"[@a"&amp;$1:$1-1&amp;"]"),INDIRECT(GLOBAL_VAR[TABLENAME]&amp;"[@c"&amp;$1:$1-1&amp;"]"))</f>
        <v>3</v>
      </c>
      <c r="T3510" s="33"/>
      <c r="U3510" s="33" t="str">
        <f>IF(GLOBAL[[#This Row],[b4]]="","",GLOBAL[[#This Row],[b4]]-GLOBAL[[#This Row],[a4]])</f>
        <v/>
      </c>
      <c r="V3510" s="32">
        <f ca="1">SUM(INDIRECT(GLOBAL_VAR[TABLENAME]&amp;"[@a"&amp;$1:$1-1&amp;"]"),INDIRECT(GLOBAL_VAR[TABLENAME]&amp;"[@c"&amp;$1:$1-1&amp;"]"))</f>
        <v>3</v>
      </c>
      <c r="W3510" s="31"/>
      <c r="X3510" s="31" t="str">
        <f>IF(GLOBAL[[#This Row],[b5]]="","",GLOBAL[[#This Row],[b5]]-GLOBAL[[#This Row],[a5]])</f>
        <v/>
      </c>
      <c r="Y3510" s="53">
        <f ca="1">SUM(INDIRECT(GLOBAL_VAR[TABLENAME]&amp;"[@a"&amp;$1:$1-1&amp;"]"),INDIRECT(GLOBAL_VAR[TABLENAME]&amp;"[@c"&amp;$1:$1-1&amp;"]"))</f>
        <v>3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510" s="31">
        <v>500</v>
      </c>
      <c r="AC3510" t="s">
        <v>5117</v>
      </c>
    </row>
    <row r="3511" spans="1:30">
      <c r="A3511" s="31">
        <f ca="1">IF(GLOBAL[[#This Row],[TT]]&lt;1,"",ROW()-2)</f>
        <v>3509</v>
      </c>
      <c r="B3511" s="38" t="s">
        <v>1902</v>
      </c>
      <c r="C3511" s="31">
        <v>2</v>
      </c>
      <c r="D3511" s="36" t="s">
        <v>16</v>
      </c>
      <c r="E3511" s="31">
        <f ca="1">IF(GLOBAL[[#This Row],[b12]]="",GLOBAL[[#This Row],[a6]],GLOBAL[[#This Row],[b12]])</f>
        <v>2</v>
      </c>
      <c r="F3511" s="32">
        <f>GLOBAL[[#This Row],[AWAL]]</f>
        <v>2</v>
      </c>
      <c r="G3511" s="31"/>
      <c r="H3511" s="31"/>
      <c r="I3511" s="31">
        <f>IF(GLOBAL[[#This Row],[1]]="","",SUMIF(Table6[NB BM_C_QTY+F],GLOBAL[POINTER],Table6[C]))</f>
        <v>0</v>
      </c>
      <c r="J3511" s="91">
        <f>IF(GLOBAL[[#This Row],[2]]="",0,-1*SUMIF(Table5[CONCAT],GLOBAL[POINTER],Table5[3]))</f>
        <v>0</v>
      </c>
      <c r="K3511" s="31" t="str">
        <f>IF(GLOBAL[[#This Row],[b1]]="","",GLOBAL[[#This Row],[b1]]-GLOBAL[[#This Row],[a1]]-GLOBAL[[#This Row],[bkeluar1]])</f>
        <v/>
      </c>
      <c r="L3511" s="31">
        <f>SUM(GLOBAL[[#This Row],[bmasuk1]:[c1]])</f>
        <v>0</v>
      </c>
      <c r="M3511" s="32">
        <f t="shared" si="54"/>
        <v>2</v>
      </c>
      <c r="N3511" s="31"/>
      <c r="O3511" s="31" t="str">
        <f>IF(GLOBAL[[#This Row],[b2]]="","",GLOBAL[[#This Row],[b2]]-GLOBAL[[#This Row],[a2]])</f>
        <v/>
      </c>
      <c r="P3511" s="32">
        <f ca="1">SUM(INDIRECT(GLOBAL_VAR[TABLENAME]&amp;"[@a"&amp;$1:$1-1&amp;"]"),INDIRECT(GLOBAL_VAR[TABLENAME]&amp;"[@c"&amp;$1:$1-1&amp;"]"))</f>
        <v>2</v>
      </c>
      <c r="Q3511" s="58"/>
      <c r="R3511" s="33" t="str">
        <f>IF(GLOBAL[[#This Row],[b3]]="","",GLOBAL[[#This Row],[b3]]-GLOBAL[[#This Row],[a3]])</f>
        <v/>
      </c>
      <c r="S3511" s="32">
        <f ca="1">SUM(INDIRECT(GLOBAL_VAR[TABLENAME]&amp;"[@a"&amp;$1:$1-1&amp;"]"),INDIRECT(GLOBAL_VAR[TABLENAME]&amp;"[@c"&amp;$1:$1-1&amp;"]"))</f>
        <v>2</v>
      </c>
      <c r="T3511" s="33"/>
      <c r="U3511" s="33" t="str">
        <f>IF(GLOBAL[[#This Row],[b4]]="","",GLOBAL[[#This Row],[b4]]-GLOBAL[[#This Row],[a4]])</f>
        <v/>
      </c>
      <c r="V3511" s="32">
        <f ca="1">SUM(INDIRECT(GLOBAL_VAR[TABLENAME]&amp;"[@a"&amp;$1:$1-1&amp;"]"),INDIRECT(GLOBAL_VAR[TABLENAME]&amp;"[@c"&amp;$1:$1-1&amp;"]"))</f>
        <v>2</v>
      </c>
      <c r="W3511" s="31"/>
      <c r="X3511" s="31" t="str">
        <f>IF(GLOBAL[[#This Row],[b5]]="","",GLOBAL[[#This Row],[b5]]-GLOBAL[[#This Row],[a5]])</f>
        <v/>
      </c>
      <c r="Y3511" s="53">
        <f ca="1">SUM(INDIRECT(GLOBAL_VAR[TABLENAME]&amp;"[@a"&amp;$1:$1-1&amp;"]"),INDIRECT(GLOBAL_VAR[TABLENAME]&amp;"[@c"&amp;$1:$1-1&amp;"]"))</f>
        <v>2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511" s="31">
        <v>40</v>
      </c>
      <c r="AC3511" t="s">
        <v>5116</v>
      </c>
    </row>
    <row r="3512" spans="1:30">
      <c r="A3512" s="31">
        <f ca="1">IF(GLOBAL[[#This Row],[TT]]&lt;1,"",ROW()-2)</f>
        <v>3510</v>
      </c>
      <c r="B3512" s="38" t="s">
        <v>1903</v>
      </c>
      <c r="C3512" s="31">
        <v>2</v>
      </c>
      <c r="D3512" s="36" t="s">
        <v>148</v>
      </c>
      <c r="E3512" s="31">
        <f ca="1">IF(GLOBAL[[#This Row],[b12]]="",GLOBAL[[#This Row],[a6]],GLOBAL[[#This Row],[b12]])</f>
        <v>2</v>
      </c>
      <c r="F3512" s="32">
        <f>GLOBAL[[#This Row],[AWAL]]</f>
        <v>2</v>
      </c>
      <c r="G3512" s="31"/>
      <c r="H3512" s="31"/>
      <c r="I3512" s="31">
        <f>IF(GLOBAL[[#This Row],[1]]="","",SUMIF(Table6[NB BM_C_QTY+F],GLOBAL[POINTER],Table6[C]))</f>
        <v>0</v>
      </c>
      <c r="J3512" s="91">
        <f>IF(GLOBAL[[#This Row],[2]]="",0,-1*SUMIF(Table5[CONCAT],GLOBAL[POINTER],Table5[3]))</f>
        <v>0</v>
      </c>
      <c r="K3512" s="31" t="str">
        <f>IF(GLOBAL[[#This Row],[b1]]="","",GLOBAL[[#This Row],[b1]]-GLOBAL[[#This Row],[a1]]-GLOBAL[[#This Row],[bkeluar1]])</f>
        <v/>
      </c>
      <c r="L3512" s="31">
        <f>SUM(GLOBAL[[#This Row],[bmasuk1]:[c1]])</f>
        <v>0</v>
      </c>
      <c r="M3512" s="32">
        <f t="shared" si="54"/>
        <v>2</v>
      </c>
      <c r="N3512" s="31"/>
      <c r="O3512" s="31" t="str">
        <f>IF(GLOBAL[[#This Row],[b2]]="","",GLOBAL[[#This Row],[b2]]-GLOBAL[[#This Row],[a2]])</f>
        <v/>
      </c>
      <c r="P3512" s="32">
        <f ca="1">SUM(INDIRECT(GLOBAL_VAR[TABLENAME]&amp;"[@a"&amp;$1:$1-1&amp;"]"),INDIRECT(GLOBAL_VAR[TABLENAME]&amp;"[@c"&amp;$1:$1-1&amp;"]"))</f>
        <v>2</v>
      </c>
      <c r="Q3512" s="58"/>
      <c r="R3512" s="33" t="str">
        <f>IF(GLOBAL[[#This Row],[b3]]="","",GLOBAL[[#This Row],[b3]]-GLOBAL[[#This Row],[a3]])</f>
        <v/>
      </c>
      <c r="S3512" s="32">
        <f ca="1">SUM(INDIRECT(GLOBAL_VAR[TABLENAME]&amp;"[@a"&amp;$1:$1-1&amp;"]"),INDIRECT(GLOBAL_VAR[TABLENAME]&amp;"[@c"&amp;$1:$1-1&amp;"]"))</f>
        <v>2</v>
      </c>
      <c r="T3512" s="33"/>
      <c r="U3512" s="33" t="str">
        <f>IF(GLOBAL[[#This Row],[b4]]="","",GLOBAL[[#This Row],[b4]]-GLOBAL[[#This Row],[a4]])</f>
        <v/>
      </c>
      <c r="V3512" s="32">
        <f ca="1">SUM(INDIRECT(GLOBAL_VAR[TABLENAME]&amp;"[@a"&amp;$1:$1-1&amp;"]"),INDIRECT(GLOBAL_VAR[TABLENAME]&amp;"[@c"&amp;$1:$1-1&amp;"]"))</f>
        <v>2</v>
      </c>
      <c r="W3512" s="31"/>
      <c r="X3512" s="31" t="str">
        <f>IF(GLOBAL[[#This Row],[b5]]="","",GLOBAL[[#This Row],[b5]]-GLOBAL[[#This Row],[a5]])</f>
        <v/>
      </c>
      <c r="Y3512" s="53">
        <f ca="1">SUM(INDIRECT(GLOBAL_VAR[TABLENAME]&amp;"[@a"&amp;$1:$1-1&amp;"]"),INDIRECT(GLOBAL_VAR[TABLENAME]&amp;"[@c"&amp;$1:$1-1&amp;"]"))</f>
        <v>2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512" s="31">
        <v>30</v>
      </c>
      <c r="AC3512" t="s">
        <v>5116</v>
      </c>
    </row>
    <row r="3513" spans="1:30">
      <c r="A3513" s="31">
        <f ca="1">IF(GLOBAL[[#This Row],[TT]]&lt;1,"",ROW()-2)</f>
        <v>3511</v>
      </c>
      <c r="B3513" s="38" t="s">
        <v>1904</v>
      </c>
      <c r="C3513" s="31">
        <v>1</v>
      </c>
      <c r="D3513" s="36" t="s">
        <v>2668</v>
      </c>
      <c r="E3513" s="31">
        <f ca="1">IF(GLOBAL[[#This Row],[b12]]="",GLOBAL[[#This Row],[a6]],GLOBAL[[#This Row],[b12]])</f>
        <v>1</v>
      </c>
      <c r="F3513" s="32">
        <f>GLOBAL[[#This Row],[AWAL]]</f>
        <v>1</v>
      </c>
      <c r="G3513" s="31"/>
      <c r="H3513" s="31"/>
      <c r="I3513" s="31" t="str">
        <f>IF(GLOBAL[[#This Row],[1]]="","",SUMIF(Table6[NB BM_C_QTY+F],GLOBAL[POINTER],Table6[C]))</f>
        <v/>
      </c>
      <c r="J3513" s="91">
        <f>IF(GLOBAL[[#This Row],[2]]="",0,-1*SUMIF(Table5[CONCAT],GLOBAL[POINTER],Table5[3]))</f>
        <v>0</v>
      </c>
      <c r="K3513" s="31" t="str">
        <f>IF(GLOBAL[[#This Row],[b1]]="","",GLOBAL[[#This Row],[b1]]-GLOBAL[[#This Row],[a1]]-GLOBAL[[#This Row],[bkeluar1]])</f>
        <v/>
      </c>
      <c r="L3513" s="31">
        <f>SUM(GLOBAL[[#This Row],[bmasuk1]:[c1]])</f>
        <v>0</v>
      </c>
      <c r="M3513" s="32">
        <f t="shared" si="54"/>
        <v>1</v>
      </c>
      <c r="N3513" s="31"/>
      <c r="O3513" s="31" t="str">
        <f>IF(GLOBAL[[#This Row],[b2]]="","",GLOBAL[[#This Row],[b2]]-GLOBAL[[#This Row],[a2]])</f>
        <v/>
      </c>
      <c r="P3513" s="32">
        <f ca="1">SUM(INDIRECT(GLOBAL_VAR[TABLENAME]&amp;"[@a"&amp;$1:$1-1&amp;"]"),INDIRECT(GLOBAL_VAR[TABLENAME]&amp;"[@c"&amp;$1:$1-1&amp;"]"))</f>
        <v>1</v>
      </c>
      <c r="Q3513" s="58"/>
      <c r="R3513" s="33" t="str">
        <f>IF(GLOBAL[[#This Row],[b3]]="","",GLOBAL[[#This Row],[b3]]-GLOBAL[[#This Row],[a3]])</f>
        <v/>
      </c>
      <c r="S3513" s="32">
        <f ca="1">SUM(INDIRECT(GLOBAL_VAR[TABLENAME]&amp;"[@a"&amp;$1:$1-1&amp;"]"),INDIRECT(GLOBAL_VAR[TABLENAME]&amp;"[@c"&amp;$1:$1-1&amp;"]"))</f>
        <v>1</v>
      </c>
      <c r="T3513" s="33"/>
      <c r="U3513" s="33" t="str">
        <f>IF(GLOBAL[[#This Row],[b4]]="","",GLOBAL[[#This Row],[b4]]-GLOBAL[[#This Row],[a4]])</f>
        <v/>
      </c>
      <c r="V3513" s="32">
        <f ca="1">SUM(INDIRECT(GLOBAL_VAR[TABLENAME]&amp;"[@a"&amp;$1:$1-1&amp;"]"),INDIRECT(GLOBAL_VAR[TABLENAME]&amp;"[@c"&amp;$1:$1-1&amp;"]"))</f>
        <v>1</v>
      </c>
      <c r="W3513" s="31"/>
      <c r="X3513" s="31" t="str">
        <f>IF(GLOBAL[[#This Row],[b5]]="","",GLOBAL[[#This Row],[b5]]-GLOBAL[[#This Row],[a5]])</f>
        <v/>
      </c>
      <c r="Y3513" s="53">
        <f ca="1">SUM(INDIRECT(GLOBAL_VAR[TABLENAME]&amp;"[@a"&amp;$1:$1-1&amp;"]"),INDIRECT(GLOBAL_VAR[TABLENAME]&amp;"[@c"&amp;$1:$1-1&amp;"]"))</f>
        <v>1</v>
      </c>
      <c r="AA3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513" s="31"/>
    </row>
    <row r="3514" spans="1:30">
      <c r="A3514" s="31">
        <f ca="1">IF(GLOBAL[[#This Row],[TT]]&lt;1,"",ROW()-2)</f>
        <v>3512</v>
      </c>
      <c r="B3514" s="38" t="s">
        <v>1905</v>
      </c>
      <c r="C3514" s="31">
        <v>5</v>
      </c>
      <c r="D3514" s="36">
        <v>240</v>
      </c>
      <c r="E3514" s="31">
        <f ca="1">IF(GLOBAL[[#This Row],[b12]]="",GLOBAL[[#This Row],[a6]],GLOBAL[[#This Row],[b12]])</f>
        <v>5</v>
      </c>
      <c r="F3514" s="32">
        <f>GLOBAL[[#This Row],[AWAL]]</f>
        <v>5</v>
      </c>
      <c r="G3514" s="31"/>
      <c r="H3514" s="31"/>
      <c r="I3514" s="31">
        <f>IF(GLOBAL[[#This Row],[1]]="","",SUMIF(Table6[NB BM_C_QTY+F],GLOBAL[POINTER],Table6[C]))</f>
        <v>0</v>
      </c>
      <c r="J3514" s="91">
        <f>IF(GLOBAL[[#This Row],[2]]="",0,-1*SUMIF(Table5[CONCAT],GLOBAL[POINTER],Table5[3]))</f>
        <v>0</v>
      </c>
      <c r="K3514" s="31" t="str">
        <f>IF(GLOBAL[[#This Row],[b1]]="","",GLOBAL[[#This Row],[b1]]-GLOBAL[[#This Row],[a1]]-GLOBAL[[#This Row],[bkeluar1]])</f>
        <v/>
      </c>
      <c r="L3514" s="31">
        <f>SUM(GLOBAL[[#This Row],[bmasuk1]:[c1]])</f>
        <v>0</v>
      </c>
      <c r="M3514" s="32">
        <f t="shared" si="54"/>
        <v>5</v>
      </c>
      <c r="N3514" s="31"/>
      <c r="O3514" s="31" t="str">
        <f>IF(GLOBAL[[#This Row],[b2]]="","",GLOBAL[[#This Row],[b2]]-GLOBAL[[#This Row],[a2]])</f>
        <v/>
      </c>
      <c r="P3514" s="32">
        <f ca="1">SUM(INDIRECT(GLOBAL_VAR[TABLENAME]&amp;"[@a"&amp;$1:$1-1&amp;"]"),INDIRECT(GLOBAL_VAR[TABLENAME]&amp;"[@c"&amp;$1:$1-1&amp;"]"))</f>
        <v>5</v>
      </c>
      <c r="Q3514" s="58"/>
      <c r="R3514" s="33" t="str">
        <f>IF(GLOBAL[[#This Row],[b3]]="","",GLOBAL[[#This Row],[b3]]-GLOBAL[[#This Row],[a3]])</f>
        <v/>
      </c>
      <c r="S3514" s="32">
        <f ca="1">SUM(INDIRECT(GLOBAL_VAR[TABLENAME]&amp;"[@a"&amp;$1:$1-1&amp;"]"),INDIRECT(GLOBAL_VAR[TABLENAME]&amp;"[@c"&amp;$1:$1-1&amp;"]"))</f>
        <v>5</v>
      </c>
      <c r="T3514" s="33"/>
      <c r="U3514" s="33" t="str">
        <f>IF(GLOBAL[[#This Row],[b4]]="","",GLOBAL[[#This Row],[b4]]-GLOBAL[[#This Row],[a4]])</f>
        <v/>
      </c>
      <c r="V3514" s="32">
        <f ca="1">SUM(INDIRECT(GLOBAL_VAR[TABLENAME]&amp;"[@a"&amp;$1:$1-1&amp;"]"),INDIRECT(GLOBAL_VAR[TABLENAME]&amp;"[@c"&amp;$1:$1-1&amp;"]"))</f>
        <v>5</v>
      </c>
      <c r="W3514" s="31"/>
      <c r="X3514" s="31" t="str">
        <f>IF(GLOBAL[[#This Row],[b5]]="","",GLOBAL[[#This Row],[b5]]-GLOBAL[[#This Row],[a5]])</f>
        <v/>
      </c>
      <c r="Y3514" s="53">
        <f ca="1">SUM(INDIRECT(GLOBAL_VAR[TABLENAME]&amp;"[@a"&amp;$1:$1-1&amp;"]"),INDIRECT(GLOBAL_VAR[TABLENAME]&amp;"[@c"&amp;$1:$1-1&amp;"]"))</f>
        <v>5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514" s="31">
        <v>240</v>
      </c>
      <c r="AC3514" t="s">
        <v>5118</v>
      </c>
    </row>
    <row r="3515" spans="1:30">
      <c r="A3515" s="36">
        <f ca="1">IF(GLOBAL[[#This Row],[TT]]&lt;1,"",ROW()-2)</f>
        <v>3513</v>
      </c>
      <c r="B3515" s="38" t="s">
        <v>1906</v>
      </c>
      <c r="C3515" s="36">
        <v>6</v>
      </c>
      <c r="D3515" s="36">
        <v>240</v>
      </c>
      <c r="E3515" s="36">
        <f ca="1">IF(GLOBAL[[#This Row],[b12]]="",GLOBAL[[#This Row],[a6]],GLOBAL[[#This Row],[b12]])</f>
        <v>6</v>
      </c>
      <c r="F3515" s="37">
        <f>GLOBAL[[#This Row],[AWAL]]</f>
        <v>6</v>
      </c>
      <c r="G3515" s="36"/>
      <c r="H3515" s="36"/>
      <c r="I3515" s="36">
        <f>IF(GLOBAL[[#This Row],[1]]="","",SUMIF(Table6[NB BM_C_QTY+F],GLOBAL[POINTER],Table6[C]))</f>
        <v>0</v>
      </c>
      <c r="J3515" s="95">
        <f>IF(GLOBAL[[#This Row],[2]]="",0,-1*SUMIF(Table5[CONCAT],GLOBAL[POINTER],Table5[3]))</f>
        <v>0</v>
      </c>
      <c r="K3515" s="36" t="str">
        <f>IF(GLOBAL[[#This Row],[b1]]="","",GLOBAL[[#This Row],[b1]]-GLOBAL[[#This Row],[a1]]-GLOBAL[[#This Row],[bkeluar1]])</f>
        <v/>
      </c>
      <c r="L3515" s="36">
        <f>SUM(GLOBAL[[#This Row],[bmasuk1]:[c1]])</f>
        <v>0</v>
      </c>
      <c r="M3515" s="37">
        <f t="shared" si="54"/>
        <v>6</v>
      </c>
      <c r="N3515" s="36"/>
      <c r="O3515" s="36" t="str">
        <f>IF(GLOBAL[[#This Row],[b2]]="","",GLOBAL[[#This Row],[b2]]-GLOBAL[[#This Row],[a2]])</f>
        <v/>
      </c>
      <c r="P3515" s="37">
        <f ca="1">SUM(INDIRECT(GLOBAL_VAR[TABLENAME]&amp;"[@a"&amp;$1:$1-1&amp;"]"),INDIRECT(GLOBAL_VAR[TABLENAME]&amp;"[@c"&amp;$1:$1-1&amp;"]"))</f>
        <v>6</v>
      </c>
      <c r="Q3515" s="108"/>
      <c r="R3515" s="38" t="str">
        <f>IF(GLOBAL[[#This Row],[b3]]="","",GLOBAL[[#This Row],[b3]]-GLOBAL[[#This Row],[a3]])</f>
        <v/>
      </c>
      <c r="S3515" s="37">
        <f ca="1">SUM(INDIRECT(GLOBAL_VAR[TABLENAME]&amp;"[@a"&amp;$1:$1-1&amp;"]"),INDIRECT(GLOBAL_VAR[TABLENAME]&amp;"[@c"&amp;$1:$1-1&amp;"]"))</f>
        <v>6</v>
      </c>
      <c r="T3515" s="38"/>
      <c r="U3515" s="38" t="str">
        <f>IF(GLOBAL[[#This Row],[b4]]="","",GLOBAL[[#This Row],[b4]]-GLOBAL[[#This Row],[a4]])</f>
        <v/>
      </c>
      <c r="V3515" s="37">
        <f ca="1">SUM(INDIRECT(GLOBAL_VAR[TABLENAME]&amp;"[@a"&amp;$1:$1-1&amp;"]"),INDIRECT(GLOBAL_VAR[TABLENAME]&amp;"[@c"&amp;$1:$1-1&amp;"]"))</f>
        <v>6</v>
      </c>
      <c r="W3515" s="36"/>
      <c r="X3515" s="36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6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515" s="36">
        <v>240</v>
      </c>
      <c r="AC3515" t="s">
        <v>5118</v>
      </c>
    </row>
    <row r="3516" spans="1:30">
      <c r="A3516" s="31">
        <f ca="1">IF(GLOBAL[[#This Row],[TT]]&lt;1,"",ROW()-2)</f>
        <v>3514</v>
      </c>
      <c r="B3516" s="38" t="s">
        <v>1907</v>
      </c>
      <c r="C3516" s="31">
        <v>1</v>
      </c>
      <c r="D3516" s="36" t="s">
        <v>23</v>
      </c>
      <c r="E3516" s="31">
        <f ca="1">IF(GLOBAL[[#This Row],[b12]]="",GLOBAL[[#This Row],[a6]],GLOBAL[[#This Row],[b12]])</f>
        <v>1</v>
      </c>
      <c r="F3516" s="32">
        <f>GLOBAL[[#This Row],[AWAL]]</f>
        <v>1</v>
      </c>
      <c r="G3516" s="31"/>
      <c r="H3516" s="31"/>
      <c r="I3516" s="31">
        <f>IF(GLOBAL[[#This Row],[1]]="","",SUMIF(Table6[NB BM_C_QTY+F],GLOBAL[POINTER],Table6[C]))</f>
        <v>0</v>
      </c>
      <c r="J3516" s="91">
        <f>IF(GLOBAL[[#This Row],[2]]="",0,-1*SUMIF(Table5[CONCAT],GLOBAL[POINTER],Table5[3]))</f>
        <v>0</v>
      </c>
      <c r="K3516" s="31" t="str">
        <f>IF(GLOBAL[[#This Row],[b1]]="","",GLOBAL[[#This Row],[b1]]-GLOBAL[[#This Row],[a1]]-GLOBAL[[#This Row],[bkeluar1]])</f>
        <v/>
      </c>
      <c r="L3516" s="31">
        <f>SUM(GLOBAL[[#This Row],[bmasuk1]:[c1]])</f>
        <v>0</v>
      </c>
      <c r="M3516" s="32">
        <f t="shared" si="54"/>
        <v>1</v>
      </c>
      <c r="N3516" s="31"/>
      <c r="O3516" s="31" t="str">
        <f>IF(GLOBAL[[#This Row],[b2]]="","",GLOBAL[[#This Row],[b2]]-GLOBAL[[#This Row],[a2]])</f>
        <v/>
      </c>
      <c r="P3516" s="32">
        <f ca="1">SUM(INDIRECT(GLOBAL_VAR[TABLENAME]&amp;"[@a"&amp;$1:$1-1&amp;"]"),INDIRECT(GLOBAL_VAR[TABLENAME]&amp;"[@c"&amp;$1:$1-1&amp;"]"))</f>
        <v>1</v>
      </c>
      <c r="Q3516" s="58"/>
      <c r="R3516" s="33" t="str">
        <f>IF(GLOBAL[[#This Row],[b3]]="","",GLOBAL[[#This Row],[b3]]-GLOBAL[[#This Row],[a3]])</f>
        <v/>
      </c>
      <c r="S3516" s="32">
        <f ca="1">SUM(INDIRECT(GLOBAL_VAR[TABLENAME]&amp;"[@a"&amp;$1:$1-1&amp;"]"),INDIRECT(GLOBAL_VAR[TABLENAME]&amp;"[@c"&amp;$1:$1-1&amp;"]"))</f>
        <v>1</v>
      </c>
      <c r="T3516" s="33"/>
      <c r="U3516" s="33" t="str">
        <f>IF(GLOBAL[[#This Row],[b4]]="","",GLOBAL[[#This Row],[b4]]-GLOBAL[[#This Row],[a4]])</f>
        <v/>
      </c>
      <c r="V3516" s="32">
        <f ca="1">SUM(INDIRECT(GLOBAL_VAR[TABLENAME]&amp;"[@a"&amp;$1:$1-1&amp;"]"),INDIRECT(GLOBAL_VAR[TABLENAME]&amp;"[@c"&amp;$1:$1-1&amp;"]"))</f>
        <v>1</v>
      </c>
      <c r="W3516" s="31"/>
      <c r="X3516" s="31" t="str">
        <f>IF(GLOBAL[[#This Row],[b5]]="","",GLOBAL[[#This Row],[b5]]-GLOBAL[[#This Row],[a5]])</f>
        <v/>
      </c>
      <c r="Y3516" s="37">
        <f ca="1">SUM(INDIRECT(GLOBAL_VAR[TABLENAME]&amp;"[@a"&amp;$1:$1-1&amp;"]"),INDIRECT(GLOBAL_VAR[TABLENAME]&amp;"[@c"&amp;$1:$1-1&amp;"]"))</f>
        <v>1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516" s="31">
        <v>20</v>
      </c>
      <c r="AC3516" t="s">
        <v>5116</v>
      </c>
    </row>
    <row r="3517" spans="1:30">
      <c r="A3517" s="31">
        <f ca="1">IF(GLOBAL[[#This Row],[TT]]&lt;1,"",ROW()-2)</f>
        <v>3515</v>
      </c>
      <c r="B3517" s="38" t="s">
        <v>1908</v>
      </c>
      <c r="C3517" s="31">
        <v>1</v>
      </c>
      <c r="D3517" s="36" t="s">
        <v>98</v>
      </c>
      <c r="E3517" s="31">
        <f ca="1">IF(GLOBAL[[#This Row],[b12]]="",GLOBAL[[#This Row],[a6]],GLOBAL[[#This Row],[b12]])</f>
        <v>1</v>
      </c>
      <c r="F3517" s="32">
        <f>GLOBAL[[#This Row],[AWAL]]</f>
        <v>1</v>
      </c>
      <c r="G3517" s="31"/>
      <c r="H3517" s="31"/>
      <c r="I3517" s="31">
        <f>IF(GLOBAL[[#This Row],[1]]="","",SUMIF(Table6[NB BM_C_QTY+F],GLOBAL[POINTER],Table6[C]))</f>
        <v>0</v>
      </c>
      <c r="J3517" s="91">
        <f>IF(GLOBAL[[#This Row],[2]]="",0,-1*SUMIF(Table5[CONCAT],GLOBAL[POINTER],Table5[3]))</f>
        <v>0</v>
      </c>
      <c r="K3517" s="31" t="str">
        <f>IF(GLOBAL[[#This Row],[b1]]="","",GLOBAL[[#This Row],[b1]]-GLOBAL[[#This Row],[a1]]-GLOBAL[[#This Row],[bkeluar1]])</f>
        <v/>
      </c>
      <c r="L3517" s="31">
        <f>SUM(GLOBAL[[#This Row],[bmasuk1]:[c1]])</f>
        <v>0</v>
      </c>
      <c r="M3517" s="32">
        <f t="shared" si="54"/>
        <v>1</v>
      </c>
      <c r="N3517" s="31"/>
      <c r="O3517" s="31" t="str">
        <f>IF(GLOBAL[[#This Row],[b2]]="","",GLOBAL[[#This Row],[b2]]-GLOBAL[[#This Row],[a2]])</f>
        <v/>
      </c>
      <c r="P3517" s="32">
        <f ca="1">SUM(INDIRECT(GLOBAL_VAR[TABLENAME]&amp;"[@a"&amp;$1:$1-1&amp;"]"),INDIRECT(GLOBAL_VAR[TABLENAME]&amp;"[@c"&amp;$1:$1-1&amp;"]"))</f>
        <v>1</v>
      </c>
      <c r="Q3517" s="58"/>
      <c r="R3517" s="33" t="str">
        <f>IF(GLOBAL[[#This Row],[b3]]="","",GLOBAL[[#This Row],[b3]]-GLOBAL[[#This Row],[a3]])</f>
        <v/>
      </c>
      <c r="S3517" s="32">
        <f ca="1">SUM(INDIRECT(GLOBAL_VAR[TABLENAME]&amp;"[@a"&amp;$1:$1-1&amp;"]"),INDIRECT(GLOBAL_VAR[TABLENAME]&amp;"[@c"&amp;$1:$1-1&amp;"]"))</f>
        <v>1</v>
      </c>
      <c r="T3517" s="33"/>
      <c r="U3517" s="33" t="str">
        <f>IF(GLOBAL[[#This Row],[b4]]="","",GLOBAL[[#This Row],[b4]]-GLOBAL[[#This Row],[a4]])</f>
        <v/>
      </c>
      <c r="V3517" s="32">
        <f ca="1">SUM(INDIRECT(GLOBAL_VAR[TABLENAME]&amp;"[@a"&amp;$1:$1-1&amp;"]"),INDIRECT(GLOBAL_VAR[TABLENAME]&amp;"[@c"&amp;$1:$1-1&amp;"]"))</f>
        <v>1</v>
      </c>
      <c r="W3517" s="31"/>
      <c r="X3517" s="31" t="str">
        <f>IF(GLOBAL[[#This Row],[b5]]="","",GLOBAL[[#This Row],[b5]]-GLOBAL[[#This Row],[a5]])</f>
        <v/>
      </c>
      <c r="Y3517" s="53">
        <f ca="1">SUM(INDIRECT(GLOBAL_VAR[TABLENAME]&amp;"[@a"&amp;$1:$1-1&amp;"]"),INDIRECT(GLOBAL_VAR[TABLENAME]&amp;"[@c"&amp;$1:$1-1&amp;"]"))</f>
        <v>1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517" s="31">
        <v>50</v>
      </c>
      <c r="AC3517" t="s">
        <v>5116</v>
      </c>
    </row>
    <row r="3518" spans="1:30">
      <c r="A3518" s="31">
        <f ca="1">IF(GLOBAL[[#This Row],[TT]]&lt;1,"",ROW()-2)</f>
        <v>3516</v>
      </c>
      <c r="B3518" s="38" t="s">
        <v>1909</v>
      </c>
      <c r="C3518" s="31">
        <v>1</v>
      </c>
      <c r="D3518" s="36" t="s">
        <v>1910</v>
      </c>
      <c r="E3518" s="31">
        <f ca="1">IF(GLOBAL[[#This Row],[b12]]="",GLOBAL[[#This Row],[a6]],GLOBAL[[#This Row],[b12]])</f>
        <v>1</v>
      </c>
      <c r="F3518" s="32">
        <f>GLOBAL[[#This Row],[AWAL]]</f>
        <v>1</v>
      </c>
      <c r="G3518" s="31"/>
      <c r="H3518" s="31"/>
      <c r="I3518" s="31">
        <f>IF(GLOBAL[[#This Row],[1]]="","",SUMIF(Table6[NB BM_C_QTY+F],GLOBAL[POINTER],Table6[C]))</f>
        <v>0</v>
      </c>
      <c r="J3518" s="91">
        <f>IF(GLOBAL[[#This Row],[2]]="",0,-1*SUMIF(Table5[CONCAT],GLOBAL[POINTER],Table5[3]))</f>
        <v>0</v>
      </c>
      <c r="K3518" s="31" t="str">
        <f>IF(GLOBAL[[#This Row],[b1]]="","",GLOBAL[[#This Row],[b1]]-GLOBAL[[#This Row],[a1]]-GLOBAL[[#This Row],[bkeluar1]])</f>
        <v/>
      </c>
      <c r="L3518" s="31">
        <f>SUM(GLOBAL[[#This Row],[bmasuk1]:[c1]])</f>
        <v>0</v>
      </c>
      <c r="M3518" s="32">
        <f t="shared" si="54"/>
        <v>1</v>
      </c>
      <c r="N3518" s="31"/>
      <c r="O3518" s="31" t="str">
        <f>IF(GLOBAL[[#This Row],[b2]]="","",GLOBAL[[#This Row],[b2]]-GLOBAL[[#This Row],[a2]])</f>
        <v/>
      </c>
      <c r="P3518" s="32">
        <f ca="1">SUM(INDIRECT(GLOBAL_VAR[TABLENAME]&amp;"[@a"&amp;$1:$1-1&amp;"]"),INDIRECT(GLOBAL_VAR[TABLENAME]&amp;"[@c"&amp;$1:$1-1&amp;"]"))</f>
        <v>1</v>
      </c>
      <c r="Q3518" s="58"/>
      <c r="R3518" s="33" t="str">
        <f>IF(GLOBAL[[#This Row],[b3]]="","",GLOBAL[[#This Row],[b3]]-GLOBAL[[#This Row],[a3]])</f>
        <v/>
      </c>
      <c r="S3518" s="32">
        <f ca="1">SUM(INDIRECT(GLOBAL_VAR[TABLENAME]&amp;"[@a"&amp;$1:$1-1&amp;"]"),INDIRECT(GLOBAL_VAR[TABLENAME]&amp;"[@c"&amp;$1:$1-1&amp;"]"))</f>
        <v>1</v>
      </c>
      <c r="T3518" s="33"/>
      <c r="U3518" s="33" t="str">
        <f>IF(GLOBAL[[#This Row],[b4]]="","",GLOBAL[[#This Row],[b4]]-GLOBAL[[#This Row],[a4]])</f>
        <v/>
      </c>
      <c r="V3518" s="32">
        <f ca="1">SUM(INDIRECT(GLOBAL_VAR[TABLENAME]&amp;"[@a"&amp;$1:$1-1&amp;"]"),INDIRECT(GLOBAL_VAR[TABLENAME]&amp;"[@c"&amp;$1:$1-1&amp;"]"))</f>
        <v>1</v>
      </c>
      <c r="W3518" s="31"/>
      <c r="X3518" s="31" t="str">
        <f>IF(GLOBAL[[#This Row],[b5]]="","",GLOBAL[[#This Row],[b5]]-GLOBAL[[#This Row],[a5]])</f>
        <v/>
      </c>
      <c r="Y3518" s="53">
        <f ca="1">SUM(INDIRECT(GLOBAL_VAR[TABLENAME]&amp;"[@a"&amp;$1:$1-1&amp;"]"),INDIRECT(GLOBAL_VAR[TABLENAME]&amp;"[@c"&amp;$1:$1-1&amp;"]"))</f>
        <v>1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518" s="31">
        <v>7200</v>
      </c>
      <c r="AC3518" t="s">
        <v>5118</v>
      </c>
    </row>
    <row r="3519" spans="1:30">
      <c r="A3519" s="31">
        <f ca="1">IF(GLOBAL[[#This Row],[TT]]&lt;1,"",ROW()-2)</f>
        <v>3517</v>
      </c>
      <c r="B3519" s="38" t="s">
        <v>1911</v>
      </c>
      <c r="C3519" s="31">
        <v>4</v>
      </c>
      <c r="D3519" s="36" t="s">
        <v>1910</v>
      </c>
      <c r="E3519" s="31">
        <f ca="1">IF(GLOBAL[[#This Row],[b12]]="",GLOBAL[[#This Row],[a6]],GLOBAL[[#This Row],[b12]])</f>
        <v>4</v>
      </c>
      <c r="F3519" s="32">
        <f>GLOBAL[[#This Row],[AWAL]]</f>
        <v>4</v>
      </c>
      <c r="G3519" s="31"/>
      <c r="H3519" s="31"/>
      <c r="I3519" s="31">
        <f>IF(GLOBAL[[#This Row],[1]]="","",SUMIF(Table6[NB BM_C_QTY+F],GLOBAL[POINTER],Table6[C]))</f>
        <v>0</v>
      </c>
      <c r="J3519" s="91">
        <f>IF(GLOBAL[[#This Row],[2]]="",0,-1*SUMIF(Table5[CONCAT],GLOBAL[POINTER],Table5[3]))</f>
        <v>0</v>
      </c>
      <c r="K3519" s="31" t="str">
        <f>IF(GLOBAL[[#This Row],[b1]]="","",GLOBAL[[#This Row],[b1]]-GLOBAL[[#This Row],[a1]]-GLOBAL[[#This Row],[bkeluar1]])</f>
        <v/>
      </c>
      <c r="L3519" s="31">
        <f>SUM(GLOBAL[[#This Row],[bmasuk1]:[c1]])</f>
        <v>0</v>
      </c>
      <c r="M3519" s="32">
        <f t="shared" si="54"/>
        <v>4</v>
      </c>
      <c r="N3519" s="31"/>
      <c r="O3519" s="31" t="str">
        <f>IF(GLOBAL[[#This Row],[b2]]="","",GLOBAL[[#This Row],[b2]]-GLOBAL[[#This Row],[a2]])</f>
        <v/>
      </c>
      <c r="P3519" s="32">
        <f ca="1">SUM(INDIRECT(GLOBAL_VAR[TABLENAME]&amp;"[@a"&amp;$1:$1-1&amp;"]"),INDIRECT(GLOBAL_VAR[TABLENAME]&amp;"[@c"&amp;$1:$1-1&amp;"]"))</f>
        <v>4</v>
      </c>
      <c r="Q3519" s="58"/>
      <c r="R3519" s="33" t="str">
        <f>IF(GLOBAL[[#This Row],[b3]]="","",GLOBAL[[#This Row],[b3]]-GLOBAL[[#This Row],[a3]])</f>
        <v/>
      </c>
      <c r="S3519" s="32">
        <f ca="1">SUM(INDIRECT(GLOBAL_VAR[TABLENAME]&amp;"[@a"&amp;$1:$1-1&amp;"]"),INDIRECT(GLOBAL_VAR[TABLENAME]&amp;"[@c"&amp;$1:$1-1&amp;"]"))</f>
        <v>4</v>
      </c>
      <c r="T3519" s="33"/>
      <c r="U3519" s="33" t="str">
        <f>IF(GLOBAL[[#This Row],[b4]]="","",GLOBAL[[#This Row],[b4]]-GLOBAL[[#This Row],[a4]])</f>
        <v/>
      </c>
      <c r="V3519" s="32">
        <f ca="1">SUM(INDIRECT(GLOBAL_VAR[TABLENAME]&amp;"[@a"&amp;$1:$1-1&amp;"]"),INDIRECT(GLOBAL_VAR[TABLENAME]&amp;"[@c"&amp;$1:$1-1&amp;"]"))</f>
        <v>4</v>
      </c>
      <c r="W3519" s="31"/>
      <c r="X3519" s="31" t="str">
        <f>IF(GLOBAL[[#This Row],[b5]]="","",GLOBAL[[#This Row],[b5]]-GLOBAL[[#This Row],[a5]])</f>
        <v/>
      </c>
      <c r="Y3519" s="53">
        <f ca="1">SUM(INDIRECT(GLOBAL_VAR[TABLENAME]&amp;"[@a"&amp;$1:$1-1&amp;"]"),INDIRECT(GLOBAL_VAR[TABLENAME]&amp;"[@c"&amp;$1:$1-1&amp;"]"))</f>
        <v>4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519" s="31">
        <v>7200</v>
      </c>
      <c r="AC3519" t="s">
        <v>5118</v>
      </c>
    </row>
    <row r="3520" spans="1:30">
      <c r="A3520" s="31">
        <f ca="1">IF(GLOBAL[[#This Row],[TT]]&lt;1,"",ROW()-2)</f>
        <v>3518</v>
      </c>
      <c r="B3520" s="38" t="s">
        <v>6066</v>
      </c>
      <c r="C3520" s="31">
        <v>1</v>
      </c>
      <c r="D3520" s="36" t="s">
        <v>1912</v>
      </c>
      <c r="E3520" s="31">
        <f ca="1">IF(GLOBAL[[#This Row],[b12]]="",GLOBAL[[#This Row],[a6]],GLOBAL[[#This Row],[b12]])</f>
        <v>1</v>
      </c>
      <c r="F3520" s="32">
        <f>GLOBAL[[#This Row],[AWAL]]</f>
        <v>1</v>
      </c>
      <c r="G3520" s="31"/>
      <c r="H3520" s="31"/>
      <c r="I3520" s="31">
        <f>IF(GLOBAL[[#This Row],[1]]="","",SUMIF(Table6[NB BM_C_QTY+F],GLOBAL[POINTER],Table6[C]))</f>
        <v>0</v>
      </c>
      <c r="J3520" s="91">
        <f>IF(GLOBAL[[#This Row],[2]]="",0,-1*SUMIF(Table5[CONCAT],GLOBAL[POINTER],Table5[3]))</f>
        <v>0</v>
      </c>
      <c r="K3520" s="31" t="str">
        <f>IF(GLOBAL[[#This Row],[b1]]="","",GLOBAL[[#This Row],[b1]]-GLOBAL[[#This Row],[a1]]-GLOBAL[[#This Row],[bkeluar1]])</f>
        <v/>
      </c>
      <c r="L3520" s="31">
        <f>SUM(GLOBAL[[#This Row],[bmasuk1]:[c1]])</f>
        <v>0</v>
      </c>
      <c r="M3520" s="32">
        <f t="shared" si="54"/>
        <v>1</v>
      </c>
      <c r="N3520" s="31"/>
      <c r="O3520" s="31" t="str">
        <f>IF(GLOBAL[[#This Row],[b2]]="","",GLOBAL[[#This Row],[b2]]-GLOBAL[[#This Row],[a2]])</f>
        <v/>
      </c>
      <c r="P3520" s="32">
        <f ca="1">SUM(INDIRECT(GLOBAL_VAR[TABLENAME]&amp;"[@a"&amp;$1:$1-1&amp;"]"),INDIRECT(GLOBAL_VAR[TABLENAME]&amp;"[@c"&amp;$1:$1-1&amp;"]"))</f>
        <v>1</v>
      </c>
      <c r="Q3520" s="58"/>
      <c r="R3520" s="33" t="str">
        <f>IF(GLOBAL[[#This Row],[b3]]="","",GLOBAL[[#This Row],[b3]]-GLOBAL[[#This Row],[a3]])</f>
        <v/>
      </c>
      <c r="S3520" s="32">
        <f ca="1">SUM(INDIRECT(GLOBAL_VAR[TABLENAME]&amp;"[@a"&amp;$1:$1-1&amp;"]"),INDIRECT(GLOBAL_VAR[TABLENAME]&amp;"[@c"&amp;$1:$1-1&amp;"]"))</f>
        <v>1</v>
      </c>
      <c r="T3520" s="33"/>
      <c r="U3520" s="33" t="str">
        <f>IF(GLOBAL[[#This Row],[b4]]="","",GLOBAL[[#This Row],[b4]]-GLOBAL[[#This Row],[a4]])</f>
        <v/>
      </c>
      <c r="V3520" s="32">
        <f ca="1">SUM(INDIRECT(GLOBAL_VAR[TABLENAME]&amp;"[@a"&amp;$1:$1-1&amp;"]"),INDIRECT(GLOBAL_VAR[TABLENAME]&amp;"[@c"&amp;$1:$1-1&amp;"]"))</f>
        <v>1</v>
      </c>
      <c r="W3520" s="31"/>
      <c r="X3520" s="31" t="str">
        <f>IF(GLOBAL[[#This Row],[b5]]="","",GLOBAL[[#This Row],[b5]]-GLOBAL[[#This Row],[a5]])</f>
        <v/>
      </c>
      <c r="Y3520" s="53">
        <f ca="1">SUM(INDIRECT(GLOBAL_VAR[TABLENAME]&amp;"[@a"&amp;$1:$1-1&amp;"]"),INDIRECT(GLOBAL_VAR[TABLENAME]&amp;"[@c"&amp;$1:$1-1&amp;"]"))</f>
        <v>1</v>
      </c>
      <c r="AA3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520" s="31">
        <v>20</v>
      </c>
      <c r="AC3520" t="s">
        <v>5118</v>
      </c>
      <c r="AD3520" s="29"/>
    </row>
    <row r="3521" spans="1:30">
      <c r="A3521" s="31">
        <f ca="1">IF(GLOBAL[[#This Row],[TT]]&lt;1,"",ROW()-2)</f>
        <v>3519</v>
      </c>
      <c r="B3521" s="38" t="s">
        <v>1913</v>
      </c>
      <c r="C3521" s="31">
        <v>1</v>
      </c>
      <c r="D3521" s="36" t="s">
        <v>1914</v>
      </c>
      <c r="E3521" s="31">
        <f ca="1">IF(GLOBAL[[#This Row],[b12]]="",GLOBAL[[#This Row],[a6]],GLOBAL[[#This Row],[b12]])</f>
        <v>1</v>
      </c>
      <c r="F3521" s="32">
        <f>GLOBAL[[#This Row],[AWAL]]</f>
        <v>1</v>
      </c>
      <c r="G3521" s="31"/>
      <c r="H3521" s="31"/>
      <c r="I3521" s="31">
        <f>IF(GLOBAL[[#This Row],[1]]="","",SUMIF(Table6[NB BM_C_QTY+F],GLOBAL[POINTER],Table6[C]))</f>
        <v>0</v>
      </c>
      <c r="J3521" s="91">
        <f>IF(GLOBAL[[#This Row],[2]]="",0,-1*SUMIF(Table5[CONCAT],GLOBAL[POINTER],Table5[3]))</f>
        <v>0</v>
      </c>
      <c r="K3521" s="31" t="str">
        <f>IF(GLOBAL[[#This Row],[b1]]="","",GLOBAL[[#This Row],[b1]]-GLOBAL[[#This Row],[a1]]-GLOBAL[[#This Row],[bkeluar1]])</f>
        <v/>
      </c>
      <c r="L3521" s="31">
        <f>SUM(GLOBAL[[#This Row],[bmasuk1]:[c1]])</f>
        <v>0</v>
      </c>
      <c r="M3521" s="32">
        <f t="shared" si="54"/>
        <v>1</v>
      </c>
      <c r="N3521" s="31"/>
      <c r="O3521" s="31" t="str">
        <f>IF(GLOBAL[[#This Row],[b2]]="","",GLOBAL[[#This Row],[b2]]-GLOBAL[[#This Row],[a2]])</f>
        <v/>
      </c>
      <c r="P3521" s="32">
        <f ca="1">SUM(INDIRECT(GLOBAL_VAR[TABLENAME]&amp;"[@a"&amp;$1:$1-1&amp;"]"),INDIRECT(GLOBAL_VAR[TABLENAME]&amp;"[@c"&amp;$1:$1-1&amp;"]"))</f>
        <v>1</v>
      </c>
      <c r="Q3521" s="58"/>
      <c r="R3521" s="33" t="str">
        <f>IF(GLOBAL[[#This Row],[b3]]="","",GLOBAL[[#This Row],[b3]]-GLOBAL[[#This Row],[a3]])</f>
        <v/>
      </c>
      <c r="S3521" s="32">
        <f ca="1">SUM(INDIRECT(GLOBAL_VAR[TABLENAME]&amp;"[@a"&amp;$1:$1-1&amp;"]"),INDIRECT(GLOBAL_VAR[TABLENAME]&amp;"[@c"&amp;$1:$1-1&amp;"]"))</f>
        <v>1</v>
      </c>
      <c r="T3521" s="33"/>
      <c r="U3521" s="33" t="str">
        <f>IF(GLOBAL[[#This Row],[b4]]="","",GLOBAL[[#This Row],[b4]]-GLOBAL[[#This Row],[a4]])</f>
        <v/>
      </c>
      <c r="V3521" s="32">
        <f ca="1">SUM(INDIRECT(GLOBAL_VAR[TABLENAME]&amp;"[@a"&amp;$1:$1-1&amp;"]"),INDIRECT(GLOBAL_VAR[TABLENAME]&amp;"[@c"&amp;$1:$1-1&amp;"]"))</f>
        <v>1</v>
      </c>
      <c r="W3521" s="31"/>
      <c r="X3521" s="31" t="str">
        <f>IF(GLOBAL[[#This Row],[b5]]="","",GLOBAL[[#This Row],[b5]]-GLOBAL[[#This Row],[a5]])</f>
        <v/>
      </c>
      <c r="Y3521" s="53">
        <f ca="1">SUM(INDIRECT(GLOBAL_VAR[TABLENAME]&amp;"[@a"&amp;$1:$1-1&amp;"]"),INDIRECT(GLOBAL_VAR[TABLENAME]&amp;"[@c"&amp;$1:$1-1&amp;"]"))</f>
        <v>1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521" s="31">
        <v>70</v>
      </c>
      <c r="AC3521" t="s">
        <v>5118</v>
      </c>
    </row>
    <row r="3522" spans="1:30">
      <c r="A3522" s="36">
        <f ca="1">IF(GLOBAL[[#This Row],[TT]]&lt;1,"",ROW()-2)</f>
        <v>3520</v>
      </c>
      <c r="B3522" s="38" t="s">
        <v>1913</v>
      </c>
      <c r="C3522" s="36">
        <v>2</v>
      </c>
      <c r="D3522" s="36" t="s">
        <v>2284</v>
      </c>
      <c r="E3522" s="36">
        <f ca="1">IF(GLOBAL[[#This Row],[b12]]="",GLOBAL[[#This Row],[a6]],GLOBAL[[#This Row],[b12]])</f>
        <v>2</v>
      </c>
      <c r="F3522" s="37">
        <f>GLOBAL[[#This Row],[AWAL]]</f>
        <v>2</v>
      </c>
      <c r="G3522" s="36"/>
      <c r="H3522" s="36"/>
      <c r="I3522" s="36">
        <f>IF(GLOBAL[[#This Row],[1]]="","",SUMIF(Table6[NB BM_C_QTY+F],GLOBAL[POINTER],Table6[C]))</f>
        <v>0</v>
      </c>
      <c r="J3522" s="95">
        <f>IF(GLOBAL[[#This Row],[2]]="",0,-1*SUMIF(Table5[CONCAT],GLOBAL[POINTER],Table5[3]))</f>
        <v>0</v>
      </c>
      <c r="K3522" s="36" t="str">
        <f>IF(GLOBAL[[#This Row],[b1]]="","",GLOBAL[[#This Row],[b1]]-GLOBAL[[#This Row],[a1]]-GLOBAL[[#This Row],[bkeluar1]])</f>
        <v/>
      </c>
      <c r="L3522" s="36">
        <f>SUM(GLOBAL[[#This Row],[bmasuk1]:[c1]])</f>
        <v>0</v>
      </c>
      <c r="M3522" s="37">
        <f t="shared" si="54"/>
        <v>2</v>
      </c>
      <c r="N3522" s="36"/>
      <c r="O3522" s="36" t="str">
        <f>IF(GLOBAL[[#This Row],[b2]]="","",GLOBAL[[#This Row],[b2]]-GLOBAL[[#This Row],[a2]])</f>
        <v/>
      </c>
      <c r="P3522" s="37">
        <f ca="1">SUM(INDIRECT(GLOBAL_VAR[TABLENAME]&amp;"[@a"&amp;$1:$1-1&amp;"]"),INDIRECT(GLOBAL_VAR[TABLENAME]&amp;"[@c"&amp;$1:$1-1&amp;"]"))</f>
        <v>2</v>
      </c>
      <c r="Q3522" s="108"/>
      <c r="R3522" s="38" t="str">
        <f>IF(GLOBAL[[#This Row],[b3]]="","",GLOBAL[[#This Row],[b3]]-GLOBAL[[#This Row],[a3]])</f>
        <v/>
      </c>
      <c r="S3522" s="37">
        <f ca="1">SUM(INDIRECT(GLOBAL_VAR[TABLENAME]&amp;"[@a"&amp;$1:$1-1&amp;"]"),INDIRECT(GLOBAL_VAR[TABLENAME]&amp;"[@c"&amp;$1:$1-1&amp;"]"))</f>
        <v>2</v>
      </c>
      <c r="T3522" s="38"/>
      <c r="U3522" s="38" t="str">
        <f>IF(GLOBAL[[#This Row],[b4]]="","",GLOBAL[[#This Row],[b4]]-GLOBAL[[#This Row],[a4]])</f>
        <v/>
      </c>
      <c r="V3522" s="37">
        <f ca="1">SUM(INDIRECT(GLOBAL_VAR[TABLENAME]&amp;"[@a"&amp;$1:$1-1&amp;"]"),INDIRECT(GLOBAL_VAR[TABLENAME]&amp;"[@c"&amp;$1:$1-1&amp;"]"))</f>
        <v>2</v>
      </c>
      <c r="W3522" s="36"/>
      <c r="X3522" s="36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2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522" s="36">
        <v>15</v>
      </c>
      <c r="AC3522" t="s">
        <v>5118</v>
      </c>
    </row>
    <row r="3523" spans="1:30">
      <c r="A3523" s="36" t="str">
        <f ca="1">IF(GLOBAL[[#This Row],[TT]]&lt;1,"",ROW()-2)</f>
        <v/>
      </c>
      <c r="B3523" s="38" t="s">
        <v>1915</v>
      </c>
      <c r="C3523" s="36">
        <v>0</v>
      </c>
      <c r="D3523" s="36" t="s">
        <v>1916</v>
      </c>
      <c r="E3523" s="36">
        <f ca="1">IF(GLOBAL[[#This Row],[b12]]="",GLOBAL[[#This Row],[a6]],GLOBAL[[#This Row],[b12]])</f>
        <v>0</v>
      </c>
      <c r="F3523" s="37">
        <f>GLOBAL[[#This Row],[AWAL]]</f>
        <v>0</v>
      </c>
      <c r="G3523" s="36"/>
      <c r="H3523" s="36"/>
      <c r="I3523" s="36">
        <f>IF(GLOBAL[[#This Row],[1]]="","",SUMIF(Table6[NB BM_C_QTY+F],GLOBAL[POINTER],Table6[C]))</f>
        <v>0</v>
      </c>
      <c r="J3523" s="95">
        <f>IF(GLOBAL[[#This Row],[2]]="",0,-1*SUMIF(Table5[CONCAT],GLOBAL[POINTER],Table5[3]))</f>
        <v>0</v>
      </c>
      <c r="K3523" s="36" t="str">
        <f>IF(GLOBAL[[#This Row],[b1]]="","",GLOBAL[[#This Row],[b1]]-GLOBAL[[#This Row],[a1]]-GLOBAL[[#This Row],[bkeluar1]])</f>
        <v/>
      </c>
      <c r="L3523" s="36">
        <f>SUM(GLOBAL[[#This Row],[bmasuk1]:[c1]])</f>
        <v>0</v>
      </c>
      <c r="M3523" s="37">
        <f t="shared" ref="M3523:M3586" si="55">SUM(F3523,L3523)</f>
        <v>0</v>
      </c>
      <c r="N3523" s="36"/>
      <c r="O3523" s="36" t="str">
        <f>IF(GLOBAL[[#This Row],[b2]]="","",GLOBAL[[#This Row],[b2]]-GLOBAL[[#This Row],[a2]])</f>
        <v/>
      </c>
      <c r="P3523" s="37">
        <f ca="1">SUM(INDIRECT(GLOBAL_VAR[TABLENAME]&amp;"[@a"&amp;$1:$1-1&amp;"]"),INDIRECT(GLOBAL_VAR[TABLENAME]&amp;"[@c"&amp;$1:$1-1&amp;"]"))</f>
        <v>0</v>
      </c>
      <c r="Q3523" s="108"/>
      <c r="R3523" s="38" t="str">
        <f>IF(GLOBAL[[#This Row],[b3]]="","",GLOBAL[[#This Row],[b3]]-GLOBAL[[#This Row],[a3]])</f>
        <v/>
      </c>
      <c r="S3523" s="37">
        <f ca="1">SUM(INDIRECT(GLOBAL_VAR[TABLENAME]&amp;"[@a"&amp;$1:$1-1&amp;"]"),INDIRECT(GLOBAL_VAR[TABLENAME]&amp;"[@c"&amp;$1:$1-1&amp;"]"))</f>
        <v>0</v>
      </c>
      <c r="T3523" s="38"/>
      <c r="U3523" s="38" t="str">
        <f>IF(GLOBAL[[#This Row],[b4]]="","",GLOBAL[[#This Row],[b4]]-GLOBAL[[#This Row],[a4]])</f>
        <v/>
      </c>
      <c r="V3523" s="37">
        <f ca="1">SUM(INDIRECT(GLOBAL_VAR[TABLENAME]&amp;"[@a"&amp;$1:$1-1&amp;"]"),INDIRECT(GLOBAL_VAR[TABLENAME]&amp;"[@c"&amp;$1:$1-1&amp;"]"))</f>
        <v>0</v>
      </c>
      <c r="W3523" s="36"/>
      <c r="X3523" s="36" t="str">
        <f>IF(GLOBAL[[#This Row],[b5]]="","",GLOBAL[[#This Row],[b5]]-GLOBAL[[#This Row],[a5]])</f>
        <v/>
      </c>
      <c r="Y3523" s="37">
        <f ca="1">SUM(INDIRECT(GLOBAL_VAR[TABLENAME]&amp;"[@a"&amp;$1:$1-1&amp;"]"),INDIRECT(GLOBAL_VAR[TABLENAME]&amp;"[@c"&amp;$1:$1-1&amp;"]"))</f>
        <v>0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523" s="36">
        <v>5040</v>
      </c>
      <c r="AC3523" t="s">
        <v>5118</v>
      </c>
    </row>
    <row r="3524" spans="1:30">
      <c r="A3524" s="31">
        <f ca="1">IF(GLOBAL[[#This Row],[TT]]&lt;1,"",ROW()-2)</f>
        <v>3522</v>
      </c>
      <c r="B3524" s="38" t="s">
        <v>1917</v>
      </c>
      <c r="C3524" s="36">
        <v>2</v>
      </c>
      <c r="D3524" s="36" t="s">
        <v>1918</v>
      </c>
      <c r="E3524" s="31">
        <f ca="1">IF(GLOBAL[[#This Row],[b12]]="",GLOBAL[[#This Row],[a6]],GLOBAL[[#This Row],[b12]])</f>
        <v>2</v>
      </c>
      <c r="F3524" s="32">
        <f>GLOBAL[[#This Row],[AWAL]]</f>
        <v>2</v>
      </c>
      <c r="G3524" s="31"/>
      <c r="H3524" s="31"/>
      <c r="I3524" s="31">
        <f>IF(GLOBAL[[#This Row],[1]]="","",SUMIF(Table6[NB BM_C_QTY+F],GLOBAL[POINTER],Table6[C]))</f>
        <v>0</v>
      </c>
      <c r="J3524" s="91">
        <f>IF(GLOBAL[[#This Row],[2]]="",0,-1*SUMIF(Table5[CONCAT],GLOBAL[POINTER],Table5[3]))</f>
        <v>0</v>
      </c>
      <c r="K3524" s="31" t="str">
        <f>IF(GLOBAL[[#This Row],[b1]]="","",GLOBAL[[#This Row],[b1]]-GLOBAL[[#This Row],[a1]]-GLOBAL[[#This Row],[bkeluar1]])</f>
        <v/>
      </c>
      <c r="L3524" s="31">
        <f>SUM(GLOBAL[[#This Row],[bmasuk1]:[c1]])</f>
        <v>0</v>
      </c>
      <c r="M3524" s="32">
        <f t="shared" si="55"/>
        <v>2</v>
      </c>
      <c r="N3524" s="31"/>
      <c r="O3524" s="31" t="str">
        <f>IF(GLOBAL[[#This Row],[b2]]="","",GLOBAL[[#This Row],[b2]]-GLOBAL[[#This Row],[a2]])</f>
        <v/>
      </c>
      <c r="P3524" s="32">
        <f ca="1">SUM(INDIRECT(GLOBAL_VAR[TABLENAME]&amp;"[@a"&amp;$1:$1-1&amp;"]"),INDIRECT(GLOBAL_VAR[TABLENAME]&amp;"[@c"&amp;$1:$1-1&amp;"]"))</f>
        <v>2</v>
      </c>
      <c r="Q3524" s="58"/>
      <c r="R3524" s="33" t="str">
        <f>IF(GLOBAL[[#This Row],[b3]]="","",GLOBAL[[#This Row],[b3]]-GLOBAL[[#This Row],[a3]])</f>
        <v/>
      </c>
      <c r="S3524" s="32">
        <f ca="1">SUM(INDIRECT(GLOBAL_VAR[TABLENAME]&amp;"[@a"&amp;$1:$1-1&amp;"]"),INDIRECT(GLOBAL_VAR[TABLENAME]&amp;"[@c"&amp;$1:$1-1&amp;"]"))</f>
        <v>2</v>
      </c>
      <c r="T3524" s="33"/>
      <c r="U3524" s="33" t="str">
        <f>IF(GLOBAL[[#This Row],[b4]]="","",GLOBAL[[#This Row],[b4]]-GLOBAL[[#This Row],[a4]])</f>
        <v/>
      </c>
      <c r="V3524" s="32">
        <f ca="1">SUM(INDIRECT(GLOBAL_VAR[TABLENAME]&amp;"[@a"&amp;$1:$1-1&amp;"]"),INDIRECT(GLOBAL_VAR[TABLENAME]&amp;"[@c"&amp;$1:$1-1&amp;"]"))</f>
        <v>2</v>
      </c>
      <c r="W3524" s="31"/>
      <c r="X3524" s="31" t="str">
        <f>IF(GLOBAL[[#This Row],[b5]]="","",GLOBAL[[#This Row],[b5]]-GLOBAL[[#This Row],[a5]])</f>
        <v/>
      </c>
      <c r="Y3524" s="37">
        <f ca="1">SUM(INDIRECT(GLOBAL_VAR[TABLENAME]&amp;"[@a"&amp;$1:$1-1&amp;"]"),INDIRECT(GLOBAL_VAR[TABLENAME]&amp;"[@c"&amp;$1:$1-1&amp;"]"))</f>
        <v>2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524" s="31">
        <v>2016</v>
      </c>
      <c r="AC3524" t="s">
        <v>5118</v>
      </c>
    </row>
    <row r="3525" spans="1:30">
      <c r="A3525" s="31" t="str">
        <f ca="1">IF(GLOBAL[[#This Row],[TT]]&lt;1,"",ROW()-2)</f>
        <v/>
      </c>
      <c r="B3525" s="38" t="s">
        <v>1919</v>
      </c>
      <c r="C3525" s="36">
        <v>0</v>
      </c>
      <c r="D3525" s="36" t="s">
        <v>349</v>
      </c>
      <c r="E3525" s="31">
        <f ca="1">IF(GLOBAL[[#This Row],[b12]]="",GLOBAL[[#This Row],[a6]],GLOBAL[[#This Row],[b12]])</f>
        <v>0</v>
      </c>
      <c r="F3525" s="32">
        <f>GLOBAL[[#This Row],[AWAL]]</f>
        <v>0</v>
      </c>
      <c r="G3525" s="31"/>
      <c r="H3525" s="31"/>
      <c r="I3525" s="31">
        <f>IF(GLOBAL[[#This Row],[1]]="","",SUMIF(Table6[NB BM_C_QTY+F],GLOBAL[POINTER],Table6[C]))</f>
        <v>0</v>
      </c>
      <c r="J3525" s="91">
        <f>IF(GLOBAL[[#This Row],[2]]="",0,-1*SUMIF(Table5[CONCAT],GLOBAL[POINTER],Table5[3]))</f>
        <v>0</v>
      </c>
      <c r="K3525" s="31" t="str">
        <f>IF(GLOBAL[[#This Row],[b1]]="","",GLOBAL[[#This Row],[b1]]-GLOBAL[[#This Row],[a1]]-GLOBAL[[#This Row],[bkeluar1]])</f>
        <v/>
      </c>
      <c r="L3525" s="31">
        <f>SUM(GLOBAL[[#This Row],[bmasuk1]:[c1]])</f>
        <v>0</v>
      </c>
      <c r="M3525" s="32">
        <f t="shared" si="55"/>
        <v>0</v>
      </c>
      <c r="N3525" s="31"/>
      <c r="O3525" s="31" t="str">
        <f>IF(GLOBAL[[#This Row],[b2]]="","",GLOBAL[[#This Row],[b2]]-GLOBAL[[#This Row],[a2]])</f>
        <v/>
      </c>
      <c r="P3525" s="32">
        <f ca="1">SUM(INDIRECT(GLOBAL_VAR[TABLENAME]&amp;"[@a"&amp;$1:$1-1&amp;"]"),INDIRECT(GLOBAL_VAR[TABLENAME]&amp;"[@c"&amp;$1:$1-1&amp;"]"))</f>
        <v>0</v>
      </c>
      <c r="Q3525" s="58"/>
      <c r="R3525" s="33" t="str">
        <f>IF(GLOBAL[[#This Row],[b3]]="","",GLOBAL[[#This Row],[b3]]-GLOBAL[[#This Row],[a3]])</f>
        <v/>
      </c>
      <c r="S3525" s="32">
        <f ca="1">SUM(INDIRECT(GLOBAL_VAR[TABLENAME]&amp;"[@a"&amp;$1:$1-1&amp;"]"),INDIRECT(GLOBAL_VAR[TABLENAME]&amp;"[@c"&amp;$1:$1-1&amp;"]"))</f>
        <v>0</v>
      </c>
      <c r="T3525" s="33"/>
      <c r="U3525" s="33" t="str">
        <f>IF(GLOBAL[[#This Row],[b4]]="","",GLOBAL[[#This Row],[b4]]-GLOBAL[[#This Row],[a4]])</f>
        <v/>
      </c>
      <c r="V3525" s="32">
        <f ca="1">SUM(INDIRECT(GLOBAL_VAR[TABLENAME]&amp;"[@a"&amp;$1:$1-1&amp;"]"),INDIRECT(GLOBAL_VAR[TABLENAME]&amp;"[@c"&amp;$1:$1-1&amp;"]"))</f>
        <v>0</v>
      </c>
      <c r="W3525" s="31"/>
      <c r="X3525" s="31" t="str">
        <f>IF(GLOBAL[[#This Row],[b5]]="","",GLOBAL[[#This Row],[b5]]-GLOBAL[[#This Row],[a5]])</f>
        <v/>
      </c>
      <c r="Y3525" s="53">
        <f ca="1">SUM(INDIRECT(GLOBAL_VAR[TABLENAME]&amp;"[@a"&amp;$1:$1-1&amp;"]"),INDIRECT(GLOBAL_VAR[TABLENAME]&amp;"[@c"&amp;$1:$1-1&amp;"]"))</f>
        <v>0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525" s="31">
        <v>2000</v>
      </c>
      <c r="AC3525" t="s">
        <v>5118</v>
      </c>
    </row>
    <row r="3526" spans="1:30">
      <c r="A3526" s="42">
        <f ca="1">IF(GLOBAL[[#This Row],[TT]]&lt;1,"",ROW()-2)</f>
        <v>3524</v>
      </c>
      <c r="B3526" s="38" t="s">
        <v>1920</v>
      </c>
      <c r="C3526" s="36">
        <v>6</v>
      </c>
      <c r="D3526" s="36" t="s">
        <v>19</v>
      </c>
      <c r="E3526" s="42">
        <f ca="1">IF(GLOBAL[[#This Row],[b12]]="",GLOBAL[[#This Row],[a6]],GLOBAL[[#This Row],[b12]])</f>
        <v>6</v>
      </c>
      <c r="F3526" s="43">
        <f>GLOBAL[[#This Row],[AWAL]]</f>
        <v>6</v>
      </c>
      <c r="G3526" s="36"/>
      <c r="H3526" s="36"/>
      <c r="I3526" s="36">
        <f>IF(GLOBAL[[#This Row],[1]]="","",SUMIF(Table6[NB BM_C_QTY+F],GLOBAL[POINTER],Table6[C]))</f>
        <v>0</v>
      </c>
      <c r="J3526" s="95">
        <f>IF(GLOBAL[[#This Row],[2]]="",0,-1*SUMIF(Table5[CONCAT],GLOBAL[POINTER],Table5[3]))</f>
        <v>0</v>
      </c>
      <c r="K3526" s="42" t="str">
        <f>IF(GLOBAL[[#This Row],[b1]]="","",GLOBAL[[#This Row],[b1]]-GLOBAL[[#This Row],[a1]]-GLOBAL[[#This Row],[bkeluar1]])</f>
        <v/>
      </c>
      <c r="L3526" s="42">
        <f>SUM(GLOBAL[[#This Row],[bmasuk1]:[c1]])</f>
        <v>0</v>
      </c>
      <c r="M3526" s="43">
        <f t="shared" si="55"/>
        <v>6</v>
      </c>
      <c r="N3526" s="36"/>
      <c r="O3526" s="42" t="str">
        <f>IF(GLOBAL[[#This Row],[b2]]="","",GLOBAL[[#This Row],[b2]]-GLOBAL[[#This Row],[a2]])</f>
        <v/>
      </c>
      <c r="P3526" s="43">
        <f ca="1">SUM(INDIRECT(GLOBAL_VAR[TABLENAME]&amp;"[@a"&amp;$1:$1-1&amp;"]"),INDIRECT(GLOBAL_VAR[TABLENAME]&amp;"[@c"&amp;$1:$1-1&amp;"]"))</f>
        <v>6</v>
      </c>
      <c r="Q3526" s="108"/>
      <c r="R3526" s="44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6</v>
      </c>
      <c r="T3526" s="38"/>
      <c r="U3526" s="44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6</v>
      </c>
      <c r="W3526" s="36"/>
      <c r="X3526" s="42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6</v>
      </c>
      <c r="Z3526" s="29"/>
      <c r="AA352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526" s="42">
        <v>12</v>
      </c>
      <c r="AC3526" s="65" t="s">
        <v>5116</v>
      </c>
    </row>
    <row r="3527" spans="1:30">
      <c r="A3527" s="42" t="str">
        <f ca="1">IF(GLOBAL[[#This Row],[TT]]&lt;1,"",ROW()-2)</f>
        <v/>
      </c>
      <c r="B3527" s="38" t="s">
        <v>1921</v>
      </c>
      <c r="C3527" s="36">
        <v>0</v>
      </c>
      <c r="D3527" s="36" t="s">
        <v>19</v>
      </c>
      <c r="E3527" s="42">
        <f ca="1">IF(GLOBAL[[#This Row],[b12]]="",GLOBAL[[#This Row],[a6]],GLOBAL[[#This Row],[b12]])</f>
        <v>0</v>
      </c>
      <c r="F3527" s="43">
        <f>GLOBAL[[#This Row],[AWAL]]</f>
        <v>0</v>
      </c>
      <c r="G3527" s="36"/>
      <c r="H3527" s="36"/>
      <c r="I3527" s="36">
        <f>IF(GLOBAL[[#This Row],[1]]="","",SUMIF(Table6[NB BM_C_QTY+F],GLOBAL[POINTER],Table6[C]))</f>
        <v>0</v>
      </c>
      <c r="J3527" s="95">
        <f>IF(GLOBAL[[#This Row],[2]]="",0,-1*SUMIF(Table5[CONCAT],GLOBAL[POINTER],Table5[3]))</f>
        <v>0</v>
      </c>
      <c r="K3527" s="42" t="str">
        <f>IF(GLOBAL[[#This Row],[b1]]="","",GLOBAL[[#This Row],[b1]]-GLOBAL[[#This Row],[a1]]-GLOBAL[[#This Row],[bkeluar1]])</f>
        <v/>
      </c>
      <c r="L3527" s="42">
        <f>SUM(GLOBAL[[#This Row],[bmasuk1]:[c1]])</f>
        <v>0</v>
      </c>
      <c r="M3527" s="43">
        <f t="shared" si="55"/>
        <v>0</v>
      </c>
      <c r="N3527" s="36"/>
      <c r="O3527" s="42" t="str">
        <f>IF(GLOBAL[[#This Row],[b2]]="","",GLOBAL[[#This Row],[b2]]-GLOBAL[[#This Row],[a2]])</f>
        <v/>
      </c>
      <c r="P3527" s="43">
        <f ca="1">SUM(INDIRECT(GLOBAL_VAR[TABLENAME]&amp;"[@a"&amp;$1:$1-1&amp;"]"),INDIRECT(GLOBAL_VAR[TABLENAME]&amp;"[@c"&amp;$1:$1-1&amp;"]"))</f>
        <v>0</v>
      </c>
      <c r="Q3527" s="108"/>
      <c r="R3527" s="44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0</v>
      </c>
      <c r="T3527" s="38"/>
      <c r="U3527" s="44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0</v>
      </c>
      <c r="W3527" s="36"/>
      <c r="X3527" s="42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0</v>
      </c>
      <c r="Z3527" s="29"/>
      <c r="AA35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527" s="42">
        <v>12</v>
      </c>
      <c r="AC3527" s="29" t="s">
        <v>5116</v>
      </c>
    </row>
    <row r="3528" spans="1:30">
      <c r="A3528" s="36" t="str">
        <f ca="1">IF(GLOBAL[[#This Row],[TT]]&lt;1,"",ROW()-2)</f>
        <v/>
      </c>
      <c r="B3528" s="38" t="s">
        <v>1922</v>
      </c>
      <c r="C3528" s="36">
        <v>0</v>
      </c>
      <c r="D3528" s="36" t="s">
        <v>19</v>
      </c>
      <c r="E3528" s="36">
        <f ca="1">IF(GLOBAL[[#This Row],[b12]]="",GLOBAL[[#This Row],[a6]],GLOBAL[[#This Row],[b12]])</f>
        <v>0</v>
      </c>
      <c r="F3528" s="37">
        <f>GLOBAL[[#This Row],[AWAL]]</f>
        <v>0</v>
      </c>
      <c r="G3528" s="36"/>
      <c r="H3528" s="36"/>
      <c r="I3528" s="36">
        <f>IF(GLOBAL[[#This Row],[1]]="","",SUMIF(Table6[NB BM_C_QTY+F],GLOBAL[POINTER],Table6[C]))</f>
        <v>0</v>
      </c>
      <c r="J3528" s="95">
        <f>IF(GLOBAL[[#This Row],[2]]="",0,-1*SUMIF(Table5[CONCAT],GLOBAL[POINTER],Table5[3]))</f>
        <v>0</v>
      </c>
      <c r="K3528" s="36" t="str">
        <f>IF(GLOBAL[[#This Row],[b1]]="","",GLOBAL[[#This Row],[b1]]-GLOBAL[[#This Row],[a1]]-GLOBAL[[#This Row],[bkeluar1]])</f>
        <v/>
      </c>
      <c r="L3528" s="36">
        <f>SUM(GLOBAL[[#This Row],[bmasuk1]:[c1]])</f>
        <v>0</v>
      </c>
      <c r="M3528" s="37">
        <f t="shared" si="55"/>
        <v>0</v>
      </c>
      <c r="N3528" s="36"/>
      <c r="O3528" s="36" t="str">
        <f>IF(GLOBAL[[#This Row],[b2]]="","",GLOBAL[[#This Row],[b2]]-GLOBAL[[#This Row],[a2]])</f>
        <v/>
      </c>
      <c r="P3528" s="37">
        <f ca="1">SUM(INDIRECT(GLOBAL_VAR[TABLENAME]&amp;"[@a"&amp;$1:$1-1&amp;"]"),INDIRECT(GLOBAL_VAR[TABLENAME]&amp;"[@c"&amp;$1:$1-1&amp;"]"))</f>
        <v>0</v>
      </c>
      <c r="Q3528" s="108"/>
      <c r="R3528" s="38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0</v>
      </c>
      <c r="T3528" s="38"/>
      <c r="U3528" s="38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0</v>
      </c>
      <c r="W3528" s="36"/>
      <c r="X3528" s="36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0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528" s="36">
        <v>12</v>
      </c>
      <c r="AC3528" t="s">
        <v>5116</v>
      </c>
    </row>
    <row r="3529" spans="1:30">
      <c r="A3529" s="36" t="str">
        <f ca="1">IF(GLOBAL[[#This Row],[TT]]&lt;1,"",ROW()-2)</f>
        <v/>
      </c>
      <c r="B3529" s="38" t="s">
        <v>1923</v>
      </c>
      <c r="C3529" s="36">
        <v>0</v>
      </c>
      <c r="D3529" s="36" t="s">
        <v>2023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>
        <f>IF(GLOBAL[[#This Row],[1]]="","",SUMIF(Table6[NB BM_C_QTY+F],GLOBAL[POINTER],Table6[C]))</f>
        <v>0</v>
      </c>
      <c r="J3529" s="95">
        <f>IF(GLOBAL[[#This Row],[2]]="",0,-1*SUMIF(Table5[CONCAT],GLOBAL[POINTER],Table5[3]))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 t="shared" si="55"/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08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529" s="36">
        <v>12</v>
      </c>
      <c r="AC3529" t="s">
        <v>5116</v>
      </c>
    </row>
    <row r="3530" spans="1:30">
      <c r="A3530" s="42">
        <f ca="1">IF(GLOBAL[[#This Row],[TT]]&lt;1,"",ROW()-2)</f>
        <v>3528</v>
      </c>
      <c r="B3530" s="38" t="s">
        <v>5414</v>
      </c>
      <c r="C3530" s="36">
        <v>3</v>
      </c>
      <c r="D3530" s="36" t="s">
        <v>2547</v>
      </c>
      <c r="E3530" s="42">
        <f ca="1">IF(GLOBAL[[#This Row],[b12]]="",GLOBAL[[#This Row],[a6]],GLOBAL[[#This Row],[b12]])</f>
        <v>3</v>
      </c>
      <c r="F3530" s="43">
        <f>GLOBAL[[#This Row],[AWAL]]</f>
        <v>3</v>
      </c>
      <c r="G3530" s="36"/>
      <c r="H3530" s="36"/>
      <c r="I3530" s="42">
        <f>IF(GLOBAL[[#This Row],[1]]="","",SUMIF(Table6[NB BM_C_QTY+F],GLOBAL[POINTER],Table6[C]))</f>
        <v>0</v>
      </c>
      <c r="J3530" s="95">
        <f>IF(GLOBAL[[#This Row],[2]]="",0,-1*SUMIF(Table5[CONCAT],GLOBAL[POINTER],Table5[3]))</f>
        <v>0</v>
      </c>
      <c r="K3530" s="42" t="str">
        <f>IF(GLOBAL[[#This Row],[b1]]="","",GLOBAL[[#This Row],[b1]]-GLOBAL[[#This Row],[a1]]-GLOBAL[[#This Row],[bkeluar1]])</f>
        <v/>
      </c>
      <c r="L3530" s="42">
        <f>SUM(GLOBAL[[#This Row],[bmasuk1]:[c1]])</f>
        <v>0</v>
      </c>
      <c r="M3530" s="43">
        <f t="shared" si="55"/>
        <v>3</v>
      </c>
      <c r="N3530" s="36"/>
      <c r="O3530" s="42" t="str">
        <f>IF(GLOBAL[[#This Row],[b2]]="","",GLOBAL[[#This Row],[b2]]-GLOBAL[[#This Row],[a2]])</f>
        <v/>
      </c>
      <c r="P3530" s="43">
        <f ca="1">SUM(INDIRECT(GLOBAL_VAR[TABLENAME]&amp;"[@a"&amp;$1:$1-1&amp;"]"),INDIRECT(GLOBAL_VAR[TABLENAME]&amp;"[@c"&amp;$1:$1-1&amp;"]"))</f>
        <v>3</v>
      </c>
      <c r="Q3530" s="108"/>
      <c r="R3530" s="44" t="str">
        <f>IF(GLOBAL[[#This Row],[b3]]="","",GLOBAL[[#This Row],[b3]]-GLOBAL[[#This Row],[a3]])</f>
        <v/>
      </c>
      <c r="S3530" s="43">
        <f ca="1">SUM(INDIRECT(GLOBAL_VAR[TABLENAME]&amp;"[@a"&amp;$1:$1-1&amp;"]"),INDIRECT(GLOBAL_VAR[TABLENAME]&amp;"[@c"&amp;$1:$1-1&amp;"]"))</f>
        <v>3</v>
      </c>
      <c r="T3530" s="38"/>
      <c r="U3530" s="44" t="str">
        <f>IF(GLOBAL[[#This Row],[b4]]="","",GLOBAL[[#This Row],[b4]]-GLOBAL[[#This Row],[a4]])</f>
        <v/>
      </c>
      <c r="V3530" s="43">
        <f ca="1">SUM(INDIRECT(GLOBAL_VAR[TABLENAME]&amp;"[@a"&amp;$1:$1-1&amp;"]"),INDIRECT(GLOBAL_VAR[TABLENAME]&amp;"[@c"&amp;$1:$1-1&amp;"]"))</f>
        <v>3</v>
      </c>
      <c r="W3530" s="36"/>
      <c r="X3530" s="42" t="str">
        <f>IF(GLOBAL[[#This Row],[b5]]="","",GLOBAL[[#This Row],[b5]]-GLOBAL[[#This Row],[a5]])</f>
        <v/>
      </c>
      <c r="Y3530" s="43">
        <f ca="1">SUM(INDIRECT(GLOBAL_VAR[TABLENAME]&amp;"[@a"&amp;$1:$1-1&amp;"]"),INDIRECT(GLOBAL_VAR[TABLENAME]&amp;"[@c"&amp;$1:$1-1&amp;"]"))</f>
        <v>3</v>
      </c>
      <c r="Z3530" s="29"/>
      <c r="AA3530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530" s="42">
        <v>2000</v>
      </c>
      <c r="AC3530" s="65" t="s">
        <v>5118</v>
      </c>
      <c r="AD3530" s="29"/>
    </row>
    <row r="3531" spans="1:30">
      <c r="A3531" s="42">
        <f ca="1">IF(GLOBAL[[#This Row],[TT]]&lt;1,"",ROW()-2)</f>
        <v>3529</v>
      </c>
      <c r="B3531" s="38" t="s">
        <v>5475</v>
      </c>
      <c r="C3531" s="36">
        <v>1</v>
      </c>
      <c r="D3531" s="36">
        <v>1750</v>
      </c>
      <c r="E3531" s="42">
        <f ca="1">IF(GLOBAL[[#This Row],[b12]]="",GLOBAL[[#This Row],[a6]],GLOBAL[[#This Row],[b12]])</f>
        <v>1</v>
      </c>
      <c r="F3531" s="43">
        <f>GLOBAL[[#This Row],[AWAL]]</f>
        <v>1</v>
      </c>
      <c r="G3531" s="36"/>
      <c r="H3531" s="36"/>
      <c r="I3531" s="42">
        <f>IF(GLOBAL[[#This Row],[1]]="","",SUMIF(Table6[NB BM_C_QTY+F],GLOBAL[POINTER],Table6[C]))</f>
        <v>0</v>
      </c>
      <c r="J3531" s="95">
        <f>IF(GLOBAL[[#This Row],[2]]="",0,-1*SUMIF(Table5[CONCAT],GLOBAL[POINTER],Table5[3]))</f>
        <v>0</v>
      </c>
      <c r="K3531" s="42" t="str">
        <f>IF(GLOBAL[[#This Row],[b1]]="","",GLOBAL[[#This Row],[b1]]-GLOBAL[[#This Row],[a1]]-GLOBAL[[#This Row],[bkeluar1]])</f>
        <v/>
      </c>
      <c r="L3531" s="42">
        <f>SUM(GLOBAL[[#This Row],[bmasuk1]:[c1]])</f>
        <v>0</v>
      </c>
      <c r="M3531" s="43">
        <f t="shared" si="55"/>
        <v>1</v>
      </c>
      <c r="N3531" s="36"/>
      <c r="O3531" s="42" t="str">
        <f>IF(GLOBAL[[#This Row],[b2]]="","",GLOBAL[[#This Row],[b2]]-GLOBAL[[#This Row],[a2]])</f>
        <v/>
      </c>
      <c r="P3531" s="43">
        <f ca="1">SUM(INDIRECT(GLOBAL_VAR[TABLENAME]&amp;"[@a"&amp;$1:$1-1&amp;"]"),INDIRECT(GLOBAL_VAR[TABLENAME]&amp;"[@c"&amp;$1:$1-1&amp;"]"))</f>
        <v>1</v>
      </c>
      <c r="Q3531" s="108"/>
      <c r="R3531" s="44" t="str">
        <f>IF(GLOBAL[[#This Row],[b3]]="","",GLOBAL[[#This Row],[b3]]-GLOBAL[[#This Row],[a3]])</f>
        <v/>
      </c>
      <c r="S3531" s="43">
        <f ca="1">SUM(INDIRECT(GLOBAL_VAR[TABLENAME]&amp;"[@a"&amp;$1:$1-1&amp;"]"),INDIRECT(GLOBAL_VAR[TABLENAME]&amp;"[@c"&amp;$1:$1-1&amp;"]"))</f>
        <v>1</v>
      </c>
      <c r="T3531" s="38"/>
      <c r="U3531" s="44" t="str">
        <f>IF(GLOBAL[[#This Row],[b4]]="","",GLOBAL[[#This Row],[b4]]-GLOBAL[[#This Row],[a4]])</f>
        <v/>
      </c>
      <c r="V3531" s="43">
        <f ca="1">SUM(INDIRECT(GLOBAL_VAR[TABLENAME]&amp;"[@a"&amp;$1:$1-1&amp;"]"),INDIRECT(GLOBAL_VAR[TABLENAME]&amp;"[@c"&amp;$1:$1-1&amp;"]"))</f>
        <v>1</v>
      </c>
      <c r="W3531" s="36"/>
      <c r="X3531" s="42" t="str">
        <f>IF(GLOBAL[[#This Row],[b5]]="","",GLOBAL[[#This Row],[b5]]-GLOBAL[[#This Row],[a5]])</f>
        <v/>
      </c>
      <c r="Y3531" s="43">
        <f ca="1">SUM(INDIRECT(GLOBAL_VAR[TABLENAME]&amp;"[@a"&amp;$1:$1-1&amp;"]"),INDIRECT(GLOBAL_VAR[TABLENAME]&amp;"[@c"&amp;$1:$1-1&amp;"]"))</f>
        <v>1</v>
      </c>
      <c r="Z3531" s="29"/>
      <c r="AA3531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531" s="42">
        <v>1750</v>
      </c>
      <c r="AC3531" t="s">
        <v>5118</v>
      </c>
      <c r="AD3531" s="29"/>
    </row>
    <row r="3532" spans="1:30">
      <c r="A3532" s="42">
        <f ca="1">IF(GLOBAL[[#This Row],[TT]]&lt;1,"",ROW()-2)</f>
        <v>3530</v>
      </c>
      <c r="B3532" s="38" t="s">
        <v>2440</v>
      </c>
      <c r="C3532" s="36">
        <v>1</v>
      </c>
      <c r="D3532" s="36" t="s">
        <v>45</v>
      </c>
      <c r="E3532" s="42">
        <f ca="1">IF(GLOBAL[[#This Row],[b12]]="",GLOBAL[[#This Row],[a6]],GLOBAL[[#This Row],[b12]])</f>
        <v>1</v>
      </c>
      <c r="F3532" s="43">
        <f>GLOBAL[[#This Row],[AWAL]]</f>
        <v>1</v>
      </c>
      <c r="G3532" s="36"/>
      <c r="H3532" s="36"/>
      <c r="I3532" s="36">
        <f>IF(GLOBAL[[#This Row],[1]]="","",SUMIF(Table6[NB BM_C_QTY+F],GLOBAL[POINTER],Table6[C]))</f>
        <v>0</v>
      </c>
      <c r="J3532" s="95">
        <f>IF(GLOBAL[[#This Row],[2]]="",0,-1*SUMIF(Table5[CONCAT],GLOBAL[POINTER],Table5[3]))</f>
        <v>0</v>
      </c>
      <c r="K3532" s="42" t="str">
        <f>IF(GLOBAL[[#This Row],[b1]]="","",GLOBAL[[#This Row],[b1]]-GLOBAL[[#This Row],[a1]]-GLOBAL[[#This Row],[bkeluar1]])</f>
        <v/>
      </c>
      <c r="L3532" s="42">
        <f>SUM(GLOBAL[[#This Row],[bmasuk1]:[c1]])</f>
        <v>0</v>
      </c>
      <c r="M3532" s="43">
        <f t="shared" si="55"/>
        <v>1</v>
      </c>
      <c r="N3532" s="36"/>
      <c r="O3532" s="42" t="str">
        <f>IF(GLOBAL[[#This Row],[b2]]="","",GLOBAL[[#This Row],[b2]]-GLOBAL[[#This Row],[a2]])</f>
        <v/>
      </c>
      <c r="P3532" s="43">
        <f ca="1">SUM(INDIRECT(GLOBAL_VAR[TABLENAME]&amp;"[@a"&amp;$1:$1-1&amp;"]"),INDIRECT(GLOBAL_VAR[TABLENAME]&amp;"[@c"&amp;$1:$1-1&amp;"]"))</f>
        <v>1</v>
      </c>
      <c r="Q3532" s="108"/>
      <c r="R3532" s="44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1</v>
      </c>
      <c r="T3532" s="38"/>
      <c r="U3532" s="44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1</v>
      </c>
      <c r="W3532" s="36"/>
      <c r="X3532" s="42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1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532" s="42">
        <v>48</v>
      </c>
      <c r="AC3532" t="s">
        <v>5116</v>
      </c>
    </row>
    <row r="3533" spans="1:30">
      <c r="A3533" s="42" t="str">
        <f ca="1">IF(GLOBAL[[#This Row],[TT]]&lt;1,"",ROW()-2)</f>
        <v/>
      </c>
      <c r="B3533" s="38" t="s">
        <v>2441</v>
      </c>
      <c r="C3533" s="36">
        <v>0</v>
      </c>
      <c r="D3533" s="36" t="s">
        <v>478</v>
      </c>
      <c r="E3533" s="42">
        <f ca="1">IF(GLOBAL[[#This Row],[b12]]="",GLOBAL[[#This Row],[a6]],GLOBAL[[#This Row],[b12]])</f>
        <v>0</v>
      </c>
      <c r="F3533" s="43">
        <f>GLOBAL[[#This Row],[AWAL]]</f>
        <v>0</v>
      </c>
      <c r="G3533" s="36"/>
      <c r="H3533" s="36"/>
      <c r="I3533" s="36">
        <f>IF(GLOBAL[[#This Row],[1]]="","",SUMIF(Table6[NB BM_C_QTY+F],GLOBAL[POINTER],Table6[C]))</f>
        <v>0</v>
      </c>
      <c r="J3533" s="95">
        <f>IF(GLOBAL[[#This Row],[2]]="",0,-1*SUMIF(Table5[CONCAT],GLOBAL[POINTER],Table5[3]))</f>
        <v>0</v>
      </c>
      <c r="K3533" s="42" t="str">
        <f>IF(GLOBAL[[#This Row],[b1]]="","",GLOBAL[[#This Row],[b1]]-GLOBAL[[#This Row],[a1]]-GLOBAL[[#This Row],[bkeluar1]])</f>
        <v/>
      </c>
      <c r="L3533" s="42">
        <f>SUM(GLOBAL[[#This Row],[bmasuk1]:[c1]])</f>
        <v>0</v>
      </c>
      <c r="M3533" s="43">
        <f t="shared" si="55"/>
        <v>0</v>
      </c>
      <c r="N3533" s="36"/>
      <c r="O3533" s="42" t="str">
        <f>IF(GLOBAL[[#This Row],[b2]]="","",GLOBAL[[#This Row],[b2]]-GLOBAL[[#This Row],[a2]])</f>
        <v/>
      </c>
      <c r="P3533" s="43">
        <f ca="1">SUM(INDIRECT(GLOBAL_VAR[TABLENAME]&amp;"[@a"&amp;$1:$1-1&amp;"]"),INDIRECT(GLOBAL_VAR[TABLENAME]&amp;"[@c"&amp;$1:$1-1&amp;"]"))</f>
        <v>0</v>
      </c>
      <c r="Q3533" s="108"/>
      <c r="R3533" s="44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0</v>
      </c>
      <c r="T3533" s="38"/>
      <c r="U3533" s="44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0</v>
      </c>
      <c r="W3533" s="36"/>
      <c r="X3533" s="42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0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533" s="42">
        <v>192</v>
      </c>
      <c r="AC3533" t="s">
        <v>5116</v>
      </c>
    </row>
    <row r="3534" spans="1:30">
      <c r="A3534" s="36" t="str">
        <f ca="1">IF(GLOBAL[[#This Row],[TT]]&lt;1,"",ROW()-2)</f>
        <v/>
      </c>
      <c r="B3534" s="38" t="s">
        <v>2442</v>
      </c>
      <c r="C3534" s="36">
        <v>0</v>
      </c>
      <c r="D3534" s="36" t="s">
        <v>478</v>
      </c>
      <c r="E3534" s="36">
        <f ca="1">IF(GLOBAL[[#This Row],[b12]]="",GLOBAL[[#This Row],[a6]],GLOBAL[[#This Row],[b12]])</f>
        <v>0</v>
      </c>
      <c r="F3534" s="37">
        <f>GLOBAL[[#This Row],[AWAL]]</f>
        <v>0</v>
      </c>
      <c r="G3534" s="36"/>
      <c r="H3534" s="36"/>
      <c r="I3534" s="36">
        <f>IF(GLOBAL[[#This Row],[1]]="","",SUMIF(Table6[NB BM_C_QTY+F],GLOBAL[POINTER],Table6[C]))</f>
        <v>0</v>
      </c>
      <c r="J3534" s="95">
        <f>IF(GLOBAL[[#This Row],[2]]="",0,-1*SUMIF(Table5[CONCAT],GLOBAL[POINTER],Table5[3]))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 t="shared" si="55"/>
        <v>0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0</v>
      </c>
      <c r="Q3534" s="108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0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0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0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534" s="36">
        <v>192</v>
      </c>
      <c r="AC3534" t="s">
        <v>5116</v>
      </c>
    </row>
    <row r="3535" spans="1:30">
      <c r="A3535" s="36">
        <f ca="1">IF(GLOBAL[[#This Row],[TT]]&lt;1,"",ROW()-2)</f>
        <v>3533</v>
      </c>
      <c r="B3535" s="38" t="s">
        <v>2443</v>
      </c>
      <c r="C3535" s="36">
        <v>5</v>
      </c>
      <c r="D3535" s="36" t="s">
        <v>2409</v>
      </c>
      <c r="E3535" s="36">
        <f ca="1">IF(GLOBAL[[#This Row],[b12]]="",GLOBAL[[#This Row],[a6]],GLOBAL[[#This Row],[b12]])</f>
        <v>5</v>
      </c>
      <c r="F3535" s="37">
        <f>GLOBAL[[#This Row],[AWAL]]</f>
        <v>5</v>
      </c>
      <c r="G3535" s="36"/>
      <c r="H3535" s="36"/>
      <c r="I3535" s="36">
        <f>IF(GLOBAL[[#This Row],[1]]="","",SUMIF(Table6[NB BM_C_QTY+F],GLOBAL[POINTER],Table6[C]))</f>
        <v>0</v>
      </c>
      <c r="J3535" s="95">
        <f>IF(GLOBAL[[#This Row],[2]]="",0,-1*SUMIF(Table5[CONCAT],GLOBAL[POINTER],Table5[3]))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 t="shared" si="55"/>
        <v>5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5</v>
      </c>
      <c r="Q3535" s="108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5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5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5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535" s="36">
        <v>576</v>
      </c>
      <c r="AC3535" t="s">
        <v>5118</v>
      </c>
    </row>
    <row r="3536" spans="1:30">
      <c r="A3536" s="36">
        <f ca="1">IF(GLOBAL[[#This Row],[TT]]&lt;1,"",ROW()-2)</f>
        <v>3534</v>
      </c>
      <c r="B3536" s="38" t="s">
        <v>2444</v>
      </c>
      <c r="C3536" s="36">
        <v>21</v>
      </c>
      <c r="D3536" s="36" t="s">
        <v>2409</v>
      </c>
      <c r="E3536" s="36">
        <f ca="1">IF(GLOBAL[[#This Row],[b12]]="",GLOBAL[[#This Row],[a6]],GLOBAL[[#This Row],[b12]])</f>
        <v>21</v>
      </c>
      <c r="F3536" s="37">
        <f>GLOBAL[[#This Row],[AWAL]]</f>
        <v>21</v>
      </c>
      <c r="G3536" s="36"/>
      <c r="H3536" s="36"/>
      <c r="I3536" s="36">
        <f>IF(GLOBAL[[#This Row],[1]]="","",SUMIF(Table6[NB BM_C_QTY+F],GLOBAL[POINTER],Table6[C]))</f>
        <v>0</v>
      </c>
      <c r="J3536" s="95">
        <f>IF(GLOBAL[[#This Row],[2]]="",0,-1*SUMIF(Table5[CONCAT],GLOBAL[POINTER],Table5[3]))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 t="shared" si="55"/>
        <v>21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21</v>
      </c>
      <c r="Q3536" s="108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21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21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21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536" s="36">
        <v>576</v>
      </c>
      <c r="AC3536" t="s">
        <v>5118</v>
      </c>
    </row>
    <row r="3537" spans="1:29">
      <c r="A3537" s="36">
        <f ca="1">IF(GLOBAL[[#This Row],[TT]]&lt;1,"",ROW()-2)</f>
        <v>3535</v>
      </c>
      <c r="B3537" s="38" t="s">
        <v>2445</v>
      </c>
      <c r="C3537" s="36">
        <v>15</v>
      </c>
      <c r="D3537" s="36" t="s">
        <v>2409</v>
      </c>
      <c r="E3537" s="36">
        <f ca="1">IF(GLOBAL[[#This Row],[b12]]="",GLOBAL[[#This Row],[a6]],GLOBAL[[#This Row],[b12]])</f>
        <v>15</v>
      </c>
      <c r="F3537" s="37">
        <f>GLOBAL[[#This Row],[AWAL]]</f>
        <v>15</v>
      </c>
      <c r="G3537" s="36"/>
      <c r="H3537" s="36"/>
      <c r="I3537" s="36">
        <f>IF(GLOBAL[[#This Row],[1]]="","",SUMIF(Table6[NB BM_C_QTY+F],GLOBAL[POINTER],Table6[C]))</f>
        <v>0</v>
      </c>
      <c r="J3537" s="95">
        <f>IF(GLOBAL[[#This Row],[2]]="",0,-1*SUMIF(Table5[CONCAT],GLOBAL[POINTER],Table5[3]))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 t="shared" si="55"/>
        <v>15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15</v>
      </c>
      <c r="Q3537" s="108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15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15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15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537" s="36">
        <v>576</v>
      </c>
      <c r="AC3537" t="s">
        <v>5118</v>
      </c>
    </row>
    <row r="3538" spans="1:29">
      <c r="A3538" s="36">
        <f ca="1">IF(GLOBAL[[#This Row],[TT]]&lt;1,"",ROW()-2)</f>
        <v>3536</v>
      </c>
      <c r="B3538" s="38" t="s">
        <v>2446</v>
      </c>
      <c r="C3538" s="36">
        <v>17</v>
      </c>
      <c r="D3538" s="36" t="s">
        <v>2409</v>
      </c>
      <c r="E3538" s="36">
        <f ca="1">IF(GLOBAL[[#This Row],[b12]]="",GLOBAL[[#This Row],[a6]],GLOBAL[[#This Row],[b12]])</f>
        <v>17</v>
      </c>
      <c r="F3538" s="37">
        <f>GLOBAL[[#This Row],[AWAL]]</f>
        <v>17</v>
      </c>
      <c r="G3538" s="36"/>
      <c r="H3538" s="36"/>
      <c r="I3538" s="36">
        <f>IF(GLOBAL[[#This Row],[1]]="","",SUMIF(Table6[NB BM_C_QTY+F],GLOBAL[POINTER],Table6[C]))</f>
        <v>0</v>
      </c>
      <c r="J3538" s="95">
        <f>IF(GLOBAL[[#This Row],[2]]="",0,-1*SUMIF(Table5[CONCAT],GLOBAL[POINTER],Table5[3]))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 t="shared" si="55"/>
        <v>17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17</v>
      </c>
      <c r="Q3538" s="108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17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17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17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538" s="36">
        <v>576</v>
      </c>
      <c r="AC3538" t="s">
        <v>5118</v>
      </c>
    </row>
    <row r="3539" spans="1:29">
      <c r="A3539" s="36">
        <f ca="1">IF(GLOBAL[[#This Row],[TT]]&lt;1,"",ROW()-2)</f>
        <v>3537</v>
      </c>
      <c r="B3539" s="38" t="s">
        <v>2447</v>
      </c>
      <c r="C3539" s="36">
        <v>55</v>
      </c>
      <c r="D3539" s="36" t="s">
        <v>51</v>
      </c>
      <c r="E3539" s="36">
        <f ca="1">IF(GLOBAL[[#This Row],[b12]]="",GLOBAL[[#This Row],[a6]],GLOBAL[[#This Row],[b12]])</f>
        <v>55</v>
      </c>
      <c r="F3539" s="37">
        <f>GLOBAL[[#This Row],[AWAL]]</f>
        <v>55</v>
      </c>
      <c r="G3539" s="36"/>
      <c r="H3539" s="36"/>
      <c r="I3539" s="36">
        <f>IF(GLOBAL[[#This Row],[1]]="","",SUMIF(Table6[NB BM_C_QTY+F],GLOBAL[POINTER],Table6[C]))</f>
        <v>0</v>
      </c>
      <c r="J3539" s="95">
        <f>IF(GLOBAL[[#This Row],[2]]="",0,-1*SUMIF(Table5[CONCAT],GLOBAL[POINTER],Table5[3]))</f>
        <v>0</v>
      </c>
      <c r="K3539" s="36" t="str">
        <f>IF(GLOBAL[[#This Row],[b1]]="","",GLOBAL[[#This Row],[b1]]-GLOBAL[[#This Row],[a1]]-GLOBAL[[#This Row],[bkeluar1]])</f>
        <v/>
      </c>
      <c r="L3539" s="36">
        <f>SUM(GLOBAL[[#This Row],[bmasuk1]:[c1]])</f>
        <v>0</v>
      </c>
      <c r="M3539" s="37">
        <f t="shared" si="55"/>
        <v>55</v>
      </c>
      <c r="N3539" s="36"/>
      <c r="O3539" s="36" t="str">
        <f>IF(GLOBAL[[#This Row],[b2]]="","",GLOBAL[[#This Row],[b2]]-GLOBAL[[#This Row],[a2]])</f>
        <v/>
      </c>
      <c r="P3539" s="37">
        <f ca="1">SUM(INDIRECT(GLOBAL_VAR[TABLENAME]&amp;"[@a"&amp;$1:$1-1&amp;"]"),INDIRECT(GLOBAL_VAR[TABLENAME]&amp;"[@c"&amp;$1:$1-1&amp;"]"))</f>
        <v>55</v>
      </c>
      <c r="Q3539" s="108"/>
      <c r="R3539" s="38" t="str">
        <f>IF(GLOBAL[[#This Row],[b3]]="","",GLOBAL[[#This Row],[b3]]-GLOBAL[[#This Row],[a3]])</f>
        <v/>
      </c>
      <c r="S3539" s="37">
        <f ca="1">SUM(INDIRECT(GLOBAL_VAR[TABLENAME]&amp;"[@a"&amp;$1:$1-1&amp;"]"),INDIRECT(GLOBAL_VAR[TABLENAME]&amp;"[@c"&amp;$1:$1-1&amp;"]"))</f>
        <v>55</v>
      </c>
      <c r="T3539" s="38"/>
      <c r="U3539" s="38" t="str">
        <f>IF(GLOBAL[[#This Row],[b4]]="","",GLOBAL[[#This Row],[b4]]-GLOBAL[[#This Row],[a4]])</f>
        <v/>
      </c>
      <c r="V3539" s="37">
        <f ca="1">SUM(INDIRECT(GLOBAL_VAR[TABLENAME]&amp;"[@a"&amp;$1:$1-1&amp;"]"),INDIRECT(GLOBAL_VAR[TABLENAME]&amp;"[@c"&amp;$1:$1-1&amp;"]"))</f>
        <v>55</v>
      </c>
      <c r="W3539" s="36"/>
      <c r="X3539" s="36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55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539" s="36">
        <v>60</v>
      </c>
      <c r="AC3539" t="s">
        <v>5116</v>
      </c>
    </row>
    <row r="3540" spans="1:29">
      <c r="A3540" s="31">
        <f ca="1">IF(GLOBAL[[#This Row],[TT]]&lt;1,"",ROW()-2)</f>
        <v>3538</v>
      </c>
      <c r="B3540" s="38" t="s">
        <v>2448</v>
      </c>
      <c r="C3540" s="31">
        <v>25</v>
      </c>
      <c r="D3540" s="31" t="s">
        <v>2409</v>
      </c>
      <c r="E3540" s="31">
        <f ca="1">IF(GLOBAL[[#This Row],[b12]]="",GLOBAL[[#This Row],[a6]],GLOBAL[[#This Row],[b12]])</f>
        <v>25</v>
      </c>
      <c r="F3540" s="32">
        <f>GLOBAL[[#This Row],[AWAL]]</f>
        <v>25</v>
      </c>
      <c r="G3540" s="31"/>
      <c r="H3540" s="31"/>
      <c r="I3540" s="31">
        <f>IF(GLOBAL[[#This Row],[1]]="","",SUMIF(Table6[NB BM_C_QTY+F],GLOBAL[POINTER],Table6[C]))</f>
        <v>0</v>
      </c>
      <c r="J3540" s="91">
        <f>IF(GLOBAL[[#This Row],[2]]="",0,-1*SUMIF(Table5[CONCAT],GLOBAL[POINTER],Table5[3]))</f>
        <v>0</v>
      </c>
      <c r="K3540" s="31" t="str">
        <f>IF(GLOBAL[[#This Row],[b1]]="","",GLOBAL[[#This Row],[b1]]-GLOBAL[[#This Row],[a1]]-GLOBAL[[#This Row],[bkeluar1]])</f>
        <v/>
      </c>
      <c r="L3540" s="31">
        <f>SUM(GLOBAL[[#This Row],[bmasuk1]:[c1]])</f>
        <v>0</v>
      </c>
      <c r="M3540" s="32">
        <f t="shared" si="55"/>
        <v>25</v>
      </c>
      <c r="N3540" s="31"/>
      <c r="O3540" s="31" t="str">
        <f>IF(GLOBAL[[#This Row],[b2]]="","",GLOBAL[[#This Row],[b2]]-GLOBAL[[#This Row],[a2]])</f>
        <v/>
      </c>
      <c r="P3540" s="32">
        <f ca="1">SUM(INDIRECT(GLOBAL_VAR[TABLENAME]&amp;"[@a"&amp;$1:$1-1&amp;"]"),INDIRECT(GLOBAL_VAR[TABLENAME]&amp;"[@c"&amp;$1:$1-1&amp;"]"))</f>
        <v>25</v>
      </c>
      <c r="Q3540" s="58"/>
      <c r="R3540" s="33" t="str">
        <f>IF(GLOBAL[[#This Row],[b3]]="","",GLOBAL[[#This Row],[b3]]-GLOBAL[[#This Row],[a3]])</f>
        <v/>
      </c>
      <c r="S3540" s="32">
        <f ca="1">SUM(INDIRECT(GLOBAL_VAR[TABLENAME]&amp;"[@a"&amp;$1:$1-1&amp;"]"),INDIRECT(GLOBAL_VAR[TABLENAME]&amp;"[@c"&amp;$1:$1-1&amp;"]"))</f>
        <v>25</v>
      </c>
      <c r="T3540" s="33"/>
      <c r="U3540" s="33" t="str">
        <f>IF(GLOBAL[[#This Row],[b4]]="","",GLOBAL[[#This Row],[b4]]-GLOBAL[[#This Row],[a4]])</f>
        <v/>
      </c>
      <c r="V3540" s="32">
        <f ca="1">SUM(INDIRECT(GLOBAL_VAR[TABLENAME]&amp;"[@a"&amp;$1:$1-1&amp;"]"),INDIRECT(GLOBAL_VAR[TABLENAME]&amp;"[@c"&amp;$1:$1-1&amp;"]"))</f>
        <v>25</v>
      </c>
      <c r="W3540" s="31"/>
      <c r="X3540" s="31" t="str">
        <f>IF(GLOBAL[[#This Row],[b5]]="","",GLOBAL[[#This Row],[b5]]-GLOBAL[[#This Row],[a5]])</f>
        <v/>
      </c>
      <c r="Y3540" s="37">
        <f ca="1">SUM(INDIRECT(GLOBAL_VAR[TABLENAME]&amp;"[@a"&amp;$1:$1-1&amp;"]"),INDIRECT(GLOBAL_VAR[TABLENAME]&amp;"[@c"&amp;$1:$1-1&amp;"]"))</f>
        <v>25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540" s="31">
        <v>576</v>
      </c>
      <c r="AC3540" t="s">
        <v>5118</v>
      </c>
    </row>
    <row r="3541" spans="1:29">
      <c r="A3541" s="31">
        <f ca="1">IF(GLOBAL[[#This Row],[TT]]&lt;1,"",ROW()-2)</f>
        <v>3539</v>
      </c>
      <c r="B3541" s="38" t="s">
        <v>2449</v>
      </c>
      <c r="C3541" s="31">
        <v>137</v>
      </c>
      <c r="D3541" s="31" t="s">
        <v>23</v>
      </c>
      <c r="E3541" s="31">
        <f ca="1">IF(GLOBAL[[#This Row],[b12]]="",GLOBAL[[#This Row],[a6]],GLOBAL[[#This Row],[b12]])</f>
        <v>137</v>
      </c>
      <c r="F3541" s="32">
        <f>GLOBAL[[#This Row],[AWAL]]</f>
        <v>137</v>
      </c>
      <c r="G3541" s="31"/>
      <c r="H3541" s="31"/>
      <c r="I3541" s="31">
        <f>IF(GLOBAL[[#This Row],[1]]="","",SUMIF(Table6[NB BM_C_QTY+F],GLOBAL[POINTER],Table6[C]))</f>
        <v>0</v>
      </c>
      <c r="J3541" s="91">
        <f>IF(GLOBAL[[#This Row],[2]]="",0,-1*SUMIF(Table5[CONCAT],GLOBAL[POINTER],Table5[3]))</f>
        <v>0</v>
      </c>
      <c r="K3541" s="31" t="str">
        <f>IF(GLOBAL[[#This Row],[b1]]="","",GLOBAL[[#This Row],[b1]]-GLOBAL[[#This Row],[a1]]-GLOBAL[[#This Row],[bkeluar1]])</f>
        <v/>
      </c>
      <c r="L3541" s="31">
        <f>SUM(GLOBAL[[#This Row],[bmasuk1]:[c1]])</f>
        <v>0</v>
      </c>
      <c r="M3541" s="32">
        <f t="shared" si="55"/>
        <v>137</v>
      </c>
      <c r="N3541" s="31"/>
      <c r="O3541" s="31" t="str">
        <f>IF(GLOBAL[[#This Row],[b2]]="","",GLOBAL[[#This Row],[b2]]-GLOBAL[[#This Row],[a2]])</f>
        <v/>
      </c>
      <c r="P3541" s="32">
        <f ca="1">SUM(INDIRECT(GLOBAL_VAR[TABLENAME]&amp;"[@a"&amp;$1:$1-1&amp;"]"),INDIRECT(GLOBAL_VAR[TABLENAME]&amp;"[@c"&amp;$1:$1-1&amp;"]"))</f>
        <v>137</v>
      </c>
      <c r="Q3541" s="58"/>
      <c r="R3541" s="33" t="str">
        <f>IF(GLOBAL[[#This Row],[b3]]="","",GLOBAL[[#This Row],[b3]]-GLOBAL[[#This Row],[a3]])</f>
        <v/>
      </c>
      <c r="S3541" s="32">
        <f ca="1">SUM(INDIRECT(GLOBAL_VAR[TABLENAME]&amp;"[@a"&amp;$1:$1-1&amp;"]"),INDIRECT(GLOBAL_VAR[TABLENAME]&amp;"[@c"&amp;$1:$1-1&amp;"]"))</f>
        <v>137</v>
      </c>
      <c r="T3541" s="33"/>
      <c r="U3541" s="33" t="str">
        <f>IF(GLOBAL[[#This Row],[b4]]="","",GLOBAL[[#This Row],[b4]]-GLOBAL[[#This Row],[a4]])</f>
        <v/>
      </c>
      <c r="V3541" s="32">
        <f ca="1">SUM(INDIRECT(GLOBAL_VAR[TABLENAME]&amp;"[@a"&amp;$1:$1-1&amp;"]"),INDIRECT(GLOBAL_VAR[TABLENAME]&amp;"[@c"&amp;$1:$1-1&amp;"]"))</f>
        <v>137</v>
      </c>
      <c r="W3541" s="31"/>
      <c r="X3541" s="31" t="str">
        <f>IF(GLOBAL[[#This Row],[b5]]="","",GLOBAL[[#This Row],[b5]]-GLOBAL[[#This Row],[a5]])</f>
        <v/>
      </c>
      <c r="Y3541" s="53">
        <f ca="1">SUM(INDIRECT(GLOBAL_VAR[TABLENAME]&amp;"[@a"&amp;$1:$1-1&amp;"]"),INDIRECT(GLOBAL_VAR[TABLENAME]&amp;"[@c"&amp;$1:$1-1&amp;"]"))</f>
        <v>137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541" s="31">
        <v>20</v>
      </c>
      <c r="AC3541" t="s">
        <v>5116</v>
      </c>
    </row>
    <row r="3542" spans="1:29">
      <c r="A3542" s="31">
        <f ca="1">IF(GLOBAL[[#This Row],[TT]]&lt;1,"",ROW()-2)</f>
        <v>3540</v>
      </c>
      <c r="B3542" s="38" t="s">
        <v>2450</v>
      </c>
      <c r="C3542" s="31">
        <v>29</v>
      </c>
      <c r="D3542" s="31" t="s">
        <v>2409</v>
      </c>
      <c r="E3542" s="31">
        <f ca="1">IF(GLOBAL[[#This Row],[b12]]="",GLOBAL[[#This Row],[a6]],GLOBAL[[#This Row],[b12]])</f>
        <v>29</v>
      </c>
      <c r="F3542" s="32">
        <f>GLOBAL[[#This Row],[AWAL]]</f>
        <v>29</v>
      </c>
      <c r="G3542" s="31"/>
      <c r="H3542" s="31"/>
      <c r="I3542" s="31">
        <f>IF(GLOBAL[[#This Row],[1]]="","",SUMIF(Table6[NB BM_C_QTY+F],GLOBAL[POINTER],Table6[C]))</f>
        <v>0</v>
      </c>
      <c r="J3542" s="91">
        <f>IF(GLOBAL[[#This Row],[2]]="",0,-1*SUMIF(Table5[CONCAT],GLOBAL[POINTER],Table5[3]))</f>
        <v>0</v>
      </c>
      <c r="K3542" s="31" t="str">
        <f>IF(GLOBAL[[#This Row],[b1]]="","",GLOBAL[[#This Row],[b1]]-GLOBAL[[#This Row],[a1]]-GLOBAL[[#This Row],[bkeluar1]])</f>
        <v/>
      </c>
      <c r="L3542" s="31">
        <f>SUM(GLOBAL[[#This Row],[bmasuk1]:[c1]])</f>
        <v>0</v>
      </c>
      <c r="M3542" s="32">
        <f t="shared" si="55"/>
        <v>29</v>
      </c>
      <c r="N3542" s="31"/>
      <c r="O3542" s="31" t="str">
        <f>IF(GLOBAL[[#This Row],[b2]]="","",GLOBAL[[#This Row],[b2]]-GLOBAL[[#This Row],[a2]])</f>
        <v/>
      </c>
      <c r="P3542" s="32">
        <f ca="1">SUM(INDIRECT(GLOBAL_VAR[TABLENAME]&amp;"[@a"&amp;$1:$1-1&amp;"]"),INDIRECT(GLOBAL_VAR[TABLENAME]&amp;"[@c"&amp;$1:$1-1&amp;"]"))</f>
        <v>29</v>
      </c>
      <c r="Q3542" s="58"/>
      <c r="R3542" s="33" t="str">
        <f>IF(GLOBAL[[#This Row],[b3]]="","",GLOBAL[[#This Row],[b3]]-GLOBAL[[#This Row],[a3]])</f>
        <v/>
      </c>
      <c r="S3542" s="32">
        <f ca="1">SUM(INDIRECT(GLOBAL_VAR[TABLENAME]&amp;"[@a"&amp;$1:$1-1&amp;"]"),INDIRECT(GLOBAL_VAR[TABLENAME]&amp;"[@c"&amp;$1:$1-1&amp;"]"))</f>
        <v>29</v>
      </c>
      <c r="T3542" s="33"/>
      <c r="U3542" s="33" t="str">
        <f>IF(GLOBAL[[#This Row],[b4]]="","",GLOBAL[[#This Row],[b4]]-GLOBAL[[#This Row],[a4]])</f>
        <v/>
      </c>
      <c r="V3542" s="32">
        <f ca="1">SUM(INDIRECT(GLOBAL_VAR[TABLENAME]&amp;"[@a"&amp;$1:$1-1&amp;"]"),INDIRECT(GLOBAL_VAR[TABLENAME]&amp;"[@c"&amp;$1:$1-1&amp;"]"))</f>
        <v>29</v>
      </c>
      <c r="W3542" s="31"/>
      <c r="X3542" s="31" t="str">
        <f>IF(GLOBAL[[#This Row],[b5]]="","",GLOBAL[[#This Row],[b5]]-GLOBAL[[#This Row],[a5]])</f>
        <v/>
      </c>
      <c r="Y3542" s="53">
        <f ca="1">SUM(INDIRECT(GLOBAL_VAR[TABLENAME]&amp;"[@a"&amp;$1:$1-1&amp;"]"),INDIRECT(GLOBAL_VAR[TABLENAME]&amp;"[@c"&amp;$1:$1-1&amp;"]"))</f>
        <v>29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542" s="31">
        <v>576</v>
      </c>
      <c r="AC3542" t="s">
        <v>5118</v>
      </c>
    </row>
    <row r="3543" spans="1:29">
      <c r="A3543" s="31">
        <f ca="1">IF(GLOBAL[[#This Row],[TT]]&lt;1,"",ROW()-2)</f>
        <v>3541</v>
      </c>
      <c r="B3543" s="38" t="s">
        <v>2451</v>
      </c>
      <c r="C3543" s="31">
        <v>2</v>
      </c>
      <c r="D3543" s="31" t="s">
        <v>2409</v>
      </c>
      <c r="E3543" s="31">
        <f ca="1">IF(GLOBAL[[#This Row],[b12]]="",GLOBAL[[#This Row],[a6]],GLOBAL[[#This Row],[b12]])</f>
        <v>2</v>
      </c>
      <c r="F3543" s="32">
        <f>GLOBAL[[#This Row],[AWAL]]</f>
        <v>2</v>
      </c>
      <c r="G3543" s="31"/>
      <c r="H3543" s="31"/>
      <c r="I3543" s="31">
        <f>IF(GLOBAL[[#This Row],[1]]="","",SUMIF(Table6[NB BM_C_QTY+F],GLOBAL[POINTER],Table6[C]))</f>
        <v>0</v>
      </c>
      <c r="J3543" s="91">
        <f>IF(GLOBAL[[#This Row],[2]]="",0,-1*SUMIF(Table5[CONCAT],GLOBAL[POINTER],Table5[3]))</f>
        <v>0</v>
      </c>
      <c r="K3543" s="31" t="str">
        <f>IF(GLOBAL[[#This Row],[b1]]="","",GLOBAL[[#This Row],[b1]]-GLOBAL[[#This Row],[a1]]-GLOBAL[[#This Row],[bkeluar1]])</f>
        <v/>
      </c>
      <c r="L3543" s="31">
        <f>SUM(GLOBAL[[#This Row],[bmasuk1]:[c1]])</f>
        <v>0</v>
      </c>
      <c r="M3543" s="32">
        <f t="shared" si="55"/>
        <v>2</v>
      </c>
      <c r="N3543" s="31"/>
      <c r="O3543" s="31" t="str">
        <f>IF(GLOBAL[[#This Row],[b2]]="","",GLOBAL[[#This Row],[b2]]-GLOBAL[[#This Row],[a2]])</f>
        <v/>
      </c>
      <c r="P3543" s="32">
        <f ca="1">SUM(INDIRECT(GLOBAL_VAR[TABLENAME]&amp;"[@a"&amp;$1:$1-1&amp;"]"),INDIRECT(GLOBAL_VAR[TABLENAME]&amp;"[@c"&amp;$1:$1-1&amp;"]"))</f>
        <v>2</v>
      </c>
      <c r="Q3543" s="58"/>
      <c r="R3543" s="33" t="str">
        <f>IF(GLOBAL[[#This Row],[b3]]="","",GLOBAL[[#This Row],[b3]]-GLOBAL[[#This Row],[a3]])</f>
        <v/>
      </c>
      <c r="S3543" s="32">
        <f ca="1">SUM(INDIRECT(GLOBAL_VAR[TABLENAME]&amp;"[@a"&amp;$1:$1-1&amp;"]"),INDIRECT(GLOBAL_VAR[TABLENAME]&amp;"[@c"&amp;$1:$1-1&amp;"]"))</f>
        <v>2</v>
      </c>
      <c r="T3543" s="33"/>
      <c r="U3543" s="33" t="str">
        <f>IF(GLOBAL[[#This Row],[b4]]="","",GLOBAL[[#This Row],[b4]]-GLOBAL[[#This Row],[a4]])</f>
        <v/>
      </c>
      <c r="V3543" s="32">
        <f ca="1">SUM(INDIRECT(GLOBAL_VAR[TABLENAME]&amp;"[@a"&amp;$1:$1-1&amp;"]"),INDIRECT(GLOBAL_VAR[TABLENAME]&amp;"[@c"&amp;$1:$1-1&amp;"]"))</f>
        <v>2</v>
      </c>
      <c r="W3543" s="31"/>
      <c r="X3543" s="31" t="str">
        <f>IF(GLOBAL[[#This Row],[b5]]="","",GLOBAL[[#This Row],[b5]]-GLOBAL[[#This Row],[a5]])</f>
        <v/>
      </c>
      <c r="Y3543" s="53">
        <f ca="1">SUM(INDIRECT(GLOBAL_VAR[TABLENAME]&amp;"[@a"&amp;$1:$1-1&amp;"]"),INDIRECT(GLOBAL_VAR[TABLENAME]&amp;"[@c"&amp;$1:$1-1&amp;"]"))</f>
        <v>2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543" s="31">
        <v>576</v>
      </c>
      <c r="AC3543" t="s">
        <v>5118</v>
      </c>
    </row>
    <row r="3544" spans="1:29">
      <c r="A3544" s="39">
        <f ca="1">IF(GLOBAL[[#This Row],[TT]]&lt;1,"",ROW()-2)</f>
        <v>3542</v>
      </c>
      <c r="B3544" s="38" t="s">
        <v>2452</v>
      </c>
      <c r="C3544" s="31">
        <v>88</v>
      </c>
      <c r="D3544" s="31" t="s">
        <v>1924</v>
      </c>
      <c r="E3544" s="39">
        <f ca="1">IF(GLOBAL[[#This Row],[b12]]="",GLOBAL[[#This Row],[a6]],GLOBAL[[#This Row],[b12]])</f>
        <v>88</v>
      </c>
      <c r="F3544" s="40">
        <f>GLOBAL[[#This Row],[AWAL]]</f>
        <v>88</v>
      </c>
      <c r="G3544" s="31"/>
      <c r="H3544" s="31"/>
      <c r="I3544" s="31">
        <f>IF(GLOBAL[[#This Row],[1]]="","",SUMIF(Table6[NB BM_C_QTY+F],GLOBAL[POINTER],Table6[C]))</f>
        <v>0</v>
      </c>
      <c r="J3544" s="91">
        <f>IF(GLOBAL[[#This Row],[2]]="",0,-1*SUMIF(Table5[CONCAT],GLOBAL[POINTER],Table5[3]))</f>
        <v>0</v>
      </c>
      <c r="K3544" s="39" t="str">
        <f>IF(GLOBAL[[#This Row],[b1]]="","",GLOBAL[[#This Row],[b1]]-GLOBAL[[#This Row],[a1]]-GLOBAL[[#This Row],[bkeluar1]])</f>
        <v/>
      </c>
      <c r="L3544" s="39">
        <f>SUM(GLOBAL[[#This Row],[bmasuk1]:[c1]])</f>
        <v>0</v>
      </c>
      <c r="M3544" s="40">
        <f t="shared" si="55"/>
        <v>88</v>
      </c>
      <c r="N3544" s="31"/>
      <c r="O3544" s="39" t="str">
        <f>IF(GLOBAL[[#This Row],[b2]]="","",GLOBAL[[#This Row],[b2]]-GLOBAL[[#This Row],[a2]])</f>
        <v/>
      </c>
      <c r="P3544" s="40">
        <f ca="1">SUM(INDIRECT(GLOBAL_VAR[TABLENAME]&amp;"[@a"&amp;$1:$1-1&amp;"]"),INDIRECT(GLOBAL_VAR[TABLENAME]&amp;"[@c"&amp;$1:$1-1&amp;"]"))</f>
        <v>88</v>
      </c>
      <c r="Q3544" s="58"/>
      <c r="R3544" s="41" t="str">
        <f>IF(GLOBAL[[#This Row],[b3]]="","",GLOBAL[[#This Row],[b3]]-GLOBAL[[#This Row],[a3]])</f>
        <v/>
      </c>
      <c r="S3544" s="32">
        <f ca="1">SUM(INDIRECT(GLOBAL_VAR[TABLENAME]&amp;"[@a"&amp;$1:$1-1&amp;"]"),INDIRECT(GLOBAL_VAR[TABLENAME]&amp;"[@c"&amp;$1:$1-1&amp;"]"))</f>
        <v>88</v>
      </c>
      <c r="T3544" s="33"/>
      <c r="U3544" s="41" t="str">
        <f>IF(GLOBAL[[#This Row],[b4]]="","",GLOBAL[[#This Row],[b4]]-GLOBAL[[#This Row],[a4]])</f>
        <v/>
      </c>
      <c r="V3544" s="32">
        <f ca="1">SUM(INDIRECT(GLOBAL_VAR[TABLENAME]&amp;"[@a"&amp;$1:$1-1&amp;"]"),INDIRECT(GLOBAL_VAR[TABLENAME]&amp;"[@c"&amp;$1:$1-1&amp;"]"))</f>
        <v>88</v>
      </c>
      <c r="W3544" s="31"/>
      <c r="X3544" s="39" t="str">
        <f>IF(GLOBAL[[#This Row],[b5]]="","",GLOBAL[[#This Row],[b5]]-GLOBAL[[#This Row],[a5]])</f>
        <v/>
      </c>
      <c r="Y3544" s="53">
        <f ca="1">SUM(INDIRECT(GLOBAL_VAR[TABLENAME]&amp;"[@a"&amp;$1:$1-1&amp;"]"),INDIRECT(GLOBAL_VAR[TABLENAME]&amp;"[@c"&amp;$1:$1-1&amp;"]"))</f>
        <v>88</v>
      </c>
      <c r="Z3544" s="29"/>
      <c r="AA35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544" s="39">
        <v>64</v>
      </c>
      <c r="AC3544" s="29" t="s">
        <v>5116</v>
      </c>
    </row>
    <row r="3545" spans="1:29">
      <c r="A3545" s="31">
        <f ca="1">IF(GLOBAL[[#This Row],[TT]]&lt;1,"",ROW()-2)</f>
        <v>3543</v>
      </c>
      <c r="B3545" s="38" t="s">
        <v>2453</v>
      </c>
      <c r="C3545" s="31">
        <v>35</v>
      </c>
      <c r="D3545" s="31" t="s">
        <v>106</v>
      </c>
      <c r="E3545" s="31">
        <f ca="1">IF(GLOBAL[[#This Row],[b12]]="",GLOBAL[[#This Row],[a6]],GLOBAL[[#This Row],[b12]])</f>
        <v>35</v>
      </c>
      <c r="F3545" s="32">
        <f>GLOBAL[[#This Row],[AWAL]]</f>
        <v>35</v>
      </c>
      <c r="G3545" s="31"/>
      <c r="H3545" s="31"/>
      <c r="I3545" s="31">
        <f>IF(GLOBAL[[#This Row],[1]]="","",SUMIF(Table6[NB BM_C_QTY+F],GLOBAL[POINTER],Table6[C]))</f>
        <v>0</v>
      </c>
      <c r="J3545" s="91">
        <f>IF(GLOBAL[[#This Row],[2]]="",0,-1*SUMIF(Table5[CONCAT],GLOBAL[POINTER],Table5[3]))</f>
        <v>0</v>
      </c>
      <c r="K3545" s="31" t="str">
        <f>IF(GLOBAL[[#This Row],[b1]]="","",GLOBAL[[#This Row],[b1]]-GLOBAL[[#This Row],[a1]]-GLOBAL[[#This Row],[bkeluar1]])</f>
        <v/>
      </c>
      <c r="L3545" s="31">
        <f>SUM(GLOBAL[[#This Row],[bmasuk1]:[c1]])</f>
        <v>0</v>
      </c>
      <c r="M3545" s="32">
        <f t="shared" si="55"/>
        <v>35</v>
      </c>
      <c r="N3545" s="31"/>
      <c r="O3545" s="31" t="str">
        <f>IF(GLOBAL[[#This Row],[b2]]="","",GLOBAL[[#This Row],[b2]]-GLOBAL[[#This Row],[a2]])</f>
        <v/>
      </c>
      <c r="P3545" s="32">
        <f ca="1">SUM(INDIRECT(GLOBAL_VAR[TABLENAME]&amp;"[@a"&amp;$1:$1-1&amp;"]"),INDIRECT(GLOBAL_VAR[TABLENAME]&amp;"[@c"&amp;$1:$1-1&amp;"]"))</f>
        <v>35</v>
      </c>
      <c r="Q3545" s="58"/>
      <c r="R3545" s="33" t="str">
        <f>IF(GLOBAL[[#This Row],[b3]]="","",GLOBAL[[#This Row],[b3]]-GLOBAL[[#This Row],[a3]])</f>
        <v/>
      </c>
      <c r="S3545" s="32">
        <f ca="1">SUM(INDIRECT(GLOBAL_VAR[TABLENAME]&amp;"[@a"&amp;$1:$1-1&amp;"]"),INDIRECT(GLOBAL_VAR[TABLENAME]&amp;"[@c"&amp;$1:$1-1&amp;"]"))</f>
        <v>35</v>
      </c>
      <c r="T3545" s="33"/>
      <c r="U3545" s="33" t="str">
        <f>IF(GLOBAL[[#This Row],[b4]]="","",GLOBAL[[#This Row],[b4]]-GLOBAL[[#This Row],[a4]])</f>
        <v/>
      </c>
      <c r="V3545" s="32">
        <f ca="1">SUM(INDIRECT(GLOBAL_VAR[TABLENAME]&amp;"[@a"&amp;$1:$1-1&amp;"]"),INDIRECT(GLOBAL_VAR[TABLENAME]&amp;"[@c"&amp;$1:$1-1&amp;"]"))</f>
        <v>35</v>
      </c>
      <c r="W3545" s="31"/>
      <c r="X3545" s="31" t="str">
        <f>IF(GLOBAL[[#This Row],[b5]]="","",GLOBAL[[#This Row],[b5]]-GLOBAL[[#This Row],[a5]])</f>
        <v/>
      </c>
      <c r="Y3545" s="53">
        <f ca="1">SUM(INDIRECT(GLOBAL_VAR[TABLENAME]&amp;"[@a"&amp;$1:$1-1&amp;"]"),INDIRECT(GLOBAL_VAR[TABLENAME]&amp;"[@c"&amp;$1:$1-1&amp;"]"))</f>
        <v>35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545" s="31">
        <v>96</v>
      </c>
      <c r="AC3545" t="s">
        <v>5116</v>
      </c>
    </row>
    <row r="3546" spans="1:29">
      <c r="A3546" s="31">
        <f ca="1">IF(GLOBAL[[#This Row],[TT]]&lt;1,"",ROW()-2)</f>
        <v>3544</v>
      </c>
      <c r="B3546" s="38" t="s">
        <v>2454</v>
      </c>
      <c r="C3546" s="31">
        <v>16</v>
      </c>
      <c r="D3546" s="31" t="s">
        <v>45</v>
      </c>
      <c r="E3546" s="31">
        <f ca="1">IF(GLOBAL[[#This Row],[b12]]="",GLOBAL[[#This Row],[a6]],GLOBAL[[#This Row],[b12]])</f>
        <v>16</v>
      </c>
      <c r="F3546" s="32">
        <f>GLOBAL[[#This Row],[AWAL]]</f>
        <v>16</v>
      </c>
      <c r="G3546" s="31"/>
      <c r="H3546" s="31"/>
      <c r="I3546" s="31">
        <f>IF(GLOBAL[[#This Row],[1]]="","",SUMIF(Table6[NB BM_C_QTY+F],GLOBAL[POINTER],Table6[C]))</f>
        <v>0</v>
      </c>
      <c r="J3546" s="91">
        <f>IF(GLOBAL[[#This Row],[2]]="",0,-1*SUMIF(Table5[CONCAT],GLOBAL[POINTER],Table5[3]))</f>
        <v>0</v>
      </c>
      <c r="K3546" s="31" t="str">
        <f>IF(GLOBAL[[#This Row],[b1]]="","",GLOBAL[[#This Row],[b1]]-GLOBAL[[#This Row],[a1]]-GLOBAL[[#This Row],[bkeluar1]])</f>
        <v/>
      </c>
      <c r="L3546" s="31">
        <f>SUM(GLOBAL[[#This Row],[bmasuk1]:[c1]])</f>
        <v>0</v>
      </c>
      <c r="M3546" s="32">
        <f t="shared" si="55"/>
        <v>16</v>
      </c>
      <c r="N3546" s="31"/>
      <c r="O3546" s="31" t="str">
        <f>IF(GLOBAL[[#This Row],[b2]]="","",GLOBAL[[#This Row],[b2]]-GLOBAL[[#This Row],[a2]])</f>
        <v/>
      </c>
      <c r="P3546" s="32">
        <f ca="1">SUM(INDIRECT(GLOBAL_VAR[TABLENAME]&amp;"[@a"&amp;$1:$1-1&amp;"]"),INDIRECT(GLOBAL_VAR[TABLENAME]&amp;"[@c"&amp;$1:$1-1&amp;"]"))</f>
        <v>16</v>
      </c>
      <c r="Q3546" s="58"/>
      <c r="R3546" s="33" t="str">
        <f>IF(GLOBAL[[#This Row],[b3]]="","",GLOBAL[[#This Row],[b3]]-GLOBAL[[#This Row],[a3]])</f>
        <v/>
      </c>
      <c r="S3546" s="32">
        <f ca="1">SUM(INDIRECT(GLOBAL_VAR[TABLENAME]&amp;"[@a"&amp;$1:$1-1&amp;"]"),INDIRECT(GLOBAL_VAR[TABLENAME]&amp;"[@c"&amp;$1:$1-1&amp;"]"))</f>
        <v>16</v>
      </c>
      <c r="T3546" s="33"/>
      <c r="U3546" s="33" t="str">
        <f>IF(GLOBAL[[#This Row],[b4]]="","",GLOBAL[[#This Row],[b4]]-GLOBAL[[#This Row],[a4]])</f>
        <v/>
      </c>
      <c r="V3546" s="32">
        <f ca="1">SUM(INDIRECT(GLOBAL_VAR[TABLENAME]&amp;"[@a"&amp;$1:$1-1&amp;"]"),INDIRECT(GLOBAL_VAR[TABLENAME]&amp;"[@c"&amp;$1:$1-1&amp;"]"))</f>
        <v>16</v>
      </c>
      <c r="W3546" s="31"/>
      <c r="X3546" s="31" t="str">
        <f>IF(GLOBAL[[#This Row],[b5]]="","",GLOBAL[[#This Row],[b5]]-GLOBAL[[#This Row],[a5]])</f>
        <v/>
      </c>
      <c r="Y3546" s="53">
        <f ca="1">SUM(INDIRECT(GLOBAL_VAR[TABLENAME]&amp;"[@a"&amp;$1:$1-1&amp;"]"),INDIRECT(GLOBAL_VAR[TABLENAME]&amp;"[@c"&amp;$1:$1-1&amp;"]"))</f>
        <v>16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546" s="31">
        <v>48</v>
      </c>
      <c r="AC3546" t="s">
        <v>5116</v>
      </c>
    </row>
    <row r="3547" spans="1:29">
      <c r="A3547" s="31">
        <f ca="1">IF(GLOBAL[[#This Row],[TT]]&lt;1,"",ROW()-2)</f>
        <v>3545</v>
      </c>
      <c r="B3547" s="38" t="s">
        <v>2455</v>
      </c>
      <c r="C3547" s="31">
        <v>2</v>
      </c>
      <c r="D3547" s="31" t="s">
        <v>106</v>
      </c>
      <c r="E3547" s="31">
        <f ca="1">IF(GLOBAL[[#This Row],[b12]]="",GLOBAL[[#This Row],[a6]],GLOBAL[[#This Row],[b12]])</f>
        <v>2</v>
      </c>
      <c r="F3547" s="32">
        <f>GLOBAL[[#This Row],[AWAL]]</f>
        <v>2</v>
      </c>
      <c r="G3547" s="31"/>
      <c r="H3547" s="31"/>
      <c r="I3547" s="31">
        <f>IF(GLOBAL[[#This Row],[1]]="","",SUMIF(Table6[NB BM_C_QTY+F],GLOBAL[POINTER],Table6[C]))</f>
        <v>0</v>
      </c>
      <c r="J3547" s="91">
        <f>IF(GLOBAL[[#This Row],[2]]="",0,-1*SUMIF(Table5[CONCAT],GLOBAL[POINTER],Table5[3]))</f>
        <v>0</v>
      </c>
      <c r="K3547" s="31" t="str">
        <f>IF(GLOBAL[[#This Row],[b1]]="","",GLOBAL[[#This Row],[b1]]-GLOBAL[[#This Row],[a1]]-GLOBAL[[#This Row],[bkeluar1]])</f>
        <v/>
      </c>
      <c r="L3547" s="31">
        <f>SUM(GLOBAL[[#This Row],[bmasuk1]:[c1]])</f>
        <v>0</v>
      </c>
      <c r="M3547" s="32">
        <f t="shared" si="55"/>
        <v>2</v>
      </c>
      <c r="N3547" s="31"/>
      <c r="O3547" s="31" t="str">
        <f>IF(GLOBAL[[#This Row],[b2]]="","",GLOBAL[[#This Row],[b2]]-GLOBAL[[#This Row],[a2]])</f>
        <v/>
      </c>
      <c r="P3547" s="32">
        <f ca="1">SUM(INDIRECT(GLOBAL_VAR[TABLENAME]&amp;"[@a"&amp;$1:$1-1&amp;"]"),INDIRECT(GLOBAL_VAR[TABLENAME]&amp;"[@c"&amp;$1:$1-1&amp;"]"))</f>
        <v>2</v>
      </c>
      <c r="Q3547" s="58"/>
      <c r="R3547" s="33" t="str">
        <f>IF(GLOBAL[[#This Row],[b3]]="","",GLOBAL[[#This Row],[b3]]-GLOBAL[[#This Row],[a3]])</f>
        <v/>
      </c>
      <c r="S3547" s="32">
        <f ca="1">SUM(INDIRECT(GLOBAL_VAR[TABLENAME]&amp;"[@a"&amp;$1:$1-1&amp;"]"),INDIRECT(GLOBAL_VAR[TABLENAME]&amp;"[@c"&amp;$1:$1-1&amp;"]"))</f>
        <v>2</v>
      </c>
      <c r="T3547" s="33"/>
      <c r="U3547" s="33" t="str">
        <f>IF(GLOBAL[[#This Row],[b4]]="","",GLOBAL[[#This Row],[b4]]-GLOBAL[[#This Row],[a4]])</f>
        <v/>
      </c>
      <c r="V3547" s="32">
        <f ca="1">SUM(INDIRECT(GLOBAL_VAR[TABLENAME]&amp;"[@a"&amp;$1:$1-1&amp;"]"),INDIRECT(GLOBAL_VAR[TABLENAME]&amp;"[@c"&amp;$1:$1-1&amp;"]"))</f>
        <v>2</v>
      </c>
      <c r="W3547" s="31"/>
      <c r="X3547" s="31" t="str">
        <f>IF(GLOBAL[[#This Row],[b5]]="","",GLOBAL[[#This Row],[b5]]-GLOBAL[[#This Row],[a5]])</f>
        <v/>
      </c>
      <c r="Y3547" s="53">
        <f ca="1">SUM(INDIRECT(GLOBAL_VAR[TABLENAME]&amp;"[@a"&amp;$1:$1-1&amp;"]"),INDIRECT(GLOBAL_VAR[TABLENAME]&amp;"[@c"&amp;$1:$1-1&amp;"]"))</f>
        <v>2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547" s="31">
        <v>96</v>
      </c>
      <c r="AC3547" t="s">
        <v>5116</v>
      </c>
    </row>
    <row r="3548" spans="1:29">
      <c r="A3548" s="31">
        <f ca="1">IF(GLOBAL[[#This Row],[TT]]&lt;1,"",ROW()-2)</f>
        <v>3546</v>
      </c>
      <c r="B3548" s="38" t="s">
        <v>2456</v>
      </c>
      <c r="C3548" s="31">
        <v>15</v>
      </c>
      <c r="D3548" s="31" t="s">
        <v>45</v>
      </c>
      <c r="E3548" s="31">
        <f ca="1">IF(GLOBAL[[#This Row],[b12]]="",GLOBAL[[#This Row],[a6]],GLOBAL[[#This Row],[b12]])</f>
        <v>15</v>
      </c>
      <c r="F3548" s="32">
        <f>GLOBAL[[#This Row],[AWAL]]</f>
        <v>15</v>
      </c>
      <c r="G3548" s="31"/>
      <c r="H3548" s="31"/>
      <c r="I3548" s="31">
        <f>IF(GLOBAL[[#This Row],[1]]="","",SUMIF(Table6[NB BM_C_QTY+F],GLOBAL[POINTER],Table6[C]))</f>
        <v>0</v>
      </c>
      <c r="J3548" s="91">
        <f>IF(GLOBAL[[#This Row],[2]]="",0,-1*SUMIF(Table5[CONCAT],GLOBAL[POINTER],Table5[3]))</f>
        <v>0</v>
      </c>
      <c r="K3548" s="31" t="str">
        <f>IF(GLOBAL[[#This Row],[b1]]="","",GLOBAL[[#This Row],[b1]]-GLOBAL[[#This Row],[a1]]-GLOBAL[[#This Row],[bkeluar1]])</f>
        <v/>
      </c>
      <c r="L3548" s="31">
        <f>SUM(GLOBAL[[#This Row],[bmasuk1]:[c1]])</f>
        <v>0</v>
      </c>
      <c r="M3548" s="32">
        <f t="shared" si="55"/>
        <v>15</v>
      </c>
      <c r="N3548" s="31"/>
      <c r="O3548" s="31" t="str">
        <f>IF(GLOBAL[[#This Row],[b2]]="","",GLOBAL[[#This Row],[b2]]-GLOBAL[[#This Row],[a2]])</f>
        <v/>
      </c>
      <c r="P3548" s="32">
        <f ca="1">SUM(INDIRECT(GLOBAL_VAR[TABLENAME]&amp;"[@a"&amp;$1:$1-1&amp;"]"),INDIRECT(GLOBAL_VAR[TABLENAME]&amp;"[@c"&amp;$1:$1-1&amp;"]"))</f>
        <v>15</v>
      </c>
      <c r="Q3548" s="58"/>
      <c r="R3548" s="33" t="str">
        <f>IF(GLOBAL[[#This Row],[b3]]="","",GLOBAL[[#This Row],[b3]]-GLOBAL[[#This Row],[a3]])</f>
        <v/>
      </c>
      <c r="S3548" s="32">
        <f ca="1">SUM(INDIRECT(GLOBAL_VAR[TABLENAME]&amp;"[@a"&amp;$1:$1-1&amp;"]"),INDIRECT(GLOBAL_VAR[TABLENAME]&amp;"[@c"&amp;$1:$1-1&amp;"]"))</f>
        <v>15</v>
      </c>
      <c r="T3548" s="33"/>
      <c r="U3548" s="33" t="str">
        <f>IF(GLOBAL[[#This Row],[b4]]="","",GLOBAL[[#This Row],[b4]]-GLOBAL[[#This Row],[a4]])</f>
        <v/>
      </c>
      <c r="V3548" s="32">
        <f ca="1">SUM(INDIRECT(GLOBAL_VAR[TABLENAME]&amp;"[@a"&amp;$1:$1-1&amp;"]"),INDIRECT(GLOBAL_VAR[TABLENAME]&amp;"[@c"&amp;$1:$1-1&amp;"]"))</f>
        <v>15</v>
      </c>
      <c r="W3548" s="31"/>
      <c r="X3548" s="31" t="str">
        <f>IF(GLOBAL[[#This Row],[b5]]="","",GLOBAL[[#This Row],[b5]]-GLOBAL[[#This Row],[a5]])</f>
        <v/>
      </c>
      <c r="Y3548" s="53">
        <f ca="1">SUM(INDIRECT(GLOBAL_VAR[TABLENAME]&amp;"[@a"&amp;$1:$1-1&amp;"]"),INDIRECT(GLOBAL_VAR[TABLENAME]&amp;"[@c"&amp;$1:$1-1&amp;"]"))</f>
        <v>15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548" s="31">
        <v>48</v>
      </c>
      <c r="AC3548" t="s">
        <v>5116</v>
      </c>
    </row>
    <row r="3549" spans="1:29">
      <c r="A3549" s="36">
        <f ca="1">IF(GLOBAL[[#This Row],[TT]]&lt;1,"",ROW()-2)</f>
        <v>3547</v>
      </c>
      <c r="B3549" s="38" t="s">
        <v>2457</v>
      </c>
      <c r="C3549" s="36">
        <v>23</v>
      </c>
      <c r="D3549" s="36" t="s">
        <v>45</v>
      </c>
      <c r="E3549" s="36">
        <f ca="1">IF(GLOBAL[[#This Row],[b12]]="",GLOBAL[[#This Row],[a6]],GLOBAL[[#This Row],[b12]])</f>
        <v>23</v>
      </c>
      <c r="F3549" s="37">
        <f>GLOBAL[[#This Row],[AWAL]]</f>
        <v>23</v>
      </c>
      <c r="G3549" s="36"/>
      <c r="H3549" s="36"/>
      <c r="I3549" s="36">
        <f>IF(GLOBAL[[#This Row],[1]]="","",SUMIF(Table6[NB BM_C_QTY+F],GLOBAL[POINTER],Table6[C]))</f>
        <v>0</v>
      </c>
      <c r="J3549" s="95">
        <f>IF(GLOBAL[[#This Row],[2]]="",0,-1*SUMIF(Table5[CONCAT],GLOBAL[POINTER],Table5[3]))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 t="shared" si="55"/>
        <v>23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23</v>
      </c>
      <c r="Q3549" s="108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23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23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23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549" s="36">
        <v>48</v>
      </c>
      <c r="AC3549" t="s">
        <v>5116</v>
      </c>
    </row>
    <row r="3550" spans="1:29">
      <c r="A3550" s="36">
        <f ca="1">IF(GLOBAL[[#This Row],[TT]]&lt;1,"",ROW()-2)</f>
        <v>3548</v>
      </c>
      <c r="B3550" s="38" t="s">
        <v>2458</v>
      </c>
      <c r="C3550" s="36">
        <v>1</v>
      </c>
      <c r="D3550" s="36" t="s">
        <v>2146</v>
      </c>
      <c r="E3550" s="36">
        <f ca="1">IF(GLOBAL[[#This Row],[b12]]="",GLOBAL[[#This Row],[a6]],GLOBAL[[#This Row],[b12]])</f>
        <v>1</v>
      </c>
      <c r="F3550" s="37">
        <f>GLOBAL[[#This Row],[AWAL]]</f>
        <v>1</v>
      </c>
      <c r="G3550" s="36"/>
      <c r="H3550" s="36"/>
      <c r="I3550" s="36">
        <f>IF(GLOBAL[[#This Row],[1]]="","",SUMIF(Table6[NB BM_C_QTY+F],GLOBAL[POINTER],Table6[C]))</f>
        <v>0</v>
      </c>
      <c r="J3550" s="95">
        <f>IF(GLOBAL[[#This Row],[2]]="",0,-1*SUMIF(Table5[CONCAT],GLOBAL[POINTER],Table5[3]))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 t="shared" si="55"/>
        <v>1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1</v>
      </c>
      <c r="Q3550" s="108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1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1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1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550" s="36">
        <v>144</v>
      </c>
      <c r="AC3550" t="s">
        <v>5118</v>
      </c>
    </row>
    <row r="3551" spans="1:29">
      <c r="A3551" s="36">
        <f ca="1">IF(GLOBAL[[#This Row],[TT]]&lt;1,"",ROW()-2)</f>
        <v>3549</v>
      </c>
      <c r="B3551" s="38" t="s">
        <v>2459</v>
      </c>
      <c r="C3551" s="36">
        <v>1</v>
      </c>
      <c r="D3551" s="36" t="s">
        <v>155</v>
      </c>
      <c r="E3551" s="36">
        <f ca="1">IF(GLOBAL[[#This Row],[b12]]="",GLOBAL[[#This Row],[a6]],GLOBAL[[#This Row],[b12]])</f>
        <v>1</v>
      </c>
      <c r="F3551" s="37">
        <f>GLOBAL[[#This Row],[AWAL]]</f>
        <v>1</v>
      </c>
      <c r="G3551" s="36"/>
      <c r="H3551" s="36"/>
      <c r="I3551" s="36">
        <f>IF(GLOBAL[[#This Row],[1]]="","",SUMIF(Table6[NB BM_C_QTY+F],GLOBAL[POINTER],Table6[C]))</f>
        <v>0</v>
      </c>
      <c r="J3551" s="95">
        <f>IF(GLOBAL[[#This Row],[2]]="",0,-1*SUMIF(Table5[CONCAT],GLOBAL[POINTER],Table5[3]))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 t="shared" si="55"/>
        <v>1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1</v>
      </c>
      <c r="Q3551" s="108"/>
      <c r="R3551" s="38" t="str">
        <f>IF(GLOBAL[[#This Row],[b3]]="","",GLOBAL[[#This Row],[b3]]-GLOBAL[[#This Row],[a3]])</f>
        <v/>
      </c>
      <c r="S3551" s="37">
        <f ca="1">SUM(INDIRECT(GLOBAL_VAR[TABLENAME]&amp;"[@a"&amp;$1:$1-1&amp;"]"),INDIRECT(GLOBAL_VAR[TABLENAME]&amp;"[@c"&amp;$1:$1-1&amp;"]"))</f>
        <v>1</v>
      </c>
      <c r="T3551" s="38"/>
      <c r="U3551" s="38" t="str">
        <f>IF(GLOBAL[[#This Row],[b4]]="","",GLOBAL[[#This Row],[b4]]-GLOBAL[[#This Row],[a4]])</f>
        <v/>
      </c>
      <c r="V3551" s="37">
        <f ca="1">SUM(INDIRECT(GLOBAL_VAR[TABLENAME]&amp;"[@a"&amp;$1:$1-1&amp;"]"),INDIRECT(GLOBAL_VAR[TABLENAME]&amp;"[@c"&amp;$1:$1-1&amp;"]"))</f>
        <v>1</v>
      </c>
      <c r="W3551" s="36"/>
      <c r="X3551" s="36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1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551" s="36">
        <v>576</v>
      </c>
      <c r="AC3551" t="s">
        <v>5118</v>
      </c>
    </row>
    <row r="3552" spans="1:29">
      <c r="A3552" s="36">
        <f ca="1">IF(GLOBAL[[#This Row],[TT]]&lt;1,"",ROW()-2)</f>
        <v>3550</v>
      </c>
      <c r="B3552" s="38" t="s">
        <v>2460</v>
      </c>
      <c r="C3552" s="36">
        <v>1</v>
      </c>
      <c r="D3552" s="36" t="s">
        <v>1168</v>
      </c>
      <c r="E3552" s="36">
        <f ca="1">IF(GLOBAL[[#This Row],[b12]]="",GLOBAL[[#This Row],[a6]],GLOBAL[[#This Row],[b12]])</f>
        <v>1</v>
      </c>
      <c r="F3552" s="37">
        <f>GLOBAL[[#This Row],[AWAL]]</f>
        <v>1</v>
      </c>
      <c r="G3552" s="36"/>
      <c r="H3552" s="36"/>
      <c r="I3552" s="36">
        <f>IF(GLOBAL[[#This Row],[1]]="","",SUMIF(Table6[NB BM_C_QTY+F],GLOBAL[POINTER],Table6[C]))</f>
        <v>0</v>
      </c>
      <c r="J3552" s="95">
        <f>IF(GLOBAL[[#This Row],[2]]="",0,-1*SUMIF(Table5[CONCAT],GLOBAL[POINTER],Table5[3]))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 t="shared" si="55"/>
        <v>1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1</v>
      </c>
      <c r="Q3552" s="108"/>
      <c r="R3552" s="38" t="str">
        <f>IF(GLOBAL[[#This Row],[b3]]="","",GLOBAL[[#This Row],[b3]]-GLOBAL[[#This Row],[a3]])</f>
        <v/>
      </c>
      <c r="S3552" s="37">
        <f ca="1">SUM(INDIRECT(GLOBAL_VAR[TABLENAME]&amp;"[@a"&amp;$1:$1-1&amp;"]"),INDIRECT(GLOBAL_VAR[TABLENAME]&amp;"[@c"&amp;$1:$1-1&amp;"]"))</f>
        <v>1</v>
      </c>
      <c r="T3552" s="38"/>
      <c r="U3552" s="38" t="str">
        <f>IF(GLOBAL[[#This Row],[b4]]="","",GLOBAL[[#This Row],[b4]]-GLOBAL[[#This Row],[a4]])</f>
        <v/>
      </c>
      <c r="V3552" s="37">
        <f ca="1">SUM(INDIRECT(GLOBAL_VAR[TABLENAME]&amp;"[@a"&amp;$1:$1-1&amp;"]"),INDIRECT(GLOBAL_VAR[TABLENAME]&amp;"[@c"&amp;$1:$1-1&amp;"]"))</f>
        <v>1</v>
      </c>
      <c r="W3552" s="36"/>
      <c r="X3552" s="36" t="str">
        <f>IF(GLOBAL[[#This Row],[b5]]="","",GLOBAL[[#This Row],[b5]]-GLOBAL[[#This Row],[a5]])</f>
        <v/>
      </c>
      <c r="Y3552" s="37">
        <f ca="1">SUM(INDIRECT(GLOBAL_VAR[TABLENAME]&amp;"[@a"&amp;$1:$1-1&amp;"]"),INDIRECT(GLOBAL_VAR[TABLENAME]&amp;"[@c"&amp;$1:$1-1&amp;"]"))</f>
        <v>1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552" s="36">
        <v>432</v>
      </c>
      <c r="AC3552" t="s">
        <v>5118</v>
      </c>
    </row>
    <row r="3553" spans="1:29">
      <c r="A3553" s="36">
        <f ca="1">IF(GLOBAL[[#This Row],[TT]]&lt;1,"",ROW()-2)</f>
        <v>3551</v>
      </c>
      <c r="B3553" s="38" t="s">
        <v>2461</v>
      </c>
      <c r="C3553" s="36">
        <v>2</v>
      </c>
      <c r="D3553" s="36" t="s">
        <v>45</v>
      </c>
      <c r="E3553" s="36">
        <f ca="1">IF(GLOBAL[[#This Row],[b12]]="",GLOBAL[[#This Row],[a6]],GLOBAL[[#This Row],[b12]])</f>
        <v>2</v>
      </c>
      <c r="F3553" s="37">
        <f>GLOBAL[[#This Row],[AWAL]]</f>
        <v>2</v>
      </c>
      <c r="G3553" s="36"/>
      <c r="H3553" s="36"/>
      <c r="I3553" s="36">
        <f>IF(GLOBAL[[#This Row],[1]]="","",SUMIF(Table6[NB BM_C_QTY+F],GLOBAL[POINTER],Table6[C]))</f>
        <v>0</v>
      </c>
      <c r="J3553" s="95">
        <f>IF(GLOBAL[[#This Row],[2]]="",0,-1*SUMIF(Table5[CONCAT],GLOBAL[POINTER],Table5[3]))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 t="shared" si="55"/>
        <v>2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2</v>
      </c>
      <c r="Q3553" s="108"/>
      <c r="R3553" s="38" t="str">
        <f>IF(GLOBAL[[#This Row],[b3]]="","",GLOBAL[[#This Row],[b3]]-GLOBAL[[#This Row],[a3]])</f>
        <v/>
      </c>
      <c r="S3553" s="37">
        <f ca="1">SUM(INDIRECT(GLOBAL_VAR[TABLENAME]&amp;"[@a"&amp;$1:$1-1&amp;"]"),INDIRECT(GLOBAL_VAR[TABLENAME]&amp;"[@c"&amp;$1:$1-1&amp;"]"))</f>
        <v>2</v>
      </c>
      <c r="T3553" s="38"/>
      <c r="U3553" s="38" t="str">
        <f>IF(GLOBAL[[#This Row],[b4]]="","",GLOBAL[[#This Row],[b4]]-GLOBAL[[#This Row],[a4]])</f>
        <v/>
      </c>
      <c r="V3553" s="37">
        <f ca="1">SUM(INDIRECT(GLOBAL_VAR[TABLENAME]&amp;"[@a"&amp;$1:$1-1&amp;"]"),INDIRECT(GLOBAL_VAR[TABLENAME]&amp;"[@c"&amp;$1:$1-1&amp;"]"))</f>
        <v>2</v>
      </c>
      <c r="W3553" s="36"/>
      <c r="X3553" s="36" t="str">
        <f>IF(GLOBAL[[#This Row],[b5]]="","",GLOBAL[[#This Row],[b5]]-GLOBAL[[#This Row],[a5]])</f>
        <v/>
      </c>
      <c r="Y3553" s="37">
        <f ca="1">SUM(INDIRECT(GLOBAL_VAR[TABLENAME]&amp;"[@a"&amp;$1:$1-1&amp;"]"),INDIRECT(GLOBAL_VAR[TABLENAME]&amp;"[@c"&amp;$1:$1-1&amp;"]"))</f>
        <v>2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553" s="36">
        <v>48</v>
      </c>
      <c r="AC3553" t="s">
        <v>5116</v>
      </c>
    </row>
    <row r="3554" spans="1:29">
      <c r="A3554" s="36">
        <f ca="1">IF(GLOBAL[[#This Row],[TT]]&lt;1,"",ROW()-2)</f>
        <v>3552</v>
      </c>
      <c r="B3554" s="38" t="s">
        <v>2462</v>
      </c>
      <c r="C3554" s="36">
        <v>36</v>
      </c>
      <c r="D3554" s="36" t="s">
        <v>45</v>
      </c>
      <c r="E3554" s="36">
        <f ca="1">IF(GLOBAL[[#This Row],[b12]]="",GLOBAL[[#This Row],[a6]],GLOBAL[[#This Row],[b12]])</f>
        <v>36</v>
      </c>
      <c r="F3554" s="37">
        <f>GLOBAL[[#This Row],[AWAL]]</f>
        <v>36</v>
      </c>
      <c r="G3554" s="36"/>
      <c r="H3554" s="36"/>
      <c r="I3554" s="36">
        <f>IF(GLOBAL[[#This Row],[1]]="","",SUMIF(Table6[NB BM_C_QTY+F],GLOBAL[POINTER],Table6[C]))</f>
        <v>0</v>
      </c>
      <c r="J3554" s="95">
        <f>IF(GLOBAL[[#This Row],[2]]="",0,-1*SUMIF(Table5[CONCAT],GLOBAL[POINTER],Table5[3]))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 t="shared" si="55"/>
        <v>36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36</v>
      </c>
      <c r="Q3554" s="108"/>
      <c r="R3554" s="38" t="str">
        <f>IF(GLOBAL[[#This Row],[b3]]="","",GLOBAL[[#This Row],[b3]]-GLOBAL[[#This Row],[a3]])</f>
        <v/>
      </c>
      <c r="S3554" s="37">
        <f ca="1">SUM(INDIRECT(GLOBAL_VAR[TABLENAME]&amp;"[@a"&amp;$1:$1-1&amp;"]"),INDIRECT(GLOBAL_VAR[TABLENAME]&amp;"[@c"&amp;$1:$1-1&amp;"]"))</f>
        <v>36</v>
      </c>
      <c r="T3554" s="38"/>
      <c r="U3554" s="38" t="str">
        <f>IF(GLOBAL[[#This Row],[b4]]="","",GLOBAL[[#This Row],[b4]]-GLOBAL[[#This Row],[a4]])</f>
        <v/>
      </c>
      <c r="V3554" s="37">
        <f ca="1">SUM(INDIRECT(GLOBAL_VAR[TABLENAME]&amp;"[@a"&amp;$1:$1-1&amp;"]"),INDIRECT(GLOBAL_VAR[TABLENAME]&amp;"[@c"&amp;$1:$1-1&amp;"]"))</f>
        <v>36</v>
      </c>
      <c r="W3554" s="36"/>
      <c r="X3554" s="36" t="str">
        <f>IF(GLOBAL[[#This Row],[b5]]="","",GLOBAL[[#This Row],[b5]]-GLOBAL[[#This Row],[a5]])</f>
        <v/>
      </c>
      <c r="Y3554" s="37">
        <f ca="1">SUM(INDIRECT(GLOBAL_VAR[TABLENAME]&amp;"[@a"&amp;$1:$1-1&amp;"]"),INDIRECT(GLOBAL_VAR[TABLENAME]&amp;"[@c"&amp;$1:$1-1&amp;"]"))</f>
        <v>36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554" s="36">
        <v>48</v>
      </c>
      <c r="AC3554" t="s">
        <v>5116</v>
      </c>
    </row>
    <row r="3555" spans="1:29">
      <c r="A3555" s="36">
        <f ca="1">IF(GLOBAL[[#This Row],[TT]]&lt;1,"",ROW()-2)</f>
        <v>3553</v>
      </c>
      <c r="B3555" s="38" t="s">
        <v>2463</v>
      </c>
      <c r="C3555" s="36">
        <v>16</v>
      </c>
      <c r="D3555" s="36" t="s">
        <v>2668</v>
      </c>
      <c r="E3555" s="36">
        <f ca="1">IF(GLOBAL[[#This Row],[b12]]="",GLOBAL[[#This Row],[a6]],GLOBAL[[#This Row],[b12]])</f>
        <v>16</v>
      </c>
      <c r="F3555" s="37">
        <f>GLOBAL[[#This Row],[AWAL]]</f>
        <v>16</v>
      </c>
      <c r="G3555" s="36"/>
      <c r="H3555" s="36"/>
      <c r="I3555" s="36" t="str">
        <f>IF(GLOBAL[[#This Row],[1]]="","",SUMIF(Table6[NB BM_C_QTY+F],GLOBAL[POINTER],Table6[C]))</f>
        <v/>
      </c>
      <c r="J3555" s="95">
        <f>IF(GLOBAL[[#This Row],[2]]="",0,-1*SUMIF(Table5[CONCAT],GLOBAL[POINTER],Table5[3]))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 t="shared" si="55"/>
        <v>16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16</v>
      </c>
      <c r="Q3555" s="108"/>
      <c r="R3555" s="38" t="str">
        <f>IF(GLOBAL[[#This Row],[b3]]="","",GLOBAL[[#This Row],[b3]]-GLOBAL[[#This Row],[a3]])</f>
        <v/>
      </c>
      <c r="S3555" s="37">
        <f ca="1">SUM(INDIRECT(GLOBAL_VAR[TABLENAME]&amp;"[@a"&amp;$1:$1-1&amp;"]"),INDIRECT(GLOBAL_VAR[TABLENAME]&amp;"[@c"&amp;$1:$1-1&amp;"]"))</f>
        <v>16</v>
      </c>
      <c r="T3555" s="38"/>
      <c r="U3555" s="38" t="str">
        <f>IF(GLOBAL[[#This Row],[b4]]="","",GLOBAL[[#This Row],[b4]]-GLOBAL[[#This Row],[a4]])</f>
        <v/>
      </c>
      <c r="V3555" s="37">
        <f ca="1">SUM(INDIRECT(GLOBAL_VAR[TABLENAME]&amp;"[@a"&amp;$1:$1-1&amp;"]"),INDIRECT(GLOBAL_VAR[TABLENAME]&amp;"[@c"&amp;$1:$1-1&amp;"]"))</f>
        <v>16</v>
      </c>
      <c r="W3555" s="36"/>
      <c r="X3555" s="36" t="str">
        <f>IF(GLOBAL[[#This Row],[b5]]="","",GLOBAL[[#This Row],[b5]]-GLOBAL[[#This Row],[a5]])</f>
        <v/>
      </c>
      <c r="Y3555" s="37">
        <f ca="1">SUM(INDIRECT(GLOBAL_VAR[TABLENAME]&amp;"[@a"&amp;$1:$1-1&amp;"]"),INDIRECT(GLOBAL_VAR[TABLENAME]&amp;"[@c"&amp;$1:$1-1&amp;"]"))</f>
        <v>16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555" s="36"/>
    </row>
    <row r="3556" spans="1:29">
      <c r="A3556" s="36">
        <f ca="1">IF(GLOBAL[[#This Row],[TT]]&lt;1,"",ROW()-2)</f>
        <v>3554</v>
      </c>
      <c r="B3556" s="38" t="s">
        <v>2464</v>
      </c>
      <c r="C3556" s="36">
        <v>2</v>
      </c>
      <c r="D3556" s="36" t="s">
        <v>45</v>
      </c>
      <c r="E3556" s="36">
        <f ca="1">IF(GLOBAL[[#This Row],[b12]]="",GLOBAL[[#This Row],[a6]],GLOBAL[[#This Row],[b12]])</f>
        <v>2</v>
      </c>
      <c r="F3556" s="37">
        <f>GLOBAL[[#This Row],[AWAL]]</f>
        <v>2</v>
      </c>
      <c r="G3556" s="36"/>
      <c r="H3556" s="36"/>
      <c r="I3556" s="36">
        <f>IF(GLOBAL[[#This Row],[1]]="","",SUMIF(Table6[NB BM_C_QTY+F],GLOBAL[POINTER],Table6[C]))</f>
        <v>0</v>
      </c>
      <c r="J3556" s="95">
        <f>IF(GLOBAL[[#This Row],[2]]="",0,-1*SUMIF(Table5[CONCAT],GLOBAL[POINTER],Table5[3]))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 t="shared" si="55"/>
        <v>2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2</v>
      </c>
      <c r="Q3556" s="108"/>
      <c r="R3556" s="38" t="str">
        <f>IF(GLOBAL[[#This Row],[b3]]="","",GLOBAL[[#This Row],[b3]]-GLOBAL[[#This Row],[a3]])</f>
        <v/>
      </c>
      <c r="S3556" s="37">
        <f ca="1">SUM(INDIRECT(GLOBAL_VAR[TABLENAME]&amp;"[@a"&amp;$1:$1-1&amp;"]"),INDIRECT(GLOBAL_VAR[TABLENAME]&amp;"[@c"&amp;$1:$1-1&amp;"]"))</f>
        <v>2</v>
      </c>
      <c r="T3556" s="38"/>
      <c r="U3556" s="38" t="str">
        <f>IF(GLOBAL[[#This Row],[b4]]="","",GLOBAL[[#This Row],[b4]]-GLOBAL[[#This Row],[a4]])</f>
        <v/>
      </c>
      <c r="V3556" s="37">
        <f ca="1">SUM(INDIRECT(GLOBAL_VAR[TABLENAME]&amp;"[@a"&amp;$1:$1-1&amp;"]"),INDIRECT(GLOBAL_VAR[TABLENAME]&amp;"[@c"&amp;$1:$1-1&amp;"]"))</f>
        <v>2</v>
      </c>
      <c r="W3556" s="36"/>
      <c r="X3556" s="36" t="str">
        <f>IF(GLOBAL[[#This Row],[b5]]="","",GLOBAL[[#This Row],[b5]]-GLOBAL[[#This Row],[a5]])</f>
        <v/>
      </c>
      <c r="Y3556" s="37">
        <f ca="1">SUM(INDIRECT(GLOBAL_VAR[TABLENAME]&amp;"[@a"&amp;$1:$1-1&amp;"]"),INDIRECT(GLOBAL_VAR[TABLENAME]&amp;"[@c"&amp;$1:$1-1&amp;"]"))</f>
        <v>2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556" s="36">
        <v>48</v>
      </c>
      <c r="AC3556" t="s">
        <v>5116</v>
      </c>
    </row>
    <row r="3557" spans="1:29">
      <c r="A3557" s="36">
        <f ca="1">IF(GLOBAL[[#This Row],[TT]]&lt;1,"",ROW()-2)</f>
        <v>3555</v>
      </c>
      <c r="B3557" s="38" t="s">
        <v>2465</v>
      </c>
      <c r="C3557" s="36">
        <v>26</v>
      </c>
      <c r="D3557" s="36" t="s">
        <v>2012</v>
      </c>
      <c r="E3557" s="36">
        <f ca="1">IF(GLOBAL[[#This Row],[b12]]="",GLOBAL[[#This Row],[a6]],GLOBAL[[#This Row],[b12]])</f>
        <v>26</v>
      </c>
      <c r="F3557" s="37">
        <f>GLOBAL[[#This Row],[AWAL]]</f>
        <v>26</v>
      </c>
      <c r="G3557" s="36"/>
      <c r="H3557" s="36"/>
      <c r="I3557" s="36">
        <f>IF(GLOBAL[[#This Row],[1]]="","",SUMIF(Table6[NB BM_C_QTY+F],GLOBAL[POINTER],Table6[C]))</f>
        <v>0</v>
      </c>
      <c r="J3557" s="95">
        <f>IF(GLOBAL[[#This Row],[2]]="",0,-1*SUMIF(Table5[CONCAT],GLOBAL[POINTER],Table5[3]))</f>
        <v>0</v>
      </c>
      <c r="K3557" s="36" t="str">
        <f>IF(GLOBAL[[#This Row],[b1]]="","",GLOBAL[[#This Row],[b1]]-GLOBAL[[#This Row],[a1]]-GLOBAL[[#This Row],[bkeluar1]])</f>
        <v/>
      </c>
      <c r="L3557" s="36">
        <f>SUM(GLOBAL[[#This Row],[bmasuk1]:[c1]])</f>
        <v>0</v>
      </c>
      <c r="M3557" s="37">
        <f t="shared" si="55"/>
        <v>26</v>
      </c>
      <c r="N3557" s="36"/>
      <c r="O3557" s="36" t="str">
        <f>IF(GLOBAL[[#This Row],[b2]]="","",GLOBAL[[#This Row],[b2]]-GLOBAL[[#This Row],[a2]])</f>
        <v/>
      </c>
      <c r="P3557" s="37">
        <f ca="1">SUM(INDIRECT(GLOBAL_VAR[TABLENAME]&amp;"[@a"&amp;$1:$1-1&amp;"]"),INDIRECT(GLOBAL_VAR[TABLENAME]&amp;"[@c"&amp;$1:$1-1&amp;"]"))</f>
        <v>26</v>
      </c>
      <c r="Q3557" s="108"/>
      <c r="R3557" s="38" t="str">
        <f>IF(GLOBAL[[#This Row],[b3]]="","",GLOBAL[[#This Row],[b3]]-GLOBAL[[#This Row],[a3]])</f>
        <v/>
      </c>
      <c r="S3557" s="37">
        <f ca="1">SUM(INDIRECT(GLOBAL_VAR[TABLENAME]&amp;"[@a"&amp;$1:$1-1&amp;"]"),INDIRECT(GLOBAL_VAR[TABLENAME]&amp;"[@c"&amp;$1:$1-1&amp;"]"))</f>
        <v>26</v>
      </c>
      <c r="T3557" s="38"/>
      <c r="U3557" s="38" t="str">
        <f>IF(GLOBAL[[#This Row],[b4]]="","",GLOBAL[[#This Row],[b4]]-GLOBAL[[#This Row],[a4]])</f>
        <v/>
      </c>
      <c r="V3557" s="37">
        <f ca="1">SUM(INDIRECT(GLOBAL_VAR[TABLENAME]&amp;"[@a"&amp;$1:$1-1&amp;"]"),INDIRECT(GLOBAL_VAR[TABLENAME]&amp;"[@c"&amp;$1:$1-1&amp;"]"))</f>
        <v>26</v>
      </c>
      <c r="W3557" s="36"/>
      <c r="X3557" s="36" t="str">
        <f>IF(GLOBAL[[#This Row],[b5]]="","",GLOBAL[[#This Row],[b5]]-GLOBAL[[#This Row],[a5]])</f>
        <v/>
      </c>
      <c r="Y3557" s="37">
        <f ca="1">SUM(INDIRECT(GLOBAL_VAR[TABLENAME]&amp;"[@a"&amp;$1:$1-1&amp;"]"),INDIRECT(GLOBAL_VAR[TABLENAME]&amp;"[@c"&amp;$1:$1-1&amp;"]"))</f>
        <v>26</v>
      </c>
      <c r="AA3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557" s="36">
        <v>48</v>
      </c>
      <c r="AC3557" t="s">
        <v>5116</v>
      </c>
    </row>
    <row r="3558" spans="1:29">
      <c r="A3558" s="36">
        <f ca="1">IF(GLOBAL[[#This Row],[TT]]&lt;1,"",ROW()-2)</f>
        <v>3556</v>
      </c>
      <c r="B3558" s="38" t="s">
        <v>2466</v>
      </c>
      <c r="C3558" s="36">
        <v>2</v>
      </c>
      <c r="D3558" s="36" t="s">
        <v>51</v>
      </c>
      <c r="E3558" s="36">
        <f ca="1">IF(GLOBAL[[#This Row],[b12]]="",GLOBAL[[#This Row],[a6]],GLOBAL[[#This Row],[b12]])</f>
        <v>2</v>
      </c>
      <c r="F3558" s="37">
        <f>GLOBAL[[#This Row],[AWAL]]</f>
        <v>2</v>
      </c>
      <c r="G3558" s="36"/>
      <c r="H3558" s="36"/>
      <c r="I3558" s="36">
        <f>IF(GLOBAL[[#This Row],[1]]="","",SUMIF(Table6[NB BM_C_QTY+F],GLOBAL[POINTER],Table6[C]))</f>
        <v>0</v>
      </c>
      <c r="J3558" s="95">
        <f>IF(GLOBAL[[#This Row],[2]]="",0,-1*SUMIF(Table5[CONCAT],GLOBAL[POINTER],Table5[3]))</f>
        <v>0</v>
      </c>
      <c r="K3558" s="36" t="str">
        <f>IF(GLOBAL[[#This Row],[b1]]="","",GLOBAL[[#This Row],[b1]]-GLOBAL[[#This Row],[a1]]-GLOBAL[[#This Row],[bkeluar1]])</f>
        <v/>
      </c>
      <c r="L3558" s="36">
        <f>SUM(GLOBAL[[#This Row],[bmasuk1]:[c1]])</f>
        <v>0</v>
      </c>
      <c r="M3558" s="37">
        <f t="shared" si="55"/>
        <v>2</v>
      </c>
      <c r="N3558" s="36"/>
      <c r="O3558" s="36" t="str">
        <f>IF(GLOBAL[[#This Row],[b2]]="","",GLOBAL[[#This Row],[b2]]-GLOBAL[[#This Row],[a2]])</f>
        <v/>
      </c>
      <c r="P3558" s="37">
        <f ca="1">SUM(INDIRECT(GLOBAL_VAR[TABLENAME]&amp;"[@a"&amp;$1:$1-1&amp;"]"),INDIRECT(GLOBAL_VAR[TABLENAME]&amp;"[@c"&amp;$1:$1-1&amp;"]"))</f>
        <v>2</v>
      </c>
      <c r="Q3558" s="108"/>
      <c r="R3558" s="38" t="str">
        <f>IF(GLOBAL[[#This Row],[b3]]="","",GLOBAL[[#This Row],[b3]]-GLOBAL[[#This Row],[a3]])</f>
        <v/>
      </c>
      <c r="S3558" s="37">
        <f ca="1">SUM(INDIRECT(GLOBAL_VAR[TABLENAME]&amp;"[@a"&amp;$1:$1-1&amp;"]"),INDIRECT(GLOBAL_VAR[TABLENAME]&amp;"[@c"&amp;$1:$1-1&amp;"]"))</f>
        <v>2</v>
      </c>
      <c r="T3558" s="38"/>
      <c r="U3558" s="38" t="str">
        <f>IF(GLOBAL[[#This Row],[b4]]="","",GLOBAL[[#This Row],[b4]]-GLOBAL[[#This Row],[a4]])</f>
        <v/>
      </c>
      <c r="V3558" s="37">
        <f ca="1">SUM(INDIRECT(GLOBAL_VAR[TABLENAME]&amp;"[@a"&amp;$1:$1-1&amp;"]"),INDIRECT(GLOBAL_VAR[TABLENAME]&amp;"[@c"&amp;$1:$1-1&amp;"]"))</f>
        <v>2</v>
      </c>
      <c r="W3558" s="36"/>
      <c r="X3558" s="36" t="str">
        <f>IF(GLOBAL[[#This Row],[b5]]="","",GLOBAL[[#This Row],[b5]]-GLOBAL[[#This Row],[a5]])</f>
        <v/>
      </c>
      <c r="Y3558" s="37">
        <f ca="1">SUM(INDIRECT(GLOBAL_VAR[TABLENAME]&amp;"[@a"&amp;$1:$1-1&amp;"]"),INDIRECT(GLOBAL_VAR[TABLENAME]&amp;"[@c"&amp;$1:$1-1&amp;"]"))</f>
        <v>2</v>
      </c>
      <c r="AA3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558" s="36">
        <v>60</v>
      </c>
      <c r="AC3558" t="s">
        <v>5116</v>
      </c>
    </row>
    <row r="3559" spans="1:29">
      <c r="A3559" s="36">
        <f ca="1">IF(GLOBAL[[#This Row],[TT]]&lt;1,"",ROW()-2)</f>
        <v>3557</v>
      </c>
      <c r="B3559" s="38" t="s">
        <v>2002</v>
      </c>
      <c r="C3559" s="36">
        <v>1</v>
      </c>
      <c r="D3559" s="36" t="s">
        <v>2012</v>
      </c>
      <c r="E3559" s="36">
        <f ca="1">IF(GLOBAL[[#This Row],[b12]]="",GLOBAL[[#This Row],[a6]],GLOBAL[[#This Row],[b12]])</f>
        <v>1</v>
      </c>
      <c r="F3559" s="37">
        <f>GLOBAL[[#This Row],[AWAL]]</f>
        <v>1</v>
      </c>
      <c r="G3559" s="36"/>
      <c r="H3559" s="36"/>
      <c r="I3559" s="36">
        <f>IF(GLOBAL[[#This Row],[1]]="","",SUMIF(Table6[NB BM_C_QTY+F],GLOBAL[POINTER],Table6[C]))</f>
        <v>0</v>
      </c>
      <c r="J3559" s="95">
        <f>IF(GLOBAL[[#This Row],[2]]="",0,-1*SUMIF(Table5[CONCAT],GLOBAL[POINTER],Table5[3]))</f>
        <v>0</v>
      </c>
      <c r="K3559" s="36" t="str">
        <f>IF(GLOBAL[[#This Row],[b1]]="","",GLOBAL[[#This Row],[b1]]-GLOBAL[[#This Row],[a1]]-GLOBAL[[#This Row],[bkeluar1]])</f>
        <v/>
      </c>
      <c r="L3559" s="36">
        <f>SUM(GLOBAL[[#This Row],[bmasuk1]:[c1]])</f>
        <v>0</v>
      </c>
      <c r="M3559" s="37">
        <f t="shared" si="55"/>
        <v>1</v>
      </c>
      <c r="N3559" s="36"/>
      <c r="O3559" s="36" t="str">
        <f>IF(GLOBAL[[#This Row],[b2]]="","",GLOBAL[[#This Row],[b2]]-GLOBAL[[#This Row],[a2]])</f>
        <v/>
      </c>
      <c r="P3559" s="37">
        <f ca="1">SUM(INDIRECT(GLOBAL_VAR[TABLENAME]&amp;"[@a"&amp;$1:$1-1&amp;"]"),INDIRECT(GLOBAL_VAR[TABLENAME]&amp;"[@c"&amp;$1:$1-1&amp;"]"))</f>
        <v>1</v>
      </c>
      <c r="Q3559" s="108"/>
      <c r="R3559" s="38" t="str">
        <f>IF(GLOBAL[[#This Row],[b3]]="","",GLOBAL[[#This Row],[b3]]-GLOBAL[[#This Row],[a3]])</f>
        <v/>
      </c>
      <c r="S3559" s="37">
        <f ca="1">SUM(INDIRECT(GLOBAL_VAR[TABLENAME]&amp;"[@a"&amp;$1:$1-1&amp;"]"),INDIRECT(GLOBAL_VAR[TABLENAME]&amp;"[@c"&amp;$1:$1-1&amp;"]"))</f>
        <v>1</v>
      </c>
      <c r="T3559" s="38"/>
      <c r="U3559" s="38" t="str">
        <f>IF(GLOBAL[[#This Row],[b4]]="","",GLOBAL[[#This Row],[b4]]-GLOBAL[[#This Row],[a4]])</f>
        <v/>
      </c>
      <c r="V3559" s="37">
        <f ca="1">SUM(INDIRECT(GLOBAL_VAR[TABLENAME]&amp;"[@a"&amp;$1:$1-1&amp;"]"),INDIRECT(GLOBAL_VAR[TABLENAME]&amp;"[@c"&amp;$1:$1-1&amp;"]"))</f>
        <v>1</v>
      </c>
      <c r="W3559" s="36"/>
      <c r="X3559" s="36" t="str">
        <f>IF(GLOBAL[[#This Row],[b5]]="","",GLOBAL[[#This Row],[b5]]-GLOBAL[[#This Row],[a5]])</f>
        <v/>
      </c>
      <c r="Y3559" s="37">
        <f ca="1">SUM(INDIRECT(GLOBAL_VAR[TABLENAME]&amp;"[@a"&amp;$1:$1-1&amp;"]"),INDIRECT(GLOBAL_VAR[TABLENAME]&amp;"[@c"&amp;$1:$1-1&amp;"]"))</f>
        <v>1</v>
      </c>
      <c r="AA3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559" s="36">
        <v>48</v>
      </c>
      <c r="AC3559" t="s">
        <v>5116</v>
      </c>
    </row>
    <row r="3560" spans="1:29">
      <c r="A3560" s="36" t="str">
        <f ca="1">IF(GLOBAL[[#This Row],[TT]]&lt;1,"",ROW()-2)</f>
        <v/>
      </c>
      <c r="B3560" s="38" t="s">
        <v>4405</v>
      </c>
      <c r="C3560" s="36">
        <v>0</v>
      </c>
      <c r="D3560" s="36" t="s">
        <v>2012</v>
      </c>
      <c r="E3560" s="36">
        <f ca="1">IF(GLOBAL[[#This Row],[b12]]="",GLOBAL[[#This Row],[a6]],GLOBAL[[#This Row],[b12]])</f>
        <v>0</v>
      </c>
      <c r="F3560" s="37">
        <f>GLOBAL[[#This Row],[AWAL]]</f>
        <v>0</v>
      </c>
      <c r="G3560" s="36"/>
      <c r="H3560" s="36"/>
      <c r="I3560" s="36">
        <f>IF(GLOBAL[[#This Row],[1]]="","",SUMIF(Table6[NB BM_C_QTY+F],GLOBAL[POINTER],Table6[C]))</f>
        <v>0</v>
      </c>
      <c r="J3560" s="95">
        <f>IF(GLOBAL[[#This Row],[2]]="",0,-1*SUMIF(Table5[CONCAT],GLOBAL[POINTER],Table5[3]))</f>
        <v>0</v>
      </c>
      <c r="K3560" s="36" t="str">
        <f>IF(GLOBAL[[#This Row],[b1]]="","",GLOBAL[[#This Row],[b1]]-GLOBAL[[#This Row],[a1]]-GLOBAL[[#This Row],[bkeluar1]])</f>
        <v/>
      </c>
      <c r="L3560" s="36">
        <f>SUM(GLOBAL[[#This Row],[bmasuk1]:[c1]])</f>
        <v>0</v>
      </c>
      <c r="M3560" s="37">
        <f t="shared" si="55"/>
        <v>0</v>
      </c>
      <c r="N3560" s="36"/>
      <c r="O3560" s="36" t="str">
        <f>IF(GLOBAL[[#This Row],[b2]]="","",GLOBAL[[#This Row],[b2]]-GLOBAL[[#This Row],[a2]])</f>
        <v/>
      </c>
      <c r="P3560" s="37">
        <f ca="1">SUM(INDIRECT(GLOBAL_VAR[TABLENAME]&amp;"[@a"&amp;$1:$1-1&amp;"]"),INDIRECT(GLOBAL_VAR[TABLENAME]&amp;"[@c"&amp;$1:$1-1&amp;"]"))</f>
        <v>0</v>
      </c>
      <c r="Q3560" s="108"/>
      <c r="R3560" s="38" t="str">
        <f>IF(GLOBAL[[#This Row],[b3]]="","",GLOBAL[[#This Row],[b3]]-GLOBAL[[#This Row],[a3]])</f>
        <v/>
      </c>
      <c r="S3560" s="37">
        <f ca="1">SUM(INDIRECT(GLOBAL_VAR[TABLENAME]&amp;"[@a"&amp;$1:$1-1&amp;"]"),INDIRECT(GLOBAL_VAR[TABLENAME]&amp;"[@c"&amp;$1:$1-1&amp;"]"))</f>
        <v>0</v>
      </c>
      <c r="T3560" s="38"/>
      <c r="U3560" s="38" t="str">
        <f>IF(GLOBAL[[#This Row],[b4]]="","",GLOBAL[[#This Row],[b4]]-GLOBAL[[#This Row],[a4]])</f>
        <v/>
      </c>
      <c r="V3560" s="37">
        <f ca="1">SUM(INDIRECT(GLOBAL_VAR[TABLENAME]&amp;"[@a"&amp;$1:$1-1&amp;"]"),INDIRECT(GLOBAL_VAR[TABLENAME]&amp;"[@c"&amp;$1:$1-1&amp;"]"))</f>
        <v>0</v>
      </c>
      <c r="W3560" s="36"/>
      <c r="X3560" s="36" t="str">
        <f>IF(GLOBAL[[#This Row],[b5]]="","",GLOBAL[[#This Row],[b5]]-GLOBAL[[#This Row],[a5]])</f>
        <v/>
      </c>
      <c r="Y3560" s="37">
        <f ca="1">SUM(INDIRECT(GLOBAL_VAR[TABLENAME]&amp;"[@a"&amp;$1:$1-1&amp;"]"),INDIRECT(GLOBAL_VAR[TABLENAME]&amp;"[@c"&amp;$1:$1-1&amp;"]"))</f>
        <v>0</v>
      </c>
      <c r="AA3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560" s="36">
        <v>48</v>
      </c>
      <c r="AC3560" t="s">
        <v>5116</v>
      </c>
    </row>
    <row r="3561" spans="1:29">
      <c r="A3561" s="36" t="str">
        <f ca="1">IF(GLOBAL[[#This Row],[TT]]&lt;1,"",ROW()-2)</f>
        <v/>
      </c>
      <c r="B3561" s="38" t="s">
        <v>2720</v>
      </c>
      <c r="C3561" s="36">
        <v>0</v>
      </c>
      <c r="D3561" s="36" t="s">
        <v>2012</v>
      </c>
      <c r="E3561" s="36">
        <f ca="1">IF(GLOBAL[[#This Row],[b12]]="",GLOBAL[[#This Row],[a6]],GLOBAL[[#This Row],[b12]])</f>
        <v>0</v>
      </c>
      <c r="F3561" s="37">
        <f>GLOBAL[[#This Row],[AWAL]]</f>
        <v>0</v>
      </c>
      <c r="G3561" s="36"/>
      <c r="H3561" s="36"/>
      <c r="I3561" s="36">
        <f>IF(GLOBAL[[#This Row],[1]]="","",SUMIF(Table6[NB BM_C_QTY+F],GLOBAL[POINTER],Table6[C]))</f>
        <v>0</v>
      </c>
      <c r="J3561" s="95">
        <f>IF(GLOBAL[[#This Row],[2]]="",0,-1*SUMIF(Table5[CONCAT],GLOBAL[POINTER],Table5[3]))</f>
        <v>0</v>
      </c>
      <c r="K3561" s="36" t="str">
        <f>IF(GLOBAL[[#This Row],[b1]]="","",GLOBAL[[#This Row],[b1]]-GLOBAL[[#This Row],[a1]]-GLOBAL[[#This Row],[bkeluar1]])</f>
        <v/>
      </c>
      <c r="L3561" s="36">
        <f>SUM(GLOBAL[[#This Row],[bmasuk1]:[c1]])</f>
        <v>0</v>
      </c>
      <c r="M3561" s="37">
        <f t="shared" si="55"/>
        <v>0</v>
      </c>
      <c r="N3561" s="36"/>
      <c r="O3561" s="36" t="str">
        <f>IF(GLOBAL[[#This Row],[b2]]="","",GLOBAL[[#This Row],[b2]]-GLOBAL[[#This Row],[a2]])</f>
        <v/>
      </c>
      <c r="P3561" s="37">
        <f ca="1">SUM(INDIRECT(GLOBAL_VAR[TABLENAME]&amp;"[@a"&amp;$1:$1-1&amp;"]"),INDIRECT(GLOBAL_VAR[TABLENAME]&amp;"[@c"&amp;$1:$1-1&amp;"]"))</f>
        <v>0</v>
      </c>
      <c r="Q3561" s="108"/>
      <c r="R3561" s="38" t="str">
        <f>IF(GLOBAL[[#This Row],[b3]]="","",GLOBAL[[#This Row],[b3]]-GLOBAL[[#This Row],[a3]])</f>
        <v/>
      </c>
      <c r="S3561" s="37">
        <f ca="1">SUM(INDIRECT(GLOBAL_VAR[TABLENAME]&amp;"[@a"&amp;$1:$1-1&amp;"]"),INDIRECT(GLOBAL_VAR[TABLENAME]&amp;"[@c"&amp;$1:$1-1&amp;"]"))</f>
        <v>0</v>
      </c>
      <c r="T3561" s="38"/>
      <c r="U3561" s="38" t="str">
        <f>IF(GLOBAL[[#This Row],[b4]]="","",GLOBAL[[#This Row],[b4]]-GLOBAL[[#This Row],[a4]])</f>
        <v/>
      </c>
      <c r="V3561" s="37">
        <f ca="1">SUM(INDIRECT(GLOBAL_VAR[TABLENAME]&amp;"[@a"&amp;$1:$1-1&amp;"]"),INDIRECT(GLOBAL_VAR[TABLENAME]&amp;"[@c"&amp;$1:$1-1&amp;"]"))</f>
        <v>0</v>
      </c>
      <c r="W3561" s="36"/>
      <c r="X3561" s="36" t="str">
        <f>IF(GLOBAL[[#This Row],[b5]]="","",GLOBAL[[#This Row],[b5]]-GLOBAL[[#This Row],[a5]])</f>
        <v/>
      </c>
      <c r="Y3561" s="37">
        <f ca="1">SUM(INDIRECT(GLOBAL_VAR[TABLENAME]&amp;"[@a"&amp;$1:$1-1&amp;"]"),INDIRECT(GLOBAL_VAR[TABLENAME]&amp;"[@c"&amp;$1:$1-1&amp;"]"))</f>
        <v>0</v>
      </c>
      <c r="AA3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561" s="36">
        <v>48</v>
      </c>
      <c r="AC3561" t="s">
        <v>5116</v>
      </c>
    </row>
    <row r="3562" spans="1:29">
      <c r="A3562" s="36" t="str">
        <f ca="1">IF(GLOBAL[[#This Row],[TT]]&lt;1,"",ROW()-2)</f>
        <v/>
      </c>
      <c r="B3562" s="38" t="s">
        <v>2467</v>
      </c>
      <c r="C3562" s="36">
        <v>0</v>
      </c>
      <c r="D3562" s="36" t="s">
        <v>45</v>
      </c>
      <c r="E3562" s="36">
        <f ca="1">IF(GLOBAL[[#This Row],[b12]]="",GLOBAL[[#This Row],[a6]],GLOBAL[[#This Row],[b12]])</f>
        <v>0</v>
      </c>
      <c r="F3562" s="37">
        <f>GLOBAL[[#This Row],[AWAL]]</f>
        <v>0</v>
      </c>
      <c r="G3562" s="36"/>
      <c r="H3562" s="36"/>
      <c r="I3562" s="36">
        <f>IF(GLOBAL[[#This Row],[1]]="","",SUMIF(Table6[NB BM_C_QTY+F],GLOBAL[POINTER],Table6[C]))</f>
        <v>0</v>
      </c>
      <c r="J3562" s="95">
        <f>IF(GLOBAL[[#This Row],[2]]="",0,-1*SUMIF(Table5[CONCAT],GLOBAL[POINTER],Table5[3]))</f>
        <v>0</v>
      </c>
      <c r="K3562" s="36" t="str">
        <f>IF(GLOBAL[[#This Row],[b1]]="","",GLOBAL[[#This Row],[b1]]-GLOBAL[[#This Row],[a1]]-GLOBAL[[#This Row],[bkeluar1]])</f>
        <v/>
      </c>
      <c r="L3562" s="36">
        <f>SUM(GLOBAL[[#This Row],[bmasuk1]:[c1]])</f>
        <v>0</v>
      </c>
      <c r="M3562" s="37">
        <f t="shared" si="55"/>
        <v>0</v>
      </c>
      <c r="N3562" s="36"/>
      <c r="O3562" s="36" t="str">
        <f>IF(GLOBAL[[#This Row],[b2]]="","",GLOBAL[[#This Row],[b2]]-GLOBAL[[#This Row],[a2]])</f>
        <v/>
      </c>
      <c r="P3562" s="37">
        <f ca="1">SUM(INDIRECT(GLOBAL_VAR[TABLENAME]&amp;"[@a"&amp;$1:$1-1&amp;"]"),INDIRECT(GLOBAL_VAR[TABLENAME]&amp;"[@c"&amp;$1:$1-1&amp;"]"))</f>
        <v>0</v>
      </c>
      <c r="Q3562" s="108"/>
      <c r="R3562" s="38" t="str">
        <f>IF(GLOBAL[[#This Row],[b3]]="","",GLOBAL[[#This Row],[b3]]-GLOBAL[[#This Row],[a3]])</f>
        <v/>
      </c>
      <c r="S3562" s="37">
        <f ca="1">SUM(INDIRECT(GLOBAL_VAR[TABLENAME]&amp;"[@a"&amp;$1:$1-1&amp;"]"),INDIRECT(GLOBAL_VAR[TABLENAME]&amp;"[@c"&amp;$1:$1-1&amp;"]"))</f>
        <v>0</v>
      </c>
      <c r="T3562" s="38"/>
      <c r="U3562" s="38" t="str">
        <f>IF(GLOBAL[[#This Row],[b4]]="","",GLOBAL[[#This Row],[b4]]-GLOBAL[[#This Row],[a4]])</f>
        <v/>
      </c>
      <c r="V3562" s="37">
        <f ca="1">SUM(INDIRECT(GLOBAL_VAR[TABLENAME]&amp;"[@a"&amp;$1:$1-1&amp;"]"),INDIRECT(GLOBAL_VAR[TABLENAME]&amp;"[@c"&amp;$1:$1-1&amp;"]"))</f>
        <v>0</v>
      </c>
      <c r="W3562" s="36"/>
      <c r="X3562" s="36" t="str">
        <f>IF(GLOBAL[[#This Row],[b5]]="","",GLOBAL[[#This Row],[b5]]-GLOBAL[[#This Row],[a5]])</f>
        <v/>
      </c>
      <c r="Y3562" s="37">
        <f ca="1">SUM(INDIRECT(GLOBAL_VAR[TABLENAME]&amp;"[@a"&amp;$1:$1-1&amp;"]"),INDIRECT(GLOBAL_VAR[TABLENAME]&amp;"[@c"&amp;$1:$1-1&amp;"]"))</f>
        <v>0</v>
      </c>
      <c r="AA3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562" s="36">
        <v>48</v>
      </c>
      <c r="AC3562" t="s">
        <v>5116</v>
      </c>
    </row>
    <row r="3563" spans="1:29">
      <c r="A3563" s="42" t="str">
        <f ca="1">IF(GLOBAL[[#This Row],[TT]]&lt;1,"",ROW()-2)</f>
        <v/>
      </c>
      <c r="B3563" s="38" t="s">
        <v>2721</v>
      </c>
      <c r="C3563" s="36">
        <v>0</v>
      </c>
      <c r="D3563" s="36" t="s">
        <v>2012</v>
      </c>
      <c r="E3563" s="42">
        <f ca="1">IF(GLOBAL[[#This Row],[b12]]="",GLOBAL[[#This Row],[a6]],GLOBAL[[#This Row],[b12]])</f>
        <v>0</v>
      </c>
      <c r="F3563" s="43">
        <f>GLOBAL[[#This Row],[AWAL]]</f>
        <v>0</v>
      </c>
      <c r="G3563" s="36"/>
      <c r="H3563" s="36"/>
      <c r="I3563" s="36">
        <f>IF(GLOBAL[[#This Row],[1]]="","",SUMIF(Table6[NB BM_C_QTY+F],GLOBAL[POINTER],Table6[C]))</f>
        <v>0</v>
      </c>
      <c r="J3563" s="95">
        <f>IF(GLOBAL[[#This Row],[2]]="",0,-1*SUMIF(Table5[CONCAT],GLOBAL[POINTER],Table5[3]))</f>
        <v>0</v>
      </c>
      <c r="K3563" s="42" t="str">
        <f>IF(GLOBAL[[#This Row],[b1]]="","",GLOBAL[[#This Row],[b1]]-GLOBAL[[#This Row],[a1]]-GLOBAL[[#This Row],[bkeluar1]])</f>
        <v/>
      </c>
      <c r="L3563" s="42">
        <f>SUM(GLOBAL[[#This Row],[bmasuk1]:[c1]])</f>
        <v>0</v>
      </c>
      <c r="M3563" s="43">
        <f t="shared" si="55"/>
        <v>0</v>
      </c>
      <c r="N3563" s="36"/>
      <c r="O3563" s="42" t="str">
        <f>IF(GLOBAL[[#This Row],[b2]]="","",GLOBAL[[#This Row],[b2]]-GLOBAL[[#This Row],[a2]])</f>
        <v/>
      </c>
      <c r="P3563" s="43">
        <f ca="1">SUM(INDIRECT(GLOBAL_VAR[TABLENAME]&amp;"[@a"&amp;$1:$1-1&amp;"]"),INDIRECT(GLOBAL_VAR[TABLENAME]&amp;"[@c"&amp;$1:$1-1&amp;"]"))</f>
        <v>0</v>
      </c>
      <c r="Q3563" s="108"/>
      <c r="R3563" s="44" t="str">
        <f>IF(GLOBAL[[#This Row],[b3]]="","",GLOBAL[[#This Row],[b3]]-GLOBAL[[#This Row],[a3]])</f>
        <v/>
      </c>
      <c r="S3563" s="37">
        <f ca="1">SUM(INDIRECT(GLOBAL_VAR[TABLENAME]&amp;"[@a"&amp;$1:$1-1&amp;"]"),INDIRECT(GLOBAL_VAR[TABLENAME]&amp;"[@c"&amp;$1:$1-1&amp;"]"))</f>
        <v>0</v>
      </c>
      <c r="T3563" s="38"/>
      <c r="U3563" s="44" t="str">
        <f>IF(GLOBAL[[#This Row],[b4]]="","",GLOBAL[[#This Row],[b4]]-GLOBAL[[#This Row],[a4]])</f>
        <v/>
      </c>
      <c r="V3563" s="37">
        <f ca="1">SUM(INDIRECT(GLOBAL_VAR[TABLENAME]&amp;"[@a"&amp;$1:$1-1&amp;"]"),INDIRECT(GLOBAL_VAR[TABLENAME]&amp;"[@c"&amp;$1:$1-1&amp;"]"))</f>
        <v>0</v>
      </c>
      <c r="W3563" s="36"/>
      <c r="X3563" s="42" t="str">
        <f>IF(GLOBAL[[#This Row],[b5]]="","",GLOBAL[[#This Row],[b5]]-GLOBAL[[#This Row],[a5]])</f>
        <v/>
      </c>
      <c r="Y3563" s="37">
        <f ca="1">SUM(INDIRECT(GLOBAL_VAR[TABLENAME]&amp;"[@a"&amp;$1:$1-1&amp;"]"),INDIRECT(GLOBAL_VAR[TABLENAME]&amp;"[@c"&amp;$1:$1-1&amp;"]"))</f>
        <v>0</v>
      </c>
      <c r="AA3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563" s="42">
        <v>48</v>
      </c>
      <c r="AC3563" t="s">
        <v>5116</v>
      </c>
    </row>
    <row r="3564" spans="1:29">
      <c r="A3564" s="31" t="str">
        <f ca="1">IF(GLOBAL[[#This Row],[TT]]&lt;1,"",ROW()-2)</f>
        <v/>
      </c>
      <c r="B3564" s="38" t="s">
        <v>2689</v>
      </c>
      <c r="C3564" s="31">
        <v>0</v>
      </c>
      <c r="D3564" s="36" t="s">
        <v>2015</v>
      </c>
      <c r="E3564" s="31">
        <f ca="1">IF(GLOBAL[[#This Row],[b12]]="",GLOBAL[[#This Row],[a6]],GLOBAL[[#This Row],[b12]])</f>
        <v>0</v>
      </c>
      <c r="F3564" s="32">
        <f>GLOBAL[[#This Row],[AWAL]]</f>
        <v>0</v>
      </c>
      <c r="G3564" s="31"/>
      <c r="H3564" s="31"/>
      <c r="I3564" s="31">
        <f>IF(GLOBAL[[#This Row],[1]]="","",SUMIF(Table6[NB BM_C_QTY+F],GLOBAL[POINTER],Table6[C]))</f>
        <v>0</v>
      </c>
      <c r="J3564" s="91">
        <f>IF(GLOBAL[[#This Row],[2]]="",0,-1*SUMIF(Table5[CONCAT],GLOBAL[POINTER],Table5[3]))</f>
        <v>0</v>
      </c>
      <c r="K3564" s="31" t="str">
        <f>IF(GLOBAL[[#This Row],[b1]]="","",GLOBAL[[#This Row],[b1]]-GLOBAL[[#This Row],[a1]]-GLOBAL[[#This Row],[bkeluar1]])</f>
        <v/>
      </c>
      <c r="L3564" s="31">
        <f>SUM(GLOBAL[[#This Row],[bmasuk1]:[c1]])</f>
        <v>0</v>
      </c>
      <c r="M3564" s="32">
        <f t="shared" si="55"/>
        <v>0</v>
      </c>
      <c r="N3564" s="36"/>
      <c r="O3564" s="31" t="str">
        <f>IF(GLOBAL[[#This Row],[b2]]="","",GLOBAL[[#This Row],[b2]]-GLOBAL[[#This Row],[a2]])</f>
        <v/>
      </c>
      <c r="P3564" s="32">
        <f ca="1">SUM(INDIRECT(GLOBAL_VAR[TABLENAME]&amp;"[@a"&amp;$1:$1-1&amp;"]"),INDIRECT(GLOBAL_VAR[TABLENAME]&amp;"[@c"&amp;$1:$1-1&amp;"]"))</f>
        <v>0</v>
      </c>
      <c r="Q3564" s="58"/>
      <c r="R3564" s="33" t="str">
        <f>IF(GLOBAL[[#This Row],[b3]]="","",GLOBAL[[#This Row],[b3]]-GLOBAL[[#This Row],[a3]])</f>
        <v/>
      </c>
      <c r="S3564" s="32">
        <f ca="1">SUM(INDIRECT(GLOBAL_VAR[TABLENAME]&amp;"[@a"&amp;$1:$1-1&amp;"]"),INDIRECT(GLOBAL_VAR[TABLENAME]&amp;"[@c"&amp;$1:$1-1&amp;"]"))</f>
        <v>0</v>
      </c>
      <c r="T3564" s="33"/>
      <c r="U3564" s="33" t="str">
        <f>IF(GLOBAL[[#This Row],[b4]]="","",GLOBAL[[#This Row],[b4]]-GLOBAL[[#This Row],[a4]])</f>
        <v/>
      </c>
      <c r="V3564" s="32">
        <f ca="1">SUM(INDIRECT(GLOBAL_VAR[TABLENAME]&amp;"[@a"&amp;$1:$1-1&amp;"]"),INDIRECT(GLOBAL_VAR[TABLENAME]&amp;"[@c"&amp;$1:$1-1&amp;"]"))</f>
        <v>0</v>
      </c>
      <c r="W3564" s="31"/>
      <c r="X3564" s="31" t="str">
        <f>IF(GLOBAL[[#This Row],[b5]]="","",GLOBAL[[#This Row],[b5]]-GLOBAL[[#This Row],[a5]])</f>
        <v/>
      </c>
      <c r="Y3564" s="37">
        <f ca="1">SUM(INDIRECT(GLOBAL_VAR[TABLENAME]&amp;"[@a"&amp;$1:$1-1&amp;"]"),INDIRECT(GLOBAL_VAR[TABLENAME]&amp;"[@c"&amp;$1:$1-1&amp;"]"))</f>
        <v>0</v>
      </c>
      <c r="AA3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564" s="31">
        <v>120</v>
      </c>
      <c r="AC3564" t="s">
        <v>5116</v>
      </c>
    </row>
    <row r="3565" spans="1:29">
      <c r="A3565" s="31" t="str">
        <f ca="1">IF(GLOBAL[[#This Row],[TT]]&lt;1,"",ROW()-2)</f>
        <v/>
      </c>
      <c r="B3565" s="38" t="s">
        <v>2690</v>
      </c>
      <c r="C3565" s="31">
        <v>0</v>
      </c>
      <c r="D3565" s="36" t="s">
        <v>2015</v>
      </c>
      <c r="E3565" s="31">
        <f ca="1">IF(GLOBAL[[#This Row],[b12]]="",GLOBAL[[#This Row],[a6]],GLOBAL[[#This Row],[b12]])</f>
        <v>0</v>
      </c>
      <c r="F3565" s="32">
        <f>GLOBAL[[#This Row],[AWAL]]</f>
        <v>0</v>
      </c>
      <c r="G3565" s="31"/>
      <c r="H3565" s="31"/>
      <c r="I3565" s="31">
        <f>IF(GLOBAL[[#This Row],[1]]="","",SUMIF(Table6[NB BM_C_QTY+F],GLOBAL[POINTER],Table6[C]))</f>
        <v>0</v>
      </c>
      <c r="J3565" s="91">
        <f>IF(GLOBAL[[#This Row],[2]]="",0,-1*SUMIF(Table5[CONCAT],GLOBAL[POINTER],Table5[3]))</f>
        <v>0</v>
      </c>
      <c r="K3565" s="31" t="str">
        <f>IF(GLOBAL[[#This Row],[b1]]="","",GLOBAL[[#This Row],[b1]]-GLOBAL[[#This Row],[a1]]-GLOBAL[[#This Row],[bkeluar1]])</f>
        <v/>
      </c>
      <c r="L3565" s="31">
        <f>SUM(GLOBAL[[#This Row],[bmasuk1]:[c1]])</f>
        <v>0</v>
      </c>
      <c r="M3565" s="32">
        <f t="shared" si="55"/>
        <v>0</v>
      </c>
      <c r="N3565" s="36"/>
      <c r="O3565" s="31" t="str">
        <f>IF(GLOBAL[[#This Row],[b2]]="","",GLOBAL[[#This Row],[b2]]-GLOBAL[[#This Row],[a2]])</f>
        <v/>
      </c>
      <c r="P3565" s="32">
        <f ca="1">SUM(INDIRECT(GLOBAL_VAR[TABLENAME]&amp;"[@a"&amp;$1:$1-1&amp;"]"),INDIRECT(GLOBAL_VAR[TABLENAME]&amp;"[@c"&amp;$1:$1-1&amp;"]"))</f>
        <v>0</v>
      </c>
      <c r="Q3565" s="58"/>
      <c r="R3565" s="33" t="str">
        <f>IF(GLOBAL[[#This Row],[b3]]="","",GLOBAL[[#This Row],[b3]]-GLOBAL[[#This Row],[a3]])</f>
        <v/>
      </c>
      <c r="S3565" s="32">
        <f ca="1">SUM(INDIRECT(GLOBAL_VAR[TABLENAME]&amp;"[@a"&amp;$1:$1-1&amp;"]"),INDIRECT(GLOBAL_VAR[TABLENAME]&amp;"[@c"&amp;$1:$1-1&amp;"]"))</f>
        <v>0</v>
      </c>
      <c r="T3565" s="33"/>
      <c r="U3565" s="33" t="str">
        <f>IF(GLOBAL[[#This Row],[b4]]="","",GLOBAL[[#This Row],[b4]]-GLOBAL[[#This Row],[a4]])</f>
        <v/>
      </c>
      <c r="V3565" s="32">
        <f ca="1">SUM(INDIRECT(GLOBAL_VAR[TABLENAME]&amp;"[@a"&amp;$1:$1-1&amp;"]"),INDIRECT(GLOBAL_VAR[TABLENAME]&amp;"[@c"&amp;$1:$1-1&amp;"]"))</f>
        <v>0</v>
      </c>
      <c r="W3565" s="31"/>
      <c r="X3565" s="31" t="str">
        <f>IF(GLOBAL[[#This Row],[b5]]="","",GLOBAL[[#This Row],[b5]]-GLOBAL[[#This Row],[a5]])</f>
        <v/>
      </c>
      <c r="Y3565" s="53">
        <f ca="1">SUM(INDIRECT(GLOBAL_VAR[TABLENAME]&amp;"[@a"&amp;$1:$1-1&amp;"]"),INDIRECT(GLOBAL_VAR[TABLENAME]&amp;"[@c"&amp;$1:$1-1&amp;"]"))</f>
        <v>0</v>
      </c>
      <c r="AA3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565" s="31">
        <v>120</v>
      </c>
      <c r="AC3565" t="s">
        <v>5116</v>
      </c>
    </row>
    <row r="3566" spans="1:29">
      <c r="A3566" s="31" t="str">
        <f ca="1">IF(GLOBAL[[#This Row],[TT]]&lt;1,"",ROW()-2)</f>
        <v/>
      </c>
      <c r="B3566" s="38" t="s">
        <v>2691</v>
      </c>
      <c r="C3566" s="31">
        <v>0</v>
      </c>
      <c r="D3566" s="36" t="s">
        <v>2015</v>
      </c>
      <c r="E3566" s="31">
        <f ca="1">IF(GLOBAL[[#This Row],[b12]]="",GLOBAL[[#This Row],[a6]],GLOBAL[[#This Row],[b12]])</f>
        <v>0</v>
      </c>
      <c r="F3566" s="32">
        <f>GLOBAL[[#This Row],[AWAL]]</f>
        <v>0</v>
      </c>
      <c r="G3566" s="31"/>
      <c r="H3566" s="31"/>
      <c r="I3566" s="31">
        <f>IF(GLOBAL[[#This Row],[1]]="","",SUMIF(Table6[NB BM_C_QTY+F],GLOBAL[POINTER],Table6[C]))</f>
        <v>0</v>
      </c>
      <c r="J3566" s="91">
        <f>IF(GLOBAL[[#This Row],[2]]="",0,-1*SUMIF(Table5[CONCAT],GLOBAL[POINTER],Table5[3]))</f>
        <v>0</v>
      </c>
      <c r="K3566" s="31" t="str">
        <f>IF(GLOBAL[[#This Row],[b1]]="","",GLOBAL[[#This Row],[b1]]-GLOBAL[[#This Row],[a1]]-GLOBAL[[#This Row],[bkeluar1]])</f>
        <v/>
      </c>
      <c r="L3566" s="31">
        <f>SUM(GLOBAL[[#This Row],[bmasuk1]:[c1]])</f>
        <v>0</v>
      </c>
      <c r="M3566" s="32">
        <f t="shared" si="55"/>
        <v>0</v>
      </c>
      <c r="N3566" s="36"/>
      <c r="O3566" s="31" t="str">
        <f>IF(GLOBAL[[#This Row],[b2]]="","",GLOBAL[[#This Row],[b2]]-GLOBAL[[#This Row],[a2]])</f>
        <v/>
      </c>
      <c r="P3566" s="32">
        <f ca="1">SUM(INDIRECT(GLOBAL_VAR[TABLENAME]&amp;"[@a"&amp;$1:$1-1&amp;"]"),INDIRECT(GLOBAL_VAR[TABLENAME]&amp;"[@c"&amp;$1:$1-1&amp;"]"))</f>
        <v>0</v>
      </c>
      <c r="Q3566" s="58"/>
      <c r="R3566" s="33" t="str">
        <f>IF(GLOBAL[[#This Row],[b3]]="","",GLOBAL[[#This Row],[b3]]-GLOBAL[[#This Row],[a3]])</f>
        <v/>
      </c>
      <c r="S3566" s="32">
        <f ca="1">SUM(INDIRECT(GLOBAL_VAR[TABLENAME]&amp;"[@a"&amp;$1:$1-1&amp;"]"),INDIRECT(GLOBAL_VAR[TABLENAME]&amp;"[@c"&amp;$1:$1-1&amp;"]"))</f>
        <v>0</v>
      </c>
      <c r="T3566" s="33"/>
      <c r="U3566" s="33" t="str">
        <f>IF(GLOBAL[[#This Row],[b4]]="","",GLOBAL[[#This Row],[b4]]-GLOBAL[[#This Row],[a4]])</f>
        <v/>
      </c>
      <c r="V3566" s="32">
        <f ca="1">SUM(INDIRECT(GLOBAL_VAR[TABLENAME]&amp;"[@a"&amp;$1:$1-1&amp;"]"),INDIRECT(GLOBAL_VAR[TABLENAME]&amp;"[@c"&amp;$1:$1-1&amp;"]"))</f>
        <v>0</v>
      </c>
      <c r="W3566" s="31"/>
      <c r="X3566" s="31" t="str">
        <f>IF(GLOBAL[[#This Row],[b5]]="","",GLOBAL[[#This Row],[b5]]-GLOBAL[[#This Row],[a5]])</f>
        <v/>
      </c>
      <c r="Y3566" s="53">
        <f ca="1">SUM(INDIRECT(GLOBAL_VAR[TABLENAME]&amp;"[@a"&amp;$1:$1-1&amp;"]"),INDIRECT(GLOBAL_VAR[TABLENAME]&amp;"[@c"&amp;$1:$1-1&amp;"]"))</f>
        <v>0</v>
      </c>
      <c r="AA3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566" s="31">
        <v>120</v>
      </c>
      <c r="AC3566" t="s">
        <v>5116</v>
      </c>
    </row>
    <row r="3567" spans="1:29">
      <c r="A3567" s="31">
        <f ca="1">IF(GLOBAL[[#This Row],[TT]]&lt;1,"",ROW()-2)</f>
        <v>3565</v>
      </c>
      <c r="B3567" s="38" t="s">
        <v>2468</v>
      </c>
      <c r="C3567" s="31">
        <v>1</v>
      </c>
      <c r="D3567" s="36" t="s">
        <v>1455</v>
      </c>
      <c r="E3567" s="31">
        <f ca="1">IF(GLOBAL[[#This Row],[b12]]="",GLOBAL[[#This Row],[a6]],GLOBAL[[#This Row],[b12]])</f>
        <v>1</v>
      </c>
      <c r="F3567" s="32">
        <f>GLOBAL[[#This Row],[AWAL]]</f>
        <v>1</v>
      </c>
      <c r="G3567" s="31"/>
      <c r="H3567" s="31"/>
      <c r="I3567" s="31">
        <f>IF(GLOBAL[[#This Row],[1]]="","",SUMIF(Table6[NB BM_C_QTY+F],GLOBAL[POINTER],Table6[C]))</f>
        <v>0</v>
      </c>
      <c r="J3567" s="91">
        <f>IF(GLOBAL[[#This Row],[2]]="",0,-1*SUMIF(Table5[CONCAT],GLOBAL[POINTER],Table5[3]))</f>
        <v>0</v>
      </c>
      <c r="K3567" s="31" t="str">
        <f>IF(GLOBAL[[#This Row],[b1]]="","",GLOBAL[[#This Row],[b1]]-GLOBAL[[#This Row],[a1]]-GLOBAL[[#This Row],[bkeluar1]])</f>
        <v/>
      </c>
      <c r="L3567" s="31">
        <f>SUM(GLOBAL[[#This Row],[bmasuk1]:[c1]])</f>
        <v>0</v>
      </c>
      <c r="M3567" s="32">
        <f t="shared" si="55"/>
        <v>1</v>
      </c>
      <c r="N3567" s="36"/>
      <c r="O3567" s="31" t="str">
        <f>IF(GLOBAL[[#This Row],[b2]]="","",GLOBAL[[#This Row],[b2]]-GLOBAL[[#This Row],[a2]])</f>
        <v/>
      </c>
      <c r="P3567" s="32">
        <f ca="1">SUM(INDIRECT(GLOBAL_VAR[TABLENAME]&amp;"[@a"&amp;$1:$1-1&amp;"]"),INDIRECT(GLOBAL_VAR[TABLENAME]&amp;"[@c"&amp;$1:$1-1&amp;"]"))</f>
        <v>1</v>
      </c>
      <c r="Q3567" s="58"/>
      <c r="R3567" s="33" t="str">
        <f>IF(GLOBAL[[#This Row],[b3]]="","",GLOBAL[[#This Row],[b3]]-GLOBAL[[#This Row],[a3]])</f>
        <v/>
      </c>
      <c r="S3567" s="32">
        <f ca="1">SUM(INDIRECT(GLOBAL_VAR[TABLENAME]&amp;"[@a"&amp;$1:$1-1&amp;"]"),INDIRECT(GLOBAL_VAR[TABLENAME]&amp;"[@c"&amp;$1:$1-1&amp;"]"))</f>
        <v>1</v>
      </c>
      <c r="T3567" s="33"/>
      <c r="U3567" s="33" t="str">
        <f>IF(GLOBAL[[#This Row],[b4]]="","",GLOBAL[[#This Row],[b4]]-GLOBAL[[#This Row],[a4]])</f>
        <v/>
      </c>
      <c r="V3567" s="32">
        <f ca="1">SUM(INDIRECT(GLOBAL_VAR[TABLENAME]&amp;"[@a"&amp;$1:$1-1&amp;"]"),INDIRECT(GLOBAL_VAR[TABLENAME]&amp;"[@c"&amp;$1:$1-1&amp;"]"))</f>
        <v>1</v>
      </c>
      <c r="W3567" s="31"/>
      <c r="X3567" s="31" t="str">
        <f>IF(GLOBAL[[#This Row],[b5]]="","",GLOBAL[[#This Row],[b5]]-GLOBAL[[#This Row],[a5]])</f>
        <v/>
      </c>
      <c r="Y3567" s="53">
        <f ca="1">SUM(INDIRECT(GLOBAL_VAR[TABLENAME]&amp;"[@a"&amp;$1:$1-1&amp;"]"),INDIRECT(GLOBAL_VAR[TABLENAME]&amp;"[@c"&amp;$1:$1-1&amp;"]"))</f>
        <v>1</v>
      </c>
      <c r="AA3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567" s="31">
        <v>23</v>
      </c>
      <c r="AC3567" t="s">
        <v>5149</v>
      </c>
    </row>
    <row r="3568" spans="1:29">
      <c r="A3568" s="36">
        <f ca="1">IF(GLOBAL[[#This Row],[TT]]&lt;1,"",ROW()-2)</f>
        <v>3566</v>
      </c>
      <c r="B3568" s="38" t="s">
        <v>2469</v>
      </c>
      <c r="C3568" s="36">
        <v>1</v>
      </c>
      <c r="D3568" s="36" t="s">
        <v>155</v>
      </c>
      <c r="E3568" s="36">
        <f ca="1">IF(GLOBAL[[#This Row],[b12]]="",GLOBAL[[#This Row],[a6]],GLOBAL[[#This Row],[b12]])</f>
        <v>1</v>
      </c>
      <c r="F3568" s="37">
        <f>GLOBAL[[#This Row],[AWAL]]</f>
        <v>1</v>
      </c>
      <c r="G3568" s="36"/>
      <c r="H3568" s="36"/>
      <c r="I3568" s="36">
        <f>IF(GLOBAL[[#This Row],[1]]="","",SUMIF(Table6[NB BM_C_QTY+F],GLOBAL[POINTER],Table6[C]))</f>
        <v>0</v>
      </c>
      <c r="J3568" s="95">
        <f>IF(GLOBAL[[#This Row],[2]]="",0,-1*SUMIF(Table5[CONCAT],GLOBAL[POINTER],Table5[3]))</f>
        <v>0</v>
      </c>
      <c r="K3568" s="36" t="str">
        <f>IF(GLOBAL[[#This Row],[b1]]="","",GLOBAL[[#This Row],[b1]]-GLOBAL[[#This Row],[a1]]-GLOBAL[[#This Row],[bkeluar1]])</f>
        <v/>
      </c>
      <c r="L3568" s="36">
        <f>SUM(GLOBAL[[#This Row],[bmasuk1]:[c1]])</f>
        <v>0</v>
      </c>
      <c r="M3568" s="37">
        <f t="shared" si="55"/>
        <v>1</v>
      </c>
      <c r="N3568" s="36"/>
      <c r="O3568" s="36" t="str">
        <f>IF(GLOBAL[[#This Row],[b2]]="","",GLOBAL[[#This Row],[b2]]-GLOBAL[[#This Row],[a2]])</f>
        <v/>
      </c>
      <c r="P3568" s="37">
        <f ca="1">SUM(INDIRECT(GLOBAL_VAR[TABLENAME]&amp;"[@a"&amp;$1:$1-1&amp;"]"),INDIRECT(GLOBAL_VAR[TABLENAME]&amp;"[@c"&amp;$1:$1-1&amp;"]"))</f>
        <v>1</v>
      </c>
      <c r="Q3568" s="108"/>
      <c r="R3568" s="38" t="str">
        <f>IF(GLOBAL[[#This Row],[b3]]="","",GLOBAL[[#This Row],[b3]]-GLOBAL[[#This Row],[a3]])</f>
        <v/>
      </c>
      <c r="S3568" s="37">
        <f ca="1">SUM(INDIRECT(GLOBAL_VAR[TABLENAME]&amp;"[@a"&amp;$1:$1-1&amp;"]"),INDIRECT(GLOBAL_VAR[TABLENAME]&amp;"[@c"&amp;$1:$1-1&amp;"]"))</f>
        <v>1</v>
      </c>
      <c r="T3568" s="38"/>
      <c r="U3568" s="38" t="str">
        <f>IF(GLOBAL[[#This Row],[b4]]="","",GLOBAL[[#This Row],[b4]]-GLOBAL[[#This Row],[a4]])</f>
        <v/>
      </c>
      <c r="V3568" s="37">
        <f ca="1">SUM(INDIRECT(GLOBAL_VAR[TABLENAME]&amp;"[@a"&amp;$1:$1-1&amp;"]"),INDIRECT(GLOBAL_VAR[TABLENAME]&amp;"[@c"&amp;$1:$1-1&amp;"]"))</f>
        <v>1</v>
      </c>
      <c r="W3568" s="36"/>
      <c r="X3568" s="36" t="str">
        <f>IF(GLOBAL[[#This Row],[b5]]="","",GLOBAL[[#This Row],[b5]]-GLOBAL[[#This Row],[a5]])</f>
        <v/>
      </c>
      <c r="Y3568" s="37">
        <f ca="1">SUM(INDIRECT(GLOBAL_VAR[TABLENAME]&amp;"[@a"&amp;$1:$1-1&amp;"]"),INDIRECT(GLOBAL_VAR[TABLENAME]&amp;"[@c"&amp;$1:$1-1&amp;"]"))</f>
        <v>1</v>
      </c>
      <c r="AA3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568" s="36">
        <v>576</v>
      </c>
      <c r="AC3568" t="s">
        <v>5118</v>
      </c>
    </row>
    <row r="3569" spans="1:29">
      <c r="A3569" s="36">
        <f ca="1">IF(GLOBAL[[#This Row],[TT]]&lt;1,"",ROW()-2)</f>
        <v>3567</v>
      </c>
      <c r="B3569" s="38" t="s">
        <v>2470</v>
      </c>
      <c r="C3569" s="36">
        <v>49</v>
      </c>
      <c r="D3569" s="36" t="s">
        <v>2012</v>
      </c>
      <c r="E3569" s="36">
        <f ca="1">IF(GLOBAL[[#This Row],[b12]]="",GLOBAL[[#This Row],[a6]],GLOBAL[[#This Row],[b12]])</f>
        <v>49</v>
      </c>
      <c r="F3569" s="37">
        <f>GLOBAL[[#This Row],[AWAL]]</f>
        <v>49</v>
      </c>
      <c r="G3569" s="36"/>
      <c r="H3569" s="36"/>
      <c r="I3569" s="36">
        <f>IF(GLOBAL[[#This Row],[1]]="","",SUMIF(Table6[NB BM_C_QTY+F],GLOBAL[POINTER],Table6[C]))</f>
        <v>0</v>
      </c>
      <c r="J3569" s="95">
        <f>IF(GLOBAL[[#This Row],[2]]="",0,-1*SUMIF(Table5[CONCAT],GLOBAL[POINTER],Table5[3]))</f>
        <v>0</v>
      </c>
      <c r="K3569" s="36" t="str">
        <f>IF(GLOBAL[[#This Row],[b1]]="","",GLOBAL[[#This Row],[b1]]-GLOBAL[[#This Row],[a1]]-GLOBAL[[#This Row],[bkeluar1]])</f>
        <v/>
      </c>
      <c r="L3569" s="36">
        <f>SUM(GLOBAL[[#This Row],[bmasuk1]:[c1]])</f>
        <v>0</v>
      </c>
      <c r="M3569" s="37">
        <f t="shared" si="55"/>
        <v>49</v>
      </c>
      <c r="N3569" s="36"/>
      <c r="O3569" s="36" t="str">
        <f>IF(GLOBAL[[#This Row],[b2]]="","",GLOBAL[[#This Row],[b2]]-GLOBAL[[#This Row],[a2]])</f>
        <v/>
      </c>
      <c r="P3569" s="37">
        <f ca="1">SUM(INDIRECT(GLOBAL_VAR[TABLENAME]&amp;"[@a"&amp;$1:$1-1&amp;"]"),INDIRECT(GLOBAL_VAR[TABLENAME]&amp;"[@c"&amp;$1:$1-1&amp;"]"))</f>
        <v>49</v>
      </c>
      <c r="Q3569" s="108"/>
      <c r="R3569" s="38" t="str">
        <f>IF(GLOBAL[[#This Row],[b3]]="","",GLOBAL[[#This Row],[b3]]-GLOBAL[[#This Row],[a3]])</f>
        <v/>
      </c>
      <c r="S3569" s="37">
        <f ca="1">SUM(INDIRECT(GLOBAL_VAR[TABLENAME]&amp;"[@a"&amp;$1:$1-1&amp;"]"),INDIRECT(GLOBAL_VAR[TABLENAME]&amp;"[@c"&amp;$1:$1-1&amp;"]"))</f>
        <v>49</v>
      </c>
      <c r="T3569" s="38"/>
      <c r="U3569" s="38" t="str">
        <f>IF(GLOBAL[[#This Row],[b4]]="","",GLOBAL[[#This Row],[b4]]-GLOBAL[[#This Row],[a4]])</f>
        <v/>
      </c>
      <c r="V3569" s="37">
        <f ca="1">SUM(INDIRECT(GLOBAL_VAR[TABLENAME]&amp;"[@a"&amp;$1:$1-1&amp;"]"),INDIRECT(GLOBAL_VAR[TABLENAME]&amp;"[@c"&amp;$1:$1-1&amp;"]"))</f>
        <v>49</v>
      </c>
      <c r="W3569" s="36"/>
      <c r="X3569" s="36" t="str">
        <f>IF(GLOBAL[[#This Row],[b5]]="","",GLOBAL[[#This Row],[b5]]-GLOBAL[[#This Row],[a5]])</f>
        <v/>
      </c>
      <c r="Y3569" s="37">
        <f ca="1">SUM(INDIRECT(GLOBAL_VAR[TABLENAME]&amp;"[@a"&amp;$1:$1-1&amp;"]"),INDIRECT(GLOBAL_VAR[TABLENAME]&amp;"[@c"&amp;$1:$1-1&amp;"]"))</f>
        <v>49</v>
      </c>
      <c r="AA3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569" s="36">
        <v>48</v>
      </c>
      <c r="AC3569" t="s">
        <v>5116</v>
      </c>
    </row>
    <row r="3570" spans="1:29">
      <c r="A3570" s="36">
        <f ca="1">IF(GLOBAL[[#This Row],[TT]]&lt;1,"",ROW()-2)</f>
        <v>3568</v>
      </c>
      <c r="B3570" s="38" t="s">
        <v>2471</v>
      </c>
      <c r="C3570" s="36">
        <v>1</v>
      </c>
      <c r="D3570" s="36" t="s">
        <v>447</v>
      </c>
      <c r="E3570" s="36">
        <f ca="1">IF(GLOBAL[[#This Row],[b12]]="",GLOBAL[[#This Row],[a6]],GLOBAL[[#This Row],[b12]])</f>
        <v>1</v>
      </c>
      <c r="F3570" s="37">
        <f>GLOBAL[[#This Row],[AWAL]]</f>
        <v>1</v>
      </c>
      <c r="G3570" s="36"/>
      <c r="H3570" s="36"/>
      <c r="I3570" s="36">
        <f>IF(GLOBAL[[#This Row],[1]]="","",SUMIF(Table6[NB BM_C_QTY+F],GLOBAL[POINTER],Table6[C]))</f>
        <v>0</v>
      </c>
      <c r="J3570" s="95">
        <f>IF(GLOBAL[[#This Row],[2]]="",0,-1*SUMIF(Table5[CONCAT],GLOBAL[POINTER],Table5[3]))</f>
        <v>0</v>
      </c>
      <c r="K3570" s="36" t="str">
        <f>IF(GLOBAL[[#This Row],[b1]]="","",GLOBAL[[#This Row],[b1]]-GLOBAL[[#This Row],[a1]]-GLOBAL[[#This Row],[bkeluar1]])</f>
        <v/>
      </c>
      <c r="L3570" s="36">
        <f>SUM(GLOBAL[[#This Row],[bmasuk1]:[c1]])</f>
        <v>0</v>
      </c>
      <c r="M3570" s="37">
        <f t="shared" si="55"/>
        <v>1</v>
      </c>
      <c r="N3570" s="36"/>
      <c r="O3570" s="36" t="str">
        <f>IF(GLOBAL[[#This Row],[b2]]="","",GLOBAL[[#This Row],[b2]]-GLOBAL[[#This Row],[a2]])</f>
        <v/>
      </c>
      <c r="P3570" s="37">
        <f ca="1">SUM(INDIRECT(GLOBAL_VAR[TABLENAME]&amp;"[@a"&amp;$1:$1-1&amp;"]"),INDIRECT(GLOBAL_VAR[TABLENAME]&amp;"[@c"&amp;$1:$1-1&amp;"]"))</f>
        <v>1</v>
      </c>
      <c r="Q3570" s="108"/>
      <c r="R3570" s="38" t="str">
        <f>IF(GLOBAL[[#This Row],[b3]]="","",GLOBAL[[#This Row],[b3]]-GLOBAL[[#This Row],[a3]])</f>
        <v/>
      </c>
      <c r="S3570" s="37">
        <f ca="1">SUM(INDIRECT(GLOBAL_VAR[TABLENAME]&amp;"[@a"&amp;$1:$1-1&amp;"]"),INDIRECT(GLOBAL_VAR[TABLENAME]&amp;"[@c"&amp;$1:$1-1&amp;"]"))</f>
        <v>1</v>
      </c>
      <c r="T3570" s="38"/>
      <c r="U3570" s="38" t="str">
        <f>IF(GLOBAL[[#This Row],[b4]]="","",GLOBAL[[#This Row],[b4]]-GLOBAL[[#This Row],[a4]])</f>
        <v/>
      </c>
      <c r="V3570" s="37">
        <f ca="1">SUM(INDIRECT(GLOBAL_VAR[TABLENAME]&amp;"[@a"&amp;$1:$1-1&amp;"]"),INDIRECT(GLOBAL_VAR[TABLENAME]&amp;"[@c"&amp;$1:$1-1&amp;"]"))</f>
        <v>1</v>
      </c>
      <c r="W3570" s="36"/>
      <c r="X3570" s="36" t="str">
        <f>IF(GLOBAL[[#This Row],[b5]]="","",GLOBAL[[#This Row],[b5]]-GLOBAL[[#This Row],[a5]])</f>
        <v/>
      </c>
      <c r="Y3570" s="37">
        <f ca="1">SUM(INDIRECT(GLOBAL_VAR[TABLENAME]&amp;"[@a"&amp;$1:$1-1&amp;"]"),INDIRECT(GLOBAL_VAR[TABLENAME]&amp;"[@c"&amp;$1:$1-1&amp;"]"))</f>
        <v>1</v>
      </c>
      <c r="AA3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570" s="36">
        <v>18</v>
      </c>
      <c r="AC3570" t="s">
        <v>5149</v>
      </c>
    </row>
    <row r="3571" spans="1:29">
      <c r="A3571" s="36">
        <f ca="1">IF(GLOBAL[[#This Row],[TT]]&lt;1,"",ROW()-2)</f>
        <v>3569</v>
      </c>
      <c r="B3571" s="38" t="s">
        <v>2472</v>
      </c>
      <c r="C3571" s="36">
        <v>18</v>
      </c>
      <c r="D3571" s="36" t="s">
        <v>2012</v>
      </c>
      <c r="E3571" s="36">
        <f ca="1">IF(GLOBAL[[#This Row],[b12]]="",GLOBAL[[#This Row],[a6]],GLOBAL[[#This Row],[b12]])</f>
        <v>18</v>
      </c>
      <c r="F3571" s="37">
        <f>GLOBAL[[#This Row],[AWAL]]</f>
        <v>18</v>
      </c>
      <c r="G3571" s="36"/>
      <c r="H3571" s="36"/>
      <c r="I3571" s="36">
        <f>IF(GLOBAL[[#This Row],[1]]="","",SUMIF(Table6[NB BM_C_QTY+F],GLOBAL[POINTER],Table6[C]))</f>
        <v>0</v>
      </c>
      <c r="J3571" s="95">
        <f>IF(GLOBAL[[#This Row],[2]]="",0,-1*SUMIF(Table5[CONCAT],GLOBAL[POINTER],Table5[3]))</f>
        <v>0</v>
      </c>
      <c r="K3571" s="36" t="str">
        <f>IF(GLOBAL[[#This Row],[b1]]="","",GLOBAL[[#This Row],[b1]]-GLOBAL[[#This Row],[a1]]-GLOBAL[[#This Row],[bkeluar1]])</f>
        <v/>
      </c>
      <c r="L3571" s="36">
        <f>SUM(GLOBAL[[#This Row],[bmasuk1]:[c1]])</f>
        <v>0</v>
      </c>
      <c r="M3571" s="37">
        <f t="shared" si="55"/>
        <v>18</v>
      </c>
      <c r="N3571" s="36"/>
      <c r="O3571" s="36" t="str">
        <f>IF(GLOBAL[[#This Row],[b2]]="","",GLOBAL[[#This Row],[b2]]-GLOBAL[[#This Row],[a2]])</f>
        <v/>
      </c>
      <c r="P3571" s="37">
        <f ca="1">SUM(INDIRECT(GLOBAL_VAR[TABLENAME]&amp;"[@a"&amp;$1:$1-1&amp;"]"),INDIRECT(GLOBAL_VAR[TABLENAME]&amp;"[@c"&amp;$1:$1-1&amp;"]"))</f>
        <v>18</v>
      </c>
      <c r="Q3571" s="108"/>
      <c r="R3571" s="38" t="str">
        <f>IF(GLOBAL[[#This Row],[b3]]="","",GLOBAL[[#This Row],[b3]]-GLOBAL[[#This Row],[a3]])</f>
        <v/>
      </c>
      <c r="S3571" s="37">
        <f ca="1">SUM(INDIRECT(GLOBAL_VAR[TABLENAME]&amp;"[@a"&amp;$1:$1-1&amp;"]"),INDIRECT(GLOBAL_VAR[TABLENAME]&amp;"[@c"&amp;$1:$1-1&amp;"]"))</f>
        <v>18</v>
      </c>
      <c r="T3571" s="38"/>
      <c r="U3571" s="38" t="str">
        <f>IF(GLOBAL[[#This Row],[b4]]="","",GLOBAL[[#This Row],[b4]]-GLOBAL[[#This Row],[a4]])</f>
        <v/>
      </c>
      <c r="V3571" s="37">
        <f ca="1">SUM(INDIRECT(GLOBAL_VAR[TABLENAME]&amp;"[@a"&amp;$1:$1-1&amp;"]"),INDIRECT(GLOBAL_VAR[TABLENAME]&amp;"[@c"&amp;$1:$1-1&amp;"]"))</f>
        <v>18</v>
      </c>
      <c r="W3571" s="36"/>
      <c r="X3571" s="36" t="str">
        <f>IF(GLOBAL[[#This Row],[b5]]="","",GLOBAL[[#This Row],[b5]]-GLOBAL[[#This Row],[a5]])</f>
        <v/>
      </c>
      <c r="Y3571" s="37">
        <f ca="1">SUM(INDIRECT(GLOBAL_VAR[TABLENAME]&amp;"[@a"&amp;$1:$1-1&amp;"]"),INDIRECT(GLOBAL_VAR[TABLENAME]&amp;"[@c"&amp;$1:$1-1&amp;"]"))</f>
        <v>18</v>
      </c>
      <c r="AA3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571" s="36">
        <v>48</v>
      </c>
      <c r="AC3571" t="s">
        <v>5116</v>
      </c>
    </row>
    <row r="3572" spans="1:29">
      <c r="A3572" s="36">
        <f ca="1">IF(GLOBAL[[#This Row],[TT]]&lt;1,"",ROW()-2)</f>
        <v>3570</v>
      </c>
      <c r="B3572" s="38" t="s">
        <v>2473</v>
      </c>
      <c r="C3572" s="36">
        <v>5</v>
      </c>
      <c r="D3572" s="36" t="s">
        <v>2012</v>
      </c>
      <c r="E3572" s="36">
        <f ca="1">IF(GLOBAL[[#This Row],[b12]]="",GLOBAL[[#This Row],[a6]],GLOBAL[[#This Row],[b12]])</f>
        <v>5</v>
      </c>
      <c r="F3572" s="37">
        <f>GLOBAL[[#This Row],[AWAL]]</f>
        <v>5</v>
      </c>
      <c r="G3572" s="36"/>
      <c r="H3572" s="36"/>
      <c r="I3572" s="36">
        <f>IF(GLOBAL[[#This Row],[1]]="","",SUMIF(Table6[NB BM_C_QTY+F],GLOBAL[POINTER],Table6[C]))</f>
        <v>0</v>
      </c>
      <c r="J3572" s="95">
        <f>IF(GLOBAL[[#This Row],[2]]="",0,-1*SUMIF(Table5[CONCAT],GLOBAL[POINTER],Table5[3]))</f>
        <v>0</v>
      </c>
      <c r="K3572" s="36" t="str">
        <f>IF(GLOBAL[[#This Row],[b1]]="","",GLOBAL[[#This Row],[b1]]-GLOBAL[[#This Row],[a1]]-GLOBAL[[#This Row],[bkeluar1]])</f>
        <v/>
      </c>
      <c r="L3572" s="36">
        <f>SUM(GLOBAL[[#This Row],[bmasuk1]:[c1]])</f>
        <v>0</v>
      </c>
      <c r="M3572" s="37">
        <f t="shared" si="55"/>
        <v>5</v>
      </c>
      <c r="N3572" s="36"/>
      <c r="O3572" s="36" t="str">
        <f>IF(GLOBAL[[#This Row],[b2]]="","",GLOBAL[[#This Row],[b2]]-GLOBAL[[#This Row],[a2]])</f>
        <v/>
      </c>
      <c r="P3572" s="37">
        <f ca="1">SUM(INDIRECT(GLOBAL_VAR[TABLENAME]&amp;"[@a"&amp;$1:$1-1&amp;"]"),INDIRECT(GLOBAL_VAR[TABLENAME]&amp;"[@c"&amp;$1:$1-1&amp;"]"))</f>
        <v>5</v>
      </c>
      <c r="Q3572" s="108"/>
      <c r="R3572" s="38" t="str">
        <f>IF(GLOBAL[[#This Row],[b3]]="","",GLOBAL[[#This Row],[b3]]-GLOBAL[[#This Row],[a3]])</f>
        <v/>
      </c>
      <c r="S3572" s="37">
        <f ca="1">SUM(INDIRECT(GLOBAL_VAR[TABLENAME]&amp;"[@a"&amp;$1:$1-1&amp;"]"),INDIRECT(GLOBAL_VAR[TABLENAME]&amp;"[@c"&amp;$1:$1-1&amp;"]"))</f>
        <v>5</v>
      </c>
      <c r="T3572" s="38"/>
      <c r="U3572" s="38" t="str">
        <f>IF(GLOBAL[[#This Row],[b4]]="","",GLOBAL[[#This Row],[b4]]-GLOBAL[[#This Row],[a4]])</f>
        <v/>
      </c>
      <c r="V3572" s="37">
        <f ca="1">SUM(INDIRECT(GLOBAL_VAR[TABLENAME]&amp;"[@a"&amp;$1:$1-1&amp;"]"),INDIRECT(GLOBAL_VAR[TABLENAME]&amp;"[@c"&amp;$1:$1-1&amp;"]"))</f>
        <v>5</v>
      </c>
      <c r="W3572" s="36"/>
      <c r="X3572" s="36" t="str">
        <f>IF(GLOBAL[[#This Row],[b5]]="","",GLOBAL[[#This Row],[b5]]-GLOBAL[[#This Row],[a5]])</f>
        <v/>
      </c>
      <c r="Y3572" s="37">
        <f ca="1">SUM(INDIRECT(GLOBAL_VAR[TABLENAME]&amp;"[@a"&amp;$1:$1-1&amp;"]"),INDIRECT(GLOBAL_VAR[TABLENAME]&amp;"[@c"&amp;$1:$1-1&amp;"]"))</f>
        <v>5</v>
      </c>
      <c r="AA3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572" s="36">
        <v>48</v>
      </c>
      <c r="AC3572" t="s">
        <v>5116</v>
      </c>
    </row>
    <row r="3573" spans="1:29">
      <c r="A3573" s="36">
        <f ca="1">IF(GLOBAL[[#This Row],[TT]]&lt;1,"",ROW()-2)</f>
        <v>3571</v>
      </c>
      <c r="B3573" s="38" t="s">
        <v>2474</v>
      </c>
      <c r="C3573" s="36">
        <v>20</v>
      </c>
      <c r="D3573" s="36" t="s">
        <v>45</v>
      </c>
      <c r="E3573" s="36">
        <f ca="1">IF(GLOBAL[[#This Row],[b12]]="",GLOBAL[[#This Row],[a6]],GLOBAL[[#This Row],[b12]])</f>
        <v>20</v>
      </c>
      <c r="F3573" s="37">
        <f>GLOBAL[[#This Row],[AWAL]]</f>
        <v>20</v>
      </c>
      <c r="G3573" s="36"/>
      <c r="H3573" s="36"/>
      <c r="I3573" s="36">
        <f>IF(GLOBAL[[#This Row],[1]]="","",SUMIF(Table6[NB BM_C_QTY+F],GLOBAL[POINTER],Table6[C]))</f>
        <v>0</v>
      </c>
      <c r="J3573" s="95">
        <f>IF(GLOBAL[[#This Row],[2]]="",0,-1*SUMIF(Table5[CONCAT],GLOBAL[POINTER],Table5[3]))</f>
        <v>0</v>
      </c>
      <c r="K3573" s="36" t="str">
        <f>IF(GLOBAL[[#This Row],[b1]]="","",GLOBAL[[#This Row],[b1]]-GLOBAL[[#This Row],[a1]]-GLOBAL[[#This Row],[bkeluar1]])</f>
        <v/>
      </c>
      <c r="L3573" s="36">
        <f>SUM(GLOBAL[[#This Row],[bmasuk1]:[c1]])</f>
        <v>0</v>
      </c>
      <c r="M3573" s="37">
        <f t="shared" si="55"/>
        <v>20</v>
      </c>
      <c r="N3573" s="36"/>
      <c r="O3573" s="36" t="str">
        <f>IF(GLOBAL[[#This Row],[b2]]="","",GLOBAL[[#This Row],[b2]]-GLOBAL[[#This Row],[a2]])</f>
        <v/>
      </c>
      <c r="P3573" s="37">
        <f ca="1">SUM(INDIRECT(GLOBAL_VAR[TABLENAME]&amp;"[@a"&amp;$1:$1-1&amp;"]"),INDIRECT(GLOBAL_VAR[TABLENAME]&amp;"[@c"&amp;$1:$1-1&amp;"]"))</f>
        <v>20</v>
      </c>
      <c r="Q3573" s="108"/>
      <c r="R3573" s="38" t="str">
        <f>IF(GLOBAL[[#This Row],[b3]]="","",GLOBAL[[#This Row],[b3]]-GLOBAL[[#This Row],[a3]])</f>
        <v/>
      </c>
      <c r="S3573" s="37">
        <f ca="1">SUM(INDIRECT(GLOBAL_VAR[TABLENAME]&amp;"[@a"&amp;$1:$1-1&amp;"]"),INDIRECT(GLOBAL_VAR[TABLENAME]&amp;"[@c"&amp;$1:$1-1&amp;"]"))</f>
        <v>20</v>
      </c>
      <c r="T3573" s="38"/>
      <c r="U3573" s="38" t="str">
        <f>IF(GLOBAL[[#This Row],[b4]]="","",GLOBAL[[#This Row],[b4]]-GLOBAL[[#This Row],[a4]])</f>
        <v/>
      </c>
      <c r="V3573" s="37">
        <f ca="1">SUM(INDIRECT(GLOBAL_VAR[TABLENAME]&amp;"[@a"&amp;$1:$1-1&amp;"]"),INDIRECT(GLOBAL_VAR[TABLENAME]&amp;"[@c"&amp;$1:$1-1&amp;"]"))</f>
        <v>20</v>
      </c>
      <c r="W3573" s="36"/>
      <c r="X3573" s="36" t="str">
        <f>IF(GLOBAL[[#This Row],[b5]]="","",GLOBAL[[#This Row],[b5]]-GLOBAL[[#This Row],[a5]])</f>
        <v/>
      </c>
      <c r="Y3573" s="37">
        <f ca="1">SUM(INDIRECT(GLOBAL_VAR[TABLENAME]&amp;"[@a"&amp;$1:$1-1&amp;"]"),INDIRECT(GLOBAL_VAR[TABLENAME]&amp;"[@c"&amp;$1:$1-1&amp;"]"))</f>
        <v>20</v>
      </c>
      <c r="AA3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573" s="36">
        <v>48</v>
      </c>
      <c r="AC3573" t="s">
        <v>5116</v>
      </c>
    </row>
    <row r="3574" spans="1:29">
      <c r="A3574" s="36">
        <f ca="1">IF(GLOBAL[[#This Row],[TT]]&lt;1,"",ROW()-2)</f>
        <v>3572</v>
      </c>
      <c r="B3574" s="38" t="s">
        <v>2475</v>
      </c>
      <c r="C3574" s="36">
        <v>4</v>
      </c>
      <c r="D3574" s="36" t="s">
        <v>212</v>
      </c>
      <c r="E3574" s="36">
        <f ca="1">IF(GLOBAL[[#This Row],[b12]]="",GLOBAL[[#This Row],[a6]],GLOBAL[[#This Row],[b12]])</f>
        <v>4</v>
      </c>
      <c r="F3574" s="37">
        <f>GLOBAL[[#This Row],[AWAL]]</f>
        <v>4</v>
      </c>
      <c r="G3574" s="36"/>
      <c r="H3574" s="36"/>
      <c r="I3574" s="36">
        <f>IF(GLOBAL[[#This Row],[1]]="","",SUMIF(Table6[NB BM_C_QTY+F],GLOBAL[POINTER],Table6[C]))</f>
        <v>0</v>
      </c>
      <c r="J3574" s="95">
        <f>IF(GLOBAL[[#This Row],[2]]="",0,-1*SUMIF(Table5[CONCAT],GLOBAL[POINTER],Table5[3]))</f>
        <v>0</v>
      </c>
      <c r="K3574" s="36" t="str">
        <f>IF(GLOBAL[[#This Row],[b1]]="","",GLOBAL[[#This Row],[b1]]-GLOBAL[[#This Row],[a1]]-GLOBAL[[#This Row],[bkeluar1]])</f>
        <v/>
      </c>
      <c r="L3574" s="36">
        <f>SUM(GLOBAL[[#This Row],[bmasuk1]:[c1]])</f>
        <v>0</v>
      </c>
      <c r="M3574" s="37">
        <f t="shared" si="55"/>
        <v>4</v>
      </c>
      <c r="N3574" s="36"/>
      <c r="O3574" s="36" t="str">
        <f>IF(GLOBAL[[#This Row],[b2]]="","",GLOBAL[[#This Row],[b2]]-GLOBAL[[#This Row],[a2]])</f>
        <v/>
      </c>
      <c r="P3574" s="37">
        <f ca="1">SUM(INDIRECT(GLOBAL_VAR[TABLENAME]&amp;"[@a"&amp;$1:$1-1&amp;"]"),INDIRECT(GLOBAL_VAR[TABLENAME]&amp;"[@c"&amp;$1:$1-1&amp;"]"))</f>
        <v>4</v>
      </c>
      <c r="Q3574" s="108"/>
      <c r="R3574" s="38" t="str">
        <f>IF(GLOBAL[[#This Row],[b3]]="","",GLOBAL[[#This Row],[b3]]-GLOBAL[[#This Row],[a3]])</f>
        <v/>
      </c>
      <c r="S3574" s="37">
        <f ca="1">SUM(INDIRECT(GLOBAL_VAR[TABLENAME]&amp;"[@a"&amp;$1:$1-1&amp;"]"),INDIRECT(GLOBAL_VAR[TABLENAME]&amp;"[@c"&amp;$1:$1-1&amp;"]"))</f>
        <v>4</v>
      </c>
      <c r="T3574" s="38"/>
      <c r="U3574" s="38" t="str">
        <f>IF(GLOBAL[[#This Row],[b4]]="","",GLOBAL[[#This Row],[b4]]-GLOBAL[[#This Row],[a4]])</f>
        <v/>
      </c>
      <c r="V3574" s="37">
        <f ca="1">SUM(INDIRECT(GLOBAL_VAR[TABLENAME]&amp;"[@a"&amp;$1:$1-1&amp;"]"),INDIRECT(GLOBAL_VAR[TABLENAME]&amp;"[@c"&amp;$1:$1-1&amp;"]"))</f>
        <v>4</v>
      </c>
      <c r="W3574" s="36"/>
      <c r="X3574" s="36" t="str">
        <f>IF(GLOBAL[[#This Row],[b5]]="","",GLOBAL[[#This Row],[b5]]-GLOBAL[[#This Row],[a5]])</f>
        <v/>
      </c>
      <c r="Y3574" s="37">
        <f ca="1">SUM(INDIRECT(GLOBAL_VAR[TABLENAME]&amp;"[@a"&amp;$1:$1-1&amp;"]"),INDIRECT(GLOBAL_VAR[TABLENAME]&amp;"[@c"&amp;$1:$1-1&amp;"]"))</f>
        <v>4</v>
      </c>
      <c r="AA3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574" s="36">
        <v>24</v>
      </c>
      <c r="AC3574" t="s">
        <v>5149</v>
      </c>
    </row>
    <row r="3575" spans="1:29">
      <c r="A3575" s="36">
        <f ca="1">IF(GLOBAL[[#This Row],[TT]]&lt;1,"",ROW()-2)</f>
        <v>3573</v>
      </c>
      <c r="B3575" s="38" t="s">
        <v>2476</v>
      </c>
      <c r="C3575" s="36">
        <v>1</v>
      </c>
      <c r="D3575" s="36" t="s">
        <v>1925</v>
      </c>
      <c r="E3575" s="36">
        <f ca="1">IF(GLOBAL[[#This Row],[b12]]="",GLOBAL[[#This Row],[a6]],GLOBAL[[#This Row],[b12]])</f>
        <v>1</v>
      </c>
      <c r="F3575" s="37">
        <f>GLOBAL[[#This Row],[AWAL]]</f>
        <v>1</v>
      </c>
      <c r="G3575" s="36"/>
      <c r="H3575" s="36"/>
      <c r="I3575" s="36">
        <f>IF(GLOBAL[[#This Row],[1]]="","",SUMIF(Table6[NB BM_C_QTY+F],GLOBAL[POINTER],Table6[C]))</f>
        <v>0</v>
      </c>
      <c r="J3575" s="95">
        <f>IF(GLOBAL[[#This Row],[2]]="",0,-1*SUMIF(Table5[CONCAT],GLOBAL[POINTER],Table5[3]))</f>
        <v>0</v>
      </c>
      <c r="K3575" s="36" t="str">
        <f>IF(GLOBAL[[#This Row],[b1]]="","",GLOBAL[[#This Row],[b1]]-GLOBAL[[#This Row],[a1]]-GLOBAL[[#This Row],[bkeluar1]])</f>
        <v/>
      </c>
      <c r="L3575" s="36">
        <f>SUM(GLOBAL[[#This Row],[bmasuk1]:[c1]])</f>
        <v>0</v>
      </c>
      <c r="M3575" s="37">
        <f t="shared" si="55"/>
        <v>1</v>
      </c>
      <c r="N3575" s="36"/>
      <c r="O3575" s="36" t="str">
        <f>IF(GLOBAL[[#This Row],[b2]]="","",GLOBAL[[#This Row],[b2]]-GLOBAL[[#This Row],[a2]])</f>
        <v/>
      </c>
      <c r="P3575" s="37">
        <f ca="1">SUM(INDIRECT(GLOBAL_VAR[TABLENAME]&amp;"[@a"&amp;$1:$1-1&amp;"]"),INDIRECT(GLOBAL_VAR[TABLENAME]&amp;"[@c"&amp;$1:$1-1&amp;"]"))</f>
        <v>1</v>
      </c>
      <c r="Q3575" s="108"/>
      <c r="R3575" s="38" t="str">
        <f>IF(GLOBAL[[#This Row],[b3]]="","",GLOBAL[[#This Row],[b3]]-GLOBAL[[#This Row],[a3]])</f>
        <v/>
      </c>
      <c r="S3575" s="37">
        <f ca="1">SUM(INDIRECT(GLOBAL_VAR[TABLENAME]&amp;"[@a"&amp;$1:$1-1&amp;"]"),INDIRECT(GLOBAL_VAR[TABLENAME]&amp;"[@c"&amp;$1:$1-1&amp;"]"))</f>
        <v>1</v>
      </c>
      <c r="T3575" s="38"/>
      <c r="U3575" s="38" t="str">
        <f>IF(GLOBAL[[#This Row],[b4]]="","",GLOBAL[[#This Row],[b4]]-GLOBAL[[#This Row],[a4]])</f>
        <v/>
      </c>
      <c r="V3575" s="37">
        <f ca="1">SUM(INDIRECT(GLOBAL_VAR[TABLENAME]&amp;"[@a"&amp;$1:$1-1&amp;"]"),INDIRECT(GLOBAL_VAR[TABLENAME]&amp;"[@c"&amp;$1:$1-1&amp;"]"))</f>
        <v>1</v>
      </c>
      <c r="W3575" s="36"/>
      <c r="X3575" s="36" t="str">
        <f>IF(GLOBAL[[#This Row],[b5]]="","",GLOBAL[[#This Row],[b5]]-GLOBAL[[#This Row],[a5]])</f>
        <v/>
      </c>
      <c r="Y3575" s="37">
        <f ca="1">SUM(INDIRECT(GLOBAL_VAR[TABLENAME]&amp;"[@a"&amp;$1:$1-1&amp;"]"),INDIRECT(GLOBAL_VAR[TABLENAME]&amp;"[@c"&amp;$1:$1-1&amp;"]"))</f>
        <v>1</v>
      </c>
      <c r="AA3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575" s="36">
        <v>2304</v>
      </c>
      <c r="AC3575" t="s">
        <v>5118</v>
      </c>
    </row>
    <row r="3576" spans="1:29">
      <c r="A3576" s="36" t="str">
        <f ca="1">IF(GLOBAL[[#This Row],[TT]]&lt;1,"",ROW()-2)</f>
        <v/>
      </c>
      <c r="B3576" s="38" t="s">
        <v>1929</v>
      </c>
      <c r="C3576" s="36">
        <v>0</v>
      </c>
      <c r="D3576" s="36" t="s">
        <v>45</v>
      </c>
      <c r="E3576" s="36">
        <f ca="1">IF(GLOBAL[[#This Row],[b12]]="",GLOBAL[[#This Row],[a6]],GLOBAL[[#This Row],[b12]])</f>
        <v>0</v>
      </c>
      <c r="F3576" s="37">
        <f>GLOBAL[[#This Row],[AWAL]]</f>
        <v>0</v>
      </c>
      <c r="G3576" s="36"/>
      <c r="H3576" s="36"/>
      <c r="I3576" s="36">
        <f>IF(GLOBAL[[#This Row],[1]]="","",SUMIF(Table6[NB BM_C_QTY+F],GLOBAL[POINTER],Table6[C]))</f>
        <v>0</v>
      </c>
      <c r="J3576" s="95">
        <f>IF(GLOBAL[[#This Row],[2]]="",0,-1*SUMIF(Table5[CONCAT],GLOBAL[POINTER],Table5[3]))</f>
        <v>0</v>
      </c>
      <c r="K3576" s="36" t="str">
        <f>IF(GLOBAL[[#This Row],[b1]]="","",GLOBAL[[#This Row],[b1]]-GLOBAL[[#This Row],[a1]]-GLOBAL[[#This Row],[bkeluar1]])</f>
        <v/>
      </c>
      <c r="L3576" s="36">
        <f>SUM(GLOBAL[[#This Row],[bmasuk1]:[c1]])</f>
        <v>0</v>
      </c>
      <c r="M3576" s="37">
        <f t="shared" si="55"/>
        <v>0</v>
      </c>
      <c r="N3576" s="36"/>
      <c r="O3576" s="36" t="str">
        <f>IF(GLOBAL[[#This Row],[b2]]="","",GLOBAL[[#This Row],[b2]]-GLOBAL[[#This Row],[a2]])</f>
        <v/>
      </c>
      <c r="P3576" s="37">
        <f ca="1">SUM(INDIRECT(GLOBAL_VAR[TABLENAME]&amp;"[@a"&amp;$1:$1-1&amp;"]"),INDIRECT(GLOBAL_VAR[TABLENAME]&amp;"[@c"&amp;$1:$1-1&amp;"]"))</f>
        <v>0</v>
      </c>
      <c r="Q3576" s="108"/>
      <c r="R3576" s="38" t="str">
        <f>IF(GLOBAL[[#This Row],[b3]]="","",GLOBAL[[#This Row],[b3]]-GLOBAL[[#This Row],[a3]])</f>
        <v/>
      </c>
      <c r="S3576" s="37">
        <f ca="1">SUM(INDIRECT(GLOBAL_VAR[TABLENAME]&amp;"[@a"&amp;$1:$1-1&amp;"]"),INDIRECT(GLOBAL_VAR[TABLENAME]&amp;"[@c"&amp;$1:$1-1&amp;"]"))</f>
        <v>0</v>
      </c>
      <c r="T3576" s="38"/>
      <c r="U3576" s="38" t="str">
        <f>IF(GLOBAL[[#This Row],[b4]]="","",GLOBAL[[#This Row],[b4]]-GLOBAL[[#This Row],[a4]])</f>
        <v/>
      </c>
      <c r="V3576" s="37">
        <f ca="1">SUM(INDIRECT(GLOBAL_VAR[TABLENAME]&amp;"[@a"&amp;$1:$1-1&amp;"]"),INDIRECT(GLOBAL_VAR[TABLENAME]&amp;"[@c"&amp;$1:$1-1&amp;"]"))</f>
        <v>0</v>
      </c>
      <c r="W3576" s="36"/>
      <c r="X3576" s="36" t="str">
        <f>IF(GLOBAL[[#This Row],[b5]]="","",GLOBAL[[#This Row],[b5]]-GLOBAL[[#This Row],[a5]])</f>
        <v/>
      </c>
      <c r="Y3576" s="37">
        <f ca="1">SUM(INDIRECT(GLOBAL_VAR[TABLENAME]&amp;"[@a"&amp;$1:$1-1&amp;"]"),INDIRECT(GLOBAL_VAR[TABLENAME]&amp;"[@c"&amp;$1:$1-1&amp;"]"))</f>
        <v>0</v>
      </c>
      <c r="AA3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576" s="36">
        <v>48</v>
      </c>
      <c r="AC3576" t="s">
        <v>5116</v>
      </c>
    </row>
    <row r="3577" spans="1:29">
      <c r="A3577" s="36" t="str">
        <f ca="1">IF(GLOBAL[[#This Row],[TT]]&lt;1,"",ROW()-2)</f>
        <v/>
      </c>
      <c r="B3577" s="38" t="s">
        <v>1928</v>
      </c>
      <c r="C3577" s="36">
        <v>0</v>
      </c>
      <c r="D3577" s="36" t="s">
        <v>45</v>
      </c>
      <c r="E3577" s="36">
        <f ca="1">IF(GLOBAL[[#This Row],[b12]]="",GLOBAL[[#This Row],[a6]],GLOBAL[[#This Row],[b12]])</f>
        <v>0</v>
      </c>
      <c r="F3577" s="37">
        <f>GLOBAL[[#This Row],[AWAL]]</f>
        <v>0</v>
      </c>
      <c r="G3577" s="36"/>
      <c r="H3577" s="36"/>
      <c r="I3577" s="36">
        <f>IF(GLOBAL[[#This Row],[1]]="","",SUMIF(Table6[NB BM_C_QTY+F],GLOBAL[POINTER],Table6[C]))</f>
        <v>0</v>
      </c>
      <c r="J3577" s="95">
        <f>IF(GLOBAL[[#This Row],[2]]="",0,-1*SUMIF(Table5[CONCAT],GLOBAL[POINTER],Table5[3]))</f>
        <v>0</v>
      </c>
      <c r="K3577" s="36" t="str">
        <f>IF(GLOBAL[[#This Row],[b1]]="","",GLOBAL[[#This Row],[b1]]-GLOBAL[[#This Row],[a1]]-GLOBAL[[#This Row],[bkeluar1]])</f>
        <v/>
      </c>
      <c r="L3577" s="36">
        <f>SUM(GLOBAL[[#This Row],[bmasuk1]:[c1]])</f>
        <v>0</v>
      </c>
      <c r="M3577" s="37">
        <f t="shared" si="55"/>
        <v>0</v>
      </c>
      <c r="N3577" s="36"/>
      <c r="O3577" s="36" t="str">
        <f>IF(GLOBAL[[#This Row],[b2]]="","",GLOBAL[[#This Row],[b2]]-GLOBAL[[#This Row],[a2]])</f>
        <v/>
      </c>
      <c r="P3577" s="37">
        <f ca="1">SUM(INDIRECT(GLOBAL_VAR[TABLENAME]&amp;"[@a"&amp;$1:$1-1&amp;"]"),INDIRECT(GLOBAL_VAR[TABLENAME]&amp;"[@c"&amp;$1:$1-1&amp;"]"))</f>
        <v>0</v>
      </c>
      <c r="Q3577" s="108"/>
      <c r="R3577" s="38" t="str">
        <f>IF(GLOBAL[[#This Row],[b3]]="","",GLOBAL[[#This Row],[b3]]-GLOBAL[[#This Row],[a3]])</f>
        <v/>
      </c>
      <c r="S3577" s="37">
        <f ca="1">SUM(INDIRECT(GLOBAL_VAR[TABLENAME]&amp;"[@a"&amp;$1:$1-1&amp;"]"),INDIRECT(GLOBAL_VAR[TABLENAME]&amp;"[@c"&amp;$1:$1-1&amp;"]"))</f>
        <v>0</v>
      </c>
      <c r="T3577" s="38"/>
      <c r="U3577" s="38" t="str">
        <f>IF(GLOBAL[[#This Row],[b4]]="","",GLOBAL[[#This Row],[b4]]-GLOBAL[[#This Row],[a4]])</f>
        <v/>
      </c>
      <c r="V3577" s="37">
        <f ca="1">SUM(INDIRECT(GLOBAL_VAR[TABLENAME]&amp;"[@a"&amp;$1:$1-1&amp;"]"),INDIRECT(GLOBAL_VAR[TABLENAME]&amp;"[@c"&amp;$1:$1-1&amp;"]"))</f>
        <v>0</v>
      </c>
      <c r="W3577" s="36"/>
      <c r="X3577" s="36" t="str">
        <f>IF(GLOBAL[[#This Row],[b5]]="","",GLOBAL[[#This Row],[b5]]-GLOBAL[[#This Row],[a5]])</f>
        <v/>
      </c>
      <c r="Y3577" s="37">
        <f ca="1">SUM(INDIRECT(GLOBAL_VAR[TABLENAME]&amp;"[@a"&amp;$1:$1-1&amp;"]"),INDIRECT(GLOBAL_VAR[TABLENAME]&amp;"[@c"&amp;$1:$1-1&amp;"]"))</f>
        <v>0</v>
      </c>
      <c r="AA3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577" s="36">
        <v>48</v>
      </c>
      <c r="AC3577" t="s">
        <v>5116</v>
      </c>
    </row>
    <row r="3578" spans="1:29">
      <c r="A3578" s="36">
        <f ca="1">IF(GLOBAL[[#This Row],[TT]]&lt;1,"",ROW()-2)</f>
        <v>3576</v>
      </c>
      <c r="B3578" s="38" t="s">
        <v>2477</v>
      </c>
      <c r="C3578" s="36">
        <v>2</v>
      </c>
      <c r="D3578" s="36" t="s">
        <v>106</v>
      </c>
      <c r="E3578" s="36">
        <f ca="1">IF(GLOBAL[[#This Row],[b12]]="",GLOBAL[[#This Row],[a6]],GLOBAL[[#This Row],[b12]])</f>
        <v>2</v>
      </c>
      <c r="F3578" s="37">
        <f>GLOBAL[[#This Row],[AWAL]]</f>
        <v>2</v>
      </c>
      <c r="G3578" s="36"/>
      <c r="H3578" s="36"/>
      <c r="I3578" s="36">
        <f>IF(GLOBAL[[#This Row],[1]]="","",SUMIF(Table6[NB BM_C_QTY+F],GLOBAL[POINTER],Table6[C]))</f>
        <v>0</v>
      </c>
      <c r="J3578" s="95">
        <f>IF(GLOBAL[[#This Row],[2]]="",0,-1*SUMIF(Table5[CONCAT],GLOBAL[POINTER],Table5[3]))</f>
        <v>0</v>
      </c>
      <c r="K3578" s="36" t="str">
        <f>IF(GLOBAL[[#This Row],[b1]]="","",GLOBAL[[#This Row],[b1]]-GLOBAL[[#This Row],[a1]]-GLOBAL[[#This Row],[bkeluar1]])</f>
        <v/>
      </c>
      <c r="L3578" s="36">
        <f>SUM(GLOBAL[[#This Row],[bmasuk1]:[c1]])</f>
        <v>0</v>
      </c>
      <c r="M3578" s="37">
        <f t="shared" si="55"/>
        <v>2</v>
      </c>
      <c r="N3578" s="36"/>
      <c r="O3578" s="36" t="str">
        <f>IF(GLOBAL[[#This Row],[b2]]="","",GLOBAL[[#This Row],[b2]]-GLOBAL[[#This Row],[a2]])</f>
        <v/>
      </c>
      <c r="P3578" s="37">
        <f ca="1">SUM(INDIRECT(GLOBAL_VAR[TABLENAME]&amp;"[@a"&amp;$1:$1-1&amp;"]"),INDIRECT(GLOBAL_VAR[TABLENAME]&amp;"[@c"&amp;$1:$1-1&amp;"]"))</f>
        <v>2</v>
      </c>
      <c r="Q3578" s="108"/>
      <c r="R3578" s="38" t="str">
        <f>IF(GLOBAL[[#This Row],[b3]]="","",GLOBAL[[#This Row],[b3]]-GLOBAL[[#This Row],[a3]])</f>
        <v/>
      </c>
      <c r="S3578" s="37">
        <f ca="1">SUM(INDIRECT(GLOBAL_VAR[TABLENAME]&amp;"[@a"&amp;$1:$1-1&amp;"]"),INDIRECT(GLOBAL_VAR[TABLENAME]&amp;"[@c"&amp;$1:$1-1&amp;"]"))</f>
        <v>2</v>
      </c>
      <c r="T3578" s="38"/>
      <c r="U3578" s="38" t="str">
        <f>IF(GLOBAL[[#This Row],[b4]]="","",GLOBAL[[#This Row],[b4]]-GLOBAL[[#This Row],[a4]])</f>
        <v/>
      </c>
      <c r="V3578" s="37">
        <f ca="1">SUM(INDIRECT(GLOBAL_VAR[TABLENAME]&amp;"[@a"&amp;$1:$1-1&amp;"]"),INDIRECT(GLOBAL_VAR[TABLENAME]&amp;"[@c"&amp;$1:$1-1&amp;"]"))</f>
        <v>2</v>
      </c>
      <c r="W3578" s="36"/>
      <c r="X3578" s="36" t="str">
        <f>IF(GLOBAL[[#This Row],[b5]]="","",GLOBAL[[#This Row],[b5]]-GLOBAL[[#This Row],[a5]])</f>
        <v/>
      </c>
      <c r="Y3578" s="37">
        <f ca="1">SUM(INDIRECT(GLOBAL_VAR[TABLENAME]&amp;"[@a"&amp;$1:$1-1&amp;"]"),INDIRECT(GLOBAL_VAR[TABLENAME]&amp;"[@c"&amp;$1:$1-1&amp;"]"))</f>
        <v>2</v>
      </c>
      <c r="AA3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578" s="36">
        <v>96</v>
      </c>
      <c r="AC3578" t="s">
        <v>5116</v>
      </c>
    </row>
    <row r="3579" spans="1:29">
      <c r="A3579" s="36">
        <f ca="1">IF(GLOBAL[[#This Row],[TT]]&lt;1,"",ROW()-2)</f>
        <v>3577</v>
      </c>
      <c r="B3579" s="38" t="s">
        <v>2478</v>
      </c>
      <c r="C3579" s="36">
        <v>3</v>
      </c>
      <c r="D3579" s="36" t="s">
        <v>47</v>
      </c>
      <c r="E3579" s="36">
        <f ca="1">IF(GLOBAL[[#This Row],[b12]]="",GLOBAL[[#This Row],[a6]],GLOBAL[[#This Row],[b12]])</f>
        <v>3</v>
      </c>
      <c r="F3579" s="37">
        <f>GLOBAL[[#This Row],[AWAL]]</f>
        <v>3</v>
      </c>
      <c r="G3579" s="36"/>
      <c r="H3579" s="36"/>
      <c r="I3579" s="36">
        <f>IF(GLOBAL[[#This Row],[1]]="","",SUMIF(Table6[NB BM_C_QTY+F],GLOBAL[POINTER],Table6[C]))</f>
        <v>0</v>
      </c>
      <c r="J3579" s="95">
        <f>IF(GLOBAL[[#This Row],[2]]="",0,-1*SUMIF(Table5[CONCAT],GLOBAL[POINTER],Table5[3]))</f>
        <v>0</v>
      </c>
      <c r="K3579" s="36" t="str">
        <f>IF(GLOBAL[[#This Row],[b1]]="","",GLOBAL[[#This Row],[b1]]-GLOBAL[[#This Row],[a1]]-GLOBAL[[#This Row],[bkeluar1]])</f>
        <v/>
      </c>
      <c r="L3579" s="36">
        <f>SUM(GLOBAL[[#This Row],[bmasuk1]:[c1]])</f>
        <v>0</v>
      </c>
      <c r="M3579" s="37">
        <f t="shared" si="55"/>
        <v>3</v>
      </c>
      <c r="N3579" s="36"/>
      <c r="O3579" s="36" t="str">
        <f>IF(GLOBAL[[#This Row],[b2]]="","",GLOBAL[[#This Row],[b2]]-GLOBAL[[#This Row],[a2]])</f>
        <v/>
      </c>
      <c r="P3579" s="37">
        <f ca="1">SUM(INDIRECT(GLOBAL_VAR[TABLENAME]&amp;"[@a"&amp;$1:$1-1&amp;"]"),INDIRECT(GLOBAL_VAR[TABLENAME]&amp;"[@c"&amp;$1:$1-1&amp;"]"))</f>
        <v>3</v>
      </c>
      <c r="Q3579" s="108"/>
      <c r="R3579" s="38" t="str">
        <f>IF(GLOBAL[[#This Row],[b3]]="","",GLOBAL[[#This Row],[b3]]-GLOBAL[[#This Row],[a3]])</f>
        <v/>
      </c>
      <c r="S3579" s="37">
        <f ca="1">SUM(INDIRECT(GLOBAL_VAR[TABLENAME]&amp;"[@a"&amp;$1:$1-1&amp;"]"),INDIRECT(GLOBAL_VAR[TABLENAME]&amp;"[@c"&amp;$1:$1-1&amp;"]"))</f>
        <v>3</v>
      </c>
      <c r="T3579" s="38"/>
      <c r="U3579" s="38" t="str">
        <f>IF(GLOBAL[[#This Row],[b4]]="","",GLOBAL[[#This Row],[b4]]-GLOBAL[[#This Row],[a4]])</f>
        <v/>
      </c>
      <c r="V3579" s="37">
        <f ca="1">SUM(INDIRECT(GLOBAL_VAR[TABLENAME]&amp;"[@a"&amp;$1:$1-1&amp;"]"),INDIRECT(GLOBAL_VAR[TABLENAME]&amp;"[@c"&amp;$1:$1-1&amp;"]"))</f>
        <v>3</v>
      </c>
      <c r="W3579" s="36"/>
      <c r="X3579" s="36" t="str">
        <f>IF(GLOBAL[[#This Row],[b5]]="","",GLOBAL[[#This Row],[b5]]-GLOBAL[[#This Row],[a5]])</f>
        <v/>
      </c>
      <c r="Y3579" s="37">
        <f ca="1">SUM(INDIRECT(GLOBAL_VAR[TABLENAME]&amp;"[@a"&amp;$1:$1-1&amp;"]"),INDIRECT(GLOBAL_VAR[TABLENAME]&amp;"[@c"&amp;$1:$1-1&amp;"]"))</f>
        <v>3</v>
      </c>
      <c r="AA3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579" s="36">
        <v>72</v>
      </c>
      <c r="AC3579" t="s">
        <v>5116</v>
      </c>
    </row>
    <row r="3580" spans="1:29">
      <c r="A3580" s="36">
        <f ca="1">IF(GLOBAL[[#This Row],[TT]]&lt;1,"",ROW()-2)</f>
        <v>3578</v>
      </c>
      <c r="B3580" s="38" t="s">
        <v>2479</v>
      </c>
      <c r="C3580" s="36">
        <v>20</v>
      </c>
      <c r="D3580" s="36" t="s">
        <v>7</v>
      </c>
      <c r="E3580" s="36">
        <f ca="1">IF(GLOBAL[[#This Row],[b12]]="",GLOBAL[[#This Row],[a6]],GLOBAL[[#This Row],[b12]])</f>
        <v>20</v>
      </c>
      <c r="F3580" s="37">
        <f>GLOBAL[[#This Row],[AWAL]]</f>
        <v>20</v>
      </c>
      <c r="G3580" s="36"/>
      <c r="H3580" s="36"/>
      <c r="I3580" s="36">
        <f>IF(GLOBAL[[#This Row],[1]]="","",SUMIF(Table6[NB BM_C_QTY+F],GLOBAL[POINTER],Table6[C]))</f>
        <v>0</v>
      </c>
      <c r="J3580" s="95">
        <f>IF(GLOBAL[[#This Row],[2]]="",0,-1*SUMIF(Table5[CONCAT],GLOBAL[POINTER],Table5[3]))</f>
        <v>0</v>
      </c>
      <c r="K3580" s="36" t="str">
        <f>IF(GLOBAL[[#This Row],[b1]]="","",GLOBAL[[#This Row],[b1]]-GLOBAL[[#This Row],[a1]]-GLOBAL[[#This Row],[bkeluar1]])</f>
        <v/>
      </c>
      <c r="L3580" s="36">
        <f>SUM(GLOBAL[[#This Row],[bmasuk1]:[c1]])</f>
        <v>0</v>
      </c>
      <c r="M3580" s="37">
        <f t="shared" si="55"/>
        <v>20</v>
      </c>
      <c r="N3580" s="36"/>
      <c r="O3580" s="36" t="str">
        <f>IF(GLOBAL[[#This Row],[b2]]="","",GLOBAL[[#This Row],[b2]]-GLOBAL[[#This Row],[a2]])</f>
        <v/>
      </c>
      <c r="P3580" s="37">
        <f ca="1">SUM(INDIRECT(GLOBAL_VAR[TABLENAME]&amp;"[@a"&amp;$1:$1-1&amp;"]"),INDIRECT(GLOBAL_VAR[TABLENAME]&amp;"[@c"&amp;$1:$1-1&amp;"]"))</f>
        <v>20</v>
      </c>
      <c r="Q3580" s="108"/>
      <c r="R3580" s="38" t="str">
        <f>IF(GLOBAL[[#This Row],[b3]]="","",GLOBAL[[#This Row],[b3]]-GLOBAL[[#This Row],[a3]])</f>
        <v/>
      </c>
      <c r="S3580" s="37">
        <f ca="1">SUM(INDIRECT(GLOBAL_VAR[TABLENAME]&amp;"[@a"&amp;$1:$1-1&amp;"]"),INDIRECT(GLOBAL_VAR[TABLENAME]&amp;"[@c"&amp;$1:$1-1&amp;"]"))</f>
        <v>20</v>
      </c>
      <c r="T3580" s="38"/>
      <c r="U3580" s="38" t="str">
        <f>IF(GLOBAL[[#This Row],[b4]]="","",GLOBAL[[#This Row],[b4]]-GLOBAL[[#This Row],[a4]])</f>
        <v/>
      </c>
      <c r="V3580" s="37">
        <f ca="1">SUM(INDIRECT(GLOBAL_VAR[TABLENAME]&amp;"[@a"&amp;$1:$1-1&amp;"]"),INDIRECT(GLOBAL_VAR[TABLENAME]&amp;"[@c"&amp;$1:$1-1&amp;"]"))</f>
        <v>20</v>
      </c>
      <c r="W3580" s="36"/>
      <c r="X3580" s="36" t="str">
        <f>IF(GLOBAL[[#This Row],[b5]]="","",GLOBAL[[#This Row],[b5]]-GLOBAL[[#This Row],[a5]])</f>
        <v/>
      </c>
      <c r="Y3580" s="37">
        <f ca="1">SUM(INDIRECT(GLOBAL_VAR[TABLENAME]&amp;"[@a"&amp;$1:$1-1&amp;"]"),INDIRECT(GLOBAL_VAR[TABLENAME]&amp;"[@c"&amp;$1:$1-1&amp;"]"))</f>
        <v>20</v>
      </c>
      <c r="AA3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580" s="36">
        <v>144</v>
      </c>
      <c r="AC3580" t="s">
        <v>5116</v>
      </c>
    </row>
    <row r="3581" spans="1:29">
      <c r="A3581" s="36">
        <f ca="1">IF(GLOBAL[[#This Row],[TT]]&lt;1,"",ROW()-2)</f>
        <v>3579</v>
      </c>
      <c r="B3581" s="38" t="s">
        <v>2480</v>
      </c>
      <c r="C3581" s="36">
        <v>7</v>
      </c>
      <c r="D3581" s="36" t="s">
        <v>51</v>
      </c>
      <c r="E3581" s="36">
        <f ca="1">IF(GLOBAL[[#This Row],[b12]]="",GLOBAL[[#This Row],[a6]],GLOBAL[[#This Row],[b12]])</f>
        <v>7</v>
      </c>
      <c r="F3581" s="37">
        <f>GLOBAL[[#This Row],[AWAL]]</f>
        <v>7</v>
      </c>
      <c r="G3581" s="36"/>
      <c r="H3581" s="36"/>
      <c r="I3581" s="36">
        <f>IF(GLOBAL[[#This Row],[1]]="","",SUMIF(Table6[NB BM_C_QTY+F],GLOBAL[POINTER],Table6[C]))</f>
        <v>0</v>
      </c>
      <c r="J3581" s="95">
        <f>IF(GLOBAL[[#This Row],[2]]="",0,-1*SUMIF(Table5[CONCAT],GLOBAL[POINTER],Table5[3]))</f>
        <v>0</v>
      </c>
      <c r="K3581" s="36" t="str">
        <f>IF(GLOBAL[[#This Row],[b1]]="","",GLOBAL[[#This Row],[b1]]-GLOBAL[[#This Row],[a1]]-GLOBAL[[#This Row],[bkeluar1]])</f>
        <v/>
      </c>
      <c r="L3581" s="36">
        <f>SUM(GLOBAL[[#This Row],[bmasuk1]:[c1]])</f>
        <v>0</v>
      </c>
      <c r="M3581" s="37">
        <f t="shared" si="55"/>
        <v>7</v>
      </c>
      <c r="N3581" s="36"/>
      <c r="O3581" s="36" t="str">
        <f>IF(GLOBAL[[#This Row],[b2]]="","",GLOBAL[[#This Row],[b2]]-GLOBAL[[#This Row],[a2]])</f>
        <v/>
      </c>
      <c r="P3581" s="37">
        <f ca="1">SUM(INDIRECT(GLOBAL_VAR[TABLENAME]&amp;"[@a"&amp;$1:$1-1&amp;"]"),INDIRECT(GLOBAL_VAR[TABLENAME]&amp;"[@c"&amp;$1:$1-1&amp;"]"))</f>
        <v>7</v>
      </c>
      <c r="Q3581" s="108"/>
      <c r="R3581" s="38" t="str">
        <f>IF(GLOBAL[[#This Row],[b3]]="","",GLOBAL[[#This Row],[b3]]-GLOBAL[[#This Row],[a3]])</f>
        <v/>
      </c>
      <c r="S3581" s="37">
        <f ca="1">SUM(INDIRECT(GLOBAL_VAR[TABLENAME]&amp;"[@a"&amp;$1:$1-1&amp;"]"),INDIRECT(GLOBAL_VAR[TABLENAME]&amp;"[@c"&amp;$1:$1-1&amp;"]"))</f>
        <v>7</v>
      </c>
      <c r="T3581" s="38"/>
      <c r="U3581" s="38" t="str">
        <f>IF(GLOBAL[[#This Row],[b4]]="","",GLOBAL[[#This Row],[b4]]-GLOBAL[[#This Row],[a4]])</f>
        <v/>
      </c>
      <c r="V3581" s="37">
        <f ca="1">SUM(INDIRECT(GLOBAL_VAR[TABLENAME]&amp;"[@a"&amp;$1:$1-1&amp;"]"),INDIRECT(GLOBAL_VAR[TABLENAME]&amp;"[@c"&amp;$1:$1-1&amp;"]"))</f>
        <v>7</v>
      </c>
      <c r="W3581" s="36"/>
      <c r="X3581" s="36" t="str">
        <f>IF(GLOBAL[[#This Row],[b5]]="","",GLOBAL[[#This Row],[b5]]-GLOBAL[[#This Row],[a5]])</f>
        <v/>
      </c>
      <c r="Y3581" s="37">
        <f ca="1">SUM(INDIRECT(GLOBAL_VAR[TABLENAME]&amp;"[@a"&amp;$1:$1-1&amp;"]"),INDIRECT(GLOBAL_VAR[TABLENAME]&amp;"[@c"&amp;$1:$1-1&amp;"]"))</f>
        <v>7</v>
      </c>
      <c r="AA3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581" s="36">
        <v>60</v>
      </c>
      <c r="AC3581" t="s">
        <v>5116</v>
      </c>
    </row>
    <row r="3582" spans="1:29">
      <c r="A3582" s="36">
        <f ca="1">IF(GLOBAL[[#This Row],[TT]]&lt;1,"",ROW()-2)</f>
        <v>3580</v>
      </c>
      <c r="B3582" s="38" t="s">
        <v>2481</v>
      </c>
      <c r="C3582" s="36">
        <v>2</v>
      </c>
      <c r="D3582" s="36" t="s">
        <v>39</v>
      </c>
      <c r="E3582" s="36">
        <f ca="1">IF(GLOBAL[[#This Row],[b12]]="",GLOBAL[[#This Row],[a6]],GLOBAL[[#This Row],[b12]])</f>
        <v>2</v>
      </c>
      <c r="F3582" s="37">
        <f>GLOBAL[[#This Row],[AWAL]]</f>
        <v>2</v>
      </c>
      <c r="G3582" s="36"/>
      <c r="H3582" s="36"/>
      <c r="I3582" s="36">
        <f>IF(GLOBAL[[#This Row],[1]]="","",SUMIF(Table6[NB BM_C_QTY+F],GLOBAL[POINTER],Table6[C]))</f>
        <v>0</v>
      </c>
      <c r="J3582" s="95">
        <f>IF(GLOBAL[[#This Row],[2]]="",0,-1*SUMIF(Table5[CONCAT],GLOBAL[POINTER],Table5[3]))</f>
        <v>0</v>
      </c>
      <c r="K3582" s="36" t="str">
        <f>IF(GLOBAL[[#This Row],[b1]]="","",GLOBAL[[#This Row],[b1]]-GLOBAL[[#This Row],[a1]]-GLOBAL[[#This Row],[bkeluar1]])</f>
        <v/>
      </c>
      <c r="L3582" s="36">
        <f>SUM(GLOBAL[[#This Row],[bmasuk1]:[c1]])</f>
        <v>0</v>
      </c>
      <c r="M3582" s="37">
        <f t="shared" si="55"/>
        <v>2</v>
      </c>
      <c r="N3582" s="36"/>
      <c r="O3582" s="36" t="str">
        <f>IF(GLOBAL[[#This Row],[b2]]="","",GLOBAL[[#This Row],[b2]]-GLOBAL[[#This Row],[a2]])</f>
        <v/>
      </c>
      <c r="P3582" s="37">
        <f ca="1">SUM(INDIRECT(GLOBAL_VAR[TABLENAME]&amp;"[@a"&amp;$1:$1-1&amp;"]"),INDIRECT(GLOBAL_VAR[TABLENAME]&amp;"[@c"&amp;$1:$1-1&amp;"]"))</f>
        <v>2</v>
      </c>
      <c r="Q3582" s="108"/>
      <c r="R3582" s="38" t="str">
        <f>IF(GLOBAL[[#This Row],[b3]]="","",GLOBAL[[#This Row],[b3]]-GLOBAL[[#This Row],[a3]])</f>
        <v/>
      </c>
      <c r="S3582" s="37">
        <f ca="1">SUM(INDIRECT(GLOBAL_VAR[TABLENAME]&amp;"[@a"&amp;$1:$1-1&amp;"]"),INDIRECT(GLOBAL_VAR[TABLENAME]&amp;"[@c"&amp;$1:$1-1&amp;"]"))</f>
        <v>2</v>
      </c>
      <c r="T3582" s="38"/>
      <c r="U3582" s="38" t="str">
        <f>IF(GLOBAL[[#This Row],[b4]]="","",GLOBAL[[#This Row],[b4]]-GLOBAL[[#This Row],[a4]])</f>
        <v/>
      </c>
      <c r="V3582" s="37">
        <f ca="1">SUM(INDIRECT(GLOBAL_VAR[TABLENAME]&amp;"[@a"&amp;$1:$1-1&amp;"]"),INDIRECT(GLOBAL_VAR[TABLENAME]&amp;"[@c"&amp;$1:$1-1&amp;"]"))</f>
        <v>2</v>
      </c>
      <c r="W3582" s="36"/>
      <c r="X3582" s="36" t="str">
        <f>IF(GLOBAL[[#This Row],[b5]]="","",GLOBAL[[#This Row],[b5]]-GLOBAL[[#This Row],[a5]])</f>
        <v/>
      </c>
      <c r="Y3582" s="37">
        <f ca="1">SUM(INDIRECT(GLOBAL_VAR[TABLENAME]&amp;"[@a"&amp;$1:$1-1&amp;"]"),INDIRECT(GLOBAL_VAR[TABLENAME]&amp;"[@c"&amp;$1:$1-1&amp;"]"))</f>
        <v>2</v>
      </c>
      <c r="AA3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582" s="36">
        <v>24</v>
      </c>
      <c r="AC3582" t="s">
        <v>5116</v>
      </c>
    </row>
    <row r="3583" spans="1:29">
      <c r="A3583" s="36">
        <f ca="1">IF(GLOBAL[[#This Row],[TT]]&lt;1,"",ROW()-2)</f>
        <v>3581</v>
      </c>
      <c r="B3583" s="38" t="s">
        <v>3674</v>
      </c>
      <c r="C3583" s="36">
        <v>5</v>
      </c>
      <c r="D3583" s="36" t="s">
        <v>63</v>
      </c>
      <c r="E3583" s="36">
        <f ca="1">IF(GLOBAL[[#This Row],[b12]]="",GLOBAL[[#This Row],[a6]],GLOBAL[[#This Row],[b12]])</f>
        <v>5</v>
      </c>
      <c r="F3583" s="37">
        <f>GLOBAL[[#This Row],[AWAL]]</f>
        <v>5</v>
      </c>
      <c r="G3583" s="36"/>
      <c r="H3583" s="36"/>
      <c r="I3583" s="36">
        <f>IF(GLOBAL[[#This Row],[1]]="","",SUMIF(Table6[NB BM_C_QTY+F],GLOBAL[POINTER],Table6[C]))</f>
        <v>0</v>
      </c>
      <c r="J3583" s="95">
        <f>IF(GLOBAL[[#This Row],[2]]="",0,-1*SUMIF(Table5[CONCAT],GLOBAL[POINTER],Table5[3]))</f>
        <v>0</v>
      </c>
      <c r="K3583" s="36" t="str">
        <f>IF(GLOBAL[[#This Row],[b1]]="","",GLOBAL[[#This Row],[b1]]-GLOBAL[[#This Row],[a1]]-GLOBAL[[#This Row],[bkeluar1]])</f>
        <v/>
      </c>
      <c r="L3583" s="36">
        <f>SUM(GLOBAL[[#This Row],[bmasuk1]:[c1]])</f>
        <v>0</v>
      </c>
      <c r="M3583" s="37">
        <f t="shared" si="55"/>
        <v>5</v>
      </c>
      <c r="N3583" s="36"/>
      <c r="O3583" s="36" t="str">
        <f>IF(GLOBAL[[#This Row],[b2]]="","",GLOBAL[[#This Row],[b2]]-GLOBAL[[#This Row],[a2]])</f>
        <v/>
      </c>
      <c r="P3583" s="37">
        <f ca="1">SUM(INDIRECT(GLOBAL_VAR[TABLENAME]&amp;"[@a"&amp;$1:$1-1&amp;"]"),INDIRECT(GLOBAL_VAR[TABLENAME]&amp;"[@c"&amp;$1:$1-1&amp;"]"))</f>
        <v>5</v>
      </c>
      <c r="Q3583" s="108"/>
      <c r="R3583" s="38" t="str">
        <f>IF(GLOBAL[[#This Row],[b3]]="","",GLOBAL[[#This Row],[b3]]-GLOBAL[[#This Row],[a3]])</f>
        <v/>
      </c>
      <c r="S3583" s="37">
        <f ca="1">SUM(INDIRECT(GLOBAL_VAR[TABLENAME]&amp;"[@a"&amp;$1:$1-1&amp;"]"),INDIRECT(GLOBAL_VAR[TABLENAME]&amp;"[@c"&amp;$1:$1-1&amp;"]"))</f>
        <v>5</v>
      </c>
      <c r="T3583" s="38"/>
      <c r="U3583" s="38" t="str">
        <f>IF(GLOBAL[[#This Row],[b4]]="","",GLOBAL[[#This Row],[b4]]-GLOBAL[[#This Row],[a4]])</f>
        <v/>
      </c>
      <c r="V3583" s="37">
        <f ca="1">SUM(INDIRECT(GLOBAL_VAR[TABLENAME]&amp;"[@a"&amp;$1:$1-1&amp;"]"),INDIRECT(GLOBAL_VAR[TABLENAME]&amp;"[@c"&amp;$1:$1-1&amp;"]"))</f>
        <v>5</v>
      </c>
      <c r="W3583" s="36"/>
      <c r="X3583" s="36" t="str">
        <f>IF(GLOBAL[[#This Row],[b5]]="","",GLOBAL[[#This Row],[b5]]-GLOBAL[[#This Row],[a5]])</f>
        <v/>
      </c>
      <c r="Y3583" s="37">
        <f ca="1">SUM(INDIRECT(GLOBAL_VAR[TABLENAME]&amp;"[@a"&amp;$1:$1-1&amp;"]"),INDIRECT(GLOBAL_VAR[TABLENAME]&amp;"[@c"&amp;$1:$1-1&amp;"]"))</f>
        <v>5</v>
      </c>
      <c r="AA3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583" s="36">
        <v>36</v>
      </c>
      <c r="AC3583" t="s">
        <v>5116</v>
      </c>
    </row>
    <row r="3584" spans="1:29">
      <c r="A3584" s="36" t="str">
        <f ca="1">IF(GLOBAL[[#This Row],[TT]]&lt;1,"",ROW()-2)</f>
        <v/>
      </c>
      <c r="B3584" s="38" t="s">
        <v>2482</v>
      </c>
      <c r="C3584" s="36">
        <v>0</v>
      </c>
      <c r="D3584" s="36" t="s">
        <v>45</v>
      </c>
      <c r="E3584" s="36">
        <f ca="1">IF(GLOBAL[[#This Row],[b12]]="",GLOBAL[[#This Row],[a6]],GLOBAL[[#This Row],[b12]])</f>
        <v>0</v>
      </c>
      <c r="F3584" s="37">
        <f>GLOBAL[[#This Row],[AWAL]]</f>
        <v>0</v>
      </c>
      <c r="G3584" s="36"/>
      <c r="H3584" s="36"/>
      <c r="I3584" s="36">
        <f>IF(GLOBAL[[#This Row],[1]]="","",SUMIF(Table6[NB BM_C_QTY+F],GLOBAL[POINTER],Table6[C]))</f>
        <v>0</v>
      </c>
      <c r="J3584" s="95">
        <f>IF(GLOBAL[[#This Row],[2]]="",0,-1*SUMIF(Table5[CONCAT],GLOBAL[POINTER],Table5[3]))</f>
        <v>0</v>
      </c>
      <c r="K3584" s="36" t="str">
        <f>IF(GLOBAL[[#This Row],[b1]]="","",GLOBAL[[#This Row],[b1]]-GLOBAL[[#This Row],[a1]]-GLOBAL[[#This Row],[bkeluar1]])</f>
        <v/>
      </c>
      <c r="L3584" s="36">
        <f>SUM(GLOBAL[[#This Row],[bmasuk1]:[c1]])</f>
        <v>0</v>
      </c>
      <c r="M3584" s="37">
        <f t="shared" si="55"/>
        <v>0</v>
      </c>
      <c r="N3584" s="36"/>
      <c r="O3584" s="36" t="str">
        <f>IF(GLOBAL[[#This Row],[b2]]="","",GLOBAL[[#This Row],[b2]]-GLOBAL[[#This Row],[a2]])</f>
        <v/>
      </c>
      <c r="P3584" s="37">
        <f ca="1">SUM(INDIRECT(GLOBAL_VAR[TABLENAME]&amp;"[@a"&amp;$1:$1-1&amp;"]"),INDIRECT(GLOBAL_VAR[TABLENAME]&amp;"[@c"&amp;$1:$1-1&amp;"]"))</f>
        <v>0</v>
      </c>
      <c r="Q3584" s="108"/>
      <c r="R3584" s="38" t="str">
        <f>IF(GLOBAL[[#This Row],[b3]]="","",GLOBAL[[#This Row],[b3]]-GLOBAL[[#This Row],[a3]])</f>
        <v/>
      </c>
      <c r="S3584" s="37">
        <f ca="1">SUM(INDIRECT(GLOBAL_VAR[TABLENAME]&amp;"[@a"&amp;$1:$1-1&amp;"]"),INDIRECT(GLOBAL_VAR[TABLENAME]&amp;"[@c"&amp;$1:$1-1&amp;"]"))</f>
        <v>0</v>
      </c>
      <c r="T3584" s="38"/>
      <c r="U3584" s="38" t="str">
        <f>IF(GLOBAL[[#This Row],[b4]]="","",GLOBAL[[#This Row],[b4]]-GLOBAL[[#This Row],[a4]])</f>
        <v/>
      </c>
      <c r="V3584" s="37">
        <f ca="1">SUM(INDIRECT(GLOBAL_VAR[TABLENAME]&amp;"[@a"&amp;$1:$1-1&amp;"]"),INDIRECT(GLOBAL_VAR[TABLENAME]&amp;"[@c"&amp;$1:$1-1&amp;"]"))</f>
        <v>0</v>
      </c>
      <c r="W3584" s="36"/>
      <c r="X3584" s="36" t="str">
        <f>IF(GLOBAL[[#This Row],[b5]]="","",GLOBAL[[#This Row],[b5]]-GLOBAL[[#This Row],[a5]])</f>
        <v/>
      </c>
      <c r="Y3584" s="37">
        <f ca="1">SUM(INDIRECT(GLOBAL_VAR[TABLENAME]&amp;"[@a"&amp;$1:$1-1&amp;"]"),INDIRECT(GLOBAL_VAR[TABLENAME]&amp;"[@c"&amp;$1:$1-1&amp;"]"))</f>
        <v>0</v>
      </c>
      <c r="AA3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84" s="36">
        <v>48</v>
      </c>
      <c r="AC3584" t="s">
        <v>5116</v>
      </c>
    </row>
    <row r="3585" spans="1:30">
      <c r="A3585" s="36" t="str">
        <f ca="1">IF(GLOBAL[[#This Row],[TT]]&lt;1,"",ROW()-2)</f>
        <v/>
      </c>
      <c r="B3585" s="38" t="s">
        <v>2483</v>
      </c>
      <c r="C3585" s="36">
        <v>0</v>
      </c>
      <c r="D3585" s="36" t="s">
        <v>7</v>
      </c>
      <c r="E3585" s="36">
        <f ca="1">IF(GLOBAL[[#This Row],[b12]]="",GLOBAL[[#This Row],[a6]],GLOBAL[[#This Row],[b12]])</f>
        <v>0</v>
      </c>
      <c r="F3585" s="37">
        <f>GLOBAL[[#This Row],[AWAL]]</f>
        <v>0</v>
      </c>
      <c r="G3585" s="36"/>
      <c r="H3585" s="36"/>
      <c r="I3585" s="36">
        <f>IF(GLOBAL[[#This Row],[1]]="","",SUMIF(Table6[NB BM_C_QTY+F],GLOBAL[POINTER],Table6[C]))</f>
        <v>0</v>
      </c>
      <c r="J3585" s="95">
        <f>IF(GLOBAL[[#This Row],[2]]="",0,-1*SUMIF(Table5[CONCAT],GLOBAL[POINTER],Table5[3]))</f>
        <v>0</v>
      </c>
      <c r="K3585" s="36" t="str">
        <f>IF(GLOBAL[[#This Row],[b1]]="","",GLOBAL[[#This Row],[b1]]-GLOBAL[[#This Row],[a1]]-GLOBAL[[#This Row],[bkeluar1]])</f>
        <v/>
      </c>
      <c r="L3585" s="36">
        <f>SUM(GLOBAL[[#This Row],[bmasuk1]:[c1]])</f>
        <v>0</v>
      </c>
      <c r="M3585" s="37">
        <f t="shared" si="55"/>
        <v>0</v>
      </c>
      <c r="N3585" s="36"/>
      <c r="O3585" s="36" t="str">
        <f>IF(GLOBAL[[#This Row],[b2]]="","",GLOBAL[[#This Row],[b2]]-GLOBAL[[#This Row],[a2]])</f>
        <v/>
      </c>
      <c r="P3585" s="37">
        <f ca="1">SUM(INDIRECT(GLOBAL_VAR[TABLENAME]&amp;"[@a"&amp;$1:$1-1&amp;"]"),INDIRECT(GLOBAL_VAR[TABLENAME]&amp;"[@c"&amp;$1:$1-1&amp;"]"))</f>
        <v>0</v>
      </c>
      <c r="Q3585" s="108"/>
      <c r="R3585" s="38" t="str">
        <f>IF(GLOBAL[[#This Row],[b3]]="","",GLOBAL[[#This Row],[b3]]-GLOBAL[[#This Row],[a3]])</f>
        <v/>
      </c>
      <c r="S3585" s="37">
        <f ca="1">SUM(INDIRECT(GLOBAL_VAR[TABLENAME]&amp;"[@a"&amp;$1:$1-1&amp;"]"),INDIRECT(GLOBAL_VAR[TABLENAME]&amp;"[@c"&amp;$1:$1-1&amp;"]"))</f>
        <v>0</v>
      </c>
      <c r="T3585" s="38"/>
      <c r="U3585" s="38" t="str">
        <f>IF(GLOBAL[[#This Row],[b4]]="","",GLOBAL[[#This Row],[b4]]-GLOBAL[[#This Row],[a4]])</f>
        <v/>
      </c>
      <c r="V3585" s="37">
        <f ca="1">SUM(INDIRECT(GLOBAL_VAR[TABLENAME]&amp;"[@a"&amp;$1:$1-1&amp;"]"),INDIRECT(GLOBAL_VAR[TABLENAME]&amp;"[@c"&amp;$1:$1-1&amp;"]"))</f>
        <v>0</v>
      </c>
      <c r="W3585" s="36"/>
      <c r="X3585" s="36" t="str">
        <f>IF(GLOBAL[[#This Row],[b5]]="","",GLOBAL[[#This Row],[b5]]-GLOBAL[[#This Row],[a5]])</f>
        <v/>
      </c>
      <c r="Y3585" s="37">
        <f ca="1">SUM(INDIRECT(GLOBAL_VAR[TABLENAME]&amp;"[@a"&amp;$1:$1-1&amp;"]"),INDIRECT(GLOBAL_VAR[TABLENAME]&amp;"[@c"&amp;$1:$1-1&amp;"]"))</f>
        <v>0</v>
      </c>
      <c r="AA3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85" s="36">
        <v>144</v>
      </c>
      <c r="AC3585" t="s">
        <v>5116</v>
      </c>
    </row>
    <row r="3586" spans="1:30">
      <c r="A3586" s="36">
        <f ca="1">IF(GLOBAL[[#This Row],[TT]]&lt;1,"",ROW()-2)</f>
        <v>3584</v>
      </c>
      <c r="B3586" s="38" t="s">
        <v>2484</v>
      </c>
      <c r="C3586" s="36">
        <v>1</v>
      </c>
      <c r="D3586" s="36" t="s">
        <v>2416</v>
      </c>
      <c r="E3586" s="36">
        <f ca="1">IF(GLOBAL[[#This Row],[b12]]="",GLOBAL[[#This Row],[a6]],GLOBAL[[#This Row],[b12]])</f>
        <v>1</v>
      </c>
      <c r="F3586" s="37">
        <f>GLOBAL[[#This Row],[AWAL]]</f>
        <v>1</v>
      </c>
      <c r="G3586" s="36"/>
      <c r="H3586" s="36"/>
      <c r="I3586" s="36">
        <f>IF(GLOBAL[[#This Row],[1]]="","",SUMIF(Table6[NB BM_C_QTY+F],GLOBAL[POINTER],Table6[C]))</f>
        <v>0</v>
      </c>
      <c r="J3586" s="95">
        <f>IF(GLOBAL[[#This Row],[2]]="",0,-1*SUMIF(Table5[CONCAT],GLOBAL[POINTER],Table5[3]))</f>
        <v>0</v>
      </c>
      <c r="K3586" s="36" t="str">
        <f>IF(GLOBAL[[#This Row],[b1]]="","",GLOBAL[[#This Row],[b1]]-GLOBAL[[#This Row],[a1]]-GLOBAL[[#This Row],[bkeluar1]])</f>
        <v/>
      </c>
      <c r="L3586" s="36">
        <f>SUM(GLOBAL[[#This Row],[bmasuk1]:[c1]])</f>
        <v>0</v>
      </c>
      <c r="M3586" s="37">
        <f t="shared" si="55"/>
        <v>1</v>
      </c>
      <c r="N3586" s="36"/>
      <c r="O3586" s="36" t="str">
        <f>IF(GLOBAL[[#This Row],[b2]]="","",GLOBAL[[#This Row],[b2]]-GLOBAL[[#This Row],[a2]])</f>
        <v/>
      </c>
      <c r="P3586" s="37">
        <f ca="1">SUM(INDIRECT(GLOBAL_VAR[TABLENAME]&amp;"[@a"&amp;$1:$1-1&amp;"]"),INDIRECT(GLOBAL_VAR[TABLENAME]&amp;"[@c"&amp;$1:$1-1&amp;"]"))</f>
        <v>1</v>
      </c>
      <c r="Q3586" s="108"/>
      <c r="R3586" s="38" t="str">
        <f>IF(GLOBAL[[#This Row],[b3]]="","",GLOBAL[[#This Row],[b3]]-GLOBAL[[#This Row],[a3]])</f>
        <v/>
      </c>
      <c r="S3586" s="37">
        <f ca="1">SUM(INDIRECT(GLOBAL_VAR[TABLENAME]&amp;"[@a"&amp;$1:$1-1&amp;"]"),INDIRECT(GLOBAL_VAR[TABLENAME]&amp;"[@c"&amp;$1:$1-1&amp;"]"))</f>
        <v>1</v>
      </c>
      <c r="T3586" s="38"/>
      <c r="U3586" s="38" t="str">
        <f>IF(GLOBAL[[#This Row],[b4]]="","",GLOBAL[[#This Row],[b4]]-GLOBAL[[#This Row],[a4]])</f>
        <v/>
      </c>
      <c r="V3586" s="37">
        <f ca="1">SUM(INDIRECT(GLOBAL_VAR[TABLENAME]&amp;"[@a"&amp;$1:$1-1&amp;"]"),INDIRECT(GLOBAL_VAR[TABLENAME]&amp;"[@c"&amp;$1:$1-1&amp;"]"))</f>
        <v>1</v>
      </c>
      <c r="W3586" s="36"/>
      <c r="X3586" s="36" t="str">
        <f>IF(GLOBAL[[#This Row],[b5]]="","",GLOBAL[[#This Row],[b5]]-GLOBAL[[#This Row],[a5]])</f>
        <v/>
      </c>
      <c r="Y3586" s="37">
        <f ca="1">SUM(INDIRECT(GLOBAL_VAR[TABLENAME]&amp;"[@a"&amp;$1:$1-1&amp;"]"),INDIRECT(GLOBAL_VAR[TABLENAME]&amp;"[@c"&amp;$1:$1-1&amp;"]"))</f>
        <v>1</v>
      </c>
      <c r="AA3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586" s="36">
        <v>60</v>
      </c>
      <c r="AC3586" t="s">
        <v>5149</v>
      </c>
    </row>
    <row r="3587" spans="1:30">
      <c r="A3587" s="36" t="str">
        <f ca="1">IF(GLOBAL[[#This Row],[TT]]&lt;1,"",ROW()-2)</f>
        <v/>
      </c>
      <c r="B3587" s="38" t="s">
        <v>2485</v>
      </c>
      <c r="C3587" s="36">
        <v>0</v>
      </c>
      <c r="D3587" s="36" t="s">
        <v>165</v>
      </c>
      <c r="E3587" s="36">
        <f ca="1">IF(GLOBAL[[#This Row],[b12]]="",GLOBAL[[#This Row],[a6]],GLOBAL[[#This Row],[b12]])</f>
        <v>0</v>
      </c>
      <c r="F3587" s="37">
        <f>GLOBAL[[#This Row],[AWAL]]</f>
        <v>0</v>
      </c>
      <c r="G3587" s="36"/>
      <c r="H3587" s="36"/>
      <c r="I3587" s="36">
        <f>IF(GLOBAL[[#This Row],[1]]="","",SUMIF(Table6[NB BM_C_QTY+F],GLOBAL[POINTER],Table6[C]))</f>
        <v>0</v>
      </c>
      <c r="J3587" s="95">
        <f>IF(GLOBAL[[#This Row],[2]]="",0,-1*SUMIF(Table5[CONCAT],GLOBAL[POINTER],Table5[3]))</f>
        <v>0</v>
      </c>
      <c r="K3587" s="36" t="str">
        <f>IF(GLOBAL[[#This Row],[b1]]="","",GLOBAL[[#This Row],[b1]]-GLOBAL[[#This Row],[a1]]-GLOBAL[[#This Row],[bkeluar1]])</f>
        <v/>
      </c>
      <c r="L3587" s="36">
        <f>SUM(GLOBAL[[#This Row],[bmasuk1]:[c1]])</f>
        <v>0</v>
      </c>
      <c r="M3587" s="37">
        <f t="shared" ref="M3587:M3650" si="56">SUM(F3587,L3587)</f>
        <v>0</v>
      </c>
      <c r="N3587" s="36"/>
      <c r="O3587" s="36" t="str">
        <f>IF(GLOBAL[[#This Row],[b2]]="","",GLOBAL[[#This Row],[b2]]-GLOBAL[[#This Row],[a2]])</f>
        <v/>
      </c>
      <c r="P3587" s="37">
        <f ca="1">SUM(INDIRECT(GLOBAL_VAR[TABLENAME]&amp;"[@a"&amp;$1:$1-1&amp;"]"),INDIRECT(GLOBAL_VAR[TABLENAME]&amp;"[@c"&amp;$1:$1-1&amp;"]"))</f>
        <v>0</v>
      </c>
      <c r="Q3587" s="108"/>
      <c r="R3587" s="38" t="str">
        <f>IF(GLOBAL[[#This Row],[b3]]="","",GLOBAL[[#This Row],[b3]]-GLOBAL[[#This Row],[a3]])</f>
        <v/>
      </c>
      <c r="S3587" s="37">
        <f ca="1">SUM(INDIRECT(GLOBAL_VAR[TABLENAME]&amp;"[@a"&amp;$1:$1-1&amp;"]"),INDIRECT(GLOBAL_VAR[TABLENAME]&amp;"[@c"&amp;$1:$1-1&amp;"]"))</f>
        <v>0</v>
      </c>
      <c r="T3587" s="38"/>
      <c r="U3587" s="38" t="str">
        <f>IF(GLOBAL[[#This Row],[b4]]="","",GLOBAL[[#This Row],[b4]]-GLOBAL[[#This Row],[a4]])</f>
        <v/>
      </c>
      <c r="V3587" s="37">
        <f ca="1">SUM(INDIRECT(GLOBAL_VAR[TABLENAME]&amp;"[@a"&amp;$1:$1-1&amp;"]"),INDIRECT(GLOBAL_VAR[TABLENAME]&amp;"[@c"&amp;$1:$1-1&amp;"]"))</f>
        <v>0</v>
      </c>
      <c r="W3587" s="36"/>
      <c r="X3587" s="36" t="str">
        <f>IF(GLOBAL[[#This Row],[b5]]="","",GLOBAL[[#This Row],[b5]]-GLOBAL[[#This Row],[a5]])</f>
        <v/>
      </c>
      <c r="Y3587" s="37">
        <f ca="1">SUM(INDIRECT(GLOBAL_VAR[TABLENAME]&amp;"[@a"&amp;$1:$1-1&amp;"]"),INDIRECT(GLOBAL_VAR[TABLENAME]&amp;"[@c"&amp;$1:$1-1&amp;"]"))</f>
        <v>0</v>
      </c>
      <c r="AA3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87" s="36">
        <v>1440</v>
      </c>
      <c r="AC3587" t="s">
        <v>5118</v>
      </c>
    </row>
    <row r="3588" spans="1:30">
      <c r="A3588" s="36">
        <f ca="1">IF(GLOBAL[[#This Row],[TT]]&lt;1,"",ROW()-2)</f>
        <v>3586</v>
      </c>
      <c r="B3588" s="38" t="s">
        <v>2486</v>
      </c>
      <c r="C3588" s="36">
        <v>26</v>
      </c>
      <c r="D3588" s="36" t="s">
        <v>63</v>
      </c>
      <c r="E3588" s="36">
        <f ca="1">IF(GLOBAL[[#This Row],[b12]]="",GLOBAL[[#This Row],[a6]],GLOBAL[[#This Row],[b12]])</f>
        <v>26</v>
      </c>
      <c r="F3588" s="37">
        <f>GLOBAL[[#This Row],[AWAL]]</f>
        <v>26</v>
      </c>
      <c r="G3588" s="36"/>
      <c r="H3588" s="36"/>
      <c r="I3588" s="36">
        <f>IF(GLOBAL[[#This Row],[1]]="","",SUMIF(Table6[NB BM_C_QTY+F],GLOBAL[POINTER],Table6[C]))</f>
        <v>0</v>
      </c>
      <c r="J3588" s="95">
        <f>IF(GLOBAL[[#This Row],[2]]="",0,-1*SUMIF(Table5[CONCAT],GLOBAL[POINTER],Table5[3]))</f>
        <v>0</v>
      </c>
      <c r="K3588" s="36" t="str">
        <f>IF(GLOBAL[[#This Row],[b1]]="","",GLOBAL[[#This Row],[b1]]-GLOBAL[[#This Row],[a1]]-GLOBAL[[#This Row],[bkeluar1]])</f>
        <v/>
      </c>
      <c r="L3588" s="36">
        <f>SUM(GLOBAL[[#This Row],[bmasuk1]:[c1]])</f>
        <v>0</v>
      </c>
      <c r="M3588" s="37">
        <f t="shared" si="56"/>
        <v>26</v>
      </c>
      <c r="N3588" s="36"/>
      <c r="O3588" s="36" t="str">
        <f>IF(GLOBAL[[#This Row],[b2]]="","",GLOBAL[[#This Row],[b2]]-GLOBAL[[#This Row],[a2]])</f>
        <v/>
      </c>
      <c r="P3588" s="37">
        <f ca="1">SUM(INDIRECT(GLOBAL_VAR[TABLENAME]&amp;"[@a"&amp;$1:$1-1&amp;"]"),INDIRECT(GLOBAL_VAR[TABLENAME]&amp;"[@c"&amp;$1:$1-1&amp;"]"))</f>
        <v>26</v>
      </c>
      <c r="Q3588" s="108"/>
      <c r="R3588" s="38" t="str">
        <f>IF(GLOBAL[[#This Row],[b3]]="","",GLOBAL[[#This Row],[b3]]-GLOBAL[[#This Row],[a3]])</f>
        <v/>
      </c>
      <c r="S3588" s="37">
        <f ca="1">SUM(INDIRECT(GLOBAL_VAR[TABLENAME]&amp;"[@a"&amp;$1:$1-1&amp;"]"),INDIRECT(GLOBAL_VAR[TABLENAME]&amp;"[@c"&amp;$1:$1-1&amp;"]"))</f>
        <v>26</v>
      </c>
      <c r="T3588" s="38"/>
      <c r="U3588" s="38" t="str">
        <f>IF(GLOBAL[[#This Row],[b4]]="","",GLOBAL[[#This Row],[b4]]-GLOBAL[[#This Row],[a4]])</f>
        <v/>
      </c>
      <c r="V3588" s="37">
        <f ca="1">SUM(INDIRECT(GLOBAL_VAR[TABLENAME]&amp;"[@a"&amp;$1:$1-1&amp;"]"),INDIRECT(GLOBAL_VAR[TABLENAME]&amp;"[@c"&amp;$1:$1-1&amp;"]"))</f>
        <v>26</v>
      </c>
      <c r="W3588" s="36"/>
      <c r="X3588" s="36" t="str">
        <f>IF(GLOBAL[[#This Row],[b5]]="","",GLOBAL[[#This Row],[b5]]-GLOBAL[[#This Row],[a5]])</f>
        <v/>
      </c>
      <c r="Y3588" s="37">
        <f ca="1">SUM(INDIRECT(GLOBAL_VAR[TABLENAME]&amp;"[@a"&amp;$1:$1-1&amp;"]"),INDIRECT(GLOBAL_VAR[TABLENAME]&amp;"[@c"&amp;$1:$1-1&amp;"]"))</f>
        <v>26</v>
      </c>
      <c r="AA3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588" s="36">
        <v>36</v>
      </c>
      <c r="AC3588" t="s">
        <v>5116</v>
      </c>
    </row>
    <row r="3589" spans="1:30">
      <c r="A3589" s="36" t="str">
        <f ca="1">IF(GLOBAL[[#This Row],[TT]]&lt;1,"",ROW()-2)</f>
        <v/>
      </c>
      <c r="B3589" s="38" t="s">
        <v>2487</v>
      </c>
      <c r="C3589" s="36">
        <v>0</v>
      </c>
      <c r="D3589" s="36" t="s">
        <v>1990</v>
      </c>
      <c r="E3589" s="36">
        <f ca="1">IF(GLOBAL[[#This Row],[b12]]="",GLOBAL[[#This Row],[a6]],GLOBAL[[#This Row],[b12]])</f>
        <v>0</v>
      </c>
      <c r="F3589" s="37">
        <f>GLOBAL[[#This Row],[AWAL]]</f>
        <v>0</v>
      </c>
      <c r="G3589" s="36"/>
      <c r="H3589" s="36"/>
      <c r="I3589" s="36">
        <f>IF(GLOBAL[[#This Row],[1]]="","",SUMIF(Table6[NB BM_C_QTY+F],GLOBAL[POINTER],Table6[C]))</f>
        <v>0</v>
      </c>
      <c r="J3589" s="95">
        <f>IF(GLOBAL[[#This Row],[2]]="",0,-1*SUMIF(Table5[CONCAT],GLOBAL[POINTER],Table5[3]))</f>
        <v>0</v>
      </c>
      <c r="K3589" s="36" t="str">
        <f>IF(GLOBAL[[#This Row],[b1]]="","",GLOBAL[[#This Row],[b1]]-GLOBAL[[#This Row],[a1]]-GLOBAL[[#This Row],[bkeluar1]])</f>
        <v/>
      </c>
      <c r="L3589" s="36">
        <f>SUM(GLOBAL[[#This Row],[bmasuk1]:[c1]])</f>
        <v>0</v>
      </c>
      <c r="M3589" s="37">
        <f t="shared" si="56"/>
        <v>0</v>
      </c>
      <c r="N3589" s="36"/>
      <c r="O3589" s="36" t="str">
        <f>IF(GLOBAL[[#This Row],[b2]]="","",GLOBAL[[#This Row],[b2]]-GLOBAL[[#This Row],[a2]])</f>
        <v/>
      </c>
      <c r="P3589" s="37">
        <f ca="1">SUM(INDIRECT(GLOBAL_VAR[TABLENAME]&amp;"[@a"&amp;$1:$1-1&amp;"]"),INDIRECT(GLOBAL_VAR[TABLENAME]&amp;"[@c"&amp;$1:$1-1&amp;"]"))</f>
        <v>0</v>
      </c>
      <c r="Q3589" s="108"/>
      <c r="R3589" s="38" t="str">
        <f>IF(GLOBAL[[#This Row],[b3]]="","",GLOBAL[[#This Row],[b3]]-GLOBAL[[#This Row],[a3]])</f>
        <v/>
      </c>
      <c r="S3589" s="37">
        <f ca="1">SUM(INDIRECT(GLOBAL_VAR[TABLENAME]&amp;"[@a"&amp;$1:$1-1&amp;"]"),INDIRECT(GLOBAL_VAR[TABLENAME]&amp;"[@c"&amp;$1:$1-1&amp;"]"))</f>
        <v>0</v>
      </c>
      <c r="T3589" s="38"/>
      <c r="U3589" s="38" t="str">
        <f>IF(GLOBAL[[#This Row],[b4]]="","",GLOBAL[[#This Row],[b4]]-GLOBAL[[#This Row],[a4]])</f>
        <v/>
      </c>
      <c r="V3589" s="37">
        <f ca="1">SUM(INDIRECT(GLOBAL_VAR[TABLENAME]&amp;"[@a"&amp;$1:$1-1&amp;"]"),INDIRECT(GLOBAL_VAR[TABLENAME]&amp;"[@c"&amp;$1:$1-1&amp;"]"))</f>
        <v>0</v>
      </c>
      <c r="W3589" s="36"/>
      <c r="X3589" s="36" t="str">
        <f>IF(GLOBAL[[#This Row],[b5]]="","",GLOBAL[[#This Row],[b5]]-GLOBAL[[#This Row],[a5]])</f>
        <v/>
      </c>
      <c r="Y3589" s="37">
        <f ca="1">SUM(INDIRECT(GLOBAL_VAR[TABLENAME]&amp;"[@a"&amp;$1:$1-1&amp;"]"),INDIRECT(GLOBAL_VAR[TABLENAME]&amp;"[@c"&amp;$1:$1-1&amp;"]"))</f>
        <v>0</v>
      </c>
      <c r="AA3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89" s="36">
        <v>36</v>
      </c>
      <c r="AC3589" t="s">
        <v>5116</v>
      </c>
    </row>
    <row r="3590" spans="1:30">
      <c r="A3590" s="36">
        <f ca="1">IF(GLOBAL[[#This Row],[TT]]&lt;1,"",ROW()-2)</f>
        <v>3588</v>
      </c>
      <c r="B3590" s="38" t="s">
        <v>2488</v>
      </c>
      <c r="C3590" s="36">
        <v>6</v>
      </c>
      <c r="D3590" s="36" t="s">
        <v>457</v>
      </c>
      <c r="E3590" s="36">
        <f ca="1">IF(GLOBAL[[#This Row],[b12]]="",GLOBAL[[#This Row],[a6]],GLOBAL[[#This Row],[b12]])</f>
        <v>6</v>
      </c>
      <c r="F3590" s="37">
        <f>GLOBAL[[#This Row],[AWAL]]</f>
        <v>6</v>
      </c>
      <c r="G3590" s="36"/>
      <c r="H3590" s="36"/>
      <c r="I3590" s="36">
        <f>IF(GLOBAL[[#This Row],[1]]="","",SUMIF(Table6[NB BM_C_QTY+F],GLOBAL[POINTER],Table6[C]))</f>
        <v>0</v>
      </c>
      <c r="J3590" s="95">
        <f>IF(GLOBAL[[#This Row],[2]]="",0,-1*SUMIF(Table5[CONCAT],GLOBAL[POINTER],Table5[3]))</f>
        <v>0</v>
      </c>
      <c r="K3590" s="36" t="str">
        <f>IF(GLOBAL[[#This Row],[b1]]="","",GLOBAL[[#This Row],[b1]]-GLOBAL[[#This Row],[a1]]-GLOBAL[[#This Row],[bkeluar1]])</f>
        <v/>
      </c>
      <c r="L3590" s="36">
        <f>SUM(GLOBAL[[#This Row],[bmasuk1]:[c1]])</f>
        <v>0</v>
      </c>
      <c r="M3590" s="37">
        <f t="shared" si="56"/>
        <v>6</v>
      </c>
      <c r="N3590" s="36"/>
      <c r="O3590" s="36" t="str">
        <f>IF(GLOBAL[[#This Row],[b2]]="","",GLOBAL[[#This Row],[b2]]-GLOBAL[[#This Row],[a2]])</f>
        <v/>
      </c>
      <c r="P3590" s="37">
        <f ca="1">SUM(INDIRECT(GLOBAL_VAR[TABLENAME]&amp;"[@a"&amp;$1:$1-1&amp;"]"),INDIRECT(GLOBAL_VAR[TABLENAME]&amp;"[@c"&amp;$1:$1-1&amp;"]"))</f>
        <v>6</v>
      </c>
      <c r="Q3590" s="108"/>
      <c r="R3590" s="38" t="str">
        <f>IF(GLOBAL[[#This Row],[b3]]="","",GLOBAL[[#This Row],[b3]]-GLOBAL[[#This Row],[a3]])</f>
        <v/>
      </c>
      <c r="S3590" s="37">
        <f ca="1">SUM(INDIRECT(GLOBAL_VAR[TABLENAME]&amp;"[@a"&amp;$1:$1-1&amp;"]"),INDIRECT(GLOBAL_VAR[TABLENAME]&amp;"[@c"&amp;$1:$1-1&amp;"]"))</f>
        <v>6</v>
      </c>
      <c r="T3590" s="38"/>
      <c r="U3590" s="38" t="str">
        <f>IF(GLOBAL[[#This Row],[b4]]="","",GLOBAL[[#This Row],[b4]]-GLOBAL[[#This Row],[a4]])</f>
        <v/>
      </c>
      <c r="V3590" s="37">
        <f ca="1">SUM(INDIRECT(GLOBAL_VAR[TABLENAME]&amp;"[@a"&amp;$1:$1-1&amp;"]"),INDIRECT(GLOBAL_VAR[TABLENAME]&amp;"[@c"&amp;$1:$1-1&amp;"]"))</f>
        <v>6</v>
      </c>
      <c r="W3590" s="36"/>
      <c r="X3590" s="36" t="str">
        <f>IF(GLOBAL[[#This Row],[b5]]="","",GLOBAL[[#This Row],[b5]]-GLOBAL[[#This Row],[a5]])</f>
        <v/>
      </c>
      <c r="Y3590" s="37">
        <f ca="1">SUM(INDIRECT(GLOBAL_VAR[TABLENAME]&amp;"[@a"&amp;$1:$1-1&amp;"]"),INDIRECT(GLOBAL_VAR[TABLENAME]&amp;"[@c"&amp;$1:$1-1&amp;"]"))</f>
        <v>6</v>
      </c>
      <c r="AA3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590" s="36">
        <v>16</v>
      </c>
      <c r="AC3590" t="s">
        <v>5149</v>
      </c>
    </row>
    <row r="3591" spans="1:30">
      <c r="A3591" s="36">
        <f ca="1">IF(GLOBAL[[#This Row],[TT]]&lt;1,"",ROW()-2)</f>
        <v>3589</v>
      </c>
      <c r="B3591" s="38" t="s">
        <v>2489</v>
      </c>
      <c r="C3591" s="36">
        <v>1</v>
      </c>
      <c r="D3591" s="36" t="s">
        <v>1926</v>
      </c>
      <c r="E3591" s="36">
        <f ca="1">IF(GLOBAL[[#This Row],[b12]]="",GLOBAL[[#This Row],[a6]],GLOBAL[[#This Row],[b12]])</f>
        <v>1</v>
      </c>
      <c r="F3591" s="37">
        <f>GLOBAL[[#This Row],[AWAL]]</f>
        <v>1</v>
      </c>
      <c r="G3591" s="36"/>
      <c r="H3591" s="36"/>
      <c r="I3591" s="36">
        <f>IF(GLOBAL[[#This Row],[1]]="","",SUMIF(Table6[NB BM_C_QTY+F],GLOBAL[POINTER],Table6[C]))</f>
        <v>0</v>
      </c>
      <c r="J3591" s="95">
        <f>IF(GLOBAL[[#This Row],[2]]="",0,-1*SUMIF(Table5[CONCAT],GLOBAL[POINTER],Table5[3]))</f>
        <v>0</v>
      </c>
      <c r="K3591" s="36" t="str">
        <f>IF(GLOBAL[[#This Row],[b1]]="","",GLOBAL[[#This Row],[b1]]-GLOBAL[[#This Row],[a1]]-GLOBAL[[#This Row],[bkeluar1]])</f>
        <v/>
      </c>
      <c r="L3591" s="36">
        <f>SUM(GLOBAL[[#This Row],[bmasuk1]:[c1]])</f>
        <v>0</v>
      </c>
      <c r="M3591" s="37">
        <f t="shared" si="56"/>
        <v>1</v>
      </c>
      <c r="N3591" s="36"/>
      <c r="O3591" s="36" t="str">
        <f>IF(GLOBAL[[#This Row],[b2]]="","",GLOBAL[[#This Row],[b2]]-GLOBAL[[#This Row],[a2]])</f>
        <v/>
      </c>
      <c r="P3591" s="37">
        <f ca="1">SUM(INDIRECT(GLOBAL_VAR[TABLENAME]&amp;"[@a"&amp;$1:$1-1&amp;"]"),INDIRECT(GLOBAL_VAR[TABLENAME]&amp;"[@c"&amp;$1:$1-1&amp;"]"))</f>
        <v>1</v>
      </c>
      <c r="Q3591" s="108"/>
      <c r="R3591" s="38" t="str">
        <f>IF(GLOBAL[[#This Row],[b3]]="","",GLOBAL[[#This Row],[b3]]-GLOBAL[[#This Row],[a3]])</f>
        <v/>
      </c>
      <c r="S3591" s="37">
        <f ca="1">SUM(INDIRECT(GLOBAL_VAR[TABLENAME]&amp;"[@a"&amp;$1:$1-1&amp;"]"),INDIRECT(GLOBAL_VAR[TABLENAME]&amp;"[@c"&amp;$1:$1-1&amp;"]"))</f>
        <v>1</v>
      </c>
      <c r="T3591" s="38"/>
      <c r="U3591" s="38" t="str">
        <f>IF(GLOBAL[[#This Row],[b4]]="","",GLOBAL[[#This Row],[b4]]-GLOBAL[[#This Row],[a4]])</f>
        <v/>
      </c>
      <c r="V3591" s="37">
        <f ca="1">SUM(INDIRECT(GLOBAL_VAR[TABLENAME]&amp;"[@a"&amp;$1:$1-1&amp;"]"),INDIRECT(GLOBAL_VAR[TABLENAME]&amp;"[@c"&amp;$1:$1-1&amp;"]"))</f>
        <v>1</v>
      </c>
      <c r="W3591" s="36"/>
      <c r="X3591" s="36" t="str">
        <f>IF(GLOBAL[[#This Row],[b5]]="","",GLOBAL[[#This Row],[b5]]-GLOBAL[[#This Row],[a5]])</f>
        <v/>
      </c>
      <c r="Y3591" s="37">
        <f ca="1">SUM(INDIRECT(GLOBAL_VAR[TABLENAME]&amp;"[@a"&amp;$1:$1-1&amp;"]"),INDIRECT(GLOBAL_VAR[TABLENAME]&amp;"[@c"&amp;$1:$1-1&amp;"]"))</f>
        <v>1</v>
      </c>
      <c r="AA3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591" s="36">
        <v>12</v>
      </c>
      <c r="AC3591" t="s">
        <v>5149</v>
      </c>
      <c r="AD3591">
        <v>30</v>
      </c>
    </row>
    <row r="3592" spans="1:30">
      <c r="A3592" s="36" t="str">
        <f ca="1">IF(GLOBAL[[#This Row],[TT]]&lt;1,"",ROW()-2)</f>
        <v/>
      </c>
      <c r="B3592" s="38" t="s">
        <v>2183</v>
      </c>
      <c r="C3592" s="36">
        <v>0</v>
      </c>
      <c r="D3592" s="36" t="s">
        <v>2012</v>
      </c>
      <c r="E3592" s="36">
        <f ca="1">IF(GLOBAL[[#This Row],[b12]]="",GLOBAL[[#This Row],[a6]],GLOBAL[[#This Row],[b12]])</f>
        <v>0</v>
      </c>
      <c r="F3592" s="37">
        <f>GLOBAL[[#This Row],[AWAL]]</f>
        <v>0</v>
      </c>
      <c r="G3592" s="36"/>
      <c r="H3592" s="36"/>
      <c r="I3592" s="36">
        <f>IF(GLOBAL[[#This Row],[1]]="","",SUMIF(Table6[NB BM_C_QTY+F],GLOBAL[POINTER],Table6[C]))</f>
        <v>0</v>
      </c>
      <c r="J3592" s="95">
        <f>IF(GLOBAL[[#This Row],[2]]="",0,-1*SUMIF(Table5[CONCAT],GLOBAL[POINTER],Table5[3]))</f>
        <v>0</v>
      </c>
      <c r="K3592" s="36" t="str">
        <f>IF(GLOBAL[[#This Row],[b1]]="","",GLOBAL[[#This Row],[b1]]-GLOBAL[[#This Row],[a1]]-GLOBAL[[#This Row],[bkeluar1]])</f>
        <v/>
      </c>
      <c r="L3592" s="36">
        <f>SUM(GLOBAL[[#This Row],[bmasuk1]:[c1]])</f>
        <v>0</v>
      </c>
      <c r="M3592" s="37">
        <f t="shared" si="56"/>
        <v>0</v>
      </c>
      <c r="N3592" s="36"/>
      <c r="O3592" s="36" t="str">
        <f>IF(GLOBAL[[#This Row],[b2]]="","",GLOBAL[[#This Row],[b2]]-GLOBAL[[#This Row],[a2]])</f>
        <v/>
      </c>
      <c r="P3592" s="37">
        <f ca="1">SUM(INDIRECT(GLOBAL_VAR[TABLENAME]&amp;"[@a"&amp;$1:$1-1&amp;"]"),INDIRECT(GLOBAL_VAR[TABLENAME]&amp;"[@c"&amp;$1:$1-1&amp;"]"))</f>
        <v>0</v>
      </c>
      <c r="Q3592" s="108"/>
      <c r="R3592" s="38" t="str">
        <f>IF(GLOBAL[[#This Row],[b3]]="","",GLOBAL[[#This Row],[b3]]-GLOBAL[[#This Row],[a3]])</f>
        <v/>
      </c>
      <c r="S3592" s="37">
        <f ca="1">SUM(INDIRECT(GLOBAL_VAR[TABLENAME]&amp;"[@a"&amp;$1:$1-1&amp;"]"),INDIRECT(GLOBAL_VAR[TABLENAME]&amp;"[@c"&amp;$1:$1-1&amp;"]"))</f>
        <v>0</v>
      </c>
      <c r="T3592" s="38"/>
      <c r="U3592" s="38" t="str">
        <f>IF(GLOBAL[[#This Row],[b4]]="","",GLOBAL[[#This Row],[b4]]-GLOBAL[[#This Row],[a4]])</f>
        <v/>
      </c>
      <c r="V3592" s="37">
        <f ca="1">SUM(INDIRECT(GLOBAL_VAR[TABLENAME]&amp;"[@a"&amp;$1:$1-1&amp;"]"),INDIRECT(GLOBAL_VAR[TABLENAME]&amp;"[@c"&amp;$1:$1-1&amp;"]"))</f>
        <v>0</v>
      </c>
      <c r="W3592" s="36"/>
      <c r="X3592" s="36" t="str">
        <f>IF(GLOBAL[[#This Row],[b5]]="","",GLOBAL[[#This Row],[b5]]-GLOBAL[[#This Row],[a5]])</f>
        <v/>
      </c>
      <c r="Y3592" s="37">
        <f ca="1">SUM(INDIRECT(GLOBAL_VAR[TABLENAME]&amp;"[@a"&amp;$1:$1-1&amp;"]"),INDIRECT(GLOBAL_VAR[TABLENAME]&amp;"[@c"&amp;$1:$1-1&amp;"]"))</f>
        <v>0</v>
      </c>
      <c r="AA3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92" s="36">
        <v>48</v>
      </c>
      <c r="AC3592" t="s">
        <v>5116</v>
      </c>
    </row>
    <row r="3593" spans="1:30">
      <c r="A3593" s="36" t="str">
        <f ca="1">IF(GLOBAL[[#This Row],[TT]]&lt;1,"",ROW()-2)</f>
        <v/>
      </c>
      <c r="B3593" s="38" t="s">
        <v>2184</v>
      </c>
      <c r="C3593" s="36">
        <v>0</v>
      </c>
      <c r="D3593" s="36" t="s">
        <v>2012</v>
      </c>
      <c r="E3593" s="36">
        <f ca="1">IF(GLOBAL[[#This Row],[b12]]="",GLOBAL[[#This Row],[a6]],GLOBAL[[#This Row],[b12]])</f>
        <v>0</v>
      </c>
      <c r="F3593" s="37">
        <f>GLOBAL[[#This Row],[AWAL]]</f>
        <v>0</v>
      </c>
      <c r="G3593" s="36"/>
      <c r="H3593" s="36"/>
      <c r="I3593" s="36">
        <f>IF(GLOBAL[[#This Row],[1]]="","",SUMIF(Table6[NB BM_C_QTY+F],GLOBAL[POINTER],Table6[C]))</f>
        <v>0</v>
      </c>
      <c r="J3593" s="95">
        <f>IF(GLOBAL[[#This Row],[2]]="",0,-1*SUMIF(Table5[CONCAT],GLOBAL[POINTER],Table5[3]))</f>
        <v>0</v>
      </c>
      <c r="K3593" s="36" t="str">
        <f>IF(GLOBAL[[#This Row],[b1]]="","",GLOBAL[[#This Row],[b1]]-GLOBAL[[#This Row],[a1]]-GLOBAL[[#This Row],[bkeluar1]])</f>
        <v/>
      </c>
      <c r="L3593" s="36">
        <f>SUM(GLOBAL[[#This Row],[bmasuk1]:[c1]])</f>
        <v>0</v>
      </c>
      <c r="M3593" s="37">
        <f t="shared" si="56"/>
        <v>0</v>
      </c>
      <c r="N3593" s="36"/>
      <c r="O3593" s="36" t="str">
        <f>IF(GLOBAL[[#This Row],[b2]]="","",GLOBAL[[#This Row],[b2]]-GLOBAL[[#This Row],[a2]])</f>
        <v/>
      </c>
      <c r="P3593" s="37">
        <f ca="1">SUM(INDIRECT(GLOBAL_VAR[TABLENAME]&amp;"[@a"&amp;$1:$1-1&amp;"]"),INDIRECT(GLOBAL_VAR[TABLENAME]&amp;"[@c"&amp;$1:$1-1&amp;"]"))</f>
        <v>0</v>
      </c>
      <c r="Q3593" s="108"/>
      <c r="R3593" s="38" t="str">
        <f>IF(GLOBAL[[#This Row],[b3]]="","",GLOBAL[[#This Row],[b3]]-GLOBAL[[#This Row],[a3]])</f>
        <v/>
      </c>
      <c r="S3593" s="37">
        <f ca="1">SUM(INDIRECT(GLOBAL_VAR[TABLENAME]&amp;"[@a"&amp;$1:$1-1&amp;"]"),INDIRECT(GLOBAL_VAR[TABLENAME]&amp;"[@c"&amp;$1:$1-1&amp;"]"))</f>
        <v>0</v>
      </c>
      <c r="T3593" s="38"/>
      <c r="U3593" s="38" t="str">
        <f>IF(GLOBAL[[#This Row],[b4]]="","",GLOBAL[[#This Row],[b4]]-GLOBAL[[#This Row],[a4]])</f>
        <v/>
      </c>
      <c r="V3593" s="37">
        <f ca="1">SUM(INDIRECT(GLOBAL_VAR[TABLENAME]&amp;"[@a"&amp;$1:$1-1&amp;"]"),INDIRECT(GLOBAL_VAR[TABLENAME]&amp;"[@c"&amp;$1:$1-1&amp;"]"))</f>
        <v>0</v>
      </c>
      <c r="W3593" s="36"/>
      <c r="X3593" s="36" t="str">
        <f>IF(GLOBAL[[#This Row],[b5]]="","",GLOBAL[[#This Row],[b5]]-GLOBAL[[#This Row],[a5]])</f>
        <v/>
      </c>
      <c r="Y3593" s="37">
        <f ca="1">SUM(INDIRECT(GLOBAL_VAR[TABLENAME]&amp;"[@a"&amp;$1:$1-1&amp;"]"),INDIRECT(GLOBAL_VAR[TABLENAME]&amp;"[@c"&amp;$1:$1-1&amp;"]"))</f>
        <v>0</v>
      </c>
      <c r="AA3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93" s="36">
        <v>48</v>
      </c>
      <c r="AC3593" t="s">
        <v>5116</v>
      </c>
    </row>
    <row r="3594" spans="1:30">
      <c r="A3594" s="36" t="str">
        <f ca="1">IF(GLOBAL[[#This Row],[TT]]&lt;1,"",ROW()-2)</f>
        <v/>
      </c>
      <c r="B3594" s="38" t="s">
        <v>2182</v>
      </c>
      <c r="C3594" s="36">
        <v>0</v>
      </c>
      <c r="D3594" s="36" t="s">
        <v>2123</v>
      </c>
      <c r="E3594" s="36">
        <f ca="1">IF(GLOBAL[[#This Row],[b12]]="",GLOBAL[[#This Row],[a6]],GLOBAL[[#This Row],[b12]])</f>
        <v>0</v>
      </c>
      <c r="F3594" s="37">
        <f>GLOBAL[[#This Row],[AWAL]]</f>
        <v>0</v>
      </c>
      <c r="G3594" s="36"/>
      <c r="H3594" s="36"/>
      <c r="I3594" s="36">
        <f>IF(GLOBAL[[#This Row],[1]]="","",SUMIF(Table6[NB BM_C_QTY+F],GLOBAL[POINTER],Table6[C]))</f>
        <v>0</v>
      </c>
      <c r="J3594" s="95">
        <f>IF(GLOBAL[[#This Row],[2]]="",0,-1*SUMIF(Table5[CONCAT],GLOBAL[POINTER],Table5[3]))</f>
        <v>0</v>
      </c>
      <c r="K3594" s="36" t="str">
        <f>IF(GLOBAL[[#This Row],[b1]]="","",GLOBAL[[#This Row],[b1]]-GLOBAL[[#This Row],[a1]]-GLOBAL[[#This Row],[bkeluar1]])</f>
        <v/>
      </c>
      <c r="L3594" s="36">
        <f>SUM(GLOBAL[[#This Row],[bmasuk1]:[c1]])</f>
        <v>0</v>
      </c>
      <c r="M3594" s="37">
        <f t="shared" si="56"/>
        <v>0</v>
      </c>
      <c r="N3594" s="36"/>
      <c r="O3594" s="36" t="str">
        <f>IF(GLOBAL[[#This Row],[b2]]="","",GLOBAL[[#This Row],[b2]]-GLOBAL[[#This Row],[a2]])</f>
        <v/>
      </c>
      <c r="P3594" s="37">
        <f ca="1">SUM(INDIRECT(GLOBAL_VAR[TABLENAME]&amp;"[@a"&amp;$1:$1-1&amp;"]"),INDIRECT(GLOBAL_VAR[TABLENAME]&amp;"[@c"&amp;$1:$1-1&amp;"]"))</f>
        <v>0</v>
      </c>
      <c r="Q3594" s="108"/>
      <c r="R3594" s="38" t="str">
        <f>IF(GLOBAL[[#This Row],[b3]]="","",GLOBAL[[#This Row],[b3]]-GLOBAL[[#This Row],[a3]])</f>
        <v/>
      </c>
      <c r="S3594" s="37">
        <f ca="1">SUM(INDIRECT(GLOBAL_VAR[TABLENAME]&amp;"[@a"&amp;$1:$1-1&amp;"]"),INDIRECT(GLOBAL_VAR[TABLENAME]&amp;"[@c"&amp;$1:$1-1&amp;"]"))</f>
        <v>0</v>
      </c>
      <c r="T3594" s="38"/>
      <c r="U3594" s="38" t="str">
        <f>IF(GLOBAL[[#This Row],[b4]]="","",GLOBAL[[#This Row],[b4]]-GLOBAL[[#This Row],[a4]])</f>
        <v/>
      </c>
      <c r="V3594" s="37">
        <f ca="1">SUM(INDIRECT(GLOBAL_VAR[TABLENAME]&amp;"[@a"&amp;$1:$1-1&amp;"]"),INDIRECT(GLOBAL_VAR[TABLENAME]&amp;"[@c"&amp;$1:$1-1&amp;"]"))</f>
        <v>0</v>
      </c>
      <c r="W3594" s="36"/>
      <c r="X3594" s="36" t="str">
        <f>IF(GLOBAL[[#This Row],[b5]]="","",GLOBAL[[#This Row],[b5]]-GLOBAL[[#This Row],[a5]])</f>
        <v/>
      </c>
      <c r="Y3594" s="37">
        <f ca="1">SUM(INDIRECT(GLOBAL_VAR[TABLENAME]&amp;"[@a"&amp;$1:$1-1&amp;"]"),INDIRECT(GLOBAL_VAR[TABLENAME]&amp;"[@c"&amp;$1:$1-1&amp;"]"))</f>
        <v>0</v>
      </c>
      <c r="AA3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94" s="36">
        <v>96</v>
      </c>
      <c r="AC3594" t="s">
        <v>5116</v>
      </c>
    </row>
    <row r="3595" spans="1:30">
      <c r="A3595" s="36" t="str">
        <f ca="1">IF(GLOBAL[[#This Row],[TT]]&lt;1,"",ROW()-2)</f>
        <v/>
      </c>
      <c r="B3595" s="38" t="s">
        <v>3709</v>
      </c>
      <c r="C3595" s="36">
        <v>0</v>
      </c>
      <c r="D3595" s="36" t="s">
        <v>1990</v>
      </c>
      <c r="E3595" s="36">
        <f ca="1">IF(GLOBAL[[#This Row],[b12]]="",GLOBAL[[#This Row],[a6]],GLOBAL[[#This Row],[b12]])</f>
        <v>0</v>
      </c>
      <c r="F3595" s="37">
        <f>GLOBAL[[#This Row],[AWAL]]</f>
        <v>0</v>
      </c>
      <c r="G3595" s="36"/>
      <c r="H3595" s="36"/>
      <c r="I3595" s="36">
        <f>IF(GLOBAL[[#This Row],[1]]="","",SUMIF(Table6[NB BM_C_QTY+F],GLOBAL[POINTER],Table6[C]))</f>
        <v>0</v>
      </c>
      <c r="J3595" s="95">
        <f>IF(GLOBAL[[#This Row],[2]]="",0,-1*SUMIF(Table5[CONCAT],GLOBAL[POINTER],Table5[3]))</f>
        <v>0</v>
      </c>
      <c r="K3595" s="36" t="str">
        <f>IF(GLOBAL[[#This Row],[b1]]="","",GLOBAL[[#This Row],[b1]]-GLOBAL[[#This Row],[a1]]-GLOBAL[[#This Row],[bkeluar1]])</f>
        <v/>
      </c>
      <c r="L3595" s="36">
        <f>SUM(GLOBAL[[#This Row],[bmasuk1]:[c1]])</f>
        <v>0</v>
      </c>
      <c r="M3595" s="37">
        <f t="shared" si="56"/>
        <v>0</v>
      </c>
      <c r="N3595" s="36"/>
      <c r="O3595" s="36" t="str">
        <f>IF(GLOBAL[[#This Row],[b2]]="","",GLOBAL[[#This Row],[b2]]-GLOBAL[[#This Row],[a2]])</f>
        <v/>
      </c>
      <c r="P3595" s="37">
        <f ca="1">SUM(INDIRECT(GLOBAL_VAR[TABLENAME]&amp;"[@a"&amp;$1:$1-1&amp;"]"),INDIRECT(GLOBAL_VAR[TABLENAME]&amp;"[@c"&amp;$1:$1-1&amp;"]"))</f>
        <v>0</v>
      </c>
      <c r="Q3595" s="108"/>
      <c r="R3595" s="38" t="str">
        <f>IF(GLOBAL[[#This Row],[b3]]="","",GLOBAL[[#This Row],[b3]]-GLOBAL[[#This Row],[a3]])</f>
        <v/>
      </c>
      <c r="S3595" s="37">
        <f ca="1">SUM(INDIRECT(GLOBAL_VAR[TABLENAME]&amp;"[@a"&amp;$1:$1-1&amp;"]"),INDIRECT(GLOBAL_VAR[TABLENAME]&amp;"[@c"&amp;$1:$1-1&amp;"]"))</f>
        <v>0</v>
      </c>
      <c r="T3595" s="38"/>
      <c r="U3595" s="38" t="str">
        <f>IF(GLOBAL[[#This Row],[b4]]="","",GLOBAL[[#This Row],[b4]]-GLOBAL[[#This Row],[a4]])</f>
        <v/>
      </c>
      <c r="V3595" s="37">
        <f ca="1">SUM(INDIRECT(GLOBAL_VAR[TABLENAME]&amp;"[@a"&amp;$1:$1-1&amp;"]"),INDIRECT(GLOBAL_VAR[TABLENAME]&amp;"[@c"&amp;$1:$1-1&amp;"]"))</f>
        <v>0</v>
      </c>
      <c r="W3595" s="36"/>
      <c r="X3595" s="36" t="str">
        <f>IF(GLOBAL[[#This Row],[b5]]="","",GLOBAL[[#This Row],[b5]]-GLOBAL[[#This Row],[a5]])</f>
        <v/>
      </c>
      <c r="Y3595" s="37">
        <f ca="1">SUM(INDIRECT(GLOBAL_VAR[TABLENAME]&amp;"[@a"&amp;$1:$1-1&amp;"]"),INDIRECT(GLOBAL_VAR[TABLENAME]&amp;"[@c"&amp;$1:$1-1&amp;"]"))</f>
        <v>0</v>
      </c>
      <c r="AA3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95" s="36">
        <v>36</v>
      </c>
      <c r="AC3595" t="s">
        <v>5116</v>
      </c>
    </row>
    <row r="3596" spans="1:30">
      <c r="A3596" s="36">
        <f ca="1">IF(GLOBAL[[#This Row],[TT]]&lt;1,"",ROW()-2)</f>
        <v>3594</v>
      </c>
      <c r="B3596" s="38" t="s">
        <v>4005</v>
      </c>
      <c r="C3596" s="36">
        <v>4</v>
      </c>
      <c r="D3596" s="36" t="s">
        <v>45</v>
      </c>
      <c r="E3596" s="36">
        <f ca="1">IF(GLOBAL[[#This Row],[b12]]="",GLOBAL[[#This Row],[a6]],GLOBAL[[#This Row],[b12]])</f>
        <v>4</v>
      </c>
      <c r="F3596" s="37">
        <f>GLOBAL[[#This Row],[AWAL]]</f>
        <v>4</v>
      </c>
      <c r="G3596" s="36"/>
      <c r="H3596" s="36"/>
      <c r="I3596" s="36">
        <f>IF(GLOBAL[[#This Row],[1]]="","",SUMIF(Table6[NB BM_C_QTY+F],GLOBAL[POINTER],Table6[C]))</f>
        <v>0</v>
      </c>
      <c r="J3596" s="95">
        <f>IF(GLOBAL[[#This Row],[2]]="",0,-1*SUMIF(Table5[CONCAT],GLOBAL[POINTER],Table5[3]))</f>
        <v>0</v>
      </c>
      <c r="K3596" s="36" t="str">
        <f>IF(GLOBAL[[#This Row],[b1]]="","",GLOBAL[[#This Row],[b1]]-GLOBAL[[#This Row],[a1]]-GLOBAL[[#This Row],[bkeluar1]])</f>
        <v/>
      </c>
      <c r="L3596" s="36">
        <f>SUM(GLOBAL[[#This Row],[bmasuk1]:[c1]])</f>
        <v>0</v>
      </c>
      <c r="M3596" s="37">
        <f t="shared" si="56"/>
        <v>4</v>
      </c>
      <c r="N3596" s="36"/>
      <c r="O3596" s="36" t="str">
        <f>IF(GLOBAL[[#This Row],[b2]]="","",GLOBAL[[#This Row],[b2]]-GLOBAL[[#This Row],[a2]])</f>
        <v/>
      </c>
      <c r="P3596" s="37">
        <f ca="1">SUM(INDIRECT(GLOBAL_VAR[TABLENAME]&amp;"[@a"&amp;$1:$1-1&amp;"]"),INDIRECT(GLOBAL_VAR[TABLENAME]&amp;"[@c"&amp;$1:$1-1&amp;"]"))</f>
        <v>4</v>
      </c>
      <c r="Q3596" s="108"/>
      <c r="R3596" s="38" t="str">
        <f>IF(GLOBAL[[#This Row],[b3]]="","",GLOBAL[[#This Row],[b3]]-GLOBAL[[#This Row],[a3]])</f>
        <v/>
      </c>
      <c r="S3596" s="37">
        <f ca="1">SUM(INDIRECT(GLOBAL_VAR[TABLENAME]&amp;"[@a"&amp;$1:$1-1&amp;"]"),INDIRECT(GLOBAL_VAR[TABLENAME]&amp;"[@c"&amp;$1:$1-1&amp;"]"))</f>
        <v>4</v>
      </c>
      <c r="T3596" s="38"/>
      <c r="U3596" s="38" t="str">
        <f>IF(GLOBAL[[#This Row],[b4]]="","",GLOBAL[[#This Row],[b4]]-GLOBAL[[#This Row],[a4]])</f>
        <v/>
      </c>
      <c r="V3596" s="37">
        <f ca="1">SUM(INDIRECT(GLOBAL_VAR[TABLENAME]&amp;"[@a"&amp;$1:$1-1&amp;"]"),INDIRECT(GLOBAL_VAR[TABLENAME]&amp;"[@c"&amp;$1:$1-1&amp;"]"))</f>
        <v>4</v>
      </c>
      <c r="W3596" s="36"/>
      <c r="X3596" s="36" t="str">
        <f>IF(GLOBAL[[#This Row],[b5]]="","",GLOBAL[[#This Row],[b5]]-GLOBAL[[#This Row],[a5]])</f>
        <v/>
      </c>
      <c r="Y3596" s="37">
        <f ca="1">SUM(INDIRECT(GLOBAL_VAR[TABLENAME]&amp;"[@a"&amp;$1:$1-1&amp;"]"),INDIRECT(GLOBAL_VAR[TABLENAME]&amp;"[@c"&amp;$1:$1-1&amp;"]"))</f>
        <v>4</v>
      </c>
      <c r="AA3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596" s="36">
        <v>48</v>
      </c>
      <c r="AC3596" t="s">
        <v>5116</v>
      </c>
    </row>
    <row r="3597" spans="1:30">
      <c r="A3597" s="31">
        <f ca="1">IF(GLOBAL[[#This Row],[TT]]&lt;1,"",ROW()-2)</f>
        <v>3595</v>
      </c>
      <c r="B3597" s="38" t="s">
        <v>2490</v>
      </c>
      <c r="C3597" s="36">
        <v>1</v>
      </c>
      <c r="D3597" s="36" t="s">
        <v>447</v>
      </c>
      <c r="E3597" s="36">
        <f ca="1">IF(GLOBAL[[#This Row],[b12]]="",GLOBAL[[#This Row],[a6]],GLOBAL[[#This Row],[b12]])</f>
        <v>1</v>
      </c>
      <c r="F3597" s="37">
        <f>GLOBAL[[#This Row],[AWAL]]</f>
        <v>1</v>
      </c>
      <c r="G3597" s="36"/>
      <c r="H3597" s="36"/>
      <c r="I3597" s="36">
        <f>IF(GLOBAL[[#This Row],[1]]="","",SUMIF(Table6[NB BM_C_QTY+F],GLOBAL[POINTER],Table6[C]))</f>
        <v>0</v>
      </c>
      <c r="J3597" s="95">
        <f>IF(GLOBAL[[#This Row],[2]]="",0,-1*SUMIF(Table5[CONCAT],GLOBAL[POINTER],Table5[3]))</f>
        <v>0</v>
      </c>
      <c r="K3597" s="36" t="str">
        <f>IF(GLOBAL[[#This Row],[b1]]="","",GLOBAL[[#This Row],[b1]]-GLOBAL[[#This Row],[a1]]-GLOBAL[[#This Row],[bkeluar1]])</f>
        <v/>
      </c>
      <c r="L3597" s="36">
        <f>SUM(GLOBAL[[#This Row],[bmasuk1]:[c1]])</f>
        <v>0</v>
      </c>
      <c r="M3597" s="37">
        <f t="shared" si="56"/>
        <v>1</v>
      </c>
      <c r="N3597" s="36"/>
      <c r="O3597" s="36" t="str">
        <f>IF(GLOBAL[[#This Row],[b2]]="","",GLOBAL[[#This Row],[b2]]-GLOBAL[[#This Row],[a2]])</f>
        <v/>
      </c>
      <c r="P3597" s="37">
        <f ca="1">SUM(INDIRECT(GLOBAL_VAR[TABLENAME]&amp;"[@a"&amp;$1:$1-1&amp;"]"),INDIRECT(GLOBAL_VAR[TABLENAME]&amp;"[@c"&amp;$1:$1-1&amp;"]"))</f>
        <v>1</v>
      </c>
      <c r="Q3597" s="108"/>
      <c r="R3597" s="33" t="str">
        <f>IF(GLOBAL[[#This Row],[b3]]="","",GLOBAL[[#This Row],[b3]]-GLOBAL[[#This Row],[a3]])</f>
        <v/>
      </c>
      <c r="S3597" s="32">
        <f ca="1">SUM(INDIRECT(GLOBAL_VAR[TABLENAME]&amp;"[@a"&amp;$1:$1-1&amp;"]"),INDIRECT(GLOBAL_VAR[TABLENAME]&amp;"[@c"&amp;$1:$1-1&amp;"]"))</f>
        <v>1</v>
      </c>
      <c r="T3597" s="33"/>
      <c r="U3597" s="33" t="str">
        <f>IF(GLOBAL[[#This Row],[b4]]="","",GLOBAL[[#This Row],[b4]]-GLOBAL[[#This Row],[a4]])</f>
        <v/>
      </c>
      <c r="V3597" s="32">
        <f ca="1">SUM(INDIRECT(GLOBAL_VAR[TABLENAME]&amp;"[@a"&amp;$1:$1-1&amp;"]"),INDIRECT(GLOBAL_VAR[TABLENAME]&amp;"[@c"&amp;$1:$1-1&amp;"]"))</f>
        <v>1</v>
      </c>
      <c r="W3597" s="31"/>
      <c r="X3597" s="31" t="str">
        <f>IF(GLOBAL[[#This Row],[b5]]="","",GLOBAL[[#This Row],[b5]]-GLOBAL[[#This Row],[a5]])</f>
        <v/>
      </c>
      <c r="Y3597" s="37">
        <f ca="1">SUM(INDIRECT(GLOBAL_VAR[TABLENAME]&amp;"[@a"&amp;$1:$1-1&amp;"]"),INDIRECT(GLOBAL_VAR[TABLENAME]&amp;"[@c"&amp;$1:$1-1&amp;"]"))</f>
        <v>1</v>
      </c>
      <c r="AA3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597" s="31">
        <v>18</v>
      </c>
      <c r="AC3597" t="s">
        <v>5149</v>
      </c>
    </row>
    <row r="3598" spans="1:30">
      <c r="A3598" s="31">
        <f ca="1">IF(GLOBAL[[#This Row],[TT]]&lt;1,"",ROW()-2)</f>
        <v>3596</v>
      </c>
      <c r="B3598" s="38" t="s">
        <v>2491</v>
      </c>
      <c r="C3598" s="36">
        <v>7</v>
      </c>
      <c r="D3598" s="36" t="s">
        <v>54</v>
      </c>
      <c r="E3598" s="36">
        <f ca="1">IF(GLOBAL[[#This Row],[b12]]="",GLOBAL[[#This Row],[a6]],GLOBAL[[#This Row],[b12]])</f>
        <v>7</v>
      </c>
      <c r="F3598" s="37">
        <f>GLOBAL[[#This Row],[AWAL]]</f>
        <v>7</v>
      </c>
      <c r="G3598" s="36"/>
      <c r="H3598" s="36"/>
      <c r="I3598" s="36">
        <f>IF(GLOBAL[[#This Row],[1]]="","",SUMIF(Table6[NB BM_C_QTY+F],GLOBAL[POINTER],Table6[C]))</f>
        <v>0</v>
      </c>
      <c r="J3598" s="95">
        <f>IF(GLOBAL[[#This Row],[2]]="",0,-1*SUMIF(Table5[CONCAT],GLOBAL[POINTER],Table5[3]))</f>
        <v>0</v>
      </c>
      <c r="K3598" s="36" t="str">
        <f>IF(GLOBAL[[#This Row],[b1]]="","",GLOBAL[[#This Row],[b1]]-GLOBAL[[#This Row],[a1]]-GLOBAL[[#This Row],[bkeluar1]])</f>
        <v/>
      </c>
      <c r="L3598" s="36">
        <f>SUM(GLOBAL[[#This Row],[bmasuk1]:[c1]])</f>
        <v>0</v>
      </c>
      <c r="M3598" s="37">
        <f t="shared" si="56"/>
        <v>7</v>
      </c>
      <c r="N3598" s="36"/>
      <c r="O3598" s="36" t="str">
        <f>IF(GLOBAL[[#This Row],[b2]]="","",GLOBAL[[#This Row],[b2]]-GLOBAL[[#This Row],[a2]])</f>
        <v/>
      </c>
      <c r="P3598" s="37">
        <f ca="1">SUM(INDIRECT(GLOBAL_VAR[TABLENAME]&amp;"[@a"&amp;$1:$1-1&amp;"]"),INDIRECT(GLOBAL_VAR[TABLENAME]&amp;"[@c"&amp;$1:$1-1&amp;"]"))</f>
        <v>7</v>
      </c>
      <c r="Q3598" s="108"/>
      <c r="R3598" s="33" t="str">
        <f>IF(GLOBAL[[#This Row],[b3]]="","",GLOBAL[[#This Row],[b3]]-GLOBAL[[#This Row],[a3]])</f>
        <v/>
      </c>
      <c r="S3598" s="32">
        <f ca="1">SUM(INDIRECT(GLOBAL_VAR[TABLENAME]&amp;"[@a"&amp;$1:$1-1&amp;"]"),INDIRECT(GLOBAL_VAR[TABLENAME]&amp;"[@c"&amp;$1:$1-1&amp;"]"))</f>
        <v>7</v>
      </c>
      <c r="T3598" s="33"/>
      <c r="U3598" s="33" t="str">
        <f>IF(GLOBAL[[#This Row],[b4]]="","",GLOBAL[[#This Row],[b4]]-GLOBAL[[#This Row],[a4]])</f>
        <v/>
      </c>
      <c r="V3598" s="32">
        <f ca="1">SUM(INDIRECT(GLOBAL_VAR[TABLENAME]&amp;"[@a"&amp;$1:$1-1&amp;"]"),INDIRECT(GLOBAL_VAR[TABLENAME]&amp;"[@c"&amp;$1:$1-1&amp;"]"))</f>
        <v>7</v>
      </c>
      <c r="W3598" s="31"/>
      <c r="X3598" s="31" t="str">
        <f>IF(GLOBAL[[#This Row],[b5]]="","",GLOBAL[[#This Row],[b5]]-GLOBAL[[#This Row],[a5]])</f>
        <v/>
      </c>
      <c r="Y3598" s="53">
        <f ca="1">SUM(INDIRECT(GLOBAL_VAR[TABLENAME]&amp;"[@a"&amp;$1:$1-1&amp;"]"),INDIRECT(GLOBAL_VAR[TABLENAME]&amp;"[@c"&amp;$1:$1-1&amp;"]"))</f>
        <v>7</v>
      </c>
      <c r="AA3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598" s="31">
        <v>864</v>
      </c>
      <c r="AC3598" t="s">
        <v>5118</v>
      </c>
    </row>
    <row r="3599" spans="1:30">
      <c r="A3599" s="31" t="str">
        <f ca="1">IF(GLOBAL[[#This Row],[TT]]&lt;1,"",ROW()-2)</f>
        <v/>
      </c>
      <c r="B3599" s="38" t="s">
        <v>2492</v>
      </c>
      <c r="C3599" s="36">
        <v>0</v>
      </c>
      <c r="D3599" s="36" t="s">
        <v>1168</v>
      </c>
      <c r="E3599" s="36">
        <f ca="1">IF(GLOBAL[[#This Row],[b12]]="",GLOBAL[[#This Row],[a6]],GLOBAL[[#This Row],[b12]])</f>
        <v>0</v>
      </c>
      <c r="F3599" s="37">
        <f>GLOBAL[[#This Row],[AWAL]]</f>
        <v>0</v>
      </c>
      <c r="G3599" s="36"/>
      <c r="H3599" s="36"/>
      <c r="I3599" s="36">
        <f>IF(GLOBAL[[#This Row],[1]]="","",SUMIF(Table6[NB BM_C_QTY+F],GLOBAL[POINTER],Table6[C]))</f>
        <v>0</v>
      </c>
      <c r="J3599" s="95">
        <f>IF(GLOBAL[[#This Row],[2]]="",0,-1*SUMIF(Table5[CONCAT],GLOBAL[POINTER],Table5[3]))</f>
        <v>0</v>
      </c>
      <c r="K3599" s="36" t="str">
        <f>IF(GLOBAL[[#This Row],[b1]]="","",GLOBAL[[#This Row],[b1]]-GLOBAL[[#This Row],[a1]]-GLOBAL[[#This Row],[bkeluar1]])</f>
        <v/>
      </c>
      <c r="L3599" s="36">
        <f>SUM(GLOBAL[[#This Row],[bmasuk1]:[c1]])</f>
        <v>0</v>
      </c>
      <c r="M3599" s="37">
        <f t="shared" si="56"/>
        <v>0</v>
      </c>
      <c r="N3599" s="36"/>
      <c r="O3599" s="36" t="str">
        <f>IF(GLOBAL[[#This Row],[b2]]="","",GLOBAL[[#This Row],[b2]]-GLOBAL[[#This Row],[a2]])</f>
        <v/>
      </c>
      <c r="P3599" s="37">
        <f ca="1">SUM(INDIRECT(GLOBAL_VAR[TABLENAME]&amp;"[@a"&amp;$1:$1-1&amp;"]"),INDIRECT(GLOBAL_VAR[TABLENAME]&amp;"[@c"&amp;$1:$1-1&amp;"]"))</f>
        <v>0</v>
      </c>
      <c r="Q3599" s="108"/>
      <c r="R3599" s="33" t="str">
        <f>IF(GLOBAL[[#This Row],[b3]]="","",GLOBAL[[#This Row],[b3]]-GLOBAL[[#This Row],[a3]])</f>
        <v/>
      </c>
      <c r="S3599" s="32">
        <f ca="1">SUM(INDIRECT(GLOBAL_VAR[TABLENAME]&amp;"[@a"&amp;$1:$1-1&amp;"]"),INDIRECT(GLOBAL_VAR[TABLENAME]&amp;"[@c"&amp;$1:$1-1&amp;"]"))</f>
        <v>0</v>
      </c>
      <c r="T3599" s="33"/>
      <c r="U3599" s="33" t="str">
        <f>IF(GLOBAL[[#This Row],[b4]]="","",GLOBAL[[#This Row],[b4]]-GLOBAL[[#This Row],[a4]])</f>
        <v/>
      </c>
      <c r="V3599" s="32">
        <f ca="1">SUM(INDIRECT(GLOBAL_VAR[TABLENAME]&amp;"[@a"&amp;$1:$1-1&amp;"]"),INDIRECT(GLOBAL_VAR[TABLENAME]&amp;"[@c"&amp;$1:$1-1&amp;"]"))</f>
        <v>0</v>
      </c>
      <c r="W3599" s="31"/>
      <c r="X3599" s="31" t="str">
        <f>IF(GLOBAL[[#This Row],[b5]]="","",GLOBAL[[#This Row],[b5]]-GLOBAL[[#This Row],[a5]])</f>
        <v/>
      </c>
      <c r="Y3599" s="53">
        <f ca="1">SUM(INDIRECT(GLOBAL_VAR[TABLENAME]&amp;"[@a"&amp;$1:$1-1&amp;"]"),INDIRECT(GLOBAL_VAR[TABLENAME]&amp;"[@c"&amp;$1:$1-1&amp;"]"))</f>
        <v>0</v>
      </c>
      <c r="AA3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99" s="31">
        <v>432</v>
      </c>
      <c r="AC3599" t="s">
        <v>5118</v>
      </c>
    </row>
    <row r="3600" spans="1:30">
      <c r="A3600" s="31">
        <f ca="1">IF(GLOBAL[[#This Row],[TT]]&lt;1,"",ROW()-2)</f>
        <v>3598</v>
      </c>
      <c r="B3600" s="38" t="s">
        <v>2493</v>
      </c>
      <c r="C3600" s="36">
        <v>7</v>
      </c>
      <c r="D3600" s="36" t="s">
        <v>1168</v>
      </c>
      <c r="E3600" s="36">
        <f ca="1">IF(GLOBAL[[#This Row],[b12]]="",GLOBAL[[#This Row],[a6]],GLOBAL[[#This Row],[b12]])</f>
        <v>7</v>
      </c>
      <c r="F3600" s="37">
        <f>GLOBAL[[#This Row],[AWAL]]</f>
        <v>7</v>
      </c>
      <c r="G3600" s="36"/>
      <c r="H3600" s="36"/>
      <c r="I3600" s="36">
        <f>IF(GLOBAL[[#This Row],[1]]="","",SUMIF(Table6[NB BM_C_QTY+F],GLOBAL[POINTER],Table6[C]))</f>
        <v>0</v>
      </c>
      <c r="J3600" s="95">
        <f>IF(GLOBAL[[#This Row],[2]]="",0,-1*SUMIF(Table5[CONCAT],GLOBAL[POINTER],Table5[3]))</f>
        <v>0</v>
      </c>
      <c r="K3600" s="36" t="str">
        <f>IF(GLOBAL[[#This Row],[b1]]="","",GLOBAL[[#This Row],[b1]]-GLOBAL[[#This Row],[a1]]-GLOBAL[[#This Row],[bkeluar1]])</f>
        <v/>
      </c>
      <c r="L3600" s="36">
        <f>SUM(GLOBAL[[#This Row],[bmasuk1]:[c1]])</f>
        <v>0</v>
      </c>
      <c r="M3600" s="37">
        <f t="shared" si="56"/>
        <v>7</v>
      </c>
      <c r="N3600" s="36"/>
      <c r="O3600" s="36" t="str">
        <f>IF(GLOBAL[[#This Row],[b2]]="","",GLOBAL[[#This Row],[b2]]-GLOBAL[[#This Row],[a2]])</f>
        <v/>
      </c>
      <c r="P3600" s="37">
        <f ca="1">SUM(INDIRECT(GLOBAL_VAR[TABLENAME]&amp;"[@a"&amp;$1:$1-1&amp;"]"),INDIRECT(GLOBAL_VAR[TABLENAME]&amp;"[@c"&amp;$1:$1-1&amp;"]"))</f>
        <v>7</v>
      </c>
      <c r="Q3600" s="108"/>
      <c r="R3600" s="33" t="str">
        <f>IF(GLOBAL[[#This Row],[b3]]="","",GLOBAL[[#This Row],[b3]]-GLOBAL[[#This Row],[a3]])</f>
        <v/>
      </c>
      <c r="S3600" s="32">
        <f ca="1">SUM(INDIRECT(GLOBAL_VAR[TABLENAME]&amp;"[@a"&amp;$1:$1-1&amp;"]"),INDIRECT(GLOBAL_VAR[TABLENAME]&amp;"[@c"&amp;$1:$1-1&amp;"]"))</f>
        <v>7</v>
      </c>
      <c r="T3600" s="33"/>
      <c r="U3600" s="33" t="str">
        <f>IF(GLOBAL[[#This Row],[b4]]="","",GLOBAL[[#This Row],[b4]]-GLOBAL[[#This Row],[a4]])</f>
        <v/>
      </c>
      <c r="V3600" s="32">
        <f ca="1">SUM(INDIRECT(GLOBAL_VAR[TABLENAME]&amp;"[@a"&amp;$1:$1-1&amp;"]"),INDIRECT(GLOBAL_VAR[TABLENAME]&amp;"[@c"&amp;$1:$1-1&amp;"]"))</f>
        <v>7</v>
      </c>
      <c r="W3600" s="31"/>
      <c r="X3600" s="31" t="str">
        <f>IF(GLOBAL[[#This Row],[b5]]="","",GLOBAL[[#This Row],[b5]]-GLOBAL[[#This Row],[a5]])</f>
        <v/>
      </c>
      <c r="Y3600" s="53">
        <f ca="1">SUM(INDIRECT(GLOBAL_VAR[TABLENAME]&amp;"[@a"&amp;$1:$1-1&amp;"]"),INDIRECT(GLOBAL_VAR[TABLENAME]&amp;"[@c"&amp;$1:$1-1&amp;"]"))</f>
        <v>7</v>
      </c>
      <c r="AA3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600" s="31">
        <v>432</v>
      </c>
      <c r="AC3600" t="s">
        <v>5118</v>
      </c>
    </row>
    <row r="3601" spans="1:29">
      <c r="A3601" s="31">
        <f ca="1">IF(GLOBAL[[#This Row],[TT]]&lt;1,"",ROW()-2)</f>
        <v>3599</v>
      </c>
      <c r="B3601" s="38" t="s">
        <v>2494</v>
      </c>
      <c r="C3601" s="36">
        <v>11</v>
      </c>
      <c r="D3601" s="36">
        <v>432</v>
      </c>
      <c r="E3601" s="36">
        <f ca="1">IF(GLOBAL[[#This Row],[b12]]="",GLOBAL[[#This Row],[a6]],GLOBAL[[#This Row],[b12]])</f>
        <v>11</v>
      </c>
      <c r="F3601" s="37">
        <f>GLOBAL[[#This Row],[AWAL]]</f>
        <v>11</v>
      </c>
      <c r="G3601" s="36"/>
      <c r="H3601" s="36"/>
      <c r="I3601" s="36">
        <f>IF(GLOBAL[[#This Row],[1]]="","",SUMIF(Table6[NB BM_C_QTY+F],GLOBAL[POINTER],Table6[C]))</f>
        <v>0</v>
      </c>
      <c r="J3601" s="95">
        <f>IF(GLOBAL[[#This Row],[2]]="",0,-1*SUMIF(Table5[CONCAT],GLOBAL[POINTER],Table5[3]))</f>
        <v>0</v>
      </c>
      <c r="K3601" s="36" t="str">
        <f>IF(GLOBAL[[#This Row],[b1]]="","",GLOBAL[[#This Row],[b1]]-GLOBAL[[#This Row],[a1]]-GLOBAL[[#This Row],[bkeluar1]])</f>
        <v/>
      </c>
      <c r="L3601" s="36">
        <f>SUM(GLOBAL[[#This Row],[bmasuk1]:[c1]])</f>
        <v>0</v>
      </c>
      <c r="M3601" s="37">
        <f t="shared" si="56"/>
        <v>11</v>
      </c>
      <c r="N3601" s="36"/>
      <c r="O3601" s="36" t="str">
        <f>IF(GLOBAL[[#This Row],[b2]]="","",GLOBAL[[#This Row],[b2]]-GLOBAL[[#This Row],[a2]])</f>
        <v/>
      </c>
      <c r="P3601" s="37">
        <f ca="1">SUM(INDIRECT(GLOBAL_VAR[TABLENAME]&amp;"[@a"&amp;$1:$1-1&amp;"]"),INDIRECT(GLOBAL_VAR[TABLENAME]&amp;"[@c"&amp;$1:$1-1&amp;"]"))</f>
        <v>11</v>
      </c>
      <c r="Q3601" s="108"/>
      <c r="R3601" s="33" t="str">
        <f>IF(GLOBAL[[#This Row],[b3]]="","",GLOBAL[[#This Row],[b3]]-GLOBAL[[#This Row],[a3]])</f>
        <v/>
      </c>
      <c r="S3601" s="32">
        <f ca="1">SUM(INDIRECT(GLOBAL_VAR[TABLENAME]&amp;"[@a"&amp;$1:$1-1&amp;"]"),INDIRECT(GLOBAL_VAR[TABLENAME]&amp;"[@c"&amp;$1:$1-1&amp;"]"))</f>
        <v>11</v>
      </c>
      <c r="T3601" s="33"/>
      <c r="U3601" s="33" t="str">
        <f>IF(GLOBAL[[#This Row],[b4]]="","",GLOBAL[[#This Row],[b4]]-GLOBAL[[#This Row],[a4]])</f>
        <v/>
      </c>
      <c r="V3601" s="32">
        <f ca="1">SUM(INDIRECT(GLOBAL_VAR[TABLENAME]&amp;"[@a"&amp;$1:$1-1&amp;"]"),INDIRECT(GLOBAL_VAR[TABLENAME]&amp;"[@c"&amp;$1:$1-1&amp;"]"))</f>
        <v>11</v>
      </c>
      <c r="W3601" s="31"/>
      <c r="X3601" s="31" t="str">
        <f>IF(GLOBAL[[#This Row],[b5]]="","",GLOBAL[[#This Row],[b5]]-GLOBAL[[#This Row],[a5]])</f>
        <v/>
      </c>
      <c r="Y3601" s="53">
        <f ca="1">SUM(INDIRECT(GLOBAL_VAR[TABLENAME]&amp;"[@a"&amp;$1:$1-1&amp;"]"),INDIRECT(GLOBAL_VAR[TABLENAME]&amp;"[@c"&amp;$1:$1-1&amp;"]"))</f>
        <v>11</v>
      </c>
      <c r="AA3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601" s="31">
        <v>432</v>
      </c>
      <c r="AC3601" t="s">
        <v>5118</v>
      </c>
    </row>
    <row r="3602" spans="1:29">
      <c r="A3602" s="31">
        <f ca="1">IF(GLOBAL[[#This Row],[TT]]&lt;1,"",ROW()-2)</f>
        <v>3600</v>
      </c>
      <c r="B3602" s="38" t="s">
        <v>2495</v>
      </c>
      <c r="C3602" s="36">
        <v>5</v>
      </c>
      <c r="D3602" s="36" t="s">
        <v>45</v>
      </c>
      <c r="E3602" s="36">
        <f ca="1">IF(GLOBAL[[#This Row],[b12]]="",GLOBAL[[#This Row],[a6]],GLOBAL[[#This Row],[b12]])</f>
        <v>5</v>
      </c>
      <c r="F3602" s="37">
        <f>GLOBAL[[#This Row],[AWAL]]</f>
        <v>5</v>
      </c>
      <c r="G3602" s="36"/>
      <c r="H3602" s="36"/>
      <c r="I3602" s="36">
        <f>IF(GLOBAL[[#This Row],[1]]="","",SUMIF(Table6[NB BM_C_QTY+F],GLOBAL[POINTER],Table6[C]))</f>
        <v>0</v>
      </c>
      <c r="J3602" s="95">
        <f>IF(GLOBAL[[#This Row],[2]]="",0,-1*SUMIF(Table5[CONCAT],GLOBAL[POINTER],Table5[3]))</f>
        <v>0</v>
      </c>
      <c r="K3602" s="36" t="str">
        <f>IF(GLOBAL[[#This Row],[b1]]="","",GLOBAL[[#This Row],[b1]]-GLOBAL[[#This Row],[a1]]-GLOBAL[[#This Row],[bkeluar1]])</f>
        <v/>
      </c>
      <c r="L3602" s="36">
        <f>SUM(GLOBAL[[#This Row],[bmasuk1]:[c1]])</f>
        <v>0</v>
      </c>
      <c r="M3602" s="37">
        <f t="shared" si="56"/>
        <v>5</v>
      </c>
      <c r="N3602" s="36"/>
      <c r="O3602" s="36" t="str">
        <f>IF(GLOBAL[[#This Row],[b2]]="","",GLOBAL[[#This Row],[b2]]-GLOBAL[[#This Row],[a2]])</f>
        <v/>
      </c>
      <c r="P3602" s="37">
        <f ca="1">SUM(INDIRECT(GLOBAL_VAR[TABLENAME]&amp;"[@a"&amp;$1:$1-1&amp;"]"),INDIRECT(GLOBAL_VAR[TABLENAME]&amp;"[@c"&amp;$1:$1-1&amp;"]"))</f>
        <v>5</v>
      </c>
      <c r="Q3602" s="108"/>
      <c r="R3602" s="33" t="str">
        <f>IF(GLOBAL[[#This Row],[b3]]="","",GLOBAL[[#This Row],[b3]]-GLOBAL[[#This Row],[a3]])</f>
        <v/>
      </c>
      <c r="S3602" s="32">
        <f ca="1">SUM(INDIRECT(GLOBAL_VAR[TABLENAME]&amp;"[@a"&amp;$1:$1-1&amp;"]"),INDIRECT(GLOBAL_VAR[TABLENAME]&amp;"[@c"&amp;$1:$1-1&amp;"]"))</f>
        <v>5</v>
      </c>
      <c r="T3602" s="33"/>
      <c r="U3602" s="33" t="str">
        <f>IF(GLOBAL[[#This Row],[b4]]="","",GLOBAL[[#This Row],[b4]]-GLOBAL[[#This Row],[a4]])</f>
        <v/>
      </c>
      <c r="V3602" s="32">
        <f ca="1">SUM(INDIRECT(GLOBAL_VAR[TABLENAME]&amp;"[@a"&amp;$1:$1-1&amp;"]"),INDIRECT(GLOBAL_VAR[TABLENAME]&amp;"[@c"&amp;$1:$1-1&amp;"]"))</f>
        <v>5</v>
      </c>
      <c r="W3602" s="31"/>
      <c r="X3602" s="31" t="str">
        <f>IF(GLOBAL[[#This Row],[b5]]="","",GLOBAL[[#This Row],[b5]]-GLOBAL[[#This Row],[a5]])</f>
        <v/>
      </c>
      <c r="Y3602" s="53">
        <f ca="1">SUM(INDIRECT(GLOBAL_VAR[TABLENAME]&amp;"[@a"&amp;$1:$1-1&amp;"]"),INDIRECT(GLOBAL_VAR[TABLENAME]&amp;"[@c"&amp;$1:$1-1&amp;"]"))</f>
        <v>5</v>
      </c>
      <c r="AA3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602" s="31">
        <v>48</v>
      </c>
      <c r="AC3602" t="s">
        <v>5116</v>
      </c>
    </row>
    <row r="3603" spans="1:29">
      <c r="A3603" s="36">
        <f ca="1">IF(GLOBAL[[#This Row],[TT]]&lt;1,"",ROW()-2)</f>
        <v>3601</v>
      </c>
      <c r="B3603" s="38" t="s">
        <v>2496</v>
      </c>
      <c r="C3603" s="36">
        <v>1</v>
      </c>
      <c r="D3603" s="36" t="s">
        <v>155</v>
      </c>
      <c r="E3603" s="36">
        <f ca="1">IF(GLOBAL[[#This Row],[b12]]="",GLOBAL[[#This Row],[a6]],GLOBAL[[#This Row],[b12]])</f>
        <v>1</v>
      </c>
      <c r="F3603" s="37">
        <f>GLOBAL[[#This Row],[AWAL]]</f>
        <v>1</v>
      </c>
      <c r="G3603" s="36"/>
      <c r="H3603" s="36"/>
      <c r="I3603" s="36">
        <f>IF(GLOBAL[[#This Row],[1]]="","",SUMIF(Table6[NB BM_C_QTY+F],GLOBAL[POINTER],Table6[C]))</f>
        <v>0</v>
      </c>
      <c r="J3603" s="95">
        <f>IF(GLOBAL[[#This Row],[2]]="",0,-1*SUMIF(Table5[CONCAT],GLOBAL[POINTER],Table5[3]))</f>
        <v>0</v>
      </c>
      <c r="K3603" s="36" t="str">
        <f>IF(GLOBAL[[#This Row],[b1]]="","",GLOBAL[[#This Row],[b1]]-GLOBAL[[#This Row],[a1]]-GLOBAL[[#This Row],[bkeluar1]])</f>
        <v/>
      </c>
      <c r="L3603" s="36">
        <f>SUM(GLOBAL[[#This Row],[bmasuk1]:[c1]])</f>
        <v>0</v>
      </c>
      <c r="M3603" s="37">
        <f t="shared" si="56"/>
        <v>1</v>
      </c>
      <c r="N3603" s="36"/>
      <c r="O3603" s="36" t="str">
        <f>IF(GLOBAL[[#This Row],[b2]]="","",GLOBAL[[#This Row],[b2]]-GLOBAL[[#This Row],[a2]])</f>
        <v/>
      </c>
      <c r="P3603" s="37">
        <f ca="1">SUM(INDIRECT(GLOBAL_VAR[TABLENAME]&amp;"[@a"&amp;$1:$1-1&amp;"]"),INDIRECT(GLOBAL_VAR[TABLENAME]&amp;"[@c"&amp;$1:$1-1&amp;"]"))</f>
        <v>1</v>
      </c>
      <c r="Q3603" s="108"/>
      <c r="R3603" s="38" t="str">
        <f>IF(GLOBAL[[#This Row],[b3]]="","",GLOBAL[[#This Row],[b3]]-GLOBAL[[#This Row],[a3]])</f>
        <v/>
      </c>
      <c r="S3603" s="37">
        <f ca="1">SUM(INDIRECT(GLOBAL_VAR[TABLENAME]&amp;"[@a"&amp;$1:$1-1&amp;"]"),INDIRECT(GLOBAL_VAR[TABLENAME]&amp;"[@c"&amp;$1:$1-1&amp;"]"))</f>
        <v>1</v>
      </c>
      <c r="T3603" s="38"/>
      <c r="U3603" s="38" t="str">
        <f>IF(GLOBAL[[#This Row],[b4]]="","",GLOBAL[[#This Row],[b4]]-GLOBAL[[#This Row],[a4]])</f>
        <v/>
      </c>
      <c r="V3603" s="37">
        <f ca="1">SUM(INDIRECT(GLOBAL_VAR[TABLENAME]&amp;"[@a"&amp;$1:$1-1&amp;"]"),INDIRECT(GLOBAL_VAR[TABLENAME]&amp;"[@c"&amp;$1:$1-1&amp;"]"))</f>
        <v>1</v>
      </c>
      <c r="W3603" s="36"/>
      <c r="X3603" s="36" t="str">
        <f>IF(GLOBAL[[#This Row],[b5]]="","",GLOBAL[[#This Row],[b5]]-GLOBAL[[#This Row],[a5]])</f>
        <v/>
      </c>
      <c r="Y3603" s="37">
        <f ca="1">SUM(INDIRECT(GLOBAL_VAR[TABLENAME]&amp;"[@a"&amp;$1:$1-1&amp;"]"),INDIRECT(GLOBAL_VAR[TABLENAME]&amp;"[@c"&amp;$1:$1-1&amp;"]"))</f>
        <v>1</v>
      </c>
      <c r="AA3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603" s="36">
        <v>576</v>
      </c>
      <c r="AC3603" t="s">
        <v>5118</v>
      </c>
    </row>
    <row r="3604" spans="1:29">
      <c r="A3604" s="36">
        <f ca="1">IF(GLOBAL[[#This Row],[TT]]&lt;1,"",ROW()-2)</f>
        <v>3602</v>
      </c>
      <c r="B3604" s="38" t="s">
        <v>2497</v>
      </c>
      <c r="C3604" s="36">
        <v>9</v>
      </c>
      <c r="D3604" s="36" t="s">
        <v>155</v>
      </c>
      <c r="E3604" s="36">
        <f ca="1">IF(GLOBAL[[#This Row],[b12]]="",GLOBAL[[#This Row],[a6]],GLOBAL[[#This Row],[b12]])</f>
        <v>9</v>
      </c>
      <c r="F3604" s="37">
        <f>GLOBAL[[#This Row],[AWAL]]</f>
        <v>9</v>
      </c>
      <c r="G3604" s="36"/>
      <c r="H3604" s="36"/>
      <c r="I3604" s="36">
        <f>IF(GLOBAL[[#This Row],[1]]="","",SUMIF(Table6[NB BM_C_QTY+F],GLOBAL[POINTER],Table6[C]))</f>
        <v>0</v>
      </c>
      <c r="J3604" s="95">
        <f>IF(GLOBAL[[#This Row],[2]]="",0,-1*SUMIF(Table5[CONCAT],GLOBAL[POINTER],Table5[3]))</f>
        <v>0</v>
      </c>
      <c r="K3604" s="36" t="str">
        <f>IF(GLOBAL[[#This Row],[b1]]="","",GLOBAL[[#This Row],[b1]]-GLOBAL[[#This Row],[a1]]-GLOBAL[[#This Row],[bkeluar1]])</f>
        <v/>
      </c>
      <c r="L3604" s="36">
        <f>SUM(GLOBAL[[#This Row],[bmasuk1]:[c1]])</f>
        <v>0</v>
      </c>
      <c r="M3604" s="37">
        <f t="shared" si="56"/>
        <v>9</v>
      </c>
      <c r="N3604" s="36"/>
      <c r="O3604" s="36" t="str">
        <f>IF(GLOBAL[[#This Row],[b2]]="","",GLOBAL[[#This Row],[b2]]-GLOBAL[[#This Row],[a2]])</f>
        <v/>
      </c>
      <c r="P3604" s="37">
        <f ca="1">SUM(INDIRECT(GLOBAL_VAR[TABLENAME]&amp;"[@a"&amp;$1:$1-1&amp;"]"),INDIRECT(GLOBAL_VAR[TABLENAME]&amp;"[@c"&amp;$1:$1-1&amp;"]"))</f>
        <v>9</v>
      </c>
      <c r="Q3604" s="108"/>
      <c r="R3604" s="38" t="str">
        <f>IF(GLOBAL[[#This Row],[b3]]="","",GLOBAL[[#This Row],[b3]]-GLOBAL[[#This Row],[a3]])</f>
        <v/>
      </c>
      <c r="S3604" s="37">
        <f ca="1">SUM(INDIRECT(GLOBAL_VAR[TABLENAME]&amp;"[@a"&amp;$1:$1-1&amp;"]"),INDIRECT(GLOBAL_VAR[TABLENAME]&amp;"[@c"&amp;$1:$1-1&amp;"]"))</f>
        <v>9</v>
      </c>
      <c r="T3604" s="38"/>
      <c r="U3604" s="38" t="str">
        <f>IF(GLOBAL[[#This Row],[b4]]="","",GLOBAL[[#This Row],[b4]]-GLOBAL[[#This Row],[a4]])</f>
        <v/>
      </c>
      <c r="V3604" s="37">
        <f ca="1">SUM(INDIRECT(GLOBAL_VAR[TABLENAME]&amp;"[@a"&amp;$1:$1-1&amp;"]"),INDIRECT(GLOBAL_VAR[TABLENAME]&amp;"[@c"&amp;$1:$1-1&amp;"]"))</f>
        <v>9</v>
      </c>
      <c r="W3604" s="36"/>
      <c r="X3604" s="36" t="str">
        <f>IF(GLOBAL[[#This Row],[b5]]="","",GLOBAL[[#This Row],[b5]]-GLOBAL[[#This Row],[a5]])</f>
        <v/>
      </c>
      <c r="Y3604" s="37">
        <f ca="1">SUM(INDIRECT(GLOBAL_VAR[TABLENAME]&amp;"[@a"&amp;$1:$1-1&amp;"]"),INDIRECT(GLOBAL_VAR[TABLENAME]&amp;"[@c"&amp;$1:$1-1&amp;"]"))</f>
        <v>9</v>
      </c>
      <c r="AA3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604" s="36">
        <v>576</v>
      </c>
      <c r="AC3604" t="s">
        <v>5118</v>
      </c>
    </row>
    <row r="3605" spans="1:29">
      <c r="A3605" s="36" t="str">
        <f ca="1">IF(GLOBAL[[#This Row],[TT]]&lt;1,"",ROW()-2)</f>
        <v/>
      </c>
      <c r="B3605" s="38" t="s">
        <v>2498</v>
      </c>
      <c r="C3605" s="36">
        <v>0</v>
      </c>
      <c r="D3605" s="36" t="s">
        <v>63</v>
      </c>
      <c r="E3605" s="36">
        <f ca="1">IF(GLOBAL[[#This Row],[b12]]="",GLOBAL[[#This Row],[a6]],GLOBAL[[#This Row],[b12]])</f>
        <v>0</v>
      </c>
      <c r="F3605" s="37">
        <f>GLOBAL[[#This Row],[AWAL]]</f>
        <v>0</v>
      </c>
      <c r="G3605" s="36"/>
      <c r="H3605" s="36"/>
      <c r="I3605" s="36">
        <f>IF(GLOBAL[[#This Row],[1]]="","",SUMIF(Table6[NB BM_C_QTY+F],GLOBAL[POINTER],Table6[C]))</f>
        <v>0</v>
      </c>
      <c r="J3605" s="95">
        <f>IF(GLOBAL[[#This Row],[2]]="",0,-1*SUMIF(Table5[CONCAT],GLOBAL[POINTER],Table5[3]))</f>
        <v>0</v>
      </c>
      <c r="K3605" s="36" t="str">
        <f>IF(GLOBAL[[#This Row],[b1]]="","",GLOBAL[[#This Row],[b1]]-GLOBAL[[#This Row],[a1]]-GLOBAL[[#This Row],[bkeluar1]])</f>
        <v/>
      </c>
      <c r="L3605" s="36">
        <f>SUM(GLOBAL[[#This Row],[bmasuk1]:[c1]])</f>
        <v>0</v>
      </c>
      <c r="M3605" s="37">
        <f t="shared" si="56"/>
        <v>0</v>
      </c>
      <c r="N3605" s="36"/>
      <c r="O3605" s="36" t="str">
        <f>IF(GLOBAL[[#This Row],[b2]]="","",GLOBAL[[#This Row],[b2]]-GLOBAL[[#This Row],[a2]])</f>
        <v/>
      </c>
      <c r="P3605" s="37">
        <f ca="1">SUM(INDIRECT(GLOBAL_VAR[TABLENAME]&amp;"[@a"&amp;$1:$1-1&amp;"]"),INDIRECT(GLOBAL_VAR[TABLENAME]&amp;"[@c"&amp;$1:$1-1&amp;"]"))</f>
        <v>0</v>
      </c>
      <c r="Q3605" s="108"/>
      <c r="R3605" s="38" t="str">
        <f>IF(GLOBAL[[#This Row],[b3]]="","",GLOBAL[[#This Row],[b3]]-GLOBAL[[#This Row],[a3]])</f>
        <v/>
      </c>
      <c r="S3605" s="37">
        <f ca="1">SUM(INDIRECT(GLOBAL_VAR[TABLENAME]&amp;"[@a"&amp;$1:$1-1&amp;"]"),INDIRECT(GLOBAL_VAR[TABLENAME]&amp;"[@c"&amp;$1:$1-1&amp;"]"))</f>
        <v>0</v>
      </c>
      <c r="T3605" s="38"/>
      <c r="U3605" s="38" t="str">
        <f>IF(GLOBAL[[#This Row],[b4]]="","",GLOBAL[[#This Row],[b4]]-GLOBAL[[#This Row],[a4]])</f>
        <v/>
      </c>
      <c r="V3605" s="37">
        <f ca="1">SUM(INDIRECT(GLOBAL_VAR[TABLENAME]&amp;"[@a"&amp;$1:$1-1&amp;"]"),INDIRECT(GLOBAL_VAR[TABLENAME]&amp;"[@c"&amp;$1:$1-1&amp;"]"))</f>
        <v>0</v>
      </c>
      <c r="W3605" s="36"/>
      <c r="X3605" s="36" t="str">
        <f>IF(GLOBAL[[#This Row],[b5]]="","",GLOBAL[[#This Row],[b5]]-GLOBAL[[#This Row],[a5]])</f>
        <v/>
      </c>
      <c r="Y3605" s="37">
        <f ca="1">SUM(INDIRECT(GLOBAL_VAR[TABLENAME]&amp;"[@a"&amp;$1:$1-1&amp;"]"),INDIRECT(GLOBAL_VAR[TABLENAME]&amp;"[@c"&amp;$1:$1-1&amp;"]"))</f>
        <v>0</v>
      </c>
      <c r="AA3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605" s="36">
        <v>36</v>
      </c>
      <c r="AC3605" t="s">
        <v>5116</v>
      </c>
    </row>
    <row r="3606" spans="1:29">
      <c r="A3606" s="36">
        <f ca="1">IF(GLOBAL[[#This Row],[TT]]&lt;1,"",ROW()-2)</f>
        <v>3604</v>
      </c>
      <c r="B3606" s="38" t="s">
        <v>2499</v>
      </c>
      <c r="C3606" s="36">
        <v>20</v>
      </c>
      <c r="D3606" s="36" t="s">
        <v>16</v>
      </c>
      <c r="E3606" s="36">
        <f ca="1">IF(GLOBAL[[#This Row],[b12]]="",GLOBAL[[#This Row],[a6]],GLOBAL[[#This Row],[b12]])</f>
        <v>20</v>
      </c>
      <c r="F3606" s="37">
        <f>GLOBAL[[#This Row],[AWAL]]</f>
        <v>20</v>
      </c>
      <c r="G3606" s="36"/>
      <c r="H3606" s="36"/>
      <c r="I3606" s="36">
        <f>IF(GLOBAL[[#This Row],[1]]="","",SUMIF(Table6[NB BM_C_QTY+F],GLOBAL[POINTER],Table6[C]))</f>
        <v>0</v>
      </c>
      <c r="J3606" s="95">
        <f>IF(GLOBAL[[#This Row],[2]]="",0,-1*SUMIF(Table5[CONCAT],GLOBAL[POINTER],Table5[3]))</f>
        <v>0</v>
      </c>
      <c r="K3606" s="36" t="str">
        <f>IF(GLOBAL[[#This Row],[b1]]="","",GLOBAL[[#This Row],[b1]]-GLOBAL[[#This Row],[a1]]-GLOBAL[[#This Row],[bkeluar1]])</f>
        <v/>
      </c>
      <c r="L3606" s="36">
        <f>SUM(GLOBAL[[#This Row],[bmasuk1]:[c1]])</f>
        <v>0</v>
      </c>
      <c r="M3606" s="37">
        <f t="shared" si="56"/>
        <v>20</v>
      </c>
      <c r="N3606" s="36"/>
      <c r="O3606" s="36" t="str">
        <f>IF(GLOBAL[[#This Row],[b2]]="","",GLOBAL[[#This Row],[b2]]-GLOBAL[[#This Row],[a2]])</f>
        <v/>
      </c>
      <c r="P3606" s="37">
        <f ca="1">SUM(INDIRECT(GLOBAL_VAR[TABLENAME]&amp;"[@a"&amp;$1:$1-1&amp;"]"),INDIRECT(GLOBAL_VAR[TABLENAME]&amp;"[@c"&amp;$1:$1-1&amp;"]"))</f>
        <v>20</v>
      </c>
      <c r="Q3606" s="108"/>
      <c r="R3606" s="38" t="str">
        <f>IF(GLOBAL[[#This Row],[b3]]="","",GLOBAL[[#This Row],[b3]]-GLOBAL[[#This Row],[a3]])</f>
        <v/>
      </c>
      <c r="S3606" s="37">
        <f ca="1">SUM(INDIRECT(GLOBAL_VAR[TABLENAME]&amp;"[@a"&amp;$1:$1-1&amp;"]"),INDIRECT(GLOBAL_VAR[TABLENAME]&amp;"[@c"&amp;$1:$1-1&amp;"]"))</f>
        <v>20</v>
      </c>
      <c r="T3606" s="38"/>
      <c r="U3606" s="38" t="str">
        <f>IF(GLOBAL[[#This Row],[b4]]="","",GLOBAL[[#This Row],[b4]]-GLOBAL[[#This Row],[a4]])</f>
        <v/>
      </c>
      <c r="V3606" s="37">
        <f ca="1">SUM(INDIRECT(GLOBAL_VAR[TABLENAME]&amp;"[@a"&amp;$1:$1-1&amp;"]"),INDIRECT(GLOBAL_VAR[TABLENAME]&amp;"[@c"&amp;$1:$1-1&amp;"]"))</f>
        <v>20</v>
      </c>
      <c r="W3606" s="36"/>
      <c r="X3606" s="36" t="str">
        <f>IF(GLOBAL[[#This Row],[b5]]="","",GLOBAL[[#This Row],[b5]]-GLOBAL[[#This Row],[a5]])</f>
        <v/>
      </c>
      <c r="Y3606" s="37">
        <f ca="1">SUM(INDIRECT(GLOBAL_VAR[TABLENAME]&amp;"[@a"&amp;$1:$1-1&amp;"]"),INDIRECT(GLOBAL_VAR[TABLENAME]&amp;"[@c"&amp;$1:$1-1&amp;"]"))</f>
        <v>20</v>
      </c>
      <c r="AA3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606" s="36">
        <v>40</v>
      </c>
      <c r="AC3606" t="s">
        <v>5116</v>
      </c>
    </row>
    <row r="3607" spans="1:29">
      <c r="A3607" s="36">
        <f ca="1">IF(GLOBAL[[#This Row],[TT]]&lt;1,"",ROW()-2)</f>
        <v>3605</v>
      </c>
      <c r="B3607" s="38" t="s">
        <v>2500</v>
      </c>
      <c r="C3607" s="36">
        <v>22</v>
      </c>
      <c r="D3607" s="36" t="s">
        <v>63</v>
      </c>
      <c r="E3607" s="36">
        <f ca="1">IF(GLOBAL[[#This Row],[b12]]="",GLOBAL[[#This Row],[a6]],GLOBAL[[#This Row],[b12]])</f>
        <v>22</v>
      </c>
      <c r="F3607" s="37">
        <f>GLOBAL[[#This Row],[AWAL]]</f>
        <v>22</v>
      </c>
      <c r="G3607" s="36"/>
      <c r="H3607" s="36"/>
      <c r="I3607" s="36">
        <f>IF(GLOBAL[[#This Row],[1]]="","",SUMIF(Table6[NB BM_C_QTY+F],GLOBAL[POINTER],Table6[C]))</f>
        <v>0</v>
      </c>
      <c r="J3607" s="95">
        <f>IF(GLOBAL[[#This Row],[2]]="",0,-1*SUMIF(Table5[CONCAT],GLOBAL[POINTER],Table5[3]))</f>
        <v>0</v>
      </c>
      <c r="K3607" s="36" t="str">
        <f>IF(GLOBAL[[#This Row],[b1]]="","",GLOBAL[[#This Row],[b1]]-GLOBAL[[#This Row],[a1]]-GLOBAL[[#This Row],[bkeluar1]])</f>
        <v/>
      </c>
      <c r="L3607" s="36">
        <f>SUM(GLOBAL[[#This Row],[bmasuk1]:[c1]])</f>
        <v>0</v>
      </c>
      <c r="M3607" s="37">
        <f t="shared" si="56"/>
        <v>22</v>
      </c>
      <c r="N3607" s="36"/>
      <c r="O3607" s="36" t="str">
        <f>IF(GLOBAL[[#This Row],[b2]]="","",GLOBAL[[#This Row],[b2]]-GLOBAL[[#This Row],[a2]])</f>
        <v/>
      </c>
      <c r="P3607" s="37">
        <f ca="1">SUM(INDIRECT(GLOBAL_VAR[TABLENAME]&amp;"[@a"&amp;$1:$1-1&amp;"]"),INDIRECT(GLOBAL_VAR[TABLENAME]&amp;"[@c"&amp;$1:$1-1&amp;"]"))</f>
        <v>22</v>
      </c>
      <c r="Q3607" s="108"/>
      <c r="R3607" s="38" t="str">
        <f>IF(GLOBAL[[#This Row],[b3]]="","",GLOBAL[[#This Row],[b3]]-GLOBAL[[#This Row],[a3]])</f>
        <v/>
      </c>
      <c r="S3607" s="37">
        <f ca="1">SUM(INDIRECT(GLOBAL_VAR[TABLENAME]&amp;"[@a"&amp;$1:$1-1&amp;"]"),INDIRECT(GLOBAL_VAR[TABLENAME]&amp;"[@c"&amp;$1:$1-1&amp;"]"))</f>
        <v>22</v>
      </c>
      <c r="T3607" s="38"/>
      <c r="U3607" s="38" t="str">
        <f>IF(GLOBAL[[#This Row],[b4]]="","",GLOBAL[[#This Row],[b4]]-GLOBAL[[#This Row],[a4]])</f>
        <v/>
      </c>
      <c r="V3607" s="37">
        <f ca="1">SUM(INDIRECT(GLOBAL_VAR[TABLENAME]&amp;"[@a"&amp;$1:$1-1&amp;"]"),INDIRECT(GLOBAL_VAR[TABLENAME]&amp;"[@c"&amp;$1:$1-1&amp;"]"))</f>
        <v>22</v>
      </c>
      <c r="W3607" s="36"/>
      <c r="X3607" s="36" t="str">
        <f>IF(GLOBAL[[#This Row],[b5]]="","",GLOBAL[[#This Row],[b5]]-GLOBAL[[#This Row],[a5]])</f>
        <v/>
      </c>
      <c r="Y3607" s="37">
        <f ca="1">SUM(INDIRECT(GLOBAL_VAR[TABLENAME]&amp;"[@a"&amp;$1:$1-1&amp;"]"),INDIRECT(GLOBAL_VAR[TABLENAME]&amp;"[@c"&amp;$1:$1-1&amp;"]"))</f>
        <v>22</v>
      </c>
      <c r="AA3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607" s="36">
        <v>36</v>
      </c>
      <c r="AC3607" t="s">
        <v>5116</v>
      </c>
    </row>
    <row r="3608" spans="1:29">
      <c r="A3608" s="36" t="str">
        <f ca="1">IF(GLOBAL[[#This Row],[TT]]&lt;1,"",ROW()-2)</f>
        <v/>
      </c>
      <c r="B3608" s="38" t="s">
        <v>2501</v>
      </c>
      <c r="C3608" s="36">
        <v>0</v>
      </c>
      <c r="D3608" s="36">
        <v>1440</v>
      </c>
      <c r="E3608" s="36">
        <f ca="1">IF(GLOBAL[[#This Row],[b12]]="",GLOBAL[[#This Row],[a6]],GLOBAL[[#This Row],[b12]])</f>
        <v>0</v>
      </c>
      <c r="F3608" s="37">
        <f>GLOBAL[[#This Row],[AWAL]]</f>
        <v>0</v>
      </c>
      <c r="G3608" s="36"/>
      <c r="H3608" s="36"/>
      <c r="I3608" s="36">
        <f>IF(GLOBAL[[#This Row],[1]]="","",SUMIF(Table6[NB BM_C_QTY+F],GLOBAL[POINTER],Table6[C]))</f>
        <v>0</v>
      </c>
      <c r="J3608" s="95">
        <f>IF(GLOBAL[[#This Row],[2]]="",0,-1*SUMIF(Table5[CONCAT],GLOBAL[POINTER],Table5[3]))</f>
        <v>0</v>
      </c>
      <c r="K3608" s="36" t="str">
        <f>IF(GLOBAL[[#This Row],[b1]]="","",GLOBAL[[#This Row],[b1]]-GLOBAL[[#This Row],[a1]]-GLOBAL[[#This Row],[bkeluar1]])</f>
        <v/>
      </c>
      <c r="L3608" s="36">
        <f>SUM(GLOBAL[[#This Row],[bmasuk1]:[c1]])</f>
        <v>0</v>
      </c>
      <c r="M3608" s="37">
        <f t="shared" si="56"/>
        <v>0</v>
      </c>
      <c r="N3608" s="36"/>
      <c r="O3608" s="36" t="str">
        <f>IF(GLOBAL[[#This Row],[b2]]="","",GLOBAL[[#This Row],[b2]]-GLOBAL[[#This Row],[a2]])</f>
        <v/>
      </c>
      <c r="P3608" s="37">
        <f ca="1">SUM(INDIRECT(GLOBAL_VAR[TABLENAME]&amp;"[@a"&amp;$1:$1-1&amp;"]"),INDIRECT(GLOBAL_VAR[TABLENAME]&amp;"[@c"&amp;$1:$1-1&amp;"]"))</f>
        <v>0</v>
      </c>
      <c r="Q3608" s="108"/>
      <c r="R3608" s="38" t="str">
        <f>IF(GLOBAL[[#This Row],[b3]]="","",GLOBAL[[#This Row],[b3]]-GLOBAL[[#This Row],[a3]])</f>
        <v/>
      </c>
      <c r="S3608" s="37">
        <f ca="1">SUM(INDIRECT(GLOBAL_VAR[TABLENAME]&amp;"[@a"&amp;$1:$1-1&amp;"]"),INDIRECT(GLOBAL_VAR[TABLENAME]&amp;"[@c"&amp;$1:$1-1&amp;"]"))</f>
        <v>0</v>
      </c>
      <c r="T3608" s="38"/>
      <c r="U3608" s="38" t="str">
        <f>IF(GLOBAL[[#This Row],[b4]]="","",GLOBAL[[#This Row],[b4]]-GLOBAL[[#This Row],[a4]])</f>
        <v/>
      </c>
      <c r="V3608" s="37">
        <f ca="1">SUM(INDIRECT(GLOBAL_VAR[TABLENAME]&amp;"[@a"&amp;$1:$1-1&amp;"]"),INDIRECT(GLOBAL_VAR[TABLENAME]&amp;"[@c"&amp;$1:$1-1&amp;"]"))</f>
        <v>0</v>
      </c>
      <c r="W3608" s="36"/>
      <c r="X3608" s="36" t="str">
        <f>IF(GLOBAL[[#This Row],[b5]]="","",GLOBAL[[#This Row],[b5]]-GLOBAL[[#This Row],[a5]])</f>
        <v/>
      </c>
      <c r="Y3608" s="37">
        <f ca="1">SUM(INDIRECT(GLOBAL_VAR[TABLENAME]&amp;"[@a"&amp;$1:$1-1&amp;"]"),INDIRECT(GLOBAL_VAR[TABLENAME]&amp;"[@c"&amp;$1:$1-1&amp;"]"))</f>
        <v>0</v>
      </c>
      <c r="AA3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608" s="36">
        <v>1440</v>
      </c>
      <c r="AC3608" t="s">
        <v>5118</v>
      </c>
    </row>
    <row r="3609" spans="1:29">
      <c r="A3609" s="36">
        <f ca="1">IF(GLOBAL[[#This Row],[TT]]&lt;1,"",ROW()-2)</f>
        <v>3607</v>
      </c>
      <c r="B3609" s="38" t="s">
        <v>4167</v>
      </c>
      <c r="C3609" s="36">
        <v>1</v>
      </c>
      <c r="D3609" s="36" t="s">
        <v>2157</v>
      </c>
      <c r="E3609" s="36">
        <f ca="1">IF(GLOBAL[[#This Row],[b12]]="",GLOBAL[[#This Row],[a6]],GLOBAL[[#This Row],[b12]])</f>
        <v>1</v>
      </c>
      <c r="F3609" s="37">
        <f>GLOBAL[[#This Row],[AWAL]]</f>
        <v>1</v>
      </c>
      <c r="G3609" s="36"/>
      <c r="H3609" s="36"/>
      <c r="I3609" s="36">
        <f>IF(GLOBAL[[#This Row],[1]]="","",SUMIF(Table6[NB BM_C_QTY+F],GLOBAL[POINTER],Table6[C]))</f>
        <v>0</v>
      </c>
      <c r="J3609" s="95">
        <f>IF(GLOBAL[[#This Row],[2]]="",0,-1*SUMIF(Table5[CONCAT],GLOBAL[POINTER],Table5[3]))</f>
        <v>0</v>
      </c>
      <c r="K3609" s="36" t="str">
        <f>IF(GLOBAL[[#This Row],[b1]]="","",GLOBAL[[#This Row],[b1]]-GLOBAL[[#This Row],[a1]]-GLOBAL[[#This Row],[bkeluar1]])</f>
        <v/>
      </c>
      <c r="L3609" s="36">
        <f>SUM(GLOBAL[[#This Row],[bmasuk1]:[c1]])</f>
        <v>0</v>
      </c>
      <c r="M3609" s="37">
        <f t="shared" si="56"/>
        <v>1</v>
      </c>
      <c r="N3609" s="36"/>
      <c r="O3609" s="36" t="str">
        <f>IF(GLOBAL[[#This Row],[b2]]="","",GLOBAL[[#This Row],[b2]]-GLOBAL[[#This Row],[a2]])</f>
        <v/>
      </c>
      <c r="P3609" s="37">
        <f ca="1">SUM(INDIRECT(GLOBAL_VAR[TABLENAME]&amp;"[@a"&amp;$1:$1-1&amp;"]"),INDIRECT(GLOBAL_VAR[TABLENAME]&amp;"[@c"&amp;$1:$1-1&amp;"]"))</f>
        <v>1</v>
      </c>
      <c r="Q3609" s="108"/>
      <c r="R3609" s="38" t="str">
        <f>IF(GLOBAL[[#This Row],[b3]]="","",GLOBAL[[#This Row],[b3]]-GLOBAL[[#This Row],[a3]])</f>
        <v/>
      </c>
      <c r="S3609" s="37">
        <f ca="1">SUM(INDIRECT(GLOBAL_VAR[TABLENAME]&amp;"[@a"&amp;$1:$1-1&amp;"]"),INDIRECT(GLOBAL_VAR[TABLENAME]&amp;"[@c"&amp;$1:$1-1&amp;"]"))</f>
        <v>1</v>
      </c>
      <c r="T3609" s="38"/>
      <c r="U3609" s="38" t="str">
        <f>IF(GLOBAL[[#This Row],[b4]]="","",GLOBAL[[#This Row],[b4]]-GLOBAL[[#This Row],[a4]])</f>
        <v/>
      </c>
      <c r="V3609" s="37">
        <f ca="1">SUM(INDIRECT(GLOBAL_VAR[TABLENAME]&amp;"[@a"&amp;$1:$1-1&amp;"]"),INDIRECT(GLOBAL_VAR[TABLENAME]&amp;"[@c"&amp;$1:$1-1&amp;"]"))</f>
        <v>1</v>
      </c>
      <c r="W3609" s="36"/>
      <c r="X3609" s="36" t="str">
        <f>IF(GLOBAL[[#This Row],[b5]]="","",GLOBAL[[#This Row],[b5]]-GLOBAL[[#This Row],[a5]])</f>
        <v/>
      </c>
      <c r="Y3609" s="37">
        <f ca="1">SUM(INDIRECT(GLOBAL_VAR[TABLENAME]&amp;"[@a"&amp;$1:$1-1&amp;"]"),INDIRECT(GLOBAL_VAR[TABLENAME]&amp;"[@c"&amp;$1:$1-1&amp;"]"))</f>
        <v>1</v>
      </c>
      <c r="AA3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609" s="36">
        <v>192</v>
      </c>
      <c r="AC3609" t="s">
        <v>5116</v>
      </c>
    </row>
    <row r="3610" spans="1:29">
      <c r="A3610" s="36" t="str">
        <f ca="1">IF(GLOBAL[[#This Row],[TT]]&lt;1,"",ROW()-2)</f>
        <v/>
      </c>
      <c r="B3610" s="38" t="s">
        <v>3670</v>
      </c>
      <c r="C3610" s="36">
        <v>0</v>
      </c>
      <c r="D3610" s="36" t="s">
        <v>2157</v>
      </c>
      <c r="E3610" s="36">
        <f ca="1">IF(GLOBAL[[#This Row],[b12]]="",GLOBAL[[#This Row],[a6]],GLOBAL[[#This Row],[b12]])</f>
        <v>0</v>
      </c>
      <c r="F3610" s="37">
        <f>GLOBAL[[#This Row],[AWAL]]</f>
        <v>0</v>
      </c>
      <c r="G3610" s="36"/>
      <c r="H3610" s="36"/>
      <c r="I3610" s="36">
        <f>IF(GLOBAL[[#This Row],[1]]="","",SUMIF(Table6[NB BM_C_QTY+F],GLOBAL[POINTER],Table6[C]))</f>
        <v>0</v>
      </c>
      <c r="J3610" s="95">
        <f>IF(GLOBAL[[#This Row],[2]]="",0,-1*SUMIF(Table5[CONCAT],GLOBAL[POINTER],Table5[3]))</f>
        <v>0</v>
      </c>
      <c r="K3610" s="36" t="str">
        <f>IF(GLOBAL[[#This Row],[b1]]="","",GLOBAL[[#This Row],[b1]]-GLOBAL[[#This Row],[a1]]-GLOBAL[[#This Row],[bkeluar1]])</f>
        <v/>
      </c>
      <c r="L3610" s="36">
        <f>SUM(GLOBAL[[#This Row],[bmasuk1]:[c1]])</f>
        <v>0</v>
      </c>
      <c r="M3610" s="37">
        <f t="shared" si="56"/>
        <v>0</v>
      </c>
      <c r="N3610" s="36"/>
      <c r="O3610" s="36" t="str">
        <f>IF(GLOBAL[[#This Row],[b2]]="","",GLOBAL[[#This Row],[b2]]-GLOBAL[[#This Row],[a2]])</f>
        <v/>
      </c>
      <c r="P3610" s="37">
        <f ca="1">SUM(INDIRECT(GLOBAL_VAR[TABLENAME]&amp;"[@a"&amp;$1:$1-1&amp;"]"),INDIRECT(GLOBAL_VAR[TABLENAME]&amp;"[@c"&amp;$1:$1-1&amp;"]"))</f>
        <v>0</v>
      </c>
      <c r="Q3610" s="108"/>
      <c r="R3610" s="38" t="str">
        <f>IF(GLOBAL[[#This Row],[b3]]="","",GLOBAL[[#This Row],[b3]]-GLOBAL[[#This Row],[a3]])</f>
        <v/>
      </c>
      <c r="S3610" s="37">
        <f ca="1">SUM(INDIRECT(GLOBAL_VAR[TABLENAME]&amp;"[@a"&amp;$1:$1-1&amp;"]"),INDIRECT(GLOBAL_VAR[TABLENAME]&amp;"[@c"&amp;$1:$1-1&amp;"]"))</f>
        <v>0</v>
      </c>
      <c r="T3610" s="38"/>
      <c r="U3610" s="38" t="str">
        <f>IF(GLOBAL[[#This Row],[b4]]="","",GLOBAL[[#This Row],[b4]]-GLOBAL[[#This Row],[a4]])</f>
        <v/>
      </c>
      <c r="V3610" s="37">
        <f ca="1">SUM(INDIRECT(GLOBAL_VAR[TABLENAME]&amp;"[@a"&amp;$1:$1-1&amp;"]"),INDIRECT(GLOBAL_VAR[TABLENAME]&amp;"[@c"&amp;$1:$1-1&amp;"]"))</f>
        <v>0</v>
      </c>
      <c r="W3610" s="36"/>
      <c r="X3610" s="36" t="str">
        <f>IF(GLOBAL[[#This Row],[b5]]="","",GLOBAL[[#This Row],[b5]]-GLOBAL[[#This Row],[a5]])</f>
        <v/>
      </c>
      <c r="Y3610" s="37">
        <f ca="1">SUM(INDIRECT(GLOBAL_VAR[TABLENAME]&amp;"[@a"&amp;$1:$1-1&amp;"]"),INDIRECT(GLOBAL_VAR[TABLENAME]&amp;"[@c"&amp;$1:$1-1&amp;"]"))</f>
        <v>0</v>
      </c>
      <c r="AA3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610" s="36">
        <v>192</v>
      </c>
      <c r="AC3610" t="s">
        <v>5116</v>
      </c>
    </row>
    <row r="3611" spans="1:29">
      <c r="A3611" s="36" t="str">
        <f ca="1">IF(GLOBAL[[#This Row],[TT]]&lt;1,"",ROW()-2)</f>
        <v/>
      </c>
      <c r="B3611" s="38" t="s">
        <v>3670</v>
      </c>
      <c r="C3611" s="36">
        <v>0</v>
      </c>
      <c r="D3611" s="36" t="s">
        <v>1925</v>
      </c>
      <c r="E3611" s="36">
        <f ca="1">IF(GLOBAL[[#This Row],[b12]]="",GLOBAL[[#This Row],[a6]],GLOBAL[[#This Row],[b12]])</f>
        <v>0</v>
      </c>
      <c r="F3611" s="37">
        <f>GLOBAL[[#This Row],[AWAL]]</f>
        <v>0</v>
      </c>
      <c r="G3611" s="36"/>
      <c r="H3611" s="36"/>
      <c r="I3611" s="36">
        <f>IF(GLOBAL[[#This Row],[1]]="","",SUMIF(Table6[NB BM_C_QTY+F],GLOBAL[POINTER],Table6[C]))</f>
        <v>0</v>
      </c>
      <c r="J3611" s="95">
        <f>IF(GLOBAL[[#This Row],[2]]="",0,-1*SUMIF(Table5[CONCAT],GLOBAL[POINTER],Table5[3]))</f>
        <v>0</v>
      </c>
      <c r="K3611" s="36" t="str">
        <f>IF(GLOBAL[[#This Row],[b1]]="","",GLOBAL[[#This Row],[b1]]-GLOBAL[[#This Row],[a1]]-GLOBAL[[#This Row],[bkeluar1]])</f>
        <v/>
      </c>
      <c r="L3611" s="36">
        <f>SUM(GLOBAL[[#This Row],[bmasuk1]:[c1]])</f>
        <v>0</v>
      </c>
      <c r="M3611" s="37">
        <f t="shared" si="56"/>
        <v>0</v>
      </c>
      <c r="N3611" s="36"/>
      <c r="O3611" s="36" t="str">
        <f>IF(GLOBAL[[#This Row],[b2]]="","",GLOBAL[[#This Row],[b2]]-GLOBAL[[#This Row],[a2]])</f>
        <v/>
      </c>
      <c r="P3611" s="37">
        <f ca="1">SUM(INDIRECT(GLOBAL_VAR[TABLENAME]&amp;"[@a"&amp;$1:$1-1&amp;"]"),INDIRECT(GLOBAL_VAR[TABLENAME]&amp;"[@c"&amp;$1:$1-1&amp;"]"))</f>
        <v>0</v>
      </c>
      <c r="Q3611" s="108"/>
      <c r="R3611" s="38" t="str">
        <f>IF(GLOBAL[[#This Row],[b3]]="","",GLOBAL[[#This Row],[b3]]-GLOBAL[[#This Row],[a3]])</f>
        <v/>
      </c>
      <c r="S3611" s="37">
        <f ca="1">SUM(INDIRECT(GLOBAL_VAR[TABLENAME]&amp;"[@a"&amp;$1:$1-1&amp;"]"),INDIRECT(GLOBAL_VAR[TABLENAME]&amp;"[@c"&amp;$1:$1-1&amp;"]"))</f>
        <v>0</v>
      </c>
      <c r="T3611" s="38"/>
      <c r="U3611" s="38" t="str">
        <f>IF(GLOBAL[[#This Row],[b4]]="","",GLOBAL[[#This Row],[b4]]-GLOBAL[[#This Row],[a4]])</f>
        <v/>
      </c>
      <c r="V3611" s="37">
        <f ca="1">SUM(INDIRECT(GLOBAL_VAR[TABLENAME]&amp;"[@a"&amp;$1:$1-1&amp;"]"),INDIRECT(GLOBAL_VAR[TABLENAME]&amp;"[@c"&amp;$1:$1-1&amp;"]"))</f>
        <v>0</v>
      </c>
      <c r="W3611" s="36"/>
      <c r="X3611" s="36" t="str">
        <f>IF(GLOBAL[[#This Row],[b5]]="","",GLOBAL[[#This Row],[b5]]-GLOBAL[[#This Row],[a5]])</f>
        <v/>
      </c>
      <c r="Y3611" s="37">
        <f ca="1">SUM(INDIRECT(GLOBAL_VAR[TABLENAME]&amp;"[@a"&amp;$1:$1-1&amp;"]"),INDIRECT(GLOBAL_VAR[TABLENAME]&amp;"[@c"&amp;$1:$1-1&amp;"]"))</f>
        <v>0</v>
      </c>
      <c r="AA3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611" s="36">
        <v>2304</v>
      </c>
      <c r="AC3611" t="s">
        <v>5118</v>
      </c>
    </row>
    <row r="3612" spans="1:29">
      <c r="A3612" s="42" t="str">
        <f ca="1">IF(GLOBAL[[#This Row],[TT]]&lt;1,"",ROW()-2)</f>
        <v/>
      </c>
      <c r="B3612" s="38" t="s">
        <v>3670</v>
      </c>
      <c r="C3612" s="36">
        <v>0</v>
      </c>
      <c r="D3612" s="36" t="s">
        <v>2157</v>
      </c>
      <c r="E3612" s="42">
        <f ca="1">IF(GLOBAL[[#This Row],[b12]]="",GLOBAL[[#This Row],[a6]],GLOBAL[[#This Row],[b12]])</f>
        <v>0</v>
      </c>
      <c r="F3612" s="43">
        <f>GLOBAL[[#This Row],[AWAL]]</f>
        <v>0</v>
      </c>
      <c r="G3612" s="36"/>
      <c r="H3612" s="36"/>
      <c r="I3612" s="36">
        <f>IF(GLOBAL[[#This Row],[1]]="","",SUMIF(Table6[NB BM_C_QTY+F],GLOBAL[POINTER],Table6[C]))</f>
        <v>0</v>
      </c>
      <c r="J3612" s="95">
        <f>IF(GLOBAL[[#This Row],[2]]="",0,-1*SUMIF(Table5[CONCAT],GLOBAL[POINTER],Table5[3]))</f>
        <v>0</v>
      </c>
      <c r="K3612" s="42" t="str">
        <f>IF(GLOBAL[[#This Row],[b1]]="","",GLOBAL[[#This Row],[b1]]-GLOBAL[[#This Row],[a1]]-GLOBAL[[#This Row],[bkeluar1]])</f>
        <v/>
      </c>
      <c r="L3612" s="42">
        <f>SUM(GLOBAL[[#This Row],[bmasuk1]:[c1]])</f>
        <v>0</v>
      </c>
      <c r="M3612" s="43">
        <f t="shared" si="56"/>
        <v>0</v>
      </c>
      <c r="N3612" s="36"/>
      <c r="O3612" s="42" t="str">
        <f>IF(GLOBAL[[#This Row],[b2]]="","",GLOBAL[[#This Row],[b2]]-GLOBAL[[#This Row],[a2]])</f>
        <v/>
      </c>
      <c r="P3612" s="43">
        <f ca="1">SUM(INDIRECT(GLOBAL_VAR[TABLENAME]&amp;"[@a"&amp;$1:$1-1&amp;"]"),INDIRECT(GLOBAL_VAR[TABLENAME]&amp;"[@c"&amp;$1:$1-1&amp;"]"))</f>
        <v>0</v>
      </c>
      <c r="Q3612" s="108"/>
      <c r="R3612" s="44" t="str">
        <f>IF(GLOBAL[[#This Row],[b3]]="","",GLOBAL[[#This Row],[b3]]-GLOBAL[[#This Row],[a3]])</f>
        <v/>
      </c>
      <c r="S3612" s="37">
        <f ca="1">SUM(INDIRECT(GLOBAL_VAR[TABLENAME]&amp;"[@a"&amp;$1:$1-1&amp;"]"),INDIRECT(GLOBAL_VAR[TABLENAME]&amp;"[@c"&amp;$1:$1-1&amp;"]"))</f>
        <v>0</v>
      </c>
      <c r="T3612" s="38"/>
      <c r="U3612" s="44" t="str">
        <f>IF(GLOBAL[[#This Row],[b4]]="","",GLOBAL[[#This Row],[b4]]-GLOBAL[[#This Row],[a4]])</f>
        <v/>
      </c>
      <c r="V3612" s="37">
        <f ca="1">SUM(INDIRECT(GLOBAL_VAR[TABLENAME]&amp;"[@a"&amp;$1:$1-1&amp;"]"),INDIRECT(GLOBAL_VAR[TABLENAME]&amp;"[@c"&amp;$1:$1-1&amp;"]"))</f>
        <v>0</v>
      </c>
      <c r="W3612" s="36"/>
      <c r="X3612" s="42" t="str">
        <f>IF(GLOBAL[[#This Row],[b5]]="","",GLOBAL[[#This Row],[b5]]-GLOBAL[[#This Row],[a5]])</f>
        <v/>
      </c>
      <c r="Y3612" s="37">
        <f ca="1">SUM(INDIRECT(GLOBAL_VAR[TABLENAME]&amp;"[@a"&amp;$1:$1-1&amp;"]"),INDIRECT(GLOBAL_VAR[TABLENAME]&amp;"[@c"&amp;$1:$1-1&amp;"]"))</f>
        <v>0</v>
      </c>
      <c r="AA3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612" s="42">
        <v>192</v>
      </c>
      <c r="AC3612" t="s">
        <v>5116</v>
      </c>
    </row>
    <row r="3613" spans="1:29">
      <c r="A3613" s="42" t="str">
        <f ca="1">IF(GLOBAL[[#This Row],[TT]]&lt;1,"",ROW()-2)</f>
        <v/>
      </c>
      <c r="B3613" s="38" t="s">
        <v>3670</v>
      </c>
      <c r="C3613" s="36">
        <v>0</v>
      </c>
      <c r="D3613" s="36" t="s">
        <v>1925</v>
      </c>
      <c r="E3613" s="42">
        <f ca="1">IF(GLOBAL[[#This Row],[b12]]="",GLOBAL[[#This Row],[a6]],GLOBAL[[#This Row],[b12]])</f>
        <v>0</v>
      </c>
      <c r="F3613" s="43">
        <f>GLOBAL[[#This Row],[AWAL]]</f>
        <v>0</v>
      </c>
      <c r="G3613" s="36"/>
      <c r="H3613" s="36"/>
      <c r="I3613" s="36">
        <f>IF(GLOBAL[[#This Row],[1]]="","",SUMIF(Table6[NB BM_C_QTY+F],GLOBAL[POINTER],Table6[C]))</f>
        <v>0</v>
      </c>
      <c r="J3613" s="95">
        <f>IF(GLOBAL[[#This Row],[2]]="",0,-1*SUMIF(Table5[CONCAT],GLOBAL[POINTER],Table5[3]))</f>
        <v>0</v>
      </c>
      <c r="K3613" s="42" t="str">
        <f>IF(GLOBAL[[#This Row],[b1]]="","",GLOBAL[[#This Row],[b1]]-GLOBAL[[#This Row],[a1]]-GLOBAL[[#This Row],[bkeluar1]])</f>
        <v/>
      </c>
      <c r="L3613" s="42">
        <f>SUM(GLOBAL[[#This Row],[bmasuk1]:[c1]])</f>
        <v>0</v>
      </c>
      <c r="M3613" s="43">
        <f t="shared" si="56"/>
        <v>0</v>
      </c>
      <c r="N3613" s="36"/>
      <c r="O3613" s="42" t="str">
        <f>IF(GLOBAL[[#This Row],[b2]]="","",GLOBAL[[#This Row],[b2]]-GLOBAL[[#This Row],[a2]])</f>
        <v/>
      </c>
      <c r="P3613" s="43">
        <f ca="1">SUM(INDIRECT(GLOBAL_VAR[TABLENAME]&amp;"[@a"&amp;$1:$1-1&amp;"]"),INDIRECT(GLOBAL_VAR[TABLENAME]&amp;"[@c"&amp;$1:$1-1&amp;"]"))</f>
        <v>0</v>
      </c>
      <c r="Q3613" s="108"/>
      <c r="R3613" s="44" t="str">
        <f>IF(GLOBAL[[#This Row],[b3]]="","",GLOBAL[[#This Row],[b3]]-GLOBAL[[#This Row],[a3]])</f>
        <v/>
      </c>
      <c r="S3613" s="37">
        <f ca="1">SUM(INDIRECT(GLOBAL_VAR[TABLENAME]&amp;"[@a"&amp;$1:$1-1&amp;"]"),INDIRECT(GLOBAL_VAR[TABLENAME]&amp;"[@c"&amp;$1:$1-1&amp;"]"))</f>
        <v>0</v>
      </c>
      <c r="T3613" s="38"/>
      <c r="U3613" s="44" t="str">
        <f>IF(GLOBAL[[#This Row],[b4]]="","",GLOBAL[[#This Row],[b4]]-GLOBAL[[#This Row],[a4]])</f>
        <v/>
      </c>
      <c r="V3613" s="37">
        <f ca="1">SUM(INDIRECT(GLOBAL_VAR[TABLENAME]&amp;"[@a"&amp;$1:$1-1&amp;"]"),INDIRECT(GLOBAL_VAR[TABLENAME]&amp;"[@c"&amp;$1:$1-1&amp;"]"))</f>
        <v>0</v>
      </c>
      <c r="W3613" s="36"/>
      <c r="X3613" s="42" t="str">
        <f>IF(GLOBAL[[#This Row],[b5]]="","",GLOBAL[[#This Row],[b5]]-GLOBAL[[#This Row],[a5]])</f>
        <v/>
      </c>
      <c r="Y3613" s="37">
        <f ca="1">SUM(INDIRECT(GLOBAL_VAR[TABLENAME]&amp;"[@a"&amp;$1:$1-1&amp;"]"),INDIRECT(GLOBAL_VAR[TABLENAME]&amp;"[@c"&amp;$1:$1-1&amp;"]"))</f>
        <v>0</v>
      </c>
      <c r="AA3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613" s="42">
        <v>2304</v>
      </c>
      <c r="AC3613" t="s">
        <v>5118</v>
      </c>
    </row>
    <row r="3614" spans="1:29">
      <c r="A3614" s="36">
        <f ca="1">IF(GLOBAL[[#This Row],[TT]]&lt;1,"",ROW()-2)</f>
        <v>3612</v>
      </c>
      <c r="B3614" s="38" t="s">
        <v>3671</v>
      </c>
      <c r="C3614" s="36">
        <v>1</v>
      </c>
      <c r="D3614" s="36" t="s">
        <v>61</v>
      </c>
      <c r="E3614" s="36">
        <f ca="1">IF(GLOBAL[[#This Row],[b12]]="",GLOBAL[[#This Row],[a6]],GLOBAL[[#This Row],[b12]])</f>
        <v>1</v>
      </c>
      <c r="F3614" s="37">
        <f>GLOBAL[[#This Row],[AWAL]]</f>
        <v>1</v>
      </c>
      <c r="G3614" s="36"/>
      <c r="H3614" s="36"/>
      <c r="I3614" s="36">
        <f>IF(GLOBAL[[#This Row],[1]]="","",SUMIF(Table6[NB BM_C_QTY+F],GLOBAL[POINTER],Table6[C]))</f>
        <v>0</v>
      </c>
      <c r="J3614" s="95">
        <f>IF(GLOBAL[[#This Row],[2]]="",0,-1*SUMIF(Table5[CONCAT],GLOBAL[POINTER],Table5[3]))</f>
        <v>0</v>
      </c>
      <c r="K3614" s="36" t="str">
        <f>IF(GLOBAL[[#This Row],[b1]]="","",GLOBAL[[#This Row],[b1]]-GLOBAL[[#This Row],[a1]]-GLOBAL[[#This Row],[bkeluar1]])</f>
        <v/>
      </c>
      <c r="L3614" s="36">
        <f>SUM(GLOBAL[[#This Row],[bmasuk1]:[c1]])</f>
        <v>0</v>
      </c>
      <c r="M3614" s="37">
        <f t="shared" si="56"/>
        <v>1</v>
      </c>
      <c r="N3614" s="36"/>
      <c r="O3614" s="36" t="str">
        <f>IF(GLOBAL[[#This Row],[b2]]="","",GLOBAL[[#This Row],[b2]]-GLOBAL[[#This Row],[a2]])</f>
        <v/>
      </c>
      <c r="P3614" s="37">
        <f ca="1">SUM(INDIRECT(GLOBAL_VAR[TABLENAME]&amp;"[@a"&amp;$1:$1-1&amp;"]"),INDIRECT(GLOBAL_VAR[TABLENAME]&amp;"[@c"&amp;$1:$1-1&amp;"]"))</f>
        <v>1</v>
      </c>
      <c r="Q3614" s="108"/>
      <c r="R3614" s="38" t="str">
        <f>IF(GLOBAL[[#This Row],[b3]]="","",GLOBAL[[#This Row],[b3]]-GLOBAL[[#This Row],[a3]])</f>
        <v/>
      </c>
      <c r="S3614" s="37">
        <f ca="1">SUM(INDIRECT(GLOBAL_VAR[TABLENAME]&amp;"[@a"&amp;$1:$1-1&amp;"]"),INDIRECT(GLOBAL_VAR[TABLENAME]&amp;"[@c"&amp;$1:$1-1&amp;"]"))</f>
        <v>1</v>
      </c>
      <c r="T3614" s="38"/>
      <c r="U3614" s="38" t="str">
        <f>IF(GLOBAL[[#This Row],[b4]]="","",GLOBAL[[#This Row],[b4]]-GLOBAL[[#This Row],[a4]])</f>
        <v/>
      </c>
      <c r="V3614" s="37">
        <f ca="1">SUM(INDIRECT(GLOBAL_VAR[TABLENAME]&amp;"[@a"&amp;$1:$1-1&amp;"]"),INDIRECT(GLOBAL_VAR[TABLENAME]&amp;"[@c"&amp;$1:$1-1&amp;"]"))</f>
        <v>1</v>
      </c>
      <c r="W3614" s="36"/>
      <c r="X3614" s="36" t="str">
        <f>IF(GLOBAL[[#This Row],[b5]]="","",GLOBAL[[#This Row],[b5]]-GLOBAL[[#This Row],[a5]])</f>
        <v/>
      </c>
      <c r="Y3614" s="37">
        <f ca="1">SUM(INDIRECT(GLOBAL_VAR[TABLENAME]&amp;"[@a"&amp;$1:$1-1&amp;"]"),INDIRECT(GLOBAL_VAR[TABLENAME]&amp;"[@c"&amp;$1:$1-1&amp;"]"))</f>
        <v>1</v>
      </c>
      <c r="AA3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614" s="36">
        <v>40</v>
      </c>
      <c r="AC3614" t="s">
        <v>5149</v>
      </c>
    </row>
    <row r="3615" spans="1:29">
      <c r="A3615" s="36" t="str">
        <f ca="1">IF(GLOBAL[[#This Row],[TT]]&lt;1,"",ROW()-2)</f>
        <v/>
      </c>
      <c r="B3615" s="38" t="s">
        <v>3672</v>
      </c>
      <c r="C3615" s="36">
        <v>0</v>
      </c>
      <c r="D3615" s="36" t="s">
        <v>1990</v>
      </c>
      <c r="E3615" s="36">
        <f ca="1">IF(GLOBAL[[#This Row],[b12]]="",GLOBAL[[#This Row],[a6]],GLOBAL[[#This Row],[b12]])</f>
        <v>0</v>
      </c>
      <c r="F3615" s="37">
        <f>GLOBAL[[#This Row],[AWAL]]</f>
        <v>0</v>
      </c>
      <c r="G3615" s="36"/>
      <c r="H3615" s="36"/>
      <c r="I3615" s="36">
        <f>IF(GLOBAL[[#This Row],[1]]="","",SUMIF(Table6[NB BM_C_QTY+F],GLOBAL[POINTER],Table6[C]))</f>
        <v>0</v>
      </c>
      <c r="J3615" s="95">
        <f>IF(GLOBAL[[#This Row],[2]]="",0,-1*SUMIF(Table5[CONCAT],GLOBAL[POINTER],Table5[3]))</f>
        <v>0</v>
      </c>
      <c r="K3615" s="36" t="str">
        <f>IF(GLOBAL[[#This Row],[b1]]="","",GLOBAL[[#This Row],[b1]]-GLOBAL[[#This Row],[a1]]-GLOBAL[[#This Row],[bkeluar1]])</f>
        <v/>
      </c>
      <c r="L3615" s="36">
        <f>SUM(GLOBAL[[#This Row],[bmasuk1]:[c1]])</f>
        <v>0</v>
      </c>
      <c r="M3615" s="37">
        <f t="shared" si="56"/>
        <v>0</v>
      </c>
      <c r="N3615" s="36"/>
      <c r="O3615" s="36" t="str">
        <f>IF(GLOBAL[[#This Row],[b2]]="","",GLOBAL[[#This Row],[b2]]-GLOBAL[[#This Row],[a2]])</f>
        <v/>
      </c>
      <c r="P3615" s="37">
        <f ca="1">SUM(INDIRECT(GLOBAL_VAR[TABLENAME]&amp;"[@a"&amp;$1:$1-1&amp;"]"),INDIRECT(GLOBAL_VAR[TABLENAME]&amp;"[@c"&amp;$1:$1-1&amp;"]"))</f>
        <v>0</v>
      </c>
      <c r="Q3615" s="108"/>
      <c r="R3615" s="38" t="str">
        <f>IF(GLOBAL[[#This Row],[b3]]="","",GLOBAL[[#This Row],[b3]]-GLOBAL[[#This Row],[a3]])</f>
        <v/>
      </c>
      <c r="S3615" s="37">
        <f ca="1">SUM(INDIRECT(GLOBAL_VAR[TABLENAME]&amp;"[@a"&amp;$1:$1-1&amp;"]"),INDIRECT(GLOBAL_VAR[TABLENAME]&amp;"[@c"&amp;$1:$1-1&amp;"]"))</f>
        <v>0</v>
      </c>
      <c r="T3615" s="38"/>
      <c r="U3615" s="38" t="str">
        <f>IF(GLOBAL[[#This Row],[b4]]="","",GLOBAL[[#This Row],[b4]]-GLOBAL[[#This Row],[a4]])</f>
        <v/>
      </c>
      <c r="V3615" s="37">
        <f ca="1">SUM(INDIRECT(GLOBAL_VAR[TABLENAME]&amp;"[@a"&amp;$1:$1-1&amp;"]"),INDIRECT(GLOBAL_VAR[TABLENAME]&amp;"[@c"&amp;$1:$1-1&amp;"]"))</f>
        <v>0</v>
      </c>
      <c r="W3615" s="36"/>
      <c r="X3615" s="36" t="str">
        <f>IF(GLOBAL[[#This Row],[b5]]="","",GLOBAL[[#This Row],[b5]]-GLOBAL[[#This Row],[a5]])</f>
        <v/>
      </c>
      <c r="Y3615" s="37">
        <f ca="1">SUM(INDIRECT(GLOBAL_VAR[TABLENAME]&amp;"[@a"&amp;$1:$1-1&amp;"]"),INDIRECT(GLOBAL_VAR[TABLENAME]&amp;"[@c"&amp;$1:$1-1&amp;"]"))</f>
        <v>0</v>
      </c>
      <c r="AA3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615" s="36">
        <v>36</v>
      </c>
      <c r="AC3615" t="s">
        <v>5116</v>
      </c>
    </row>
    <row r="3616" spans="1:29">
      <c r="A3616" s="36">
        <f ca="1">IF(GLOBAL[[#This Row],[TT]]&lt;1,"",ROW()-2)</f>
        <v>3614</v>
      </c>
      <c r="B3616" s="38" t="s">
        <v>3673</v>
      </c>
      <c r="C3616" s="36">
        <v>10</v>
      </c>
      <c r="D3616" s="36" t="s">
        <v>45</v>
      </c>
      <c r="E3616" s="36">
        <f ca="1">IF(GLOBAL[[#This Row],[b12]]="",GLOBAL[[#This Row],[a6]],GLOBAL[[#This Row],[b12]])</f>
        <v>10</v>
      </c>
      <c r="F3616" s="37">
        <f>GLOBAL[[#This Row],[AWAL]]</f>
        <v>10</v>
      </c>
      <c r="G3616" s="36"/>
      <c r="H3616" s="36"/>
      <c r="I3616" s="36">
        <f>IF(GLOBAL[[#This Row],[1]]="","",SUMIF(Table6[NB BM_C_QTY+F],GLOBAL[POINTER],Table6[C]))</f>
        <v>0</v>
      </c>
      <c r="J3616" s="95">
        <f>IF(GLOBAL[[#This Row],[2]]="",0,-1*SUMIF(Table5[CONCAT],GLOBAL[POINTER],Table5[3]))</f>
        <v>0</v>
      </c>
      <c r="K3616" s="36" t="str">
        <f>IF(GLOBAL[[#This Row],[b1]]="","",GLOBAL[[#This Row],[b1]]-GLOBAL[[#This Row],[a1]]-GLOBAL[[#This Row],[bkeluar1]])</f>
        <v/>
      </c>
      <c r="L3616" s="36">
        <f>SUM(GLOBAL[[#This Row],[bmasuk1]:[c1]])</f>
        <v>0</v>
      </c>
      <c r="M3616" s="37">
        <f t="shared" si="56"/>
        <v>10</v>
      </c>
      <c r="N3616" s="36"/>
      <c r="O3616" s="36" t="str">
        <f>IF(GLOBAL[[#This Row],[b2]]="","",GLOBAL[[#This Row],[b2]]-GLOBAL[[#This Row],[a2]])</f>
        <v/>
      </c>
      <c r="P3616" s="37">
        <f ca="1">SUM(INDIRECT(GLOBAL_VAR[TABLENAME]&amp;"[@a"&amp;$1:$1-1&amp;"]"),INDIRECT(GLOBAL_VAR[TABLENAME]&amp;"[@c"&amp;$1:$1-1&amp;"]"))</f>
        <v>10</v>
      </c>
      <c r="Q3616" s="108"/>
      <c r="R3616" s="38" t="str">
        <f>IF(GLOBAL[[#This Row],[b3]]="","",GLOBAL[[#This Row],[b3]]-GLOBAL[[#This Row],[a3]])</f>
        <v/>
      </c>
      <c r="S3616" s="37">
        <f ca="1">SUM(INDIRECT(GLOBAL_VAR[TABLENAME]&amp;"[@a"&amp;$1:$1-1&amp;"]"),INDIRECT(GLOBAL_VAR[TABLENAME]&amp;"[@c"&amp;$1:$1-1&amp;"]"))</f>
        <v>10</v>
      </c>
      <c r="T3616" s="38"/>
      <c r="U3616" s="38" t="str">
        <f>IF(GLOBAL[[#This Row],[b4]]="","",GLOBAL[[#This Row],[b4]]-GLOBAL[[#This Row],[a4]])</f>
        <v/>
      </c>
      <c r="V3616" s="37">
        <f ca="1">SUM(INDIRECT(GLOBAL_VAR[TABLENAME]&amp;"[@a"&amp;$1:$1-1&amp;"]"),INDIRECT(GLOBAL_VAR[TABLENAME]&amp;"[@c"&amp;$1:$1-1&amp;"]"))</f>
        <v>10</v>
      </c>
      <c r="W3616" s="36"/>
      <c r="X3616" s="36" t="str">
        <f>IF(GLOBAL[[#This Row],[b5]]="","",GLOBAL[[#This Row],[b5]]-GLOBAL[[#This Row],[a5]])</f>
        <v/>
      </c>
      <c r="Y3616" s="37">
        <f ca="1">SUM(INDIRECT(GLOBAL_VAR[TABLENAME]&amp;"[@a"&amp;$1:$1-1&amp;"]"),INDIRECT(GLOBAL_VAR[TABLENAME]&amp;"[@c"&amp;$1:$1-1&amp;"]"))</f>
        <v>10</v>
      </c>
      <c r="AA3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616" s="36">
        <v>48</v>
      </c>
      <c r="AC3616" t="s">
        <v>5116</v>
      </c>
    </row>
    <row r="3617" spans="1:29">
      <c r="A3617" s="36">
        <f ca="1">IF(GLOBAL[[#This Row],[TT]]&lt;1,"",ROW()-2)</f>
        <v>3615</v>
      </c>
      <c r="B3617" s="38" t="s">
        <v>3675</v>
      </c>
      <c r="C3617" s="36">
        <v>2</v>
      </c>
      <c r="D3617" s="36" t="s">
        <v>165</v>
      </c>
      <c r="E3617" s="36">
        <f ca="1">IF(GLOBAL[[#This Row],[b12]]="",GLOBAL[[#This Row],[a6]],GLOBAL[[#This Row],[b12]])</f>
        <v>2</v>
      </c>
      <c r="F3617" s="37">
        <f>GLOBAL[[#This Row],[AWAL]]</f>
        <v>2</v>
      </c>
      <c r="G3617" s="36"/>
      <c r="H3617" s="36"/>
      <c r="I3617" s="36">
        <f>IF(GLOBAL[[#This Row],[1]]="","",SUMIF(Table6[NB BM_C_QTY+F],GLOBAL[POINTER],Table6[C]))</f>
        <v>0</v>
      </c>
      <c r="J3617" s="95">
        <f>IF(GLOBAL[[#This Row],[2]]="",0,-1*SUMIF(Table5[CONCAT],GLOBAL[POINTER],Table5[3]))</f>
        <v>0</v>
      </c>
      <c r="K3617" s="36" t="str">
        <f>IF(GLOBAL[[#This Row],[b1]]="","",GLOBAL[[#This Row],[b1]]-GLOBAL[[#This Row],[a1]]-GLOBAL[[#This Row],[bkeluar1]])</f>
        <v/>
      </c>
      <c r="L3617" s="36">
        <f>SUM(GLOBAL[[#This Row],[bmasuk1]:[c1]])</f>
        <v>0</v>
      </c>
      <c r="M3617" s="37">
        <f t="shared" si="56"/>
        <v>2</v>
      </c>
      <c r="N3617" s="36"/>
      <c r="O3617" s="36" t="str">
        <f>IF(GLOBAL[[#This Row],[b2]]="","",GLOBAL[[#This Row],[b2]]-GLOBAL[[#This Row],[a2]])</f>
        <v/>
      </c>
      <c r="P3617" s="37">
        <f ca="1">SUM(INDIRECT(GLOBAL_VAR[TABLENAME]&amp;"[@a"&amp;$1:$1-1&amp;"]"),INDIRECT(GLOBAL_VAR[TABLENAME]&amp;"[@c"&amp;$1:$1-1&amp;"]"))</f>
        <v>2</v>
      </c>
      <c r="Q3617" s="108"/>
      <c r="R3617" s="38" t="str">
        <f>IF(GLOBAL[[#This Row],[b3]]="","",GLOBAL[[#This Row],[b3]]-GLOBAL[[#This Row],[a3]])</f>
        <v/>
      </c>
      <c r="S3617" s="37">
        <f ca="1">SUM(INDIRECT(GLOBAL_VAR[TABLENAME]&amp;"[@a"&amp;$1:$1-1&amp;"]"),INDIRECT(GLOBAL_VAR[TABLENAME]&amp;"[@c"&amp;$1:$1-1&amp;"]"))</f>
        <v>2</v>
      </c>
      <c r="T3617" s="38"/>
      <c r="U3617" s="38" t="str">
        <f>IF(GLOBAL[[#This Row],[b4]]="","",GLOBAL[[#This Row],[b4]]-GLOBAL[[#This Row],[a4]])</f>
        <v/>
      </c>
      <c r="V3617" s="37">
        <f ca="1">SUM(INDIRECT(GLOBAL_VAR[TABLENAME]&amp;"[@a"&amp;$1:$1-1&amp;"]"),INDIRECT(GLOBAL_VAR[TABLENAME]&amp;"[@c"&amp;$1:$1-1&amp;"]"))</f>
        <v>2</v>
      </c>
      <c r="W3617" s="36"/>
      <c r="X3617" s="36" t="str">
        <f>IF(GLOBAL[[#This Row],[b5]]="","",GLOBAL[[#This Row],[b5]]-GLOBAL[[#This Row],[a5]])</f>
        <v/>
      </c>
      <c r="Y3617" s="37">
        <f ca="1">SUM(INDIRECT(GLOBAL_VAR[TABLENAME]&amp;"[@a"&amp;$1:$1-1&amp;"]"),INDIRECT(GLOBAL_VAR[TABLENAME]&amp;"[@c"&amp;$1:$1-1&amp;"]"))</f>
        <v>2</v>
      </c>
      <c r="AA3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617" s="36">
        <v>1440</v>
      </c>
      <c r="AC3617" t="s">
        <v>5118</v>
      </c>
    </row>
    <row r="3618" spans="1:29">
      <c r="A3618" s="36">
        <f ca="1">IF(GLOBAL[[#This Row],[TT]]&lt;1,"",ROW()-2)</f>
        <v>3616</v>
      </c>
      <c r="B3618" s="38" t="s">
        <v>2502</v>
      </c>
      <c r="C3618" s="36">
        <v>1</v>
      </c>
      <c r="D3618" s="36" t="s">
        <v>63</v>
      </c>
      <c r="E3618" s="36">
        <f ca="1">IF(GLOBAL[[#This Row],[b12]]="",GLOBAL[[#This Row],[a6]],GLOBAL[[#This Row],[b12]])</f>
        <v>1</v>
      </c>
      <c r="F3618" s="37">
        <f>GLOBAL[[#This Row],[AWAL]]</f>
        <v>1</v>
      </c>
      <c r="G3618" s="36"/>
      <c r="H3618" s="36"/>
      <c r="I3618" s="36">
        <f>IF(GLOBAL[[#This Row],[1]]="","",SUMIF(Table6[NB BM_C_QTY+F],GLOBAL[POINTER],Table6[C]))</f>
        <v>0</v>
      </c>
      <c r="J3618" s="95">
        <f>IF(GLOBAL[[#This Row],[2]]="",0,-1*SUMIF(Table5[CONCAT],GLOBAL[POINTER],Table5[3]))</f>
        <v>0</v>
      </c>
      <c r="K3618" s="36" t="str">
        <f>IF(GLOBAL[[#This Row],[b1]]="","",GLOBAL[[#This Row],[b1]]-GLOBAL[[#This Row],[a1]]-GLOBAL[[#This Row],[bkeluar1]])</f>
        <v/>
      </c>
      <c r="L3618" s="36">
        <f>SUM(GLOBAL[[#This Row],[bmasuk1]:[c1]])</f>
        <v>0</v>
      </c>
      <c r="M3618" s="37">
        <f t="shared" si="56"/>
        <v>1</v>
      </c>
      <c r="N3618" s="36"/>
      <c r="O3618" s="36" t="str">
        <f>IF(GLOBAL[[#This Row],[b2]]="","",GLOBAL[[#This Row],[b2]]-GLOBAL[[#This Row],[a2]])</f>
        <v/>
      </c>
      <c r="P3618" s="37">
        <f ca="1">SUM(INDIRECT(GLOBAL_VAR[TABLENAME]&amp;"[@a"&amp;$1:$1-1&amp;"]"),INDIRECT(GLOBAL_VAR[TABLENAME]&amp;"[@c"&amp;$1:$1-1&amp;"]"))</f>
        <v>1</v>
      </c>
      <c r="Q3618" s="108"/>
      <c r="R3618" s="38" t="str">
        <f>IF(GLOBAL[[#This Row],[b3]]="","",GLOBAL[[#This Row],[b3]]-GLOBAL[[#This Row],[a3]])</f>
        <v/>
      </c>
      <c r="S3618" s="37">
        <f ca="1">SUM(INDIRECT(GLOBAL_VAR[TABLENAME]&amp;"[@a"&amp;$1:$1-1&amp;"]"),INDIRECT(GLOBAL_VAR[TABLENAME]&amp;"[@c"&amp;$1:$1-1&amp;"]"))</f>
        <v>1</v>
      </c>
      <c r="T3618" s="38"/>
      <c r="U3618" s="38" t="str">
        <f>IF(GLOBAL[[#This Row],[b4]]="","",GLOBAL[[#This Row],[b4]]-GLOBAL[[#This Row],[a4]])</f>
        <v/>
      </c>
      <c r="V3618" s="37">
        <f ca="1">SUM(INDIRECT(GLOBAL_VAR[TABLENAME]&amp;"[@a"&amp;$1:$1-1&amp;"]"),INDIRECT(GLOBAL_VAR[TABLENAME]&amp;"[@c"&amp;$1:$1-1&amp;"]"))</f>
        <v>1</v>
      </c>
      <c r="W3618" s="36"/>
      <c r="X3618" s="36" t="str">
        <f>IF(GLOBAL[[#This Row],[b5]]="","",GLOBAL[[#This Row],[b5]]-GLOBAL[[#This Row],[a5]])</f>
        <v/>
      </c>
      <c r="Y3618" s="37">
        <f ca="1">SUM(INDIRECT(GLOBAL_VAR[TABLENAME]&amp;"[@a"&amp;$1:$1-1&amp;"]"),INDIRECT(GLOBAL_VAR[TABLENAME]&amp;"[@c"&amp;$1:$1-1&amp;"]"))</f>
        <v>1</v>
      </c>
      <c r="AA3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618" s="36">
        <v>36</v>
      </c>
      <c r="AC3618" t="s">
        <v>5116</v>
      </c>
    </row>
    <row r="3619" spans="1:29">
      <c r="A3619" s="36">
        <f ca="1">IF(GLOBAL[[#This Row],[TT]]&lt;1,"",ROW()-2)</f>
        <v>3617</v>
      </c>
      <c r="B3619" s="38" t="s">
        <v>2503</v>
      </c>
      <c r="C3619" s="36">
        <v>5</v>
      </c>
      <c r="D3619" s="36" t="s">
        <v>155</v>
      </c>
      <c r="E3619" s="36">
        <f ca="1">IF(GLOBAL[[#This Row],[b12]]="",GLOBAL[[#This Row],[a6]],GLOBAL[[#This Row],[b12]])</f>
        <v>5</v>
      </c>
      <c r="F3619" s="37">
        <f>GLOBAL[[#This Row],[AWAL]]</f>
        <v>5</v>
      </c>
      <c r="G3619" s="36"/>
      <c r="H3619" s="36"/>
      <c r="I3619" s="36">
        <f>IF(GLOBAL[[#This Row],[1]]="","",SUMIF(Table6[NB BM_C_QTY+F],GLOBAL[POINTER],Table6[C]))</f>
        <v>0</v>
      </c>
      <c r="J3619" s="95">
        <f>IF(GLOBAL[[#This Row],[2]]="",0,-1*SUMIF(Table5[CONCAT],GLOBAL[POINTER],Table5[3]))</f>
        <v>0</v>
      </c>
      <c r="K3619" s="36" t="str">
        <f>IF(GLOBAL[[#This Row],[b1]]="","",GLOBAL[[#This Row],[b1]]-GLOBAL[[#This Row],[a1]]-GLOBAL[[#This Row],[bkeluar1]])</f>
        <v/>
      </c>
      <c r="L3619" s="36">
        <f>SUM(GLOBAL[[#This Row],[bmasuk1]:[c1]])</f>
        <v>0</v>
      </c>
      <c r="M3619" s="37">
        <f t="shared" si="56"/>
        <v>5</v>
      </c>
      <c r="N3619" s="36"/>
      <c r="O3619" s="36" t="str">
        <f>IF(GLOBAL[[#This Row],[b2]]="","",GLOBAL[[#This Row],[b2]]-GLOBAL[[#This Row],[a2]])</f>
        <v/>
      </c>
      <c r="P3619" s="37">
        <f ca="1">SUM(INDIRECT(GLOBAL_VAR[TABLENAME]&amp;"[@a"&amp;$1:$1-1&amp;"]"),INDIRECT(GLOBAL_VAR[TABLENAME]&amp;"[@c"&amp;$1:$1-1&amp;"]"))</f>
        <v>5</v>
      </c>
      <c r="Q3619" s="108"/>
      <c r="R3619" s="38" t="str">
        <f>IF(GLOBAL[[#This Row],[b3]]="","",GLOBAL[[#This Row],[b3]]-GLOBAL[[#This Row],[a3]])</f>
        <v/>
      </c>
      <c r="S3619" s="37">
        <f ca="1">SUM(INDIRECT(GLOBAL_VAR[TABLENAME]&amp;"[@a"&amp;$1:$1-1&amp;"]"),INDIRECT(GLOBAL_VAR[TABLENAME]&amp;"[@c"&amp;$1:$1-1&amp;"]"))</f>
        <v>5</v>
      </c>
      <c r="T3619" s="38"/>
      <c r="U3619" s="38" t="str">
        <f>IF(GLOBAL[[#This Row],[b4]]="","",GLOBAL[[#This Row],[b4]]-GLOBAL[[#This Row],[a4]])</f>
        <v/>
      </c>
      <c r="V3619" s="37">
        <f ca="1">SUM(INDIRECT(GLOBAL_VAR[TABLENAME]&amp;"[@a"&amp;$1:$1-1&amp;"]"),INDIRECT(GLOBAL_VAR[TABLENAME]&amp;"[@c"&amp;$1:$1-1&amp;"]"))</f>
        <v>5</v>
      </c>
      <c r="W3619" s="36"/>
      <c r="X3619" s="36" t="str">
        <f>IF(GLOBAL[[#This Row],[b5]]="","",GLOBAL[[#This Row],[b5]]-GLOBAL[[#This Row],[a5]])</f>
        <v/>
      </c>
      <c r="Y3619" s="37">
        <f ca="1">SUM(INDIRECT(GLOBAL_VAR[TABLENAME]&amp;"[@a"&amp;$1:$1-1&amp;"]"),INDIRECT(GLOBAL_VAR[TABLENAME]&amp;"[@c"&amp;$1:$1-1&amp;"]"))</f>
        <v>5</v>
      </c>
      <c r="AA3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619" s="36">
        <v>576</v>
      </c>
      <c r="AC3619" t="s">
        <v>5118</v>
      </c>
    </row>
    <row r="3620" spans="1:29">
      <c r="A3620" s="36">
        <f ca="1">IF(GLOBAL[[#This Row],[TT]]&lt;1,"",ROW()-2)</f>
        <v>3618</v>
      </c>
      <c r="B3620" s="38" t="s">
        <v>2504</v>
      </c>
      <c r="C3620" s="36">
        <v>30</v>
      </c>
      <c r="D3620" s="36" t="s">
        <v>54</v>
      </c>
      <c r="E3620" s="36">
        <f ca="1">IF(GLOBAL[[#This Row],[b12]]="",GLOBAL[[#This Row],[a6]],GLOBAL[[#This Row],[b12]])</f>
        <v>30</v>
      </c>
      <c r="F3620" s="37">
        <f>GLOBAL[[#This Row],[AWAL]]</f>
        <v>30</v>
      </c>
      <c r="G3620" s="36"/>
      <c r="H3620" s="36"/>
      <c r="I3620" s="36">
        <f>IF(GLOBAL[[#This Row],[1]]="","",SUMIF(Table6[NB BM_C_QTY+F],GLOBAL[POINTER],Table6[C]))</f>
        <v>0</v>
      </c>
      <c r="J3620" s="95">
        <f>IF(GLOBAL[[#This Row],[2]]="",0,-1*SUMIF(Table5[CONCAT],GLOBAL[POINTER],Table5[3]))</f>
        <v>0</v>
      </c>
      <c r="K3620" s="36" t="str">
        <f>IF(GLOBAL[[#This Row],[b1]]="","",GLOBAL[[#This Row],[b1]]-GLOBAL[[#This Row],[a1]]-GLOBAL[[#This Row],[bkeluar1]])</f>
        <v/>
      </c>
      <c r="L3620" s="36">
        <f>SUM(GLOBAL[[#This Row],[bmasuk1]:[c1]])</f>
        <v>0</v>
      </c>
      <c r="M3620" s="37">
        <f t="shared" si="56"/>
        <v>30</v>
      </c>
      <c r="N3620" s="36"/>
      <c r="O3620" s="36" t="str">
        <f>IF(GLOBAL[[#This Row],[b2]]="","",GLOBAL[[#This Row],[b2]]-GLOBAL[[#This Row],[a2]])</f>
        <v/>
      </c>
      <c r="P3620" s="37">
        <f ca="1">SUM(INDIRECT(GLOBAL_VAR[TABLENAME]&amp;"[@a"&amp;$1:$1-1&amp;"]"),INDIRECT(GLOBAL_VAR[TABLENAME]&amp;"[@c"&amp;$1:$1-1&amp;"]"))</f>
        <v>30</v>
      </c>
      <c r="Q3620" s="108"/>
      <c r="R3620" s="38" t="str">
        <f>IF(GLOBAL[[#This Row],[b3]]="","",GLOBAL[[#This Row],[b3]]-GLOBAL[[#This Row],[a3]])</f>
        <v/>
      </c>
      <c r="S3620" s="37">
        <f ca="1">SUM(INDIRECT(GLOBAL_VAR[TABLENAME]&amp;"[@a"&amp;$1:$1-1&amp;"]"),INDIRECT(GLOBAL_VAR[TABLENAME]&amp;"[@c"&amp;$1:$1-1&amp;"]"))</f>
        <v>30</v>
      </c>
      <c r="T3620" s="38"/>
      <c r="U3620" s="38" t="str">
        <f>IF(GLOBAL[[#This Row],[b4]]="","",GLOBAL[[#This Row],[b4]]-GLOBAL[[#This Row],[a4]])</f>
        <v/>
      </c>
      <c r="V3620" s="37">
        <f ca="1">SUM(INDIRECT(GLOBAL_VAR[TABLENAME]&amp;"[@a"&amp;$1:$1-1&amp;"]"),INDIRECT(GLOBAL_VAR[TABLENAME]&amp;"[@c"&amp;$1:$1-1&amp;"]"))</f>
        <v>30</v>
      </c>
      <c r="W3620" s="36"/>
      <c r="X3620" s="36" t="str">
        <f>IF(GLOBAL[[#This Row],[b5]]="","",GLOBAL[[#This Row],[b5]]-GLOBAL[[#This Row],[a5]])</f>
        <v/>
      </c>
      <c r="Y3620" s="37">
        <f ca="1">SUM(INDIRECT(GLOBAL_VAR[TABLENAME]&amp;"[@a"&amp;$1:$1-1&amp;"]"),INDIRECT(GLOBAL_VAR[TABLENAME]&amp;"[@c"&amp;$1:$1-1&amp;"]"))</f>
        <v>30</v>
      </c>
      <c r="AA3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620" s="36">
        <v>864</v>
      </c>
      <c r="AC3620" t="s">
        <v>5118</v>
      </c>
    </row>
    <row r="3621" spans="1:29">
      <c r="A3621" s="36">
        <f ca="1">IF(GLOBAL[[#This Row],[TT]]&lt;1,"",ROW()-2)</f>
        <v>3619</v>
      </c>
      <c r="B3621" s="38" t="s">
        <v>2505</v>
      </c>
      <c r="C3621" s="36">
        <v>31</v>
      </c>
      <c r="D3621" s="36" t="s">
        <v>54</v>
      </c>
      <c r="E3621" s="36">
        <f ca="1">IF(GLOBAL[[#This Row],[b12]]="",GLOBAL[[#This Row],[a6]],GLOBAL[[#This Row],[b12]])</f>
        <v>31</v>
      </c>
      <c r="F3621" s="37">
        <f>GLOBAL[[#This Row],[AWAL]]</f>
        <v>31</v>
      </c>
      <c r="G3621" s="36"/>
      <c r="H3621" s="36"/>
      <c r="I3621" s="36">
        <f>IF(GLOBAL[[#This Row],[1]]="","",SUMIF(Table6[NB BM_C_QTY+F],GLOBAL[POINTER],Table6[C]))</f>
        <v>0</v>
      </c>
      <c r="J3621" s="95">
        <f>IF(GLOBAL[[#This Row],[2]]="",0,-1*SUMIF(Table5[CONCAT],GLOBAL[POINTER],Table5[3]))</f>
        <v>0</v>
      </c>
      <c r="K3621" s="36" t="str">
        <f>IF(GLOBAL[[#This Row],[b1]]="","",GLOBAL[[#This Row],[b1]]-GLOBAL[[#This Row],[a1]]-GLOBAL[[#This Row],[bkeluar1]])</f>
        <v/>
      </c>
      <c r="L3621" s="36">
        <f>SUM(GLOBAL[[#This Row],[bmasuk1]:[c1]])</f>
        <v>0</v>
      </c>
      <c r="M3621" s="37">
        <f t="shared" si="56"/>
        <v>31</v>
      </c>
      <c r="N3621" s="36"/>
      <c r="O3621" s="36" t="str">
        <f>IF(GLOBAL[[#This Row],[b2]]="","",GLOBAL[[#This Row],[b2]]-GLOBAL[[#This Row],[a2]])</f>
        <v/>
      </c>
      <c r="P3621" s="37">
        <f ca="1">SUM(INDIRECT(GLOBAL_VAR[TABLENAME]&amp;"[@a"&amp;$1:$1-1&amp;"]"),INDIRECT(GLOBAL_VAR[TABLENAME]&amp;"[@c"&amp;$1:$1-1&amp;"]"))</f>
        <v>31</v>
      </c>
      <c r="Q3621" s="108"/>
      <c r="R3621" s="38" t="str">
        <f>IF(GLOBAL[[#This Row],[b3]]="","",GLOBAL[[#This Row],[b3]]-GLOBAL[[#This Row],[a3]])</f>
        <v/>
      </c>
      <c r="S3621" s="37">
        <f ca="1">SUM(INDIRECT(GLOBAL_VAR[TABLENAME]&amp;"[@a"&amp;$1:$1-1&amp;"]"),INDIRECT(GLOBAL_VAR[TABLENAME]&amp;"[@c"&amp;$1:$1-1&amp;"]"))</f>
        <v>31</v>
      </c>
      <c r="T3621" s="38"/>
      <c r="U3621" s="38" t="str">
        <f>IF(GLOBAL[[#This Row],[b4]]="","",GLOBAL[[#This Row],[b4]]-GLOBAL[[#This Row],[a4]])</f>
        <v/>
      </c>
      <c r="V3621" s="37">
        <f ca="1">SUM(INDIRECT(GLOBAL_VAR[TABLENAME]&amp;"[@a"&amp;$1:$1-1&amp;"]"),INDIRECT(GLOBAL_VAR[TABLENAME]&amp;"[@c"&amp;$1:$1-1&amp;"]"))</f>
        <v>31</v>
      </c>
      <c r="W3621" s="36"/>
      <c r="X3621" s="36" t="str">
        <f>IF(GLOBAL[[#This Row],[b5]]="","",GLOBAL[[#This Row],[b5]]-GLOBAL[[#This Row],[a5]])</f>
        <v/>
      </c>
      <c r="Y3621" s="37">
        <f ca="1">SUM(INDIRECT(GLOBAL_VAR[TABLENAME]&amp;"[@a"&amp;$1:$1-1&amp;"]"),INDIRECT(GLOBAL_VAR[TABLENAME]&amp;"[@c"&amp;$1:$1-1&amp;"]"))</f>
        <v>31</v>
      </c>
      <c r="AA3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621" s="36">
        <v>864</v>
      </c>
      <c r="AC3621" t="s">
        <v>5118</v>
      </c>
    </row>
    <row r="3622" spans="1:29">
      <c r="A3622" s="36">
        <f ca="1">IF(GLOBAL[[#This Row],[TT]]&lt;1,"",ROW()-2)</f>
        <v>3620</v>
      </c>
      <c r="B3622" s="38" t="s">
        <v>2506</v>
      </c>
      <c r="C3622" s="36">
        <v>9</v>
      </c>
      <c r="D3622" s="36" t="s">
        <v>45</v>
      </c>
      <c r="E3622" s="36">
        <f ca="1">IF(GLOBAL[[#This Row],[b12]]="",GLOBAL[[#This Row],[a6]],GLOBAL[[#This Row],[b12]])</f>
        <v>9</v>
      </c>
      <c r="F3622" s="37">
        <f>GLOBAL[[#This Row],[AWAL]]</f>
        <v>9</v>
      </c>
      <c r="G3622" s="36"/>
      <c r="H3622" s="36"/>
      <c r="I3622" s="36">
        <f>IF(GLOBAL[[#This Row],[1]]="","",SUMIF(Table6[NB BM_C_QTY+F],GLOBAL[POINTER],Table6[C]))</f>
        <v>0</v>
      </c>
      <c r="J3622" s="95">
        <f>IF(GLOBAL[[#This Row],[2]]="",0,-1*SUMIF(Table5[CONCAT],GLOBAL[POINTER],Table5[3]))</f>
        <v>0</v>
      </c>
      <c r="K3622" s="36" t="str">
        <f>IF(GLOBAL[[#This Row],[b1]]="","",GLOBAL[[#This Row],[b1]]-GLOBAL[[#This Row],[a1]]-GLOBAL[[#This Row],[bkeluar1]])</f>
        <v/>
      </c>
      <c r="L3622" s="36">
        <f>SUM(GLOBAL[[#This Row],[bmasuk1]:[c1]])</f>
        <v>0</v>
      </c>
      <c r="M3622" s="37">
        <f t="shared" si="56"/>
        <v>9</v>
      </c>
      <c r="N3622" s="36"/>
      <c r="O3622" s="36" t="str">
        <f>IF(GLOBAL[[#This Row],[b2]]="","",GLOBAL[[#This Row],[b2]]-GLOBAL[[#This Row],[a2]])</f>
        <v/>
      </c>
      <c r="P3622" s="37">
        <f ca="1">SUM(INDIRECT(GLOBAL_VAR[TABLENAME]&amp;"[@a"&amp;$1:$1-1&amp;"]"),INDIRECT(GLOBAL_VAR[TABLENAME]&amp;"[@c"&amp;$1:$1-1&amp;"]"))</f>
        <v>9</v>
      </c>
      <c r="Q3622" s="108"/>
      <c r="R3622" s="38" t="str">
        <f>IF(GLOBAL[[#This Row],[b3]]="","",GLOBAL[[#This Row],[b3]]-GLOBAL[[#This Row],[a3]])</f>
        <v/>
      </c>
      <c r="S3622" s="37">
        <f ca="1">SUM(INDIRECT(GLOBAL_VAR[TABLENAME]&amp;"[@a"&amp;$1:$1-1&amp;"]"),INDIRECT(GLOBAL_VAR[TABLENAME]&amp;"[@c"&amp;$1:$1-1&amp;"]"))</f>
        <v>9</v>
      </c>
      <c r="T3622" s="38"/>
      <c r="U3622" s="38" t="str">
        <f>IF(GLOBAL[[#This Row],[b4]]="","",GLOBAL[[#This Row],[b4]]-GLOBAL[[#This Row],[a4]])</f>
        <v/>
      </c>
      <c r="V3622" s="37">
        <f ca="1">SUM(INDIRECT(GLOBAL_VAR[TABLENAME]&amp;"[@a"&amp;$1:$1-1&amp;"]"),INDIRECT(GLOBAL_VAR[TABLENAME]&amp;"[@c"&amp;$1:$1-1&amp;"]"))</f>
        <v>9</v>
      </c>
      <c r="W3622" s="36"/>
      <c r="X3622" s="36" t="str">
        <f>IF(GLOBAL[[#This Row],[b5]]="","",GLOBAL[[#This Row],[b5]]-GLOBAL[[#This Row],[a5]])</f>
        <v/>
      </c>
      <c r="Y3622" s="37">
        <f ca="1">SUM(INDIRECT(GLOBAL_VAR[TABLENAME]&amp;"[@a"&amp;$1:$1-1&amp;"]"),INDIRECT(GLOBAL_VAR[TABLENAME]&amp;"[@c"&amp;$1:$1-1&amp;"]"))</f>
        <v>9</v>
      </c>
      <c r="AA3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622" s="36">
        <v>48</v>
      </c>
      <c r="AC3622" t="s">
        <v>5116</v>
      </c>
    </row>
    <row r="3623" spans="1:29">
      <c r="A3623" s="36">
        <f ca="1">IF(GLOBAL[[#This Row],[TT]]&lt;1,"",ROW()-2)</f>
        <v>3621</v>
      </c>
      <c r="B3623" s="38" t="s">
        <v>2507</v>
      </c>
      <c r="C3623" s="36">
        <v>8</v>
      </c>
      <c r="D3623" s="36" t="s">
        <v>45</v>
      </c>
      <c r="E3623" s="36">
        <f ca="1">IF(GLOBAL[[#This Row],[b12]]="",GLOBAL[[#This Row],[a6]],GLOBAL[[#This Row],[b12]])</f>
        <v>8</v>
      </c>
      <c r="F3623" s="37">
        <f>GLOBAL[[#This Row],[AWAL]]</f>
        <v>8</v>
      </c>
      <c r="G3623" s="36"/>
      <c r="H3623" s="36"/>
      <c r="I3623" s="36">
        <f>IF(GLOBAL[[#This Row],[1]]="","",SUMIF(Table6[NB BM_C_QTY+F],GLOBAL[POINTER],Table6[C]))</f>
        <v>0</v>
      </c>
      <c r="J3623" s="95">
        <f>IF(GLOBAL[[#This Row],[2]]="",0,-1*SUMIF(Table5[CONCAT],GLOBAL[POINTER],Table5[3]))</f>
        <v>0</v>
      </c>
      <c r="K3623" s="36" t="str">
        <f>IF(GLOBAL[[#This Row],[b1]]="","",GLOBAL[[#This Row],[b1]]-GLOBAL[[#This Row],[a1]]-GLOBAL[[#This Row],[bkeluar1]])</f>
        <v/>
      </c>
      <c r="L3623" s="36">
        <f>SUM(GLOBAL[[#This Row],[bmasuk1]:[c1]])</f>
        <v>0</v>
      </c>
      <c r="M3623" s="37">
        <f t="shared" si="56"/>
        <v>8</v>
      </c>
      <c r="N3623" s="36"/>
      <c r="O3623" s="36" t="str">
        <f>IF(GLOBAL[[#This Row],[b2]]="","",GLOBAL[[#This Row],[b2]]-GLOBAL[[#This Row],[a2]])</f>
        <v/>
      </c>
      <c r="P3623" s="37">
        <f ca="1">SUM(INDIRECT(GLOBAL_VAR[TABLENAME]&amp;"[@a"&amp;$1:$1-1&amp;"]"),INDIRECT(GLOBAL_VAR[TABLENAME]&amp;"[@c"&amp;$1:$1-1&amp;"]"))</f>
        <v>8</v>
      </c>
      <c r="Q3623" s="108"/>
      <c r="R3623" s="38" t="str">
        <f>IF(GLOBAL[[#This Row],[b3]]="","",GLOBAL[[#This Row],[b3]]-GLOBAL[[#This Row],[a3]])</f>
        <v/>
      </c>
      <c r="S3623" s="37">
        <f ca="1">SUM(INDIRECT(GLOBAL_VAR[TABLENAME]&amp;"[@a"&amp;$1:$1-1&amp;"]"),INDIRECT(GLOBAL_VAR[TABLENAME]&amp;"[@c"&amp;$1:$1-1&amp;"]"))</f>
        <v>8</v>
      </c>
      <c r="T3623" s="38"/>
      <c r="U3623" s="38" t="str">
        <f>IF(GLOBAL[[#This Row],[b4]]="","",GLOBAL[[#This Row],[b4]]-GLOBAL[[#This Row],[a4]])</f>
        <v/>
      </c>
      <c r="V3623" s="37">
        <f ca="1">SUM(INDIRECT(GLOBAL_VAR[TABLENAME]&amp;"[@a"&amp;$1:$1-1&amp;"]"),INDIRECT(GLOBAL_VAR[TABLENAME]&amp;"[@c"&amp;$1:$1-1&amp;"]"))</f>
        <v>8</v>
      </c>
      <c r="W3623" s="36"/>
      <c r="X3623" s="36" t="str">
        <f>IF(GLOBAL[[#This Row],[b5]]="","",GLOBAL[[#This Row],[b5]]-GLOBAL[[#This Row],[a5]])</f>
        <v/>
      </c>
      <c r="Y3623" s="37">
        <f ca="1">SUM(INDIRECT(GLOBAL_VAR[TABLENAME]&amp;"[@a"&amp;$1:$1-1&amp;"]"),INDIRECT(GLOBAL_VAR[TABLENAME]&amp;"[@c"&amp;$1:$1-1&amp;"]"))</f>
        <v>8</v>
      </c>
      <c r="AA3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623" s="36">
        <v>48</v>
      </c>
      <c r="AC3623" t="s">
        <v>5116</v>
      </c>
    </row>
    <row r="3624" spans="1:29">
      <c r="A3624" s="36">
        <f ca="1">IF(GLOBAL[[#This Row],[TT]]&lt;1,"",ROW()-2)</f>
        <v>3622</v>
      </c>
      <c r="B3624" s="38" t="s">
        <v>2508</v>
      </c>
      <c r="C3624" s="36">
        <v>52</v>
      </c>
      <c r="D3624" s="36" t="s">
        <v>45</v>
      </c>
      <c r="E3624" s="36">
        <f ca="1">IF(GLOBAL[[#This Row],[b12]]="",GLOBAL[[#This Row],[a6]],GLOBAL[[#This Row],[b12]])</f>
        <v>52</v>
      </c>
      <c r="F3624" s="37">
        <f>GLOBAL[[#This Row],[AWAL]]</f>
        <v>52</v>
      </c>
      <c r="G3624" s="36"/>
      <c r="H3624" s="36"/>
      <c r="I3624" s="36">
        <f>IF(GLOBAL[[#This Row],[1]]="","",SUMIF(Table6[NB BM_C_QTY+F],GLOBAL[POINTER],Table6[C]))</f>
        <v>0</v>
      </c>
      <c r="J3624" s="95">
        <f>IF(GLOBAL[[#This Row],[2]]="",0,-1*SUMIF(Table5[CONCAT],GLOBAL[POINTER],Table5[3]))</f>
        <v>0</v>
      </c>
      <c r="K3624" s="36" t="str">
        <f>IF(GLOBAL[[#This Row],[b1]]="","",GLOBAL[[#This Row],[b1]]-GLOBAL[[#This Row],[a1]]-GLOBAL[[#This Row],[bkeluar1]])</f>
        <v/>
      </c>
      <c r="L3624" s="36">
        <f>SUM(GLOBAL[[#This Row],[bmasuk1]:[c1]])</f>
        <v>0</v>
      </c>
      <c r="M3624" s="37">
        <f t="shared" si="56"/>
        <v>52</v>
      </c>
      <c r="N3624" s="36"/>
      <c r="O3624" s="36" t="str">
        <f>IF(GLOBAL[[#This Row],[b2]]="","",GLOBAL[[#This Row],[b2]]-GLOBAL[[#This Row],[a2]])</f>
        <v/>
      </c>
      <c r="P3624" s="37">
        <f ca="1">SUM(INDIRECT(GLOBAL_VAR[TABLENAME]&amp;"[@a"&amp;$1:$1-1&amp;"]"),INDIRECT(GLOBAL_VAR[TABLENAME]&amp;"[@c"&amp;$1:$1-1&amp;"]"))</f>
        <v>52</v>
      </c>
      <c r="Q3624" s="108"/>
      <c r="R3624" s="38" t="str">
        <f>IF(GLOBAL[[#This Row],[b3]]="","",GLOBAL[[#This Row],[b3]]-GLOBAL[[#This Row],[a3]])</f>
        <v/>
      </c>
      <c r="S3624" s="37">
        <f ca="1">SUM(INDIRECT(GLOBAL_VAR[TABLENAME]&amp;"[@a"&amp;$1:$1-1&amp;"]"),INDIRECT(GLOBAL_VAR[TABLENAME]&amp;"[@c"&amp;$1:$1-1&amp;"]"))</f>
        <v>52</v>
      </c>
      <c r="T3624" s="38"/>
      <c r="U3624" s="38" t="str">
        <f>IF(GLOBAL[[#This Row],[b4]]="","",GLOBAL[[#This Row],[b4]]-GLOBAL[[#This Row],[a4]])</f>
        <v/>
      </c>
      <c r="V3624" s="37">
        <f ca="1">SUM(INDIRECT(GLOBAL_VAR[TABLENAME]&amp;"[@a"&amp;$1:$1-1&amp;"]"),INDIRECT(GLOBAL_VAR[TABLENAME]&amp;"[@c"&amp;$1:$1-1&amp;"]"))</f>
        <v>52</v>
      </c>
      <c r="W3624" s="36"/>
      <c r="X3624" s="36" t="str">
        <f>IF(GLOBAL[[#This Row],[b5]]="","",GLOBAL[[#This Row],[b5]]-GLOBAL[[#This Row],[a5]])</f>
        <v/>
      </c>
      <c r="Y3624" s="37">
        <f ca="1">SUM(INDIRECT(GLOBAL_VAR[TABLENAME]&amp;"[@a"&amp;$1:$1-1&amp;"]"),INDIRECT(GLOBAL_VAR[TABLENAME]&amp;"[@c"&amp;$1:$1-1&amp;"]"))</f>
        <v>52</v>
      </c>
      <c r="AA3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624" s="36">
        <v>48</v>
      </c>
      <c r="AC3624" t="s">
        <v>5116</v>
      </c>
    </row>
    <row r="3625" spans="1:29">
      <c r="A3625" s="36" t="str">
        <f ca="1">IF(GLOBAL[[#This Row],[TT]]&lt;1,"",ROW()-2)</f>
        <v/>
      </c>
      <c r="B3625" s="38" t="s">
        <v>1962</v>
      </c>
      <c r="C3625" s="36">
        <v>0</v>
      </c>
      <c r="D3625" s="36" t="s">
        <v>2012</v>
      </c>
      <c r="E3625" s="36">
        <f ca="1">IF(GLOBAL[[#This Row],[b12]]="",GLOBAL[[#This Row],[a6]],GLOBAL[[#This Row],[b12]])</f>
        <v>0</v>
      </c>
      <c r="F3625" s="37">
        <f>GLOBAL[[#This Row],[AWAL]]</f>
        <v>0</v>
      </c>
      <c r="G3625" s="36"/>
      <c r="H3625" s="36"/>
      <c r="I3625" s="36">
        <f>IF(GLOBAL[[#This Row],[1]]="","",SUMIF(Table6[NB BM_C_QTY+F],GLOBAL[POINTER],Table6[C]))</f>
        <v>0</v>
      </c>
      <c r="J3625" s="95">
        <f>IF(GLOBAL[[#This Row],[2]]="",0,-1*SUMIF(Table5[CONCAT],GLOBAL[POINTER],Table5[3]))</f>
        <v>0</v>
      </c>
      <c r="K3625" s="36" t="str">
        <f>IF(GLOBAL[[#This Row],[b1]]="","",GLOBAL[[#This Row],[b1]]-GLOBAL[[#This Row],[a1]]-GLOBAL[[#This Row],[bkeluar1]])</f>
        <v/>
      </c>
      <c r="L3625" s="36">
        <f>SUM(GLOBAL[[#This Row],[bmasuk1]:[c1]])</f>
        <v>0</v>
      </c>
      <c r="M3625" s="37">
        <f t="shared" si="56"/>
        <v>0</v>
      </c>
      <c r="N3625" s="36"/>
      <c r="O3625" s="36" t="str">
        <f>IF(GLOBAL[[#This Row],[b2]]="","",GLOBAL[[#This Row],[b2]]-GLOBAL[[#This Row],[a2]])</f>
        <v/>
      </c>
      <c r="P3625" s="37">
        <f ca="1">SUM(INDIRECT(GLOBAL_VAR[TABLENAME]&amp;"[@a"&amp;$1:$1-1&amp;"]"),INDIRECT(GLOBAL_VAR[TABLENAME]&amp;"[@c"&amp;$1:$1-1&amp;"]"))</f>
        <v>0</v>
      </c>
      <c r="Q3625" s="108"/>
      <c r="R3625" s="38" t="str">
        <f>IF(GLOBAL[[#This Row],[b3]]="","",GLOBAL[[#This Row],[b3]]-GLOBAL[[#This Row],[a3]])</f>
        <v/>
      </c>
      <c r="S3625" s="37">
        <f ca="1">SUM(INDIRECT(GLOBAL_VAR[TABLENAME]&amp;"[@a"&amp;$1:$1-1&amp;"]"),INDIRECT(GLOBAL_VAR[TABLENAME]&amp;"[@c"&amp;$1:$1-1&amp;"]"))</f>
        <v>0</v>
      </c>
      <c r="T3625" s="38"/>
      <c r="U3625" s="38" t="str">
        <f>IF(GLOBAL[[#This Row],[b4]]="","",GLOBAL[[#This Row],[b4]]-GLOBAL[[#This Row],[a4]])</f>
        <v/>
      </c>
      <c r="V3625" s="37">
        <f ca="1">SUM(INDIRECT(GLOBAL_VAR[TABLENAME]&amp;"[@a"&amp;$1:$1-1&amp;"]"),INDIRECT(GLOBAL_VAR[TABLENAME]&amp;"[@c"&amp;$1:$1-1&amp;"]"))</f>
        <v>0</v>
      </c>
      <c r="W3625" s="36"/>
      <c r="X3625" s="36" t="str">
        <f>IF(GLOBAL[[#This Row],[b5]]="","",GLOBAL[[#This Row],[b5]]-GLOBAL[[#This Row],[a5]])</f>
        <v/>
      </c>
      <c r="Y3625" s="37">
        <f ca="1">SUM(INDIRECT(GLOBAL_VAR[TABLENAME]&amp;"[@a"&amp;$1:$1-1&amp;"]"),INDIRECT(GLOBAL_VAR[TABLENAME]&amp;"[@c"&amp;$1:$1-1&amp;"]"))</f>
        <v>0</v>
      </c>
      <c r="AA3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625" s="36">
        <v>48</v>
      </c>
      <c r="AC3625" t="s">
        <v>5116</v>
      </c>
    </row>
    <row r="3626" spans="1:29">
      <c r="A3626" s="36">
        <f ca="1">IF(GLOBAL[[#This Row],[TT]]&lt;1,"",ROW()-2)</f>
        <v>3624</v>
      </c>
      <c r="B3626" s="38" t="s">
        <v>2509</v>
      </c>
      <c r="C3626" s="36">
        <v>6</v>
      </c>
      <c r="D3626" s="36" t="s">
        <v>45</v>
      </c>
      <c r="E3626" s="36">
        <f ca="1">IF(GLOBAL[[#This Row],[b12]]="",GLOBAL[[#This Row],[a6]],GLOBAL[[#This Row],[b12]])</f>
        <v>6</v>
      </c>
      <c r="F3626" s="37">
        <f>GLOBAL[[#This Row],[AWAL]]</f>
        <v>6</v>
      </c>
      <c r="G3626" s="36"/>
      <c r="H3626" s="36"/>
      <c r="I3626" s="36">
        <f>IF(GLOBAL[[#This Row],[1]]="","",SUMIF(Table6[NB BM_C_QTY+F],GLOBAL[POINTER],Table6[C]))</f>
        <v>0</v>
      </c>
      <c r="J3626" s="95">
        <f>IF(GLOBAL[[#This Row],[2]]="",0,-1*SUMIF(Table5[CONCAT],GLOBAL[POINTER],Table5[3]))</f>
        <v>0</v>
      </c>
      <c r="K3626" s="36" t="str">
        <f>IF(GLOBAL[[#This Row],[b1]]="","",GLOBAL[[#This Row],[b1]]-GLOBAL[[#This Row],[a1]]-GLOBAL[[#This Row],[bkeluar1]])</f>
        <v/>
      </c>
      <c r="L3626" s="36">
        <f>SUM(GLOBAL[[#This Row],[bmasuk1]:[c1]])</f>
        <v>0</v>
      </c>
      <c r="M3626" s="37">
        <f t="shared" si="56"/>
        <v>6</v>
      </c>
      <c r="N3626" s="36"/>
      <c r="O3626" s="36" t="str">
        <f>IF(GLOBAL[[#This Row],[b2]]="","",GLOBAL[[#This Row],[b2]]-GLOBAL[[#This Row],[a2]])</f>
        <v/>
      </c>
      <c r="P3626" s="37">
        <f ca="1">SUM(INDIRECT(GLOBAL_VAR[TABLENAME]&amp;"[@a"&amp;$1:$1-1&amp;"]"),INDIRECT(GLOBAL_VAR[TABLENAME]&amp;"[@c"&amp;$1:$1-1&amp;"]"))</f>
        <v>6</v>
      </c>
      <c r="Q3626" s="108"/>
      <c r="R3626" s="38" t="str">
        <f>IF(GLOBAL[[#This Row],[b3]]="","",GLOBAL[[#This Row],[b3]]-GLOBAL[[#This Row],[a3]])</f>
        <v/>
      </c>
      <c r="S3626" s="37">
        <f ca="1">SUM(INDIRECT(GLOBAL_VAR[TABLENAME]&amp;"[@a"&amp;$1:$1-1&amp;"]"),INDIRECT(GLOBAL_VAR[TABLENAME]&amp;"[@c"&amp;$1:$1-1&amp;"]"))</f>
        <v>6</v>
      </c>
      <c r="T3626" s="38"/>
      <c r="U3626" s="38" t="str">
        <f>IF(GLOBAL[[#This Row],[b4]]="","",GLOBAL[[#This Row],[b4]]-GLOBAL[[#This Row],[a4]])</f>
        <v/>
      </c>
      <c r="V3626" s="37">
        <f ca="1">SUM(INDIRECT(GLOBAL_VAR[TABLENAME]&amp;"[@a"&amp;$1:$1-1&amp;"]"),INDIRECT(GLOBAL_VAR[TABLENAME]&amp;"[@c"&amp;$1:$1-1&amp;"]"))</f>
        <v>6</v>
      </c>
      <c r="W3626" s="36"/>
      <c r="X3626" s="36" t="str">
        <f>IF(GLOBAL[[#This Row],[b5]]="","",GLOBAL[[#This Row],[b5]]-GLOBAL[[#This Row],[a5]])</f>
        <v/>
      </c>
      <c r="Y3626" s="37">
        <f ca="1">SUM(INDIRECT(GLOBAL_VAR[TABLENAME]&amp;"[@a"&amp;$1:$1-1&amp;"]"),INDIRECT(GLOBAL_VAR[TABLENAME]&amp;"[@c"&amp;$1:$1-1&amp;"]"))</f>
        <v>6</v>
      </c>
      <c r="AA3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626" s="36">
        <v>48</v>
      </c>
      <c r="AC3626" t="s">
        <v>5116</v>
      </c>
    </row>
    <row r="3627" spans="1:29">
      <c r="A3627" s="36">
        <f ca="1">IF(GLOBAL[[#This Row],[TT]]&lt;1,"",ROW()-2)</f>
        <v>3625</v>
      </c>
      <c r="B3627" s="38" t="s">
        <v>3676</v>
      </c>
      <c r="C3627" s="36">
        <v>3</v>
      </c>
      <c r="D3627" s="36" t="s">
        <v>155</v>
      </c>
      <c r="E3627" s="36">
        <f ca="1">IF(GLOBAL[[#This Row],[b12]]="",GLOBAL[[#This Row],[a6]],GLOBAL[[#This Row],[b12]])</f>
        <v>3</v>
      </c>
      <c r="F3627" s="37">
        <f>GLOBAL[[#This Row],[AWAL]]</f>
        <v>3</v>
      </c>
      <c r="G3627" s="36"/>
      <c r="H3627" s="36"/>
      <c r="I3627" s="36">
        <f>IF(GLOBAL[[#This Row],[1]]="","",SUMIF(Table6[NB BM_C_QTY+F],GLOBAL[POINTER],Table6[C]))</f>
        <v>0</v>
      </c>
      <c r="J3627" s="95">
        <f>IF(GLOBAL[[#This Row],[2]]="",0,-1*SUMIF(Table5[CONCAT],GLOBAL[POINTER],Table5[3]))</f>
        <v>0</v>
      </c>
      <c r="K3627" s="36" t="str">
        <f>IF(GLOBAL[[#This Row],[b1]]="","",GLOBAL[[#This Row],[b1]]-GLOBAL[[#This Row],[a1]]-GLOBAL[[#This Row],[bkeluar1]])</f>
        <v/>
      </c>
      <c r="L3627" s="36">
        <f>SUM(GLOBAL[[#This Row],[bmasuk1]:[c1]])</f>
        <v>0</v>
      </c>
      <c r="M3627" s="37">
        <f t="shared" si="56"/>
        <v>3</v>
      </c>
      <c r="N3627" s="36"/>
      <c r="O3627" s="36" t="str">
        <f>IF(GLOBAL[[#This Row],[b2]]="","",GLOBAL[[#This Row],[b2]]-GLOBAL[[#This Row],[a2]])</f>
        <v/>
      </c>
      <c r="P3627" s="37">
        <f ca="1">SUM(INDIRECT(GLOBAL_VAR[TABLENAME]&amp;"[@a"&amp;$1:$1-1&amp;"]"),INDIRECT(GLOBAL_VAR[TABLENAME]&amp;"[@c"&amp;$1:$1-1&amp;"]"))</f>
        <v>3</v>
      </c>
      <c r="Q3627" s="108"/>
      <c r="R3627" s="38" t="str">
        <f>IF(GLOBAL[[#This Row],[b3]]="","",GLOBAL[[#This Row],[b3]]-GLOBAL[[#This Row],[a3]])</f>
        <v/>
      </c>
      <c r="S3627" s="37">
        <f ca="1">SUM(INDIRECT(GLOBAL_VAR[TABLENAME]&amp;"[@a"&amp;$1:$1-1&amp;"]"),INDIRECT(GLOBAL_VAR[TABLENAME]&amp;"[@c"&amp;$1:$1-1&amp;"]"))</f>
        <v>3</v>
      </c>
      <c r="T3627" s="38"/>
      <c r="U3627" s="38" t="str">
        <f>IF(GLOBAL[[#This Row],[b4]]="","",GLOBAL[[#This Row],[b4]]-GLOBAL[[#This Row],[a4]])</f>
        <v/>
      </c>
      <c r="V3627" s="37">
        <f ca="1">SUM(INDIRECT(GLOBAL_VAR[TABLENAME]&amp;"[@a"&amp;$1:$1-1&amp;"]"),INDIRECT(GLOBAL_VAR[TABLENAME]&amp;"[@c"&amp;$1:$1-1&amp;"]"))</f>
        <v>3</v>
      </c>
      <c r="W3627" s="36"/>
      <c r="X3627" s="36" t="str">
        <f>IF(GLOBAL[[#This Row],[b5]]="","",GLOBAL[[#This Row],[b5]]-GLOBAL[[#This Row],[a5]])</f>
        <v/>
      </c>
      <c r="Y3627" s="37">
        <f ca="1">SUM(INDIRECT(GLOBAL_VAR[TABLENAME]&amp;"[@a"&amp;$1:$1-1&amp;"]"),INDIRECT(GLOBAL_VAR[TABLENAME]&amp;"[@c"&amp;$1:$1-1&amp;"]"))</f>
        <v>3</v>
      </c>
      <c r="AA3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627" s="36">
        <v>576</v>
      </c>
      <c r="AC3627" t="s">
        <v>5118</v>
      </c>
    </row>
    <row r="3628" spans="1:29">
      <c r="A3628" s="36" t="str">
        <f ca="1">IF(GLOBAL[[#This Row],[TT]]&lt;1,"",ROW()-2)</f>
        <v/>
      </c>
      <c r="B3628" s="38" t="s">
        <v>2510</v>
      </c>
      <c r="C3628" s="36">
        <v>0</v>
      </c>
      <c r="D3628" s="36" t="s">
        <v>155</v>
      </c>
      <c r="E3628" s="36">
        <f ca="1">IF(GLOBAL[[#This Row],[b12]]="",GLOBAL[[#This Row],[a6]],GLOBAL[[#This Row],[b12]])</f>
        <v>0</v>
      </c>
      <c r="F3628" s="37">
        <f>GLOBAL[[#This Row],[AWAL]]</f>
        <v>0</v>
      </c>
      <c r="G3628" s="36"/>
      <c r="H3628" s="36"/>
      <c r="I3628" s="36">
        <f>IF(GLOBAL[[#This Row],[1]]="","",SUMIF(Table6[NB BM_C_QTY+F],GLOBAL[POINTER],Table6[C]))</f>
        <v>0</v>
      </c>
      <c r="J3628" s="95">
        <f>IF(GLOBAL[[#This Row],[2]]="",0,-1*SUMIF(Table5[CONCAT],GLOBAL[POINTER],Table5[3]))</f>
        <v>0</v>
      </c>
      <c r="K3628" s="36" t="str">
        <f>IF(GLOBAL[[#This Row],[b1]]="","",GLOBAL[[#This Row],[b1]]-GLOBAL[[#This Row],[a1]]-GLOBAL[[#This Row],[bkeluar1]])</f>
        <v/>
      </c>
      <c r="L3628" s="36">
        <f>SUM(GLOBAL[[#This Row],[bmasuk1]:[c1]])</f>
        <v>0</v>
      </c>
      <c r="M3628" s="37">
        <f t="shared" si="56"/>
        <v>0</v>
      </c>
      <c r="N3628" s="36"/>
      <c r="O3628" s="36" t="str">
        <f>IF(GLOBAL[[#This Row],[b2]]="","",GLOBAL[[#This Row],[b2]]-GLOBAL[[#This Row],[a2]])</f>
        <v/>
      </c>
      <c r="P3628" s="37">
        <f ca="1">SUM(INDIRECT(GLOBAL_VAR[TABLENAME]&amp;"[@a"&amp;$1:$1-1&amp;"]"),INDIRECT(GLOBAL_VAR[TABLENAME]&amp;"[@c"&amp;$1:$1-1&amp;"]"))</f>
        <v>0</v>
      </c>
      <c r="Q3628" s="108"/>
      <c r="R3628" s="38" t="str">
        <f>IF(GLOBAL[[#This Row],[b3]]="","",GLOBAL[[#This Row],[b3]]-GLOBAL[[#This Row],[a3]])</f>
        <v/>
      </c>
      <c r="S3628" s="37">
        <f ca="1">SUM(INDIRECT(GLOBAL_VAR[TABLENAME]&amp;"[@a"&amp;$1:$1-1&amp;"]"),INDIRECT(GLOBAL_VAR[TABLENAME]&amp;"[@c"&amp;$1:$1-1&amp;"]"))</f>
        <v>0</v>
      </c>
      <c r="T3628" s="38"/>
      <c r="U3628" s="38" t="str">
        <f>IF(GLOBAL[[#This Row],[b4]]="","",GLOBAL[[#This Row],[b4]]-GLOBAL[[#This Row],[a4]])</f>
        <v/>
      </c>
      <c r="V3628" s="37">
        <f ca="1">SUM(INDIRECT(GLOBAL_VAR[TABLENAME]&amp;"[@a"&amp;$1:$1-1&amp;"]"),INDIRECT(GLOBAL_VAR[TABLENAME]&amp;"[@c"&amp;$1:$1-1&amp;"]"))</f>
        <v>0</v>
      </c>
      <c r="W3628" s="36"/>
      <c r="X3628" s="36" t="str">
        <f>IF(GLOBAL[[#This Row],[b5]]="","",GLOBAL[[#This Row],[b5]]-GLOBAL[[#This Row],[a5]])</f>
        <v/>
      </c>
      <c r="Y3628" s="37">
        <f ca="1">SUM(INDIRECT(GLOBAL_VAR[TABLENAME]&amp;"[@a"&amp;$1:$1-1&amp;"]"),INDIRECT(GLOBAL_VAR[TABLENAME]&amp;"[@c"&amp;$1:$1-1&amp;"]"))</f>
        <v>0</v>
      </c>
      <c r="AA3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628" s="36">
        <v>576</v>
      </c>
      <c r="AC3628" t="s">
        <v>5118</v>
      </c>
    </row>
    <row r="3629" spans="1:29">
      <c r="A3629" s="36">
        <f ca="1">IF(GLOBAL[[#This Row],[TT]]&lt;1,"",ROW()-2)</f>
        <v>3627</v>
      </c>
      <c r="B3629" s="38" t="s">
        <v>3969</v>
      </c>
      <c r="C3629" s="36">
        <v>2</v>
      </c>
      <c r="D3629" s="36" t="s">
        <v>1985</v>
      </c>
      <c r="E3629" s="36">
        <f ca="1">IF(GLOBAL[[#This Row],[b12]]="",GLOBAL[[#This Row],[a6]],GLOBAL[[#This Row],[b12]])</f>
        <v>2</v>
      </c>
      <c r="F3629" s="37">
        <f>GLOBAL[[#This Row],[AWAL]]</f>
        <v>2</v>
      </c>
      <c r="G3629" s="36"/>
      <c r="H3629" s="36"/>
      <c r="I3629" s="36">
        <f>IF(GLOBAL[[#This Row],[1]]="","",SUMIF(Table6[NB BM_C_QTY+F],GLOBAL[POINTER],Table6[C]))</f>
        <v>0</v>
      </c>
      <c r="J3629" s="95">
        <f>IF(GLOBAL[[#This Row],[2]]="",0,-1*SUMIF(Table5[CONCAT],GLOBAL[POINTER],Table5[3]))</f>
        <v>0</v>
      </c>
      <c r="K3629" s="36" t="str">
        <f>IF(GLOBAL[[#This Row],[b1]]="","",GLOBAL[[#This Row],[b1]]-GLOBAL[[#This Row],[a1]]-GLOBAL[[#This Row],[bkeluar1]])</f>
        <v/>
      </c>
      <c r="L3629" s="36">
        <f>SUM(GLOBAL[[#This Row],[bmasuk1]:[c1]])</f>
        <v>0</v>
      </c>
      <c r="M3629" s="37">
        <f t="shared" si="56"/>
        <v>2</v>
      </c>
      <c r="N3629" s="36"/>
      <c r="O3629" s="36" t="str">
        <f>IF(GLOBAL[[#This Row],[b2]]="","",GLOBAL[[#This Row],[b2]]-GLOBAL[[#This Row],[a2]])</f>
        <v/>
      </c>
      <c r="P3629" s="37">
        <f ca="1">SUM(INDIRECT(GLOBAL_VAR[TABLENAME]&amp;"[@a"&amp;$1:$1-1&amp;"]"),INDIRECT(GLOBAL_VAR[TABLENAME]&amp;"[@c"&amp;$1:$1-1&amp;"]"))</f>
        <v>2</v>
      </c>
      <c r="Q3629" s="108"/>
      <c r="R3629" s="38" t="str">
        <f>IF(GLOBAL[[#This Row],[b3]]="","",GLOBAL[[#This Row],[b3]]-GLOBAL[[#This Row],[a3]])</f>
        <v/>
      </c>
      <c r="S3629" s="37">
        <f ca="1">SUM(INDIRECT(GLOBAL_VAR[TABLENAME]&amp;"[@a"&amp;$1:$1-1&amp;"]"),INDIRECT(GLOBAL_VAR[TABLENAME]&amp;"[@c"&amp;$1:$1-1&amp;"]"))</f>
        <v>2</v>
      </c>
      <c r="T3629" s="38"/>
      <c r="U3629" s="38" t="str">
        <f>IF(GLOBAL[[#This Row],[b4]]="","",GLOBAL[[#This Row],[b4]]-GLOBAL[[#This Row],[a4]])</f>
        <v/>
      </c>
      <c r="V3629" s="37">
        <f ca="1">SUM(INDIRECT(GLOBAL_VAR[TABLENAME]&amp;"[@a"&amp;$1:$1-1&amp;"]"),INDIRECT(GLOBAL_VAR[TABLENAME]&amp;"[@c"&amp;$1:$1-1&amp;"]"))</f>
        <v>2</v>
      </c>
      <c r="W3629" s="36"/>
      <c r="X3629" s="36" t="str">
        <f>IF(GLOBAL[[#This Row],[b5]]="","",GLOBAL[[#This Row],[b5]]-GLOBAL[[#This Row],[a5]])</f>
        <v/>
      </c>
      <c r="Y3629" s="37">
        <f ca="1">SUM(INDIRECT(GLOBAL_VAR[TABLENAME]&amp;"[@a"&amp;$1:$1-1&amp;"]"),INDIRECT(GLOBAL_VAR[TABLENAME]&amp;"[@c"&amp;$1:$1-1&amp;"]"))</f>
        <v>2</v>
      </c>
      <c r="AA3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629" s="36">
        <v>60</v>
      </c>
      <c r="AC3629" t="s">
        <v>5116</v>
      </c>
    </row>
    <row r="3630" spans="1:29">
      <c r="A3630" s="31">
        <f ca="1">IF(GLOBAL[[#This Row],[TT]]&lt;1,"",ROW()-2)</f>
        <v>3628</v>
      </c>
      <c r="B3630" s="38" t="s">
        <v>3970</v>
      </c>
      <c r="C3630" s="36">
        <v>2</v>
      </c>
      <c r="D3630" s="36" t="s">
        <v>1985</v>
      </c>
      <c r="E3630" s="36">
        <f ca="1">IF(GLOBAL[[#This Row],[b12]]="",GLOBAL[[#This Row],[a6]],GLOBAL[[#This Row],[b12]])</f>
        <v>2</v>
      </c>
      <c r="F3630" s="37">
        <f>GLOBAL[[#This Row],[AWAL]]</f>
        <v>2</v>
      </c>
      <c r="G3630" s="36"/>
      <c r="H3630" s="36"/>
      <c r="I3630" s="36">
        <f>IF(GLOBAL[[#This Row],[1]]="","",SUMIF(Table6[NB BM_C_QTY+F],GLOBAL[POINTER],Table6[C]))</f>
        <v>0</v>
      </c>
      <c r="J3630" s="95">
        <f>IF(GLOBAL[[#This Row],[2]]="",0,-1*SUMIF(Table5[CONCAT],GLOBAL[POINTER],Table5[3]))</f>
        <v>0</v>
      </c>
      <c r="K3630" s="36" t="str">
        <f>IF(GLOBAL[[#This Row],[b1]]="","",GLOBAL[[#This Row],[b1]]-GLOBAL[[#This Row],[a1]]-GLOBAL[[#This Row],[bkeluar1]])</f>
        <v/>
      </c>
      <c r="L3630" s="36">
        <f>SUM(GLOBAL[[#This Row],[bmasuk1]:[c1]])</f>
        <v>0</v>
      </c>
      <c r="M3630" s="37">
        <f t="shared" si="56"/>
        <v>2</v>
      </c>
      <c r="N3630" s="36"/>
      <c r="O3630" s="36" t="str">
        <f>IF(GLOBAL[[#This Row],[b2]]="","",GLOBAL[[#This Row],[b2]]-GLOBAL[[#This Row],[a2]])</f>
        <v/>
      </c>
      <c r="P3630" s="37">
        <f ca="1">SUM(INDIRECT(GLOBAL_VAR[TABLENAME]&amp;"[@a"&amp;$1:$1-1&amp;"]"),INDIRECT(GLOBAL_VAR[TABLENAME]&amp;"[@c"&amp;$1:$1-1&amp;"]"))</f>
        <v>2</v>
      </c>
      <c r="Q3630" s="108"/>
      <c r="R3630" s="33" t="str">
        <f>IF(GLOBAL[[#This Row],[b3]]="","",GLOBAL[[#This Row],[b3]]-GLOBAL[[#This Row],[a3]])</f>
        <v/>
      </c>
      <c r="S3630" s="32">
        <f ca="1">SUM(INDIRECT(GLOBAL_VAR[TABLENAME]&amp;"[@a"&amp;$1:$1-1&amp;"]"),INDIRECT(GLOBAL_VAR[TABLENAME]&amp;"[@c"&amp;$1:$1-1&amp;"]"))</f>
        <v>2</v>
      </c>
      <c r="T3630" s="33"/>
      <c r="U3630" s="33" t="str">
        <f>IF(GLOBAL[[#This Row],[b4]]="","",GLOBAL[[#This Row],[b4]]-GLOBAL[[#This Row],[a4]])</f>
        <v/>
      </c>
      <c r="V3630" s="32">
        <f ca="1">SUM(INDIRECT(GLOBAL_VAR[TABLENAME]&amp;"[@a"&amp;$1:$1-1&amp;"]"),INDIRECT(GLOBAL_VAR[TABLENAME]&amp;"[@c"&amp;$1:$1-1&amp;"]"))</f>
        <v>2</v>
      </c>
      <c r="W3630" s="31"/>
      <c r="X3630" s="31" t="str">
        <f>IF(GLOBAL[[#This Row],[b5]]="","",GLOBAL[[#This Row],[b5]]-GLOBAL[[#This Row],[a5]])</f>
        <v/>
      </c>
      <c r="Y3630" s="37">
        <f ca="1">SUM(INDIRECT(GLOBAL_VAR[TABLENAME]&amp;"[@a"&amp;$1:$1-1&amp;"]"),INDIRECT(GLOBAL_VAR[TABLENAME]&amp;"[@c"&amp;$1:$1-1&amp;"]"))</f>
        <v>2</v>
      </c>
      <c r="AA3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630" s="31">
        <v>60</v>
      </c>
      <c r="AC3630" t="s">
        <v>5116</v>
      </c>
    </row>
    <row r="3631" spans="1:29">
      <c r="A3631" s="31">
        <f ca="1">IF(GLOBAL[[#This Row],[TT]]&lt;1,"",ROW()-2)</f>
        <v>3629</v>
      </c>
      <c r="B3631" s="38" t="s">
        <v>3989</v>
      </c>
      <c r="C3631" s="36">
        <v>3</v>
      </c>
      <c r="D3631" s="36" t="s">
        <v>1985</v>
      </c>
      <c r="E3631" s="36">
        <f ca="1">IF(GLOBAL[[#This Row],[b12]]="",GLOBAL[[#This Row],[a6]],GLOBAL[[#This Row],[b12]])</f>
        <v>3</v>
      </c>
      <c r="F3631" s="37">
        <f>GLOBAL[[#This Row],[AWAL]]</f>
        <v>3</v>
      </c>
      <c r="G3631" s="36"/>
      <c r="H3631" s="36"/>
      <c r="I3631" s="36">
        <f>IF(GLOBAL[[#This Row],[1]]="","",SUMIF(Table6[NB BM_C_QTY+F],GLOBAL[POINTER],Table6[C]))</f>
        <v>0</v>
      </c>
      <c r="J3631" s="95">
        <f>IF(GLOBAL[[#This Row],[2]]="",0,-1*SUMIF(Table5[CONCAT],GLOBAL[POINTER],Table5[3]))</f>
        <v>0</v>
      </c>
      <c r="K3631" s="36" t="str">
        <f>IF(GLOBAL[[#This Row],[b1]]="","",GLOBAL[[#This Row],[b1]]-GLOBAL[[#This Row],[a1]]-GLOBAL[[#This Row],[bkeluar1]])</f>
        <v/>
      </c>
      <c r="L3631" s="36">
        <f>SUM(GLOBAL[[#This Row],[bmasuk1]:[c1]])</f>
        <v>0</v>
      </c>
      <c r="M3631" s="37">
        <f t="shared" si="56"/>
        <v>3</v>
      </c>
      <c r="N3631" s="36"/>
      <c r="O3631" s="36" t="str">
        <f>IF(GLOBAL[[#This Row],[b2]]="","",GLOBAL[[#This Row],[b2]]-GLOBAL[[#This Row],[a2]])</f>
        <v/>
      </c>
      <c r="P3631" s="37">
        <f ca="1">SUM(INDIRECT(GLOBAL_VAR[TABLENAME]&amp;"[@a"&amp;$1:$1-1&amp;"]"),INDIRECT(GLOBAL_VAR[TABLENAME]&amp;"[@c"&amp;$1:$1-1&amp;"]"))</f>
        <v>3</v>
      </c>
      <c r="Q3631" s="108"/>
      <c r="R3631" s="33" t="str">
        <f>IF(GLOBAL[[#This Row],[b3]]="","",GLOBAL[[#This Row],[b3]]-GLOBAL[[#This Row],[a3]])</f>
        <v/>
      </c>
      <c r="S3631" s="32">
        <f ca="1">SUM(INDIRECT(GLOBAL_VAR[TABLENAME]&amp;"[@a"&amp;$1:$1-1&amp;"]"),INDIRECT(GLOBAL_VAR[TABLENAME]&amp;"[@c"&amp;$1:$1-1&amp;"]"))</f>
        <v>3</v>
      </c>
      <c r="T3631" s="33"/>
      <c r="U3631" s="33" t="str">
        <f>IF(GLOBAL[[#This Row],[b4]]="","",GLOBAL[[#This Row],[b4]]-GLOBAL[[#This Row],[a4]])</f>
        <v/>
      </c>
      <c r="V3631" s="32">
        <f ca="1">SUM(INDIRECT(GLOBAL_VAR[TABLENAME]&amp;"[@a"&amp;$1:$1-1&amp;"]"),INDIRECT(GLOBAL_VAR[TABLENAME]&amp;"[@c"&amp;$1:$1-1&amp;"]"))</f>
        <v>3</v>
      </c>
      <c r="W3631" s="31"/>
      <c r="X3631" s="31" t="str">
        <f>IF(GLOBAL[[#This Row],[b5]]="","",GLOBAL[[#This Row],[b5]]-GLOBAL[[#This Row],[a5]])</f>
        <v/>
      </c>
      <c r="Y3631" s="53">
        <f ca="1">SUM(INDIRECT(GLOBAL_VAR[TABLENAME]&amp;"[@a"&amp;$1:$1-1&amp;"]"),INDIRECT(GLOBAL_VAR[TABLENAME]&amp;"[@c"&amp;$1:$1-1&amp;"]"))</f>
        <v>3</v>
      </c>
      <c r="AA3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631" s="31">
        <v>60</v>
      </c>
      <c r="AC3631" t="s">
        <v>5116</v>
      </c>
    </row>
    <row r="3632" spans="1:29">
      <c r="A3632" s="36">
        <f ca="1">IF(GLOBAL[[#This Row],[TT]]&lt;1,"",ROW()-2)</f>
        <v>3630</v>
      </c>
      <c r="B3632" s="38" t="s">
        <v>2511</v>
      </c>
      <c r="C3632" s="36">
        <v>3</v>
      </c>
      <c r="D3632" s="36" t="s">
        <v>1927</v>
      </c>
      <c r="E3632" s="36">
        <f ca="1">IF(GLOBAL[[#This Row],[b12]]="",GLOBAL[[#This Row],[a6]],GLOBAL[[#This Row],[b12]])</f>
        <v>3</v>
      </c>
      <c r="F3632" s="37">
        <f>GLOBAL[[#This Row],[AWAL]]</f>
        <v>3</v>
      </c>
      <c r="G3632" s="36"/>
      <c r="H3632" s="36"/>
      <c r="I3632" s="36">
        <f>IF(GLOBAL[[#This Row],[1]]="","",SUMIF(Table6[NB BM_C_QTY+F],GLOBAL[POINTER],Table6[C]))</f>
        <v>0</v>
      </c>
      <c r="J3632" s="95">
        <f>IF(GLOBAL[[#This Row],[2]]="",0,-1*SUMIF(Table5[CONCAT],GLOBAL[POINTER],Table5[3]))</f>
        <v>0</v>
      </c>
      <c r="K3632" s="36" t="str">
        <f>IF(GLOBAL[[#This Row],[b1]]="","",GLOBAL[[#This Row],[b1]]-GLOBAL[[#This Row],[a1]]-GLOBAL[[#This Row],[bkeluar1]])</f>
        <v/>
      </c>
      <c r="L3632" s="36">
        <f>SUM(GLOBAL[[#This Row],[bmasuk1]:[c1]])</f>
        <v>0</v>
      </c>
      <c r="M3632" s="37">
        <f t="shared" si="56"/>
        <v>3</v>
      </c>
      <c r="N3632" s="36"/>
      <c r="O3632" s="36" t="str">
        <f>IF(GLOBAL[[#This Row],[b2]]="","",GLOBAL[[#This Row],[b2]]-GLOBAL[[#This Row],[a2]])</f>
        <v/>
      </c>
      <c r="P3632" s="37">
        <f ca="1">SUM(INDIRECT(GLOBAL_VAR[TABLENAME]&amp;"[@a"&amp;$1:$1-1&amp;"]"),INDIRECT(GLOBAL_VAR[TABLENAME]&amp;"[@c"&amp;$1:$1-1&amp;"]"))</f>
        <v>3</v>
      </c>
      <c r="Q3632" s="108"/>
      <c r="R3632" s="38" t="str">
        <f>IF(GLOBAL[[#This Row],[b3]]="","",GLOBAL[[#This Row],[b3]]-GLOBAL[[#This Row],[a3]])</f>
        <v/>
      </c>
      <c r="S3632" s="37">
        <f ca="1">SUM(INDIRECT(GLOBAL_VAR[TABLENAME]&amp;"[@a"&amp;$1:$1-1&amp;"]"),INDIRECT(GLOBAL_VAR[TABLENAME]&amp;"[@c"&amp;$1:$1-1&amp;"]"))</f>
        <v>3</v>
      </c>
      <c r="T3632" s="38"/>
      <c r="U3632" s="38" t="str">
        <f>IF(GLOBAL[[#This Row],[b4]]="","",GLOBAL[[#This Row],[b4]]-GLOBAL[[#This Row],[a4]])</f>
        <v/>
      </c>
      <c r="V3632" s="37">
        <f ca="1">SUM(INDIRECT(GLOBAL_VAR[TABLENAME]&amp;"[@a"&amp;$1:$1-1&amp;"]"),INDIRECT(GLOBAL_VAR[TABLENAME]&amp;"[@c"&amp;$1:$1-1&amp;"]"))</f>
        <v>3</v>
      </c>
      <c r="W3632" s="36"/>
      <c r="X3632" s="36" t="str">
        <f>IF(GLOBAL[[#This Row],[b5]]="","",GLOBAL[[#This Row],[b5]]-GLOBAL[[#This Row],[a5]])</f>
        <v/>
      </c>
      <c r="Y3632" s="37">
        <f ca="1">SUM(INDIRECT(GLOBAL_VAR[TABLENAME]&amp;"[@a"&amp;$1:$1-1&amp;"]"),INDIRECT(GLOBAL_VAR[TABLENAME]&amp;"[@c"&amp;$1:$1-1&amp;"]"))</f>
        <v>3</v>
      </c>
      <c r="AA3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632" s="36">
        <v>76</v>
      </c>
      <c r="AC3632" t="s">
        <v>5118</v>
      </c>
    </row>
    <row r="3633" spans="1:30">
      <c r="A3633" s="36" t="str">
        <f ca="1">IF(GLOBAL[[#This Row],[TT]]&lt;1,"",ROW()-2)</f>
        <v/>
      </c>
      <c r="B3633" s="38" t="s">
        <v>2512</v>
      </c>
      <c r="C3633" s="36">
        <v>0</v>
      </c>
      <c r="D3633" s="36" t="s">
        <v>457</v>
      </c>
      <c r="E3633" s="36">
        <f ca="1">IF(GLOBAL[[#This Row],[b12]]="",GLOBAL[[#This Row],[a6]],GLOBAL[[#This Row],[b12]])</f>
        <v>0</v>
      </c>
      <c r="F3633" s="37">
        <f>GLOBAL[[#This Row],[AWAL]]</f>
        <v>0</v>
      </c>
      <c r="G3633" s="36"/>
      <c r="H3633" s="36"/>
      <c r="I3633" s="36">
        <f>IF(GLOBAL[[#This Row],[1]]="","",SUMIF(Table6[NB BM_C_QTY+F],GLOBAL[POINTER],Table6[C]))</f>
        <v>0</v>
      </c>
      <c r="J3633" s="95">
        <f>IF(GLOBAL[[#This Row],[2]]="",0,-1*SUMIF(Table5[CONCAT],GLOBAL[POINTER],Table5[3]))</f>
        <v>0</v>
      </c>
      <c r="K3633" s="36" t="str">
        <f>IF(GLOBAL[[#This Row],[b1]]="","",GLOBAL[[#This Row],[b1]]-GLOBAL[[#This Row],[a1]]-GLOBAL[[#This Row],[bkeluar1]])</f>
        <v/>
      </c>
      <c r="L3633" s="36">
        <f>SUM(GLOBAL[[#This Row],[bmasuk1]:[c1]])</f>
        <v>0</v>
      </c>
      <c r="M3633" s="37">
        <f t="shared" si="56"/>
        <v>0</v>
      </c>
      <c r="N3633" s="36"/>
      <c r="O3633" s="36" t="str">
        <f>IF(GLOBAL[[#This Row],[b2]]="","",GLOBAL[[#This Row],[b2]]-GLOBAL[[#This Row],[a2]])</f>
        <v/>
      </c>
      <c r="P3633" s="37">
        <f ca="1">SUM(INDIRECT(GLOBAL_VAR[TABLENAME]&amp;"[@a"&amp;$1:$1-1&amp;"]"),INDIRECT(GLOBAL_VAR[TABLENAME]&amp;"[@c"&amp;$1:$1-1&amp;"]"))</f>
        <v>0</v>
      </c>
      <c r="Q3633" s="108"/>
      <c r="R3633" s="38" t="str">
        <f>IF(GLOBAL[[#This Row],[b3]]="","",GLOBAL[[#This Row],[b3]]-GLOBAL[[#This Row],[a3]])</f>
        <v/>
      </c>
      <c r="S3633" s="37">
        <f ca="1">SUM(INDIRECT(GLOBAL_VAR[TABLENAME]&amp;"[@a"&amp;$1:$1-1&amp;"]"),INDIRECT(GLOBAL_VAR[TABLENAME]&amp;"[@c"&amp;$1:$1-1&amp;"]"))</f>
        <v>0</v>
      </c>
      <c r="T3633" s="38"/>
      <c r="U3633" s="38" t="str">
        <f>IF(GLOBAL[[#This Row],[b4]]="","",GLOBAL[[#This Row],[b4]]-GLOBAL[[#This Row],[a4]])</f>
        <v/>
      </c>
      <c r="V3633" s="37">
        <f ca="1">SUM(INDIRECT(GLOBAL_VAR[TABLENAME]&amp;"[@a"&amp;$1:$1-1&amp;"]"),INDIRECT(GLOBAL_VAR[TABLENAME]&amp;"[@c"&amp;$1:$1-1&amp;"]"))</f>
        <v>0</v>
      </c>
      <c r="W3633" s="36"/>
      <c r="X3633" s="36" t="str">
        <f>IF(GLOBAL[[#This Row],[b5]]="","",GLOBAL[[#This Row],[b5]]-GLOBAL[[#This Row],[a5]])</f>
        <v/>
      </c>
      <c r="Y3633" s="37">
        <f ca="1">SUM(INDIRECT(GLOBAL_VAR[TABLENAME]&amp;"[@a"&amp;$1:$1-1&amp;"]"),INDIRECT(GLOBAL_VAR[TABLENAME]&amp;"[@c"&amp;$1:$1-1&amp;"]"))</f>
        <v>0</v>
      </c>
      <c r="AA3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633" s="36">
        <v>16</v>
      </c>
      <c r="AC3633" t="s">
        <v>5149</v>
      </c>
    </row>
    <row r="3634" spans="1:30">
      <c r="A3634" s="36">
        <f ca="1">IF(GLOBAL[[#This Row],[TT]]&lt;1,"",ROW()-2)</f>
        <v>3632</v>
      </c>
      <c r="B3634" s="38" t="s">
        <v>2513</v>
      </c>
      <c r="C3634" s="36">
        <v>3</v>
      </c>
      <c r="D3634" s="36" t="s">
        <v>155</v>
      </c>
      <c r="E3634" s="36">
        <f ca="1">IF(GLOBAL[[#This Row],[b12]]="",GLOBAL[[#This Row],[a6]],GLOBAL[[#This Row],[b12]])</f>
        <v>3</v>
      </c>
      <c r="F3634" s="37">
        <f>GLOBAL[[#This Row],[AWAL]]</f>
        <v>3</v>
      </c>
      <c r="G3634" s="36"/>
      <c r="H3634" s="36"/>
      <c r="I3634" s="36">
        <f>IF(GLOBAL[[#This Row],[1]]="","",SUMIF(Table6[NB BM_C_QTY+F],GLOBAL[POINTER],Table6[C]))</f>
        <v>0</v>
      </c>
      <c r="J3634" s="95">
        <f>IF(GLOBAL[[#This Row],[2]]="",0,-1*SUMIF(Table5[CONCAT],GLOBAL[POINTER],Table5[3]))</f>
        <v>0</v>
      </c>
      <c r="K3634" s="36" t="str">
        <f>IF(GLOBAL[[#This Row],[b1]]="","",GLOBAL[[#This Row],[b1]]-GLOBAL[[#This Row],[a1]]-GLOBAL[[#This Row],[bkeluar1]])</f>
        <v/>
      </c>
      <c r="L3634" s="36">
        <f>SUM(GLOBAL[[#This Row],[bmasuk1]:[c1]])</f>
        <v>0</v>
      </c>
      <c r="M3634" s="37">
        <f t="shared" si="56"/>
        <v>3</v>
      </c>
      <c r="N3634" s="36"/>
      <c r="O3634" s="36" t="str">
        <f>IF(GLOBAL[[#This Row],[b2]]="","",GLOBAL[[#This Row],[b2]]-GLOBAL[[#This Row],[a2]])</f>
        <v/>
      </c>
      <c r="P3634" s="37">
        <f ca="1">SUM(INDIRECT(GLOBAL_VAR[TABLENAME]&amp;"[@a"&amp;$1:$1-1&amp;"]"),INDIRECT(GLOBAL_VAR[TABLENAME]&amp;"[@c"&amp;$1:$1-1&amp;"]"))</f>
        <v>3</v>
      </c>
      <c r="Q3634" s="108"/>
      <c r="R3634" s="38" t="str">
        <f>IF(GLOBAL[[#This Row],[b3]]="","",GLOBAL[[#This Row],[b3]]-GLOBAL[[#This Row],[a3]])</f>
        <v/>
      </c>
      <c r="S3634" s="37">
        <f ca="1">SUM(INDIRECT(GLOBAL_VAR[TABLENAME]&amp;"[@a"&amp;$1:$1-1&amp;"]"),INDIRECT(GLOBAL_VAR[TABLENAME]&amp;"[@c"&amp;$1:$1-1&amp;"]"))</f>
        <v>3</v>
      </c>
      <c r="T3634" s="38"/>
      <c r="U3634" s="38" t="str">
        <f>IF(GLOBAL[[#This Row],[b4]]="","",GLOBAL[[#This Row],[b4]]-GLOBAL[[#This Row],[a4]])</f>
        <v/>
      </c>
      <c r="V3634" s="37">
        <f ca="1">SUM(INDIRECT(GLOBAL_VAR[TABLENAME]&amp;"[@a"&amp;$1:$1-1&amp;"]"),INDIRECT(GLOBAL_VAR[TABLENAME]&amp;"[@c"&amp;$1:$1-1&amp;"]"))</f>
        <v>3</v>
      </c>
      <c r="W3634" s="36"/>
      <c r="X3634" s="36" t="str">
        <f>IF(GLOBAL[[#This Row],[b5]]="","",GLOBAL[[#This Row],[b5]]-GLOBAL[[#This Row],[a5]])</f>
        <v/>
      </c>
      <c r="Y3634" s="37">
        <f ca="1">SUM(INDIRECT(GLOBAL_VAR[TABLENAME]&amp;"[@a"&amp;$1:$1-1&amp;"]"),INDIRECT(GLOBAL_VAR[TABLENAME]&amp;"[@c"&amp;$1:$1-1&amp;"]"))</f>
        <v>3</v>
      </c>
      <c r="AA3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634" s="36">
        <v>576</v>
      </c>
      <c r="AC3634" t="s">
        <v>5118</v>
      </c>
    </row>
    <row r="3635" spans="1:30">
      <c r="A3635" s="36">
        <f ca="1">IF(GLOBAL[[#This Row],[TT]]&lt;1,"",ROW()-2)</f>
        <v>3633</v>
      </c>
      <c r="B3635" s="38" t="s">
        <v>1930</v>
      </c>
      <c r="C3635" s="36">
        <v>2</v>
      </c>
      <c r="D3635" s="36" t="s">
        <v>1931</v>
      </c>
      <c r="E3635" s="36">
        <f ca="1">IF(GLOBAL[[#This Row],[b12]]="",GLOBAL[[#This Row],[a6]],GLOBAL[[#This Row],[b12]])</f>
        <v>2</v>
      </c>
      <c r="F3635" s="37">
        <f>GLOBAL[[#This Row],[AWAL]]</f>
        <v>2</v>
      </c>
      <c r="G3635" s="36"/>
      <c r="H3635" s="36"/>
      <c r="I3635" s="36">
        <f>IF(GLOBAL[[#This Row],[1]]="","",SUMIF(Table6[NB BM_C_QTY+F],GLOBAL[POINTER],Table6[C]))</f>
        <v>0</v>
      </c>
      <c r="J3635" s="95">
        <f>IF(GLOBAL[[#This Row],[2]]="",0,-1*SUMIF(Table5[CONCAT],GLOBAL[POINTER],Table5[3]))</f>
        <v>0</v>
      </c>
      <c r="K3635" s="36" t="str">
        <f>IF(GLOBAL[[#This Row],[b1]]="","",GLOBAL[[#This Row],[b1]]-GLOBAL[[#This Row],[a1]]-GLOBAL[[#This Row],[bkeluar1]])</f>
        <v/>
      </c>
      <c r="L3635" s="36">
        <f>SUM(GLOBAL[[#This Row],[bmasuk1]:[c1]])</f>
        <v>0</v>
      </c>
      <c r="M3635" s="37">
        <f t="shared" si="56"/>
        <v>2</v>
      </c>
      <c r="N3635" s="36"/>
      <c r="O3635" s="36" t="str">
        <f>IF(GLOBAL[[#This Row],[b2]]="","",GLOBAL[[#This Row],[b2]]-GLOBAL[[#This Row],[a2]])</f>
        <v/>
      </c>
      <c r="P3635" s="37">
        <f ca="1">SUM(INDIRECT(GLOBAL_VAR[TABLENAME]&amp;"[@a"&amp;$1:$1-1&amp;"]"),INDIRECT(GLOBAL_VAR[TABLENAME]&amp;"[@c"&amp;$1:$1-1&amp;"]"))</f>
        <v>2</v>
      </c>
      <c r="Q3635" s="108"/>
      <c r="R3635" s="38" t="str">
        <f>IF(GLOBAL[[#This Row],[b3]]="","",GLOBAL[[#This Row],[b3]]-GLOBAL[[#This Row],[a3]])</f>
        <v/>
      </c>
      <c r="S3635" s="37">
        <f ca="1">SUM(INDIRECT(GLOBAL_VAR[TABLENAME]&amp;"[@a"&amp;$1:$1-1&amp;"]"),INDIRECT(GLOBAL_VAR[TABLENAME]&amp;"[@c"&amp;$1:$1-1&amp;"]"))</f>
        <v>2</v>
      </c>
      <c r="T3635" s="38"/>
      <c r="U3635" s="38" t="str">
        <f>IF(GLOBAL[[#This Row],[b4]]="","",GLOBAL[[#This Row],[b4]]-GLOBAL[[#This Row],[a4]])</f>
        <v/>
      </c>
      <c r="V3635" s="37">
        <f ca="1">SUM(INDIRECT(GLOBAL_VAR[TABLENAME]&amp;"[@a"&amp;$1:$1-1&amp;"]"),INDIRECT(GLOBAL_VAR[TABLENAME]&amp;"[@c"&amp;$1:$1-1&amp;"]"))</f>
        <v>2</v>
      </c>
      <c r="W3635" s="36"/>
      <c r="X3635" s="36" t="str">
        <f>IF(GLOBAL[[#This Row],[b5]]="","",GLOBAL[[#This Row],[b5]]-GLOBAL[[#This Row],[a5]])</f>
        <v/>
      </c>
      <c r="Y3635" s="37">
        <f ca="1">SUM(INDIRECT(GLOBAL_VAR[TABLENAME]&amp;"[@a"&amp;$1:$1-1&amp;"]"),INDIRECT(GLOBAL_VAR[TABLENAME]&amp;"[@c"&amp;$1:$1-1&amp;"]"))</f>
        <v>2</v>
      </c>
      <c r="AA3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635" s="36">
        <v>250</v>
      </c>
      <c r="AC3635" t="s">
        <v>5117</v>
      </c>
    </row>
    <row r="3636" spans="1:30">
      <c r="A3636" s="36">
        <f ca="1">IF(GLOBAL[[#This Row],[TT]]&lt;1,"",ROW()-2)</f>
        <v>3634</v>
      </c>
      <c r="B3636" s="38" t="s">
        <v>1932</v>
      </c>
      <c r="C3636" s="36">
        <v>6</v>
      </c>
      <c r="D3636" s="36">
        <v>600</v>
      </c>
      <c r="E3636" s="36">
        <f ca="1">IF(GLOBAL[[#This Row],[b12]]="",GLOBAL[[#This Row],[a6]],GLOBAL[[#This Row],[b12]])</f>
        <v>6</v>
      </c>
      <c r="F3636" s="37">
        <f>GLOBAL[[#This Row],[AWAL]]</f>
        <v>6</v>
      </c>
      <c r="G3636" s="36"/>
      <c r="H3636" s="36"/>
      <c r="I3636" s="36">
        <f>IF(GLOBAL[[#This Row],[1]]="","",SUMIF(Table6[NB BM_C_QTY+F],GLOBAL[POINTER],Table6[C]))</f>
        <v>0</v>
      </c>
      <c r="J3636" s="95">
        <f>IF(GLOBAL[[#This Row],[2]]="",0,-1*SUMIF(Table5[CONCAT],GLOBAL[POINTER],Table5[3]))</f>
        <v>0</v>
      </c>
      <c r="K3636" s="36" t="str">
        <f>IF(GLOBAL[[#This Row],[b1]]="","",GLOBAL[[#This Row],[b1]]-GLOBAL[[#This Row],[a1]]-GLOBAL[[#This Row],[bkeluar1]])</f>
        <v/>
      </c>
      <c r="L3636" s="36">
        <f>SUM(GLOBAL[[#This Row],[bmasuk1]:[c1]])</f>
        <v>0</v>
      </c>
      <c r="M3636" s="37">
        <f t="shared" si="56"/>
        <v>6</v>
      </c>
      <c r="N3636" s="36"/>
      <c r="O3636" s="36" t="str">
        <f>IF(GLOBAL[[#This Row],[b2]]="","",GLOBAL[[#This Row],[b2]]-GLOBAL[[#This Row],[a2]])</f>
        <v/>
      </c>
      <c r="P3636" s="37">
        <f ca="1">SUM(INDIRECT(GLOBAL_VAR[TABLENAME]&amp;"[@a"&amp;$1:$1-1&amp;"]"),INDIRECT(GLOBAL_VAR[TABLENAME]&amp;"[@c"&amp;$1:$1-1&amp;"]"))</f>
        <v>6</v>
      </c>
      <c r="Q3636" s="108"/>
      <c r="R3636" s="38" t="str">
        <f>IF(GLOBAL[[#This Row],[b3]]="","",GLOBAL[[#This Row],[b3]]-GLOBAL[[#This Row],[a3]])</f>
        <v/>
      </c>
      <c r="S3636" s="37">
        <f ca="1">SUM(INDIRECT(GLOBAL_VAR[TABLENAME]&amp;"[@a"&amp;$1:$1-1&amp;"]"),INDIRECT(GLOBAL_VAR[TABLENAME]&amp;"[@c"&amp;$1:$1-1&amp;"]"))</f>
        <v>6</v>
      </c>
      <c r="T3636" s="38"/>
      <c r="U3636" s="38" t="str">
        <f>IF(GLOBAL[[#This Row],[b4]]="","",GLOBAL[[#This Row],[b4]]-GLOBAL[[#This Row],[a4]])</f>
        <v/>
      </c>
      <c r="V3636" s="37">
        <f ca="1">SUM(INDIRECT(GLOBAL_VAR[TABLENAME]&amp;"[@a"&amp;$1:$1-1&amp;"]"),INDIRECT(GLOBAL_VAR[TABLENAME]&amp;"[@c"&amp;$1:$1-1&amp;"]"))</f>
        <v>6</v>
      </c>
      <c r="W3636" s="36"/>
      <c r="X3636" s="36" t="str">
        <f>IF(GLOBAL[[#This Row],[b5]]="","",GLOBAL[[#This Row],[b5]]-GLOBAL[[#This Row],[a5]])</f>
        <v/>
      </c>
      <c r="Y3636" s="37">
        <f ca="1">SUM(INDIRECT(GLOBAL_VAR[TABLENAME]&amp;"[@a"&amp;$1:$1-1&amp;"]"),INDIRECT(GLOBAL_VAR[TABLENAME]&amp;"[@c"&amp;$1:$1-1&amp;"]"))</f>
        <v>6</v>
      </c>
      <c r="AA3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636" s="36">
        <v>600</v>
      </c>
      <c r="AC3636" t="s">
        <v>5118</v>
      </c>
    </row>
    <row r="3637" spans="1:30">
      <c r="A3637" s="36">
        <f ca="1">IF(GLOBAL[[#This Row],[TT]]&lt;1,"",ROW()-2)</f>
        <v>3635</v>
      </c>
      <c r="B3637" s="38" t="s">
        <v>1933</v>
      </c>
      <c r="C3637" s="36">
        <v>11</v>
      </c>
      <c r="D3637" s="36" t="s">
        <v>1331</v>
      </c>
      <c r="E3637" s="36">
        <f ca="1">IF(GLOBAL[[#This Row],[b12]]="",GLOBAL[[#This Row],[a6]],GLOBAL[[#This Row],[b12]])</f>
        <v>11</v>
      </c>
      <c r="F3637" s="37">
        <f>GLOBAL[[#This Row],[AWAL]]</f>
        <v>11</v>
      </c>
      <c r="G3637" s="36"/>
      <c r="H3637" s="36"/>
      <c r="I3637" s="36">
        <f>IF(GLOBAL[[#This Row],[1]]="","",SUMIF(Table6[NB BM_C_QTY+F],GLOBAL[POINTER],Table6[C]))</f>
        <v>0</v>
      </c>
      <c r="J3637" s="95">
        <f>IF(GLOBAL[[#This Row],[2]]="",0,-1*SUMIF(Table5[CONCAT],GLOBAL[POINTER],Table5[3]))</f>
        <v>0</v>
      </c>
      <c r="K3637" s="36" t="str">
        <f>IF(GLOBAL[[#This Row],[b1]]="","",GLOBAL[[#This Row],[b1]]-GLOBAL[[#This Row],[a1]]-GLOBAL[[#This Row],[bkeluar1]])</f>
        <v/>
      </c>
      <c r="L3637" s="36">
        <f>SUM(GLOBAL[[#This Row],[bmasuk1]:[c1]])</f>
        <v>0</v>
      </c>
      <c r="M3637" s="37">
        <f t="shared" si="56"/>
        <v>11</v>
      </c>
      <c r="N3637" s="36"/>
      <c r="O3637" s="36" t="str">
        <f>IF(GLOBAL[[#This Row],[b2]]="","",GLOBAL[[#This Row],[b2]]-GLOBAL[[#This Row],[a2]])</f>
        <v/>
      </c>
      <c r="P3637" s="37">
        <f ca="1">SUM(INDIRECT(GLOBAL_VAR[TABLENAME]&amp;"[@a"&amp;$1:$1-1&amp;"]"),INDIRECT(GLOBAL_VAR[TABLENAME]&amp;"[@c"&amp;$1:$1-1&amp;"]"))</f>
        <v>11</v>
      </c>
      <c r="Q3637" s="108"/>
      <c r="R3637" s="38" t="str">
        <f>IF(GLOBAL[[#This Row],[b3]]="","",GLOBAL[[#This Row],[b3]]-GLOBAL[[#This Row],[a3]])</f>
        <v/>
      </c>
      <c r="S3637" s="37">
        <f ca="1">SUM(INDIRECT(GLOBAL_VAR[TABLENAME]&amp;"[@a"&amp;$1:$1-1&amp;"]"),INDIRECT(GLOBAL_VAR[TABLENAME]&amp;"[@c"&amp;$1:$1-1&amp;"]"))</f>
        <v>11</v>
      </c>
      <c r="T3637" s="38"/>
      <c r="U3637" s="38" t="str">
        <f>IF(GLOBAL[[#This Row],[b4]]="","",GLOBAL[[#This Row],[b4]]-GLOBAL[[#This Row],[a4]])</f>
        <v/>
      </c>
      <c r="V3637" s="37">
        <f ca="1">SUM(INDIRECT(GLOBAL_VAR[TABLENAME]&amp;"[@a"&amp;$1:$1-1&amp;"]"),INDIRECT(GLOBAL_VAR[TABLENAME]&amp;"[@c"&amp;$1:$1-1&amp;"]"))</f>
        <v>11</v>
      </c>
      <c r="W3637" s="36"/>
      <c r="X3637" s="36" t="str">
        <f>IF(GLOBAL[[#This Row],[b5]]="","",GLOBAL[[#This Row],[b5]]-GLOBAL[[#This Row],[a5]])</f>
        <v/>
      </c>
      <c r="Y3637" s="37">
        <f ca="1">SUM(INDIRECT(GLOBAL_VAR[TABLENAME]&amp;"[@a"&amp;$1:$1-1&amp;"]"),INDIRECT(GLOBAL_VAR[TABLENAME]&amp;"[@c"&amp;$1:$1-1&amp;"]"))</f>
        <v>11</v>
      </c>
      <c r="AA3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637" s="36">
        <v>300</v>
      </c>
      <c r="AC3637" t="s">
        <v>5117</v>
      </c>
      <c r="AD3637" s="29"/>
    </row>
    <row r="3638" spans="1:30">
      <c r="A3638" s="36">
        <f ca="1">IF(GLOBAL[[#This Row],[TT]]&lt;1,"",ROW()-2)</f>
        <v>3636</v>
      </c>
      <c r="B3638" s="38" t="s">
        <v>3537</v>
      </c>
      <c r="C3638" s="36">
        <v>15</v>
      </c>
      <c r="D3638" s="36">
        <v>600</v>
      </c>
      <c r="E3638" s="36">
        <f ca="1">IF(GLOBAL[[#This Row],[b12]]="",GLOBAL[[#This Row],[a6]],GLOBAL[[#This Row],[b12]])</f>
        <v>15</v>
      </c>
      <c r="F3638" s="37">
        <f>GLOBAL[[#This Row],[AWAL]]</f>
        <v>15</v>
      </c>
      <c r="G3638" s="36"/>
      <c r="H3638" s="36"/>
      <c r="I3638" s="36">
        <f>IF(GLOBAL[[#This Row],[1]]="","",SUMIF(Table6[NB BM_C_QTY+F],GLOBAL[POINTER],Table6[C]))</f>
        <v>0</v>
      </c>
      <c r="J3638" s="95">
        <f>IF(GLOBAL[[#This Row],[2]]="",0,-1*SUMIF(Table5[CONCAT],GLOBAL[POINTER],Table5[3]))</f>
        <v>0</v>
      </c>
      <c r="K3638" s="36" t="str">
        <f>IF(GLOBAL[[#This Row],[b1]]="","",GLOBAL[[#This Row],[b1]]-GLOBAL[[#This Row],[a1]]-GLOBAL[[#This Row],[bkeluar1]])</f>
        <v/>
      </c>
      <c r="L3638" s="36">
        <f>SUM(GLOBAL[[#This Row],[bmasuk1]:[c1]])</f>
        <v>0</v>
      </c>
      <c r="M3638" s="37">
        <f t="shared" si="56"/>
        <v>15</v>
      </c>
      <c r="N3638" s="36"/>
      <c r="O3638" s="36" t="str">
        <f>IF(GLOBAL[[#This Row],[b2]]="","",GLOBAL[[#This Row],[b2]]-GLOBAL[[#This Row],[a2]])</f>
        <v/>
      </c>
      <c r="P3638" s="37">
        <f ca="1">SUM(INDIRECT(GLOBAL_VAR[TABLENAME]&amp;"[@a"&amp;$1:$1-1&amp;"]"),INDIRECT(GLOBAL_VAR[TABLENAME]&amp;"[@c"&amp;$1:$1-1&amp;"]"))</f>
        <v>15</v>
      </c>
      <c r="Q3638" s="108"/>
      <c r="R3638" s="38" t="str">
        <f>IF(GLOBAL[[#This Row],[b3]]="","",GLOBAL[[#This Row],[b3]]-GLOBAL[[#This Row],[a3]])</f>
        <v/>
      </c>
      <c r="S3638" s="37">
        <f ca="1">SUM(INDIRECT(GLOBAL_VAR[TABLENAME]&amp;"[@a"&amp;$1:$1-1&amp;"]"),INDIRECT(GLOBAL_VAR[TABLENAME]&amp;"[@c"&amp;$1:$1-1&amp;"]"))</f>
        <v>15</v>
      </c>
      <c r="T3638" s="38"/>
      <c r="U3638" s="38" t="str">
        <f>IF(GLOBAL[[#This Row],[b4]]="","",GLOBAL[[#This Row],[b4]]-GLOBAL[[#This Row],[a4]])</f>
        <v/>
      </c>
      <c r="V3638" s="37">
        <f ca="1">SUM(INDIRECT(GLOBAL_VAR[TABLENAME]&amp;"[@a"&amp;$1:$1-1&amp;"]"),INDIRECT(GLOBAL_VAR[TABLENAME]&amp;"[@c"&amp;$1:$1-1&amp;"]"))</f>
        <v>15</v>
      </c>
      <c r="W3638" s="36"/>
      <c r="X3638" s="36" t="str">
        <f>IF(GLOBAL[[#This Row],[b5]]="","",GLOBAL[[#This Row],[b5]]-GLOBAL[[#This Row],[a5]])</f>
        <v/>
      </c>
      <c r="Y3638" s="37">
        <f ca="1">SUM(INDIRECT(GLOBAL_VAR[TABLENAME]&amp;"[@a"&amp;$1:$1-1&amp;"]"),INDIRECT(GLOBAL_VAR[TABLENAME]&amp;"[@c"&amp;$1:$1-1&amp;"]"))</f>
        <v>15</v>
      </c>
      <c r="AA3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638" s="36">
        <v>600</v>
      </c>
      <c r="AC3638" t="s">
        <v>5118</v>
      </c>
    </row>
    <row r="3639" spans="1:30">
      <c r="A3639" s="36">
        <f ca="1">IF(GLOBAL[[#This Row],[TT]]&lt;1,"",ROW()-2)</f>
        <v>3637</v>
      </c>
      <c r="B3639" s="38" t="s">
        <v>3523</v>
      </c>
      <c r="C3639" s="36">
        <v>21</v>
      </c>
      <c r="D3639" s="36" t="s">
        <v>70</v>
      </c>
      <c r="E3639" s="36">
        <f ca="1">IF(GLOBAL[[#This Row],[b12]]="",GLOBAL[[#This Row],[a6]],GLOBAL[[#This Row],[b12]])</f>
        <v>21</v>
      </c>
      <c r="F3639" s="37">
        <f>GLOBAL[[#This Row],[AWAL]]</f>
        <v>21</v>
      </c>
      <c r="G3639" s="36"/>
      <c r="H3639" s="36"/>
      <c r="I3639" s="36">
        <f>IF(GLOBAL[[#This Row],[1]]="","",SUMIF(Table6[NB BM_C_QTY+F],GLOBAL[POINTER],Table6[C]))</f>
        <v>0</v>
      </c>
      <c r="J3639" s="95">
        <f>IF(GLOBAL[[#This Row],[2]]="",0,-1*SUMIF(Table5[CONCAT],GLOBAL[POINTER],Table5[3]))</f>
        <v>0</v>
      </c>
      <c r="K3639" s="36" t="str">
        <f>IF(GLOBAL[[#This Row],[b1]]="","",GLOBAL[[#This Row],[b1]]-GLOBAL[[#This Row],[a1]]-GLOBAL[[#This Row],[bkeluar1]])</f>
        <v/>
      </c>
      <c r="L3639" s="36">
        <f>SUM(GLOBAL[[#This Row],[bmasuk1]:[c1]])</f>
        <v>0</v>
      </c>
      <c r="M3639" s="37">
        <f t="shared" si="56"/>
        <v>21</v>
      </c>
      <c r="N3639" s="36"/>
      <c r="O3639" s="36" t="str">
        <f>IF(GLOBAL[[#This Row],[b2]]="","",GLOBAL[[#This Row],[b2]]-GLOBAL[[#This Row],[a2]])</f>
        <v/>
      </c>
      <c r="P3639" s="37">
        <f ca="1">SUM(INDIRECT(GLOBAL_VAR[TABLENAME]&amp;"[@a"&amp;$1:$1-1&amp;"]"),INDIRECT(GLOBAL_VAR[TABLENAME]&amp;"[@c"&amp;$1:$1-1&amp;"]"))</f>
        <v>21</v>
      </c>
      <c r="Q3639" s="108"/>
      <c r="R3639" s="38" t="str">
        <f>IF(GLOBAL[[#This Row],[b3]]="","",GLOBAL[[#This Row],[b3]]-GLOBAL[[#This Row],[a3]])</f>
        <v/>
      </c>
      <c r="S3639" s="37">
        <f ca="1">SUM(INDIRECT(GLOBAL_VAR[TABLENAME]&amp;"[@a"&amp;$1:$1-1&amp;"]"),INDIRECT(GLOBAL_VAR[TABLENAME]&amp;"[@c"&amp;$1:$1-1&amp;"]"))</f>
        <v>21</v>
      </c>
      <c r="T3639" s="38"/>
      <c r="U3639" s="38" t="str">
        <f>IF(GLOBAL[[#This Row],[b4]]="","",GLOBAL[[#This Row],[b4]]-GLOBAL[[#This Row],[a4]])</f>
        <v/>
      </c>
      <c r="V3639" s="37">
        <f ca="1">SUM(INDIRECT(GLOBAL_VAR[TABLENAME]&amp;"[@a"&amp;$1:$1-1&amp;"]"),INDIRECT(GLOBAL_VAR[TABLENAME]&amp;"[@c"&amp;$1:$1-1&amp;"]"))</f>
        <v>21</v>
      </c>
      <c r="W3639" s="36"/>
      <c r="X3639" s="36" t="str">
        <f>IF(GLOBAL[[#This Row],[b5]]="","",GLOBAL[[#This Row],[b5]]-GLOBAL[[#This Row],[a5]])</f>
        <v/>
      </c>
      <c r="Y3639" s="37">
        <f ca="1">SUM(INDIRECT(GLOBAL_VAR[TABLENAME]&amp;"[@a"&amp;$1:$1-1&amp;"]"),INDIRECT(GLOBAL_VAR[TABLENAME]&amp;"[@c"&amp;$1:$1-1&amp;"]"))</f>
        <v>21</v>
      </c>
      <c r="AA3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639" s="36">
        <v>288</v>
      </c>
      <c r="AC3639" t="s">
        <v>5118</v>
      </c>
    </row>
    <row r="3640" spans="1:30">
      <c r="A3640" s="36">
        <f ca="1">IF(GLOBAL[[#This Row],[TT]]&lt;1,"",ROW()-2)</f>
        <v>3638</v>
      </c>
      <c r="B3640" s="38" t="s">
        <v>1934</v>
      </c>
      <c r="C3640" s="36">
        <v>8</v>
      </c>
      <c r="D3640" s="36" t="s">
        <v>1931</v>
      </c>
      <c r="E3640" s="36">
        <f ca="1">IF(GLOBAL[[#This Row],[b12]]="",GLOBAL[[#This Row],[a6]],GLOBAL[[#This Row],[b12]])</f>
        <v>8</v>
      </c>
      <c r="F3640" s="37">
        <f>GLOBAL[[#This Row],[AWAL]]</f>
        <v>8</v>
      </c>
      <c r="G3640" s="36"/>
      <c r="H3640" s="36"/>
      <c r="I3640" s="36">
        <f>IF(GLOBAL[[#This Row],[1]]="","",SUMIF(Table6[NB BM_C_QTY+F],GLOBAL[POINTER],Table6[C]))</f>
        <v>0</v>
      </c>
      <c r="J3640" s="95">
        <f>IF(GLOBAL[[#This Row],[2]]="",0,-1*SUMIF(Table5[CONCAT],GLOBAL[POINTER],Table5[3]))</f>
        <v>0</v>
      </c>
      <c r="K3640" s="36" t="str">
        <f>IF(GLOBAL[[#This Row],[b1]]="","",GLOBAL[[#This Row],[b1]]-GLOBAL[[#This Row],[a1]]-GLOBAL[[#This Row],[bkeluar1]])</f>
        <v/>
      </c>
      <c r="L3640" s="36">
        <f>SUM(GLOBAL[[#This Row],[bmasuk1]:[c1]])</f>
        <v>0</v>
      </c>
      <c r="M3640" s="37">
        <f t="shared" si="56"/>
        <v>8</v>
      </c>
      <c r="N3640" s="36"/>
      <c r="O3640" s="36" t="str">
        <f>IF(GLOBAL[[#This Row],[b2]]="","",GLOBAL[[#This Row],[b2]]-GLOBAL[[#This Row],[a2]])</f>
        <v/>
      </c>
      <c r="P3640" s="37">
        <f ca="1">SUM(INDIRECT(GLOBAL_VAR[TABLENAME]&amp;"[@a"&amp;$1:$1-1&amp;"]"),INDIRECT(GLOBAL_VAR[TABLENAME]&amp;"[@c"&amp;$1:$1-1&amp;"]"))</f>
        <v>8</v>
      </c>
      <c r="Q3640" s="108"/>
      <c r="R3640" s="38" t="str">
        <f>IF(GLOBAL[[#This Row],[b3]]="","",GLOBAL[[#This Row],[b3]]-GLOBAL[[#This Row],[a3]])</f>
        <v/>
      </c>
      <c r="S3640" s="37">
        <f ca="1">SUM(INDIRECT(GLOBAL_VAR[TABLENAME]&amp;"[@a"&amp;$1:$1-1&amp;"]"),INDIRECT(GLOBAL_VAR[TABLENAME]&amp;"[@c"&amp;$1:$1-1&amp;"]"))</f>
        <v>8</v>
      </c>
      <c r="T3640" s="38"/>
      <c r="U3640" s="38" t="str">
        <f>IF(GLOBAL[[#This Row],[b4]]="","",GLOBAL[[#This Row],[b4]]-GLOBAL[[#This Row],[a4]])</f>
        <v/>
      </c>
      <c r="V3640" s="37">
        <f ca="1">SUM(INDIRECT(GLOBAL_VAR[TABLENAME]&amp;"[@a"&amp;$1:$1-1&amp;"]"),INDIRECT(GLOBAL_VAR[TABLENAME]&amp;"[@c"&amp;$1:$1-1&amp;"]"))</f>
        <v>8</v>
      </c>
      <c r="W3640" s="36"/>
      <c r="X3640" s="36" t="str">
        <f>IF(GLOBAL[[#This Row],[b5]]="","",GLOBAL[[#This Row],[b5]]-GLOBAL[[#This Row],[a5]])</f>
        <v/>
      </c>
      <c r="Y3640" s="37">
        <f ca="1">SUM(INDIRECT(GLOBAL_VAR[TABLENAME]&amp;"[@a"&amp;$1:$1-1&amp;"]"),INDIRECT(GLOBAL_VAR[TABLENAME]&amp;"[@c"&amp;$1:$1-1&amp;"]"))</f>
        <v>8</v>
      </c>
      <c r="AA3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640" s="36">
        <v>250</v>
      </c>
      <c r="AC3640" t="s">
        <v>5117</v>
      </c>
    </row>
    <row r="3641" spans="1:30">
      <c r="A3641" s="36">
        <f ca="1">IF(GLOBAL[[#This Row],[TT]]&lt;1,"",ROW()-2)</f>
        <v>3639</v>
      </c>
      <c r="B3641" s="38" t="s">
        <v>3882</v>
      </c>
      <c r="C3641" s="36">
        <v>1</v>
      </c>
      <c r="D3641" s="36">
        <v>600</v>
      </c>
      <c r="E3641" s="36">
        <f ca="1">IF(GLOBAL[[#This Row],[b12]]="",GLOBAL[[#This Row],[a6]],GLOBAL[[#This Row],[b12]])</f>
        <v>1</v>
      </c>
      <c r="F3641" s="37">
        <f>GLOBAL[[#This Row],[AWAL]]</f>
        <v>1</v>
      </c>
      <c r="G3641" s="36"/>
      <c r="H3641" s="36"/>
      <c r="I3641" s="36">
        <f>IF(GLOBAL[[#This Row],[1]]="","",SUMIF(Table6[NB BM_C_QTY+F],GLOBAL[POINTER],Table6[C]))</f>
        <v>0</v>
      </c>
      <c r="J3641" s="95">
        <f>IF(GLOBAL[[#This Row],[2]]="",0,-1*SUMIF(Table5[CONCAT],GLOBAL[POINTER],Table5[3]))</f>
        <v>0</v>
      </c>
      <c r="K3641" s="36" t="str">
        <f>IF(GLOBAL[[#This Row],[b1]]="","",GLOBAL[[#This Row],[b1]]-GLOBAL[[#This Row],[a1]]-GLOBAL[[#This Row],[bkeluar1]])</f>
        <v/>
      </c>
      <c r="L3641" s="36">
        <f>SUM(GLOBAL[[#This Row],[bmasuk1]:[c1]])</f>
        <v>0</v>
      </c>
      <c r="M3641" s="37">
        <f t="shared" si="56"/>
        <v>1</v>
      </c>
      <c r="N3641" s="36"/>
      <c r="O3641" s="36" t="str">
        <f>IF(GLOBAL[[#This Row],[b2]]="","",GLOBAL[[#This Row],[b2]]-GLOBAL[[#This Row],[a2]])</f>
        <v/>
      </c>
      <c r="P3641" s="37">
        <f ca="1">SUM(INDIRECT(GLOBAL_VAR[TABLENAME]&amp;"[@a"&amp;$1:$1-1&amp;"]"),INDIRECT(GLOBAL_VAR[TABLENAME]&amp;"[@c"&amp;$1:$1-1&amp;"]"))</f>
        <v>1</v>
      </c>
      <c r="Q3641" s="108"/>
      <c r="R3641" s="38" t="str">
        <f>IF(GLOBAL[[#This Row],[b3]]="","",GLOBAL[[#This Row],[b3]]-GLOBAL[[#This Row],[a3]])</f>
        <v/>
      </c>
      <c r="S3641" s="37">
        <f ca="1">SUM(INDIRECT(GLOBAL_VAR[TABLENAME]&amp;"[@a"&amp;$1:$1-1&amp;"]"),INDIRECT(GLOBAL_VAR[TABLENAME]&amp;"[@c"&amp;$1:$1-1&amp;"]"))</f>
        <v>1</v>
      </c>
      <c r="T3641" s="38"/>
      <c r="U3641" s="38" t="str">
        <f>IF(GLOBAL[[#This Row],[b4]]="","",GLOBAL[[#This Row],[b4]]-GLOBAL[[#This Row],[a4]])</f>
        <v/>
      </c>
      <c r="V3641" s="37">
        <f ca="1">SUM(INDIRECT(GLOBAL_VAR[TABLENAME]&amp;"[@a"&amp;$1:$1-1&amp;"]"),INDIRECT(GLOBAL_VAR[TABLENAME]&amp;"[@c"&amp;$1:$1-1&amp;"]"))</f>
        <v>1</v>
      </c>
      <c r="W3641" s="36"/>
      <c r="X3641" s="36" t="str">
        <f>IF(GLOBAL[[#This Row],[b5]]="","",GLOBAL[[#This Row],[b5]]-GLOBAL[[#This Row],[a5]])</f>
        <v/>
      </c>
      <c r="Y3641" s="37">
        <f ca="1">SUM(INDIRECT(GLOBAL_VAR[TABLENAME]&amp;"[@a"&amp;$1:$1-1&amp;"]"),INDIRECT(GLOBAL_VAR[TABLENAME]&amp;"[@c"&amp;$1:$1-1&amp;"]"))</f>
        <v>1</v>
      </c>
      <c r="AA3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641" s="36">
        <v>600</v>
      </c>
      <c r="AC3641" t="s">
        <v>5118</v>
      </c>
    </row>
    <row r="3642" spans="1:30">
      <c r="A3642" s="36">
        <f ca="1">IF(GLOBAL[[#This Row],[TT]]&lt;1,"",ROW()-2)</f>
        <v>3640</v>
      </c>
      <c r="B3642" s="38" t="s">
        <v>1935</v>
      </c>
      <c r="C3642" s="36">
        <v>4</v>
      </c>
      <c r="D3642" s="36" t="s">
        <v>120</v>
      </c>
      <c r="E3642" s="36">
        <f ca="1">IF(GLOBAL[[#This Row],[b12]]="",GLOBAL[[#This Row],[a6]],GLOBAL[[#This Row],[b12]])</f>
        <v>4</v>
      </c>
      <c r="F3642" s="37">
        <f>GLOBAL[[#This Row],[AWAL]]</f>
        <v>4</v>
      </c>
      <c r="G3642" s="36"/>
      <c r="H3642" s="36"/>
      <c r="I3642" s="36">
        <f>IF(GLOBAL[[#This Row],[1]]="","",SUMIF(Table6[NB BM_C_QTY+F],GLOBAL[POINTER],Table6[C]))</f>
        <v>0</v>
      </c>
      <c r="J3642" s="95">
        <f>IF(GLOBAL[[#This Row],[2]]="",0,-1*SUMIF(Table5[CONCAT],GLOBAL[POINTER],Table5[3]))</f>
        <v>0</v>
      </c>
      <c r="K3642" s="36" t="str">
        <f>IF(GLOBAL[[#This Row],[b1]]="","",GLOBAL[[#This Row],[b1]]-GLOBAL[[#This Row],[a1]]-GLOBAL[[#This Row],[bkeluar1]])</f>
        <v/>
      </c>
      <c r="L3642" s="36">
        <f>SUM(GLOBAL[[#This Row],[bmasuk1]:[c1]])</f>
        <v>0</v>
      </c>
      <c r="M3642" s="37">
        <f t="shared" si="56"/>
        <v>4</v>
      </c>
      <c r="N3642" s="36"/>
      <c r="O3642" s="36" t="str">
        <f>IF(GLOBAL[[#This Row],[b2]]="","",GLOBAL[[#This Row],[b2]]-GLOBAL[[#This Row],[a2]])</f>
        <v/>
      </c>
      <c r="P3642" s="37">
        <f ca="1">SUM(INDIRECT(GLOBAL_VAR[TABLENAME]&amp;"[@a"&amp;$1:$1-1&amp;"]"),INDIRECT(GLOBAL_VAR[TABLENAME]&amp;"[@c"&amp;$1:$1-1&amp;"]"))</f>
        <v>4</v>
      </c>
      <c r="Q3642" s="108"/>
      <c r="R3642" s="38" t="str">
        <f>IF(GLOBAL[[#This Row],[b3]]="","",GLOBAL[[#This Row],[b3]]-GLOBAL[[#This Row],[a3]])</f>
        <v/>
      </c>
      <c r="S3642" s="37">
        <f ca="1">SUM(INDIRECT(GLOBAL_VAR[TABLENAME]&amp;"[@a"&amp;$1:$1-1&amp;"]"),INDIRECT(GLOBAL_VAR[TABLENAME]&amp;"[@c"&amp;$1:$1-1&amp;"]"))</f>
        <v>4</v>
      </c>
      <c r="T3642" s="38"/>
      <c r="U3642" s="38" t="str">
        <f>IF(GLOBAL[[#This Row],[b4]]="","",GLOBAL[[#This Row],[b4]]-GLOBAL[[#This Row],[a4]])</f>
        <v/>
      </c>
      <c r="V3642" s="37">
        <f ca="1">SUM(INDIRECT(GLOBAL_VAR[TABLENAME]&amp;"[@a"&amp;$1:$1-1&amp;"]"),INDIRECT(GLOBAL_VAR[TABLENAME]&amp;"[@c"&amp;$1:$1-1&amp;"]"))</f>
        <v>4</v>
      </c>
      <c r="W3642" s="36"/>
      <c r="X3642" s="36" t="str">
        <f>IF(GLOBAL[[#This Row],[b5]]="","",GLOBAL[[#This Row],[b5]]-GLOBAL[[#This Row],[a5]])</f>
        <v/>
      </c>
      <c r="Y3642" s="37">
        <f ca="1">SUM(INDIRECT(GLOBAL_VAR[TABLENAME]&amp;"[@a"&amp;$1:$1-1&amp;"]"),INDIRECT(GLOBAL_VAR[TABLENAME]&amp;"[@c"&amp;$1:$1-1&amp;"]"))</f>
        <v>4</v>
      </c>
      <c r="AA3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642" s="36">
        <v>300</v>
      </c>
      <c r="AC3642" t="s">
        <v>5118</v>
      </c>
    </row>
    <row r="3643" spans="1:30">
      <c r="A3643" s="36">
        <f ca="1">IF(GLOBAL[[#This Row],[TT]]&lt;1,"",ROW()-2)</f>
        <v>3641</v>
      </c>
      <c r="B3643" s="38" t="s">
        <v>1936</v>
      </c>
      <c r="C3643" s="36">
        <v>2</v>
      </c>
      <c r="D3643" s="36" t="s">
        <v>157</v>
      </c>
      <c r="E3643" s="36">
        <f ca="1">IF(GLOBAL[[#This Row],[b12]]="",GLOBAL[[#This Row],[a6]],GLOBAL[[#This Row],[b12]])</f>
        <v>2</v>
      </c>
      <c r="F3643" s="37">
        <f>GLOBAL[[#This Row],[AWAL]]</f>
        <v>2</v>
      </c>
      <c r="G3643" s="36"/>
      <c r="H3643" s="36"/>
      <c r="I3643" s="36">
        <f>IF(GLOBAL[[#This Row],[1]]="","",SUMIF(Table6[NB BM_C_QTY+F],GLOBAL[POINTER],Table6[C]))</f>
        <v>0</v>
      </c>
      <c r="J3643" s="95">
        <f>IF(GLOBAL[[#This Row],[2]]="",0,-1*SUMIF(Table5[CONCAT],GLOBAL[POINTER],Table5[3]))</f>
        <v>0</v>
      </c>
      <c r="K3643" s="36" t="str">
        <f>IF(GLOBAL[[#This Row],[b1]]="","",GLOBAL[[#This Row],[b1]]-GLOBAL[[#This Row],[a1]]-GLOBAL[[#This Row],[bkeluar1]])</f>
        <v/>
      </c>
      <c r="L3643" s="36">
        <f>SUM(GLOBAL[[#This Row],[bmasuk1]:[c1]])</f>
        <v>0</v>
      </c>
      <c r="M3643" s="37">
        <f t="shared" si="56"/>
        <v>2</v>
      </c>
      <c r="N3643" s="36"/>
      <c r="O3643" s="36" t="str">
        <f>IF(GLOBAL[[#This Row],[b2]]="","",GLOBAL[[#This Row],[b2]]-GLOBAL[[#This Row],[a2]])</f>
        <v/>
      </c>
      <c r="P3643" s="37">
        <f ca="1">SUM(INDIRECT(GLOBAL_VAR[TABLENAME]&amp;"[@a"&amp;$1:$1-1&amp;"]"),INDIRECT(GLOBAL_VAR[TABLENAME]&amp;"[@c"&amp;$1:$1-1&amp;"]"))</f>
        <v>2</v>
      </c>
      <c r="Q3643" s="108"/>
      <c r="R3643" s="38" t="str">
        <f>IF(GLOBAL[[#This Row],[b3]]="","",GLOBAL[[#This Row],[b3]]-GLOBAL[[#This Row],[a3]])</f>
        <v/>
      </c>
      <c r="S3643" s="37">
        <f ca="1">SUM(INDIRECT(GLOBAL_VAR[TABLENAME]&amp;"[@a"&amp;$1:$1-1&amp;"]"),INDIRECT(GLOBAL_VAR[TABLENAME]&amp;"[@c"&amp;$1:$1-1&amp;"]"))</f>
        <v>2</v>
      </c>
      <c r="T3643" s="38"/>
      <c r="U3643" s="38" t="str">
        <f>IF(GLOBAL[[#This Row],[b4]]="","",GLOBAL[[#This Row],[b4]]-GLOBAL[[#This Row],[a4]])</f>
        <v/>
      </c>
      <c r="V3643" s="37">
        <f ca="1">SUM(INDIRECT(GLOBAL_VAR[TABLENAME]&amp;"[@a"&amp;$1:$1-1&amp;"]"),INDIRECT(GLOBAL_VAR[TABLENAME]&amp;"[@c"&amp;$1:$1-1&amp;"]"))</f>
        <v>2</v>
      </c>
      <c r="W3643" s="36"/>
      <c r="X3643" s="36" t="str">
        <f>IF(GLOBAL[[#This Row],[b5]]="","",GLOBAL[[#This Row],[b5]]-GLOBAL[[#This Row],[a5]])</f>
        <v/>
      </c>
      <c r="Y3643" s="37">
        <f ca="1">SUM(INDIRECT(GLOBAL_VAR[TABLENAME]&amp;"[@a"&amp;$1:$1-1&amp;"]"),INDIRECT(GLOBAL_VAR[TABLENAME]&amp;"[@c"&amp;$1:$1-1&amp;"]"))</f>
        <v>2</v>
      </c>
      <c r="AA3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643" s="36">
        <v>600</v>
      </c>
      <c r="AC3643" t="s">
        <v>5118</v>
      </c>
    </row>
    <row r="3644" spans="1:30">
      <c r="A3644" s="31">
        <f ca="1">IF(GLOBAL[[#This Row],[TT]]&lt;1,"",ROW()-2)</f>
        <v>3642</v>
      </c>
      <c r="B3644" s="38" t="s">
        <v>4083</v>
      </c>
      <c r="C3644" s="31">
        <v>1</v>
      </c>
      <c r="D3644" s="36" t="s">
        <v>1989</v>
      </c>
      <c r="E3644" s="31">
        <f ca="1">IF(GLOBAL[[#This Row],[b12]]="",GLOBAL[[#This Row],[a6]],GLOBAL[[#This Row],[b12]])</f>
        <v>1</v>
      </c>
      <c r="F3644" s="32">
        <f>GLOBAL[[#This Row],[AWAL]]</f>
        <v>1</v>
      </c>
      <c r="G3644" s="31"/>
      <c r="H3644" s="31"/>
      <c r="I3644" s="31">
        <f>IF(GLOBAL[[#This Row],[1]]="","",SUMIF(Table6[NB BM_C_QTY+F],GLOBAL[POINTER],Table6[C]))</f>
        <v>0</v>
      </c>
      <c r="J3644" s="91">
        <f>IF(GLOBAL[[#This Row],[2]]="",0,-1*SUMIF(Table5[CONCAT],GLOBAL[POINTER],Table5[3]))</f>
        <v>0</v>
      </c>
      <c r="K3644" s="31" t="str">
        <f>IF(GLOBAL[[#This Row],[b1]]="","",GLOBAL[[#This Row],[b1]]-GLOBAL[[#This Row],[a1]]-GLOBAL[[#This Row],[bkeluar1]])</f>
        <v/>
      </c>
      <c r="L3644" s="31">
        <f>SUM(GLOBAL[[#This Row],[bmasuk1]:[c1]])</f>
        <v>0</v>
      </c>
      <c r="M3644" s="32">
        <f t="shared" si="56"/>
        <v>1</v>
      </c>
      <c r="N3644" s="31"/>
      <c r="O3644" s="31" t="str">
        <f>IF(GLOBAL[[#This Row],[b2]]="","",GLOBAL[[#This Row],[b2]]-GLOBAL[[#This Row],[a2]])</f>
        <v/>
      </c>
      <c r="P3644" s="32">
        <f ca="1">SUM(INDIRECT(GLOBAL_VAR[TABLENAME]&amp;"[@a"&amp;$1:$1-1&amp;"]"),INDIRECT(GLOBAL_VAR[TABLENAME]&amp;"[@c"&amp;$1:$1-1&amp;"]"))</f>
        <v>1</v>
      </c>
      <c r="Q3644" s="58"/>
      <c r="R3644" s="33" t="str">
        <f>IF(GLOBAL[[#This Row],[b3]]="","",GLOBAL[[#This Row],[b3]]-GLOBAL[[#This Row],[a3]])</f>
        <v/>
      </c>
      <c r="S3644" s="32">
        <f ca="1">SUM(INDIRECT(GLOBAL_VAR[TABLENAME]&amp;"[@a"&amp;$1:$1-1&amp;"]"),INDIRECT(GLOBAL_VAR[TABLENAME]&amp;"[@c"&amp;$1:$1-1&amp;"]"))</f>
        <v>1</v>
      </c>
      <c r="T3644" s="33"/>
      <c r="U3644" s="33" t="str">
        <f>IF(GLOBAL[[#This Row],[b4]]="","",GLOBAL[[#This Row],[b4]]-GLOBAL[[#This Row],[a4]])</f>
        <v/>
      </c>
      <c r="V3644" s="32">
        <f ca="1">SUM(INDIRECT(GLOBAL_VAR[TABLENAME]&amp;"[@a"&amp;$1:$1-1&amp;"]"),INDIRECT(GLOBAL_VAR[TABLENAME]&amp;"[@c"&amp;$1:$1-1&amp;"]"))</f>
        <v>1</v>
      </c>
      <c r="W3644" s="31"/>
      <c r="X3644" s="31" t="str">
        <f>IF(GLOBAL[[#This Row],[b5]]="","",GLOBAL[[#This Row],[b5]]-GLOBAL[[#This Row],[a5]])</f>
        <v/>
      </c>
      <c r="Y3644" s="37">
        <f ca="1">SUM(INDIRECT(GLOBAL_VAR[TABLENAME]&amp;"[@a"&amp;$1:$1-1&amp;"]"),INDIRECT(GLOBAL_VAR[TABLENAME]&amp;"[@c"&amp;$1:$1-1&amp;"]"))</f>
        <v>1</v>
      </c>
      <c r="AA3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644" s="31">
        <v>20</v>
      </c>
      <c r="AC3644" t="s">
        <v>5116</v>
      </c>
    </row>
    <row r="3645" spans="1:30">
      <c r="A3645" s="39">
        <f ca="1">IF(GLOBAL[[#This Row],[TT]]&lt;1,"",ROW()-2)</f>
        <v>3643</v>
      </c>
      <c r="B3645" s="38" t="s">
        <v>5602</v>
      </c>
      <c r="C3645" s="31">
        <v>14</v>
      </c>
      <c r="D3645" s="36" t="s">
        <v>2131</v>
      </c>
      <c r="E3645" s="39">
        <f ca="1">IF(GLOBAL[[#This Row],[b12]]="",GLOBAL[[#This Row],[a6]],GLOBAL[[#This Row],[b12]])</f>
        <v>14</v>
      </c>
      <c r="F3645" s="40">
        <f>GLOBAL[[#This Row],[AWAL]]</f>
        <v>14</v>
      </c>
      <c r="G3645" s="31"/>
      <c r="H3645" s="31"/>
      <c r="I3645" s="39">
        <f>IF(GLOBAL[[#This Row],[1]]="","",SUMIF(Table6[NB BM_C_QTY+F],GLOBAL[POINTER],Table6[C]))</f>
        <v>0</v>
      </c>
      <c r="J3645" s="91">
        <f>IF(GLOBAL[[#This Row],[2]]="",0,-1*SUMIF(Table5[CONCAT],GLOBAL[POINTER],Table5[3]))</f>
        <v>0</v>
      </c>
      <c r="K3645" s="39" t="str">
        <f>IF(GLOBAL[[#This Row],[b1]]="","",GLOBAL[[#This Row],[b1]]-GLOBAL[[#This Row],[a1]]-GLOBAL[[#This Row],[bkeluar1]])</f>
        <v/>
      </c>
      <c r="L3645" s="39">
        <f>SUM(GLOBAL[[#This Row],[bmasuk1]:[c1]])</f>
        <v>0</v>
      </c>
      <c r="M3645" s="40">
        <f t="shared" si="56"/>
        <v>14</v>
      </c>
      <c r="N3645" s="31"/>
      <c r="O3645" s="39" t="str">
        <f>IF(GLOBAL[[#This Row],[b2]]="","",GLOBAL[[#This Row],[b2]]-GLOBAL[[#This Row],[a2]])</f>
        <v/>
      </c>
      <c r="P3645" s="40">
        <f ca="1">SUM(INDIRECT(GLOBAL_VAR[TABLENAME]&amp;"[@a"&amp;$1:$1-1&amp;"]"),INDIRECT(GLOBAL_VAR[TABLENAME]&amp;"[@c"&amp;$1:$1-1&amp;"]"))</f>
        <v>14</v>
      </c>
      <c r="Q3645" s="33"/>
      <c r="R3645" s="41" t="str">
        <f>IF(GLOBAL[[#This Row],[b3]]="","",GLOBAL[[#This Row],[b3]]-GLOBAL[[#This Row],[a3]])</f>
        <v/>
      </c>
      <c r="S3645" s="40">
        <f ca="1">SUM(INDIRECT(GLOBAL_VAR[TABLENAME]&amp;"[@a"&amp;$1:$1-1&amp;"]"),INDIRECT(GLOBAL_VAR[TABLENAME]&amp;"[@c"&amp;$1:$1-1&amp;"]"))</f>
        <v>14</v>
      </c>
      <c r="T3645" s="33"/>
      <c r="U3645" s="41" t="str">
        <f>IF(GLOBAL[[#This Row],[b4]]="","",GLOBAL[[#This Row],[b4]]-GLOBAL[[#This Row],[a4]])</f>
        <v/>
      </c>
      <c r="V3645" s="40">
        <f ca="1">SUM(INDIRECT(GLOBAL_VAR[TABLENAME]&amp;"[@a"&amp;$1:$1-1&amp;"]"),INDIRECT(GLOBAL_VAR[TABLENAME]&amp;"[@c"&amp;$1:$1-1&amp;"]"))</f>
        <v>14</v>
      </c>
      <c r="W3645" s="31"/>
      <c r="X3645" s="39" t="str">
        <f>IF(GLOBAL[[#This Row],[b5]]="","",GLOBAL[[#This Row],[b5]]-GLOBAL[[#This Row],[a5]])</f>
        <v/>
      </c>
      <c r="Y3645" s="110">
        <f ca="1">SUM(INDIRECT(GLOBAL_VAR[TABLENAME]&amp;"[@a"&amp;$1:$1-1&amp;"]"),INDIRECT(GLOBAL_VAR[TABLENAME]&amp;"[@c"&amp;$1:$1-1&amp;"]"))</f>
        <v>14</v>
      </c>
      <c r="Z3645" s="29"/>
      <c r="AA3645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3645" s="39">
        <v>240</v>
      </c>
      <c r="AC3645" s="65" t="s">
        <v>5118</v>
      </c>
      <c r="AD3645" s="29"/>
    </row>
    <row r="3646" spans="1:30">
      <c r="A3646" s="39">
        <f ca="1">IF(GLOBAL[[#This Row],[TT]]&lt;1,"",ROW()-2)</f>
        <v>3644</v>
      </c>
      <c r="B3646" s="38" t="s">
        <v>6155</v>
      </c>
      <c r="C3646" s="31"/>
      <c r="D3646" s="36" t="s">
        <v>2075</v>
      </c>
      <c r="E3646" s="39">
        <f ca="1">IF(GLOBAL[[#This Row],[b12]]="",GLOBAL[[#This Row],[a6]],GLOBAL[[#This Row],[b12]])</f>
        <v>9</v>
      </c>
      <c r="F3646" s="40">
        <f>GLOBAL[[#This Row],[AWAL]]</f>
        <v>0</v>
      </c>
      <c r="G3646" s="31">
        <v>9</v>
      </c>
      <c r="H3646" s="31"/>
      <c r="I3646" s="39">
        <f>IF(GLOBAL[[#This Row],[1]]="","",SUMIF(Table6[NB BM_C_QTY+F],GLOBAL[POINTER],Table6[C]))</f>
        <v>0</v>
      </c>
      <c r="J3646" s="91">
        <f>IF(GLOBAL[[#This Row],[2]]="",0,-1*SUMIF(Table5[CONCAT],GLOBAL[POINTER],Table5[3]))</f>
        <v>0</v>
      </c>
      <c r="K3646" s="39">
        <f>IF(GLOBAL[[#This Row],[b1]]="","",GLOBAL[[#This Row],[b1]]-GLOBAL[[#This Row],[a1]]-GLOBAL[[#This Row],[bkeluar1]])</f>
        <v>9</v>
      </c>
      <c r="L3646" s="39">
        <f>SUM(GLOBAL[[#This Row],[bmasuk1]:[c1]])</f>
        <v>9</v>
      </c>
      <c r="M3646" s="40">
        <f t="shared" si="56"/>
        <v>9</v>
      </c>
      <c r="N3646" s="31"/>
      <c r="O3646" s="39" t="str">
        <f>IF(GLOBAL[[#This Row],[b2]]="","",GLOBAL[[#This Row],[b2]]-GLOBAL[[#This Row],[a2]])</f>
        <v/>
      </c>
      <c r="P3646" s="40">
        <f ca="1">SUM(INDIRECT(GLOBAL_VAR[TABLENAME]&amp;"[@a"&amp;$1:$1-1&amp;"]"),INDIRECT(GLOBAL_VAR[TABLENAME]&amp;"[@c"&amp;$1:$1-1&amp;"]"))</f>
        <v>9</v>
      </c>
      <c r="Q3646" s="33"/>
      <c r="R3646" s="41" t="str">
        <f>IF(GLOBAL[[#This Row],[b3]]="","",GLOBAL[[#This Row],[b3]]-GLOBAL[[#This Row],[a3]])</f>
        <v/>
      </c>
      <c r="S3646" s="40">
        <f ca="1">SUM(INDIRECT(GLOBAL_VAR[TABLENAME]&amp;"[@a"&amp;$1:$1-1&amp;"]"),INDIRECT(GLOBAL_VAR[TABLENAME]&amp;"[@c"&amp;$1:$1-1&amp;"]"))</f>
        <v>9</v>
      </c>
      <c r="T3646" s="33"/>
      <c r="U3646" s="41" t="str">
        <f>IF(GLOBAL[[#This Row],[b4]]="","",GLOBAL[[#This Row],[b4]]-GLOBAL[[#This Row],[a4]])</f>
        <v/>
      </c>
      <c r="V3646" s="40">
        <f ca="1">SUM(INDIRECT(GLOBAL_VAR[TABLENAME]&amp;"[@a"&amp;$1:$1-1&amp;"]"),INDIRECT(GLOBAL_VAR[TABLENAME]&amp;"[@c"&amp;$1:$1-1&amp;"]"))</f>
        <v>9</v>
      </c>
      <c r="W3646" s="31"/>
      <c r="X3646" s="39" t="str">
        <f>IF(GLOBAL[[#This Row],[b5]]="","",GLOBAL[[#This Row],[b5]]-GLOBAL[[#This Row],[a5]])</f>
        <v/>
      </c>
      <c r="Y3646" s="110">
        <f ca="1">SUM(INDIRECT(GLOBAL_VAR[TABLENAME]&amp;"[@a"&amp;$1:$1-1&amp;"]"),INDIRECT(GLOBAL_VAR[TABLENAME]&amp;"[@c"&amp;$1:$1-1&amp;"]"))</f>
        <v>9</v>
      </c>
      <c r="Z3646" s="29"/>
      <c r="AA3646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watercolorkuaspacman120pcsuntana</v>
      </c>
      <c r="AB3646" s="39">
        <v>120</v>
      </c>
      <c r="AC3646" s="65" t="s">
        <v>5118</v>
      </c>
      <c r="AD3646" s="29"/>
    </row>
    <row r="3647" spans="1:30">
      <c r="A3647" s="31" t="str">
        <f ca="1">IF(GLOBAL[[#This Row],[TT]]&lt;1,"",ROW()-2)</f>
        <v/>
      </c>
      <c r="B3647" s="38" t="s">
        <v>1937</v>
      </c>
      <c r="C3647" s="31">
        <v>0</v>
      </c>
      <c r="D3647" s="36" t="s">
        <v>34</v>
      </c>
      <c r="E3647" s="31">
        <f ca="1">IF(GLOBAL[[#This Row],[b12]]="",GLOBAL[[#This Row],[a6]],GLOBAL[[#This Row],[b12]])</f>
        <v>0</v>
      </c>
      <c r="F3647" s="32">
        <f>GLOBAL[[#This Row],[AWAL]]</f>
        <v>0</v>
      </c>
      <c r="G3647" s="31"/>
      <c r="H3647" s="31"/>
      <c r="I3647" s="31">
        <f>IF(GLOBAL[[#This Row],[1]]="","",SUMIF(Table6[NB BM_C_QTY+F],GLOBAL[POINTER],Table6[C]))</f>
        <v>0</v>
      </c>
      <c r="J3647" s="91">
        <f>IF(GLOBAL[[#This Row],[2]]="",0,-1*SUMIF(Table5[CONCAT],GLOBAL[POINTER],Table5[3]))</f>
        <v>0</v>
      </c>
      <c r="K3647" s="31" t="str">
        <f>IF(GLOBAL[[#This Row],[b1]]="","",GLOBAL[[#This Row],[b1]]-GLOBAL[[#This Row],[a1]]-GLOBAL[[#This Row],[bkeluar1]])</f>
        <v/>
      </c>
      <c r="L3647" s="31">
        <f>SUM(GLOBAL[[#This Row],[bmasuk1]:[c1]])</f>
        <v>0</v>
      </c>
      <c r="M3647" s="32">
        <f t="shared" si="56"/>
        <v>0</v>
      </c>
      <c r="N3647" s="31"/>
      <c r="O3647" s="31" t="str">
        <f>IF(GLOBAL[[#This Row],[b2]]="","",GLOBAL[[#This Row],[b2]]-GLOBAL[[#This Row],[a2]])</f>
        <v/>
      </c>
      <c r="P3647" s="32">
        <f ca="1">SUM(INDIRECT(GLOBAL_VAR[TABLENAME]&amp;"[@a"&amp;$1:$1-1&amp;"]"),INDIRECT(GLOBAL_VAR[TABLENAME]&amp;"[@c"&amp;$1:$1-1&amp;"]"))</f>
        <v>0</v>
      </c>
      <c r="Q3647" s="58"/>
      <c r="R3647" s="33" t="str">
        <f>IF(GLOBAL[[#This Row],[b3]]="","",GLOBAL[[#This Row],[b3]]-GLOBAL[[#This Row],[a3]])</f>
        <v/>
      </c>
      <c r="S3647" s="32">
        <f ca="1">SUM(INDIRECT(GLOBAL_VAR[TABLENAME]&amp;"[@a"&amp;$1:$1-1&amp;"]"),INDIRECT(GLOBAL_VAR[TABLENAME]&amp;"[@c"&amp;$1:$1-1&amp;"]"))</f>
        <v>0</v>
      </c>
      <c r="T3647" s="33"/>
      <c r="U3647" s="33" t="str">
        <f>IF(GLOBAL[[#This Row],[b4]]="","",GLOBAL[[#This Row],[b4]]-GLOBAL[[#This Row],[a4]])</f>
        <v/>
      </c>
      <c r="V3647" s="32">
        <f ca="1">SUM(INDIRECT(GLOBAL_VAR[TABLENAME]&amp;"[@a"&amp;$1:$1-1&amp;"]"),INDIRECT(GLOBAL_VAR[TABLENAME]&amp;"[@c"&amp;$1:$1-1&amp;"]"))</f>
        <v>0</v>
      </c>
      <c r="W3647" s="31"/>
      <c r="X3647" s="31" t="str">
        <f>IF(GLOBAL[[#This Row],[b5]]="","",GLOBAL[[#This Row],[b5]]-GLOBAL[[#This Row],[a5]])</f>
        <v/>
      </c>
      <c r="Y3647" s="53">
        <f ca="1">SUM(INDIRECT(GLOBAL_VAR[TABLENAME]&amp;"[@a"&amp;$1:$1-1&amp;"]"),INDIRECT(GLOBAL_VAR[TABLENAME]&amp;"[@c"&amp;$1:$1-1&amp;"]"))</f>
        <v>0</v>
      </c>
      <c r="AA3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647" s="31">
        <v>120</v>
      </c>
      <c r="AC3647" t="s">
        <v>5118</v>
      </c>
    </row>
    <row r="3648" spans="1:30">
      <c r="A3648" s="39">
        <f ca="1">IF(GLOBAL[[#This Row],[TT]]&lt;1,"",ROW()-2)</f>
        <v>3646</v>
      </c>
      <c r="B3648" s="38" t="s">
        <v>6140</v>
      </c>
      <c r="C3648" s="31">
        <v>6</v>
      </c>
      <c r="D3648" s="36" t="s">
        <v>2086</v>
      </c>
      <c r="E3648" s="39">
        <f ca="1">IF(GLOBAL[[#This Row],[b12]]="",GLOBAL[[#This Row],[a6]],GLOBAL[[#This Row],[b12]])</f>
        <v>7</v>
      </c>
      <c r="F3648" s="40">
        <f>GLOBAL[[#This Row],[AWAL]]</f>
        <v>6</v>
      </c>
      <c r="G3648" s="31"/>
      <c r="H3648" s="31"/>
      <c r="I3648" s="39">
        <f>IF(GLOBAL[[#This Row],[1]]="","",SUMIF(Table6[NB BM_C_QTY+F],GLOBAL[POINTER],Table6[C]))</f>
        <v>0</v>
      </c>
      <c r="J3648" s="91">
        <f>IF(GLOBAL[[#This Row],[2]]="",0,-1*SUMIF(Table5[CONCAT],GLOBAL[POINTER],Table5[3]))</f>
        <v>0</v>
      </c>
      <c r="K3648" s="39" t="str">
        <f>IF(GLOBAL[[#This Row],[b1]]="","",GLOBAL[[#This Row],[b1]]-GLOBAL[[#This Row],[a1]]-GLOBAL[[#This Row],[bkeluar1]])</f>
        <v/>
      </c>
      <c r="L3648" s="39">
        <f>SUM(GLOBAL[[#This Row],[bmasuk1]:[c1]])</f>
        <v>0</v>
      </c>
      <c r="M3648" s="40">
        <f t="shared" si="56"/>
        <v>6</v>
      </c>
      <c r="N3648" s="31">
        <v>7</v>
      </c>
      <c r="O3648" s="39">
        <f>IF(GLOBAL[[#This Row],[b2]]="","",GLOBAL[[#This Row],[b2]]-GLOBAL[[#This Row],[a2]])</f>
        <v>1</v>
      </c>
      <c r="P3648" s="40">
        <f ca="1">SUM(INDIRECT(GLOBAL_VAR[TABLENAME]&amp;"[@a"&amp;$1:$1-1&amp;"]"),INDIRECT(GLOBAL_VAR[TABLENAME]&amp;"[@c"&amp;$1:$1-1&amp;"]"))</f>
        <v>7</v>
      </c>
      <c r="Q3648" s="33"/>
      <c r="R3648" s="41" t="str">
        <f>IF(GLOBAL[[#This Row],[b3]]="","",GLOBAL[[#This Row],[b3]]-GLOBAL[[#This Row],[a3]])</f>
        <v/>
      </c>
      <c r="S3648" s="40">
        <f ca="1">SUM(INDIRECT(GLOBAL_VAR[TABLENAME]&amp;"[@a"&amp;$1:$1-1&amp;"]"),INDIRECT(GLOBAL_VAR[TABLENAME]&amp;"[@c"&amp;$1:$1-1&amp;"]"))</f>
        <v>7</v>
      </c>
      <c r="T3648" s="33"/>
      <c r="U3648" s="41" t="str">
        <f>IF(GLOBAL[[#This Row],[b4]]="","",GLOBAL[[#This Row],[b4]]-GLOBAL[[#This Row],[a4]])</f>
        <v/>
      </c>
      <c r="V3648" s="40">
        <f ca="1">SUM(INDIRECT(GLOBAL_VAR[TABLENAME]&amp;"[@a"&amp;$1:$1-1&amp;"]"),INDIRECT(GLOBAL_VAR[TABLENAME]&amp;"[@c"&amp;$1:$1-1&amp;"]"))</f>
        <v>7</v>
      </c>
      <c r="W3648" s="31"/>
      <c r="X3648" s="39" t="str">
        <f>IF(GLOBAL[[#This Row],[b5]]="","",GLOBAL[[#This Row],[b5]]-GLOBAL[[#This Row],[a5]])</f>
        <v/>
      </c>
      <c r="Y3648" s="110">
        <f ca="1">SUM(INDIRECT(GLOBAL_VAR[TABLENAME]&amp;"[@a"&amp;$1:$1-1&amp;"]"),INDIRECT(GLOBAL_VAR[TABLENAME]&amp;"[@c"&amp;$1:$1-1&amp;"]"))</f>
        <v>7</v>
      </c>
      <c r="Z3648" s="29"/>
      <c r="AA3648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watercolourvtro100pcsuntana</v>
      </c>
      <c r="AB3648" s="39">
        <v>100</v>
      </c>
      <c r="AC3648" s="65" t="s">
        <v>5118</v>
      </c>
      <c r="AD3648" s="29"/>
    </row>
    <row r="3649" spans="1:29">
      <c r="A3649" s="31" t="str">
        <f ca="1">IF(GLOBAL[[#This Row],[TT]]&lt;1,"",ROW()-2)</f>
        <v/>
      </c>
      <c r="B3649" s="38" t="s">
        <v>1938</v>
      </c>
      <c r="C3649" s="31">
        <v>0</v>
      </c>
      <c r="D3649" s="36" t="s">
        <v>56</v>
      </c>
      <c r="E3649" s="31">
        <f ca="1">IF(GLOBAL[[#This Row],[b12]]="",GLOBAL[[#This Row],[a6]],GLOBAL[[#This Row],[b12]])</f>
        <v>0</v>
      </c>
      <c r="F3649" s="32">
        <f>GLOBAL[[#This Row],[AWAL]]</f>
        <v>0</v>
      </c>
      <c r="G3649" s="31"/>
      <c r="H3649" s="31"/>
      <c r="I3649" s="31">
        <f>IF(GLOBAL[[#This Row],[1]]="","",SUMIF(Table6[NB BM_C_QTY+F],GLOBAL[POINTER],Table6[C]))</f>
        <v>0</v>
      </c>
      <c r="J3649" s="91">
        <f>IF(GLOBAL[[#This Row],[2]]="",0,-1*SUMIF(Table5[CONCAT],GLOBAL[POINTER],Table5[3]))</f>
        <v>0</v>
      </c>
      <c r="K3649" s="31" t="str">
        <f>IF(GLOBAL[[#This Row],[b1]]="","",GLOBAL[[#This Row],[b1]]-GLOBAL[[#This Row],[a1]]-GLOBAL[[#This Row],[bkeluar1]])</f>
        <v/>
      </c>
      <c r="L3649" s="31">
        <f>SUM(GLOBAL[[#This Row],[bmasuk1]:[c1]])</f>
        <v>0</v>
      </c>
      <c r="M3649" s="32">
        <f t="shared" si="56"/>
        <v>0</v>
      </c>
      <c r="N3649" s="31"/>
      <c r="O3649" s="31" t="str">
        <f>IF(GLOBAL[[#This Row],[b2]]="","",GLOBAL[[#This Row],[b2]]-GLOBAL[[#This Row],[a2]])</f>
        <v/>
      </c>
      <c r="P3649" s="32">
        <f ca="1">SUM(INDIRECT(GLOBAL_VAR[TABLENAME]&amp;"[@a"&amp;$1:$1-1&amp;"]"),INDIRECT(GLOBAL_VAR[TABLENAME]&amp;"[@c"&amp;$1:$1-1&amp;"]"))</f>
        <v>0</v>
      </c>
      <c r="Q3649" s="58"/>
      <c r="R3649" s="33" t="str">
        <f>IF(GLOBAL[[#This Row],[b3]]="","",GLOBAL[[#This Row],[b3]]-GLOBAL[[#This Row],[a3]])</f>
        <v/>
      </c>
      <c r="S3649" s="32">
        <f ca="1">SUM(INDIRECT(GLOBAL_VAR[TABLENAME]&amp;"[@a"&amp;$1:$1-1&amp;"]"),INDIRECT(GLOBAL_VAR[TABLENAME]&amp;"[@c"&amp;$1:$1-1&amp;"]"))</f>
        <v>0</v>
      </c>
      <c r="T3649" s="33"/>
      <c r="U3649" s="33" t="str">
        <f>IF(GLOBAL[[#This Row],[b4]]="","",GLOBAL[[#This Row],[b4]]-GLOBAL[[#This Row],[a4]])</f>
        <v/>
      </c>
      <c r="V3649" s="32">
        <f ca="1">SUM(INDIRECT(GLOBAL_VAR[TABLENAME]&amp;"[@a"&amp;$1:$1-1&amp;"]"),INDIRECT(GLOBAL_VAR[TABLENAME]&amp;"[@c"&amp;$1:$1-1&amp;"]"))</f>
        <v>0</v>
      </c>
      <c r="W3649" s="31"/>
      <c r="X3649" s="31" t="str">
        <f>IF(GLOBAL[[#This Row],[b5]]="","",GLOBAL[[#This Row],[b5]]-GLOBAL[[#This Row],[a5]])</f>
        <v/>
      </c>
      <c r="Y3649" s="53">
        <f ca="1">SUM(INDIRECT(GLOBAL_VAR[TABLENAME]&amp;"[@a"&amp;$1:$1-1&amp;"]"),INDIRECT(GLOBAL_VAR[TABLENAME]&amp;"[@c"&amp;$1:$1-1&amp;"]"))</f>
        <v>0</v>
      </c>
      <c r="AA3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649" s="31">
        <v>144</v>
      </c>
      <c r="AC3649" t="s">
        <v>5118</v>
      </c>
    </row>
    <row r="3650" spans="1:29">
      <c r="A3650" s="36" t="str">
        <f ca="1">IF(GLOBAL[[#This Row],[TT]]&lt;1,"",ROW()-2)</f>
        <v/>
      </c>
      <c r="B3650" s="38" t="s">
        <v>2381</v>
      </c>
      <c r="C3650" s="36">
        <v>0</v>
      </c>
      <c r="D3650" s="36" t="s">
        <v>2136</v>
      </c>
      <c r="E3650" s="36">
        <f ca="1">IF(GLOBAL[[#This Row],[b12]]="",GLOBAL[[#This Row],[a6]],GLOBAL[[#This Row],[b12]])</f>
        <v>0</v>
      </c>
      <c r="F3650" s="37">
        <f>GLOBAL[[#This Row],[AWAL]]</f>
        <v>0</v>
      </c>
      <c r="G3650" s="36"/>
      <c r="H3650" s="36"/>
      <c r="I3650" s="36">
        <f>IF(GLOBAL[[#This Row],[1]]="","",SUMIF(Table6[NB BM_C_QTY+F],GLOBAL[POINTER],Table6[C]))</f>
        <v>0</v>
      </c>
      <c r="J3650" s="95">
        <f>IF(GLOBAL[[#This Row],[2]]="",0,-1*SUMIF(Table5[CONCAT],GLOBAL[POINTER],Table5[3]))</f>
        <v>0</v>
      </c>
      <c r="K3650" s="36" t="str">
        <f>IF(GLOBAL[[#This Row],[b1]]="","",GLOBAL[[#This Row],[b1]]-GLOBAL[[#This Row],[a1]]-GLOBAL[[#This Row],[bkeluar1]])</f>
        <v/>
      </c>
      <c r="L3650" s="36">
        <f>SUM(GLOBAL[[#This Row],[bmasuk1]:[c1]])</f>
        <v>0</v>
      </c>
      <c r="M3650" s="37">
        <f t="shared" si="56"/>
        <v>0</v>
      </c>
      <c r="N3650" s="36"/>
      <c r="O3650" s="36" t="str">
        <f>IF(GLOBAL[[#This Row],[b2]]="","",GLOBAL[[#This Row],[b2]]-GLOBAL[[#This Row],[a2]])</f>
        <v/>
      </c>
      <c r="P3650" s="37">
        <f ca="1">SUM(INDIRECT(GLOBAL_VAR[TABLENAME]&amp;"[@a"&amp;$1:$1-1&amp;"]"),INDIRECT(GLOBAL_VAR[TABLENAME]&amp;"[@c"&amp;$1:$1-1&amp;"]"))</f>
        <v>0</v>
      </c>
      <c r="Q3650" s="108"/>
      <c r="R3650" s="38" t="str">
        <f>IF(GLOBAL[[#This Row],[b3]]="","",GLOBAL[[#This Row],[b3]]-GLOBAL[[#This Row],[a3]])</f>
        <v/>
      </c>
      <c r="S3650" s="37">
        <f ca="1">SUM(INDIRECT(GLOBAL_VAR[TABLENAME]&amp;"[@a"&amp;$1:$1-1&amp;"]"),INDIRECT(GLOBAL_VAR[TABLENAME]&amp;"[@c"&amp;$1:$1-1&amp;"]"))</f>
        <v>0</v>
      </c>
      <c r="T3650" s="38"/>
      <c r="U3650" s="38" t="str">
        <f>IF(GLOBAL[[#This Row],[b4]]="","",GLOBAL[[#This Row],[b4]]-GLOBAL[[#This Row],[a4]])</f>
        <v/>
      </c>
      <c r="V3650" s="37">
        <f ca="1">SUM(INDIRECT(GLOBAL_VAR[TABLENAME]&amp;"[@a"&amp;$1:$1-1&amp;"]"),INDIRECT(GLOBAL_VAR[TABLENAME]&amp;"[@c"&amp;$1:$1-1&amp;"]"))</f>
        <v>0</v>
      </c>
      <c r="W3650" s="36"/>
      <c r="X3650" s="36" t="str">
        <f>IF(GLOBAL[[#This Row],[b5]]="","",GLOBAL[[#This Row],[b5]]-GLOBAL[[#This Row],[a5]])</f>
        <v/>
      </c>
      <c r="Y3650" s="37">
        <f ca="1">SUM(INDIRECT(GLOBAL_VAR[TABLENAME]&amp;"[@a"&amp;$1:$1-1&amp;"]"),INDIRECT(GLOBAL_VAR[TABLENAME]&amp;"[@c"&amp;$1:$1-1&amp;"]"))</f>
        <v>0</v>
      </c>
      <c r="AA3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650" s="36">
        <v>16</v>
      </c>
      <c r="AC3650" t="s">
        <v>5116</v>
      </c>
    </row>
    <row r="3651" spans="1:29">
      <c r="A3651" s="36">
        <f ca="1">IF(GLOBAL[[#This Row],[TT]]&lt;1,"",ROW()-2)</f>
        <v>3649</v>
      </c>
      <c r="B3651" s="38" t="s">
        <v>4849</v>
      </c>
      <c r="C3651" s="36">
        <v>26</v>
      </c>
      <c r="D3651" s="36" t="s">
        <v>15</v>
      </c>
      <c r="E3651" s="36">
        <f ca="1">IF(GLOBAL[[#This Row],[b12]]="",GLOBAL[[#This Row],[a6]],GLOBAL[[#This Row],[b12]])</f>
        <v>26</v>
      </c>
      <c r="F3651" s="37">
        <f>GLOBAL[[#This Row],[AWAL]]</f>
        <v>26</v>
      </c>
      <c r="G3651" s="36"/>
      <c r="H3651" s="36"/>
      <c r="I3651" s="36">
        <f>IF(GLOBAL[[#This Row],[1]]="","",SUMIF(Table6[NB BM_C_QTY+F],GLOBAL[POINTER],Table6[C]))</f>
        <v>0</v>
      </c>
      <c r="J3651" s="95">
        <f>IF(GLOBAL[[#This Row],[2]]="",0,-1*SUMIF(Table5[CONCAT],GLOBAL[POINTER],Table5[3]))</f>
        <v>0</v>
      </c>
      <c r="K3651" s="36" t="str">
        <f>IF(GLOBAL[[#This Row],[b1]]="","",GLOBAL[[#This Row],[b1]]-GLOBAL[[#This Row],[a1]]-GLOBAL[[#This Row],[bkeluar1]])</f>
        <v/>
      </c>
      <c r="L3651" s="36">
        <f>SUM(GLOBAL[[#This Row],[bmasuk1]:[c1]])</f>
        <v>0</v>
      </c>
      <c r="M3651" s="37">
        <f t="shared" ref="M3651:M3657" si="57">SUM(F3651,L3651)</f>
        <v>26</v>
      </c>
      <c r="N3651" s="36"/>
      <c r="O3651" s="36" t="str">
        <f>IF(GLOBAL[[#This Row],[b2]]="","",GLOBAL[[#This Row],[b2]]-GLOBAL[[#This Row],[a2]])</f>
        <v/>
      </c>
      <c r="P3651" s="37">
        <f ca="1">SUM(INDIRECT(GLOBAL_VAR[TABLENAME]&amp;"[@a"&amp;$1:$1-1&amp;"]"),INDIRECT(GLOBAL_VAR[TABLENAME]&amp;"[@c"&amp;$1:$1-1&amp;"]"))</f>
        <v>26</v>
      </c>
      <c r="Q3651" s="108"/>
      <c r="R3651" s="38" t="str">
        <f>IF(GLOBAL[[#This Row],[b3]]="","",GLOBAL[[#This Row],[b3]]-GLOBAL[[#This Row],[a3]])</f>
        <v/>
      </c>
      <c r="S3651" s="37">
        <f ca="1">SUM(INDIRECT(GLOBAL_VAR[TABLENAME]&amp;"[@a"&amp;$1:$1-1&amp;"]"),INDIRECT(GLOBAL_VAR[TABLENAME]&amp;"[@c"&amp;$1:$1-1&amp;"]"))</f>
        <v>26</v>
      </c>
      <c r="T3651" s="38"/>
      <c r="U3651" s="38" t="str">
        <f>IF(GLOBAL[[#This Row],[b4]]="","",GLOBAL[[#This Row],[b4]]-GLOBAL[[#This Row],[a4]])</f>
        <v/>
      </c>
      <c r="V3651" s="37">
        <f ca="1">SUM(INDIRECT(GLOBAL_VAR[TABLENAME]&amp;"[@a"&amp;$1:$1-1&amp;"]"),INDIRECT(GLOBAL_VAR[TABLENAME]&amp;"[@c"&amp;$1:$1-1&amp;"]"))</f>
        <v>26</v>
      </c>
      <c r="W3651" s="36"/>
      <c r="X3651" s="36" t="str">
        <f>IF(GLOBAL[[#This Row],[b5]]="","",GLOBAL[[#This Row],[b5]]-GLOBAL[[#This Row],[a5]])</f>
        <v/>
      </c>
      <c r="Y3651" s="37">
        <f ca="1">SUM(INDIRECT(GLOBAL_VAR[TABLENAME]&amp;"[@a"&amp;$1:$1-1&amp;"]"),INDIRECT(GLOBAL_VAR[TABLENAME]&amp;"[@c"&amp;$1:$1-1&amp;"]"))</f>
        <v>26</v>
      </c>
      <c r="AA3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651" s="36">
        <v>60</v>
      </c>
      <c r="AC3651" t="s">
        <v>5118</v>
      </c>
    </row>
    <row r="3652" spans="1:29">
      <c r="A3652" s="36">
        <f ca="1">IF(GLOBAL[[#This Row],[TT]]&lt;1,"",ROW()-2)</f>
        <v>3650</v>
      </c>
      <c r="B3652" s="38" t="s">
        <v>5568</v>
      </c>
      <c r="C3652" s="36">
        <v>9</v>
      </c>
      <c r="D3652" s="36" t="s">
        <v>2023</v>
      </c>
      <c r="E3652" s="36">
        <f ca="1">IF(GLOBAL[[#This Row],[b12]]="",GLOBAL[[#This Row],[a6]],GLOBAL[[#This Row],[b12]])</f>
        <v>8</v>
      </c>
      <c r="F3652" s="37">
        <f>GLOBAL[[#This Row],[AWAL]]</f>
        <v>9</v>
      </c>
      <c r="G3652" s="36">
        <v>8</v>
      </c>
      <c r="H3652" s="36"/>
      <c r="I3652" s="36">
        <f>IF(GLOBAL[[#This Row],[1]]="","",SUMIF(Table6[NB BM_C_QTY+F],GLOBAL[POINTER],Table6[C]))</f>
        <v>0</v>
      </c>
      <c r="J3652" s="95">
        <f>IF(GLOBAL[[#This Row],[2]]="",0,-1*SUMIF(Table5[CONCAT],GLOBAL[POINTER],Table5[3]))</f>
        <v>0</v>
      </c>
      <c r="K3652" s="36">
        <f>IF(GLOBAL[[#This Row],[b1]]="","",GLOBAL[[#This Row],[b1]]-GLOBAL[[#This Row],[a1]]-GLOBAL[[#This Row],[bkeluar1]])</f>
        <v>-1</v>
      </c>
      <c r="L3652" s="36">
        <f>SUM(GLOBAL[[#This Row],[bmasuk1]:[c1]])</f>
        <v>-1</v>
      </c>
      <c r="M3652" s="37">
        <f t="shared" si="57"/>
        <v>8</v>
      </c>
      <c r="N3652" s="36"/>
      <c r="O3652" s="36" t="str">
        <f>IF(GLOBAL[[#This Row],[b2]]="","",GLOBAL[[#This Row],[b2]]-GLOBAL[[#This Row],[a2]])</f>
        <v/>
      </c>
      <c r="P3652" s="37">
        <f ca="1">SUM(INDIRECT(GLOBAL_VAR[TABLENAME]&amp;"[@a"&amp;$1:$1-1&amp;"]"),INDIRECT(GLOBAL_VAR[TABLENAME]&amp;"[@c"&amp;$1:$1-1&amp;"]"))</f>
        <v>8</v>
      </c>
      <c r="Q3652" s="108"/>
      <c r="R3652" s="38" t="str">
        <f>IF(GLOBAL[[#This Row],[b3]]="","",GLOBAL[[#This Row],[b3]]-GLOBAL[[#This Row],[a3]])</f>
        <v/>
      </c>
      <c r="S3652" s="37">
        <f ca="1">SUM(INDIRECT(GLOBAL_VAR[TABLENAME]&amp;"[@a"&amp;$1:$1-1&amp;"]"),INDIRECT(GLOBAL_VAR[TABLENAME]&amp;"[@c"&amp;$1:$1-1&amp;"]"))</f>
        <v>8</v>
      </c>
      <c r="T3652" s="38"/>
      <c r="U3652" s="38" t="str">
        <f>IF(GLOBAL[[#This Row],[b4]]="","",GLOBAL[[#This Row],[b4]]-GLOBAL[[#This Row],[a4]])</f>
        <v/>
      </c>
      <c r="V3652" s="37">
        <f ca="1">SUM(INDIRECT(GLOBAL_VAR[TABLENAME]&amp;"[@a"&amp;$1:$1-1&amp;"]"),INDIRECT(GLOBAL_VAR[TABLENAME]&amp;"[@c"&amp;$1:$1-1&amp;"]"))</f>
        <v>8</v>
      </c>
      <c r="W3652" s="36"/>
      <c r="X3652" s="36" t="str">
        <f>IF(GLOBAL[[#This Row],[b5]]="","",GLOBAL[[#This Row],[b5]]-GLOBAL[[#This Row],[a5]])</f>
        <v/>
      </c>
      <c r="Y3652" s="37">
        <f ca="1">SUM(INDIRECT(GLOBAL_VAR[TABLENAME]&amp;"[@a"&amp;$1:$1-1&amp;"]"),INDIRECT(GLOBAL_VAR[TABLENAME]&amp;"[@c"&amp;$1:$1-1&amp;"]"))</f>
        <v>8</v>
      </c>
      <c r="AA3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3652" s="36">
        <v>12</v>
      </c>
      <c r="AC3652" t="s">
        <v>5116</v>
      </c>
    </row>
    <row r="3653" spans="1:29">
      <c r="A3653" s="36">
        <f ca="1">IF(GLOBAL[[#This Row],[TT]]&lt;1,"",ROW()-2)</f>
        <v>3651</v>
      </c>
      <c r="B3653" s="38" t="s">
        <v>3971</v>
      </c>
      <c r="C3653" s="36">
        <v>131</v>
      </c>
      <c r="D3653" s="36">
        <v>96</v>
      </c>
      <c r="E3653" s="36">
        <f ca="1">IF(GLOBAL[[#This Row],[b12]]="",GLOBAL[[#This Row],[a6]],GLOBAL[[#This Row],[b12]])</f>
        <v>131</v>
      </c>
      <c r="F3653" s="37">
        <f>GLOBAL[[#This Row],[AWAL]]</f>
        <v>131</v>
      </c>
      <c r="G3653" s="36"/>
      <c r="H3653" s="36"/>
      <c r="I3653" s="36">
        <f>IF(GLOBAL[[#This Row],[1]]="","",SUMIF(Table6[NB BM_C_QTY+F],GLOBAL[POINTER],Table6[C]))</f>
        <v>0</v>
      </c>
      <c r="J3653" s="95">
        <f>IF(GLOBAL[[#This Row],[2]]="",0,-1*SUMIF(Table5[CONCAT],GLOBAL[POINTER],Table5[3]))</f>
        <v>0</v>
      </c>
      <c r="K3653" s="36" t="str">
        <f>IF(GLOBAL[[#This Row],[b1]]="","",GLOBAL[[#This Row],[b1]]-GLOBAL[[#This Row],[a1]]-GLOBAL[[#This Row],[bkeluar1]])</f>
        <v/>
      </c>
      <c r="L3653" s="36">
        <f>SUM(GLOBAL[[#This Row],[bmasuk1]:[c1]])</f>
        <v>0</v>
      </c>
      <c r="M3653" s="37">
        <f t="shared" si="57"/>
        <v>131</v>
      </c>
      <c r="N3653" s="36"/>
      <c r="O3653" s="36" t="str">
        <f>IF(GLOBAL[[#This Row],[b2]]="","",GLOBAL[[#This Row],[b2]]-GLOBAL[[#This Row],[a2]])</f>
        <v/>
      </c>
      <c r="P3653" s="37">
        <f ca="1">SUM(INDIRECT(GLOBAL_VAR[TABLENAME]&amp;"[@a"&amp;$1:$1-1&amp;"]"),INDIRECT(GLOBAL_VAR[TABLENAME]&amp;"[@c"&amp;$1:$1-1&amp;"]"))</f>
        <v>131</v>
      </c>
      <c r="Q3653" s="108"/>
      <c r="R3653" s="38" t="str">
        <f>IF(GLOBAL[[#This Row],[b3]]="","",GLOBAL[[#This Row],[b3]]-GLOBAL[[#This Row],[a3]])</f>
        <v/>
      </c>
      <c r="S3653" s="37">
        <f ca="1">SUM(INDIRECT(GLOBAL_VAR[TABLENAME]&amp;"[@a"&amp;$1:$1-1&amp;"]"),INDIRECT(GLOBAL_VAR[TABLENAME]&amp;"[@c"&amp;$1:$1-1&amp;"]"))</f>
        <v>131</v>
      </c>
      <c r="T3653" s="38"/>
      <c r="U3653" s="38" t="str">
        <f>IF(GLOBAL[[#This Row],[b4]]="","",GLOBAL[[#This Row],[b4]]-GLOBAL[[#This Row],[a4]])</f>
        <v/>
      </c>
      <c r="V3653" s="37">
        <f ca="1">SUM(INDIRECT(GLOBAL_VAR[TABLENAME]&amp;"[@a"&amp;$1:$1-1&amp;"]"),INDIRECT(GLOBAL_VAR[TABLENAME]&amp;"[@c"&amp;$1:$1-1&amp;"]"))</f>
        <v>131</v>
      </c>
      <c r="W3653" s="36"/>
      <c r="X3653" s="36" t="str">
        <f>IF(GLOBAL[[#This Row],[b5]]="","",GLOBAL[[#This Row],[b5]]-GLOBAL[[#This Row],[a5]])</f>
        <v/>
      </c>
      <c r="Y3653" s="37">
        <f ca="1">SUM(INDIRECT(GLOBAL_VAR[TABLENAME]&amp;"[@a"&amp;$1:$1-1&amp;"]"),INDIRECT(GLOBAL_VAR[TABLENAME]&amp;"[@c"&amp;$1:$1-1&amp;"]"))</f>
        <v>131</v>
      </c>
      <c r="AA3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653" s="36">
        <v>96</v>
      </c>
      <c r="AC3653" t="s">
        <v>5118</v>
      </c>
    </row>
    <row r="3654" spans="1:29">
      <c r="A3654" s="36" t="str">
        <f ca="1">IF(GLOBAL[[#This Row],[TT]]&lt;1,"",ROW()-2)</f>
        <v/>
      </c>
      <c r="B3654" s="38" t="s">
        <v>1939</v>
      </c>
      <c r="C3654" s="36">
        <v>0</v>
      </c>
      <c r="D3654" s="36" t="s">
        <v>19</v>
      </c>
      <c r="E3654" s="36">
        <f ca="1">IF(GLOBAL[[#This Row],[b12]]="",GLOBAL[[#This Row],[a6]],GLOBAL[[#This Row],[b12]])</f>
        <v>0</v>
      </c>
      <c r="F3654" s="37">
        <f>GLOBAL[[#This Row],[AWAL]]</f>
        <v>0</v>
      </c>
      <c r="G3654" s="36"/>
      <c r="H3654" s="36"/>
      <c r="I3654" s="36">
        <f>IF(GLOBAL[[#This Row],[1]]="","",SUMIF(Table6[NB BM_C_QTY+F],GLOBAL[POINTER],Table6[C]))</f>
        <v>0</v>
      </c>
      <c r="J3654" s="95">
        <f>IF(GLOBAL[[#This Row],[2]]="",0,-1*SUMIF(Table5[CONCAT],GLOBAL[POINTER],Table5[3]))</f>
        <v>0</v>
      </c>
      <c r="K3654" s="36" t="str">
        <f>IF(GLOBAL[[#This Row],[b1]]="","",GLOBAL[[#This Row],[b1]]-GLOBAL[[#This Row],[a1]]-GLOBAL[[#This Row],[bkeluar1]])</f>
        <v/>
      </c>
      <c r="L3654" s="36">
        <f>SUM(GLOBAL[[#This Row],[bmasuk1]:[c1]])</f>
        <v>0</v>
      </c>
      <c r="M3654" s="37">
        <f t="shared" si="57"/>
        <v>0</v>
      </c>
      <c r="N3654" s="36"/>
      <c r="O3654" s="36" t="str">
        <f>IF(GLOBAL[[#This Row],[b2]]="","",GLOBAL[[#This Row],[b2]]-GLOBAL[[#This Row],[a2]])</f>
        <v/>
      </c>
      <c r="P3654" s="37">
        <f ca="1">SUM(INDIRECT(GLOBAL_VAR[TABLENAME]&amp;"[@a"&amp;$1:$1-1&amp;"]"),INDIRECT(GLOBAL_VAR[TABLENAME]&amp;"[@c"&amp;$1:$1-1&amp;"]"))</f>
        <v>0</v>
      </c>
      <c r="Q3654" s="108"/>
      <c r="R3654" s="38" t="str">
        <f>IF(GLOBAL[[#This Row],[b3]]="","",GLOBAL[[#This Row],[b3]]-GLOBAL[[#This Row],[a3]])</f>
        <v/>
      </c>
      <c r="S3654" s="37">
        <f ca="1">SUM(INDIRECT(GLOBAL_VAR[TABLENAME]&amp;"[@a"&amp;$1:$1-1&amp;"]"),INDIRECT(GLOBAL_VAR[TABLENAME]&amp;"[@c"&amp;$1:$1-1&amp;"]"))</f>
        <v>0</v>
      </c>
      <c r="T3654" s="38"/>
      <c r="U3654" s="38" t="str">
        <f>IF(GLOBAL[[#This Row],[b4]]="","",GLOBAL[[#This Row],[b4]]-GLOBAL[[#This Row],[a4]])</f>
        <v/>
      </c>
      <c r="V3654" s="37">
        <f ca="1">SUM(INDIRECT(GLOBAL_VAR[TABLENAME]&amp;"[@a"&amp;$1:$1-1&amp;"]"),INDIRECT(GLOBAL_VAR[TABLENAME]&amp;"[@c"&amp;$1:$1-1&amp;"]"))</f>
        <v>0</v>
      </c>
      <c r="W3654" s="36"/>
      <c r="X3654" s="36" t="str">
        <f>IF(GLOBAL[[#This Row],[b5]]="","",GLOBAL[[#This Row],[b5]]-GLOBAL[[#This Row],[a5]])</f>
        <v/>
      </c>
      <c r="Y3654" s="37">
        <f ca="1">SUM(INDIRECT(GLOBAL_VAR[TABLENAME]&amp;"[@a"&amp;$1:$1-1&amp;"]"),INDIRECT(GLOBAL_VAR[TABLENAME]&amp;"[@c"&amp;$1:$1-1&amp;"]"))</f>
        <v>0</v>
      </c>
      <c r="AA3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654" s="36">
        <v>12</v>
      </c>
      <c r="AC3654" t="s">
        <v>5116</v>
      </c>
    </row>
    <row r="3655" spans="1:29">
      <c r="A3655" s="36">
        <f ca="1">IF(GLOBAL[[#This Row],[TT]]&lt;1,"",ROW()-2)</f>
        <v>3653</v>
      </c>
      <c r="B3655" s="38" t="s">
        <v>4850</v>
      </c>
      <c r="C3655" s="36">
        <v>3</v>
      </c>
      <c r="D3655" s="36" t="s">
        <v>75</v>
      </c>
      <c r="E3655" s="36">
        <f ca="1">IF(GLOBAL[[#This Row],[b12]]="",GLOBAL[[#This Row],[a6]],GLOBAL[[#This Row],[b12]])</f>
        <v>3</v>
      </c>
      <c r="F3655" s="37">
        <f>GLOBAL[[#This Row],[AWAL]]</f>
        <v>3</v>
      </c>
      <c r="G3655" s="36"/>
      <c r="H3655" s="36"/>
      <c r="I3655" s="36">
        <f>IF(GLOBAL[[#This Row],[1]]="","",SUMIF(Table6[NB BM_C_QTY+F],GLOBAL[POINTER],Table6[C]))</f>
        <v>0</v>
      </c>
      <c r="J3655" s="95">
        <f>IF(GLOBAL[[#This Row],[2]]="",0,-1*SUMIF(Table5[CONCAT],GLOBAL[POINTER],Table5[3]))</f>
        <v>0</v>
      </c>
      <c r="K3655" s="36" t="str">
        <f>IF(GLOBAL[[#This Row],[b1]]="","",GLOBAL[[#This Row],[b1]]-GLOBAL[[#This Row],[a1]]-GLOBAL[[#This Row],[bkeluar1]])</f>
        <v/>
      </c>
      <c r="L3655" s="36">
        <f>SUM(GLOBAL[[#This Row],[bmasuk1]:[c1]])</f>
        <v>0</v>
      </c>
      <c r="M3655" s="37">
        <f t="shared" si="57"/>
        <v>3</v>
      </c>
      <c r="N3655" s="36"/>
      <c r="O3655" s="36" t="str">
        <f>IF(GLOBAL[[#This Row],[b2]]="","",GLOBAL[[#This Row],[b2]]-GLOBAL[[#This Row],[a2]])</f>
        <v/>
      </c>
      <c r="P3655" s="37">
        <f ca="1">SUM(INDIRECT(GLOBAL_VAR[TABLENAME]&amp;"[@a"&amp;$1:$1-1&amp;"]"),INDIRECT(GLOBAL_VAR[TABLENAME]&amp;"[@c"&amp;$1:$1-1&amp;"]"))</f>
        <v>3</v>
      </c>
      <c r="Q3655" s="108"/>
      <c r="R3655" s="38" t="str">
        <f>IF(GLOBAL[[#This Row],[b3]]="","",GLOBAL[[#This Row],[b3]]-GLOBAL[[#This Row],[a3]])</f>
        <v/>
      </c>
      <c r="S3655" s="37">
        <f ca="1">SUM(INDIRECT(GLOBAL_VAR[TABLENAME]&amp;"[@a"&amp;$1:$1-1&amp;"]"),INDIRECT(GLOBAL_VAR[TABLENAME]&amp;"[@c"&amp;$1:$1-1&amp;"]"))</f>
        <v>3</v>
      </c>
      <c r="T3655" s="38"/>
      <c r="U3655" s="38" t="str">
        <f>IF(GLOBAL[[#This Row],[b4]]="","",GLOBAL[[#This Row],[b4]]-GLOBAL[[#This Row],[a4]])</f>
        <v/>
      </c>
      <c r="V3655" s="37">
        <f ca="1">SUM(INDIRECT(GLOBAL_VAR[TABLENAME]&amp;"[@a"&amp;$1:$1-1&amp;"]"),INDIRECT(GLOBAL_VAR[TABLENAME]&amp;"[@c"&amp;$1:$1-1&amp;"]"))</f>
        <v>3</v>
      </c>
      <c r="W3655" s="36"/>
      <c r="X3655" s="36" t="str">
        <f>IF(GLOBAL[[#This Row],[b5]]="","",GLOBAL[[#This Row],[b5]]-GLOBAL[[#This Row],[a5]])</f>
        <v/>
      </c>
      <c r="Y3655" s="37">
        <f ca="1">SUM(INDIRECT(GLOBAL_VAR[TABLENAME]&amp;"[@a"&amp;$1:$1-1&amp;"]"),INDIRECT(GLOBAL_VAR[TABLENAME]&amp;"[@c"&amp;$1:$1-1&amp;"]"))</f>
        <v>3</v>
      </c>
      <c r="AA3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655" s="36">
        <v>3</v>
      </c>
      <c r="AC3655" t="s">
        <v>5116</v>
      </c>
    </row>
    <row r="3656" spans="1:29">
      <c r="A3656" s="36">
        <f ca="1">IF(GLOBAL[[#This Row],[TT]]&lt;1,"",ROW()-2)</f>
        <v>3654</v>
      </c>
      <c r="B3656" s="38" t="s">
        <v>1940</v>
      </c>
      <c r="C3656" s="36">
        <v>43</v>
      </c>
      <c r="D3656" s="36" t="s">
        <v>1387</v>
      </c>
      <c r="E3656" s="36">
        <f ca="1">IF(GLOBAL[[#This Row],[b12]]="",GLOBAL[[#This Row],[a6]],GLOBAL[[#This Row],[b12]])</f>
        <v>43</v>
      </c>
      <c r="F3656" s="37">
        <f>GLOBAL[[#This Row],[AWAL]]</f>
        <v>43</v>
      </c>
      <c r="G3656" s="36"/>
      <c r="H3656" s="36"/>
      <c r="I3656" s="36">
        <f>IF(GLOBAL[[#This Row],[1]]="","",SUMIF(Table6[NB BM_C_QTY+F],GLOBAL[POINTER],Table6[C]))</f>
        <v>0</v>
      </c>
      <c r="J3656" s="95">
        <f>IF(GLOBAL[[#This Row],[2]]="",0,-1*SUMIF(Table5[CONCAT],GLOBAL[POINTER],Table5[3]))</f>
        <v>0</v>
      </c>
      <c r="K3656" s="36" t="str">
        <f>IF(GLOBAL[[#This Row],[b1]]="","",GLOBAL[[#This Row],[b1]]-GLOBAL[[#This Row],[a1]]-GLOBAL[[#This Row],[bkeluar1]])</f>
        <v/>
      </c>
      <c r="L3656" s="36">
        <f>SUM(GLOBAL[[#This Row],[bmasuk1]:[c1]])</f>
        <v>0</v>
      </c>
      <c r="M3656" s="37">
        <f t="shared" si="57"/>
        <v>43</v>
      </c>
      <c r="N3656" s="36"/>
      <c r="O3656" s="36" t="str">
        <f>IF(GLOBAL[[#This Row],[b2]]="","",GLOBAL[[#This Row],[b2]]-GLOBAL[[#This Row],[a2]])</f>
        <v/>
      </c>
      <c r="P3656" s="37">
        <f ca="1">SUM(INDIRECT(GLOBAL_VAR[TABLENAME]&amp;"[@a"&amp;$1:$1-1&amp;"]"),INDIRECT(GLOBAL_VAR[TABLENAME]&amp;"[@c"&amp;$1:$1-1&amp;"]"))</f>
        <v>43</v>
      </c>
      <c r="Q3656" s="108"/>
      <c r="R3656" s="38" t="str">
        <f>IF(GLOBAL[[#This Row],[b3]]="","",GLOBAL[[#This Row],[b3]]-GLOBAL[[#This Row],[a3]])</f>
        <v/>
      </c>
      <c r="S3656" s="37">
        <f ca="1">SUM(INDIRECT(GLOBAL_VAR[TABLENAME]&amp;"[@a"&amp;$1:$1-1&amp;"]"),INDIRECT(GLOBAL_VAR[TABLENAME]&amp;"[@c"&amp;$1:$1-1&amp;"]"))</f>
        <v>43</v>
      </c>
      <c r="T3656" s="38"/>
      <c r="U3656" s="38" t="str">
        <f>IF(GLOBAL[[#This Row],[b4]]="","",GLOBAL[[#This Row],[b4]]-GLOBAL[[#This Row],[a4]])</f>
        <v/>
      </c>
      <c r="V3656" s="37">
        <f ca="1">SUM(INDIRECT(GLOBAL_VAR[TABLENAME]&amp;"[@a"&amp;$1:$1-1&amp;"]"),INDIRECT(GLOBAL_VAR[TABLENAME]&amp;"[@c"&amp;$1:$1-1&amp;"]"))</f>
        <v>43</v>
      </c>
      <c r="W3656" s="36"/>
      <c r="X3656" s="36" t="str">
        <f>IF(GLOBAL[[#This Row],[b5]]="","",GLOBAL[[#This Row],[b5]]-GLOBAL[[#This Row],[a5]])</f>
        <v/>
      </c>
      <c r="Y3656" s="37">
        <f ca="1">SUM(INDIRECT(GLOBAL_VAR[TABLENAME]&amp;"[@a"&amp;$1:$1-1&amp;"]"),INDIRECT(GLOBAL_VAR[TABLENAME]&amp;"[@c"&amp;$1:$1-1&amp;"]"))</f>
        <v>43</v>
      </c>
      <c r="AA3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656" s="36">
        <v>96</v>
      </c>
      <c r="AC3656" t="s">
        <v>5115</v>
      </c>
    </row>
    <row r="3657" spans="1:29">
      <c r="A3657" s="36">
        <f ca="1">IF(GLOBAL[[#This Row],[TT]]&lt;1,"",ROW()-2)</f>
        <v>3655</v>
      </c>
      <c r="B3657" s="38" t="s">
        <v>3505</v>
      </c>
      <c r="C3657" s="36">
        <v>1</v>
      </c>
      <c r="D3657" s="36" t="s">
        <v>45</v>
      </c>
      <c r="E3657" s="36">
        <f ca="1">IF(GLOBAL[[#This Row],[b12]]="",GLOBAL[[#This Row],[a6]],GLOBAL[[#This Row],[b12]])</f>
        <v>1</v>
      </c>
      <c r="F3657" s="37">
        <f>GLOBAL[[#This Row],[AWAL]]</f>
        <v>1</v>
      </c>
      <c r="G3657" s="36"/>
      <c r="H3657" s="36"/>
      <c r="I3657" s="36">
        <f>IF(GLOBAL[[#This Row],[1]]="","",SUMIF(Table6[NB BM_C_QTY+F],GLOBAL[POINTER],Table6[C]))</f>
        <v>0</v>
      </c>
      <c r="J3657" s="95">
        <f>IF(GLOBAL[[#This Row],[2]]="",0,-1*SUMIF(Table5[CONCAT],GLOBAL[POINTER],Table5[3]))</f>
        <v>0</v>
      </c>
      <c r="K3657" s="36" t="str">
        <f>IF(GLOBAL[[#This Row],[b1]]="","",GLOBAL[[#This Row],[b1]]-GLOBAL[[#This Row],[a1]]-GLOBAL[[#This Row],[bkeluar1]])</f>
        <v/>
      </c>
      <c r="L3657" s="36">
        <f>SUM(GLOBAL[[#This Row],[bmasuk1]:[c1]])</f>
        <v>0</v>
      </c>
      <c r="M3657" s="37">
        <f t="shared" si="57"/>
        <v>1</v>
      </c>
      <c r="N3657" s="36"/>
      <c r="O3657" s="36" t="str">
        <f>IF(GLOBAL[[#This Row],[b2]]="","",GLOBAL[[#This Row],[b2]]-GLOBAL[[#This Row],[a2]])</f>
        <v/>
      </c>
      <c r="P3657" s="37">
        <f ca="1">SUM(INDIRECT(GLOBAL_VAR[TABLENAME]&amp;"[@a"&amp;$1:$1-1&amp;"]"),INDIRECT(GLOBAL_VAR[TABLENAME]&amp;"[@c"&amp;$1:$1-1&amp;"]"))</f>
        <v>1</v>
      </c>
      <c r="Q3657" s="108"/>
      <c r="R3657" s="38" t="str">
        <f>IF(GLOBAL[[#This Row],[b3]]="","",GLOBAL[[#This Row],[b3]]-GLOBAL[[#This Row],[a3]])</f>
        <v/>
      </c>
      <c r="S3657" s="37">
        <f ca="1">SUM(INDIRECT(GLOBAL_VAR[TABLENAME]&amp;"[@a"&amp;$1:$1-1&amp;"]"),INDIRECT(GLOBAL_VAR[TABLENAME]&amp;"[@c"&amp;$1:$1-1&amp;"]"))</f>
        <v>1</v>
      </c>
      <c r="T3657" s="38"/>
      <c r="U3657" s="38" t="str">
        <f>IF(GLOBAL[[#This Row],[b4]]="","",GLOBAL[[#This Row],[b4]]-GLOBAL[[#This Row],[a4]])</f>
        <v/>
      </c>
      <c r="V3657" s="37">
        <f ca="1">SUM(INDIRECT(GLOBAL_VAR[TABLENAME]&amp;"[@a"&amp;$1:$1-1&amp;"]"),INDIRECT(GLOBAL_VAR[TABLENAME]&amp;"[@c"&amp;$1:$1-1&amp;"]"))</f>
        <v>1</v>
      </c>
      <c r="W3657" s="36"/>
      <c r="X3657" s="36" t="str">
        <f>IF(GLOBAL[[#This Row],[b5]]="","",GLOBAL[[#This Row],[b5]]-GLOBAL[[#This Row],[a5]])</f>
        <v/>
      </c>
      <c r="Y3657" s="37">
        <f ca="1">SUM(INDIRECT(GLOBAL_VAR[TABLENAME]&amp;"[@a"&amp;$1:$1-1&amp;"]"),INDIRECT(GLOBAL_VAR[TABLENAME]&amp;"[@c"&amp;$1:$1-1&amp;"]"))</f>
        <v>1</v>
      </c>
      <c r="AA3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657" s="36">
        <v>48</v>
      </c>
      <c r="AC3657" t="s">
        <v>5116</v>
      </c>
    </row>
  </sheetData>
  <conditionalFormatting sqref="B3332">
    <cfRule type="duplicateValues" dxfId="288" priority="180"/>
  </conditionalFormatting>
  <conditionalFormatting sqref="B989">
    <cfRule type="duplicateValues" dxfId="287" priority="179"/>
  </conditionalFormatting>
  <conditionalFormatting sqref="B3071:B3247 B1364:B1433 B774:B785 B755:B771 B2122:B2128 B2770:B2796 B2798:B2819 B1635:B1852 B2418:B2488 B1435 B1441:B1442 B1446:B1511 B1855:B1877 B1:B109 B3249:B3257 B2130:B2416 B1515:B1633 B546:B753 B3033:B3069 B787:B885 B2874:B3015 B2490:B2527 B2825:B2867 B2529:B2767 B263:B335 B1884:B2120 B1155:B1362 B3293:B3382 B1879:B1881 B3263:B3291 B3259:B3260 B112:B261 B337:B544 B2869:B2870 B3386:B3641 B3017:B3031 B887:B1153 B3643:B1048576">
    <cfRule type="duplicateValues" dxfId="286" priority="178"/>
  </conditionalFormatting>
  <conditionalFormatting sqref="B772:B773">
    <cfRule type="duplicateValues" dxfId="285" priority="177"/>
  </conditionalFormatting>
  <conditionalFormatting sqref="B772:B773">
    <cfRule type="duplicateValues" dxfId="284" priority="176"/>
  </conditionalFormatting>
  <conditionalFormatting sqref="B786">
    <cfRule type="duplicateValues" dxfId="283" priority="175"/>
  </conditionalFormatting>
  <conditionalFormatting sqref="B786">
    <cfRule type="duplicateValues" dxfId="282" priority="174"/>
  </conditionalFormatting>
  <conditionalFormatting sqref="B1363">
    <cfRule type="duplicateValues" dxfId="281" priority="173"/>
  </conditionalFormatting>
  <conditionalFormatting sqref="B1363">
    <cfRule type="duplicateValues" dxfId="280" priority="172"/>
  </conditionalFormatting>
  <conditionalFormatting sqref="B754">
    <cfRule type="duplicateValues" dxfId="279" priority="171"/>
  </conditionalFormatting>
  <conditionalFormatting sqref="B754">
    <cfRule type="duplicateValues" dxfId="278" priority="170"/>
  </conditionalFormatting>
  <conditionalFormatting sqref="B2121">
    <cfRule type="duplicateValues" dxfId="277" priority="169"/>
  </conditionalFormatting>
  <conditionalFormatting sqref="B2121">
    <cfRule type="duplicateValues" dxfId="276" priority="168"/>
  </conditionalFormatting>
  <conditionalFormatting sqref="B2489">
    <cfRule type="duplicateValues" dxfId="275" priority="167"/>
  </conditionalFormatting>
  <conditionalFormatting sqref="B2489">
    <cfRule type="duplicateValues" dxfId="274" priority="166"/>
  </conditionalFormatting>
  <conditionalFormatting sqref="B2768">
    <cfRule type="duplicateValues" dxfId="273" priority="165"/>
  </conditionalFormatting>
  <conditionalFormatting sqref="B2768">
    <cfRule type="duplicateValues" dxfId="272" priority="164"/>
  </conditionalFormatting>
  <conditionalFormatting sqref="B2769">
    <cfRule type="duplicateValues" dxfId="271" priority="163"/>
  </conditionalFormatting>
  <conditionalFormatting sqref="B2769">
    <cfRule type="duplicateValues" dxfId="270" priority="162"/>
  </conditionalFormatting>
  <conditionalFormatting sqref="B2797">
    <cfRule type="duplicateValues" dxfId="269" priority="161"/>
  </conditionalFormatting>
  <conditionalFormatting sqref="B2797">
    <cfRule type="duplicateValues" dxfId="268" priority="160"/>
  </conditionalFormatting>
  <conditionalFormatting sqref="B1634">
    <cfRule type="duplicateValues" dxfId="267" priority="159"/>
  </conditionalFormatting>
  <conditionalFormatting sqref="B1634">
    <cfRule type="duplicateValues" dxfId="266" priority="158"/>
  </conditionalFormatting>
  <conditionalFormatting sqref="B3070">
    <cfRule type="duplicateValues" dxfId="265" priority="156"/>
  </conditionalFormatting>
  <conditionalFormatting sqref="B3070">
    <cfRule type="duplicateValues" dxfId="264" priority="155"/>
  </conditionalFormatting>
  <conditionalFormatting sqref="B2417">
    <cfRule type="duplicateValues" dxfId="263" priority="154"/>
  </conditionalFormatting>
  <conditionalFormatting sqref="B2417">
    <cfRule type="duplicateValues" dxfId="262" priority="153"/>
  </conditionalFormatting>
  <conditionalFormatting sqref="B1434">
    <cfRule type="duplicateValues" dxfId="261" priority="152"/>
  </conditionalFormatting>
  <conditionalFormatting sqref="B1434">
    <cfRule type="duplicateValues" dxfId="260" priority="151"/>
  </conditionalFormatting>
  <conditionalFormatting sqref="B1436">
    <cfRule type="duplicateValues" dxfId="259" priority="150"/>
  </conditionalFormatting>
  <conditionalFormatting sqref="B1436">
    <cfRule type="duplicateValues" dxfId="258" priority="149"/>
  </conditionalFormatting>
  <conditionalFormatting sqref="B1437">
    <cfRule type="duplicateValues" dxfId="257" priority="148"/>
  </conditionalFormatting>
  <conditionalFormatting sqref="B1437">
    <cfRule type="duplicateValues" dxfId="256" priority="147"/>
  </conditionalFormatting>
  <conditionalFormatting sqref="B1438">
    <cfRule type="duplicateValues" dxfId="255" priority="146"/>
  </conditionalFormatting>
  <conditionalFormatting sqref="B1438">
    <cfRule type="duplicateValues" dxfId="254" priority="145"/>
  </conditionalFormatting>
  <conditionalFormatting sqref="B1439">
    <cfRule type="duplicateValues" dxfId="253" priority="144"/>
  </conditionalFormatting>
  <conditionalFormatting sqref="B1439">
    <cfRule type="duplicateValues" dxfId="252" priority="143"/>
  </conditionalFormatting>
  <conditionalFormatting sqref="B1440">
    <cfRule type="duplicateValues" dxfId="251" priority="142"/>
  </conditionalFormatting>
  <conditionalFormatting sqref="B1440">
    <cfRule type="duplicateValues" dxfId="250" priority="141"/>
  </conditionalFormatting>
  <conditionalFormatting sqref="B1443">
    <cfRule type="duplicateValues" dxfId="249" priority="140"/>
  </conditionalFormatting>
  <conditionalFormatting sqref="B1443">
    <cfRule type="duplicateValues" dxfId="248" priority="139"/>
  </conditionalFormatting>
  <conditionalFormatting sqref="B1444">
    <cfRule type="duplicateValues" dxfId="247" priority="138"/>
  </conditionalFormatting>
  <conditionalFormatting sqref="B1444">
    <cfRule type="duplicateValues" dxfId="246" priority="137"/>
  </conditionalFormatting>
  <conditionalFormatting sqref="B1445">
    <cfRule type="duplicateValues" dxfId="245" priority="136"/>
  </conditionalFormatting>
  <conditionalFormatting sqref="B1445">
    <cfRule type="duplicateValues" dxfId="244" priority="135"/>
  </conditionalFormatting>
  <conditionalFormatting sqref="B1853">
    <cfRule type="duplicateValues" dxfId="243" priority="134"/>
  </conditionalFormatting>
  <conditionalFormatting sqref="B1853">
    <cfRule type="duplicateValues" dxfId="242" priority="133"/>
  </conditionalFormatting>
  <conditionalFormatting sqref="B1854">
    <cfRule type="duplicateValues" dxfId="241" priority="132"/>
  </conditionalFormatting>
  <conditionalFormatting sqref="B1854">
    <cfRule type="duplicateValues" dxfId="240" priority="131"/>
  </conditionalFormatting>
  <conditionalFormatting sqref="B545">
    <cfRule type="duplicateValues" dxfId="239" priority="130"/>
  </conditionalFormatting>
  <conditionalFormatting sqref="B3383:B3385">
    <cfRule type="duplicateValues" dxfId="238" priority="1088"/>
  </conditionalFormatting>
  <conditionalFormatting sqref="B2770:B2796 B3:B109 B774:B785 B1364:B1433 B755:B771 B2122:B2128 B2798:B2819 B1635:B1852 B3071:B3247 B2418:B2488 B1435 B1441:B1442 B1446:B1511 B1855:B1877 B3249:B3257 B2130:B2416 B1515:B1633 B546:B753 B787:B885 B3033:B3069 B990:B1153 B2874:B3015 B2490:B2527 B2825:B2867 B2529:B2767 B263:B335 B1884:B2120 B1155:B1362 B3293:B3332 B1879:B1881 B3263:B3291 B3259:B3260 B112:B261 B337:B544 B2869:B2870 B3017:B3031 B887:B988">
    <cfRule type="duplicateValues" dxfId="237" priority="1909"/>
  </conditionalFormatting>
  <conditionalFormatting sqref="B3249:B3257 B1515:B1877 B3033:B3247 B2:B109 B2874:B3015 B2130:B2527 B2825:B2867 B2529:B2819 B263:B335 B1884:B2128 B1155:B1511 B3293:B3432 B1879:B1881 B3263:B3291 B3259:B3260 B112:B261 B337:B885 B2869:B2870 B3017:B3031 B887:B1153">
    <cfRule type="duplicateValues" dxfId="236" priority="1928"/>
  </conditionalFormatting>
  <conditionalFormatting sqref="AA3:AA109 AE3250:AE3258 AD3249:AD3257 AE4:AE110 AD3:AD109 AA3249:AA3257 AE3034:AE3248 AD3033:AD3247 AA3033:AA3247 AE2131:AE2528 AD2130:AD2527 AA2130:AA2527 AE1516:AE1878 AD1515:AD1877 AA1515:AA1877 AA2874:AA3015 AE2875:AE3015 AD2874:AD3015 AA2825:AA2867 AE2826:AE2868 AD2825:AD2867 AE113:AE262 AD112:AD261 AA112:AA261 AA2529:AA2819 AE2530:AE2820 AD2529:AD2819 AA263:AA335 AE264:AE336 AD263:AD335 AA1884:AA2128 AE1885:AE2129 AD1884:AD2128 AE1156:AE1512 AD1155:AD1511 AA1155:AA1511 AA3293:AA3432 AE3294:AE3433 AD3293:AD3432 AA1879:AA1881 AE1880:AE1882 AD1879:AD1881 AA3263:AA3291 AE3264:AE3292 AD3263:AD3291 AA3259:AA3260 AE3260:AE3261 AD3259:AD3260 AE338:AE885 AD337:AD885 AA337:AA885 AE2870:AE2871 AD2869:AD2870 AA2869:AA2870 AD3017:AD3031 AE3017:AE3032 AA3017:AA3031 AA887:AA1153 AD887:AD1153 AE887:AE1154">
    <cfRule type="duplicateValues" dxfId="235" priority="1931"/>
  </conditionalFormatting>
  <conditionalFormatting sqref="B3248">
    <cfRule type="duplicateValues" dxfId="234" priority="120"/>
  </conditionalFormatting>
  <conditionalFormatting sqref="B3248">
    <cfRule type="duplicateValues" dxfId="233" priority="121"/>
  </conditionalFormatting>
  <conditionalFormatting sqref="B3248">
    <cfRule type="duplicateValues" dxfId="232" priority="122"/>
  </conditionalFormatting>
  <conditionalFormatting sqref="AA3248 AE3249 AD3248">
    <cfRule type="duplicateValues" dxfId="231" priority="123"/>
  </conditionalFormatting>
  <conditionalFormatting sqref="B3032">
    <cfRule type="duplicateValues" dxfId="230" priority="116"/>
  </conditionalFormatting>
  <conditionalFormatting sqref="B3032">
    <cfRule type="duplicateValues" dxfId="229" priority="117"/>
  </conditionalFormatting>
  <conditionalFormatting sqref="B3032">
    <cfRule type="duplicateValues" dxfId="228" priority="118"/>
  </conditionalFormatting>
  <conditionalFormatting sqref="AA3032 AE3033 AD3032">
    <cfRule type="duplicateValues" dxfId="227" priority="119"/>
  </conditionalFormatting>
  <conditionalFormatting sqref="B2129">
    <cfRule type="duplicateValues" dxfId="226" priority="112"/>
  </conditionalFormatting>
  <conditionalFormatting sqref="B2129">
    <cfRule type="duplicateValues" dxfId="225" priority="113"/>
  </conditionalFormatting>
  <conditionalFormatting sqref="B2129">
    <cfRule type="duplicateValues" dxfId="224" priority="114"/>
  </conditionalFormatting>
  <conditionalFormatting sqref="AA2129 AE2130 AD2129">
    <cfRule type="duplicateValues" dxfId="223" priority="115"/>
  </conditionalFormatting>
  <conditionalFormatting sqref="B1513">
    <cfRule type="duplicateValues" dxfId="222" priority="88"/>
  </conditionalFormatting>
  <conditionalFormatting sqref="B1513">
    <cfRule type="duplicateValues" dxfId="221" priority="89"/>
  </conditionalFormatting>
  <conditionalFormatting sqref="B1513">
    <cfRule type="duplicateValues" dxfId="220" priority="90"/>
  </conditionalFormatting>
  <conditionalFormatting sqref="AA1513 AE1514 AD1513">
    <cfRule type="duplicateValues" dxfId="219" priority="91"/>
  </conditionalFormatting>
  <conditionalFormatting sqref="B1514">
    <cfRule type="duplicateValues" dxfId="218" priority="84"/>
  </conditionalFormatting>
  <conditionalFormatting sqref="B1514">
    <cfRule type="duplicateValues" dxfId="217" priority="85"/>
  </conditionalFormatting>
  <conditionalFormatting sqref="B1514">
    <cfRule type="duplicateValues" dxfId="216" priority="86"/>
  </conditionalFormatting>
  <conditionalFormatting sqref="AA1514 AE1515 AD1514">
    <cfRule type="duplicateValues" dxfId="215" priority="87"/>
  </conditionalFormatting>
  <conditionalFormatting sqref="B1512">
    <cfRule type="duplicateValues" dxfId="214" priority="2086"/>
  </conditionalFormatting>
  <conditionalFormatting sqref="AA1512 AE1513 AD1512">
    <cfRule type="duplicateValues" dxfId="213" priority="2089"/>
  </conditionalFormatting>
  <conditionalFormatting sqref="B2871:B2872">
    <cfRule type="duplicateValues" dxfId="212" priority="76"/>
  </conditionalFormatting>
  <conditionalFormatting sqref="B2871:B2872">
    <cfRule type="duplicateValues" dxfId="211" priority="77"/>
  </conditionalFormatting>
  <conditionalFormatting sqref="B2871:B2872">
    <cfRule type="duplicateValues" dxfId="210" priority="78"/>
  </conditionalFormatting>
  <conditionalFormatting sqref="AA2871:AA2872 AE2872:AE2873 AD2871:AD2872">
    <cfRule type="duplicateValues" dxfId="209" priority="79"/>
  </conditionalFormatting>
  <conditionalFormatting sqref="B2873">
    <cfRule type="duplicateValues" dxfId="208" priority="72"/>
  </conditionalFormatting>
  <conditionalFormatting sqref="B2873">
    <cfRule type="duplicateValues" dxfId="207" priority="73"/>
  </conditionalFormatting>
  <conditionalFormatting sqref="B2873">
    <cfRule type="duplicateValues" dxfId="206" priority="74"/>
  </conditionalFormatting>
  <conditionalFormatting sqref="AA2873 AE2874 AD2873">
    <cfRule type="duplicateValues" dxfId="205" priority="75"/>
  </conditionalFormatting>
  <conditionalFormatting sqref="B2820:B2824">
    <cfRule type="duplicateValues" dxfId="204" priority="68"/>
  </conditionalFormatting>
  <conditionalFormatting sqref="B2820:B2824">
    <cfRule type="duplicateValues" dxfId="203" priority="69"/>
  </conditionalFormatting>
  <conditionalFormatting sqref="B2820:B2824">
    <cfRule type="duplicateValues" dxfId="202" priority="70"/>
  </conditionalFormatting>
  <conditionalFormatting sqref="AA2820:AA2824 AE2821:AE2825 AD2820:AD2824">
    <cfRule type="duplicateValues" dxfId="201" priority="71"/>
  </conditionalFormatting>
  <conditionalFormatting sqref="B110">
    <cfRule type="duplicateValues" dxfId="200" priority="64"/>
  </conditionalFormatting>
  <conditionalFormatting sqref="B110">
    <cfRule type="duplicateValues" dxfId="199" priority="65"/>
  </conditionalFormatting>
  <conditionalFormatting sqref="B110">
    <cfRule type="duplicateValues" dxfId="198" priority="66"/>
  </conditionalFormatting>
  <conditionalFormatting sqref="AA110 AE111 AD110">
    <cfRule type="duplicateValues" dxfId="197" priority="67"/>
  </conditionalFormatting>
  <conditionalFormatting sqref="B111">
    <cfRule type="duplicateValues" dxfId="196" priority="60"/>
  </conditionalFormatting>
  <conditionalFormatting sqref="B111">
    <cfRule type="duplicateValues" dxfId="195" priority="61"/>
  </conditionalFormatting>
  <conditionalFormatting sqref="B111">
    <cfRule type="duplicateValues" dxfId="194" priority="62"/>
  </conditionalFormatting>
  <conditionalFormatting sqref="AA111 AE112 AD111">
    <cfRule type="duplicateValues" dxfId="193" priority="63"/>
  </conditionalFormatting>
  <conditionalFormatting sqref="B2528">
    <cfRule type="duplicateValues" dxfId="192" priority="56"/>
  </conditionalFormatting>
  <conditionalFormatting sqref="B2528">
    <cfRule type="duplicateValues" dxfId="191" priority="57"/>
  </conditionalFormatting>
  <conditionalFormatting sqref="B2528">
    <cfRule type="duplicateValues" dxfId="190" priority="58"/>
  </conditionalFormatting>
  <conditionalFormatting sqref="AA2528 AE2529 AD2528">
    <cfRule type="duplicateValues" dxfId="189" priority="59"/>
  </conditionalFormatting>
  <conditionalFormatting sqref="B262">
    <cfRule type="duplicateValues" dxfId="188" priority="52"/>
  </conditionalFormatting>
  <conditionalFormatting sqref="B262">
    <cfRule type="duplicateValues" dxfId="187" priority="53"/>
  </conditionalFormatting>
  <conditionalFormatting sqref="B262">
    <cfRule type="duplicateValues" dxfId="186" priority="54"/>
  </conditionalFormatting>
  <conditionalFormatting sqref="AA262 AE263 AD262">
    <cfRule type="duplicateValues" dxfId="185" priority="55"/>
  </conditionalFormatting>
  <conditionalFormatting sqref="B1882">
    <cfRule type="duplicateValues" dxfId="184" priority="48"/>
  </conditionalFormatting>
  <conditionalFormatting sqref="B1882">
    <cfRule type="duplicateValues" dxfId="183" priority="49"/>
  </conditionalFormatting>
  <conditionalFormatting sqref="B1882">
    <cfRule type="duplicateValues" dxfId="182" priority="50"/>
  </conditionalFormatting>
  <conditionalFormatting sqref="AA1882 AE1883 AD1882">
    <cfRule type="duplicateValues" dxfId="181" priority="51"/>
  </conditionalFormatting>
  <conditionalFormatting sqref="B1883">
    <cfRule type="duplicateValues" dxfId="180" priority="44"/>
  </conditionalFormatting>
  <conditionalFormatting sqref="B1883">
    <cfRule type="duplicateValues" dxfId="179" priority="45"/>
  </conditionalFormatting>
  <conditionalFormatting sqref="B1883">
    <cfRule type="duplicateValues" dxfId="178" priority="46"/>
  </conditionalFormatting>
  <conditionalFormatting sqref="AA1883 AE1884 AD1883">
    <cfRule type="duplicateValues" dxfId="177" priority="47"/>
  </conditionalFormatting>
  <conditionalFormatting sqref="B1154">
    <cfRule type="duplicateValues" dxfId="176" priority="40"/>
  </conditionalFormatting>
  <conditionalFormatting sqref="B1154">
    <cfRule type="duplicateValues" dxfId="175" priority="41"/>
  </conditionalFormatting>
  <conditionalFormatting sqref="B1154">
    <cfRule type="duplicateValues" dxfId="174" priority="42"/>
  </conditionalFormatting>
  <conditionalFormatting sqref="AA1154 AE1155 AD1154">
    <cfRule type="duplicateValues" dxfId="173" priority="43"/>
  </conditionalFormatting>
  <conditionalFormatting sqref="B3292">
    <cfRule type="duplicateValues" dxfId="172" priority="36"/>
  </conditionalFormatting>
  <conditionalFormatting sqref="B3292">
    <cfRule type="duplicateValues" dxfId="171" priority="37"/>
  </conditionalFormatting>
  <conditionalFormatting sqref="B3292">
    <cfRule type="duplicateValues" dxfId="170" priority="38"/>
  </conditionalFormatting>
  <conditionalFormatting sqref="AA3292 AE3293 AD3292">
    <cfRule type="duplicateValues" dxfId="169" priority="39"/>
  </conditionalFormatting>
  <conditionalFormatting sqref="B1878">
    <cfRule type="duplicateValues" dxfId="168" priority="32"/>
  </conditionalFormatting>
  <conditionalFormatting sqref="B1878">
    <cfRule type="duplicateValues" dxfId="167" priority="33"/>
  </conditionalFormatting>
  <conditionalFormatting sqref="B1878">
    <cfRule type="duplicateValues" dxfId="166" priority="34"/>
  </conditionalFormatting>
  <conditionalFormatting sqref="AA1878 AE1879 AD1878">
    <cfRule type="duplicateValues" dxfId="165" priority="35"/>
  </conditionalFormatting>
  <conditionalFormatting sqref="B3261">
    <cfRule type="duplicateValues" dxfId="164" priority="28"/>
  </conditionalFormatting>
  <conditionalFormatting sqref="B3261">
    <cfRule type="duplicateValues" dxfId="163" priority="29"/>
  </conditionalFormatting>
  <conditionalFormatting sqref="B3261">
    <cfRule type="duplicateValues" dxfId="162" priority="30"/>
  </conditionalFormatting>
  <conditionalFormatting sqref="AA3261 AE3262 AD3261">
    <cfRule type="duplicateValues" dxfId="161" priority="31"/>
  </conditionalFormatting>
  <conditionalFormatting sqref="B3258">
    <cfRule type="duplicateValues" dxfId="160" priority="24"/>
  </conditionalFormatting>
  <conditionalFormatting sqref="B3258">
    <cfRule type="duplicateValues" dxfId="159" priority="25"/>
  </conditionalFormatting>
  <conditionalFormatting sqref="B3258">
    <cfRule type="duplicateValues" dxfId="158" priority="26"/>
  </conditionalFormatting>
  <conditionalFormatting sqref="AA3258 AE3259 AD3258">
    <cfRule type="duplicateValues" dxfId="157" priority="27"/>
  </conditionalFormatting>
  <conditionalFormatting sqref="B336">
    <cfRule type="duplicateValues" dxfId="156" priority="20"/>
  </conditionalFormatting>
  <conditionalFormatting sqref="B336">
    <cfRule type="duplicateValues" dxfId="155" priority="21"/>
  </conditionalFormatting>
  <conditionalFormatting sqref="B336">
    <cfRule type="duplicateValues" dxfId="154" priority="22"/>
  </conditionalFormatting>
  <conditionalFormatting sqref="AA336 AE337 AD336">
    <cfRule type="duplicateValues" dxfId="153" priority="23"/>
  </conditionalFormatting>
  <conditionalFormatting sqref="B2868">
    <cfRule type="duplicateValues" dxfId="152" priority="16"/>
  </conditionalFormatting>
  <conditionalFormatting sqref="B2868">
    <cfRule type="duplicateValues" dxfId="151" priority="17"/>
  </conditionalFormatting>
  <conditionalFormatting sqref="B2868">
    <cfRule type="duplicateValues" dxfId="150" priority="18"/>
  </conditionalFormatting>
  <conditionalFormatting sqref="AA2868 AE2869 AD2868">
    <cfRule type="duplicateValues" dxfId="149" priority="19"/>
  </conditionalFormatting>
  <conditionalFormatting sqref="B3262">
    <cfRule type="duplicateValues" dxfId="148" priority="12"/>
  </conditionalFormatting>
  <conditionalFormatting sqref="B3262">
    <cfRule type="duplicateValues" dxfId="147" priority="13"/>
  </conditionalFormatting>
  <conditionalFormatting sqref="B3262">
    <cfRule type="duplicateValues" dxfId="146" priority="14"/>
  </conditionalFormatting>
  <conditionalFormatting sqref="AA3262 AE3263 AD3262">
    <cfRule type="duplicateValues" dxfId="145" priority="15"/>
  </conditionalFormatting>
  <conditionalFormatting sqref="AE3">
    <cfRule type="duplicateValues" dxfId="144" priority="2125"/>
  </conditionalFormatting>
  <conditionalFormatting sqref="B3016">
    <cfRule type="duplicateValues" dxfId="143" priority="8"/>
  </conditionalFormatting>
  <conditionalFormatting sqref="B3016">
    <cfRule type="duplicateValues" dxfId="142" priority="9"/>
  </conditionalFormatting>
  <conditionalFormatting sqref="B3016">
    <cfRule type="duplicateValues" dxfId="141" priority="10"/>
  </conditionalFormatting>
  <conditionalFormatting sqref="AD3016:AE3016 AA3016">
    <cfRule type="duplicateValues" dxfId="140" priority="11"/>
  </conditionalFormatting>
  <conditionalFormatting sqref="B886">
    <cfRule type="duplicateValues" dxfId="139" priority="4"/>
  </conditionalFormatting>
  <conditionalFormatting sqref="B886">
    <cfRule type="duplicateValues" dxfId="138" priority="5"/>
  </conditionalFormatting>
  <conditionalFormatting sqref="B886">
    <cfRule type="duplicateValues" dxfId="137" priority="6"/>
  </conditionalFormatting>
  <conditionalFormatting sqref="AD886:AE886 AA886">
    <cfRule type="duplicateValues" dxfId="136" priority="7"/>
  </conditionalFormatting>
  <conditionalFormatting sqref="B3642">
    <cfRule type="duplicateValues" dxfId="135" priority="1"/>
    <cfRule type="duplicateValues" dxfId="134" priority="2"/>
  </conditionalFormatting>
  <conditionalFormatting sqref="B3642">
    <cfRule type="duplicateValues" dxfId="133" priority="3"/>
  </conditionalFormatting>
  <pageMargins left="0.7" right="0.7" top="0.75" bottom="0.75" header="0.3" footer="0.3"/>
  <pageSetup paperSize="14" orientation="portrait" horizontalDpi="4294967293" verticalDpi="0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233"/>
  <sheetViews>
    <sheetView zoomScale="70" zoomScaleNormal="70" workbookViewId="0">
      <selection activeCell="F8" sqref="F8"/>
    </sheetView>
  </sheetViews>
  <sheetFormatPr defaultRowHeight="15" outlineLevelCol="1"/>
  <cols>
    <col min="1" max="1" width="9.140625" style="29"/>
    <col min="2" max="2" width="5.140625" style="29" bestFit="1" customWidth="1"/>
    <col min="3" max="3" width="30.42578125" style="29" customWidth="1"/>
    <col min="4" max="4" width="19" style="29" customWidth="1"/>
    <col min="5" max="5" width="9" style="29" bestFit="1" customWidth="1"/>
    <col min="6" max="6" width="6.42578125" style="29" customWidth="1"/>
    <col min="7" max="7" width="32.5703125" style="29" hidden="1" customWidth="1" outlineLevel="1"/>
    <col min="8" max="8" width="7" style="29" customWidth="1" collapsed="1"/>
    <col min="9" max="9" width="5.28515625" style="29" customWidth="1"/>
    <col min="10" max="10" width="5.42578125" style="29" customWidth="1" outlineLevel="1"/>
    <col min="11" max="11" width="5.140625" style="29" customWidth="1" outlineLevel="1"/>
    <col min="12" max="12" width="5.28515625" style="29" customWidth="1"/>
    <col min="13" max="13" width="5.42578125" style="29" customWidth="1" outlineLevel="1"/>
    <col min="14" max="14" width="5.140625" style="29" customWidth="1" outlineLevel="1"/>
    <col min="15" max="15" width="5.28515625" style="29" customWidth="1"/>
    <col min="16" max="16" width="5.42578125" style="29" customWidth="1" outlineLevel="1"/>
    <col min="17" max="17" width="5.140625" style="29" customWidth="1" outlineLevel="1"/>
    <col min="18" max="18" width="5.28515625" style="29" bestFit="1" customWidth="1"/>
    <col min="19" max="19" width="5.42578125" style="29" customWidth="1" outlineLevel="1"/>
    <col min="20" max="20" width="5.140625" style="29" customWidth="1" outlineLevel="1"/>
    <col min="21" max="21" width="5.28515625" style="29" bestFit="1" customWidth="1"/>
    <col min="22" max="22" width="5.28515625" style="29" customWidth="1"/>
    <col min="23" max="23" width="5.42578125" style="29" customWidth="1" outlineLevel="1"/>
    <col min="24" max="24" width="5.140625" style="29" customWidth="1" outlineLevel="1"/>
    <col min="25" max="25" width="5.140625" style="29" customWidth="1"/>
    <col min="26" max="26" width="17.140625" style="30" customWidth="1"/>
    <col min="27" max="27" width="33.140625" style="30" customWidth="1"/>
    <col min="28" max="28" width="25.28515625" style="30" customWidth="1"/>
    <col min="29" max="29" width="39.42578125" style="30" customWidth="1"/>
    <col min="30" max="34" width="14" style="30" customWidth="1"/>
    <col min="35" max="35" width="9.140625" style="29"/>
    <col min="36" max="36" width="60.7109375" style="29" customWidth="1"/>
    <col min="37" max="37" width="11" style="29" customWidth="1"/>
    <col min="38" max="16384" width="9.140625" style="29"/>
  </cols>
  <sheetData>
    <row r="1" spans="1:37">
      <c r="D1" s="29" t="e">
        <f>SEARCH("]",C1)</f>
        <v>#VALUE!</v>
      </c>
      <c r="E1" s="29" t="s">
        <v>3856</v>
      </c>
      <c r="F1" s="29">
        <f ca="1">IF(X1&gt;0,U1,IF(T1&gt;0,R1,IF(NOT(Q1=0),O1,IF(NOT(N1=0),L1,IF(NOT(K1=0),I1,"ERR")))))</f>
        <v>1</v>
      </c>
      <c r="I1" s="35">
        <v>1</v>
      </c>
      <c r="J1" s="35"/>
      <c r="K1" s="35">
        <f ca="1">SUM(INDIRECT(IMPORT_VAR[TABLENAME]&amp;"[C"&amp;L1-1&amp;"]"))</f>
        <v>-69</v>
      </c>
      <c r="L1" s="35">
        <v>2</v>
      </c>
      <c r="M1" s="35"/>
      <c r="N1" s="35">
        <f ca="1">SUM(INDIRECT(IMPORT_VAR[TABLENAME]&amp;"[C"&amp;O1-1&amp;"]"))</f>
        <v>0</v>
      </c>
      <c r="O1" s="35">
        <v>3</v>
      </c>
      <c r="P1" s="35"/>
      <c r="Q1" s="35">
        <f ca="1">SUM(INDIRECT(IMPORT_VAR[TABLENAME]&amp;"[C"&amp;R1-1&amp;"]"))</f>
        <v>0</v>
      </c>
      <c r="R1" s="35">
        <v>4</v>
      </c>
      <c r="S1" s="35"/>
      <c r="T1" s="35">
        <f ca="1">SUM(INDIRECT(IMPORT_VAR[TABLENAME]&amp;"[C"&amp;U1-1&amp;"]"))</f>
        <v>0</v>
      </c>
      <c r="U1" s="35">
        <v>5</v>
      </c>
      <c r="V1" s="35"/>
      <c r="X1" s="29">
        <f ca="1">SUM(INDIRECT(IMPORT_VAR[TABLENAME]&amp;"[C"&amp;U1&amp;"]"))</f>
        <v>0</v>
      </c>
      <c r="Y1" s="29">
        <v>6</v>
      </c>
    </row>
    <row r="2" spans="1:37">
      <c r="A2" s="29" t="s">
        <v>5659</v>
      </c>
      <c r="B2" s="29" t="s">
        <v>3382</v>
      </c>
      <c r="C2" s="29" t="s">
        <v>3729</v>
      </c>
      <c r="D2" s="29" t="s">
        <v>3730</v>
      </c>
      <c r="E2" s="29" t="s">
        <v>3731</v>
      </c>
      <c r="F2" s="29" t="s">
        <v>3732</v>
      </c>
      <c r="G2" s="29" t="s">
        <v>3733</v>
      </c>
      <c r="H2" s="29" t="s">
        <v>3734</v>
      </c>
      <c r="I2" s="29" t="s">
        <v>3841</v>
      </c>
      <c r="J2" s="29" t="s">
        <v>3842</v>
      </c>
      <c r="K2" s="29" t="s">
        <v>3843</v>
      </c>
      <c r="L2" s="29" t="s">
        <v>3844</v>
      </c>
      <c r="M2" s="29" t="s">
        <v>3845</v>
      </c>
      <c r="N2" s="29" t="s">
        <v>3846</v>
      </c>
      <c r="O2" s="29" t="s">
        <v>3847</v>
      </c>
      <c r="P2" s="29" t="s">
        <v>3848</v>
      </c>
      <c r="Q2" s="29" t="s">
        <v>3849</v>
      </c>
      <c r="R2" s="29" t="s">
        <v>3850</v>
      </c>
      <c r="S2" s="29" t="s">
        <v>3851</v>
      </c>
      <c r="T2" s="29" t="s">
        <v>3852</v>
      </c>
      <c r="U2" s="29" t="s">
        <v>3853</v>
      </c>
      <c r="V2" s="29" t="s">
        <v>4063</v>
      </c>
      <c r="W2" s="29" t="s">
        <v>3854</v>
      </c>
      <c r="X2" s="29" t="s">
        <v>3855</v>
      </c>
      <c r="Y2" s="29" t="s">
        <v>4</v>
      </c>
      <c r="Z2" s="30" t="s">
        <v>5079</v>
      </c>
      <c r="AA2" s="30" t="s">
        <v>5078</v>
      </c>
      <c r="AB2" s="30" t="s">
        <v>5077</v>
      </c>
      <c r="AC2" s="30" t="s">
        <v>5774</v>
      </c>
      <c r="AD2" s="30" t="s">
        <v>5777</v>
      </c>
      <c r="AE2" s="30" t="s">
        <v>5778</v>
      </c>
      <c r="AF2" s="30" t="s">
        <v>5779</v>
      </c>
      <c r="AG2" s="30" t="s">
        <v>5781</v>
      </c>
      <c r="AH2" s="30" t="s">
        <v>5782</v>
      </c>
      <c r="AI2" s="29" t="s">
        <v>5828</v>
      </c>
      <c r="AJ2" s="29" t="s">
        <v>3879</v>
      </c>
      <c r="AK2" s="29" t="s">
        <v>3880</v>
      </c>
    </row>
    <row r="3" spans="1:37">
      <c r="A3" s="102">
        <v>1</v>
      </c>
      <c r="B3" s="31">
        <f ca="1">IF(IMPORT[[#This Row],[C]]&lt;1,"",ROW()-2)</f>
        <v>1</v>
      </c>
      <c r="C3" s="57" t="s">
        <v>2758</v>
      </c>
      <c r="D3" s="31" t="s">
        <v>2759</v>
      </c>
      <c r="E3" s="31">
        <v>600</v>
      </c>
      <c r="F3" s="31">
        <f ca="1">IMPORT[TT]</f>
        <v>1</v>
      </c>
      <c r="G3" s="31"/>
      <c r="H3" s="31">
        <v>2019</v>
      </c>
      <c r="I3" s="32">
        <v>1</v>
      </c>
      <c r="J3" s="31"/>
      <c r="K3" s="31" t="str">
        <f>IF(IMPORT[[#This Row],[b1]]="","",IMPORT[[#This Row],[b1]]-IMPORT[[#This Row],[a1]])</f>
        <v/>
      </c>
      <c r="L3" s="32">
        <f ca="1">SUM(INDIRECT(IMPORT_VAR[TABLENAME]&amp;"[@a"&amp;$1:$1-1&amp;"]"),INDIRECT(IMPORT_VAR[TABLENAME]&amp;"[@c"&amp;$1:$1-1&amp;"]"))</f>
        <v>1</v>
      </c>
      <c r="M3" s="31"/>
      <c r="N3" s="31" t="str">
        <f>IF(IMPORT[[#This Row],[b2]]="","",IMPORT[[#This Row],[b2]]-IMPORT[[#This Row],[a2]])</f>
        <v/>
      </c>
      <c r="O3" s="32">
        <f ca="1">SUM(INDIRECT(IMPORT_VAR[TABLENAME]&amp;"[@a"&amp;$1:$1-1&amp;"]"),INDIRECT(IMPORT_VAR[TABLENAME]&amp;"[@c"&amp;$1:$1-1&amp;"]"))</f>
        <v>1</v>
      </c>
      <c r="P3" s="33"/>
      <c r="Q3" s="33" t="str">
        <f>IF(IMPORT[[#This Row],[b3]]="","",IMPORT[[#This Row],[b3]]-IMPORT[[#This Row],[a3]])</f>
        <v/>
      </c>
      <c r="R3" s="32">
        <f ca="1">SUM(INDIRECT(IMPORT_VAR[TABLENAME]&amp;"[@a"&amp;$1:$1-1&amp;"]"),INDIRECT(IMPORT_VAR[TABLENAME]&amp;"[@c"&amp;$1:$1-1&amp;"]"))</f>
        <v>1</v>
      </c>
      <c r="S3" s="33"/>
      <c r="T3" s="33" t="str">
        <f>IF(IMPORT[[#This Row],[b4]]="","",IMPORT[[#This Row],[b4]]-IMPORT[[#This Row],[a4]])</f>
        <v/>
      </c>
      <c r="U3" s="32">
        <f ca="1">SUM(INDIRECT(IMPORT_VAR[TABLENAME]&amp;"[@a"&amp;$1:$1-1&amp;"]"),INDIRECT(IMPORT_VAR[TABLENAME]&amp;"[@c"&amp;$1:$1-1&amp;"]"))</f>
        <v>1</v>
      </c>
      <c r="V3" s="33"/>
      <c r="W3" s="31"/>
      <c r="X3" s="31" t="str">
        <f>IF(IMPORT[[#This Row],[b5]]="","",IMPORT[[#This Row],[b5]]-IMPORT[[#This Row],[a5]])</f>
        <v/>
      </c>
      <c r="Y3" s="49">
        <f ca="1">SUM(INDIRECT(IMPORT_VAR[TABLENAME]&amp;"[@a"&amp;$1:$1-1&amp;"]"),INDIRECT(IMPORT_VAR[TABLENAME]&amp;"[@c"&amp;$1:$1-1&amp;"]"))</f>
        <v>1</v>
      </c>
      <c r="Z3" s="51" t="s">
        <v>5731</v>
      </c>
      <c r="AA3" s="51" t="s">
        <v>2758</v>
      </c>
      <c r="AB3" s="51"/>
      <c r="AC3" s="51" t="str">
        <f>CONCATENATE(IMPORT[[#This Row],[1]]," ",IMPORT[[#This Row],[2]],IF(IMPORT[[#This Row],[3]]="","",CONCATENATE(" ",IMPORT[[#This Row],[3]])))</f>
        <v>Abjad 349ABC</v>
      </c>
      <c r="AD3" s="51" t="str">
        <f>CONCATENATE("Import ",IMPORT[[#This Row],[Ket]])</f>
        <v>Import 2019</v>
      </c>
      <c r="AE3" s="52">
        <v>600</v>
      </c>
      <c r="AF3" s="52" t="s">
        <v>5118</v>
      </c>
      <c r="AG3" s="52" t="s">
        <v>5780</v>
      </c>
      <c r="AH3" s="52">
        <f ca="1">IMPORT[[#This Row],[C]]</f>
        <v>1</v>
      </c>
      <c r="AI3" s="126" t="str">
        <f>CONCATENATE(IMPORT[[#This Row],[6]]," ",IMPORT[[#This Row],[7]])</f>
        <v>600 PCS</v>
      </c>
      <c r="AJ3" s="29" t="s">
        <v>3883</v>
      </c>
      <c r="AK3" s="29" t="str">
        <f>RIGHT(IMPORT_VAR[FILENAME],LEN(IMPORT_VAR[FILENAME])-SEARCH("]",IMPORT_VAR[FILENAME]))</f>
        <v>IMPORT</v>
      </c>
    </row>
    <row r="4" spans="1:37">
      <c r="A4" s="102">
        <v>2</v>
      </c>
      <c r="B4" s="31" t="str">
        <f ca="1">IF(IMPORT[[#This Row],[C]]&lt;1,"",ROW()-2)</f>
        <v/>
      </c>
      <c r="C4" s="57" t="s">
        <v>2762</v>
      </c>
      <c r="D4" s="31" t="s">
        <v>2763</v>
      </c>
      <c r="E4" s="31">
        <v>480</v>
      </c>
      <c r="F4" s="31">
        <f ca="1">IMPORT[TT]</f>
        <v>0</v>
      </c>
      <c r="G4" s="31"/>
      <c r="H4" s="31">
        <v>2019</v>
      </c>
      <c r="I4" s="32">
        <v>0</v>
      </c>
      <c r="J4" s="31"/>
      <c r="K4" s="31" t="str">
        <f>IF(IMPORT[[#This Row],[b1]]="","",IMPORT[[#This Row],[b1]]-IMPORT[[#This Row],[a1]])</f>
        <v/>
      </c>
      <c r="L4" s="32">
        <f ca="1">SUM(INDIRECT(IMPORT_VAR[TABLENAME]&amp;"[@a"&amp;$1:$1-1&amp;"]"),INDIRECT(IMPORT_VAR[TABLENAME]&amp;"[@c"&amp;$1:$1-1&amp;"]"))</f>
        <v>0</v>
      </c>
      <c r="M4" s="31"/>
      <c r="N4" s="31" t="str">
        <f>IF(IMPORT[[#This Row],[b2]]="","",IMPORT[[#This Row],[b2]]-IMPORT[[#This Row],[a2]])</f>
        <v/>
      </c>
      <c r="O4" s="32">
        <f ca="1">SUM(INDIRECT(IMPORT_VAR[TABLENAME]&amp;"[@a"&amp;$1:$1-1&amp;"]"),INDIRECT(IMPORT_VAR[TABLENAME]&amp;"[@c"&amp;$1:$1-1&amp;"]"))</f>
        <v>0</v>
      </c>
      <c r="P4" s="33"/>
      <c r="Q4" s="33" t="str">
        <f>IF(IMPORT[[#This Row],[b3]]="","",IMPORT[[#This Row],[b3]]-IMPORT[[#This Row],[a3]])</f>
        <v/>
      </c>
      <c r="R4" s="32">
        <f ca="1">SUM(INDIRECT(IMPORT_VAR[TABLENAME]&amp;"[@a"&amp;$1:$1-1&amp;"]"),INDIRECT(IMPORT_VAR[TABLENAME]&amp;"[@c"&amp;$1:$1-1&amp;"]"))</f>
        <v>0</v>
      </c>
      <c r="S4" s="33"/>
      <c r="T4" s="33" t="str">
        <f>IF(IMPORT[[#This Row],[b4]]="","",IMPORT[[#This Row],[b4]]-IMPORT[[#This Row],[a4]])</f>
        <v/>
      </c>
      <c r="U4" s="32">
        <f ca="1">SUM(INDIRECT(IMPORT_VAR[TABLENAME]&amp;"[@a"&amp;$1:$1-1&amp;"]"),INDIRECT(IMPORT_VAR[TABLENAME]&amp;"[@c"&amp;$1:$1-1&amp;"]"))</f>
        <v>0</v>
      </c>
      <c r="V4" s="33"/>
      <c r="W4" s="31"/>
      <c r="X4" s="31" t="str">
        <f>IF(IMPORT[[#This Row],[b5]]="","",IMPORT[[#This Row],[b5]]-IMPORT[[#This Row],[a5]])</f>
        <v/>
      </c>
      <c r="Y4" s="49">
        <f ca="1">SUM(INDIRECT(IMPORT_VAR[TABLENAME]&amp;"[@a"&amp;$1:$1-1&amp;"]"),INDIRECT(IMPORT_VAR[TABLENAME]&amp;"[@c"&amp;$1:$1-1&amp;"]"))</f>
        <v>0</v>
      </c>
      <c r="Z4" s="51" t="s">
        <v>2763</v>
      </c>
      <c r="AA4" s="51" t="s">
        <v>2762</v>
      </c>
      <c r="AB4" s="51"/>
      <c r="AC4" s="51" t="str">
        <f>CONCATENATE(IMPORT[[#This Row],[1]]," ",IMPORT[[#This Row],[2]],IF(IMPORT[[#This Row],[3]]="","",CONCATENATE(" ",IMPORT[[#This Row],[3]])))</f>
        <v>Pocket ZD-9089</v>
      </c>
      <c r="AD4" s="51" t="str">
        <f>CONCATENATE("Import ",IMPORT[[#This Row],[Ket]])</f>
        <v>Import 2019</v>
      </c>
      <c r="AE4" s="52">
        <v>480</v>
      </c>
      <c r="AF4" s="52" t="s">
        <v>5118</v>
      </c>
      <c r="AG4" s="52" t="s">
        <v>5780</v>
      </c>
      <c r="AH4" s="52">
        <f ca="1">IMPORT[[#This Row],[C]]</f>
        <v>0</v>
      </c>
      <c r="AI4" s="126" t="str">
        <f>CONCATENATE(IMPORT[[#This Row],[6]]," ",IMPORT[[#This Row],[7]])</f>
        <v>480 PCS</v>
      </c>
    </row>
    <row r="5" spans="1:37">
      <c r="A5" s="102">
        <v>3</v>
      </c>
      <c r="B5" s="31" t="str">
        <f ca="1">IF(IMPORT[[#This Row],[C]]&lt;1,"",ROW()-2)</f>
        <v/>
      </c>
      <c r="C5" s="57" t="s">
        <v>2765</v>
      </c>
      <c r="D5" s="31" t="s">
        <v>2763</v>
      </c>
      <c r="E5" s="31">
        <v>720</v>
      </c>
      <c r="F5" s="31">
        <f ca="1">IMPORT[TT]</f>
        <v>0</v>
      </c>
      <c r="G5" s="31"/>
      <c r="H5" s="31">
        <v>2019</v>
      </c>
      <c r="I5" s="32">
        <v>0</v>
      </c>
      <c r="J5" s="31"/>
      <c r="K5" s="31" t="str">
        <f>IF(IMPORT[[#This Row],[b1]]="","",IMPORT[[#This Row],[b1]]-IMPORT[[#This Row],[a1]])</f>
        <v/>
      </c>
      <c r="L5" s="32">
        <f ca="1">SUM(INDIRECT(IMPORT_VAR[TABLENAME]&amp;"[@a"&amp;$1:$1-1&amp;"]"),INDIRECT(IMPORT_VAR[TABLENAME]&amp;"[@c"&amp;$1:$1-1&amp;"]"))</f>
        <v>0</v>
      </c>
      <c r="M5" s="31"/>
      <c r="N5" s="31" t="str">
        <f>IF(IMPORT[[#This Row],[b2]]="","",IMPORT[[#This Row],[b2]]-IMPORT[[#This Row],[a2]])</f>
        <v/>
      </c>
      <c r="O5" s="32">
        <f ca="1">SUM(INDIRECT(IMPORT_VAR[TABLENAME]&amp;"[@a"&amp;$1:$1-1&amp;"]"),INDIRECT(IMPORT_VAR[TABLENAME]&amp;"[@c"&amp;$1:$1-1&amp;"]"))</f>
        <v>0</v>
      </c>
      <c r="P5" s="33"/>
      <c r="Q5" s="33" t="str">
        <f>IF(IMPORT[[#This Row],[b3]]="","",IMPORT[[#This Row],[b3]]-IMPORT[[#This Row],[a3]])</f>
        <v/>
      </c>
      <c r="R5" s="32">
        <f ca="1">SUM(INDIRECT(IMPORT_VAR[TABLENAME]&amp;"[@a"&amp;$1:$1-1&amp;"]"),INDIRECT(IMPORT_VAR[TABLENAME]&amp;"[@c"&amp;$1:$1-1&amp;"]"))</f>
        <v>0</v>
      </c>
      <c r="S5" s="33"/>
      <c r="T5" s="33" t="str">
        <f>IF(IMPORT[[#This Row],[b4]]="","",IMPORT[[#This Row],[b4]]-IMPORT[[#This Row],[a4]])</f>
        <v/>
      </c>
      <c r="U5" s="32">
        <f ca="1">SUM(INDIRECT(IMPORT_VAR[TABLENAME]&amp;"[@a"&amp;$1:$1-1&amp;"]"),INDIRECT(IMPORT_VAR[TABLENAME]&amp;"[@c"&amp;$1:$1-1&amp;"]"))</f>
        <v>0</v>
      </c>
      <c r="V5" s="33"/>
      <c r="W5" s="31"/>
      <c r="X5" s="31" t="str">
        <f>IF(IMPORT[[#This Row],[b5]]="","",IMPORT[[#This Row],[b5]]-IMPORT[[#This Row],[a5]])</f>
        <v/>
      </c>
      <c r="Y5" s="49">
        <f ca="1">SUM(INDIRECT(IMPORT_VAR[TABLENAME]&amp;"[@a"&amp;$1:$1-1&amp;"]"),INDIRECT(IMPORT_VAR[TABLENAME]&amp;"[@c"&amp;$1:$1-1&amp;"]"))</f>
        <v>0</v>
      </c>
      <c r="Z5" s="51" t="s">
        <v>2763</v>
      </c>
      <c r="AA5" s="51" t="s">
        <v>2765</v>
      </c>
      <c r="AB5" s="51"/>
      <c r="AC5" s="51" t="str">
        <f>CONCATENATE(IMPORT[[#This Row],[1]]," ",IMPORT[[#This Row],[2]],IF(IMPORT[[#This Row],[3]]="","",CONCATENATE(" ",IMPORT[[#This Row],[3]])))</f>
        <v>Pocket ZD-9099</v>
      </c>
      <c r="AD5" s="51" t="str">
        <f>CONCATENATE("Import ",IMPORT[[#This Row],[Ket]])</f>
        <v>Import 2019</v>
      </c>
      <c r="AE5" s="52">
        <v>720</v>
      </c>
      <c r="AF5" s="52" t="s">
        <v>5118</v>
      </c>
      <c r="AG5" s="52" t="s">
        <v>5780</v>
      </c>
      <c r="AH5" s="52">
        <f ca="1">IMPORT[[#This Row],[C]]</f>
        <v>0</v>
      </c>
      <c r="AI5" s="126" t="str">
        <f>CONCATENATE(IMPORT[[#This Row],[6]]," ",IMPORT[[#This Row],[7]])</f>
        <v>720 PCS</v>
      </c>
    </row>
    <row r="6" spans="1:37">
      <c r="A6" s="102">
        <v>4</v>
      </c>
      <c r="B6" s="31">
        <f ca="1">IF(IMPORT[[#This Row],[C]]&lt;1,"",ROW()-2)</f>
        <v>4</v>
      </c>
      <c r="C6" s="57">
        <v>1000</v>
      </c>
      <c r="D6" s="31" t="s">
        <v>2766</v>
      </c>
      <c r="E6" s="31">
        <v>288</v>
      </c>
      <c r="F6" s="31">
        <f ca="1">IMPORT[TT]</f>
        <v>2</v>
      </c>
      <c r="G6" s="31"/>
      <c r="H6" s="31">
        <v>2019</v>
      </c>
      <c r="I6" s="32">
        <v>2</v>
      </c>
      <c r="J6" s="31"/>
      <c r="K6" s="31" t="str">
        <f>IF(IMPORT[[#This Row],[b1]]="","",IMPORT[[#This Row],[b1]]-IMPORT[[#This Row],[a1]])</f>
        <v/>
      </c>
      <c r="L6" s="32">
        <f ca="1">SUM(INDIRECT(IMPORT_VAR[TABLENAME]&amp;"[@a"&amp;$1:$1-1&amp;"]"),INDIRECT(IMPORT_VAR[TABLENAME]&amp;"[@c"&amp;$1:$1-1&amp;"]"))</f>
        <v>2</v>
      </c>
      <c r="M6" s="31"/>
      <c r="N6" s="31" t="str">
        <f>IF(IMPORT[[#This Row],[b2]]="","",IMPORT[[#This Row],[b2]]-IMPORT[[#This Row],[a2]])</f>
        <v/>
      </c>
      <c r="O6" s="32">
        <f ca="1">SUM(INDIRECT(IMPORT_VAR[TABLENAME]&amp;"[@a"&amp;$1:$1-1&amp;"]"),INDIRECT(IMPORT_VAR[TABLENAME]&amp;"[@c"&amp;$1:$1-1&amp;"]"))</f>
        <v>2</v>
      </c>
      <c r="P6" s="33"/>
      <c r="Q6" s="33" t="str">
        <f>IF(IMPORT[[#This Row],[b3]]="","",IMPORT[[#This Row],[b3]]-IMPORT[[#This Row],[a3]])</f>
        <v/>
      </c>
      <c r="R6" s="32">
        <f ca="1">SUM(INDIRECT(IMPORT_VAR[TABLENAME]&amp;"[@a"&amp;$1:$1-1&amp;"]"),INDIRECT(IMPORT_VAR[TABLENAME]&amp;"[@c"&amp;$1:$1-1&amp;"]"))</f>
        <v>2</v>
      </c>
      <c r="S6" s="33"/>
      <c r="T6" s="33" t="str">
        <f>IF(IMPORT[[#This Row],[b4]]="","",IMPORT[[#This Row],[b4]]-IMPORT[[#This Row],[a4]])</f>
        <v/>
      </c>
      <c r="U6" s="32">
        <f ca="1">SUM(INDIRECT(IMPORT_VAR[TABLENAME]&amp;"[@a"&amp;$1:$1-1&amp;"]"),INDIRECT(IMPORT_VAR[TABLENAME]&amp;"[@c"&amp;$1:$1-1&amp;"]"))</f>
        <v>2</v>
      </c>
      <c r="V6" s="33"/>
      <c r="W6" s="31"/>
      <c r="X6" s="31" t="str">
        <f>IF(IMPORT[[#This Row],[b5]]="","",IMPORT[[#This Row],[b5]]-IMPORT[[#This Row],[a5]])</f>
        <v/>
      </c>
      <c r="Y6" s="49">
        <f ca="1">SUM(INDIRECT(IMPORT_VAR[TABLENAME]&amp;"[@a"&amp;$1:$1-1&amp;"]"),INDIRECT(IMPORT_VAR[TABLENAME]&amp;"[@c"&amp;$1:$1-1&amp;"]"))</f>
        <v>2</v>
      </c>
      <c r="Z6" s="51" t="s">
        <v>2766</v>
      </c>
      <c r="AA6" s="51">
        <v>1000</v>
      </c>
      <c r="AB6" s="51"/>
      <c r="AC6" s="51" t="str">
        <f>CONCATENATE(IMPORT[[#This Row],[1]]," ",IMPORT[[#This Row],[2]],IF(IMPORT[[#This Row],[3]]="","",CONCATENATE(" ",IMPORT[[#This Row],[3]])))</f>
        <v>Stamp 1000</v>
      </c>
      <c r="AD6" s="51" t="str">
        <f>CONCATENATE("Import ",IMPORT[[#This Row],[Ket]])</f>
        <v>Import 2019</v>
      </c>
      <c r="AE6" s="52">
        <v>288</v>
      </c>
      <c r="AF6" s="52" t="s">
        <v>5118</v>
      </c>
      <c r="AG6" s="52" t="s">
        <v>5780</v>
      </c>
      <c r="AH6" s="52">
        <f ca="1">IMPORT[[#This Row],[C]]</f>
        <v>2</v>
      </c>
      <c r="AI6" s="126" t="str">
        <f>CONCATENATE(IMPORT[[#This Row],[6]]," ",IMPORT[[#This Row],[7]])</f>
        <v>288 PCS</v>
      </c>
    </row>
    <row r="7" spans="1:37">
      <c r="A7" s="102">
        <v>5</v>
      </c>
      <c r="B7" s="31">
        <f ca="1">IF(IMPORT[[#This Row],[C]]&lt;1,"",ROW()-2)</f>
        <v>5</v>
      </c>
      <c r="C7" s="57" t="s">
        <v>2767</v>
      </c>
      <c r="D7" s="31" t="s">
        <v>2768</v>
      </c>
      <c r="E7" s="31">
        <v>120</v>
      </c>
      <c r="F7" s="31">
        <f ca="1">IMPORT[TT]</f>
        <v>5</v>
      </c>
      <c r="G7" s="31"/>
      <c r="H7" s="31">
        <v>2019</v>
      </c>
      <c r="I7" s="32">
        <v>5</v>
      </c>
      <c r="J7" s="31"/>
      <c r="K7" s="31" t="str">
        <f>IF(IMPORT[[#This Row],[b1]]="","",IMPORT[[#This Row],[b1]]-IMPORT[[#This Row],[a1]])</f>
        <v/>
      </c>
      <c r="L7" s="32">
        <f ca="1">SUM(INDIRECT(IMPORT_VAR[TABLENAME]&amp;"[@a"&amp;$1:$1-1&amp;"]"),INDIRECT(IMPORT_VAR[TABLENAME]&amp;"[@c"&amp;$1:$1-1&amp;"]"))</f>
        <v>5</v>
      </c>
      <c r="M7" s="31"/>
      <c r="N7" s="31" t="str">
        <f>IF(IMPORT[[#This Row],[b2]]="","",IMPORT[[#This Row],[b2]]-IMPORT[[#This Row],[a2]])</f>
        <v/>
      </c>
      <c r="O7" s="32">
        <f ca="1">SUM(INDIRECT(IMPORT_VAR[TABLENAME]&amp;"[@a"&amp;$1:$1-1&amp;"]"),INDIRECT(IMPORT_VAR[TABLENAME]&amp;"[@c"&amp;$1:$1-1&amp;"]"))</f>
        <v>5</v>
      </c>
      <c r="P7" s="33"/>
      <c r="Q7" s="33" t="str">
        <f>IF(IMPORT[[#This Row],[b3]]="","",IMPORT[[#This Row],[b3]]-IMPORT[[#This Row],[a3]])</f>
        <v/>
      </c>
      <c r="R7" s="32">
        <f ca="1">SUM(INDIRECT(IMPORT_VAR[TABLENAME]&amp;"[@a"&amp;$1:$1-1&amp;"]"),INDIRECT(IMPORT_VAR[TABLENAME]&amp;"[@c"&amp;$1:$1-1&amp;"]"))</f>
        <v>5</v>
      </c>
      <c r="S7" s="33"/>
      <c r="T7" s="33" t="str">
        <f>IF(IMPORT[[#This Row],[b4]]="","",IMPORT[[#This Row],[b4]]-IMPORT[[#This Row],[a4]])</f>
        <v/>
      </c>
      <c r="U7" s="32">
        <f ca="1">SUM(INDIRECT(IMPORT_VAR[TABLENAME]&amp;"[@a"&amp;$1:$1-1&amp;"]"),INDIRECT(IMPORT_VAR[TABLENAME]&amp;"[@c"&amp;$1:$1-1&amp;"]"))</f>
        <v>5</v>
      </c>
      <c r="V7" s="33"/>
      <c r="W7" s="31"/>
      <c r="X7" s="31" t="str">
        <f>IF(IMPORT[[#This Row],[b5]]="","",IMPORT[[#This Row],[b5]]-IMPORT[[#This Row],[a5]])</f>
        <v/>
      </c>
      <c r="Y7" s="49">
        <f ca="1">SUM(INDIRECT(IMPORT_VAR[TABLENAME]&amp;"[@a"&amp;$1:$1-1&amp;"]"),INDIRECT(IMPORT_VAR[TABLENAME]&amp;"[@c"&amp;$1:$1-1&amp;"]"))</f>
        <v>5</v>
      </c>
      <c r="Z7" s="51" t="s">
        <v>2768</v>
      </c>
      <c r="AA7" s="51" t="s">
        <v>2767</v>
      </c>
      <c r="AB7" s="51"/>
      <c r="AC7" s="51" t="str">
        <f>CONCATENATE(IMPORT[[#This Row],[1]]," ",IMPORT[[#This Row],[2]],IF(IMPORT[[#This Row],[3]]="","",CONCATENATE(" ",IMPORT[[#This Row],[3]])))</f>
        <v>Call Bell QJ126</v>
      </c>
      <c r="AD7" s="51" t="str">
        <f>CONCATENATE("Import ",IMPORT[[#This Row],[Ket]])</f>
        <v>Import 2019</v>
      </c>
      <c r="AE7" s="52">
        <v>120</v>
      </c>
      <c r="AF7" s="52" t="s">
        <v>5118</v>
      </c>
      <c r="AG7" s="52" t="s">
        <v>5780</v>
      </c>
      <c r="AH7" s="52">
        <f ca="1">IMPORT[[#This Row],[C]]</f>
        <v>5</v>
      </c>
      <c r="AI7" s="126" t="str">
        <f>CONCATENATE(IMPORT[[#This Row],[6]]," ",IMPORT[[#This Row],[7]])</f>
        <v>120 PCS</v>
      </c>
    </row>
    <row r="8" spans="1:37">
      <c r="A8" s="102">
        <v>6</v>
      </c>
      <c r="B8" s="31">
        <f ca="1">IF(IMPORT[[#This Row],[C]]&lt;1,"",ROW()-2)</f>
        <v>6</v>
      </c>
      <c r="C8" s="57" t="s">
        <v>2769</v>
      </c>
      <c r="D8" s="31" t="s">
        <v>2770</v>
      </c>
      <c r="E8" s="31">
        <v>960</v>
      </c>
      <c r="F8" s="31">
        <f ca="1">IMPORT[TT]</f>
        <v>1</v>
      </c>
      <c r="G8" s="31"/>
      <c r="H8" s="31">
        <v>2019</v>
      </c>
      <c r="I8" s="32">
        <v>1</v>
      </c>
      <c r="J8" s="31"/>
      <c r="K8" s="31" t="str">
        <f>IF(IMPORT[[#This Row],[b1]]="","",IMPORT[[#This Row],[b1]]-IMPORT[[#This Row],[a1]])</f>
        <v/>
      </c>
      <c r="L8" s="32">
        <f ca="1">SUM(INDIRECT(IMPORT_VAR[TABLENAME]&amp;"[@a"&amp;$1:$1-1&amp;"]"),INDIRECT(IMPORT_VAR[TABLENAME]&amp;"[@c"&amp;$1:$1-1&amp;"]"))</f>
        <v>1</v>
      </c>
      <c r="M8" s="31"/>
      <c r="N8" s="31" t="str">
        <f>IF(IMPORT[[#This Row],[b2]]="","",IMPORT[[#This Row],[b2]]-IMPORT[[#This Row],[a2]])</f>
        <v/>
      </c>
      <c r="O8" s="32">
        <f ca="1">SUM(INDIRECT(IMPORT_VAR[TABLENAME]&amp;"[@a"&amp;$1:$1-1&amp;"]"),INDIRECT(IMPORT_VAR[TABLENAME]&amp;"[@c"&amp;$1:$1-1&amp;"]"))</f>
        <v>1</v>
      </c>
      <c r="P8" s="33"/>
      <c r="Q8" s="33" t="str">
        <f>IF(IMPORT[[#This Row],[b3]]="","",IMPORT[[#This Row],[b3]]-IMPORT[[#This Row],[a3]])</f>
        <v/>
      </c>
      <c r="R8" s="32">
        <f ca="1">SUM(INDIRECT(IMPORT_VAR[TABLENAME]&amp;"[@a"&amp;$1:$1-1&amp;"]"),INDIRECT(IMPORT_VAR[TABLENAME]&amp;"[@c"&amp;$1:$1-1&amp;"]"))</f>
        <v>1</v>
      </c>
      <c r="S8" s="33"/>
      <c r="T8" s="33" t="str">
        <f>IF(IMPORT[[#This Row],[b4]]="","",IMPORT[[#This Row],[b4]]-IMPORT[[#This Row],[a4]])</f>
        <v/>
      </c>
      <c r="U8" s="32">
        <f ca="1">SUM(INDIRECT(IMPORT_VAR[TABLENAME]&amp;"[@a"&amp;$1:$1-1&amp;"]"),INDIRECT(IMPORT_VAR[TABLENAME]&amp;"[@c"&amp;$1:$1-1&amp;"]"))</f>
        <v>1</v>
      </c>
      <c r="V8" s="33"/>
      <c r="W8" s="31"/>
      <c r="X8" s="31" t="str">
        <f>IF(IMPORT[[#This Row],[b5]]="","",IMPORT[[#This Row],[b5]]-IMPORT[[#This Row],[a5]])</f>
        <v/>
      </c>
      <c r="Y8" s="49">
        <f ca="1">SUM(INDIRECT(IMPORT_VAR[TABLENAME]&amp;"[@a"&amp;$1:$1-1&amp;"]"),INDIRECT(IMPORT_VAR[TABLENAME]&amp;"[@c"&amp;$1:$1-1&amp;"]"))</f>
        <v>1</v>
      </c>
      <c r="Z8" s="51" t="s">
        <v>2896</v>
      </c>
      <c r="AA8" s="51" t="s">
        <v>2769</v>
      </c>
      <c r="AB8" s="51" t="s">
        <v>5775</v>
      </c>
      <c r="AC8" s="51" t="str">
        <f>CONCATENATE(IMPORT[[#This Row],[1]]," ",IMPORT[[#This Row],[2]],IF(IMPORT[[#This Row],[3]]="","",CONCATENATE(" ",IMPORT[[#This Row],[3]])))</f>
        <v>File YS-C55 (B5)</v>
      </c>
      <c r="AD8" s="51" t="str">
        <f>CONCATENATE("Import ",IMPORT[[#This Row],[Ket]])</f>
        <v>Import 2019</v>
      </c>
      <c r="AE8" s="52">
        <v>960</v>
      </c>
      <c r="AF8" s="52" t="s">
        <v>5118</v>
      </c>
      <c r="AG8" s="52" t="s">
        <v>5780</v>
      </c>
      <c r="AH8" s="52">
        <f ca="1">IMPORT[[#This Row],[C]]</f>
        <v>1</v>
      </c>
      <c r="AI8" s="126" t="str">
        <f>CONCATENATE(IMPORT[[#This Row],[6]]," ",IMPORT[[#This Row],[7]])</f>
        <v>960 PCS</v>
      </c>
    </row>
    <row r="9" spans="1:37">
      <c r="A9" s="102">
        <v>7</v>
      </c>
      <c r="B9" s="31">
        <f ca="1">IF(IMPORT[[#This Row],[C]]&lt;1,"",ROW()-2)</f>
        <v>7</v>
      </c>
      <c r="C9" s="57">
        <v>6606</v>
      </c>
      <c r="D9" s="31" t="s">
        <v>2771</v>
      </c>
      <c r="E9" s="31">
        <v>720</v>
      </c>
      <c r="F9" s="31">
        <f ca="1">IMPORT[TT]</f>
        <v>2</v>
      </c>
      <c r="G9" s="31"/>
      <c r="H9" s="31">
        <v>2019</v>
      </c>
      <c r="I9" s="32">
        <v>2</v>
      </c>
      <c r="J9" s="31"/>
      <c r="K9" s="31" t="str">
        <f>IF(IMPORT[[#This Row],[b1]]="","",IMPORT[[#This Row],[b1]]-IMPORT[[#This Row],[a1]])</f>
        <v/>
      </c>
      <c r="L9" s="32">
        <f ca="1">SUM(INDIRECT(IMPORT_VAR[TABLENAME]&amp;"[@a"&amp;$1:$1-1&amp;"]"),INDIRECT(IMPORT_VAR[TABLENAME]&amp;"[@c"&amp;$1:$1-1&amp;"]"))</f>
        <v>2</v>
      </c>
      <c r="M9" s="31"/>
      <c r="N9" s="31" t="str">
        <f>IF(IMPORT[[#This Row],[b2]]="","",IMPORT[[#This Row],[b2]]-IMPORT[[#This Row],[a2]])</f>
        <v/>
      </c>
      <c r="O9" s="32">
        <f ca="1">SUM(INDIRECT(IMPORT_VAR[TABLENAME]&amp;"[@a"&amp;$1:$1-1&amp;"]"),INDIRECT(IMPORT_VAR[TABLENAME]&amp;"[@c"&amp;$1:$1-1&amp;"]"))</f>
        <v>2</v>
      </c>
      <c r="P9" s="33"/>
      <c r="Q9" s="33" t="str">
        <f>IF(IMPORT[[#This Row],[b3]]="","",IMPORT[[#This Row],[b3]]-IMPORT[[#This Row],[a3]])</f>
        <v/>
      </c>
      <c r="R9" s="32">
        <f ca="1">SUM(INDIRECT(IMPORT_VAR[TABLENAME]&amp;"[@a"&amp;$1:$1-1&amp;"]"),INDIRECT(IMPORT_VAR[TABLENAME]&amp;"[@c"&amp;$1:$1-1&amp;"]"))</f>
        <v>2</v>
      </c>
      <c r="S9" s="33"/>
      <c r="T9" s="33" t="str">
        <f>IF(IMPORT[[#This Row],[b4]]="","",IMPORT[[#This Row],[b4]]-IMPORT[[#This Row],[a4]])</f>
        <v/>
      </c>
      <c r="U9" s="32">
        <f ca="1">SUM(INDIRECT(IMPORT_VAR[TABLENAME]&amp;"[@a"&amp;$1:$1-1&amp;"]"),INDIRECT(IMPORT_VAR[TABLENAME]&amp;"[@c"&amp;$1:$1-1&amp;"]"))</f>
        <v>2</v>
      </c>
      <c r="V9" s="33"/>
      <c r="W9" s="31"/>
      <c r="X9" s="31" t="str">
        <f>IF(IMPORT[[#This Row],[b5]]="","",IMPORT[[#This Row],[b5]]-IMPORT[[#This Row],[a5]])</f>
        <v/>
      </c>
      <c r="Y9" s="49">
        <f ca="1">SUM(INDIRECT(IMPORT_VAR[TABLENAME]&amp;"[@a"&amp;$1:$1-1&amp;"]"),INDIRECT(IMPORT_VAR[TABLENAME]&amp;"[@c"&amp;$1:$1-1&amp;"]"))</f>
        <v>2</v>
      </c>
      <c r="Z9" s="51" t="s">
        <v>5699</v>
      </c>
      <c r="AA9" s="52">
        <v>6606</v>
      </c>
      <c r="AB9" s="51"/>
      <c r="AC9" s="51" t="str">
        <f>CONCATENATE(IMPORT[[#This Row],[1]]," ",IMPORT[[#This Row],[2]],IF(IMPORT[[#This Row],[3]]="","",CONCATENATE(" ",IMPORT[[#This Row],[3]])))</f>
        <v>Garisan 6606</v>
      </c>
      <c r="AD9" s="51" t="str">
        <f>CONCATENATE("Import ",IMPORT[[#This Row],[Ket]])</f>
        <v>Import 2019</v>
      </c>
      <c r="AE9" s="52">
        <v>720</v>
      </c>
      <c r="AF9" s="52" t="s">
        <v>5118</v>
      </c>
      <c r="AG9" s="52" t="s">
        <v>5780</v>
      </c>
      <c r="AH9" s="52">
        <f ca="1">IMPORT[[#This Row],[C]]</f>
        <v>2</v>
      </c>
      <c r="AI9" s="126" t="str">
        <f>CONCATENATE(IMPORT[[#This Row],[6]]," ",IMPORT[[#This Row],[7]])</f>
        <v>720 PCS</v>
      </c>
    </row>
    <row r="10" spans="1:37">
      <c r="A10" s="102">
        <v>8</v>
      </c>
      <c r="B10" s="33">
        <f ca="1">IF(IMPORT[[#This Row],[C]]&lt;1,"",ROW()-2)</f>
        <v>8</v>
      </c>
      <c r="C10" s="111">
        <v>6605</v>
      </c>
      <c r="D10" s="33" t="s">
        <v>2771</v>
      </c>
      <c r="E10" s="33">
        <v>960</v>
      </c>
      <c r="F10" s="33">
        <f ca="1">IMPORT[TT]</f>
        <v>2</v>
      </c>
      <c r="G10" s="33"/>
      <c r="H10" s="33">
        <v>2019</v>
      </c>
      <c r="I10" s="32">
        <v>2</v>
      </c>
      <c r="J10" s="33"/>
      <c r="K10" s="33" t="str">
        <f>IF(IMPORT[[#This Row],[b1]]="","",IMPORT[[#This Row],[b1]]-IMPORT[[#This Row],[a1]])</f>
        <v/>
      </c>
      <c r="L10" s="32">
        <f ca="1">SUM(INDIRECT(IMPORT_VAR[TABLENAME]&amp;"[@a"&amp;$1:$1-1&amp;"]"),INDIRECT(IMPORT_VAR[TABLENAME]&amp;"[@c"&amp;$1:$1-1&amp;"]"))</f>
        <v>2</v>
      </c>
      <c r="M10" s="33"/>
      <c r="N10" s="33" t="str">
        <f>IF(IMPORT[[#This Row],[b2]]="","",IMPORT[[#This Row],[b2]]-IMPORT[[#This Row],[a2]])</f>
        <v/>
      </c>
      <c r="O10" s="32">
        <f ca="1">SUM(INDIRECT(IMPORT_VAR[TABLENAME]&amp;"[@a"&amp;$1:$1-1&amp;"]"),INDIRECT(IMPORT_VAR[TABLENAME]&amp;"[@c"&amp;$1:$1-1&amp;"]"))</f>
        <v>2</v>
      </c>
      <c r="P10" s="33"/>
      <c r="Q10" s="33" t="str">
        <f>IF(IMPORT[[#This Row],[b3]]="","",IMPORT[[#This Row],[b3]]-IMPORT[[#This Row],[a3]])</f>
        <v/>
      </c>
      <c r="R10" s="32">
        <f ca="1">SUM(INDIRECT(IMPORT_VAR[TABLENAME]&amp;"[@a"&amp;$1:$1-1&amp;"]"),INDIRECT(IMPORT_VAR[TABLENAME]&amp;"[@c"&amp;$1:$1-1&amp;"]"))</f>
        <v>2</v>
      </c>
      <c r="S10" s="33"/>
      <c r="T10" s="33" t="str">
        <f>IF(IMPORT[[#This Row],[b4]]="","",IMPORT[[#This Row],[b4]]-IMPORT[[#This Row],[a4]])</f>
        <v/>
      </c>
      <c r="U10" s="32">
        <f ca="1">SUM(INDIRECT(IMPORT_VAR[TABLENAME]&amp;"[@a"&amp;$1:$1-1&amp;"]"),INDIRECT(IMPORT_VAR[TABLENAME]&amp;"[@c"&amp;$1:$1-1&amp;"]"))</f>
        <v>2</v>
      </c>
      <c r="V10" s="33"/>
      <c r="W10" s="33"/>
      <c r="X10" s="33" t="str">
        <f>IF(IMPORT[[#This Row],[b5]]="","",IMPORT[[#This Row],[b5]]-IMPORT[[#This Row],[a5]])</f>
        <v/>
      </c>
      <c r="Y10" s="49">
        <f ca="1">SUM(INDIRECT(IMPORT_VAR[TABLENAME]&amp;"[@a"&amp;$1:$1-1&amp;"]"),INDIRECT(IMPORT_VAR[TABLENAME]&amp;"[@c"&amp;$1:$1-1&amp;"]"))</f>
        <v>2</v>
      </c>
      <c r="Z10" s="51" t="s">
        <v>5699</v>
      </c>
      <c r="AA10" s="52">
        <v>6605</v>
      </c>
      <c r="AB10" s="51"/>
      <c r="AC10" s="51" t="str">
        <f>CONCATENATE(IMPORT[[#This Row],[1]]," ",IMPORT[[#This Row],[2]],IF(IMPORT[[#This Row],[3]]="","",CONCATENATE(" ",IMPORT[[#This Row],[3]])))</f>
        <v>Garisan 6605</v>
      </c>
      <c r="AD10" s="51" t="str">
        <f>CONCATENATE("Import ",IMPORT[[#This Row],[Ket]])</f>
        <v>Import 2019</v>
      </c>
      <c r="AE10" s="52">
        <v>960</v>
      </c>
      <c r="AF10" s="52" t="s">
        <v>5118</v>
      </c>
      <c r="AG10" s="52" t="s">
        <v>5780</v>
      </c>
      <c r="AH10" s="52">
        <f ca="1">IMPORT[[#This Row],[C]]</f>
        <v>2</v>
      </c>
      <c r="AI10" s="126" t="str">
        <f>CONCATENATE(IMPORT[[#This Row],[6]]," ",IMPORT[[#This Row],[7]])</f>
        <v>960 PCS</v>
      </c>
      <c r="AJ10" s="30"/>
      <c r="AK10" s="30"/>
    </row>
    <row r="11" spans="1:37" s="30" customFormat="1">
      <c r="A11" s="102">
        <v>9</v>
      </c>
      <c r="B11" s="31">
        <f ca="1">IF(IMPORT[[#This Row],[C]]&lt;1,"",ROW()-2)</f>
        <v>9</v>
      </c>
      <c r="C11" s="57" t="s">
        <v>2772</v>
      </c>
      <c r="D11" s="31" t="s">
        <v>2771</v>
      </c>
      <c r="E11" s="31">
        <v>864</v>
      </c>
      <c r="F11" s="31">
        <f ca="1">IMPORT[TT]</f>
        <v>2</v>
      </c>
      <c r="G11" s="31"/>
      <c r="H11" s="31">
        <v>2019</v>
      </c>
      <c r="I11" s="32">
        <v>2</v>
      </c>
      <c r="J11" s="31"/>
      <c r="K11" s="31" t="str">
        <f>IF(IMPORT[[#This Row],[b1]]="","",IMPORT[[#This Row],[b1]]-IMPORT[[#This Row],[a1]])</f>
        <v/>
      </c>
      <c r="L11" s="32">
        <f ca="1">SUM(INDIRECT(IMPORT_VAR[TABLENAME]&amp;"[@a"&amp;$1:$1-1&amp;"]"),INDIRECT(IMPORT_VAR[TABLENAME]&amp;"[@c"&amp;$1:$1-1&amp;"]"))</f>
        <v>2</v>
      </c>
      <c r="M11" s="31"/>
      <c r="N11" s="31" t="str">
        <f>IF(IMPORT[[#This Row],[b2]]="","",IMPORT[[#This Row],[b2]]-IMPORT[[#This Row],[a2]])</f>
        <v/>
      </c>
      <c r="O11" s="32">
        <f ca="1">SUM(INDIRECT(IMPORT_VAR[TABLENAME]&amp;"[@a"&amp;$1:$1-1&amp;"]"),INDIRECT(IMPORT_VAR[TABLENAME]&amp;"[@c"&amp;$1:$1-1&amp;"]"))</f>
        <v>2</v>
      </c>
      <c r="P11" s="33"/>
      <c r="Q11" s="33" t="str">
        <f>IF(IMPORT[[#This Row],[b3]]="","",IMPORT[[#This Row],[b3]]-IMPORT[[#This Row],[a3]])</f>
        <v/>
      </c>
      <c r="R11" s="32">
        <f ca="1">SUM(INDIRECT(IMPORT_VAR[TABLENAME]&amp;"[@a"&amp;$1:$1-1&amp;"]"),INDIRECT(IMPORT_VAR[TABLENAME]&amp;"[@c"&amp;$1:$1-1&amp;"]"))</f>
        <v>2</v>
      </c>
      <c r="S11" s="33"/>
      <c r="T11" s="33" t="str">
        <f>IF(IMPORT[[#This Row],[b4]]="","",IMPORT[[#This Row],[b4]]-IMPORT[[#This Row],[a4]])</f>
        <v/>
      </c>
      <c r="U11" s="32">
        <f ca="1">SUM(INDIRECT(IMPORT_VAR[TABLENAME]&amp;"[@a"&amp;$1:$1-1&amp;"]"),INDIRECT(IMPORT_VAR[TABLENAME]&amp;"[@c"&amp;$1:$1-1&amp;"]"))</f>
        <v>2</v>
      </c>
      <c r="V11" s="33"/>
      <c r="W11" s="31"/>
      <c r="X11" s="31" t="str">
        <f>IF(IMPORT[[#This Row],[b5]]="","",IMPORT[[#This Row],[b5]]-IMPORT[[#This Row],[a5]])</f>
        <v/>
      </c>
      <c r="Y11" s="49">
        <f ca="1">SUM(INDIRECT(IMPORT_VAR[TABLENAME]&amp;"[@a"&amp;$1:$1-1&amp;"]"),INDIRECT(IMPORT_VAR[TABLENAME]&amp;"[@c"&amp;$1:$1-1&amp;"]"))</f>
        <v>2</v>
      </c>
      <c r="Z11" s="51" t="s">
        <v>5699</v>
      </c>
      <c r="AA11" s="52" t="s">
        <v>2772</v>
      </c>
      <c r="AB11" s="51"/>
      <c r="AC11" s="51" t="str">
        <f>CONCATENATE(IMPORT[[#This Row],[1]]," ",IMPORT[[#This Row],[2]],IF(IMPORT[[#This Row],[3]]="","",CONCATENATE(" ",IMPORT[[#This Row],[3]])))</f>
        <v>Garisan XNB-0031</v>
      </c>
      <c r="AD11" s="51" t="str">
        <f>CONCATENATE("Import ",IMPORT[[#This Row],[Ket]])</f>
        <v>Import 2019</v>
      </c>
      <c r="AE11" s="52">
        <v>864</v>
      </c>
      <c r="AF11" s="52" t="s">
        <v>5118</v>
      </c>
      <c r="AG11" s="52" t="s">
        <v>5780</v>
      </c>
      <c r="AH11" s="52">
        <f ca="1">IMPORT[[#This Row],[C]]</f>
        <v>2</v>
      </c>
      <c r="AI11" s="52" t="str">
        <f>CONCATENATE(IMPORT[[#This Row],[6]]," ",IMPORT[[#This Row],[7]])</f>
        <v>864 PCS</v>
      </c>
      <c r="AJ11" s="29"/>
      <c r="AK11" s="29"/>
    </row>
    <row r="12" spans="1:37">
      <c r="A12" s="102">
        <v>10</v>
      </c>
      <c r="B12" s="31">
        <f ca="1">IF(IMPORT[[#This Row],[C]]&lt;1,"",ROW()-2)</f>
        <v>10</v>
      </c>
      <c r="C12" s="57">
        <v>984</v>
      </c>
      <c r="D12" s="31" t="s">
        <v>2771</v>
      </c>
      <c r="E12" s="31">
        <v>720</v>
      </c>
      <c r="F12" s="31">
        <f ca="1">IMPORT[TT]</f>
        <v>1</v>
      </c>
      <c r="G12" s="31"/>
      <c r="H12" s="31">
        <v>2019</v>
      </c>
      <c r="I12" s="32">
        <v>1</v>
      </c>
      <c r="J12" s="31"/>
      <c r="K12" s="31" t="str">
        <f>IF(IMPORT[[#This Row],[b1]]="","",IMPORT[[#This Row],[b1]]-IMPORT[[#This Row],[a1]])</f>
        <v/>
      </c>
      <c r="L12" s="32">
        <f ca="1">SUM(INDIRECT(IMPORT_VAR[TABLENAME]&amp;"[@a"&amp;$1:$1-1&amp;"]"),INDIRECT(IMPORT_VAR[TABLENAME]&amp;"[@c"&amp;$1:$1-1&amp;"]"))</f>
        <v>1</v>
      </c>
      <c r="M12" s="31"/>
      <c r="N12" s="31" t="str">
        <f>IF(IMPORT[[#This Row],[b2]]="","",IMPORT[[#This Row],[b2]]-IMPORT[[#This Row],[a2]])</f>
        <v/>
      </c>
      <c r="O12" s="32">
        <f ca="1">SUM(INDIRECT(IMPORT_VAR[TABLENAME]&amp;"[@a"&amp;$1:$1-1&amp;"]"),INDIRECT(IMPORT_VAR[TABLENAME]&amp;"[@c"&amp;$1:$1-1&amp;"]"))</f>
        <v>1</v>
      </c>
      <c r="P12" s="33"/>
      <c r="Q12" s="33" t="str">
        <f>IF(IMPORT[[#This Row],[b3]]="","",IMPORT[[#This Row],[b3]]-IMPORT[[#This Row],[a3]])</f>
        <v/>
      </c>
      <c r="R12" s="32">
        <f ca="1">SUM(INDIRECT(IMPORT_VAR[TABLENAME]&amp;"[@a"&amp;$1:$1-1&amp;"]"),INDIRECT(IMPORT_VAR[TABLENAME]&amp;"[@c"&amp;$1:$1-1&amp;"]"))</f>
        <v>1</v>
      </c>
      <c r="S12" s="33"/>
      <c r="T12" s="33" t="str">
        <f>IF(IMPORT[[#This Row],[b4]]="","",IMPORT[[#This Row],[b4]]-IMPORT[[#This Row],[a4]])</f>
        <v/>
      </c>
      <c r="U12" s="32">
        <f ca="1">SUM(INDIRECT(IMPORT_VAR[TABLENAME]&amp;"[@a"&amp;$1:$1-1&amp;"]"),INDIRECT(IMPORT_VAR[TABLENAME]&amp;"[@c"&amp;$1:$1-1&amp;"]"))</f>
        <v>1</v>
      </c>
      <c r="V12" s="33"/>
      <c r="W12" s="31"/>
      <c r="X12" s="31" t="str">
        <f>IF(IMPORT[[#This Row],[b5]]="","",IMPORT[[#This Row],[b5]]-IMPORT[[#This Row],[a5]])</f>
        <v/>
      </c>
      <c r="Y12" s="49">
        <f ca="1">SUM(INDIRECT(IMPORT_VAR[TABLENAME]&amp;"[@a"&amp;$1:$1-1&amp;"]"),INDIRECT(IMPORT_VAR[TABLENAME]&amp;"[@c"&amp;$1:$1-1&amp;"]"))</f>
        <v>1</v>
      </c>
      <c r="Z12" s="51" t="s">
        <v>5699</v>
      </c>
      <c r="AA12" s="51">
        <v>984</v>
      </c>
      <c r="AB12" s="51"/>
      <c r="AC12" s="51" t="str">
        <f>CONCATENATE(IMPORT[[#This Row],[1]]," ",IMPORT[[#This Row],[2]],IF(IMPORT[[#This Row],[3]]="","",CONCATENATE(" ",IMPORT[[#This Row],[3]])))</f>
        <v>Garisan 984</v>
      </c>
      <c r="AD12" s="51" t="str">
        <f>CONCATENATE("Import ",IMPORT[[#This Row],[Ket]])</f>
        <v>Import 2019</v>
      </c>
      <c r="AE12" s="52">
        <v>720</v>
      </c>
      <c r="AF12" s="52" t="s">
        <v>5118</v>
      </c>
      <c r="AG12" s="52" t="s">
        <v>5780</v>
      </c>
      <c r="AH12" s="52">
        <f ca="1">IMPORT[[#This Row],[C]]</f>
        <v>1</v>
      </c>
      <c r="AI12" s="126" t="str">
        <f>CONCATENATE(IMPORT[[#This Row],[6]]," ",IMPORT[[#This Row],[7]])</f>
        <v>720 PCS</v>
      </c>
    </row>
    <row r="13" spans="1:37">
      <c r="A13" s="102">
        <v>11</v>
      </c>
      <c r="B13" s="31">
        <f ca="1">IF(IMPORT[[#This Row],[C]]&lt;1,"",ROW()-2)</f>
        <v>11</v>
      </c>
      <c r="C13" s="57">
        <v>4311</v>
      </c>
      <c r="D13" s="31" t="s">
        <v>2771</v>
      </c>
      <c r="E13" s="31">
        <v>720</v>
      </c>
      <c r="F13" s="31">
        <f ca="1">IMPORT[TT]</f>
        <v>1</v>
      </c>
      <c r="G13" s="31"/>
      <c r="H13" s="31">
        <v>2019</v>
      </c>
      <c r="I13" s="32">
        <v>1</v>
      </c>
      <c r="J13" s="31"/>
      <c r="K13" s="31" t="str">
        <f>IF(IMPORT[[#This Row],[b1]]="","",IMPORT[[#This Row],[b1]]-IMPORT[[#This Row],[a1]])</f>
        <v/>
      </c>
      <c r="L13" s="32">
        <f ca="1">SUM(INDIRECT(IMPORT_VAR[TABLENAME]&amp;"[@a"&amp;$1:$1-1&amp;"]"),INDIRECT(IMPORT_VAR[TABLENAME]&amp;"[@c"&amp;$1:$1-1&amp;"]"))</f>
        <v>1</v>
      </c>
      <c r="M13" s="31"/>
      <c r="N13" s="31" t="str">
        <f>IF(IMPORT[[#This Row],[b2]]="","",IMPORT[[#This Row],[b2]]-IMPORT[[#This Row],[a2]])</f>
        <v/>
      </c>
      <c r="O13" s="32">
        <f ca="1">SUM(INDIRECT(IMPORT_VAR[TABLENAME]&amp;"[@a"&amp;$1:$1-1&amp;"]"),INDIRECT(IMPORT_VAR[TABLENAME]&amp;"[@c"&amp;$1:$1-1&amp;"]"))</f>
        <v>1</v>
      </c>
      <c r="P13" s="33"/>
      <c r="Q13" s="33" t="str">
        <f>IF(IMPORT[[#This Row],[b3]]="","",IMPORT[[#This Row],[b3]]-IMPORT[[#This Row],[a3]])</f>
        <v/>
      </c>
      <c r="R13" s="32">
        <f ca="1">SUM(INDIRECT(IMPORT_VAR[TABLENAME]&amp;"[@a"&amp;$1:$1-1&amp;"]"),INDIRECT(IMPORT_VAR[TABLENAME]&amp;"[@c"&amp;$1:$1-1&amp;"]"))</f>
        <v>1</v>
      </c>
      <c r="S13" s="33"/>
      <c r="T13" s="33" t="str">
        <f>IF(IMPORT[[#This Row],[b4]]="","",IMPORT[[#This Row],[b4]]-IMPORT[[#This Row],[a4]])</f>
        <v/>
      </c>
      <c r="U13" s="32">
        <f ca="1">SUM(INDIRECT(IMPORT_VAR[TABLENAME]&amp;"[@a"&amp;$1:$1-1&amp;"]"),INDIRECT(IMPORT_VAR[TABLENAME]&amp;"[@c"&amp;$1:$1-1&amp;"]"))</f>
        <v>1</v>
      </c>
      <c r="V13" s="33"/>
      <c r="W13" s="31"/>
      <c r="X13" s="31" t="str">
        <f>IF(IMPORT[[#This Row],[b5]]="","",IMPORT[[#This Row],[b5]]-IMPORT[[#This Row],[a5]])</f>
        <v/>
      </c>
      <c r="Y13" s="49">
        <f ca="1">SUM(INDIRECT(IMPORT_VAR[TABLENAME]&amp;"[@a"&amp;$1:$1-1&amp;"]"),INDIRECT(IMPORT_VAR[TABLENAME]&amp;"[@c"&amp;$1:$1-1&amp;"]"))</f>
        <v>1</v>
      </c>
      <c r="Z13" s="51" t="s">
        <v>5699</v>
      </c>
      <c r="AA13" s="52">
        <v>4311</v>
      </c>
      <c r="AB13" s="51"/>
      <c r="AC13" s="51" t="str">
        <f>CONCATENATE(IMPORT[[#This Row],[1]]," ",IMPORT[[#This Row],[2]],IF(IMPORT[[#This Row],[3]]="","",CONCATENATE(" ",IMPORT[[#This Row],[3]])))</f>
        <v>Garisan 4311</v>
      </c>
      <c r="AD13" s="51" t="str">
        <f>CONCATENATE("Import ",IMPORT[[#This Row],[Ket]])</f>
        <v>Import 2019</v>
      </c>
      <c r="AE13" s="52">
        <v>720</v>
      </c>
      <c r="AF13" s="52" t="s">
        <v>5118</v>
      </c>
      <c r="AG13" s="52" t="s">
        <v>5780</v>
      </c>
      <c r="AH13" s="52">
        <f ca="1">IMPORT[[#This Row],[C]]</f>
        <v>1</v>
      </c>
      <c r="AI13" s="126" t="str">
        <f>CONCATENATE(IMPORT[[#This Row],[6]]," ",IMPORT[[#This Row],[7]])</f>
        <v>720 PCS</v>
      </c>
    </row>
    <row r="14" spans="1:37">
      <c r="A14" s="102">
        <v>12</v>
      </c>
      <c r="B14" s="31">
        <f ca="1">IF(IMPORT[[#This Row],[C]]&lt;1,"",ROW()-2)</f>
        <v>12</v>
      </c>
      <c r="C14" s="57">
        <v>4317</v>
      </c>
      <c r="D14" s="31" t="s">
        <v>2771</v>
      </c>
      <c r="E14" s="31">
        <v>720</v>
      </c>
      <c r="F14" s="31">
        <f ca="1">IMPORT[TT]</f>
        <v>1</v>
      </c>
      <c r="G14" s="31"/>
      <c r="H14" s="31">
        <v>2019</v>
      </c>
      <c r="I14" s="32">
        <v>1</v>
      </c>
      <c r="J14" s="31"/>
      <c r="K14" s="31" t="str">
        <f>IF(IMPORT[[#This Row],[b1]]="","",IMPORT[[#This Row],[b1]]-IMPORT[[#This Row],[a1]])</f>
        <v/>
      </c>
      <c r="L14" s="32">
        <f ca="1">SUM(INDIRECT(IMPORT_VAR[TABLENAME]&amp;"[@a"&amp;$1:$1-1&amp;"]"),INDIRECT(IMPORT_VAR[TABLENAME]&amp;"[@c"&amp;$1:$1-1&amp;"]"))</f>
        <v>1</v>
      </c>
      <c r="M14" s="31"/>
      <c r="N14" s="31" t="str">
        <f>IF(IMPORT[[#This Row],[b2]]="","",IMPORT[[#This Row],[b2]]-IMPORT[[#This Row],[a2]])</f>
        <v/>
      </c>
      <c r="O14" s="32">
        <f ca="1">SUM(INDIRECT(IMPORT_VAR[TABLENAME]&amp;"[@a"&amp;$1:$1-1&amp;"]"),INDIRECT(IMPORT_VAR[TABLENAME]&amp;"[@c"&amp;$1:$1-1&amp;"]"))</f>
        <v>1</v>
      </c>
      <c r="P14" s="33"/>
      <c r="Q14" s="33" t="str">
        <f>IF(IMPORT[[#This Row],[b3]]="","",IMPORT[[#This Row],[b3]]-IMPORT[[#This Row],[a3]])</f>
        <v/>
      </c>
      <c r="R14" s="32">
        <f ca="1">SUM(INDIRECT(IMPORT_VAR[TABLENAME]&amp;"[@a"&amp;$1:$1-1&amp;"]"),INDIRECT(IMPORT_VAR[TABLENAME]&amp;"[@c"&amp;$1:$1-1&amp;"]"))</f>
        <v>1</v>
      </c>
      <c r="S14" s="33"/>
      <c r="T14" s="33" t="str">
        <f>IF(IMPORT[[#This Row],[b4]]="","",IMPORT[[#This Row],[b4]]-IMPORT[[#This Row],[a4]])</f>
        <v/>
      </c>
      <c r="U14" s="32">
        <f ca="1">SUM(INDIRECT(IMPORT_VAR[TABLENAME]&amp;"[@a"&amp;$1:$1-1&amp;"]"),INDIRECT(IMPORT_VAR[TABLENAME]&amp;"[@c"&amp;$1:$1-1&amp;"]"))</f>
        <v>1</v>
      </c>
      <c r="V14" s="33"/>
      <c r="W14" s="31"/>
      <c r="X14" s="31" t="str">
        <f>IF(IMPORT[[#This Row],[b5]]="","",IMPORT[[#This Row],[b5]]-IMPORT[[#This Row],[a5]])</f>
        <v/>
      </c>
      <c r="Y14" s="49">
        <f ca="1">SUM(INDIRECT(IMPORT_VAR[TABLENAME]&amp;"[@a"&amp;$1:$1-1&amp;"]"),INDIRECT(IMPORT_VAR[TABLENAME]&amp;"[@c"&amp;$1:$1-1&amp;"]"))</f>
        <v>1</v>
      </c>
      <c r="Z14" s="51" t="s">
        <v>5699</v>
      </c>
      <c r="AA14" s="52">
        <v>4317</v>
      </c>
      <c r="AB14" s="51"/>
      <c r="AC14" s="51" t="str">
        <f>CONCATENATE(IMPORT[[#This Row],[1]]," ",IMPORT[[#This Row],[2]],IF(IMPORT[[#This Row],[3]]="","",CONCATENATE(" ",IMPORT[[#This Row],[3]])))</f>
        <v>Garisan 4317</v>
      </c>
      <c r="AD14" s="51" t="str">
        <f>CONCATENATE("Import ",IMPORT[[#This Row],[Ket]])</f>
        <v>Import 2019</v>
      </c>
      <c r="AE14" s="52">
        <v>720</v>
      </c>
      <c r="AF14" s="52" t="s">
        <v>5118</v>
      </c>
      <c r="AG14" s="52" t="s">
        <v>5780</v>
      </c>
      <c r="AH14" s="52">
        <f ca="1">IMPORT[[#This Row],[C]]</f>
        <v>1</v>
      </c>
      <c r="AI14" s="126" t="str">
        <f>CONCATENATE(IMPORT[[#This Row],[6]]," ",IMPORT[[#This Row],[7]])</f>
        <v>720 PCS</v>
      </c>
    </row>
    <row r="15" spans="1:37">
      <c r="A15" s="102">
        <v>13</v>
      </c>
      <c r="B15" s="31">
        <f ca="1">IF(IMPORT[[#This Row],[C]]&lt;1,"",ROW()-2)</f>
        <v>13</v>
      </c>
      <c r="C15" s="57">
        <v>1516</v>
      </c>
      <c r="D15" s="31" t="s">
        <v>2771</v>
      </c>
      <c r="E15" s="31">
        <v>2880</v>
      </c>
      <c r="F15" s="31">
        <f ca="1">IMPORT[TT]</f>
        <v>8</v>
      </c>
      <c r="G15" s="31"/>
      <c r="H15" s="31">
        <v>2019</v>
      </c>
      <c r="I15" s="32">
        <v>8</v>
      </c>
      <c r="J15" s="31"/>
      <c r="K15" s="31" t="str">
        <f>IF(IMPORT[[#This Row],[b1]]="","",IMPORT[[#This Row],[b1]]-IMPORT[[#This Row],[a1]])</f>
        <v/>
      </c>
      <c r="L15" s="32">
        <f ca="1">SUM(INDIRECT(IMPORT_VAR[TABLENAME]&amp;"[@a"&amp;$1:$1-1&amp;"]"),INDIRECT(IMPORT_VAR[TABLENAME]&amp;"[@c"&amp;$1:$1-1&amp;"]"))</f>
        <v>8</v>
      </c>
      <c r="M15" s="31"/>
      <c r="N15" s="31" t="str">
        <f>IF(IMPORT[[#This Row],[b2]]="","",IMPORT[[#This Row],[b2]]-IMPORT[[#This Row],[a2]])</f>
        <v/>
      </c>
      <c r="O15" s="32">
        <f ca="1">SUM(INDIRECT(IMPORT_VAR[TABLENAME]&amp;"[@a"&amp;$1:$1-1&amp;"]"),INDIRECT(IMPORT_VAR[TABLENAME]&amp;"[@c"&amp;$1:$1-1&amp;"]"))</f>
        <v>8</v>
      </c>
      <c r="P15" s="33"/>
      <c r="Q15" s="33" t="str">
        <f>IF(IMPORT[[#This Row],[b3]]="","",IMPORT[[#This Row],[b3]]-IMPORT[[#This Row],[a3]])</f>
        <v/>
      </c>
      <c r="R15" s="32">
        <f ca="1">SUM(INDIRECT(IMPORT_VAR[TABLENAME]&amp;"[@a"&amp;$1:$1-1&amp;"]"),INDIRECT(IMPORT_VAR[TABLENAME]&amp;"[@c"&amp;$1:$1-1&amp;"]"))</f>
        <v>8</v>
      </c>
      <c r="S15" s="33"/>
      <c r="T15" s="33" t="str">
        <f>IF(IMPORT[[#This Row],[b4]]="","",IMPORT[[#This Row],[b4]]-IMPORT[[#This Row],[a4]])</f>
        <v/>
      </c>
      <c r="U15" s="32">
        <f ca="1">SUM(INDIRECT(IMPORT_VAR[TABLENAME]&amp;"[@a"&amp;$1:$1-1&amp;"]"),INDIRECT(IMPORT_VAR[TABLENAME]&amp;"[@c"&amp;$1:$1-1&amp;"]"))</f>
        <v>8</v>
      </c>
      <c r="V15" s="33"/>
      <c r="W15" s="31"/>
      <c r="X15" s="31" t="str">
        <f>IF(IMPORT[[#This Row],[b5]]="","",IMPORT[[#This Row],[b5]]-IMPORT[[#This Row],[a5]])</f>
        <v/>
      </c>
      <c r="Y15" s="49">
        <f ca="1">SUM(INDIRECT(IMPORT_VAR[TABLENAME]&amp;"[@a"&amp;$1:$1-1&amp;"]"),INDIRECT(IMPORT_VAR[TABLENAME]&amp;"[@c"&amp;$1:$1-1&amp;"]"))</f>
        <v>8</v>
      </c>
      <c r="Z15" s="51" t="s">
        <v>5699</v>
      </c>
      <c r="AA15" s="51">
        <v>1516</v>
      </c>
      <c r="AB15" s="51"/>
      <c r="AC15" s="51" t="str">
        <f>CONCATENATE(IMPORT[[#This Row],[1]]," ",IMPORT[[#This Row],[2]],IF(IMPORT[[#This Row],[3]]="","",CONCATENATE(" ",IMPORT[[#This Row],[3]])))</f>
        <v>Garisan 1516</v>
      </c>
      <c r="AD15" s="51" t="str">
        <f>CONCATENATE("Import ",IMPORT[[#This Row],[Ket]])</f>
        <v>Import 2019</v>
      </c>
      <c r="AE15" s="52">
        <v>2880</v>
      </c>
      <c r="AF15" s="52" t="s">
        <v>5118</v>
      </c>
      <c r="AG15" s="52" t="s">
        <v>5780</v>
      </c>
      <c r="AH15" s="52">
        <f ca="1">IMPORT[[#This Row],[C]]</f>
        <v>8</v>
      </c>
      <c r="AI15" s="126" t="str">
        <f>CONCATENATE(IMPORT[[#This Row],[6]]," ",IMPORT[[#This Row],[7]])</f>
        <v>2880 PCS</v>
      </c>
    </row>
    <row r="16" spans="1:37">
      <c r="A16" s="102">
        <v>14</v>
      </c>
      <c r="B16" s="33">
        <f ca="1">IF(IMPORT[[#This Row],[C]]&lt;1,"",ROW()-2)</f>
        <v>14</v>
      </c>
      <c r="C16" s="111" t="s">
        <v>2773</v>
      </c>
      <c r="D16" s="33" t="s">
        <v>2774</v>
      </c>
      <c r="E16" s="33">
        <v>6000</v>
      </c>
      <c r="F16" s="33">
        <f ca="1">IMPORT[TT]</f>
        <v>4</v>
      </c>
      <c r="G16" s="33"/>
      <c r="H16" s="33">
        <v>2019</v>
      </c>
      <c r="I16" s="32">
        <v>4</v>
      </c>
      <c r="J16" s="33"/>
      <c r="K16" s="33" t="str">
        <f>IF(IMPORT[[#This Row],[b1]]="","",IMPORT[[#This Row],[b1]]-IMPORT[[#This Row],[a1]])</f>
        <v/>
      </c>
      <c r="L16" s="32">
        <f ca="1">SUM(INDIRECT(IMPORT_VAR[TABLENAME]&amp;"[@a"&amp;$1:$1-1&amp;"]"),INDIRECT(IMPORT_VAR[TABLENAME]&amp;"[@c"&amp;$1:$1-1&amp;"]"))</f>
        <v>4</v>
      </c>
      <c r="M16" s="33"/>
      <c r="N16" s="33" t="str">
        <f>IF(IMPORT[[#This Row],[b2]]="","",IMPORT[[#This Row],[b2]]-IMPORT[[#This Row],[a2]])</f>
        <v/>
      </c>
      <c r="O16" s="32">
        <f ca="1">SUM(INDIRECT(IMPORT_VAR[TABLENAME]&amp;"[@a"&amp;$1:$1-1&amp;"]"),INDIRECT(IMPORT_VAR[TABLENAME]&amp;"[@c"&amp;$1:$1-1&amp;"]"))</f>
        <v>4</v>
      </c>
      <c r="P16" s="33"/>
      <c r="Q16" s="33" t="str">
        <f>IF(IMPORT[[#This Row],[b3]]="","",IMPORT[[#This Row],[b3]]-IMPORT[[#This Row],[a3]])</f>
        <v/>
      </c>
      <c r="R16" s="32">
        <f ca="1">SUM(INDIRECT(IMPORT_VAR[TABLENAME]&amp;"[@a"&amp;$1:$1-1&amp;"]"),INDIRECT(IMPORT_VAR[TABLENAME]&amp;"[@c"&amp;$1:$1-1&amp;"]"))</f>
        <v>4</v>
      </c>
      <c r="S16" s="33"/>
      <c r="T16" s="33" t="str">
        <f>IF(IMPORT[[#This Row],[b4]]="","",IMPORT[[#This Row],[b4]]-IMPORT[[#This Row],[a4]])</f>
        <v/>
      </c>
      <c r="U16" s="32">
        <f ca="1">SUM(INDIRECT(IMPORT_VAR[TABLENAME]&amp;"[@a"&amp;$1:$1-1&amp;"]"),INDIRECT(IMPORT_VAR[TABLENAME]&amp;"[@c"&amp;$1:$1-1&amp;"]"))</f>
        <v>4</v>
      </c>
      <c r="V16" s="33"/>
      <c r="W16" s="33"/>
      <c r="X16" s="33" t="str">
        <f>IF(IMPORT[[#This Row],[b5]]="","",IMPORT[[#This Row],[b5]]-IMPORT[[#This Row],[a5]])</f>
        <v/>
      </c>
      <c r="Y16" s="49">
        <f ca="1">SUM(INDIRECT(IMPORT_VAR[TABLENAME]&amp;"[@a"&amp;$1:$1-1&amp;"]"),INDIRECT(IMPORT_VAR[TABLENAME]&amp;"[@c"&amp;$1:$1-1&amp;"]"))</f>
        <v>4</v>
      </c>
      <c r="Z16" s="51" t="s">
        <v>2774</v>
      </c>
      <c r="AA16" s="51" t="s">
        <v>2773</v>
      </c>
      <c r="AB16" s="51"/>
      <c r="AC16" s="51" t="str">
        <f>CONCATENATE(IMPORT[[#This Row],[1]]," ",IMPORT[[#This Row],[2]],IF(IMPORT[[#This Row],[3]]="","",CONCATENATE(" ",IMPORT[[#This Row],[3]])))</f>
        <v>Pull Ribbon HC-12</v>
      </c>
      <c r="AD16" s="51" t="str">
        <f>CONCATENATE("Import ",IMPORT[[#This Row],[Ket]])</f>
        <v>Import 2019</v>
      </c>
      <c r="AE16" s="52">
        <v>6000</v>
      </c>
      <c r="AF16" s="52" t="s">
        <v>5118</v>
      </c>
      <c r="AG16" s="52" t="s">
        <v>5780</v>
      </c>
      <c r="AH16" s="52">
        <f ca="1">IMPORT[[#This Row],[C]]</f>
        <v>4</v>
      </c>
      <c r="AI16" s="126" t="str">
        <f>CONCATENATE(IMPORT[[#This Row],[6]]," ",IMPORT[[#This Row],[7]])</f>
        <v>6000 PCS</v>
      </c>
      <c r="AJ16" s="30"/>
      <c r="AK16" s="30"/>
    </row>
    <row r="17" spans="1:37" s="30" customFormat="1">
      <c r="A17" s="102">
        <v>15</v>
      </c>
      <c r="B17" s="31">
        <f ca="1">IF(IMPORT[[#This Row],[C]]&lt;1,"",ROW()-2)</f>
        <v>15</v>
      </c>
      <c r="C17" s="57" t="s">
        <v>2775</v>
      </c>
      <c r="D17" s="31" t="s">
        <v>2774</v>
      </c>
      <c r="E17" s="31">
        <v>3000</v>
      </c>
      <c r="F17" s="31">
        <f ca="1">IMPORT[TT]</f>
        <v>8</v>
      </c>
      <c r="G17" s="31"/>
      <c r="H17" s="31">
        <v>2019</v>
      </c>
      <c r="I17" s="32">
        <v>8</v>
      </c>
      <c r="J17" s="31"/>
      <c r="K17" s="31" t="str">
        <f>IF(IMPORT[[#This Row],[b1]]="","",IMPORT[[#This Row],[b1]]-IMPORT[[#This Row],[a1]])</f>
        <v/>
      </c>
      <c r="L17" s="32">
        <f ca="1">SUM(INDIRECT(IMPORT_VAR[TABLENAME]&amp;"[@a"&amp;$1:$1-1&amp;"]"),INDIRECT(IMPORT_VAR[TABLENAME]&amp;"[@c"&amp;$1:$1-1&amp;"]"))</f>
        <v>8</v>
      </c>
      <c r="M17" s="31"/>
      <c r="N17" s="31" t="str">
        <f>IF(IMPORT[[#This Row],[b2]]="","",IMPORT[[#This Row],[b2]]-IMPORT[[#This Row],[a2]])</f>
        <v/>
      </c>
      <c r="O17" s="32">
        <f ca="1">SUM(INDIRECT(IMPORT_VAR[TABLENAME]&amp;"[@a"&amp;$1:$1-1&amp;"]"),INDIRECT(IMPORT_VAR[TABLENAME]&amp;"[@c"&amp;$1:$1-1&amp;"]"))</f>
        <v>8</v>
      </c>
      <c r="P17" s="33"/>
      <c r="Q17" s="33" t="str">
        <f>IF(IMPORT[[#This Row],[b3]]="","",IMPORT[[#This Row],[b3]]-IMPORT[[#This Row],[a3]])</f>
        <v/>
      </c>
      <c r="R17" s="32">
        <f ca="1">SUM(INDIRECT(IMPORT_VAR[TABLENAME]&amp;"[@a"&amp;$1:$1-1&amp;"]"),INDIRECT(IMPORT_VAR[TABLENAME]&amp;"[@c"&amp;$1:$1-1&amp;"]"))</f>
        <v>8</v>
      </c>
      <c r="S17" s="33"/>
      <c r="T17" s="33" t="str">
        <f>IF(IMPORT[[#This Row],[b4]]="","",IMPORT[[#This Row],[b4]]-IMPORT[[#This Row],[a4]])</f>
        <v/>
      </c>
      <c r="U17" s="32">
        <f ca="1">SUM(INDIRECT(IMPORT_VAR[TABLENAME]&amp;"[@a"&amp;$1:$1-1&amp;"]"),INDIRECT(IMPORT_VAR[TABLENAME]&amp;"[@c"&amp;$1:$1-1&amp;"]"))</f>
        <v>8</v>
      </c>
      <c r="V17" s="33"/>
      <c r="W17" s="31"/>
      <c r="X17" s="31" t="str">
        <f>IF(IMPORT[[#This Row],[b5]]="","",IMPORT[[#This Row],[b5]]-IMPORT[[#This Row],[a5]])</f>
        <v/>
      </c>
      <c r="Y17" s="49">
        <f ca="1">SUM(INDIRECT(IMPORT_VAR[TABLENAME]&amp;"[@a"&amp;$1:$1-1&amp;"]"),INDIRECT(IMPORT_VAR[TABLENAME]&amp;"[@c"&amp;$1:$1-1&amp;"]"))</f>
        <v>8</v>
      </c>
      <c r="Z17" s="51" t="s">
        <v>2774</v>
      </c>
      <c r="AA17" s="51" t="s">
        <v>2775</v>
      </c>
      <c r="AB17" s="51"/>
      <c r="AC17" s="51" t="str">
        <f>CONCATENATE(IMPORT[[#This Row],[1]]," ",IMPORT[[#This Row],[2]],IF(IMPORT[[#This Row],[3]]="","",CONCATENATE(" ",IMPORT[[#This Row],[3]])))</f>
        <v>Pull Ribbon HC-18</v>
      </c>
      <c r="AD17" s="51" t="str">
        <f>CONCATENATE("Import ",IMPORT[[#This Row],[Ket]])</f>
        <v>Import 2019</v>
      </c>
      <c r="AE17" s="52">
        <v>3000</v>
      </c>
      <c r="AF17" s="52" t="s">
        <v>5118</v>
      </c>
      <c r="AG17" s="52" t="s">
        <v>5780</v>
      </c>
      <c r="AH17" s="52">
        <f ca="1">IMPORT[[#This Row],[C]]</f>
        <v>8</v>
      </c>
      <c r="AI17" s="52" t="str">
        <f>CONCATENATE(IMPORT[[#This Row],[6]]," ",IMPORT[[#This Row],[7]])</f>
        <v>3000 PCS</v>
      </c>
      <c r="AJ17" s="29"/>
      <c r="AK17" s="29"/>
    </row>
    <row r="18" spans="1:37">
      <c r="A18" s="102">
        <v>16</v>
      </c>
      <c r="B18" s="31">
        <f ca="1">IF(IMPORT[[#This Row],[C]]&lt;1,"",ROW()-2)</f>
        <v>16</v>
      </c>
      <c r="C18" s="57" t="s">
        <v>2776</v>
      </c>
      <c r="D18" s="31" t="s">
        <v>2774</v>
      </c>
      <c r="E18" s="31">
        <v>1500</v>
      </c>
      <c r="F18" s="31">
        <f ca="1">IMPORT[TT]</f>
        <v>4</v>
      </c>
      <c r="G18" s="31"/>
      <c r="H18" s="31">
        <v>2019</v>
      </c>
      <c r="I18" s="32">
        <v>4</v>
      </c>
      <c r="J18" s="31"/>
      <c r="K18" s="31" t="str">
        <f>IF(IMPORT[[#This Row],[b1]]="","",IMPORT[[#This Row],[b1]]-IMPORT[[#This Row],[a1]])</f>
        <v/>
      </c>
      <c r="L18" s="32">
        <f ca="1">SUM(INDIRECT(IMPORT_VAR[TABLENAME]&amp;"[@a"&amp;$1:$1-1&amp;"]"),INDIRECT(IMPORT_VAR[TABLENAME]&amp;"[@c"&amp;$1:$1-1&amp;"]"))</f>
        <v>4</v>
      </c>
      <c r="M18" s="31"/>
      <c r="N18" s="31" t="str">
        <f>IF(IMPORT[[#This Row],[b2]]="","",IMPORT[[#This Row],[b2]]-IMPORT[[#This Row],[a2]])</f>
        <v/>
      </c>
      <c r="O18" s="32">
        <f ca="1">SUM(INDIRECT(IMPORT_VAR[TABLENAME]&amp;"[@a"&amp;$1:$1-1&amp;"]"),INDIRECT(IMPORT_VAR[TABLENAME]&amp;"[@c"&amp;$1:$1-1&amp;"]"))</f>
        <v>4</v>
      </c>
      <c r="P18" s="33"/>
      <c r="Q18" s="33" t="str">
        <f>IF(IMPORT[[#This Row],[b3]]="","",IMPORT[[#This Row],[b3]]-IMPORT[[#This Row],[a3]])</f>
        <v/>
      </c>
      <c r="R18" s="32">
        <f ca="1">SUM(INDIRECT(IMPORT_VAR[TABLENAME]&amp;"[@a"&amp;$1:$1-1&amp;"]"),INDIRECT(IMPORT_VAR[TABLENAME]&amp;"[@c"&amp;$1:$1-1&amp;"]"))</f>
        <v>4</v>
      </c>
      <c r="S18" s="33"/>
      <c r="T18" s="33" t="str">
        <f>IF(IMPORT[[#This Row],[b4]]="","",IMPORT[[#This Row],[b4]]-IMPORT[[#This Row],[a4]])</f>
        <v/>
      </c>
      <c r="U18" s="32">
        <f ca="1">SUM(INDIRECT(IMPORT_VAR[TABLENAME]&amp;"[@a"&amp;$1:$1-1&amp;"]"),INDIRECT(IMPORT_VAR[TABLENAME]&amp;"[@c"&amp;$1:$1-1&amp;"]"))</f>
        <v>4</v>
      </c>
      <c r="V18" s="33"/>
      <c r="W18" s="31"/>
      <c r="X18" s="31" t="str">
        <f>IF(IMPORT[[#This Row],[b5]]="","",IMPORT[[#This Row],[b5]]-IMPORT[[#This Row],[a5]])</f>
        <v/>
      </c>
      <c r="Y18" s="49">
        <f ca="1">SUM(INDIRECT(IMPORT_VAR[TABLENAME]&amp;"[@a"&amp;$1:$1-1&amp;"]"),INDIRECT(IMPORT_VAR[TABLENAME]&amp;"[@c"&amp;$1:$1-1&amp;"]"))</f>
        <v>4</v>
      </c>
      <c r="Z18" s="51" t="s">
        <v>2774</v>
      </c>
      <c r="AA18" s="51" t="s">
        <v>2776</v>
      </c>
      <c r="AB18" s="51"/>
      <c r="AC18" s="51" t="str">
        <f>CONCATENATE(IMPORT[[#This Row],[1]]," ",IMPORT[[#This Row],[2]],IF(IMPORT[[#This Row],[3]]="","",CONCATENATE(" ",IMPORT[[#This Row],[3]])))</f>
        <v>Pull Ribbon HC-30</v>
      </c>
      <c r="AD18" s="52" t="str">
        <f>CONCATENATE("Import ",IMPORT[[#This Row],[Ket]])</f>
        <v>Import 2019</v>
      </c>
      <c r="AE18" s="52">
        <v>1500</v>
      </c>
      <c r="AF18" s="52" t="s">
        <v>5118</v>
      </c>
      <c r="AG18" s="52" t="s">
        <v>5780</v>
      </c>
      <c r="AH18" s="52">
        <f ca="1">IMPORT[[#This Row],[C]]</f>
        <v>4</v>
      </c>
      <c r="AI18" s="126" t="str">
        <f>CONCATENATE(IMPORT[[#This Row],[6]]," ",IMPORT[[#This Row],[7]])</f>
        <v>1500 PCS</v>
      </c>
    </row>
    <row r="19" spans="1:37">
      <c r="A19" s="102">
        <v>17</v>
      </c>
      <c r="B19" s="31">
        <f ca="1">IF(IMPORT[[#This Row],[C]]&lt;1,"",ROW()-2)</f>
        <v>17</v>
      </c>
      <c r="C19" s="57" t="s">
        <v>2777</v>
      </c>
      <c r="D19" s="31" t="s">
        <v>2774</v>
      </c>
      <c r="E19" s="31">
        <v>1500</v>
      </c>
      <c r="F19" s="31">
        <f ca="1">IMPORT[TT]</f>
        <v>2</v>
      </c>
      <c r="G19" s="31"/>
      <c r="H19" s="31">
        <v>2019</v>
      </c>
      <c r="I19" s="32">
        <v>2</v>
      </c>
      <c r="J19" s="31"/>
      <c r="K19" s="31" t="str">
        <f>IF(IMPORT[[#This Row],[b1]]="","",IMPORT[[#This Row],[b1]]-IMPORT[[#This Row],[a1]])</f>
        <v/>
      </c>
      <c r="L19" s="32">
        <f ca="1">SUM(INDIRECT(IMPORT_VAR[TABLENAME]&amp;"[@a"&amp;$1:$1-1&amp;"]"),INDIRECT(IMPORT_VAR[TABLENAME]&amp;"[@c"&amp;$1:$1-1&amp;"]"))</f>
        <v>2</v>
      </c>
      <c r="M19" s="31"/>
      <c r="N19" s="31" t="str">
        <f>IF(IMPORT[[#This Row],[b2]]="","",IMPORT[[#This Row],[b2]]-IMPORT[[#This Row],[a2]])</f>
        <v/>
      </c>
      <c r="O19" s="32">
        <f ca="1">SUM(INDIRECT(IMPORT_VAR[TABLENAME]&amp;"[@a"&amp;$1:$1-1&amp;"]"),INDIRECT(IMPORT_VAR[TABLENAME]&amp;"[@c"&amp;$1:$1-1&amp;"]"))</f>
        <v>2</v>
      </c>
      <c r="P19" s="33"/>
      <c r="Q19" s="33" t="str">
        <f>IF(IMPORT[[#This Row],[b3]]="","",IMPORT[[#This Row],[b3]]-IMPORT[[#This Row],[a3]])</f>
        <v/>
      </c>
      <c r="R19" s="32">
        <f ca="1">SUM(INDIRECT(IMPORT_VAR[TABLENAME]&amp;"[@a"&amp;$1:$1-1&amp;"]"),INDIRECT(IMPORT_VAR[TABLENAME]&amp;"[@c"&amp;$1:$1-1&amp;"]"))</f>
        <v>2</v>
      </c>
      <c r="S19" s="33"/>
      <c r="T19" s="33" t="str">
        <f>IF(IMPORT[[#This Row],[b4]]="","",IMPORT[[#This Row],[b4]]-IMPORT[[#This Row],[a4]])</f>
        <v/>
      </c>
      <c r="U19" s="32">
        <f ca="1">SUM(INDIRECT(IMPORT_VAR[TABLENAME]&amp;"[@a"&amp;$1:$1-1&amp;"]"),INDIRECT(IMPORT_VAR[TABLENAME]&amp;"[@c"&amp;$1:$1-1&amp;"]"))</f>
        <v>2</v>
      </c>
      <c r="V19" s="33"/>
      <c r="W19" s="31"/>
      <c r="X19" s="31" t="str">
        <f>IF(IMPORT[[#This Row],[b5]]="","",IMPORT[[#This Row],[b5]]-IMPORT[[#This Row],[a5]])</f>
        <v/>
      </c>
      <c r="Y19" s="49">
        <f ca="1">SUM(INDIRECT(IMPORT_VAR[TABLENAME]&amp;"[@a"&amp;$1:$1-1&amp;"]"),INDIRECT(IMPORT_VAR[TABLENAME]&amp;"[@c"&amp;$1:$1-1&amp;"]"))</f>
        <v>2</v>
      </c>
      <c r="Z19" s="51" t="s">
        <v>2774</v>
      </c>
      <c r="AA19" s="51" t="s">
        <v>2777</v>
      </c>
      <c r="AB19" s="52"/>
      <c r="AC19" s="52" t="str">
        <f>CONCATENATE(IMPORT[[#This Row],[1]]," ",IMPORT[[#This Row],[2]],IF(IMPORT[[#This Row],[3]]="","",CONCATENATE(" ",IMPORT[[#This Row],[3]])))</f>
        <v>Pull Ribbon LS-30-1</v>
      </c>
      <c r="AD19" s="52" t="str">
        <f>CONCATENATE("Import ",IMPORT[[#This Row],[Ket]])</f>
        <v>Import 2019</v>
      </c>
      <c r="AE19" s="52">
        <v>1500</v>
      </c>
      <c r="AF19" s="52" t="s">
        <v>5118</v>
      </c>
      <c r="AG19" s="52" t="s">
        <v>5780</v>
      </c>
      <c r="AH19" s="52">
        <f ca="1">IMPORT[[#This Row],[C]]</f>
        <v>2</v>
      </c>
      <c r="AI19" s="126" t="str">
        <f>CONCATENATE(IMPORT[[#This Row],[6]]," ",IMPORT[[#This Row],[7]])</f>
        <v>1500 PCS</v>
      </c>
    </row>
    <row r="20" spans="1:37">
      <c r="A20" s="102">
        <v>18</v>
      </c>
      <c r="B20" s="31">
        <f ca="1">IF(IMPORT[[#This Row],[C]]&lt;1,"",ROW()-2)</f>
        <v>18</v>
      </c>
      <c r="C20" s="57" t="s">
        <v>2778</v>
      </c>
      <c r="D20" s="31" t="s">
        <v>2779</v>
      </c>
      <c r="E20" s="31">
        <v>200</v>
      </c>
      <c r="F20" s="31">
        <f ca="1">IMPORT[TT]</f>
        <v>1</v>
      </c>
      <c r="G20" s="31"/>
      <c r="H20" s="31">
        <v>2019</v>
      </c>
      <c r="I20" s="32">
        <v>1</v>
      </c>
      <c r="J20" s="31"/>
      <c r="K20" s="31" t="str">
        <f>IF(IMPORT[[#This Row],[b1]]="","",IMPORT[[#This Row],[b1]]-IMPORT[[#This Row],[a1]])</f>
        <v/>
      </c>
      <c r="L20" s="32">
        <f ca="1">SUM(INDIRECT(IMPORT_VAR[TABLENAME]&amp;"[@a"&amp;$1:$1-1&amp;"]"),INDIRECT(IMPORT_VAR[TABLENAME]&amp;"[@c"&amp;$1:$1-1&amp;"]"))</f>
        <v>1</v>
      </c>
      <c r="M20" s="31"/>
      <c r="N20" s="31" t="str">
        <f>IF(IMPORT[[#This Row],[b2]]="","",IMPORT[[#This Row],[b2]]-IMPORT[[#This Row],[a2]])</f>
        <v/>
      </c>
      <c r="O20" s="32">
        <f ca="1">SUM(INDIRECT(IMPORT_VAR[TABLENAME]&amp;"[@a"&amp;$1:$1-1&amp;"]"),INDIRECT(IMPORT_VAR[TABLENAME]&amp;"[@c"&amp;$1:$1-1&amp;"]"))</f>
        <v>1</v>
      </c>
      <c r="P20" s="33"/>
      <c r="Q20" s="33" t="str">
        <f>IF(IMPORT[[#This Row],[b3]]="","",IMPORT[[#This Row],[b3]]-IMPORT[[#This Row],[a3]])</f>
        <v/>
      </c>
      <c r="R20" s="32">
        <f ca="1">SUM(INDIRECT(IMPORT_VAR[TABLENAME]&amp;"[@a"&amp;$1:$1-1&amp;"]"),INDIRECT(IMPORT_VAR[TABLENAME]&amp;"[@c"&amp;$1:$1-1&amp;"]"))</f>
        <v>1</v>
      </c>
      <c r="S20" s="33"/>
      <c r="T20" s="33" t="str">
        <f>IF(IMPORT[[#This Row],[b4]]="","",IMPORT[[#This Row],[b4]]-IMPORT[[#This Row],[a4]])</f>
        <v/>
      </c>
      <c r="U20" s="32">
        <f ca="1">SUM(INDIRECT(IMPORT_VAR[TABLENAME]&amp;"[@a"&amp;$1:$1-1&amp;"]"),INDIRECT(IMPORT_VAR[TABLENAME]&amp;"[@c"&amp;$1:$1-1&amp;"]"))</f>
        <v>1</v>
      </c>
      <c r="V20" s="33"/>
      <c r="W20" s="31"/>
      <c r="X20" s="31" t="str">
        <f>IF(IMPORT[[#This Row],[b5]]="","",IMPORT[[#This Row],[b5]]-IMPORT[[#This Row],[a5]])</f>
        <v/>
      </c>
      <c r="Y20" s="49">
        <f ca="1">SUM(INDIRECT(IMPORT_VAR[TABLENAME]&amp;"[@a"&amp;$1:$1-1&amp;"]"),INDIRECT(IMPORT_VAR[TABLENAME]&amp;"[@c"&amp;$1:$1-1&amp;"]"))</f>
        <v>1</v>
      </c>
      <c r="Z20" s="51" t="s">
        <v>5776</v>
      </c>
      <c r="AA20" s="51" t="s">
        <v>5727</v>
      </c>
      <c r="AB20" s="51" t="s">
        <v>5726</v>
      </c>
      <c r="AC20" s="51" t="str">
        <f>CONCATENATE(IMPORT[[#This Row],[1]]," ",IMPORT[[#This Row],[2]],IF(IMPORT[[#This Row],[3]]="","",CONCATENATE(" ",IMPORT[[#This Row],[3]])))</f>
        <v>Bp JG-88 Kayu</v>
      </c>
      <c r="AD20" s="51" t="str">
        <f>CONCATENATE("Import ",IMPORT[[#This Row],[Ket]])</f>
        <v>Import 2019</v>
      </c>
      <c r="AE20" s="52">
        <v>200</v>
      </c>
      <c r="AF20" s="52" t="s">
        <v>5118</v>
      </c>
      <c r="AG20" s="52" t="s">
        <v>5780</v>
      </c>
      <c r="AH20" s="52">
        <f ca="1">IMPORT[[#This Row],[C]]</f>
        <v>1</v>
      </c>
      <c r="AI20" s="126" t="str">
        <f>CONCATENATE(IMPORT[[#This Row],[6]]," ",IMPORT[[#This Row],[7]])</f>
        <v>200 PCS</v>
      </c>
    </row>
    <row r="21" spans="1:37">
      <c r="A21" s="102">
        <v>19</v>
      </c>
      <c r="B21" s="31">
        <f ca="1">IF(IMPORT[[#This Row],[C]]&lt;1,"",ROW()-2)</f>
        <v>19</v>
      </c>
      <c r="C21" s="57" t="s">
        <v>2780</v>
      </c>
      <c r="D21" s="31" t="s">
        <v>2779</v>
      </c>
      <c r="E21" s="31">
        <v>200</v>
      </c>
      <c r="F21" s="31">
        <f ca="1">IMPORT[TT]</f>
        <v>1</v>
      </c>
      <c r="G21" s="31"/>
      <c r="H21" s="31">
        <v>2019</v>
      </c>
      <c r="I21" s="32">
        <v>1</v>
      </c>
      <c r="J21" s="31"/>
      <c r="K21" s="31" t="str">
        <f>IF(IMPORT[[#This Row],[b1]]="","",IMPORT[[#This Row],[b1]]-IMPORT[[#This Row],[a1]])</f>
        <v/>
      </c>
      <c r="L21" s="32">
        <f ca="1">SUM(INDIRECT(IMPORT_VAR[TABLENAME]&amp;"[@a"&amp;$1:$1-1&amp;"]"),INDIRECT(IMPORT_VAR[TABLENAME]&amp;"[@c"&amp;$1:$1-1&amp;"]"))</f>
        <v>1</v>
      </c>
      <c r="M21" s="31"/>
      <c r="N21" s="31" t="str">
        <f>IF(IMPORT[[#This Row],[b2]]="","",IMPORT[[#This Row],[b2]]-IMPORT[[#This Row],[a2]])</f>
        <v/>
      </c>
      <c r="O21" s="32">
        <f ca="1">SUM(INDIRECT(IMPORT_VAR[TABLENAME]&amp;"[@a"&amp;$1:$1-1&amp;"]"),INDIRECT(IMPORT_VAR[TABLENAME]&amp;"[@c"&amp;$1:$1-1&amp;"]"))</f>
        <v>1</v>
      </c>
      <c r="P21" s="33"/>
      <c r="Q21" s="33" t="str">
        <f>IF(IMPORT[[#This Row],[b3]]="","",IMPORT[[#This Row],[b3]]-IMPORT[[#This Row],[a3]])</f>
        <v/>
      </c>
      <c r="R21" s="32">
        <f ca="1">SUM(INDIRECT(IMPORT_VAR[TABLENAME]&amp;"[@a"&amp;$1:$1-1&amp;"]"),INDIRECT(IMPORT_VAR[TABLENAME]&amp;"[@c"&amp;$1:$1-1&amp;"]"))</f>
        <v>1</v>
      </c>
      <c r="S21" s="33"/>
      <c r="T21" s="33" t="str">
        <f>IF(IMPORT[[#This Row],[b4]]="","",IMPORT[[#This Row],[b4]]-IMPORT[[#This Row],[a4]])</f>
        <v/>
      </c>
      <c r="U21" s="32">
        <f ca="1">SUM(INDIRECT(IMPORT_VAR[TABLENAME]&amp;"[@a"&amp;$1:$1-1&amp;"]"),INDIRECT(IMPORT_VAR[TABLENAME]&amp;"[@c"&amp;$1:$1-1&amp;"]"))</f>
        <v>1</v>
      </c>
      <c r="V21" s="33"/>
      <c r="W21" s="31"/>
      <c r="X21" s="31" t="str">
        <f>IF(IMPORT[[#This Row],[b5]]="","",IMPORT[[#This Row],[b5]]-IMPORT[[#This Row],[a5]])</f>
        <v/>
      </c>
      <c r="Y21" s="49">
        <f ca="1">SUM(INDIRECT(IMPORT_VAR[TABLENAME]&amp;"[@a"&amp;$1:$1-1&amp;"]"),INDIRECT(IMPORT_VAR[TABLENAME]&amp;"[@c"&amp;$1:$1-1&amp;"]"))</f>
        <v>1</v>
      </c>
      <c r="Z21" s="51" t="s">
        <v>5776</v>
      </c>
      <c r="AA21" s="51">
        <v>271</v>
      </c>
      <c r="AB21" s="51" t="s">
        <v>5725</v>
      </c>
      <c r="AC21" s="51" t="str">
        <f>CONCATENATE(IMPORT[[#This Row],[1]]," ",IMPORT[[#This Row],[2]],IF(IMPORT[[#This Row],[3]]="","",CONCATENATE(" ",IMPORT[[#This Row],[3]])))</f>
        <v>Bp 271 Lampu</v>
      </c>
      <c r="AD21" s="51" t="str">
        <f>CONCATENATE("Import ",IMPORT[[#This Row],[Ket]])</f>
        <v>Import 2019</v>
      </c>
      <c r="AE21" s="52">
        <v>200</v>
      </c>
      <c r="AF21" s="52" t="s">
        <v>5118</v>
      </c>
      <c r="AG21" s="52" t="s">
        <v>5780</v>
      </c>
      <c r="AH21" s="52">
        <f ca="1">IMPORT[[#This Row],[C]]</f>
        <v>1</v>
      </c>
      <c r="AI21" s="126" t="str">
        <f>CONCATENATE(IMPORT[[#This Row],[6]]," ",IMPORT[[#This Row],[7]])</f>
        <v>200 PCS</v>
      </c>
    </row>
    <row r="22" spans="1:37">
      <c r="A22" s="102">
        <v>20</v>
      </c>
      <c r="B22" s="31">
        <f ca="1">IF(IMPORT[[#This Row],[C]]&lt;1,"",ROW()-2)</f>
        <v>20</v>
      </c>
      <c r="C22" s="57" t="s">
        <v>2781</v>
      </c>
      <c r="D22" s="31" t="s">
        <v>2782</v>
      </c>
      <c r="E22" s="31">
        <v>285</v>
      </c>
      <c r="F22" s="31">
        <f ca="1">IMPORT[TT]</f>
        <v>1</v>
      </c>
      <c r="G22" s="31"/>
      <c r="H22" s="31">
        <v>2019</v>
      </c>
      <c r="I22" s="32">
        <v>1</v>
      </c>
      <c r="J22" s="31"/>
      <c r="K22" s="31" t="str">
        <f>IF(IMPORT[[#This Row],[b1]]="","",IMPORT[[#This Row],[b1]]-IMPORT[[#This Row],[a1]])</f>
        <v/>
      </c>
      <c r="L22" s="32">
        <f ca="1">SUM(INDIRECT(IMPORT_VAR[TABLENAME]&amp;"[@a"&amp;$1:$1-1&amp;"]"),INDIRECT(IMPORT_VAR[TABLENAME]&amp;"[@c"&amp;$1:$1-1&amp;"]"))</f>
        <v>1</v>
      </c>
      <c r="M22" s="31"/>
      <c r="N22" s="31" t="str">
        <f>IF(IMPORT[[#This Row],[b2]]="","",IMPORT[[#This Row],[b2]]-IMPORT[[#This Row],[a2]])</f>
        <v/>
      </c>
      <c r="O22" s="32">
        <f ca="1">SUM(INDIRECT(IMPORT_VAR[TABLENAME]&amp;"[@a"&amp;$1:$1-1&amp;"]"),INDIRECT(IMPORT_VAR[TABLENAME]&amp;"[@c"&amp;$1:$1-1&amp;"]"))</f>
        <v>1</v>
      </c>
      <c r="P22" s="33"/>
      <c r="Q22" s="33" t="str">
        <f>IF(IMPORT[[#This Row],[b3]]="","",IMPORT[[#This Row],[b3]]-IMPORT[[#This Row],[a3]])</f>
        <v/>
      </c>
      <c r="R22" s="32">
        <f ca="1">SUM(INDIRECT(IMPORT_VAR[TABLENAME]&amp;"[@a"&amp;$1:$1-1&amp;"]"),INDIRECT(IMPORT_VAR[TABLENAME]&amp;"[@c"&amp;$1:$1-1&amp;"]"))</f>
        <v>1</v>
      </c>
      <c r="S22" s="33"/>
      <c r="T22" s="33" t="str">
        <f>IF(IMPORT[[#This Row],[b4]]="","",IMPORT[[#This Row],[b4]]-IMPORT[[#This Row],[a4]])</f>
        <v/>
      </c>
      <c r="U22" s="32">
        <f ca="1">SUM(INDIRECT(IMPORT_VAR[TABLENAME]&amp;"[@a"&amp;$1:$1-1&amp;"]"),INDIRECT(IMPORT_VAR[TABLENAME]&amp;"[@c"&amp;$1:$1-1&amp;"]"))</f>
        <v>1</v>
      </c>
      <c r="V22" s="33"/>
      <c r="W22" s="31"/>
      <c r="X22" s="31" t="str">
        <f>IF(IMPORT[[#This Row],[b5]]="","",IMPORT[[#This Row],[b5]]-IMPORT[[#This Row],[a5]])</f>
        <v/>
      </c>
      <c r="Y22" s="49">
        <f ca="1">SUM(INDIRECT(IMPORT_VAR[TABLENAME]&amp;"[@a"&amp;$1:$1-1&amp;"]"),INDIRECT(IMPORT_VAR[TABLENAME]&amp;"[@c"&amp;$1:$1-1&amp;"]"))</f>
        <v>1</v>
      </c>
      <c r="Z22" s="51" t="s">
        <v>5715</v>
      </c>
      <c r="AA22" s="51" t="s">
        <v>2781</v>
      </c>
      <c r="AB22" s="51"/>
      <c r="AC22" s="51" t="str">
        <f>CONCATENATE(IMPORT[[#This Row],[1]]," ",IMPORT[[#This Row],[2]],IF(IMPORT[[#This Row],[3]]="","",CONCATENATE(" ",IMPORT[[#This Row],[3]])))</f>
        <v>NoteBook SG-6060</v>
      </c>
      <c r="AD22" s="51" t="str">
        <f>CONCATENATE("Import ",IMPORT[[#This Row],[Ket]])</f>
        <v>Import 2019</v>
      </c>
      <c r="AE22" s="52">
        <v>285</v>
      </c>
      <c r="AF22" s="52" t="s">
        <v>5118</v>
      </c>
      <c r="AG22" s="52" t="s">
        <v>5780</v>
      </c>
      <c r="AH22" s="52">
        <f ca="1">IMPORT[[#This Row],[C]]</f>
        <v>1</v>
      </c>
      <c r="AI22" s="126" t="str">
        <f>CONCATENATE(IMPORT[[#This Row],[6]]," ",IMPORT[[#This Row],[7]])</f>
        <v>285 PCS</v>
      </c>
    </row>
    <row r="23" spans="1:37">
      <c r="A23" s="102">
        <v>21</v>
      </c>
      <c r="B23" s="31">
        <f ca="1">IF(IMPORT[[#This Row],[C]]&lt;1,"",ROW()-2)</f>
        <v>21</v>
      </c>
      <c r="C23" s="57" t="s">
        <v>2783</v>
      </c>
      <c r="D23" s="31" t="s">
        <v>2784</v>
      </c>
      <c r="E23" s="31">
        <v>480</v>
      </c>
      <c r="F23" s="31">
        <f ca="1">IMPORT[TT]</f>
        <v>4</v>
      </c>
      <c r="G23" s="31"/>
      <c r="H23" s="31">
        <v>2019</v>
      </c>
      <c r="I23" s="32">
        <v>4</v>
      </c>
      <c r="J23" s="31"/>
      <c r="K23" s="31" t="str">
        <f>IF(IMPORT[[#This Row],[b1]]="","",IMPORT[[#This Row],[b1]]-IMPORT[[#This Row],[a1]])</f>
        <v/>
      </c>
      <c r="L23" s="32">
        <f ca="1">SUM(INDIRECT(IMPORT_VAR[TABLENAME]&amp;"[@a"&amp;$1:$1-1&amp;"]"),INDIRECT(IMPORT_VAR[TABLENAME]&amp;"[@c"&amp;$1:$1-1&amp;"]"))</f>
        <v>4</v>
      </c>
      <c r="M23" s="31"/>
      <c r="N23" s="31" t="str">
        <f>IF(IMPORT[[#This Row],[b2]]="","",IMPORT[[#This Row],[b2]]-IMPORT[[#This Row],[a2]])</f>
        <v/>
      </c>
      <c r="O23" s="32">
        <f ca="1">SUM(INDIRECT(IMPORT_VAR[TABLENAME]&amp;"[@a"&amp;$1:$1-1&amp;"]"),INDIRECT(IMPORT_VAR[TABLENAME]&amp;"[@c"&amp;$1:$1-1&amp;"]"))</f>
        <v>4</v>
      </c>
      <c r="P23" s="33"/>
      <c r="Q23" s="33" t="str">
        <f>IF(IMPORT[[#This Row],[b3]]="","",IMPORT[[#This Row],[b3]]-IMPORT[[#This Row],[a3]])</f>
        <v/>
      </c>
      <c r="R23" s="32">
        <f ca="1">SUM(INDIRECT(IMPORT_VAR[TABLENAME]&amp;"[@a"&amp;$1:$1-1&amp;"]"),INDIRECT(IMPORT_VAR[TABLENAME]&amp;"[@c"&amp;$1:$1-1&amp;"]"))</f>
        <v>4</v>
      </c>
      <c r="S23" s="33"/>
      <c r="T23" s="33" t="str">
        <f>IF(IMPORT[[#This Row],[b4]]="","",IMPORT[[#This Row],[b4]]-IMPORT[[#This Row],[a4]])</f>
        <v/>
      </c>
      <c r="U23" s="32">
        <f ca="1">SUM(INDIRECT(IMPORT_VAR[TABLENAME]&amp;"[@a"&amp;$1:$1-1&amp;"]"),INDIRECT(IMPORT_VAR[TABLENAME]&amp;"[@c"&amp;$1:$1-1&amp;"]"))</f>
        <v>4</v>
      </c>
      <c r="V23" s="33"/>
      <c r="W23" s="31"/>
      <c r="X23" s="31" t="str">
        <f>IF(IMPORT[[#This Row],[b5]]="","",IMPORT[[#This Row],[b5]]-IMPORT[[#This Row],[a5]])</f>
        <v/>
      </c>
      <c r="Y23" s="49">
        <f ca="1">SUM(INDIRECT(IMPORT_VAR[TABLENAME]&amp;"[@a"&amp;$1:$1-1&amp;"]"),INDIRECT(IMPORT_VAR[TABLENAME]&amp;"[@c"&amp;$1:$1-1&amp;"]"))</f>
        <v>4</v>
      </c>
      <c r="Z23" s="51" t="s">
        <v>5696</v>
      </c>
      <c r="AA23" s="51" t="s">
        <v>2783</v>
      </c>
      <c r="AB23" s="51"/>
      <c r="AC23" s="51" t="str">
        <f>CONCATENATE(IMPORT[[#This Row],[1]]," ",IMPORT[[#This Row],[2]],IF(IMPORT[[#This Row],[3]]="","",CONCATENATE(" ",IMPORT[[#This Row],[3]])))</f>
        <v>Gunting J-B002</v>
      </c>
      <c r="AD23" s="51" t="str">
        <f>CONCATENATE("Import ",IMPORT[[#This Row],[Ket]])</f>
        <v>Import 2019</v>
      </c>
      <c r="AE23" s="52">
        <v>480</v>
      </c>
      <c r="AF23" s="52" t="s">
        <v>5118</v>
      </c>
      <c r="AG23" s="52" t="s">
        <v>5780</v>
      </c>
      <c r="AH23" s="52">
        <f ca="1">IMPORT[[#This Row],[C]]</f>
        <v>4</v>
      </c>
      <c r="AI23" s="126" t="str">
        <f>CONCATENATE(IMPORT[[#This Row],[6]]," ",IMPORT[[#This Row],[7]])</f>
        <v>480 PCS</v>
      </c>
    </row>
    <row r="24" spans="1:37">
      <c r="A24" s="102">
        <v>22</v>
      </c>
      <c r="B24" s="33">
        <f ca="1">IF(IMPORT[[#This Row],[C]]&lt;1,"",ROW()-2)</f>
        <v>22</v>
      </c>
      <c r="C24" s="111" t="s">
        <v>2785</v>
      </c>
      <c r="D24" s="33" t="s">
        <v>2784</v>
      </c>
      <c r="E24" s="33">
        <v>480</v>
      </c>
      <c r="F24" s="33">
        <f ca="1">IMPORT[TT]</f>
        <v>5</v>
      </c>
      <c r="G24" s="33"/>
      <c r="H24" s="33">
        <v>2019</v>
      </c>
      <c r="I24" s="32">
        <v>5</v>
      </c>
      <c r="J24" s="33"/>
      <c r="K24" s="33" t="str">
        <f>IF(IMPORT[[#This Row],[b1]]="","",IMPORT[[#This Row],[b1]]-IMPORT[[#This Row],[a1]])</f>
        <v/>
      </c>
      <c r="L24" s="32">
        <f ca="1">SUM(INDIRECT(IMPORT_VAR[TABLENAME]&amp;"[@a"&amp;$1:$1-1&amp;"]"),INDIRECT(IMPORT_VAR[TABLENAME]&amp;"[@c"&amp;$1:$1-1&amp;"]"))</f>
        <v>5</v>
      </c>
      <c r="M24" s="33"/>
      <c r="N24" s="33" t="str">
        <f>IF(IMPORT[[#This Row],[b2]]="","",IMPORT[[#This Row],[b2]]-IMPORT[[#This Row],[a2]])</f>
        <v/>
      </c>
      <c r="O24" s="32">
        <f ca="1">SUM(INDIRECT(IMPORT_VAR[TABLENAME]&amp;"[@a"&amp;$1:$1-1&amp;"]"),INDIRECT(IMPORT_VAR[TABLENAME]&amp;"[@c"&amp;$1:$1-1&amp;"]"))</f>
        <v>5</v>
      </c>
      <c r="P24" s="33"/>
      <c r="Q24" s="33" t="str">
        <f>IF(IMPORT[[#This Row],[b3]]="","",IMPORT[[#This Row],[b3]]-IMPORT[[#This Row],[a3]])</f>
        <v/>
      </c>
      <c r="R24" s="32">
        <f ca="1">SUM(INDIRECT(IMPORT_VAR[TABLENAME]&amp;"[@a"&amp;$1:$1-1&amp;"]"),INDIRECT(IMPORT_VAR[TABLENAME]&amp;"[@c"&amp;$1:$1-1&amp;"]"))</f>
        <v>5</v>
      </c>
      <c r="S24" s="33"/>
      <c r="T24" s="33" t="str">
        <f>IF(IMPORT[[#This Row],[b4]]="","",IMPORT[[#This Row],[b4]]-IMPORT[[#This Row],[a4]])</f>
        <v/>
      </c>
      <c r="U24" s="32">
        <f ca="1">SUM(INDIRECT(IMPORT_VAR[TABLENAME]&amp;"[@a"&amp;$1:$1-1&amp;"]"),INDIRECT(IMPORT_VAR[TABLENAME]&amp;"[@c"&amp;$1:$1-1&amp;"]"))</f>
        <v>5</v>
      </c>
      <c r="V24" s="33"/>
      <c r="W24" s="33"/>
      <c r="X24" s="33" t="str">
        <f>IF(IMPORT[[#This Row],[b5]]="","",IMPORT[[#This Row],[b5]]-IMPORT[[#This Row],[a5]])</f>
        <v/>
      </c>
      <c r="Y24" s="49">
        <f ca="1">SUM(INDIRECT(IMPORT_VAR[TABLENAME]&amp;"[@a"&amp;$1:$1-1&amp;"]"),INDIRECT(IMPORT_VAR[TABLENAME]&amp;"[@c"&amp;$1:$1-1&amp;"]"))</f>
        <v>5</v>
      </c>
      <c r="Z24" s="51" t="s">
        <v>5696</v>
      </c>
      <c r="AA24" s="51" t="s">
        <v>2785</v>
      </c>
      <c r="AB24" s="51"/>
      <c r="AC24" s="51" t="str">
        <f>CONCATENATE(IMPORT[[#This Row],[1]]," ",IMPORT[[#This Row],[2]],IF(IMPORT[[#This Row],[3]]="","",CONCATENATE(" ",IMPORT[[#This Row],[3]])))</f>
        <v>Gunting J-B003</v>
      </c>
      <c r="AD24" s="51" t="str">
        <f>CONCATENATE("Import ",IMPORT[[#This Row],[Ket]])</f>
        <v>Import 2019</v>
      </c>
      <c r="AE24" s="52">
        <v>480</v>
      </c>
      <c r="AF24" s="52" t="s">
        <v>5118</v>
      </c>
      <c r="AG24" s="52" t="s">
        <v>5780</v>
      </c>
      <c r="AH24" s="52">
        <f ca="1">IMPORT[[#This Row],[C]]</f>
        <v>5</v>
      </c>
      <c r="AI24" s="126" t="str">
        <f>CONCATENATE(IMPORT[[#This Row],[6]]," ",IMPORT[[#This Row],[7]])</f>
        <v>480 PCS</v>
      </c>
      <c r="AJ24" s="30"/>
      <c r="AK24" s="30"/>
    </row>
    <row r="25" spans="1:37" s="30" customFormat="1">
      <c r="A25" s="102">
        <v>23</v>
      </c>
      <c r="B25" s="31">
        <f ca="1">IF(IMPORT[[#This Row],[C]]&lt;1,"",ROW()-2)</f>
        <v>23</v>
      </c>
      <c r="C25" s="57" t="s">
        <v>2786</v>
      </c>
      <c r="D25" s="31" t="s">
        <v>2784</v>
      </c>
      <c r="E25" s="31">
        <v>480</v>
      </c>
      <c r="F25" s="31">
        <f ca="1">IMPORT[TT]</f>
        <v>4</v>
      </c>
      <c r="G25" s="31"/>
      <c r="H25" s="31">
        <v>2019</v>
      </c>
      <c r="I25" s="32">
        <v>4</v>
      </c>
      <c r="J25" s="31"/>
      <c r="K25" s="31" t="str">
        <f>IF(IMPORT[[#This Row],[b1]]="","",IMPORT[[#This Row],[b1]]-IMPORT[[#This Row],[a1]])</f>
        <v/>
      </c>
      <c r="L25" s="32">
        <f ca="1">SUM(INDIRECT(IMPORT_VAR[TABLENAME]&amp;"[@a"&amp;$1:$1-1&amp;"]"),INDIRECT(IMPORT_VAR[TABLENAME]&amp;"[@c"&amp;$1:$1-1&amp;"]"))</f>
        <v>4</v>
      </c>
      <c r="M25" s="31"/>
      <c r="N25" s="31" t="str">
        <f>IF(IMPORT[[#This Row],[b2]]="","",IMPORT[[#This Row],[b2]]-IMPORT[[#This Row],[a2]])</f>
        <v/>
      </c>
      <c r="O25" s="32">
        <f ca="1">SUM(INDIRECT(IMPORT_VAR[TABLENAME]&amp;"[@a"&amp;$1:$1-1&amp;"]"),INDIRECT(IMPORT_VAR[TABLENAME]&amp;"[@c"&amp;$1:$1-1&amp;"]"))</f>
        <v>4</v>
      </c>
      <c r="P25" s="33"/>
      <c r="Q25" s="33" t="str">
        <f>IF(IMPORT[[#This Row],[b3]]="","",IMPORT[[#This Row],[b3]]-IMPORT[[#This Row],[a3]])</f>
        <v/>
      </c>
      <c r="R25" s="32">
        <f ca="1">SUM(INDIRECT(IMPORT_VAR[TABLENAME]&amp;"[@a"&amp;$1:$1-1&amp;"]"),INDIRECT(IMPORT_VAR[TABLENAME]&amp;"[@c"&amp;$1:$1-1&amp;"]"))</f>
        <v>4</v>
      </c>
      <c r="S25" s="33"/>
      <c r="T25" s="33" t="str">
        <f>IF(IMPORT[[#This Row],[b4]]="","",IMPORT[[#This Row],[b4]]-IMPORT[[#This Row],[a4]])</f>
        <v/>
      </c>
      <c r="U25" s="32">
        <f ca="1">SUM(INDIRECT(IMPORT_VAR[TABLENAME]&amp;"[@a"&amp;$1:$1-1&amp;"]"),INDIRECT(IMPORT_VAR[TABLENAME]&amp;"[@c"&amp;$1:$1-1&amp;"]"))</f>
        <v>4</v>
      </c>
      <c r="V25" s="33"/>
      <c r="W25" s="31"/>
      <c r="X25" s="31" t="str">
        <f>IF(IMPORT[[#This Row],[b5]]="","",IMPORT[[#This Row],[b5]]-IMPORT[[#This Row],[a5]])</f>
        <v/>
      </c>
      <c r="Y25" s="49">
        <f ca="1">SUM(INDIRECT(IMPORT_VAR[TABLENAME]&amp;"[@a"&amp;$1:$1-1&amp;"]"),INDIRECT(IMPORT_VAR[TABLENAME]&amp;"[@c"&amp;$1:$1-1&amp;"]"))</f>
        <v>4</v>
      </c>
      <c r="Z25" s="51" t="s">
        <v>5696</v>
      </c>
      <c r="AA25" s="51" t="s">
        <v>2786</v>
      </c>
      <c r="AB25" s="51"/>
      <c r="AC25" s="51" t="str">
        <f>CONCATENATE(IMPORT[[#This Row],[1]]," ",IMPORT[[#This Row],[2]],IF(IMPORT[[#This Row],[3]]="","",CONCATENATE(" ",IMPORT[[#This Row],[3]])))</f>
        <v>Gunting J-B004</v>
      </c>
      <c r="AD25" s="51" t="str">
        <f>CONCATENATE("Import ",IMPORT[[#This Row],[Ket]])</f>
        <v>Import 2019</v>
      </c>
      <c r="AE25" s="52">
        <v>480</v>
      </c>
      <c r="AF25" s="52" t="s">
        <v>5118</v>
      </c>
      <c r="AG25" s="52" t="s">
        <v>5780</v>
      </c>
      <c r="AH25" s="52">
        <f ca="1">IMPORT[[#This Row],[C]]</f>
        <v>4</v>
      </c>
      <c r="AI25" s="52" t="str">
        <f>CONCATENATE(IMPORT[[#This Row],[6]]," ",IMPORT[[#This Row],[7]])</f>
        <v>480 PCS</v>
      </c>
      <c r="AJ25" s="29"/>
      <c r="AK25" s="29"/>
    </row>
    <row r="26" spans="1:37">
      <c r="A26" s="102">
        <v>24</v>
      </c>
      <c r="B26" s="31">
        <f ca="1">IF(IMPORT[[#This Row],[C]]&lt;1,"",ROW()-2)</f>
        <v>24</v>
      </c>
      <c r="C26" s="57" t="s">
        <v>2787</v>
      </c>
      <c r="D26" s="31" t="s">
        <v>2784</v>
      </c>
      <c r="E26" s="31">
        <v>500</v>
      </c>
      <c r="F26" s="31">
        <f ca="1">IMPORT[TT]</f>
        <v>1</v>
      </c>
      <c r="G26" s="31"/>
      <c r="H26" s="31">
        <v>2019</v>
      </c>
      <c r="I26" s="32">
        <v>1</v>
      </c>
      <c r="J26" s="31"/>
      <c r="K26" s="31" t="str">
        <f>IF(IMPORT[[#This Row],[b1]]="","",IMPORT[[#This Row],[b1]]-IMPORT[[#This Row],[a1]])</f>
        <v/>
      </c>
      <c r="L26" s="32">
        <f ca="1">SUM(INDIRECT(IMPORT_VAR[TABLENAME]&amp;"[@a"&amp;$1:$1-1&amp;"]"),INDIRECT(IMPORT_VAR[TABLENAME]&amp;"[@c"&amp;$1:$1-1&amp;"]"))</f>
        <v>1</v>
      </c>
      <c r="M26" s="31"/>
      <c r="N26" s="31" t="str">
        <f>IF(IMPORT[[#This Row],[b2]]="","",IMPORT[[#This Row],[b2]]-IMPORT[[#This Row],[a2]])</f>
        <v/>
      </c>
      <c r="O26" s="32">
        <f ca="1">SUM(INDIRECT(IMPORT_VAR[TABLENAME]&amp;"[@a"&amp;$1:$1-1&amp;"]"),INDIRECT(IMPORT_VAR[TABLENAME]&amp;"[@c"&amp;$1:$1-1&amp;"]"))</f>
        <v>1</v>
      </c>
      <c r="P26" s="33"/>
      <c r="Q26" s="33" t="str">
        <f>IF(IMPORT[[#This Row],[b3]]="","",IMPORT[[#This Row],[b3]]-IMPORT[[#This Row],[a3]])</f>
        <v/>
      </c>
      <c r="R26" s="32">
        <f ca="1">SUM(INDIRECT(IMPORT_VAR[TABLENAME]&amp;"[@a"&amp;$1:$1-1&amp;"]"),INDIRECT(IMPORT_VAR[TABLENAME]&amp;"[@c"&amp;$1:$1-1&amp;"]"))</f>
        <v>1</v>
      </c>
      <c r="S26" s="33"/>
      <c r="T26" s="33" t="str">
        <f>IF(IMPORT[[#This Row],[b4]]="","",IMPORT[[#This Row],[b4]]-IMPORT[[#This Row],[a4]])</f>
        <v/>
      </c>
      <c r="U26" s="32">
        <f ca="1">SUM(INDIRECT(IMPORT_VAR[TABLENAME]&amp;"[@a"&amp;$1:$1-1&amp;"]"),INDIRECT(IMPORT_VAR[TABLENAME]&amp;"[@c"&amp;$1:$1-1&amp;"]"))</f>
        <v>1</v>
      </c>
      <c r="V26" s="33"/>
      <c r="W26" s="31"/>
      <c r="X26" s="31" t="str">
        <f>IF(IMPORT[[#This Row],[b5]]="","",IMPORT[[#This Row],[b5]]-IMPORT[[#This Row],[a5]])</f>
        <v/>
      </c>
      <c r="Y26" s="49">
        <f ca="1">SUM(INDIRECT(IMPORT_VAR[TABLENAME]&amp;"[@a"&amp;$1:$1-1&amp;"]"),INDIRECT(IMPORT_VAR[TABLENAME]&amp;"[@c"&amp;$1:$1-1&amp;"]"))</f>
        <v>1</v>
      </c>
      <c r="Z26" s="51" t="s">
        <v>5696</v>
      </c>
      <c r="AA26" s="51" t="s">
        <v>2787</v>
      </c>
      <c r="AB26" s="51"/>
      <c r="AC26" s="51" t="str">
        <f>CONCATENATE(IMPORT[[#This Row],[1]]," ",IMPORT[[#This Row],[2]],IF(IMPORT[[#This Row],[3]]="","",CONCATENATE(" ",IMPORT[[#This Row],[3]])))</f>
        <v>Gunting HY011</v>
      </c>
      <c r="AD26" s="51" t="str">
        <f>CONCATENATE("Import ",IMPORT[[#This Row],[Ket]])</f>
        <v>Import 2019</v>
      </c>
      <c r="AE26" s="52">
        <v>500</v>
      </c>
      <c r="AF26" s="52" t="s">
        <v>5118</v>
      </c>
      <c r="AG26" s="52" t="s">
        <v>5780</v>
      </c>
      <c r="AH26" s="52">
        <f ca="1">IMPORT[[#This Row],[C]]</f>
        <v>1</v>
      </c>
      <c r="AI26" s="126" t="str">
        <f>CONCATENATE(IMPORT[[#This Row],[6]]," ",IMPORT[[#This Row],[7]])</f>
        <v>500 PCS</v>
      </c>
    </row>
    <row r="27" spans="1:37">
      <c r="A27" s="102">
        <v>25</v>
      </c>
      <c r="B27" s="31" t="str">
        <f ca="1">IF(IMPORT[[#This Row],[C]]&lt;1,"",ROW()-2)</f>
        <v/>
      </c>
      <c r="C27" s="57" t="s">
        <v>2788</v>
      </c>
      <c r="D27" s="31" t="s">
        <v>2763</v>
      </c>
      <c r="E27" s="31">
        <v>480</v>
      </c>
      <c r="F27" s="31">
        <f ca="1">IMPORT[TT]</f>
        <v>0</v>
      </c>
      <c r="G27" s="31"/>
      <c r="H27" s="31">
        <v>2019</v>
      </c>
      <c r="I27" s="32">
        <v>0</v>
      </c>
      <c r="J27" s="31"/>
      <c r="K27" s="31" t="str">
        <f>IF(IMPORT[[#This Row],[b1]]="","",IMPORT[[#This Row],[b1]]-IMPORT[[#This Row],[a1]])</f>
        <v/>
      </c>
      <c r="L27" s="32">
        <f ca="1">SUM(INDIRECT(IMPORT_VAR[TABLENAME]&amp;"[@a"&amp;$1:$1-1&amp;"]"),INDIRECT(IMPORT_VAR[TABLENAME]&amp;"[@c"&amp;$1:$1-1&amp;"]"))</f>
        <v>0</v>
      </c>
      <c r="M27" s="31"/>
      <c r="N27" s="31" t="str">
        <f>IF(IMPORT[[#This Row],[b2]]="","",IMPORT[[#This Row],[b2]]-IMPORT[[#This Row],[a2]])</f>
        <v/>
      </c>
      <c r="O27" s="32">
        <f ca="1">SUM(INDIRECT(IMPORT_VAR[TABLENAME]&amp;"[@a"&amp;$1:$1-1&amp;"]"),INDIRECT(IMPORT_VAR[TABLENAME]&amp;"[@c"&amp;$1:$1-1&amp;"]"))</f>
        <v>0</v>
      </c>
      <c r="P27" s="33"/>
      <c r="Q27" s="33" t="str">
        <f>IF(IMPORT[[#This Row],[b3]]="","",IMPORT[[#This Row],[b3]]-IMPORT[[#This Row],[a3]])</f>
        <v/>
      </c>
      <c r="R27" s="32">
        <f ca="1">SUM(INDIRECT(IMPORT_VAR[TABLENAME]&amp;"[@a"&amp;$1:$1-1&amp;"]"),INDIRECT(IMPORT_VAR[TABLENAME]&amp;"[@c"&amp;$1:$1-1&amp;"]"))</f>
        <v>0</v>
      </c>
      <c r="S27" s="33"/>
      <c r="T27" s="33" t="str">
        <f>IF(IMPORT[[#This Row],[b4]]="","",IMPORT[[#This Row],[b4]]-IMPORT[[#This Row],[a4]])</f>
        <v/>
      </c>
      <c r="U27" s="32">
        <f ca="1">SUM(INDIRECT(IMPORT_VAR[TABLENAME]&amp;"[@a"&amp;$1:$1-1&amp;"]"),INDIRECT(IMPORT_VAR[TABLENAME]&amp;"[@c"&amp;$1:$1-1&amp;"]"))</f>
        <v>0</v>
      </c>
      <c r="V27" s="33"/>
      <c r="W27" s="31"/>
      <c r="X27" s="31" t="str">
        <f>IF(IMPORT[[#This Row],[b5]]="","",IMPORT[[#This Row],[b5]]-IMPORT[[#This Row],[a5]])</f>
        <v/>
      </c>
      <c r="Y27" s="49">
        <f ca="1">SUM(INDIRECT(IMPORT_VAR[TABLENAME]&amp;"[@a"&amp;$1:$1-1&amp;"]"),INDIRECT(IMPORT_VAR[TABLENAME]&amp;"[@c"&amp;$1:$1-1&amp;"]"))</f>
        <v>0</v>
      </c>
      <c r="Z27" s="51" t="s">
        <v>2763</v>
      </c>
      <c r="AA27" s="51" t="s">
        <v>2788</v>
      </c>
      <c r="AB27" s="51"/>
      <c r="AC27" s="51" t="str">
        <f>CONCATENATE(IMPORT[[#This Row],[1]]," ",IMPORT[[#This Row],[2]],IF(IMPORT[[#This Row],[3]]="","",CONCATENATE(" ",IMPORT[[#This Row],[3]])))</f>
        <v>Pocket ZD9099</v>
      </c>
      <c r="AD27" s="51" t="str">
        <f>CONCATENATE("Import ",IMPORT[[#This Row],[Ket]])</f>
        <v>Import 2019</v>
      </c>
      <c r="AE27" s="52">
        <v>480</v>
      </c>
      <c r="AF27" s="52" t="s">
        <v>5118</v>
      </c>
      <c r="AG27" s="52" t="s">
        <v>5780</v>
      </c>
      <c r="AH27" s="52">
        <f ca="1">IMPORT[[#This Row],[C]]</f>
        <v>0</v>
      </c>
      <c r="AI27" s="126" t="str">
        <f>CONCATENATE(IMPORT[[#This Row],[6]]," ",IMPORT[[#This Row],[7]])</f>
        <v>480 PCS</v>
      </c>
    </row>
    <row r="28" spans="1:37">
      <c r="A28" s="102">
        <v>26</v>
      </c>
      <c r="B28" s="31" t="str">
        <f ca="1">IF(IMPORT[[#This Row],[C]]&lt;1,"",ROW()-2)</f>
        <v/>
      </c>
      <c r="C28" s="57" t="s">
        <v>2789</v>
      </c>
      <c r="D28" s="31" t="s">
        <v>2763</v>
      </c>
      <c r="E28" s="31">
        <v>720</v>
      </c>
      <c r="F28" s="31">
        <f ca="1">IMPORT[TT]</f>
        <v>0</v>
      </c>
      <c r="G28" s="31"/>
      <c r="H28" s="31">
        <v>2019</v>
      </c>
      <c r="I28" s="32">
        <v>0</v>
      </c>
      <c r="J28" s="31"/>
      <c r="K28" s="31" t="str">
        <f>IF(IMPORT[[#This Row],[b1]]="","",IMPORT[[#This Row],[b1]]-IMPORT[[#This Row],[a1]])</f>
        <v/>
      </c>
      <c r="L28" s="32">
        <f ca="1">SUM(INDIRECT(IMPORT_VAR[TABLENAME]&amp;"[@a"&amp;$1:$1-1&amp;"]"),INDIRECT(IMPORT_VAR[TABLENAME]&amp;"[@c"&amp;$1:$1-1&amp;"]"))</f>
        <v>0</v>
      </c>
      <c r="M28" s="31"/>
      <c r="N28" s="31" t="str">
        <f>IF(IMPORT[[#This Row],[b2]]="","",IMPORT[[#This Row],[b2]]-IMPORT[[#This Row],[a2]])</f>
        <v/>
      </c>
      <c r="O28" s="32">
        <f ca="1">SUM(INDIRECT(IMPORT_VAR[TABLENAME]&amp;"[@a"&amp;$1:$1-1&amp;"]"),INDIRECT(IMPORT_VAR[TABLENAME]&amp;"[@c"&amp;$1:$1-1&amp;"]"))</f>
        <v>0</v>
      </c>
      <c r="P28" s="33"/>
      <c r="Q28" s="33" t="str">
        <f>IF(IMPORT[[#This Row],[b3]]="","",IMPORT[[#This Row],[b3]]-IMPORT[[#This Row],[a3]])</f>
        <v/>
      </c>
      <c r="R28" s="32">
        <f ca="1">SUM(INDIRECT(IMPORT_VAR[TABLENAME]&amp;"[@a"&amp;$1:$1-1&amp;"]"),INDIRECT(IMPORT_VAR[TABLENAME]&amp;"[@c"&amp;$1:$1-1&amp;"]"))</f>
        <v>0</v>
      </c>
      <c r="S28" s="33"/>
      <c r="T28" s="33" t="str">
        <f>IF(IMPORT[[#This Row],[b4]]="","",IMPORT[[#This Row],[b4]]-IMPORT[[#This Row],[a4]])</f>
        <v/>
      </c>
      <c r="U28" s="32">
        <f ca="1">SUM(INDIRECT(IMPORT_VAR[TABLENAME]&amp;"[@a"&amp;$1:$1-1&amp;"]"),INDIRECT(IMPORT_VAR[TABLENAME]&amp;"[@c"&amp;$1:$1-1&amp;"]"))</f>
        <v>0</v>
      </c>
      <c r="V28" s="33"/>
      <c r="W28" s="31"/>
      <c r="X28" s="31" t="str">
        <f>IF(IMPORT[[#This Row],[b5]]="","",IMPORT[[#This Row],[b5]]-IMPORT[[#This Row],[a5]])</f>
        <v/>
      </c>
      <c r="Y28" s="49">
        <f ca="1">SUM(INDIRECT(IMPORT_VAR[TABLENAME]&amp;"[@a"&amp;$1:$1-1&amp;"]"),INDIRECT(IMPORT_VAR[TABLENAME]&amp;"[@c"&amp;$1:$1-1&amp;"]"))</f>
        <v>0</v>
      </c>
      <c r="Z28" s="51" t="s">
        <v>2763</v>
      </c>
      <c r="AA28" s="51" t="s">
        <v>2789</v>
      </c>
      <c r="AB28" s="51"/>
      <c r="AC28" s="51" t="str">
        <f>CONCATENATE(IMPORT[[#This Row],[1]]," ",IMPORT[[#This Row],[2]],IF(IMPORT[[#This Row],[3]]="","",CONCATENATE(" ",IMPORT[[#This Row],[3]])))</f>
        <v>Pocket ZD9134</v>
      </c>
      <c r="AD28" s="51" t="str">
        <f>CONCATENATE("Import ",IMPORT[[#This Row],[Ket]])</f>
        <v>Import 2019</v>
      </c>
      <c r="AE28" s="52">
        <v>720</v>
      </c>
      <c r="AF28" s="52" t="s">
        <v>5118</v>
      </c>
      <c r="AG28" s="52" t="s">
        <v>5780</v>
      </c>
      <c r="AH28" s="52">
        <f ca="1">IMPORT[[#This Row],[C]]</f>
        <v>0</v>
      </c>
      <c r="AI28" s="126" t="str">
        <f>CONCATENATE(IMPORT[[#This Row],[6]]," ",IMPORT[[#This Row],[7]])</f>
        <v>720 PCS</v>
      </c>
    </row>
    <row r="29" spans="1:37">
      <c r="A29" s="102">
        <v>27</v>
      </c>
      <c r="B29" s="31">
        <f ca="1">IF(IMPORT[[#This Row],[C]]&lt;1,"",ROW()-2)</f>
        <v>27</v>
      </c>
      <c r="C29" s="57" t="s">
        <v>2790</v>
      </c>
      <c r="D29" s="31" t="s">
        <v>2763</v>
      </c>
      <c r="E29" s="31">
        <v>480</v>
      </c>
      <c r="F29" s="31">
        <f ca="1">IMPORT[TT]</f>
        <v>2</v>
      </c>
      <c r="G29" s="31"/>
      <c r="H29" s="31">
        <v>2019</v>
      </c>
      <c r="I29" s="32">
        <v>2</v>
      </c>
      <c r="J29" s="31"/>
      <c r="K29" s="31" t="str">
        <f>IF(IMPORT[[#This Row],[b1]]="","",IMPORT[[#This Row],[b1]]-IMPORT[[#This Row],[a1]])</f>
        <v/>
      </c>
      <c r="L29" s="32">
        <f ca="1">SUM(INDIRECT(IMPORT_VAR[TABLENAME]&amp;"[@a"&amp;$1:$1-1&amp;"]"),INDIRECT(IMPORT_VAR[TABLENAME]&amp;"[@c"&amp;$1:$1-1&amp;"]"))</f>
        <v>2</v>
      </c>
      <c r="M29" s="31"/>
      <c r="N29" s="31" t="str">
        <f>IF(IMPORT[[#This Row],[b2]]="","",IMPORT[[#This Row],[b2]]-IMPORT[[#This Row],[a2]])</f>
        <v/>
      </c>
      <c r="O29" s="32">
        <f ca="1">SUM(INDIRECT(IMPORT_VAR[TABLENAME]&amp;"[@a"&amp;$1:$1-1&amp;"]"),INDIRECT(IMPORT_VAR[TABLENAME]&amp;"[@c"&amp;$1:$1-1&amp;"]"))</f>
        <v>2</v>
      </c>
      <c r="P29" s="33"/>
      <c r="Q29" s="33" t="str">
        <f>IF(IMPORT[[#This Row],[b3]]="","",IMPORT[[#This Row],[b3]]-IMPORT[[#This Row],[a3]])</f>
        <v/>
      </c>
      <c r="R29" s="32">
        <f ca="1">SUM(INDIRECT(IMPORT_VAR[TABLENAME]&amp;"[@a"&amp;$1:$1-1&amp;"]"),INDIRECT(IMPORT_VAR[TABLENAME]&amp;"[@c"&amp;$1:$1-1&amp;"]"))</f>
        <v>2</v>
      </c>
      <c r="S29" s="33"/>
      <c r="T29" s="33" t="str">
        <f>IF(IMPORT[[#This Row],[b4]]="","",IMPORT[[#This Row],[b4]]-IMPORT[[#This Row],[a4]])</f>
        <v/>
      </c>
      <c r="U29" s="32">
        <f ca="1">SUM(INDIRECT(IMPORT_VAR[TABLENAME]&amp;"[@a"&amp;$1:$1-1&amp;"]"),INDIRECT(IMPORT_VAR[TABLENAME]&amp;"[@c"&amp;$1:$1-1&amp;"]"))</f>
        <v>2</v>
      </c>
      <c r="V29" s="33"/>
      <c r="W29" s="31"/>
      <c r="X29" s="31" t="str">
        <f>IF(IMPORT[[#This Row],[b5]]="","",IMPORT[[#This Row],[b5]]-IMPORT[[#This Row],[a5]])</f>
        <v/>
      </c>
      <c r="Y29" s="49">
        <f ca="1">SUM(INDIRECT(IMPORT_VAR[TABLENAME]&amp;"[@a"&amp;$1:$1-1&amp;"]"),INDIRECT(IMPORT_VAR[TABLENAME]&amp;"[@c"&amp;$1:$1-1&amp;"]"))</f>
        <v>2</v>
      </c>
      <c r="Z29" s="51" t="s">
        <v>2763</v>
      </c>
      <c r="AA29" s="51" t="s">
        <v>2790</v>
      </c>
      <c r="AB29" s="51"/>
      <c r="AC29" s="51" t="str">
        <f>CONCATENATE(IMPORT[[#This Row],[1]]," ",IMPORT[[#This Row],[2]],IF(IMPORT[[#This Row],[3]]="","",CONCATENATE(" ",IMPORT[[#This Row],[3]])))</f>
        <v>Pocket SL-920</v>
      </c>
      <c r="AD29" s="51" t="str">
        <f>CONCATENATE("Import ",IMPORT[[#This Row],[Ket]])</f>
        <v>Import 2019</v>
      </c>
      <c r="AE29" s="52">
        <v>480</v>
      </c>
      <c r="AF29" s="52" t="s">
        <v>5118</v>
      </c>
      <c r="AG29" s="52" t="s">
        <v>5780</v>
      </c>
      <c r="AH29" s="52">
        <f ca="1">IMPORT[[#This Row],[C]]</f>
        <v>2</v>
      </c>
      <c r="AI29" s="126" t="str">
        <f>CONCATENATE(IMPORT[[#This Row],[6]]," ",IMPORT[[#This Row],[7]])</f>
        <v>480 PCS</v>
      </c>
    </row>
    <row r="30" spans="1:37">
      <c r="A30" s="102">
        <v>28</v>
      </c>
      <c r="B30" s="31">
        <f ca="1">IF(IMPORT[[#This Row],[C]]&lt;1,"",ROW()-2)</f>
        <v>28</v>
      </c>
      <c r="C30" s="57" t="s">
        <v>2791</v>
      </c>
      <c r="D30" s="31" t="s">
        <v>2763</v>
      </c>
      <c r="E30" s="31">
        <v>480</v>
      </c>
      <c r="F30" s="31">
        <f ca="1">IMPORT[TT]</f>
        <v>1</v>
      </c>
      <c r="G30" s="31"/>
      <c r="H30" s="31">
        <v>2019</v>
      </c>
      <c r="I30" s="32">
        <v>1</v>
      </c>
      <c r="J30" s="31"/>
      <c r="K30" s="31" t="str">
        <f>IF(IMPORT[[#This Row],[b1]]="","",IMPORT[[#This Row],[b1]]-IMPORT[[#This Row],[a1]])</f>
        <v/>
      </c>
      <c r="L30" s="32">
        <f ca="1">SUM(INDIRECT(IMPORT_VAR[TABLENAME]&amp;"[@a"&amp;$1:$1-1&amp;"]"),INDIRECT(IMPORT_VAR[TABLENAME]&amp;"[@c"&amp;$1:$1-1&amp;"]"))</f>
        <v>1</v>
      </c>
      <c r="M30" s="31"/>
      <c r="N30" s="31" t="str">
        <f>IF(IMPORT[[#This Row],[b2]]="","",IMPORT[[#This Row],[b2]]-IMPORT[[#This Row],[a2]])</f>
        <v/>
      </c>
      <c r="O30" s="32">
        <f ca="1">SUM(INDIRECT(IMPORT_VAR[TABLENAME]&amp;"[@a"&amp;$1:$1-1&amp;"]"),INDIRECT(IMPORT_VAR[TABLENAME]&amp;"[@c"&amp;$1:$1-1&amp;"]"))</f>
        <v>1</v>
      </c>
      <c r="P30" s="33"/>
      <c r="Q30" s="33" t="str">
        <f>IF(IMPORT[[#This Row],[b3]]="","",IMPORT[[#This Row],[b3]]-IMPORT[[#This Row],[a3]])</f>
        <v/>
      </c>
      <c r="R30" s="32">
        <f ca="1">SUM(INDIRECT(IMPORT_VAR[TABLENAME]&amp;"[@a"&amp;$1:$1-1&amp;"]"),INDIRECT(IMPORT_VAR[TABLENAME]&amp;"[@c"&amp;$1:$1-1&amp;"]"))</f>
        <v>1</v>
      </c>
      <c r="S30" s="33"/>
      <c r="T30" s="33" t="str">
        <f>IF(IMPORT[[#This Row],[b4]]="","",IMPORT[[#This Row],[b4]]-IMPORT[[#This Row],[a4]])</f>
        <v/>
      </c>
      <c r="U30" s="32">
        <f ca="1">SUM(INDIRECT(IMPORT_VAR[TABLENAME]&amp;"[@a"&amp;$1:$1-1&amp;"]"),INDIRECT(IMPORT_VAR[TABLENAME]&amp;"[@c"&amp;$1:$1-1&amp;"]"))</f>
        <v>1</v>
      </c>
      <c r="V30" s="33"/>
      <c r="W30" s="31"/>
      <c r="X30" s="31" t="str">
        <f>IF(IMPORT[[#This Row],[b5]]="","",IMPORT[[#This Row],[b5]]-IMPORT[[#This Row],[a5]])</f>
        <v/>
      </c>
      <c r="Y30" s="49">
        <f ca="1">SUM(INDIRECT(IMPORT_VAR[TABLENAME]&amp;"[@a"&amp;$1:$1-1&amp;"]"),INDIRECT(IMPORT_VAR[TABLENAME]&amp;"[@c"&amp;$1:$1-1&amp;"]"))</f>
        <v>1</v>
      </c>
      <c r="Z30" s="51" t="s">
        <v>2763</v>
      </c>
      <c r="AA30" s="51" t="s">
        <v>2791</v>
      </c>
      <c r="AB30" s="51"/>
      <c r="AC30" s="51" t="str">
        <f>CONCATENATE(IMPORT[[#This Row],[1]]," ",IMPORT[[#This Row],[2]],IF(IMPORT[[#This Row],[3]]="","",CONCATENATE(" ",IMPORT[[#This Row],[3]])))</f>
        <v>Pocket H-8114</v>
      </c>
      <c r="AD30" s="51" t="str">
        <f>CONCATENATE("Import ",IMPORT[[#This Row],[Ket]])</f>
        <v>Import 2019</v>
      </c>
      <c r="AE30" s="52">
        <v>480</v>
      </c>
      <c r="AF30" s="52" t="s">
        <v>5118</v>
      </c>
      <c r="AG30" s="52" t="s">
        <v>5780</v>
      </c>
      <c r="AH30" s="52">
        <f ca="1">IMPORT[[#This Row],[C]]</f>
        <v>1</v>
      </c>
      <c r="AI30" s="126" t="str">
        <f>CONCATENATE(IMPORT[[#This Row],[6]]," ",IMPORT[[#This Row],[7]])</f>
        <v>480 PCS</v>
      </c>
    </row>
    <row r="31" spans="1:37">
      <c r="A31" s="102">
        <v>29</v>
      </c>
      <c r="B31" s="31">
        <f ca="1">IF(IMPORT[[#This Row],[C]]&lt;1,"",ROW()-2)</f>
        <v>29</v>
      </c>
      <c r="C31" s="57" t="s">
        <v>2792</v>
      </c>
      <c r="D31" s="31" t="s">
        <v>2771</v>
      </c>
      <c r="E31" s="31">
        <v>1200</v>
      </c>
      <c r="F31" s="31">
        <f ca="1">IMPORT[TT]</f>
        <v>6</v>
      </c>
      <c r="G31" s="31"/>
      <c r="H31" s="31">
        <v>2019</v>
      </c>
      <c r="I31" s="32">
        <v>6</v>
      </c>
      <c r="J31" s="31"/>
      <c r="K31" s="31" t="str">
        <f>IF(IMPORT[[#This Row],[b1]]="","",IMPORT[[#This Row],[b1]]-IMPORT[[#This Row],[a1]])</f>
        <v/>
      </c>
      <c r="L31" s="32">
        <f ca="1">SUM(INDIRECT(IMPORT_VAR[TABLENAME]&amp;"[@a"&amp;$1:$1-1&amp;"]"),INDIRECT(IMPORT_VAR[TABLENAME]&amp;"[@c"&amp;$1:$1-1&amp;"]"))</f>
        <v>6</v>
      </c>
      <c r="M31" s="31"/>
      <c r="N31" s="31" t="str">
        <f>IF(IMPORT[[#This Row],[b2]]="","",IMPORT[[#This Row],[b2]]-IMPORT[[#This Row],[a2]])</f>
        <v/>
      </c>
      <c r="O31" s="32">
        <f ca="1">SUM(INDIRECT(IMPORT_VAR[TABLENAME]&amp;"[@a"&amp;$1:$1-1&amp;"]"),INDIRECT(IMPORT_VAR[TABLENAME]&amp;"[@c"&amp;$1:$1-1&amp;"]"))</f>
        <v>6</v>
      </c>
      <c r="P31" s="33"/>
      <c r="Q31" s="33" t="str">
        <f>IF(IMPORT[[#This Row],[b3]]="","",IMPORT[[#This Row],[b3]]-IMPORT[[#This Row],[a3]])</f>
        <v/>
      </c>
      <c r="R31" s="32">
        <f ca="1">SUM(INDIRECT(IMPORT_VAR[TABLENAME]&amp;"[@a"&amp;$1:$1-1&amp;"]"),INDIRECT(IMPORT_VAR[TABLENAME]&amp;"[@c"&amp;$1:$1-1&amp;"]"))</f>
        <v>6</v>
      </c>
      <c r="S31" s="33"/>
      <c r="T31" s="33" t="str">
        <f>IF(IMPORT[[#This Row],[b4]]="","",IMPORT[[#This Row],[b4]]-IMPORT[[#This Row],[a4]])</f>
        <v/>
      </c>
      <c r="U31" s="32">
        <f ca="1">SUM(INDIRECT(IMPORT_VAR[TABLENAME]&amp;"[@a"&amp;$1:$1-1&amp;"]"),INDIRECT(IMPORT_VAR[TABLENAME]&amp;"[@c"&amp;$1:$1-1&amp;"]"))</f>
        <v>6</v>
      </c>
      <c r="V31" s="33"/>
      <c r="W31" s="31"/>
      <c r="X31" s="31" t="str">
        <f>IF(IMPORT[[#This Row],[b5]]="","",IMPORT[[#This Row],[b5]]-IMPORT[[#This Row],[a5]])</f>
        <v/>
      </c>
      <c r="Y31" s="49">
        <f ca="1">SUM(INDIRECT(IMPORT_VAR[TABLENAME]&amp;"[@a"&amp;$1:$1-1&amp;"]"),INDIRECT(IMPORT_VAR[TABLENAME]&amp;"[@c"&amp;$1:$1-1&amp;"]"))</f>
        <v>6</v>
      </c>
      <c r="Z31" s="51" t="s">
        <v>5699</v>
      </c>
      <c r="AA31" s="51" t="s">
        <v>2792</v>
      </c>
      <c r="AB31" s="51"/>
      <c r="AC31" s="51" t="str">
        <f>CONCATENATE(IMPORT[[#This Row],[1]]," ",IMPORT[[#This Row],[2]],IF(IMPORT[[#This Row],[3]]="","",CONCATENATE(" ",IMPORT[[#This Row],[3]])))</f>
        <v>Garisan BC-6018</v>
      </c>
      <c r="AD31" s="51" t="str">
        <f>CONCATENATE("Import ",IMPORT[[#This Row],[Ket]])</f>
        <v>Import 2019</v>
      </c>
      <c r="AE31" s="52">
        <v>1200</v>
      </c>
      <c r="AF31" s="52" t="s">
        <v>5118</v>
      </c>
      <c r="AG31" s="52" t="s">
        <v>5780</v>
      </c>
      <c r="AH31" s="52">
        <f ca="1">IMPORT[[#This Row],[C]]</f>
        <v>6</v>
      </c>
      <c r="AI31" s="126" t="str">
        <f>CONCATENATE(IMPORT[[#This Row],[6]]," ",IMPORT[[#This Row],[7]])</f>
        <v>1200 PCS</v>
      </c>
    </row>
    <row r="32" spans="1:37">
      <c r="A32" s="102">
        <v>30</v>
      </c>
      <c r="B32" s="31">
        <f ca="1">IF(IMPORT[[#This Row],[C]]&lt;1,"",ROW()-2)</f>
        <v>30</v>
      </c>
      <c r="C32" s="57" t="s">
        <v>2793</v>
      </c>
      <c r="D32" s="31" t="s">
        <v>2794</v>
      </c>
      <c r="E32" s="31">
        <v>11952</v>
      </c>
      <c r="F32" s="31">
        <f ca="1">IMPORT[TT]</f>
        <v>5</v>
      </c>
      <c r="G32" s="31"/>
      <c r="H32" s="31">
        <v>2019</v>
      </c>
      <c r="I32" s="32">
        <v>5</v>
      </c>
      <c r="J32" s="31"/>
      <c r="K32" s="31" t="str">
        <f>IF(IMPORT[[#This Row],[b1]]="","",IMPORT[[#This Row],[b1]]-IMPORT[[#This Row],[a1]])</f>
        <v/>
      </c>
      <c r="L32" s="32">
        <f ca="1">SUM(INDIRECT(IMPORT_VAR[TABLENAME]&amp;"[@a"&amp;$1:$1-1&amp;"]"),INDIRECT(IMPORT_VAR[TABLENAME]&amp;"[@c"&amp;$1:$1-1&amp;"]"))</f>
        <v>5</v>
      </c>
      <c r="M32" s="31"/>
      <c r="N32" s="31" t="str">
        <f>IF(IMPORT[[#This Row],[b2]]="","",IMPORT[[#This Row],[b2]]-IMPORT[[#This Row],[a2]])</f>
        <v/>
      </c>
      <c r="O32" s="32">
        <f ca="1">SUM(INDIRECT(IMPORT_VAR[TABLENAME]&amp;"[@a"&amp;$1:$1-1&amp;"]"),INDIRECT(IMPORT_VAR[TABLENAME]&amp;"[@c"&amp;$1:$1-1&amp;"]"))</f>
        <v>5</v>
      </c>
      <c r="P32" s="33"/>
      <c r="Q32" s="33" t="str">
        <f>IF(IMPORT[[#This Row],[b3]]="","",IMPORT[[#This Row],[b3]]-IMPORT[[#This Row],[a3]])</f>
        <v/>
      </c>
      <c r="R32" s="32">
        <f ca="1">SUM(INDIRECT(IMPORT_VAR[TABLENAME]&amp;"[@a"&amp;$1:$1-1&amp;"]"),INDIRECT(IMPORT_VAR[TABLENAME]&amp;"[@c"&amp;$1:$1-1&amp;"]"))</f>
        <v>5</v>
      </c>
      <c r="S32" s="33"/>
      <c r="T32" s="33" t="str">
        <f>IF(IMPORT[[#This Row],[b4]]="","",IMPORT[[#This Row],[b4]]-IMPORT[[#This Row],[a4]])</f>
        <v/>
      </c>
      <c r="U32" s="32">
        <f ca="1">SUM(INDIRECT(IMPORT_VAR[TABLENAME]&amp;"[@a"&amp;$1:$1-1&amp;"]"),INDIRECT(IMPORT_VAR[TABLENAME]&amp;"[@c"&amp;$1:$1-1&amp;"]"))</f>
        <v>5</v>
      </c>
      <c r="V32" s="33"/>
      <c r="W32" s="31"/>
      <c r="X32" s="31" t="str">
        <f>IF(IMPORT[[#This Row],[b5]]="","",IMPORT[[#This Row],[b5]]-IMPORT[[#This Row],[a5]])</f>
        <v/>
      </c>
      <c r="Y32" s="49">
        <f ca="1">SUM(INDIRECT(IMPORT_VAR[TABLENAME]&amp;"[@a"&amp;$1:$1-1&amp;"]"),INDIRECT(IMPORT_VAR[TABLENAME]&amp;"[@c"&amp;$1:$1-1&amp;"]"))</f>
        <v>5</v>
      </c>
      <c r="Z32" s="51" t="s">
        <v>2794</v>
      </c>
      <c r="AA32" s="51" t="s">
        <v>2793</v>
      </c>
      <c r="AB32" s="51"/>
      <c r="AC32" s="51" t="str">
        <f>CONCATENATE(IMPORT[[#This Row],[1]]," ",IMPORT[[#This Row],[2]],IF(IMPORT[[#This Row],[3]]="","",CONCATENATE(" ",IMPORT[[#This Row],[3]])))</f>
        <v>Hooks 3CM</v>
      </c>
      <c r="AD32" s="51" t="str">
        <f>CONCATENATE("Import ",IMPORT[[#This Row],[Ket]])</f>
        <v>Import 2019</v>
      </c>
      <c r="AE32" s="52">
        <v>11952</v>
      </c>
      <c r="AF32" s="52" t="s">
        <v>5118</v>
      </c>
      <c r="AG32" s="52" t="s">
        <v>5780</v>
      </c>
      <c r="AH32" s="52">
        <f ca="1">IMPORT[[#This Row],[C]]</f>
        <v>5</v>
      </c>
      <c r="AI32" s="126" t="str">
        <f>CONCATENATE(IMPORT[[#This Row],[6]]," ",IMPORT[[#This Row],[7]])</f>
        <v>11952 PCS</v>
      </c>
    </row>
    <row r="33" spans="1:35">
      <c r="A33" s="102">
        <v>31</v>
      </c>
      <c r="B33" s="31">
        <f ca="1">IF(IMPORT[[#This Row],[C]]&lt;1,"",ROW()-2)</f>
        <v>31</v>
      </c>
      <c r="C33" s="57" t="s">
        <v>2795</v>
      </c>
      <c r="D33" s="31" t="s">
        <v>2794</v>
      </c>
      <c r="E33" s="31">
        <v>8640</v>
      </c>
      <c r="F33" s="31">
        <f ca="1">IMPORT[TT]</f>
        <v>5</v>
      </c>
      <c r="G33" s="31"/>
      <c r="H33" s="31">
        <v>2019</v>
      </c>
      <c r="I33" s="32">
        <v>5</v>
      </c>
      <c r="J33" s="31"/>
      <c r="K33" s="31" t="str">
        <f>IF(IMPORT[[#This Row],[b1]]="","",IMPORT[[#This Row],[b1]]-IMPORT[[#This Row],[a1]])</f>
        <v/>
      </c>
      <c r="L33" s="32">
        <f ca="1">SUM(INDIRECT(IMPORT_VAR[TABLENAME]&amp;"[@a"&amp;$1:$1-1&amp;"]"),INDIRECT(IMPORT_VAR[TABLENAME]&amp;"[@c"&amp;$1:$1-1&amp;"]"))</f>
        <v>5</v>
      </c>
      <c r="M33" s="31"/>
      <c r="N33" s="31" t="str">
        <f>IF(IMPORT[[#This Row],[b2]]="","",IMPORT[[#This Row],[b2]]-IMPORT[[#This Row],[a2]])</f>
        <v/>
      </c>
      <c r="O33" s="32">
        <f ca="1">SUM(INDIRECT(IMPORT_VAR[TABLENAME]&amp;"[@a"&amp;$1:$1-1&amp;"]"),INDIRECT(IMPORT_VAR[TABLENAME]&amp;"[@c"&amp;$1:$1-1&amp;"]"))</f>
        <v>5</v>
      </c>
      <c r="P33" s="33"/>
      <c r="Q33" s="33" t="str">
        <f>IF(IMPORT[[#This Row],[b3]]="","",IMPORT[[#This Row],[b3]]-IMPORT[[#This Row],[a3]])</f>
        <v/>
      </c>
      <c r="R33" s="32">
        <f ca="1">SUM(INDIRECT(IMPORT_VAR[TABLENAME]&amp;"[@a"&amp;$1:$1-1&amp;"]"),INDIRECT(IMPORT_VAR[TABLENAME]&amp;"[@c"&amp;$1:$1-1&amp;"]"))</f>
        <v>5</v>
      </c>
      <c r="S33" s="33"/>
      <c r="T33" s="33" t="str">
        <f>IF(IMPORT[[#This Row],[b4]]="","",IMPORT[[#This Row],[b4]]-IMPORT[[#This Row],[a4]])</f>
        <v/>
      </c>
      <c r="U33" s="32">
        <f ca="1">SUM(INDIRECT(IMPORT_VAR[TABLENAME]&amp;"[@a"&amp;$1:$1-1&amp;"]"),INDIRECT(IMPORT_VAR[TABLENAME]&amp;"[@c"&amp;$1:$1-1&amp;"]"))</f>
        <v>5</v>
      </c>
      <c r="V33" s="33"/>
      <c r="W33" s="31"/>
      <c r="X33" s="31" t="str">
        <f>IF(IMPORT[[#This Row],[b5]]="","",IMPORT[[#This Row],[b5]]-IMPORT[[#This Row],[a5]])</f>
        <v/>
      </c>
      <c r="Y33" s="49">
        <f ca="1">SUM(INDIRECT(IMPORT_VAR[TABLENAME]&amp;"[@a"&amp;$1:$1-1&amp;"]"),INDIRECT(IMPORT_VAR[TABLENAME]&amp;"[@c"&amp;$1:$1-1&amp;"]"))</f>
        <v>5</v>
      </c>
      <c r="Z33" s="51" t="s">
        <v>2794</v>
      </c>
      <c r="AA33" s="51" t="s">
        <v>2795</v>
      </c>
      <c r="AB33" s="51"/>
      <c r="AC33" s="51" t="str">
        <f>CONCATENATE(IMPORT[[#This Row],[1]]," ",IMPORT[[#This Row],[2]],IF(IMPORT[[#This Row],[3]]="","",CONCATENATE(" ",IMPORT[[#This Row],[3]])))</f>
        <v>Hooks 3.5CM</v>
      </c>
      <c r="AD33" s="51" t="str">
        <f>CONCATENATE("Import ",IMPORT[[#This Row],[Ket]])</f>
        <v>Import 2019</v>
      </c>
      <c r="AE33" s="52">
        <v>8640</v>
      </c>
      <c r="AF33" s="52" t="s">
        <v>5118</v>
      </c>
      <c r="AG33" s="52" t="s">
        <v>5780</v>
      </c>
      <c r="AH33" s="52">
        <f ca="1">IMPORT[[#This Row],[C]]</f>
        <v>5</v>
      </c>
      <c r="AI33" s="126" t="str">
        <f>CONCATENATE(IMPORT[[#This Row],[6]]," ",IMPORT[[#This Row],[7]])</f>
        <v>8640 PCS</v>
      </c>
    </row>
    <row r="34" spans="1:35">
      <c r="A34" s="102">
        <v>32</v>
      </c>
      <c r="B34" s="31">
        <f ca="1">IF(IMPORT[[#This Row],[C]]&lt;1,"",ROW()-2)</f>
        <v>32</v>
      </c>
      <c r="C34" s="57" t="s">
        <v>2796</v>
      </c>
      <c r="D34" s="31" t="s">
        <v>2794</v>
      </c>
      <c r="E34" s="31">
        <v>7920</v>
      </c>
      <c r="F34" s="31">
        <f ca="1">IMPORT[TT]</f>
        <v>1</v>
      </c>
      <c r="G34" s="31"/>
      <c r="H34" s="31">
        <v>2019</v>
      </c>
      <c r="I34" s="32">
        <v>1</v>
      </c>
      <c r="J34" s="31"/>
      <c r="K34" s="31" t="str">
        <f>IF(IMPORT[[#This Row],[b1]]="","",IMPORT[[#This Row],[b1]]-IMPORT[[#This Row],[a1]])</f>
        <v/>
      </c>
      <c r="L34" s="32">
        <f ca="1">SUM(INDIRECT(IMPORT_VAR[TABLENAME]&amp;"[@a"&amp;$1:$1-1&amp;"]"),INDIRECT(IMPORT_VAR[TABLENAME]&amp;"[@c"&amp;$1:$1-1&amp;"]"))</f>
        <v>1</v>
      </c>
      <c r="M34" s="31"/>
      <c r="N34" s="31" t="str">
        <f>IF(IMPORT[[#This Row],[b2]]="","",IMPORT[[#This Row],[b2]]-IMPORT[[#This Row],[a2]])</f>
        <v/>
      </c>
      <c r="O34" s="32">
        <f ca="1">SUM(INDIRECT(IMPORT_VAR[TABLENAME]&amp;"[@a"&amp;$1:$1-1&amp;"]"),INDIRECT(IMPORT_VAR[TABLENAME]&amp;"[@c"&amp;$1:$1-1&amp;"]"))</f>
        <v>1</v>
      </c>
      <c r="P34" s="33"/>
      <c r="Q34" s="33" t="str">
        <f>IF(IMPORT[[#This Row],[b3]]="","",IMPORT[[#This Row],[b3]]-IMPORT[[#This Row],[a3]])</f>
        <v/>
      </c>
      <c r="R34" s="32">
        <f ca="1">SUM(INDIRECT(IMPORT_VAR[TABLENAME]&amp;"[@a"&amp;$1:$1-1&amp;"]"),INDIRECT(IMPORT_VAR[TABLENAME]&amp;"[@c"&amp;$1:$1-1&amp;"]"))</f>
        <v>1</v>
      </c>
      <c r="S34" s="33"/>
      <c r="T34" s="33" t="str">
        <f>IF(IMPORT[[#This Row],[b4]]="","",IMPORT[[#This Row],[b4]]-IMPORT[[#This Row],[a4]])</f>
        <v/>
      </c>
      <c r="U34" s="32">
        <f ca="1">SUM(INDIRECT(IMPORT_VAR[TABLENAME]&amp;"[@a"&amp;$1:$1-1&amp;"]"),INDIRECT(IMPORT_VAR[TABLENAME]&amp;"[@c"&amp;$1:$1-1&amp;"]"))</f>
        <v>1</v>
      </c>
      <c r="V34" s="33"/>
      <c r="W34" s="31"/>
      <c r="X34" s="31" t="str">
        <f>IF(IMPORT[[#This Row],[b5]]="","",IMPORT[[#This Row],[b5]]-IMPORT[[#This Row],[a5]])</f>
        <v/>
      </c>
      <c r="Y34" s="49">
        <f ca="1">SUM(INDIRECT(IMPORT_VAR[TABLENAME]&amp;"[@a"&amp;$1:$1-1&amp;"]"),INDIRECT(IMPORT_VAR[TABLENAME]&amp;"[@c"&amp;$1:$1-1&amp;"]"))</f>
        <v>1</v>
      </c>
      <c r="Z34" s="51" t="s">
        <v>2794</v>
      </c>
      <c r="AA34" s="51" t="s">
        <v>2796</v>
      </c>
      <c r="AB34" s="51"/>
      <c r="AC34" s="51" t="str">
        <f>CONCATENATE(IMPORT[[#This Row],[1]]," ",IMPORT[[#This Row],[2]],IF(IMPORT[[#This Row],[3]]="","",CONCATENATE(" ",IMPORT[[#This Row],[3]])))</f>
        <v>Hooks 4CM</v>
      </c>
      <c r="AD34" s="51" t="str">
        <f>CONCATENATE("Import ",IMPORT[[#This Row],[Ket]])</f>
        <v>Import 2019</v>
      </c>
      <c r="AE34" s="52">
        <v>7920</v>
      </c>
      <c r="AF34" s="52" t="s">
        <v>5118</v>
      </c>
      <c r="AG34" s="52" t="s">
        <v>5780</v>
      </c>
      <c r="AH34" s="52">
        <f ca="1">IMPORT[[#This Row],[C]]</f>
        <v>1</v>
      </c>
      <c r="AI34" s="126" t="str">
        <f>CONCATENATE(IMPORT[[#This Row],[6]]," ",IMPORT[[#This Row],[7]])</f>
        <v>7920 PCS</v>
      </c>
    </row>
    <row r="35" spans="1:35">
      <c r="A35" s="102">
        <v>33</v>
      </c>
      <c r="B35" s="31">
        <f ca="1">IF(IMPORT[[#This Row],[C]]&lt;1,"",ROW()-2)</f>
        <v>33</v>
      </c>
      <c r="C35" s="57" t="s">
        <v>2797</v>
      </c>
      <c r="D35" s="31" t="s">
        <v>2794</v>
      </c>
      <c r="E35" s="31">
        <v>5760</v>
      </c>
      <c r="F35" s="31">
        <f ca="1">IMPORT[TT]</f>
        <v>5</v>
      </c>
      <c r="G35" s="31"/>
      <c r="H35" s="31">
        <v>2019</v>
      </c>
      <c r="I35" s="32">
        <v>5</v>
      </c>
      <c r="J35" s="31"/>
      <c r="K35" s="31" t="str">
        <f>IF(IMPORT[[#This Row],[b1]]="","",IMPORT[[#This Row],[b1]]-IMPORT[[#This Row],[a1]])</f>
        <v/>
      </c>
      <c r="L35" s="32">
        <f ca="1">SUM(INDIRECT(IMPORT_VAR[TABLENAME]&amp;"[@a"&amp;$1:$1-1&amp;"]"),INDIRECT(IMPORT_VAR[TABLENAME]&amp;"[@c"&amp;$1:$1-1&amp;"]"))</f>
        <v>5</v>
      </c>
      <c r="M35" s="31"/>
      <c r="N35" s="31" t="str">
        <f>IF(IMPORT[[#This Row],[b2]]="","",IMPORT[[#This Row],[b2]]-IMPORT[[#This Row],[a2]])</f>
        <v/>
      </c>
      <c r="O35" s="32">
        <f ca="1">SUM(INDIRECT(IMPORT_VAR[TABLENAME]&amp;"[@a"&amp;$1:$1-1&amp;"]"),INDIRECT(IMPORT_VAR[TABLENAME]&amp;"[@c"&amp;$1:$1-1&amp;"]"))</f>
        <v>5</v>
      </c>
      <c r="P35" s="33"/>
      <c r="Q35" s="33" t="str">
        <f>IF(IMPORT[[#This Row],[b3]]="","",IMPORT[[#This Row],[b3]]-IMPORT[[#This Row],[a3]])</f>
        <v/>
      </c>
      <c r="R35" s="32">
        <f ca="1">SUM(INDIRECT(IMPORT_VAR[TABLENAME]&amp;"[@a"&amp;$1:$1-1&amp;"]"),INDIRECT(IMPORT_VAR[TABLENAME]&amp;"[@c"&amp;$1:$1-1&amp;"]"))</f>
        <v>5</v>
      </c>
      <c r="S35" s="33"/>
      <c r="T35" s="33" t="str">
        <f>IF(IMPORT[[#This Row],[b4]]="","",IMPORT[[#This Row],[b4]]-IMPORT[[#This Row],[a4]])</f>
        <v/>
      </c>
      <c r="U35" s="32">
        <f ca="1">SUM(INDIRECT(IMPORT_VAR[TABLENAME]&amp;"[@a"&amp;$1:$1-1&amp;"]"),INDIRECT(IMPORT_VAR[TABLENAME]&amp;"[@c"&amp;$1:$1-1&amp;"]"))</f>
        <v>5</v>
      </c>
      <c r="V35" s="33"/>
      <c r="W35" s="31"/>
      <c r="X35" s="31" t="str">
        <f>IF(IMPORT[[#This Row],[b5]]="","",IMPORT[[#This Row],[b5]]-IMPORT[[#This Row],[a5]])</f>
        <v/>
      </c>
      <c r="Y35" s="49">
        <f ca="1">SUM(INDIRECT(IMPORT_VAR[TABLENAME]&amp;"[@a"&amp;$1:$1-1&amp;"]"),INDIRECT(IMPORT_VAR[TABLENAME]&amp;"[@c"&amp;$1:$1-1&amp;"]"))</f>
        <v>5</v>
      </c>
      <c r="Z35" s="51" t="s">
        <v>2794</v>
      </c>
      <c r="AA35" s="51" t="s">
        <v>2797</v>
      </c>
      <c r="AB35" s="51"/>
      <c r="AC35" s="51" t="str">
        <f>CONCATENATE(IMPORT[[#This Row],[1]]," ",IMPORT[[#This Row],[2]],IF(IMPORT[[#This Row],[3]]="","",CONCATENATE(" ",IMPORT[[#This Row],[3]])))</f>
        <v>Hooks 4.5CM</v>
      </c>
      <c r="AD35" s="51" t="str">
        <f>CONCATENATE("Import ",IMPORT[[#This Row],[Ket]])</f>
        <v>Import 2019</v>
      </c>
      <c r="AE35" s="52">
        <v>5760</v>
      </c>
      <c r="AF35" s="52" t="s">
        <v>5118</v>
      </c>
      <c r="AG35" s="52" t="s">
        <v>5780</v>
      </c>
      <c r="AH35" s="52">
        <f ca="1">IMPORT[[#This Row],[C]]</f>
        <v>5</v>
      </c>
      <c r="AI35" s="126" t="str">
        <f>CONCATENATE(IMPORT[[#This Row],[6]]," ",IMPORT[[#This Row],[7]])</f>
        <v>5760 PCS</v>
      </c>
    </row>
    <row r="36" spans="1:35">
      <c r="A36" s="102">
        <v>34</v>
      </c>
      <c r="B36" s="31">
        <f ca="1">IF(IMPORT[[#This Row],[C]]&lt;1,"",ROW()-2)</f>
        <v>34</v>
      </c>
      <c r="C36" s="57" t="s">
        <v>2798</v>
      </c>
      <c r="D36" s="31" t="s">
        <v>2794</v>
      </c>
      <c r="E36" s="31">
        <v>2880</v>
      </c>
      <c r="F36" s="31">
        <f ca="1">IMPORT[TT]</f>
        <v>5</v>
      </c>
      <c r="G36" s="31"/>
      <c r="H36" s="31">
        <v>2019</v>
      </c>
      <c r="I36" s="32">
        <v>5</v>
      </c>
      <c r="J36" s="31"/>
      <c r="K36" s="31" t="str">
        <f>IF(IMPORT[[#This Row],[b1]]="","",IMPORT[[#This Row],[b1]]-IMPORT[[#This Row],[a1]])</f>
        <v/>
      </c>
      <c r="L36" s="32">
        <f ca="1">SUM(INDIRECT(IMPORT_VAR[TABLENAME]&amp;"[@a"&amp;$1:$1-1&amp;"]"),INDIRECT(IMPORT_VAR[TABLENAME]&amp;"[@c"&amp;$1:$1-1&amp;"]"))</f>
        <v>5</v>
      </c>
      <c r="M36" s="31"/>
      <c r="N36" s="31" t="str">
        <f>IF(IMPORT[[#This Row],[b2]]="","",IMPORT[[#This Row],[b2]]-IMPORT[[#This Row],[a2]])</f>
        <v/>
      </c>
      <c r="O36" s="32">
        <f ca="1">SUM(INDIRECT(IMPORT_VAR[TABLENAME]&amp;"[@a"&amp;$1:$1-1&amp;"]"),INDIRECT(IMPORT_VAR[TABLENAME]&amp;"[@c"&amp;$1:$1-1&amp;"]"))</f>
        <v>5</v>
      </c>
      <c r="P36" s="33"/>
      <c r="Q36" s="33" t="str">
        <f>IF(IMPORT[[#This Row],[b3]]="","",IMPORT[[#This Row],[b3]]-IMPORT[[#This Row],[a3]])</f>
        <v/>
      </c>
      <c r="R36" s="32">
        <f ca="1">SUM(INDIRECT(IMPORT_VAR[TABLENAME]&amp;"[@a"&amp;$1:$1-1&amp;"]"),INDIRECT(IMPORT_VAR[TABLENAME]&amp;"[@c"&amp;$1:$1-1&amp;"]"))</f>
        <v>5</v>
      </c>
      <c r="S36" s="33"/>
      <c r="T36" s="33" t="str">
        <f>IF(IMPORT[[#This Row],[b4]]="","",IMPORT[[#This Row],[b4]]-IMPORT[[#This Row],[a4]])</f>
        <v/>
      </c>
      <c r="U36" s="32">
        <f ca="1">SUM(INDIRECT(IMPORT_VAR[TABLENAME]&amp;"[@a"&amp;$1:$1-1&amp;"]"),INDIRECT(IMPORT_VAR[TABLENAME]&amp;"[@c"&amp;$1:$1-1&amp;"]"))</f>
        <v>5</v>
      </c>
      <c r="V36" s="33"/>
      <c r="W36" s="31"/>
      <c r="X36" s="31" t="str">
        <f>IF(IMPORT[[#This Row],[b5]]="","",IMPORT[[#This Row],[b5]]-IMPORT[[#This Row],[a5]])</f>
        <v/>
      </c>
      <c r="Y36" s="49">
        <f ca="1">SUM(INDIRECT(IMPORT_VAR[TABLENAME]&amp;"[@a"&amp;$1:$1-1&amp;"]"),INDIRECT(IMPORT_VAR[TABLENAME]&amp;"[@c"&amp;$1:$1-1&amp;"]"))</f>
        <v>5</v>
      </c>
      <c r="Z36" s="51" t="s">
        <v>2794</v>
      </c>
      <c r="AA36" s="51" t="s">
        <v>2798</v>
      </c>
      <c r="AB36" s="51"/>
      <c r="AC36" s="51" t="str">
        <f>CONCATENATE(IMPORT[[#This Row],[1]]," ",IMPORT[[#This Row],[2]],IF(IMPORT[[#This Row],[3]]="","",CONCATENATE(" ",IMPORT[[#This Row],[3]])))</f>
        <v>Hooks 6CM</v>
      </c>
      <c r="AD36" s="51" t="str">
        <f>CONCATENATE("Import ",IMPORT[[#This Row],[Ket]])</f>
        <v>Import 2019</v>
      </c>
      <c r="AE36" s="52">
        <v>2880</v>
      </c>
      <c r="AF36" s="52" t="s">
        <v>5118</v>
      </c>
      <c r="AG36" s="52" t="s">
        <v>5780</v>
      </c>
      <c r="AH36" s="52">
        <f ca="1">IMPORT[[#This Row],[C]]</f>
        <v>5</v>
      </c>
      <c r="AI36" s="126" t="str">
        <f>CONCATENATE(IMPORT[[#This Row],[6]]," ",IMPORT[[#This Row],[7]])</f>
        <v>2880 PCS</v>
      </c>
    </row>
    <row r="37" spans="1:35">
      <c r="A37" s="102">
        <v>35</v>
      </c>
      <c r="B37" s="31">
        <f ca="1">IF(IMPORT[[#This Row],[C]]&lt;1,"",ROW()-2)</f>
        <v>35</v>
      </c>
      <c r="C37" s="57" t="s">
        <v>2799</v>
      </c>
      <c r="D37" s="31" t="s">
        <v>2794</v>
      </c>
      <c r="E37" s="31">
        <v>1728</v>
      </c>
      <c r="F37" s="31">
        <f ca="1">IMPORT[TT]</f>
        <v>3</v>
      </c>
      <c r="G37" s="31"/>
      <c r="H37" s="31">
        <v>2019</v>
      </c>
      <c r="I37" s="32">
        <v>3</v>
      </c>
      <c r="J37" s="31"/>
      <c r="K37" s="31" t="str">
        <f>IF(IMPORT[[#This Row],[b1]]="","",IMPORT[[#This Row],[b1]]-IMPORT[[#This Row],[a1]])</f>
        <v/>
      </c>
      <c r="L37" s="32">
        <f ca="1">SUM(INDIRECT(IMPORT_VAR[TABLENAME]&amp;"[@a"&amp;$1:$1-1&amp;"]"),INDIRECT(IMPORT_VAR[TABLENAME]&amp;"[@c"&amp;$1:$1-1&amp;"]"))</f>
        <v>3</v>
      </c>
      <c r="M37" s="31"/>
      <c r="N37" s="31" t="str">
        <f>IF(IMPORT[[#This Row],[b2]]="","",IMPORT[[#This Row],[b2]]-IMPORT[[#This Row],[a2]])</f>
        <v/>
      </c>
      <c r="O37" s="32">
        <f ca="1">SUM(INDIRECT(IMPORT_VAR[TABLENAME]&amp;"[@a"&amp;$1:$1-1&amp;"]"),INDIRECT(IMPORT_VAR[TABLENAME]&amp;"[@c"&amp;$1:$1-1&amp;"]"))</f>
        <v>3</v>
      </c>
      <c r="P37" s="33"/>
      <c r="Q37" s="33" t="str">
        <f>IF(IMPORT[[#This Row],[b3]]="","",IMPORT[[#This Row],[b3]]-IMPORT[[#This Row],[a3]])</f>
        <v/>
      </c>
      <c r="R37" s="32">
        <f ca="1">SUM(INDIRECT(IMPORT_VAR[TABLENAME]&amp;"[@a"&amp;$1:$1-1&amp;"]"),INDIRECT(IMPORT_VAR[TABLENAME]&amp;"[@c"&amp;$1:$1-1&amp;"]"))</f>
        <v>3</v>
      </c>
      <c r="S37" s="33"/>
      <c r="T37" s="33" t="str">
        <f>IF(IMPORT[[#This Row],[b4]]="","",IMPORT[[#This Row],[b4]]-IMPORT[[#This Row],[a4]])</f>
        <v/>
      </c>
      <c r="U37" s="32">
        <f ca="1">SUM(INDIRECT(IMPORT_VAR[TABLENAME]&amp;"[@a"&amp;$1:$1-1&amp;"]"),INDIRECT(IMPORT_VAR[TABLENAME]&amp;"[@c"&amp;$1:$1-1&amp;"]"))</f>
        <v>3</v>
      </c>
      <c r="V37" s="33"/>
      <c r="W37" s="31"/>
      <c r="X37" s="31" t="str">
        <f>IF(IMPORT[[#This Row],[b5]]="","",IMPORT[[#This Row],[b5]]-IMPORT[[#This Row],[a5]])</f>
        <v/>
      </c>
      <c r="Y37" s="49">
        <f ca="1">SUM(INDIRECT(IMPORT_VAR[TABLENAME]&amp;"[@a"&amp;$1:$1-1&amp;"]"),INDIRECT(IMPORT_VAR[TABLENAME]&amp;"[@c"&amp;$1:$1-1&amp;"]"))</f>
        <v>3</v>
      </c>
      <c r="Z37" s="51" t="s">
        <v>2794</v>
      </c>
      <c r="AA37" s="51" t="s">
        <v>2799</v>
      </c>
      <c r="AB37" s="51"/>
      <c r="AC37" s="51" t="str">
        <f>CONCATENATE(IMPORT[[#This Row],[1]]," ",IMPORT[[#This Row],[2]],IF(IMPORT[[#This Row],[3]]="","",CONCATENATE(" ",IMPORT[[#This Row],[3]])))</f>
        <v>Hooks 8CM</v>
      </c>
      <c r="AD37" s="51" t="str">
        <f>CONCATENATE("Import ",IMPORT[[#This Row],[Ket]])</f>
        <v>Import 2019</v>
      </c>
      <c r="AE37" s="52">
        <v>1728</v>
      </c>
      <c r="AF37" s="52" t="s">
        <v>5118</v>
      </c>
      <c r="AG37" s="52" t="s">
        <v>5780</v>
      </c>
      <c r="AH37" s="52">
        <f ca="1">IMPORT[[#This Row],[C]]</f>
        <v>3</v>
      </c>
      <c r="AI37" s="126" t="str">
        <f>CONCATENATE(IMPORT[[#This Row],[6]]," ",IMPORT[[#This Row],[7]])</f>
        <v>1728 PCS</v>
      </c>
    </row>
    <row r="38" spans="1:35">
      <c r="A38" s="102">
        <v>36</v>
      </c>
      <c r="B38" s="31">
        <f ca="1">IF(IMPORT[[#This Row],[C]]&lt;1,"",ROW()-2)</f>
        <v>36</v>
      </c>
      <c r="C38" s="57">
        <v>1505</v>
      </c>
      <c r="D38" s="31" t="s">
        <v>2800</v>
      </c>
      <c r="E38" s="31">
        <v>200</v>
      </c>
      <c r="F38" s="31">
        <f ca="1">IMPORT[TT]</f>
        <v>2</v>
      </c>
      <c r="G38" s="31"/>
      <c r="H38" s="31">
        <v>2019</v>
      </c>
      <c r="I38" s="32">
        <v>2</v>
      </c>
      <c r="J38" s="31"/>
      <c r="K38" s="31" t="str">
        <f>IF(IMPORT[[#This Row],[b1]]="","",IMPORT[[#This Row],[b1]]-IMPORT[[#This Row],[a1]])</f>
        <v/>
      </c>
      <c r="L38" s="32">
        <f ca="1">SUM(INDIRECT(IMPORT_VAR[TABLENAME]&amp;"[@a"&amp;$1:$1-1&amp;"]"),INDIRECT(IMPORT_VAR[TABLENAME]&amp;"[@c"&amp;$1:$1-1&amp;"]"))</f>
        <v>2</v>
      </c>
      <c r="M38" s="31"/>
      <c r="N38" s="31" t="str">
        <f>IF(IMPORT[[#This Row],[b2]]="","",IMPORT[[#This Row],[b2]]-IMPORT[[#This Row],[a2]])</f>
        <v/>
      </c>
      <c r="O38" s="32">
        <f ca="1">SUM(INDIRECT(IMPORT_VAR[TABLENAME]&amp;"[@a"&amp;$1:$1-1&amp;"]"),INDIRECT(IMPORT_VAR[TABLENAME]&amp;"[@c"&amp;$1:$1-1&amp;"]"))</f>
        <v>2</v>
      </c>
      <c r="P38" s="33"/>
      <c r="Q38" s="33" t="str">
        <f>IF(IMPORT[[#This Row],[b3]]="","",IMPORT[[#This Row],[b3]]-IMPORT[[#This Row],[a3]])</f>
        <v/>
      </c>
      <c r="R38" s="32">
        <f ca="1">SUM(INDIRECT(IMPORT_VAR[TABLENAME]&amp;"[@a"&amp;$1:$1-1&amp;"]"),INDIRECT(IMPORT_VAR[TABLENAME]&amp;"[@c"&amp;$1:$1-1&amp;"]"))</f>
        <v>2</v>
      </c>
      <c r="S38" s="33"/>
      <c r="T38" s="33" t="str">
        <f>IF(IMPORT[[#This Row],[b4]]="","",IMPORT[[#This Row],[b4]]-IMPORT[[#This Row],[a4]])</f>
        <v/>
      </c>
      <c r="U38" s="32">
        <f ca="1">SUM(INDIRECT(IMPORT_VAR[TABLENAME]&amp;"[@a"&amp;$1:$1-1&amp;"]"),INDIRECT(IMPORT_VAR[TABLENAME]&amp;"[@c"&amp;$1:$1-1&amp;"]"))</f>
        <v>2</v>
      </c>
      <c r="V38" s="33"/>
      <c r="W38" s="31"/>
      <c r="X38" s="31" t="str">
        <f>IF(IMPORT[[#This Row],[b5]]="","",IMPORT[[#This Row],[b5]]-IMPORT[[#This Row],[a5]])</f>
        <v/>
      </c>
      <c r="Y38" s="49">
        <f ca="1">SUM(INDIRECT(IMPORT_VAR[TABLENAME]&amp;"[@a"&amp;$1:$1-1&amp;"]"),INDIRECT(IMPORT_VAR[TABLENAME]&amp;"[@c"&amp;$1:$1-1&amp;"]"))</f>
        <v>2</v>
      </c>
      <c r="Z38" s="51" t="s">
        <v>2800</v>
      </c>
      <c r="AA38" s="51">
        <v>1505</v>
      </c>
      <c r="AB38" s="51"/>
      <c r="AC38" s="51" t="str">
        <f>CONCATENATE(IMPORT[[#This Row],[1]]," ",IMPORT[[#This Row],[2]],IF(IMPORT[[#This Row],[3]]="","",CONCATENATE(" ",IMPORT[[#This Row],[3]])))</f>
        <v>Tape 1505</v>
      </c>
      <c r="AD38" s="51" t="str">
        <f>CONCATENATE("Import ",IMPORT[[#This Row],[Ket]])</f>
        <v>Import 2019</v>
      </c>
      <c r="AE38" s="52">
        <v>200</v>
      </c>
      <c r="AF38" s="52" t="s">
        <v>5118</v>
      </c>
      <c r="AG38" s="52" t="s">
        <v>5780</v>
      </c>
      <c r="AH38" s="52">
        <f ca="1">IMPORT[[#This Row],[C]]</f>
        <v>2</v>
      </c>
      <c r="AI38" s="126" t="str">
        <f>CONCATENATE(IMPORT[[#This Row],[6]]," ",IMPORT[[#This Row],[7]])</f>
        <v>200 PCS</v>
      </c>
    </row>
    <row r="39" spans="1:35">
      <c r="A39" s="102">
        <v>37</v>
      </c>
      <c r="B39" s="31">
        <f ca="1">IF(IMPORT[[#This Row],[C]]&lt;1,"",ROW()-2)</f>
        <v>37</v>
      </c>
      <c r="C39" s="57" t="s">
        <v>2801</v>
      </c>
      <c r="D39" s="31" t="s">
        <v>2800</v>
      </c>
      <c r="E39" s="31">
        <v>200</v>
      </c>
      <c r="F39" s="31">
        <f ca="1">IMPORT[TT]</f>
        <v>7</v>
      </c>
      <c r="G39" s="31"/>
      <c r="H39" s="31">
        <v>2019</v>
      </c>
      <c r="I39" s="32">
        <v>7</v>
      </c>
      <c r="J39" s="31"/>
      <c r="K39" s="31" t="str">
        <f>IF(IMPORT[[#This Row],[b1]]="","",IMPORT[[#This Row],[b1]]-IMPORT[[#This Row],[a1]])</f>
        <v/>
      </c>
      <c r="L39" s="32">
        <f ca="1">SUM(INDIRECT(IMPORT_VAR[TABLENAME]&amp;"[@a"&amp;$1:$1-1&amp;"]"),INDIRECT(IMPORT_VAR[TABLENAME]&amp;"[@c"&amp;$1:$1-1&amp;"]"))</f>
        <v>7</v>
      </c>
      <c r="M39" s="31"/>
      <c r="N39" s="31" t="str">
        <f>IF(IMPORT[[#This Row],[b2]]="","",IMPORT[[#This Row],[b2]]-IMPORT[[#This Row],[a2]])</f>
        <v/>
      </c>
      <c r="O39" s="32">
        <f ca="1">SUM(INDIRECT(IMPORT_VAR[TABLENAME]&amp;"[@a"&amp;$1:$1-1&amp;"]"),INDIRECT(IMPORT_VAR[TABLENAME]&amp;"[@c"&amp;$1:$1-1&amp;"]"))</f>
        <v>7</v>
      </c>
      <c r="P39" s="33"/>
      <c r="Q39" s="33" t="str">
        <f>IF(IMPORT[[#This Row],[b3]]="","",IMPORT[[#This Row],[b3]]-IMPORT[[#This Row],[a3]])</f>
        <v/>
      </c>
      <c r="R39" s="32">
        <f ca="1">SUM(INDIRECT(IMPORT_VAR[TABLENAME]&amp;"[@a"&amp;$1:$1-1&amp;"]"),INDIRECT(IMPORT_VAR[TABLENAME]&amp;"[@c"&amp;$1:$1-1&amp;"]"))</f>
        <v>7</v>
      </c>
      <c r="S39" s="33"/>
      <c r="T39" s="33" t="str">
        <f>IF(IMPORT[[#This Row],[b4]]="","",IMPORT[[#This Row],[b4]]-IMPORT[[#This Row],[a4]])</f>
        <v/>
      </c>
      <c r="U39" s="32">
        <f ca="1">SUM(INDIRECT(IMPORT_VAR[TABLENAME]&amp;"[@a"&amp;$1:$1-1&amp;"]"),INDIRECT(IMPORT_VAR[TABLENAME]&amp;"[@c"&amp;$1:$1-1&amp;"]"))</f>
        <v>7</v>
      </c>
      <c r="V39" s="33"/>
      <c r="W39" s="31"/>
      <c r="X39" s="31" t="str">
        <f>IF(IMPORT[[#This Row],[b5]]="","",IMPORT[[#This Row],[b5]]-IMPORT[[#This Row],[a5]])</f>
        <v/>
      </c>
      <c r="Y39" s="49">
        <f ca="1">SUM(INDIRECT(IMPORT_VAR[TABLENAME]&amp;"[@a"&amp;$1:$1-1&amp;"]"),INDIRECT(IMPORT_VAR[TABLENAME]&amp;"[@c"&amp;$1:$1-1&amp;"]"))</f>
        <v>7</v>
      </c>
      <c r="Z39" s="51" t="s">
        <v>2800</v>
      </c>
      <c r="AA39" s="51" t="s">
        <v>2801</v>
      </c>
      <c r="AB39" s="51"/>
      <c r="AC39" s="51" t="str">
        <f>CONCATENATE(IMPORT[[#This Row],[1]]," ",IMPORT[[#This Row],[2]],IF(IMPORT[[#This Row],[3]]="","",CONCATENATE(" ",IMPORT[[#This Row],[3]])))</f>
        <v>Tape 1503-CD</v>
      </c>
      <c r="AD39" s="51" t="str">
        <f>CONCATENATE("Import ",IMPORT[[#This Row],[Ket]])</f>
        <v>Import 2019</v>
      </c>
      <c r="AE39" s="52">
        <v>200</v>
      </c>
      <c r="AF39" s="52" t="s">
        <v>5118</v>
      </c>
      <c r="AG39" s="52" t="s">
        <v>5780</v>
      </c>
      <c r="AH39" s="52">
        <f ca="1">IMPORT[[#This Row],[C]]</f>
        <v>7</v>
      </c>
      <c r="AI39" s="126" t="str">
        <f>CONCATENATE(IMPORT[[#This Row],[6]]," ",IMPORT[[#This Row],[7]])</f>
        <v>200 PCS</v>
      </c>
    </row>
    <row r="40" spans="1:35">
      <c r="A40" s="102">
        <v>38</v>
      </c>
      <c r="B40" s="31">
        <f ca="1">IF(IMPORT[[#This Row],[C]]&lt;1,"",ROW()-2)</f>
        <v>38</v>
      </c>
      <c r="C40" s="57" t="s">
        <v>2802</v>
      </c>
      <c r="D40" s="31" t="s">
        <v>2800</v>
      </c>
      <c r="E40" s="31">
        <v>480</v>
      </c>
      <c r="F40" s="31">
        <f ca="1">IMPORT[TT]</f>
        <v>2</v>
      </c>
      <c r="G40" s="31"/>
      <c r="H40" s="31">
        <v>2019</v>
      </c>
      <c r="I40" s="32">
        <v>2</v>
      </c>
      <c r="J40" s="31"/>
      <c r="K40" s="31" t="str">
        <f>IF(IMPORT[[#This Row],[b1]]="","",IMPORT[[#This Row],[b1]]-IMPORT[[#This Row],[a1]])</f>
        <v/>
      </c>
      <c r="L40" s="32">
        <f ca="1">SUM(INDIRECT(IMPORT_VAR[TABLENAME]&amp;"[@a"&amp;$1:$1-1&amp;"]"),INDIRECT(IMPORT_VAR[TABLENAME]&amp;"[@c"&amp;$1:$1-1&amp;"]"))</f>
        <v>2</v>
      </c>
      <c r="M40" s="31"/>
      <c r="N40" s="31" t="str">
        <f>IF(IMPORT[[#This Row],[b2]]="","",IMPORT[[#This Row],[b2]]-IMPORT[[#This Row],[a2]])</f>
        <v/>
      </c>
      <c r="O40" s="32">
        <f ca="1">SUM(INDIRECT(IMPORT_VAR[TABLENAME]&amp;"[@a"&amp;$1:$1-1&amp;"]"),INDIRECT(IMPORT_VAR[TABLENAME]&amp;"[@c"&amp;$1:$1-1&amp;"]"))</f>
        <v>2</v>
      </c>
      <c r="P40" s="33"/>
      <c r="Q40" s="33" t="str">
        <f>IF(IMPORT[[#This Row],[b3]]="","",IMPORT[[#This Row],[b3]]-IMPORT[[#This Row],[a3]])</f>
        <v/>
      </c>
      <c r="R40" s="32">
        <f ca="1">SUM(INDIRECT(IMPORT_VAR[TABLENAME]&amp;"[@a"&amp;$1:$1-1&amp;"]"),INDIRECT(IMPORT_VAR[TABLENAME]&amp;"[@c"&amp;$1:$1-1&amp;"]"))</f>
        <v>2</v>
      </c>
      <c r="S40" s="33"/>
      <c r="T40" s="33" t="str">
        <f>IF(IMPORT[[#This Row],[b4]]="","",IMPORT[[#This Row],[b4]]-IMPORT[[#This Row],[a4]])</f>
        <v/>
      </c>
      <c r="U40" s="32">
        <f ca="1">SUM(INDIRECT(IMPORT_VAR[TABLENAME]&amp;"[@a"&amp;$1:$1-1&amp;"]"),INDIRECT(IMPORT_VAR[TABLENAME]&amp;"[@c"&amp;$1:$1-1&amp;"]"))</f>
        <v>2</v>
      </c>
      <c r="V40" s="33"/>
      <c r="W40" s="31"/>
      <c r="X40" s="31" t="str">
        <f>IF(IMPORT[[#This Row],[b5]]="","",IMPORT[[#This Row],[b5]]-IMPORT[[#This Row],[a5]])</f>
        <v/>
      </c>
      <c r="Y40" s="49">
        <f ca="1">SUM(INDIRECT(IMPORT_VAR[TABLENAME]&amp;"[@a"&amp;$1:$1-1&amp;"]"),INDIRECT(IMPORT_VAR[TABLENAME]&amp;"[@c"&amp;$1:$1-1&amp;"]"))</f>
        <v>2</v>
      </c>
      <c r="Z40" s="51" t="s">
        <v>2800</v>
      </c>
      <c r="AA40" s="51" t="s">
        <v>2802</v>
      </c>
      <c r="AB40" s="51"/>
      <c r="AC40" s="51" t="str">
        <f>CONCATENATE(IMPORT[[#This Row],[1]]," ",IMPORT[[#This Row],[2]],IF(IMPORT[[#This Row],[3]]="","",CONCATENATE(" ",IMPORT[[#This Row],[3]])))</f>
        <v>Tape 1510-G</v>
      </c>
      <c r="AD40" s="51" t="str">
        <f>CONCATENATE("Import ",IMPORT[[#This Row],[Ket]])</f>
        <v>Import 2019</v>
      </c>
      <c r="AE40" s="52">
        <v>480</v>
      </c>
      <c r="AF40" s="52" t="s">
        <v>5118</v>
      </c>
      <c r="AG40" s="52" t="s">
        <v>5780</v>
      </c>
      <c r="AH40" s="52">
        <f ca="1">IMPORT[[#This Row],[C]]</f>
        <v>2</v>
      </c>
      <c r="AI40" s="126" t="str">
        <f>CONCATENATE(IMPORT[[#This Row],[6]]," ",IMPORT[[#This Row],[7]])</f>
        <v>480 PCS</v>
      </c>
    </row>
    <row r="41" spans="1:35">
      <c r="A41" s="102">
        <v>39</v>
      </c>
      <c r="B41" s="31">
        <f ca="1">IF(IMPORT[[#This Row],[C]]&lt;1,"",ROW()-2)</f>
        <v>39</v>
      </c>
      <c r="C41" s="57">
        <v>4505</v>
      </c>
      <c r="D41" s="31" t="s">
        <v>2800</v>
      </c>
      <c r="E41" s="31">
        <v>144</v>
      </c>
      <c r="F41" s="31">
        <f ca="1">IMPORT[TT]</f>
        <v>9</v>
      </c>
      <c r="G41" s="31"/>
      <c r="H41" s="31">
        <v>2019</v>
      </c>
      <c r="I41" s="32">
        <v>9</v>
      </c>
      <c r="J41" s="31"/>
      <c r="K41" s="31" t="str">
        <f>IF(IMPORT[[#This Row],[b1]]="","",IMPORT[[#This Row],[b1]]-IMPORT[[#This Row],[a1]])</f>
        <v/>
      </c>
      <c r="L41" s="32">
        <f ca="1">SUM(INDIRECT(IMPORT_VAR[TABLENAME]&amp;"[@a"&amp;$1:$1-1&amp;"]"),INDIRECT(IMPORT_VAR[TABLENAME]&amp;"[@c"&amp;$1:$1-1&amp;"]"))</f>
        <v>9</v>
      </c>
      <c r="M41" s="31"/>
      <c r="N41" s="31" t="str">
        <f>IF(IMPORT[[#This Row],[b2]]="","",IMPORT[[#This Row],[b2]]-IMPORT[[#This Row],[a2]])</f>
        <v/>
      </c>
      <c r="O41" s="32">
        <f ca="1">SUM(INDIRECT(IMPORT_VAR[TABLENAME]&amp;"[@a"&amp;$1:$1-1&amp;"]"),INDIRECT(IMPORT_VAR[TABLENAME]&amp;"[@c"&amp;$1:$1-1&amp;"]"))</f>
        <v>9</v>
      </c>
      <c r="P41" s="33"/>
      <c r="Q41" s="33" t="str">
        <f>IF(IMPORT[[#This Row],[b3]]="","",IMPORT[[#This Row],[b3]]-IMPORT[[#This Row],[a3]])</f>
        <v/>
      </c>
      <c r="R41" s="32">
        <f ca="1">SUM(INDIRECT(IMPORT_VAR[TABLENAME]&amp;"[@a"&amp;$1:$1-1&amp;"]"),INDIRECT(IMPORT_VAR[TABLENAME]&amp;"[@c"&amp;$1:$1-1&amp;"]"))</f>
        <v>9</v>
      </c>
      <c r="S41" s="33"/>
      <c r="T41" s="33" t="str">
        <f>IF(IMPORT[[#This Row],[b4]]="","",IMPORT[[#This Row],[b4]]-IMPORT[[#This Row],[a4]])</f>
        <v/>
      </c>
      <c r="U41" s="32">
        <f ca="1">SUM(INDIRECT(IMPORT_VAR[TABLENAME]&amp;"[@a"&amp;$1:$1-1&amp;"]"),INDIRECT(IMPORT_VAR[TABLENAME]&amp;"[@c"&amp;$1:$1-1&amp;"]"))</f>
        <v>9</v>
      </c>
      <c r="V41" s="33"/>
      <c r="W41" s="31"/>
      <c r="X41" s="31" t="str">
        <f>IF(IMPORT[[#This Row],[b5]]="","",IMPORT[[#This Row],[b5]]-IMPORT[[#This Row],[a5]])</f>
        <v/>
      </c>
      <c r="Y41" s="49">
        <f ca="1">SUM(INDIRECT(IMPORT_VAR[TABLENAME]&amp;"[@a"&amp;$1:$1-1&amp;"]"),INDIRECT(IMPORT_VAR[TABLENAME]&amp;"[@c"&amp;$1:$1-1&amp;"]"))</f>
        <v>9</v>
      </c>
      <c r="Z41" s="51" t="s">
        <v>2800</v>
      </c>
      <c r="AA41" s="51">
        <v>4505</v>
      </c>
      <c r="AB41" s="51"/>
      <c r="AC41" s="51" t="str">
        <f>CONCATENATE(IMPORT[[#This Row],[1]]," ",IMPORT[[#This Row],[2]],IF(IMPORT[[#This Row],[3]]="","",CONCATENATE(" ",IMPORT[[#This Row],[3]])))</f>
        <v>Tape 4505</v>
      </c>
      <c r="AD41" s="51" t="str">
        <f>CONCATENATE("Import ",IMPORT[[#This Row],[Ket]])</f>
        <v>Import 2019</v>
      </c>
      <c r="AE41" s="52">
        <v>144</v>
      </c>
      <c r="AF41" s="52" t="s">
        <v>5118</v>
      </c>
      <c r="AG41" s="52" t="s">
        <v>5780</v>
      </c>
      <c r="AH41" s="52">
        <f ca="1">IMPORT[[#This Row],[C]]</f>
        <v>9</v>
      </c>
      <c r="AI41" s="126" t="str">
        <f>CONCATENATE(IMPORT[[#This Row],[6]]," ",IMPORT[[#This Row],[7]])</f>
        <v>144 PCS</v>
      </c>
    </row>
    <row r="42" spans="1:35">
      <c r="A42" s="102">
        <v>40</v>
      </c>
      <c r="B42" s="31">
        <f ca="1">IF(IMPORT[[#This Row],[C]]&lt;1,"",ROW()-2)</f>
        <v>40</v>
      </c>
      <c r="C42" s="57" t="s">
        <v>2803</v>
      </c>
      <c r="D42" s="31" t="s">
        <v>2804</v>
      </c>
      <c r="E42" s="31">
        <v>600</v>
      </c>
      <c r="F42" s="31">
        <f ca="1">IMPORT[TT]</f>
        <v>1</v>
      </c>
      <c r="G42" s="31"/>
      <c r="H42" s="31">
        <v>2019</v>
      </c>
      <c r="I42" s="32">
        <v>1</v>
      </c>
      <c r="J42" s="31"/>
      <c r="K42" s="31" t="str">
        <f>IF(IMPORT[[#This Row],[b1]]="","",IMPORT[[#This Row],[b1]]-IMPORT[[#This Row],[a1]])</f>
        <v/>
      </c>
      <c r="L42" s="32">
        <f ca="1">SUM(INDIRECT(IMPORT_VAR[TABLENAME]&amp;"[@a"&amp;$1:$1-1&amp;"]"),INDIRECT(IMPORT_VAR[TABLENAME]&amp;"[@c"&amp;$1:$1-1&amp;"]"))</f>
        <v>1</v>
      </c>
      <c r="M42" s="31"/>
      <c r="N42" s="31" t="str">
        <f>IF(IMPORT[[#This Row],[b2]]="","",IMPORT[[#This Row],[b2]]-IMPORT[[#This Row],[a2]])</f>
        <v/>
      </c>
      <c r="O42" s="32">
        <f ca="1">SUM(INDIRECT(IMPORT_VAR[TABLENAME]&amp;"[@a"&amp;$1:$1-1&amp;"]"),INDIRECT(IMPORT_VAR[TABLENAME]&amp;"[@c"&amp;$1:$1-1&amp;"]"))</f>
        <v>1</v>
      </c>
      <c r="P42" s="33"/>
      <c r="Q42" s="33" t="str">
        <f>IF(IMPORT[[#This Row],[b3]]="","",IMPORT[[#This Row],[b3]]-IMPORT[[#This Row],[a3]])</f>
        <v/>
      </c>
      <c r="R42" s="32">
        <f ca="1">SUM(INDIRECT(IMPORT_VAR[TABLENAME]&amp;"[@a"&amp;$1:$1-1&amp;"]"),INDIRECT(IMPORT_VAR[TABLENAME]&amp;"[@c"&amp;$1:$1-1&amp;"]"))</f>
        <v>1</v>
      </c>
      <c r="S42" s="33"/>
      <c r="T42" s="33" t="str">
        <f>IF(IMPORT[[#This Row],[b4]]="","",IMPORT[[#This Row],[b4]]-IMPORT[[#This Row],[a4]])</f>
        <v/>
      </c>
      <c r="U42" s="32">
        <f ca="1">SUM(INDIRECT(IMPORT_VAR[TABLENAME]&amp;"[@a"&amp;$1:$1-1&amp;"]"),INDIRECT(IMPORT_VAR[TABLENAME]&amp;"[@c"&amp;$1:$1-1&amp;"]"))</f>
        <v>1</v>
      </c>
      <c r="V42" s="33"/>
      <c r="W42" s="31"/>
      <c r="X42" s="31" t="str">
        <f>IF(IMPORT[[#This Row],[b5]]="","",IMPORT[[#This Row],[b5]]-IMPORT[[#This Row],[a5]])</f>
        <v/>
      </c>
      <c r="Y42" s="49">
        <f ca="1">SUM(INDIRECT(IMPORT_VAR[TABLENAME]&amp;"[@a"&amp;$1:$1-1&amp;"]"),INDIRECT(IMPORT_VAR[TABLENAME]&amp;"[@c"&amp;$1:$1-1&amp;"]"))</f>
        <v>1</v>
      </c>
      <c r="Z42" s="51" t="s">
        <v>5661</v>
      </c>
      <c r="AA42" s="51" t="s">
        <v>2803</v>
      </c>
      <c r="AB42" s="51"/>
      <c r="AC42" s="51" t="str">
        <f>CONCATENATE(IMPORT[[#This Row],[1]]," ",IMPORT[[#This Row],[2]],IF(IMPORT[[#This Row],[3]]="","",CONCATENATE(" ",IMPORT[[#This Row],[3]])))</f>
        <v>Kuas 251-73A</v>
      </c>
      <c r="AD42" s="51" t="str">
        <f>CONCATENATE("Import ",IMPORT[[#This Row],[Ket]])</f>
        <v>Import 2019</v>
      </c>
      <c r="AE42" s="52">
        <v>600</v>
      </c>
      <c r="AF42" s="52" t="s">
        <v>5118</v>
      </c>
      <c r="AG42" s="52" t="s">
        <v>5780</v>
      </c>
      <c r="AH42" s="52">
        <f ca="1">IMPORT[[#This Row],[C]]</f>
        <v>1</v>
      </c>
      <c r="AI42" s="126" t="str">
        <f>CONCATENATE(IMPORT[[#This Row],[6]]," ",IMPORT[[#This Row],[7]])</f>
        <v>600 PCS</v>
      </c>
    </row>
    <row r="43" spans="1:35">
      <c r="A43" s="102">
        <v>41</v>
      </c>
      <c r="B43" s="31">
        <f ca="1">IF(IMPORT[[#This Row],[C]]&lt;1,"",ROW()-2)</f>
        <v>41</v>
      </c>
      <c r="C43" s="57" t="s">
        <v>2805</v>
      </c>
      <c r="D43" s="31" t="s">
        <v>2804</v>
      </c>
      <c r="E43" s="31">
        <v>600</v>
      </c>
      <c r="F43" s="31">
        <f ca="1">IMPORT[TT]</f>
        <v>1</v>
      </c>
      <c r="G43" s="31"/>
      <c r="H43" s="31">
        <v>2019</v>
      </c>
      <c r="I43" s="32">
        <v>1</v>
      </c>
      <c r="J43" s="31"/>
      <c r="K43" s="31" t="str">
        <f>IF(IMPORT[[#This Row],[b1]]="","",IMPORT[[#This Row],[b1]]-IMPORT[[#This Row],[a1]])</f>
        <v/>
      </c>
      <c r="L43" s="32">
        <f ca="1">SUM(INDIRECT(IMPORT_VAR[TABLENAME]&amp;"[@a"&amp;$1:$1-1&amp;"]"),INDIRECT(IMPORT_VAR[TABLENAME]&amp;"[@c"&amp;$1:$1-1&amp;"]"))</f>
        <v>1</v>
      </c>
      <c r="M43" s="31"/>
      <c r="N43" s="31" t="str">
        <f>IF(IMPORT[[#This Row],[b2]]="","",IMPORT[[#This Row],[b2]]-IMPORT[[#This Row],[a2]])</f>
        <v/>
      </c>
      <c r="O43" s="32">
        <f ca="1">SUM(INDIRECT(IMPORT_VAR[TABLENAME]&amp;"[@a"&amp;$1:$1-1&amp;"]"),INDIRECT(IMPORT_VAR[TABLENAME]&amp;"[@c"&amp;$1:$1-1&amp;"]"))</f>
        <v>1</v>
      </c>
      <c r="P43" s="33"/>
      <c r="Q43" s="33" t="str">
        <f>IF(IMPORT[[#This Row],[b3]]="","",IMPORT[[#This Row],[b3]]-IMPORT[[#This Row],[a3]])</f>
        <v/>
      </c>
      <c r="R43" s="32">
        <f ca="1">SUM(INDIRECT(IMPORT_VAR[TABLENAME]&amp;"[@a"&amp;$1:$1-1&amp;"]"),INDIRECT(IMPORT_VAR[TABLENAME]&amp;"[@c"&amp;$1:$1-1&amp;"]"))</f>
        <v>1</v>
      </c>
      <c r="S43" s="33"/>
      <c r="T43" s="33" t="str">
        <f>IF(IMPORT[[#This Row],[b4]]="","",IMPORT[[#This Row],[b4]]-IMPORT[[#This Row],[a4]])</f>
        <v/>
      </c>
      <c r="U43" s="32">
        <f ca="1">SUM(INDIRECT(IMPORT_VAR[TABLENAME]&amp;"[@a"&amp;$1:$1-1&amp;"]"),INDIRECT(IMPORT_VAR[TABLENAME]&amp;"[@c"&amp;$1:$1-1&amp;"]"))</f>
        <v>1</v>
      </c>
      <c r="V43" s="33"/>
      <c r="W43" s="31"/>
      <c r="X43" s="31" t="str">
        <f>IF(IMPORT[[#This Row],[b5]]="","",IMPORT[[#This Row],[b5]]-IMPORT[[#This Row],[a5]])</f>
        <v/>
      </c>
      <c r="Y43" s="49">
        <f ca="1">SUM(INDIRECT(IMPORT_VAR[TABLENAME]&amp;"[@a"&amp;$1:$1-1&amp;"]"),INDIRECT(IMPORT_VAR[TABLENAME]&amp;"[@c"&amp;$1:$1-1&amp;"]"))</f>
        <v>1</v>
      </c>
      <c r="Z43" s="51" t="s">
        <v>5661</v>
      </c>
      <c r="AA43" s="51" t="s">
        <v>2805</v>
      </c>
      <c r="AB43" s="51"/>
      <c r="AC43" s="51" t="str">
        <f>CONCATENATE(IMPORT[[#This Row],[1]]," ",IMPORT[[#This Row],[2]],IF(IMPORT[[#This Row],[3]]="","",CONCATENATE(" ",IMPORT[[#This Row],[3]])))</f>
        <v>Kuas B-6626</v>
      </c>
      <c r="AD43" s="51" t="str">
        <f>CONCATENATE("Import ",IMPORT[[#This Row],[Ket]])</f>
        <v>Import 2019</v>
      </c>
      <c r="AE43" s="52">
        <v>600</v>
      </c>
      <c r="AF43" s="52" t="s">
        <v>5118</v>
      </c>
      <c r="AG43" s="52" t="s">
        <v>5780</v>
      </c>
      <c r="AH43" s="52">
        <f ca="1">IMPORT[[#This Row],[C]]</f>
        <v>1</v>
      </c>
      <c r="AI43" s="126" t="str">
        <f>CONCATENATE(IMPORT[[#This Row],[6]]," ",IMPORT[[#This Row],[7]])</f>
        <v>600 PCS</v>
      </c>
    </row>
    <row r="44" spans="1:35">
      <c r="A44" s="102">
        <v>42</v>
      </c>
      <c r="B44" s="31">
        <f ca="1">IF(IMPORT[[#This Row],[C]]&lt;1,"",ROW()-2)</f>
        <v>42</v>
      </c>
      <c r="C44" s="57" t="s">
        <v>2806</v>
      </c>
      <c r="D44" s="31" t="s">
        <v>2804</v>
      </c>
      <c r="E44" s="31">
        <v>600</v>
      </c>
      <c r="F44" s="31">
        <f ca="1">IMPORT[TT]</f>
        <v>1</v>
      </c>
      <c r="G44" s="31"/>
      <c r="H44" s="31">
        <v>2019</v>
      </c>
      <c r="I44" s="32">
        <v>1</v>
      </c>
      <c r="J44" s="31"/>
      <c r="K44" s="31" t="str">
        <f>IF(IMPORT[[#This Row],[b1]]="","",IMPORT[[#This Row],[b1]]-IMPORT[[#This Row],[a1]])</f>
        <v/>
      </c>
      <c r="L44" s="32">
        <f ca="1">SUM(INDIRECT(IMPORT_VAR[TABLENAME]&amp;"[@a"&amp;$1:$1-1&amp;"]"),INDIRECT(IMPORT_VAR[TABLENAME]&amp;"[@c"&amp;$1:$1-1&amp;"]"))</f>
        <v>1</v>
      </c>
      <c r="M44" s="31"/>
      <c r="N44" s="31" t="str">
        <f>IF(IMPORT[[#This Row],[b2]]="","",IMPORT[[#This Row],[b2]]-IMPORT[[#This Row],[a2]])</f>
        <v/>
      </c>
      <c r="O44" s="32">
        <f ca="1">SUM(INDIRECT(IMPORT_VAR[TABLENAME]&amp;"[@a"&amp;$1:$1-1&amp;"]"),INDIRECT(IMPORT_VAR[TABLENAME]&amp;"[@c"&amp;$1:$1-1&amp;"]"))</f>
        <v>1</v>
      </c>
      <c r="P44" s="33"/>
      <c r="Q44" s="33" t="str">
        <f>IF(IMPORT[[#This Row],[b3]]="","",IMPORT[[#This Row],[b3]]-IMPORT[[#This Row],[a3]])</f>
        <v/>
      </c>
      <c r="R44" s="32">
        <f ca="1">SUM(INDIRECT(IMPORT_VAR[TABLENAME]&amp;"[@a"&amp;$1:$1-1&amp;"]"),INDIRECT(IMPORT_VAR[TABLENAME]&amp;"[@c"&amp;$1:$1-1&amp;"]"))</f>
        <v>1</v>
      </c>
      <c r="S44" s="33"/>
      <c r="T44" s="33" t="str">
        <f>IF(IMPORT[[#This Row],[b4]]="","",IMPORT[[#This Row],[b4]]-IMPORT[[#This Row],[a4]])</f>
        <v/>
      </c>
      <c r="U44" s="32">
        <f ca="1">SUM(INDIRECT(IMPORT_VAR[TABLENAME]&amp;"[@a"&amp;$1:$1-1&amp;"]"),INDIRECT(IMPORT_VAR[TABLENAME]&amp;"[@c"&amp;$1:$1-1&amp;"]"))</f>
        <v>1</v>
      </c>
      <c r="V44" s="33"/>
      <c r="W44" s="31"/>
      <c r="X44" s="31" t="str">
        <f>IF(IMPORT[[#This Row],[b5]]="","",IMPORT[[#This Row],[b5]]-IMPORT[[#This Row],[a5]])</f>
        <v/>
      </c>
      <c r="Y44" s="49">
        <f ca="1">SUM(INDIRECT(IMPORT_VAR[TABLENAME]&amp;"[@a"&amp;$1:$1-1&amp;"]"),INDIRECT(IMPORT_VAR[TABLENAME]&amp;"[@c"&amp;$1:$1-1&amp;"]"))</f>
        <v>1</v>
      </c>
      <c r="Z44" s="51" t="s">
        <v>5661</v>
      </c>
      <c r="AA44" s="51" t="s">
        <v>2806</v>
      </c>
      <c r="AB44" s="51"/>
      <c r="AC44" s="51" t="str">
        <f>CONCATENATE(IMPORT[[#This Row],[1]]," ",IMPORT[[#This Row],[2]],IF(IMPORT[[#This Row],[3]]="","",CONCATENATE(" ",IMPORT[[#This Row],[3]])))</f>
        <v>Kuas B-6636</v>
      </c>
      <c r="AD44" s="51" t="str">
        <f>CONCATENATE("Import ",IMPORT[[#This Row],[Ket]])</f>
        <v>Import 2019</v>
      </c>
      <c r="AE44" s="52">
        <v>600</v>
      </c>
      <c r="AF44" s="52" t="s">
        <v>5118</v>
      </c>
      <c r="AG44" s="52" t="s">
        <v>5780</v>
      </c>
      <c r="AH44" s="52">
        <f ca="1">IMPORT[[#This Row],[C]]</f>
        <v>1</v>
      </c>
      <c r="AI44" s="126" t="str">
        <f>CONCATENATE(IMPORT[[#This Row],[6]]," ",IMPORT[[#This Row],[7]])</f>
        <v>600 PCS</v>
      </c>
    </row>
    <row r="45" spans="1:35">
      <c r="A45" s="102">
        <v>43</v>
      </c>
      <c r="B45" s="31">
        <f ca="1">IF(IMPORT[[#This Row],[C]]&lt;1,"",ROW()-2)</f>
        <v>43</v>
      </c>
      <c r="C45" s="57" t="s">
        <v>2808</v>
      </c>
      <c r="D45" s="31" t="s">
        <v>2809</v>
      </c>
      <c r="E45" s="31">
        <v>360</v>
      </c>
      <c r="F45" s="31">
        <f ca="1">IMPORT[TT]</f>
        <v>1</v>
      </c>
      <c r="G45" s="31"/>
      <c r="H45" s="31">
        <v>2019</v>
      </c>
      <c r="I45" s="32">
        <v>1</v>
      </c>
      <c r="J45" s="31"/>
      <c r="K45" s="31" t="str">
        <f>IF(IMPORT[[#This Row],[b1]]="","",IMPORT[[#This Row],[b1]]-IMPORT[[#This Row],[a1]])</f>
        <v/>
      </c>
      <c r="L45" s="32">
        <f ca="1">SUM(INDIRECT(IMPORT_VAR[TABLENAME]&amp;"[@a"&amp;$1:$1-1&amp;"]"),INDIRECT(IMPORT_VAR[TABLENAME]&amp;"[@c"&amp;$1:$1-1&amp;"]"))</f>
        <v>1</v>
      </c>
      <c r="M45" s="31"/>
      <c r="N45" s="31" t="str">
        <f>IF(IMPORT[[#This Row],[b2]]="","",IMPORT[[#This Row],[b2]]-IMPORT[[#This Row],[a2]])</f>
        <v/>
      </c>
      <c r="O45" s="32">
        <f ca="1">SUM(INDIRECT(IMPORT_VAR[TABLENAME]&amp;"[@a"&amp;$1:$1-1&amp;"]"),INDIRECT(IMPORT_VAR[TABLENAME]&amp;"[@c"&amp;$1:$1-1&amp;"]"))</f>
        <v>1</v>
      </c>
      <c r="P45" s="33"/>
      <c r="Q45" s="33" t="str">
        <f>IF(IMPORT[[#This Row],[b3]]="","",IMPORT[[#This Row],[b3]]-IMPORT[[#This Row],[a3]])</f>
        <v/>
      </c>
      <c r="R45" s="32">
        <f ca="1">SUM(INDIRECT(IMPORT_VAR[TABLENAME]&amp;"[@a"&amp;$1:$1-1&amp;"]"),INDIRECT(IMPORT_VAR[TABLENAME]&amp;"[@c"&amp;$1:$1-1&amp;"]"))</f>
        <v>1</v>
      </c>
      <c r="S45" s="33"/>
      <c r="T45" s="33" t="str">
        <f>IF(IMPORT[[#This Row],[b4]]="","",IMPORT[[#This Row],[b4]]-IMPORT[[#This Row],[a4]])</f>
        <v/>
      </c>
      <c r="U45" s="32">
        <f ca="1">SUM(INDIRECT(IMPORT_VAR[TABLENAME]&amp;"[@a"&amp;$1:$1-1&amp;"]"),INDIRECT(IMPORT_VAR[TABLENAME]&amp;"[@c"&amp;$1:$1-1&amp;"]"))</f>
        <v>1</v>
      </c>
      <c r="V45" s="33"/>
      <c r="W45" s="31"/>
      <c r="X45" s="31" t="str">
        <f>IF(IMPORT[[#This Row],[b5]]="","",IMPORT[[#This Row],[b5]]-IMPORT[[#This Row],[a5]])</f>
        <v/>
      </c>
      <c r="Y45" s="49">
        <f ca="1">SUM(INDIRECT(IMPORT_VAR[TABLENAME]&amp;"[@a"&amp;$1:$1-1&amp;"]"),INDIRECT(IMPORT_VAR[TABLENAME]&amp;"[@c"&amp;$1:$1-1&amp;"]"))</f>
        <v>1</v>
      </c>
      <c r="Z45" s="51" t="s">
        <v>5666</v>
      </c>
      <c r="AA45" s="51" t="s">
        <v>2808</v>
      </c>
      <c r="AB45" s="51"/>
      <c r="AC45" s="51" t="str">
        <f>CONCATENATE(IMPORT[[#This Row],[1]]," ",IMPORT[[#This Row],[2]],IF(IMPORT[[#This Row],[3]]="","",CONCATENATE(" ",IMPORT[[#This Row],[3]])))</f>
        <v>Stip SK849K</v>
      </c>
      <c r="AD45" s="51" t="str">
        <f>CONCATENATE("Import ",IMPORT[[#This Row],[Ket]])</f>
        <v>Import 2019</v>
      </c>
      <c r="AE45" s="52">
        <v>360</v>
      </c>
      <c r="AF45" s="52" t="s">
        <v>5118</v>
      </c>
      <c r="AG45" s="52" t="s">
        <v>5780</v>
      </c>
      <c r="AH45" s="52">
        <f ca="1">IMPORT[[#This Row],[C]]</f>
        <v>1</v>
      </c>
      <c r="AI45" s="126" t="str">
        <f>CONCATENATE(IMPORT[[#This Row],[6]]," ",IMPORT[[#This Row],[7]])</f>
        <v>360 PCS</v>
      </c>
    </row>
    <row r="46" spans="1:35">
      <c r="A46" s="102">
        <v>44</v>
      </c>
      <c r="B46" s="31">
        <f ca="1">IF(IMPORT[[#This Row],[C]]&lt;1,"",ROW()-2)</f>
        <v>44</v>
      </c>
      <c r="C46" s="57" t="s">
        <v>2810</v>
      </c>
      <c r="D46" s="31" t="s">
        <v>2811</v>
      </c>
      <c r="E46" s="31">
        <v>288</v>
      </c>
      <c r="F46" s="31">
        <f ca="1">IMPORT[TT]</f>
        <v>1</v>
      </c>
      <c r="G46" s="31"/>
      <c r="H46" s="31">
        <v>2019</v>
      </c>
      <c r="I46" s="32">
        <v>1</v>
      </c>
      <c r="J46" s="31"/>
      <c r="K46" s="31" t="str">
        <f>IF(IMPORT[[#This Row],[b1]]="","",IMPORT[[#This Row],[b1]]-IMPORT[[#This Row],[a1]])</f>
        <v/>
      </c>
      <c r="L46" s="32">
        <f ca="1">SUM(INDIRECT(IMPORT_VAR[TABLENAME]&amp;"[@a"&amp;$1:$1-1&amp;"]"),INDIRECT(IMPORT_VAR[TABLENAME]&amp;"[@c"&amp;$1:$1-1&amp;"]"))</f>
        <v>1</v>
      </c>
      <c r="M46" s="31"/>
      <c r="N46" s="31" t="str">
        <f>IF(IMPORT[[#This Row],[b2]]="","",IMPORT[[#This Row],[b2]]-IMPORT[[#This Row],[a2]])</f>
        <v/>
      </c>
      <c r="O46" s="32">
        <f ca="1">SUM(INDIRECT(IMPORT_VAR[TABLENAME]&amp;"[@a"&amp;$1:$1-1&amp;"]"),INDIRECT(IMPORT_VAR[TABLENAME]&amp;"[@c"&amp;$1:$1-1&amp;"]"))</f>
        <v>1</v>
      </c>
      <c r="P46" s="33"/>
      <c r="Q46" s="33" t="str">
        <f>IF(IMPORT[[#This Row],[b3]]="","",IMPORT[[#This Row],[b3]]-IMPORT[[#This Row],[a3]])</f>
        <v/>
      </c>
      <c r="R46" s="32">
        <f ca="1">SUM(INDIRECT(IMPORT_VAR[TABLENAME]&amp;"[@a"&amp;$1:$1-1&amp;"]"),INDIRECT(IMPORT_VAR[TABLENAME]&amp;"[@c"&amp;$1:$1-1&amp;"]"))</f>
        <v>1</v>
      </c>
      <c r="S46" s="33"/>
      <c r="T46" s="33" t="str">
        <f>IF(IMPORT[[#This Row],[b4]]="","",IMPORT[[#This Row],[b4]]-IMPORT[[#This Row],[a4]])</f>
        <v/>
      </c>
      <c r="U46" s="32">
        <f ca="1">SUM(INDIRECT(IMPORT_VAR[TABLENAME]&amp;"[@a"&amp;$1:$1-1&amp;"]"),INDIRECT(IMPORT_VAR[TABLENAME]&amp;"[@c"&amp;$1:$1-1&amp;"]"))</f>
        <v>1</v>
      </c>
      <c r="V46" s="33"/>
      <c r="W46" s="31"/>
      <c r="X46" s="31" t="str">
        <f>IF(IMPORT[[#This Row],[b5]]="","",IMPORT[[#This Row],[b5]]-IMPORT[[#This Row],[a5]])</f>
        <v/>
      </c>
      <c r="Y46" s="49">
        <f ca="1">SUM(INDIRECT(IMPORT_VAR[TABLENAME]&amp;"[@a"&amp;$1:$1-1&amp;"]"),INDIRECT(IMPORT_VAR[TABLENAME]&amp;"[@c"&amp;$1:$1-1&amp;"]"))</f>
        <v>1</v>
      </c>
      <c r="Z46" s="51" t="s">
        <v>2811</v>
      </c>
      <c r="AA46" s="51" t="s">
        <v>2810</v>
      </c>
      <c r="AB46" s="51"/>
      <c r="AC46" s="51" t="str">
        <f>CONCATENATE(IMPORT[[#This Row],[1]]," ",IMPORT[[#This Row],[2]],IF(IMPORT[[#This Row],[3]]="","",CONCATENATE(" ",IMPORT[[#This Row],[3]])))</f>
        <v>Glitter Y-02</v>
      </c>
      <c r="AD46" s="51" t="str">
        <f>CONCATENATE("Import ",IMPORT[[#This Row],[Ket]])</f>
        <v>Import 2019</v>
      </c>
      <c r="AE46" s="52">
        <v>288</v>
      </c>
      <c r="AF46" s="52" t="s">
        <v>5118</v>
      </c>
      <c r="AG46" s="52" t="s">
        <v>5780</v>
      </c>
      <c r="AH46" s="52">
        <f ca="1">IMPORT[[#This Row],[C]]</f>
        <v>1</v>
      </c>
      <c r="AI46" s="126" t="str">
        <f>CONCATENATE(IMPORT[[#This Row],[6]]," ",IMPORT[[#This Row],[7]])</f>
        <v>288 PCS</v>
      </c>
    </row>
    <row r="47" spans="1:35">
      <c r="A47" s="102">
        <v>45</v>
      </c>
      <c r="B47" s="31">
        <f ca="1">IF(IMPORT[[#This Row],[C]]&lt;1,"",ROW()-2)</f>
        <v>45</v>
      </c>
      <c r="C47" s="57" t="s">
        <v>2812</v>
      </c>
      <c r="D47" s="31" t="s">
        <v>2811</v>
      </c>
      <c r="E47" s="31">
        <v>96</v>
      </c>
      <c r="F47" s="31">
        <f ca="1">IMPORT[TT]</f>
        <v>17</v>
      </c>
      <c r="G47" s="31"/>
      <c r="H47" s="31">
        <v>2019</v>
      </c>
      <c r="I47" s="32">
        <v>17</v>
      </c>
      <c r="J47" s="31"/>
      <c r="K47" s="31" t="str">
        <f>IF(IMPORT[[#This Row],[b1]]="","",IMPORT[[#This Row],[b1]]-IMPORT[[#This Row],[a1]])</f>
        <v/>
      </c>
      <c r="L47" s="32">
        <f ca="1">SUM(INDIRECT(IMPORT_VAR[TABLENAME]&amp;"[@a"&amp;$1:$1-1&amp;"]"),INDIRECT(IMPORT_VAR[TABLENAME]&amp;"[@c"&amp;$1:$1-1&amp;"]"))</f>
        <v>17</v>
      </c>
      <c r="M47" s="31"/>
      <c r="N47" s="31" t="str">
        <f>IF(IMPORT[[#This Row],[b2]]="","",IMPORT[[#This Row],[b2]]-IMPORT[[#This Row],[a2]])</f>
        <v/>
      </c>
      <c r="O47" s="32">
        <f ca="1">SUM(INDIRECT(IMPORT_VAR[TABLENAME]&amp;"[@a"&amp;$1:$1-1&amp;"]"),INDIRECT(IMPORT_VAR[TABLENAME]&amp;"[@c"&amp;$1:$1-1&amp;"]"))</f>
        <v>17</v>
      </c>
      <c r="P47" s="33"/>
      <c r="Q47" s="33" t="str">
        <f>IF(IMPORT[[#This Row],[b3]]="","",IMPORT[[#This Row],[b3]]-IMPORT[[#This Row],[a3]])</f>
        <v/>
      </c>
      <c r="R47" s="32">
        <f ca="1">SUM(INDIRECT(IMPORT_VAR[TABLENAME]&amp;"[@a"&amp;$1:$1-1&amp;"]"),INDIRECT(IMPORT_VAR[TABLENAME]&amp;"[@c"&amp;$1:$1-1&amp;"]"))</f>
        <v>17</v>
      </c>
      <c r="S47" s="33"/>
      <c r="T47" s="33" t="str">
        <f>IF(IMPORT[[#This Row],[b4]]="","",IMPORT[[#This Row],[b4]]-IMPORT[[#This Row],[a4]])</f>
        <v/>
      </c>
      <c r="U47" s="32">
        <f ca="1">SUM(INDIRECT(IMPORT_VAR[TABLENAME]&amp;"[@a"&amp;$1:$1-1&amp;"]"),INDIRECT(IMPORT_VAR[TABLENAME]&amp;"[@c"&amp;$1:$1-1&amp;"]"))</f>
        <v>17</v>
      </c>
      <c r="V47" s="33"/>
      <c r="W47" s="31"/>
      <c r="X47" s="31" t="str">
        <f>IF(IMPORT[[#This Row],[b5]]="","",IMPORT[[#This Row],[b5]]-IMPORT[[#This Row],[a5]])</f>
        <v/>
      </c>
      <c r="Y47" s="49">
        <f ca="1">SUM(INDIRECT(IMPORT_VAR[TABLENAME]&amp;"[@a"&amp;$1:$1-1&amp;"]"),INDIRECT(IMPORT_VAR[TABLENAME]&amp;"[@c"&amp;$1:$1-1&amp;"]"))</f>
        <v>17</v>
      </c>
      <c r="Z47" s="51" t="s">
        <v>2811</v>
      </c>
      <c r="AA47" s="51" t="s">
        <v>2812</v>
      </c>
      <c r="AB47" s="51"/>
      <c r="AC47" s="51" t="str">
        <f>CONCATENATE(IMPORT[[#This Row],[1]]," ",IMPORT[[#This Row],[2]],IF(IMPORT[[#This Row],[3]]="","",CONCATENATE(" ",IMPORT[[#This Row],[3]])))</f>
        <v>Glitter 783-12</v>
      </c>
      <c r="AD47" s="51" t="str">
        <f>CONCATENATE("Import ",IMPORT[[#This Row],[Ket]])</f>
        <v>Import 2019</v>
      </c>
      <c r="AE47" s="52">
        <v>96</v>
      </c>
      <c r="AF47" s="52" t="s">
        <v>5118</v>
      </c>
      <c r="AG47" s="52" t="s">
        <v>5780</v>
      </c>
      <c r="AH47" s="52">
        <f ca="1">IMPORT[[#This Row],[C]]</f>
        <v>17</v>
      </c>
      <c r="AI47" s="126" t="str">
        <f>CONCATENATE(IMPORT[[#This Row],[6]]," ",IMPORT[[#This Row],[7]])</f>
        <v>96 PCS</v>
      </c>
    </row>
    <row r="48" spans="1:35">
      <c r="A48" s="102">
        <v>46</v>
      </c>
      <c r="B48" s="31">
        <f ca="1">IF(IMPORT[[#This Row],[C]]&lt;1,"",ROW()-2)</f>
        <v>46</v>
      </c>
      <c r="C48" s="57" t="s">
        <v>2813</v>
      </c>
      <c r="D48" s="31" t="s">
        <v>2811</v>
      </c>
      <c r="E48" s="31">
        <v>96</v>
      </c>
      <c r="F48" s="31">
        <f ca="1">IMPORT[TT]</f>
        <v>1</v>
      </c>
      <c r="G48" s="31"/>
      <c r="H48" s="31">
        <v>2019</v>
      </c>
      <c r="I48" s="32">
        <v>1</v>
      </c>
      <c r="J48" s="31"/>
      <c r="K48" s="31" t="str">
        <f>IF(IMPORT[[#This Row],[b1]]="","",IMPORT[[#This Row],[b1]]-IMPORT[[#This Row],[a1]])</f>
        <v/>
      </c>
      <c r="L48" s="32">
        <f ca="1">SUM(INDIRECT(IMPORT_VAR[TABLENAME]&amp;"[@a"&amp;$1:$1-1&amp;"]"),INDIRECT(IMPORT_VAR[TABLENAME]&amp;"[@c"&amp;$1:$1-1&amp;"]"))</f>
        <v>1</v>
      </c>
      <c r="M48" s="31"/>
      <c r="N48" s="31" t="str">
        <f>IF(IMPORT[[#This Row],[b2]]="","",IMPORT[[#This Row],[b2]]-IMPORT[[#This Row],[a2]])</f>
        <v/>
      </c>
      <c r="O48" s="32">
        <f ca="1">SUM(INDIRECT(IMPORT_VAR[TABLENAME]&amp;"[@a"&amp;$1:$1-1&amp;"]"),INDIRECT(IMPORT_VAR[TABLENAME]&amp;"[@c"&amp;$1:$1-1&amp;"]"))</f>
        <v>1</v>
      </c>
      <c r="P48" s="33"/>
      <c r="Q48" s="33" t="str">
        <f>IF(IMPORT[[#This Row],[b3]]="","",IMPORT[[#This Row],[b3]]-IMPORT[[#This Row],[a3]])</f>
        <v/>
      </c>
      <c r="R48" s="32">
        <f ca="1">SUM(INDIRECT(IMPORT_VAR[TABLENAME]&amp;"[@a"&amp;$1:$1-1&amp;"]"),INDIRECT(IMPORT_VAR[TABLENAME]&amp;"[@c"&amp;$1:$1-1&amp;"]"))</f>
        <v>1</v>
      </c>
      <c r="S48" s="33"/>
      <c r="T48" s="33" t="str">
        <f>IF(IMPORT[[#This Row],[b4]]="","",IMPORT[[#This Row],[b4]]-IMPORT[[#This Row],[a4]])</f>
        <v/>
      </c>
      <c r="U48" s="32">
        <f ca="1">SUM(INDIRECT(IMPORT_VAR[TABLENAME]&amp;"[@a"&amp;$1:$1-1&amp;"]"),INDIRECT(IMPORT_VAR[TABLENAME]&amp;"[@c"&amp;$1:$1-1&amp;"]"))</f>
        <v>1</v>
      </c>
      <c r="V48" s="33"/>
      <c r="W48" s="31"/>
      <c r="X48" s="31" t="str">
        <f>IF(IMPORT[[#This Row],[b5]]="","",IMPORT[[#This Row],[b5]]-IMPORT[[#This Row],[a5]])</f>
        <v/>
      </c>
      <c r="Y48" s="49">
        <f ca="1">SUM(INDIRECT(IMPORT_VAR[TABLENAME]&amp;"[@a"&amp;$1:$1-1&amp;"]"),INDIRECT(IMPORT_VAR[TABLENAME]&amp;"[@c"&amp;$1:$1-1&amp;"]"))</f>
        <v>1</v>
      </c>
      <c r="Z48" s="51" t="s">
        <v>2811</v>
      </c>
      <c r="AA48" s="51" t="s">
        <v>2813</v>
      </c>
      <c r="AB48" s="51"/>
      <c r="AC48" s="51" t="str">
        <f>CONCATENATE(IMPORT[[#This Row],[1]]," ",IMPORT[[#This Row],[2]],IF(IMPORT[[#This Row],[3]]="","",CONCATENATE(" ",IMPORT[[#This Row],[3]])))</f>
        <v>Glitter 782-12</v>
      </c>
      <c r="AD48" s="51" t="str">
        <f>CONCATENATE("Import ",IMPORT[[#This Row],[Ket]])</f>
        <v>Import 2019</v>
      </c>
      <c r="AE48" s="52">
        <v>96</v>
      </c>
      <c r="AF48" s="52" t="s">
        <v>5118</v>
      </c>
      <c r="AG48" s="52" t="s">
        <v>5780</v>
      </c>
      <c r="AH48" s="52">
        <f ca="1">IMPORT[[#This Row],[C]]</f>
        <v>1</v>
      </c>
      <c r="AI48" s="126" t="str">
        <f>CONCATENATE(IMPORT[[#This Row],[6]]," ",IMPORT[[#This Row],[7]])</f>
        <v>96 PCS</v>
      </c>
    </row>
    <row r="49" spans="1:35">
      <c r="A49" s="102">
        <v>47</v>
      </c>
      <c r="B49" s="31">
        <f ca="1">IF(IMPORT[[#This Row],[C]]&lt;1,"",ROW()-2)</f>
        <v>47</v>
      </c>
      <c r="C49" s="57" t="s">
        <v>2814</v>
      </c>
      <c r="D49" s="31" t="s">
        <v>2811</v>
      </c>
      <c r="E49" s="31">
        <v>288</v>
      </c>
      <c r="F49" s="31">
        <f ca="1">IMPORT[TT]</f>
        <v>7</v>
      </c>
      <c r="G49" s="31"/>
      <c r="H49" s="31">
        <v>2019</v>
      </c>
      <c r="I49" s="32">
        <v>7</v>
      </c>
      <c r="J49" s="31"/>
      <c r="K49" s="31" t="str">
        <f>IF(IMPORT[[#This Row],[b1]]="","",IMPORT[[#This Row],[b1]]-IMPORT[[#This Row],[a1]])</f>
        <v/>
      </c>
      <c r="L49" s="32">
        <f ca="1">SUM(INDIRECT(IMPORT_VAR[TABLENAME]&amp;"[@a"&amp;$1:$1-1&amp;"]"),INDIRECT(IMPORT_VAR[TABLENAME]&amp;"[@c"&amp;$1:$1-1&amp;"]"))</f>
        <v>7</v>
      </c>
      <c r="M49" s="31"/>
      <c r="N49" s="31" t="str">
        <f>IF(IMPORT[[#This Row],[b2]]="","",IMPORT[[#This Row],[b2]]-IMPORT[[#This Row],[a2]])</f>
        <v/>
      </c>
      <c r="O49" s="32">
        <f ca="1">SUM(INDIRECT(IMPORT_VAR[TABLENAME]&amp;"[@a"&amp;$1:$1-1&amp;"]"),INDIRECT(IMPORT_VAR[TABLENAME]&amp;"[@c"&amp;$1:$1-1&amp;"]"))</f>
        <v>7</v>
      </c>
      <c r="P49" s="33"/>
      <c r="Q49" s="33" t="str">
        <f>IF(IMPORT[[#This Row],[b3]]="","",IMPORT[[#This Row],[b3]]-IMPORT[[#This Row],[a3]])</f>
        <v/>
      </c>
      <c r="R49" s="32">
        <f ca="1">SUM(INDIRECT(IMPORT_VAR[TABLENAME]&amp;"[@a"&amp;$1:$1-1&amp;"]"),INDIRECT(IMPORT_VAR[TABLENAME]&amp;"[@c"&amp;$1:$1-1&amp;"]"))</f>
        <v>7</v>
      </c>
      <c r="S49" s="33"/>
      <c r="T49" s="33" t="str">
        <f>IF(IMPORT[[#This Row],[b4]]="","",IMPORT[[#This Row],[b4]]-IMPORT[[#This Row],[a4]])</f>
        <v/>
      </c>
      <c r="U49" s="32">
        <f ca="1">SUM(INDIRECT(IMPORT_VAR[TABLENAME]&amp;"[@a"&amp;$1:$1-1&amp;"]"),INDIRECT(IMPORT_VAR[TABLENAME]&amp;"[@c"&amp;$1:$1-1&amp;"]"))</f>
        <v>7</v>
      </c>
      <c r="V49" s="33"/>
      <c r="W49" s="31"/>
      <c r="X49" s="31" t="str">
        <f>IF(IMPORT[[#This Row],[b5]]="","",IMPORT[[#This Row],[b5]]-IMPORT[[#This Row],[a5]])</f>
        <v/>
      </c>
      <c r="Y49" s="49">
        <f ca="1">SUM(INDIRECT(IMPORT_VAR[TABLENAME]&amp;"[@a"&amp;$1:$1-1&amp;"]"),INDIRECT(IMPORT_VAR[TABLENAME]&amp;"[@c"&amp;$1:$1-1&amp;"]"))</f>
        <v>7</v>
      </c>
      <c r="Z49" s="51" t="s">
        <v>2811</v>
      </c>
      <c r="AA49" s="51" t="s">
        <v>2814</v>
      </c>
      <c r="AB49" s="51"/>
      <c r="AC49" s="51" t="str">
        <f>CONCATENATE(IMPORT[[#This Row],[1]]," ",IMPORT[[#This Row],[2]],IF(IMPORT[[#This Row],[3]]="","",CONCATENATE(" ",IMPORT[[#This Row],[3]])))</f>
        <v>Glitter GF-88</v>
      </c>
      <c r="AD49" s="51" t="str">
        <f>CONCATENATE("Import ",IMPORT[[#This Row],[Ket]])</f>
        <v>Import 2019</v>
      </c>
      <c r="AE49" s="52">
        <v>288</v>
      </c>
      <c r="AF49" s="52" t="s">
        <v>5118</v>
      </c>
      <c r="AG49" s="52" t="s">
        <v>5780</v>
      </c>
      <c r="AH49" s="52">
        <f ca="1">IMPORT[[#This Row],[C]]</f>
        <v>7</v>
      </c>
      <c r="AI49" s="126" t="str">
        <f>CONCATENATE(IMPORT[[#This Row],[6]]," ",IMPORT[[#This Row],[7]])</f>
        <v>288 PCS</v>
      </c>
    </row>
    <row r="50" spans="1:35">
      <c r="A50" s="102">
        <v>48</v>
      </c>
      <c r="B50" s="31">
        <f ca="1">IF(IMPORT[[#This Row],[C]]&lt;1,"",ROW()-2)</f>
        <v>48</v>
      </c>
      <c r="C50" s="57" t="s">
        <v>2815</v>
      </c>
      <c r="D50" s="31" t="s">
        <v>2811</v>
      </c>
      <c r="E50" s="31">
        <v>60</v>
      </c>
      <c r="F50" s="31">
        <f ca="1">IMPORT[TT]</f>
        <v>16</v>
      </c>
      <c r="G50" s="31"/>
      <c r="H50" s="31">
        <v>2019</v>
      </c>
      <c r="I50" s="32">
        <v>16</v>
      </c>
      <c r="J50" s="31"/>
      <c r="K50" s="31" t="str">
        <f>IF(IMPORT[[#This Row],[b1]]="","",IMPORT[[#This Row],[b1]]-IMPORT[[#This Row],[a1]])</f>
        <v/>
      </c>
      <c r="L50" s="32">
        <f ca="1">SUM(INDIRECT(IMPORT_VAR[TABLENAME]&amp;"[@a"&amp;$1:$1-1&amp;"]"),INDIRECT(IMPORT_VAR[TABLENAME]&amp;"[@c"&amp;$1:$1-1&amp;"]"))</f>
        <v>16</v>
      </c>
      <c r="M50" s="31"/>
      <c r="N50" s="31" t="str">
        <f>IF(IMPORT[[#This Row],[b2]]="","",IMPORT[[#This Row],[b2]]-IMPORT[[#This Row],[a2]])</f>
        <v/>
      </c>
      <c r="O50" s="32">
        <f ca="1">SUM(INDIRECT(IMPORT_VAR[TABLENAME]&amp;"[@a"&amp;$1:$1-1&amp;"]"),INDIRECT(IMPORT_VAR[TABLENAME]&amp;"[@c"&amp;$1:$1-1&amp;"]"))</f>
        <v>16</v>
      </c>
      <c r="P50" s="33"/>
      <c r="Q50" s="33" t="str">
        <f>IF(IMPORT[[#This Row],[b3]]="","",IMPORT[[#This Row],[b3]]-IMPORT[[#This Row],[a3]])</f>
        <v/>
      </c>
      <c r="R50" s="32">
        <f ca="1">SUM(INDIRECT(IMPORT_VAR[TABLENAME]&amp;"[@a"&amp;$1:$1-1&amp;"]"),INDIRECT(IMPORT_VAR[TABLENAME]&amp;"[@c"&amp;$1:$1-1&amp;"]"))</f>
        <v>16</v>
      </c>
      <c r="S50" s="33"/>
      <c r="T50" s="33" t="str">
        <f>IF(IMPORT[[#This Row],[b4]]="","",IMPORT[[#This Row],[b4]]-IMPORT[[#This Row],[a4]])</f>
        <v/>
      </c>
      <c r="U50" s="32">
        <f ca="1">SUM(INDIRECT(IMPORT_VAR[TABLENAME]&amp;"[@a"&amp;$1:$1-1&amp;"]"),INDIRECT(IMPORT_VAR[TABLENAME]&amp;"[@c"&amp;$1:$1-1&amp;"]"))</f>
        <v>16</v>
      </c>
      <c r="V50" s="33"/>
      <c r="W50" s="31"/>
      <c r="X50" s="31" t="str">
        <f>IF(IMPORT[[#This Row],[b5]]="","",IMPORT[[#This Row],[b5]]-IMPORT[[#This Row],[a5]])</f>
        <v/>
      </c>
      <c r="Y50" s="49">
        <f ca="1">SUM(INDIRECT(IMPORT_VAR[TABLENAME]&amp;"[@a"&amp;$1:$1-1&amp;"]"),INDIRECT(IMPORT_VAR[TABLENAME]&amp;"[@c"&amp;$1:$1-1&amp;"]"))</f>
        <v>16</v>
      </c>
      <c r="Z50" s="51" t="s">
        <v>2811</v>
      </c>
      <c r="AA50" s="51" t="s">
        <v>2815</v>
      </c>
      <c r="AB50" s="51"/>
      <c r="AC50" s="51" t="str">
        <f>CONCATENATE(IMPORT[[#This Row],[1]]," ",IMPORT[[#This Row],[2]],IF(IMPORT[[#This Row],[3]]="","",CONCATENATE(" ",IMPORT[[#This Row],[3]])))</f>
        <v>Glitter GF-2012</v>
      </c>
      <c r="AD50" s="51" t="str">
        <f>CONCATENATE("Import ",IMPORT[[#This Row],[Ket]])</f>
        <v>Import 2019</v>
      </c>
      <c r="AE50" s="52">
        <v>60</v>
      </c>
      <c r="AF50" s="52" t="s">
        <v>5118</v>
      </c>
      <c r="AG50" s="52" t="s">
        <v>5780</v>
      </c>
      <c r="AH50" s="52">
        <f ca="1">IMPORT[[#This Row],[C]]</f>
        <v>16</v>
      </c>
      <c r="AI50" s="126" t="str">
        <f>CONCATENATE(IMPORT[[#This Row],[6]]," ",IMPORT[[#This Row],[7]])</f>
        <v>60 PCS</v>
      </c>
    </row>
    <row r="51" spans="1:35">
      <c r="A51" s="102">
        <v>49</v>
      </c>
      <c r="B51" s="31">
        <f ca="1">IF(IMPORT[[#This Row],[C]]&lt;1,"",ROW()-2)</f>
        <v>49</v>
      </c>
      <c r="C51" s="57" t="s">
        <v>2816</v>
      </c>
      <c r="D51" s="31" t="s">
        <v>2759</v>
      </c>
      <c r="E51" s="31">
        <v>600</v>
      </c>
      <c r="F51" s="31">
        <f ca="1">IMPORT[TT]</f>
        <v>1</v>
      </c>
      <c r="G51" s="31"/>
      <c r="H51" s="31">
        <v>2019</v>
      </c>
      <c r="I51" s="32">
        <v>1</v>
      </c>
      <c r="J51" s="31"/>
      <c r="K51" s="31" t="str">
        <f>IF(IMPORT[[#This Row],[b1]]="","",IMPORT[[#This Row],[b1]]-IMPORT[[#This Row],[a1]])</f>
        <v/>
      </c>
      <c r="L51" s="32">
        <f ca="1">SUM(INDIRECT(IMPORT_VAR[TABLENAME]&amp;"[@a"&amp;$1:$1-1&amp;"]"),INDIRECT(IMPORT_VAR[TABLENAME]&amp;"[@c"&amp;$1:$1-1&amp;"]"))</f>
        <v>1</v>
      </c>
      <c r="M51" s="31"/>
      <c r="N51" s="31" t="str">
        <f>IF(IMPORT[[#This Row],[b2]]="","",IMPORT[[#This Row],[b2]]-IMPORT[[#This Row],[a2]])</f>
        <v/>
      </c>
      <c r="O51" s="32">
        <f ca="1">SUM(INDIRECT(IMPORT_VAR[TABLENAME]&amp;"[@a"&amp;$1:$1-1&amp;"]"),INDIRECT(IMPORT_VAR[TABLENAME]&amp;"[@c"&amp;$1:$1-1&amp;"]"))</f>
        <v>1</v>
      </c>
      <c r="P51" s="33"/>
      <c r="Q51" s="33" t="str">
        <f>IF(IMPORT[[#This Row],[b3]]="","",IMPORT[[#This Row],[b3]]-IMPORT[[#This Row],[a3]])</f>
        <v/>
      </c>
      <c r="R51" s="32">
        <f ca="1">SUM(INDIRECT(IMPORT_VAR[TABLENAME]&amp;"[@a"&amp;$1:$1-1&amp;"]"),INDIRECT(IMPORT_VAR[TABLENAME]&amp;"[@c"&amp;$1:$1-1&amp;"]"))</f>
        <v>1</v>
      </c>
      <c r="S51" s="33"/>
      <c r="T51" s="33" t="str">
        <f>IF(IMPORT[[#This Row],[b4]]="","",IMPORT[[#This Row],[b4]]-IMPORT[[#This Row],[a4]])</f>
        <v/>
      </c>
      <c r="U51" s="32">
        <f ca="1">SUM(INDIRECT(IMPORT_VAR[TABLENAME]&amp;"[@a"&amp;$1:$1-1&amp;"]"),INDIRECT(IMPORT_VAR[TABLENAME]&amp;"[@c"&amp;$1:$1-1&amp;"]"))</f>
        <v>1</v>
      </c>
      <c r="V51" s="33"/>
      <c r="W51" s="31"/>
      <c r="X51" s="31" t="str">
        <f>IF(IMPORT[[#This Row],[b5]]="","",IMPORT[[#This Row],[b5]]-IMPORT[[#This Row],[a5]])</f>
        <v/>
      </c>
      <c r="Y51" s="49">
        <f ca="1">SUM(INDIRECT(IMPORT_VAR[TABLENAME]&amp;"[@a"&amp;$1:$1-1&amp;"]"),INDIRECT(IMPORT_VAR[TABLENAME]&amp;"[@c"&amp;$1:$1-1&amp;"]"))</f>
        <v>1</v>
      </c>
      <c r="Z51" s="51" t="s">
        <v>5731</v>
      </c>
      <c r="AA51" s="51">
        <v>349</v>
      </c>
      <c r="AB51" s="51" t="s">
        <v>5728</v>
      </c>
      <c r="AC51" s="51" t="str">
        <f>CONCATENATE(IMPORT[[#This Row],[1]]," ",IMPORT[[#This Row],[2]],IF(IMPORT[[#This Row],[3]]="","",CONCATENATE(" ",IMPORT[[#This Row],[3]])))</f>
        <v>Abjad 349 Angka</v>
      </c>
      <c r="AD51" s="51" t="str">
        <f>CONCATENATE("Import ",IMPORT[[#This Row],[Ket]])</f>
        <v>Import 2019</v>
      </c>
      <c r="AE51" s="52">
        <v>600</v>
      </c>
      <c r="AF51" s="52" t="s">
        <v>5118</v>
      </c>
      <c r="AG51" s="52" t="s">
        <v>5780</v>
      </c>
      <c r="AH51" s="52">
        <f ca="1">IMPORT[[#This Row],[C]]</f>
        <v>1</v>
      </c>
      <c r="AI51" s="126" t="str">
        <f>CONCATENATE(IMPORT[[#This Row],[6]]," ",IMPORT[[#This Row],[7]])</f>
        <v>600 PCS</v>
      </c>
    </row>
    <row r="52" spans="1:35">
      <c r="A52" s="102">
        <v>50</v>
      </c>
      <c r="B52" s="31">
        <f ca="1">IF(IMPORT[[#This Row],[C]]&lt;1,"",ROW()-2)</f>
        <v>50</v>
      </c>
      <c r="C52" s="57">
        <v>840</v>
      </c>
      <c r="D52" s="31" t="s">
        <v>2817</v>
      </c>
      <c r="E52" s="31">
        <v>120</v>
      </c>
      <c r="F52" s="31">
        <f ca="1">IMPORT[TT]</f>
        <v>3</v>
      </c>
      <c r="G52" s="31"/>
      <c r="H52" s="31">
        <v>2019</v>
      </c>
      <c r="I52" s="32">
        <v>3</v>
      </c>
      <c r="J52" s="31"/>
      <c r="K52" s="31" t="str">
        <f>IF(IMPORT[[#This Row],[b1]]="","",IMPORT[[#This Row],[b1]]-IMPORT[[#This Row],[a1]])</f>
        <v/>
      </c>
      <c r="L52" s="32">
        <f ca="1">SUM(INDIRECT(IMPORT_VAR[TABLENAME]&amp;"[@a"&amp;$1:$1-1&amp;"]"),INDIRECT(IMPORT_VAR[TABLENAME]&amp;"[@c"&amp;$1:$1-1&amp;"]"))</f>
        <v>3</v>
      </c>
      <c r="M52" s="31"/>
      <c r="N52" s="31" t="str">
        <f>IF(IMPORT[[#This Row],[b2]]="","",IMPORT[[#This Row],[b2]]-IMPORT[[#This Row],[a2]])</f>
        <v/>
      </c>
      <c r="O52" s="32">
        <f ca="1">SUM(INDIRECT(IMPORT_VAR[TABLENAME]&amp;"[@a"&amp;$1:$1-1&amp;"]"),INDIRECT(IMPORT_VAR[TABLENAME]&amp;"[@c"&amp;$1:$1-1&amp;"]"))</f>
        <v>3</v>
      </c>
      <c r="P52" s="33"/>
      <c r="Q52" s="33" t="str">
        <f>IF(IMPORT[[#This Row],[b3]]="","",IMPORT[[#This Row],[b3]]-IMPORT[[#This Row],[a3]])</f>
        <v/>
      </c>
      <c r="R52" s="32">
        <f ca="1">SUM(INDIRECT(IMPORT_VAR[TABLENAME]&amp;"[@a"&amp;$1:$1-1&amp;"]"),INDIRECT(IMPORT_VAR[TABLENAME]&amp;"[@c"&amp;$1:$1-1&amp;"]"))</f>
        <v>3</v>
      </c>
      <c r="S52" s="33"/>
      <c r="T52" s="33" t="str">
        <f>IF(IMPORT[[#This Row],[b4]]="","",IMPORT[[#This Row],[b4]]-IMPORT[[#This Row],[a4]])</f>
        <v/>
      </c>
      <c r="U52" s="32">
        <f ca="1">SUM(INDIRECT(IMPORT_VAR[TABLENAME]&amp;"[@a"&amp;$1:$1-1&amp;"]"),INDIRECT(IMPORT_VAR[TABLENAME]&amp;"[@c"&amp;$1:$1-1&amp;"]"))</f>
        <v>3</v>
      </c>
      <c r="V52" s="33"/>
      <c r="W52" s="31"/>
      <c r="X52" s="31" t="str">
        <f>IF(IMPORT[[#This Row],[b5]]="","",IMPORT[[#This Row],[b5]]-IMPORT[[#This Row],[a5]])</f>
        <v/>
      </c>
      <c r="Y52" s="49">
        <f ca="1">SUM(INDIRECT(IMPORT_VAR[TABLENAME]&amp;"[@a"&amp;$1:$1-1&amp;"]"),INDIRECT(IMPORT_VAR[TABLENAME]&amp;"[@c"&amp;$1:$1-1&amp;"]"))</f>
        <v>3</v>
      </c>
      <c r="Z52" s="51" t="s">
        <v>2817</v>
      </c>
      <c r="AA52" s="51">
        <v>840</v>
      </c>
      <c r="AB52" s="51"/>
      <c r="AC52" s="51" t="str">
        <f>CONCATENATE(IMPORT[[#This Row],[1]]," ",IMPORT[[#This Row],[2]],IF(IMPORT[[#This Row],[3]]="","",CONCATENATE(" ",IMPORT[[#This Row],[3]])))</f>
        <v>Pallete 840</v>
      </c>
      <c r="AD52" s="51" t="str">
        <f>CONCATENATE("Import ",IMPORT[[#This Row],[Ket]])</f>
        <v>Import 2019</v>
      </c>
      <c r="AE52" s="52">
        <v>120</v>
      </c>
      <c r="AF52" s="52" t="s">
        <v>5118</v>
      </c>
      <c r="AG52" s="52" t="s">
        <v>5780</v>
      </c>
      <c r="AH52" s="52">
        <f ca="1">IMPORT[[#This Row],[C]]</f>
        <v>3</v>
      </c>
      <c r="AI52" s="126" t="str">
        <f>CONCATENATE(IMPORT[[#This Row],[6]]," ",IMPORT[[#This Row],[7]])</f>
        <v>120 PCS</v>
      </c>
    </row>
    <row r="53" spans="1:35">
      <c r="A53" s="102">
        <v>51</v>
      </c>
      <c r="B53" s="31">
        <f ca="1">IF(IMPORT[[#This Row],[C]]&lt;1,"",ROW()-2)</f>
        <v>51</v>
      </c>
      <c r="C53" s="57">
        <v>845</v>
      </c>
      <c r="D53" s="31" t="s">
        <v>2817</v>
      </c>
      <c r="E53" s="31">
        <v>120</v>
      </c>
      <c r="F53" s="31">
        <f ca="1">IMPORT[TT]</f>
        <v>1</v>
      </c>
      <c r="G53" s="31"/>
      <c r="H53" s="31">
        <v>2019</v>
      </c>
      <c r="I53" s="32">
        <v>1</v>
      </c>
      <c r="J53" s="31"/>
      <c r="K53" s="31" t="str">
        <f>IF(IMPORT[[#This Row],[b1]]="","",IMPORT[[#This Row],[b1]]-IMPORT[[#This Row],[a1]])</f>
        <v/>
      </c>
      <c r="L53" s="32">
        <f ca="1">SUM(INDIRECT(IMPORT_VAR[TABLENAME]&amp;"[@a"&amp;$1:$1-1&amp;"]"),INDIRECT(IMPORT_VAR[TABLENAME]&amp;"[@c"&amp;$1:$1-1&amp;"]"))</f>
        <v>1</v>
      </c>
      <c r="M53" s="31"/>
      <c r="N53" s="31" t="str">
        <f>IF(IMPORT[[#This Row],[b2]]="","",IMPORT[[#This Row],[b2]]-IMPORT[[#This Row],[a2]])</f>
        <v/>
      </c>
      <c r="O53" s="32">
        <f ca="1">SUM(INDIRECT(IMPORT_VAR[TABLENAME]&amp;"[@a"&amp;$1:$1-1&amp;"]"),INDIRECT(IMPORT_VAR[TABLENAME]&amp;"[@c"&amp;$1:$1-1&amp;"]"))</f>
        <v>1</v>
      </c>
      <c r="P53" s="33"/>
      <c r="Q53" s="33" t="str">
        <f>IF(IMPORT[[#This Row],[b3]]="","",IMPORT[[#This Row],[b3]]-IMPORT[[#This Row],[a3]])</f>
        <v/>
      </c>
      <c r="R53" s="32">
        <f ca="1">SUM(INDIRECT(IMPORT_VAR[TABLENAME]&amp;"[@a"&amp;$1:$1-1&amp;"]"),INDIRECT(IMPORT_VAR[TABLENAME]&amp;"[@c"&amp;$1:$1-1&amp;"]"))</f>
        <v>1</v>
      </c>
      <c r="S53" s="33"/>
      <c r="T53" s="33" t="str">
        <f>IF(IMPORT[[#This Row],[b4]]="","",IMPORT[[#This Row],[b4]]-IMPORT[[#This Row],[a4]])</f>
        <v/>
      </c>
      <c r="U53" s="32">
        <f ca="1">SUM(INDIRECT(IMPORT_VAR[TABLENAME]&amp;"[@a"&amp;$1:$1-1&amp;"]"),INDIRECT(IMPORT_VAR[TABLENAME]&amp;"[@c"&amp;$1:$1-1&amp;"]"))</f>
        <v>1</v>
      </c>
      <c r="V53" s="33"/>
      <c r="W53" s="31"/>
      <c r="X53" s="31" t="str">
        <f>IF(IMPORT[[#This Row],[b5]]="","",IMPORT[[#This Row],[b5]]-IMPORT[[#This Row],[a5]])</f>
        <v/>
      </c>
      <c r="Y53" s="49">
        <f ca="1">SUM(INDIRECT(IMPORT_VAR[TABLENAME]&amp;"[@a"&amp;$1:$1-1&amp;"]"),INDIRECT(IMPORT_VAR[TABLENAME]&amp;"[@c"&amp;$1:$1-1&amp;"]"))</f>
        <v>1</v>
      </c>
      <c r="Z53" s="51" t="s">
        <v>2817</v>
      </c>
      <c r="AA53" s="51">
        <v>845</v>
      </c>
      <c r="AB53" s="51"/>
      <c r="AC53" s="51" t="str">
        <f>CONCATENATE(IMPORT[[#This Row],[1]]," ",IMPORT[[#This Row],[2]],IF(IMPORT[[#This Row],[3]]="","",CONCATENATE(" ",IMPORT[[#This Row],[3]])))</f>
        <v>Pallete 845</v>
      </c>
      <c r="AD53" s="51" t="str">
        <f>CONCATENATE("Import ",IMPORT[[#This Row],[Ket]])</f>
        <v>Import 2019</v>
      </c>
      <c r="AE53" s="52">
        <v>120</v>
      </c>
      <c r="AF53" s="52" t="s">
        <v>5118</v>
      </c>
      <c r="AG53" s="52" t="s">
        <v>5780</v>
      </c>
      <c r="AH53" s="52">
        <f ca="1">IMPORT[[#This Row],[C]]</f>
        <v>1</v>
      </c>
      <c r="AI53" s="126" t="str">
        <f>CONCATENATE(IMPORT[[#This Row],[6]]," ",IMPORT[[#This Row],[7]])</f>
        <v>120 PCS</v>
      </c>
    </row>
    <row r="54" spans="1:35">
      <c r="A54" s="102">
        <v>52</v>
      </c>
      <c r="B54" s="31">
        <f ca="1">IF(IMPORT[[#This Row],[C]]&lt;1,"",ROW()-2)</f>
        <v>52</v>
      </c>
      <c r="C54" s="57">
        <v>850</v>
      </c>
      <c r="D54" s="31" t="s">
        <v>2817</v>
      </c>
      <c r="E54" s="31">
        <v>360</v>
      </c>
      <c r="F54" s="31">
        <f ca="1">IMPORT[TT]</f>
        <v>1</v>
      </c>
      <c r="G54" s="31"/>
      <c r="H54" s="31">
        <v>2019</v>
      </c>
      <c r="I54" s="32">
        <v>1</v>
      </c>
      <c r="J54" s="31"/>
      <c r="K54" s="31" t="str">
        <f>IF(IMPORT[[#This Row],[b1]]="","",IMPORT[[#This Row],[b1]]-IMPORT[[#This Row],[a1]])</f>
        <v/>
      </c>
      <c r="L54" s="32">
        <f ca="1">SUM(INDIRECT(IMPORT_VAR[TABLENAME]&amp;"[@a"&amp;$1:$1-1&amp;"]"),INDIRECT(IMPORT_VAR[TABLENAME]&amp;"[@c"&amp;$1:$1-1&amp;"]"))</f>
        <v>1</v>
      </c>
      <c r="M54" s="31"/>
      <c r="N54" s="31" t="str">
        <f>IF(IMPORT[[#This Row],[b2]]="","",IMPORT[[#This Row],[b2]]-IMPORT[[#This Row],[a2]])</f>
        <v/>
      </c>
      <c r="O54" s="32">
        <f ca="1">SUM(INDIRECT(IMPORT_VAR[TABLENAME]&amp;"[@a"&amp;$1:$1-1&amp;"]"),INDIRECT(IMPORT_VAR[TABLENAME]&amp;"[@c"&amp;$1:$1-1&amp;"]"))</f>
        <v>1</v>
      </c>
      <c r="P54" s="33"/>
      <c r="Q54" s="33" t="str">
        <f>IF(IMPORT[[#This Row],[b3]]="","",IMPORT[[#This Row],[b3]]-IMPORT[[#This Row],[a3]])</f>
        <v/>
      </c>
      <c r="R54" s="32">
        <f ca="1">SUM(INDIRECT(IMPORT_VAR[TABLENAME]&amp;"[@a"&amp;$1:$1-1&amp;"]"),INDIRECT(IMPORT_VAR[TABLENAME]&amp;"[@c"&amp;$1:$1-1&amp;"]"))</f>
        <v>1</v>
      </c>
      <c r="S54" s="33"/>
      <c r="T54" s="33" t="str">
        <f>IF(IMPORT[[#This Row],[b4]]="","",IMPORT[[#This Row],[b4]]-IMPORT[[#This Row],[a4]])</f>
        <v/>
      </c>
      <c r="U54" s="32">
        <f ca="1">SUM(INDIRECT(IMPORT_VAR[TABLENAME]&amp;"[@a"&amp;$1:$1-1&amp;"]"),INDIRECT(IMPORT_VAR[TABLENAME]&amp;"[@c"&amp;$1:$1-1&amp;"]"))</f>
        <v>1</v>
      </c>
      <c r="V54" s="33"/>
      <c r="W54" s="31"/>
      <c r="X54" s="31" t="str">
        <f>IF(IMPORT[[#This Row],[b5]]="","",IMPORT[[#This Row],[b5]]-IMPORT[[#This Row],[a5]])</f>
        <v/>
      </c>
      <c r="Y54" s="49">
        <f ca="1">SUM(INDIRECT(IMPORT_VAR[TABLENAME]&amp;"[@a"&amp;$1:$1-1&amp;"]"),INDIRECT(IMPORT_VAR[TABLENAME]&amp;"[@c"&amp;$1:$1-1&amp;"]"))</f>
        <v>1</v>
      </c>
      <c r="Z54" s="51" t="s">
        <v>2817</v>
      </c>
      <c r="AA54" s="51">
        <v>850</v>
      </c>
      <c r="AB54" s="51"/>
      <c r="AC54" s="51" t="str">
        <f>CONCATENATE(IMPORT[[#This Row],[1]]," ",IMPORT[[#This Row],[2]],IF(IMPORT[[#This Row],[3]]="","",CONCATENATE(" ",IMPORT[[#This Row],[3]])))</f>
        <v>Pallete 850</v>
      </c>
      <c r="AD54" s="51" t="str">
        <f>CONCATENATE("Import ",IMPORT[[#This Row],[Ket]])</f>
        <v>Import 2019</v>
      </c>
      <c r="AE54" s="52">
        <v>360</v>
      </c>
      <c r="AF54" s="52" t="s">
        <v>5118</v>
      </c>
      <c r="AG54" s="52" t="s">
        <v>5780</v>
      </c>
      <c r="AH54" s="52">
        <f ca="1">IMPORT[[#This Row],[C]]</f>
        <v>1</v>
      </c>
      <c r="AI54" s="126" t="str">
        <f>CONCATENATE(IMPORT[[#This Row],[6]]," ",IMPORT[[#This Row],[7]])</f>
        <v>360 PCS</v>
      </c>
    </row>
    <row r="55" spans="1:35">
      <c r="A55" s="102">
        <v>53</v>
      </c>
      <c r="B55" s="31">
        <f ca="1">IF(IMPORT[[#This Row],[C]]&lt;1,"",ROW()-2)</f>
        <v>53</v>
      </c>
      <c r="C55" s="57" t="s">
        <v>2818</v>
      </c>
      <c r="D55" s="31" t="s">
        <v>2819</v>
      </c>
      <c r="E55" s="31">
        <v>180</v>
      </c>
      <c r="F55" s="31">
        <f ca="1">IMPORT[TT]</f>
        <v>1</v>
      </c>
      <c r="G55" s="31"/>
      <c r="H55" s="31">
        <v>2019</v>
      </c>
      <c r="I55" s="32">
        <v>1</v>
      </c>
      <c r="J55" s="31"/>
      <c r="K55" s="31" t="str">
        <f>IF(IMPORT[[#This Row],[b1]]="","",IMPORT[[#This Row],[b1]]-IMPORT[[#This Row],[a1]])</f>
        <v/>
      </c>
      <c r="L55" s="32">
        <f ca="1">SUM(INDIRECT(IMPORT_VAR[TABLENAME]&amp;"[@a"&amp;$1:$1-1&amp;"]"),INDIRECT(IMPORT_VAR[TABLENAME]&amp;"[@c"&amp;$1:$1-1&amp;"]"))</f>
        <v>1</v>
      </c>
      <c r="M55" s="31"/>
      <c r="N55" s="31" t="str">
        <f>IF(IMPORT[[#This Row],[b2]]="","",IMPORT[[#This Row],[b2]]-IMPORT[[#This Row],[a2]])</f>
        <v/>
      </c>
      <c r="O55" s="32">
        <f ca="1">SUM(INDIRECT(IMPORT_VAR[TABLENAME]&amp;"[@a"&amp;$1:$1-1&amp;"]"),INDIRECT(IMPORT_VAR[TABLENAME]&amp;"[@c"&amp;$1:$1-1&amp;"]"))</f>
        <v>1</v>
      </c>
      <c r="P55" s="33"/>
      <c r="Q55" s="33" t="str">
        <f>IF(IMPORT[[#This Row],[b3]]="","",IMPORT[[#This Row],[b3]]-IMPORT[[#This Row],[a3]])</f>
        <v/>
      </c>
      <c r="R55" s="32">
        <f ca="1">SUM(INDIRECT(IMPORT_VAR[TABLENAME]&amp;"[@a"&amp;$1:$1-1&amp;"]"),INDIRECT(IMPORT_VAR[TABLENAME]&amp;"[@c"&amp;$1:$1-1&amp;"]"))</f>
        <v>1</v>
      </c>
      <c r="S55" s="33"/>
      <c r="T55" s="33" t="str">
        <f>IF(IMPORT[[#This Row],[b4]]="","",IMPORT[[#This Row],[b4]]-IMPORT[[#This Row],[a4]])</f>
        <v/>
      </c>
      <c r="U55" s="32">
        <f ca="1">SUM(INDIRECT(IMPORT_VAR[TABLENAME]&amp;"[@a"&amp;$1:$1-1&amp;"]"),INDIRECT(IMPORT_VAR[TABLENAME]&amp;"[@c"&amp;$1:$1-1&amp;"]"))</f>
        <v>1</v>
      </c>
      <c r="V55" s="33"/>
      <c r="W55" s="31"/>
      <c r="X55" s="31" t="str">
        <f>IF(IMPORT[[#This Row],[b5]]="","",IMPORT[[#This Row],[b5]]-IMPORT[[#This Row],[a5]])</f>
        <v/>
      </c>
      <c r="Y55" s="49">
        <f ca="1">SUM(INDIRECT(IMPORT_VAR[TABLENAME]&amp;"[@a"&amp;$1:$1-1&amp;"]"),INDIRECT(IMPORT_VAR[TABLENAME]&amp;"[@c"&amp;$1:$1-1&amp;"]"))</f>
        <v>1</v>
      </c>
      <c r="Z55" s="51" t="s">
        <v>5695</v>
      </c>
      <c r="AA55" s="51" t="s">
        <v>2818</v>
      </c>
      <c r="AB55" s="51"/>
      <c r="AC55" s="51" t="str">
        <f>CONCATENATE(IMPORT[[#This Row],[1]]," ",IMPORT[[#This Row],[2]],IF(IMPORT[[#This Row],[3]]="","",CONCATENATE(" ",IMPORT[[#This Row],[3]])))</f>
        <v>Asahan HC2907</v>
      </c>
      <c r="AD55" s="51" t="str">
        <f>CONCATENATE("Import ",IMPORT[[#This Row],[Ket]])</f>
        <v>Import 2019</v>
      </c>
      <c r="AE55" s="52">
        <v>180</v>
      </c>
      <c r="AF55" s="52" t="s">
        <v>5118</v>
      </c>
      <c r="AG55" s="52" t="s">
        <v>5780</v>
      </c>
      <c r="AH55" s="52">
        <f ca="1">IMPORT[[#This Row],[C]]</f>
        <v>1</v>
      </c>
      <c r="AI55" s="126" t="str">
        <f>CONCATENATE(IMPORT[[#This Row],[6]]," ",IMPORT[[#This Row],[7]])</f>
        <v>180 PCS</v>
      </c>
    </row>
    <row r="56" spans="1:35">
      <c r="A56" s="102">
        <v>54</v>
      </c>
      <c r="B56" s="31">
        <f ca="1">IF(IMPORT[[#This Row],[C]]&lt;1,"",ROW()-2)</f>
        <v>54</v>
      </c>
      <c r="C56" s="57" t="s">
        <v>2820</v>
      </c>
      <c r="D56" s="31" t="s">
        <v>2763</v>
      </c>
      <c r="E56" s="31">
        <v>1080</v>
      </c>
      <c r="F56" s="31">
        <f ca="1">IMPORT[TT]</f>
        <v>1</v>
      </c>
      <c r="G56" s="31"/>
      <c r="H56" s="31">
        <v>2019</v>
      </c>
      <c r="I56" s="32">
        <v>1</v>
      </c>
      <c r="J56" s="31"/>
      <c r="K56" s="31" t="str">
        <f>IF(IMPORT[[#This Row],[b1]]="","",IMPORT[[#This Row],[b1]]-IMPORT[[#This Row],[a1]])</f>
        <v/>
      </c>
      <c r="L56" s="32">
        <f ca="1">SUM(INDIRECT(IMPORT_VAR[TABLENAME]&amp;"[@a"&amp;$1:$1-1&amp;"]"),INDIRECT(IMPORT_VAR[TABLENAME]&amp;"[@c"&amp;$1:$1-1&amp;"]"))</f>
        <v>1</v>
      </c>
      <c r="M56" s="31"/>
      <c r="N56" s="31" t="str">
        <f>IF(IMPORT[[#This Row],[b2]]="","",IMPORT[[#This Row],[b2]]-IMPORT[[#This Row],[a2]])</f>
        <v/>
      </c>
      <c r="O56" s="32">
        <f ca="1">SUM(INDIRECT(IMPORT_VAR[TABLENAME]&amp;"[@a"&amp;$1:$1-1&amp;"]"),INDIRECT(IMPORT_VAR[TABLENAME]&amp;"[@c"&amp;$1:$1-1&amp;"]"))</f>
        <v>1</v>
      </c>
      <c r="P56" s="33"/>
      <c r="Q56" s="33" t="str">
        <f>IF(IMPORT[[#This Row],[b3]]="","",IMPORT[[#This Row],[b3]]-IMPORT[[#This Row],[a3]])</f>
        <v/>
      </c>
      <c r="R56" s="32">
        <f ca="1">SUM(INDIRECT(IMPORT_VAR[TABLENAME]&amp;"[@a"&amp;$1:$1-1&amp;"]"),INDIRECT(IMPORT_VAR[TABLENAME]&amp;"[@c"&amp;$1:$1-1&amp;"]"))</f>
        <v>1</v>
      </c>
      <c r="S56" s="33"/>
      <c r="T56" s="33" t="str">
        <f>IF(IMPORT[[#This Row],[b4]]="","",IMPORT[[#This Row],[b4]]-IMPORT[[#This Row],[a4]])</f>
        <v/>
      </c>
      <c r="U56" s="32">
        <f ca="1">SUM(INDIRECT(IMPORT_VAR[TABLENAME]&amp;"[@a"&amp;$1:$1-1&amp;"]"),INDIRECT(IMPORT_VAR[TABLENAME]&amp;"[@c"&amp;$1:$1-1&amp;"]"))</f>
        <v>1</v>
      </c>
      <c r="V56" s="33"/>
      <c r="W56" s="31"/>
      <c r="X56" s="31" t="str">
        <f>IF(IMPORT[[#This Row],[b5]]="","",IMPORT[[#This Row],[b5]]-IMPORT[[#This Row],[a5]])</f>
        <v/>
      </c>
      <c r="Y56" s="49">
        <f ca="1">SUM(INDIRECT(IMPORT_VAR[TABLENAME]&amp;"[@a"&amp;$1:$1-1&amp;"]"),INDIRECT(IMPORT_VAR[TABLENAME]&amp;"[@c"&amp;$1:$1-1&amp;"]"))</f>
        <v>1</v>
      </c>
      <c r="Z56" s="51" t="s">
        <v>2763</v>
      </c>
      <c r="AA56" s="52" t="s">
        <v>2820</v>
      </c>
      <c r="AB56" s="51"/>
      <c r="AC56" s="51" t="str">
        <f>CONCATENATE(IMPORT[[#This Row],[1]]," ",IMPORT[[#This Row],[2]],IF(IMPORT[[#This Row],[3]]="","",CONCATENATE(" ",IMPORT[[#This Row],[3]])))</f>
        <v>Pocket 30*20</v>
      </c>
      <c r="AD56" s="51" t="str">
        <f>CONCATENATE("Import ",IMPORT[[#This Row],[Ket]])</f>
        <v>Import 2019</v>
      </c>
      <c r="AE56" s="52">
        <v>1080</v>
      </c>
      <c r="AF56" s="52" t="s">
        <v>5118</v>
      </c>
      <c r="AG56" s="52" t="s">
        <v>5780</v>
      </c>
      <c r="AH56" s="52">
        <f ca="1">IMPORT[[#This Row],[C]]</f>
        <v>1</v>
      </c>
      <c r="AI56" s="126" t="str">
        <f>CONCATENATE(IMPORT[[#This Row],[6]]," ",IMPORT[[#This Row],[7]])</f>
        <v>1080 PCS</v>
      </c>
    </row>
    <row r="57" spans="1:35">
      <c r="A57" s="102">
        <v>55</v>
      </c>
      <c r="B57" s="31">
        <f ca="1">IF(IMPORT[[#This Row],[C]]&lt;1,"",ROW()-2)</f>
        <v>55</v>
      </c>
      <c r="C57" s="57" t="s">
        <v>2821</v>
      </c>
      <c r="D57" s="31" t="s">
        <v>2763</v>
      </c>
      <c r="E57" s="31">
        <v>1080</v>
      </c>
      <c r="F57" s="31">
        <f ca="1">IMPORT[TT]</f>
        <v>1</v>
      </c>
      <c r="G57" s="31"/>
      <c r="H57" s="31">
        <v>2019</v>
      </c>
      <c r="I57" s="32">
        <v>1</v>
      </c>
      <c r="J57" s="31"/>
      <c r="K57" s="31" t="str">
        <f>IF(IMPORT[[#This Row],[b1]]="","",IMPORT[[#This Row],[b1]]-IMPORT[[#This Row],[a1]])</f>
        <v/>
      </c>
      <c r="L57" s="32">
        <f ca="1">SUM(INDIRECT(IMPORT_VAR[TABLENAME]&amp;"[@a"&amp;$1:$1-1&amp;"]"),INDIRECT(IMPORT_VAR[TABLENAME]&amp;"[@c"&amp;$1:$1-1&amp;"]"))</f>
        <v>1</v>
      </c>
      <c r="M57" s="31"/>
      <c r="N57" s="31" t="str">
        <f>IF(IMPORT[[#This Row],[b2]]="","",IMPORT[[#This Row],[b2]]-IMPORT[[#This Row],[a2]])</f>
        <v/>
      </c>
      <c r="O57" s="32">
        <f ca="1">SUM(INDIRECT(IMPORT_VAR[TABLENAME]&amp;"[@a"&amp;$1:$1-1&amp;"]"),INDIRECT(IMPORT_VAR[TABLENAME]&amp;"[@c"&amp;$1:$1-1&amp;"]"))</f>
        <v>1</v>
      </c>
      <c r="P57" s="33"/>
      <c r="Q57" s="33" t="str">
        <f>IF(IMPORT[[#This Row],[b3]]="","",IMPORT[[#This Row],[b3]]-IMPORT[[#This Row],[a3]])</f>
        <v/>
      </c>
      <c r="R57" s="32">
        <f ca="1">SUM(INDIRECT(IMPORT_VAR[TABLENAME]&amp;"[@a"&amp;$1:$1-1&amp;"]"),INDIRECT(IMPORT_VAR[TABLENAME]&amp;"[@c"&amp;$1:$1-1&amp;"]"))</f>
        <v>1</v>
      </c>
      <c r="S57" s="33"/>
      <c r="T57" s="33" t="str">
        <f>IF(IMPORT[[#This Row],[b4]]="","",IMPORT[[#This Row],[b4]]-IMPORT[[#This Row],[a4]])</f>
        <v/>
      </c>
      <c r="U57" s="32">
        <f ca="1">SUM(INDIRECT(IMPORT_VAR[TABLENAME]&amp;"[@a"&amp;$1:$1-1&amp;"]"),INDIRECT(IMPORT_VAR[TABLENAME]&amp;"[@c"&amp;$1:$1-1&amp;"]"))</f>
        <v>1</v>
      </c>
      <c r="V57" s="33"/>
      <c r="W57" s="31"/>
      <c r="X57" s="31" t="str">
        <f>IF(IMPORT[[#This Row],[b5]]="","",IMPORT[[#This Row],[b5]]-IMPORT[[#This Row],[a5]])</f>
        <v/>
      </c>
      <c r="Y57" s="49">
        <f ca="1">SUM(INDIRECT(IMPORT_VAR[TABLENAME]&amp;"[@a"&amp;$1:$1-1&amp;"]"),INDIRECT(IMPORT_VAR[TABLENAME]&amp;"[@c"&amp;$1:$1-1&amp;"]"))</f>
        <v>1</v>
      </c>
      <c r="Z57" s="51" t="s">
        <v>2763</v>
      </c>
      <c r="AA57" s="52" t="s">
        <v>2821</v>
      </c>
      <c r="AB57" s="51"/>
      <c r="AC57" s="51" t="str">
        <f>CONCATENATE(IMPORT[[#This Row],[1]]," ",IMPORT[[#This Row],[2]],IF(IMPORT[[#This Row],[3]]="","",CONCATENATE(" ",IMPORT[[#This Row],[3]])))</f>
        <v>Pocket 30*24</v>
      </c>
      <c r="AD57" s="51" t="str">
        <f>CONCATENATE("Import ",IMPORT[[#This Row],[Ket]])</f>
        <v>Import 2019</v>
      </c>
      <c r="AE57" s="52">
        <v>1080</v>
      </c>
      <c r="AF57" s="52" t="s">
        <v>5118</v>
      </c>
      <c r="AG57" s="52" t="s">
        <v>5780</v>
      </c>
      <c r="AH57" s="52">
        <f ca="1">IMPORT[[#This Row],[C]]</f>
        <v>1</v>
      </c>
      <c r="AI57" s="126" t="str">
        <f>CONCATENATE(IMPORT[[#This Row],[6]]," ",IMPORT[[#This Row],[7]])</f>
        <v>1080 PCS</v>
      </c>
    </row>
    <row r="58" spans="1:35">
      <c r="A58" s="102">
        <v>56</v>
      </c>
      <c r="B58" s="31">
        <f ca="1">IF(IMPORT[[#This Row],[C]]&lt;1,"",ROW()-2)</f>
        <v>56</v>
      </c>
      <c r="C58" s="57" t="s">
        <v>2822</v>
      </c>
      <c r="D58" s="31" t="s">
        <v>2823</v>
      </c>
      <c r="E58" s="31">
        <v>1080</v>
      </c>
      <c r="F58" s="31">
        <f ca="1">IMPORT[TT]</f>
        <v>1</v>
      </c>
      <c r="G58" s="31"/>
      <c r="H58" s="31">
        <v>2019</v>
      </c>
      <c r="I58" s="32">
        <v>1</v>
      </c>
      <c r="J58" s="31"/>
      <c r="K58" s="31" t="str">
        <f>IF(IMPORT[[#This Row],[b1]]="","",IMPORT[[#This Row],[b1]]-IMPORT[[#This Row],[a1]])</f>
        <v/>
      </c>
      <c r="L58" s="32">
        <f ca="1">SUM(INDIRECT(IMPORT_VAR[TABLENAME]&amp;"[@a"&amp;$1:$1-1&amp;"]"),INDIRECT(IMPORT_VAR[TABLENAME]&amp;"[@c"&amp;$1:$1-1&amp;"]"))</f>
        <v>1</v>
      </c>
      <c r="M58" s="31"/>
      <c r="N58" s="31" t="str">
        <f>IF(IMPORT[[#This Row],[b2]]="","",IMPORT[[#This Row],[b2]]-IMPORT[[#This Row],[a2]])</f>
        <v/>
      </c>
      <c r="O58" s="32">
        <f ca="1">SUM(INDIRECT(IMPORT_VAR[TABLENAME]&amp;"[@a"&amp;$1:$1-1&amp;"]"),INDIRECT(IMPORT_VAR[TABLENAME]&amp;"[@c"&amp;$1:$1-1&amp;"]"))</f>
        <v>1</v>
      </c>
      <c r="P58" s="33"/>
      <c r="Q58" s="33" t="str">
        <f>IF(IMPORT[[#This Row],[b3]]="","",IMPORT[[#This Row],[b3]]-IMPORT[[#This Row],[a3]])</f>
        <v/>
      </c>
      <c r="R58" s="32">
        <f ca="1">SUM(INDIRECT(IMPORT_VAR[TABLENAME]&amp;"[@a"&amp;$1:$1-1&amp;"]"),INDIRECT(IMPORT_VAR[TABLENAME]&amp;"[@c"&amp;$1:$1-1&amp;"]"))</f>
        <v>1</v>
      </c>
      <c r="S58" s="33"/>
      <c r="T58" s="33" t="str">
        <f>IF(IMPORT[[#This Row],[b4]]="","",IMPORT[[#This Row],[b4]]-IMPORT[[#This Row],[a4]])</f>
        <v/>
      </c>
      <c r="U58" s="32">
        <f ca="1">SUM(INDIRECT(IMPORT_VAR[TABLENAME]&amp;"[@a"&amp;$1:$1-1&amp;"]"),INDIRECT(IMPORT_VAR[TABLENAME]&amp;"[@c"&amp;$1:$1-1&amp;"]"))</f>
        <v>1</v>
      </c>
      <c r="V58" s="33"/>
      <c r="W58" s="31"/>
      <c r="X58" s="31" t="str">
        <f>IF(IMPORT[[#This Row],[b5]]="","",IMPORT[[#This Row],[b5]]-IMPORT[[#This Row],[a5]])</f>
        <v/>
      </c>
      <c r="Y58" s="49">
        <f ca="1">SUM(INDIRECT(IMPORT_VAR[TABLENAME]&amp;"[@a"&amp;$1:$1-1&amp;"]"),INDIRECT(IMPORT_VAR[TABLENAME]&amp;"[@c"&amp;$1:$1-1&amp;"]"))</f>
        <v>1</v>
      </c>
      <c r="Z58" s="51" t="s">
        <v>2763</v>
      </c>
      <c r="AA58" s="51" t="s">
        <v>3002</v>
      </c>
      <c r="AB58" s="51" t="s">
        <v>5705</v>
      </c>
      <c r="AC58" s="51" t="str">
        <f>CONCATENATE(IMPORT[[#This Row],[1]]," ",IMPORT[[#This Row],[2]],IF(IMPORT[[#This Row],[3]]="","",CONCATENATE(" ",IMPORT[[#This Row],[3]])))</f>
        <v>Pocket 33x27 L Tidur</v>
      </c>
      <c r="AD58" s="51" t="str">
        <f>CONCATENATE("Import ",IMPORT[[#This Row],[Ket]])</f>
        <v>Import 2019</v>
      </c>
      <c r="AE58" s="52">
        <v>1080</v>
      </c>
      <c r="AF58" s="52" t="s">
        <v>5118</v>
      </c>
      <c r="AG58" s="52" t="s">
        <v>5780</v>
      </c>
      <c r="AH58" s="52">
        <f ca="1">IMPORT[[#This Row],[C]]</f>
        <v>1</v>
      </c>
      <c r="AI58" s="126" t="str">
        <f>CONCATENATE(IMPORT[[#This Row],[6]]," ",IMPORT[[#This Row],[7]])</f>
        <v>1080 PCS</v>
      </c>
    </row>
    <row r="59" spans="1:35">
      <c r="A59" s="102">
        <v>57</v>
      </c>
      <c r="B59" s="31">
        <f ca="1">IF(IMPORT[[#This Row],[C]]&lt;1,"",ROW()-2)</f>
        <v>57</v>
      </c>
      <c r="C59" s="57" t="s">
        <v>2824</v>
      </c>
      <c r="D59" s="31" t="s">
        <v>2763</v>
      </c>
      <c r="E59" s="31">
        <v>1080</v>
      </c>
      <c r="F59" s="31">
        <f ca="1">IMPORT[TT]</f>
        <v>9</v>
      </c>
      <c r="G59" s="31"/>
      <c r="H59" s="31">
        <v>2019</v>
      </c>
      <c r="I59" s="32">
        <v>9</v>
      </c>
      <c r="J59" s="31"/>
      <c r="K59" s="31" t="str">
        <f>IF(IMPORT[[#This Row],[b1]]="","",IMPORT[[#This Row],[b1]]-IMPORT[[#This Row],[a1]])</f>
        <v/>
      </c>
      <c r="L59" s="32">
        <f ca="1">SUM(INDIRECT(IMPORT_VAR[TABLENAME]&amp;"[@a"&amp;$1:$1-1&amp;"]"),INDIRECT(IMPORT_VAR[TABLENAME]&amp;"[@c"&amp;$1:$1-1&amp;"]"))</f>
        <v>9</v>
      </c>
      <c r="M59" s="31"/>
      <c r="N59" s="31" t="str">
        <f>IF(IMPORT[[#This Row],[b2]]="","",IMPORT[[#This Row],[b2]]-IMPORT[[#This Row],[a2]])</f>
        <v/>
      </c>
      <c r="O59" s="32">
        <f ca="1">SUM(INDIRECT(IMPORT_VAR[TABLENAME]&amp;"[@a"&amp;$1:$1-1&amp;"]"),INDIRECT(IMPORT_VAR[TABLENAME]&amp;"[@c"&amp;$1:$1-1&amp;"]"))</f>
        <v>9</v>
      </c>
      <c r="P59" s="33"/>
      <c r="Q59" s="33" t="str">
        <f>IF(IMPORT[[#This Row],[b3]]="","",IMPORT[[#This Row],[b3]]-IMPORT[[#This Row],[a3]])</f>
        <v/>
      </c>
      <c r="R59" s="32">
        <f ca="1">SUM(INDIRECT(IMPORT_VAR[TABLENAME]&amp;"[@a"&amp;$1:$1-1&amp;"]"),INDIRECT(IMPORT_VAR[TABLENAME]&amp;"[@c"&amp;$1:$1-1&amp;"]"))</f>
        <v>9</v>
      </c>
      <c r="S59" s="33"/>
      <c r="T59" s="33" t="str">
        <f>IF(IMPORT[[#This Row],[b4]]="","",IMPORT[[#This Row],[b4]]-IMPORT[[#This Row],[a4]])</f>
        <v/>
      </c>
      <c r="U59" s="32">
        <f ca="1">SUM(INDIRECT(IMPORT_VAR[TABLENAME]&amp;"[@a"&amp;$1:$1-1&amp;"]"),INDIRECT(IMPORT_VAR[TABLENAME]&amp;"[@c"&amp;$1:$1-1&amp;"]"))</f>
        <v>9</v>
      </c>
      <c r="V59" s="33"/>
      <c r="W59" s="31"/>
      <c r="X59" s="31" t="str">
        <f>IF(IMPORT[[#This Row],[b5]]="","",IMPORT[[#This Row],[b5]]-IMPORT[[#This Row],[a5]])</f>
        <v/>
      </c>
      <c r="Y59" s="49">
        <f ca="1">SUM(INDIRECT(IMPORT_VAR[TABLENAME]&amp;"[@a"&amp;$1:$1-1&amp;"]"),INDIRECT(IMPORT_VAR[TABLENAME]&amp;"[@c"&amp;$1:$1-1&amp;"]"))</f>
        <v>9</v>
      </c>
      <c r="Z59" s="51" t="s">
        <v>2763</v>
      </c>
      <c r="AA59" s="52" t="s">
        <v>2824</v>
      </c>
      <c r="AB59" s="51"/>
      <c r="AC59" s="51" t="str">
        <f>CONCATENATE(IMPORT[[#This Row],[1]]," ",IMPORT[[#This Row],[2]],IF(IMPORT[[#This Row],[3]]="","",CONCATENATE(" ",IMPORT[[#This Row],[3]])))</f>
        <v>Pocket 28*32</v>
      </c>
      <c r="AD59" s="51" t="str">
        <f>CONCATENATE("Import ",IMPORT[[#This Row],[Ket]])</f>
        <v>Import 2019</v>
      </c>
      <c r="AE59" s="52">
        <v>1080</v>
      </c>
      <c r="AF59" s="52" t="s">
        <v>5118</v>
      </c>
      <c r="AG59" s="52" t="s">
        <v>5780</v>
      </c>
      <c r="AH59" s="52">
        <f ca="1">IMPORT[[#This Row],[C]]</f>
        <v>9</v>
      </c>
      <c r="AI59" s="126" t="str">
        <f>CONCATENATE(IMPORT[[#This Row],[6]]," ",IMPORT[[#This Row],[7]])</f>
        <v>1080 PCS</v>
      </c>
    </row>
    <row r="60" spans="1:35">
      <c r="A60" s="102">
        <v>58</v>
      </c>
      <c r="B60" s="31">
        <f ca="1">IF(IMPORT[[#This Row],[C]]&lt;1,"",ROW()-2)</f>
        <v>58</v>
      </c>
      <c r="C60" s="57">
        <v>857</v>
      </c>
      <c r="D60" s="31" t="s">
        <v>2804</v>
      </c>
      <c r="E60" s="31">
        <v>480</v>
      </c>
      <c r="F60" s="31">
        <f ca="1">IMPORT[TT]</f>
        <v>3</v>
      </c>
      <c r="G60" s="31"/>
      <c r="H60" s="31">
        <v>2019</v>
      </c>
      <c r="I60" s="32">
        <v>3</v>
      </c>
      <c r="J60" s="31"/>
      <c r="K60" s="31" t="str">
        <f>IF(IMPORT[[#This Row],[b1]]="","",IMPORT[[#This Row],[b1]]-IMPORT[[#This Row],[a1]])</f>
        <v/>
      </c>
      <c r="L60" s="32">
        <f ca="1">SUM(INDIRECT(IMPORT_VAR[TABLENAME]&amp;"[@a"&amp;$1:$1-1&amp;"]"),INDIRECT(IMPORT_VAR[TABLENAME]&amp;"[@c"&amp;$1:$1-1&amp;"]"))</f>
        <v>3</v>
      </c>
      <c r="M60" s="31"/>
      <c r="N60" s="31" t="str">
        <f>IF(IMPORT[[#This Row],[b2]]="","",IMPORT[[#This Row],[b2]]-IMPORT[[#This Row],[a2]])</f>
        <v/>
      </c>
      <c r="O60" s="32">
        <f ca="1">SUM(INDIRECT(IMPORT_VAR[TABLENAME]&amp;"[@a"&amp;$1:$1-1&amp;"]"),INDIRECT(IMPORT_VAR[TABLENAME]&amp;"[@c"&amp;$1:$1-1&amp;"]"))</f>
        <v>3</v>
      </c>
      <c r="P60" s="33"/>
      <c r="Q60" s="33" t="str">
        <f>IF(IMPORT[[#This Row],[b3]]="","",IMPORT[[#This Row],[b3]]-IMPORT[[#This Row],[a3]])</f>
        <v/>
      </c>
      <c r="R60" s="32">
        <f ca="1">SUM(INDIRECT(IMPORT_VAR[TABLENAME]&amp;"[@a"&amp;$1:$1-1&amp;"]"),INDIRECT(IMPORT_VAR[TABLENAME]&amp;"[@c"&amp;$1:$1-1&amp;"]"))</f>
        <v>3</v>
      </c>
      <c r="S60" s="33"/>
      <c r="T60" s="33" t="str">
        <f>IF(IMPORT[[#This Row],[b4]]="","",IMPORT[[#This Row],[b4]]-IMPORT[[#This Row],[a4]])</f>
        <v/>
      </c>
      <c r="U60" s="32">
        <f ca="1">SUM(INDIRECT(IMPORT_VAR[TABLENAME]&amp;"[@a"&amp;$1:$1-1&amp;"]"),INDIRECT(IMPORT_VAR[TABLENAME]&amp;"[@c"&amp;$1:$1-1&amp;"]"))</f>
        <v>3</v>
      </c>
      <c r="V60" s="33"/>
      <c r="W60" s="31"/>
      <c r="X60" s="31" t="str">
        <f>IF(IMPORT[[#This Row],[b5]]="","",IMPORT[[#This Row],[b5]]-IMPORT[[#This Row],[a5]])</f>
        <v/>
      </c>
      <c r="Y60" s="49">
        <f ca="1">SUM(INDIRECT(IMPORT_VAR[TABLENAME]&amp;"[@a"&amp;$1:$1-1&amp;"]"),INDIRECT(IMPORT_VAR[TABLENAME]&amp;"[@c"&amp;$1:$1-1&amp;"]"))</f>
        <v>3</v>
      </c>
      <c r="Z60" s="51" t="s">
        <v>5661</v>
      </c>
      <c r="AA60" s="51">
        <v>857</v>
      </c>
      <c r="AB60" s="51"/>
      <c r="AC60" s="51" t="str">
        <f>CONCATENATE(IMPORT[[#This Row],[1]]," ",IMPORT[[#This Row],[2]],IF(IMPORT[[#This Row],[3]]="","",CONCATENATE(" ",IMPORT[[#This Row],[3]])))</f>
        <v>Kuas 857</v>
      </c>
      <c r="AD60" s="51" t="str">
        <f>CONCATENATE("Import ",IMPORT[[#This Row],[Ket]])</f>
        <v>Import 2019</v>
      </c>
      <c r="AE60" s="52">
        <v>480</v>
      </c>
      <c r="AF60" s="52" t="s">
        <v>5118</v>
      </c>
      <c r="AG60" s="52" t="s">
        <v>5780</v>
      </c>
      <c r="AH60" s="52">
        <f ca="1">IMPORT[[#This Row],[C]]</f>
        <v>3</v>
      </c>
      <c r="AI60" s="126" t="str">
        <f>CONCATENATE(IMPORT[[#This Row],[6]]," ",IMPORT[[#This Row],[7]])</f>
        <v>480 PCS</v>
      </c>
    </row>
    <row r="61" spans="1:35">
      <c r="A61" s="102">
        <v>59</v>
      </c>
      <c r="B61" s="31">
        <f ca="1">IF(IMPORT[[#This Row],[C]]&lt;1,"",ROW()-2)</f>
        <v>59</v>
      </c>
      <c r="C61" s="57">
        <v>856</v>
      </c>
      <c r="D61" s="31" t="s">
        <v>2804</v>
      </c>
      <c r="E61" s="31">
        <v>480</v>
      </c>
      <c r="F61" s="31">
        <f ca="1">IMPORT[TT]</f>
        <v>3</v>
      </c>
      <c r="G61" s="31"/>
      <c r="H61" s="31">
        <v>2019</v>
      </c>
      <c r="I61" s="32">
        <v>3</v>
      </c>
      <c r="J61" s="31"/>
      <c r="K61" s="31" t="str">
        <f>IF(IMPORT[[#This Row],[b1]]="","",IMPORT[[#This Row],[b1]]-IMPORT[[#This Row],[a1]])</f>
        <v/>
      </c>
      <c r="L61" s="32">
        <f ca="1">SUM(INDIRECT(IMPORT_VAR[TABLENAME]&amp;"[@a"&amp;$1:$1-1&amp;"]"),INDIRECT(IMPORT_VAR[TABLENAME]&amp;"[@c"&amp;$1:$1-1&amp;"]"))</f>
        <v>3</v>
      </c>
      <c r="M61" s="31"/>
      <c r="N61" s="31" t="str">
        <f>IF(IMPORT[[#This Row],[b2]]="","",IMPORT[[#This Row],[b2]]-IMPORT[[#This Row],[a2]])</f>
        <v/>
      </c>
      <c r="O61" s="32">
        <f ca="1">SUM(INDIRECT(IMPORT_VAR[TABLENAME]&amp;"[@a"&amp;$1:$1-1&amp;"]"),INDIRECT(IMPORT_VAR[TABLENAME]&amp;"[@c"&amp;$1:$1-1&amp;"]"))</f>
        <v>3</v>
      </c>
      <c r="P61" s="33"/>
      <c r="Q61" s="33" t="str">
        <f>IF(IMPORT[[#This Row],[b3]]="","",IMPORT[[#This Row],[b3]]-IMPORT[[#This Row],[a3]])</f>
        <v/>
      </c>
      <c r="R61" s="32">
        <f ca="1">SUM(INDIRECT(IMPORT_VAR[TABLENAME]&amp;"[@a"&amp;$1:$1-1&amp;"]"),INDIRECT(IMPORT_VAR[TABLENAME]&amp;"[@c"&amp;$1:$1-1&amp;"]"))</f>
        <v>3</v>
      </c>
      <c r="S61" s="33"/>
      <c r="T61" s="33" t="str">
        <f>IF(IMPORT[[#This Row],[b4]]="","",IMPORT[[#This Row],[b4]]-IMPORT[[#This Row],[a4]])</f>
        <v/>
      </c>
      <c r="U61" s="32">
        <f ca="1">SUM(INDIRECT(IMPORT_VAR[TABLENAME]&amp;"[@a"&amp;$1:$1-1&amp;"]"),INDIRECT(IMPORT_VAR[TABLENAME]&amp;"[@c"&amp;$1:$1-1&amp;"]"))</f>
        <v>3</v>
      </c>
      <c r="V61" s="33"/>
      <c r="W61" s="31"/>
      <c r="X61" s="31" t="str">
        <f>IF(IMPORT[[#This Row],[b5]]="","",IMPORT[[#This Row],[b5]]-IMPORT[[#This Row],[a5]])</f>
        <v/>
      </c>
      <c r="Y61" s="49">
        <f ca="1">SUM(INDIRECT(IMPORT_VAR[TABLENAME]&amp;"[@a"&amp;$1:$1-1&amp;"]"),INDIRECT(IMPORT_VAR[TABLENAME]&amp;"[@c"&amp;$1:$1-1&amp;"]"))</f>
        <v>3</v>
      </c>
      <c r="Z61" s="51" t="s">
        <v>5661</v>
      </c>
      <c r="AA61" s="51">
        <v>856</v>
      </c>
      <c r="AB61" s="51"/>
      <c r="AC61" s="51" t="str">
        <f>CONCATENATE(IMPORT[[#This Row],[1]]," ",IMPORT[[#This Row],[2]],IF(IMPORT[[#This Row],[3]]="","",CONCATENATE(" ",IMPORT[[#This Row],[3]])))</f>
        <v>Kuas 856</v>
      </c>
      <c r="AD61" s="51" t="str">
        <f>CONCATENATE("Import ",IMPORT[[#This Row],[Ket]])</f>
        <v>Import 2019</v>
      </c>
      <c r="AE61" s="52">
        <v>480</v>
      </c>
      <c r="AF61" s="52" t="s">
        <v>5118</v>
      </c>
      <c r="AG61" s="52" t="s">
        <v>5780</v>
      </c>
      <c r="AH61" s="52">
        <f ca="1">IMPORT[[#This Row],[C]]</f>
        <v>3</v>
      </c>
      <c r="AI61" s="126" t="str">
        <f>CONCATENATE(IMPORT[[#This Row],[6]]," ",IMPORT[[#This Row],[7]])</f>
        <v>480 PCS</v>
      </c>
    </row>
    <row r="62" spans="1:35">
      <c r="A62" s="102">
        <v>60</v>
      </c>
      <c r="B62" s="31">
        <f ca="1">IF(IMPORT[[#This Row],[C]]&lt;1,"",ROW()-2)</f>
        <v>60</v>
      </c>
      <c r="C62" s="57">
        <v>858</v>
      </c>
      <c r="D62" s="31" t="s">
        <v>2804</v>
      </c>
      <c r="E62" s="31">
        <v>480</v>
      </c>
      <c r="F62" s="31">
        <f ca="1">IMPORT[TT]</f>
        <v>4</v>
      </c>
      <c r="G62" s="31"/>
      <c r="H62" s="31">
        <v>2019</v>
      </c>
      <c r="I62" s="32">
        <v>4</v>
      </c>
      <c r="J62" s="31"/>
      <c r="K62" s="31" t="str">
        <f>IF(IMPORT[[#This Row],[b1]]="","",IMPORT[[#This Row],[b1]]-IMPORT[[#This Row],[a1]])</f>
        <v/>
      </c>
      <c r="L62" s="32">
        <f ca="1">SUM(INDIRECT(IMPORT_VAR[TABLENAME]&amp;"[@a"&amp;$1:$1-1&amp;"]"),INDIRECT(IMPORT_VAR[TABLENAME]&amp;"[@c"&amp;$1:$1-1&amp;"]"))</f>
        <v>4</v>
      </c>
      <c r="M62" s="31"/>
      <c r="N62" s="31" t="str">
        <f>IF(IMPORT[[#This Row],[b2]]="","",IMPORT[[#This Row],[b2]]-IMPORT[[#This Row],[a2]])</f>
        <v/>
      </c>
      <c r="O62" s="32">
        <f ca="1">SUM(INDIRECT(IMPORT_VAR[TABLENAME]&amp;"[@a"&amp;$1:$1-1&amp;"]"),INDIRECT(IMPORT_VAR[TABLENAME]&amp;"[@c"&amp;$1:$1-1&amp;"]"))</f>
        <v>4</v>
      </c>
      <c r="P62" s="33"/>
      <c r="Q62" s="33" t="str">
        <f>IF(IMPORT[[#This Row],[b3]]="","",IMPORT[[#This Row],[b3]]-IMPORT[[#This Row],[a3]])</f>
        <v/>
      </c>
      <c r="R62" s="32">
        <f ca="1">SUM(INDIRECT(IMPORT_VAR[TABLENAME]&amp;"[@a"&amp;$1:$1-1&amp;"]"),INDIRECT(IMPORT_VAR[TABLENAME]&amp;"[@c"&amp;$1:$1-1&amp;"]"))</f>
        <v>4</v>
      </c>
      <c r="S62" s="33"/>
      <c r="T62" s="33" t="str">
        <f>IF(IMPORT[[#This Row],[b4]]="","",IMPORT[[#This Row],[b4]]-IMPORT[[#This Row],[a4]])</f>
        <v/>
      </c>
      <c r="U62" s="32">
        <f ca="1">SUM(INDIRECT(IMPORT_VAR[TABLENAME]&amp;"[@a"&amp;$1:$1-1&amp;"]"),INDIRECT(IMPORT_VAR[TABLENAME]&amp;"[@c"&amp;$1:$1-1&amp;"]"))</f>
        <v>4</v>
      </c>
      <c r="V62" s="33"/>
      <c r="W62" s="31"/>
      <c r="X62" s="31" t="str">
        <f>IF(IMPORT[[#This Row],[b5]]="","",IMPORT[[#This Row],[b5]]-IMPORT[[#This Row],[a5]])</f>
        <v/>
      </c>
      <c r="Y62" s="49">
        <f ca="1">SUM(INDIRECT(IMPORT_VAR[TABLENAME]&amp;"[@a"&amp;$1:$1-1&amp;"]"),INDIRECT(IMPORT_VAR[TABLENAME]&amp;"[@c"&amp;$1:$1-1&amp;"]"))</f>
        <v>4</v>
      </c>
      <c r="Z62" s="51" t="s">
        <v>5661</v>
      </c>
      <c r="AA62" s="51">
        <v>858</v>
      </c>
      <c r="AB62" s="51"/>
      <c r="AC62" s="51" t="str">
        <f>CONCATENATE(IMPORT[[#This Row],[1]]," ",IMPORT[[#This Row],[2]],IF(IMPORT[[#This Row],[3]]="","",CONCATENATE(" ",IMPORT[[#This Row],[3]])))</f>
        <v>Kuas 858</v>
      </c>
      <c r="AD62" s="51" t="str">
        <f>CONCATENATE("Import ",IMPORT[[#This Row],[Ket]])</f>
        <v>Import 2019</v>
      </c>
      <c r="AE62" s="52">
        <v>480</v>
      </c>
      <c r="AF62" s="52" t="s">
        <v>5118</v>
      </c>
      <c r="AG62" s="52" t="s">
        <v>5780</v>
      </c>
      <c r="AH62" s="52">
        <f ca="1">IMPORT[[#This Row],[C]]</f>
        <v>4</v>
      </c>
      <c r="AI62" s="126" t="str">
        <f>CONCATENATE(IMPORT[[#This Row],[6]]," ",IMPORT[[#This Row],[7]])</f>
        <v>480 PCS</v>
      </c>
    </row>
    <row r="63" spans="1:35">
      <c r="A63" s="102">
        <v>61</v>
      </c>
      <c r="B63" s="31">
        <f ca="1">IF(IMPORT[[#This Row],[C]]&lt;1,"",ROW()-2)</f>
        <v>61</v>
      </c>
      <c r="C63" s="57" t="s">
        <v>2825</v>
      </c>
      <c r="D63" s="31" t="s">
        <v>2804</v>
      </c>
      <c r="E63" s="31">
        <v>480</v>
      </c>
      <c r="F63" s="31">
        <f ca="1">IMPORT[TT]</f>
        <v>4</v>
      </c>
      <c r="G63" s="31"/>
      <c r="H63" s="31">
        <v>2019</v>
      </c>
      <c r="I63" s="32">
        <v>4</v>
      </c>
      <c r="J63" s="31"/>
      <c r="K63" s="31" t="str">
        <f>IF(IMPORT[[#This Row],[b1]]="","",IMPORT[[#This Row],[b1]]-IMPORT[[#This Row],[a1]])</f>
        <v/>
      </c>
      <c r="L63" s="32">
        <f ca="1">SUM(INDIRECT(IMPORT_VAR[TABLENAME]&amp;"[@a"&amp;$1:$1-1&amp;"]"),INDIRECT(IMPORT_VAR[TABLENAME]&amp;"[@c"&amp;$1:$1-1&amp;"]"))</f>
        <v>4</v>
      </c>
      <c r="M63" s="31"/>
      <c r="N63" s="31" t="str">
        <f>IF(IMPORT[[#This Row],[b2]]="","",IMPORT[[#This Row],[b2]]-IMPORT[[#This Row],[a2]])</f>
        <v/>
      </c>
      <c r="O63" s="32">
        <f ca="1">SUM(INDIRECT(IMPORT_VAR[TABLENAME]&amp;"[@a"&amp;$1:$1-1&amp;"]"),INDIRECT(IMPORT_VAR[TABLENAME]&amp;"[@c"&amp;$1:$1-1&amp;"]"))</f>
        <v>4</v>
      </c>
      <c r="P63" s="33"/>
      <c r="Q63" s="33" t="str">
        <f>IF(IMPORT[[#This Row],[b3]]="","",IMPORT[[#This Row],[b3]]-IMPORT[[#This Row],[a3]])</f>
        <v/>
      </c>
      <c r="R63" s="32">
        <f ca="1">SUM(INDIRECT(IMPORT_VAR[TABLENAME]&amp;"[@a"&amp;$1:$1-1&amp;"]"),INDIRECT(IMPORT_VAR[TABLENAME]&amp;"[@c"&amp;$1:$1-1&amp;"]"))</f>
        <v>4</v>
      </c>
      <c r="S63" s="33"/>
      <c r="T63" s="33" t="str">
        <f>IF(IMPORT[[#This Row],[b4]]="","",IMPORT[[#This Row],[b4]]-IMPORT[[#This Row],[a4]])</f>
        <v/>
      </c>
      <c r="U63" s="32">
        <f ca="1">SUM(INDIRECT(IMPORT_VAR[TABLENAME]&amp;"[@a"&amp;$1:$1-1&amp;"]"),INDIRECT(IMPORT_VAR[TABLENAME]&amp;"[@c"&amp;$1:$1-1&amp;"]"))</f>
        <v>4</v>
      </c>
      <c r="V63" s="33"/>
      <c r="W63" s="31"/>
      <c r="X63" s="31" t="str">
        <f>IF(IMPORT[[#This Row],[b5]]="","",IMPORT[[#This Row],[b5]]-IMPORT[[#This Row],[a5]])</f>
        <v/>
      </c>
      <c r="Y63" s="49">
        <f ca="1">SUM(INDIRECT(IMPORT_VAR[TABLENAME]&amp;"[@a"&amp;$1:$1-1&amp;"]"),INDIRECT(IMPORT_VAR[TABLENAME]&amp;"[@c"&amp;$1:$1-1&amp;"]"))</f>
        <v>4</v>
      </c>
      <c r="Z63" s="51" t="s">
        <v>5661</v>
      </c>
      <c r="AA63" s="51" t="s">
        <v>2825</v>
      </c>
      <c r="AB63" s="51"/>
      <c r="AC63" s="51" t="str">
        <f>CONCATENATE(IMPORT[[#This Row],[1]]," ",IMPORT[[#This Row],[2]],IF(IMPORT[[#This Row],[3]]="","",CONCATENATE(" ",IMPORT[[#This Row],[3]])))</f>
        <v>Kuas 859</v>
      </c>
      <c r="AD63" s="51" t="str">
        <f>CONCATENATE("Import ",IMPORT[[#This Row],[Ket]])</f>
        <v>Import 2019</v>
      </c>
      <c r="AE63" s="52">
        <v>480</v>
      </c>
      <c r="AF63" s="52" t="s">
        <v>5118</v>
      </c>
      <c r="AG63" s="52" t="s">
        <v>5780</v>
      </c>
      <c r="AH63" s="52">
        <f ca="1">IMPORT[[#This Row],[C]]</f>
        <v>4</v>
      </c>
      <c r="AI63" s="126" t="str">
        <f>CONCATENATE(IMPORT[[#This Row],[6]]," ",IMPORT[[#This Row],[7]])</f>
        <v>480 PCS</v>
      </c>
    </row>
    <row r="64" spans="1:35">
      <c r="A64" s="102">
        <v>62</v>
      </c>
      <c r="B64" s="31">
        <f ca="1">IF(IMPORT[[#This Row],[C]]&lt;1,"",ROW()-2)</f>
        <v>62</v>
      </c>
      <c r="C64" s="57" t="s">
        <v>2826</v>
      </c>
      <c r="D64" s="31" t="s">
        <v>2804</v>
      </c>
      <c r="E64" s="31">
        <v>600</v>
      </c>
      <c r="F64" s="31">
        <f ca="1">IMPORT[TT]</f>
        <v>2</v>
      </c>
      <c r="G64" s="31"/>
      <c r="H64" s="31">
        <v>2019</v>
      </c>
      <c r="I64" s="32">
        <v>2</v>
      </c>
      <c r="J64" s="31"/>
      <c r="K64" s="31" t="str">
        <f>IF(IMPORT[[#This Row],[b1]]="","",IMPORT[[#This Row],[b1]]-IMPORT[[#This Row],[a1]])</f>
        <v/>
      </c>
      <c r="L64" s="32">
        <f ca="1">SUM(INDIRECT(IMPORT_VAR[TABLENAME]&amp;"[@a"&amp;$1:$1-1&amp;"]"),INDIRECT(IMPORT_VAR[TABLENAME]&amp;"[@c"&amp;$1:$1-1&amp;"]"))</f>
        <v>2</v>
      </c>
      <c r="M64" s="31"/>
      <c r="N64" s="31" t="str">
        <f>IF(IMPORT[[#This Row],[b2]]="","",IMPORT[[#This Row],[b2]]-IMPORT[[#This Row],[a2]])</f>
        <v/>
      </c>
      <c r="O64" s="32">
        <f ca="1">SUM(INDIRECT(IMPORT_VAR[TABLENAME]&amp;"[@a"&amp;$1:$1-1&amp;"]"),INDIRECT(IMPORT_VAR[TABLENAME]&amp;"[@c"&amp;$1:$1-1&amp;"]"))</f>
        <v>2</v>
      </c>
      <c r="P64" s="33"/>
      <c r="Q64" s="33" t="str">
        <f>IF(IMPORT[[#This Row],[b3]]="","",IMPORT[[#This Row],[b3]]-IMPORT[[#This Row],[a3]])</f>
        <v/>
      </c>
      <c r="R64" s="32">
        <f ca="1">SUM(INDIRECT(IMPORT_VAR[TABLENAME]&amp;"[@a"&amp;$1:$1-1&amp;"]"),INDIRECT(IMPORT_VAR[TABLENAME]&amp;"[@c"&amp;$1:$1-1&amp;"]"))</f>
        <v>2</v>
      </c>
      <c r="S64" s="33"/>
      <c r="T64" s="33" t="str">
        <f>IF(IMPORT[[#This Row],[b4]]="","",IMPORT[[#This Row],[b4]]-IMPORT[[#This Row],[a4]])</f>
        <v/>
      </c>
      <c r="U64" s="32">
        <f ca="1">SUM(INDIRECT(IMPORT_VAR[TABLENAME]&amp;"[@a"&amp;$1:$1-1&amp;"]"),INDIRECT(IMPORT_VAR[TABLENAME]&amp;"[@c"&amp;$1:$1-1&amp;"]"))</f>
        <v>2</v>
      </c>
      <c r="V64" s="33"/>
      <c r="W64" s="31"/>
      <c r="X64" s="31" t="str">
        <f>IF(IMPORT[[#This Row],[b5]]="","",IMPORT[[#This Row],[b5]]-IMPORT[[#This Row],[a5]])</f>
        <v/>
      </c>
      <c r="Y64" s="49">
        <f ca="1">SUM(INDIRECT(IMPORT_VAR[TABLENAME]&amp;"[@a"&amp;$1:$1-1&amp;"]"),INDIRECT(IMPORT_VAR[TABLENAME]&amp;"[@c"&amp;$1:$1-1&amp;"]"))</f>
        <v>2</v>
      </c>
      <c r="Z64" s="51" t="s">
        <v>5661</v>
      </c>
      <c r="AA64" s="51" t="s">
        <v>2826</v>
      </c>
      <c r="AB64" s="51"/>
      <c r="AC64" s="51" t="str">
        <f>CONCATENATE(IMPORT[[#This Row],[1]]," ",IMPORT[[#This Row],[2]],IF(IMPORT[[#This Row],[3]]="","",CONCATENATE(" ",IMPORT[[#This Row],[3]])))</f>
        <v>Kuas 251-6B</v>
      </c>
      <c r="AD64" s="51" t="str">
        <f>CONCATENATE("Import ",IMPORT[[#This Row],[Ket]])</f>
        <v>Import 2019</v>
      </c>
      <c r="AE64" s="52">
        <v>600</v>
      </c>
      <c r="AF64" s="52" t="s">
        <v>5118</v>
      </c>
      <c r="AG64" s="52" t="s">
        <v>5780</v>
      </c>
      <c r="AH64" s="52">
        <f ca="1">IMPORT[[#This Row],[C]]</f>
        <v>2</v>
      </c>
      <c r="AI64" s="126" t="str">
        <f>CONCATENATE(IMPORT[[#This Row],[6]]," ",IMPORT[[#This Row],[7]])</f>
        <v>600 PCS</v>
      </c>
    </row>
    <row r="65" spans="1:35">
      <c r="A65" s="102">
        <v>63</v>
      </c>
      <c r="B65" s="31">
        <f ca="1">IF(IMPORT[[#This Row],[C]]&lt;1,"",ROW()-2)</f>
        <v>63</v>
      </c>
      <c r="C65" s="57" t="s">
        <v>2827</v>
      </c>
      <c r="D65" s="31" t="s">
        <v>2811</v>
      </c>
      <c r="E65" s="31">
        <v>96</v>
      </c>
      <c r="F65" s="31">
        <f ca="1">IMPORT[TT]</f>
        <v>29</v>
      </c>
      <c r="G65" s="31"/>
      <c r="H65" s="31">
        <v>2019</v>
      </c>
      <c r="I65" s="32">
        <v>29</v>
      </c>
      <c r="J65" s="31"/>
      <c r="K65" s="31" t="str">
        <f>IF(IMPORT[[#This Row],[b1]]="","",IMPORT[[#This Row],[b1]]-IMPORT[[#This Row],[a1]])</f>
        <v/>
      </c>
      <c r="L65" s="32">
        <f ca="1">SUM(INDIRECT(IMPORT_VAR[TABLENAME]&amp;"[@a"&amp;$1:$1-1&amp;"]"),INDIRECT(IMPORT_VAR[TABLENAME]&amp;"[@c"&amp;$1:$1-1&amp;"]"))</f>
        <v>29</v>
      </c>
      <c r="M65" s="31"/>
      <c r="N65" s="31" t="str">
        <f>IF(IMPORT[[#This Row],[b2]]="","",IMPORT[[#This Row],[b2]]-IMPORT[[#This Row],[a2]])</f>
        <v/>
      </c>
      <c r="O65" s="32">
        <f ca="1">SUM(INDIRECT(IMPORT_VAR[TABLENAME]&amp;"[@a"&amp;$1:$1-1&amp;"]"),INDIRECT(IMPORT_VAR[TABLENAME]&amp;"[@c"&amp;$1:$1-1&amp;"]"))</f>
        <v>29</v>
      </c>
      <c r="P65" s="33"/>
      <c r="Q65" s="33" t="str">
        <f>IF(IMPORT[[#This Row],[b3]]="","",IMPORT[[#This Row],[b3]]-IMPORT[[#This Row],[a3]])</f>
        <v/>
      </c>
      <c r="R65" s="32">
        <f ca="1">SUM(INDIRECT(IMPORT_VAR[TABLENAME]&amp;"[@a"&amp;$1:$1-1&amp;"]"),INDIRECT(IMPORT_VAR[TABLENAME]&amp;"[@c"&amp;$1:$1-1&amp;"]"))</f>
        <v>29</v>
      </c>
      <c r="S65" s="33"/>
      <c r="T65" s="33" t="str">
        <f>IF(IMPORT[[#This Row],[b4]]="","",IMPORT[[#This Row],[b4]]-IMPORT[[#This Row],[a4]])</f>
        <v/>
      </c>
      <c r="U65" s="32">
        <f ca="1">SUM(INDIRECT(IMPORT_VAR[TABLENAME]&amp;"[@a"&amp;$1:$1-1&amp;"]"),INDIRECT(IMPORT_VAR[TABLENAME]&amp;"[@c"&amp;$1:$1-1&amp;"]"))</f>
        <v>29</v>
      </c>
      <c r="V65" s="33"/>
      <c r="W65" s="31"/>
      <c r="X65" s="31" t="str">
        <f>IF(IMPORT[[#This Row],[b5]]="","",IMPORT[[#This Row],[b5]]-IMPORT[[#This Row],[a5]])</f>
        <v/>
      </c>
      <c r="Y65" s="49">
        <f ca="1">SUM(INDIRECT(IMPORT_VAR[TABLENAME]&amp;"[@a"&amp;$1:$1-1&amp;"]"),INDIRECT(IMPORT_VAR[TABLENAME]&amp;"[@c"&amp;$1:$1-1&amp;"]"))</f>
        <v>29</v>
      </c>
      <c r="Z65" s="51" t="s">
        <v>2811</v>
      </c>
      <c r="AA65" s="51" t="s">
        <v>2827</v>
      </c>
      <c r="AB65" s="51"/>
      <c r="AC65" s="51" t="str">
        <f>CONCATENATE(IMPORT[[#This Row],[1]]," ",IMPORT[[#This Row],[2]],IF(IMPORT[[#This Row],[3]]="","",CONCATENATE(" ",IMPORT[[#This Row],[3]])))</f>
        <v>Glitter GF-32</v>
      </c>
      <c r="AD65" s="51" t="str">
        <f>CONCATENATE("Import ",IMPORT[[#This Row],[Ket]])</f>
        <v>Import 2019</v>
      </c>
      <c r="AE65" s="52">
        <v>96</v>
      </c>
      <c r="AF65" s="52" t="s">
        <v>5118</v>
      </c>
      <c r="AG65" s="52" t="s">
        <v>5780</v>
      </c>
      <c r="AH65" s="52">
        <f ca="1">IMPORT[[#This Row],[C]]</f>
        <v>29</v>
      </c>
      <c r="AI65" s="126" t="str">
        <f>CONCATENATE(IMPORT[[#This Row],[6]]," ",IMPORT[[#This Row],[7]])</f>
        <v>96 PCS</v>
      </c>
    </row>
    <row r="66" spans="1:35">
      <c r="A66" s="102">
        <v>64</v>
      </c>
      <c r="B66" s="31">
        <f ca="1">IF(IMPORT[[#This Row],[C]]&lt;1,"",ROW()-2)</f>
        <v>64</v>
      </c>
      <c r="C66" s="57" t="s">
        <v>2828</v>
      </c>
      <c r="D66" s="31" t="s">
        <v>2771</v>
      </c>
      <c r="E66" s="31">
        <v>300</v>
      </c>
      <c r="F66" s="31">
        <f ca="1">IMPORT[TT]</f>
        <v>72</v>
      </c>
      <c r="G66" s="31"/>
      <c r="H66" s="31">
        <v>2019</v>
      </c>
      <c r="I66" s="32">
        <v>72</v>
      </c>
      <c r="J66" s="31"/>
      <c r="K66" s="31" t="str">
        <f>IF(IMPORT[[#This Row],[b1]]="","",IMPORT[[#This Row],[b1]]-IMPORT[[#This Row],[a1]])</f>
        <v/>
      </c>
      <c r="L66" s="32">
        <f ca="1">SUM(INDIRECT(IMPORT_VAR[TABLENAME]&amp;"[@a"&amp;$1:$1-1&amp;"]"),INDIRECT(IMPORT_VAR[TABLENAME]&amp;"[@c"&amp;$1:$1-1&amp;"]"))</f>
        <v>72</v>
      </c>
      <c r="M66" s="31"/>
      <c r="N66" s="31" t="str">
        <f>IF(IMPORT[[#This Row],[b2]]="","",IMPORT[[#This Row],[b2]]-IMPORT[[#This Row],[a2]])</f>
        <v/>
      </c>
      <c r="O66" s="32">
        <f ca="1">SUM(INDIRECT(IMPORT_VAR[TABLENAME]&amp;"[@a"&amp;$1:$1-1&amp;"]"),INDIRECT(IMPORT_VAR[TABLENAME]&amp;"[@c"&amp;$1:$1-1&amp;"]"))</f>
        <v>72</v>
      </c>
      <c r="P66" s="33"/>
      <c r="Q66" s="33" t="str">
        <f>IF(IMPORT[[#This Row],[b3]]="","",IMPORT[[#This Row],[b3]]-IMPORT[[#This Row],[a3]])</f>
        <v/>
      </c>
      <c r="R66" s="32">
        <f ca="1">SUM(INDIRECT(IMPORT_VAR[TABLENAME]&amp;"[@a"&amp;$1:$1-1&amp;"]"),INDIRECT(IMPORT_VAR[TABLENAME]&amp;"[@c"&amp;$1:$1-1&amp;"]"))</f>
        <v>72</v>
      </c>
      <c r="S66" s="33"/>
      <c r="T66" s="33" t="str">
        <f>IF(IMPORT[[#This Row],[b4]]="","",IMPORT[[#This Row],[b4]]-IMPORT[[#This Row],[a4]])</f>
        <v/>
      </c>
      <c r="U66" s="32">
        <f ca="1">SUM(INDIRECT(IMPORT_VAR[TABLENAME]&amp;"[@a"&amp;$1:$1-1&amp;"]"),INDIRECT(IMPORT_VAR[TABLENAME]&amp;"[@c"&amp;$1:$1-1&amp;"]"))</f>
        <v>72</v>
      </c>
      <c r="V66" s="33"/>
      <c r="W66" s="31"/>
      <c r="X66" s="31" t="str">
        <f>IF(IMPORT[[#This Row],[b5]]="","",IMPORT[[#This Row],[b5]]-IMPORT[[#This Row],[a5]])</f>
        <v/>
      </c>
      <c r="Y66" s="49">
        <f ca="1">SUM(INDIRECT(IMPORT_VAR[TABLENAME]&amp;"[@a"&amp;$1:$1-1&amp;"]"),INDIRECT(IMPORT_VAR[TABLENAME]&amp;"[@c"&amp;$1:$1-1&amp;"]"))</f>
        <v>72</v>
      </c>
      <c r="Z66" s="51" t="s">
        <v>5699</v>
      </c>
      <c r="AA66" s="51" t="s">
        <v>2828</v>
      </c>
      <c r="AB66" s="51"/>
      <c r="AC66" s="51" t="str">
        <f>CONCATENATE(IMPORT[[#This Row],[1]]," ",IMPORT[[#This Row],[2]],IF(IMPORT[[#This Row],[3]]="","",CONCATENATE(" ",IMPORT[[#This Row],[3]])))</f>
        <v>Garisan GB-30</v>
      </c>
      <c r="AD66" s="51" t="str">
        <f>CONCATENATE("Import ",IMPORT[[#This Row],[Ket]])</f>
        <v>Import 2019</v>
      </c>
      <c r="AE66" s="52">
        <v>300</v>
      </c>
      <c r="AF66" s="52" t="s">
        <v>5118</v>
      </c>
      <c r="AG66" s="52" t="s">
        <v>5780</v>
      </c>
      <c r="AH66" s="52">
        <f ca="1">IMPORT[[#This Row],[C]]</f>
        <v>72</v>
      </c>
      <c r="AI66" s="126" t="str">
        <f>CONCATENATE(IMPORT[[#This Row],[6]]," ",IMPORT[[#This Row],[7]])</f>
        <v>300 PCS</v>
      </c>
    </row>
    <row r="67" spans="1:35">
      <c r="A67" s="102">
        <v>65</v>
      </c>
      <c r="B67" s="31">
        <f ca="1">IF(IMPORT[[#This Row],[C]]&lt;1,"",ROW()-2)</f>
        <v>65</v>
      </c>
      <c r="C67" s="57" t="s">
        <v>2830</v>
      </c>
      <c r="D67" s="31" t="s">
        <v>2831</v>
      </c>
      <c r="E67" s="31">
        <v>5000</v>
      </c>
      <c r="F67" s="31">
        <f ca="1">IMPORT[TT]</f>
        <v>5</v>
      </c>
      <c r="G67" s="31"/>
      <c r="H67" s="31">
        <v>2019</v>
      </c>
      <c r="I67" s="32">
        <v>5</v>
      </c>
      <c r="J67" s="31"/>
      <c r="K67" s="31" t="str">
        <f>IF(IMPORT[[#This Row],[b1]]="","",IMPORT[[#This Row],[b1]]-IMPORT[[#This Row],[a1]])</f>
        <v/>
      </c>
      <c r="L67" s="32">
        <f ca="1">SUM(INDIRECT(IMPORT_VAR[TABLENAME]&amp;"[@a"&amp;$1:$1-1&amp;"]"),INDIRECT(IMPORT_VAR[TABLENAME]&amp;"[@c"&amp;$1:$1-1&amp;"]"))</f>
        <v>5</v>
      </c>
      <c r="M67" s="31"/>
      <c r="N67" s="31" t="str">
        <f>IF(IMPORT[[#This Row],[b2]]="","",IMPORT[[#This Row],[b2]]-IMPORT[[#This Row],[a2]])</f>
        <v/>
      </c>
      <c r="O67" s="32">
        <f ca="1">SUM(INDIRECT(IMPORT_VAR[TABLENAME]&amp;"[@a"&amp;$1:$1-1&amp;"]"),INDIRECT(IMPORT_VAR[TABLENAME]&amp;"[@c"&amp;$1:$1-1&amp;"]"))</f>
        <v>5</v>
      </c>
      <c r="P67" s="33"/>
      <c r="Q67" s="33" t="str">
        <f>IF(IMPORT[[#This Row],[b3]]="","",IMPORT[[#This Row],[b3]]-IMPORT[[#This Row],[a3]])</f>
        <v/>
      </c>
      <c r="R67" s="32">
        <f ca="1">SUM(INDIRECT(IMPORT_VAR[TABLENAME]&amp;"[@a"&amp;$1:$1-1&amp;"]"),INDIRECT(IMPORT_VAR[TABLENAME]&amp;"[@c"&amp;$1:$1-1&amp;"]"))</f>
        <v>5</v>
      </c>
      <c r="S67" s="33"/>
      <c r="T67" s="33" t="str">
        <f>IF(IMPORT[[#This Row],[b4]]="","",IMPORT[[#This Row],[b4]]-IMPORT[[#This Row],[a4]])</f>
        <v/>
      </c>
      <c r="U67" s="32">
        <f ca="1">SUM(INDIRECT(IMPORT_VAR[TABLENAME]&amp;"[@a"&amp;$1:$1-1&amp;"]"),INDIRECT(IMPORT_VAR[TABLENAME]&amp;"[@c"&amp;$1:$1-1&amp;"]"))</f>
        <v>5</v>
      </c>
      <c r="V67" s="33"/>
      <c r="W67" s="31"/>
      <c r="X67" s="31" t="str">
        <f>IF(IMPORT[[#This Row],[b5]]="","",IMPORT[[#This Row],[b5]]-IMPORT[[#This Row],[a5]])</f>
        <v/>
      </c>
      <c r="Y67" s="49">
        <f ca="1">SUM(INDIRECT(IMPORT_VAR[TABLENAME]&amp;"[@a"&amp;$1:$1-1&amp;"]"),INDIRECT(IMPORT_VAR[TABLENAME]&amp;"[@c"&amp;$1:$1-1&amp;"]"))</f>
        <v>5</v>
      </c>
      <c r="Z67" s="51" t="s">
        <v>4102</v>
      </c>
      <c r="AA67" s="51" t="s">
        <v>2830</v>
      </c>
      <c r="AB67" s="51"/>
      <c r="AC67" s="51" t="str">
        <f>CONCATENATE(IMPORT[[#This Row],[1]]," ",IMPORT[[#This Row],[2]],IF(IMPORT[[#This Row],[3]]="","",CONCATENATE(" ",IMPORT[[#This Row],[3]])))</f>
        <v>Id Card B3</v>
      </c>
      <c r="AD67" s="51" t="str">
        <f>CONCATENATE("Import ",IMPORT[[#This Row],[Ket]])</f>
        <v>Import 2019</v>
      </c>
      <c r="AE67" s="52">
        <v>5000</v>
      </c>
      <c r="AF67" s="52" t="s">
        <v>5118</v>
      </c>
      <c r="AG67" s="52" t="s">
        <v>5780</v>
      </c>
      <c r="AH67" s="52">
        <f ca="1">IMPORT[[#This Row],[C]]</f>
        <v>5</v>
      </c>
      <c r="AI67" s="126" t="str">
        <f>CONCATENATE(IMPORT[[#This Row],[6]]," ",IMPORT[[#This Row],[7]])</f>
        <v>5000 PCS</v>
      </c>
    </row>
    <row r="68" spans="1:35">
      <c r="A68" s="102">
        <v>66</v>
      </c>
      <c r="B68" s="31">
        <f ca="1">IF(IMPORT[[#This Row],[C]]&lt;1,"",ROW()-2)</f>
        <v>66</v>
      </c>
      <c r="C68" s="57" t="s">
        <v>2833</v>
      </c>
      <c r="D68" s="31" t="s">
        <v>2771</v>
      </c>
      <c r="E68" s="31">
        <v>480</v>
      </c>
      <c r="F68" s="31">
        <f ca="1">IMPORT[TT]</f>
        <v>5</v>
      </c>
      <c r="G68" s="31"/>
      <c r="H68" s="31">
        <v>2019</v>
      </c>
      <c r="I68" s="32">
        <v>5</v>
      </c>
      <c r="J68" s="31"/>
      <c r="K68" s="31" t="str">
        <f>IF(IMPORT[[#This Row],[b1]]="","",IMPORT[[#This Row],[b1]]-IMPORT[[#This Row],[a1]])</f>
        <v/>
      </c>
      <c r="L68" s="32">
        <f ca="1">SUM(INDIRECT(IMPORT_VAR[TABLENAME]&amp;"[@a"&amp;$1:$1-1&amp;"]"),INDIRECT(IMPORT_VAR[TABLENAME]&amp;"[@c"&amp;$1:$1-1&amp;"]"))</f>
        <v>5</v>
      </c>
      <c r="M68" s="31"/>
      <c r="N68" s="31" t="str">
        <f>IF(IMPORT[[#This Row],[b2]]="","",IMPORT[[#This Row],[b2]]-IMPORT[[#This Row],[a2]])</f>
        <v/>
      </c>
      <c r="O68" s="32">
        <f ca="1">SUM(INDIRECT(IMPORT_VAR[TABLENAME]&amp;"[@a"&amp;$1:$1-1&amp;"]"),INDIRECT(IMPORT_VAR[TABLENAME]&amp;"[@c"&amp;$1:$1-1&amp;"]"))</f>
        <v>5</v>
      </c>
      <c r="P68" s="33"/>
      <c r="Q68" s="33" t="str">
        <f>IF(IMPORT[[#This Row],[b3]]="","",IMPORT[[#This Row],[b3]]-IMPORT[[#This Row],[a3]])</f>
        <v/>
      </c>
      <c r="R68" s="32">
        <f ca="1">SUM(INDIRECT(IMPORT_VAR[TABLENAME]&amp;"[@a"&amp;$1:$1-1&amp;"]"),INDIRECT(IMPORT_VAR[TABLENAME]&amp;"[@c"&amp;$1:$1-1&amp;"]"))</f>
        <v>5</v>
      </c>
      <c r="S68" s="33"/>
      <c r="T68" s="33" t="str">
        <f>IF(IMPORT[[#This Row],[b4]]="","",IMPORT[[#This Row],[b4]]-IMPORT[[#This Row],[a4]])</f>
        <v/>
      </c>
      <c r="U68" s="32">
        <f ca="1">SUM(INDIRECT(IMPORT_VAR[TABLENAME]&amp;"[@a"&amp;$1:$1-1&amp;"]"),INDIRECT(IMPORT_VAR[TABLENAME]&amp;"[@c"&amp;$1:$1-1&amp;"]"))</f>
        <v>5</v>
      </c>
      <c r="V68" s="33"/>
      <c r="W68" s="31"/>
      <c r="X68" s="31" t="str">
        <f>IF(IMPORT[[#This Row],[b5]]="","",IMPORT[[#This Row],[b5]]-IMPORT[[#This Row],[a5]])</f>
        <v/>
      </c>
      <c r="Y68" s="49">
        <f ca="1">SUM(INDIRECT(IMPORT_VAR[TABLENAME]&amp;"[@a"&amp;$1:$1-1&amp;"]"),INDIRECT(IMPORT_VAR[TABLENAME]&amp;"[@c"&amp;$1:$1-1&amp;"]"))</f>
        <v>5</v>
      </c>
      <c r="Z68" s="51" t="s">
        <v>5699</v>
      </c>
      <c r="AA68" s="51" t="s">
        <v>2833</v>
      </c>
      <c r="AB68" s="51"/>
      <c r="AC68" s="51" t="str">
        <f>CONCATENATE(IMPORT[[#This Row],[1]]," ",IMPORT[[#This Row],[2]],IF(IMPORT[[#This Row],[3]]="","",CONCATENATE(" ",IMPORT[[#This Row],[3]])))</f>
        <v>Garisan BC-8996</v>
      </c>
      <c r="AD68" s="51" t="str">
        <f>CONCATENATE("Import ",IMPORT[[#This Row],[Ket]])</f>
        <v>Import 2019</v>
      </c>
      <c r="AE68" s="52">
        <v>480</v>
      </c>
      <c r="AF68" s="52" t="s">
        <v>5118</v>
      </c>
      <c r="AG68" s="52" t="s">
        <v>5780</v>
      </c>
      <c r="AH68" s="52">
        <f ca="1">IMPORT[[#This Row],[C]]</f>
        <v>5</v>
      </c>
      <c r="AI68" s="126" t="str">
        <f>CONCATENATE(IMPORT[[#This Row],[6]]," ",IMPORT[[#This Row],[7]])</f>
        <v>480 PCS</v>
      </c>
    </row>
    <row r="69" spans="1:35">
      <c r="A69" s="102">
        <v>67</v>
      </c>
      <c r="B69" s="31">
        <f ca="1">IF(IMPORT[[#This Row],[C]]&lt;1,"",ROW()-2)</f>
        <v>67</v>
      </c>
      <c r="C69" s="57" t="s">
        <v>2834</v>
      </c>
      <c r="D69" s="31" t="s">
        <v>2835</v>
      </c>
      <c r="E69" s="31">
        <v>144</v>
      </c>
      <c r="F69" s="31">
        <f ca="1">IMPORT[TT]</f>
        <v>5</v>
      </c>
      <c r="G69" s="31"/>
      <c r="H69" s="31">
        <v>2019</v>
      </c>
      <c r="I69" s="32">
        <v>5</v>
      </c>
      <c r="J69" s="31"/>
      <c r="K69" s="31" t="str">
        <f>IF(IMPORT[[#This Row],[b1]]="","",IMPORT[[#This Row],[b1]]-IMPORT[[#This Row],[a1]])</f>
        <v/>
      </c>
      <c r="L69" s="32">
        <f ca="1">SUM(INDIRECT(IMPORT_VAR[TABLENAME]&amp;"[@a"&amp;$1:$1-1&amp;"]"),INDIRECT(IMPORT_VAR[TABLENAME]&amp;"[@c"&amp;$1:$1-1&amp;"]"))</f>
        <v>5</v>
      </c>
      <c r="M69" s="31"/>
      <c r="N69" s="31" t="str">
        <f>IF(IMPORT[[#This Row],[b2]]="","",IMPORT[[#This Row],[b2]]-IMPORT[[#This Row],[a2]])</f>
        <v/>
      </c>
      <c r="O69" s="32">
        <f ca="1">SUM(INDIRECT(IMPORT_VAR[TABLENAME]&amp;"[@a"&amp;$1:$1-1&amp;"]"),INDIRECT(IMPORT_VAR[TABLENAME]&amp;"[@c"&amp;$1:$1-1&amp;"]"))</f>
        <v>5</v>
      </c>
      <c r="P69" s="33"/>
      <c r="Q69" s="33" t="str">
        <f>IF(IMPORT[[#This Row],[b3]]="","",IMPORT[[#This Row],[b3]]-IMPORT[[#This Row],[a3]])</f>
        <v/>
      </c>
      <c r="R69" s="32">
        <f ca="1">SUM(INDIRECT(IMPORT_VAR[TABLENAME]&amp;"[@a"&amp;$1:$1-1&amp;"]"),INDIRECT(IMPORT_VAR[TABLENAME]&amp;"[@c"&amp;$1:$1-1&amp;"]"))</f>
        <v>5</v>
      </c>
      <c r="S69" s="33"/>
      <c r="T69" s="33" t="str">
        <f>IF(IMPORT[[#This Row],[b4]]="","",IMPORT[[#This Row],[b4]]-IMPORT[[#This Row],[a4]])</f>
        <v/>
      </c>
      <c r="U69" s="32">
        <f ca="1">SUM(INDIRECT(IMPORT_VAR[TABLENAME]&amp;"[@a"&amp;$1:$1-1&amp;"]"),INDIRECT(IMPORT_VAR[TABLENAME]&amp;"[@c"&amp;$1:$1-1&amp;"]"))</f>
        <v>5</v>
      </c>
      <c r="V69" s="33"/>
      <c r="W69" s="31"/>
      <c r="X69" s="31" t="str">
        <f>IF(IMPORT[[#This Row],[b5]]="","",IMPORT[[#This Row],[b5]]-IMPORT[[#This Row],[a5]])</f>
        <v/>
      </c>
      <c r="Y69" s="49">
        <f ca="1">SUM(INDIRECT(IMPORT_VAR[TABLENAME]&amp;"[@a"&amp;$1:$1-1&amp;"]"),INDIRECT(IMPORT_VAR[TABLENAME]&amp;"[@c"&amp;$1:$1-1&amp;"]"))</f>
        <v>5</v>
      </c>
      <c r="Z69" s="51" t="s">
        <v>5707</v>
      </c>
      <c r="AA69" s="51" t="s">
        <v>2834</v>
      </c>
      <c r="AB69" s="51"/>
      <c r="AC69" s="51" t="str">
        <f>CONCATENATE(IMPORT[[#This Row],[1]]," ",IMPORT[[#This Row],[2]],IF(IMPORT[[#This Row],[3]]="","",CONCATENATE(" ",IMPORT[[#This Row],[3]])))</f>
        <v>Pensil Case 105</v>
      </c>
      <c r="AD69" s="51" t="str">
        <f>CONCATENATE("Import ",IMPORT[[#This Row],[Ket]])</f>
        <v>Import 2019</v>
      </c>
      <c r="AE69" s="52">
        <v>144</v>
      </c>
      <c r="AF69" s="52" t="s">
        <v>5118</v>
      </c>
      <c r="AG69" s="52" t="s">
        <v>5780</v>
      </c>
      <c r="AH69" s="52">
        <f ca="1">IMPORT[[#This Row],[C]]</f>
        <v>5</v>
      </c>
      <c r="AI69" s="126" t="str">
        <f>CONCATENATE(IMPORT[[#This Row],[6]]," ",IMPORT[[#This Row],[7]])</f>
        <v>144 PCS</v>
      </c>
    </row>
    <row r="70" spans="1:35">
      <c r="A70" s="102">
        <v>68</v>
      </c>
      <c r="B70" s="31">
        <f ca="1">IF(IMPORT[[#This Row],[C]]&lt;1,"",ROW()-2)</f>
        <v>68</v>
      </c>
      <c r="C70" s="57" t="s">
        <v>2836</v>
      </c>
      <c r="D70" s="31" t="s">
        <v>6122</v>
      </c>
      <c r="E70" s="31">
        <v>120</v>
      </c>
      <c r="F70" s="31">
        <f ca="1">IMPORT[TT]</f>
        <v>9</v>
      </c>
      <c r="G70" s="31"/>
      <c r="H70" s="31">
        <v>2019</v>
      </c>
      <c r="I70" s="32">
        <v>9</v>
      </c>
      <c r="J70" s="31"/>
      <c r="K70" s="31" t="str">
        <f>IF(IMPORT[[#This Row],[b1]]="","",IMPORT[[#This Row],[b1]]-IMPORT[[#This Row],[a1]])</f>
        <v/>
      </c>
      <c r="L70" s="32">
        <f ca="1">SUM(INDIRECT(IMPORT_VAR[TABLENAME]&amp;"[@a"&amp;$1:$1-1&amp;"]"),INDIRECT(IMPORT_VAR[TABLENAME]&amp;"[@c"&amp;$1:$1-1&amp;"]"))</f>
        <v>9</v>
      </c>
      <c r="M70" s="31"/>
      <c r="N70" s="31" t="str">
        <f>IF(IMPORT[[#This Row],[b2]]="","",IMPORT[[#This Row],[b2]]-IMPORT[[#This Row],[a2]])</f>
        <v/>
      </c>
      <c r="O70" s="32">
        <f ca="1">SUM(INDIRECT(IMPORT_VAR[TABLENAME]&amp;"[@a"&amp;$1:$1-1&amp;"]"),INDIRECT(IMPORT_VAR[TABLENAME]&amp;"[@c"&amp;$1:$1-1&amp;"]"))</f>
        <v>9</v>
      </c>
      <c r="P70" s="33"/>
      <c r="Q70" s="33" t="str">
        <f>IF(IMPORT[[#This Row],[b3]]="","",IMPORT[[#This Row],[b3]]-IMPORT[[#This Row],[a3]])</f>
        <v/>
      </c>
      <c r="R70" s="32">
        <f ca="1">SUM(INDIRECT(IMPORT_VAR[TABLENAME]&amp;"[@a"&amp;$1:$1-1&amp;"]"),INDIRECT(IMPORT_VAR[TABLENAME]&amp;"[@c"&amp;$1:$1-1&amp;"]"))</f>
        <v>9</v>
      </c>
      <c r="S70" s="33"/>
      <c r="T70" s="33" t="str">
        <f>IF(IMPORT[[#This Row],[b4]]="","",IMPORT[[#This Row],[b4]]-IMPORT[[#This Row],[a4]])</f>
        <v/>
      </c>
      <c r="U70" s="32">
        <f ca="1">SUM(INDIRECT(IMPORT_VAR[TABLENAME]&amp;"[@a"&amp;$1:$1-1&amp;"]"),INDIRECT(IMPORT_VAR[TABLENAME]&amp;"[@c"&amp;$1:$1-1&amp;"]"))</f>
        <v>9</v>
      </c>
      <c r="V70" s="33"/>
      <c r="W70" s="31"/>
      <c r="X70" s="31" t="str">
        <f>IF(IMPORT[[#This Row],[b5]]="","",IMPORT[[#This Row],[b5]]-IMPORT[[#This Row],[a5]])</f>
        <v/>
      </c>
      <c r="Y70" s="49">
        <f ca="1">SUM(INDIRECT(IMPORT_VAR[TABLENAME]&amp;"[@a"&amp;$1:$1-1&amp;"]"),INDIRECT(IMPORT_VAR[TABLENAME]&amp;"[@c"&amp;$1:$1-1&amp;"]"))</f>
        <v>9</v>
      </c>
      <c r="Z70" s="51" t="s">
        <v>5707</v>
      </c>
      <c r="AA70" s="51" t="s">
        <v>2836</v>
      </c>
      <c r="AB70" s="51"/>
      <c r="AC70" s="51" t="str">
        <f>CONCATENATE(IMPORT[[#This Row],[1]]," ",IMPORT[[#This Row],[2]],IF(IMPORT[[#This Row],[3]]="","",CONCATENATE(" ",IMPORT[[#This Row],[3]])))</f>
        <v>Pensil Case A-1359</v>
      </c>
      <c r="AD70" s="51" t="str">
        <f>CONCATENATE("Import ",IMPORT[[#This Row],[Ket]])</f>
        <v>Import 2019</v>
      </c>
      <c r="AE70" s="52">
        <v>120</v>
      </c>
      <c r="AF70" s="52" t="s">
        <v>5118</v>
      </c>
      <c r="AG70" s="52" t="s">
        <v>5780</v>
      </c>
      <c r="AH70" s="52">
        <f ca="1">IMPORT[[#This Row],[C]]</f>
        <v>9</v>
      </c>
      <c r="AI70" s="126" t="str">
        <f>CONCATENATE(IMPORT[[#This Row],[6]]," ",IMPORT[[#This Row],[7]])</f>
        <v>120 PCS</v>
      </c>
    </row>
    <row r="71" spans="1:35">
      <c r="A71" s="102">
        <v>69</v>
      </c>
      <c r="B71" s="31">
        <f ca="1">IF(IMPORT[[#This Row],[C]]&lt;1,"",ROW()-2)</f>
        <v>69</v>
      </c>
      <c r="C71" s="57" t="s">
        <v>2837</v>
      </c>
      <c r="D71" s="31" t="s">
        <v>6122</v>
      </c>
      <c r="E71" s="31">
        <v>160</v>
      </c>
      <c r="F71" s="31">
        <f ca="1">IMPORT[TT]</f>
        <v>24</v>
      </c>
      <c r="G71" s="31"/>
      <c r="H71" s="31">
        <v>2019</v>
      </c>
      <c r="I71" s="32">
        <v>24</v>
      </c>
      <c r="J71" s="31"/>
      <c r="K71" s="31" t="str">
        <f>IF(IMPORT[[#This Row],[b1]]="","",IMPORT[[#This Row],[b1]]-IMPORT[[#This Row],[a1]])</f>
        <v/>
      </c>
      <c r="L71" s="32">
        <f ca="1">SUM(INDIRECT(IMPORT_VAR[TABLENAME]&amp;"[@a"&amp;$1:$1-1&amp;"]"),INDIRECT(IMPORT_VAR[TABLENAME]&amp;"[@c"&amp;$1:$1-1&amp;"]"))</f>
        <v>24</v>
      </c>
      <c r="M71" s="31"/>
      <c r="N71" s="31" t="str">
        <f>IF(IMPORT[[#This Row],[b2]]="","",IMPORT[[#This Row],[b2]]-IMPORT[[#This Row],[a2]])</f>
        <v/>
      </c>
      <c r="O71" s="32">
        <f ca="1">SUM(INDIRECT(IMPORT_VAR[TABLENAME]&amp;"[@a"&amp;$1:$1-1&amp;"]"),INDIRECT(IMPORT_VAR[TABLENAME]&amp;"[@c"&amp;$1:$1-1&amp;"]"))</f>
        <v>24</v>
      </c>
      <c r="P71" s="33"/>
      <c r="Q71" s="33" t="str">
        <f>IF(IMPORT[[#This Row],[b3]]="","",IMPORT[[#This Row],[b3]]-IMPORT[[#This Row],[a3]])</f>
        <v/>
      </c>
      <c r="R71" s="32">
        <f ca="1">SUM(INDIRECT(IMPORT_VAR[TABLENAME]&amp;"[@a"&amp;$1:$1-1&amp;"]"),INDIRECT(IMPORT_VAR[TABLENAME]&amp;"[@c"&amp;$1:$1-1&amp;"]"))</f>
        <v>24</v>
      </c>
      <c r="S71" s="33"/>
      <c r="T71" s="33" t="str">
        <f>IF(IMPORT[[#This Row],[b4]]="","",IMPORT[[#This Row],[b4]]-IMPORT[[#This Row],[a4]])</f>
        <v/>
      </c>
      <c r="U71" s="32">
        <f ca="1">SUM(INDIRECT(IMPORT_VAR[TABLENAME]&amp;"[@a"&amp;$1:$1-1&amp;"]"),INDIRECT(IMPORT_VAR[TABLENAME]&amp;"[@c"&amp;$1:$1-1&amp;"]"))</f>
        <v>24</v>
      </c>
      <c r="V71" s="33"/>
      <c r="W71" s="31"/>
      <c r="X71" s="31" t="str">
        <f>IF(IMPORT[[#This Row],[b5]]="","",IMPORT[[#This Row],[b5]]-IMPORT[[#This Row],[a5]])</f>
        <v/>
      </c>
      <c r="Y71" s="49">
        <f ca="1">SUM(INDIRECT(IMPORT_VAR[TABLENAME]&amp;"[@a"&amp;$1:$1-1&amp;"]"),INDIRECT(IMPORT_VAR[TABLENAME]&amp;"[@c"&amp;$1:$1-1&amp;"]"))</f>
        <v>24</v>
      </c>
      <c r="Z71" s="51" t="s">
        <v>5707</v>
      </c>
      <c r="AA71" s="51" t="s">
        <v>2837</v>
      </c>
      <c r="AB71" s="51"/>
      <c r="AC71" s="51" t="str">
        <f>CONCATENATE(IMPORT[[#This Row],[1]]," ",IMPORT[[#This Row],[2]],IF(IMPORT[[#This Row],[3]]="","",CONCATENATE(" ",IMPORT[[#This Row],[3]])))</f>
        <v>Pensil Case A-1185</v>
      </c>
      <c r="AD71" s="51" t="str">
        <f>CONCATENATE("Import ",IMPORT[[#This Row],[Ket]])</f>
        <v>Import 2019</v>
      </c>
      <c r="AE71" s="52">
        <v>160</v>
      </c>
      <c r="AF71" s="52" t="s">
        <v>5118</v>
      </c>
      <c r="AG71" s="52" t="s">
        <v>5780</v>
      </c>
      <c r="AH71" s="52">
        <f ca="1">IMPORT[[#This Row],[C]]</f>
        <v>24</v>
      </c>
      <c r="AI71" s="126" t="str">
        <f>CONCATENATE(IMPORT[[#This Row],[6]]," ",IMPORT[[#This Row],[7]])</f>
        <v>160 PCS</v>
      </c>
    </row>
    <row r="72" spans="1:35">
      <c r="A72" s="102">
        <v>70</v>
      </c>
      <c r="B72" s="31">
        <f ca="1">IF(IMPORT[[#This Row],[C]]&lt;1,"",ROW()-2)</f>
        <v>70</v>
      </c>
      <c r="C72" s="57" t="s">
        <v>2838</v>
      </c>
      <c r="D72" s="31" t="s">
        <v>2835</v>
      </c>
      <c r="E72" s="31">
        <v>60</v>
      </c>
      <c r="F72" s="31">
        <f ca="1">IMPORT[TT]</f>
        <v>17</v>
      </c>
      <c r="G72" s="31"/>
      <c r="H72" s="31">
        <v>2019</v>
      </c>
      <c r="I72" s="32">
        <v>17</v>
      </c>
      <c r="J72" s="31"/>
      <c r="K72" s="31" t="str">
        <f>IF(IMPORT[[#This Row],[b1]]="","",IMPORT[[#This Row],[b1]]-IMPORT[[#This Row],[a1]])</f>
        <v/>
      </c>
      <c r="L72" s="32">
        <f ca="1">SUM(INDIRECT(IMPORT_VAR[TABLENAME]&amp;"[@a"&amp;$1:$1-1&amp;"]"),INDIRECT(IMPORT_VAR[TABLENAME]&amp;"[@c"&amp;$1:$1-1&amp;"]"))</f>
        <v>17</v>
      </c>
      <c r="M72" s="31"/>
      <c r="N72" s="31" t="str">
        <f>IF(IMPORT[[#This Row],[b2]]="","",IMPORT[[#This Row],[b2]]-IMPORT[[#This Row],[a2]])</f>
        <v/>
      </c>
      <c r="O72" s="32">
        <f ca="1">SUM(INDIRECT(IMPORT_VAR[TABLENAME]&amp;"[@a"&amp;$1:$1-1&amp;"]"),INDIRECT(IMPORT_VAR[TABLENAME]&amp;"[@c"&amp;$1:$1-1&amp;"]"))</f>
        <v>17</v>
      </c>
      <c r="P72" s="33"/>
      <c r="Q72" s="33" t="str">
        <f>IF(IMPORT[[#This Row],[b3]]="","",IMPORT[[#This Row],[b3]]-IMPORT[[#This Row],[a3]])</f>
        <v/>
      </c>
      <c r="R72" s="32">
        <f ca="1">SUM(INDIRECT(IMPORT_VAR[TABLENAME]&amp;"[@a"&amp;$1:$1-1&amp;"]"),INDIRECT(IMPORT_VAR[TABLENAME]&amp;"[@c"&amp;$1:$1-1&amp;"]"))</f>
        <v>17</v>
      </c>
      <c r="S72" s="33"/>
      <c r="T72" s="33" t="str">
        <f>IF(IMPORT[[#This Row],[b4]]="","",IMPORT[[#This Row],[b4]]-IMPORT[[#This Row],[a4]])</f>
        <v/>
      </c>
      <c r="U72" s="32">
        <f ca="1">SUM(INDIRECT(IMPORT_VAR[TABLENAME]&amp;"[@a"&amp;$1:$1-1&amp;"]"),INDIRECT(IMPORT_VAR[TABLENAME]&amp;"[@c"&amp;$1:$1-1&amp;"]"))</f>
        <v>17</v>
      </c>
      <c r="V72" s="33"/>
      <c r="W72" s="31"/>
      <c r="X72" s="31" t="str">
        <f>IF(IMPORT[[#This Row],[b5]]="","",IMPORT[[#This Row],[b5]]-IMPORT[[#This Row],[a5]])</f>
        <v/>
      </c>
      <c r="Y72" s="49">
        <f ca="1">SUM(INDIRECT(IMPORT_VAR[TABLENAME]&amp;"[@a"&amp;$1:$1-1&amp;"]"),INDIRECT(IMPORT_VAR[TABLENAME]&amp;"[@c"&amp;$1:$1-1&amp;"]"))</f>
        <v>17</v>
      </c>
      <c r="Z72" s="51" t="s">
        <v>5707</v>
      </c>
      <c r="AA72" s="51" t="s">
        <v>2838</v>
      </c>
      <c r="AB72" s="52"/>
      <c r="AC72" s="52" t="str">
        <f>CONCATENATE(IMPORT[[#This Row],[1]]," ",IMPORT[[#This Row],[2]],IF(IMPORT[[#This Row],[3]]="","",CONCATENATE(" ",IMPORT[[#This Row],[3]])))</f>
        <v>Pensil Case KW-1919</v>
      </c>
      <c r="AD72" s="52" t="str">
        <f>CONCATENATE("Import ",IMPORT[[#This Row],[Ket]])</f>
        <v>Import 2019</v>
      </c>
      <c r="AE72" s="52">
        <v>60</v>
      </c>
      <c r="AF72" s="52" t="s">
        <v>5118</v>
      </c>
      <c r="AG72" s="52" t="s">
        <v>5780</v>
      </c>
      <c r="AH72" s="52">
        <f ca="1">IMPORT[[#This Row],[C]]</f>
        <v>17</v>
      </c>
      <c r="AI72" s="126" t="str">
        <f>CONCATENATE(IMPORT[[#This Row],[6]]," ",IMPORT[[#This Row],[7]])</f>
        <v>60 PCS</v>
      </c>
    </row>
    <row r="73" spans="1:35">
      <c r="A73" s="102">
        <v>71</v>
      </c>
      <c r="B73" s="31">
        <f ca="1">IF(IMPORT[[#This Row],[C]]&lt;1,"",ROW()-2)</f>
        <v>71</v>
      </c>
      <c r="C73" s="57" t="s">
        <v>2839</v>
      </c>
      <c r="D73" s="31" t="s">
        <v>2835</v>
      </c>
      <c r="E73" s="31">
        <v>60</v>
      </c>
      <c r="F73" s="31">
        <f ca="1">IMPORT[TT]</f>
        <v>9</v>
      </c>
      <c r="G73" s="31"/>
      <c r="H73" s="31">
        <v>2019</v>
      </c>
      <c r="I73" s="32">
        <v>9</v>
      </c>
      <c r="J73" s="31"/>
      <c r="K73" s="31" t="str">
        <f>IF(IMPORT[[#This Row],[b1]]="","",IMPORT[[#This Row],[b1]]-IMPORT[[#This Row],[a1]])</f>
        <v/>
      </c>
      <c r="L73" s="32">
        <f ca="1">SUM(INDIRECT(IMPORT_VAR[TABLENAME]&amp;"[@a"&amp;$1:$1-1&amp;"]"),INDIRECT(IMPORT_VAR[TABLENAME]&amp;"[@c"&amp;$1:$1-1&amp;"]"))</f>
        <v>9</v>
      </c>
      <c r="M73" s="31"/>
      <c r="N73" s="31" t="str">
        <f>IF(IMPORT[[#This Row],[b2]]="","",IMPORT[[#This Row],[b2]]-IMPORT[[#This Row],[a2]])</f>
        <v/>
      </c>
      <c r="O73" s="32">
        <f ca="1">SUM(INDIRECT(IMPORT_VAR[TABLENAME]&amp;"[@a"&amp;$1:$1-1&amp;"]"),INDIRECT(IMPORT_VAR[TABLENAME]&amp;"[@c"&amp;$1:$1-1&amp;"]"))</f>
        <v>9</v>
      </c>
      <c r="P73" s="33"/>
      <c r="Q73" s="33" t="str">
        <f>IF(IMPORT[[#This Row],[b3]]="","",IMPORT[[#This Row],[b3]]-IMPORT[[#This Row],[a3]])</f>
        <v/>
      </c>
      <c r="R73" s="32">
        <f ca="1">SUM(INDIRECT(IMPORT_VAR[TABLENAME]&amp;"[@a"&amp;$1:$1-1&amp;"]"),INDIRECT(IMPORT_VAR[TABLENAME]&amp;"[@c"&amp;$1:$1-1&amp;"]"))</f>
        <v>9</v>
      </c>
      <c r="S73" s="33"/>
      <c r="T73" s="33" t="str">
        <f>IF(IMPORT[[#This Row],[b4]]="","",IMPORT[[#This Row],[b4]]-IMPORT[[#This Row],[a4]])</f>
        <v/>
      </c>
      <c r="U73" s="32">
        <f ca="1">SUM(INDIRECT(IMPORT_VAR[TABLENAME]&amp;"[@a"&amp;$1:$1-1&amp;"]"),INDIRECT(IMPORT_VAR[TABLENAME]&amp;"[@c"&amp;$1:$1-1&amp;"]"))</f>
        <v>9</v>
      </c>
      <c r="V73" s="33"/>
      <c r="W73" s="31"/>
      <c r="X73" s="31" t="str">
        <f>IF(IMPORT[[#This Row],[b5]]="","",IMPORT[[#This Row],[b5]]-IMPORT[[#This Row],[a5]])</f>
        <v/>
      </c>
      <c r="Y73" s="49">
        <f ca="1">SUM(INDIRECT(IMPORT_VAR[TABLENAME]&amp;"[@a"&amp;$1:$1-1&amp;"]"),INDIRECT(IMPORT_VAR[TABLENAME]&amp;"[@c"&amp;$1:$1-1&amp;"]"))</f>
        <v>9</v>
      </c>
      <c r="Z73" s="51" t="s">
        <v>5707</v>
      </c>
      <c r="AA73" s="51" t="s">
        <v>2839</v>
      </c>
      <c r="AB73" s="52"/>
      <c r="AC73" s="52" t="str">
        <f>CONCATENATE(IMPORT[[#This Row],[1]]," ",IMPORT[[#This Row],[2]],IF(IMPORT[[#This Row],[3]]="","",CONCATENATE(" ",IMPORT[[#This Row],[3]])))</f>
        <v>Pensil Case KW-1616</v>
      </c>
      <c r="AD73" s="52" t="str">
        <f>CONCATENATE("Import ",IMPORT[[#This Row],[Ket]])</f>
        <v>Import 2019</v>
      </c>
      <c r="AE73" s="52">
        <v>60</v>
      </c>
      <c r="AF73" s="52" t="s">
        <v>5118</v>
      </c>
      <c r="AG73" s="52" t="s">
        <v>5780</v>
      </c>
      <c r="AH73" s="52">
        <f ca="1">IMPORT[[#This Row],[C]]</f>
        <v>9</v>
      </c>
      <c r="AI73" s="126" t="str">
        <f>CONCATENATE(IMPORT[[#This Row],[6]]," ",IMPORT[[#This Row],[7]])</f>
        <v>60 PCS</v>
      </c>
    </row>
    <row r="74" spans="1:35">
      <c r="A74" s="102">
        <v>72</v>
      </c>
      <c r="B74" s="31">
        <f ca="1">IF(IMPORT[[#This Row],[C]]&lt;1,"",ROW()-2)</f>
        <v>72</v>
      </c>
      <c r="C74" s="57" t="s">
        <v>2840</v>
      </c>
      <c r="D74" s="31" t="s">
        <v>2841</v>
      </c>
      <c r="E74" s="31">
        <v>1000</v>
      </c>
      <c r="F74" s="31">
        <f ca="1">IMPORT[TT]</f>
        <v>41</v>
      </c>
      <c r="G74" s="31"/>
      <c r="H74" s="31">
        <v>2019</v>
      </c>
      <c r="I74" s="32">
        <v>41</v>
      </c>
      <c r="J74" s="31"/>
      <c r="K74" s="31" t="str">
        <f>IF(IMPORT[[#This Row],[b1]]="","",IMPORT[[#This Row],[b1]]-IMPORT[[#This Row],[a1]])</f>
        <v/>
      </c>
      <c r="L74" s="32">
        <f ca="1">SUM(INDIRECT(IMPORT_VAR[TABLENAME]&amp;"[@a"&amp;$1:$1-1&amp;"]"),INDIRECT(IMPORT_VAR[TABLENAME]&amp;"[@c"&amp;$1:$1-1&amp;"]"))</f>
        <v>41</v>
      </c>
      <c r="M74" s="31"/>
      <c r="N74" s="31" t="str">
        <f>IF(IMPORT[[#This Row],[b2]]="","",IMPORT[[#This Row],[b2]]-IMPORT[[#This Row],[a2]])</f>
        <v/>
      </c>
      <c r="O74" s="32">
        <f ca="1">SUM(INDIRECT(IMPORT_VAR[TABLENAME]&amp;"[@a"&amp;$1:$1-1&amp;"]"),INDIRECT(IMPORT_VAR[TABLENAME]&amp;"[@c"&amp;$1:$1-1&amp;"]"))</f>
        <v>41</v>
      </c>
      <c r="P74" s="33"/>
      <c r="Q74" s="33" t="str">
        <f>IF(IMPORT[[#This Row],[b3]]="","",IMPORT[[#This Row],[b3]]-IMPORT[[#This Row],[a3]])</f>
        <v/>
      </c>
      <c r="R74" s="32">
        <f ca="1">SUM(INDIRECT(IMPORT_VAR[TABLENAME]&amp;"[@a"&amp;$1:$1-1&amp;"]"),INDIRECT(IMPORT_VAR[TABLENAME]&amp;"[@c"&amp;$1:$1-1&amp;"]"))</f>
        <v>41</v>
      </c>
      <c r="S74" s="33"/>
      <c r="T74" s="33" t="str">
        <f>IF(IMPORT[[#This Row],[b4]]="","",IMPORT[[#This Row],[b4]]-IMPORT[[#This Row],[a4]])</f>
        <v/>
      </c>
      <c r="U74" s="32">
        <f ca="1">SUM(INDIRECT(IMPORT_VAR[TABLENAME]&amp;"[@a"&amp;$1:$1-1&amp;"]"),INDIRECT(IMPORT_VAR[TABLENAME]&amp;"[@c"&amp;$1:$1-1&amp;"]"))</f>
        <v>41</v>
      </c>
      <c r="V74" s="33"/>
      <c r="W74" s="31"/>
      <c r="X74" s="31" t="str">
        <f>IF(IMPORT[[#This Row],[b5]]="","",IMPORT[[#This Row],[b5]]-IMPORT[[#This Row],[a5]])</f>
        <v/>
      </c>
      <c r="Y74" s="49">
        <f ca="1">SUM(INDIRECT(IMPORT_VAR[TABLENAME]&amp;"[@a"&amp;$1:$1-1&amp;"]"),INDIRECT(IMPORT_VAR[TABLENAME]&amp;"[@c"&amp;$1:$1-1&amp;"]"))</f>
        <v>41</v>
      </c>
      <c r="Z74" s="51" t="s">
        <v>4102</v>
      </c>
      <c r="AA74" s="51" t="s">
        <v>2840</v>
      </c>
      <c r="AB74" s="51" t="s">
        <v>5671</v>
      </c>
      <c r="AC74" s="51" t="str">
        <f>CONCATENATE(IMPORT[[#This Row],[1]]," ",IMPORT[[#This Row],[2]],IF(IMPORT[[#This Row],[3]]="","",CONCATENATE(" ",IMPORT[[#This Row],[3]])))</f>
        <v>Id Card 6612 (Wrn Ht Habis)</v>
      </c>
      <c r="AD74" s="51" t="str">
        <f>CONCATENATE("Import ",IMPORT[[#This Row],[Ket]])</f>
        <v>Import 2019</v>
      </c>
      <c r="AE74" s="52">
        <v>1000</v>
      </c>
      <c r="AF74" s="52" t="s">
        <v>5118</v>
      </c>
      <c r="AG74" s="52" t="s">
        <v>5780</v>
      </c>
      <c r="AH74" s="52">
        <f ca="1">IMPORT[[#This Row],[C]]</f>
        <v>41</v>
      </c>
      <c r="AI74" s="126" t="str">
        <f>CONCATENATE(IMPORT[[#This Row],[6]]," ",IMPORT[[#This Row],[7]])</f>
        <v>1000 PCS</v>
      </c>
    </row>
    <row r="75" spans="1:35">
      <c r="A75" s="102">
        <v>73</v>
      </c>
      <c r="B75" s="31">
        <f ca="1">IF(IMPORT[[#This Row],[C]]&lt;1,"",ROW()-2)</f>
        <v>73</v>
      </c>
      <c r="C75" s="57" t="s">
        <v>2842</v>
      </c>
      <c r="D75" s="31" t="s">
        <v>2771</v>
      </c>
      <c r="E75" s="31">
        <v>288</v>
      </c>
      <c r="F75" s="31">
        <f ca="1">IMPORT[TT]</f>
        <v>1</v>
      </c>
      <c r="G75" s="31"/>
      <c r="H75" s="31">
        <v>2019</v>
      </c>
      <c r="I75" s="32">
        <v>1</v>
      </c>
      <c r="J75" s="31"/>
      <c r="K75" s="31" t="str">
        <f>IF(IMPORT[[#This Row],[b1]]="","",IMPORT[[#This Row],[b1]]-IMPORT[[#This Row],[a1]])</f>
        <v/>
      </c>
      <c r="L75" s="32">
        <f ca="1">SUM(INDIRECT(IMPORT_VAR[TABLENAME]&amp;"[@a"&amp;$1:$1-1&amp;"]"),INDIRECT(IMPORT_VAR[TABLENAME]&amp;"[@c"&amp;$1:$1-1&amp;"]"))</f>
        <v>1</v>
      </c>
      <c r="M75" s="31"/>
      <c r="N75" s="31" t="str">
        <f>IF(IMPORT[[#This Row],[b2]]="","",IMPORT[[#This Row],[b2]]-IMPORT[[#This Row],[a2]])</f>
        <v/>
      </c>
      <c r="O75" s="32">
        <f ca="1">SUM(INDIRECT(IMPORT_VAR[TABLENAME]&amp;"[@a"&amp;$1:$1-1&amp;"]"),INDIRECT(IMPORT_VAR[TABLENAME]&amp;"[@c"&amp;$1:$1-1&amp;"]"))</f>
        <v>1</v>
      </c>
      <c r="P75" s="33"/>
      <c r="Q75" s="33" t="str">
        <f>IF(IMPORT[[#This Row],[b3]]="","",IMPORT[[#This Row],[b3]]-IMPORT[[#This Row],[a3]])</f>
        <v/>
      </c>
      <c r="R75" s="32">
        <f ca="1">SUM(INDIRECT(IMPORT_VAR[TABLENAME]&amp;"[@a"&amp;$1:$1-1&amp;"]"),INDIRECT(IMPORT_VAR[TABLENAME]&amp;"[@c"&amp;$1:$1-1&amp;"]"))</f>
        <v>1</v>
      </c>
      <c r="S75" s="33"/>
      <c r="T75" s="33" t="str">
        <f>IF(IMPORT[[#This Row],[b4]]="","",IMPORT[[#This Row],[b4]]-IMPORT[[#This Row],[a4]])</f>
        <v/>
      </c>
      <c r="U75" s="32">
        <f ca="1">SUM(INDIRECT(IMPORT_VAR[TABLENAME]&amp;"[@a"&amp;$1:$1-1&amp;"]"),INDIRECT(IMPORT_VAR[TABLENAME]&amp;"[@c"&amp;$1:$1-1&amp;"]"))</f>
        <v>1</v>
      </c>
      <c r="V75" s="33"/>
      <c r="W75" s="31"/>
      <c r="X75" s="31" t="str">
        <f>IF(IMPORT[[#This Row],[b5]]="","",IMPORT[[#This Row],[b5]]-IMPORT[[#This Row],[a5]])</f>
        <v/>
      </c>
      <c r="Y75" s="49">
        <f ca="1">SUM(INDIRECT(IMPORT_VAR[TABLENAME]&amp;"[@a"&amp;$1:$1-1&amp;"]"),INDIRECT(IMPORT_VAR[TABLENAME]&amp;"[@c"&amp;$1:$1-1&amp;"]"))</f>
        <v>1</v>
      </c>
      <c r="Z75" s="51" t="s">
        <v>5699</v>
      </c>
      <c r="AA75" s="52" t="s">
        <v>2842</v>
      </c>
      <c r="AB75" s="51"/>
      <c r="AC75" s="51" t="str">
        <f>CONCATENATE(IMPORT[[#This Row],[1]]," ",IMPORT[[#This Row],[2]],IF(IMPORT[[#This Row],[3]]="","",CONCATENATE(" ",IMPORT[[#This Row],[3]])))</f>
        <v>Garisan NO.2030</v>
      </c>
      <c r="AD75" s="51" t="str">
        <f>CONCATENATE("Import ",IMPORT[[#This Row],[Ket]])</f>
        <v>Import 2019</v>
      </c>
      <c r="AE75" s="52">
        <v>288</v>
      </c>
      <c r="AF75" s="52" t="s">
        <v>5118</v>
      </c>
      <c r="AG75" s="52" t="s">
        <v>5780</v>
      </c>
      <c r="AH75" s="52">
        <f ca="1">IMPORT[[#This Row],[C]]</f>
        <v>1</v>
      </c>
      <c r="AI75" s="126" t="str">
        <f>CONCATENATE(IMPORT[[#This Row],[6]]," ",IMPORT[[#This Row],[7]])</f>
        <v>288 PCS</v>
      </c>
    </row>
    <row r="76" spans="1:35">
      <c r="A76" s="102">
        <v>74</v>
      </c>
      <c r="B76" s="31">
        <f ca="1">IF(IMPORT[[#This Row],[C]]&lt;1,"",ROW()-2)</f>
        <v>74</v>
      </c>
      <c r="C76" s="57" t="s">
        <v>2843</v>
      </c>
      <c r="D76" s="31" t="s">
        <v>2771</v>
      </c>
      <c r="E76" s="31">
        <v>144</v>
      </c>
      <c r="F76" s="31">
        <f ca="1">IMPORT[TT]</f>
        <v>1</v>
      </c>
      <c r="G76" s="31"/>
      <c r="H76" s="31">
        <v>2019</v>
      </c>
      <c r="I76" s="32">
        <v>1</v>
      </c>
      <c r="J76" s="31"/>
      <c r="K76" s="31" t="str">
        <f>IF(IMPORT[[#This Row],[b1]]="","",IMPORT[[#This Row],[b1]]-IMPORT[[#This Row],[a1]])</f>
        <v/>
      </c>
      <c r="L76" s="32">
        <f ca="1">SUM(INDIRECT(IMPORT_VAR[TABLENAME]&amp;"[@a"&amp;$1:$1-1&amp;"]"),INDIRECT(IMPORT_VAR[TABLENAME]&amp;"[@c"&amp;$1:$1-1&amp;"]"))</f>
        <v>1</v>
      </c>
      <c r="M76" s="31"/>
      <c r="N76" s="31" t="str">
        <f>IF(IMPORT[[#This Row],[b2]]="","",IMPORT[[#This Row],[b2]]-IMPORT[[#This Row],[a2]])</f>
        <v/>
      </c>
      <c r="O76" s="32">
        <f ca="1">SUM(INDIRECT(IMPORT_VAR[TABLENAME]&amp;"[@a"&amp;$1:$1-1&amp;"]"),INDIRECT(IMPORT_VAR[TABLENAME]&amp;"[@c"&amp;$1:$1-1&amp;"]"))</f>
        <v>1</v>
      </c>
      <c r="P76" s="33"/>
      <c r="Q76" s="33" t="str">
        <f>IF(IMPORT[[#This Row],[b3]]="","",IMPORT[[#This Row],[b3]]-IMPORT[[#This Row],[a3]])</f>
        <v/>
      </c>
      <c r="R76" s="32">
        <f ca="1">SUM(INDIRECT(IMPORT_VAR[TABLENAME]&amp;"[@a"&amp;$1:$1-1&amp;"]"),INDIRECT(IMPORT_VAR[TABLENAME]&amp;"[@c"&amp;$1:$1-1&amp;"]"))</f>
        <v>1</v>
      </c>
      <c r="S76" s="33"/>
      <c r="T76" s="33" t="str">
        <f>IF(IMPORT[[#This Row],[b4]]="","",IMPORT[[#This Row],[b4]]-IMPORT[[#This Row],[a4]])</f>
        <v/>
      </c>
      <c r="U76" s="32">
        <f ca="1">SUM(INDIRECT(IMPORT_VAR[TABLENAME]&amp;"[@a"&amp;$1:$1-1&amp;"]"),INDIRECT(IMPORT_VAR[TABLENAME]&amp;"[@c"&amp;$1:$1-1&amp;"]"))</f>
        <v>1</v>
      </c>
      <c r="V76" s="33"/>
      <c r="W76" s="31"/>
      <c r="X76" s="31" t="str">
        <f>IF(IMPORT[[#This Row],[b5]]="","",IMPORT[[#This Row],[b5]]-IMPORT[[#This Row],[a5]])</f>
        <v/>
      </c>
      <c r="Y76" s="49">
        <f ca="1">SUM(INDIRECT(IMPORT_VAR[TABLENAME]&amp;"[@a"&amp;$1:$1-1&amp;"]"),INDIRECT(IMPORT_VAR[TABLENAME]&amp;"[@c"&amp;$1:$1-1&amp;"]"))</f>
        <v>1</v>
      </c>
      <c r="Z76" s="51" t="s">
        <v>5699</v>
      </c>
      <c r="AA76" s="51" t="s">
        <v>2843</v>
      </c>
      <c r="AB76" s="51"/>
      <c r="AC76" s="51" t="str">
        <f>CONCATENATE(IMPORT[[#This Row],[1]]," ",IMPORT[[#This Row],[2]],IF(IMPORT[[#This Row],[3]]="","",CONCATENATE(" ",IMPORT[[#This Row],[3]])))</f>
        <v>Garisan 1862</v>
      </c>
      <c r="AD76" s="51" t="str">
        <f>CONCATENATE("Import ",IMPORT[[#This Row],[Ket]])</f>
        <v>Import 2019</v>
      </c>
      <c r="AE76" s="52">
        <v>144</v>
      </c>
      <c r="AF76" s="52" t="s">
        <v>5118</v>
      </c>
      <c r="AG76" s="52" t="s">
        <v>5780</v>
      </c>
      <c r="AH76" s="52">
        <f ca="1">IMPORT[[#This Row],[C]]</f>
        <v>1</v>
      </c>
      <c r="AI76" s="126" t="str">
        <f>CONCATENATE(IMPORT[[#This Row],[6]]," ",IMPORT[[#This Row],[7]])</f>
        <v>144 PCS</v>
      </c>
    </row>
    <row r="77" spans="1:35">
      <c r="A77" s="102">
        <v>75</v>
      </c>
      <c r="B77" s="31">
        <f ca="1">IF(IMPORT[[#This Row],[C]]&lt;1,"",ROW()-2)</f>
        <v>75</v>
      </c>
      <c r="C77" s="57" t="s">
        <v>2848</v>
      </c>
      <c r="D77" s="31" t="s">
        <v>2819</v>
      </c>
      <c r="E77" s="31">
        <v>192</v>
      </c>
      <c r="F77" s="31">
        <f ca="1">IMPORT[TT]</f>
        <v>1</v>
      </c>
      <c r="G77" s="31"/>
      <c r="H77" s="31">
        <v>2019</v>
      </c>
      <c r="I77" s="32">
        <v>1</v>
      </c>
      <c r="J77" s="31"/>
      <c r="K77" s="31" t="str">
        <f>IF(IMPORT[[#This Row],[b1]]="","",IMPORT[[#This Row],[b1]]-IMPORT[[#This Row],[a1]])</f>
        <v/>
      </c>
      <c r="L77" s="32">
        <f ca="1">SUM(INDIRECT(IMPORT_VAR[TABLENAME]&amp;"[@a"&amp;$1:$1-1&amp;"]"),INDIRECT(IMPORT_VAR[TABLENAME]&amp;"[@c"&amp;$1:$1-1&amp;"]"))</f>
        <v>1</v>
      </c>
      <c r="M77" s="31"/>
      <c r="N77" s="31" t="str">
        <f>IF(IMPORT[[#This Row],[b2]]="","",IMPORT[[#This Row],[b2]]-IMPORT[[#This Row],[a2]])</f>
        <v/>
      </c>
      <c r="O77" s="32">
        <f ca="1">SUM(INDIRECT(IMPORT_VAR[TABLENAME]&amp;"[@a"&amp;$1:$1-1&amp;"]"),INDIRECT(IMPORT_VAR[TABLENAME]&amp;"[@c"&amp;$1:$1-1&amp;"]"))</f>
        <v>1</v>
      </c>
      <c r="P77" s="33"/>
      <c r="Q77" s="33" t="str">
        <f>IF(IMPORT[[#This Row],[b3]]="","",IMPORT[[#This Row],[b3]]-IMPORT[[#This Row],[a3]])</f>
        <v/>
      </c>
      <c r="R77" s="32">
        <f ca="1">SUM(INDIRECT(IMPORT_VAR[TABLENAME]&amp;"[@a"&amp;$1:$1-1&amp;"]"),INDIRECT(IMPORT_VAR[TABLENAME]&amp;"[@c"&amp;$1:$1-1&amp;"]"))</f>
        <v>1</v>
      </c>
      <c r="S77" s="33"/>
      <c r="T77" s="33" t="str">
        <f>IF(IMPORT[[#This Row],[b4]]="","",IMPORT[[#This Row],[b4]]-IMPORT[[#This Row],[a4]])</f>
        <v/>
      </c>
      <c r="U77" s="32">
        <f ca="1">SUM(INDIRECT(IMPORT_VAR[TABLENAME]&amp;"[@a"&amp;$1:$1-1&amp;"]"),INDIRECT(IMPORT_VAR[TABLENAME]&amp;"[@c"&amp;$1:$1-1&amp;"]"))</f>
        <v>1</v>
      </c>
      <c r="V77" s="33"/>
      <c r="W77" s="31"/>
      <c r="X77" s="31" t="str">
        <f>IF(IMPORT[[#This Row],[b5]]="","",IMPORT[[#This Row],[b5]]-IMPORT[[#This Row],[a5]])</f>
        <v/>
      </c>
      <c r="Y77" s="49">
        <f ca="1">SUM(INDIRECT(IMPORT_VAR[TABLENAME]&amp;"[@a"&amp;$1:$1-1&amp;"]"),INDIRECT(IMPORT_VAR[TABLENAME]&amp;"[@c"&amp;$1:$1-1&amp;"]"))</f>
        <v>1</v>
      </c>
      <c r="Z77" s="51" t="s">
        <v>5695</v>
      </c>
      <c r="AA77" s="51" t="s">
        <v>2848</v>
      </c>
      <c r="AB77" s="51"/>
      <c r="AC77" s="51" t="str">
        <f>CONCATENATE(IMPORT[[#This Row],[1]]," ",IMPORT[[#This Row],[2]],IF(IMPORT[[#This Row],[3]]="","",CONCATENATE(" ",IMPORT[[#This Row],[3]])))</f>
        <v>Asahan 7712</v>
      </c>
      <c r="AD77" s="51" t="str">
        <f>CONCATENATE("Import ",IMPORT[[#This Row],[Ket]])</f>
        <v>Import 2019</v>
      </c>
      <c r="AE77" s="52">
        <v>192</v>
      </c>
      <c r="AF77" s="52" t="s">
        <v>5118</v>
      </c>
      <c r="AG77" s="52" t="s">
        <v>5780</v>
      </c>
      <c r="AH77" s="52">
        <f ca="1">IMPORT[[#This Row],[C]]</f>
        <v>1</v>
      </c>
      <c r="AI77" s="126" t="str">
        <f>CONCATENATE(IMPORT[[#This Row],[6]]," ",IMPORT[[#This Row],[7]])</f>
        <v>192 PCS</v>
      </c>
    </row>
    <row r="78" spans="1:35">
      <c r="A78" s="102">
        <v>76</v>
      </c>
      <c r="B78" s="31">
        <f ca="1">IF(IMPORT[[#This Row],[C]]&lt;1,"",ROW()-2)</f>
        <v>76</v>
      </c>
      <c r="C78" s="57" t="s">
        <v>2850</v>
      </c>
      <c r="D78" s="31" t="s">
        <v>2807</v>
      </c>
      <c r="E78" s="31">
        <v>864</v>
      </c>
      <c r="F78" s="31">
        <f ca="1">IMPORT[TT]</f>
        <v>1</v>
      </c>
      <c r="G78" s="31"/>
      <c r="H78" s="31">
        <v>2019</v>
      </c>
      <c r="I78" s="32">
        <v>1</v>
      </c>
      <c r="J78" s="31"/>
      <c r="K78" s="31" t="str">
        <f>IF(IMPORT[[#This Row],[b1]]="","",IMPORT[[#This Row],[b1]]-IMPORT[[#This Row],[a1]])</f>
        <v/>
      </c>
      <c r="L78" s="32">
        <f ca="1">SUM(INDIRECT(IMPORT_VAR[TABLENAME]&amp;"[@a"&amp;$1:$1-1&amp;"]"),INDIRECT(IMPORT_VAR[TABLENAME]&amp;"[@c"&amp;$1:$1-1&amp;"]"))</f>
        <v>1</v>
      </c>
      <c r="M78" s="31"/>
      <c r="N78" s="31" t="str">
        <f>IF(IMPORT[[#This Row],[b2]]="","",IMPORT[[#This Row],[b2]]-IMPORT[[#This Row],[a2]])</f>
        <v/>
      </c>
      <c r="O78" s="32">
        <f ca="1">SUM(INDIRECT(IMPORT_VAR[TABLENAME]&amp;"[@a"&amp;$1:$1-1&amp;"]"),INDIRECT(IMPORT_VAR[TABLENAME]&amp;"[@c"&amp;$1:$1-1&amp;"]"))</f>
        <v>1</v>
      </c>
      <c r="P78" s="33"/>
      <c r="Q78" s="33" t="str">
        <f>IF(IMPORT[[#This Row],[b3]]="","",IMPORT[[#This Row],[b3]]-IMPORT[[#This Row],[a3]])</f>
        <v/>
      </c>
      <c r="R78" s="32">
        <f ca="1">SUM(INDIRECT(IMPORT_VAR[TABLENAME]&amp;"[@a"&amp;$1:$1-1&amp;"]"),INDIRECT(IMPORT_VAR[TABLENAME]&amp;"[@c"&amp;$1:$1-1&amp;"]"))</f>
        <v>1</v>
      </c>
      <c r="S78" s="33"/>
      <c r="T78" s="33" t="str">
        <f>IF(IMPORT[[#This Row],[b4]]="","",IMPORT[[#This Row],[b4]]-IMPORT[[#This Row],[a4]])</f>
        <v/>
      </c>
      <c r="U78" s="32">
        <f ca="1">SUM(INDIRECT(IMPORT_VAR[TABLENAME]&amp;"[@a"&amp;$1:$1-1&amp;"]"),INDIRECT(IMPORT_VAR[TABLENAME]&amp;"[@c"&amp;$1:$1-1&amp;"]"))</f>
        <v>1</v>
      </c>
      <c r="V78" s="33"/>
      <c r="W78" s="31"/>
      <c r="X78" s="31" t="str">
        <f>IF(IMPORT[[#This Row],[b5]]="","",IMPORT[[#This Row],[b5]]-IMPORT[[#This Row],[a5]])</f>
        <v/>
      </c>
      <c r="Y78" s="49">
        <f ca="1">SUM(INDIRECT(IMPORT_VAR[TABLENAME]&amp;"[@a"&amp;$1:$1-1&amp;"]"),INDIRECT(IMPORT_VAR[TABLENAME]&amp;"[@c"&amp;$1:$1-1&amp;"]"))</f>
        <v>1</v>
      </c>
      <c r="Z78" s="51" t="s">
        <v>5665</v>
      </c>
      <c r="AA78" s="51" t="s">
        <v>2850</v>
      </c>
      <c r="AB78" s="51"/>
      <c r="AC78" s="51" t="str">
        <f>CONCATENATE(IMPORT[[#This Row],[1]]," ",IMPORT[[#This Row],[2]],IF(IMPORT[[#This Row],[3]]="","",CONCATENATE(" ",IMPORT[[#This Row],[3]])))</f>
        <v>Tipe-ex Kertas DP-986</v>
      </c>
      <c r="AD78" s="51" t="str">
        <f>CONCATENATE("Import ",IMPORT[[#This Row],[Ket]])</f>
        <v>Import 2019</v>
      </c>
      <c r="AE78" s="52">
        <v>864</v>
      </c>
      <c r="AF78" s="52" t="s">
        <v>5118</v>
      </c>
      <c r="AG78" s="52" t="s">
        <v>5780</v>
      </c>
      <c r="AH78" s="52">
        <f ca="1">IMPORT[[#This Row],[C]]</f>
        <v>1</v>
      </c>
      <c r="AI78" s="126" t="str">
        <f>CONCATENATE(IMPORT[[#This Row],[6]]," ",IMPORT[[#This Row],[7]])</f>
        <v>864 PCS</v>
      </c>
    </row>
    <row r="79" spans="1:35">
      <c r="A79" s="102">
        <v>77</v>
      </c>
      <c r="B79" s="31">
        <f ca="1">IF(IMPORT[[#This Row],[C]]&lt;1,"",ROW()-2)</f>
        <v>77</v>
      </c>
      <c r="C79" s="57" t="s">
        <v>2851</v>
      </c>
      <c r="D79" s="31" t="s">
        <v>2771</v>
      </c>
      <c r="E79" s="31">
        <v>1440</v>
      </c>
      <c r="F79" s="31">
        <f ca="1">IMPORT[TT]</f>
        <v>5</v>
      </c>
      <c r="G79" s="31"/>
      <c r="H79" s="31">
        <v>2019</v>
      </c>
      <c r="I79" s="32">
        <v>5</v>
      </c>
      <c r="J79" s="31"/>
      <c r="K79" s="31" t="str">
        <f>IF(IMPORT[[#This Row],[b1]]="","",IMPORT[[#This Row],[b1]]-IMPORT[[#This Row],[a1]])</f>
        <v/>
      </c>
      <c r="L79" s="32">
        <f ca="1">SUM(INDIRECT(IMPORT_VAR[TABLENAME]&amp;"[@a"&amp;$1:$1-1&amp;"]"),INDIRECT(IMPORT_VAR[TABLENAME]&amp;"[@c"&amp;$1:$1-1&amp;"]"))</f>
        <v>5</v>
      </c>
      <c r="M79" s="31"/>
      <c r="N79" s="31" t="str">
        <f>IF(IMPORT[[#This Row],[b2]]="","",IMPORT[[#This Row],[b2]]-IMPORT[[#This Row],[a2]])</f>
        <v/>
      </c>
      <c r="O79" s="32">
        <f ca="1">SUM(INDIRECT(IMPORT_VAR[TABLENAME]&amp;"[@a"&amp;$1:$1-1&amp;"]"),INDIRECT(IMPORT_VAR[TABLENAME]&amp;"[@c"&amp;$1:$1-1&amp;"]"))</f>
        <v>5</v>
      </c>
      <c r="P79" s="33"/>
      <c r="Q79" s="33" t="str">
        <f>IF(IMPORT[[#This Row],[b3]]="","",IMPORT[[#This Row],[b3]]-IMPORT[[#This Row],[a3]])</f>
        <v/>
      </c>
      <c r="R79" s="32">
        <f ca="1">SUM(INDIRECT(IMPORT_VAR[TABLENAME]&amp;"[@a"&amp;$1:$1-1&amp;"]"),INDIRECT(IMPORT_VAR[TABLENAME]&amp;"[@c"&amp;$1:$1-1&amp;"]"))</f>
        <v>5</v>
      </c>
      <c r="S79" s="33"/>
      <c r="T79" s="33" t="str">
        <f>IF(IMPORT[[#This Row],[b4]]="","",IMPORT[[#This Row],[b4]]-IMPORT[[#This Row],[a4]])</f>
        <v/>
      </c>
      <c r="U79" s="32">
        <f ca="1">SUM(INDIRECT(IMPORT_VAR[TABLENAME]&amp;"[@a"&amp;$1:$1-1&amp;"]"),INDIRECT(IMPORT_VAR[TABLENAME]&amp;"[@c"&amp;$1:$1-1&amp;"]"))</f>
        <v>5</v>
      </c>
      <c r="V79" s="33"/>
      <c r="W79" s="31"/>
      <c r="X79" s="31" t="str">
        <f>IF(IMPORT[[#This Row],[b5]]="","",IMPORT[[#This Row],[b5]]-IMPORT[[#This Row],[a5]])</f>
        <v/>
      </c>
      <c r="Y79" s="49">
        <f ca="1">SUM(INDIRECT(IMPORT_VAR[TABLENAME]&amp;"[@a"&amp;$1:$1-1&amp;"]"),INDIRECT(IMPORT_VAR[TABLENAME]&amp;"[@c"&amp;$1:$1-1&amp;"]"))</f>
        <v>5</v>
      </c>
      <c r="Z79" s="51" t="s">
        <v>5699</v>
      </c>
      <c r="AA79" s="52" t="s">
        <v>2851</v>
      </c>
      <c r="AB79" s="51"/>
      <c r="AC79" s="51" t="str">
        <f>CONCATENATE(IMPORT[[#This Row],[1]]," ",IMPORT[[#This Row],[2]],IF(IMPORT[[#This Row],[3]]="","",CONCATENATE(" ",IMPORT[[#This Row],[3]])))</f>
        <v>Garisan TW-8068</v>
      </c>
      <c r="AD79" s="51" t="str">
        <f>CONCATENATE("Import ",IMPORT[[#This Row],[Ket]])</f>
        <v>Import 2019</v>
      </c>
      <c r="AE79" s="52">
        <v>1440</v>
      </c>
      <c r="AF79" s="52" t="s">
        <v>5118</v>
      </c>
      <c r="AG79" s="52" t="s">
        <v>5780</v>
      </c>
      <c r="AH79" s="52">
        <f ca="1">IMPORT[[#This Row],[C]]</f>
        <v>5</v>
      </c>
      <c r="AI79" s="126" t="str">
        <f>CONCATENATE(IMPORT[[#This Row],[6]]," ",IMPORT[[#This Row],[7]])</f>
        <v>1440 PCS</v>
      </c>
    </row>
    <row r="80" spans="1:35">
      <c r="A80" s="102">
        <v>78</v>
      </c>
      <c r="B80" s="31">
        <f ca="1">IF(IMPORT[[#This Row],[C]]&lt;1,"",ROW()-2)</f>
        <v>78</v>
      </c>
      <c r="C80" s="57" t="s">
        <v>2852</v>
      </c>
      <c r="D80" s="31" t="s">
        <v>2771</v>
      </c>
      <c r="E80" s="31">
        <v>1248</v>
      </c>
      <c r="F80" s="31">
        <f ca="1">IMPORT[TT]</f>
        <v>6</v>
      </c>
      <c r="G80" s="31"/>
      <c r="H80" s="31">
        <v>2019</v>
      </c>
      <c r="I80" s="32">
        <v>6</v>
      </c>
      <c r="J80" s="31"/>
      <c r="K80" s="31" t="str">
        <f>IF(IMPORT[[#This Row],[b1]]="","",IMPORT[[#This Row],[b1]]-IMPORT[[#This Row],[a1]])</f>
        <v/>
      </c>
      <c r="L80" s="32">
        <f ca="1">SUM(INDIRECT(IMPORT_VAR[TABLENAME]&amp;"[@a"&amp;$1:$1-1&amp;"]"),INDIRECT(IMPORT_VAR[TABLENAME]&amp;"[@c"&amp;$1:$1-1&amp;"]"))</f>
        <v>6</v>
      </c>
      <c r="M80" s="31"/>
      <c r="N80" s="31" t="str">
        <f>IF(IMPORT[[#This Row],[b2]]="","",IMPORT[[#This Row],[b2]]-IMPORT[[#This Row],[a2]])</f>
        <v/>
      </c>
      <c r="O80" s="32">
        <f ca="1">SUM(INDIRECT(IMPORT_VAR[TABLENAME]&amp;"[@a"&amp;$1:$1-1&amp;"]"),INDIRECT(IMPORT_VAR[TABLENAME]&amp;"[@c"&amp;$1:$1-1&amp;"]"))</f>
        <v>6</v>
      </c>
      <c r="P80" s="33"/>
      <c r="Q80" s="33" t="str">
        <f>IF(IMPORT[[#This Row],[b3]]="","",IMPORT[[#This Row],[b3]]-IMPORT[[#This Row],[a3]])</f>
        <v/>
      </c>
      <c r="R80" s="32">
        <f ca="1">SUM(INDIRECT(IMPORT_VAR[TABLENAME]&amp;"[@a"&amp;$1:$1-1&amp;"]"),INDIRECT(IMPORT_VAR[TABLENAME]&amp;"[@c"&amp;$1:$1-1&amp;"]"))</f>
        <v>6</v>
      </c>
      <c r="S80" s="33"/>
      <c r="T80" s="33" t="str">
        <f>IF(IMPORT[[#This Row],[b4]]="","",IMPORT[[#This Row],[b4]]-IMPORT[[#This Row],[a4]])</f>
        <v/>
      </c>
      <c r="U80" s="32">
        <f ca="1">SUM(INDIRECT(IMPORT_VAR[TABLENAME]&amp;"[@a"&amp;$1:$1-1&amp;"]"),INDIRECT(IMPORT_VAR[TABLENAME]&amp;"[@c"&amp;$1:$1-1&amp;"]"))</f>
        <v>6</v>
      </c>
      <c r="V80" s="33"/>
      <c r="W80" s="31"/>
      <c r="X80" s="31" t="str">
        <f>IF(IMPORT[[#This Row],[b5]]="","",IMPORT[[#This Row],[b5]]-IMPORT[[#This Row],[a5]])</f>
        <v/>
      </c>
      <c r="Y80" s="49">
        <f ca="1">SUM(INDIRECT(IMPORT_VAR[TABLENAME]&amp;"[@a"&amp;$1:$1-1&amp;"]"),INDIRECT(IMPORT_VAR[TABLENAME]&amp;"[@c"&amp;$1:$1-1&amp;"]"))</f>
        <v>6</v>
      </c>
      <c r="Z80" s="51" t="s">
        <v>5699</v>
      </c>
      <c r="AA80" s="52" t="s">
        <v>2852</v>
      </c>
      <c r="AB80" s="51"/>
      <c r="AC80" s="51" t="str">
        <f>CONCATENATE(IMPORT[[#This Row],[1]]," ",IMPORT[[#This Row],[2]],IF(IMPORT[[#This Row],[3]]="","",CONCATENATE(" ",IMPORT[[#This Row],[3]])))</f>
        <v>Garisan KT005</v>
      </c>
      <c r="AD80" s="51" t="str">
        <f>CONCATENATE("Import ",IMPORT[[#This Row],[Ket]])</f>
        <v>Import 2019</v>
      </c>
      <c r="AE80" s="52">
        <v>1248</v>
      </c>
      <c r="AF80" s="52" t="s">
        <v>5118</v>
      </c>
      <c r="AG80" s="52" t="s">
        <v>5780</v>
      </c>
      <c r="AH80" s="52">
        <f ca="1">IMPORT[[#This Row],[C]]</f>
        <v>6</v>
      </c>
      <c r="AI80" s="126" t="str">
        <f>CONCATENATE(IMPORT[[#This Row],[6]]," ",IMPORT[[#This Row],[7]])</f>
        <v>1248 PCS</v>
      </c>
    </row>
    <row r="81" spans="1:35">
      <c r="A81" s="102">
        <v>79</v>
      </c>
      <c r="B81" s="31" t="str">
        <f ca="1">IF(IMPORT[[#This Row],[C]]&lt;1,"",ROW()-2)</f>
        <v/>
      </c>
      <c r="C81" s="57" t="s">
        <v>2853</v>
      </c>
      <c r="D81" s="31" t="s">
        <v>2771</v>
      </c>
      <c r="E81" s="31">
        <v>2400</v>
      </c>
      <c r="F81" s="31">
        <f ca="1">IMPORT[TT]</f>
        <v>0</v>
      </c>
      <c r="G81" s="31"/>
      <c r="H81" s="31">
        <v>2019</v>
      </c>
      <c r="I81" s="32">
        <v>0</v>
      </c>
      <c r="J81" s="31"/>
      <c r="K81" s="31" t="str">
        <f>IF(IMPORT[[#This Row],[b1]]="","",IMPORT[[#This Row],[b1]]-IMPORT[[#This Row],[a1]])</f>
        <v/>
      </c>
      <c r="L81" s="32">
        <f ca="1">SUM(INDIRECT(IMPORT_VAR[TABLENAME]&amp;"[@a"&amp;$1:$1-1&amp;"]"),INDIRECT(IMPORT_VAR[TABLENAME]&amp;"[@c"&amp;$1:$1-1&amp;"]"))</f>
        <v>0</v>
      </c>
      <c r="M81" s="31"/>
      <c r="N81" s="31" t="str">
        <f>IF(IMPORT[[#This Row],[b2]]="","",IMPORT[[#This Row],[b2]]-IMPORT[[#This Row],[a2]])</f>
        <v/>
      </c>
      <c r="O81" s="32">
        <f ca="1">SUM(INDIRECT(IMPORT_VAR[TABLENAME]&amp;"[@a"&amp;$1:$1-1&amp;"]"),INDIRECT(IMPORT_VAR[TABLENAME]&amp;"[@c"&amp;$1:$1-1&amp;"]"))</f>
        <v>0</v>
      </c>
      <c r="P81" s="33"/>
      <c r="Q81" s="33" t="str">
        <f>IF(IMPORT[[#This Row],[b3]]="","",IMPORT[[#This Row],[b3]]-IMPORT[[#This Row],[a3]])</f>
        <v/>
      </c>
      <c r="R81" s="32">
        <f ca="1">SUM(INDIRECT(IMPORT_VAR[TABLENAME]&amp;"[@a"&amp;$1:$1-1&amp;"]"),INDIRECT(IMPORT_VAR[TABLENAME]&amp;"[@c"&amp;$1:$1-1&amp;"]"))</f>
        <v>0</v>
      </c>
      <c r="S81" s="33"/>
      <c r="T81" s="33" t="str">
        <f>IF(IMPORT[[#This Row],[b4]]="","",IMPORT[[#This Row],[b4]]-IMPORT[[#This Row],[a4]])</f>
        <v/>
      </c>
      <c r="U81" s="32">
        <f ca="1">SUM(INDIRECT(IMPORT_VAR[TABLENAME]&amp;"[@a"&amp;$1:$1-1&amp;"]"),INDIRECT(IMPORT_VAR[TABLENAME]&amp;"[@c"&amp;$1:$1-1&amp;"]"))</f>
        <v>0</v>
      </c>
      <c r="V81" s="33"/>
      <c r="W81" s="31"/>
      <c r="X81" s="31" t="str">
        <f>IF(IMPORT[[#This Row],[b5]]="","",IMPORT[[#This Row],[b5]]-IMPORT[[#This Row],[a5]])</f>
        <v/>
      </c>
      <c r="Y81" s="49">
        <f ca="1">SUM(INDIRECT(IMPORT_VAR[TABLENAME]&amp;"[@a"&amp;$1:$1-1&amp;"]"),INDIRECT(IMPORT_VAR[TABLENAME]&amp;"[@c"&amp;$1:$1-1&amp;"]"))</f>
        <v>0</v>
      </c>
      <c r="Z81" s="51" t="s">
        <v>5699</v>
      </c>
      <c r="AA81" s="51" t="s">
        <v>2853</v>
      </c>
      <c r="AB81" s="51"/>
      <c r="AC81" s="51" t="str">
        <f>CONCATENATE(IMPORT[[#This Row],[1]]," ",IMPORT[[#This Row],[2]],IF(IMPORT[[#This Row],[3]]="","",CONCATENATE(" ",IMPORT[[#This Row],[3]])))</f>
        <v>Garisan 308</v>
      </c>
      <c r="AD81" s="51" t="str">
        <f>CONCATENATE("Import ",IMPORT[[#This Row],[Ket]])</f>
        <v>Import 2019</v>
      </c>
      <c r="AE81" s="52">
        <v>2400</v>
      </c>
      <c r="AF81" s="52" t="s">
        <v>5118</v>
      </c>
      <c r="AG81" s="52" t="s">
        <v>5780</v>
      </c>
      <c r="AH81" s="52">
        <f ca="1">IMPORT[[#This Row],[C]]</f>
        <v>0</v>
      </c>
      <c r="AI81" s="126" t="str">
        <f>CONCATENATE(IMPORT[[#This Row],[6]]," ",IMPORT[[#This Row],[7]])</f>
        <v>2400 PCS</v>
      </c>
    </row>
    <row r="82" spans="1:35">
      <c r="A82" s="102">
        <v>80</v>
      </c>
      <c r="B82" s="31">
        <f ca="1">IF(IMPORT[[#This Row],[C]]&lt;1,"",ROW()-2)</f>
        <v>80</v>
      </c>
      <c r="C82" s="57" t="s">
        <v>2854</v>
      </c>
      <c r="D82" s="31" t="s">
        <v>2855</v>
      </c>
      <c r="E82" s="31">
        <v>432</v>
      </c>
      <c r="F82" s="31">
        <f ca="1">IMPORT[TT]</f>
        <v>2</v>
      </c>
      <c r="G82" s="31"/>
      <c r="H82" s="31">
        <v>2019</v>
      </c>
      <c r="I82" s="32">
        <v>2</v>
      </c>
      <c r="J82" s="31"/>
      <c r="K82" s="31" t="str">
        <f>IF(IMPORT[[#This Row],[b1]]="","",IMPORT[[#This Row],[b1]]-IMPORT[[#This Row],[a1]])</f>
        <v/>
      </c>
      <c r="L82" s="32">
        <f ca="1">SUM(INDIRECT(IMPORT_VAR[TABLENAME]&amp;"[@a"&amp;$1:$1-1&amp;"]"),INDIRECT(IMPORT_VAR[TABLENAME]&amp;"[@c"&amp;$1:$1-1&amp;"]"))</f>
        <v>2</v>
      </c>
      <c r="M82" s="31"/>
      <c r="N82" s="31" t="str">
        <f>IF(IMPORT[[#This Row],[b2]]="","",IMPORT[[#This Row],[b2]]-IMPORT[[#This Row],[a2]])</f>
        <v/>
      </c>
      <c r="O82" s="32">
        <f ca="1">SUM(INDIRECT(IMPORT_VAR[TABLENAME]&amp;"[@a"&amp;$1:$1-1&amp;"]"),INDIRECT(IMPORT_VAR[TABLENAME]&amp;"[@c"&amp;$1:$1-1&amp;"]"))</f>
        <v>2</v>
      </c>
      <c r="P82" s="33"/>
      <c r="Q82" s="33" t="str">
        <f>IF(IMPORT[[#This Row],[b3]]="","",IMPORT[[#This Row],[b3]]-IMPORT[[#This Row],[a3]])</f>
        <v/>
      </c>
      <c r="R82" s="32">
        <f ca="1">SUM(INDIRECT(IMPORT_VAR[TABLENAME]&amp;"[@a"&amp;$1:$1-1&amp;"]"),INDIRECT(IMPORT_VAR[TABLENAME]&amp;"[@c"&amp;$1:$1-1&amp;"]"))</f>
        <v>2</v>
      </c>
      <c r="S82" s="33"/>
      <c r="T82" s="33" t="str">
        <f>IF(IMPORT[[#This Row],[b4]]="","",IMPORT[[#This Row],[b4]]-IMPORT[[#This Row],[a4]])</f>
        <v/>
      </c>
      <c r="U82" s="32">
        <f ca="1">SUM(INDIRECT(IMPORT_VAR[TABLENAME]&amp;"[@a"&amp;$1:$1-1&amp;"]"),INDIRECT(IMPORT_VAR[TABLENAME]&amp;"[@c"&amp;$1:$1-1&amp;"]"))</f>
        <v>2</v>
      </c>
      <c r="V82" s="33"/>
      <c r="W82" s="31"/>
      <c r="X82" s="31" t="str">
        <f>IF(IMPORT[[#This Row],[b5]]="","",IMPORT[[#This Row],[b5]]-IMPORT[[#This Row],[a5]])</f>
        <v/>
      </c>
      <c r="Y82" s="49">
        <f ca="1">SUM(INDIRECT(IMPORT_VAR[TABLENAME]&amp;"[@a"&amp;$1:$1-1&amp;"]"),INDIRECT(IMPORT_VAR[TABLENAME]&amp;"[@c"&amp;$1:$1-1&amp;"]"))</f>
        <v>2</v>
      </c>
      <c r="Z82" s="51" t="s">
        <v>2855</v>
      </c>
      <c r="AA82" s="51" t="s">
        <v>2854</v>
      </c>
      <c r="AB82" s="51"/>
      <c r="AC82" s="51" t="str">
        <f>CONCATENATE(IMPORT[[#This Row],[1]]," ",IMPORT[[#This Row],[2]],IF(IMPORT[[#This Row],[3]]="","",CONCATENATE(" ",IMPORT[[#This Row],[3]])))</f>
        <v>Stempel SK1617</v>
      </c>
      <c r="AD82" s="51" t="str">
        <f>CONCATENATE("Import ",IMPORT[[#This Row],[Ket]])</f>
        <v>Import 2019</v>
      </c>
      <c r="AE82" s="52">
        <v>432</v>
      </c>
      <c r="AF82" s="52" t="s">
        <v>5118</v>
      </c>
      <c r="AG82" s="52" t="s">
        <v>5780</v>
      </c>
      <c r="AH82" s="52">
        <f ca="1">IMPORT[[#This Row],[C]]</f>
        <v>2</v>
      </c>
      <c r="AI82" s="126" t="str">
        <f>CONCATENATE(IMPORT[[#This Row],[6]]," ",IMPORT[[#This Row],[7]])</f>
        <v>432 PCS</v>
      </c>
    </row>
    <row r="83" spans="1:35">
      <c r="A83" s="102">
        <v>81</v>
      </c>
      <c r="B83" s="31">
        <f ca="1">IF(IMPORT[[#This Row],[C]]&lt;1,"",ROW()-2)</f>
        <v>81</v>
      </c>
      <c r="C83" s="57" t="s">
        <v>2857</v>
      </c>
      <c r="D83" s="31" t="s">
        <v>6160</v>
      </c>
      <c r="E83" s="31">
        <v>480</v>
      </c>
      <c r="F83" s="31">
        <f ca="1">IMPORT[TT]</f>
        <v>36</v>
      </c>
      <c r="G83" s="31"/>
      <c r="H83" s="31">
        <v>2019</v>
      </c>
      <c r="I83" s="32">
        <v>36</v>
      </c>
      <c r="J83" s="31"/>
      <c r="K83" s="31" t="str">
        <f>IF(IMPORT[[#This Row],[b1]]="","",IMPORT[[#This Row],[b1]]-IMPORT[[#This Row],[a1]])</f>
        <v/>
      </c>
      <c r="L83" s="32">
        <f ca="1">SUM(INDIRECT(IMPORT_VAR[TABLENAME]&amp;"[@a"&amp;$1:$1-1&amp;"]"),INDIRECT(IMPORT_VAR[TABLENAME]&amp;"[@c"&amp;$1:$1-1&amp;"]"))</f>
        <v>36</v>
      </c>
      <c r="M83" s="31"/>
      <c r="N83" s="31" t="str">
        <f>IF(IMPORT[[#This Row],[b2]]="","",IMPORT[[#This Row],[b2]]-IMPORT[[#This Row],[a2]])</f>
        <v/>
      </c>
      <c r="O83" s="32">
        <f ca="1">SUM(INDIRECT(IMPORT_VAR[TABLENAME]&amp;"[@a"&amp;$1:$1-1&amp;"]"),INDIRECT(IMPORT_VAR[TABLENAME]&amp;"[@c"&amp;$1:$1-1&amp;"]"))</f>
        <v>36</v>
      </c>
      <c r="P83" s="33"/>
      <c r="Q83" s="33" t="str">
        <f>IF(IMPORT[[#This Row],[b3]]="","",IMPORT[[#This Row],[b3]]-IMPORT[[#This Row],[a3]])</f>
        <v/>
      </c>
      <c r="R83" s="32">
        <f ca="1">SUM(INDIRECT(IMPORT_VAR[TABLENAME]&amp;"[@a"&amp;$1:$1-1&amp;"]"),INDIRECT(IMPORT_VAR[TABLENAME]&amp;"[@c"&amp;$1:$1-1&amp;"]"))</f>
        <v>36</v>
      </c>
      <c r="S83" s="33"/>
      <c r="T83" s="33" t="str">
        <f>IF(IMPORT[[#This Row],[b4]]="","",IMPORT[[#This Row],[b4]]-IMPORT[[#This Row],[a4]])</f>
        <v/>
      </c>
      <c r="U83" s="32">
        <f ca="1">SUM(INDIRECT(IMPORT_VAR[TABLENAME]&amp;"[@a"&amp;$1:$1-1&amp;"]"),INDIRECT(IMPORT_VAR[TABLENAME]&amp;"[@c"&amp;$1:$1-1&amp;"]"))</f>
        <v>36</v>
      </c>
      <c r="V83" s="33"/>
      <c r="W83" s="31"/>
      <c r="X83" s="31" t="str">
        <f>IF(IMPORT[[#This Row],[b5]]="","",IMPORT[[#This Row],[b5]]-IMPORT[[#This Row],[a5]])</f>
        <v/>
      </c>
      <c r="Y83" s="49">
        <f ca="1">SUM(INDIRECT(IMPORT_VAR[TABLENAME]&amp;"[@a"&amp;$1:$1-1&amp;"]"),INDIRECT(IMPORT_VAR[TABLENAME]&amp;"[@c"&amp;$1:$1-1&amp;"]"))</f>
        <v>36</v>
      </c>
      <c r="Z83" s="51" t="s">
        <v>2858</v>
      </c>
      <c r="AA83" s="51" t="s">
        <v>2857</v>
      </c>
      <c r="AB83" s="51"/>
      <c r="AC83" s="51" t="str">
        <f>CONCATENATE(IMPORT[[#This Row],[1]]," ",IMPORT[[#This Row],[2]],IF(IMPORT[[#This Row],[3]]="","",CONCATENATE(" ",IMPORT[[#This Row],[3]])))</f>
        <v>Stationery set 8898</v>
      </c>
      <c r="AD83" s="51" t="str">
        <f>CONCATENATE("Import ",IMPORT[[#This Row],[Ket]])</f>
        <v>Import 2019</v>
      </c>
      <c r="AE83" s="52">
        <v>480</v>
      </c>
      <c r="AF83" s="52" t="s">
        <v>5118</v>
      </c>
      <c r="AG83" s="52" t="s">
        <v>5780</v>
      </c>
      <c r="AH83" s="52">
        <f ca="1">IMPORT[[#This Row],[C]]</f>
        <v>36</v>
      </c>
      <c r="AI83" s="126" t="str">
        <f>CONCATENATE(IMPORT[[#This Row],[6]]," ",IMPORT[[#This Row],[7]])</f>
        <v>480 PCS</v>
      </c>
    </row>
    <row r="84" spans="1:35">
      <c r="A84" s="102">
        <v>82</v>
      </c>
      <c r="B84" s="31">
        <f ca="1">IF(IMPORT[[#This Row],[C]]&lt;1,"",ROW()-2)</f>
        <v>82</v>
      </c>
      <c r="C84" s="57" t="s">
        <v>2859</v>
      </c>
      <c r="D84" s="31" t="s">
        <v>6160</v>
      </c>
      <c r="E84" s="31">
        <v>192</v>
      </c>
      <c r="F84" s="31">
        <f ca="1">IMPORT[TT]</f>
        <v>10</v>
      </c>
      <c r="G84" s="31"/>
      <c r="H84" s="31">
        <v>2019</v>
      </c>
      <c r="I84" s="32">
        <v>10</v>
      </c>
      <c r="J84" s="31"/>
      <c r="K84" s="31" t="str">
        <f>IF(IMPORT[[#This Row],[b1]]="","",IMPORT[[#This Row],[b1]]-IMPORT[[#This Row],[a1]])</f>
        <v/>
      </c>
      <c r="L84" s="32">
        <f ca="1">SUM(INDIRECT(IMPORT_VAR[TABLENAME]&amp;"[@a"&amp;$1:$1-1&amp;"]"),INDIRECT(IMPORT_VAR[TABLENAME]&amp;"[@c"&amp;$1:$1-1&amp;"]"))</f>
        <v>10</v>
      </c>
      <c r="M84" s="31"/>
      <c r="N84" s="31" t="str">
        <f>IF(IMPORT[[#This Row],[b2]]="","",IMPORT[[#This Row],[b2]]-IMPORT[[#This Row],[a2]])</f>
        <v/>
      </c>
      <c r="O84" s="32">
        <f ca="1">SUM(INDIRECT(IMPORT_VAR[TABLENAME]&amp;"[@a"&amp;$1:$1-1&amp;"]"),INDIRECT(IMPORT_VAR[TABLENAME]&amp;"[@c"&amp;$1:$1-1&amp;"]"))</f>
        <v>10</v>
      </c>
      <c r="P84" s="33"/>
      <c r="Q84" s="33" t="str">
        <f>IF(IMPORT[[#This Row],[b3]]="","",IMPORT[[#This Row],[b3]]-IMPORT[[#This Row],[a3]])</f>
        <v/>
      </c>
      <c r="R84" s="32">
        <f ca="1">SUM(INDIRECT(IMPORT_VAR[TABLENAME]&amp;"[@a"&amp;$1:$1-1&amp;"]"),INDIRECT(IMPORT_VAR[TABLENAME]&amp;"[@c"&amp;$1:$1-1&amp;"]"))</f>
        <v>10</v>
      </c>
      <c r="S84" s="33"/>
      <c r="T84" s="33" t="str">
        <f>IF(IMPORT[[#This Row],[b4]]="","",IMPORT[[#This Row],[b4]]-IMPORT[[#This Row],[a4]])</f>
        <v/>
      </c>
      <c r="U84" s="32">
        <f ca="1">SUM(INDIRECT(IMPORT_VAR[TABLENAME]&amp;"[@a"&amp;$1:$1-1&amp;"]"),INDIRECT(IMPORT_VAR[TABLENAME]&amp;"[@c"&amp;$1:$1-1&amp;"]"))</f>
        <v>10</v>
      </c>
      <c r="V84" s="33"/>
      <c r="W84" s="31"/>
      <c r="X84" s="31" t="str">
        <f>IF(IMPORT[[#This Row],[b5]]="","",IMPORT[[#This Row],[b5]]-IMPORT[[#This Row],[a5]])</f>
        <v/>
      </c>
      <c r="Y84" s="49">
        <f ca="1">SUM(INDIRECT(IMPORT_VAR[TABLENAME]&amp;"[@a"&amp;$1:$1-1&amp;"]"),INDIRECT(IMPORT_VAR[TABLENAME]&amp;"[@c"&amp;$1:$1-1&amp;"]"))</f>
        <v>10</v>
      </c>
      <c r="Z84" s="51" t="s">
        <v>2858</v>
      </c>
      <c r="AA84" s="51" t="s">
        <v>2859</v>
      </c>
      <c r="AB84" s="51"/>
      <c r="AC84" s="51" t="str">
        <f>CONCATENATE(IMPORT[[#This Row],[1]]," ",IMPORT[[#This Row],[2]],IF(IMPORT[[#This Row],[3]]="","",CONCATENATE(" ",IMPORT[[#This Row],[3]])))</f>
        <v>Stationery set KT-6601</v>
      </c>
      <c r="AD84" s="51" t="str">
        <f>CONCATENATE("Import ",IMPORT[[#This Row],[Ket]])</f>
        <v>Import 2019</v>
      </c>
      <c r="AE84" s="52">
        <v>192</v>
      </c>
      <c r="AF84" s="52" t="s">
        <v>5118</v>
      </c>
      <c r="AG84" s="52" t="s">
        <v>5780</v>
      </c>
      <c r="AH84" s="52">
        <f ca="1">IMPORT[[#This Row],[C]]</f>
        <v>10</v>
      </c>
      <c r="AI84" s="126" t="str">
        <f>CONCATENATE(IMPORT[[#This Row],[6]]," ",IMPORT[[#This Row],[7]])</f>
        <v>192 PCS</v>
      </c>
    </row>
    <row r="85" spans="1:35">
      <c r="A85" s="102">
        <v>83</v>
      </c>
      <c r="B85" s="31">
        <f ca="1">IF(IMPORT[[#This Row],[C]]&lt;1,"",ROW()-2)</f>
        <v>83</v>
      </c>
      <c r="C85" s="57" t="s">
        <v>2860</v>
      </c>
      <c r="D85" s="31" t="s">
        <v>2835</v>
      </c>
      <c r="E85" s="31">
        <v>240</v>
      </c>
      <c r="F85" s="31">
        <f ca="1">IMPORT[TT]</f>
        <v>11</v>
      </c>
      <c r="G85" s="31"/>
      <c r="H85" s="31">
        <v>2019</v>
      </c>
      <c r="I85" s="32">
        <v>11</v>
      </c>
      <c r="J85" s="31"/>
      <c r="K85" s="31" t="str">
        <f>IF(IMPORT[[#This Row],[b1]]="","",IMPORT[[#This Row],[b1]]-IMPORT[[#This Row],[a1]])</f>
        <v/>
      </c>
      <c r="L85" s="32">
        <f ca="1">SUM(INDIRECT(IMPORT_VAR[TABLENAME]&amp;"[@a"&amp;$1:$1-1&amp;"]"),INDIRECT(IMPORT_VAR[TABLENAME]&amp;"[@c"&amp;$1:$1-1&amp;"]"))</f>
        <v>11</v>
      </c>
      <c r="M85" s="31"/>
      <c r="N85" s="31" t="str">
        <f>IF(IMPORT[[#This Row],[b2]]="","",IMPORT[[#This Row],[b2]]-IMPORT[[#This Row],[a2]])</f>
        <v/>
      </c>
      <c r="O85" s="32">
        <f ca="1">SUM(INDIRECT(IMPORT_VAR[TABLENAME]&amp;"[@a"&amp;$1:$1-1&amp;"]"),INDIRECT(IMPORT_VAR[TABLENAME]&amp;"[@c"&amp;$1:$1-1&amp;"]"))</f>
        <v>11</v>
      </c>
      <c r="P85" s="33"/>
      <c r="Q85" s="33" t="str">
        <f>IF(IMPORT[[#This Row],[b3]]="","",IMPORT[[#This Row],[b3]]-IMPORT[[#This Row],[a3]])</f>
        <v/>
      </c>
      <c r="R85" s="32">
        <f ca="1">SUM(INDIRECT(IMPORT_VAR[TABLENAME]&amp;"[@a"&amp;$1:$1-1&amp;"]"),INDIRECT(IMPORT_VAR[TABLENAME]&amp;"[@c"&amp;$1:$1-1&amp;"]"))</f>
        <v>11</v>
      </c>
      <c r="S85" s="33"/>
      <c r="T85" s="33" t="str">
        <f>IF(IMPORT[[#This Row],[b4]]="","",IMPORT[[#This Row],[b4]]-IMPORT[[#This Row],[a4]])</f>
        <v/>
      </c>
      <c r="U85" s="32">
        <f ca="1">SUM(INDIRECT(IMPORT_VAR[TABLENAME]&amp;"[@a"&amp;$1:$1-1&amp;"]"),INDIRECT(IMPORT_VAR[TABLENAME]&amp;"[@c"&amp;$1:$1-1&amp;"]"))</f>
        <v>11</v>
      </c>
      <c r="V85" s="33"/>
      <c r="W85" s="31"/>
      <c r="X85" s="31" t="str">
        <f>IF(IMPORT[[#This Row],[b5]]="","",IMPORT[[#This Row],[b5]]-IMPORT[[#This Row],[a5]])</f>
        <v/>
      </c>
      <c r="Y85" s="49">
        <f ca="1">SUM(INDIRECT(IMPORT_VAR[TABLENAME]&amp;"[@a"&amp;$1:$1-1&amp;"]"),INDIRECT(IMPORT_VAR[TABLENAME]&amp;"[@c"&amp;$1:$1-1&amp;"]"))</f>
        <v>11</v>
      </c>
      <c r="Z85" s="51" t="s">
        <v>5707</v>
      </c>
      <c r="AA85" s="51" t="s">
        <v>2860</v>
      </c>
      <c r="AB85" s="52"/>
      <c r="AC85" s="52" t="str">
        <f>CONCATENATE(IMPORT[[#This Row],[1]]," ",IMPORT[[#This Row],[2]],IF(IMPORT[[#This Row],[3]]="","",CONCATENATE(" ",IMPORT[[#This Row],[3]])))</f>
        <v>Pensil Case C-9960</v>
      </c>
      <c r="AD85" s="52" t="str">
        <f>CONCATENATE("Import ",IMPORT[[#This Row],[Ket]])</f>
        <v>Import 2019</v>
      </c>
      <c r="AE85" s="52">
        <v>240</v>
      </c>
      <c r="AF85" s="52" t="s">
        <v>5118</v>
      </c>
      <c r="AG85" s="52" t="s">
        <v>5780</v>
      </c>
      <c r="AH85" s="52">
        <f ca="1">IMPORT[[#This Row],[C]]</f>
        <v>11</v>
      </c>
      <c r="AI85" s="126" t="str">
        <f>CONCATENATE(IMPORT[[#This Row],[6]]," ",IMPORT[[#This Row],[7]])</f>
        <v>240 PCS</v>
      </c>
    </row>
    <row r="86" spans="1:35">
      <c r="A86" s="102">
        <v>84</v>
      </c>
      <c r="B86" s="31">
        <f ca="1">IF(IMPORT[[#This Row],[C]]&lt;1,"",ROW()-2)</f>
        <v>84</v>
      </c>
      <c r="C86" s="57" t="s">
        <v>2861</v>
      </c>
      <c r="D86" s="31" t="s">
        <v>2835</v>
      </c>
      <c r="E86" s="31">
        <v>60</v>
      </c>
      <c r="F86" s="31">
        <f ca="1">IMPORT[TT]</f>
        <v>21</v>
      </c>
      <c r="G86" s="31"/>
      <c r="H86" s="31">
        <v>2019</v>
      </c>
      <c r="I86" s="32">
        <v>21</v>
      </c>
      <c r="J86" s="31"/>
      <c r="K86" s="31" t="str">
        <f>IF(IMPORT[[#This Row],[b1]]="","",IMPORT[[#This Row],[b1]]-IMPORT[[#This Row],[a1]])</f>
        <v/>
      </c>
      <c r="L86" s="32">
        <f ca="1">SUM(INDIRECT(IMPORT_VAR[TABLENAME]&amp;"[@a"&amp;$1:$1-1&amp;"]"),INDIRECT(IMPORT_VAR[TABLENAME]&amp;"[@c"&amp;$1:$1-1&amp;"]"))</f>
        <v>21</v>
      </c>
      <c r="M86" s="31"/>
      <c r="N86" s="31" t="str">
        <f>IF(IMPORT[[#This Row],[b2]]="","",IMPORT[[#This Row],[b2]]-IMPORT[[#This Row],[a2]])</f>
        <v/>
      </c>
      <c r="O86" s="32">
        <f ca="1">SUM(INDIRECT(IMPORT_VAR[TABLENAME]&amp;"[@a"&amp;$1:$1-1&amp;"]"),INDIRECT(IMPORT_VAR[TABLENAME]&amp;"[@c"&amp;$1:$1-1&amp;"]"))</f>
        <v>21</v>
      </c>
      <c r="P86" s="33"/>
      <c r="Q86" s="33" t="str">
        <f>IF(IMPORT[[#This Row],[b3]]="","",IMPORT[[#This Row],[b3]]-IMPORT[[#This Row],[a3]])</f>
        <v/>
      </c>
      <c r="R86" s="32">
        <f ca="1">SUM(INDIRECT(IMPORT_VAR[TABLENAME]&amp;"[@a"&amp;$1:$1-1&amp;"]"),INDIRECT(IMPORT_VAR[TABLENAME]&amp;"[@c"&amp;$1:$1-1&amp;"]"))</f>
        <v>21</v>
      </c>
      <c r="S86" s="33"/>
      <c r="T86" s="33" t="str">
        <f>IF(IMPORT[[#This Row],[b4]]="","",IMPORT[[#This Row],[b4]]-IMPORT[[#This Row],[a4]])</f>
        <v/>
      </c>
      <c r="U86" s="32">
        <f ca="1">SUM(INDIRECT(IMPORT_VAR[TABLENAME]&amp;"[@a"&amp;$1:$1-1&amp;"]"),INDIRECT(IMPORT_VAR[TABLENAME]&amp;"[@c"&amp;$1:$1-1&amp;"]"))</f>
        <v>21</v>
      </c>
      <c r="V86" s="33"/>
      <c r="W86" s="31"/>
      <c r="X86" s="31" t="str">
        <f>IF(IMPORT[[#This Row],[b5]]="","",IMPORT[[#This Row],[b5]]-IMPORT[[#This Row],[a5]])</f>
        <v/>
      </c>
      <c r="Y86" s="49">
        <f ca="1">SUM(INDIRECT(IMPORT_VAR[TABLENAME]&amp;"[@a"&amp;$1:$1-1&amp;"]"),INDIRECT(IMPORT_VAR[TABLENAME]&amp;"[@c"&amp;$1:$1-1&amp;"]"))</f>
        <v>21</v>
      </c>
      <c r="Z86" s="51" t="s">
        <v>5707</v>
      </c>
      <c r="AA86" s="51" t="s">
        <v>2861</v>
      </c>
      <c r="AB86" s="52"/>
      <c r="AC86" s="52" t="str">
        <f>CONCATENATE(IMPORT[[#This Row],[1]]," ",IMPORT[[#This Row],[2]],IF(IMPORT[[#This Row],[3]]="","",CONCATENATE(" ",IMPORT[[#This Row],[3]])))</f>
        <v>Pensil Case KW-1717</v>
      </c>
      <c r="AD86" s="52" t="str">
        <f>CONCATENATE("Import ",IMPORT[[#This Row],[Ket]])</f>
        <v>Import 2019</v>
      </c>
      <c r="AE86" s="52">
        <v>60</v>
      </c>
      <c r="AF86" s="52" t="s">
        <v>5118</v>
      </c>
      <c r="AG86" s="52" t="s">
        <v>5780</v>
      </c>
      <c r="AH86" s="52">
        <f ca="1">IMPORT[[#This Row],[C]]</f>
        <v>21</v>
      </c>
      <c r="AI86" s="126" t="str">
        <f>CONCATENATE(IMPORT[[#This Row],[6]]," ",IMPORT[[#This Row],[7]])</f>
        <v>60 PCS</v>
      </c>
    </row>
    <row r="87" spans="1:35">
      <c r="A87" s="102">
        <v>85</v>
      </c>
      <c r="B87" s="31">
        <f ca="1">IF(IMPORT[[#This Row],[C]]&lt;1,"",ROW()-2)</f>
        <v>85</v>
      </c>
      <c r="C87" s="57" t="s">
        <v>2862</v>
      </c>
      <c r="D87" s="31" t="s">
        <v>2835</v>
      </c>
      <c r="E87" s="31">
        <v>120</v>
      </c>
      <c r="F87" s="31">
        <f ca="1">IMPORT[TT]</f>
        <v>20</v>
      </c>
      <c r="G87" s="31"/>
      <c r="H87" s="31">
        <v>2019</v>
      </c>
      <c r="I87" s="32">
        <v>20</v>
      </c>
      <c r="J87" s="31"/>
      <c r="K87" s="31" t="str">
        <f>IF(IMPORT[[#This Row],[b1]]="","",IMPORT[[#This Row],[b1]]-IMPORT[[#This Row],[a1]])</f>
        <v/>
      </c>
      <c r="L87" s="32">
        <f ca="1">SUM(INDIRECT(IMPORT_VAR[TABLENAME]&amp;"[@a"&amp;$1:$1-1&amp;"]"),INDIRECT(IMPORT_VAR[TABLENAME]&amp;"[@c"&amp;$1:$1-1&amp;"]"))</f>
        <v>20</v>
      </c>
      <c r="M87" s="31"/>
      <c r="N87" s="31" t="str">
        <f>IF(IMPORT[[#This Row],[b2]]="","",IMPORT[[#This Row],[b2]]-IMPORT[[#This Row],[a2]])</f>
        <v/>
      </c>
      <c r="O87" s="32">
        <f ca="1">SUM(INDIRECT(IMPORT_VAR[TABLENAME]&amp;"[@a"&amp;$1:$1-1&amp;"]"),INDIRECT(IMPORT_VAR[TABLENAME]&amp;"[@c"&amp;$1:$1-1&amp;"]"))</f>
        <v>20</v>
      </c>
      <c r="P87" s="33"/>
      <c r="Q87" s="33" t="str">
        <f>IF(IMPORT[[#This Row],[b3]]="","",IMPORT[[#This Row],[b3]]-IMPORT[[#This Row],[a3]])</f>
        <v/>
      </c>
      <c r="R87" s="32">
        <f ca="1">SUM(INDIRECT(IMPORT_VAR[TABLENAME]&amp;"[@a"&amp;$1:$1-1&amp;"]"),INDIRECT(IMPORT_VAR[TABLENAME]&amp;"[@c"&amp;$1:$1-1&amp;"]"))</f>
        <v>20</v>
      </c>
      <c r="S87" s="33"/>
      <c r="T87" s="33" t="str">
        <f>IF(IMPORT[[#This Row],[b4]]="","",IMPORT[[#This Row],[b4]]-IMPORT[[#This Row],[a4]])</f>
        <v/>
      </c>
      <c r="U87" s="32">
        <f ca="1">SUM(INDIRECT(IMPORT_VAR[TABLENAME]&amp;"[@a"&amp;$1:$1-1&amp;"]"),INDIRECT(IMPORT_VAR[TABLENAME]&amp;"[@c"&amp;$1:$1-1&amp;"]"))</f>
        <v>20</v>
      </c>
      <c r="V87" s="33"/>
      <c r="W87" s="31"/>
      <c r="X87" s="31" t="str">
        <f>IF(IMPORT[[#This Row],[b5]]="","",IMPORT[[#This Row],[b5]]-IMPORT[[#This Row],[a5]])</f>
        <v/>
      </c>
      <c r="Y87" s="49">
        <f ca="1">SUM(INDIRECT(IMPORT_VAR[TABLENAME]&amp;"[@a"&amp;$1:$1-1&amp;"]"),INDIRECT(IMPORT_VAR[TABLENAME]&amp;"[@c"&amp;$1:$1-1&amp;"]"))</f>
        <v>20</v>
      </c>
      <c r="Z87" s="51" t="s">
        <v>5707</v>
      </c>
      <c r="AA87" s="51" t="s">
        <v>2862</v>
      </c>
      <c r="AB87" s="51"/>
      <c r="AC87" s="51" t="str">
        <f>CONCATENATE(IMPORT[[#This Row],[1]]," ",IMPORT[[#This Row],[2]],IF(IMPORT[[#This Row],[3]]="","",CONCATENATE(" ",IMPORT[[#This Row],[3]])))</f>
        <v>Pensil Case A-6500</v>
      </c>
      <c r="AD87" s="51" t="str">
        <f>CONCATENATE("Import ",IMPORT[[#This Row],[Ket]])</f>
        <v>Import 2019</v>
      </c>
      <c r="AE87" s="52">
        <v>120</v>
      </c>
      <c r="AF87" s="52" t="s">
        <v>5118</v>
      </c>
      <c r="AG87" s="52" t="s">
        <v>5780</v>
      </c>
      <c r="AH87" s="52">
        <f ca="1">IMPORT[[#This Row],[C]]</f>
        <v>20</v>
      </c>
      <c r="AI87" s="126" t="str">
        <f>CONCATENATE(IMPORT[[#This Row],[6]]," ",IMPORT[[#This Row],[7]])</f>
        <v>120 PCS</v>
      </c>
    </row>
    <row r="88" spans="1:35">
      <c r="A88" s="102">
        <v>86</v>
      </c>
      <c r="B88" s="31">
        <f ca="1">IF(IMPORT[[#This Row],[C]]&lt;1,"",ROW()-2)</f>
        <v>86</v>
      </c>
      <c r="C88" s="57" t="s">
        <v>2863</v>
      </c>
      <c r="D88" s="31" t="s">
        <v>2835</v>
      </c>
      <c r="E88" s="31">
        <v>144</v>
      </c>
      <c r="F88" s="31">
        <f ca="1">IMPORT[TT]</f>
        <v>11</v>
      </c>
      <c r="G88" s="31"/>
      <c r="H88" s="31">
        <v>2019</v>
      </c>
      <c r="I88" s="32">
        <v>11</v>
      </c>
      <c r="J88" s="31"/>
      <c r="K88" s="31" t="str">
        <f>IF(IMPORT[[#This Row],[b1]]="","",IMPORT[[#This Row],[b1]]-IMPORT[[#This Row],[a1]])</f>
        <v/>
      </c>
      <c r="L88" s="32">
        <f ca="1">SUM(INDIRECT(IMPORT_VAR[TABLENAME]&amp;"[@a"&amp;$1:$1-1&amp;"]"),INDIRECT(IMPORT_VAR[TABLENAME]&amp;"[@c"&amp;$1:$1-1&amp;"]"))</f>
        <v>11</v>
      </c>
      <c r="M88" s="31"/>
      <c r="N88" s="31" t="str">
        <f>IF(IMPORT[[#This Row],[b2]]="","",IMPORT[[#This Row],[b2]]-IMPORT[[#This Row],[a2]])</f>
        <v/>
      </c>
      <c r="O88" s="32">
        <f ca="1">SUM(INDIRECT(IMPORT_VAR[TABLENAME]&amp;"[@a"&amp;$1:$1-1&amp;"]"),INDIRECT(IMPORT_VAR[TABLENAME]&amp;"[@c"&amp;$1:$1-1&amp;"]"))</f>
        <v>11</v>
      </c>
      <c r="P88" s="33"/>
      <c r="Q88" s="33" t="str">
        <f>IF(IMPORT[[#This Row],[b3]]="","",IMPORT[[#This Row],[b3]]-IMPORT[[#This Row],[a3]])</f>
        <v/>
      </c>
      <c r="R88" s="32">
        <f ca="1">SUM(INDIRECT(IMPORT_VAR[TABLENAME]&amp;"[@a"&amp;$1:$1-1&amp;"]"),INDIRECT(IMPORT_VAR[TABLENAME]&amp;"[@c"&amp;$1:$1-1&amp;"]"))</f>
        <v>11</v>
      </c>
      <c r="S88" s="33"/>
      <c r="T88" s="33" t="str">
        <f>IF(IMPORT[[#This Row],[b4]]="","",IMPORT[[#This Row],[b4]]-IMPORT[[#This Row],[a4]])</f>
        <v/>
      </c>
      <c r="U88" s="32">
        <f ca="1">SUM(INDIRECT(IMPORT_VAR[TABLENAME]&amp;"[@a"&amp;$1:$1-1&amp;"]"),INDIRECT(IMPORT_VAR[TABLENAME]&amp;"[@c"&amp;$1:$1-1&amp;"]"))</f>
        <v>11</v>
      </c>
      <c r="V88" s="33"/>
      <c r="W88" s="31"/>
      <c r="X88" s="31" t="str">
        <f>IF(IMPORT[[#This Row],[b5]]="","",IMPORT[[#This Row],[b5]]-IMPORT[[#This Row],[a5]])</f>
        <v/>
      </c>
      <c r="Y88" s="49">
        <f ca="1">SUM(INDIRECT(IMPORT_VAR[TABLENAME]&amp;"[@a"&amp;$1:$1-1&amp;"]"),INDIRECT(IMPORT_VAR[TABLENAME]&amp;"[@c"&amp;$1:$1-1&amp;"]"))</f>
        <v>11</v>
      </c>
      <c r="Z88" s="51" t="s">
        <v>5707</v>
      </c>
      <c r="AA88" s="51" t="s">
        <v>2863</v>
      </c>
      <c r="AB88" s="51"/>
      <c r="AC88" s="51" t="str">
        <f>CONCATENATE(IMPORT[[#This Row],[1]]," ",IMPORT[[#This Row],[2]],IF(IMPORT[[#This Row],[3]]="","",CONCATENATE(" ",IMPORT[[#This Row],[3]])))</f>
        <v>Pensil Case A-1301</v>
      </c>
      <c r="AD88" s="51" t="str">
        <f>CONCATENATE("Import ",IMPORT[[#This Row],[Ket]])</f>
        <v>Import 2019</v>
      </c>
      <c r="AE88" s="52">
        <v>144</v>
      </c>
      <c r="AF88" s="52" t="s">
        <v>5118</v>
      </c>
      <c r="AG88" s="52" t="s">
        <v>5780</v>
      </c>
      <c r="AH88" s="52">
        <f ca="1">IMPORT[[#This Row],[C]]</f>
        <v>11</v>
      </c>
      <c r="AI88" s="126" t="str">
        <f>CONCATENATE(IMPORT[[#This Row],[6]]," ",IMPORT[[#This Row],[7]])</f>
        <v>144 PCS</v>
      </c>
    </row>
    <row r="89" spans="1:35">
      <c r="A89" s="102">
        <v>87</v>
      </c>
      <c r="B89" s="31">
        <f ca="1">IF(IMPORT[[#This Row],[C]]&lt;1,"",ROW()-2)</f>
        <v>87</v>
      </c>
      <c r="C89" s="57" t="s">
        <v>2864</v>
      </c>
      <c r="D89" s="31" t="s">
        <v>2835</v>
      </c>
      <c r="E89" s="31">
        <v>300</v>
      </c>
      <c r="F89" s="31">
        <f ca="1">IMPORT[TT]</f>
        <v>3</v>
      </c>
      <c r="G89" s="31"/>
      <c r="H89" s="31">
        <v>2019</v>
      </c>
      <c r="I89" s="32">
        <v>3</v>
      </c>
      <c r="J89" s="31"/>
      <c r="K89" s="31" t="str">
        <f>IF(IMPORT[[#This Row],[b1]]="","",IMPORT[[#This Row],[b1]]-IMPORT[[#This Row],[a1]])</f>
        <v/>
      </c>
      <c r="L89" s="32">
        <f ca="1">SUM(INDIRECT(IMPORT_VAR[TABLENAME]&amp;"[@a"&amp;$1:$1-1&amp;"]"),INDIRECT(IMPORT_VAR[TABLENAME]&amp;"[@c"&amp;$1:$1-1&amp;"]"))</f>
        <v>3</v>
      </c>
      <c r="M89" s="31"/>
      <c r="N89" s="31" t="str">
        <f>IF(IMPORT[[#This Row],[b2]]="","",IMPORT[[#This Row],[b2]]-IMPORT[[#This Row],[a2]])</f>
        <v/>
      </c>
      <c r="O89" s="32">
        <f ca="1">SUM(INDIRECT(IMPORT_VAR[TABLENAME]&amp;"[@a"&amp;$1:$1-1&amp;"]"),INDIRECT(IMPORT_VAR[TABLENAME]&amp;"[@c"&amp;$1:$1-1&amp;"]"))</f>
        <v>3</v>
      </c>
      <c r="P89" s="33"/>
      <c r="Q89" s="33" t="str">
        <f>IF(IMPORT[[#This Row],[b3]]="","",IMPORT[[#This Row],[b3]]-IMPORT[[#This Row],[a3]])</f>
        <v/>
      </c>
      <c r="R89" s="32">
        <f ca="1">SUM(INDIRECT(IMPORT_VAR[TABLENAME]&amp;"[@a"&amp;$1:$1-1&amp;"]"),INDIRECT(IMPORT_VAR[TABLENAME]&amp;"[@c"&amp;$1:$1-1&amp;"]"))</f>
        <v>3</v>
      </c>
      <c r="S89" s="33"/>
      <c r="T89" s="33" t="str">
        <f>IF(IMPORT[[#This Row],[b4]]="","",IMPORT[[#This Row],[b4]]-IMPORT[[#This Row],[a4]])</f>
        <v/>
      </c>
      <c r="U89" s="32">
        <f ca="1">SUM(INDIRECT(IMPORT_VAR[TABLENAME]&amp;"[@a"&amp;$1:$1-1&amp;"]"),INDIRECT(IMPORT_VAR[TABLENAME]&amp;"[@c"&amp;$1:$1-1&amp;"]"))</f>
        <v>3</v>
      </c>
      <c r="V89" s="33"/>
      <c r="W89" s="31"/>
      <c r="X89" s="31" t="str">
        <f>IF(IMPORT[[#This Row],[b5]]="","",IMPORT[[#This Row],[b5]]-IMPORT[[#This Row],[a5]])</f>
        <v/>
      </c>
      <c r="Y89" s="49">
        <f ca="1">SUM(INDIRECT(IMPORT_VAR[TABLENAME]&amp;"[@a"&amp;$1:$1-1&amp;"]"),INDIRECT(IMPORT_VAR[TABLENAME]&amp;"[@c"&amp;$1:$1-1&amp;"]"))</f>
        <v>3</v>
      </c>
      <c r="Z89" s="51" t="s">
        <v>5707</v>
      </c>
      <c r="AA89" s="51" t="s">
        <v>2864</v>
      </c>
      <c r="AB89" s="52"/>
      <c r="AC89" s="52" t="str">
        <f>CONCATENATE(IMPORT[[#This Row],[1]]," ",IMPORT[[#This Row],[2]],IF(IMPORT[[#This Row],[3]]="","",CONCATENATE(" ",IMPORT[[#This Row],[3]])))</f>
        <v>Pensil Case HB5246</v>
      </c>
      <c r="AD89" s="52" t="str">
        <f>CONCATENATE("Import ",IMPORT[[#This Row],[Ket]])</f>
        <v>Import 2019</v>
      </c>
      <c r="AE89" s="52">
        <v>300</v>
      </c>
      <c r="AF89" s="52" t="s">
        <v>5118</v>
      </c>
      <c r="AG89" s="52" t="s">
        <v>5780</v>
      </c>
      <c r="AH89" s="52">
        <f ca="1">IMPORT[[#This Row],[C]]</f>
        <v>3</v>
      </c>
      <c r="AI89" s="126" t="str">
        <f>CONCATENATE(IMPORT[[#This Row],[6]]," ",IMPORT[[#This Row],[7]])</f>
        <v>300 PCS</v>
      </c>
    </row>
    <row r="90" spans="1:35">
      <c r="A90" s="102">
        <v>88</v>
      </c>
      <c r="B90" s="31">
        <f ca="1">IF(IMPORT[[#This Row],[C]]&lt;1,"",ROW()-2)</f>
        <v>88</v>
      </c>
      <c r="C90" s="57" t="s">
        <v>2867</v>
      </c>
      <c r="D90" s="31" t="s">
        <v>2868</v>
      </c>
      <c r="E90" s="31">
        <v>360</v>
      </c>
      <c r="F90" s="31">
        <f ca="1">IMPORT[TT]</f>
        <v>1</v>
      </c>
      <c r="G90" s="31"/>
      <c r="H90" s="31">
        <v>2019</v>
      </c>
      <c r="I90" s="32">
        <v>1</v>
      </c>
      <c r="J90" s="31"/>
      <c r="K90" s="31" t="str">
        <f>IF(IMPORT[[#This Row],[b1]]="","",IMPORT[[#This Row],[b1]]-IMPORT[[#This Row],[a1]])</f>
        <v/>
      </c>
      <c r="L90" s="32">
        <f ca="1">SUM(INDIRECT(IMPORT_VAR[TABLENAME]&amp;"[@a"&amp;$1:$1-1&amp;"]"),INDIRECT(IMPORT_VAR[TABLENAME]&amp;"[@c"&amp;$1:$1-1&amp;"]"))</f>
        <v>1</v>
      </c>
      <c r="M90" s="31"/>
      <c r="N90" s="31" t="str">
        <f>IF(IMPORT[[#This Row],[b2]]="","",IMPORT[[#This Row],[b2]]-IMPORT[[#This Row],[a2]])</f>
        <v/>
      </c>
      <c r="O90" s="32">
        <f ca="1">SUM(INDIRECT(IMPORT_VAR[TABLENAME]&amp;"[@a"&amp;$1:$1-1&amp;"]"),INDIRECT(IMPORT_VAR[TABLENAME]&amp;"[@c"&amp;$1:$1-1&amp;"]"))</f>
        <v>1</v>
      </c>
      <c r="P90" s="33"/>
      <c r="Q90" s="33" t="str">
        <f>IF(IMPORT[[#This Row],[b3]]="","",IMPORT[[#This Row],[b3]]-IMPORT[[#This Row],[a3]])</f>
        <v/>
      </c>
      <c r="R90" s="32">
        <f ca="1">SUM(INDIRECT(IMPORT_VAR[TABLENAME]&amp;"[@a"&amp;$1:$1-1&amp;"]"),INDIRECT(IMPORT_VAR[TABLENAME]&amp;"[@c"&amp;$1:$1-1&amp;"]"))</f>
        <v>1</v>
      </c>
      <c r="S90" s="33"/>
      <c r="T90" s="33" t="str">
        <f>IF(IMPORT[[#This Row],[b4]]="","",IMPORT[[#This Row],[b4]]-IMPORT[[#This Row],[a4]])</f>
        <v/>
      </c>
      <c r="U90" s="32">
        <f ca="1">SUM(INDIRECT(IMPORT_VAR[TABLENAME]&amp;"[@a"&amp;$1:$1-1&amp;"]"),INDIRECT(IMPORT_VAR[TABLENAME]&amp;"[@c"&amp;$1:$1-1&amp;"]"))</f>
        <v>1</v>
      </c>
      <c r="V90" s="33"/>
      <c r="W90" s="31"/>
      <c r="X90" s="31" t="str">
        <f>IF(IMPORT[[#This Row],[b5]]="","",IMPORT[[#This Row],[b5]]-IMPORT[[#This Row],[a5]])</f>
        <v/>
      </c>
      <c r="Y90" s="49">
        <f ca="1">SUM(INDIRECT(IMPORT_VAR[TABLENAME]&amp;"[@a"&amp;$1:$1-1&amp;"]"),INDIRECT(IMPORT_VAR[TABLENAME]&amp;"[@c"&amp;$1:$1-1&amp;"]"))</f>
        <v>1</v>
      </c>
      <c r="Z90" s="51" t="s">
        <v>5717</v>
      </c>
      <c r="AA90" s="51" t="s">
        <v>2867</v>
      </c>
      <c r="AB90" s="51"/>
      <c r="AC90" s="51" t="str">
        <f>CONCATENATE(IMPORT[[#This Row],[1]]," ",IMPORT[[#This Row],[2]],IF(IMPORT[[#This Row],[3]]="","",CONCATENATE(" ",IMPORT[[#This Row],[3]])))</f>
        <v>Pocket Paper 8867A</v>
      </c>
      <c r="AD90" s="51" t="str">
        <f>CONCATENATE("Import ",IMPORT[[#This Row],[Ket]])</f>
        <v>Import 2019</v>
      </c>
      <c r="AE90" s="52">
        <v>360</v>
      </c>
      <c r="AF90" s="52" t="s">
        <v>5118</v>
      </c>
      <c r="AG90" s="52" t="s">
        <v>5780</v>
      </c>
      <c r="AH90" s="52">
        <f ca="1">IMPORT[[#This Row],[C]]</f>
        <v>1</v>
      </c>
      <c r="AI90" s="126" t="str">
        <f>CONCATENATE(IMPORT[[#This Row],[6]]," ",IMPORT[[#This Row],[7]])</f>
        <v>360 PCS</v>
      </c>
    </row>
    <row r="91" spans="1:35">
      <c r="A91" s="102">
        <v>89</v>
      </c>
      <c r="B91" s="31">
        <f ca="1">IF(IMPORT[[#This Row],[C]]&lt;1,"",ROW()-2)</f>
        <v>89</v>
      </c>
      <c r="C91" s="57" t="s">
        <v>2869</v>
      </c>
      <c r="D91" s="31" t="s">
        <v>2868</v>
      </c>
      <c r="E91" s="31">
        <v>360</v>
      </c>
      <c r="F91" s="31">
        <f ca="1">IMPORT[TT]</f>
        <v>7</v>
      </c>
      <c r="G91" s="31"/>
      <c r="H91" s="31">
        <v>2019</v>
      </c>
      <c r="I91" s="32">
        <v>7</v>
      </c>
      <c r="J91" s="31"/>
      <c r="K91" s="31" t="str">
        <f>IF(IMPORT[[#This Row],[b1]]="","",IMPORT[[#This Row],[b1]]-IMPORT[[#This Row],[a1]])</f>
        <v/>
      </c>
      <c r="L91" s="32">
        <f ca="1">SUM(INDIRECT(IMPORT_VAR[TABLENAME]&amp;"[@a"&amp;$1:$1-1&amp;"]"),INDIRECT(IMPORT_VAR[TABLENAME]&amp;"[@c"&amp;$1:$1-1&amp;"]"))</f>
        <v>7</v>
      </c>
      <c r="M91" s="31"/>
      <c r="N91" s="31" t="str">
        <f>IF(IMPORT[[#This Row],[b2]]="","",IMPORT[[#This Row],[b2]]-IMPORT[[#This Row],[a2]])</f>
        <v/>
      </c>
      <c r="O91" s="32">
        <f ca="1">SUM(INDIRECT(IMPORT_VAR[TABLENAME]&amp;"[@a"&amp;$1:$1-1&amp;"]"),INDIRECT(IMPORT_VAR[TABLENAME]&amp;"[@c"&amp;$1:$1-1&amp;"]"))</f>
        <v>7</v>
      </c>
      <c r="P91" s="33"/>
      <c r="Q91" s="33" t="str">
        <f>IF(IMPORT[[#This Row],[b3]]="","",IMPORT[[#This Row],[b3]]-IMPORT[[#This Row],[a3]])</f>
        <v/>
      </c>
      <c r="R91" s="32">
        <f ca="1">SUM(INDIRECT(IMPORT_VAR[TABLENAME]&amp;"[@a"&amp;$1:$1-1&amp;"]"),INDIRECT(IMPORT_VAR[TABLENAME]&amp;"[@c"&amp;$1:$1-1&amp;"]"))</f>
        <v>7</v>
      </c>
      <c r="S91" s="33"/>
      <c r="T91" s="33" t="str">
        <f>IF(IMPORT[[#This Row],[b4]]="","",IMPORT[[#This Row],[b4]]-IMPORT[[#This Row],[a4]])</f>
        <v/>
      </c>
      <c r="U91" s="32">
        <f ca="1">SUM(INDIRECT(IMPORT_VAR[TABLENAME]&amp;"[@a"&amp;$1:$1-1&amp;"]"),INDIRECT(IMPORT_VAR[TABLENAME]&amp;"[@c"&amp;$1:$1-1&amp;"]"))</f>
        <v>7</v>
      </c>
      <c r="V91" s="33"/>
      <c r="W91" s="31"/>
      <c r="X91" s="31" t="str">
        <f>IF(IMPORT[[#This Row],[b5]]="","",IMPORT[[#This Row],[b5]]-IMPORT[[#This Row],[a5]])</f>
        <v/>
      </c>
      <c r="Y91" s="49">
        <f ca="1">SUM(INDIRECT(IMPORT_VAR[TABLENAME]&amp;"[@a"&amp;$1:$1-1&amp;"]"),INDIRECT(IMPORT_VAR[TABLENAME]&amp;"[@c"&amp;$1:$1-1&amp;"]"))</f>
        <v>7</v>
      </c>
      <c r="Z91" s="51" t="s">
        <v>5717</v>
      </c>
      <c r="AA91" s="51" t="s">
        <v>2869</v>
      </c>
      <c r="AB91" s="51"/>
      <c r="AC91" s="51" t="str">
        <f>CONCATENATE(IMPORT[[#This Row],[1]]," ",IMPORT[[#This Row],[2]],IF(IMPORT[[#This Row],[3]]="","",CONCATENATE(" ",IMPORT[[#This Row],[3]])))</f>
        <v>Pocket Paper 8853A</v>
      </c>
      <c r="AD91" s="51" t="str">
        <f>CONCATENATE("Import ",IMPORT[[#This Row],[Ket]])</f>
        <v>Import 2019</v>
      </c>
      <c r="AE91" s="52">
        <v>360</v>
      </c>
      <c r="AF91" s="52" t="s">
        <v>5118</v>
      </c>
      <c r="AG91" s="52" t="s">
        <v>5780</v>
      </c>
      <c r="AH91" s="52">
        <f ca="1">IMPORT[[#This Row],[C]]</f>
        <v>7</v>
      </c>
      <c r="AI91" s="126" t="str">
        <f>CONCATENATE(IMPORT[[#This Row],[6]]," ",IMPORT[[#This Row],[7]])</f>
        <v>360 PCS</v>
      </c>
    </row>
    <row r="92" spans="1:35">
      <c r="A92" s="102">
        <v>90</v>
      </c>
      <c r="B92" s="31">
        <f ca="1">IF(IMPORT[[#This Row],[C]]&lt;1,"",ROW()-2)</f>
        <v>90</v>
      </c>
      <c r="C92" s="57" t="s">
        <v>2870</v>
      </c>
      <c r="D92" s="31" t="s">
        <v>2868</v>
      </c>
      <c r="E92" s="31">
        <v>360</v>
      </c>
      <c r="F92" s="31">
        <f ca="1">IMPORT[TT]</f>
        <v>6</v>
      </c>
      <c r="G92" s="31"/>
      <c r="H92" s="31">
        <v>2019</v>
      </c>
      <c r="I92" s="32">
        <v>6</v>
      </c>
      <c r="J92" s="31"/>
      <c r="K92" s="31" t="str">
        <f>IF(IMPORT[[#This Row],[b1]]="","",IMPORT[[#This Row],[b1]]-IMPORT[[#This Row],[a1]])</f>
        <v/>
      </c>
      <c r="L92" s="32">
        <f ca="1">SUM(INDIRECT(IMPORT_VAR[TABLENAME]&amp;"[@a"&amp;$1:$1-1&amp;"]"),INDIRECT(IMPORT_VAR[TABLENAME]&amp;"[@c"&amp;$1:$1-1&amp;"]"))</f>
        <v>6</v>
      </c>
      <c r="M92" s="31"/>
      <c r="N92" s="31" t="str">
        <f>IF(IMPORT[[#This Row],[b2]]="","",IMPORT[[#This Row],[b2]]-IMPORT[[#This Row],[a2]])</f>
        <v/>
      </c>
      <c r="O92" s="32">
        <f ca="1">SUM(INDIRECT(IMPORT_VAR[TABLENAME]&amp;"[@a"&amp;$1:$1-1&amp;"]"),INDIRECT(IMPORT_VAR[TABLENAME]&amp;"[@c"&amp;$1:$1-1&amp;"]"))</f>
        <v>6</v>
      </c>
      <c r="P92" s="33"/>
      <c r="Q92" s="33" t="str">
        <f>IF(IMPORT[[#This Row],[b3]]="","",IMPORT[[#This Row],[b3]]-IMPORT[[#This Row],[a3]])</f>
        <v/>
      </c>
      <c r="R92" s="32">
        <f ca="1">SUM(INDIRECT(IMPORT_VAR[TABLENAME]&amp;"[@a"&amp;$1:$1-1&amp;"]"),INDIRECT(IMPORT_VAR[TABLENAME]&amp;"[@c"&amp;$1:$1-1&amp;"]"))</f>
        <v>6</v>
      </c>
      <c r="S92" s="33"/>
      <c r="T92" s="33" t="str">
        <f>IF(IMPORT[[#This Row],[b4]]="","",IMPORT[[#This Row],[b4]]-IMPORT[[#This Row],[a4]])</f>
        <v/>
      </c>
      <c r="U92" s="32">
        <f ca="1">SUM(INDIRECT(IMPORT_VAR[TABLENAME]&amp;"[@a"&amp;$1:$1-1&amp;"]"),INDIRECT(IMPORT_VAR[TABLENAME]&amp;"[@c"&amp;$1:$1-1&amp;"]"))</f>
        <v>6</v>
      </c>
      <c r="V92" s="33"/>
      <c r="W92" s="31"/>
      <c r="X92" s="31" t="str">
        <f>IF(IMPORT[[#This Row],[b5]]="","",IMPORT[[#This Row],[b5]]-IMPORT[[#This Row],[a5]])</f>
        <v/>
      </c>
      <c r="Y92" s="49">
        <f ca="1">SUM(INDIRECT(IMPORT_VAR[TABLENAME]&amp;"[@a"&amp;$1:$1-1&amp;"]"),INDIRECT(IMPORT_VAR[TABLENAME]&amp;"[@c"&amp;$1:$1-1&amp;"]"))</f>
        <v>6</v>
      </c>
      <c r="Z92" s="51" t="s">
        <v>5717</v>
      </c>
      <c r="AA92" s="51" t="s">
        <v>2870</v>
      </c>
      <c r="AB92" s="51"/>
      <c r="AC92" s="51" t="str">
        <f>CONCATENATE(IMPORT[[#This Row],[1]]," ",IMPORT[[#This Row],[2]],IF(IMPORT[[#This Row],[3]]="","",CONCATENATE(" ",IMPORT[[#This Row],[3]])))</f>
        <v>Pocket Paper 8913A</v>
      </c>
      <c r="AD92" s="51" t="str">
        <f>CONCATENATE("Import ",IMPORT[[#This Row],[Ket]])</f>
        <v>Import 2019</v>
      </c>
      <c r="AE92" s="52">
        <v>360</v>
      </c>
      <c r="AF92" s="52" t="s">
        <v>5118</v>
      </c>
      <c r="AG92" s="52" t="s">
        <v>5780</v>
      </c>
      <c r="AH92" s="52">
        <f ca="1">IMPORT[[#This Row],[C]]</f>
        <v>6</v>
      </c>
      <c r="AI92" s="126" t="str">
        <f>CONCATENATE(IMPORT[[#This Row],[6]]," ",IMPORT[[#This Row],[7]])</f>
        <v>360 PCS</v>
      </c>
    </row>
    <row r="93" spans="1:35">
      <c r="A93" s="102">
        <v>91</v>
      </c>
      <c r="B93" s="31">
        <f ca="1">IF(IMPORT[[#This Row],[C]]&lt;1,"",ROW()-2)</f>
        <v>91</v>
      </c>
      <c r="C93" s="57" t="s">
        <v>2873</v>
      </c>
      <c r="D93" s="31" t="s">
        <v>2874</v>
      </c>
      <c r="E93" s="31">
        <v>300</v>
      </c>
      <c r="F93" s="31">
        <f ca="1">IMPORT[TT]</f>
        <v>1</v>
      </c>
      <c r="G93" s="31"/>
      <c r="H93" s="31">
        <v>2019</v>
      </c>
      <c r="I93" s="32">
        <v>1</v>
      </c>
      <c r="J93" s="31"/>
      <c r="K93" s="31" t="str">
        <f>IF(IMPORT[[#This Row],[b1]]="","",IMPORT[[#This Row],[b1]]-IMPORT[[#This Row],[a1]])</f>
        <v/>
      </c>
      <c r="L93" s="32">
        <f ca="1">SUM(INDIRECT(IMPORT_VAR[TABLENAME]&amp;"[@a"&amp;$1:$1-1&amp;"]"),INDIRECT(IMPORT_VAR[TABLENAME]&amp;"[@c"&amp;$1:$1-1&amp;"]"))</f>
        <v>1</v>
      </c>
      <c r="M93" s="31"/>
      <c r="N93" s="31" t="str">
        <f>IF(IMPORT[[#This Row],[b2]]="","",IMPORT[[#This Row],[b2]]-IMPORT[[#This Row],[a2]])</f>
        <v/>
      </c>
      <c r="O93" s="32">
        <f ca="1">SUM(INDIRECT(IMPORT_VAR[TABLENAME]&amp;"[@a"&amp;$1:$1-1&amp;"]"),INDIRECT(IMPORT_VAR[TABLENAME]&amp;"[@c"&amp;$1:$1-1&amp;"]"))</f>
        <v>1</v>
      </c>
      <c r="P93" s="33"/>
      <c r="Q93" s="33" t="str">
        <f>IF(IMPORT[[#This Row],[b3]]="","",IMPORT[[#This Row],[b3]]-IMPORT[[#This Row],[a3]])</f>
        <v/>
      </c>
      <c r="R93" s="32">
        <f ca="1">SUM(INDIRECT(IMPORT_VAR[TABLENAME]&amp;"[@a"&amp;$1:$1-1&amp;"]"),INDIRECT(IMPORT_VAR[TABLENAME]&amp;"[@c"&amp;$1:$1-1&amp;"]"))</f>
        <v>1</v>
      </c>
      <c r="S93" s="33"/>
      <c r="T93" s="33" t="str">
        <f>IF(IMPORT[[#This Row],[b4]]="","",IMPORT[[#This Row],[b4]]-IMPORT[[#This Row],[a4]])</f>
        <v/>
      </c>
      <c r="U93" s="32">
        <f ca="1">SUM(INDIRECT(IMPORT_VAR[TABLENAME]&amp;"[@a"&amp;$1:$1-1&amp;"]"),INDIRECT(IMPORT_VAR[TABLENAME]&amp;"[@c"&amp;$1:$1-1&amp;"]"))</f>
        <v>1</v>
      </c>
      <c r="V93" s="33"/>
      <c r="W93" s="31"/>
      <c r="X93" s="31" t="str">
        <f>IF(IMPORT[[#This Row],[b5]]="","",IMPORT[[#This Row],[b5]]-IMPORT[[#This Row],[a5]])</f>
        <v/>
      </c>
      <c r="Y93" s="49">
        <f ca="1">SUM(INDIRECT(IMPORT_VAR[TABLENAME]&amp;"[@a"&amp;$1:$1-1&amp;"]"),INDIRECT(IMPORT_VAR[TABLENAME]&amp;"[@c"&amp;$1:$1-1&amp;"]"))</f>
        <v>1</v>
      </c>
      <c r="Z93" s="51" t="s">
        <v>2874</v>
      </c>
      <c r="AA93" s="51" t="s">
        <v>2873</v>
      </c>
      <c r="AB93" s="51"/>
      <c r="AC93" s="51" t="str">
        <f>CONCATENATE(IMPORT[[#This Row],[1]]," ",IMPORT[[#This Row],[2]],IF(IMPORT[[#This Row],[3]]="","",CONCATENATE(" ",IMPORT[[#This Row],[3]])))</f>
        <v>Magnifier LW-60</v>
      </c>
      <c r="AD93" s="51" t="str">
        <f>CONCATENATE("Import ",IMPORT[[#This Row],[Ket]])</f>
        <v>Import 2019</v>
      </c>
      <c r="AE93" s="52">
        <v>300</v>
      </c>
      <c r="AF93" s="52" t="s">
        <v>5118</v>
      </c>
      <c r="AG93" s="52" t="s">
        <v>5780</v>
      </c>
      <c r="AH93" s="52">
        <f ca="1">IMPORT[[#This Row],[C]]</f>
        <v>1</v>
      </c>
      <c r="AI93" s="126" t="str">
        <f>CONCATENATE(IMPORT[[#This Row],[6]]," ",IMPORT[[#This Row],[7]])</f>
        <v>300 PCS</v>
      </c>
    </row>
    <row r="94" spans="1:35">
      <c r="A94" s="102">
        <v>92</v>
      </c>
      <c r="B94" s="31">
        <f ca="1">IF(IMPORT[[#This Row],[C]]&lt;1,"",ROW()-2)</f>
        <v>92</v>
      </c>
      <c r="C94" s="57" t="s">
        <v>2875</v>
      </c>
      <c r="D94" s="31" t="s">
        <v>2874</v>
      </c>
      <c r="E94" s="31">
        <v>240</v>
      </c>
      <c r="F94" s="31">
        <f ca="1">IMPORT[TT]</f>
        <v>2</v>
      </c>
      <c r="G94" s="31"/>
      <c r="H94" s="31">
        <v>2019</v>
      </c>
      <c r="I94" s="32">
        <v>2</v>
      </c>
      <c r="J94" s="31"/>
      <c r="K94" s="31" t="str">
        <f>IF(IMPORT[[#This Row],[b1]]="","",IMPORT[[#This Row],[b1]]-IMPORT[[#This Row],[a1]])</f>
        <v/>
      </c>
      <c r="L94" s="32">
        <f ca="1">SUM(INDIRECT(IMPORT_VAR[TABLENAME]&amp;"[@a"&amp;$1:$1-1&amp;"]"),INDIRECT(IMPORT_VAR[TABLENAME]&amp;"[@c"&amp;$1:$1-1&amp;"]"))</f>
        <v>2</v>
      </c>
      <c r="M94" s="31"/>
      <c r="N94" s="31" t="str">
        <f>IF(IMPORT[[#This Row],[b2]]="","",IMPORT[[#This Row],[b2]]-IMPORT[[#This Row],[a2]])</f>
        <v/>
      </c>
      <c r="O94" s="32">
        <f ca="1">SUM(INDIRECT(IMPORT_VAR[TABLENAME]&amp;"[@a"&amp;$1:$1-1&amp;"]"),INDIRECT(IMPORT_VAR[TABLENAME]&amp;"[@c"&amp;$1:$1-1&amp;"]"))</f>
        <v>2</v>
      </c>
      <c r="P94" s="33"/>
      <c r="Q94" s="33" t="str">
        <f>IF(IMPORT[[#This Row],[b3]]="","",IMPORT[[#This Row],[b3]]-IMPORT[[#This Row],[a3]])</f>
        <v/>
      </c>
      <c r="R94" s="32">
        <f ca="1">SUM(INDIRECT(IMPORT_VAR[TABLENAME]&amp;"[@a"&amp;$1:$1-1&amp;"]"),INDIRECT(IMPORT_VAR[TABLENAME]&amp;"[@c"&amp;$1:$1-1&amp;"]"))</f>
        <v>2</v>
      </c>
      <c r="S94" s="33"/>
      <c r="T94" s="33" t="str">
        <f>IF(IMPORT[[#This Row],[b4]]="","",IMPORT[[#This Row],[b4]]-IMPORT[[#This Row],[a4]])</f>
        <v/>
      </c>
      <c r="U94" s="32">
        <f ca="1">SUM(INDIRECT(IMPORT_VAR[TABLENAME]&amp;"[@a"&amp;$1:$1-1&amp;"]"),INDIRECT(IMPORT_VAR[TABLENAME]&amp;"[@c"&amp;$1:$1-1&amp;"]"))</f>
        <v>2</v>
      </c>
      <c r="V94" s="33"/>
      <c r="W94" s="31"/>
      <c r="X94" s="31" t="str">
        <f>IF(IMPORT[[#This Row],[b5]]="","",IMPORT[[#This Row],[b5]]-IMPORT[[#This Row],[a5]])</f>
        <v/>
      </c>
      <c r="Y94" s="49">
        <f ca="1">SUM(INDIRECT(IMPORT_VAR[TABLENAME]&amp;"[@a"&amp;$1:$1-1&amp;"]"),INDIRECT(IMPORT_VAR[TABLENAME]&amp;"[@c"&amp;$1:$1-1&amp;"]"))</f>
        <v>2</v>
      </c>
      <c r="Z94" s="51" t="s">
        <v>2874</v>
      </c>
      <c r="AA94" s="51" t="s">
        <v>2875</v>
      </c>
      <c r="AB94" s="51"/>
      <c r="AC94" s="51" t="str">
        <f>CONCATENATE(IMPORT[[#This Row],[1]]," ",IMPORT[[#This Row],[2]],IF(IMPORT[[#This Row],[3]]="","",CONCATENATE(" ",IMPORT[[#This Row],[3]])))</f>
        <v>Magnifier LW-70</v>
      </c>
      <c r="AD94" s="51" t="str">
        <f>CONCATENATE("Import ",IMPORT[[#This Row],[Ket]])</f>
        <v>Import 2019</v>
      </c>
      <c r="AE94" s="52">
        <v>240</v>
      </c>
      <c r="AF94" s="52" t="s">
        <v>5118</v>
      </c>
      <c r="AG94" s="52" t="s">
        <v>5780</v>
      </c>
      <c r="AH94" s="52">
        <f ca="1">IMPORT[[#This Row],[C]]</f>
        <v>2</v>
      </c>
      <c r="AI94" s="126" t="str">
        <f>CONCATENATE(IMPORT[[#This Row],[6]]," ",IMPORT[[#This Row],[7]])</f>
        <v>240 PCS</v>
      </c>
    </row>
    <row r="95" spans="1:35">
      <c r="A95" s="102">
        <v>93</v>
      </c>
      <c r="B95" s="31">
        <f ca="1">IF(IMPORT[[#This Row],[C]]&lt;1,"",ROW()-2)</f>
        <v>93</v>
      </c>
      <c r="C95" s="57" t="s">
        <v>2876</v>
      </c>
      <c r="D95" s="31" t="s">
        <v>2874</v>
      </c>
      <c r="E95" s="31">
        <v>180</v>
      </c>
      <c r="F95" s="31">
        <f ca="1">IMPORT[TT]</f>
        <v>3</v>
      </c>
      <c r="G95" s="31"/>
      <c r="H95" s="31">
        <v>2019</v>
      </c>
      <c r="I95" s="32">
        <v>3</v>
      </c>
      <c r="J95" s="31"/>
      <c r="K95" s="31" t="str">
        <f>IF(IMPORT[[#This Row],[b1]]="","",IMPORT[[#This Row],[b1]]-IMPORT[[#This Row],[a1]])</f>
        <v/>
      </c>
      <c r="L95" s="32">
        <f ca="1">SUM(INDIRECT(IMPORT_VAR[TABLENAME]&amp;"[@a"&amp;$1:$1-1&amp;"]"),INDIRECT(IMPORT_VAR[TABLENAME]&amp;"[@c"&amp;$1:$1-1&amp;"]"))</f>
        <v>3</v>
      </c>
      <c r="M95" s="31"/>
      <c r="N95" s="31" t="str">
        <f>IF(IMPORT[[#This Row],[b2]]="","",IMPORT[[#This Row],[b2]]-IMPORT[[#This Row],[a2]])</f>
        <v/>
      </c>
      <c r="O95" s="32">
        <f ca="1">SUM(INDIRECT(IMPORT_VAR[TABLENAME]&amp;"[@a"&amp;$1:$1-1&amp;"]"),INDIRECT(IMPORT_VAR[TABLENAME]&amp;"[@c"&amp;$1:$1-1&amp;"]"))</f>
        <v>3</v>
      </c>
      <c r="P95" s="33"/>
      <c r="Q95" s="33" t="str">
        <f>IF(IMPORT[[#This Row],[b3]]="","",IMPORT[[#This Row],[b3]]-IMPORT[[#This Row],[a3]])</f>
        <v/>
      </c>
      <c r="R95" s="32">
        <f ca="1">SUM(INDIRECT(IMPORT_VAR[TABLENAME]&amp;"[@a"&amp;$1:$1-1&amp;"]"),INDIRECT(IMPORT_VAR[TABLENAME]&amp;"[@c"&amp;$1:$1-1&amp;"]"))</f>
        <v>3</v>
      </c>
      <c r="S95" s="33"/>
      <c r="T95" s="33" t="str">
        <f>IF(IMPORT[[#This Row],[b4]]="","",IMPORT[[#This Row],[b4]]-IMPORT[[#This Row],[a4]])</f>
        <v/>
      </c>
      <c r="U95" s="32">
        <f ca="1">SUM(INDIRECT(IMPORT_VAR[TABLENAME]&amp;"[@a"&amp;$1:$1-1&amp;"]"),INDIRECT(IMPORT_VAR[TABLENAME]&amp;"[@c"&amp;$1:$1-1&amp;"]"))</f>
        <v>3</v>
      </c>
      <c r="V95" s="33"/>
      <c r="W95" s="31"/>
      <c r="X95" s="31" t="str">
        <f>IF(IMPORT[[#This Row],[b5]]="","",IMPORT[[#This Row],[b5]]-IMPORT[[#This Row],[a5]])</f>
        <v/>
      </c>
      <c r="Y95" s="49">
        <f ca="1">SUM(INDIRECT(IMPORT_VAR[TABLENAME]&amp;"[@a"&amp;$1:$1-1&amp;"]"),INDIRECT(IMPORT_VAR[TABLENAME]&amp;"[@c"&amp;$1:$1-1&amp;"]"))</f>
        <v>3</v>
      </c>
      <c r="Z95" s="51" t="s">
        <v>2874</v>
      </c>
      <c r="AA95" s="51" t="s">
        <v>2876</v>
      </c>
      <c r="AB95" s="51"/>
      <c r="AC95" s="51" t="str">
        <f>CONCATENATE(IMPORT[[#This Row],[1]]," ",IMPORT[[#This Row],[2]],IF(IMPORT[[#This Row],[3]]="","",CONCATENATE(" ",IMPORT[[#This Row],[3]])))</f>
        <v>Magnifier LW-80</v>
      </c>
      <c r="AD95" s="51" t="str">
        <f>CONCATENATE("Import ",IMPORT[[#This Row],[Ket]])</f>
        <v>Import 2019</v>
      </c>
      <c r="AE95" s="52">
        <v>180</v>
      </c>
      <c r="AF95" s="52" t="s">
        <v>5118</v>
      </c>
      <c r="AG95" s="52" t="s">
        <v>5780</v>
      </c>
      <c r="AH95" s="52">
        <f ca="1">IMPORT[[#This Row],[C]]</f>
        <v>3</v>
      </c>
      <c r="AI95" s="126" t="str">
        <f>CONCATENATE(IMPORT[[#This Row],[6]]," ",IMPORT[[#This Row],[7]])</f>
        <v>180 PCS</v>
      </c>
    </row>
    <row r="96" spans="1:35">
      <c r="A96" s="102">
        <v>94</v>
      </c>
      <c r="B96" s="31">
        <f ca="1">IF(IMPORT[[#This Row],[C]]&lt;1,"",ROW()-2)</f>
        <v>94</v>
      </c>
      <c r="C96" s="57" t="s">
        <v>2877</v>
      </c>
      <c r="D96" s="31" t="s">
        <v>2874</v>
      </c>
      <c r="E96" s="31">
        <v>180</v>
      </c>
      <c r="F96" s="31">
        <f ca="1">IMPORT[TT]</f>
        <v>2</v>
      </c>
      <c r="G96" s="31"/>
      <c r="H96" s="31">
        <v>2019</v>
      </c>
      <c r="I96" s="32">
        <v>2</v>
      </c>
      <c r="J96" s="31"/>
      <c r="K96" s="31" t="str">
        <f>IF(IMPORT[[#This Row],[b1]]="","",IMPORT[[#This Row],[b1]]-IMPORT[[#This Row],[a1]])</f>
        <v/>
      </c>
      <c r="L96" s="32">
        <f ca="1">SUM(INDIRECT(IMPORT_VAR[TABLENAME]&amp;"[@a"&amp;$1:$1-1&amp;"]"),INDIRECT(IMPORT_VAR[TABLENAME]&amp;"[@c"&amp;$1:$1-1&amp;"]"))</f>
        <v>2</v>
      </c>
      <c r="M96" s="31"/>
      <c r="N96" s="31" t="str">
        <f>IF(IMPORT[[#This Row],[b2]]="","",IMPORT[[#This Row],[b2]]-IMPORT[[#This Row],[a2]])</f>
        <v/>
      </c>
      <c r="O96" s="32">
        <f ca="1">SUM(INDIRECT(IMPORT_VAR[TABLENAME]&amp;"[@a"&amp;$1:$1-1&amp;"]"),INDIRECT(IMPORT_VAR[TABLENAME]&amp;"[@c"&amp;$1:$1-1&amp;"]"))</f>
        <v>2</v>
      </c>
      <c r="P96" s="33"/>
      <c r="Q96" s="33" t="str">
        <f>IF(IMPORT[[#This Row],[b3]]="","",IMPORT[[#This Row],[b3]]-IMPORT[[#This Row],[a3]])</f>
        <v/>
      </c>
      <c r="R96" s="32">
        <f ca="1">SUM(INDIRECT(IMPORT_VAR[TABLENAME]&amp;"[@a"&amp;$1:$1-1&amp;"]"),INDIRECT(IMPORT_VAR[TABLENAME]&amp;"[@c"&amp;$1:$1-1&amp;"]"))</f>
        <v>2</v>
      </c>
      <c r="S96" s="33"/>
      <c r="T96" s="33" t="str">
        <f>IF(IMPORT[[#This Row],[b4]]="","",IMPORT[[#This Row],[b4]]-IMPORT[[#This Row],[a4]])</f>
        <v/>
      </c>
      <c r="U96" s="32">
        <f ca="1">SUM(INDIRECT(IMPORT_VAR[TABLENAME]&amp;"[@a"&amp;$1:$1-1&amp;"]"),INDIRECT(IMPORT_VAR[TABLENAME]&amp;"[@c"&amp;$1:$1-1&amp;"]"))</f>
        <v>2</v>
      </c>
      <c r="V96" s="33"/>
      <c r="W96" s="31"/>
      <c r="X96" s="31" t="str">
        <f>IF(IMPORT[[#This Row],[b5]]="","",IMPORT[[#This Row],[b5]]-IMPORT[[#This Row],[a5]])</f>
        <v/>
      </c>
      <c r="Y96" s="49">
        <f ca="1">SUM(INDIRECT(IMPORT_VAR[TABLENAME]&amp;"[@a"&amp;$1:$1-1&amp;"]"),INDIRECT(IMPORT_VAR[TABLENAME]&amp;"[@c"&amp;$1:$1-1&amp;"]"))</f>
        <v>2</v>
      </c>
      <c r="Z96" s="51" t="s">
        <v>2874</v>
      </c>
      <c r="AA96" s="51" t="s">
        <v>2877</v>
      </c>
      <c r="AB96" s="51"/>
      <c r="AC96" s="51" t="str">
        <f>CONCATENATE(IMPORT[[#This Row],[1]]," ",IMPORT[[#This Row],[2]],IF(IMPORT[[#This Row],[3]]="","",CONCATENATE(" ",IMPORT[[#This Row],[3]])))</f>
        <v>Magnifier LW-90</v>
      </c>
      <c r="AD96" s="51" t="str">
        <f>CONCATENATE("Import ",IMPORT[[#This Row],[Ket]])</f>
        <v>Import 2019</v>
      </c>
      <c r="AE96" s="52">
        <v>180</v>
      </c>
      <c r="AF96" s="52" t="s">
        <v>5118</v>
      </c>
      <c r="AG96" s="52" t="s">
        <v>5780</v>
      </c>
      <c r="AH96" s="52">
        <f ca="1">IMPORT[[#This Row],[C]]</f>
        <v>2</v>
      </c>
      <c r="AI96" s="126" t="str">
        <f>CONCATENATE(IMPORT[[#This Row],[6]]," ",IMPORT[[#This Row],[7]])</f>
        <v>180 PCS</v>
      </c>
    </row>
    <row r="97" spans="1:35">
      <c r="A97" s="102">
        <v>95</v>
      </c>
      <c r="B97" s="31">
        <f ca="1">IF(IMPORT[[#This Row],[C]]&lt;1,"",ROW()-2)</f>
        <v>95</v>
      </c>
      <c r="C97" s="57" t="s">
        <v>2878</v>
      </c>
      <c r="D97" s="31" t="s">
        <v>2874</v>
      </c>
      <c r="E97" s="31">
        <v>600</v>
      </c>
      <c r="F97" s="31">
        <f ca="1">IMPORT[TT]</f>
        <v>6</v>
      </c>
      <c r="G97" s="31"/>
      <c r="H97" s="31">
        <v>2019</v>
      </c>
      <c r="I97" s="32">
        <v>6</v>
      </c>
      <c r="J97" s="31"/>
      <c r="K97" s="31" t="str">
        <f>IF(IMPORT[[#This Row],[b1]]="","",IMPORT[[#This Row],[b1]]-IMPORT[[#This Row],[a1]])</f>
        <v/>
      </c>
      <c r="L97" s="32">
        <f ca="1">SUM(INDIRECT(IMPORT_VAR[TABLENAME]&amp;"[@a"&amp;$1:$1-1&amp;"]"),INDIRECT(IMPORT_VAR[TABLENAME]&amp;"[@c"&amp;$1:$1-1&amp;"]"))</f>
        <v>6</v>
      </c>
      <c r="M97" s="31"/>
      <c r="N97" s="31" t="str">
        <f>IF(IMPORT[[#This Row],[b2]]="","",IMPORT[[#This Row],[b2]]-IMPORT[[#This Row],[a2]])</f>
        <v/>
      </c>
      <c r="O97" s="32">
        <f ca="1">SUM(INDIRECT(IMPORT_VAR[TABLENAME]&amp;"[@a"&amp;$1:$1-1&amp;"]"),INDIRECT(IMPORT_VAR[TABLENAME]&amp;"[@c"&amp;$1:$1-1&amp;"]"))</f>
        <v>6</v>
      </c>
      <c r="P97" s="33"/>
      <c r="Q97" s="33" t="str">
        <f>IF(IMPORT[[#This Row],[b3]]="","",IMPORT[[#This Row],[b3]]-IMPORT[[#This Row],[a3]])</f>
        <v/>
      </c>
      <c r="R97" s="32">
        <f ca="1">SUM(INDIRECT(IMPORT_VAR[TABLENAME]&amp;"[@a"&amp;$1:$1-1&amp;"]"),INDIRECT(IMPORT_VAR[TABLENAME]&amp;"[@c"&amp;$1:$1-1&amp;"]"))</f>
        <v>6</v>
      </c>
      <c r="S97" s="33"/>
      <c r="T97" s="33" t="str">
        <f>IF(IMPORT[[#This Row],[b4]]="","",IMPORT[[#This Row],[b4]]-IMPORT[[#This Row],[a4]])</f>
        <v/>
      </c>
      <c r="U97" s="32">
        <f ca="1">SUM(INDIRECT(IMPORT_VAR[TABLENAME]&amp;"[@a"&amp;$1:$1-1&amp;"]"),INDIRECT(IMPORT_VAR[TABLENAME]&amp;"[@c"&amp;$1:$1-1&amp;"]"))</f>
        <v>6</v>
      </c>
      <c r="V97" s="33"/>
      <c r="W97" s="31"/>
      <c r="X97" s="31" t="str">
        <f>IF(IMPORT[[#This Row],[b5]]="","",IMPORT[[#This Row],[b5]]-IMPORT[[#This Row],[a5]])</f>
        <v/>
      </c>
      <c r="Y97" s="49">
        <f ca="1">SUM(INDIRECT(IMPORT_VAR[TABLENAME]&amp;"[@a"&amp;$1:$1-1&amp;"]"),INDIRECT(IMPORT_VAR[TABLENAME]&amp;"[@c"&amp;$1:$1-1&amp;"]"))</f>
        <v>6</v>
      </c>
      <c r="Z97" s="51" t="s">
        <v>2874</v>
      </c>
      <c r="AA97" s="51" t="s">
        <v>2878</v>
      </c>
      <c r="AB97" s="51"/>
      <c r="AC97" s="51" t="str">
        <f>CONCATENATE(IMPORT[[#This Row],[1]]," ",IMPORT[[#This Row],[2]],IF(IMPORT[[#This Row],[3]]="","",CONCATENATE(" ",IMPORT[[#This Row],[3]])))</f>
        <v>Magnifier YT-1003</v>
      </c>
      <c r="AD97" s="51" t="str">
        <f>CONCATENATE("Import ",IMPORT[[#This Row],[Ket]])</f>
        <v>Import 2019</v>
      </c>
      <c r="AE97" s="52">
        <v>600</v>
      </c>
      <c r="AF97" s="52" t="s">
        <v>5118</v>
      </c>
      <c r="AG97" s="52" t="s">
        <v>5780</v>
      </c>
      <c r="AH97" s="52">
        <f ca="1">IMPORT[[#This Row],[C]]</f>
        <v>6</v>
      </c>
      <c r="AI97" s="126" t="str">
        <f>CONCATENATE(IMPORT[[#This Row],[6]]," ",IMPORT[[#This Row],[7]])</f>
        <v>600 PCS</v>
      </c>
    </row>
    <row r="98" spans="1:35">
      <c r="A98" s="102">
        <v>96</v>
      </c>
      <c r="B98" s="31">
        <f ca="1">IF(IMPORT[[#This Row],[C]]&lt;1,"",ROW()-2)</f>
        <v>96</v>
      </c>
      <c r="C98" s="57" t="s">
        <v>2879</v>
      </c>
      <c r="D98" s="31" t="s">
        <v>2874</v>
      </c>
      <c r="E98" s="31">
        <v>400</v>
      </c>
      <c r="F98" s="31">
        <f ca="1">IMPORT[TT]</f>
        <v>3</v>
      </c>
      <c r="G98" s="31"/>
      <c r="H98" s="31">
        <v>2019</v>
      </c>
      <c r="I98" s="32">
        <v>3</v>
      </c>
      <c r="J98" s="31"/>
      <c r="K98" s="31" t="str">
        <f>IF(IMPORT[[#This Row],[b1]]="","",IMPORT[[#This Row],[b1]]-IMPORT[[#This Row],[a1]])</f>
        <v/>
      </c>
      <c r="L98" s="32">
        <f ca="1">SUM(INDIRECT(IMPORT_VAR[TABLENAME]&amp;"[@a"&amp;$1:$1-1&amp;"]"),INDIRECT(IMPORT_VAR[TABLENAME]&amp;"[@c"&amp;$1:$1-1&amp;"]"))</f>
        <v>3</v>
      </c>
      <c r="M98" s="31"/>
      <c r="N98" s="31" t="str">
        <f>IF(IMPORT[[#This Row],[b2]]="","",IMPORT[[#This Row],[b2]]-IMPORT[[#This Row],[a2]])</f>
        <v/>
      </c>
      <c r="O98" s="32">
        <f ca="1">SUM(INDIRECT(IMPORT_VAR[TABLENAME]&amp;"[@a"&amp;$1:$1-1&amp;"]"),INDIRECT(IMPORT_VAR[TABLENAME]&amp;"[@c"&amp;$1:$1-1&amp;"]"))</f>
        <v>3</v>
      </c>
      <c r="P98" s="33"/>
      <c r="Q98" s="33" t="str">
        <f>IF(IMPORT[[#This Row],[b3]]="","",IMPORT[[#This Row],[b3]]-IMPORT[[#This Row],[a3]])</f>
        <v/>
      </c>
      <c r="R98" s="32">
        <f ca="1">SUM(INDIRECT(IMPORT_VAR[TABLENAME]&amp;"[@a"&amp;$1:$1-1&amp;"]"),INDIRECT(IMPORT_VAR[TABLENAME]&amp;"[@c"&amp;$1:$1-1&amp;"]"))</f>
        <v>3</v>
      </c>
      <c r="S98" s="33"/>
      <c r="T98" s="33" t="str">
        <f>IF(IMPORT[[#This Row],[b4]]="","",IMPORT[[#This Row],[b4]]-IMPORT[[#This Row],[a4]])</f>
        <v/>
      </c>
      <c r="U98" s="32">
        <f ca="1">SUM(INDIRECT(IMPORT_VAR[TABLENAME]&amp;"[@a"&amp;$1:$1-1&amp;"]"),INDIRECT(IMPORT_VAR[TABLENAME]&amp;"[@c"&amp;$1:$1-1&amp;"]"))</f>
        <v>3</v>
      </c>
      <c r="V98" s="33"/>
      <c r="W98" s="31"/>
      <c r="X98" s="31" t="str">
        <f>IF(IMPORT[[#This Row],[b5]]="","",IMPORT[[#This Row],[b5]]-IMPORT[[#This Row],[a5]])</f>
        <v/>
      </c>
      <c r="Y98" s="49">
        <f ca="1">SUM(INDIRECT(IMPORT_VAR[TABLENAME]&amp;"[@a"&amp;$1:$1-1&amp;"]"),INDIRECT(IMPORT_VAR[TABLENAME]&amp;"[@c"&amp;$1:$1-1&amp;"]"))</f>
        <v>3</v>
      </c>
      <c r="Z98" s="51" t="s">
        <v>2874</v>
      </c>
      <c r="AA98" s="51" t="s">
        <v>2879</v>
      </c>
      <c r="AB98" s="51"/>
      <c r="AC98" s="51" t="str">
        <f>CONCATENATE(IMPORT[[#This Row],[1]]," ",IMPORT[[#This Row],[2]],IF(IMPORT[[#This Row],[3]]="","",CONCATENATE(" ",IMPORT[[#This Row],[3]])))</f>
        <v>Magnifier YT-1004</v>
      </c>
      <c r="AD98" s="51" t="str">
        <f>CONCATENATE("Import ",IMPORT[[#This Row],[Ket]])</f>
        <v>Import 2019</v>
      </c>
      <c r="AE98" s="52">
        <v>400</v>
      </c>
      <c r="AF98" s="52" t="s">
        <v>5118</v>
      </c>
      <c r="AG98" s="52" t="s">
        <v>5780</v>
      </c>
      <c r="AH98" s="52">
        <f ca="1">IMPORT[[#This Row],[C]]</f>
        <v>3</v>
      </c>
      <c r="AI98" s="126" t="str">
        <f>CONCATENATE(IMPORT[[#This Row],[6]]," ",IMPORT[[#This Row],[7]])</f>
        <v>400 PCS</v>
      </c>
    </row>
    <row r="99" spans="1:35">
      <c r="A99" s="102">
        <v>97</v>
      </c>
      <c r="B99" s="31">
        <f ca="1">IF(IMPORT[[#This Row],[C]]&lt;1,"",ROW()-2)</f>
        <v>97</v>
      </c>
      <c r="C99" s="57" t="s">
        <v>2880</v>
      </c>
      <c r="D99" s="31" t="s">
        <v>2874</v>
      </c>
      <c r="E99" s="31">
        <v>200</v>
      </c>
      <c r="F99" s="31">
        <f ca="1">IMPORT[TT]</f>
        <v>1</v>
      </c>
      <c r="G99" s="31"/>
      <c r="H99" s="31">
        <v>2019</v>
      </c>
      <c r="I99" s="32">
        <v>1</v>
      </c>
      <c r="J99" s="31"/>
      <c r="K99" s="31" t="str">
        <f>IF(IMPORT[[#This Row],[b1]]="","",IMPORT[[#This Row],[b1]]-IMPORT[[#This Row],[a1]])</f>
        <v/>
      </c>
      <c r="L99" s="32">
        <f ca="1">SUM(INDIRECT(IMPORT_VAR[TABLENAME]&amp;"[@a"&amp;$1:$1-1&amp;"]"),INDIRECT(IMPORT_VAR[TABLENAME]&amp;"[@c"&amp;$1:$1-1&amp;"]"))</f>
        <v>1</v>
      </c>
      <c r="M99" s="31"/>
      <c r="N99" s="31" t="str">
        <f>IF(IMPORT[[#This Row],[b2]]="","",IMPORT[[#This Row],[b2]]-IMPORT[[#This Row],[a2]])</f>
        <v/>
      </c>
      <c r="O99" s="32">
        <f ca="1">SUM(INDIRECT(IMPORT_VAR[TABLENAME]&amp;"[@a"&amp;$1:$1-1&amp;"]"),INDIRECT(IMPORT_VAR[TABLENAME]&amp;"[@c"&amp;$1:$1-1&amp;"]"))</f>
        <v>1</v>
      </c>
      <c r="P99" s="33"/>
      <c r="Q99" s="33" t="str">
        <f>IF(IMPORT[[#This Row],[b3]]="","",IMPORT[[#This Row],[b3]]-IMPORT[[#This Row],[a3]])</f>
        <v/>
      </c>
      <c r="R99" s="32">
        <f ca="1">SUM(INDIRECT(IMPORT_VAR[TABLENAME]&amp;"[@a"&amp;$1:$1-1&amp;"]"),INDIRECT(IMPORT_VAR[TABLENAME]&amp;"[@c"&amp;$1:$1-1&amp;"]"))</f>
        <v>1</v>
      </c>
      <c r="S99" s="33"/>
      <c r="T99" s="33" t="str">
        <f>IF(IMPORT[[#This Row],[b4]]="","",IMPORT[[#This Row],[b4]]-IMPORT[[#This Row],[a4]])</f>
        <v/>
      </c>
      <c r="U99" s="32">
        <f ca="1">SUM(INDIRECT(IMPORT_VAR[TABLENAME]&amp;"[@a"&amp;$1:$1-1&amp;"]"),INDIRECT(IMPORT_VAR[TABLENAME]&amp;"[@c"&amp;$1:$1-1&amp;"]"))</f>
        <v>1</v>
      </c>
      <c r="V99" s="33"/>
      <c r="W99" s="31"/>
      <c r="X99" s="31" t="str">
        <f>IF(IMPORT[[#This Row],[b5]]="","",IMPORT[[#This Row],[b5]]-IMPORT[[#This Row],[a5]])</f>
        <v/>
      </c>
      <c r="Y99" s="49">
        <f ca="1">SUM(INDIRECT(IMPORT_VAR[TABLENAME]&amp;"[@a"&amp;$1:$1-1&amp;"]"),INDIRECT(IMPORT_VAR[TABLENAME]&amp;"[@c"&amp;$1:$1-1&amp;"]"))</f>
        <v>1</v>
      </c>
      <c r="Z99" s="51" t="s">
        <v>2874</v>
      </c>
      <c r="AA99" s="51" t="s">
        <v>2880</v>
      </c>
      <c r="AB99" s="51"/>
      <c r="AC99" s="51" t="str">
        <f>CONCATENATE(IMPORT[[#This Row],[1]]," ",IMPORT[[#This Row],[2]],IF(IMPORT[[#This Row],[3]]="","",CONCATENATE(" ",IMPORT[[#This Row],[3]])))</f>
        <v>Magnifier YT-1009</v>
      </c>
      <c r="AD99" s="51" t="str">
        <f>CONCATENATE("Import ",IMPORT[[#This Row],[Ket]])</f>
        <v>Import 2019</v>
      </c>
      <c r="AE99" s="52">
        <v>200</v>
      </c>
      <c r="AF99" s="52" t="s">
        <v>5118</v>
      </c>
      <c r="AG99" s="52" t="s">
        <v>5780</v>
      </c>
      <c r="AH99" s="52">
        <f ca="1">IMPORT[[#This Row],[C]]</f>
        <v>1</v>
      </c>
      <c r="AI99" s="126" t="str">
        <f>CONCATENATE(IMPORT[[#This Row],[6]]," ",IMPORT[[#This Row],[7]])</f>
        <v>200 PCS</v>
      </c>
    </row>
    <row r="100" spans="1:35">
      <c r="A100" s="102">
        <v>98</v>
      </c>
      <c r="B100" s="31">
        <f ca="1">IF(IMPORT[[#This Row],[C]]&lt;1,"",ROW()-2)</f>
        <v>98</v>
      </c>
      <c r="C100" s="57" t="s">
        <v>2881</v>
      </c>
      <c r="D100" s="31" t="s">
        <v>2804</v>
      </c>
      <c r="E100" s="31">
        <v>600</v>
      </c>
      <c r="F100" s="31">
        <f ca="1">IMPORT[TT]</f>
        <v>2</v>
      </c>
      <c r="G100" s="31"/>
      <c r="H100" s="31">
        <v>2019</v>
      </c>
      <c r="I100" s="32">
        <v>2</v>
      </c>
      <c r="J100" s="31"/>
      <c r="K100" s="31" t="str">
        <f>IF(IMPORT[[#This Row],[b1]]="","",IMPORT[[#This Row],[b1]]-IMPORT[[#This Row],[a1]])</f>
        <v/>
      </c>
      <c r="L100" s="32">
        <f ca="1">SUM(INDIRECT(IMPORT_VAR[TABLENAME]&amp;"[@a"&amp;$1:$1-1&amp;"]"),INDIRECT(IMPORT_VAR[TABLENAME]&amp;"[@c"&amp;$1:$1-1&amp;"]"))</f>
        <v>2</v>
      </c>
      <c r="M100" s="31"/>
      <c r="N100" s="31" t="str">
        <f>IF(IMPORT[[#This Row],[b2]]="","",IMPORT[[#This Row],[b2]]-IMPORT[[#This Row],[a2]])</f>
        <v/>
      </c>
      <c r="O100" s="32">
        <f ca="1">SUM(INDIRECT(IMPORT_VAR[TABLENAME]&amp;"[@a"&amp;$1:$1-1&amp;"]"),INDIRECT(IMPORT_VAR[TABLENAME]&amp;"[@c"&amp;$1:$1-1&amp;"]"))</f>
        <v>2</v>
      </c>
      <c r="P100" s="33"/>
      <c r="Q100" s="33" t="str">
        <f>IF(IMPORT[[#This Row],[b3]]="","",IMPORT[[#This Row],[b3]]-IMPORT[[#This Row],[a3]])</f>
        <v/>
      </c>
      <c r="R100" s="32">
        <f ca="1">SUM(INDIRECT(IMPORT_VAR[TABLENAME]&amp;"[@a"&amp;$1:$1-1&amp;"]"),INDIRECT(IMPORT_VAR[TABLENAME]&amp;"[@c"&amp;$1:$1-1&amp;"]"))</f>
        <v>2</v>
      </c>
      <c r="S100" s="33"/>
      <c r="T100" s="33" t="str">
        <f>IF(IMPORT[[#This Row],[b4]]="","",IMPORT[[#This Row],[b4]]-IMPORT[[#This Row],[a4]])</f>
        <v/>
      </c>
      <c r="U100" s="32">
        <f ca="1">SUM(INDIRECT(IMPORT_VAR[TABLENAME]&amp;"[@a"&amp;$1:$1-1&amp;"]"),INDIRECT(IMPORT_VAR[TABLENAME]&amp;"[@c"&amp;$1:$1-1&amp;"]"))</f>
        <v>2</v>
      </c>
      <c r="V100" s="33"/>
      <c r="W100" s="31"/>
      <c r="X100" s="31" t="str">
        <f>IF(IMPORT[[#This Row],[b5]]="","",IMPORT[[#This Row],[b5]]-IMPORT[[#This Row],[a5]])</f>
        <v/>
      </c>
      <c r="Y100" s="49">
        <f ca="1">SUM(INDIRECT(IMPORT_VAR[TABLENAME]&amp;"[@a"&amp;$1:$1-1&amp;"]"),INDIRECT(IMPORT_VAR[TABLENAME]&amp;"[@c"&amp;$1:$1-1&amp;"]"))</f>
        <v>2</v>
      </c>
      <c r="Z100" s="51" t="s">
        <v>5661</v>
      </c>
      <c r="AA100" s="51" t="s">
        <v>2881</v>
      </c>
      <c r="AB100" s="51"/>
      <c r="AC100" s="51" t="str">
        <f>CONCATENATE(IMPORT[[#This Row],[1]]," ",IMPORT[[#This Row],[2]],IF(IMPORT[[#This Row],[3]]="","",CONCATENATE(" ",IMPORT[[#This Row],[3]])))</f>
        <v>Kuas YS-01</v>
      </c>
      <c r="AD100" s="51" t="str">
        <f>CONCATENATE("Import ",IMPORT[[#This Row],[Ket]])</f>
        <v>Import 2019</v>
      </c>
      <c r="AE100" s="52">
        <v>600</v>
      </c>
      <c r="AF100" s="52" t="s">
        <v>5118</v>
      </c>
      <c r="AG100" s="52" t="s">
        <v>5780</v>
      </c>
      <c r="AH100" s="52">
        <f ca="1">IMPORT[[#This Row],[C]]</f>
        <v>2</v>
      </c>
      <c r="AI100" s="126" t="str">
        <f>CONCATENATE(IMPORT[[#This Row],[6]]," ",IMPORT[[#This Row],[7]])</f>
        <v>600 PCS</v>
      </c>
    </row>
    <row r="101" spans="1:35">
      <c r="A101" s="102">
        <v>99</v>
      </c>
      <c r="B101" s="31">
        <f ca="1">IF(IMPORT[[#This Row],[C]]&lt;1,"",ROW()-2)</f>
        <v>99</v>
      </c>
      <c r="C101" s="57" t="s">
        <v>2882</v>
      </c>
      <c r="D101" s="31" t="s">
        <v>2804</v>
      </c>
      <c r="E101" s="31">
        <v>600</v>
      </c>
      <c r="F101" s="31">
        <f ca="1">IMPORT[TT]</f>
        <v>3</v>
      </c>
      <c r="G101" s="31"/>
      <c r="H101" s="31">
        <v>2019</v>
      </c>
      <c r="I101" s="32">
        <v>3</v>
      </c>
      <c r="J101" s="31"/>
      <c r="K101" s="31" t="str">
        <f>IF(IMPORT[[#This Row],[b1]]="","",IMPORT[[#This Row],[b1]]-IMPORT[[#This Row],[a1]])</f>
        <v/>
      </c>
      <c r="L101" s="32">
        <f ca="1">SUM(INDIRECT(IMPORT_VAR[TABLENAME]&amp;"[@a"&amp;$1:$1-1&amp;"]"),INDIRECT(IMPORT_VAR[TABLENAME]&amp;"[@c"&amp;$1:$1-1&amp;"]"))</f>
        <v>3</v>
      </c>
      <c r="M101" s="31"/>
      <c r="N101" s="31" t="str">
        <f>IF(IMPORT[[#This Row],[b2]]="","",IMPORT[[#This Row],[b2]]-IMPORT[[#This Row],[a2]])</f>
        <v/>
      </c>
      <c r="O101" s="32">
        <f ca="1">SUM(INDIRECT(IMPORT_VAR[TABLENAME]&amp;"[@a"&amp;$1:$1-1&amp;"]"),INDIRECT(IMPORT_VAR[TABLENAME]&amp;"[@c"&amp;$1:$1-1&amp;"]"))</f>
        <v>3</v>
      </c>
      <c r="P101" s="33"/>
      <c r="Q101" s="33" t="str">
        <f>IF(IMPORT[[#This Row],[b3]]="","",IMPORT[[#This Row],[b3]]-IMPORT[[#This Row],[a3]])</f>
        <v/>
      </c>
      <c r="R101" s="32">
        <f ca="1">SUM(INDIRECT(IMPORT_VAR[TABLENAME]&amp;"[@a"&amp;$1:$1-1&amp;"]"),INDIRECT(IMPORT_VAR[TABLENAME]&amp;"[@c"&amp;$1:$1-1&amp;"]"))</f>
        <v>3</v>
      </c>
      <c r="S101" s="33"/>
      <c r="T101" s="33" t="str">
        <f>IF(IMPORT[[#This Row],[b4]]="","",IMPORT[[#This Row],[b4]]-IMPORT[[#This Row],[a4]])</f>
        <v/>
      </c>
      <c r="U101" s="32">
        <f ca="1">SUM(INDIRECT(IMPORT_VAR[TABLENAME]&amp;"[@a"&amp;$1:$1-1&amp;"]"),INDIRECT(IMPORT_VAR[TABLENAME]&amp;"[@c"&amp;$1:$1-1&amp;"]"))</f>
        <v>3</v>
      </c>
      <c r="V101" s="33"/>
      <c r="W101" s="31"/>
      <c r="X101" s="31" t="str">
        <f>IF(IMPORT[[#This Row],[b5]]="","",IMPORT[[#This Row],[b5]]-IMPORT[[#This Row],[a5]])</f>
        <v/>
      </c>
      <c r="Y101" s="49">
        <f ca="1">SUM(INDIRECT(IMPORT_VAR[TABLENAME]&amp;"[@a"&amp;$1:$1-1&amp;"]"),INDIRECT(IMPORT_VAR[TABLENAME]&amp;"[@c"&amp;$1:$1-1&amp;"]"))</f>
        <v>3</v>
      </c>
      <c r="Z101" s="51" t="s">
        <v>5661</v>
      </c>
      <c r="AA101" s="51" t="s">
        <v>2882</v>
      </c>
      <c r="AB101" s="51"/>
      <c r="AC101" s="51" t="str">
        <f>CONCATENATE(IMPORT[[#This Row],[1]]," ",IMPORT[[#This Row],[2]],IF(IMPORT[[#This Row],[3]]="","",CONCATENATE(" ",IMPORT[[#This Row],[3]])))</f>
        <v>Kuas YS-02</v>
      </c>
      <c r="AD101" s="51" t="str">
        <f>CONCATENATE("Import ",IMPORT[[#This Row],[Ket]])</f>
        <v>Import 2019</v>
      </c>
      <c r="AE101" s="52">
        <v>600</v>
      </c>
      <c r="AF101" s="52" t="s">
        <v>5118</v>
      </c>
      <c r="AG101" s="52" t="s">
        <v>5780</v>
      </c>
      <c r="AH101" s="52">
        <f ca="1">IMPORT[[#This Row],[C]]</f>
        <v>3</v>
      </c>
      <c r="AI101" s="126" t="str">
        <f>CONCATENATE(IMPORT[[#This Row],[6]]," ",IMPORT[[#This Row],[7]])</f>
        <v>600 PCS</v>
      </c>
    </row>
    <row r="102" spans="1:35">
      <c r="A102" s="102">
        <v>100</v>
      </c>
      <c r="B102" s="31">
        <f ca="1">IF(IMPORT[[#This Row],[C]]&lt;1,"",ROW()-2)</f>
        <v>100</v>
      </c>
      <c r="C102" s="57" t="s">
        <v>2883</v>
      </c>
      <c r="D102" s="31" t="s">
        <v>2804</v>
      </c>
      <c r="E102" s="31">
        <v>480</v>
      </c>
      <c r="F102" s="31">
        <f ca="1">IMPORT[TT]</f>
        <v>11</v>
      </c>
      <c r="G102" s="31"/>
      <c r="H102" s="31">
        <v>2019</v>
      </c>
      <c r="I102" s="32">
        <v>11</v>
      </c>
      <c r="J102" s="31"/>
      <c r="K102" s="31" t="str">
        <f>IF(IMPORT[[#This Row],[b1]]="","",IMPORT[[#This Row],[b1]]-IMPORT[[#This Row],[a1]])</f>
        <v/>
      </c>
      <c r="L102" s="32">
        <f ca="1">SUM(INDIRECT(IMPORT_VAR[TABLENAME]&amp;"[@a"&amp;$1:$1-1&amp;"]"),INDIRECT(IMPORT_VAR[TABLENAME]&amp;"[@c"&amp;$1:$1-1&amp;"]"))</f>
        <v>11</v>
      </c>
      <c r="M102" s="31"/>
      <c r="N102" s="31" t="str">
        <f>IF(IMPORT[[#This Row],[b2]]="","",IMPORT[[#This Row],[b2]]-IMPORT[[#This Row],[a2]])</f>
        <v/>
      </c>
      <c r="O102" s="32">
        <f ca="1">SUM(INDIRECT(IMPORT_VAR[TABLENAME]&amp;"[@a"&amp;$1:$1-1&amp;"]"),INDIRECT(IMPORT_VAR[TABLENAME]&amp;"[@c"&amp;$1:$1-1&amp;"]"))</f>
        <v>11</v>
      </c>
      <c r="P102" s="33"/>
      <c r="Q102" s="33" t="str">
        <f>IF(IMPORT[[#This Row],[b3]]="","",IMPORT[[#This Row],[b3]]-IMPORT[[#This Row],[a3]])</f>
        <v/>
      </c>
      <c r="R102" s="32">
        <f ca="1">SUM(INDIRECT(IMPORT_VAR[TABLENAME]&amp;"[@a"&amp;$1:$1-1&amp;"]"),INDIRECT(IMPORT_VAR[TABLENAME]&amp;"[@c"&amp;$1:$1-1&amp;"]"))</f>
        <v>11</v>
      </c>
      <c r="S102" s="33"/>
      <c r="T102" s="33" t="str">
        <f>IF(IMPORT[[#This Row],[b4]]="","",IMPORT[[#This Row],[b4]]-IMPORT[[#This Row],[a4]])</f>
        <v/>
      </c>
      <c r="U102" s="32">
        <f ca="1">SUM(INDIRECT(IMPORT_VAR[TABLENAME]&amp;"[@a"&amp;$1:$1-1&amp;"]"),INDIRECT(IMPORT_VAR[TABLENAME]&amp;"[@c"&amp;$1:$1-1&amp;"]"))</f>
        <v>11</v>
      </c>
      <c r="V102" s="33"/>
      <c r="W102" s="31"/>
      <c r="X102" s="31" t="str">
        <f>IF(IMPORT[[#This Row],[b5]]="","",IMPORT[[#This Row],[b5]]-IMPORT[[#This Row],[a5]])</f>
        <v/>
      </c>
      <c r="Y102" s="49">
        <f ca="1">SUM(INDIRECT(IMPORT_VAR[TABLENAME]&amp;"[@a"&amp;$1:$1-1&amp;"]"),INDIRECT(IMPORT_VAR[TABLENAME]&amp;"[@c"&amp;$1:$1-1&amp;"]"))</f>
        <v>11</v>
      </c>
      <c r="Z102" s="51" t="s">
        <v>5661</v>
      </c>
      <c r="AA102" s="51" t="s">
        <v>2883</v>
      </c>
      <c r="AB102" s="51"/>
      <c r="AC102" s="51" t="str">
        <f>CONCATENATE(IMPORT[[#This Row],[1]]," ",IMPORT[[#This Row],[2]],IF(IMPORT[[#This Row],[3]]="","",CONCATENATE(" ",IMPORT[[#This Row],[3]])))</f>
        <v>Kuas 661-8</v>
      </c>
      <c r="AD102" s="51" t="str">
        <f>CONCATENATE("Import ",IMPORT[[#This Row],[Ket]])</f>
        <v>Import 2019</v>
      </c>
      <c r="AE102" s="52">
        <v>480</v>
      </c>
      <c r="AF102" s="52" t="s">
        <v>5118</v>
      </c>
      <c r="AG102" s="52" t="s">
        <v>5780</v>
      </c>
      <c r="AH102" s="52">
        <f ca="1">IMPORT[[#This Row],[C]]</f>
        <v>11</v>
      </c>
      <c r="AI102" s="126" t="str">
        <f>CONCATENATE(IMPORT[[#This Row],[6]]," ",IMPORT[[#This Row],[7]])</f>
        <v>480 PCS</v>
      </c>
    </row>
    <row r="103" spans="1:35">
      <c r="A103" s="102">
        <v>101</v>
      </c>
      <c r="B103" s="31">
        <f ca="1">IF(IMPORT[[#This Row],[C]]&lt;1,"",ROW()-2)</f>
        <v>101</v>
      </c>
      <c r="C103" s="57" t="s">
        <v>2884</v>
      </c>
      <c r="D103" s="31" t="s">
        <v>2804</v>
      </c>
      <c r="E103" s="31">
        <v>240</v>
      </c>
      <c r="F103" s="31">
        <f ca="1">IMPORT[TT]</f>
        <v>2</v>
      </c>
      <c r="G103" s="31"/>
      <c r="H103" s="31">
        <v>2019</v>
      </c>
      <c r="I103" s="32">
        <v>2</v>
      </c>
      <c r="J103" s="31"/>
      <c r="K103" s="31" t="str">
        <f>IF(IMPORT[[#This Row],[b1]]="","",IMPORT[[#This Row],[b1]]-IMPORT[[#This Row],[a1]])</f>
        <v/>
      </c>
      <c r="L103" s="32">
        <f ca="1">SUM(INDIRECT(IMPORT_VAR[TABLENAME]&amp;"[@a"&amp;$1:$1-1&amp;"]"),INDIRECT(IMPORT_VAR[TABLENAME]&amp;"[@c"&amp;$1:$1-1&amp;"]"))</f>
        <v>2</v>
      </c>
      <c r="M103" s="31"/>
      <c r="N103" s="31" t="str">
        <f>IF(IMPORT[[#This Row],[b2]]="","",IMPORT[[#This Row],[b2]]-IMPORT[[#This Row],[a2]])</f>
        <v/>
      </c>
      <c r="O103" s="32">
        <f ca="1">SUM(INDIRECT(IMPORT_VAR[TABLENAME]&amp;"[@a"&amp;$1:$1-1&amp;"]"),INDIRECT(IMPORT_VAR[TABLENAME]&amp;"[@c"&amp;$1:$1-1&amp;"]"))</f>
        <v>2</v>
      </c>
      <c r="P103" s="33"/>
      <c r="Q103" s="33" t="str">
        <f>IF(IMPORT[[#This Row],[b3]]="","",IMPORT[[#This Row],[b3]]-IMPORT[[#This Row],[a3]])</f>
        <v/>
      </c>
      <c r="R103" s="32">
        <f ca="1">SUM(INDIRECT(IMPORT_VAR[TABLENAME]&amp;"[@a"&amp;$1:$1-1&amp;"]"),INDIRECT(IMPORT_VAR[TABLENAME]&amp;"[@c"&amp;$1:$1-1&amp;"]"))</f>
        <v>2</v>
      </c>
      <c r="S103" s="33"/>
      <c r="T103" s="33" t="str">
        <f>IF(IMPORT[[#This Row],[b4]]="","",IMPORT[[#This Row],[b4]]-IMPORT[[#This Row],[a4]])</f>
        <v/>
      </c>
      <c r="U103" s="32">
        <f ca="1">SUM(INDIRECT(IMPORT_VAR[TABLENAME]&amp;"[@a"&amp;$1:$1-1&amp;"]"),INDIRECT(IMPORT_VAR[TABLENAME]&amp;"[@c"&amp;$1:$1-1&amp;"]"))</f>
        <v>2</v>
      </c>
      <c r="V103" s="33"/>
      <c r="W103" s="31"/>
      <c r="X103" s="31" t="str">
        <f>IF(IMPORT[[#This Row],[b5]]="","",IMPORT[[#This Row],[b5]]-IMPORT[[#This Row],[a5]])</f>
        <v/>
      </c>
      <c r="Y103" s="49">
        <f ca="1">SUM(INDIRECT(IMPORT_VAR[TABLENAME]&amp;"[@a"&amp;$1:$1-1&amp;"]"),INDIRECT(IMPORT_VAR[TABLENAME]&amp;"[@c"&amp;$1:$1-1&amp;"]"))</f>
        <v>2</v>
      </c>
      <c r="Z103" s="51" t="s">
        <v>5661</v>
      </c>
      <c r="AA103" s="51" t="s">
        <v>2884</v>
      </c>
      <c r="AB103" s="51"/>
      <c r="AC103" s="51" t="str">
        <f>CONCATENATE(IMPORT[[#This Row],[1]]," ",IMPORT[[#This Row],[2]],IF(IMPORT[[#This Row],[3]]="","",CONCATENATE(" ",IMPORT[[#This Row],[3]])))</f>
        <v>Kuas N-006</v>
      </c>
      <c r="AD103" s="51" t="str">
        <f>CONCATENATE("Import ",IMPORT[[#This Row],[Ket]])</f>
        <v>Import 2019</v>
      </c>
      <c r="AE103" s="52">
        <v>240</v>
      </c>
      <c r="AF103" s="52" t="s">
        <v>5118</v>
      </c>
      <c r="AG103" s="52" t="s">
        <v>5780</v>
      </c>
      <c r="AH103" s="52">
        <f ca="1">IMPORT[[#This Row],[C]]</f>
        <v>2</v>
      </c>
      <c r="AI103" s="126" t="str">
        <f>CONCATENATE(IMPORT[[#This Row],[6]]," ",IMPORT[[#This Row],[7]])</f>
        <v>240 PCS</v>
      </c>
    </row>
    <row r="104" spans="1:35">
      <c r="A104" s="102">
        <v>102</v>
      </c>
      <c r="B104" s="31">
        <f ca="1">IF(IMPORT[[#This Row],[C]]&lt;1,"",ROW()-2)</f>
        <v>102</v>
      </c>
      <c r="C104" s="57" t="s">
        <v>2885</v>
      </c>
      <c r="D104" s="31" t="s">
        <v>2804</v>
      </c>
      <c r="E104" s="31">
        <v>480</v>
      </c>
      <c r="F104" s="31">
        <f ca="1">IMPORT[TT]</f>
        <v>2</v>
      </c>
      <c r="G104" s="31"/>
      <c r="H104" s="31">
        <v>2019</v>
      </c>
      <c r="I104" s="32">
        <v>2</v>
      </c>
      <c r="J104" s="31"/>
      <c r="K104" s="31" t="str">
        <f>IF(IMPORT[[#This Row],[b1]]="","",IMPORT[[#This Row],[b1]]-IMPORT[[#This Row],[a1]])</f>
        <v/>
      </c>
      <c r="L104" s="32">
        <f ca="1">SUM(INDIRECT(IMPORT_VAR[TABLENAME]&amp;"[@a"&amp;$1:$1-1&amp;"]"),INDIRECT(IMPORT_VAR[TABLENAME]&amp;"[@c"&amp;$1:$1-1&amp;"]"))</f>
        <v>2</v>
      </c>
      <c r="M104" s="31"/>
      <c r="N104" s="31" t="str">
        <f>IF(IMPORT[[#This Row],[b2]]="","",IMPORT[[#This Row],[b2]]-IMPORT[[#This Row],[a2]])</f>
        <v/>
      </c>
      <c r="O104" s="32">
        <f ca="1">SUM(INDIRECT(IMPORT_VAR[TABLENAME]&amp;"[@a"&amp;$1:$1-1&amp;"]"),INDIRECT(IMPORT_VAR[TABLENAME]&amp;"[@c"&amp;$1:$1-1&amp;"]"))</f>
        <v>2</v>
      </c>
      <c r="P104" s="33"/>
      <c r="Q104" s="33" t="str">
        <f>IF(IMPORT[[#This Row],[b3]]="","",IMPORT[[#This Row],[b3]]-IMPORT[[#This Row],[a3]])</f>
        <v/>
      </c>
      <c r="R104" s="32">
        <f ca="1">SUM(INDIRECT(IMPORT_VAR[TABLENAME]&amp;"[@a"&amp;$1:$1-1&amp;"]"),INDIRECT(IMPORT_VAR[TABLENAME]&amp;"[@c"&amp;$1:$1-1&amp;"]"))</f>
        <v>2</v>
      </c>
      <c r="S104" s="33"/>
      <c r="T104" s="33" t="str">
        <f>IF(IMPORT[[#This Row],[b4]]="","",IMPORT[[#This Row],[b4]]-IMPORT[[#This Row],[a4]])</f>
        <v/>
      </c>
      <c r="U104" s="32">
        <f ca="1">SUM(INDIRECT(IMPORT_VAR[TABLENAME]&amp;"[@a"&amp;$1:$1-1&amp;"]"),INDIRECT(IMPORT_VAR[TABLENAME]&amp;"[@c"&amp;$1:$1-1&amp;"]"))</f>
        <v>2</v>
      </c>
      <c r="V104" s="33"/>
      <c r="W104" s="31"/>
      <c r="X104" s="31" t="str">
        <f>IF(IMPORT[[#This Row],[b5]]="","",IMPORT[[#This Row],[b5]]-IMPORT[[#This Row],[a5]])</f>
        <v/>
      </c>
      <c r="Y104" s="49">
        <f ca="1">SUM(INDIRECT(IMPORT_VAR[TABLENAME]&amp;"[@a"&amp;$1:$1-1&amp;"]"),INDIRECT(IMPORT_VAR[TABLENAME]&amp;"[@c"&amp;$1:$1-1&amp;"]"))</f>
        <v>2</v>
      </c>
      <c r="Z104" s="51" t="s">
        <v>5661</v>
      </c>
      <c r="AA104" s="51" t="s">
        <v>2885</v>
      </c>
      <c r="AB104" s="51"/>
      <c r="AC104" s="51" t="str">
        <f>CONCATENATE(IMPORT[[#This Row],[1]]," ",IMPORT[[#This Row],[2]],IF(IMPORT[[#This Row],[3]]="","",CONCATENATE(" ",IMPORT[[#This Row],[3]])))</f>
        <v>Kuas YM-006</v>
      </c>
      <c r="AD104" s="51" t="str">
        <f>CONCATENATE("Import ",IMPORT[[#This Row],[Ket]])</f>
        <v>Import 2019</v>
      </c>
      <c r="AE104" s="52">
        <v>480</v>
      </c>
      <c r="AF104" s="52" t="s">
        <v>5118</v>
      </c>
      <c r="AG104" s="52" t="s">
        <v>5780</v>
      </c>
      <c r="AH104" s="52">
        <f ca="1">IMPORT[[#This Row],[C]]</f>
        <v>2</v>
      </c>
      <c r="AI104" s="126" t="str">
        <f>CONCATENATE(IMPORT[[#This Row],[6]]," ",IMPORT[[#This Row],[7]])</f>
        <v>480 PCS</v>
      </c>
    </row>
    <row r="105" spans="1:35">
      <c r="A105" s="102">
        <v>103</v>
      </c>
      <c r="B105" s="31">
        <f ca="1">IF(IMPORT[[#This Row],[C]]&lt;1,"",ROW()-2)</f>
        <v>103</v>
      </c>
      <c r="C105" s="57" t="s">
        <v>2887</v>
      </c>
      <c r="D105" s="31" t="s">
        <v>2804</v>
      </c>
      <c r="E105" s="31">
        <v>2400</v>
      </c>
      <c r="F105" s="31">
        <f ca="1">IMPORT[TT]</f>
        <v>1</v>
      </c>
      <c r="G105" s="31"/>
      <c r="H105" s="31">
        <v>2019</v>
      </c>
      <c r="I105" s="32">
        <v>1</v>
      </c>
      <c r="J105" s="31"/>
      <c r="K105" s="31" t="str">
        <f>IF(IMPORT[[#This Row],[b1]]="","",IMPORT[[#This Row],[b1]]-IMPORT[[#This Row],[a1]])</f>
        <v/>
      </c>
      <c r="L105" s="32">
        <f ca="1">SUM(INDIRECT(IMPORT_VAR[TABLENAME]&amp;"[@a"&amp;$1:$1-1&amp;"]"),INDIRECT(IMPORT_VAR[TABLENAME]&amp;"[@c"&amp;$1:$1-1&amp;"]"))</f>
        <v>1</v>
      </c>
      <c r="M105" s="31"/>
      <c r="N105" s="31" t="str">
        <f>IF(IMPORT[[#This Row],[b2]]="","",IMPORT[[#This Row],[b2]]-IMPORT[[#This Row],[a2]])</f>
        <v/>
      </c>
      <c r="O105" s="32">
        <f ca="1">SUM(INDIRECT(IMPORT_VAR[TABLENAME]&amp;"[@a"&amp;$1:$1-1&amp;"]"),INDIRECT(IMPORT_VAR[TABLENAME]&amp;"[@c"&amp;$1:$1-1&amp;"]"))</f>
        <v>1</v>
      </c>
      <c r="P105" s="33"/>
      <c r="Q105" s="33" t="str">
        <f>IF(IMPORT[[#This Row],[b3]]="","",IMPORT[[#This Row],[b3]]-IMPORT[[#This Row],[a3]])</f>
        <v/>
      </c>
      <c r="R105" s="32">
        <f ca="1">SUM(INDIRECT(IMPORT_VAR[TABLENAME]&amp;"[@a"&amp;$1:$1-1&amp;"]"),INDIRECT(IMPORT_VAR[TABLENAME]&amp;"[@c"&amp;$1:$1-1&amp;"]"))</f>
        <v>1</v>
      </c>
      <c r="S105" s="33"/>
      <c r="T105" s="33" t="str">
        <f>IF(IMPORT[[#This Row],[b4]]="","",IMPORT[[#This Row],[b4]]-IMPORT[[#This Row],[a4]])</f>
        <v/>
      </c>
      <c r="U105" s="32">
        <f ca="1">SUM(INDIRECT(IMPORT_VAR[TABLENAME]&amp;"[@a"&amp;$1:$1-1&amp;"]"),INDIRECT(IMPORT_VAR[TABLENAME]&amp;"[@c"&amp;$1:$1-1&amp;"]"))</f>
        <v>1</v>
      </c>
      <c r="V105" s="33"/>
      <c r="W105" s="31"/>
      <c r="X105" s="31" t="str">
        <f>IF(IMPORT[[#This Row],[b5]]="","",IMPORT[[#This Row],[b5]]-IMPORT[[#This Row],[a5]])</f>
        <v/>
      </c>
      <c r="Y105" s="49">
        <f ca="1">SUM(INDIRECT(IMPORT_VAR[TABLENAME]&amp;"[@a"&amp;$1:$1-1&amp;"]"),INDIRECT(IMPORT_VAR[TABLENAME]&amp;"[@c"&amp;$1:$1-1&amp;"]"))</f>
        <v>1</v>
      </c>
      <c r="Z105" s="51" t="s">
        <v>5661</v>
      </c>
      <c r="AA105" s="51" t="s">
        <v>2887</v>
      </c>
      <c r="AB105" s="51"/>
      <c r="AC105" s="51" t="str">
        <f>CONCATENATE(IMPORT[[#This Row],[1]]," ",IMPORT[[#This Row],[2]],IF(IMPORT[[#This Row],[3]]="","",CONCATENATE(" ",IMPORT[[#This Row],[3]])))</f>
        <v>Kuas Y-2</v>
      </c>
      <c r="AD105" s="51" t="str">
        <f>CONCATENATE("Import ",IMPORT[[#This Row],[Ket]])</f>
        <v>Import 2019</v>
      </c>
      <c r="AE105" s="52">
        <v>2400</v>
      </c>
      <c r="AF105" s="52" t="s">
        <v>5118</v>
      </c>
      <c r="AG105" s="52" t="s">
        <v>5780</v>
      </c>
      <c r="AH105" s="52">
        <f ca="1">IMPORT[[#This Row],[C]]</f>
        <v>1</v>
      </c>
      <c r="AI105" s="126" t="str">
        <f>CONCATENATE(IMPORT[[#This Row],[6]]," ",IMPORT[[#This Row],[7]])</f>
        <v>2400 PCS</v>
      </c>
    </row>
    <row r="106" spans="1:35">
      <c r="A106" s="102">
        <v>104</v>
      </c>
      <c r="B106" s="31">
        <f ca="1">IF(IMPORT[[#This Row],[C]]&lt;1,"",ROW()-2)</f>
        <v>104</v>
      </c>
      <c r="C106" s="57" t="s">
        <v>2888</v>
      </c>
      <c r="D106" s="31" t="s">
        <v>2804</v>
      </c>
      <c r="E106" s="31">
        <v>2400</v>
      </c>
      <c r="F106" s="31">
        <f ca="1">IMPORT[TT]</f>
        <v>1</v>
      </c>
      <c r="G106" s="31"/>
      <c r="H106" s="31">
        <v>2019</v>
      </c>
      <c r="I106" s="32">
        <v>1</v>
      </c>
      <c r="J106" s="31"/>
      <c r="K106" s="31" t="str">
        <f>IF(IMPORT[[#This Row],[b1]]="","",IMPORT[[#This Row],[b1]]-IMPORT[[#This Row],[a1]])</f>
        <v/>
      </c>
      <c r="L106" s="32">
        <f ca="1">SUM(INDIRECT(IMPORT_VAR[TABLENAME]&amp;"[@a"&amp;$1:$1-1&amp;"]"),INDIRECT(IMPORT_VAR[TABLENAME]&amp;"[@c"&amp;$1:$1-1&amp;"]"))</f>
        <v>1</v>
      </c>
      <c r="M106" s="31"/>
      <c r="N106" s="31" t="str">
        <f>IF(IMPORT[[#This Row],[b2]]="","",IMPORT[[#This Row],[b2]]-IMPORT[[#This Row],[a2]])</f>
        <v/>
      </c>
      <c r="O106" s="32">
        <f ca="1">SUM(INDIRECT(IMPORT_VAR[TABLENAME]&amp;"[@a"&amp;$1:$1-1&amp;"]"),INDIRECT(IMPORT_VAR[TABLENAME]&amp;"[@c"&amp;$1:$1-1&amp;"]"))</f>
        <v>1</v>
      </c>
      <c r="P106" s="33"/>
      <c r="Q106" s="33" t="str">
        <f>IF(IMPORT[[#This Row],[b3]]="","",IMPORT[[#This Row],[b3]]-IMPORT[[#This Row],[a3]])</f>
        <v/>
      </c>
      <c r="R106" s="32">
        <f ca="1">SUM(INDIRECT(IMPORT_VAR[TABLENAME]&amp;"[@a"&amp;$1:$1-1&amp;"]"),INDIRECT(IMPORT_VAR[TABLENAME]&amp;"[@c"&amp;$1:$1-1&amp;"]"))</f>
        <v>1</v>
      </c>
      <c r="S106" s="33"/>
      <c r="T106" s="33" t="str">
        <f>IF(IMPORT[[#This Row],[b4]]="","",IMPORT[[#This Row],[b4]]-IMPORT[[#This Row],[a4]])</f>
        <v/>
      </c>
      <c r="U106" s="32">
        <f ca="1">SUM(INDIRECT(IMPORT_VAR[TABLENAME]&amp;"[@a"&amp;$1:$1-1&amp;"]"),INDIRECT(IMPORT_VAR[TABLENAME]&amp;"[@c"&amp;$1:$1-1&amp;"]"))</f>
        <v>1</v>
      </c>
      <c r="V106" s="33"/>
      <c r="W106" s="31"/>
      <c r="X106" s="31" t="str">
        <f>IF(IMPORT[[#This Row],[b5]]="","",IMPORT[[#This Row],[b5]]-IMPORT[[#This Row],[a5]])</f>
        <v/>
      </c>
      <c r="Y106" s="49">
        <f ca="1">SUM(INDIRECT(IMPORT_VAR[TABLENAME]&amp;"[@a"&amp;$1:$1-1&amp;"]"),INDIRECT(IMPORT_VAR[TABLENAME]&amp;"[@c"&amp;$1:$1-1&amp;"]"))</f>
        <v>1</v>
      </c>
      <c r="Z106" s="51" t="s">
        <v>5661</v>
      </c>
      <c r="AA106" s="51" t="s">
        <v>2888</v>
      </c>
      <c r="AB106" s="51"/>
      <c r="AC106" s="51" t="str">
        <f>CONCATENATE(IMPORT[[#This Row],[1]]," ",IMPORT[[#This Row],[2]],IF(IMPORT[[#This Row],[3]]="","",CONCATENATE(" ",IMPORT[[#This Row],[3]])))</f>
        <v>Kuas Y-4</v>
      </c>
      <c r="AD106" s="51" t="str">
        <f>CONCATENATE("Import ",IMPORT[[#This Row],[Ket]])</f>
        <v>Import 2019</v>
      </c>
      <c r="AE106" s="52">
        <v>2400</v>
      </c>
      <c r="AF106" s="52" t="s">
        <v>5118</v>
      </c>
      <c r="AG106" s="52" t="s">
        <v>5780</v>
      </c>
      <c r="AH106" s="52">
        <f ca="1">IMPORT[[#This Row],[C]]</f>
        <v>1</v>
      </c>
      <c r="AI106" s="126" t="str">
        <f>CONCATENATE(IMPORT[[#This Row],[6]]," ",IMPORT[[#This Row],[7]])</f>
        <v>2400 PCS</v>
      </c>
    </row>
    <row r="107" spans="1:35">
      <c r="A107" s="102">
        <v>105</v>
      </c>
      <c r="B107" s="31">
        <f ca="1">IF(IMPORT[[#This Row],[C]]&lt;1,"",ROW()-2)</f>
        <v>105</v>
      </c>
      <c r="C107" s="57" t="s">
        <v>2889</v>
      </c>
      <c r="D107" s="31" t="s">
        <v>2804</v>
      </c>
      <c r="E107" s="31">
        <v>1920</v>
      </c>
      <c r="F107" s="31">
        <f ca="1">IMPORT[TT]</f>
        <v>1</v>
      </c>
      <c r="G107" s="31"/>
      <c r="H107" s="31">
        <v>2019</v>
      </c>
      <c r="I107" s="32">
        <v>1</v>
      </c>
      <c r="J107" s="31"/>
      <c r="K107" s="31" t="str">
        <f>IF(IMPORT[[#This Row],[b1]]="","",IMPORT[[#This Row],[b1]]-IMPORT[[#This Row],[a1]])</f>
        <v/>
      </c>
      <c r="L107" s="32">
        <f ca="1">SUM(INDIRECT(IMPORT_VAR[TABLENAME]&amp;"[@a"&amp;$1:$1-1&amp;"]"),INDIRECT(IMPORT_VAR[TABLENAME]&amp;"[@c"&amp;$1:$1-1&amp;"]"))</f>
        <v>1</v>
      </c>
      <c r="M107" s="31"/>
      <c r="N107" s="31" t="str">
        <f>IF(IMPORT[[#This Row],[b2]]="","",IMPORT[[#This Row],[b2]]-IMPORT[[#This Row],[a2]])</f>
        <v/>
      </c>
      <c r="O107" s="32">
        <f ca="1">SUM(INDIRECT(IMPORT_VAR[TABLENAME]&amp;"[@a"&amp;$1:$1-1&amp;"]"),INDIRECT(IMPORT_VAR[TABLENAME]&amp;"[@c"&amp;$1:$1-1&amp;"]"))</f>
        <v>1</v>
      </c>
      <c r="P107" s="33"/>
      <c r="Q107" s="33" t="str">
        <f>IF(IMPORT[[#This Row],[b3]]="","",IMPORT[[#This Row],[b3]]-IMPORT[[#This Row],[a3]])</f>
        <v/>
      </c>
      <c r="R107" s="32">
        <f ca="1">SUM(INDIRECT(IMPORT_VAR[TABLENAME]&amp;"[@a"&amp;$1:$1-1&amp;"]"),INDIRECT(IMPORT_VAR[TABLENAME]&amp;"[@c"&amp;$1:$1-1&amp;"]"))</f>
        <v>1</v>
      </c>
      <c r="S107" s="33"/>
      <c r="T107" s="33" t="str">
        <f>IF(IMPORT[[#This Row],[b4]]="","",IMPORT[[#This Row],[b4]]-IMPORT[[#This Row],[a4]])</f>
        <v/>
      </c>
      <c r="U107" s="32">
        <f ca="1">SUM(INDIRECT(IMPORT_VAR[TABLENAME]&amp;"[@a"&amp;$1:$1-1&amp;"]"),INDIRECT(IMPORT_VAR[TABLENAME]&amp;"[@c"&amp;$1:$1-1&amp;"]"))</f>
        <v>1</v>
      </c>
      <c r="V107" s="33"/>
      <c r="W107" s="31"/>
      <c r="X107" s="31" t="str">
        <f>IF(IMPORT[[#This Row],[b5]]="","",IMPORT[[#This Row],[b5]]-IMPORT[[#This Row],[a5]])</f>
        <v/>
      </c>
      <c r="Y107" s="49">
        <f ca="1">SUM(INDIRECT(IMPORT_VAR[TABLENAME]&amp;"[@a"&amp;$1:$1-1&amp;"]"),INDIRECT(IMPORT_VAR[TABLENAME]&amp;"[@c"&amp;$1:$1-1&amp;"]"))</f>
        <v>1</v>
      </c>
      <c r="Z107" s="51" t="s">
        <v>5661</v>
      </c>
      <c r="AA107" s="51" t="s">
        <v>2889</v>
      </c>
      <c r="AB107" s="51"/>
      <c r="AC107" s="51" t="str">
        <f>CONCATENATE(IMPORT[[#This Row],[1]]," ",IMPORT[[#This Row],[2]],IF(IMPORT[[#This Row],[3]]="","",CONCATENATE(" ",IMPORT[[#This Row],[3]])))</f>
        <v>Kuas B-4</v>
      </c>
      <c r="AD107" s="51" t="str">
        <f>CONCATENATE("Import ",IMPORT[[#This Row],[Ket]])</f>
        <v>Import 2019</v>
      </c>
      <c r="AE107" s="52">
        <v>1920</v>
      </c>
      <c r="AF107" s="52" t="s">
        <v>5118</v>
      </c>
      <c r="AG107" s="52" t="s">
        <v>5780</v>
      </c>
      <c r="AH107" s="52">
        <f ca="1">IMPORT[[#This Row],[C]]</f>
        <v>1</v>
      </c>
      <c r="AI107" s="126" t="str">
        <f>CONCATENATE(IMPORT[[#This Row],[6]]," ",IMPORT[[#This Row],[7]])</f>
        <v>1920 PCS</v>
      </c>
    </row>
    <row r="108" spans="1:35">
      <c r="A108" s="102">
        <v>106</v>
      </c>
      <c r="B108" s="31">
        <f ca="1">IF(IMPORT[[#This Row],[C]]&lt;1,"",ROW()-2)</f>
        <v>106</v>
      </c>
      <c r="C108" s="57" t="s">
        <v>2890</v>
      </c>
      <c r="D108" s="31" t="s">
        <v>2804</v>
      </c>
      <c r="E108" s="31">
        <v>1920</v>
      </c>
      <c r="F108" s="31">
        <f ca="1">IMPORT[TT]</f>
        <v>1</v>
      </c>
      <c r="G108" s="31"/>
      <c r="H108" s="31">
        <v>2019</v>
      </c>
      <c r="I108" s="32">
        <v>1</v>
      </c>
      <c r="J108" s="31"/>
      <c r="K108" s="31" t="str">
        <f>IF(IMPORT[[#This Row],[b1]]="","",IMPORT[[#This Row],[b1]]-IMPORT[[#This Row],[a1]])</f>
        <v/>
      </c>
      <c r="L108" s="32">
        <f ca="1">SUM(INDIRECT(IMPORT_VAR[TABLENAME]&amp;"[@a"&amp;$1:$1-1&amp;"]"),INDIRECT(IMPORT_VAR[TABLENAME]&amp;"[@c"&amp;$1:$1-1&amp;"]"))</f>
        <v>1</v>
      </c>
      <c r="M108" s="31"/>
      <c r="N108" s="31" t="str">
        <f>IF(IMPORT[[#This Row],[b2]]="","",IMPORT[[#This Row],[b2]]-IMPORT[[#This Row],[a2]])</f>
        <v/>
      </c>
      <c r="O108" s="32">
        <f ca="1">SUM(INDIRECT(IMPORT_VAR[TABLENAME]&amp;"[@a"&amp;$1:$1-1&amp;"]"),INDIRECT(IMPORT_VAR[TABLENAME]&amp;"[@c"&amp;$1:$1-1&amp;"]"))</f>
        <v>1</v>
      </c>
      <c r="P108" s="33"/>
      <c r="Q108" s="33" t="str">
        <f>IF(IMPORT[[#This Row],[b3]]="","",IMPORT[[#This Row],[b3]]-IMPORT[[#This Row],[a3]])</f>
        <v/>
      </c>
      <c r="R108" s="32">
        <f ca="1">SUM(INDIRECT(IMPORT_VAR[TABLENAME]&amp;"[@a"&amp;$1:$1-1&amp;"]"),INDIRECT(IMPORT_VAR[TABLENAME]&amp;"[@c"&amp;$1:$1-1&amp;"]"))</f>
        <v>1</v>
      </c>
      <c r="S108" s="33"/>
      <c r="T108" s="33" t="str">
        <f>IF(IMPORT[[#This Row],[b4]]="","",IMPORT[[#This Row],[b4]]-IMPORT[[#This Row],[a4]])</f>
        <v/>
      </c>
      <c r="U108" s="32">
        <f ca="1">SUM(INDIRECT(IMPORT_VAR[TABLENAME]&amp;"[@a"&amp;$1:$1-1&amp;"]"),INDIRECT(IMPORT_VAR[TABLENAME]&amp;"[@c"&amp;$1:$1-1&amp;"]"))</f>
        <v>1</v>
      </c>
      <c r="V108" s="33"/>
      <c r="W108" s="31"/>
      <c r="X108" s="31" t="str">
        <f>IF(IMPORT[[#This Row],[b5]]="","",IMPORT[[#This Row],[b5]]-IMPORT[[#This Row],[a5]])</f>
        <v/>
      </c>
      <c r="Y108" s="49">
        <f ca="1">SUM(INDIRECT(IMPORT_VAR[TABLENAME]&amp;"[@a"&amp;$1:$1-1&amp;"]"),INDIRECT(IMPORT_VAR[TABLENAME]&amp;"[@c"&amp;$1:$1-1&amp;"]"))</f>
        <v>1</v>
      </c>
      <c r="Z108" s="51" t="s">
        <v>5661</v>
      </c>
      <c r="AA108" s="51" t="s">
        <v>2890</v>
      </c>
      <c r="AB108" s="51"/>
      <c r="AC108" s="51" t="str">
        <f>CONCATENATE(IMPORT[[#This Row],[1]]," ",IMPORT[[#This Row],[2]],IF(IMPORT[[#This Row],[3]]="","",CONCATENATE(" ",IMPORT[[#This Row],[3]])))</f>
        <v>Kuas B-6</v>
      </c>
      <c r="AD108" s="51" t="str">
        <f>CONCATENATE("Import ",IMPORT[[#This Row],[Ket]])</f>
        <v>Import 2019</v>
      </c>
      <c r="AE108" s="52">
        <v>1920</v>
      </c>
      <c r="AF108" s="52" t="s">
        <v>5118</v>
      </c>
      <c r="AG108" s="52" t="s">
        <v>5780</v>
      </c>
      <c r="AH108" s="52">
        <f ca="1">IMPORT[[#This Row],[C]]</f>
        <v>1</v>
      </c>
      <c r="AI108" s="126" t="str">
        <f>CONCATENATE(IMPORT[[#This Row],[6]]," ",IMPORT[[#This Row],[7]])</f>
        <v>1920 PCS</v>
      </c>
    </row>
    <row r="109" spans="1:35">
      <c r="A109" s="102">
        <v>107</v>
      </c>
      <c r="B109" s="31">
        <f ca="1">IF(IMPORT[[#This Row],[C]]&lt;1,"",ROW()-2)</f>
        <v>107</v>
      </c>
      <c r="C109" s="57" t="s">
        <v>2891</v>
      </c>
      <c r="D109" s="31" t="s">
        <v>2771</v>
      </c>
      <c r="E109" s="31">
        <v>960</v>
      </c>
      <c r="F109" s="31">
        <f ca="1">IMPORT[TT]</f>
        <v>39</v>
      </c>
      <c r="G109" s="31"/>
      <c r="H109" s="31">
        <v>2019</v>
      </c>
      <c r="I109" s="32">
        <v>39</v>
      </c>
      <c r="J109" s="31"/>
      <c r="K109" s="31" t="str">
        <f>IF(IMPORT[[#This Row],[b1]]="","",IMPORT[[#This Row],[b1]]-IMPORT[[#This Row],[a1]])</f>
        <v/>
      </c>
      <c r="L109" s="32">
        <f ca="1">SUM(INDIRECT(IMPORT_VAR[TABLENAME]&amp;"[@a"&amp;$1:$1-1&amp;"]"),INDIRECT(IMPORT_VAR[TABLENAME]&amp;"[@c"&amp;$1:$1-1&amp;"]"))</f>
        <v>39</v>
      </c>
      <c r="M109" s="31"/>
      <c r="N109" s="31" t="str">
        <f>IF(IMPORT[[#This Row],[b2]]="","",IMPORT[[#This Row],[b2]]-IMPORT[[#This Row],[a2]])</f>
        <v/>
      </c>
      <c r="O109" s="32">
        <f ca="1">SUM(INDIRECT(IMPORT_VAR[TABLENAME]&amp;"[@a"&amp;$1:$1-1&amp;"]"),INDIRECT(IMPORT_VAR[TABLENAME]&amp;"[@c"&amp;$1:$1-1&amp;"]"))</f>
        <v>39</v>
      </c>
      <c r="P109" s="33"/>
      <c r="Q109" s="33" t="str">
        <f>IF(IMPORT[[#This Row],[b3]]="","",IMPORT[[#This Row],[b3]]-IMPORT[[#This Row],[a3]])</f>
        <v/>
      </c>
      <c r="R109" s="32">
        <f ca="1">SUM(INDIRECT(IMPORT_VAR[TABLENAME]&amp;"[@a"&amp;$1:$1-1&amp;"]"),INDIRECT(IMPORT_VAR[TABLENAME]&amp;"[@c"&amp;$1:$1-1&amp;"]"))</f>
        <v>39</v>
      </c>
      <c r="S109" s="33"/>
      <c r="T109" s="33" t="str">
        <f>IF(IMPORT[[#This Row],[b4]]="","",IMPORT[[#This Row],[b4]]-IMPORT[[#This Row],[a4]])</f>
        <v/>
      </c>
      <c r="U109" s="32">
        <f ca="1">SUM(INDIRECT(IMPORT_VAR[TABLENAME]&amp;"[@a"&amp;$1:$1-1&amp;"]"),INDIRECT(IMPORT_VAR[TABLENAME]&amp;"[@c"&amp;$1:$1-1&amp;"]"))</f>
        <v>39</v>
      </c>
      <c r="V109" s="33"/>
      <c r="W109" s="31"/>
      <c r="X109" s="31" t="str">
        <f>IF(IMPORT[[#This Row],[b5]]="","",IMPORT[[#This Row],[b5]]-IMPORT[[#This Row],[a5]])</f>
        <v/>
      </c>
      <c r="Y109" s="49">
        <f ca="1">SUM(INDIRECT(IMPORT_VAR[TABLENAME]&amp;"[@a"&amp;$1:$1-1&amp;"]"),INDIRECT(IMPORT_VAR[TABLENAME]&amp;"[@c"&amp;$1:$1-1&amp;"]"))</f>
        <v>39</v>
      </c>
      <c r="Z109" s="51" t="s">
        <v>5699</v>
      </c>
      <c r="AA109" s="51" t="s">
        <v>2891</v>
      </c>
      <c r="AB109" s="51"/>
      <c r="AC109" s="51" t="str">
        <f>CONCATENATE(IMPORT[[#This Row],[1]]," ",IMPORT[[#This Row],[2]],IF(IMPORT[[#This Row],[3]]="","",CONCATENATE(" ",IMPORT[[#This Row],[3]])))</f>
        <v>Garisan KM-7733L</v>
      </c>
      <c r="AD109" s="51" t="str">
        <f>CONCATENATE("Import ",IMPORT[[#This Row],[Ket]])</f>
        <v>Import 2019</v>
      </c>
      <c r="AE109" s="52">
        <v>960</v>
      </c>
      <c r="AF109" s="52" t="s">
        <v>5118</v>
      </c>
      <c r="AG109" s="52" t="s">
        <v>5780</v>
      </c>
      <c r="AH109" s="52">
        <f ca="1">IMPORT[[#This Row],[C]]</f>
        <v>39</v>
      </c>
      <c r="AI109" s="126" t="str">
        <f>CONCATENATE(IMPORT[[#This Row],[6]]," ",IMPORT[[#This Row],[7]])</f>
        <v>960 PCS</v>
      </c>
    </row>
    <row r="110" spans="1:35">
      <c r="A110" s="102">
        <v>108</v>
      </c>
      <c r="B110" s="31">
        <f ca="1">IF(IMPORT[[#This Row],[C]]&lt;1,"",ROW()-2)</f>
        <v>108</v>
      </c>
      <c r="C110" s="57" t="s">
        <v>2892</v>
      </c>
      <c r="D110" s="31" t="s">
        <v>2771</v>
      </c>
      <c r="E110" s="31">
        <v>960</v>
      </c>
      <c r="F110" s="31">
        <f ca="1">IMPORT[TT]</f>
        <v>17</v>
      </c>
      <c r="G110" s="31"/>
      <c r="H110" s="31">
        <v>2019</v>
      </c>
      <c r="I110" s="32">
        <v>17</v>
      </c>
      <c r="J110" s="31"/>
      <c r="K110" s="31" t="str">
        <f>IF(IMPORT[[#This Row],[b1]]="","",IMPORT[[#This Row],[b1]]-IMPORT[[#This Row],[a1]])</f>
        <v/>
      </c>
      <c r="L110" s="32">
        <f ca="1">SUM(INDIRECT(IMPORT_VAR[TABLENAME]&amp;"[@a"&amp;$1:$1-1&amp;"]"),INDIRECT(IMPORT_VAR[TABLENAME]&amp;"[@c"&amp;$1:$1-1&amp;"]"))</f>
        <v>17</v>
      </c>
      <c r="M110" s="31"/>
      <c r="N110" s="31" t="str">
        <f>IF(IMPORT[[#This Row],[b2]]="","",IMPORT[[#This Row],[b2]]-IMPORT[[#This Row],[a2]])</f>
        <v/>
      </c>
      <c r="O110" s="32">
        <f ca="1">SUM(INDIRECT(IMPORT_VAR[TABLENAME]&amp;"[@a"&amp;$1:$1-1&amp;"]"),INDIRECT(IMPORT_VAR[TABLENAME]&amp;"[@c"&amp;$1:$1-1&amp;"]"))</f>
        <v>17</v>
      </c>
      <c r="P110" s="33"/>
      <c r="Q110" s="33" t="str">
        <f>IF(IMPORT[[#This Row],[b3]]="","",IMPORT[[#This Row],[b3]]-IMPORT[[#This Row],[a3]])</f>
        <v/>
      </c>
      <c r="R110" s="32">
        <f ca="1">SUM(INDIRECT(IMPORT_VAR[TABLENAME]&amp;"[@a"&amp;$1:$1-1&amp;"]"),INDIRECT(IMPORT_VAR[TABLENAME]&amp;"[@c"&amp;$1:$1-1&amp;"]"))</f>
        <v>17</v>
      </c>
      <c r="S110" s="33"/>
      <c r="T110" s="33" t="str">
        <f>IF(IMPORT[[#This Row],[b4]]="","",IMPORT[[#This Row],[b4]]-IMPORT[[#This Row],[a4]])</f>
        <v/>
      </c>
      <c r="U110" s="32">
        <f ca="1">SUM(INDIRECT(IMPORT_VAR[TABLENAME]&amp;"[@a"&amp;$1:$1-1&amp;"]"),INDIRECT(IMPORT_VAR[TABLENAME]&amp;"[@c"&amp;$1:$1-1&amp;"]"))</f>
        <v>17</v>
      </c>
      <c r="V110" s="33"/>
      <c r="W110" s="31"/>
      <c r="X110" s="31" t="str">
        <f>IF(IMPORT[[#This Row],[b5]]="","",IMPORT[[#This Row],[b5]]-IMPORT[[#This Row],[a5]])</f>
        <v/>
      </c>
      <c r="Y110" s="49">
        <f ca="1">SUM(INDIRECT(IMPORT_VAR[TABLENAME]&amp;"[@a"&amp;$1:$1-1&amp;"]"),INDIRECT(IMPORT_VAR[TABLENAME]&amp;"[@c"&amp;$1:$1-1&amp;"]"))</f>
        <v>17</v>
      </c>
      <c r="Z110" s="51" t="s">
        <v>5699</v>
      </c>
      <c r="AA110" s="51" t="s">
        <v>2892</v>
      </c>
      <c r="AB110" s="51"/>
      <c r="AC110" s="51" t="str">
        <f>CONCATENATE(IMPORT[[#This Row],[1]]," ",IMPORT[[#This Row],[2]],IF(IMPORT[[#This Row],[3]]="","",CONCATENATE(" ",IMPORT[[#This Row],[3]])))</f>
        <v>Garisan KM-7733</v>
      </c>
      <c r="AD110" s="51" t="str">
        <f>CONCATENATE("Import ",IMPORT[[#This Row],[Ket]])</f>
        <v>Import 2019</v>
      </c>
      <c r="AE110" s="52">
        <v>960</v>
      </c>
      <c r="AF110" s="52" t="s">
        <v>5118</v>
      </c>
      <c r="AG110" s="52" t="s">
        <v>5780</v>
      </c>
      <c r="AH110" s="52">
        <f ca="1">IMPORT[[#This Row],[C]]</f>
        <v>17</v>
      </c>
      <c r="AI110" s="126" t="str">
        <f>CONCATENATE(IMPORT[[#This Row],[6]]," ",IMPORT[[#This Row],[7]])</f>
        <v>960 PCS</v>
      </c>
    </row>
    <row r="111" spans="1:35">
      <c r="A111" s="102">
        <v>109</v>
      </c>
      <c r="B111" s="31">
        <f ca="1">IF(IMPORT[[#This Row],[C]]&lt;1,"",ROW()-2)</f>
        <v>109</v>
      </c>
      <c r="C111" s="57" t="s">
        <v>2893</v>
      </c>
      <c r="D111" s="31" t="s">
        <v>2771</v>
      </c>
      <c r="E111" s="31">
        <v>960</v>
      </c>
      <c r="F111" s="31">
        <f ca="1">IMPORT[TT]</f>
        <v>30</v>
      </c>
      <c r="G111" s="31"/>
      <c r="H111" s="31">
        <v>2019</v>
      </c>
      <c r="I111" s="32">
        <v>30</v>
      </c>
      <c r="J111" s="31"/>
      <c r="K111" s="31" t="str">
        <f>IF(IMPORT[[#This Row],[b1]]="","",IMPORT[[#This Row],[b1]]-IMPORT[[#This Row],[a1]])</f>
        <v/>
      </c>
      <c r="L111" s="32">
        <f ca="1">SUM(INDIRECT(IMPORT_VAR[TABLENAME]&amp;"[@a"&amp;$1:$1-1&amp;"]"),INDIRECT(IMPORT_VAR[TABLENAME]&amp;"[@c"&amp;$1:$1-1&amp;"]"))</f>
        <v>30</v>
      </c>
      <c r="M111" s="31"/>
      <c r="N111" s="31" t="str">
        <f>IF(IMPORT[[#This Row],[b2]]="","",IMPORT[[#This Row],[b2]]-IMPORT[[#This Row],[a2]])</f>
        <v/>
      </c>
      <c r="O111" s="32">
        <f ca="1">SUM(INDIRECT(IMPORT_VAR[TABLENAME]&amp;"[@a"&amp;$1:$1-1&amp;"]"),INDIRECT(IMPORT_VAR[TABLENAME]&amp;"[@c"&amp;$1:$1-1&amp;"]"))</f>
        <v>30</v>
      </c>
      <c r="P111" s="33"/>
      <c r="Q111" s="33" t="str">
        <f>IF(IMPORT[[#This Row],[b3]]="","",IMPORT[[#This Row],[b3]]-IMPORT[[#This Row],[a3]])</f>
        <v/>
      </c>
      <c r="R111" s="32">
        <f ca="1">SUM(INDIRECT(IMPORT_VAR[TABLENAME]&amp;"[@a"&amp;$1:$1-1&amp;"]"),INDIRECT(IMPORT_VAR[TABLENAME]&amp;"[@c"&amp;$1:$1-1&amp;"]"))</f>
        <v>30</v>
      </c>
      <c r="S111" s="33"/>
      <c r="T111" s="33" t="str">
        <f>IF(IMPORT[[#This Row],[b4]]="","",IMPORT[[#This Row],[b4]]-IMPORT[[#This Row],[a4]])</f>
        <v/>
      </c>
      <c r="U111" s="32">
        <f ca="1">SUM(INDIRECT(IMPORT_VAR[TABLENAME]&amp;"[@a"&amp;$1:$1-1&amp;"]"),INDIRECT(IMPORT_VAR[TABLENAME]&amp;"[@c"&amp;$1:$1-1&amp;"]"))</f>
        <v>30</v>
      </c>
      <c r="V111" s="33"/>
      <c r="W111" s="31"/>
      <c r="X111" s="31" t="str">
        <f>IF(IMPORT[[#This Row],[b5]]="","",IMPORT[[#This Row],[b5]]-IMPORT[[#This Row],[a5]])</f>
        <v/>
      </c>
      <c r="Y111" s="49">
        <f ca="1">SUM(INDIRECT(IMPORT_VAR[TABLENAME]&amp;"[@a"&amp;$1:$1-1&amp;"]"),INDIRECT(IMPORT_VAR[TABLENAME]&amp;"[@c"&amp;$1:$1-1&amp;"]"))</f>
        <v>30</v>
      </c>
      <c r="Z111" s="51" t="s">
        <v>5699</v>
      </c>
      <c r="AA111" s="51" t="s">
        <v>2893</v>
      </c>
      <c r="AB111" s="51"/>
      <c r="AC111" s="51" t="str">
        <f>CONCATENATE(IMPORT[[#This Row],[1]]," ",IMPORT[[#This Row],[2]],IF(IMPORT[[#This Row],[3]]="","",CONCATENATE(" ",IMPORT[[#This Row],[3]])))</f>
        <v>Garisan KM-8833L</v>
      </c>
      <c r="AD111" s="51" t="str">
        <f>CONCATENATE("Import ",IMPORT[[#This Row],[Ket]])</f>
        <v>Import 2019</v>
      </c>
      <c r="AE111" s="52">
        <v>960</v>
      </c>
      <c r="AF111" s="52" t="s">
        <v>5118</v>
      </c>
      <c r="AG111" s="52" t="s">
        <v>5780</v>
      </c>
      <c r="AH111" s="52">
        <f ca="1">IMPORT[[#This Row],[C]]</f>
        <v>30</v>
      </c>
      <c r="AI111" s="126" t="str">
        <f>CONCATENATE(IMPORT[[#This Row],[6]]," ",IMPORT[[#This Row],[7]])</f>
        <v>960 PCS</v>
      </c>
    </row>
    <row r="112" spans="1:35">
      <c r="A112" s="102">
        <v>110</v>
      </c>
      <c r="B112" s="31">
        <f ca="1">IF(IMPORT[[#This Row],[C]]&lt;1,"",ROW()-2)</f>
        <v>110</v>
      </c>
      <c r="C112" s="57" t="s">
        <v>2894</v>
      </c>
      <c r="D112" s="31" t="s">
        <v>2771</v>
      </c>
      <c r="E112" s="31">
        <v>960</v>
      </c>
      <c r="F112" s="31">
        <f ca="1">IMPORT[TT]</f>
        <v>23</v>
      </c>
      <c r="G112" s="31"/>
      <c r="H112" s="31">
        <v>2019</v>
      </c>
      <c r="I112" s="32">
        <v>23</v>
      </c>
      <c r="J112" s="31"/>
      <c r="K112" s="31" t="str">
        <f>IF(IMPORT[[#This Row],[b1]]="","",IMPORT[[#This Row],[b1]]-IMPORT[[#This Row],[a1]])</f>
        <v/>
      </c>
      <c r="L112" s="32">
        <f ca="1">SUM(INDIRECT(IMPORT_VAR[TABLENAME]&amp;"[@a"&amp;$1:$1-1&amp;"]"),INDIRECT(IMPORT_VAR[TABLENAME]&amp;"[@c"&amp;$1:$1-1&amp;"]"))</f>
        <v>23</v>
      </c>
      <c r="M112" s="31"/>
      <c r="N112" s="31" t="str">
        <f>IF(IMPORT[[#This Row],[b2]]="","",IMPORT[[#This Row],[b2]]-IMPORT[[#This Row],[a2]])</f>
        <v/>
      </c>
      <c r="O112" s="32">
        <f ca="1">SUM(INDIRECT(IMPORT_VAR[TABLENAME]&amp;"[@a"&amp;$1:$1-1&amp;"]"),INDIRECT(IMPORT_VAR[TABLENAME]&amp;"[@c"&amp;$1:$1-1&amp;"]"))</f>
        <v>23</v>
      </c>
      <c r="P112" s="33"/>
      <c r="Q112" s="33" t="str">
        <f>IF(IMPORT[[#This Row],[b3]]="","",IMPORT[[#This Row],[b3]]-IMPORT[[#This Row],[a3]])</f>
        <v/>
      </c>
      <c r="R112" s="32">
        <f ca="1">SUM(INDIRECT(IMPORT_VAR[TABLENAME]&amp;"[@a"&amp;$1:$1-1&amp;"]"),INDIRECT(IMPORT_VAR[TABLENAME]&amp;"[@c"&amp;$1:$1-1&amp;"]"))</f>
        <v>23</v>
      </c>
      <c r="S112" s="33"/>
      <c r="T112" s="33" t="str">
        <f>IF(IMPORT[[#This Row],[b4]]="","",IMPORT[[#This Row],[b4]]-IMPORT[[#This Row],[a4]])</f>
        <v/>
      </c>
      <c r="U112" s="32">
        <f ca="1">SUM(INDIRECT(IMPORT_VAR[TABLENAME]&amp;"[@a"&amp;$1:$1-1&amp;"]"),INDIRECT(IMPORT_VAR[TABLENAME]&amp;"[@c"&amp;$1:$1-1&amp;"]"))</f>
        <v>23</v>
      </c>
      <c r="V112" s="33"/>
      <c r="W112" s="31"/>
      <c r="X112" s="31" t="str">
        <f>IF(IMPORT[[#This Row],[b5]]="","",IMPORT[[#This Row],[b5]]-IMPORT[[#This Row],[a5]])</f>
        <v/>
      </c>
      <c r="Y112" s="49">
        <f ca="1">SUM(INDIRECT(IMPORT_VAR[TABLENAME]&amp;"[@a"&amp;$1:$1-1&amp;"]"),INDIRECT(IMPORT_VAR[TABLENAME]&amp;"[@c"&amp;$1:$1-1&amp;"]"))</f>
        <v>23</v>
      </c>
      <c r="Z112" s="51" t="s">
        <v>5699</v>
      </c>
      <c r="AA112" s="51" t="s">
        <v>2894</v>
      </c>
      <c r="AB112" s="51"/>
      <c r="AC112" s="51" t="str">
        <f>CONCATENATE(IMPORT[[#This Row],[1]]," ",IMPORT[[#This Row],[2]],IF(IMPORT[[#This Row],[3]]="","",CONCATENATE(" ",IMPORT[[#This Row],[3]])))</f>
        <v>Garisan KM-8833</v>
      </c>
      <c r="AD112" s="51" t="str">
        <f>CONCATENATE("Import ",IMPORT[[#This Row],[Ket]])</f>
        <v>Import 2019</v>
      </c>
      <c r="AE112" s="52">
        <v>960</v>
      </c>
      <c r="AF112" s="52" t="s">
        <v>5118</v>
      </c>
      <c r="AG112" s="52" t="s">
        <v>5780</v>
      </c>
      <c r="AH112" s="52">
        <f ca="1">IMPORT[[#This Row],[C]]</f>
        <v>23</v>
      </c>
      <c r="AI112" s="126" t="str">
        <f>CONCATENATE(IMPORT[[#This Row],[6]]," ",IMPORT[[#This Row],[7]])</f>
        <v>960 PCS</v>
      </c>
    </row>
    <row r="113" spans="1:36">
      <c r="A113" s="102">
        <v>111</v>
      </c>
      <c r="B113" s="31" t="str">
        <f ca="1">IF(IMPORT[[#This Row],[C]]&lt;1,"",ROW()-2)</f>
        <v/>
      </c>
      <c r="C113" s="57" t="s">
        <v>2895</v>
      </c>
      <c r="D113" s="31" t="s">
        <v>2896</v>
      </c>
      <c r="E113" s="31">
        <v>800</v>
      </c>
      <c r="F113" s="31">
        <f ca="1">IMPORT[TT]</f>
        <v>0</v>
      </c>
      <c r="G113" s="31"/>
      <c r="H113" s="31">
        <v>2019</v>
      </c>
      <c r="I113" s="32">
        <v>0</v>
      </c>
      <c r="J113" s="31"/>
      <c r="K113" s="31" t="str">
        <f>IF(IMPORT[[#This Row],[b1]]="","",IMPORT[[#This Row],[b1]]-IMPORT[[#This Row],[a1]])</f>
        <v/>
      </c>
      <c r="L113" s="32">
        <f ca="1">SUM(INDIRECT(IMPORT_VAR[TABLENAME]&amp;"[@a"&amp;$1:$1-1&amp;"]"),INDIRECT(IMPORT_VAR[TABLENAME]&amp;"[@c"&amp;$1:$1-1&amp;"]"))</f>
        <v>0</v>
      </c>
      <c r="M113" s="31"/>
      <c r="N113" s="31" t="str">
        <f>IF(IMPORT[[#This Row],[b2]]="","",IMPORT[[#This Row],[b2]]-IMPORT[[#This Row],[a2]])</f>
        <v/>
      </c>
      <c r="O113" s="32">
        <f ca="1">SUM(INDIRECT(IMPORT_VAR[TABLENAME]&amp;"[@a"&amp;$1:$1-1&amp;"]"),INDIRECT(IMPORT_VAR[TABLENAME]&amp;"[@c"&amp;$1:$1-1&amp;"]"))</f>
        <v>0</v>
      </c>
      <c r="P113" s="33"/>
      <c r="Q113" s="33" t="str">
        <f>IF(IMPORT[[#This Row],[b3]]="","",IMPORT[[#This Row],[b3]]-IMPORT[[#This Row],[a3]])</f>
        <v/>
      </c>
      <c r="R113" s="32">
        <f ca="1">SUM(INDIRECT(IMPORT_VAR[TABLENAME]&amp;"[@a"&amp;$1:$1-1&amp;"]"),INDIRECT(IMPORT_VAR[TABLENAME]&amp;"[@c"&amp;$1:$1-1&amp;"]"))</f>
        <v>0</v>
      </c>
      <c r="S113" s="33"/>
      <c r="T113" s="33" t="str">
        <f>IF(IMPORT[[#This Row],[b4]]="","",IMPORT[[#This Row],[b4]]-IMPORT[[#This Row],[a4]])</f>
        <v/>
      </c>
      <c r="U113" s="32">
        <f ca="1">SUM(INDIRECT(IMPORT_VAR[TABLENAME]&amp;"[@a"&amp;$1:$1-1&amp;"]"),INDIRECT(IMPORT_VAR[TABLENAME]&amp;"[@c"&amp;$1:$1-1&amp;"]"))</f>
        <v>0</v>
      </c>
      <c r="V113" s="33"/>
      <c r="W113" s="31"/>
      <c r="X113" s="31" t="str">
        <f>IF(IMPORT[[#This Row],[b5]]="","",IMPORT[[#This Row],[b5]]-IMPORT[[#This Row],[a5]])</f>
        <v/>
      </c>
      <c r="Y113" s="49">
        <f ca="1">SUM(INDIRECT(IMPORT_VAR[TABLENAME]&amp;"[@a"&amp;$1:$1-1&amp;"]"),INDIRECT(IMPORT_VAR[TABLENAME]&amp;"[@c"&amp;$1:$1-1&amp;"]"))</f>
        <v>0</v>
      </c>
      <c r="Z113" s="51" t="s">
        <v>2896</v>
      </c>
      <c r="AA113" s="51" t="s">
        <v>2895</v>
      </c>
      <c r="AB113" s="51"/>
      <c r="AC113" s="51" t="str">
        <f>CONCATENATE(IMPORT[[#This Row],[1]]," ",IMPORT[[#This Row],[2]],IF(IMPORT[[#This Row],[3]]="","",CONCATENATE(" ",IMPORT[[#This Row],[3]])))</f>
        <v>File 532-A4</v>
      </c>
      <c r="AD113" s="51" t="str">
        <f>CONCATENATE("Import ",IMPORT[[#This Row],[Ket]])</f>
        <v>Import 2019</v>
      </c>
      <c r="AE113" s="52">
        <v>800</v>
      </c>
      <c r="AF113" s="52" t="s">
        <v>5118</v>
      </c>
      <c r="AG113" s="52" t="s">
        <v>5780</v>
      </c>
      <c r="AH113" s="52">
        <f ca="1">IMPORT[[#This Row],[C]]</f>
        <v>0</v>
      </c>
      <c r="AI113" s="126" t="str">
        <f>CONCATENATE(IMPORT[[#This Row],[6]]," ",IMPORT[[#This Row],[7]])</f>
        <v>800 PCS</v>
      </c>
    </row>
    <row r="114" spans="1:36">
      <c r="A114" s="102">
        <v>112</v>
      </c>
      <c r="B114" s="31">
        <f ca="1">IF(IMPORT[[#This Row],[C]]&lt;1,"",ROW()-2)</f>
        <v>112</v>
      </c>
      <c r="C114" s="57" t="s">
        <v>2897</v>
      </c>
      <c r="D114" s="31" t="s">
        <v>2896</v>
      </c>
      <c r="E114" s="31">
        <v>720</v>
      </c>
      <c r="F114" s="31">
        <f ca="1">IMPORT[TT]</f>
        <v>1</v>
      </c>
      <c r="G114" s="31"/>
      <c r="H114" s="31">
        <v>2019</v>
      </c>
      <c r="I114" s="32">
        <v>1</v>
      </c>
      <c r="J114" s="31"/>
      <c r="K114" s="31" t="str">
        <f>IF(IMPORT[[#This Row],[b1]]="","",IMPORT[[#This Row],[b1]]-IMPORT[[#This Row],[a1]])</f>
        <v/>
      </c>
      <c r="L114" s="32">
        <f ca="1">SUM(INDIRECT(IMPORT_VAR[TABLENAME]&amp;"[@a"&amp;$1:$1-1&amp;"]"),INDIRECT(IMPORT_VAR[TABLENAME]&amp;"[@c"&amp;$1:$1-1&amp;"]"))</f>
        <v>1</v>
      </c>
      <c r="M114" s="31"/>
      <c r="N114" s="31" t="str">
        <f>IF(IMPORT[[#This Row],[b2]]="","",IMPORT[[#This Row],[b2]]-IMPORT[[#This Row],[a2]])</f>
        <v/>
      </c>
      <c r="O114" s="32">
        <f ca="1">SUM(INDIRECT(IMPORT_VAR[TABLENAME]&amp;"[@a"&amp;$1:$1-1&amp;"]"),INDIRECT(IMPORT_VAR[TABLENAME]&amp;"[@c"&amp;$1:$1-1&amp;"]"))</f>
        <v>1</v>
      </c>
      <c r="P114" s="33"/>
      <c r="Q114" s="33" t="str">
        <f>IF(IMPORT[[#This Row],[b3]]="","",IMPORT[[#This Row],[b3]]-IMPORT[[#This Row],[a3]])</f>
        <v/>
      </c>
      <c r="R114" s="32">
        <f ca="1">SUM(INDIRECT(IMPORT_VAR[TABLENAME]&amp;"[@a"&amp;$1:$1-1&amp;"]"),INDIRECT(IMPORT_VAR[TABLENAME]&amp;"[@c"&amp;$1:$1-1&amp;"]"))</f>
        <v>1</v>
      </c>
      <c r="S114" s="33"/>
      <c r="T114" s="33" t="str">
        <f>IF(IMPORT[[#This Row],[b4]]="","",IMPORT[[#This Row],[b4]]-IMPORT[[#This Row],[a4]])</f>
        <v/>
      </c>
      <c r="U114" s="32">
        <f ca="1">SUM(INDIRECT(IMPORT_VAR[TABLENAME]&amp;"[@a"&amp;$1:$1-1&amp;"]"),INDIRECT(IMPORT_VAR[TABLENAME]&amp;"[@c"&amp;$1:$1-1&amp;"]"))</f>
        <v>1</v>
      </c>
      <c r="V114" s="33"/>
      <c r="W114" s="31"/>
      <c r="X114" s="31" t="str">
        <f>IF(IMPORT[[#This Row],[b5]]="","",IMPORT[[#This Row],[b5]]-IMPORT[[#This Row],[a5]])</f>
        <v/>
      </c>
      <c r="Y114" s="49">
        <f ca="1">SUM(INDIRECT(IMPORT_VAR[TABLENAME]&amp;"[@a"&amp;$1:$1-1&amp;"]"),INDIRECT(IMPORT_VAR[TABLENAME]&amp;"[@c"&amp;$1:$1-1&amp;"]"))</f>
        <v>1</v>
      </c>
      <c r="Z114" s="51" t="s">
        <v>2896</v>
      </c>
      <c r="AA114" s="51" t="s">
        <v>2897</v>
      </c>
      <c r="AB114" s="51"/>
      <c r="AC114" s="51" t="str">
        <f>CONCATENATE(IMPORT[[#This Row],[1]]," ",IMPORT[[#This Row],[2]],IF(IMPORT[[#This Row],[3]]="","",CONCATENATE(" ",IMPORT[[#This Row],[3]])))</f>
        <v>File 532-B4</v>
      </c>
      <c r="AD114" s="51" t="str">
        <f>CONCATENATE("Import ",IMPORT[[#This Row],[Ket]])</f>
        <v>Import 2019</v>
      </c>
      <c r="AE114" s="52">
        <v>720</v>
      </c>
      <c r="AF114" s="52" t="s">
        <v>5118</v>
      </c>
      <c r="AG114" s="52" t="s">
        <v>5780</v>
      </c>
      <c r="AH114" s="52">
        <f ca="1">IMPORT[[#This Row],[C]]</f>
        <v>1</v>
      </c>
      <c r="AI114" s="126" t="str">
        <f>CONCATENATE(IMPORT[[#This Row],[6]]," ",IMPORT[[#This Row],[7]])</f>
        <v>720 PCS</v>
      </c>
    </row>
    <row r="115" spans="1:36">
      <c r="A115" s="102">
        <v>113</v>
      </c>
      <c r="B115" s="31">
        <f ca="1">IF(IMPORT[[#This Row],[C]]&lt;1,"",ROW()-2)</f>
        <v>113</v>
      </c>
      <c r="C115" s="57" t="s">
        <v>2900</v>
      </c>
      <c r="D115" s="31" t="s">
        <v>2835</v>
      </c>
      <c r="E115" s="31">
        <v>288</v>
      </c>
      <c r="F115" s="31">
        <f ca="1">IMPORT[TT]</f>
        <v>9</v>
      </c>
      <c r="G115" s="31"/>
      <c r="H115" s="31">
        <v>2019</v>
      </c>
      <c r="I115" s="32">
        <v>9</v>
      </c>
      <c r="J115" s="31"/>
      <c r="K115" s="31" t="str">
        <f>IF(IMPORT[[#This Row],[b1]]="","",IMPORT[[#This Row],[b1]]-IMPORT[[#This Row],[a1]])</f>
        <v/>
      </c>
      <c r="L115" s="32">
        <f ca="1">SUM(INDIRECT(IMPORT_VAR[TABLENAME]&amp;"[@a"&amp;$1:$1-1&amp;"]"),INDIRECT(IMPORT_VAR[TABLENAME]&amp;"[@c"&amp;$1:$1-1&amp;"]"))</f>
        <v>9</v>
      </c>
      <c r="M115" s="31"/>
      <c r="N115" s="31" t="str">
        <f>IF(IMPORT[[#This Row],[b2]]="","",IMPORT[[#This Row],[b2]]-IMPORT[[#This Row],[a2]])</f>
        <v/>
      </c>
      <c r="O115" s="32">
        <f ca="1">SUM(INDIRECT(IMPORT_VAR[TABLENAME]&amp;"[@a"&amp;$1:$1-1&amp;"]"),INDIRECT(IMPORT_VAR[TABLENAME]&amp;"[@c"&amp;$1:$1-1&amp;"]"))</f>
        <v>9</v>
      </c>
      <c r="P115" s="33"/>
      <c r="Q115" s="33" t="str">
        <f>IF(IMPORT[[#This Row],[b3]]="","",IMPORT[[#This Row],[b3]]-IMPORT[[#This Row],[a3]])</f>
        <v/>
      </c>
      <c r="R115" s="32">
        <f ca="1">SUM(INDIRECT(IMPORT_VAR[TABLENAME]&amp;"[@a"&amp;$1:$1-1&amp;"]"),INDIRECT(IMPORT_VAR[TABLENAME]&amp;"[@c"&amp;$1:$1-1&amp;"]"))</f>
        <v>9</v>
      </c>
      <c r="S115" s="33"/>
      <c r="T115" s="33" t="str">
        <f>IF(IMPORT[[#This Row],[b4]]="","",IMPORT[[#This Row],[b4]]-IMPORT[[#This Row],[a4]])</f>
        <v/>
      </c>
      <c r="U115" s="32">
        <f ca="1">SUM(INDIRECT(IMPORT_VAR[TABLENAME]&amp;"[@a"&amp;$1:$1-1&amp;"]"),INDIRECT(IMPORT_VAR[TABLENAME]&amp;"[@c"&amp;$1:$1-1&amp;"]"))</f>
        <v>9</v>
      </c>
      <c r="V115" s="33"/>
      <c r="W115" s="31"/>
      <c r="X115" s="31" t="str">
        <f>IF(IMPORT[[#This Row],[b5]]="","",IMPORT[[#This Row],[b5]]-IMPORT[[#This Row],[a5]])</f>
        <v/>
      </c>
      <c r="Y115" s="49">
        <f ca="1">SUM(INDIRECT(IMPORT_VAR[TABLENAME]&amp;"[@a"&amp;$1:$1-1&amp;"]"),INDIRECT(IMPORT_VAR[TABLENAME]&amp;"[@c"&amp;$1:$1-1&amp;"]"))</f>
        <v>9</v>
      </c>
      <c r="Z115" s="51" t="s">
        <v>5707</v>
      </c>
      <c r="AA115" s="51" t="s">
        <v>2900</v>
      </c>
      <c r="AB115" s="52"/>
      <c r="AC115" s="52" t="str">
        <f>CONCATENATE(IMPORT[[#This Row],[1]]," ",IMPORT[[#This Row],[2]],IF(IMPORT[[#This Row],[3]]="","",CONCATENATE(" ",IMPORT[[#This Row],[3]])))</f>
        <v>Pensil Case WLT9900</v>
      </c>
      <c r="AD115" s="52" t="str">
        <f>CONCATENATE("Import ",IMPORT[[#This Row],[Ket]])</f>
        <v>Import 2019</v>
      </c>
      <c r="AE115" s="52">
        <v>288</v>
      </c>
      <c r="AF115" s="52" t="s">
        <v>5118</v>
      </c>
      <c r="AG115" s="52" t="s">
        <v>5780</v>
      </c>
      <c r="AH115" s="52">
        <f ca="1">IMPORT[[#This Row],[C]]</f>
        <v>9</v>
      </c>
      <c r="AI115" s="126" t="str">
        <f>CONCATENATE(IMPORT[[#This Row],[6]]," ",IMPORT[[#This Row],[7]])</f>
        <v>288 PCS</v>
      </c>
    </row>
    <row r="116" spans="1:36">
      <c r="A116" s="102">
        <v>114</v>
      </c>
      <c r="B116" s="31">
        <f ca="1">IF(IMPORT[[#This Row],[C]]&lt;1,"",ROW()-2)</f>
        <v>114</v>
      </c>
      <c r="C116" s="57" t="s">
        <v>2901</v>
      </c>
      <c r="D116" s="31" t="s">
        <v>2835</v>
      </c>
      <c r="E116" s="31">
        <v>288</v>
      </c>
      <c r="F116" s="31">
        <f ca="1">IMPORT[TT]</f>
        <v>22</v>
      </c>
      <c r="G116" s="31"/>
      <c r="H116" s="31">
        <v>2019</v>
      </c>
      <c r="I116" s="32">
        <v>22</v>
      </c>
      <c r="J116" s="31"/>
      <c r="K116" s="31" t="str">
        <f>IF(IMPORT[[#This Row],[b1]]="","",IMPORT[[#This Row],[b1]]-IMPORT[[#This Row],[a1]])</f>
        <v/>
      </c>
      <c r="L116" s="32">
        <f ca="1">SUM(INDIRECT(IMPORT_VAR[TABLENAME]&amp;"[@a"&amp;$1:$1-1&amp;"]"),INDIRECT(IMPORT_VAR[TABLENAME]&amp;"[@c"&amp;$1:$1-1&amp;"]"))</f>
        <v>22</v>
      </c>
      <c r="M116" s="31"/>
      <c r="N116" s="31" t="str">
        <f>IF(IMPORT[[#This Row],[b2]]="","",IMPORT[[#This Row],[b2]]-IMPORT[[#This Row],[a2]])</f>
        <v/>
      </c>
      <c r="O116" s="32">
        <f ca="1">SUM(INDIRECT(IMPORT_VAR[TABLENAME]&amp;"[@a"&amp;$1:$1-1&amp;"]"),INDIRECT(IMPORT_VAR[TABLENAME]&amp;"[@c"&amp;$1:$1-1&amp;"]"))</f>
        <v>22</v>
      </c>
      <c r="P116" s="33"/>
      <c r="Q116" s="33" t="str">
        <f>IF(IMPORT[[#This Row],[b3]]="","",IMPORT[[#This Row],[b3]]-IMPORT[[#This Row],[a3]])</f>
        <v/>
      </c>
      <c r="R116" s="32">
        <f ca="1">SUM(INDIRECT(IMPORT_VAR[TABLENAME]&amp;"[@a"&amp;$1:$1-1&amp;"]"),INDIRECT(IMPORT_VAR[TABLENAME]&amp;"[@c"&amp;$1:$1-1&amp;"]"))</f>
        <v>22</v>
      </c>
      <c r="S116" s="33"/>
      <c r="T116" s="33" t="str">
        <f>IF(IMPORT[[#This Row],[b4]]="","",IMPORT[[#This Row],[b4]]-IMPORT[[#This Row],[a4]])</f>
        <v/>
      </c>
      <c r="U116" s="32">
        <f ca="1">SUM(INDIRECT(IMPORT_VAR[TABLENAME]&amp;"[@a"&amp;$1:$1-1&amp;"]"),INDIRECT(IMPORT_VAR[TABLENAME]&amp;"[@c"&amp;$1:$1-1&amp;"]"))</f>
        <v>22</v>
      </c>
      <c r="V116" s="33"/>
      <c r="W116" s="31"/>
      <c r="X116" s="31" t="str">
        <f>IF(IMPORT[[#This Row],[b5]]="","",IMPORT[[#This Row],[b5]]-IMPORT[[#This Row],[a5]])</f>
        <v/>
      </c>
      <c r="Y116" s="49">
        <f ca="1">SUM(INDIRECT(IMPORT_VAR[TABLENAME]&amp;"[@a"&amp;$1:$1-1&amp;"]"),INDIRECT(IMPORT_VAR[TABLENAME]&amp;"[@c"&amp;$1:$1-1&amp;"]"))</f>
        <v>22</v>
      </c>
      <c r="Z116" s="51" t="s">
        <v>5707</v>
      </c>
      <c r="AA116" s="51" t="s">
        <v>2901</v>
      </c>
      <c r="AB116" s="52"/>
      <c r="AC116" s="52" t="str">
        <f>CONCATENATE(IMPORT[[#This Row],[1]]," ",IMPORT[[#This Row],[2]],IF(IMPORT[[#This Row],[3]]="","",CONCATENATE(" ",IMPORT[[#This Row],[3]])))</f>
        <v>Pensil Case WLT9901</v>
      </c>
      <c r="AD116" s="52" t="str">
        <f>CONCATENATE("Import ",IMPORT[[#This Row],[Ket]])</f>
        <v>Import 2019</v>
      </c>
      <c r="AE116" s="52">
        <v>288</v>
      </c>
      <c r="AF116" s="52" t="s">
        <v>5118</v>
      </c>
      <c r="AG116" s="52" t="s">
        <v>5780</v>
      </c>
      <c r="AH116" s="52">
        <f ca="1">IMPORT[[#This Row],[C]]</f>
        <v>22</v>
      </c>
      <c r="AI116" s="126" t="str">
        <f>CONCATENATE(IMPORT[[#This Row],[6]]," ",IMPORT[[#This Row],[7]])</f>
        <v>288 PCS</v>
      </c>
    </row>
    <row r="117" spans="1:36">
      <c r="A117" s="102">
        <v>115</v>
      </c>
      <c r="B117" s="31">
        <f ca="1">IF(IMPORT[[#This Row],[C]]&lt;1,"",ROW()-2)</f>
        <v>115</v>
      </c>
      <c r="C117" s="57" t="s">
        <v>2902</v>
      </c>
      <c r="D117" s="31" t="s">
        <v>2835</v>
      </c>
      <c r="E117" s="31">
        <v>288</v>
      </c>
      <c r="F117" s="31">
        <f ca="1">IMPORT[TT]</f>
        <v>16</v>
      </c>
      <c r="G117" s="31"/>
      <c r="H117" s="31">
        <v>2019</v>
      </c>
      <c r="I117" s="32">
        <v>16</v>
      </c>
      <c r="J117" s="31"/>
      <c r="K117" s="31" t="str">
        <f>IF(IMPORT[[#This Row],[b1]]="","",IMPORT[[#This Row],[b1]]-IMPORT[[#This Row],[a1]])</f>
        <v/>
      </c>
      <c r="L117" s="32">
        <f ca="1">SUM(INDIRECT(IMPORT_VAR[TABLENAME]&amp;"[@a"&amp;$1:$1-1&amp;"]"),INDIRECT(IMPORT_VAR[TABLENAME]&amp;"[@c"&amp;$1:$1-1&amp;"]"))</f>
        <v>16</v>
      </c>
      <c r="M117" s="31"/>
      <c r="N117" s="31" t="str">
        <f>IF(IMPORT[[#This Row],[b2]]="","",IMPORT[[#This Row],[b2]]-IMPORT[[#This Row],[a2]])</f>
        <v/>
      </c>
      <c r="O117" s="32">
        <f ca="1">SUM(INDIRECT(IMPORT_VAR[TABLENAME]&amp;"[@a"&amp;$1:$1-1&amp;"]"),INDIRECT(IMPORT_VAR[TABLENAME]&amp;"[@c"&amp;$1:$1-1&amp;"]"))</f>
        <v>16</v>
      </c>
      <c r="P117" s="33"/>
      <c r="Q117" s="33" t="str">
        <f>IF(IMPORT[[#This Row],[b3]]="","",IMPORT[[#This Row],[b3]]-IMPORT[[#This Row],[a3]])</f>
        <v/>
      </c>
      <c r="R117" s="32">
        <f ca="1">SUM(INDIRECT(IMPORT_VAR[TABLENAME]&amp;"[@a"&amp;$1:$1-1&amp;"]"),INDIRECT(IMPORT_VAR[TABLENAME]&amp;"[@c"&amp;$1:$1-1&amp;"]"))</f>
        <v>16</v>
      </c>
      <c r="S117" s="33"/>
      <c r="T117" s="33" t="str">
        <f>IF(IMPORT[[#This Row],[b4]]="","",IMPORT[[#This Row],[b4]]-IMPORT[[#This Row],[a4]])</f>
        <v/>
      </c>
      <c r="U117" s="32">
        <f ca="1">SUM(INDIRECT(IMPORT_VAR[TABLENAME]&amp;"[@a"&amp;$1:$1-1&amp;"]"),INDIRECT(IMPORT_VAR[TABLENAME]&amp;"[@c"&amp;$1:$1-1&amp;"]"))</f>
        <v>16</v>
      </c>
      <c r="V117" s="33"/>
      <c r="W117" s="31"/>
      <c r="X117" s="31" t="str">
        <f>IF(IMPORT[[#This Row],[b5]]="","",IMPORT[[#This Row],[b5]]-IMPORT[[#This Row],[a5]])</f>
        <v/>
      </c>
      <c r="Y117" s="49">
        <f ca="1">SUM(INDIRECT(IMPORT_VAR[TABLENAME]&amp;"[@a"&amp;$1:$1-1&amp;"]"),INDIRECT(IMPORT_VAR[TABLENAME]&amp;"[@c"&amp;$1:$1-1&amp;"]"))</f>
        <v>16</v>
      </c>
      <c r="Z117" s="51" t="s">
        <v>5707</v>
      </c>
      <c r="AA117" s="52" t="s">
        <v>2902</v>
      </c>
      <c r="AB117" s="52"/>
      <c r="AC117" s="52" t="str">
        <f>CONCATENATE(IMPORT[[#This Row],[1]]," ",IMPORT[[#This Row],[2]],IF(IMPORT[[#This Row],[3]]="","",CONCATENATE(" ",IMPORT[[#This Row],[3]])))</f>
        <v>Pensil Case WLT9902</v>
      </c>
      <c r="AD117" s="52" t="str">
        <f>CONCATENATE("Import ",IMPORT[[#This Row],[Ket]])</f>
        <v>Import 2019</v>
      </c>
      <c r="AE117" s="52">
        <v>288</v>
      </c>
      <c r="AF117" s="52" t="s">
        <v>5118</v>
      </c>
      <c r="AG117" s="52" t="s">
        <v>5780</v>
      </c>
      <c r="AH117" s="52">
        <f ca="1">IMPORT[[#This Row],[C]]</f>
        <v>16</v>
      </c>
      <c r="AI117" s="126" t="str">
        <f>CONCATENATE(IMPORT[[#This Row],[6]]," ",IMPORT[[#This Row],[7]])</f>
        <v>288 PCS</v>
      </c>
    </row>
    <row r="118" spans="1:36">
      <c r="A118" s="102">
        <v>116</v>
      </c>
      <c r="B118" s="31">
        <f ca="1">IF(IMPORT[[#This Row],[C]]&lt;1,"",ROW()-2)</f>
        <v>116</v>
      </c>
      <c r="C118" s="57" t="s">
        <v>2903</v>
      </c>
      <c r="D118" s="31" t="s">
        <v>2835</v>
      </c>
      <c r="E118" s="31">
        <v>288</v>
      </c>
      <c r="F118" s="31">
        <f ca="1">IMPORT[TT]</f>
        <v>14</v>
      </c>
      <c r="G118" s="31"/>
      <c r="H118" s="31">
        <v>2019</v>
      </c>
      <c r="I118" s="32">
        <v>14</v>
      </c>
      <c r="J118" s="31"/>
      <c r="K118" s="31" t="str">
        <f>IF(IMPORT[[#This Row],[b1]]="","",IMPORT[[#This Row],[b1]]-IMPORT[[#This Row],[a1]])</f>
        <v/>
      </c>
      <c r="L118" s="32">
        <f ca="1">SUM(INDIRECT(IMPORT_VAR[TABLENAME]&amp;"[@a"&amp;$1:$1-1&amp;"]"),INDIRECT(IMPORT_VAR[TABLENAME]&amp;"[@c"&amp;$1:$1-1&amp;"]"))</f>
        <v>14</v>
      </c>
      <c r="M118" s="31"/>
      <c r="N118" s="31" t="str">
        <f>IF(IMPORT[[#This Row],[b2]]="","",IMPORT[[#This Row],[b2]]-IMPORT[[#This Row],[a2]])</f>
        <v/>
      </c>
      <c r="O118" s="32">
        <f ca="1">SUM(INDIRECT(IMPORT_VAR[TABLENAME]&amp;"[@a"&amp;$1:$1-1&amp;"]"),INDIRECT(IMPORT_VAR[TABLENAME]&amp;"[@c"&amp;$1:$1-1&amp;"]"))</f>
        <v>14</v>
      </c>
      <c r="P118" s="33"/>
      <c r="Q118" s="33" t="str">
        <f>IF(IMPORT[[#This Row],[b3]]="","",IMPORT[[#This Row],[b3]]-IMPORT[[#This Row],[a3]])</f>
        <v/>
      </c>
      <c r="R118" s="32">
        <f ca="1">SUM(INDIRECT(IMPORT_VAR[TABLENAME]&amp;"[@a"&amp;$1:$1-1&amp;"]"),INDIRECT(IMPORT_VAR[TABLENAME]&amp;"[@c"&amp;$1:$1-1&amp;"]"))</f>
        <v>14</v>
      </c>
      <c r="S118" s="33"/>
      <c r="T118" s="33" t="str">
        <f>IF(IMPORT[[#This Row],[b4]]="","",IMPORT[[#This Row],[b4]]-IMPORT[[#This Row],[a4]])</f>
        <v/>
      </c>
      <c r="U118" s="32">
        <f ca="1">SUM(INDIRECT(IMPORT_VAR[TABLENAME]&amp;"[@a"&amp;$1:$1-1&amp;"]"),INDIRECT(IMPORT_VAR[TABLENAME]&amp;"[@c"&amp;$1:$1-1&amp;"]"))</f>
        <v>14</v>
      </c>
      <c r="V118" s="33"/>
      <c r="W118" s="31"/>
      <c r="X118" s="31" t="str">
        <f>IF(IMPORT[[#This Row],[b5]]="","",IMPORT[[#This Row],[b5]]-IMPORT[[#This Row],[a5]])</f>
        <v/>
      </c>
      <c r="Y118" s="49">
        <f ca="1">SUM(INDIRECT(IMPORT_VAR[TABLENAME]&amp;"[@a"&amp;$1:$1-1&amp;"]"),INDIRECT(IMPORT_VAR[TABLENAME]&amp;"[@c"&amp;$1:$1-1&amp;"]"))</f>
        <v>14</v>
      </c>
      <c r="Z118" s="51" t="s">
        <v>5707</v>
      </c>
      <c r="AA118" s="52" t="s">
        <v>2903</v>
      </c>
      <c r="AB118" s="52"/>
      <c r="AC118" s="52" t="str">
        <f>CONCATENATE(IMPORT[[#This Row],[1]]," ",IMPORT[[#This Row],[2]],IF(IMPORT[[#This Row],[3]]="","",CONCATENATE(" ",IMPORT[[#This Row],[3]])))</f>
        <v>Pensil Case WLT9903</v>
      </c>
      <c r="AD118" s="52" t="str">
        <f>CONCATENATE("Import ",IMPORT[[#This Row],[Ket]])</f>
        <v>Import 2019</v>
      </c>
      <c r="AE118" s="52">
        <v>288</v>
      </c>
      <c r="AF118" s="52" t="s">
        <v>5118</v>
      </c>
      <c r="AG118" s="52" t="s">
        <v>5780</v>
      </c>
      <c r="AH118" s="52">
        <f ca="1">IMPORT[[#This Row],[C]]</f>
        <v>14</v>
      </c>
      <c r="AI118" s="126" t="str">
        <f>CONCATENATE(IMPORT[[#This Row],[6]]," ",IMPORT[[#This Row],[7]])</f>
        <v>288 PCS</v>
      </c>
    </row>
    <row r="119" spans="1:36">
      <c r="A119" s="102">
        <v>117</v>
      </c>
      <c r="B119" s="31">
        <f ca="1">IF(IMPORT[[#This Row],[C]]&lt;1,"",ROW()-2)</f>
        <v>117</v>
      </c>
      <c r="C119" s="57" t="s">
        <v>2904</v>
      </c>
      <c r="D119" s="31" t="s">
        <v>2774</v>
      </c>
      <c r="E119" s="31">
        <v>6000</v>
      </c>
      <c r="F119" s="31">
        <f ca="1">IMPORT[TT]</f>
        <v>3</v>
      </c>
      <c r="G119" s="31"/>
      <c r="H119" s="31">
        <v>2019</v>
      </c>
      <c r="I119" s="32">
        <v>3</v>
      </c>
      <c r="J119" s="31"/>
      <c r="K119" s="31" t="str">
        <f>IF(IMPORT[[#This Row],[b1]]="","",IMPORT[[#This Row],[b1]]-IMPORT[[#This Row],[a1]])</f>
        <v/>
      </c>
      <c r="L119" s="32">
        <f ca="1">SUM(INDIRECT(IMPORT_VAR[TABLENAME]&amp;"[@a"&amp;$1:$1-1&amp;"]"),INDIRECT(IMPORT_VAR[TABLENAME]&amp;"[@c"&amp;$1:$1-1&amp;"]"))</f>
        <v>3</v>
      </c>
      <c r="M119" s="31"/>
      <c r="N119" s="31" t="str">
        <f>IF(IMPORT[[#This Row],[b2]]="","",IMPORT[[#This Row],[b2]]-IMPORT[[#This Row],[a2]])</f>
        <v/>
      </c>
      <c r="O119" s="32">
        <f ca="1">SUM(INDIRECT(IMPORT_VAR[TABLENAME]&amp;"[@a"&amp;$1:$1-1&amp;"]"),INDIRECT(IMPORT_VAR[TABLENAME]&amp;"[@c"&amp;$1:$1-1&amp;"]"))</f>
        <v>3</v>
      </c>
      <c r="P119" s="33"/>
      <c r="Q119" s="33" t="str">
        <f>IF(IMPORT[[#This Row],[b3]]="","",IMPORT[[#This Row],[b3]]-IMPORT[[#This Row],[a3]])</f>
        <v/>
      </c>
      <c r="R119" s="32">
        <f ca="1">SUM(INDIRECT(IMPORT_VAR[TABLENAME]&amp;"[@a"&amp;$1:$1-1&amp;"]"),INDIRECT(IMPORT_VAR[TABLENAME]&amp;"[@c"&amp;$1:$1-1&amp;"]"))</f>
        <v>3</v>
      </c>
      <c r="S119" s="33"/>
      <c r="T119" s="33" t="str">
        <f>IF(IMPORT[[#This Row],[b4]]="","",IMPORT[[#This Row],[b4]]-IMPORT[[#This Row],[a4]])</f>
        <v/>
      </c>
      <c r="U119" s="32">
        <f ca="1">SUM(INDIRECT(IMPORT_VAR[TABLENAME]&amp;"[@a"&amp;$1:$1-1&amp;"]"),INDIRECT(IMPORT_VAR[TABLENAME]&amp;"[@c"&amp;$1:$1-1&amp;"]"))</f>
        <v>3</v>
      </c>
      <c r="V119" s="33"/>
      <c r="W119" s="31"/>
      <c r="X119" s="31" t="str">
        <f>IF(IMPORT[[#This Row],[b5]]="","",IMPORT[[#This Row],[b5]]-IMPORT[[#This Row],[a5]])</f>
        <v/>
      </c>
      <c r="Y119" s="49">
        <f ca="1">SUM(INDIRECT(IMPORT_VAR[TABLENAME]&amp;"[@a"&amp;$1:$1-1&amp;"]"),INDIRECT(IMPORT_VAR[TABLENAME]&amp;"[@c"&amp;$1:$1-1&amp;"]"))</f>
        <v>3</v>
      </c>
      <c r="Z119" s="51" t="s">
        <v>2774</v>
      </c>
      <c r="AA119" s="51" t="s">
        <v>2904</v>
      </c>
      <c r="AB119" s="51"/>
      <c r="AC119" s="51" t="str">
        <f>CONCATENATE(IMPORT[[#This Row],[1]]," ",IMPORT[[#This Row],[2]],IF(IMPORT[[#This Row],[3]]="","",CONCATENATE(" ",IMPORT[[#This Row],[3]])))</f>
        <v>Pull Ribbon 12cm</v>
      </c>
      <c r="AD119" s="51" t="str">
        <f>CONCATENATE("Import ",IMPORT[[#This Row],[Ket]])</f>
        <v>Import 2019</v>
      </c>
      <c r="AE119" s="52">
        <v>6000</v>
      </c>
      <c r="AF119" s="52" t="s">
        <v>5118</v>
      </c>
      <c r="AG119" s="52" t="s">
        <v>5780</v>
      </c>
      <c r="AH119" s="52">
        <f ca="1">IMPORT[[#This Row],[C]]</f>
        <v>3</v>
      </c>
      <c r="AI119" s="126" t="str">
        <f>CONCATENATE(IMPORT[[#This Row],[6]]," ",IMPORT[[#This Row],[7]])</f>
        <v>6000 PCS</v>
      </c>
    </row>
    <row r="120" spans="1:36">
      <c r="A120" s="102">
        <v>118</v>
      </c>
      <c r="B120" s="31">
        <f ca="1">IF(IMPORT[[#This Row],[C]]&lt;1,"",ROW()-2)</f>
        <v>118</v>
      </c>
      <c r="C120" s="57" t="s">
        <v>2905</v>
      </c>
      <c r="D120" s="31" t="s">
        <v>2774</v>
      </c>
      <c r="E120" s="31">
        <v>3000</v>
      </c>
      <c r="F120" s="31">
        <f ca="1">IMPORT[TT]</f>
        <v>4</v>
      </c>
      <c r="G120" s="31"/>
      <c r="H120" s="31">
        <v>2019</v>
      </c>
      <c r="I120" s="32">
        <v>4</v>
      </c>
      <c r="J120" s="31"/>
      <c r="K120" s="31" t="str">
        <f>IF(IMPORT[[#This Row],[b1]]="","",IMPORT[[#This Row],[b1]]-IMPORT[[#This Row],[a1]])</f>
        <v/>
      </c>
      <c r="L120" s="32">
        <f ca="1">SUM(INDIRECT(IMPORT_VAR[TABLENAME]&amp;"[@a"&amp;$1:$1-1&amp;"]"),INDIRECT(IMPORT_VAR[TABLENAME]&amp;"[@c"&amp;$1:$1-1&amp;"]"))</f>
        <v>4</v>
      </c>
      <c r="M120" s="31"/>
      <c r="N120" s="31" t="str">
        <f>IF(IMPORT[[#This Row],[b2]]="","",IMPORT[[#This Row],[b2]]-IMPORT[[#This Row],[a2]])</f>
        <v/>
      </c>
      <c r="O120" s="32">
        <f ca="1">SUM(INDIRECT(IMPORT_VAR[TABLENAME]&amp;"[@a"&amp;$1:$1-1&amp;"]"),INDIRECT(IMPORT_VAR[TABLENAME]&amp;"[@c"&amp;$1:$1-1&amp;"]"))</f>
        <v>4</v>
      </c>
      <c r="P120" s="33"/>
      <c r="Q120" s="33" t="str">
        <f>IF(IMPORT[[#This Row],[b3]]="","",IMPORT[[#This Row],[b3]]-IMPORT[[#This Row],[a3]])</f>
        <v/>
      </c>
      <c r="R120" s="32">
        <f ca="1">SUM(INDIRECT(IMPORT_VAR[TABLENAME]&amp;"[@a"&amp;$1:$1-1&amp;"]"),INDIRECT(IMPORT_VAR[TABLENAME]&amp;"[@c"&amp;$1:$1-1&amp;"]"))</f>
        <v>4</v>
      </c>
      <c r="S120" s="33"/>
      <c r="T120" s="33" t="str">
        <f>IF(IMPORT[[#This Row],[b4]]="","",IMPORT[[#This Row],[b4]]-IMPORT[[#This Row],[a4]])</f>
        <v/>
      </c>
      <c r="U120" s="32">
        <f ca="1">SUM(INDIRECT(IMPORT_VAR[TABLENAME]&amp;"[@a"&amp;$1:$1-1&amp;"]"),INDIRECT(IMPORT_VAR[TABLENAME]&amp;"[@c"&amp;$1:$1-1&amp;"]"))</f>
        <v>4</v>
      </c>
      <c r="V120" s="33"/>
      <c r="W120" s="31"/>
      <c r="X120" s="31" t="str">
        <f>IF(IMPORT[[#This Row],[b5]]="","",IMPORT[[#This Row],[b5]]-IMPORT[[#This Row],[a5]])</f>
        <v/>
      </c>
      <c r="Y120" s="49">
        <f ca="1">SUM(INDIRECT(IMPORT_VAR[TABLENAME]&amp;"[@a"&amp;$1:$1-1&amp;"]"),INDIRECT(IMPORT_VAR[TABLENAME]&amp;"[@c"&amp;$1:$1-1&amp;"]"))</f>
        <v>4</v>
      </c>
      <c r="Z120" s="51" t="s">
        <v>2774</v>
      </c>
      <c r="AA120" s="51" t="s">
        <v>2905</v>
      </c>
      <c r="AB120" s="51"/>
      <c r="AC120" s="51" t="str">
        <f>CONCATENATE(IMPORT[[#This Row],[1]]," ",IMPORT[[#This Row],[2]],IF(IMPORT[[#This Row],[3]]="","",CONCATENATE(" ",IMPORT[[#This Row],[3]])))</f>
        <v>Pull Ribbon 18cm</v>
      </c>
      <c r="AD120" s="51" t="str">
        <f>CONCATENATE("Import ",IMPORT[[#This Row],[Ket]])</f>
        <v>Import 2019</v>
      </c>
      <c r="AE120" s="52">
        <v>3000</v>
      </c>
      <c r="AF120" s="52" t="s">
        <v>5118</v>
      </c>
      <c r="AG120" s="52" t="s">
        <v>5780</v>
      </c>
      <c r="AH120" s="52">
        <f ca="1">IMPORT[[#This Row],[C]]</f>
        <v>4</v>
      </c>
      <c r="AI120" s="126" t="str">
        <f>CONCATENATE(IMPORT[[#This Row],[6]]," ",IMPORT[[#This Row],[7]])</f>
        <v>3000 PCS</v>
      </c>
    </row>
    <row r="121" spans="1:36">
      <c r="A121" s="102">
        <v>119</v>
      </c>
      <c r="B121" s="31">
        <f ca="1">IF(IMPORT[[#This Row],[C]]&lt;1,"",ROW()-2)</f>
        <v>119</v>
      </c>
      <c r="C121" s="57" t="s">
        <v>2906</v>
      </c>
      <c r="D121" s="31" t="s">
        <v>2774</v>
      </c>
      <c r="E121" s="31">
        <v>3000</v>
      </c>
      <c r="F121" s="31">
        <f ca="1">IMPORT[TT]</f>
        <v>3</v>
      </c>
      <c r="G121" s="31"/>
      <c r="H121" s="31">
        <v>2019</v>
      </c>
      <c r="I121" s="32">
        <v>3</v>
      </c>
      <c r="J121" s="31"/>
      <c r="K121" s="31" t="str">
        <f>IF(IMPORT[[#This Row],[b1]]="","",IMPORT[[#This Row],[b1]]-IMPORT[[#This Row],[a1]])</f>
        <v/>
      </c>
      <c r="L121" s="32">
        <f ca="1">SUM(INDIRECT(IMPORT_VAR[TABLENAME]&amp;"[@a"&amp;$1:$1-1&amp;"]"),INDIRECT(IMPORT_VAR[TABLENAME]&amp;"[@c"&amp;$1:$1-1&amp;"]"))</f>
        <v>3</v>
      </c>
      <c r="M121" s="31"/>
      <c r="N121" s="31" t="str">
        <f>IF(IMPORT[[#This Row],[b2]]="","",IMPORT[[#This Row],[b2]]-IMPORT[[#This Row],[a2]])</f>
        <v/>
      </c>
      <c r="O121" s="32">
        <f ca="1">SUM(INDIRECT(IMPORT_VAR[TABLENAME]&amp;"[@a"&amp;$1:$1-1&amp;"]"),INDIRECT(IMPORT_VAR[TABLENAME]&amp;"[@c"&amp;$1:$1-1&amp;"]"))</f>
        <v>3</v>
      </c>
      <c r="P121" s="33"/>
      <c r="Q121" s="33" t="str">
        <f>IF(IMPORT[[#This Row],[b3]]="","",IMPORT[[#This Row],[b3]]-IMPORT[[#This Row],[a3]])</f>
        <v/>
      </c>
      <c r="R121" s="32">
        <f ca="1">SUM(INDIRECT(IMPORT_VAR[TABLENAME]&amp;"[@a"&amp;$1:$1-1&amp;"]"),INDIRECT(IMPORT_VAR[TABLENAME]&amp;"[@c"&amp;$1:$1-1&amp;"]"))</f>
        <v>3</v>
      </c>
      <c r="S121" s="33"/>
      <c r="T121" s="33" t="str">
        <f>IF(IMPORT[[#This Row],[b4]]="","",IMPORT[[#This Row],[b4]]-IMPORT[[#This Row],[a4]])</f>
        <v/>
      </c>
      <c r="U121" s="32">
        <f ca="1">SUM(INDIRECT(IMPORT_VAR[TABLENAME]&amp;"[@a"&amp;$1:$1-1&amp;"]"),INDIRECT(IMPORT_VAR[TABLENAME]&amp;"[@c"&amp;$1:$1-1&amp;"]"))</f>
        <v>3</v>
      </c>
      <c r="V121" s="33"/>
      <c r="W121" s="31"/>
      <c r="X121" s="31" t="str">
        <f>IF(IMPORT[[#This Row],[b5]]="","",IMPORT[[#This Row],[b5]]-IMPORT[[#This Row],[a5]])</f>
        <v/>
      </c>
      <c r="Y121" s="49">
        <f ca="1">SUM(INDIRECT(IMPORT_VAR[TABLENAME]&amp;"[@a"&amp;$1:$1-1&amp;"]"),INDIRECT(IMPORT_VAR[TABLENAME]&amp;"[@c"&amp;$1:$1-1&amp;"]"))</f>
        <v>3</v>
      </c>
      <c r="Z121" s="51" t="s">
        <v>2774</v>
      </c>
      <c r="AA121" s="51" t="s">
        <v>2906</v>
      </c>
      <c r="AB121" s="51"/>
      <c r="AC121" s="51" t="str">
        <f>CONCATENATE(IMPORT[[#This Row],[1]]," ",IMPORT[[#This Row],[2]],IF(IMPORT[[#This Row],[3]]="","",CONCATENATE(" ",IMPORT[[#This Row],[3]])))</f>
        <v>Pull Ribbon 18cm-1</v>
      </c>
      <c r="AD121" s="51" t="str">
        <f>CONCATENATE("Import ",IMPORT[[#This Row],[Ket]])</f>
        <v>Import 2019</v>
      </c>
      <c r="AE121" s="52">
        <v>3000</v>
      </c>
      <c r="AF121" s="52" t="s">
        <v>5118</v>
      </c>
      <c r="AG121" s="52" t="s">
        <v>5780</v>
      </c>
      <c r="AH121" s="52">
        <f ca="1">IMPORT[[#This Row],[C]]</f>
        <v>3</v>
      </c>
      <c r="AI121" s="126" t="str">
        <f>CONCATENATE(IMPORT[[#This Row],[6]]," ",IMPORT[[#This Row],[7]])</f>
        <v>3000 PCS</v>
      </c>
    </row>
    <row r="122" spans="1:36">
      <c r="A122" s="102">
        <v>120</v>
      </c>
      <c r="B122" s="31">
        <f ca="1">IF(IMPORT[[#This Row],[C]]&lt;1,"",ROW()-2)</f>
        <v>120</v>
      </c>
      <c r="C122" s="57" t="s">
        <v>2907</v>
      </c>
      <c r="D122" s="31" t="s">
        <v>2774</v>
      </c>
      <c r="E122" s="31">
        <v>3000</v>
      </c>
      <c r="F122" s="31">
        <f ca="1">IMPORT[TT]</f>
        <v>1</v>
      </c>
      <c r="G122" s="31"/>
      <c r="H122" s="31">
        <v>2019</v>
      </c>
      <c r="I122" s="32">
        <v>1</v>
      </c>
      <c r="J122" s="31"/>
      <c r="K122" s="31" t="str">
        <f>IF(IMPORT[[#This Row],[b1]]="","",IMPORT[[#This Row],[b1]]-IMPORT[[#This Row],[a1]])</f>
        <v/>
      </c>
      <c r="L122" s="32">
        <f ca="1">SUM(INDIRECT(IMPORT_VAR[TABLENAME]&amp;"[@a"&amp;$1:$1-1&amp;"]"),INDIRECT(IMPORT_VAR[TABLENAME]&amp;"[@c"&amp;$1:$1-1&amp;"]"))</f>
        <v>1</v>
      </c>
      <c r="M122" s="31"/>
      <c r="N122" s="31" t="str">
        <f>IF(IMPORT[[#This Row],[b2]]="","",IMPORT[[#This Row],[b2]]-IMPORT[[#This Row],[a2]])</f>
        <v/>
      </c>
      <c r="O122" s="32">
        <f ca="1">SUM(INDIRECT(IMPORT_VAR[TABLENAME]&amp;"[@a"&amp;$1:$1-1&amp;"]"),INDIRECT(IMPORT_VAR[TABLENAME]&amp;"[@c"&amp;$1:$1-1&amp;"]"))</f>
        <v>1</v>
      </c>
      <c r="P122" s="33"/>
      <c r="Q122" s="33" t="str">
        <f>IF(IMPORT[[#This Row],[b3]]="","",IMPORT[[#This Row],[b3]]-IMPORT[[#This Row],[a3]])</f>
        <v/>
      </c>
      <c r="R122" s="32">
        <f ca="1">SUM(INDIRECT(IMPORT_VAR[TABLENAME]&amp;"[@a"&amp;$1:$1-1&amp;"]"),INDIRECT(IMPORT_VAR[TABLENAME]&amp;"[@c"&amp;$1:$1-1&amp;"]"))</f>
        <v>1</v>
      </c>
      <c r="S122" s="33"/>
      <c r="T122" s="33" t="str">
        <f>IF(IMPORT[[#This Row],[b4]]="","",IMPORT[[#This Row],[b4]]-IMPORT[[#This Row],[a4]])</f>
        <v/>
      </c>
      <c r="U122" s="32">
        <f ca="1">SUM(INDIRECT(IMPORT_VAR[TABLENAME]&amp;"[@a"&amp;$1:$1-1&amp;"]"),INDIRECT(IMPORT_VAR[TABLENAME]&amp;"[@c"&amp;$1:$1-1&amp;"]"))</f>
        <v>1</v>
      </c>
      <c r="V122" s="33"/>
      <c r="W122" s="31"/>
      <c r="X122" s="31" t="str">
        <f>IF(IMPORT[[#This Row],[b5]]="","",IMPORT[[#This Row],[b5]]-IMPORT[[#This Row],[a5]])</f>
        <v/>
      </c>
      <c r="Y122" s="49">
        <f ca="1">SUM(INDIRECT(IMPORT_VAR[TABLENAME]&amp;"[@a"&amp;$1:$1-1&amp;"]"),INDIRECT(IMPORT_VAR[TABLENAME]&amp;"[@c"&amp;$1:$1-1&amp;"]"))</f>
        <v>1</v>
      </c>
      <c r="Z122" s="51" t="s">
        <v>2774</v>
      </c>
      <c r="AA122" s="51" t="s">
        <v>2907</v>
      </c>
      <c r="AB122" s="52"/>
      <c r="AC122" s="52" t="str">
        <f>CONCATENATE(IMPORT[[#This Row],[1]]," ",IMPORT[[#This Row],[2]],IF(IMPORT[[#This Row],[3]]="","",CONCATENATE(" ",IMPORT[[#This Row],[3]])))</f>
        <v>Pull Ribbon LS-18</v>
      </c>
      <c r="AD122" s="52" t="str">
        <f>CONCATENATE("Import ",IMPORT[[#This Row],[Ket]])</f>
        <v>Import 2019</v>
      </c>
      <c r="AE122" s="52">
        <v>3000</v>
      </c>
      <c r="AF122" s="52" t="s">
        <v>5118</v>
      </c>
      <c r="AG122" s="52" t="s">
        <v>5780</v>
      </c>
      <c r="AH122" s="52">
        <f ca="1">IMPORT[[#This Row],[C]]</f>
        <v>1</v>
      </c>
      <c r="AI122" s="126" t="str">
        <f>CONCATENATE(IMPORT[[#This Row],[6]]," ",IMPORT[[#This Row],[7]])</f>
        <v>3000 PCS</v>
      </c>
    </row>
    <row r="123" spans="1:36">
      <c r="A123" s="102">
        <v>121</v>
      </c>
      <c r="B123" s="31">
        <f ca="1">IF(IMPORT[[#This Row],[C]]&lt;1,"",ROW()-2)</f>
        <v>121</v>
      </c>
      <c r="C123" s="57" t="s">
        <v>2908</v>
      </c>
      <c r="D123" s="31" t="s">
        <v>2774</v>
      </c>
      <c r="E123" s="31">
        <v>2000</v>
      </c>
      <c r="F123" s="31">
        <f ca="1">IMPORT[TT]</f>
        <v>1</v>
      </c>
      <c r="G123" s="31"/>
      <c r="H123" s="31">
        <v>2019</v>
      </c>
      <c r="I123" s="32">
        <v>1</v>
      </c>
      <c r="J123" s="31"/>
      <c r="K123" s="31" t="str">
        <f>IF(IMPORT[[#This Row],[b1]]="","",IMPORT[[#This Row],[b1]]-IMPORT[[#This Row],[a1]])</f>
        <v/>
      </c>
      <c r="L123" s="32">
        <f ca="1">SUM(INDIRECT(IMPORT_VAR[TABLENAME]&amp;"[@a"&amp;$1:$1-1&amp;"]"),INDIRECT(IMPORT_VAR[TABLENAME]&amp;"[@c"&amp;$1:$1-1&amp;"]"))</f>
        <v>1</v>
      </c>
      <c r="M123" s="31"/>
      <c r="N123" s="31" t="str">
        <f>IF(IMPORT[[#This Row],[b2]]="","",IMPORT[[#This Row],[b2]]-IMPORT[[#This Row],[a2]])</f>
        <v/>
      </c>
      <c r="O123" s="32">
        <f ca="1">SUM(INDIRECT(IMPORT_VAR[TABLENAME]&amp;"[@a"&amp;$1:$1-1&amp;"]"),INDIRECT(IMPORT_VAR[TABLENAME]&amp;"[@c"&amp;$1:$1-1&amp;"]"))</f>
        <v>1</v>
      </c>
      <c r="P123" s="33"/>
      <c r="Q123" s="33" t="str">
        <f>IF(IMPORT[[#This Row],[b3]]="","",IMPORT[[#This Row],[b3]]-IMPORT[[#This Row],[a3]])</f>
        <v/>
      </c>
      <c r="R123" s="32">
        <f ca="1">SUM(INDIRECT(IMPORT_VAR[TABLENAME]&amp;"[@a"&amp;$1:$1-1&amp;"]"),INDIRECT(IMPORT_VAR[TABLENAME]&amp;"[@c"&amp;$1:$1-1&amp;"]"))</f>
        <v>1</v>
      </c>
      <c r="S123" s="33"/>
      <c r="T123" s="33" t="str">
        <f>IF(IMPORT[[#This Row],[b4]]="","",IMPORT[[#This Row],[b4]]-IMPORT[[#This Row],[a4]])</f>
        <v/>
      </c>
      <c r="U123" s="32">
        <f ca="1">SUM(INDIRECT(IMPORT_VAR[TABLENAME]&amp;"[@a"&amp;$1:$1-1&amp;"]"),INDIRECT(IMPORT_VAR[TABLENAME]&amp;"[@c"&amp;$1:$1-1&amp;"]"))</f>
        <v>1</v>
      </c>
      <c r="V123" s="33"/>
      <c r="W123" s="31"/>
      <c r="X123" s="31" t="str">
        <f>IF(IMPORT[[#This Row],[b5]]="","",IMPORT[[#This Row],[b5]]-IMPORT[[#This Row],[a5]])</f>
        <v/>
      </c>
      <c r="Y123" s="49">
        <f ca="1">SUM(INDIRECT(IMPORT_VAR[TABLENAME]&amp;"[@a"&amp;$1:$1-1&amp;"]"),INDIRECT(IMPORT_VAR[TABLENAME]&amp;"[@c"&amp;$1:$1-1&amp;"]"))</f>
        <v>1</v>
      </c>
      <c r="Z123" s="51" t="s">
        <v>2774</v>
      </c>
      <c r="AA123" s="51" t="s">
        <v>2908</v>
      </c>
      <c r="AB123" s="52"/>
      <c r="AC123" s="52" t="str">
        <f>CONCATENATE(IMPORT[[#This Row],[1]]," ",IMPORT[[#This Row],[2]],IF(IMPORT[[#This Row],[3]]="","",CONCATENATE(" ",IMPORT[[#This Row],[3]])))</f>
        <v>Pull Ribbon LS-23</v>
      </c>
      <c r="AD123" s="52" t="str">
        <f>CONCATENATE("Import ",IMPORT[[#This Row],[Ket]])</f>
        <v>Import 2019</v>
      </c>
      <c r="AE123" s="52">
        <v>2000</v>
      </c>
      <c r="AF123" s="52" t="s">
        <v>5118</v>
      </c>
      <c r="AG123" s="52" t="s">
        <v>5780</v>
      </c>
      <c r="AH123" s="52">
        <f ca="1">IMPORT[[#This Row],[C]]</f>
        <v>1</v>
      </c>
      <c r="AI123" s="126" t="str">
        <f>CONCATENATE(IMPORT[[#This Row],[6]]," ",IMPORT[[#This Row],[7]])</f>
        <v>2000 PCS</v>
      </c>
    </row>
    <row r="124" spans="1:36">
      <c r="A124" s="102">
        <v>122</v>
      </c>
      <c r="B124" s="31">
        <f ca="1">IF(IMPORT[[#This Row],[C]]&lt;1,"",ROW()-2)</f>
        <v>122</v>
      </c>
      <c r="C124" s="57" t="s">
        <v>2910</v>
      </c>
      <c r="D124" s="31" t="s">
        <v>2911</v>
      </c>
      <c r="E124" s="31">
        <v>1200</v>
      </c>
      <c r="F124" s="31">
        <f ca="1">IMPORT[TT]</f>
        <v>8</v>
      </c>
      <c r="G124" s="31"/>
      <c r="H124" s="31" t="s">
        <v>2909</v>
      </c>
      <c r="I124" s="32">
        <v>8</v>
      </c>
      <c r="J124" s="31"/>
      <c r="K124" s="31" t="str">
        <f>IF(IMPORT[[#This Row],[b1]]="","",IMPORT[[#This Row],[b1]]-IMPORT[[#This Row],[a1]])</f>
        <v/>
      </c>
      <c r="L124" s="32">
        <f ca="1">SUM(INDIRECT(IMPORT_VAR[TABLENAME]&amp;"[@a"&amp;$1:$1-1&amp;"]"),INDIRECT(IMPORT_VAR[TABLENAME]&amp;"[@c"&amp;$1:$1-1&amp;"]"))</f>
        <v>8</v>
      </c>
      <c r="M124" s="31"/>
      <c r="N124" s="31" t="str">
        <f>IF(IMPORT[[#This Row],[b2]]="","",IMPORT[[#This Row],[b2]]-IMPORT[[#This Row],[a2]])</f>
        <v/>
      </c>
      <c r="O124" s="32">
        <f ca="1">SUM(INDIRECT(IMPORT_VAR[TABLENAME]&amp;"[@a"&amp;$1:$1-1&amp;"]"),INDIRECT(IMPORT_VAR[TABLENAME]&amp;"[@c"&amp;$1:$1-1&amp;"]"))</f>
        <v>8</v>
      </c>
      <c r="P124" s="33"/>
      <c r="Q124" s="33" t="str">
        <f>IF(IMPORT[[#This Row],[b3]]="","",IMPORT[[#This Row],[b3]]-IMPORT[[#This Row],[a3]])</f>
        <v/>
      </c>
      <c r="R124" s="32">
        <f ca="1">SUM(INDIRECT(IMPORT_VAR[TABLENAME]&amp;"[@a"&amp;$1:$1-1&amp;"]"),INDIRECT(IMPORT_VAR[TABLENAME]&amp;"[@c"&amp;$1:$1-1&amp;"]"))</f>
        <v>8</v>
      </c>
      <c r="S124" s="33"/>
      <c r="T124" s="33" t="str">
        <f>IF(IMPORT[[#This Row],[b4]]="","",IMPORT[[#This Row],[b4]]-IMPORT[[#This Row],[a4]])</f>
        <v/>
      </c>
      <c r="U124" s="32">
        <f ca="1">SUM(INDIRECT(IMPORT_VAR[TABLENAME]&amp;"[@a"&amp;$1:$1-1&amp;"]"),INDIRECT(IMPORT_VAR[TABLENAME]&amp;"[@c"&amp;$1:$1-1&amp;"]"))</f>
        <v>8</v>
      </c>
      <c r="V124" s="33"/>
      <c r="W124" s="31"/>
      <c r="X124" s="31" t="str">
        <f>IF(IMPORT[[#This Row],[b5]]="","",IMPORT[[#This Row],[b5]]-IMPORT[[#This Row],[a5]])</f>
        <v/>
      </c>
      <c r="Y124" s="49">
        <f ca="1">SUM(INDIRECT(IMPORT_VAR[TABLENAME]&amp;"[@a"&amp;$1:$1-1&amp;"]"),INDIRECT(IMPORT_VAR[TABLENAME]&amp;"[@c"&amp;$1:$1-1&amp;"]"))</f>
        <v>8</v>
      </c>
      <c r="Z124" s="51" t="s">
        <v>2911</v>
      </c>
      <c r="AA124" s="51" t="s">
        <v>2910</v>
      </c>
      <c r="AB124" s="51"/>
      <c r="AC124" s="51" t="str">
        <f>CONCATENATE(IMPORT[[#This Row],[1]]," ",IMPORT[[#This Row],[2]],IF(IMPORT[[#This Row],[3]]="","",CONCATENATE(" ",IMPORT[[#This Row],[3]])))</f>
        <v>Post It WALITO WLT-8838</v>
      </c>
      <c r="AD124" s="51" t="str">
        <f>CONCATENATE("Import ",IMPORT[[#This Row],[Ket]])</f>
        <v>Import 2019 POST IT</v>
      </c>
      <c r="AE124" s="52">
        <v>1200</v>
      </c>
      <c r="AF124" s="52" t="s">
        <v>5118</v>
      </c>
      <c r="AG124" s="52" t="s">
        <v>5780</v>
      </c>
      <c r="AH124" s="52">
        <f ca="1">IMPORT[[#This Row],[C]]</f>
        <v>8</v>
      </c>
      <c r="AI124" s="126" t="str">
        <f>CONCATENATE(IMPORT[[#This Row],[6]]," ",IMPORT[[#This Row],[7]])</f>
        <v>1200 PCS</v>
      </c>
    </row>
    <row r="125" spans="1:36">
      <c r="A125" s="102">
        <v>123</v>
      </c>
      <c r="B125" s="31">
        <f ca="1">IF(IMPORT[[#This Row],[C]]&lt;1,"",ROW()-2)</f>
        <v>123</v>
      </c>
      <c r="C125" s="57" t="s">
        <v>2912</v>
      </c>
      <c r="D125" s="31" t="s">
        <v>2911</v>
      </c>
      <c r="E125" s="31">
        <v>1200</v>
      </c>
      <c r="F125" s="31">
        <f ca="1">IMPORT[TT]</f>
        <v>1</v>
      </c>
      <c r="G125" s="31"/>
      <c r="H125" s="31" t="s">
        <v>2909</v>
      </c>
      <c r="I125" s="32">
        <v>1</v>
      </c>
      <c r="J125" s="31"/>
      <c r="K125" s="31" t="str">
        <f>IF(IMPORT[[#This Row],[b1]]="","",IMPORT[[#This Row],[b1]]-IMPORT[[#This Row],[a1]])</f>
        <v/>
      </c>
      <c r="L125" s="32">
        <f ca="1">SUM(INDIRECT(IMPORT_VAR[TABLENAME]&amp;"[@a"&amp;$1:$1-1&amp;"]"),INDIRECT(IMPORT_VAR[TABLENAME]&amp;"[@c"&amp;$1:$1-1&amp;"]"))</f>
        <v>1</v>
      </c>
      <c r="M125" s="31"/>
      <c r="N125" s="31" t="str">
        <f>IF(IMPORT[[#This Row],[b2]]="","",IMPORT[[#This Row],[b2]]-IMPORT[[#This Row],[a2]])</f>
        <v/>
      </c>
      <c r="O125" s="32">
        <f ca="1">SUM(INDIRECT(IMPORT_VAR[TABLENAME]&amp;"[@a"&amp;$1:$1-1&amp;"]"),INDIRECT(IMPORT_VAR[TABLENAME]&amp;"[@c"&amp;$1:$1-1&amp;"]"))</f>
        <v>1</v>
      </c>
      <c r="P125" s="33"/>
      <c r="Q125" s="33" t="str">
        <f>IF(IMPORT[[#This Row],[b3]]="","",IMPORT[[#This Row],[b3]]-IMPORT[[#This Row],[a3]])</f>
        <v/>
      </c>
      <c r="R125" s="32">
        <f ca="1">SUM(INDIRECT(IMPORT_VAR[TABLENAME]&amp;"[@a"&amp;$1:$1-1&amp;"]"),INDIRECT(IMPORT_VAR[TABLENAME]&amp;"[@c"&amp;$1:$1-1&amp;"]"))</f>
        <v>1</v>
      </c>
      <c r="S125" s="33"/>
      <c r="T125" s="33" t="str">
        <f>IF(IMPORT[[#This Row],[b4]]="","",IMPORT[[#This Row],[b4]]-IMPORT[[#This Row],[a4]])</f>
        <v/>
      </c>
      <c r="U125" s="32">
        <f ca="1">SUM(INDIRECT(IMPORT_VAR[TABLENAME]&amp;"[@a"&amp;$1:$1-1&amp;"]"),INDIRECT(IMPORT_VAR[TABLENAME]&amp;"[@c"&amp;$1:$1-1&amp;"]"))</f>
        <v>1</v>
      </c>
      <c r="V125" s="33"/>
      <c r="W125" s="31"/>
      <c r="X125" s="31" t="str">
        <f>IF(IMPORT[[#This Row],[b5]]="","",IMPORT[[#This Row],[b5]]-IMPORT[[#This Row],[a5]])</f>
        <v/>
      </c>
      <c r="Y125" s="49">
        <f ca="1">SUM(INDIRECT(IMPORT_VAR[TABLENAME]&amp;"[@a"&amp;$1:$1-1&amp;"]"),INDIRECT(IMPORT_VAR[TABLENAME]&amp;"[@c"&amp;$1:$1-1&amp;"]"))</f>
        <v>1</v>
      </c>
      <c r="Z125" s="51" t="s">
        <v>2911</v>
      </c>
      <c r="AA125" s="51" t="s">
        <v>2912</v>
      </c>
      <c r="AB125" s="51"/>
      <c r="AC125" s="51" t="str">
        <f>CONCATENATE(IMPORT[[#This Row],[1]]," ",IMPORT[[#This Row],[2]],IF(IMPORT[[#This Row],[3]]="","",CONCATENATE(" ",IMPORT[[#This Row],[3]])))</f>
        <v>Post It WALITO WLT-8933</v>
      </c>
      <c r="AD125" s="51" t="str">
        <f>CONCATENATE("Import ",IMPORT[[#This Row],[Ket]])</f>
        <v>Import 2019 POST IT</v>
      </c>
      <c r="AE125" s="52">
        <v>1200</v>
      </c>
      <c r="AF125" s="52" t="s">
        <v>5118</v>
      </c>
      <c r="AG125" s="52" t="s">
        <v>5780</v>
      </c>
      <c r="AH125" s="52">
        <f ca="1">IMPORT[[#This Row],[C]]</f>
        <v>1</v>
      </c>
      <c r="AI125" s="126" t="str">
        <f>CONCATENATE(IMPORT[[#This Row],[6]]," ",IMPORT[[#This Row],[7]])</f>
        <v>1200 PCS</v>
      </c>
      <c r="AJ125" s="29">
        <v>3</v>
      </c>
    </row>
    <row r="126" spans="1:36">
      <c r="A126" s="102">
        <v>124</v>
      </c>
      <c r="B126" s="31">
        <f ca="1">IF(IMPORT[[#This Row],[C]]&lt;1,"",ROW()-2)</f>
        <v>124</v>
      </c>
      <c r="C126" s="57" t="s">
        <v>2913</v>
      </c>
      <c r="D126" s="31" t="s">
        <v>2911</v>
      </c>
      <c r="E126" s="31">
        <v>1200</v>
      </c>
      <c r="F126" s="31">
        <f ca="1">IMPORT[TT]</f>
        <v>2</v>
      </c>
      <c r="G126" s="31"/>
      <c r="H126" s="31" t="s">
        <v>2909</v>
      </c>
      <c r="I126" s="32">
        <v>2</v>
      </c>
      <c r="J126" s="31"/>
      <c r="K126" s="31" t="str">
        <f>IF(IMPORT[[#This Row],[b1]]="","",IMPORT[[#This Row],[b1]]-IMPORT[[#This Row],[a1]])</f>
        <v/>
      </c>
      <c r="L126" s="32">
        <f ca="1">SUM(INDIRECT(IMPORT_VAR[TABLENAME]&amp;"[@a"&amp;$1:$1-1&amp;"]"),INDIRECT(IMPORT_VAR[TABLENAME]&amp;"[@c"&amp;$1:$1-1&amp;"]"))</f>
        <v>2</v>
      </c>
      <c r="M126" s="31"/>
      <c r="N126" s="31" t="str">
        <f>IF(IMPORT[[#This Row],[b2]]="","",IMPORT[[#This Row],[b2]]-IMPORT[[#This Row],[a2]])</f>
        <v/>
      </c>
      <c r="O126" s="32">
        <f ca="1">SUM(INDIRECT(IMPORT_VAR[TABLENAME]&amp;"[@a"&amp;$1:$1-1&amp;"]"),INDIRECT(IMPORT_VAR[TABLENAME]&amp;"[@c"&amp;$1:$1-1&amp;"]"))</f>
        <v>2</v>
      </c>
      <c r="P126" s="33"/>
      <c r="Q126" s="33" t="str">
        <f>IF(IMPORT[[#This Row],[b3]]="","",IMPORT[[#This Row],[b3]]-IMPORT[[#This Row],[a3]])</f>
        <v/>
      </c>
      <c r="R126" s="32">
        <f ca="1">SUM(INDIRECT(IMPORT_VAR[TABLENAME]&amp;"[@a"&amp;$1:$1-1&amp;"]"),INDIRECT(IMPORT_VAR[TABLENAME]&amp;"[@c"&amp;$1:$1-1&amp;"]"))</f>
        <v>2</v>
      </c>
      <c r="S126" s="33"/>
      <c r="T126" s="33" t="str">
        <f>IF(IMPORT[[#This Row],[b4]]="","",IMPORT[[#This Row],[b4]]-IMPORT[[#This Row],[a4]])</f>
        <v/>
      </c>
      <c r="U126" s="32">
        <f ca="1">SUM(INDIRECT(IMPORT_VAR[TABLENAME]&amp;"[@a"&amp;$1:$1-1&amp;"]"),INDIRECT(IMPORT_VAR[TABLENAME]&amp;"[@c"&amp;$1:$1-1&amp;"]"))</f>
        <v>2</v>
      </c>
      <c r="V126" s="33"/>
      <c r="W126" s="31"/>
      <c r="X126" s="31" t="str">
        <f>IF(IMPORT[[#This Row],[b5]]="","",IMPORT[[#This Row],[b5]]-IMPORT[[#This Row],[a5]])</f>
        <v/>
      </c>
      <c r="Y126" s="49">
        <f ca="1">SUM(INDIRECT(IMPORT_VAR[TABLENAME]&amp;"[@a"&amp;$1:$1-1&amp;"]"),INDIRECT(IMPORT_VAR[TABLENAME]&amp;"[@c"&amp;$1:$1-1&amp;"]"))</f>
        <v>2</v>
      </c>
      <c r="Z126" s="51" t="s">
        <v>2911</v>
      </c>
      <c r="AA126" s="51" t="s">
        <v>2913</v>
      </c>
      <c r="AB126" s="51"/>
      <c r="AC126" s="51" t="str">
        <f>CONCATENATE(IMPORT[[#This Row],[1]]," ",IMPORT[[#This Row],[2]],IF(IMPORT[[#This Row],[3]]="","",CONCATENATE(" ",IMPORT[[#This Row],[3]])))</f>
        <v>Post It WALITO WLT-8927</v>
      </c>
      <c r="AD126" s="51" t="str">
        <f>CONCATENATE("Import ",IMPORT[[#This Row],[Ket]])</f>
        <v>Import 2019 POST IT</v>
      </c>
      <c r="AE126" s="52">
        <v>1200</v>
      </c>
      <c r="AF126" s="52" t="s">
        <v>5118</v>
      </c>
      <c r="AG126" s="52" t="s">
        <v>5780</v>
      </c>
      <c r="AH126" s="52">
        <f ca="1">IMPORT[[#This Row],[C]]</f>
        <v>2</v>
      </c>
      <c r="AI126" s="126" t="str">
        <f>CONCATENATE(IMPORT[[#This Row],[6]]," ",IMPORT[[#This Row],[7]])</f>
        <v>1200 PCS</v>
      </c>
    </row>
    <row r="127" spans="1:36">
      <c r="A127" s="102">
        <v>125</v>
      </c>
      <c r="B127" s="31">
        <f ca="1">IF(IMPORT[[#This Row],[C]]&lt;1,"",ROW()-2)</f>
        <v>125</v>
      </c>
      <c r="C127" s="57" t="s">
        <v>2914</v>
      </c>
      <c r="D127" s="31" t="s">
        <v>2911</v>
      </c>
      <c r="E127" s="31">
        <v>1200</v>
      </c>
      <c r="F127" s="31">
        <f ca="1">IMPORT[TT]</f>
        <v>2</v>
      </c>
      <c r="G127" s="31"/>
      <c r="H127" s="31" t="s">
        <v>2909</v>
      </c>
      <c r="I127" s="32">
        <v>2</v>
      </c>
      <c r="J127" s="31"/>
      <c r="K127" s="31" t="str">
        <f>IF(IMPORT[[#This Row],[b1]]="","",IMPORT[[#This Row],[b1]]-IMPORT[[#This Row],[a1]])</f>
        <v/>
      </c>
      <c r="L127" s="32">
        <f ca="1">SUM(INDIRECT(IMPORT_VAR[TABLENAME]&amp;"[@a"&amp;$1:$1-1&amp;"]"),INDIRECT(IMPORT_VAR[TABLENAME]&amp;"[@c"&amp;$1:$1-1&amp;"]"))</f>
        <v>2</v>
      </c>
      <c r="M127" s="31"/>
      <c r="N127" s="31" t="str">
        <f>IF(IMPORT[[#This Row],[b2]]="","",IMPORT[[#This Row],[b2]]-IMPORT[[#This Row],[a2]])</f>
        <v/>
      </c>
      <c r="O127" s="32">
        <f ca="1">SUM(INDIRECT(IMPORT_VAR[TABLENAME]&amp;"[@a"&amp;$1:$1-1&amp;"]"),INDIRECT(IMPORT_VAR[TABLENAME]&amp;"[@c"&amp;$1:$1-1&amp;"]"))</f>
        <v>2</v>
      </c>
      <c r="P127" s="33"/>
      <c r="Q127" s="33" t="str">
        <f>IF(IMPORT[[#This Row],[b3]]="","",IMPORT[[#This Row],[b3]]-IMPORT[[#This Row],[a3]])</f>
        <v/>
      </c>
      <c r="R127" s="32">
        <f ca="1">SUM(INDIRECT(IMPORT_VAR[TABLENAME]&amp;"[@a"&amp;$1:$1-1&amp;"]"),INDIRECT(IMPORT_VAR[TABLENAME]&amp;"[@c"&amp;$1:$1-1&amp;"]"))</f>
        <v>2</v>
      </c>
      <c r="S127" s="33"/>
      <c r="T127" s="33" t="str">
        <f>IF(IMPORT[[#This Row],[b4]]="","",IMPORT[[#This Row],[b4]]-IMPORT[[#This Row],[a4]])</f>
        <v/>
      </c>
      <c r="U127" s="32">
        <f ca="1">SUM(INDIRECT(IMPORT_VAR[TABLENAME]&amp;"[@a"&amp;$1:$1-1&amp;"]"),INDIRECT(IMPORT_VAR[TABLENAME]&amp;"[@c"&amp;$1:$1-1&amp;"]"))</f>
        <v>2</v>
      </c>
      <c r="V127" s="33"/>
      <c r="W127" s="31"/>
      <c r="X127" s="31" t="str">
        <f>IF(IMPORT[[#This Row],[b5]]="","",IMPORT[[#This Row],[b5]]-IMPORT[[#This Row],[a5]])</f>
        <v/>
      </c>
      <c r="Y127" s="49">
        <f ca="1">SUM(INDIRECT(IMPORT_VAR[TABLENAME]&amp;"[@a"&amp;$1:$1-1&amp;"]"),INDIRECT(IMPORT_VAR[TABLENAME]&amp;"[@c"&amp;$1:$1-1&amp;"]"))</f>
        <v>2</v>
      </c>
      <c r="Z127" s="51" t="s">
        <v>2911</v>
      </c>
      <c r="AA127" s="51" t="s">
        <v>2914</v>
      </c>
      <c r="AB127" s="51"/>
      <c r="AC127" s="51" t="str">
        <f>CONCATENATE(IMPORT[[#This Row],[1]]," ",IMPORT[[#This Row],[2]],IF(IMPORT[[#This Row],[3]]="","",CONCATENATE(" ",IMPORT[[#This Row],[3]])))</f>
        <v>Post It WALITO WLT-8921</v>
      </c>
      <c r="AD127" s="51" t="str">
        <f>CONCATENATE("Import ",IMPORT[[#This Row],[Ket]])</f>
        <v>Import 2019 POST IT</v>
      </c>
      <c r="AE127" s="52">
        <v>1200</v>
      </c>
      <c r="AF127" s="52" t="s">
        <v>5118</v>
      </c>
      <c r="AG127" s="52" t="s">
        <v>5780</v>
      </c>
      <c r="AH127" s="52">
        <f ca="1">IMPORT[[#This Row],[C]]</f>
        <v>2</v>
      </c>
      <c r="AI127" s="126" t="str">
        <f>CONCATENATE(IMPORT[[#This Row],[6]]," ",IMPORT[[#This Row],[7]])</f>
        <v>1200 PCS</v>
      </c>
    </row>
    <row r="128" spans="1:36">
      <c r="A128" s="102">
        <v>126</v>
      </c>
      <c r="B128" s="31">
        <f ca="1">IF(IMPORT[[#This Row],[C]]&lt;1,"",ROW()-2)</f>
        <v>126</v>
      </c>
      <c r="C128" s="57" t="s">
        <v>2915</v>
      </c>
      <c r="D128" s="31" t="s">
        <v>2911</v>
      </c>
      <c r="E128" s="31">
        <v>1200</v>
      </c>
      <c r="F128" s="31">
        <f ca="1">IMPORT[TT]</f>
        <v>1</v>
      </c>
      <c r="G128" s="31"/>
      <c r="H128" s="31" t="s">
        <v>2909</v>
      </c>
      <c r="I128" s="32">
        <v>1</v>
      </c>
      <c r="J128" s="31"/>
      <c r="K128" s="31" t="str">
        <f>IF(IMPORT[[#This Row],[b1]]="","",IMPORT[[#This Row],[b1]]-IMPORT[[#This Row],[a1]])</f>
        <v/>
      </c>
      <c r="L128" s="32">
        <f ca="1">SUM(INDIRECT(IMPORT_VAR[TABLENAME]&amp;"[@a"&amp;$1:$1-1&amp;"]"),INDIRECT(IMPORT_VAR[TABLENAME]&amp;"[@c"&amp;$1:$1-1&amp;"]"))</f>
        <v>1</v>
      </c>
      <c r="M128" s="31"/>
      <c r="N128" s="31" t="str">
        <f>IF(IMPORT[[#This Row],[b2]]="","",IMPORT[[#This Row],[b2]]-IMPORT[[#This Row],[a2]])</f>
        <v/>
      </c>
      <c r="O128" s="32">
        <f ca="1">SUM(INDIRECT(IMPORT_VAR[TABLENAME]&amp;"[@a"&amp;$1:$1-1&amp;"]"),INDIRECT(IMPORT_VAR[TABLENAME]&amp;"[@c"&amp;$1:$1-1&amp;"]"))</f>
        <v>1</v>
      </c>
      <c r="P128" s="33"/>
      <c r="Q128" s="33" t="str">
        <f>IF(IMPORT[[#This Row],[b3]]="","",IMPORT[[#This Row],[b3]]-IMPORT[[#This Row],[a3]])</f>
        <v/>
      </c>
      <c r="R128" s="32">
        <f ca="1">SUM(INDIRECT(IMPORT_VAR[TABLENAME]&amp;"[@a"&amp;$1:$1-1&amp;"]"),INDIRECT(IMPORT_VAR[TABLENAME]&amp;"[@c"&amp;$1:$1-1&amp;"]"))</f>
        <v>1</v>
      </c>
      <c r="S128" s="33"/>
      <c r="T128" s="33" t="str">
        <f>IF(IMPORT[[#This Row],[b4]]="","",IMPORT[[#This Row],[b4]]-IMPORT[[#This Row],[a4]])</f>
        <v/>
      </c>
      <c r="U128" s="32">
        <f ca="1">SUM(INDIRECT(IMPORT_VAR[TABLENAME]&amp;"[@a"&amp;$1:$1-1&amp;"]"),INDIRECT(IMPORT_VAR[TABLENAME]&amp;"[@c"&amp;$1:$1-1&amp;"]"))</f>
        <v>1</v>
      </c>
      <c r="V128" s="33"/>
      <c r="W128" s="31"/>
      <c r="X128" s="31" t="str">
        <f>IF(IMPORT[[#This Row],[b5]]="","",IMPORT[[#This Row],[b5]]-IMPORT[[#This Row],[a5]])</f>
        <v/>
      </c>
      <c r="Y128" s="49">
        <f ca="1">SUM(INDIRECT(IMPORT_VAR[TABLENAME]&amp;"[@a"&amp;$1:$1-1&amp;"]"),INDIRECT(IMPORT_VAR[TABLENAME]&amp;"[@c"&amp;$1:$1-1&amp;"]"))</f>
        <v>1</v>
      </c>
      <c r="Z128" s="51" t="s">
        <v>2911</v>
      </c>
      <c r="AA128" s="51" t="s">
        <v>2915</v>
      </c>
      <c r="AB128" s="51"/>
      <c r="AC128" s="51" t="str">
        <f>CONCATENATE(IMPORT[[#This Row],[1]]," ",IMPORT[[#This Row],[2]],IF(IMPORT[[#This Row],[3]]="","",CONCATENATE(" ",IMPORT[[#This Row],[3]])))</f>
        <v>Post It WALITO WLT-8840</v>
      </c>
      <c r="AD128" s="51" t="str">
        <f>CONCATENATE("Import ",IMPORT[[#This Row],[Ket]])</f>
        <v>Import 2019 POST IT</v>
      </c>
      <c r="AE128" s="52">
        <v>1200</v>
      </c>
      <c r="AF128" s="52" t="s">
        <v>5118</v>
      </c>
      <c r="AG128" s="52" t="s">
        <v>5780</v>
      </c>
      <c r="AH128" s="52">
        <f ca="1">IMPORT[[#This Row],[C]]</f>
        <v>1</v>
      </c>
      <c r="AI128" s="126" t="str">
        <f>CONCATENATE(IMPORT[[#This Row],[6]]," ",IMPORT[[#This Row],[7]])</f>
        <v>1200 PCS</v>
      </c>
    </row>
    <row r="129" spans="1:35">
      <c r="A129" s="102">
        <v>127</v>
      </c>
      <c r="B129" s="31">
        <f ca="1">IF(IMPORT[[#This Row],[C]]&lt;1,"",ROW()-2)</f>
        <v>127</v>
      </c>
      <c r="C129" s="57" t="s">
        <v>2916</v>
      </c>
      <c r="D129" s="31" t="s">
        <v>2911</v>
      </c>
      <c r="E129" s="31">
        <v>1200</v>
      </c>
      <c r="F129" s="31">
        <f ca="1">IMPORT[TT]</f>
        <v>24</v>
      </c>
      <c r="G129" s="31"/>
      <c r="H129" s="31" t="s">
        <v>2909</v>
      </c>
      <c r="I129" s="32">
        <v>24</v>
      </c>
      <c r="J129" s="31"/>
      <c r="K129" s="31" t="str">
        <f>IF(IMPORT[[#This Row],[b1]]="","",IMPORT[[#This Row],[b1]]-IMPORT[[#This Row],[a1]])</f>
        <v/>
      </c>
      <c r="L129" s="32">
        <f ca="1">SUM(INDIRECT(IMPORT_VAR[TABLENAME]&amp;"[@a"&amp;$1:$1-1&amp;"]"),INDIRECT(IMPORT_VAR[TABLENAME]&amp;"[@c"&amp;$1:$1-1&amp;"]"))</f>
        <v>24</v>
      </c>
      <c r="M129" s="31"/>
      <c r="N129" s="31" t="str">
        <f>IF(IMPORT[[#This Row],[b2]]="","",IMPORT[[#This Row],[b2]]-IMPORT[[#This Row],[a2]])</f>
        <v/>
      </c>
      <c r="O129" s="32">
        <f ca="1">SUM(INDIRECT(IMPORT_VAR[TABLENAME]&amp;"[@a"&amp;$1:$1-1&amp;"]"),INDIRECT(IMPORT_VAR[TABLENAME]&amp;"[@c"&amp;$1:$1-1&amp;"]"))</f>
        <v>24</v>
      </c>
      <c r="P129" s="33"/>
      <c r="Q129" s="33" t="str">
        <f>IF(IMPORT[[#This Row],[b3]]="","",IMPORT[[#This Row],[b3]]-IMPORT[[#This Row],[a3]])</f>
        <v/>
      </c>
      <c r="R129" s="32">
        <f ca="1">SUM(INDIRECT(IMPORT_VAR[TABLENAME]&amp;"[@a"&amp;$1:$1-1&amp;"]"),INDIRECT(IMPORT_VAR[TABLENAME]&amp;"[@c"&amp;$1:$1-1&amp;"]"))</f>
        <v>24</v>
      </c>
      <c r="S129" s="33"/>
      <c r="T129" s="33" t="str">
        <f>IF(IMPORT[[#This Row],[b4]]="","",IMPORT[[#This Row],[b4]]-IMPORT[[#This Row],[a4]])</f>
        <v/>
      </c>
      <c r="U129" s="32">
        <f ca="1">SUM(INDIRECT(IMPORT_VAR[TABLENAME]&amp;"[@a"&amp;$1:$1-1&amp;"]"),INDIRECT(IMPORT_VAR[TABLENAME]&amp;"[@c"&amp;$1:$1-1&amp;"]"))</f>
        <v>24</v>
      </c>
      <c r="V129" s="33"/>
      <c r="W129" s="31"/>
      <c r="X129" s="31" t="str">
        <f>IF(IMPORT[[#This Row],[b5]]="","",IMPORT[[#This Row],[b5]]-IMPORT[[#This Row],[a5]])</f>
        <v/>
      </c>
      <c r="Y129" s="49">
        <f ca="1">SUM(INDIRECT(IMPORT_VAR[TABLENAME]&amp;"[@a"&amp;$1:$1-1&amp;"]"),INDIRECT(IMPORT_VAR[TABLENAME]&amp;"[@c"&amp;$1:$1-1&amp;"]"))</f>
        <v>24</v>
      </c>
      <c r="Z129" s="51" t="s">
        <v>2911</v>
      </c>
      <c r="AA129" s="51" t="s">
        <v>2916</v>
      </c>
      <c r="AB129" s="51"/>
      <c r="AC129" s="51" t="str">
        <f>CONCATENATE(IMPORT[[#This Row],[1]]," ",IMPORT[[#This Row],[2]],IF(IMPORT[[#This Row],[3]]="","",CONCATENATE(" ",IMPORT[[#This Row],[3]])))</f>
        <v>Post It WALITO WLT-8886</v>
      </c>
      <c r="AD129" s="51" t="str">
        <f>CONCATENATE("Import ",IMPORT[[#This Row],[Ket]])</f>
        <v>Import 2019 POST IT</v>
      </c>
      <c r="AE129" s="52">
        <v>1200</v>
      </c>
      <c r="AF129" s="52" t="s">
        <v>5118</v>
      </c>
      <c r="AG129" s="52" t="s">
        <v>5780</v>
      </c>
      <c r="AH129" s="52">
        <f ca="1">IMPORT[[#This Row],[C]]</f>
        <v>24</v>
      </c>
      <c r="AI129" s="126" t="str">
        <f>CONCATENATE(IMPORT[[#This Row],[6]]," ",IMPORT[[#This Row],[7]])</f>
        <v>1200 PCS</v>
      </c>
    </row>
    <row r="130" spans="1:35">
      <c r="A130" s="102">
        <v>128</v>
      </c>
      <c r="B130" s="31">
        <f ca="1">IF(IMPORT[[#This Row],[C]]&lt;1,"",ROW()-2)</f>
        <v>128</v>
      </c>
      <c r="C130" s="57" t="s">
        <v>2917</v>
      </c>
      <c r="D130" s="31" t="s">
        <v>2911</v>
      </c>
      <c r="E130" s="31">
        <v>1200</v>
      </c>
      <c r="F130" s="31">
        <f ca="1">IMPORT[TT]</f>
        <v>1</v>
      </c>
      <c r="G130" s="31"/>
      <c r="H130" s="31" t="s">
        <v>2909</v>
      </c>
      <c r="I130" s="32">
        <v>1</v>
      </c>
      <c r="J130" s="31"/>
      <c r="K130" s="31" t="str">
        <f>IF(IMPORT[[#This Row],[b1]]="","",IMPORT[[#This Row],[b1]]-IMPORT[[#This Row],[a1]])</f>
        <v/>
      </c>
      <c r="L130" s="32">
        <f ca="1">SUM(INDIRECT(IMPORT_VAR[TABLENAME]&amp;"[@a"&amp;$1:$1-1&amp;"]"),INDIRECT(IMPORT_VAR[TABLENAME]&amp;"[@c"&amp;$1:$1-1&amp;"]"))</f>
        <v>1</v>
      </c>
      <c r="M130" s="31"/>
      <c r="N130" s="31" t="str">
        <f>IF(IMPORT[[#This Row],[b2]]="","",IMPORT[[#This Row],[b2]]-IMPORT[[#This Row],[a2]])</f>
        <v/>
      </c>
      <c r="O130" s="32">
        <f ca="1">SUM(INDIRECT(IMPORT_VAR[TABLENAME]&amp;"[@a"&amp;$1:$1-1&amp;"]"),INDIRECT(IMPORT_VAR[TABLENAME]&amp;"[@c"&amp;$1:$1-1&amp;"]"))</f>
        <v>1</v>
      </c>
      <c r="P130" s="33"/>
      <c r="Q130" s="33" t="str">
        <f>IF(IMPORT[[#This Row],[b3]]="","",IMPORT[[#This Row],[b3]]-IMPORT[[#This Row],[a3]])</f>
        <v/>
      </c>
      <c r="R130" s="32">
        <f ca="1">SUM(INDIRECT(IMPORT_VAR[TABLENAME]&amp;"[@a"&amp;$1:$1-1&amp;"]"),INDIRECT(IMPORT_VAR[TABLENAME]&amp;"[@c"&amp;$1:$1-1&amp;"]"))</f>
        <v>1</v>
      </c>
      <c r="S130" s="33"/>
      <c r="T130" s="33" t="str">
        <f>IF(IMPORT[[#This Row],[b4]]="","",IMPORT[[#This Row],[b4]]-IMPORT[[#This Row],[a4]])</f>
        <v/>
      </c>
      <c r="U130" s="32">
        <f ca="1">SUM(INDIRECT(IMPORT_VAR[TABLENAME]&amp;"[@a"&amp;$1:$1-1&amp;"]"),INDIRECT(IMPORT_VAR[TABLENAME]&amp;"[@c"&amp;$1:$1-1&amp;"]"))</f>
        <v>1</v>
      </c>
      <c r="V130" s="33"/>
      <c r="W130" s="31"/>
      <c r="X130" s="31" t="str">
        <f>IF(IMPORT[[#This Row],[b5]]="","",IMPORT[[#This Row],[b5]]-IMPORT[[#This Row],[a5]])</f>
        <v/>
      </c>
      <c r="Y130" s="49">
        <f ca="1">SUM(INDIRECT(IMPORT_VAR[TABLENAME]&amp;"[@a"&amp;$1:$1-1&amp;"]"),INDIRECT(IMPORT_VAR[TABLENAME]&amp;"[@c"&amp;$1:$1-1&amp;"]"))</f>
        <v>1</v>
      </c>
      <c r="Z130" s="51" t="s">
        <v>2911</v>
      </c>
      <c r="AA130" s="51" t="s">
        <v>2917</v>
      </c>
      <c r="AB130" s="51"/>
      <c r="AC130" s="51" t="str">
        <f>CONCATENATE(IMPORT[[#This Row],[1]]," ",IMPORT[[#This Row],[2]],IF(IMPORT[[#This Row],[3]]="","",CONCATENATE(" ",IMPORT[[#This Row],[3]])))</f>
        <v>Post It WALITO WLT-8846</v>
      </c>
      <c r="AD130" s="51" t="str">
        <f>CONCATENATE("Import ",IMPORT[[#This Row],[Ket]])</f>
        <v>Import 2019 POST IT</v>
      </c>
      <c r="AE130" s="52">
        <v>1200</v>
      </c>
      <c r="AF130" s="52" t="s">
        <v>5118</v>
      </c>
      <c r="AG130" s="52" t="s">
        <v>5780</v>
      </c>
      <c r="AH130" s="52">
        <f ca="1">IMPORT[[#This Row],[C]]</f>
        <v>1</v>
      </c>
      <c r="AI130" s="126" t="str">
        <f>CONCATENATE(IMPORT[[#This Row],[6]]," ",IMPORT[[#This Row],[7]])</f>
        <v>1200 PCS</v>
      </c>
    </row>
    <row r="131" spans="1:35">
      <c r="A131" s="102">
        <v>129</v>
      </c>
      <c r="B131" s="31">
        <f ca="1">IF(IMPORT[[#This Row],[C]]&lt;1,"",ROW()-2)</f>
        <v>129</v>
      </c>
      <c r="C131" s="57" t="s">
        <v>2918</v>
      </c>
      <c r="D131" s="31" t="s">
        <v>2911</v>
      </c>
      <c r="E131" s="31">
        <v>1200</v>
      </c>
      <c r="F131" s="31">
        <f ca="1">IMPORT[TT]</f>
        <v>15</v>
      </c>
      <c r="G131" s="31"/>
      <c r="H131" s="31" t="s">
        <v>2909</v>
      </c>
      <c r="I131" s="32">
        <v>15</v>
      </c>
      <c r="J131" s="31"/>
      <c r="K131" s="31" t="str">
        <f>IF(IMPORT[[#This Row],[b1]]="","",IMPORT[[#This Row],[b1]]-IMPORT[[#This Row],[a1]])</f>
        <v/>
      </c>
      <c r="L131" s="32">
        <f ca="1">SUM(INDIRECT(IMPORT_VAR[TABLENAME]&amp;"[@a"&amp;$1:$1-1&amp;"]"),INDIRECT(IMPORT_VAR[TABLENAME]&amp;"[@c"&amp;$1:$1-1&amp;"]"))</f>
        <v>15</v>
      </c>
      <c r="M131" s="31"/>
      <c r="N131" s="31" t="str">
        <f>IF(IMPORT[[#This Row],[b2]]="","",IMPORT[[#This Row],[b2]]-IMPORT[[#This Row],[a2]])</f>
        <v/>
      </c>
      <c r="O131" s="32">
        <f ca="1">SUM(INDIRECT(IMPORT_VAR[TABLENAME]&amp;"[@a"&amp;$1:$1-1&amp;"]"),INDIRECT(IMPORT_VAR[TABLENAME]&amp;"[@c"&amp;$1:$1-1&amp;"]"))</f>
        <v>15</v>
      </c>
      <c r="P131" s="33"/>
      <c r="Q131" s="33" t="str">
        <f>IF(IMPORT[[#This Row],[b3]]="","",IMPORT[[#This Row],[b3]]-IMPORT[[#This Row],[a3]])</f>
        <v/>
      </c>
      <c r="R131" s="32">
        <f ca="1">SUM(INDIRECT(IMPORT_VAR[TABLENAME]&amp;"[@a"&amp;$1:$1-1&amp;"]"),INDIRECT(IMPORT_VAR[TABLENAME]&amp;"[@c"&amp;$1:$1-1&amp;"]"))</f>
        <v>15</v>
      </c>
      <c r="S131" s="33"/>
      <c r="T131" s="33" t="str">
        <f>IF(IMPORT[[#This Row],[b4]]="","",IMPORT[[#This Row],[b4]]-IMPORT[[#This Row],[a4]])</f>
        <v/>
      </c>
      <c r="U131" s="32">
        <f ca="1">SUM(INDIRECT(IMPORT_VAR[TABLENAME]&amp;"[@a"&amp;$1:$1-1&amp;"]"),INDIRECT(IMPORT_VAR[TABLENAME]&amp;"[@c"&amp;$1:$1-1&amp;"]"))</f>
        <v>15</v>
      </c>
      <c r="V131" s="33"/>
      <c r="W131" s="31"/>
      <c r="X131" s="31" t="str">
        <f>IF(IMPORT[[#This Row],[b5]]="","",IMPORT[[#This Row],[b5]]-IMPORT[[#This Row],[a5]])</f>
        <v/>
      </c>
      <c r="Y131" s="49">
        <f ca="1">SUM(INDIRECT(IMPORT_VAR[TABLENAME]&amp;"[@a"&amp;$1:$1-1&amp;"]"),INDIRECT(IMPORT_VAR[TABLENAME]&amp;"[@c"&amp;$1:$1-1&amp;"]"))</f>
        <v>15</v>
      </c>
      <c r="Z131" s="51" t="s">
        <v>2911</v>
      </c>
      <c r="AA131" s="51" t="s">
        <v>2918</v>
      </c>
      <c r="AB131" s="51"/>
      <c r="AC131" s="51" t="str">
        <f>CONCATENATE(IMPORT[[#This Row],[1]]," ",IMPORT[[#This Row],[2]],IF(IMPORT[[#This Row],[3]]="","",CONCATENATE(" ",IMPORT[[#This Row],[3]])))</f>
        <v>Post It WALITO WLT-8909</v>
      </c>
      <c r="AD131" s="51" t="str">
        <f>CONCATENATE("Import ",IMPORT[[#This Row],[Ket]])</f>
        <v>Import 2019 POST IT</v>
      </c>
      <c r="AE131" s="52">
        <v>1200</v>
      </c>
      <c r="AF131" s="52" t="s">
        <v>5118</v>
      </c>
      <c r="AG131" s="52" t="s">
        <v>5780</v>
      </c>
      <c r="AH131" s="52">
        <f ca="1">IMPORT[[#This Row],[C]]</f>
        <v>15</v>
      </c>
      <c r="AI131" s="126" t="str">
        <f>CONCATENATE(IMPORT[[#This Row],[6]]," ",IMPORT[[#This Row],[7]])</f>
        <v>1200 PCS</v>
      </c>
    </row>
    <row r="132" spans="1:35">
      <c r="A132" s="102">
        <v>130</v>
      </c>
      <c r="B132" s="31">
        <f ca="1">IF(IMPORT[[#This Row],[C]]&lt;1,"",ROW()-2)</f>
        <v>130</v>
      </c>
      <c r="C132" s="57" t="s">
        <v>2919</v>
      </c>
      <c r="D132" s="31" t="s">
        <v>2911</v>
      </c>
      <c r="E132" s="31">
        <v>1200</v>
      </c>
      <c r="F132" s="31">
        <f ca="1">IMPORT[TT]</f>
        <v>3</v>
      </c>
      <c r="G132" s="31"/>
      <c r="H132" s="31" t="s">
        <v>2909</v>
      </c>
      <c r="I132" s="32">
        <v>3</v>
      </c>
      <c r="J132" s="31"/>
      <c r="K132" s="31" t="str">
        <f>IF(IMPORT[[#This Row],[b1]]="","",IMPORT[[#This Row],[b1]]-IMPORT[[#This Row],[a1]])</f>
        <v/>
      </c>
      <c r="L132" s="32">
        <f ca="1">SUM(INDIRECT(IMPORT_VAR[TABLENAME]&amp;"[@a"&amp;$1:$1-1&amp;"]"),INDIRECT(IMPORT_VAR[TABLENAME]&amp;"[@c"&amp;$1:$1-1&amp;"]"))</f>
        <v>3</v>
      </c>
      <c r="M132" s="31"/>
      <c r="N132" s="31" t="str">
        <f>IF(IMPORT[[#This Row],[b2]]="","",IMPORT[[#This Row],[b2]]-IMPORT[[#This Row],[a2]])</f>
        <v/>
      </c>
      <c r="O132" s="32">
        <f ca="1">SUM(INDIRECT(IMPORT_VAR[TABLENAME]&amp;"[@a"&amp;$1:$1-1&amp;"]"),INDIRECT(IMPORT_VAR[TABLENAME]&amp;"[@c"&amp;$1:$1-1&amp;"]"))</f>
        <v>3</v>
      </c>
      <c r="P132" s="33"/>
      <c r="Q132" s="33" t="str">
        <f>IF(IMPORT[[#This Row],[b3]]="","",IMPORT[[#This Row],[b3]]-IMPORT[[#This Row],[a3]])</f>
        <v/>
      </c>
      <c r="R132" s="32">
        <f ca="1">SUM(INDIRECT(IMPORT_VAR[TABLENAME]&amp;"[@a"&amp;$1:$1-1&amp;"]"),INDIRECT(IMPORT_VAR[TABLENAME]&amp;"[@c"&amp;$1:$1-1&amp;"]"))</f>
        <v>3</v>
      </c>
      <c r="S132" s="33"/>
      <c r="T132" s="33" t="str">
        <f>IF(IMPORT[[#This Row],[b4]]="","",IMPORT[[#This Row],[b4]]-IMPORT[[#This Row],[a4]])</f>
        <v/>
      </c>
      <c r="U132" s="32">
        <f ca="1">SUM(INDIRECT(IMPORT_VAR[TABLENAME]&amp;"[@a"&amp;$1:$1-1&amp;"]"),INDIRECT(IMPORT_VAR[TABLENAME]&amp;"[@c"&amp;$1:$1-1&amp;"]"))</f>
        <v>3</v>
      </c>
      <c r="V132" s="33"/>
      <c r="W132" s="31"/>
      <c r="X132" s="31" t="str">
        <f>IF(IMPORT[[#This Row],[b5]]="","",IMPORT[[#This Row],[b5]]-IMPORT[[#This Row],[a5]])</f>
        <v/>
      </c>
      <c r="Y132" s="49">
        <f ca="1">SUM(INDIRECT(IMPORT_VAR[TABLENAME]&amp;"[@a"&amp;$1:$1-1&amp;"]"),INDIRECT(IMPORT_VAR[TABLENAME]&amp;"[@c"&amp;$1:$1-1&amp;"]"))</f>
        <v>3</v>
      </c>
      <c r="Z132" s="51" t="s">
        <v>2911</v>
      </c>
      <c r="AA132" s="51" t="s">
        <v>2919</v>
      </c>
      <c r="AB132" s="51"/>
      <c r="AC132" s="51" t="str">
        <f>CONCATENATE(IMPORT[[#This Row],[1]]," ",IMPORT[[#This Row],[2]],IF(IMPORT[[#This Row],[3]]="","",CONCATENATE(" ",IMPORT[[#This Row],[3]])))</f>
        <v>Post It WALITO WLT-8891</v>
      </c>
      <c r="AD132" s="51" t="str">
        <f>CONCATENATE("Import ",IMPORT[[#This Row],[Ket]])</f>
        <v>Import 2019 POST IT</v>
      </c>
      <c r="AE132" s="52">
        <v>1200</v>
      </c>
      <c r="AF132" s="52" t="s">
        <v>5118</v>
      </c>
      <c r="AG132" s="52" t="s">
        <v>5780</v>
      </c>
      <c r="AH132" s="52">
        <f ca="1">IMPORT[[#This Row],[C]]</f>
        <v>3</v>
      </c>
      <c r="AI132" s="126" t="str">
        <f>CONCATENATE(IMPORT[[#This Row],[6]]," ",IMPORT[[#This Row],[7]])</f>
        <v>1200 PCS</v>
      </c>
    </row>
    <row r="133" spans="1:35">
      <c r="A133" s="102">
        <v>131</v>
      </c>
      <c r="B133" s="31">
        <f ca="1">IF(IMPORT[[#This Row],[C]]&lt;1,"",ROW()-2)</f>
        <v>131</v>
      </c>
      <c r="C133" s="57" t="s">
        <v>2920</v>
      </c>
      <c r="D133" s="31" t="s">
        <v>2911</v>
      </c>
      <c r="E133" s="31">
        <v>1200</v>
      </c>
      <c r="F133" s="31">
        <f ca="1">IMPORT[TT]</f>
        <v>1</v>
      </c>
      <c r="G133" s="31"/>
      <c r="H133" s="31" t="s">
        <v>2909</v>
      </c>
      <c r="I133" s="32">
        <v>1</v>
      </c>
      <c r="J133" s="31"/>
      <c r="K133" s="31" t="str">
        <f>IF(IMPORT[[#This Row],[b1]]="","",IMPORT[[#This Row],[b1]]-IMPORT[[#This Row],[a1]])</f>
        <v/>
      </c>
      <c r="L133" s="32">
        <f ca="1">SUM(INDIRECT(IMPORT_VAR[TABLENAME]&amp;"[@a"&amp;$1:$1-1&amp;"]"),INDIRECT(IMPORT_VAR[TABLENAME]&amp;"[@c"&amp;$1:$1-1&amp;"]"))</f>
        <v>1</v>
      </c>
      <c r="M133" s="31"/>
      <c r="N133" s="31" t="str">
        <f>IF(IMPORT[[#This Row],[b2]]="","",IMPORT[[#This Row],[b2]]-IMPORT[[#This Row],[a2]])</f>
        <v/>
      </c>
      <c r="O133" s="32">
        <f ca="1">SUM(INDIRECT(IMPORT_VAR[TABLENAME]&amp;"[@a"&amp;$1:$1-1&amp;"]"),INDIRECT(IMPORT_VAR[TABLENAME]&amp;"[@c"&amp;$1:$1-1&amp;"]"))</f>
        <v>1</v>
      </c>
      <c r="P133" s="33"/>
      <c r="Q133" s="33" t="str">
        <f>IF(IMPORT[[#This Row],[b3]]="","",IMPORT[[#This Row],[b3]]-IMPORT[[#This Row],[a3]])</f>
        <v/>
      </c>
      <c r="R133" s="32">
        <f ca="1">SUM(INDIRECT(IMPORT_VAR[TABLENAME]&amp;"[@a"&amp;$1:$1-1&amp;"]"),INDIRECT(IMPORT_VAR[TABLENAME]&amp;"[@c"&amp;$1:$1-1&amp;"]"))</f>
        <v>1</v>
      </c>
      <c r="S133" s="33"/>
      <c r="T133" s="33" t="str">
        <f>IF(IMPORT[[#This Row],[b4]]="","",IMPORT[[#This Row],[b4]]-IMPORT[[#This Row],[a4]])</f>
        <v/>
      </c>
      <c r="U133" s="32">
        <f ca="1">SUM(INDIRECT(IMPORT_VAR[TABLENAME]&amp;"[@a"&amp;$1:$1-1&amp;"]"),INDIRECT(IMPORT_VAR[TABLENAME]&amp;"[@c"&amp;$1:$1-1&amp;"]"))</f>
        <v>1</v>
      </c>
      <c r="V133" s="33"/>
      <c r="W133" s="31"/>
      <c r="X133" s="31" t="str">
        <f>IF(IMPORT[[#This Row],[b5]]="","",IMPORT[[#This Row],[b5]]-IMPORT[[#This Row],[a5]])</f>
        <v/>
      </c>
      <c r="Y133" s="49">
        <f ca="1">SUM(INDIRECT(IMPORT_VAR[TABLENAME]&amp;"[@a"&amp;$1:$1-1&amp;"]"),INDIRECT(IMPORT_VAR[TABLENAME]&amp;"[@c"&amp;$1:$1-1&amp;"]"))</f>
        <v>1</v>
      </c>
      <c r="Z133" s="51" t="s">
        <v>2911</v>
      </c>
      <c r="AA133" s="51" t="s">
        <v>2920</v>
      </c>
      <c r="AB133" s="51"/>
      <c r="AC133" s="51" t="str">
        <f>CONCATENATE(IMPORT[[#This Row],[1]]," ",IMPORT[[#This Row],[2]],IF(IMPORT[[#This Row],[3]]="","",CONCATENATE(" ",IMPORT[[#This Row],[3]])))</f>
        <v>Post It WALITO WLT-8946</v>
      </c>
      <c r="AD133" s="51" t="str">
        <f>CONCATENATE("Import ",IMPORT[[#This Row],[Ket]])</f>
        <v>Import 2019 POST IT</v>
      </c>
      <c r="AE133" s="52">
        <v>1200</v>
      </c>
      <c r="AF133" s="52" t="s">
        <v>5118</v>
      </c>
      <c r="AG133" s="52" t="s">
        <v>5780</v>
      </c>
      <c r="AH133" s="52">
        <f ca="1">IMPORT[[#This Row],[C]]</f>
        <v>1</v>
      </c>
      <c r="AI133" s="126" t="str">
        <f>CONCATENATE(IMPORT[[#This Row],[6]]," ",IMPORT[[#This Row],[7]])</f>
        <v>1200 PCS</v>
      </c>
    </row>
    <row r="134" spans="1:35">
      <c r="A134" s="102">
        <v>132</v>
      </c>
      <c r="B134" s="31">
        <f ca="1">IF(IMPORT[[#This Row],[C]]&lt;1,"",ROW()-2)</f>
        <v>132</v>
      </c>
      <c r="C134" s="57" t="s">
        <v>2921</v>
      </c>
      <c r="D134" s="31" t="s">
        <v>2911</v>
      </c>
      <c r="E134" s="31">
        <v>1200</v>
      </c>
      <c r="F134" s="31">
        <f ca="1">IMPORT[TT]</f>
        <v>2</v>
      </c>
      <c r="G134" s="31"/>
      <c r="H134" s="31" t="s">
        <v>2909</v>
      </c>
      <c r="I134" s="32">
        <v>2</v>
      </c>
      <c r="J134" s="31"/>
      <c r="K134" s="31" t="str">
        <f>IF(IMPORT[[#This Row],[b1]]="","",IMPORT[[#This Row],[b1]]-IMPORT[[#This Row],[a1]])</f>
        <v/>
      </c>
      <c r="L134" s="32">
        <f ca="1">SUM(INDIRECT(IMPORT_VAR[TABLENAME]&amp;"[@a"&amp;$1:$1-1&amp;"]"),INDIRECT(IMPORT_VAR[TABLENAME]&amp;"[@c"&amp;$1:$1-1&amp;"]"))</f>
        <v>2</v>
      </c>
      <c r="M134" s="31"/>
      <c r="N134" s="31" t="str">
        <f>IF(IMPORT[[#This Row],[b2]]="","",IMPORT[[#This Row],[b2]]-IMPORT[[#This Row],[a2]])</f>
        <v/>
      </c>
      <c r="O134" s="32">
        <f ca="1">SUM(INDIRECT(IMPORT_VAR[TABLENAME]&amp;"[@a"&amp;$1:$1-1&amp;"]"),INDIRECT(IMPORT_VAR[TABLENAME]&amp;"[@c"&amp;$1:$1-1&amp;"]"))</f>
        <v>2</v>
      </c>
      <c r="P134" s="33"/>
      <c r="Q134" s="33" t="str">
        <f>IF(IMPORT[[#This Row],[b3]]="","",IMPORT[[#This Row],[b3]]-IMPORT[[#This Row],[a3]])</f>
        <v/>
      </c>
      <c r="R134" s="32">
        <f ca="1">SUM(INDIRECT(IMPORT_VAR[TABLENAME]&amp;"[@a"&amp;$1:$1-1&amp;"]"),INDIRECT(IMPORT_VAR[TABLENAME]&amp;"[@c"&amp;$1:$1-1&amp;"]"))</f>
        <v>2</v>
      </c>
      <c r="S134" s="33"/>
      <c r="T134" s="33" t="str">
        <f>IF(IMPORT[[#This Row],[b4]]="","",IMPORT[[#This Row],[b4]]-IMPORT[[#This Row],[a4]])</f>
        <v/>
      </c>
      <c r="U134" s="32">
        <f ca="1">SUM(INDIRECT(IMPORT_VAR[TABLENAME]&amp;"[@a"&amp;$1:$1-1&amp;"]"),INDIRECT(IMPORT_VAR[TABLENAME]&amp;"[@c"&amp;$1:$1-1&amp;"]"))</f>
        <v>2</v>
      </c>
      <c r="V134" s="33"/>
      <c r="W134" s="31"/>
      <c r="X134" s="31" t="str">
        <f>IF(IMPORT[[#This Row],[b5]]="","",IMPORT[[#This Row],[b5]]-IMPORT[[#This Row],[a5]])</f>
        <v/>
      </c>
      <c r="Y134" s="49">
        <f ca="1">SUM(INDIRECT(IMPORT_VAR[TABLENAME]&amp;"[@a"&amp;$1:$1-1&amp;"]"),INDIRECT(IMPORT_VAR[TABLENAME]&amp;"[@c"&amp;$1:$1-1&amp;"]"))</f>
        <v>2</v>
      </c>
      <c r="Z134" s="51" t="s">
        <v>2911</v>
      </c>
      <c r="AA134" s="51" t="s">
        <v>2921</v>
      </c>
      <c r="AB134" s="51"/>
      <c r="AC134" s="51" t="str">
        <f>CONCATENATE(IMPORT[[#This Row],[1]]," ",IMPORT[[#This Row],[2]],IF(IMPORT[[#This Row],[3]]="","",CONCATENATE(" ",IMPORT[[#This Row],[3]])))</f>
        <v>Post It WALITO WLT-8952</v>
      </c>
      <c r="AD134" s="51" t="str">
        <f>CONCATENATE("Import ",IMPORT[[#This Row],[Ket]])</f>
        <v>Import 2019 POST IT</v>
      </c>
      <c r="AE134" s="52">
        <v>1200</v>
      </c>
      <c r="AF134" s="52" t="s">
        <v>5118</v>
      </c>
      <c r="AG134" s="52" t="s">
        <v>5780</v>
      </c>
      <c r="AH134" s="52">
        <f ca="1">IMPORT[[#This Row],[C]]</f>
        <v>2</v>
      </c>
      <c r="AI134" s="126" t="str">
        <f>CONCATENATE(IMPORT[[#This Row],[6]]," ",IMPORT[[#This Row],[7]])</f>
        <v>1200 PCS</v>
      </c>
    </row>
    <row r="135" spans="1:35">
      <c r="A135" s="102">
        <v>133</v>
      </c>
      <c r="B135" s="31">
        <f ca="1">IF(IMPORT[[#This Row],[C]]&lt;1,"",ROW()-2)</f>
        <v>133</v>
      </c>
      <c r="C135" s="57" t="s">
        <v>2922</v>
      </c>
      <c r="D135" s="31" t="s">
        <v>2911</v>
      </c>
      <c r="E135" s="31">
        <v>1200</v>
      </c>
      <c r="F135" s="31">
        <f ca="1">IMPORT[TT]</f>
        <v>4</v>
      </c>
      <c r="G135" s="31"/>
      <c r="H135" s="31" t="s">
        <v>2909</v>
      </c>
      <c r="I135" s="32">
        <v>4</v>
      </c>
      <c r="J135" s="31"/>
      <c r="K135" s="31" t="str">
        <f>IF(IMPORT[[#This Row],[b1]]="","",IMPORT[[#This Row],[b1]]-IMPORT[[#This Row],[a1]])</f>
        <v/>
      </c>
      <c r="L135" s="32">
        <f ca="1">SUM(INDIRECT(IMPORT_VAR[TABLENAME]&amp;"[@a"&amp;$1:$1-1&amp;"]"),INDIRECT(IMPORT_VAR[TABLENAME]&amp;"[@c"&amp;$1:$1-1&amp;"]"))</f>
        <v>4</v>
      </c>
      <c r="M135" s="31"/>
      <c r="N135" s="31" t="str">
        <f>IF(IMPORT[[#This Row],[b2]]="","",IMPORT[[#This Row],[b2]]-IMPORT[[#This Row],[a2]])</f>
        <v/>
      </c>
      <c r="O135" s="32">
        <f ca="1">SUM(INDIRECT(IMPORT_VAR[TABLENAME]&amp;"[@a"&amp;$1:$1-1&amp;"]"),INDIRECT(IMPORT_VAR[TABLENAME]&amp;"[@c"&amp;$1:$1-1&amp;"]"))</f>
        <v>4</v>
      </c>
      <c r="P135" s="33"/>
      <c r="Q135" s="33" t="str">
        <f>IF(IMPORT[[#This Row],[b3]]="","",IMPORT[[#This Row],[b3]]-IMPORT[[#This Row],[a3]])</f>
        <v/>
      </c>
      <c r="R135" s="32">
        <f ca="1">SUM(INDIRECT(IMPORT_VAR[TABLENAME]&amp;"[@a"&amp;$1:$1-1&amp;"]"),INDIRECT(IMPORT_VAR[TABLENAME]&amp;"[@c"&amp;$1:$1-1&amp;"]"))</f>
        <v>4</v>
      </c>
      <c r="S135" s="33"/>
      <c r="T135" s="33" t="str">
        <f>IF(IMPORT[[#This Row],[b4]]="","",IMPORT[[#This Row],[b4]]-IMPORT[[#This Row],[a4]])</f>
        <v/>
      </c>
      <c r="U135" s="32">
        <f ca="1">SUM(INDIRECT(IMPORT_VAR[TABLENAME]&amp;"[@a"&amp;$1:$1-1&amp;"]"),INDIRECT(IMPORT_VAR[TABLENAME]&amp;"[@c"&amp;$1:$1-1&amp;"]"))</f>
        <v>4</v>
      </c>
      <c r="V135" s="33"/>
      <c r="W135" s="31"/>
      <c r="X135" s="31" t="str">
        <f>IF(IMPORT[[#This Row],[b5]]="","",IMPORT[[#This Row],[b5]]-IMPORT[[#This Row],[a5]])</f>
        <v/>
      </c>
      <c r="Y135" s="49">
        <f ca="1">SUM(INDIRECT(IMPORT_VAR[TABLENAME]&amp;"[@a"&amp;$1:$1-1&amp;"]"),INDIRECT(IMPORT_VAR[TABLENAME]&amp;"[@c"&amp;$1:$1-1&amp;"]"))</f>
        <v>4</v>
      </c>
      <c r="Z135" s="51" t="s">
        <v>2911</v>
      </c>
      <c r="AA135" s="51" t="s">
        <v>2922</v>
      </c>
      <c r="AB135" s="51"/>
      <c r="AC135" s="51" t="str">
        <f>CONCATENATE(IMPORT[[#This Row],[1]]," ",IMPORT[[#This Row],[2]],IF(IMPORT[[#This Row],[3]]="","",CONCATENATE(" ",IMPORT[[#This Row],[3]])))</f>
        <v>Post It WALITO WLT-8890A</v>
      </c>
      <c r="AD135" s="51" t="str">
        <f>CONCATENATE("Import ",IMPORT[[#This Row],[Ket]])</f>
        <v>Import 2019 POST IT</v>
      </c>
      <c r="AE135" s="52">
        <v>1200</v>
      </c>
      <c r="AF135" s="52" t="s">
        <v>5118</v>
      </c>
      <c r="AG135" s="52" t="s">
        <v>5780</v>
      </c>
      <c r="AH135" s="52">
        <f ca="1">IMPORT[[#This Row],[C]]</f>
        <v>4</v>
      </c>
      <c r="AI135" s="126" t="str">
        <f>CONCATENATE(IMPORT[[#This Row],[6]]," ",IMPORT[[#This Row],[7]])</f>
        <v>1200 PCS</v>
      </c>
    </row>
    <row r="136" spans="1:35">
      <c r="A136" s="102">
        <v>134</v>
      </c>
      <c r="B136" s="31">
        <f ca="1">IF(IMPORT[[#This Row],[C]]&lt;1,"",ROW()-2)</f>
        <v>134</v>
      </c>
      <c r="C136" s="57" t="s">
        <v>2923</v>
      </c>
      <c r="D136" s="31" t="s">
        <v>2911</v>
      </c>
      <c r="E136" s="31">
        <v>1200</v>
      </c>
      <c r="F136" s="31">
        <f ca="1">IMPORT[TT]</f>
        <v>2</v>
      </c>
      <c r="G136" s="31"/>
      <c r="H136" s="31" t="s">
        <v>2909</v>
      </c>
      <c r="I136" s="32">
        <v>2</v>
      </c>
      <c r="J136" s="31"/>
      <c r="K136" s="31" t="str">
        <f>IF(IMPORT[[#This Row],[b1]]="","",IMPORT[[#This Row],[b1]]-IMPORT[[#This Row],[a1]])</f>
        <v/>
      </c>
      <c r="L136" s="32">
        <f ca="1">SUM(INDIRECT(IMPORT_VAR[TABLENAME]&amp;"[@a"&amp;$1:$1-1&amp;"]"),INDIRECT(IMPORT_VAR[TABLENAME]&amp;"[@c"&amp;$1:$1-1&amp;"]"))</f>
        <v>2</v>
      </c>
      <c r="M136" s="31"/>
      <c r="N136" s="31" t="str">
        <f>IF(IMPORT[[#This Row],[b2]]="","",IMPORT[[#This Row],[b2]]-IMPORT[[#This Row],[a2]])</f>
        <v/>
      </c>
      <c r="O136" s="32">
        <f ca="1">SUM(INDIRECT(IMPORT_VAR[TABLENAME]&amp;"[@a"&amp;$1:$1-1&amp;"]"),INDIRECT(IMPORT_VAR[TABLENAME]&amp;"[@c"&amp;$1:$1-1&amp;"]"))</f>
        <v>2</v>
      </c>
      <c r="P136" s="33"/>
      <c r="Q136" s="33" t="str">
        <f>IF(IMPORT[[#This Row],[b3]]="","",IMPORT[[#This Row],[b3]]-IMPORT[[#This Row],[a3]])</f>
        <v/>
      </c>
      <c r="R136" s="32">
        <f ca="1">SUM(INDIRECT(IMPORT_VAR[TABLENAME]&amp;"[@a"&amp;$1:$1-1&amp;"]"),INDIRECT(IMPORT_VAR[TABLENAME]&amp;"[@c"&amp;$1:$1-1&amp;"]"))</f>
        <v>2</v>
      </c>
      <c r="S136" s="33"/>
      <c r="T136" s="33" t="str">
        <f>IF(IMPORT[[#This Row],[b4]]="","",IMPORT[[#This Row],[b4]]-IMPORT[[#This Row],[a4]])</f>
        <v/>
      </c>
      <c r="U136" s="32">
        <f ca="1">SUM(INDIRECT(IMPORT_VAR[TABLENAME]&amp;"[@a"&amp;$1:$1-1&amp;"]"),INDIRECT(IMPORT_VAR[TABLENAME]&amp;"[@c"&amp;$1:$1-1&amp;"]"))</f>
        <v>2</v>
      </c>
      <c r="V136" s="33"/>
      <c r="W136" s="31"/>
      <c r="X136" s="31" t="str">
        <f>IF(IMPORT[[#This Row],[b5]]="","",IMPORT[[#This Row],[b5]]-IMPORT[[#This Row],[a5]])</f>
        <v/>
      </c>
      <c r="Y136" s="49">
        <f ca="1">SUM(INDIRECT(IMPORT_VAR[TABLENAME]&amp;"[@a"&amp;$1:$1-1&amp;"]"),INDIRECT(IMPORT_VAR[TABLENAME]&amp;"[@c"&amp;$1:$1-1&amp;"]"))</f>
        <v>2</v>
      </c>
      <c r="Z136" s="51" t="s">
        <v>2911</v>
      </c>
      <c r="AA136" s="51" t="s">
        <v>2923</v>
      </c>
      <c r="AB136" s="51"/>
      <c r="AC136" s="51" t="str">
        <f>CONCATENATE(IMPORT[[#This Row],[1]]," ",IMPORT[[#This Row],[2]],IF(IMPORT[[#This Row],[3]]="","",CONCATENATE(" ",IMPORT[[#This Row],[3]])))</f>
        <v>Post It WALITO WLT-8889A</v>
      </c>
      <c r="AD136" s="51" t="str">
        <f>CONCATENATE("Import ",IMPORT[[#This Row],[Ket]])</f>
        <v>Import 2019 POST IT</v>
      </c>
      <c r="AE136" s="52">
        <v>1200</v>
      </c>
      <c r="AF136" s="52" t="s">
        <v>5118</v>
      </c>
      <c r="AG136" s="52" t="s">
        <v>5780</v>
      </c>
      <c r="AH136" s="52">
        <f ca="1">IMPORT[[#This Row],[C]]</f>
        <v>2</v>
      </c>
      <c r="AI136" s="126" t="str">
        <f>CONCATENATE(IMPORT[[#This Row],[6]]," ",IMPORT[[#This Row],[7]])</f>
        <v>1200 PCS</v>
      </c>
    </row>
    <row r="137" spans="1:35">
      <c r="A137" s="102">
        <v>135</v>
      </c>
      <c r="B137" s="31">
        <f ca="1">IF(IMPORT[[#This Row],[C]]&lt;1,"",ROW()-2)</f>
        <v>135</v>
      </c>
      <c r="C137" s="57" t="s">
        <v>2924</v>
      </c>
      <c r="D137" s="31" t="s">
        <v>2911</v>
      </c>
      <c r="E137" s="31">
        <v>1200</v>
      </c>
      <c r="F137" s="31">
        <f ca="1">IMPORT[TT]</f>
        <v>1</v>
      </c>
      <c r="G137" s="31"/>
      <c r="H137" s="31" t="s">
        <v>2909</v>
      </c>
      <c r="I137" s="32">
        <v>1</v>
      </c>
      <c r="J137" s="31"/>
      <c r="K137" s="31" t="str">
        <f>IF(IMPORT[[#This Row],[b1]]="","",IMPORT[[#This Row],[b1]]-IMPORT[[#This Row],[a1]])</f>
        <v/>
      </c>
      <c r="L137" s="32">
        <f ca="1">SUM(INDIRECT(IMPORT_VAR[TABLENAME]&amp;"[@a"&amp;$1:$1-1&amp;"]"),INDIRECT(IMPORT_VAR[TABLENAME]&amp;"[@c"&amp;$1:$1-1&amp;"]"))</f>
        <v>1</v>
      </c>
      <c r="M137" s="31"/>
      <c r="N137" s="31" t="str">
        <f>IF(IMPORT[[#This Row],[b2]]="","",IMPORT[[#This Row],[b2]]-IMPORT[[#This Row],[a2]])</f>
        <v/>
      </c>
      <c r="O137" s="32">
        <f ca="1">SUM(INDIRECT(IMPORT_VAR[TABLENAME]&amp;"[@a"&amp;$1:$1-1&amp;"]"),INDIRECT(IMPORT_VAR[TABLENAME]&amp;"[@c"&amp;$1:$1-1&amp;"]"))</f>
        <v>1</v>
      </c>
      <c r="P137" s="33"/>
      <c r="Q137" s="33" t="str">
        <f>IF(IMPORT[[#This Row],[b3]]="","",IMPORT[[#This Row],[b3]]-IMPORT[[#This Row],[a3]])</f>
        <v/>
      </c>
      <c r="R137" s="32">
        <f ca="1">SUM(INDIRECT(IMPORT_VAR[TABLENAME]&amp;"[@a"&amp;$1:$1-1&amp;"]"),INDIRECT(IMPORT_VAR[TABLENAME]&amp;"[@c"&amp;$1:$1-1&amp;"]"))</f>
        <v>1</v>
      </c>
      <c r="S137" s="33"/>
      <c r="T137" s="33" t="str">
        <f>IF(IMPORT[[#This Row],[b4]]="","",IMPORT[[#This Row],[b4]]-IMPORT[[#This Row],[a4]])</f>
        <v/>
      </c>
      <c r="U137" s="32">
        <f ca="1">SUM(INDIRECT(IMPORT_VAR[TABLENAME]&amp;"[@a"&amp;$1:$1-1&amp;"]"),INDIRECT(IMPORT_VAR[TABLENAME]&amp;"[@c"&amp;$1:$1-1&amp;"]"))</f>
        <v>1</v>
      </c>
      <c r="V137" s="33"/>
      <c r="W137" s="31"/>
      <c r="X137" s="31" t="str">
        <f>IF(IMPORT[[#This Row],[b5]]="","",IMPORT[[#This Row],[b5]]-IMPORT[[#This Row],[a5]])</f>
        <v/>
      </c>
      <c r="Y137" s="49">
        <f ca="1">SUM(INDIRECT(IMPORT_VAR[TABLENAME]&amp;"[@a"&amp;$1:$1-1&amp;"]"),INDIRECT(IMPORT_VAR[TABLENAME]&amp;"[@c"&amp;$1:$1-1&amp;"]"))</f>
        <v>1</v>
      </c>
      <c r="Z137" s="51" t="s">
        <v>2911</v>
      </c>
      <c r="AA137" s="51" t="s">
        <v>2924</v>
      </c>
      <c r="AB137" s="51"/>
      <c r="AC137" s="51" t="str">
        <f>CONCATENATE(IMPORT[[#This Row],[1]]," ",IMPORT[[#This Row],[2]],IF(IMPORT[[#This Row],[3]]="","",CONCATENATE(" ",IMPORT[[#This Row],[3]])))</f>
        <v>Post It WALITO WLT-8962</v>
      </c>
      <c r="AD137" s="51" t="str">
        <f>CONCATENATE("Import ",IMPORT[[#This Row],[Ket]])</f>
        <v>Import 2019 POST IT</v>
      </c>
      <c r="AE137" s="52">
        <v>1200</v>
      </c>
      <c r="AF137" s="52" t="s">
        <v>5118</v>
      </c>
      <c r="AG137" s="52" t="s">
        <v>5780</v>
      </c>
      <c r="AH137" s="52">
        <f ca="1">IMPORT[[#This Row],[C]]</f>
        <v>1</v>
      </c>
      <c r="AI137" s="126" t="str">
        <f>CONCATENATE(IMPORT[[#This Row],[6]]," ",IMPORT[[#This Row],[7]])</f>
        <v>1200 PCS</v>
      </c>
    </row>
    <row r="138" spans="1:35">
      <c r="A138" s="102">
        <v>136</v>
      </c>
      <c r="B138" s="31">
        <f ca="1">IF(IMPORT[[#This Row],[C]]&lt;1,"",ROW()-2)</f>
        <v>136</v>
      </c>
      <c r="C138" s="57" t="s">
        <v>2925</v>
      </c>
      <c r="D138" s="31" t="s">
        <v>2911</v>
      </c>
      <c r="E138" s="31">
        <v>1200</v>
      </c>
      <c r="F138" s="31">
        <f ca="1">IMPORT[TT]</f>
        <v>1</v>
      </c>
      <c r="G138" s="31"/>
      <c r="H138" s="31" t="s">
        <v>2909</v>
      </c>
      <c r="I138" s="32">
        <v>1</v>
      </c>
      <c r="J138" s="31"/>
      <c r="K138" s="31" t="str">
        <f>IF(IMPORT[[#This Row],[b1]]="","",IMPORT[[#This Row],[b1]]-IMPORT[[#This Row],[a1]])</f>
        <v/>
      </c>
      <c r="L138" s="32">
        <f ca="1">SUM(INDIRECT(IMPORT_VAR[TABLENAME]&amp;"[@a"&amp;$1:$1-1&amp;"]"),INDIRECT(IMPORT_VAR[TABLENAME]&amp;"[@c"&amp;$1:$1-1&amp;"]"))</f>
        <v>1</v>
      </c>
      <c r="M138" s="31"/>
      <c r="N138" s="31" t="str">
        <f>IF(IMPORT[[#This Row],[b2]]="","",IMPORT[[#This Row],[b2]]-IMPORT[[#This Row],[a2]])</f>
        <v/>
      </c>
      <c r="O138" s="32">
        <f ca="1">SUM(INDIRECT(IMPORT_VAR[TABLENAME]&amp;"[@a"&amp;$1:$1-1&amp;"]"),INDIRECT(IMPORT_VAR[TABLENAME]&amp;"[@c"&amp;$1:$1-1&amp;"]"))</f>
        <v>1</v>
      </c>
      <c r="P138" s="33"/>
      <c r="Q138" s="33" t="str">
        <f>IF(IMPORT[[#This Row],[b3]]="","",IMPORT[[#This Row],[b3]]-IMPORT[[#This Row],[a3]])</f>
        <v/>
      </c>
      <c r="R138" s="32">
        <f ca="1">SUM(INDIRECT(IMPORT_VAR[TABLENAME]&amp;"[@a"&amp;$1:$1-1&amp;"]"),INDIRECT(IMPORT_VAR[TABLENAME]&amp;"[@c"&amp;$1:$1-1&amp;"]"))</f>
        <v>1</v>
      </c>
      <c r="S138" s="33"/>
      <c r="T138" s="33" t="str">
        <f>IF(IMPORT[[#This Row],[b4]]="","",IMPORT[[#This Row],[b4]]-IMPORT[[#This Row],[a4]])</f>
        <v/>
      </c>
      <c r="U138" s="32">
        <f ca="1">SUM(INDIRECT(IMPORT_VAR[TABLENAME]&amp;"[@a"&amp;$1:$1-1&amp;"]"),INDIRECT(IMPORT_VAR[TABLENAME]&amp;"[@c"&amp;$1:$1-1&amp;"]"))</f>
        <v>1</v>
      </c>
      <c r="V138" s="33"/>
      <c r="W138" s="31"/>
      <c r="X138" s="31" t="str">
        <f>IF(IMPORT[[#This Row],[b5]]="","",IMPORT[[#This Row],[b5]]-IMPORT[[#This Row],[a5]])</f>
        <v/>
      </c>
      <c r="Y138" s="49">
        <f ca="1">SUM(INDIRECT(IMPORT_VAR[TABLENAME]&amp;"[@a"&amp;$1:$1-1&amp;"]"),INDIRECT(IMPORT_VAR[TABLENAME]&amp;"[@c"&amp;$1:$1-1&amp;"]"))</f>
        <v>1</v>
      </c>
      <c r="Z138" s="51" t="s">
        <v>2911</v>
      </c>
      <c r="AA138" s="51" t="s">
        <v>2925</v>
      </c>
      <c r="AB138" s="51"/>
      <c r="AC138" s="51" t="str">
        <f>CONCATENATE(IMPORT[[#This Row],[1]]," ",IMPORT[[#This Row],[2]],IF(IMPORT[[#This Row],[3]]="","",CONCATENATE(" ",IMPORT[[#This Row],[3]])))</f>
        <v>Post It WALITO WLT-8839</v>
      </c>
      <c r="AD138" s="51" t="str">
        <f>CONCATENATE("Import ",IMPORT[[#This Row],[Ket]])</f>
        <v>Import 2019 POST IT</v>
      </c>
      <c r="AE138" s="52">
        <v>1200</v>
      </c>
      <c r="AF138" s="52" t="s">
        <v>5118</v>
      </c>
      <c r="AG138" s="52" t="s">
        <v>5780</v>
      </c>
      <c r="AH138" s="52">
        <f ca="1">IMPORT[[#This Row],[C]]</f>
        <v>1</v>
      </c>
      <c r="AI138" s="126" t="str">
        <f>CONCATENATE(IMPORT[[#This Row],[6]]," ",IMPORT[[#This Row],[7]])</f>
        <v>1200 PCS</v>
      </c>
    </row>
    <row r="139" spans="1:35">
      <c r="A139" s="102">
        <v>137</v>
      </c>
      <c r="B139" s="31">
        <f ca="1">IF(IMPORT[[#This Row],[C]]&lt;1,"",ROW()-2)</f>
        <v>137</v>
      </c>
      <c r="C139" s="57" t="s">
        <v>2926</v>
      </c>
      <c r="D139" s="31" t="s">
        <v>2911</v>
      </c>
      <c r="E139" s="31">
        <v>1200</v>
      </c>
      <c r="F139" s="31">
        <f ca="1">IMPORT[TT]</f>
        <v>1</v>
      </c>
      <c r="G139" s="31"/>
      <c r="H139" s="31" t="s">
        <v>2909</v>
      </c>
      <c r="I139" s="32">
        <v>1</v>
      </c>
      <c r="J139" s="31"/>
      <c r="K139" s="31" t="str">
        <f>IF(IMPORT[[#This Row],[b1]]="","",IMPORT[[#This Row],[b1]]-IMPORT[[#This Row],[a1]])</f>
        <v/>
      </c>
      <c r="L139" s="32">
        <f ca="1">SUM(INDIRECT(IMPORT_VAR[TABLENAME]&amp;"[@a"&amp;$1:$1-1&amp;"]"),INDIRECT(IMPORT_VAR[TABLENAME]&amp;"[@c"&amp;$1:$1-1&amp;"]"))</f>
        <v>1</v>
      </c>
      <c r="M139" s="31"/>
      <c r="N139" s="31" t="str">
        <f>IF(IMPORT[[#This Row],[b2]]="","",IMPORT[[#This Row],[b2]]-IMPORT[[#This Row],[a2]])</f>
        <v/>
      </c>
      <c r="O139" s="32">
        <f ca="1">SUM(INDIRECT(IMPORT_VAR[TABLENAME]&amp;"[@a"&amp;$1:$1-1&amp;"]"),INDIRECT(IMPORT_VAR[TABLENAME]&amp;"[@c"&amp;$1:$1-1&amp;"]"))</f>
        <v>1</v>
      </c>
      <c r="P139" s="33"/>
      <c r="Q139" s="33" t="str">
        <f>IF(IMPORT[[#This Row],[b3]]="","",IMPORT[[#This Row],[b3]]-IMPORT[[#This Row],[a3]])</f>
        <v/>
      </c>
      <c r="R139" s="32">
        <f ca="1">SUM(INDIRECT(IMPORT_VAR[TABLENAME]&amp;"[@a"&amp;$1:$1-1&amp;"]"),INDIRECT(IMPORT_VAR[TABLENAME]&amp;"[@c"&amp;$1:$1-1&amp;"]"))</f>
        <v>1</v>
      </c>
      <c r="S139" s="33"/>
      <c r="T139" s="33" t="str">
        <f>IF(IMPORT[[#This Row],[b4]]="","",IMPORT[[#This Row],[b4]]-IMPORT[[#This Row],[a4]])</f>
        <v/>
      </c>
      <c r="U139" s="32">
        <f ca="1">SUM(INDIRECT(IMPORT_VAR[TABLENAME]&amp;"[@a"&amp;$1:$1-1&amp;"]"),INDIRECT(IMPORT_VAR[TABLENAME]&amp;"[@c"&amp;$1:$1-1&amp;"]"))</f>
        <v>1</v>
      </c>
      <c r="V139" s="33"/>
      <c r="W139" s="31"/>
      <c r="X139" s="31" t="str">
        <f>IF(IMPORT[[#This Row],[b5]]="","",IMPORT[[#This Row],[b5]]-IMPORT[[#This Row],[a5]])</f>
        <v/>
      </c>
      <c r="Y139" s="49">
        <f ca="1">SUM(INDIRECT(IMPORT_VAR[TABLENAME]&amp;"[@a"&amp;$1:$1-1&amp;"]"),INDIRECT(IMPORT_VAR[TABLENAME]&amp;"[@c"&amp;$1:$1-1&amp;"]"))</f>
        <v>1</v>
      </c>
      <c r="Z139" s="51" t="s">
        <v>2911</v>
      </c>
      <c r="AA139" s="51" t="s">
        <v>2926</v>
      </c>
      <c r="AB139" s="51"/>
      <c r="AC139" s="51" t="str">
        <f>CONCATENATE(IMPORT[[#This Row],[1]]," ",IMPORT[[#This Row],[2]],IF(IMPORT[[#This Row],[3]]="","",CONCATENATE(" ",IMPORT[[#This Row],[3]])))</f>
        <v>Post It WALITO WLT-8850</v>
      </c>
      <c r="AD139" s="51" t="str">
        <f>CONCATENATE("Import ",IMPORT[[#This Row],[Ket]])</f>
        <v>Import 2019 POST IT</v>
      </c>
      <c r="AE139" s="52">
        <v>1200</v>
      </c>
      <c r="AF139" s="52" t="s">
        <v>5118</v>
      </c>
      <c r="AG139" s="52" t="s">
        <v>5780</v>
      </c>
      <c r="AH139" s="52">
        <f ca="1">IMPORT[[#This Row],[C]]</f>
        <v>1</v>
      </c>
      <c r="AI139" s="126" t="str">
        <f>CONCATENATE(IMPORT[[#This Row],[6]]," ",IMPORT[[#This Row],[7]])</f>
        <v>1200 PCS</v>
      </c>
    </row>
    <row r="140" spans="1:35">
      <c r="A140" s="102">
        <v>138</v>
      </c>
      <c r="B140" s="31">
        <f ca="1">IF(IMPORT[[#This Row],[C]]&lt;1,"",ROW()-2)</f>
        <v>138</v>
      </c>
      <c r="C140" s="57" t="s">
        <v>2927</v>
      </c>
      <c r="D140" s="31" t="s">
        <v>2911</v>
      </c>
      <c r="E140" s="31">
        <v>1200</v>
      </c>
      <c r="F140" s="31">
        <f ca="1">IMPORT[TT]</f>
        <v>1</v>
      </c>
      <c r="G140" s="31"/>
      <c r="H140" s="31" t="s">
        <v>2909</v>
      </c>
      <c r="I140" s="32">
        <v>1</v>
      </c>
      <c r="J140" s="31"/>
      <c r="K140" s="31" t="str">
        <f>IF(IMPORT[[#This Row],[b1]]="","",IMPORT[[#This Row],[b1]]-IMPORT[[#This Row],[a1]])</f>
        <v/>
      </c>
      <c r="L140" s="32">
        <f ca="1">SUM(INDIRECT(IMPORT_VAR[TABLENAME]&amp;"[@a"&amp;$1:$1-1&amp;"]"),INDIRECT(IMPORT_VAR[TABLENAME]&amp;"[@c"&amp;$1:$1-1&amp;"]"))</f>
        <v>1</v>
      </c>
      <c r="M140" s="31"/>
      <c r="N140" s="31" t="str">
        <f>IF(IMPORT[[#This Row],[b2]]="","",IMPORT[[#This Row],[b2]]-IMPORT[[#This Row],[a2]])</f>
        <v/>
      </c>
      <c r="O140" s="32">
        <f ca="1">SUM(INDIRECT(IMPORT_VAR[TABLENAME]&amp;"[@a"&amp;$1:$1-1&amp;"]"),INDIRECT(IMPORT_VAR[TABLENAME]&amp;"[@c"&amp;$1:$1-1&amp;"]"))</f>
        <v>1</v>
      </c>
      <c r="P140" s="33"/>
      <c r="Q140" s="33" t="str">
        <f>IF(IMPORT[[#This Row],[b3]]="","",IMPORT[[#This Row],[b3]]-IMPORT[[#This Row],[a3]])</f>
        <v/>
      </c>
      <c r="R140" s="32">
        <f ca="1">SUM(INDIRECT(IMPORT_VAR[TABLENAME]&amp;"[@a"&amp;$1:$1-1&amp;"]"),INDIRECT(IMPORT_VAR[TABLENAME]&amp;"[@c"&amp;$1:$1-1&amp;"]"))</f>
        <v>1</v>
      </c>
      <c r="S140" s="33"/>
      <c r="T140" s="33" t="str">
        <f>IF(IMPORT[[#This Row],[b4]]="","",IMPORT[[#This Row],[b4]]-IMPORT[[#This Row],[a4]])</f>
        <v/>
      </c>
      <c r="U140" s="32">
        <f ca="1">SUM(INDIRECT(IMPORT_VAR[TABLENAME]&amp;"[@a"&amp;$1:$1-1&amp;"]"),INDIRECT(IMPORT_VAR[TABLENAME]&amp;"[@c"&amp;$1:$1-1&amp;"]"))</f>
        <v>1</v>
      </c>
      <c r="V140" s="33"/>
      <c r="W140" s="31"/>
      <c r="X140" s="31" t="str">
        <f>IF(IMPORT[[#This Row],[b5]]="","",IMPORT[[#This Row],[b5]]-IMPORT[[#This Row],[a5]])</f>
        <v/>
      </c>
      <c r="Y140" s="49">
        <f ca="1">SUM(INDIRECT(IMPORT_VAR[TABLENAME]&amp;"[@a"&amp;$1:$1-1&amp;"]"),INDIRECT(IMPORT_VAR[TABLENAME]&amp;"[@c"&amp;$1:$1-1&amp;"]"))</f>
        <v>1</v>
      </c>
      <c r="Z140" s="51" t="s">
        <v>2911</v>
      </c>
      <c r="AA140" s="51" t="s">
        <v>2927</v>
      </c>
      <c r="AB140" s="51"/>
      <c r="AC140" s="51" t="str">
        <f>CONCATENATE(IMPORT[[#This Row],[1]]," ",IMPORT[[#This Row],[2]],IF(IMPORT[[#This Row],[3]]="","",CONCATENATE(" ",IMPORT[[#This Row],[3]])))</f>
        <v>Post It WALITO WLT-8953</v>
      </c>
      <c r="AD140" s="51" t="str">
        <f>CONCATENATE("Import ",IMPORT[[#This Row],[Ket]])</f>
        <v>Import 2019 POST IT</v>
      </c>
      <c r="AE140" s="52">
        <v>1200</v>
      </c>
      <c r="AF140" s="52" t="s">
        <v>5118</v>
      </c>
      <c r="AG140" s="52" t="s">
        <v>5780</v>
      </c>
      <c r="AH140" s="52">
        <f ca="1">IMPORT[[#This Row],[C]]</f>
        <v>1</v>
      </c>
      <c r="AI140" s="126" t="str">
        <f>CONCATENATE(IMPORT[[#This Row],[6]]," ",IMPORT[[#This Row],[7]])</f>
        <v>1200 PCS</v>
      </c>
    </row>
    <row r="141" spans="1:35">
      <c r="A141" s="102">
        <v>139</v>
      </c>
      <c r="B141" s="31">
        <f ca="1">IF(IMPORT[[#This Row],[C]]&lt;1,"",ROW()-2)</f>
        <v>139</v>
      </c>
      <c r="C141" s="57" t="s">
        <v>2928</v>
      </c>
      <c r="D141" s="31" t="s">
        <v>2911</v>
      </c>
      <c r="E141" s="31">
        <v>1200</v>
      </c>
      <c r="F141" s="31">
        <f ca="1">IMPORT[TT]</f>
        <v>2</v>
      </c>
      <c r="G141" s="31"/>
      <c r="H141" s="31" t="s">
        <v>2909</v>
      </c>
      <c r="I141" s="32">
        <v>2</v>
      </c>
      <c r="J141" s="31"/>
      <c r="K141" s="31" t="str">
        <f>IF(IMPORT[[#This Row],[b1]]="","",IMPORT[[#This Row],[b1]]-IMPORT[[#This Row],[a1]])</f>
        <v/>
      </c>
      <c r="L141" s="32">
        <f ca="1">SUM(INDIRECT(IMPORT_VAR[TABLENAME]&amp;"[@a"&amp;$1:$1-1&amp;"]"),INDIRECT(IMPORT_VAR[TABLENAME]&amp;"[@c"&amp;$1:$1-1&amp;"]"))</f>
        <v>2</v>
      </c>
      <c r="M141" s="31"/>
      <c r="N141" s="31" t="str">
        <f>IF(IMPORT[[#This Row],[b2]]="","",IMPORT[[#This Row],[b2]]-IMPORT[[#This Row],[a2]])</f>
        <v/>
      </c>
      <c r="O141" s="32">
        <f ca="1">SUM(INDIRECT(IMPORT_VAR[TABLENAME]&amp;"[@a"&amp;$1:$1-1&amp;"]"),INDIRECT(IMPORT_VAR[TABLENAME]&amp;"[@c"&amp;$1:$1-1&amp;"]"))</f>
        <v>2</v>
      </c>
      <c r="P141" s="33"/>
      <c r="Q141" s="33" t="str">
        <f>IF(IMPORT[[#This Row],[b3]]="","",IMPORT[[#This Row],[b3]]-IMPORT[[#This Row],[a3]])</f>
        <v/>
      </c>
      <c r="R141" s="32">
        <f ca="1">SUM(INDIRECT(IMPORT_VAR[TABLENAME]&amp;"[@a"&amp;$1:$1-1&amp;"]"),INDIRECT(IMPORT_VAR[TABLENAME]&amp;"[@c"&amp;$1:$1-1&amp;"]"))</f>
        <v>2</v>
      </c>
      <c r="S141" s="33"/>
      <c r="T141" s="33" t="str">
        <f>IF(IMPORT[[#This Row],[b4]]="","",IMPORT[[#This Row],[b4]]-IMPORT[[#This Row],[a4]])</f>
        <v/>
      </c>
      <c r="U141" s="32">
        <f ca="1">SUM(INDIRECT(IMPORT_VAR[TABLENAME]&amp;"[@a"&amp;$1:$1-1&amp;"]"),INDIRECT(IMPORT_VAR[TABLENAME]&amp;"[@c"&amp;$1:$1-1&amp;"]"))</f>
        <v>2</v>
      </c>
      <c r="V141" s="33"/>
      <c r="W141" s="31"/>
      <c r="X141" s="31" t="str">
        <f>IF(IMPORT[[#This Row],[b5]]="","",IMPORT[[#This Row],[b5]]-IMPORT[[#This Row],[a5]])</f>
        <v/>
      </c>
      <c r="Y141" s="49">
        <f ca="1">SUM(INDIRECT(IMPORT_VAR[TABLENAME]&amp;"[@a"&amp;$1:$1-1&amp;"]"),INDIRECT(IMPORT_VAR[TABLENAME]&amp;"[@c"&amp;$1:$1-1&amp;"]"))</f>
        <v>2</v>
      </c>
      <c r="Z141" s="51" t="s">
        <v>2911</v>
      </c>
      <c r="AA141" s="51" t="s">
        <v>2928</v>
      </c>
      <c r="AB141" s="51"/>
      <c r="AC141" s="51" t="str">
        <f>CONCATENATE(IMPORT[[#This Row],[1]]," ",IMPORT[[#This Row],[2]],IF(IMPORT[[#This Row],[3]]="","",CONCATENATE(" ",IMPORT[[#This Row],[3]])))</f>
        <v>Post It WALITO WLT-8843</v>
      </c>
      <c r="AD141" s="51" t="str">
        <f>CONCATENATE("Import ",IMPORT[[#This Row],[Ket]])</f>
        <v>Import 2019 POST IT</v>
      </c>
      <c r="AE141" s="52">
        <v>1200</v>
      </c>
      <c r="AF141" s="52" t="s">
        <v>5118</v>
      </c>
      <c r="AG141" s="52" t="s">
        <v>5780</v>
      </c>
      <c r="AH141" s="52">
        <f ca="1">IMPORT[[#This Row],[C]]</f>
        <v>2</v>
      </c>
      <c r="AI141" s="126" t="str">
        <f>CONCATENATE(IMPORT[[#This Row],[6]]," ",IMPORT[[#This Row],[7]])</f>
        <v>1200 PCS</v>
      </c>
    </row>
    <row r="142" spans="1:35">
      <c r="A142" s="102">
        <v>140</v>
      </c>
      <c r="B142" s="31">
        <f ca="1">IF(IMPORT[[#This Row],[C]]&lt;1,"",ROW()-2)</f>
        <v>140</v>
      </c>
      <c r="C142" s="57" t="s">
        <v>2929</v>
      </c>
      <c r="D142" s="31" t="s">
        <v>2911</v>
      </c>
      <c r="E142" s="31">
        <v>1200</v>
      </c>
      <c r="F142" s="31">
        <f ca="1">IMPORT[TT]</f>
        <v>1</v>
      </c>
      <c r="G142" s="31"/>
      <c r="H142" s="31" t="s">
        <v>2909</v>
      </c>
      <c r="I142" s="32">
        <v>1</v>
      </c>
      <c r="J142" s="31"/>
      <c r="K142" s="31" t="str">
        <f>IF(IMPORT[[#This Row],[b1]]="","",IMPORT[[#This Row],[b1]]-IMPORT[[#This Row],[a1]])</f>
        <v/>
      </c>
      <c r="L142" s="32">
        <f ca="1">SUM(INDIRECT(IMPORT_VAR[TABLENAME]&amp;"[@a"&amp;$1:$1-1&amp;"]"),INDIRECT(IMPORT_VAR[TABLENAME]&amp;"[@c"&amp;$1:$1-1&amp;"]"))</f>
        <v>1</v>
      </c>
      <c r="M142" s="31"/>
      <c r="N142" s="31" t="str">
        <f>IF(IMPORT[[#This Row],[b2]]="","",IMPORT[[#This Row],[b2]]-IMPORT[[#This Row],[a2]])</f>
        <v/>
      </c>
      <c r="O142" s="32">
        <f ca="1">SUM(INDIRECT(IMPORT_VAR[TABLENAME]&amp;"[@a"&amp;$1:$1-1&amp;"]"),INDIRECT(IMPORT_VAR[TABLENAME]&amp;"[@c"&amp;$1:$1-1&amp;"]"))</f>
        <v>1</v>
      </c>
      <c r="P142" s="33"/>
      <c r="Q142" s="33" t="str">
        <f>IF(IMPORT[[#This Row],[b3]]="","",IMPORT[[#This Row],[b3]]-IMPORT[[#This Row],[a3]])</f>
        <v/>
      </c>
      <c r="R142" s="32">
        <f ca="1">SUM(INDIRECT(IMPORT_VAR[TABLENAME]&amp;"[@a"&amp;$1:$1-1&amp;"]"),INDIRECT(IMPORT_VAR[TABLENAME]&amp;"[@c"&amp;$1:$1-1&amp;"]"))</f>
        <v>1</v>
      </c>
      <c r="S142" s="33"/>
      <c r="T142" s="33" t="str">
        <f>IF(IMPORT[[#This Row],[b4]]="","",IMPORT[[#This Row],[b4]]-IMPORT[[#This Row],[a4]])</f>
        <v/>
      </c>
      <c r="U142" s="32">
        <f ca="1">SUM(INDIRECT(IMPORT_VAR[TABLENAME]&amp;"[@a"&amp;$1:$1-1&amp;"]"),INDIRECT(IMPORT_VAR[TABLENAME]&amp;"[@c"&amp;$1:$1-1&amp;"]"))</f>
        <v>1</v>
      </c>
      <c r="V142" s="33"/>
      <c r="W142" s="31"/>
      <c r="X142" s="31" t="str">
        <f>IF(IMPORT[[#This Row],[b5]]="","",IMPORT[[#This Row],[b5]]-IMPORT[[#This Row],[a5]])</f>
        <v/>
      </c>
      <c r="Y142" s="49">
        <f ca="1">SUM(INDIRECT(IMPORT_VAR[TABLENAME]&amp;"[@a"&amp;$1:$1-1&amp;"]"),INDIRECT(IMPORT_VAR[TABLENAME]&amp;"[@c"&amp;$1:$1-1&amp;"]"))</f>
        <v>1</v>
      </c>
      <c r="Z142" s="51" t="s">
        <v>2911</v>
      </c>
      <c r="AA142" s="51" t="s">
        <v>2929</v>
      </c>
      <c r="AB142" s="51"/>
      <c r="AC142" s="51" t="str">
        <f>CONCATENATE(IMPORT[[#This Row],[1]]," ",IMPORT[[#This Row],[2]],IF(IMPORT[[#This Row],[3]]="","",CONCATENATE(" ",IMPORT[[#This Row],[3]])))</f>
        <v>Post It WALITO WLT-8841</v>
      </c>
      <c r="AD142" s="51" t="str">
        <f>CONCATENATE("Import ",IMPORT[[#This Row],[Ket]])</f>
        <v>Import 2019 POST IT</v>
      </c>
      <c r="AE142" s="52">
        <v>1200</v>
      </c>
      <c r="AF142" s="52" t="s">
        <v>5118</v>
      </c>
      <c r="AG142" s="52" t="s">
        <v>5780</v>
      </c>
      <c r="AH142" s="52">
        <f ca="1">IMPORT[[#This Row],[C]]</f>
        <v>1</v>
      </c>
      <c r="AI142" s="126" t="str">
        <f>CONCATENATE(IMPORT[[#This Row],[6]]," ",IMPORT[[#This Row],[7]])</f>
        <v>1200 PCS</v>
      </c>
    </row>
    <row r="143" spans="1:35">
      <c r="A143" s="102">
        <v>141</v>
      </c>
      <c r="B143" s="31">
        <f ca="1">IF(IMPORT[[#This Row],[C]]&lt;1,"",ROW()-2)</f>
        <v>141</v>
      </c>
      <c r="C143" s="57" t="s">
        <v>2928</v>
      </c>
      <c r="D143" s="31" t="s">
        <v>2911</v>
      </c>
      <c r="E143" s="31">
        <v>1200</v>
      </c>
      <c r="F143" s="31">
        <f ca="1">IMPORT[TT]</f>
        <v>2</v>
      </c>
      <c r="G143" s="31"/>
      <c r="H143" s="31" t="s">
        <v>2909</v>
      </c>
      <c r="I143" s="32">
        <v>2</v>
      </c>
      <c r="J143" s="31"/>
      <c r="K143" s="31" t="str">
        <f>IF(IMPORT[[#This Row],[b1]]="","",IMPORT[[#This Row],[b1]]-IMPORT[[#This Row],[a1]])</f>
        <v/>
      </c>
      <c r="L143" s="32">
        <f ca="1">SUM(INDIRECT(IMPORT_VAR[TABLENAME]&amp;"[@a"&amp;$1:$1-1&amp;"]"),INDIRECT(IMPORT_VAR[TABLENAME]&amp;"[@c"&amp;$1:$1-1&amp;"]"))</f>
        <v>2</v>
      </c>
      <c r="M143" s="31"/>
      <c r="N143" s="31" t="str">
        <f>IF(IMPORT[[#This Row],[b2]]="","",IMPORT[[#This Row],[b2]]-IMPORT[[#This Row],[a2]])</f>
        <v/>
      </c>
      <c r="O143" s="32">
        <f ca="1">SUM(INDIRECT(IMPORT_VAR[TABLENAME]&amp;"[@a"&amp;$1:$1-1&amp;"]"),INDIRECT(IMPORT_VAR[TABLENAME]&amp;"[@c"&amp;$1:$1-1&amp;"]"))</f>
        <v>2</v>
      </c>
      <c r="P143" s="33"/>
      <c r="Q143" s="33" t="str">
        <f>IF(IMPORT[[#This Row],[b3]]="","",IMPORT[[#This Row],[b3]]-IMPORT[[#This Row],[a3]])</f>
        <v/>
      </c>
      <c r="R143" s="32">
        <f ca="1">SUM(INDIRECT(IMPORT_VAR[TABLENAME]&amp;"[@a"&amp;$1:$1-1&amp;"]"),INDIRECT(IMPORT_VAR[TABLENAME]&amp;"[@c"&amp;$1:$1-1&amp;"]"))</f>
        <v>2</v>
      </c>
      <c r="S143" s="33"/>
      <c r="T143" s="33" t="str">
        <f>IF(IMPORT[[#This Row],[b4]]="","",IMPORT[[#This Row],[b4]]-IMPORT[[#This Row],[a4]])</f>
        <v/>
      </c>
      <c r="U143" s="32">
        <f ca="1">SUM(INDIRECT(IMPORT_VAR[TABLENAME]&amp;"[@a"&amp;$1:$1-1&amp;"]"),INDIRECT(IMPORT_VAR[TABLENAME]&amp;"[@c"&amp;$1:$1-1&amp;"]"))</f>
        <v>2</v>
      </c>
      <c r="V143" s="33"/>
      <c r="W143" s="31"/>
      <c r="X143" s="31" t="str">
        <f>IF(IMPORT[[#This Row],[b5]]="","",IMPORT[[#This Row],[b5]]-IMPORT[[#This Row],[a5]])</f>
        <v/>
      </c>
      <c r="Y143" s="49">
        <f ca="1">SUM(INDIRECT(IMPORT_VAR[TABLENAME]&amp;"[@a"&amp;$1:$1-1&amp;"]"),INDIRECT(IMPORT_VAR[TABLENAME]&amp;"[@c"&amp;$1:$1-1&amp;"]"))</f>
        <v>2</v>
      </c>
      <c r="Z143" s="51" t="s">
        <v>2911</v>
      </c>
      <c r="AA143" s="51" t="s">
        <v>2928</v>
      </c>
      <c r="AB143" s="51"/>
      <c r="AC143" s="51" t="str">
        <f>CONCATENATE(IMPORT[[#This Row],[1]]," ",IMPORT[[#This Row],[2]],IF(IMPORT[[#This Row],[3]]="","",CONCATENATE(" ",IMPORT[[#This Row],[3]])))</f>
        <v>Post It WALITO WLT-8843</v>
      </c>
      <c r="AD143" s="51" t="str">
        <f>CONCATENATE("Import ",IMPORT[[#This Row],[Ket]])</f>
        <v>Import 2019 POST IT</v>
      </c>
      <c r="AE143" s="52">
        <v>1200</v>
      </c>
      <c r="AF143" s="52" t="s">
        <v>5118</v>
      </c>
      <c r="AG143" s="52" t="s">
        <v>5780</v>
      </c>
      <c r="AH143" s="52">
        <f ca="1">IMPORT[[#This Row],[C]]</f>
        <v>2</v>
      </c>
      <c r="AI143" s="126" t="str">
        <f>CONCATENATE(IMPORT[[#This Row],[6]]," ",IMPORT[[#This Row],[7]])</f>
        <v>1200 PCS</v>
      </c>
    </row>
    <row r="144" spans="1:35">
      <c r="A144" s="102">
        <v>142</v>
      </c>
      <c r="B144" s="31">
        <f ca="1">IF(IMPORT[[#This Row],[C]]&lt;1,"",ROW()-2)</f>
        <v>142</v>
      </c>
      <c r="C144" s="57" t="s">
        <v>2930</v>
      </c>
      <c r="D144" s="31" t="s">
        <v>2911</v>
      </c>
      <c r="E144" s="31">
        <v>1200</v>
      </c>
      <c r="F144" s="31">
        <f ca="1">IMPORT[TT]</f>
        <v>2</v>
      </c>
      <c r="G144" s="31"/>
      <c r="H144" s="31" t="s">
        <v>2909</v>
      </c>
      <c r="I144" s="32">
        <v>2</v>
      </c>
      <c r="J144" s="31"/>
      <c r="K144" s="31" t="str">
        <f>IF(IMPORT[[#This Row],[b1]]="","",IMPORT[[#This Row],[b1]]-IMPORT[[#This Row],[a1]])</f>
        <v/>
      </c>
      <c r="L144" s="32">
        <f ca="1">SUM(INDIRECT(IMPORT_VAR[TABLENAME]&amp;"[@a"&amp;$1:$1-1&amp;"]"),INDIRECT(IMPORT_VAR[TABLENAME]&amp;"[@c"&amp;$1:$1-1&amp;"]"))</f>
        <v>2</v>
      </c>
      <c r="M144" s="31"/>
      <c r="N144" s="31" t="str">
        <f>IF(IMPORT[[#This Row],[b2]]="","",IMPORT[[#This Row],[b2]]-IMPORT[[#This Row],[a2]])</f>
        <v/>
      </c>
      <c r="O144" s="32">
        <f ca="1">SUM(INDIRECT(IMPORT_VAR[TABLENAME]&amp;"[@a"&amp;$1:$1-1&amp;"]"),INDIRECT(IMPORT_VAR[TABLENAME]&amp;"[@c"&amp;$1:$1-1&amp;"]"))</f>
        <v>2</v>
      </c>
      <c r="P144" s="33"/>
      <c r="Q144" s="33" t="str">
        <f>IF(IMPORT[[#This Row],[b3]]="","",IMPORT[[#This Row],[b3]]-IMPORT[[#This Row],[a3]])</f>
        <v/>
      </c>
      <c r="R144" s="32">
        <f ca="1">SUM(INDIRECT(IMPORT_VAR[TABLENAME]&amp;"[@a"&amp;$1:$1-1&amp;"]"),INDIRECT(IMPORT_VAR[TABLENAME]&amp;"[@c"&amp;$1:$1-1&amp;"]"))</f>
        <v>2</v>
      </c>
      <c r="S144" s="33"/>
      <c r="T144" s="33" t="str">
        <f>IF(IMPORT[[#This Row],[b4]]="","",IMPORT[[#This Row],[b4]]-IMPORT[[#This Row],[a4]])</f>
        <v/>
      </c>
      <c r="U144" s="32">
        <f ca="1">SUM(INDIRECT(IMPORT_VAR[TABLENAME]&amp;"[@a"&amp;$1:$1-1&amp;"]"),INDIRECT(IMPORT_VAR[TABLENAME]&amp;"[@c"&amp;$1:$1-1&amp;"]"))</f>
        <v>2</v>
      </c>
      <c r="V144" s="33"/>
      <c r="W144" s="31"/>
      <c r="X144" s="31" t="str">
        <f>IF(IMPORT[[#This Row],[b5]]="","",IMPORT[[#This Row],[b5]]-IMPORT[[#This Row],[a5]])</f>
        <v/>
      </c>
      <c r="Y144" s="49">
        <f ca="1">SUM(INDIRECT(IMPORT_VAR[TABLENAME]&amp;"[@a"&amp;$1:$1-1&amp;"]"),INDIRECT(IMPORT_VAR[TABLENAME]&amp;"[@c"&amp;$1:$1-1&amp;"]"))</f>
        <v>2</v>
      </c>
      <c r="Z144" s="51" t="s">
        <v>2911</v>
      </c>
      <c r="AA144" s="51" t="s">
        <v>2930</v>
      </c>
      <c r="AB144" s="51"/>
      <c r="AC144" s="51" t="str">
        <f>CONCATENATE(IMPORT[[#This Row],[1]]," ",IMPORT[[#This Row],[2]],IF(IMPORT[[#This Row],[3]]="","",CONCATENATE(" ",IMPORT[[#This Row],[3]])))</f>
        <v>Post It WALITO WLT-8935</v>
      </c>
      <c r="AD144" s="51" t="str">
        <f>CONCATENATE("Import ",IMPORT[[#This Row],[Ket]])</f>
        <v>Import 2019 POST IT</v>
      </c>
      <c r="AE144" s="52">
        <v>1200</v>
      </c>
      <c r="AF144" s="52" t="s">
        <v>5118</v>
      </c>
      <c r="AG144" s="52" t="s">
        <v>5780</v>
      </c>
      <c r="AH144" s="52">
        <f ca="1">IMPORT[[#This Row],[C]]</f>
        <v>2</v>
      </c>
      <c r="AI144" s="126" t="str">
        <f>CONCATENATE(IMPORT[[#This Row],[6]]," ",IMPORT[[#This Row],[7]])</f>
        <v>1200 PCS</v>
      </c>
    </row>
    <row r="145" spans="1:35">
      <c r="A145" s="102">
        <v>143</v>
      </c>
      <c r="B145" s="31">
        <f ca="1">IF(IMPORT[[#This Row],[C]]&lt;1,"",ROW()-2)</f>
        <v>143</v>
      </c>
      <c r="C145" s="57" t="s">
        <v>2931</v>
      </c>
      <c r="D145" s="31" t="s">
        <v>2911</v>
      </c>
      <c r="E145" s="31">
        <v>1200</v>
      </c>
      <c r="F145" s="31">
        <f ca="1">IMPORT[TT]</f>
        <v>1</v>
      </c>
      <c r="G145" s="31"/>
      <c r="H145" s="31" t="s">
        <v>2909</v>
      </c>
      <c r="I145" s="32">
        <v>1</v>
      </c>
      <c r="J145" s="31"/>
      <c r="K145" s="31" t="str">
        <f>IF(IMPORT[[#This Row],[b1]]="","",IMPORT[[#This Row],[b1]]-IMPORT[[#This Row],[a1]])</f>
        <v/>
      </c>
      <c r="L145" s="32">
        <f ca="1">SUM(INDIRECT(IMPORT_VAR[TABLENAME]&amp;"[@a"&amp;$1:$1-1&amp;"]"),INDIRECT(IMPORT_VAR[TABLENAME]&amp;"[@c"&amp;$1:$1-1&amp;"]"))</f>
        <v>1</v>
      </c>
      <c r="M145" s="31"/>
      <c r="N145" s="31" t="str">
        <f>IF(IMPORT[[#This Row],[b2]]="","",IMPORT[[#This Row],[b2]]-IMPORT[[#This Row],[a2]])</f>
        <v/>
      </c>
      <c r="O145" s="32">
        <f ca="1">SUM(INDIRECT(IMPORT_VAR[TABLENAME]&amp;"[@a"&amp;$1:$1-1&amp;"]"),INDIRECT(IMPORT_VAR[TABLENAME]&amp;"[@c"&amp;$1:$1-1&amp;"]"))</f>
        <v>1</v>
      </c>
      <c r="P145" s="33"/>
      <c r="Q145" s="33" t="str">
        <f>IF(IMPORT[[#This Row],[b3]]="","",IMPORT[[#This Row],[b3]]-IMPORT[[#This Row],[a3]])</f>
        <v/>
      </c>
      <c r="R145" s="32">
        <f ca="1">SUM(INDIRECT(IMPORT_VAR[TABLENAME]&amp;"[@a"&amp;$1:$1-1&amp;"]"),INDIRECT(IMPORT_VAR[TABLENAME]&amp;"[@c"&amp;$1:$1-1&amp;"]"))</f>
        <v>1</v>
      </c>
      <c r="S145" s="33"/>
      <c r="T145" s="33" t="str">
        <f>IF(IMPORT[[#This Row],[b4]]="","",IMPORT[[#This Row],[b4]]-IMPORT[[#This Row],[a4]])</f>
        <v/>
      </c>
      <c r="U145" s="32">
        <f ca="1">SUM(INDIRECT(IMPORT_VAR[TABLENAME]&amp;"[@a"&amp;$1:$1-1&amp;"]"),INDIRECT(IMPORT_VAR[TABLENAME]&amp;"[@c"&amp;$1:$1-1&amp;"]"))</f>
        <v>1</v>
      </c>
      <c r="V145" s="33"/>
      <c r="W145" s="31"/>
      <c r="X145" s="31" t="str">
        <f>IF(IMPORT[[#This Row],[b5]]="","",IMPORT[[#This Row],[b5]]-IMPORT[[#This Row],[a5]])</f>
        <v/>
      </c>
      <c r="Y145" s="49">
        <f ca="1">SUM(INDIRECT(IMPORT_VAR[TABLENAME]&amp;"[@a"&amp;$1:$1-1&amp;"]"),INDIRECT(IMPORT_VAR[TABLENAME]&amp;"[@c"&amp;$1:$1-1&amp;"]"))</f>
        <v>1</v>
      </c>
      <c r="Z145" s="51" t="s">
        <v>2911</v>
      </c>
      <c r="AA145" s="51" t="s">
        <v>2931</v>
      </c>
      <c r="AB145" s="51"/>
      <c r="AC145" s="51" t="str">
        <f>CONCATENATE(IMPORT[[#This Row],[1]]," ",IMPORT[[#This Row],[2]],IF(IMPORT[[#This Row],[3]]="","",CONCATENATE(" ",IMPORT[[#This Row],[3]])))</f>
        <v>Post It WALITO WLT-8922</v>
      </c>
      <c r="AD145" s="51" t="str">
        <f>CONCATENATE("Import ",IMPORT[[#This Row],[Ket]])</f>
        <v>Import 2019 POST IT</v>
      </c>
      <c r="AE145" s="52">
        <v>1200</v>
      </c>
      <c r="AF145" s="52" t="s">
        <v>5118</v>
      </c>
      <c r="AG145" s="52" t="s">
        <v>5780</v>
      </c>
      <c r="AH145" s="52">
        <f ca="1">IMPORT[[#This Row],[C]]</f>
        <v>1</v>
      </c>
      <c r="AI145" s="126" t="str">
        <f>CONCATENATE(IMPORT[[#This Row],[6]]," ",IMPORT[[#This Row],[7]])</f>
        <v>1200 PCS</v>
      </c>
    </row>
    <row r="146" spans="1:35">
      <c r="A146" s="102">
        <v>144</v>
      </c>
      <c r="B146" s="31">
        <f ca="1">IF(IMPORT[[#This Row],[C]]&lt;1,"",ROW()-2)</f>
        <v>144</v>
      </c>
      <c r="C146" s="57" t="s">
        <v>2932</v>
      </c>
      <c r="D146" s="31"/>
      <c r="E146" s="31">
        <v>1800</v>
      </c>
      <c r="F146" s="31">
        <f ca="1">IMPORT[TT]</f>
        <v>653</v>
      </c>
      <c r="G146" s="31"/>
      <c r="H146" s="31" t="s">
        <v>2909</v>
      </c>
      <c r="I146" s="32">
        <v>653</v>
      </c>
      <c r="J146" s="31"/>
      <c r="K146" s="31" t="str">
        <f>IF(IMPORT[[#This Row],[b1]]="","",IMPORT[[#This Row],[b1]]-IMPORT[[#This Row],[a1]])</f>
        <v/>
      </c>
      <c r="L146" s="32">
        <f ca="1">SUM(INDIRECT(IMPORT_VAR[TABLENAME]&amp;"[@a"&amp;$1:$1-1&amp;"]"),INDIRECT(IMPORT_VAR[TABLENAME]&amp;"[@c"&amp;$1:$1-1&amp;"]"))</f>
        <v>653</v>
      </c>
      <c r="M146" s="31"/>
      <c r="N146" s="31" t="str">
        <f>IF(IMPORT[[#This Row],[b2]]="","",IMPORT[[#This Row],[b2]]-IMPORT[[#This Row],[a2]])</f>
        <v/>
      </c>
      <c r="O146" s="32">
        <f ca="1">SUM(INDIRECT(IMPORT_VAR[TABLENAME]&amp;"[@a"&amp;$1:$1-1&amp;"]"),INDIRECT(IMPORT_VAR[TABLENAME]&amp;"[@c"&amp;$1:$1-1&amp;"]"))</f>
        <v>653</v>
      </c>
      <c r="P146" s="33"/>
      <c r="Q146" s="33" t="str">
        <f>IF(IMPORT[[#This Row],[b3]]="","",IMPORT[[#This Row],[b3]]-IMPORT[[#This Row],[a3]])</f>
        <v/>
      </c>
      <c r="R146" s="32">
        <f ca="1">SUM(INDIRECT(IMPORT_VAR[TABLENAME]&amp;"[@a"&amp;$1:$1-1&amp;"]"),INDIRECT(IMPORT_VAR[TABLENAME]&amp;"[@c"&amp;$1:$1-1&amp;"]"))</f>
        <v>653</v>
      </c>
      <c r="S146" s="33"/>
      <c r="T146" s="33" t="str">
        <f>IF(IMPORT[[#This Row],[b4]]="","",IMPORT[[#This Row],[b4]]-IMPORT[[#This Row],[a4]])</f>
        <v/>
      </c>
      <c r="U146" s="32">
        <f ca="1">SUM(INDIRECT(IMPORT_VAR[TABLENAME]&amp;"[@a"&amp;$1:$1-1&amp;"]"),INDIRECT(IMPORT_VAR[TABLENAME]&amp;"[@c"&amp;$1:$1-1&amp;"]"))</f>
        <v>653</v>
      </c>
      <c r="V146" s="33"/>
      <c r="W146" s="31"/>
      <c r="X146" s="31" t="str">
        <f>IF(IMPORT[[#This Row],[b5]]="","",IMPORT[[#This Row],[b5]]-IMPORT[[#This Row],[a5]])</f>
        <v/>
      </c>
      <c r="Y146" s="49">
        <f ca="1">SUM(INDIRECT(IMPORT_VAR[TABLENAME]&amp;"[@a"&amp;$1:$1-1&amp;"]"),INDIRECT(IMPORT_VAR[TABLENAME]&amp;"[@c"&amp;$1:$1-1&amp;"]"))</f>
        <v>653</v>
      </c>
      <c r="Z146" s="51" t="s">
        <v>5721</v>
      </c>
      <c r="AA146" s="51" t="s">
        <v>5773</v>
      </c>
      <c r="AB146" s="51"/>
      <c r="AC146" s="51" t="str">
        <f>CONCATENATE(IMPORT[[#This Row],[1]]," ",IMPORT[[#This Row],[2]],IF(IMPORT[[#This Row],[3]]="","",CONCATENATE(" ",IMPORT[[#This Row],[3]])))</f>
        <v>Post It plastik gambar (fancy) biasa/ holo</v>
      </c>
      <c r="AD146" s="51" t="str">
        <f>CONCATENATE("Import ",IMPORT[[#This Row],[Ket]])</f>
        <v>Import 2019 POST IT</v>
      </c>
      <c r="AE146" s="52">
        <v>1800</v>
      </c>
      <c r="AF146" s="52" t="s">
        <v>5118</v>
      </c>
      <c r="AG146" s="52" t="s">
        <v>5780</v>
      </c>
      <c r="AH146" s="52">
        <f ca="1">IMPORT[[#This Row],[C]]</f>
        <v>653</v>
      </c>
      <c r="AI146" s="126" t="str">
        <f>CONCATENATE(IMPORT[[#This Row],[6]]," ",IMPORT[[#This Row],[7]])</f>
        <v>1800 PCS</v>
      </c>
    </row>
    <row r="147" spans="1:35">
      <c r="A147" s="102">
        <v>145</v>
      </c>
      <c r="B147" s="31">
        <f ca="1">IF(IMPORT[[#This Row],[C]]&lt;1,"",ROW()-2)</f>
        <v>145</v>
      </c>
      <c r="C147" s="57" t="s">
        <v>2933</v>
      </c>
      <c r="D147" s="31" t="s">
        <v>2934</v>
      </c>
      <c r="E147" s="31">
        <v>300</v>
      </c>
      <c r="F147" s="31">
        <f ca="1">IMPORT[TT]</f>
        <v>84</v>
      </c>
      <c r="G147" s="31"/>
      <c r="H147" s="31" t="s">
        <v>2909</v>
      </c>
      <c r="I147" s="32">
        <v>84</v>
      </c>
      <c r="J147" s="31"/>
      <c r="K147" s="31" t="str">
        <f>IF(IMPORT[[#This Row],[b1]]="","",IMPORT[[#This Row],[b1]]-IMPORT[[#This Row],[a1]])</f>
        <v/>
      </c>
      <c r="L147" s="32">
        <f ca="1">SUM(INDIRECT(IMPORT_VAR[TABLENAME]&amp;"[@a"&amp;$1:$1-1&amp;"]"),INDIRECT(IMPORT_VAR[TABLENAME]&amp;"[@c"&amp;$1:$1-1&amp;"]"))</f>
        <v>84</v>
      </c>
      <c r="M147" s="31"/>
      <c r="N147" s="31" t="str">
        <f>IF(IMPORT[[#This Row],[b2]]="","",IMPORT[[#This Row],[b2]]-IMPORT[[#This Row],[a2]])</f>
        <v/>
      </c>
      <c r="O147" s="32">
        <f ca="1">SUM(INDIRECT(IMPORT_VAR[TABLENAME]&amp;"[@a"&amp;$1:$1-1&amp;"]"),INDIRECT(IMPORT_VAR[TABLENAME]&amp;"[@c"&amp;$1:$1-1&amp;"]"))</f>
        <v>84</v>
      </c>
      <c r="P147" s="33"/>
      <c r="Q147" s="33" t="str">
        <f>IF(IMPORT[[#This Row],[b3]]="","",IMPORT[[#This Row],[b3]]-IMPORT[[#This Row],[a3]])</f>
        <v/>
      </c>
      <c r="R147" s="32">
        <f ca="1">SUM(INDIRECT(IMPORT_VAR[TABLENAME]&amp;"[@a"&amp;$1:$1-1&amp;"]"),INDIRECT(IMPORT_VAR[TABLENAME]&amp;"[@c"&amp;$1:$1-1&amp;"]"))</f>
        <v>84</v>
      </c>
      <c r="S147" s="33"/>
      <c r="T147" s="33" t="str">
        <f>IF(IMPORT[[#This Row],[b4]]="","",IMPORT[[#This Row],[b4]]-IMPORT[[#This Row],[a4]])</f>
        <v/>
      </c>
      <c r="U147" s="32">
        <f ca="1">SUM(INDIRECT(IMPORT_VAR[TABLENAME]&amp;"[@a"&amp;$1:$1-1&amp;"]"),INDIRECT(IMPORT_VAR[TABLENAME]&amp;"[@c"&amp;$1:$1-1&amp;"]"))</f>
        <v>84</v>
      </c>
      <c r="V147" s="33"/>
      <c r="W147" s="31"/>
      <c r="X147" s="31" t="str">
        <f>IF(IMPORT[[#This Row],[b5]]="","",IMPORT[[#This Row],[b5]]-IMPORT[[#This Row],[a5]])</f>
        <v/>
      </c>
      <c r="Y147" s="49">
        <f ca="1">SUM(INDIRECT(IMPORT_VAR[TABLENAME]&amp;"[@a"&amp;$1:$1-1&amp;"]"),INDIRECT(IMPORT_VAR[TABLENAME]&amp;"[@c"&amp;$1:$1-1&amp;"]"))</f>
        <v>84</v>
      </c>
      <c r="Z147" s="51" t="s">
        <v>2934</v>
      </c>
      <c r="AA147" s="51" t="s">
        <v>2933</v>
      </c>
      <c r="AB147" s="51"/>
      <c r="AC147" s="51" t="str">
        <f>CONCATENATE(IMPORT[[#This Row],[1]]," ",IMPORT[[#This Row],[2]],IF(IMPORT[[#This Row],[3]]="","",CONCATENATE(" ",IMPORT[[#This Row],[3]])))</f>
        <v>Book Tab HMB-820</v>
      </c>
      <c r="AD147" s="51" t="str">
        <f>CONCATENATE("Import ",IMPORT[[#This Row],[Ket]])</f>
        <v>Import 2019 POST IT</v>
      </c>
      <c r="AE147" s="52">
        <v>300</v>
      </c>
      <c r="AF147" s="52" t="s">
        <v>5118</v>
      </c>
      <c r="AG147" s="52" t="s">
        <v>5780</v>
      </c>
      <c r="AH147" s="52">
        <f ca="1">IMPORT[[#This Row],[C]]</f>
        <v>84</v>
      </c>
      <c r="AI147" s="126" t="str">
        <f>CONCATENATE(IMPORT[[#This Row],[6]]," ",IMPORT[[#This Row],[7]])</f>
        <v>300 PCS</v>
      </c>
    </row>
    <row r="148" spans="1:35">
      <c r="A148" s="102">
        <v>146</v>
      </c>
      <c r="B148" s="31">
        <f ca="1">IF(IMPORT[[#This Row],[C]]&lt;1,"",ROW()-2)</f>
        <v>146</v>
      </c>
      <c r="C148" s="57" t="s">
        <v>2935</v>
      </c>
      <c r="D148" s="31" t="s">
        <v>2934</v>
      </c>
      <c r="E148" s="31">
        <v>300</v>
      </c>
      <c r="F148" s="31">
        <f ca="1">IMPORT[TT]</f>
        <v>198</v>
      </c>
      <c r="G148" s="31"/>
      <c r="H148" s="31" t="s">
        <v>2909</v>
      </c>
      <c r="I148" s="32">
        <v>198</v>
      </c>
      <c r="J148" s="31"/>
      <c r="K148" s="31" t="str">
        <f>IF(IMPORT[[#This Row],[b1]]="","",IMPORT[[#This Row],[b1]]-IMPORT[[#This Row],[a1]])</f>
        <v/>
      </c>
      <c r="L148" s="32">
        <f ca="1">SUM(INDIRECT(IMPORT_VAR[TABLENAME]&amp;"[@a"&amp;$1:$1-1&amp;"]"),INDIRECT(IMPORT_VAR[TABLENAME]&amp;"[@c"&amp;$1:$1-1&amp;"]"))</f>
        <v>198</v>
      </c>
      <c r="M148" s="31"/>
      <c r="N148" s="31" t="str">
        <f>IF(IMPORT[[#This Row],[b2]]="","",IMPORT[[#This Row],[b2]]-IMPORT[[#This Row],[a2]])</f>
        <v/>
      </c>
      <c r="O148" s="32">
        <f ca="1">SUM(INDIRECT(IMPORT_VAR[TABLENAME]&amp;"[@a"&amp;$1:$1-1&amp;"]"),INDIRECT(IMPORT_VAR[TABLENAME]&amp;"[@c"&amp;$1:$1-1&amp;"]"))</f>
        <v>198</v>
      </c>
      <c r="P148" s="33"/>
      <c r="Q148" s="33" t="str">
        <f>IF(IMPORT[[#This Row],[b3]]="","",IMPORT[[#This Row],[b3]]-IMPORT[[#This Row],[a3]])</f>
        <v/>
      </c>
      <c r="R148" s="32">
        <f ca="1">SUM(INDIRECT(IMPORT_VAR[TABLENAME]&amp;"[@a"&amp;$1:$1-1&amp;"]"),INDIRECT(IMPORT_VAR[TABLENAME]&amp;"[@c"&amp;$1:$1-1&amp;"]"))</f>
        <v>198</v>
      </c>
      <c r="S148" s="33"/>
      <c r="T148" s="33" t="str">
        <f>IF(IMPORT[[#This Row],[b4]]="","",IMPORT[[#This Row],[b4]]-IMPORT[[#This Row],[a4]])</f>
        <v/>
      </c>
      <c r="U148" s="32">
        <f ca="1">SUM(INDIRECT(IMPORT_VAR[TABLENAME]&amp;"[@a"&amp;$1:$1-1&amp;"]"),INDIRECT(IMPORT_VAR[TABLENAME]&amp;"[@c"&amp;$1:$1-1&amp;"]"))</f>
        <v>198</v>
      </c>
      <c r="V148" s="33"/>
      <c r="W148" s="31"/>
      <c r="X148" s="31" t="str">
        <f>IF(IMPORT[[#This Row],[b5]]="","",IMPORT[[#This Row],[b5]]-IMPORT[[#This Row],[a5]])</f>
        <v/>
      </c>
      <c r="Y148" s="49">
        <f ca="1">SUM(INDIRECT(IMPORT_VAR[TABLENAME]&amp;"[@a"&amp;$1:$1-1&amp;"]"),INDIRECT(IMPORT_VAR[TABLENAME]&amp;"[@c"&amp;$1:$1-1&amp;"]"))</f>
        <v>198</v>
      </c>
      <c r="Z148" s="51" t="s">
        <v>2934</v>
      </c>
      <c r="AA148" s="51" t="s">
        <v>2935</v>
      </c>
      <c r="AB148" s="51"/>
      <c r="AC148" s="51" t="str">
        <f>CONCATENATE(IMPORT[[#This Row],[1]]," ",IMPORT[[#This Row],[2]],IF(IMPORT[[#This Row],[3]]="","",CONCATENATE(" ",IMPORT[[#This Row],[3]])))</f>
        <v>Book Tab HMB-812</v>
      </c>
      <c r="AD148" s="51" t="str">
        <f>CONCATENATE("Import ",IMPORT[[#This Row],[Ket]])</f>
        <v>Import 2019 POST IT</v>
      </c>
      <c r="AE148" s="52">
        <v>300</v>
      </c>
      <c r="AF148" s="52" t="s">
        <v>5118</v>
      </c>
      <c r="AG148" s="52" t="s">
        <v>5780</v>
      </c>
      <c r="AH148" s="52">
        <f ca="1">IMPORT[[#This Row],[C]]</f>
        <v>198</v>
      </c>
      <c r="AI148" s="126" t="str">
        <f>CONCATENATE(IMPORT[[#This Row],[6]]," ",IMPORT[[#This Row],[7]])</f>
        <v>300 PCS</v>
      </c>
    </row>
    <row r="149" spans="1:35">
      <c r="A149" s="102">
        <v>147</v>
      </c>
      <c r="B149" s="31">
        <f ca="1">IF(IMPORT[[#This Row],[C]]&lt;1,"",ROW()-2)</f>
        <v>147</v>
      </c>
      <c r="C149" s="57" t="s">
        <v>2936</v>
      </c>
      <c r="D149" s="31" t="s">
        <v>2937</v>
      </c>
      <c r="E149" s="31">
        <v>1152</v>
      </c>
      <c r="F149" s="31">
        <f ca="1">IMPORT[TT]</f>
        <v>4</v>
      </c>
      <c r="G149" s="31"/>
      <c r="H149" s="31" t="s">
        <v>2909</v>
      </c>
      <c r="I149" s="32">
        <v>4</v>
      </c>
      <c r="J149" s="31"/>
      <c r="K149" s="31" t="str">
        <f>IF(IMPORT[[#This Row],[b1]]="","",IMPORT[[#This Row],[b1]]-IMPORT[[#This Row],[a1]])</f>
        <v/>
      </c>
      <c r="L149" s="32">
        <f ca="1">SUM(INDIRECT(IMPORT_VAR[TABLENAME]&amp;"[@a"&amp;$1:$1-1&amp;"]"),INDIRECT(IMPORT_VAR[TABLENAME]&amp;"[@c"&amp;$1:$1-1&amp;"]"))</f>
        <v>4</v>
      </c>
      <c r="M149" s="31"/>
      <c r="N149" s="31" t="str">
        <f>IF(IMPORT[[#This Row],[b2]]="","",IMPORT[[#This Row],[b2]]-IMPORT[[#This Row],[a2]])</f>
        <v/>
      </c>
      <c r="O149" s="32">
        <f ca="1">SUM(INDIRECT(IMPORT_VAR[TABLENAME]&amp;"[@a"&amp;$1:$1-1&amp;"]"),INDIRECT(IMPORT_VAR[TABLENAME]&amp;"[@c"&amp;$1:$1-1&amp;"]"))</f>
        <v>4</v>
      </c>
      <c r="P149" s="33"/>
      <c r="Q149" s="33" t="str">
        <f>IF(IMPORT[[#This Row],[b3]]="","",IMPORT[[#This Row],[b3]]-IMPORT[[#This Row],[a3]])</f>
        <v/>
      </c>
      <c r="R149" s="32">
        <f ca="1">SUM(INDIRECT(IMPORT_VAR[TABLENAME]&amp;"[@a"&amp;$1:$1-1&amp;"]"),INDIRECT(IMPORT_VAR[TABLENAME]&amp;"[@c"&amp;$1:$1-1&amp;"]"))</f>
        <v>4</v>
      </c>
      <c r="S149" s="33"/>
      <c r="T149" s="33" t="str">
        <f>IF(IMPORT[[#This Row],[b4]]="","",IMPORT[[#This Row],[b4]]-IMPORT[[#This Row],[a4]])</f>
        <v/>
      </c>
      <c r="U149" s="32">
        <f ca="1">SUM(INDIRECT(IMPORT_VAR[TABLENAME]&amp;"[@a"&amp;$1:$1-1&amp;"]"),INDIRECT(IMPORT_VAR[TABLENAME]&amp;"[@c"&amp;$1:$1-1&amp;"]"))</f>
        <v>4</v>
      </c>
      <c r="V149" s="33"/>
      <c r="W149" s="31"/>
      <c r="X149" s="31" t="str">
        <f>IF(IMPORT[[#This Row],[b5]]="","",IMPORT[[#This Row],[b5]]-IMPORT[[#This Row],[a5]])</f>
        <v/>
      </c>
      <c r="Y149" s="49">
        <f ca="1">SUM(INDIRECT(IMPORT_VAR[TABLENAME]&amp;"[@a"&amp;$1:$1-1&amp;"]"),INDIRECT(IMPORT_VAR[TABLENAME]&amp;"[@c"&amp;$1:$1-1&amp;"]"))</f>
        <v>4</v>
      </c>
      <c r="Z149" s="51" t="s">
        <v>2937</v>
      </c>
      <c r="AA149" s="51" t="s">
        <v>2936</v>
      </c>
      <c r="AB149" s="51"/>
      <c r="AC149" s="51" t="str">
        <f>CONCATENATE(IMPORT[[#This Row],[1]]," ",IMPORT[[#This Row],[2]],IF(IMPORT[[#This Row],[3]]="","",CONCATENATE(" ",IMPORT[[#This Row],[3]])))</f>
        <v>Stick Marker PF-3368</v>
      </c>
      <c r="AD149" s="51" t="str">
        <f>CONCATENATE("Import ",IMPORT[[#This Row],[Ket]])</f>
        <v>Import 2019 POST IT</v>
      </c>
      <c r="AE149" s="52">
        <v>1152</v>
      </c>
      <c r="AF149" s="52" t="s">
        <v>5118</v>
      </c>
      <c r="AG149" s="52" t="s">
        <v>5780</v>
      </c>
      <c r="AH149" s="52">
        <f ca="1">IMPORT[[#This Row],[C]]</f>
        <v>4</v>
      </c>
      <c r="AI149" s="126" t="str">
        <f>CONCATENATE(IMPORT[[#This Row],[6]]," ",IMPORT[[#This Row],[7]])</f>
        <v>1152 PCS</v>
      </c>
    </row>
    <row r="150" spans="1:35">
      <c r="A150" s="102">
        <v>148</v>
      </c>
      <c r="B150" s="31">
        <f ca="1">IF(IMPORT[[#This Row],[C]]&lt;1,"",ROW()-2)</f>
        <v>148</v>
      </c>
      <c r="C150" s="57" t="s">
        <v>2938</v>
      </c>
      <c r="D150" s="31" t="s">
        <v>2937</v>
      </c>
      <c r="E150" s="31">
        <v>1152</v>
      </c>
      <c r="F150" s="31">
        <f ca="1">IMPORT[TT]</f>
        <v>3</v>
      </c>
      <c r="G150" s="31"/>
      <c r="H150" s="31" t="s">
        <v>2909</v>
      </c>
      <c r="I150" s="32">
        <v>3</v>
      </c>
      <c r="J150" s="31"/>
      <c r="K150" s="31" t="str">
        <f>IF(IMPORT[[#This Row],[b1]]="","",IMPORT[[#This Row],[b1]]-IMPORT[[#This Row],[a1]])</f>
        <v/>
      </c>
      <c r="L150" s="32">
        <f ca="1">SUM(INDIRECT(IMPORT_VAR[TABLENAME]&amp;"[@a"&amp;$1:$1-1&amp;"]"),INDIRECT(IMPORT_VAR[TABLENAME]&amp;"[@c"&amp;$1:$1-1&amp;"]"))</f>
        <v>3</v>
      </c>
      <c r="M150" s="31"/>
      <c r="N150" s="31" t="str">
        <f>IF(IMPORT[[#This Row],[b2]]="","",IMPORT[[#This Row],[b2]]-IMPORT[[#This Row],[a2]])</f>
        <v/>
      </c>
      <c r="O150" s="32">
        <f ca="1">SUM(INDIRECT(IMPORT_VAR[TABLENAME]&amp;"[@a"&amp;$1:$1-1&amp;"]"),INDIRECT(IMPORT_VAR[TABLENAME]&amp;"[@c"&amp;$1:$1-1&amp;"]"))</f>
        <v>3</v>
      </c>
      <c r="P150" s="33"/>
      <c r="Q150" s="33" t="str">
        <f>IF(IMPORT[[#This Row],[b3]]="","",IMPORT[[#This Row],[b3]]-IMPORT[[#This Row],[a3]])</f>
        <v/>
      </c>
      <c r="R150" s="32">
        <f ca="1">SUM(INDIRECT(IMPORT_VAR[TABLENAME]&amp;"[@a"&amp;$1:$1-1&amp;"]"),INDIRECT(IMPORT_VAR[TABLENAME]&amp;"[@c"&amp;$1:$1-1&amp;"]"))</f>
        <v>3</v>
      </c>
      <c r="S150" s="33"/>
      <c r="T150" s="33" t="str">
        <f>IF(IMPORT[[#This Row],[b4]]="","",IMPORT[[#This Row],[b4]]-IMPORT[[#This Row],[a4]])</f>
        <v/>
      </c>
      <c r="U150" s="32">
        <f ca="1">SUM(INDIRECT(IMPORT_VAR[TABLENAME]&amp;"[@a"&amp;$1:$1-1&amp;"]"),INDIRECT(IMPORT_VAR[TABLENAME]&amp;"[@c"&amp;$1:$1-1&amp;"]"))</f>
        <v>3</v>
      </c>
      <c r="V150" s="33"/>
      <c r="W150" s="31"/>
      <c r="X150" s="31" t="str">
        <f>IF(IMPORT[[#This Row],[b5]]="","",IMPORT[[#This Row],[b5]]-IMPORT[[#This Row],[a5]])</f>
        <v/>
      </c>
      <c r="Y150" s="49">
        <f ca="1">SUM(INDIRECT(IMPORT_VAR[TABLENAME]&amp;"[@a"&amp;$1:$1-1&amp;"]"),INDIRECT(IMPORT_VAR[TABLENAME]&amp;"[@c"&amp;$1:$1-1&amp;"]"))</f>
        <v>3</v>
      </c>
      <c r="Z150" s="51" t="s">
        <v>2937</v>
      </c>
      <c r="AA150" s="51" t="s">
        <v>2938</v>
      </c>
      <c r="AB150" s="51"/>
      <c r="AC150" s="51" t="str">
        <f>CONCATENATE(IMPORT[[#This Row],[1]]," ",IMPORT[[#This Row],[2]],IF(IMPORT[[#This Row],[3]]="","",CONCATENATE(" ",IMPORT[[#This Row],[3]])))</f>
        <v>Stick Marker PF-6368</v>
      </c>
      <c r="AD150" s="51" t="str">
        <f>CONCATENATE("Import ",IMPORT[[#This Row],[Ket]])</f>
        <v>Import 2019 POST IT</v>
      </c>
      <c r="AE150" s="52">
        <v>1152</v>
      </c>
      <c r="AF150" s="52" t="s">
        <v>5118</v>
      </c>
      <c r="AG150" s="52" t="s">
        <v>5780</v>
      </c>
      <c r="AH150" s="52">
        <f ca="1">IMPORT[[#This Row],[C]]</f>
        <v>3</v>
      </c>
      <c r="AI150" s="126" t="str">
        <f>CONCATENATE(IMPORT[[#This Row],[6]]," ",IMPORT[[#This Row],[7]])</f>
        <v>1152 PCS</v>
      </c>
    </row>
    <row r="151" spans="1:35">
      <c r="A151" s="102">
        <v>149</v>
      </c>
      <c r="B151" s="31">
        <f ca="1">IF(IMPORT[[#This Row],[C]]&lt;1,"",ROW()-2)</f>
        <v>149</v>
      </c>
      <c r="C151" s="57" t="s">
        <v>2939</v>
      </c>
      <c r="D151" s="31" t="s">
        <v>2937</v>
      </c>
      <c r="E151" s="31">
        <v>1152</v>
      </c>
      <c r="F151" s="31">
        <f ca="1">IMPORT[TT]</f>
        <v>3</v>
      </c>
      <c r="G151" s="31"/>
      <c r="H151" s="31" t="s">
        <v>2909</v>
      </c>
      <c r="I151" s="32">
        <v>3</v>
      </c>
      <c r="J151" s="31"/>
      <c r="K151" s="31" t="str">
        <f>IF(IMPORT[[#This Row],[b1]]="","",IMPORT[[#This Row],[b1]]-IMPORT[[#This Row],[a1]])</f>
        <v/>
      </c>
      <c r="L151" s="32">
        <f ca="1">SUM(INDIRECT(IMPORT_VAR[TABLENAME]&amp;"[@a"&amp;$1:$1-1&amp;"]"),INDIRECT(IMPORT_VAR[TABLENAME]&amp;"[@c"&amp;$1:$1-1&amp;"]"))</f>
        <v>3</v>
      </c>
      <c r="M151" s="31"/>
      <c r="N151" s="31" t="str">
        <f>IF(IMPORT[[#This Row],[b2]]="","",IMPORT[[#This Row],[b2]]-IMPORT[[#This Row],[a2]])</f>
        <v/>
      </c>
      <c r="O151" s="32">
        <f ca="1">SUM(INDIRECT(IMPORT_VAR[TABLENAME]&amp;"[@a"&amp;$1:$1-1&amp;"]"),INDIRECT(IMPORT_VAR[TABLENAME]&amp;"[@c"&amp;$1:$1-1&amp;"]"))</f>
        <v>3</v>
      </c>
      <c r="P151" s="33"/>
      <c r="Q151" s="33" t="str">
        <f>IF(IMPORT[[#This Row],[b3]]="","",IMPORT[[#This Row],[b3]]-IMPORT[[#This Row],[a3]])</f>
        <v/>
      </c>
      <c r="R151" s="32">
        <f ca="1">SUM(INDIRECT(IMPORT_VAR[TABLENAME]&amp;"[@a"&amp;$1:$1-1&amp;"]"),INDIRECT(IMPORT_VAR[TABLENAME]&amp;"[@c"&amp;$1:$1-1&amp;"]"))</f>
        <v>3</v>
      </c>
      <c r="S151" s="33"/>
      <c r="T151" s="33" t="str">
        <f>IF(IMPORT[[#This Row],[b4]]="","",IMPORT[[#This Row],[b4]]-IMPORT[[#This Row],[a4]])</f>
        <v/>
      </c>
      <c r="U151" s="32">
        <f ca="1">SUM(INDIRECT(IMPORT_VAR[TABLENAME]&amp;"[@a"&amp;$1:$1-1&amp;"]"),INDIRECT(IMPORT_VAR[TABLENAME]&amp;"[@c"&amp;$1:$1-1&amp;"]"))</f>
        <v>3</v>
      </c>
      <c r="V151" s="33"/>
      <c r="W151" s="31"/>
      <c r="X151" s="31" t="str">
        <f>IF(IMPORT[[#This Row],[b5]]="","",IMPORT[[#This Row],[b5]]-IMPORT[[#This Row],[a5]])</f>
        <v/>
      </c>
      <c r="Y151" s="49">
        <f ca="1">SUM(INDIRECT(IMPORT_VAR[TABLENAME]&amp;"[@a"&amp;$1:$1-1&amp;"]"),INDIRECT(IMPORT_VAR[TABLENAME]&amp;"[@c"&amp;$1:$1-1&amp;"]"))</f>
        <v>3</v>
      </c>
      <c r="Z151" s="51" t="s">
        <v>2937</v>
      </c>
      <c r="AA151" s="51" t="s">
        <v>2939</v>
      </c>
      <c r="AB151" s="51"/>
      <c r="AC151" s="51" t="str">
        <f>CONCATENATE(IMPORT[[#This Row],[1]]," ",IMPORT[[#This Row],[2]],IF(IMPORT[[#This Row],[3]]="","",CONCATENATE(" ",IMPORT[[#This Row],[3]])))</f>
        <v>Stick Marker PF-4368</v>
      </c>
      <c r="AD151" s="51" t="str">
        <f>CONCATENATE("Import ",IMPORT[[#This Row],[Ket]])</f>
        <v>Import 2019 POST IT</v>
      </c>
      <c r="AE151" s="52">
        <v>1152</v>
      </c>
      <c r="AF151" s="52" t="s">
        <v>5118</v>
      </c>
      <c r="AG151" s="52" t="s">
        <v>5780</v>
      </c>
      <c r="AH151" s="52">
        <f ca="1">IMPORT[[#This Row],[C]]</f>
        <v>3</v>
      </c>
      <c r="AI151" s="126" t="str">
        <f>CONCATENATE(IMPORT[[#This Row],[6]]," ",IMPORT[[#This Row],[7]])</f>
        <v>1152 PCS</v>
      </c>
    </row>
    <row r="152" spans="1:35">
      <c r="A152" s="102">
        <v>150</v>
      </c>
      <c r="B152" s="31">
        <f ca="1">IF(IMPORT[[#This Row],[C]]&lt;1,"",ROW()-2)</f>
        <v>150</v>
      </c>
      <c r="C152" s="57" t="s">
        <v>2940</v>
      </c>
      <c r="D152" s="31" t="s">
        <v>2937</v>
      </c>
      <c r="E152" s="31">
        <v>1152</v>
      </c>
      <c r="F152" s="31">
        <f ca="1">IMPORT[TT]</f>
        <v>2</v>
      </c>
      <c r="G152" s="31"/>
      <c r="H152" s="31" t="s">
        <v>2909</v>
      </c>
      <c r="I152" s="32">
        <v>2</v>
      </c>
      <c r="J152" s="31"/>
      <c r="K152" s="31" t="str">
        <f>IF(IMPORT[[#This Row],[b1]]="","",IMPORT[[#This Row],[b1]]-IMPORT[[#This Row],[a1]])</f>
        <v/>
      </c>
      <c r="L152" s="32">
        <f ca="1">SUM(INDIRECT(IMPORT_VAR[TABLENAME]&amp;"[@a"&amp;$1:$1-1&amp;"]"),INDIRECT(IMPORT_VAR[TABLENAME]&amp;"[@c"&amp;$1:$1-1&amp;"]"))</f>
        <v>2</v>
      </c>
      <c r="M152" s="31"/>
      <c r="N152" s="31" t="str">
        <f>IF(IMPORT[[#This Row],[b2]]="","",IMPORT[[#This Row],[b2]]-IMPORT[[#This Row],[a2]])</f>
        <v/>
      </c>
      <c r="O152" s="32">
        <f ca="1">SUM(INDIRECT(IMPORT_VAR[TABLENAME]&amp;"[@a"&amp;$1:$1-1&amp;"]"),INDIRECT(IMPORT_VAR[TABLENAME]&amp;"[@c"&amp;$1:$1-1&amp;"]"))</f>
        <v>2</v>
      </c>
      <c r="P152" s="33"/>
      <c r="Q152" s="33" t="str">
        <f>IF(IMPORT[[#This Row],[b3]]="","",IMPORT[[#This Row],[b3]]-IMPORT[[#This Row],[a3]])</f>
        <v/>
      </c>
      <c r="R152" s="32">
        <f ca="1">SUM(INDIRECT(IMPORT_VAR[TABLENAME]&amp;"[@a"&amp;$1:$1-1&amp;"]"),INDIRECT(IMPORT_VAR[TABLENAME]&amp;"[@c"&amp;$1:$1-1&amp;"]"))</f>
        <v>2</v>
      </c>
      <c r="S152" s="33"/>
      <c r="T152" s="33" t="str">
        <f>IF(IMPORT[[#This Row],[b4]]="","",IMPORT[[#This Row],[b4]]-IMPORT[[#This Row],[a4]])</f>
        <v/>
      </c>
      <c r="U152" s="32">
        <f ca="1">SUM(INDIRECT(IMPORT_VAR[TABLENAME]&amp;"[@a"&amp;$1:$1-1&amp;"]"),INDIRECT(IMPORT_VAR[TABLENAME]&amp;"[@c"&amp;$1:$1-1&amp;"]"))</f>
        <v>2</v>
      </c>
      <c r="V152" s="33"/>
      <c r="W152" s="31"/>
      <c r="X152" s="31" t="str">
        <f>IF(IMPORT[[#This Row],[b5]]="","",IMPORT[[#This Row],[b5]]-IMPORT[[#This Row],[a5]])</f>
        <v/>
      </c>
      <c r="Y152" s="49">
        <f ca="1">SUM(INDIRECT(IMPORT_VAR[TABLENAME]&amp;"[@a"&amp;$1:$1-1&amp;"]"),INDIRECT(IMPORT_VAR[TABLENAME]&amp;"[@c"&amp;$1:$1-1&amp;"]"))</f>
        <v>2</v>
      </c>
      <c r="Z152" s="51" t="s">
        <v>2937</v>
      </c>
      <c r="AA152" s="51" t="s">
        <v>2940</v>
      </c>
      <c r="AB152" s="51"/>
      <c r="AC152" s="51" t="str">
        <f>CONCATENATE(IMPORT[[#This Row],[1]]," ",IMPORT[[#This Row],[2]],IF(IMPORT[[#This Row],[3]]="","",CONCATENATE(" ",IMPORT[[#This Row],[3]])))</f>
        <v>Stick Marker PF-5368</v>
      </c>
      <c r="AD152" s="51" t="str">
        <f>CONCATENATE("Import ",IMPORT[[#This Row],[Ket]])</f>
        <v>Import 2019 POST IT</v>
      </c>
      <c r="AE152" s="52">
        <v>1152</v>
      </c>
      <c r="AF152" s="52" t="s">
        <v>5118</v>
      </c>
      <c r="AG152" s="52" t="s">
        <v>5780</v>
      </c>
      <c r="AH152" s="52">
        <f ca="1">IMPORT[[#This Row],[C]]</f>
        <v>2</v>
      </c>
      <c r="AI152" s="126" t="str">
        <f>CONCATENATE(IMPORT[[#This Row],[6]]," ",IMPORT[[#This Row],[7]])</f>
        <v>1152 PCS</v>
      </c>
    </row>
    <row r="153" spans="1:35">
      <c r="A153" s="102">
        <v>151</v>
      </c>
      <c r="B153" s="31">
        <f ca="1">IF(IMPORT[[#This Row],[C]]&lt;1,"",ROW()-2)</f>
        <v>151</v>
      </c>
      <c r="C153" s="57" t="s">
        <v>2941</v>
      </c>
      <c r="D153" s="31" t="s">
        <v>2937</v>
      </c>
      <c r="E153" s="31">
        <v>1152</v>
      </c>
      <c r="F153" s="31">
        <f ca="1">IMPORT[TT]</f>
        <v>2</v>
      </c>
      <c r="G153" s="31"/>
      <c r="H153" s="31" t="s">
        <v>2909</v>
      </c>
      <c r="I153" s="32">
        <v>2</v>
      </c>
      <c r="J153" s="31"/>
      <c r="K153" s="31" t="str">
        <f>IF(IMPORT[[#This Row],[b1]]="","",IMPORT[[#This Row],[b1]]-IMPORT[[#This Row],[a1]])</f>
        <v/>
      </c>
      <c r="L153" s="32">
        <f ca="1">SUM(INDIRECT(IMPORT_VAR[TABLENAME]&amp;"[@a"&amp;$1:$1-1&amp;"]"),INDIRECT(IMPORT_VAR[TABLENAME]&amp;"[@c"&amp;$1:$1-1&amp;"]"))</f>
        <v>2</v>
      </c>
      <c r="M153" s="31"/>
      <c r="N153" s="31" t="str">
        <f>IF(IMPORT[[#This Row],[b2]]="","",IMPORT[[#This Row],[b2]]-IMPORT[[#This Row],[a2]])</f>
        <v/>
      </c>
      <c r="O153" s="32">
        <f ca="1">SUM(INDIRECT(IMPORT_VAR[TABLENAME]&amp;"[@a"&amp;$1:$1-1&amp;"]"),INDIRECT(IMPORT_VAR[TABLENAME]&amp;"[@c"&amp;$1:$1-1&amp;"]"))</f>
        <v>2</v>
      </c>
      <c r="P153" s="33"/>
      <c r="Q153" s="33" t="str">
        <f>IF(IMPORT[[#This Row],[b3]]="","",IMPORT[[#This Row],[b3]]-IMPORT[[#This Row],[a3]])</f>
        <v/>
      </c>
      <c r="R153" s="32">
        <f ca="1">SUM(INDIRECT(IMPORT_VAR[TABLENAME]&amp;"[@a"&amp;$1:$1-1&amp;"]"),INDIRECT(IMPORT_VAR[TABLENAME]&amp;"[@c"&amp;$1:$1-1&amp;"]"))</f>
        <v>2</v>
      </c>
      <c r="S153" s="33"/>
      <c r="T153" s="33" t="str">
        <f>IF(IMPORT[[#This Row],[b4]]="","",IMPORT[[#This Row],[b4]]-IMPORT[[#This Row],[a4]])</f>
        <v/>
      </c>
      <c r="U153" s="32">
        <f ca="1">SUM(INDIRECT(IMPORT_VAR[TABLENAME]&amp;"[@a"&amp;$1:$1-1&amp;"]"),INDIRECT(IMPORT_VAR[TABLENAME]&amp;"[@c"&amp;$1:$1-1&amp;"]"))</f>
        <v>2</v>
      </c>
      <c r="V153" s="33"/>
      <c r="W153" s="31"/>
      <c r="X153" s="31" t="str">
        <f>IF(IMPORT[[#This Row],[b5]]="","",IMPORT[[#This Row],[b5]]-IMPORT[[#This Row],[a5]])</f>
        <v/>
      </c>
      <c r="Y153" s="49">
        <f ca="1">SUM(INDIRECT(IMPORT_VAR[TABLENAME]&amp;"[@a"&amp;$1:$1-1&amp;"]"),INDIRECT(IMPORT_VAR[TABLENAME]&amp;"[@c"&amp;$1:$1-1&amp;"]"))</f>
        <v>2</v>
      </c>
      <c r="Z153" s="51" t="s">
        <v>2937</v>
      </c>
      <c r="AA153" s="51" t="s">
        <v>2941</v>
      </c>
      <c r="AB153" s="51"/>
      <c r="AC153" s="51" t="str">
        <f>CONCATENATE(IMPORT[[#This Row],[1]]," ",IMPORT[[#This Row],[2]],IF(IMPORT[[#This Row],[3]]="","",CONCATENATE(" ",IMPORT[[#This Row],[3]])))</f>
        <v>Stick Marker PF-2368</v>
      </c>
      <c r="AD153" s="51" t="str">
        <f>CONCATENATE("Import ",IMPORT[[#This Row],[Ket]])</f>
        <v>Import 2019 POST IT</v>
      </c>
      <c r="AE153" s="52">
        <v>1152</v>
      </c>
      <c r="AF153" s="52" t="s">
        <v>5118</v>
      </c>
      <c r="AG153" s="52" t="s">
        <v>5780</v>
      </c>
      <c r="AH153" s="52">
        <f ca="1">IMPORT[[#This Row],[C]]</f>
        <v>2</v>
      </c>
      <c r="AI153" s="126" t="str">
        <f>CONCATENATE(IMPORT[[#This Row],[6]]," ",IMPORT[[#This Row],[7]])</f>
        <v>1152 PCS</v>
      </c>
    </row>
    <row r="154" spans="1:35">
      <c r="A154" s="102">
        <v>152</v>
      </c>
      <c r="B154" s="31">
        <f ca="1">IF(IMPORT[[#This Row],[C]]&lt;1,"",ROW()-2)</f>
        <v>152</v>
      </c>
      <c r="C154" s="57" t="s">
        <v>2942</v>
      </c>
      <c r="D154" s="31" t="s">
        <v>2937</v>
      </c>
      <c r="E154" s="31">
        <v>1152</v>
      </c>
      <c r="F154" s="31">
        <f ca="1">IMPORT[TT]</f>
        <v>3</v>
      </c>
      <c r="G154" s="31"/>
      <c r="H154" s="31" t="s">
        <v>2909</v>
      </c>
      <c r="I154" s="32">
        <v>3</v>
      </c>
      <c r="J154" s="31"/>
      <c r="K154" s="31" t="str">
        <f>IF(IMPORT[[#This Row],[b1]]="","",IMPORT[[#This Row],[b1]]-IMPORT[[#This Row],[a1]])</f>
        <v/>
      </c>
      <c r="L154" s="32">
        <f ca="1">SUM(INDIRECT(IMPORT_VAR[TABLENAME]&amp;"[@a"&amp;$1:$1-1&amp;"]"),INDIRECT(IMPORT_VAR[TABLENAME]&amp;"[@c"&amp;$1:$1-1&amp;"]"))</f>
        <v>3</v>
      </c>
      <c r="M154" s="31"/>
      <c r="N154" s="31" t="str">
        <f>IF(IMPORT[[#This Row],[b2]]="","",IMPORT[[#This Row],[b2]]-IMPORT[[#This Row],[a2]])</f>
        <v/>
      </c>
      <c r="O154" s="32">
        <f ca="1">SUM(INDIRECT(IMPORT_VAR[TABLENAME]&amp;"[@a"&amp;$1:$1-1&amp;"]"),INDIRECT(IMPORT_VAR[TABLENAME]&amp;"[@c"&amp;$1:$1-1&amp;"]"))</f>
        <v>3</v>
      </c>
      <c r="P154" s="33"/>
      <c r="Q154" s="33" t="str">
        <f>IF(IMPORT[[#This Row],[b3]]="","",IMPORT[[#This Row],[b3]]-IMPORT[[#This Row],[a3]])</f>
        <v/>
      </c>
      <c r="R154" s="32">
        <f ca="1">SUM(INDIRECT(IMPORT_VAR[TABLENAME]&amp;"[@a"&amp;$1:$1-1&amp;"]"),INDIRECT(IMPORT_VAR[TABLENAME]&amp;"[@c"&amp;$1:$1-1&amp;"]"))</f>
        <v>3</v>
      </c>
      <c r="S154" s="33"/>
      <c r="T154" s="33" t="str">
        <f>IF(IMPORT[[#This Row],[b4]]="","",IMPORT[[#This Row],[b4]]-IMPORT[[#This Row],[a4]])</f>
        <v/>
      </c>
      <c r="U154" s="32">
        <f ca="1">SUM(INDIRECT(IMPORT_VAR[TABLENAME]&amp;"[@a"&amp;$1:$1-1&amp;"]"),INDIRECT(IMPORT_VAR[TABLENAME]&amp;"[@c"&amp;$1:$1-1&amp;"]"))</f>
        <v>3</v>
      </c>
      <c r="V154" s="33"/>
      <c r="W154" s="31"/>
      <c r="X154" s="31" t="str">
        <f>IF(IMPORT[[#This Row],[b5]]="","",IMPORT[[#This Row],[b5]]-IMPORT[[#This Row],[a5]])</f>
        <v/>
      </c>
      <c r="Y154" s="49">
        <f ca="1">SUM(INDIRECT(IMPORT_VAR[TABLENAME]&amp;"[@a"&amp;$1:$1-1&amp;"]"),INDIRECT(IMPORT_VAR[TABLENAME]&amp;"[@c"&amp;$1:$1-1&amp;"]"))</f>
        <v>3</v>
      </c>
      <c r="Z154" s="51" t="s">
        <v>2937</v>
      </c>
      <c r="AA154" s="51" t="s">
        <v>2942</v>
      </c>
      <c r="AB154" s="51"/>
      <c r="AC154" s="51" t="str">
        <f>CONCATENATE(IMPORT[[#This Row],[1]]," ",IMPORT[[#This Row],[2]],IF(IMPORT[[#This Row],[3]]="","",CONCATENATE(" ",IMPORT[[#This Row],[3]])))</f>
        <v>Stick Marker PF-6899</v>
      </c>
      <c r="AD154" s="51" t="str">
        <f>CONCATENATE("Import ",IMPORT[[#This Row],[Ket]])</f>
        <v>Import 2019 POST IT</v>
      </c>
      <c r="AE154" s="52">
        <v>1152</v>
      </c>
      <c r="AF154" s="52" t="s">
        <v>5118</v>
      </c>
      <c r="AG154" s="52" t="s">
        <v>5780</v>
      </c>
      <c r="AH154" s="52">
        <f ca="1">IMPORT[[#This Row],[C]]</f>
        <v>3</v>
      </c>
      <c r="AI154" s="126" t="str">
        <f>CONCATENATE(IMPORT[[#This Row],[6]]," ",IMPORT[[#This Row],[7]])</f>
        <v>1152 PCS</v>
      </c>
    </row>
    <row r="155" spans="1:35">
      <c r="A155" s="102">
        <v>153</v>
      </c>
      <c r="B155" s="31">
        <f ca="1">IF(IMPORT[[#This Row],[C]]&lt;1,"",ROW()-2)</f>
        <v>153</v>
      </c>
      <c r="C155" s="57" t="s">
        <v>2943</v>
      </c>
      <c r="D155" s="31" t="s">
        <v>2937</v>
      </c>
      <c r="E155" s="31">
        <v>1152</v>
      </c>
      <c r="F155" s="31">
        <f ca="1">IMPORT[TT]</f>
        <v>4</v>
      </c>
      <c r="G155" s="31"/>
      <c r="H155" s="31" t="s">
        <v>2909</v>
      </c>
      <c r="I155" s="32">
        <v>4</v>
      </c>
      <c r="J155" s="31"/>
      <c r="K155" s="31" t="str">
        <f>IF(IMPORT[[#This Row],[b1]]="","",IMPORT[[#This Row],[b1]]-IMPORT[[#This Row],[a1]])</f>
        <v/>
      </c>
      <c r="L155" s="32">
        <f ca="1">SUM(INDIRECT(IMPORT_VAR[TABLENAME]&amp;"[@a"&amp;$1:$1-1&amp;"]"),INDIRECT(IMPORT_VAR[TABLENAME]&amp;"[@c"&amp;$1:$1-1&amp;"]"))</f>
        <v>4</v>
      </c>
      <c r="M155" s="31"/>
      <c r="N155" s="31" t="str">
        <f>IF(IMPORT[[#This Row],[b2]]="","",IMPORT[[#This Row],[b2]]-IMPORT[[#This Row],[a2]])</f>
        <v/>
      </c>
      <c r="O155" s="32">
        <f ca="1">SUM(INDIRECT(IMPORT_VAR[TABLENAME]&amp;"[@a"&amp;$1:$1-1&amp;"]"),INDIRECT(IMPORT_VAR[TABLENAME]&amp;"[@c"&amp;$1:$1-1&amp;"]"))</f>
        <v>4</v>
      </c>
      <c r="P155" s="33"/>
      <c r="Q155" s="33" t="str">
        <f>IF(IMPORT[[#This Row],[b3]]="","",IMPORT[[#This Row],[b3]]-IMPORT[[#This Row],[a3]])</f>
        <v/>
      </c>
      <c r="R155" s="32">
        <f ca="1">SUM(INDIRECT(IMPORT_VAR[TABLENAME]&amp;"[@a"&amp;$1:$1-1&amp;"]"),INDIRECT(IMPORT_VAR[TABLENAME]&amp;"[@c"&amp;$1:$1-1&amp;"]"))</f>
        <v>4</v>
      </c>
      <c r="S155" s="33"/>
      <c r="T155" s="33" t="str">
        <f>IF(IMPORT[[#This Row],[b4]]="","",IMPORT[[#This Row],[b4]]-IMPORT[[#This Row],[a4]])</f>
        <v/>
      </c>
      <c r="U155" s="32">
        <f ca="1">SUM(INDIRECT(IMPORT_VAR[TABLENAME]&amp;"[@a"&amp;$1:$1-1&amp;"]"),INDIRECT(IMPORT_VAR[TABLENAME]&amp;"[@c"&amp;$1:$1-1&amp;"]"))</f>
        <v>4</v>
      </c>
      <c r="V155" s="33"/>
      <c r="W155" s="31"/>
      <c r="X155" s="31" t="str">
        <f>IF(IMPORT[[#This Row],[b5]]="","",IMPORT[[#This Row],[b5]]-IMPORT[[#This Row],[a5]])</f>
        <v/>
      </c>
      <c r="Y155" s="49">
        <f ca="1">SUM(INDIRECT(IMPORT_VAR[TABLENAME]&amp;"[@a"&amp;$1:$1-1&amp;"]"),INDIRECT(IMPORT_VAR[TABLENAME]&amp;"[@c"&amp;$1:$1-1&amp;"]"))</f>
        <v>4</v>
      </c>
      <c r="Z155" s="51" t="s">
        <v>2937</v>
      </c>
      <c r="AA155" s="51" t="s">
        <v>2943</v>
      </c>
      <c r="AB155" s="51"/>
      <c r="AC155" s="51" t="str">
        <f>CONCATENATE(IMPORT[[#This Row],[1]]," ",IMPORT[[#This Row],[2]],IF(IMPORT[[#This Row],[3]]="","",CONCATENATE(" ",IMPORT[[#This Row],[3]])))</f>
        <v>Stick Marker PF-3899</v>
      </c>
      <c r="AD155" s="51" t="str">
        <f>CONCATENATE("Import ",IMPORT[[#This Row],[Ket]])</f>
        <v>Import 2019 POST IT</v>
      </c>
      <c r="AE155" s="52">
        <v>1152</v>
      </c>
      <c r="AF155" s="52" t="s">
        <v>5118</v>
      </c>
      <c r="AG155" s="52" t="s">
        <v>5780</v>
      </c>
      <c r="AH155" s="52">
        <f ca="1">IMPORT[[#This Row],[C]]</f>
        <v>4</v>
      </c>
      <c r="AI155" s="126" t="str">
        <f>CONCATENATE(IMPORT[[#This Row],[6]]," ",IMPORT[[#This Row],[7]])</f>
        <v>1152 PCS</v>
      </c>
    </row>
    <row r="156" spans="1:35">
      <c r="A156" s="102">
        <v>154</v>
      </c>
      <c r="B156" s="31">
        <f ca="1">IF(IMPORT[[#This Row],[C]]&lt;1,"",ROW()-2)</f>
        <v>154</v>
      </c>
      <c r="C156" s="57" t="s">
        <v>2944</v>
      </c>
      <c r="D156" s="31" t="s">
        <v>2937</v>
      </c>
      <c r="E156" s="31">
        <v>1152</v>
      </c>
      <c r="F156" s="31">
        <f ca="1">IMPORT[TT]</f>
        <v>5</v>
      </c>
      <c r="G156" s="31"/>
      <c r="H156" s="31" t="s">
        <v>2909</v>
      </c>
      <c r="I156" s="32">
        <v>5</v>
      </c>
      <c r="J156" s="31"/>
      <c r="K156" s="31" t="str">
        <f>IF(IMPORT[[#This Row],[b1]]="","",IMPORT[[#This Row],[b1]]-IMPORT[[#This Row],[a1]])</f>
        <v/>
      </c>
      <c r="L156" s="32">
        <f ca="1">SUM(INDIRECT(IMPORT_VAR[TABLENAME]&amp;"[@a"&amp;$1:$1-1&amp;"]"),INDIRECT(IMPORT_VAR[TABLENAME]&amp;"[@c"&amp;$1:$1-1&amp;"]"))</f>
        <v>5</v>
      </c>
      <c r="M156" s="31"/>
      <c r="N156" s="31" t="str">
        <f>IF(IMPORT[[#This Row],[b2]]="","",IMPORT[[#This Row],[b2]]-IMPORT[[#This Row],[a2]])</f>
        <v/>
      </c>
      <c r="O156" s="32">
        <f ca="1">SUM(INDIRECT(IMPORT_VAR[TABLENAME]&amp;"[@a"&amp;$1:$1-1&amp;"]"),INDIRECT(IMPORT_VAR[TABLENAME]&amp;"[@c"&amp;$1:$1-1&amp;"]"))</f>
        <v>5</v>
      </c>
      <c r="P156" s="33"/>
      <c r="Q156" s="33" t="str">
        <f>IF(IMPORT[[#This Row],[b3]]="","",IMPORT[[#This Row],[b3]]-IMPORT[[#This Row],[a3]])</f>
        <v/>
      </c>
      <c r="R156" s="32">
        <f ca="1">SUM(INDIRECT(IMPORT_VAR[TABLENAME]&amp;"[@a"&amp;$1:$1-1&amp;"]"),INDIRECT(IMPORT_VAR[TABLENAME]&amp;"[@c"&amp;$1:$1-1&amp;"]"))</f>
        <v>5</v>
      </c>
      <c r="S156" s="33"/>
      <c r="T156" s="33" t="str">
        <f>IF(IMPORT[[#This Row],[b4]]="","",IMPORT[[#This Row],[b4]]-IMPORT[[#This Row],[a4]])</f>
        <v/>
      </c>
      <c r="U156" s="32">
        <f ca="1">SUM(INDIRECT(IMPORT_VAR[TABLENAME]&amp;"[@a"&amp;$1:$1-1&amp;"]"),INDIRECT(IMPORT_VAR[TABLENAME]&amp;"[@c"&amp;$1:$1-1&amp;"]"))</f>
        <v>5</v>
      </c>
      <c r="V156" s="33"/>
      <c r="W156" s="31"/>
      <c r="X156" s="31" t="str">
        <f>IF(IMPORT[[#This Row],[b5]]="","",IMPORT[[#This Row],[b5]]-IMPORT[[#This Row],[a5]])</f>
        <v/>
      </c>
      <c r="Y156" s="49">
        <f ca="1">SUM(INDIRECT(IMPORT_VAR[TABLENAME]&amp;"[@a"&amp;$1:$1-1&amp;"]"),INDIRECT(IMPORT_VAR[TABLENAME]&amp;"[@c"&amp;$1:$1-1&amp;"]"))</f>
        <v>5</v>
      </c>
      <c r="Z156" s="51" t="s">
        <v>2937</v>
      </c>
      <c r="AA156" s="51" t="s">
        <v>2944</v>
      </c>
      <c r="AB156" s="51"/>
      <c r="AC156" s="51" t="str">
        <f>CONCATENATE(IMPORT[[#This Row],[1]]," ",IMPORT[[#This Row],[2]],IF(IMPORT[[#This Row],[3]]="","",CONCATENATE(" ",IMPORT[[#This Row],[3]])))</f>
        <v>Stick Marker PF-2899</v>
      </c>
      <c r="AD156" s="51" t="str">
        <f>CONCATENATE("Import ",IMPORT[[#This Row],[Ket]])</f>
        <v>Import 2019 POST IT</v>
      </c>
      <c r="AE156" s="52">
        <v>1152</v>
      </c>
      <c r="AF156" s="52" t="s">
        <v>5118</v>
      </c>
      <c r="AG156" s="52" t="s">
        <v>5780</v>
      </c>
      <c r="AH156" s="52">
        <f ca="1">IMPORT[[#This Row],[C]]</f>
        <v>5</v>
      </c>
      <c r="AI156" s="126" t="str">
        <f>CONCATENATE(IMPORT[[#This Row],[6]]," ",IMPORT[[#This Row],[7]])</f>
        <v>1152 PCS</v>
      </c>
    </row>
    <row r="157" spans="1:35">
      <c r="A157" s="102">
        <v>155</v>
      </c>
      <c r="B157" s="31">
        <f ca="1">IF(IMPORT[[#This Row],[C]]&lt;1,"",ROW()-2)</f>
        <v>155</v>
      </c>
      <c r="C157" s="57" t="s">
        <v>2945</v>
      </c>
      <c r="D157" s="31" t="s">
        <v>2937</v>
      </c>
      <c r="E157" s="31">
        <v>1152</v>
      </c>
      <c r="F157" s="31">
        <f ca="1">IMPORT[TT]</f>
        <v>5</v>
      </c>
      <c r="G157" s="31"/>
      <c r="H157" s="31" t="s">
        <v>2909</v>
      </c>
      <c r="I157" s="32">
        <v>5</v>
      </c>
      <c r="J157" s="31"/>
      <c r="K157" s="31" t="str">
        <f>IF(IMPORT[[#This Row],[b1]]="","",IMPORT[[#This Row],[b1]]-IMPORT[[#This Row],[a1]])</f>
        <v/>
      </c>
      <c r="L157" s="32">
        <f ca="1">SUM(INDIRECT(IMPORT_VAR[TABLENAME]&amp;"[@a"&amp;$1:$1-1&amp;"]"),INDIRECT(IMPORT_VAR[TABLENAME]&amp;"[@c"&amp;$1:$1-1&amp;"]"))</f>
        <v>5</v>
      </c>
      <c r="M157" s="31"/>
      <c r="N157" s="31" t="str">
        <f>IF(IMPORT[[#This Row],[b2]]="","",IMPORT[[#This Row],[b2]]-IMPORT[[#This Row],[a2]])</f>
        <v/>
      </c>
      <c r="O157" s="32">
        <f ca="1">SUM(INDIRECT(IMPORT_VAR[TABLENAME]&amp;"[@a"&amp;$1:$1-1&amp;"]"),INDIRECT(IMPORT_VAR[TABLENAME]&amp;"[@c"&amp;$1:$1-1&amp;"]"))</f>
        <v>5</v>
      </c>
      <c r="P157" s="33"/>
      <c r="Q157" s="33" t="str">
        <f>IF(IMPORT[[#This Row],[b3]]="","",IMPORT[[#This Row],[b3]]-IMPORT[[#This Row],[a3]])</f>
        <v/>
      </c>
      <c r="R157" s="32">
        <f ca="1">SUM(INDIRECT(IMPORT_VAR[TABLENAME]&amp;"[@a"&amp;$1:$1-1&amp;"]"),INDIRECT(IMPORT_VAR[TABLENAME]&amp;"[@c"&amp;$1:$1-1&amp;"]"))</f>
        <v>5</v>
      </c>
      <c r="S157" s="33"/>
      <c r="T157" s="33" t="str">
        <f>IF(IMPORT[[#This Row],[b4]]="","",IMPORT[[#This Row],[b4]]-IMPORT[[#This Row],[a4]])</f>
        <v/>
      </c>
      <c r="U157" s="32">
        <f ca="1">SUM(INDIRECT(IMPORT_VAR[TABLENAME]&amp;"[@a"&amp;$1:$1-1&amp;"]"),INDIRECT(IMPORT_VAR[TABLENAME]&amp;"[@c"&amp;$1:$1-1&amp;"]"))</f>
        <v>5</v>
      </c>
      <c r="V157" s="33"/>
      <c r="W157" s="31"/>
      <c r="X157" s="31" t="str">
        <f>IF(IMPORT[[#This Row],[b5]]="","",IMPORT[[#This Row],[b5]]-IMPORT[[#This Row],[a5]])</f>
        <v/>
      </c>
      <c r="Y157" s="49">
        <f ca="1">SUM(INDIRECT(IMPORT_VAR[TABLENAME]&amp;"[@a"&amp;$1:$1-1&amp;"]"),INDIRECT(IMPORT_VAR[TABLENAME]&amp;"[@c"&amp;$1:$1-1&amp;"]"))</f>
        <v>5</v>
      </c>
      <c r="Z157" s="51" t="s">
        <v>2937</v>
      </c>
      <c r="AA157" s="51" t="s">
        <v>2945</v>
      </c>
      <c r="AB157" s="51"/>
      <c r="AC157" s="51" t="str">
        <f>CONCATENATE(IMPORT[[#This Row],[1]]," ",IMPORT[[#This Row],[2]],IF(IMPORT[[#This Row],[3]]="","",CONCATENATE(" ",IMPORT[[#This Row],[3]])))</f>
        <v>Stick Marker PF-1368</v>
      </c>
      <c r="AD157" s="51" t="str">
        <f>CONCATENATE("Import ",IMPORT[[#This Row],[Ket]])</f>
        <v>Import 2019 POST IT</v>
      </c>
      <c r="AE157" s="52">
        <v>1152</v>
      </c>
      <c r="AF157" s="52" t="s">
        <v>5118</v>
      </c>
      <c r="AG157" s="52" t="s">
        <v>5780</v>
      </c>
      <c r="AH157" s="52">
        <f ca="1">IMPORT[[#This Row],[C]]</f>
        <v>5</v>
      </c>
      <c r="AI157" s="126" t="str">
        <f>CONCATENATE(IMPORT[[#This Row],[6]]," ",IMPORT[[#This Row],[7]])</f>
        <v>1152 PCS</v>
      </c>
    </row>
    <row r="158" spans="1:35">
      <c r="A158" s="102">
        <v>156</v>
      </c>
      <c r="B158" s="31">
        <f ca="1">IF(IMPORT[[#This Row],[C]]&lt;1,"",ROW()-2)</f>
        <v>156</v>
      </c>
      <c r="C158" s="57" t="s">
        <v>2946</v>
      </c>
      <c r="D158" s="31" t="s">
        <v>2937</v>
      </c>
      <c r="E158" s="31">
        <v>1152</v>
      </c>
      <c r="F158" s="31">
        <f ca="1">IMPORT[TT]</f>
        <v>3</v>
      </c>
      <c r="G158" s="31"/>
      <c r="H158" s="31" t="s">
        <v>2909</v>
      </c>
      <c r="I158" s="32">
        <v>3</v>
      </c>
      <c r="J158" s="31"/>
      <c r="K158" s="31" t="str">
        <f>IF(IMPORT[[#This Row],[b1]]="","",IMPORT[[#This Row],[b1]]-IMPORT[[#This Row],[a1]])</f>
        <v/>
      </c>
      <c r="L158" s="32">
        <f ca="1">SUM(INDIRECT(IMPORT_VAR[TABLENAME]&amp;"[@a"&amp;$1:$1-1&amp;"]"),INDIRECT(IMPORT_VAR[TABLENAME]&amp;"[@c"&amp;$1:$1-1&amp;"]"))</f>
        <v>3</v>
      </c>
      <c r="M158" s="31"/>
      <c r="N158" s="31" t="str">
        <f>IF(IMPORT[[#This Row],[b2]]="","",IMPORT[[#This Row],[b2]]-IMPORT[[#This Row],[a2]])</f>
        <v/>
      </c>
      <c r="O158" s="32">
        <f ca="1">SUM(INDIRECT(IMPORT_VAR[TABLENAME]&amp;"[@a"&amp;$1:$1-1&amp;"]"),INDIRECT(IMPORT_VAR[TABLENAME]&amp;"[@c"&amp;$1:$1-1&amp;"]"))</f>
        <v>3</v>
      </c>
      <c r="P158" s="33"/>
      <c r="Q158" s="33" t="str">
        <f>IF(IMPORT[[#This Row],[b3]]="","",IMPORT[[#This Row],[b3]]-IMPORT[[#This Row],[a3]])</f>
        <v/>
      </c>
      <c r="R158" s="32">
        <f ca="1">SUM(INDIRECT(IMPORT_VAR[TABLENAME]&amp;"[@a"&amp;$1:$1-1&amp;"]"),INDIRECT(IMPORT_VAR[TABLENAME]&amp;"[@c"&amp;$1:$1-1&amp;"]"))</f>
        <v>3</v>
      </c>
      <c r="S158" s="33"/>
      <c r="T158" s="33" t="str">
        <f>IF(IMPORT[[#This Row],[b4]]="","",IMPORT[[#This Row],[b4]]-IMPORT[[#This Row],[a4]])</f>
        <v/>
      </c>
      <c r="U158" s="32">
        <f ca="1">SUM(INDIRECT(IMPORT_VAR[TABLENAME]&amp;"[@a"&amp;$1:$1-1&amp;"]"),INDIRECT(IMPORT_VAR[TABLENAME]&amp;"[@c"&amp;$1:$1-1&amp;"]"))</f>
        <v>3</v>
      </c>
      <c r="V158" s="33"/>
      <c r="W158" s="31"/>
      <c r="X158" s="31" t="str">
        <f>IF(IMPORT[[#This Row],[b5]]="","",IMPORT[[#This Row],[b5]]-IMPORT[[#This Row],[a5]])</f>
        <v/>
      </c>
      <c r="Y158" s="49">
        <f ca="1">SUM(INDIRECT(IMPORT_VAR[TABLENAME]&amp;"[@a"&amp;$1:$1-1&amp;"]"),INDIRECT(IMPORT_VAR[TABLENAME]&amp;"[@c"&amp;$1:$1-1&amp;"]"))</f>
        <v>3</v>
      </c>
      <c r="Z158" s="51" t="s">
        <v>2937</v>
      </c>
      <c r="AA158" s="51" t="s">
        <v>2946</v>
      </c>
      <c r="AB158" s="51"/>
      <c r="AC158" s="51" t="str">
        <f>CONCATENATE(IMPORT[[#This Row],[1]]," ",IMPORT[[#This Row],[2]],IF(IMPORT[[#This Row],[3]]="","",CONCATENATE(" ",IMPORT[[#This Row],[3]])))</f>
        <v>Stick Marker PF-1899</v>
      </c>
      <c r="AD158" s="51" t="str">
        <f>CONCATENATE("Import ",IMPORT[[#This Row],[Ket]])</f>
        <v>Import 2019 POST IT</v>
      </c>
      <c r="AE158" s="52">
        <v>1152</v>
      </c>
      <c r="AF158" s="52" t="s">
        <v>5118</v>
      </c>
      <c r="AG158" s="52" t="s">
        <v>5780</v>
      </c>
      <c r="AH158" s="52">
        <f ca="1">IMPORT[[#This Row],[C]]</f>
        <v>3</v>
      </c>
      <c r="AI158" s="126" t="str">
        <f>CONCATENATE(IMPORT[[#This Row],[6]]," ",IMPORT[[#This Row],[7]])</f>
        <v>1152 PCS</v>
      </c>
    </row>
    <row r="159" spans="1:35">
      <c r="A159" s="102">
        <v>157</v>
      </c>
      <c r="B159" s="31">
        <f ca="1">IF(IMPORT[[#This Row],[C]]&lt;1,"",ROW()-2)</f>
        <v>157</v>
      </c>
      <c r="C159" s="57" t="s">
        <v>2947</v>
      </c>
      <c r="D159" s="31" t="s">
        <v>2937</v>
      </c>
      <c r="E159" s="31">
        <v>1152</v>
      </c>
      <c r="F159" s="31">
        <f ca="1">IMPORT[TT]</f>
        <v>1</v>
      </c>
      <c r="G159" s="31"/>
      <c r="H159" s="31" t="s">
        <v>2909</v>
      </c>
      <c r="I159" s="32">
        <v>1</v>
      </c>
      <c r="J159" s="31"/>
      <c r="K159" s="31" t="str">
        <f>IF(IMPORT[[#This Row],[b1]]="","",IMPORT[[#This Row],[b1]]-IMPORT[[#This Row],[a1]])</f>
        <v/>
      </c>
      <c r="L159" s="32">
        <f ca="1">SUM(INDIRECT(IMPORT_VAR[TABLENAME]&amp;"[@a"&amp;$1:$1-1&amp;"]"),INDIRECT(IMPORT_VAR[TABLENAME]&amp;"[@c"&amp;$1:$1-1&amp;"]"))</f>
        <v>1</v>
      </c>
      <c r="M159" s="31"/>
      <c r="N159" s="31" t="str">
        <f>IF(IMPORT[[#This Row],[b2]]="","",IMPORT[[#This Row],[b2]]-IMPORT[[#This Row],[a2]])</f>
        <v/>
      </c>
      <c r="O159" s="32">
        <f ca="1">SUM(INDIRECT(IMPORT_VAR[TABLENAME]&amp;"[@a"&amp;$1:$1-1&amp;"]"),INDIRECT(IMPORT_VAR[TABLENAME]&amp;"[@c"&amp;$1:$1-1&amp;"]"))</f>
        <v>1</v>
      </c>
      <c r="P159" s="33"/>
      <c r="Q159" s="33" t="str">
        <f>IF(IMPORT[[#This Row],[b3]]="","",IMPORT[[#This Row],[b3]]-IMPORT[[#This Row],[a3]])</f>
        <v/>
      </c>
      <c r="R159" s="32">
        <f ca="1">SUM(INDIRECT(IMPORT_VAR[TABLENAME]&amp;"[@a"&amp;$1:$1-1&amp;"]"),INDIRECT(IMPORT_VAR[TABLENAME]&amp;"[@c"&amp;$1:$1-1&amp;"]"))</f>
        <v>1</v>
      </c>
      <c r="S159" s="33"/>
      <c r="T159" s="33" t="str">
        <f>IF(IMPORT[[#This Row],[b4]]="","",IMPORT[[#This Row],[b4]]-IMPORT[[#This Row],[a4]])</f>
        <v/>
      </c>
      <c r="U159" s="32">
        <f ca="1">SUM(INDIRECT(IMPORT_VAR[TABLENAME]&amp;"[@a"&amp;$1:$1-1&amp;"]"),INDIRECT(IMPORT_VAR[TABLENAME]&amp;"[@c"&amp;$1:$1-1&amp;"]"))</f>
        <v>1</v>
      </c>
      <c r="V159" s="33"/>
      <c r="W159" s="31"/>
      <c r="X159" s="31" t="str">
        <f>IF(IMPORT[[#This Row],[b5]]="","",IMPORT[[#This Row],[b5]]-IMPORT[[#This Row],[a5]])</f>
        <v/>
      </c>
      <c r="Y159" s="49">
        <f ca="1">SUM(INDIRECT(IMPORT_VAR[TABLENAME]&amp;"[@a"&amp;$1:$1-1&amp;"]"),INDIRECT(IMPORT_VAR[TABLENAME]&amp;"[@c"&amp;$1:$1-1&amp;"]"))</f>
        <v>1</v>
      </c>
      <c r="Z159" s="51" t="s">
        <v>2937</v>
      </c>
      <c r="AA159" s="51" t="s">
        <v>2947</v>
      </c>
      <c r="AB159" s="51"/>
      <c r="AC159" s="51" t="str">
        <f>CONCATENATE(IMPORT[[#This Row],[1]]," ",IMPORT[[#This Row],[2]],IF(IMPORT[[#This Row],[3]]="","",CONCATENATE(" ",IMPORT[[#This Row],[3]])))</f>
        <v>Stick Marker PF-5899</v>
      </c>
      <c r="AD159" s="51" t="str">
        <f>CONCATENATE("Import ",IMPORT[[#This Row],[Ket]])</f>
        <v>Import 2019 POST IT</v>
      </c>
      <c r="AE159" s="52">
        <v>1152</v>
      </c>
      <c r="AF159" s="52" t="s">
        <v>5118</v>
      </c>
      <c r="AG159" s="52" t="s">
        <v>5780</v>
      </c>
      <c r="AH159" s="52">
        <f ca="1">IMPORT[[#This Row],[C]]</f>
        <v>1</v>
      </c>
      <c r="AI159" s="126" t="str">
        <f>CONCATENATE(IMPORT[[#This Row],[6]]," ",IMPORT[[#This Row],[7]])</f>
        <v>1152 PCS</v>
      </c>
    </row>
    <row r="160" spans="1:35">
      <c r="A160" s="102">
        <v>158</v>
      </c>
      <c r="B160" s="31">
        <f ca="1">IF(IMPORT[[#This Row],[C]]&lt;1,"",ROW()-2)</f>
        <v>158</v>
      </c>
      <c r="C160" s="57" t="s">
        <v>2948</v>
      </c>
      <c r="D160" s="31" t="s">
        <v>2934</v>
      </c>
      <c r="E160" s="31">
        <v>300</v>
      </c>
      <c r="F160" s="31">
        <f ca="1">IMPORT[TT]</f>
        <v>104</v>
      </c>
      <c r="G160" s="31"/>
      <c r="H160" s="31">
        <v>2020</v>
      </c>
      <c r="I160" s="32">
        <v>104</v>
      </c>
      <c r="J160" s="31"/>
      <c r="K160" s="31" t="str">
        <f>IF(IMPORT[[#This Row],[b1]]="","",IMPORT[[#This Row],[b1]]-IMPORT[[#This Row],[a1]])</f>
        <v/>
      </c>
      <c r="L160" s="32">
        <f ca="1">SUM(INDIRECT(IMPORT_VAR[TABLENAME]&amp;"[@a"&amp;$1:$1-1&amp;"]"),INDIRECT(IMPORT_VAR[TABLENAME]&amp;"[@c"&amp;$1:$1-1&amp;"]"))</f>
        <v>104</v>
      </c>
      <c r="M160" s="31"/>
      <c r="N160" s="31" t="str">
        <f>IF(IMPORT[[#This Row],[b2]]="","",IMPORT[[#This Row],[b2]]-IMPORT[[#This Row],[a2]])</f>
        <v/>
      </c>
      <c r="O160" s="32">
        <f ca="1">SUM(INDIRECT(IMPORT_VAR[TABLENAME]&amp;"[@a"&amp;$1:$1-1&amp;"]"),INDIRECT(IMPORT_VAR[TABLENAME]&amp;"[@c"&amp;$1:$1-1&amp;"]"))</f>
        <v>104</v>
      </c>
      <c r="P160" s="33"/>
      <c r="Q160" s="33" t="str">
        <f>IF(IMPORT[[#This Row],[b3]]="","",IMPORT[[#This Row],[b3]]-IMPORT[[#This Row],[a3]])</f>
        <v/>
      </c>
      <c r="R160" s="32">
        <f ca="1">SUM(INDIRECT(IMPORT_VAR[TABLENAME]&amp;"[@a"&amp;$1:$1-1&amp;"]"),INDIRECT(IMPORT_VAR[TABLENAME]&amp;"[@c"&amp;$1:$1-1&amp;"]"))</f>
        <v>104</v>
      </c>
      <c r="S160" s="33"/>
      <c r="T160" s="33" t="str">
        <f>IF(IMPORT[[#This Row],[b4]]="","",IMPORT[[#This Row],[b4]]-IMPORT[[#This Row],[a4]])</f>
        <v/>
      </c>
      <c r="U160" s="32">
        <f ca="1">SUM(INDIRECT(IMPORT_VAR[TABLENAME]&amp;"[@a"&amp;$1:$1-1&amp;"]"),INDIRECT(IMPORT_VAR[TABLENAME]&amp;"[@c"&amp;$1:$1-1&amp;"]"))</f>
        <v>104</v>
      </c>
      <c r="V160" s="33"/>
      <c r="W160" s="31"/>
      <c r="X160" s="31" t="str">
        <f>IF(IMPORT[[#This Row],[b5]]="","",IMPORT[[#This Row],[b5]]-IMPORT[[#This Row],[a5]])</f>
        <v/>
      </c>
      <c r="Y160" s="49">
        <f ca="1">SUM(INDIRECT(IMPORT_VAR[TABLENAME]&amp;"[@a"&amp;$1:$1-1&amp;"]"),INDIRECT(IMPORT_VAR[TABLENAME]&amp;"[@c"&amp;$1:$1-1&amp;"]"))</f>
        <v>104</v>
      </c>
      <c r="Z160" s="51" t="s">
        <v>2934</v>
      </c>
      <c r="AA160" s="51" t="s">
        <v>2948</v>
      </c>
      <c r="AB160" s="51"/>
      <c r="AC160" s="51" t="str">
        <f>CONCATENATE(IMPORT[[#This Row],[1]]," ",IMPORT[[#This Row],[2]],IF(IMPORT[[#This Row],[3]]="","",CONCATENATE(" ",IMPORT[[#This Row],[3]])))</f>
        <v>Book Tab HMB-120</v>
      </c>
      <c r="AD160" s="51" t="str">
        <f>CONCATENATE("Import ",IMPORT[[#This Row],[Ket]])</f>
        <v>Import 2020</v>
      </c>
      <c r="AE160" s="52">
        <v>300</v>
      </c>
      <c r="AF160" s="52" t="s">
        <v>5118</v>
      </c>
      <c r="AG160" s="52" t="s">
        <v>5780</v>
      </c>
      <c r="AH160" s="52">
        <f ca="1">IMPORT[[#This Row],[C]]</f>
        <v>104</v>
      </c>
      <c r="AI160" s="126" t="str">
        <f>CONCATENATE(IMPORT[[#This Row],[6]]," ",IMPORT[[#This Row],[7]])</f>
        <v>300 PCS</v>
      </c>
    </row>
    <row r="161" spans="1:35">
      <c r="A161" s="102">
        <v>159</v>
      </c>
      <c r="B161" s="31">
        <f ca="1">IF(IMPORT[[#This Row],[C]]&lt;1,"",ROW()-2)</f>
        <v>159</v>
      </c>
      <c r="C161" s="57" t="s">
        <v>2949</v>
      </c>
      <c r="D161" s="31" t="s">
        <v>2934</v>
      </c>
      <c r="E161" s="31">
        <v>300</v>
      </c>
      <c r="F161" s="31">
        <f ca="1">IMPORT[TT]</f>
        <v>167</v>
      </c>
      <c r="G161" s="31"/>
      <c r="H161" s="31">
        <v>2020</v>
      </c>
      <c r="I161" s="32">
        <v>167</v>
      </c>
      <c r="J161" s="31"/>
      <c r="K161" s="31" t="str">
        <f>IF(IMPORT[[#This Row],[b1]]="","",IMPORT[[#This Row],[b1]]-IMPORT[[#This Row],[a1]])</f>
        <v/>
      </c>
      <c r="L161" s="32">
        <f ca="1">SUM(INDIRECT(IMPORT_VAR[TABLENAME]&amp;"[@a"&amp;$1:$1-1&amp;"]"),INDIRECT(IMPORT_VAR[TABLENAME]&amp;"[@c"&amp;$1:$1-1&amp;"]"))</f>
        <v>167</v>
      </c>
      <c r="M161" s="31"/>
      <c r="N161" s="31" t="str">
        <f>IF(IMPORT[[#This Row],[b2]]="","",IMPORT[[#This Row],[b2]]-IMPORT[[#This Row],[a2]])</f>
        <v/>
      </c>
      <c r="O161" s="32">
        <f ca="1">SUM(INDIRECT(IMPORT_VAR[TABLENAME]&amp;"[@a"&amp;$1:$1-1&amp;"]"),INDIRECT(IMPORT_VAR[TABLENAME]&amp;"[@c"&amp;$1:$1-1&amp;"]"))</f>
        <v>167</v>
      </c>
      <c r="P161" s="33"/>
      <c r="Q161" s="33" t="str">
        <f>IF(IMPORT[[#This Row],[b3]]="","",IMPORT[[#This Row],[b3]]-IMPORT[[#This Row],[a3]])</f>
        <v/>
      </c>
      <c r="R161" s="32">
        <f ca="1">SUM(INDIRECT(IMPORT_VAR[TABLENAME]&amp;"[@a"&amp;$1:$1-1&amp;"]"),INDIRECT(IMPORT_VAR[TABLENAME]&amp;"[@c"&amp;$1:$1-1&amp;"]"))</f>
        <v>167</v>
      </c>
      <c r="S161" s="33"/>
      <c r="T161" s="33" t="str">
        <f>IF(IMPORT[[#This Row],[b4]]="","",IMPORT[[#This Row],[b4]]-IMPORT[[#This Row],[a4]])</f>
        <v/>
      </c>
      <c r="U161" s="32">
        <f ca="1">SUM(INDIRECT(IMPORT_VAR[TABLENAME]&amp;"[@a"&amp;$1:$1-1&amp;"]"),INDIRECT(IMPORT_VAR[TABLENAME]&amp;"[@c"&amp;$1:$1-1&amp;"]"))</f>
        <v>167</v>
      </c>
      <c r="V161" s="33"/>
      <c r="W161" s="31"/>
      <c r="X161" s="31" t="str">
        <f>IF(IMPORT[[#This Row],[b5]]="","",IMPORT[[#This Row],[b5]]-IMPORT[[#This Row],[a5]])</f>
        <v/>
      </c>
      <c r="Y161" s="49">
        <f ca="1">SUM(INDIRECT(IMPORT_VAR[TABLENAME]&amp;"[@a"&amp;$1:$1-1&amp;"]"),INDIRECT(IMPORT_VAR[TABLENAME]&amp;"[@c"&amp;$1:$1-1&amp;"]"))</f>
        <v>167</v>
      </c>
      <c r="Z161" s="51" t="s">
        <v>2934</v>
      </c>
      <c r="AA161" s="51" t="s">
        <v>2949</v>
      </c>
      <c r="AB161" s="51"/>
      <c r="AC161" s="51" t="str">
        <f>CONCATENATE(IMPORT[[#This Row],[1]]," ",IMPORT[[#This Row],[2]],IF(IMPORT[[#This Row],[3]]="","",CONCATENATE(" ",IMPORT[[#This Row],[3]])))</f>
        <v>Book Tab HMB-220</v>
      </c>
      <c r="AD161" s="51" t="str">
        <f>CONCATENATE("Import ",IMPORT[[#This Row],[Ket]])</f>
        <v>Import 2020</v>
      </c>
      <c r="AE161" s="52">
        <v>300</v>
      </c>
      <c r="AF161" s="52" t="s">
        <v>5118</v>
      </c>
      <c r="AG161" s="52" t="s">
        <v>5780</v>
      </c>
      <c r="AH161" s="52">
        <f ca="1">IMPORT[[#This Row],[C]]</f>
        <v>167</v>
      </c>
      <c r="AI161" s="126" t="str">
        <f>CONCATENATE(IMPORT[[#This Row],[6]]," ",IMPORT[[#This Row],[7]])</f>
        <v>300 PCS</v>
      </c>
    </row>
    <row r="162" spans="1:35">
      <c r="A162" s="102">
        <v>160</v>
      </c>
      <c r="B162" s="31">
        <f ca="1">IF(IMPORT[[#This Row],[C]]&lt;1,"",ROW()-2)</f>
        <v>160</v>
      </c>
      <c r="C162" s="57" t="s">
        <v>2950</v>
      </c>
      <c r="D162" s="31" t="s">
        <v>2934</v>
      </c>
      <c r="E162" s="31">
        <v>300</v>
      </c>
      <c r="F162" s="31">
        <f ca="1">IMPORT[TT]</f>
        <v>139</v>
      </c>
      <c r="G162" s="31"/>
      <c r="H162" s="31">
        <v>2020</v>
      </c>
      <c r="I162" s="32">
        <v>139</v>
      </c>
      <c r="J162" s="31"/>
      <c r="K162" s="31" t="str">
        <f>IF(IMPORT[[#This Row],[b1]]="","",IMPORT[[#This Row],[b1]]-IMPORT[[#This Row],[a1]])</f>
        <v/>
      </c>
      <c r="L162" s="32">
        <f ca="1">SUM(INDIRECT(IMPORT_VAR[TABLENAME]&amp;"[@a"&amp;$1:$1-1&amp;"]"),INDIRECT(IMPORT_VAR[TABLENAME]&amp;"[@c"&amp;$1:$1-1&amp;"]"))</f>
        <v>139</v>
      </c>
      <c r="M162" s="31"/>
      <c r="N162" s="31" t="str">
        <f>IF(IMPORT[[#This Row],[b2]]="","",IMPORT[[#This Row],[b2]]-IMPORT[[#This Row],[a2]])</f>
        <v/>
      </c>
      <c r="O162" s="32">
        <f ca="1">SUM(INDIRECT(IMPORT_VAR[TABLENAME]&amp;"[@a"&amp;$1:$1-1&amp;"]"),INDIRECT(IMPORT_VAR[TABLENAME]&amp;"[@c"&amp;$1:$1-1&amp;"]"))</f>
        <v>139</v>
      </c>
      <c r="P162" s="33"/>
      <c r="Q162" s="33" t="str">
        <f>IF(IMPORT[[#This Row],[b3]]="","",IMPORT[[#This Row],[b3]]-IMPORT[[#This Row],[a3]])</f>
        <v/>
      </c>
      <c r="R162" s="32">
        <f ca="1">SUM(INDIRECT(IMPORT_VAR[TABLENAME]&amp;"[@a"&amp;$1:$1-1&amp;"]"),INDIRECT(IMPORT_VAR[TABLENAME]&amp;"[@c"&amp;$1:$1-1&amp;"]"))</f>
        <v>139</v>
      </c>
      <c r="S162" s="33"/>
      <c r="T162" s="33" t="str">
        <f>IF(IMPORT[[#This Row],[b4]]="","",IMPORT[[#This Row],[b4]]-IMPORT[[#This Row],[a4]])</f>
        <v/>
      </c>
      <c r="U162" s="32">
        <f ca="1">SUM(INDIRECT(IMPORT_VAR[TABLENAME]&amp;"[@a"&amp;$1:$1-1&amp;"]"),INDIRECT(IMPORT_VAR[TABLENAME]&amp;"[@c"&amp;$1:$1-1&amp;"]"))</f>
        <v>139</v>
      </c>
      <c r="V162" s="33"/>
      <c r="W162" s="31"/>
      <c r="X162" s="31" t="str">
        <f>IF(IMPORT[[#This Row],[b5]]="","",IMPORT[[#This Row],[b5]]-IMPORT[[#This Row],[a5]])</f>
        <v/>
      </c>
      <c r="Y162" s="49">
        <f ca="1">SUM(INDIRECT(IMPORT_VAR[TABLENAME]&amp;"[@a"&amp;$1:$1-1&amp;"]"),INDIRECT(IMPORT_VAR[TABLENAME]&amp;"[@c"&amp;$1:$1-1&amp;"]"))</f>
        <v>139</v>
      </c>
      <c r="Z162" s="51" t="s">
        <v>2934</v>
      </c>
      <c r="AA162" s="51" t="s">
        <v>2950</v>
      </c>
      <c r="AB162" s="51"/>
      <c r="AC162" s="51" t="str">
        <f>CONCATENATE(IMPORT[[#This Row],[1]]," ",IMPORT[[#This Row],[2]],IF(IMPORT[[#This Row],[3]]="","",CONCATENATE(" ",IMPORT[[#This Row],[3]])))</f>
        <v>Book Tab HMB-320</v>
      </c>
      <c r="AD162" s="51" t="str">
        <f>CONCATENATE("Import ",IMPORT[[#This Row],[Ket]])</f>
        <v>Import 2020</v>
      </c>
      <c r="AE162" s="52">
        <v>300</v>
      </c>
      <c r="AF162" s="52" t="s">
        <v>5118</v>
      </c>
      <c r="AG162" s="52" t="s">
        <v>5780</v>
      </c>
      <c r="AH162" s="52">
        <f ca="1">IMPORT[[#This Row],[C]]</f>
        <v>139</v>
      </c>
      <c r="AI162" s="126" t="str">
        <f>CONCATENATE(IMPORT[[#This Row],[6]]," ",IMPORT[[#This Row],[7]])</f>
        <v>300 PCS</v>
      </c>
    </row>
    <row r="163" spans="1:35">
      <c r="A163" s="102">
        <v>161</v>
      </c>
      <c r="B163" s="31" t="str">
        <f ca="1">IF(IMPORT[[#This Row],[C]]&lt;1,"",ROW()-2)</f>
        <v/>
      </c>
      <c r="C163" s="57" t="s">
        <v>2951</v>
      </c>
      <c r="D163" s="31" t="s">
        <v>2804</v>
      </c>
      <c r="E163" s="31">
        <v>500</v>
      </c>
      <c r="F163" s="31">
        <f ca="1">IMPORT[TT]</f>
        <v>0</v>
      </c>
      <c r="G163" s="31"/>
      <c r="H163" s="31">
        <v>2020</v>
      </c>
      <c r="I163" s="32">
        <v>0</v>
      </c>
      <c r="J163" s="31"/>
      <c r="K163" s="31" t="str">
        <f>IF(IMPORT[[#This Row],[b1]]="","",IMPORT[[#This Row],[b1]]-IMPORT[[#This Row],[a1]])</f>
        <v/>
      </c>
      <c r="L163" s="32">
        <f ca="1">SUM(INDIRECT(IMPORT_VAR[TABLENAME]&amp;"[@a"&amp;$1:$1-1&amp;"]"),INDIRECT(IMPORT_VAR[TABLENAME]&amp;"[@c"&amp;$1:$1-1&amp;"]"))</f>
        <v>0</v>
      </c>
      <c r="M163" s="31"/>
      <c r="N163" s="31" t="str">
        <f>IF(IMPORT[[#This Row],[b2]]="","",IMPORT[[#This Row],[b2]]-IMPORT[[#This Row],[a2]])</f>
        <v/>
      </c>
      <c r="O163" s="32">
        <f ca="1">SUM(INDIRECT(IMPORT_VAR[TABLENAME]&amp;"[@a"&amp;$1:$1-1&amp;"]"),INDIRECT(IMPORT_VAR[TABLENAME]&amp;"[@c"&amp;$1:$1-1&amp;"]"))</f>
        <v>0</v>
      </c>
      <c r="P163" s="33"/>
      <c r="Q163" s="33" t="str">
        <f>IF(IMPORT[[#This Row],[b3]]="","",IMPORT[[#This Row],[b3]]-IMPORT[[#This Row],[a3]])</f>
        <v/>
      </c>
      <c r="R163" s="32">
        <f ca="1">SUM(INDIRECT(IMPORT_VAR[TABLENAME]&amp;"[@a"&amp;$1:$1-1&amp;"]"),INDIRECT(IMPORT_VAR[TABLENAME]&amp;"[@c"&amp;$1:$1-1&amp;"]"))</f>
        <v>0</v>
      </c>
      <c r="S163" s="33"/>
      <c r="T163" s="33" t="str">
        <f>IF(IMPORT[[#This Row],[b4]]="","",IMPORT[[#This Row],[b4]]-IMPORT[[#This Row],[a4]])</f>
        <v/>
      </c>
      <c r="U163" s="32">
        <f ca="1">SUM(INDIRECT(IMPORT_VAR[TABLENAME]&amp;"[@a"&amp;$1:$1-1&amp;"]"),INDIRECT(IMPORT_VAR[TABLENAME]&amp;"[@c"&amp;$1:$1-1&amp;"]"))</f>
        <v>0</v>
      </c>
      <c r="V163" s="33"/>
      <c r="W163" s="31"/>
      <c r="X163" s="31" t="str">
        <f>IF(IMPORT[[#This Row],[b5]]="","",IMPORT[[#This Row],[b5]]-IMPORT[[#This Row],[a5]])</f>
        <v/>
      </c>
      <c r="Y163" s="49">
        <f ca="1">SUM(INDIRECT(IMPORT_VAR[TABLENAME]&amp;"[@a"&amp;$1:$1-1&amp;"]"),INDIRECT(IMPORT_VAR[TABLENAME]&amp;"[@c"&amp;$1:$1-1&amp;"]"))</f>
        <v>0</v>
      </c>
      <c r="Z163" s="51" t="s">
        <v>5661</v>
      </c>
      <c r="AA163" s="51" t="s">
        <v>2951</v>
      </c>
      <c r="AB163" s="51"/>
      <c r="AC163" s="51" t="str">
        <f>CONCATENATE(IMPORT[[#This Row],[1]]," ",IMPORT[[#This Row],[2]],IF(IMPORT[[#This Row],[3]]="","",CONCATENATE(" ",IMPORT[[#This Row],[3]])))</f>
        <v>Kuas BL-8</v>
      </c>
      <c r="AD163" s="51" t="str">
        <f>CONCATENATE("Import ",IMPORT[[#This Row],[Ket]])</f>
        <v>Import 2020</v>
      </c>
      <c r="AE163" s="52">
        <v>500</v>
      </c>
      <c r="AF163" s="52" t="s">
        <v>5118</v>
      </c>
      <c r="AG163" s="52" t="s">
        <v>5780</v>
      </c>
      <c r="AH163" s="52">
        <f ca="1">IMPORT[[#This Row],[C]]</f>
        <v>0</v>
      </c>
      <c r="AI163" s="126" t="str">
        <f>CONCATENATE(IMPORT[[#This Row],[6]]," ",IMPORT[[#This Row],[7]])</f>
        <v>500 PCS</v>
      </c>
    </row>
    <row r="164" spans="1:35">
      <c r="A164" s="102">
        <v>162</v>
      </c>
      <c r="B164" s="31">
        <f ca="1">IF(IMPORT[[#This Row],[C]]&lt;1,"",ROW()-2)</f>
        <v>162</v>
      </c>
      <c r="C164" s="57" t="s">
        <v>2952</v>
      </c>
      <c r="D164" s="31" t="s">
        <v>2953</v>
      </c>
      <c r="E164" s="31">
        <v>240</v>
      </c>
      <c r="F164" s="31">
        <f ca="1">IMPORT[TT]</f>
        <v>11</v>
      </c>
      <c r="G164" s="31"/>
      <c r="H164" s="31">
        <v>2020</v>
      </c>
      <c r="I164" s="32">
        <v>11</v>
      </c>
      <c r="J164" s="31"/>
      <c r="K164" s="31" t="str">
        <f>IF(IMPORT[[#This Row],[b1]]="","",IMPORT[[#This Row],[b1]]-IMPORT[[#This Row],[a1]])</f>
        <v/>
      </c>
      <c r="L164" s="32">
        <f ca="1">SUM(INDIRECT(IMPORT_VAR[TABLENAME]&amp;"[@a"&amp;$1:$1-1&amp;"]"),INDIRECT(IMPORT_VAR[TABLENAME]&amp;"[@c"&amp;$1:$1-1&amp;"]"))</f>
        <v>11</v>
      </c>
      <c r="M164" s="31"/>
      <c r="N164" s="31" t="str">
        <f>IF(IMPORT[[#This Row],[b2]]="","",IMPORT[[#This Row],[b2]]-IMPORT[[#This Row],[a2]])</f>
        <v/>
      </c>
      <c r="O164" s="32">
        <f ca="1">SUM(INDIRECT(IMPORT_VAR[TABLENAME]&amp;"[@a"&amp;$1:$1-1&amp;"]"),INDIRECT(IMPORT_VAR[TABLENAME]&amp;"[@c"&amp;$1:$1-1&amp;"]"))</f>
        <v>11</v>
      </c>
      <c r="P164" s="33"/>
      <c r="Q164" s="33" t="str">
        <f>IF(IMPORT[[#This Row],[b3]]="","",IMPORT[[#This Row],[b3]]-IMPORT[[#This Row],[a3]])</f>
        <v/>
      </c>
      <c r="R164" s="32">
        <f ca="1">SUM(INDIRECT(IMPORT_VAR[TABLENAME]&amp;"[@a"&amp;$1:$1-1&amp;"]"),INDIRECT(IMPORT_VAR[TABLENAME]&amp;"[@c"&amp;$1:$1-1&amp;"]"))</f>
        <v>11</v>
      </c>
      <c r="S164" s="33"/>
      <c r="T164" s="33" t="str">
        <f>IF(IMPORT[[#This Row],[b4]]="","",IMPORT[[#This Row],[b4]]-IMPORT[[#This Row],[a4]])</f>
        <v/>
      </c>
      <c r="U164" s="32">
        <f ca="1">SUM(INDIRECT(IMPORT_VAR[TABLENAME]&amp;"[@a"&amp;$1:$1-1&amp;"]"),INDIRECT(IMPORT_VAR[TABLENAME]&amp;"[@c"&amp;$1:$1-1&amp;"]"))</f>
        <v>11</v>
      </c>
      <c r="V164" s="33"/>
      <c r="W164" s="31"/>
      <c r="X164" s="31" t="str">
        <f>IF(IMPORT[[#This Row],[b5]]="","",IMPORT[[#This Row],[b5]]-IMPORT[[#This Row],[a5]])</f>
        <v/>
      </c>
      <c r="Y164" s="49">
        <f ca="1">SUM(INDIRECT(IMPORT_VAR[TABLENAME]&amp;"[@a"&amp;$1:$1-1&amp;"]"),INDIRECT(IMPORT_VAR[TABLENAME]&amp;"[@c"&amp;$1:$1-1&amp;"]"))</f>
        <v>11</v>
      </c>
      <c r="Z164" s="51" t="s">
        <v>5664</v>
      </c>
      <c r="AA164" s="51" t="s">
        <v>2952</v>
      </c>
      <c r="AB164" s="51"/>
      <c r="AC164" s="51" t="str">
        <f>CONCATENATE(IMPORT[[#This Row],[1]]," ",IMPORT[[#This Row],[2]],IF(IMPORT[[#This Row],[3]]="","",CONCATENATE(" ",IMPORT[[#This Row],[3]])))</f>
        <v>Clip 145mm-6"</v>
      </c>
      <c r="AD164" s="51" t="str">
        <f>CONCATENATE("Import ",IMPORT[[#This Row],[Ket]])</f>
        <v>Import 2020</v>
      </c>
      <c r="AE164" s="52">
        <v>240</v>
      </c>
      <c r="AF164" s="52" t="s">
        <v>5118</v>
      </c>
      <c r="AG164" s="52" t="s">
        <v>5780</v>
      </c>
      <c r="AH164" s="52">
        <f ca="1">IMPORT[[#This Row],[C]]</f>
        <v>11</v>
      </c>
      <c r="AI164" s="126" t="str">
        <f>CONCATENATE(IMPORT[[#This Row],[6]]," ",IMPORT[[#This Row],[7]])</f>
        <v>240 PCS</v>
      </c>
    </row>
    <row r="165" spans="1:35">
      <c r="A165" s="102">
        <v>163</v>
      </c>
      <c r="B165" s="31">
        <f ca="1">IF(IMPORT[[#This Row],[C]]&lt;1,"",ROW()-2)</f>
        <v>163</v>
      </c>
      <c r="C165" s="57" t="s">
        <v>2954</v>
      </c>
      <c r="D165" s="31" t="s">
        <v>2955</v>
      </c>
      <c r="E165" s="31">
        <v>1728</v>
      </c>
      <c r="F165" s="31">
        <f ca="1">IMPORT[TT]</f>
        <v>1</v>
      </c>
      <c r="G165" s="31"/>
      <c r="H165" s="31">
        <v>2020</v>
      </c>
      <c r="I165" s="32">
        <v>1</v>
      </c>
      <c r="J165" s="31"/>
      <c r="K165" s="31" t="str">
        <f>IF(IMPORT[[#This Row],[b1]]="","",IMPORT[[#This Row],[b1]]-IMPORT[[#This Row],[a1]])</f>
        <v/>
      </c>
      <c r="L165" s="32">
        <f ca="1">SUM(INDIRECT(IMPORT_VAR[TABLENAME]&amp;"[@a"&amp;$1:$1-1&amp;"]"),INDIRECT(IMPORT_VAR[TABLENAME]&amp;"[@c"&amp;$1:$1-1&amp;"]"))</f>
        <v>1</v>
      </c>
      <c r="M165" s="31"/>
      <c r="N165" s="31" t="str">
        <f>IF(IMPORT[[#This Row],[b2]]="","",IMPORT[[#This Row],[b2]]-IMPORT[[#This Row],[a2]])</f>
        <v/>
      </c>
      <c r="O165" s="32">
        <f ca="1">SUM(INDIRECT(IMPORT_VAR[TABLENAME]&amp;"[@a"&amp;$1:$1-1&amp;"]"),INDIRECT(IMPORT_VAR[TABLENAME]&amp;"[@c"&amp;$1:$1-1&amp;"]"))</f>
        <v>1</v>
      </c>
      <c r="P165" s="33"/>
      <c r="Q165" s="33" t="str">
        <f>IF(IMPORT[[#This Row],[b3]]="","",IMPORT[[#This Row],[b3]]-IMPORT[[#This Row],[a3]])</f>
        <v/>
      </c>
      <c r="R165" s="32">
        <f ca="1">SUM(INDIRECT(IMPORT_VAR[TABLENAME]&amp;"[@a"&amp;$1:$1-1&amp;"]"),INDIRECT(IMPORT_VAR[TABLENAME]&amp;"[@c"&amp;$1:$1-1&amp;"]"))</f>
        <v>1</v>
      </c>
      <c r="S165" s="33"/>
      <c r="T165" s="33" t="str">
        <f>IF(IMPORT[[#This Row],[b4]]="","",IMPORT[[#This Row],[b4]]-IMPORT[[#This Row],[a4]])</f>
        <v/>
      </c>
      <c r="U165" s="32">
        <f ca="1">SUM(INDIRECT(IMPORT_VAR[TABLENAME]&amp;"[@a"&amp;$1:$1-1&amp;"]"),INDIRECT(IMPORT_VAR[TABLENAME]&amp;"[@c"&amp;$1:$1-1&amp;"]"))</f>
        <v>1</v>
      </c>
      <c r="V165" s="33"/>
      <c r="W165" s="31"/>
      <c r="X165" s="31" t="str">
        <f>IF(IMPORT[[#This Row],[b5]]="","",IMPORT[[#This Row],[b5]]-IMPORT[[#This Row],[a5]])</f>
        <v/>
      </c>
      <c r="Y165" s="49">
        <f ca="1">SUM(INDIRECT(IMPORT_VAR[TABLENAME]&amp;"[@a"&amp;$1:$1-1&amp;"]"),INDIRECT(IMPORT_VAR[TABLENAME]&amp;"[@c"&amp;$1:$1-1&amp;"]"))</f>
        <v>1</v>
      </c>
      <c r="Z165" s="51" t="s">
        <v>3286</v>
      </c>
      <c r="AA165" s="51" t="s">
        <v>2954</v>
      </c>
      <c r="AB165" s="51"/>
      <c r="AC165" s="51" t="str">
        <f>CONCATENATE(IMPORT[[#This Row],[1]]," ",IMPORT[[#This Row],[2]],IF(IMPORT[[#This Row],[3]]="","",CONCATENATE(" ",IMPORT[[#This Row],[3]])))</f>
        <v>Gel Pen BP-A8021</v>
      </c>
      <c r="AD165" s="51" t="str">
        <f>CONCATENATE("Import ",IMPORT[[#This Row],[Ket]])</f>
        <v>Import 2020</v>
      </c>
      <c r="AE165" s="52">
        <v>1728</v>
      </c>
      <c r="AF165" s="52" t="s">
        <v>5118</v>
      </c>
      <c r="AG165" s="52" t="s">
        <v>5780</v>
      </c>
      <c r="AH165" s="52">
        <f ca="1">IMPORT[[#This Row],[C]]</f>
        <v>1</v>
      </c>
      <c r="AI165" s="126" t="str">
        <f>CONCATENATE(IMPORT[[#This Row],[6]]," ",IMPORT[[#This Row],[7]])</f>
        <v>1728 PCS</v>
      </c>
    </row>
    <row r="166" spans="1:35">
      <c r="A166" s="102">
        <v>164</v>
      </c>
      <c r="B166" s="31">
        <f ca="1">IF(IMPORT[[#This Row],[C]]&lt;1,"",ROW()-2)</f>
        <v>164</v>
      </c>
      <c r="C166" s="57" t="s">
        <v>2956</v>
      </c>
      <c r="D166" s="31" t="s">
        <v>2955</v>
      </c>
      <c r="E166" s="31">
        <v>1728</v>
      </c>
      <c r="F166" s="31">
        <f ca="1">IMPORT[TT]</f>
        <v>2</v>
      </c>
      <c r="G166" s="31"/>
      <c r="H166" s="31">
        <v>2020</v>
      </c>
      <c r="I166" s="32">
        <v>2</v>
      </c>
      <c r="J166" s="31"/>
      <c r="K166" s="31" t="str">
        <f>IF(IMPORT[[#This Row],[b1]]="","",IMPORT[[#This Row],[b1]]-IMPORT[[#This Row],[a1]])</f>
        <v/>
      </c>
      <c r="L166" s="32">
        <f ca="1">SUM(INDIRECT(IMPORT_VAR[TABLENAME]&amp;"[@a"&amp;$1:$1-1&amp;"]"),INDIRECT(IMPORT_VAR[TABLENAME]&amp;"[@c"&amp;$1:$1-1&amp;"]"))</f>
        <v>2</v>
      </c>
      <c r="M166" s="31"/>
      <c r="N166" s="31" t="str">
        <f>IF(IMPORT[[#This Row],[b2]]="","",IMPORT[[#This Row],[b2]]-IMPORT[[#This Row],[a2]])</f>
        <v/>
      </c>
      <c r="O166" s="32">
        <f ca="1">SUM(INDIRECT(IMPORT_VAR[TABLENAME]&amp;"[@a"&amp;$1:$1-1&amp;"]"),INDIRECT(IMPORT_VAR[TABLENAME]&amp;"[@c"&amp;$1:$1-1&amp;"]"))</f>
        <v>2</v>
      </c>
      <c r="P166" s="33"/>
      <c r="Q166" s="33" t="str">
        <f>IF(IMPORT[[#This Row],[b3]]="","",IMPORT[[#This Row],[b3]]-IMPORT[[#This Row],[a3]])</f>
        <v/>
      </c>
      <c r="R166" s="32">
        <f ca="1">SUM(INDIRECT(IMPORT_VAR[TABLENAME]&amp;"[@a"&amp;$1:$1-1&amp;"]"),INDIRECT(IMPORT_VAR[TABLENAME]&amp;"[@c"&amp;$1:$1-1&amp;"]"))</f>
        <v>2</v>
      </c>
      <c r="S166" s="33"/>
      <c r="T166" s="33" t="str">
        <f>IF(IMPORT[[#This Row],[b4]]="","",IMPORT[[#This Row],[b4]]-IMPORT[[#This Row],[a4]])</f>
        <v/>
      </c>
      <c r="U166" s="32">
        <f ca="1">SUM(INDIRECT(IMPORT_VAR[TABLENAME]&amp;"[@a"&amp;$1:$1-1&amp;"]"),INDIRECT(IMPORT_VAR[TABLENAME]&amp;"[@c"&amp;$1:$1-1&amp;"]"))</f>
        <v>2</v>
      </c>
      <c r="V166" s="33"/>
      <c r="W166" s="31"/>
      <c r="X166" s="31" t="str">
        <f>IF(IMPORT[[#This Row],[b5]]="","",IMPORT[[#This Row],[b5]]-IMPORT[[#This Row],[a5]])</f>
        <v/>
      </c>
      <c r="Y166" s="49">
        <f ca="1">SUM(INDIRECT(IMPORT_VAR[TABLENAME]&amp;"[@a"&amp;$1:$1-1&amp;"]"),INDIRECT(IMPORT_VAR[TABLENAME]&amp;"[@c"&amp;$1:$1-1&amp;"]"))</f>
        <v>2</v>
      </c>
      <c r="Z166" s="51" t="s">
        <v>3286</v>
      </c>
      <c r="AA166" s="51" t="s">
        <v>2956</v>
      </c>
      <c r="AB166" s="51"/>
      <c r="AC166" s="51" t="str">
        <f>CONCATENATE(IMPORT[[#This Row],[1]]," ",IMPORT[[#This Row],[2]],IF(IMPORT[[#This Row],[3]]="","",CONCATENATE(" ",IMPORT[[#This Row],[3]])))</f>
        <v>Gel Pen BP-A8031</v>
      </c>
      <c r="AD166" s="51" t="str">
        <f>CONCATENATE("Import ",IMPORT[[#This Row],[Ket]])</f>
        <v>Import 2020</v>
      </c>
      <c r="AE166" s="52">
        <v>1728</v>
      </c>
      <c r="AF166" s="52" t="s">
        <v>5118</v>
      </c>
      <c r="AG166" s="52" t="s">
        <v>5780</v>
      </c>
      <c r="AH166" s="52">
        <f ca="1">IMPORT[[#This Row],[C]]</f>
        <v>2</v>
      </c>
      <c r="AI166" s="126" t="str">
        <f>CONCATENATE(IMPORT[[#This Row],[6]]," ",IMPORT[[#This Row],[7]])</f>
        <v>1728 PCS</v>
      </c>
    </row>
    <row r="167" spans="1:35">
      <c r="A167" s="102">
        <v>165</v>
      </c>
      <c r="B167" s="31">
        <f ca="1">IF(IMPORT[[#This Row],[C]]&lt;1,"",ROW()-2)</f>
        <v>165</v>
      </c>
      <c r="C167" s="57" t="s">
        <v>2957</v>
      </c>
      <c r="D167" s="31" t="s">
        <v>2955</v>
      </c>
      <c r="E167" s="31">
        <v>1728</v>
      </c>
      <c r="F167" s="31">
        <f ca="1">IMPORT[TT]</f>
        <v>1</v>
      </c>
      <c r="G167" s="31"/>
      <c r="H167" s="31">
        <v>2020</v>
      </c>
      <c r="I167" s="32">
        <v>1</v>
      </c>
      <c r="J167" s="31"/>
      <c r="K167" s="31" t="str">
        <f>IF(IMPORT[[#This Row],[b1]]="","",IMPORT[[#This Row],[b1]]-IMPORT[[#This Row],[a1]])</f>
        <v/>
      </c>
      <c r="L167" s="32">
        <f ca="1">SUM(INDIRECT(IMPORT_VAR[TABLENAME]&amp;"[@a"&amp;$1:$1-1&amp;"]"),INDIRECT(IMPORT_VAR[TABLENAME]&amp;"[@c"&amp;$1:$1-1&amp;"]"))</f>
        <v>1</v>
      </c>
      <c r="M167" s="31"/>
      <c r="N167" s="31" t="str">
        <f>IF(IMPORT[[#This Row],[b2]]="","",IMPORT[[#This Row],[b2]]-IMPORT[[#This Row],[a2]])</f>
        <v/>
      </c>
      <c r="O167" s="32">
        <f ca="1">SUM(INDIRECT(IMPORT_VAR[TABLENAME]&amp;"[@a"&amp;$1:$1-1&amp;"]"),INDIRECT(IMPORT_VAR[TABLENAME]&amp;"[@c"&amp;$1:$1-1&amp;"]"))</f>
        <v>1</v>
      </c>
      <c r="P167" s="33"/>
      <c r="Q167" s="33" t="str">
        <f>IF(IMPORT[[#This Row],[b3]]="","",IMPORT[[#This Row],[b3]]-IMPORT[[#This Row],[a3]])</f>
        <v/>
      </c>
      <c r="R167" s="32">
        <f ca="1">SUM(INDIRECT(IMPORT_VAR[TABLENAME]&amp;"[@a"&amp;$1:$1-1&amp;"]"),INDIRECT(IMPORT_VAR[TABLENAME]&amp;"[@c"&amp;$1:$1-1&amp;"]"))</f>
        <v>1</v>
      </c>
      <c r="S167" s="33"/>
      <c r="T167" s="33" t="str">
        <f>IF(IMPORT[[#This Row],[b4]]="","",IMPORT[[#This Row],[b4]]-IMPORT[[#This Row],[a4]])</f>
        <v/>
      </c>
      <c r="U167" s="32">
        <f ca="1">SUM(INDIRECT(IMPORT_VAR[TABLENAME]&amp;"[@a"&amp;$1:$1-1&amp;"]"),INDIRECT(IMPORT_VAR[TABLENAME]&amp;"[@c"&amp;$1:$1-1&amp;"]"))</f>
        <v>1</v>
      </c>
      <c r="V167" s="33"/>
      <c r="W167" s="31"/>
      <c r="X167" s="31" t="str">
        <f>IF(IMPORT[[#This Row],[b5]]="","",IMPORT[[#This Row],[b5]]-IMPORT[[#This Row],[a5]])</f>
        <v/>
      </c>
      <c r="Y167" s="49">
        <f ca="1">SUM(INDIRECT(IMPORT_VAR[TABLENAME]&amp;"[@a"&amp;$1:$1-1&amp;"]"),INDIRECT(IMPORT_VAR[TABLENAME]&amp;"[@c"&amp;$1:$1-1&amp;"]"))</f>
        <v>1</v>
      </c>
      <c r="Z167" s="51" t="s">
        <v>3286</v>
      </c>
      <c r="AA167" s="51" t="s">
        <v>2957</v>
      </c>
      <c r="AB167" s="51"/>
      <c r="AC167" s="51" t="str">
        <f>CONCATENATE(IMPORT[[#This Row],[1]]," ",IMPORT[[#This Row],[2]],IF(IMPORT[[#This Row],[3]]="","",CONCATENATE(" ",IMPORT[[#This Row],[3]])))</f>
        <v>Gel Pen BP-A8032</v>
      </c>
      <c r="AD167" s="51" t="str">
        <f>CONCATENATE("Import ",IMPORT[[#This Row],[Ket]])</f>
        <v>Import 2020</v>
      </c>
      <c r="AE167" s="52">
        <v>1728</v>
      </c>
      <c r="AF167" s="52" t="s">
        <v>5118</v>
      </c>
      <c r="AG167" s="52" t="s">
        <v>5780</v>
      </c>
      <c r="AH167" s="52">
        <f ca="1">IMPORT[[#This Row],[C]]</f>
        <v>1</v>
      </c>
      <c r="AI167" s="126" t="str">
        <f>CONCATENATE(IMPORT[[#This Row],[6]]," ",IMPORT[[#This Row],[7]])</f>
        <v>1728 PCS</v>
      </c>
    </row>
    <row r="168" spans="1:35">
      <c r="A168" s="102">
        <v>166</v>
      </c>
      <c r="B168" s="31">
        <f ca="1">IF(IMPORT[[#This Row],[C]]&lt;1,"",ROW()-2)</f>
        <v>166</v>
      </c>
      <c r="C168" s="57" t="s">
        <v>2958</v>
      </c>
      <c r="D168" s="31" t="s">
        <v>2955</v>
      </c>
      <c r="E168" s="31">
        <v>1728</v>
      </c>
      <c r="F168" s="31">
        <f ca="1">IMPORT[TT]</f>
        <v>1</v>
      </c>
      <c r="G168" s="31"/>
      <c r="H168" s="31">
        <v>2020</v>
      </c>
      <c r="I168" s="32">
        <v>1</v>
      </c>
      <c r="J168" s="31"/>
      <c r="K168" s="31" t="str">
        <f>IF(IMPORT[[#This Row],[b1]]="","",IMPORT[[#This Row],[b1]]-IMPORT[[#This Row],[a1]])</f>
        <v/>
      </c>
      <c r="L168" s="32">
        <f ca="1">SUM(INDIRECT(IMPORT_VAR[TABLENAME]&amp;"[@a"&amp;$1:$1-1&amp;"]"),INDIRECT(IMPORT_VAR[TABLENAME]&amp;"[@c"&amp;$1:$1-1&amp;"]"))</f>
        <v>1</v>
      </c>
      <c r="M168" s="31"/>
      <c r="N168" s="31" t="str">
        <f>IF(IMPORT[[#This Row],[b2]]="","",IMPORT[[#This Row],[b2]]-IMPORT[[#This Row],[a2]])</f>
        <v/>
      </c>
      <c r="O168" s="32">
        <f ca="1">SUM(INDIRECT(IMPORT_VAR[TABLENAME]&amp;"[@a"&amp;$1:$1-1&amp;"]"),INDIRECT(IMPORT_VAR[TABLENAME]&amp;"[@c"&amp;$1:$1-1&amp;"]"))</f>
        <v>1</v>
      </c>
      <c r="P168" s="33"/>
      <c r="Q168" s="33" t="str">
        <f>IF(IMPORT[[#This Row],[b3]]="","",IMPORT[[#This Row],[b3]]-IMPORT[[#This Row],[a3]])</f>
        <v/>
      </c>
      <c r="R168" s="32">
        <f ca="1">SUM(INDIRECT(IMPORT_VAR[TABLENAME]&amp;"[@a"&amp;$1:$1-1&amp;"]"),INDIRECT(IMPORT_VAR[TABLENAME]&amp;"[@c"&amp;$1:$1-1&amp;"]"))</f>
        <v>1</v>
      </c>
      <c r="S168" s="33"/>
      <c r="T168" s="33" t="str">
        <f>IF(IMPORT[[#This Row],[b4]]="","",IMPORT[[#This Row],[b4]]-IMPORT[[#This Row],[a4]])</f>
        <v/>
      </c>
      <c r="U168" s="32">
        <f ca="1">SUM(INDIRECT(IMPORT_VAR[TABLENAME]&amp;"[@a"&amp;$1:$1-1&amp;"]"),INDIRECT(IMPORT_VAR[TABLENAME]&amp;"[@c"&amp;$1:$1-1&amp;"]"))</f>
        <v>1</v>
      </c>
      <c r="V168" s="33"/>
      <c r="W168" s="31"/>
      <c r="X168" s="31" t="str">
        <f>IF(IMPORT[[#This Row],[b5]]="","",IMPORT[[#This Row],[b5]]-IMPORT[[#This Row],[a5]])</f>
        <v/>
      </c>
      <c r="Y168" s="49">
        <f ca="1">SUM(INDIRECT(IMPORT_VAR[TABLENAME]&amp;"[@a"&amp;$1:$1-1&amp;"]"),INDIRECT(IMPORT_VAR[TABLENAME]&amp;"[@c"&amp;$1:$1-1&amp;"]"))</f>
        <v>1</v>
      </c>
      <c r="Z168" s="51" t="s">
        <v>3286</v>
      </c>
      <c r="AA168" s="51" t="s">
        <v>2958</v>
      </c>
      <c r="AB168" s="51"/>
      <c r="AC168" s="51" t="str">
        <f>CONCATENATE(IMPORT[[#This Row],[1]]," ",IMPORT[[#This Row],[2]],IF(IMPORT[[#This Row],[3]]="","",CONCATENATE(" ",IMPORT[[#This Row],[3]])))</f>
        <v>Gel Pen BP-A8035</v>
      </c>
      <c r="AD168" s="51" t="str">
        <f>CONCATENATE("Import ",IMPORT[[#This Row],[Ket]])</f>
        <v>Import 2020</v>
      </c>
      <c r="AE168" s="52">
        <v>1728</v>
      </c>
      <c r="AF168" s="52" t="s">
        <v>5118</v>
      </c>
      <c r="AG168" s="52" t="s">
        <v>5780</v>
      </c>
      <c r="AH168" s="52">
        <f ca="1">IMPORT[[#This Row],[C]]</f>
        <v>1</v>
      </c>
      <c r="AI168" s="126" t="str">
        <f>CONCATENATE(IMPORT[[#This Row],[6]]," ",IMPORT[[#This Row],[7]])</f>
        <v>1728 PCS</v>
      </c>
    </row>
    <row r="169" spans="1:35">
      <c r="A169" s="102">
        <v>167</v>
      </c>
      <c r="B169" s="31">
        <f ca="1">IF(IMPORT[[#This Row],[C]]&lt;1,"",ROW()-2)</f>
        <v>167</v>
      </c>
      <c r="C169" s="57" t="s">
        <v>2959</v>
      </c>
      <c r="D169" s="31" t="s">
        <v>2955</v>
      </c>
      <c r="E169" s="31">
        <v>1728</v>
      </c>
      <c r="F169" s="31">
        <f ca="1">IMPORT[TT]</f>
        <v>19</v>
      </c>
      <c r="G169" s="31"/>
      <c r="H169" s="31">
        <v>2020</v>
      </c>
      <c r="I169" s="32">
        <v>19</v>
      </c>
      <c r="J169" s="31"/>
      <c r="K169" s="31" t="str">
        <f>IF(IMPORT[[#This Row],[b1]]="","",IMPORT[[#This Row],[b1]]-IMPORT[[#This Row],[a1]])</f>
        <v/>
      </c>
      <c r="L169" s="32">
        <f ca="1">SUM(INDIRECT(IMPORT_VAR[TABLENAME]&amp;"[@a"&amp;$1:$1-1&amp;"]"),INDIRECT(IMPORT_VAR[TABLENAME]&amp;"[@c"&amp;$1:$1-1&amp;"]"))</f>
        <v>19</v>
      </c>
      <c r="M169" s="31"/>
      <c r="N169" s="31" t="str">
        <f>IF(IMPORT[[#This Row],[b2]]="","",IMPORT[[#This Row],[b2]]-IMPORT[[#This Row],[a2]])</f>
        <v/>
      </c>
      <c r="O169" s="32">
        <f ca="1">SUM(INDIRECT(IMPORT_VAR[TABLENAME]&amp;"[@a"&amp;$1:$1-1&amp;"]"),INDIRECT(IMPORT_VAR[TABLENAME]&amp;"[@c"&amp;$1:$1-1&amp;"]"))</f>
        <v>19</v>
      </c>
      <c r="P169" s="33"/>
      <c r="Q169" s="33" t="str">
        <f>IF(IMPORT[[#This Row],[b3]]="","",IMPORT[[#This Row],[b3]]-IMPORT[[#This Row],[a3]])</f>
        <v/>
      </c>
      <c r="R169" s="32">
        <f ca="1">SUM(INDIRECT(IMPORT_VAR[TABLENAME]&amp;"[@a"&amp;$1:$1-1&amp;"]"),INDIRECT(IMPORT_VAR[TABLENAME]&amp;"[@c"&amp;$1:$1-1&amp;"]"))</f>
        <v>19</v>
      </c>
      <c r="S169" s="33"/>
      <c r="T169" s="33" t="str">
        <f>IF(IMPORT[[#This Row],[b4]]="","",IMPORT[[#This Row],[b4]]-IMPORT[[#This Row],[a4]])</f>
        <v/>
      </c>
      <c r="U169" s="32">
        <f ca="1">SUM(INDIRECT(IMPORT_VAR[TABLENAME]&amp;"[@a"&amp;$1:$1-1&amp;"]"),INDIRECT(IMPORT_VAR[TABLENAME]&amp;"[@c"&amp;$1:$1-1&amp;"]"))</f>
        <v>19</v>
      </c>
      <c r="V169" s="33"/>
      <c r="W169" s="31"/>
      <c r="X169" s="31" t="str">
        <f>IF(IMPORT[[#This Row],[b5]]="","",IMPORT[[#This Row],[b5]]-IMPORT[[#This Row],[a5]])</f>
        <v/>
      </c>
      <c r="Y169" s="49">
        <f ca="1">SUM(INDIRECT(IMPORT_VAR[TABLENAME]&amp;"[@a"&amp;$1:$1-1&amp;"]"),INDIRECT(IMPORT_VAR[TABLENAME]&amp;"[@c"&amp;$1:$1-1&amp;"]"))</f>
        <v>19</v>
      </c>
      <c r="Z169" s="51" t="s">
        <v>3286</v>
      </c>
      <c r="AA169" s="51" t="s">
        <v>2959</v>
      </c>
      <c r="AB169" s="51"/>
      <c r="AC169" s="51" t="str">
        <f>CONCATENATE(IMPORT[[#This Row],[1]]," ",IMPORT[[#This Row],[2]],IF(IMPORT[[#This Row],[3]]="","",CONCATENATE(" ",IMPORT[[#This Row],[3]])))</f>
        <v>Gel Pen BP-A9031</v>
      </c>
      <c r="AD169" s="51" t="str">
        <f>CONCATENATE("Import ",IMPORT[[#This Row],[Ket]])</f>
        <v>Import 2020</v>
      </c>
      <c r="AE169" s="52">
        <v>1728</v>
      </c>
      <c r="AF169" s="52" t="s">
        <v>5118</v>
      </c>
      <c r="AG169" s="52" t="s">
        <v>5780</v>
      </c>
      <c r="AH169" s="52">
        <f ca="1">IMPORT[[#This Row],[C]]</f>
        <v>19</v>
      </c>
      <c r="AI169" s="126" t="str">
        <f>CONCATENATE(IMPORT[[#This Row],[6]]," ",IMPORT[[#This Row],[7]])</f>
        <v>1728 PCS</v>
      </c>
    </row>
    <row r="170" spans="1:35">
      <c r="A170" s="102">
        <v>168</v>
      </c>
      <c r="B170" s="31">
        <f ca="1">IF(IMPORT[[#This Row],[C]]&lt;1,"",ROW()-2)</f>
        <v>168</v>
      </c>
      <c r="C170" s="57" t="s">
        <v>2960</v>
      </c>
      <c r="D170" s="31" t="s">
        <v>2955</v>
      </c>
      <c r="E170" s="31">
        <v>1728</v>
      </c>
      <c r="F170" s="31">
        <f ca="1">IMPORT[TT]</f>
        <v>18</v>
      </c>
      <c r="G170" s="31"/>
      <c r="H170" s="31">
        <v>2020</v>
      </c>
      <c r="I170" s="32">
        <v>18</v>
      </c>
      <c r="J170" s="31"/>
      <c r="K170" s="31" t="str">
        <f>IF(IMPORT[[#This Row],[b1]]="","",IMPORT[[#This Row],[b1]]-IMPORT[[#This Row],[a1]])</f>
        <v/>
      </c>
      <c r="L170" s="32">
        <f ca="1">SUM(INDIRECT(IMPORT_VAR[TABLENAME]&amp;"[@a"&amp;$1:$1-1&amp;"]"),INDIRECT(IMPORT_VAR[TABLENAME]&amp;"[@c"&amp;$1:$1-1&amp;"]"))</f>
        <v>18</v>
      </c>
      <c r="M170" s="31"/>
      <c r="N170" s="31" t="str">
        <f>IF(IMPORT[[#This Row],[b2]]="","",IMPORT[[#This Row],[b2]]-IMPORT[[#This Row],[a2]])</f>
        <v/>
      </c>
      <c r="O170" s="32">
        <f ca="1">SUM(INDIRECT(IMPORT_VAR[TABLENAME]&amp;"[@a"&amp;$1:$1-1&amp;"]"),INDIRECT(IMPORT_VAR[TABLENAME]&amp;"[@c"&amp;$1:$1-1&amp;"]"))</f>
        <v>18</v>
      </c>
      <c r="P170" s="33"/>
      <c r="Q170" s="33" t="str">
        <f>IF(IMPORT[[#This Row],[b3]]="","",IMPORT[[#This Row],[b3]]-IMPORT[[#This Row],[a3]])</f>
        <v/>
      </c>
      <c r="R170" s="32">
        <f ca="1">SUM(INDIRECT(IMPORT_VAR[TABLENAME]&amp;"[@a"&amp;$1:$1-1&amp;"]"),INDIRECT(IMPORT_VAR[TABLENAME]&amp;"[@c"&amp;$1:$1-1&amp;"]"))</f>
        <v>18</v>
      </c>
      <c r="S170" s="33"/>
      <c r="T170" s="33" t="str">
        <f>IF(IMPORT[[#This Row],[b4]]="","",IMPORT[[#This Row],[b4]]-IMPORT[[#This Row],[a4]])</f>
        <v/>
      </c>
      <c r="U170" s="32">
        <f ca="1">SUM(INDIRECT(IMPORT_VAR[TABLENAME]&amp;"[@a"&amp;$1:$1-1&amp;"]"),INDIRECT(IMPORT_VAR[TABLENAME]&amp;"[@c"&amp;$1:$1-1&amp;"]"))</f>
        <v>18</v>
      </c>
      <c r="V170" s="33"/>
      <c r="W170" s="31"/>
      <c r="X170" s="31" t="str">
        <f>IF(IMPORT[[#This Row],[b5]]="","",IMPORT[[#This Row],[b5]]-IMPORT[[#This Row],[a5]])</f>
        <v/>
      </c>
      <c r="Y170" s="49">
        <f ca="1">SUM(INDIRECT(IMPORT_VAR[TABLENAME]&amp;"[@a"&amp;$1:$1-1&amp;"]"),INDIRECT(IMPORT_VAR[TABLENAME]&amp;"[@c"&amp;$1:$1-1&amp;"]"))</f>
        <v>18</v>
      </c>
      <c r="Z170" s="51" t="s">
        <v>3286</v>
      </c>
      <c r="AA170" s="51" t="s">
        <v>2960</v>
      </c>
      <c r="AB170" s="51"/>
      <c r="AC170" s="51" t="str">
        <f>CONCATENATE(IMPORT[[#This Row],[1]]," ",IMPORT[[#This Row],[2]],IF(IMPORT[[#This Row],[3]]="","",CONCATENATE(" ",IMPORT[[#This Row],[3]])))</f>
        <v>Gel Pen BP-A9032</v>
      </c>
      <c r="AD170" s="51" t="str">
        <f>CONCATENATE("Import ",IMPORT[[#This Row],[Ket]])</f>
        <v>Import 2020</v>
      </c>
      <c r="AE170" s="52">
        <v>1728</v>
      </c>
      <c r="AF170" s="52" t="s">
        <v>5118</v>
      </c>
      <c r="AG170" s="52" t="s">
        <v>5780</v>
      </c>
      <c r="AH170" s="52">
        <f ca="1">IMPORT[[#This Row],[C]]</f>
        <v>18</v>
      </c>
      <c r="AI170" s="126" t="str">
        <f>CONCATENATE(IMPORT[[#This Row],[6]]," ",IMPORT[[#This Row],[7]])</f>
        <v>1728 PCS</v>
      </c>
    </row>
    <row r="171" spans="1:35">
      <c r="A171" s="102">
        <v>169</v>
      </c>
      <c r="B171" s="31">
        <f ca="1">IF(IMPORT[[#This Row],[C]]&lt;1,"",ROW()-2)</f>
        <v>169</v>
      </c>
      <c r="C171" s="57" t="s">
        <v>2961</v>
      </c>
      <c r="D171" s="31" t="s">
        <v>2955</v>
      </c>
      <c r="E171" s="31">
        <v>1728</v>
      </c>
      <c r="F171" s="31">
        <f ca="1">IMPORT[TT]</f>
        <v>18</v>
      </c>
      <c r="G171" s="31"/>
      <c r="H171" s="31">
        <v>2020</v>
      </c>
      <c r="I171" s="32">
        <v>18</v>
      </c>
      <c r="J171" s="31"/>
      <c r="K171" s="31" t="str">
        <f>IF(IMPORT[[#This Row],[b1]]="","",IMPORT[[#This Row],[b1]]-IMPORT[[#This Row],[a1]])</f>
        <v/>
      </c>
      <c r="L171" s="32">
        <f ca="1">SUM(INDIRECT(IMPORT_VAR[TABLENAME]&amp;"[@a"&amp;$1:$1-1&amp;"]"),INDIRECT(IMPORT_VAR[TABLENAME]&amp;"[@c"&amp;$1:$1-1&amp;"]"))</f>
        <v>18</v>
      </c>
      <c r="M171" s="31"/>
      <c r="N171" s="31" t="str">
        <f>IF(IMPORT[[#This Row],[b2]]="","",IMPORT[[#This Row],[b2]]-IMPORT[[#This Row],[a2]])</f>
        <v/>
      </c>
      <c r="O171" s="32">
        <f ca="1">SUM(INDIRECT(IMPORT_VAR[TABLENAME]&amp;"[@a"&amp;$1:$1-1&amp;"]"),INDIRECT(IMPORT_VAR[TABLENAME]&amp;"[@c"&amp;$1:$1-1&amp;"]"))</f>
        <v>18</v>
      </c>
      <c r="P171" s="33"/>
      <c r="Q171" s="33" t="str">
        <f>IF(IMPORT[[#This Row],[b3]]="","",IMPORT[[#This Row],[b3]]-IMPORT[[#This Row],[a3]])</f>
        <v/>
      </c>
      <c r="R171" s="32">
        <f ca="1">SUM(INDIRECT(IMPORT_VAR[TABLENAME]&amp;"[@a"&amp;$1:$1-1&amp;"]"),INDIRECT(IMPORT_VAR[TABLENAME]&amp;"[@c"&amp;$1:$1-1&amp;"]"))</f>
        <v>18</v>
      </c>
      <c r="S171" s="33"/>
      <c r="T171" s="33" t="str">
        <f>IF(IMPORT[[#This Row],[b4]]="","",IMPORT[[#This Row],[b4]]-IMPORT[[#This Row],[a4]])</f>
        <v/>
      </c>
      <c r="U171" s="32">
        <f ca="1">SUM(INDIRECT(IMPORT_VAR[TABLENAME]&amp;"[@a"&amp;$1:$1-1&amp;"]"),INDIRECT(IMPORT_VAR[TABLENAME]&amp;"[@c"&amp;$1:$1-1&amp;"]"))</f>
        <v>18</v>
      </c>
      <c r="V171" s="33"/>
      <c r="W171" s="31"/>
      <c r="X171" s="31" t="str">
        <f>IF(IMPORT[[#This Row],[b5]]="","",IMPORT[[#This Row],[b5]]-IMPORT[[#This Row],[a5]])</f>
        <v/>
      </c>
      <c r="Y171" s="49">
        <f ca="1">SUM(INDIRECT(IMPORT_VAR[TABLENAME]&amp;"[@a"&amp;$1:$1-1&amp;"]"),INDIRECT(IMPORT_VAR[TABLENAME]&amp;"[@c"&amp;$1:$1-1&amp;"]"))</f>
        <v>18</v>
      </c>
      <c r="Z171" s="51" t="s">
        <v>3286</v>
      </c>
      <c r="AA171" s="51" t="s">
        <v>2961</v>
      </c>
      <c r="AB171" s="51"/>
      <c r="AC171" s="51" t="str">
        <f>CONCATENATE(IMPORT[[#This Row],[1]]," ",IMPORT[[#This Row],[2]],IF(IMPORT[[#This Row],[3]]="","",CONCATENATE(" ",IMPORT[[#This Row],[3]])))</f>
        <v>Gel Pen BP-A9035</v>
      </c>
      <c r="AD171" s="51" t="str">
        <f>CONCATENATE("Import ",IMPORT[[#This Row],[Ket]])</f>
        <v>Import 2020</v>
      </c>
      <c r="AE171" s="52">
        <v>1728</v>
      </c>
      <c r="AF171" s="52" t="s">
        <v>5118</v>
      </c>
      <c r="AG171" s="52" t="s">
        <v>5780</v>
      </c>
      <c r="AH171" s="52">
        <f ca="1">IMPORT[[#This Row],[C]]</f>
        <v>18</v>
      </c>
      <c r="AI171" s="126" t="str">
        <f>CONCATENATE(IMPORT[[#This Row],[6]]," ",IMPORT[[#This Row],[7]])</f>
        <v>1728 PCS</v>
      </c>
    </row>
    <row r="172" spans="1:35">
      <c r="A172" s="102">
        <v>170</v>
      </c>
      <c r="B172" s="31">
        <f ca="1">IF(IMPORT[[#This Row],[C]]&lt;1,"",ROW()-2)</f>
        <v>170</v>
      </c>
      <c r="C172" s="57" t="s">
        <v>2962</v>
      </c>
      <c r="D172" s="31" t="s">
        <v>2955</v>
      </c>
      <c r="E172" s="31">
        <v>1728</v>
      </c>
      <c r="F172" s="31">
        <f ca="1">IMPORT[TT]</f>
        <v>17</v>
      </c>
      <c r="G172" s="31"/>
      <c r="H172" s="31">
        <v>2020</v>
      </c>
      <c r="I172" s="32">
        <v>17</v>
      </c>
      <c r="J172" s="31"/>
      <c r="K172" s="31" t="str">
        <f>IF(IMPORT[[#This Row],[b1]]="","",IMPORT[[#This Row],[b1]]-IMPORT[[#This Row],[a1]])</f>
        <v/>
      </c>
      <c r="L172" s="32">
        <f ca="1">SUM(INDIRECT(IMPORT_VAR[TABLENAME]&amp;"[@a"&amp;$1:$1-1&amp;"]"),INDIRECT(IMPORT_VAR[TABLENAME]&amp;"[@c"&amp;$1:$1-1&amp;"]"))</f>
        <v>17</v>
      </c>
      <c r="M172" s="31"/>
      <c r="N172" s="31" t="str">
        <f>IF(IMPORT[[#This Row],[b2]]="","",IMPORT[[#This Row],[b2]]-IMPORT[[#This Row],[a2]])</f>
        <v/>
      </c>
      <c r="O172" s="32">
        <f ca="1">SUM(INDIRECT(IMPORT_VAR[TABLENAME]&amp;"[@a"&amp;$1:$1-1&amp;"]"),INDIRECT(IMPORT_VAR[TABLENAME]&amp;"[@c"&amp;$1:$1-1&amp;"]"))</f>
        <v>17</v>
      </c>
      <c r="P172" s="33"/>
      <c r="Q172" s="33" t="str">
        <f>IF(IMPORT[[#This Row],[b3]]="","",IMPORT[[#This Row],[b3]]-IMPORT[[#This Row],[a3]])</f>
        <v/>
      </c>
      <c r="R172" s="32">
        <f ca="1">SUM(INDIRECT(IMPORT_VAR[TABLENAME]&amp;"[@a"&amp;$1:$1-1&amp;"]"),INDIRECT(IMPORT_VAR[TABLENAME]&amp;"[@c"&amp;$1:$1-1&amp;"]"))</f>
        <v>17</v>
      </c>
      <c r="S172" s="33"/>
      <c r="T172" s="33" t="str">
        <f>IF(IMPORT[[#This Row],[b4]]="","",IMPORT[[#This Row],[b4]]-IMPORT[[#This Row],[a4]])</f>
        <v/>
      </c>
      <c r="U172" s="32">
        <f ca="1">SUM(INDIRECT(IMPORT_VAR[TABLENAME]&amp;"[@a"&amp;$1:$1-1&amp;"]"),INDIRECT(IMPORT_VAR[TABLENAME]&amp;"[@c"&amp;$1:$1-1&amp;"]"))</f>
        <v>17</v>
      </c>
      <c r="V172" s="33"/>
      <c r="W172" s="31"/>
      <c r="X172" s="31" t="str">
        <f>IF(IMPORT[[#This Row],[b5]]="","",IMPORT[[#This Row],[b5]]-IMPORT[[#This Row],[a5]])</f>
        <v/>
      </c>
      <c r="Y172" s="49">
        <f ca="1">SUM(INDIRECT(IMPORT_VAR[TABLENAME]&amp;"[@a"&amp;$1:$1-1&amp;"]"),INDIRECT(IMPORT_VAR[TABLENAME]&amp;"[@c"&amp;$1:$1-1&amp;"]"))</f>
        <v>17</v>
      </c>
      <c r="Z172" s="51" t="s">
        <v>3286</v>
      </c>
      <c r="AA172" s="51" t="s">
        <v>2962</v>
      </c>
      <c r="AB172" s="51"/>
      <c r="AC172" s="51" t="str">
        <f>CONCATENATE(IMPORT[[#This Row],[1]]," ",IMPORT[[#This Row],[2]],IF(IMPORT[[#This Row],[3]]="","",CONCATENATE(" ",IMPORT[[#This Row],[3]])))</f>
        <v>Gel Pen BP-A9037</v>
      </c>
      <c r="AD172" s="51" t="str">
        <f>CONCATENATE("Import ",IMPORT[[#This Row],[Ket]])</f>
        <v>Import 2020</v>
      </c>
      <c r="AE172" s="52">
        <v>1728</v>
      </c>
      <c r="AF172" s="52" t="s">
        <v>5118</v>
      </c>
      <c r="AG172" s="52" t="s">
        <v>5780</v>
      </c>
      <c r="AH172" s="52">
        <f ca="1">IMPORT[[#This Row],[C]]</f>
        <v>17</v>
      </c>
      <c r="AI172" s="126" t="str">
        <f>CONCATENATE(IMPORT[[#This Row],[6]]," ",IMPORT[[#This Row],[7]])</f>
        <v>1728 PCS</v>
      </c>
    </row>
    <row r="173" spans="1:35">
      <c r="A173" s="102">
        <v>171</v>
      </c>
      <c r="B173" s="31">
        <f ca="1">IF(IMPORT[[#This Row],[C]]&lt;1,"",ROW()-2)</f>
        <v>171</v>
      </c>
      <c r="C173" s="57" t="s">
        <v>2963</v>
      </c>
      <c r="D173" s="31" t="s">
        <v>2955</v>
      </c>
      <c r="E173" s="31">
        <v>1728</v>
      </c>
      <c r="F173" s="31">
        <f ca="1">IMPORT[TT]</f>
        <v>5</v>
      </c>
      <c r="G173" s="31"/>
      <c r="H173" s="31">
        <v>2020</v>
      </c>
      <c r="I173" s="32">
        <v>5</v>
      </c>
      <c r="J173" s="31"/>
      <c r="K173" s="31" t="str">
        <f>IF(IMPORT[[#This Row],[b1]]="","",IMPORT[[#This Row],[b1]]-IMPORT[[#This Row],[a1]])</f>
        <v/>
      </c>
      <c r="L173" s="32">
        <f ca="1">SUM(INDIRECT(IMPORT_VAR[TABLENAME]&amp;"[@a"&amp;$1:$1-1&amp;"]"),INDIRECT(IMPORT_VAR[TABLENAME]&amp;"[@c"&amp;$1:$1-1&amp;"]"))</f>
        <v>5</v>
      </c>
      <c r="M173" s="31"/>
      <c r="N173" s="31" t="str">
        <f>IF(IMPORT[[#This Row],[b2]]="","",IMPORT[[#This Row],[b2]]-IMPORT[[#This Row],[a2]])</f>
        <v/>
      </c>
      <c r="O173" s="32">
        <f ca="1">SUM(INDIRECT(IMPORT_VAR[TABLENAME]&amp;"[@a"&amp;$1:$1-1&amp;"]"),INDIRECT(IMPORT_VAR[TABLENAME]&amp;"[@c"&amp;$1:$1-1&amp;"]"))</f>
        <v>5</v>
      </c>
      <c r="P173" s="33"/>
      <c r="Q173" s="33" t="str">
        <f>IF(IMPORT[[#This Row],[b3]]="","",IMPORT[[#This Row],[b3]]-IMPORT[[#This Row],[a3]])</f>
        <v/>
      </c>
      <c r="R173" s="32">
        <f ca="1">SUM(INDIRECT(IMPORT_VAR[TABLENAME]&amp;"[@a"&amp;$1:$1-1&amp;"]"),INDIRECT(IMPORT_VAR[TABLENAME]&amp;"[@c"&amp;$1:$1-1&amp;"]"))</f>
        <v>5</v>
      </c>
      <c r="S173" s="33"/>
      <c r="T173" s="33" t="str">
        <f>IF(IMPORT[[#This Row],[b4]]="","",IMPORT[[#This Row],[b4]]-IMPORT[[#This Row],[a4]])</f>
        <v/>
      </c>
      <c r="U173" s="32">
        <f ca="1">SUM(INDIRECT(IMPORT_VAR[TABLENAME]&amp;"[@a"&amp;$1:$1-1&amp;"]"),INDIRECT(IMPORT_VAR[TABLENAME]&amp;"[@c"&amp;$1:$1-1&amp;"]"))</f>
        <v>5</v>
      </c>
      <c r="V173" s="33"/>
      <c r="W173" s="31"/>
      <c r="X173" s="31" t="str">
        <f>IF(IMPORT[[#This Row],[b5]]="","",IMPORT[[#This Row],[b5]]-IMPORT[[#This Row],[a5]])</f>
        <v/>
      </c>
      <c r="Y173" s="49">
        <f ca="1">SUM(INDIRECT(IMPORT_VAR[TABLENAME]&amp;"[@a"&amp;$1:$1-1&amp;"]"),INDIRECT(IMPORT_VAR[TABLENAME]&amp;"[@c"&amp;$1:$1-1&amp;"]"))</f>
        <v>5</v>
      </c>
      <c r="Z173" s="51" t="s">
        <v>3286</v>
      </c>
      <c r="AA173" s="51" t="s">
        <v>2963</v>
      </c>
      <c r="AB173" s="51"/>
      <c r="AC173" s="51" t="str">
        <f>CONCATENATE(IMPORT[[#This Row],[1]]," ",IMPORT[[#This Row],[2]],IF(IMPORT[[#This Row],[3]]="","",CONCATENATE(" ",IMPORT[[#This Row],[3]])))</f>
        <v>Gel Pen BP-8781</v>
      </c>
      <c r="AD173" s="51" t="str">
        <f>CONCATENATE("Import ",IMPORT[[#This Row],[Ket]])</f>
        <v>Import 2020</v>
      </c>
      <c r="AE173" s="52">
        <v>1728</v>
      </c>
      <c r="AF173" s="52" t="s">
        <v>5118</v>
      </c>
      <c r="AG173" s="52" t="s">
        <v>5780</v>
      </c>
      <c r="AH173" s="52">
        <f ca="1">IMPORT[[#This Row],[C]]</f>
        <v>5</v>
      </c>
      <c r="AI173" s="126" t="str">
        <f>CONCATENATE(IMPORT[[#This Row],[6]]," ",IMPORT[[#This Row],[7]])</f>
        <v>1728 PCS</v>
      </c>
    </row>
    <row r="174" spans="1:35">
      <c r="A174" s="102">
        <v>172</v>
      </c>
      <c r="B174" s="31">
        <f ca="1">IF(IMPORT[[#This Row],[C]]&lt;1,"",ROW()-2)</f>
        <v>172</v>
      </c>
      <c r="C174" s="57" t="s">
        <v>2964</v>
      </c>
      <c r="D174" s="31" t="s">
        <v>2955</v>
      </c>
      <c r="E174" s="31">
        <v>1728</v>
      </c>
      <c r="F174" s="31">
        <f ca="1">IMPORT[TT]</f>
        <v>3</v>
      </c>
      <c r="G174" s="31"/>
      <c r="H174" s="31">
        <v>2020</v>
      </c>
      <c r="I174" s="32">
        <v>3</v>
      </c>
      <c r="J174" s="31"/>
      <c r="K174" s="31" t="str">
        <f>IF(IMPORT[[#This Row],[b1]]="","",IMPORT[[#This Row],[b1]]-IMPORT[[#This Row],[a1]])</f>
        <v/>
      </c>
      <c r="L174" s="32">
        <f ca="1">SUM(INDIRECT(IMPORT_VAR[TABLENAME]&amp;"[@a"&amp;$1:$1-1&amp;"]"),INDIRECT(IMPORT_VAR[TABLENAME]&amp;"[@c"&amp;$1:$1-1&amp;"]"))</f>
        <v>3</v>
      </c>
      <c r="M174" s="31"/>
      <c r="N174" s="31" t="str">
        <f>IF(IMPORT[[#This Row],[b2]]="","",IMPORT[[#This Row],[b2]]-IMPORT[[#This Row],[a2]])</f>
        <v/>
      </c>
      <c r="O174" s="32">
        <f ca="1">SUM(INDIRECT(IMPORT_VAR[TABLENAME]&amp;"[@a"&amp;$1:$1-1&amp;"]"),INDIRECT(IMPORT_VAR[TABLENAME]&amp;"[@c"&amp;$1:$1-1&amp;"]"))</f>
        <v>3</v>
      </c>
      <c r="P174" s="33"/>
      <c r="Q174" s="33" t="str">
        <f>IF(IMPORT[[#This Row],[b3]]="","",IMPORT[[#This Row],[b3]]-IMPORT[[#This Row],[a3]])</f>
        <v/>
      </c>
      <c r="R174" s="32">
        <f ca="1">SUM(INDIRECT(IMPORT_VAR[TABLENAME]&amp;"[@a"&amp;$1:$1-1&amp;"]"),INDIRECT(IMPORT_VAR[TABLENAME]&amp;"[@c"&amp;$1:$1-1&amp;"]"))</f>
        <v>3</v>
      </c>
      <c r="S174" s="33"/>
      <c r="T174" s="33" t="str">
        <f>IF(IMPORT[[#This Row],[b4]]="","",IMPORT[[#This Row],[b4]]-IMPORT[[#This Row],[a4]])</f>
        <v/>
      </c>
      <c r="U174" s="32">
        <f ca="1">SUM(INDIRECT(IMPORT_VAR[TABLENAME]&amp;"[@a"&amp;$1:$1-1&amp;"]"),INDIRECT(IMPORT_VAR[TABLENAME]&amp;"[@c"&amp;$1:$1-1&amp;"]"))</f>
        <v>3</v>
      </c>
      <c r="V174" s="33"/>
      <c r="W174" s="31"/>
      <c r="X174" s="31" t="str">
        <f>IF(IMPORT[[#This Row],[b5]]="","",IMPORT[[#This Row],[b5]]-IMPORT[[#This Row],[a5]])</f>
        <v/>
      </c>
      <c r="Y174" s="49">
        <f ca="1">SUM(INDIRECT(IMPORT_VAR[TABLENAME]&amp;"[@a"&amp;$1:$1-1&amp;"]"),INDIRECT(IMPORT_VAR[TABLENAME]&amp;"[@c"&amp;$1:$1-1&amp;"]"))</f>
        <v>3</v>
      </c>
      <c r="Z174" s="51" t="s">
        <v>3286</v>
      </c>
      <c r="AA174" s="51" t="s">
        <v>2964</v>
      </c>
      <c r="AB174" s="51"/>
      <c r="AC174" s="51" t="str">
        <f>CONCATENATE(IMPORT[[#This Row],[1]]," ",IMPORT[[#This Row],[2]],IF(IMPORT[[#This Row],[3]]="","",CONCATENATE(" ",IMPORT[[#This Row],[3]])))</f>
        <v>Gel Pen BP-8782</v>
      </c>
      <c r="AD174" s="51" t="str">
        <f>CONCATENATE("Import ",IMPORT[[#This Row],[Ket]])</f>
        <v>Import 2020</v>
      </c>
      <c r="AE174" s="52">
        <v>1728</v>
      </c>
      <c r="AF174" s="52" t="s">
        <v>5118</v>
      </c>
      <c r="AG174" s="52" t="s">
        <v>5780</v>
      </c>
      <c r="AH174" s="52">
        <f ca="1">IMPORT[[#This Row],[C]]</f>
        <v>3</v>
      </c>
      <c r="AI174" s="126" t="str">
        <f>CONCATENATE(IMPORT[[#This Row],[6]]," ",IMPORT[[#This Row],[7]])</f>
        <v>1728 PCS</v>
      </c>
    </row>
    <row r="175" spans="1:35">
      <c r="A175" s="102">
        <v>173</v>
      </c>
      <c r="B175" s="31">
        <f ca="1">IF(IMPORT[[#This Row],[C]]&lt;1,"",ROW()-2)</f>
        <v>173</v>
      </c>
      <c r="C175" s="57" t="s">
        <v>2965</v>
      </c>
      <c r="D175" s="31" t="s">
        <v>2955</v>
      </c>
      <c r="E175" s="31">
        <v>1728</v>
      </c>
      <c r="F175" s="31">
        <f ca="1">IMPORT[TT]</f>
        <v>7</v>
      </c>
      <c r="G175" s="31"/>
      <c r="H175" s="31">
        <v>2020</v>
      </c>
      <c r="I175" s="32">
        <v>7</v>
      </c>
      <c r="J175" s="31"/>
      <c r="K175" s="31" t="str">
        <f>IF(IMPORT[[#This Row],[b1]]="","",IMPORT[[#This Row],[b1]]-IMPORT[[#This Row],[a1]])</f>
        <v/>
      </c>
      <c r="L175" s="32">
        <f ca="1">SUM(INDIRECT(IMPORT_VAR[TABLENAME]&amp;"[@a"&amp;$1:$1-1&amp;"]"),INDIRECT(IMPORT_VAR[TABLENAME]&amp;"[@c"&amp;$1:$1-1&amp;"]"))</f>
        <v>7</v>
      </c>
      <c r="M175" s="31"/>
      <c r="N175" s="31" t="str">
        <f>IF(IMPORT[[#This Row],[b2]]="","",IMPORT[[#This Row],[b2]]-IMPORT[[#This Row],[a2]])</f>
        <v/>
      </c>
      <c r="O175" s="32">
        <f ca="1">SUM(INDIRECT(IMPORT_VAR[TABLENAME]&amp;"[@a"&amp;$1:$1-1&amp;"]"),INDIRECT(IMPORT_VAR[TABLENAME]&amp;"[@c"&amp;$1:$1-1&amp;"]"))</f>
        <v>7</v>
      </c>
      <c r="P175" s="33"/>
      <c r="Q175" s="33" t="str">
        <f>IF(IMPORT[[#This Row],[b3]]="","",IMPORT[[#This Row],[b3]]-IMPORT[[#This Row],[a3]])</f>
        <v/>
      </c>
      <c r="R175" s="32">
        <f ca="1">SUM(INDIRECT(IMPORT_VAR[TABLENAME]&amp;"[@a"&amp;$1:$1-1&amp;"]"),INDIRECT(IMPORT_VAR[TABLENAME]&amp;"[@c"&amp;$1:$1-1&amp;"]"))</f>
        <v>7</v>
      </c>
      <c r="S175" s="33"/>
      <c r="T175" s="33" t="str">
        <f>IF(IMPORT[[#This Row],[b4]]="","",IMPORT[[#This Row],[b4]]-IMPORT[[#This Row],[a4]])</f>
        <v/>
      </c>
      <c r="U175" s="32">
        <f ca="1">SUM(INDIRECT(IMPORT_VAR[TABLENAME]&amp;"[@a"&amp;$1:$1-1&amp;"]"),INDIRECT(IMPORT_VAR[TABLENAME]&amp;"[@c"&amp;$1:$1-1&amp;"]"))</f>
        <v>7</v>
      </c>
      <c r="V175" s="33"/>
      <c r="W175" s="31"/>
      <c r="X175" s="31" t="str">
        <f>IF(IMPORT[[#This Row],[b5]]="","",IMPORT[[#This Row],[b5]]-IMPORT[[#This Row],[a5]])</f>
        <v/>
      </c>
      <c r="Y175" s="49">
        <f ca="1">SUM(INDIRECT(IMPORT_VAR[TABLENAME]&amp;"[@a"&amp;$1:$1-1&amp;"]"),INDIRECT(IMPORT_VAR[TABLENAME]&amp;"[@c"&amp;$1:$1-1&amp;"]"))</f>
        <v>7</v>
      </c>
      <c r="Z175" s="51" t="s">
        <v>3286</v>
      </c>
      <c r="AA175" s="51" t="s">
        <v>2965</v>
      </c>
      <c r="AB175" s="51"/>
      <c r="AC175" s="51" t="str">
        <f>CONCATENATE(IMPORT[[#This Row],[1]]," ",IMPORT[[#This Row],[2]],IF(IMPORT[[#This Row],[3]]="","",CONCATENATE(" ",IMPORT[[#This Row],[3]])))</f>
        <v>Gel Pen BP-8785</v>
      </c>
      <c r="AD175" s="51" t="str">
        <f>CONCATENATE("Import ",IMPORT[[#This Row],[Ket]])</f>
        <v>Import 2020</v>
      </c>
      <c r="AE175" s="52">
        <v>1728</v>
      </c>
      <c r="AF175" s="52" t="s">
        <v>5118</v>
      </c>
      <c r="AG175" s="52" t="s">
        <v>5780</v>
      </c>
      <c r="AH175" s="52">
        <f ca="1">IMPORT[[#This Row],[C]]</f>
        <v>7</v>
      </c>
      <c r="AI175" s="126" t="str">
        <f>CONCATENATE(IMPORT[[#This Row],[6]]," ",IMPORT[[#This Row],[7]])</f>
        <v>1728 PCS</v>
      </c>
    </row>
    <row r="176" spans="1:35">
      <c r="A176" s="102">
        <v>174</v>
      </c>
      <c r="B176" s="31">
        <f ca="1">IF(IMPORT[[#This Row],[C]]&lt;1,"",ROW()-2)</f>
        <v>174</v>
      </c>
      <c r="C176" s="57" t="s">
        <v>2966</v>
      </c>
      <c r="D176" s="31" t="s">
        <v>2955</v>
      </c>
      <c r="E176" s="31">
        <v>1728</v>
      </c>
      <c r="F176" s="31">
        <f ca="1">IMPORT[TT]</f>
        <v>5</v>
      </c>
      <c r="G176" s="31"/>
      <c r="H176" s="31">
        <v>2020</v>
      </c>
      <c r="I176" s="32">
        <v>5</v>
      </c>
      <c r="J176" s="31"/>
      <c r="K176" s="31" t="str">
        <f>IF(IMPORT[[#This Row],[b1]]="","",IMPORT[[#This Row],[b1]]-IMPORT[[#This Row],[a1]])</f>
        <v/>
      </c>
      <c r="L176" s="32">
        <f ca="1">SUM(INDIRECT(IMPORT_VAR[TABLENAME]&amp;"[@a"&amp;$1:$1-1&amp;"]"),INDIRECT(IMPORT_VAR[TABLENAME]&amp;"[@c"&amp;$1:$1-1&amp;"]"))</f>
        <v>5</v>
      </c>
      <c r="M176" s="31"/>
      <c r="N176" s="31" t="str">
        <f>IF(IMPORT[[#This Row],[b2]]="","",IMPORT[[#This Row],[b2]]-IMPORT[[#This Row],[a2]])</f>
        <v/>
      </c>
      <c r="O176" s="32">
        <f ca="1">SUM(INDIRECT(IMPORT_VAR[TABLENAME]&amp;"[@a"&amp;$1:$1-1&amp;"]"),INDIRECT(IMPORT_VAR[TABLENAME]&amp;"[@c"&amp;$1:$1-1&amp;"]"))</f>
        <v>5</v>
      </c>
      <c r="P176" s="33"/>
      <c r="Q176" s="33" t="str">
        <f>IF(IMPORT[[#This Row],[b3]]="","",IMPORT[[#This Row],[b3]]-IMPORT[[#This Row],[a3]])</f>
        <v/>
      </c>
      <c r="R176" s="32">
        <f ca="1">SUM(INDIRECT(IMPORT_VAR[TABLENAME]&amp;"[@a"&amp;$1:$1-1&amp;"]"),INDIRECT(IMPORT_VAR[TABLENAME]&amp;"[@c"&amp;$1:$1-1&amp;"]"))</f>
        <v>5</v>
      </c>
      <c r="S176" s="33"/>
      <c r="T176" s="33" t="str">
        <f>IF(IMPORT[[#This Row],[b4]]="","",IMPORT[[#This Row],[b4]]-IMPORT[[#This Row],[a4]])</f>
        <v/>
      </c>
      <c r="U176" s="32">
        <f ca="1">SUM(INDIRECT(IMPORT_VAR[TABLENAME]&amp;"[@a"&amp;$1:$1-1&amp;"]"),INDIRECT(IMPORT_VAR[TABLENAME]&amp;"[@c"&amp;$1:$1-1&amp;"]"))</f>
        <v>5</v>
      </c>
      <c r="V176" s="33"/>
      <c r="W176" s="31"/>
      <c r="X176" s="31" t="str">
        <f>IF(IMPORT[[#This Row],[b5]]="","",IMPORT[[#This Row],[b5]]-IMPORT[[#This Row],[a5]])</f>
        <v/>
      </c>
      <c r="Y176" s="49">
        <f ca="1">SUM(INDIRECT(IMPORT_VAR[TABLENAME]&amp;"[@a"&amp;$1:$1-1&amp;"]"),INDIRECT(IMPORT_VAR[TABLENAME]&amp;"[@c"&amp;$1:$1-1&amp;"]"))</f>
        <v>5</v>
      </c>
      <c r="Z176" s="51" t="s">
        <v>3286</v>
      </c>
      <c r="AA176" s="51" t="s">
        <v>2966</v>
      </c>
      <c r="AB176" s="51"/>
      <c r="AC176" s="51" t="str">
        <f>CONCATENATE(IMPORT[[#This Row],[1]]," ",IMPORT[[#This Row],[2]],IF(IMPORT[[#This Row],[3]]="","",CONCATENATE(" ",IMPORT[[#This Row],[3]])))</f>
        <v>Gel Pen BP-8788</v>
      </c>
      <c r="AD176" s="51" t="str">
        <f>CONCATENATE("Import ",IMPORT[[#This Row],[Ket]])</f>
        <v>Import 2020</v>
      </c>
      <c r="AE176" s="52">
        <v>1728</v>
      </c>
      <c r="AF176" s="52" t="s">
        <v>5118</v>
      </c>
      <c r="AG176" s="52" t="s">
        <v>5780</v>
      </c>
      <c r="AH176" s="52">
        <f ca="1">IMPORT[[#This Row],[C]]</f>
        <v>5</v>
      </c>
      <c r="AI176" s="126" t="str">
        <f>CONCATENATE(IMPORT[[#This Row],[6]]," ",IMPORT[[#This Row],[7]])</f>
        <v>1728 PCS</v>
      </c>
    </row>
    <row r="177" spans="1:35">
      <c r="A177" s="102">
        <v>175</v>
      </c>
      <c r="B177" s="31">
        <f ca="1">IF(IMPORT[[#This Row],[C]]&lt;1,"",ROW()-2)</f>
        <v>175</v>
      </c>
      <c r="C177" s="57" t="s">
        <v>2967</v>
      </c>
      <c r="D177" s="31" t="s">
        <v>2955</v>
      </c>
      <c r="E177" s="31">
        <v>1728</v>
      </c>
      <c r="F177" s="31">
        <f ca="1">IMPORT[TT]</f>
        <v>6</v>
      </c>
      <c r="G177" s="31"/>
      <c r="H177" s="31">
        <v>2020</v>
      </c>
      <c r="I177" s="32">
        <v>6</v>
      </c>
      <c r="J177" s="31"/>
      <c r="K177" s="31" t="str">
        <f>IF(IMPORT[[#This Row],[b1]]="","",IMPORT[[#This Row],[b1]]-IMPORT[[#This Row],[a1]])</f>
        <v/>
      </c>
      <c r="L177" s="32">
        <f ca="1">SUM(INDIRECT(IMPORT_VAR[TABLENAME]&amp;"[@a"&amp;$1:$1-1&amp;"]"),INDIRECT(IMPORT_VAR[TABLENAME]&amp;"[@c"&amp;$1:$1-1&amp;"]"))</f>
        <v>6</v>
      </c>
      <c r="M177" s="31"/>
      <c r="N177" s="31" t="str">
        <f>IF(IMPORT[[#This Row],[b2]]="","",IMPORT[[#This Row],[b2]]-IMPORT[[#This Row],[a2]])</f>
        <v/>
      </c>
      <c r="O177" s="32">
        <f ca="1">SUM(INDIRECT(IMPORT_VAR[TABLENAME]&amp;"[@a"&amp;$1:$1-1&amp;"]"),INDIRECT(IMPORT_VAR[TABLENAME]&amp;"[@c"&amp;$1:$1-1&amp;"]"))</f>
        <v>6</v>
      </c>
      <c r="P177" s="33"/>
      <c r="Q177" s="33" t="str">
        <f>IF(IMPORT[[#This Row],[b3]]="","",IMPORT[[#This Row],[b3]]-IMPORT[[#This Row],[a3]])</f>
        <v/>
      </c>
      <c r="R177" s="32">
        <f ca="1">SUM(INDIRECT(IMPORT_VAR[TABLENAME]&amp;"[@a"&amp;$1:$1-1&amp;"]"),INDIRECT(IMPORT_VAR[TABLENAME]&amp;"[@c"&amp;$1:$1-1&amp;"]"))</f>
        <v>6</v>
      </c>
      <c r="S177" s="33"/>
      <c r="T177" s="33" t="str">
        <f>IF(IMPORT[[#This Row],[b4]]="","",IMPORT[[#This Row],[b4]]-IMPORT[[#This Row],[a4]])</f>
        <v/>
      </c>
      <c r="U177" s="32">
        <f ca="1">SUM(INDIRECT(IMPORT_VAR[TABLENAME]&amp;"[@a"&amp;$1:$1-1&amp;"]"),INDIRECT(IMPORT_VAR[TABLENAME]&amp;"[@c"&amp;$1:$1-1&amp;"]"))</f>
        <v>6</v>
      </c>
      <c r="V177" s="33"/>
      <c r="W177" s="31"/>
      <c r="X177" s="31" t="str">
        <f>IF(IMPORT[[#This Row],[b5]]="","",IMPORT[[#This Row],[b5]]-IMPORT[[#This Row],[a5]])</f>
        <v/>
      </c>
      <c r="Y177" s="49">
        <f ca="1">SUM(INDIRECT(IMPORT_VAR[TABLENAME]&amp;"[@a"&amp;$1:$1-1&amp;"]"),INDIRECT(IMPORT_VAR[TABLENAME]&amp;"[@c"&amp;$1:$1-1&amp;"]"))</f>
        <v>6</v>
      </c>
      <c r="Z177" s="51" t="s">
        <v>3286</v>
      </c>
      <c r="AA177" s="51" t="s">
        <v>2967</v>
      </c>
      <c r="AB177" s="51"/>
      <c r="AC177" s="51" t="str">
        <f>CONCATENATE(IMPORT[[#This Row],[1]]," ",IMPORT[[#This Row],[2]],IF(IMPORT[[#This Row],[3]]="","",CONCATENATE(" ",IMPORT[[#This Row],[3]])))</f>
        <v>Gel Pen BP-8793</v>
      </c>
      <c r="AD177" s="51" t="str">
        <f>CONCATENATE("Import ",IMPORT[[#This Row],[Ket]])</f>
        <v>Import 2020</v>
      </c>
      <c r="AE177" s="52">
        <v>1728</v>
      </c>
      <c r="AF177" s="52" t="s">
        <v>5118</v>
      </c>
      <c r="AG177" s="52" t="s">
        <v>5780</v>
      </c>
      <c r="AH177" s="52">
        <f ca="1">IMPORT[[#This Row],[C]]</f>
        <v>6</v>
      </c>
      <c r="AI177" s="126" t="str">
        <f>CONCATENATE(IMPORT[[#This Row],[6]]," ",IMPORT[[#This Row],[7]])</f>
        <v>1728 PCS</v>
      </c>
    </row>
    <row r="178" spans="1:35">
      <c r="A178" s="102">
        <v>176</v>
      </c>
      <c r="B178" s="31">
        <f ca="1">IF(IMPORT[[#This Row],[C]]&lt;1,"",ROW()-2)</f>
        <v>176</v>
      </c>
      <c r="C178" s="57" t="s">
        <v>2968</v>
      </c>
      <c r="D178" s="31" t="s">
        <v>2955</v>
      </c>
      <c r="E178" s="31">
        <v>1728</v>
      </c>
      <c r="F178" s="31">
        <f ca="1">IMPORT[TT]</f>
        <v>6</v>
      </c>
      <c r="G178" s="31"/>
      <c r="H178" s="31">
        <v>2020</v>
      </c>
      <c r="I178" s="32">
        <v>6</v>
      </c>
      <c r="J178" s="31"/>
      <c r="K178" s="31" t="str">
        <f>IF(IMPORT[[#This Row],[b1]]="","",IMPORT[[#This Row],[b1]]-IMPORT[[#This Row],[a1]])</f>
        <v/>
      </c>
      <c r="L178" s="32">
        <f ca="1">SUM(INDIRECT(IMPORT_VAR[TABLENAME]&amp;"[@a"&amp;$1:$1-1&amp;"]"),INDIRECT(IMPORT_VAR[TABLENAME]&amp;"[@c"&amp;$1:$1-1&amp;"]"))</f>
        <v>6</v>
      </c>
      <c r="M178" s="31"/>
      <c r="N178" s="31" t="str">
        <f>IF(IMPORT[[#This Row],[b2]]="","",IMPORT[[#This Row],[b2]]-IMPORT[[#This Row],[a2]])</f>
        <v/>
      </c>
      <c r="O178" s="32">
        <f ca="1">SUM(INDIRECT(IMPORT_VAR[TABLENAME]&amp;"[@a"&amp;$1:$1-1&amp;"]"),INDIRECT(IMPORT_VAR[TABLENAME]&amp;"[@c"&amp;$1:$1-1&amp;"]"))</f>
        <v>6</v>
      </c>
      <c r="P178" s="33"/>
      <c r="Q178" s="33" t="str">
        <f>IF(IMPORT[[#This Row],[b3]]="","",IMPORT[[#This Row],[b3]]-IMPORT[[#This Row],[a3]])</f>
        <v/>
      </c>
      <c r="R178" s="32">
        <f ca="1">SUM(INDIRECT(IMPORT_VAR[TABLENAME]&amp;"[@a"&amp;$1:$1-1&amp;"]"),INDIRECT(IMPORT_VAR[TABLENAME]&amp;"[@c"&amp;$1:$1-1&amp;"]"))</f>
        <v>6</v>
      </c>
      <c r="S178" s="33"/>
      <c r="T178" s="33" t="str">
        <f>IF(IMPORT[[#This Row],[b4]]="","",IMPORT[[#This Row],[b4]]-IMPORT[[#This Row],[a4]])</f>
        <v/>
      </c>
      <c r="U178" s="32">
        <f ca="1">SUM(INDIRECT(IMPORT_VAR[TABLENAME]&amp;"[@a"&amp;$1:$1-1&amp;"]"),INDIRECT(IMPORT_VAR[TABLENAME]&amp;"[@c"&amp;$1:$1-1&amp;"]"))</f>
        <v>6</v>
      </c>
      <c r="V178" s="33"/>
      <c r="W178" s="31"/>
      <c r="X178" s="31" t="str">
        <f>IF(IMPORT[[#This Row],[b5]]="","",IMPORT[[#This Row],[b5]]-IMPORT[[#This Row],[a5]])</f>
        <v/>
      </c>
      <c r="Y178" s="49">
        <f ca="1">SUM(INDIRECT(IMPORT_VAR[TABLENAME]&amp;"[@a"&amp;$1:$1-1&amp;"]"),INDIRECT(IMPORT_VAR[TABLENAME]&amp;"[@c"&amp;$1:$1-1&amp;"]"))</f>
        <v>6</v>
      </c>
      <c r="Z178" s="51" t="s">
        <v>3286</v>
      </c>
      <c r="AA178" s="51" t="s">
        <v>2968</v>
      </c>
      <c r="AB178" s="51"/>
      <c r="AC178" s="51" t="str">
        <f>CONCATENATE(IMPORT[[#This Row],[1]]," ",IMPORT[[#This Row],[2]],IF(IMPORT[[#This Row],[3]]="","",CONCATENATE(" ",IMPORT[[#This Row],[3]])))</f>
        <v>Gel Pen BP-8795</v>
      </c>
      <c r="AD178" s="51" t="str">
        <f>CONCATENATE("Import ",IMPORT[[#This Row],[Ket]])</f>
        <v>Import 2020</v>
      </c>
      <c r="AE178" s="52">
        <v>1728</v>
      </c>
      <c r="AF178" s="52" t="s">
        <v>5118</v>
      </c>
      <c r="AG178" s="52" t="s">
        <v>5780</v>
      </c>
      <c r="AH178" s="52">
        <f ca="1">IMPORT[[#This Row],[C]]</f>
        <v>6</v>
      </c>
      <c r="AI178" s="126" t="str">
        <f>CONCATENATE(IMPORT[[#This Row],[6]]," ",IMPORT[[#This Row],[7]])</f>
        <v>1728 PCS</v>
      </c>
    </row>
    <row r="179" spans="1:35">
      <c r="A179" s="102">
        <v>177</v>
      </c>
      <c r="B179" s="31">
        <f ca="1">IF(IMPORT[[#This Row],[C]]&lt;1,"",ROW()-2)</f>
        <v>177</v>
      </c>
      <c r="C179" s="57" t="s">
        <v>2969</v>
      </c>
      <c r="D179" s="31" t="s">
        <v>2955</v>
      </c>
      <c r="E179" s="31">
        <v>1728</v>
      </c>
      <c r="F179" s="31">
        <f ca="1">IMPORT[TT]</f>
        <v>7</v>
      </c>
      <c r="G179" s="31"/>
      <c r="H179" s="31">
        <v>2020</v>
      </c>
      <c r="I179" s="32">
        <v>7</v>
      </c>
      <c r="J179" s="31"/>
      <c r="K179" s="31" t="str">
        <f>IF(IMPORT[[#This Row],[b1]]="","",IMPORT[[#This Row],[b1]]-IMPORT[[#This Row],[a1]])</f>
        <v/>
      </c>
      <c r="L179" s="32">
        <f ca="1">SUM(INDIRECT(IMPORT_VAR[TABLENAME]&amp;"[@a"&amp;$1:$1-1&amp;"]"),INDIRECT(IMPORT_VAR[TABLENAME]&amp;"[@c"&amp;$1:$1-1&amp;"]"))</f>
        <v>7</v>
      </c>
      <c r="M179" s="31"/>
      <c r="N179" s="31" t="str">
        <f>IF(IMPORT[[#This Row],[b2]]="","",IMPORT[[#This Row],[b2]]-IMPORT[[#This Row],[a2]])</f>
        <v/>
      </c>
      <c r="O179" s="32">
        <f ca="1">SUM(INDIRECT(IMPORT_VAR[TABLENAME]&amp;"[@a"&amp;$1:$1-1&amp;"]"),INDIRECT(IMPORT_VAR[TABLENAME]&amp;"[@c"&amp;$1:$1-1&amp;"]"))</f>
        <v>7</v>
      </c>
      <c r="P179" s="33"/>
      <c r="Q179" s="33" t="str">
        <f>IF(IMPORT[[#This Row],[b3]]="","",IMPORT[[#This Row],[b3]]-IMPORT[[#This Row],[a3]])</f>
        <v/>
      </c>
      <c r="R179" s="32">
        <f ca="1">SUM(INDIRECT(IMPORT_VAR[TABLENAME]&amp;"[@a"&amp;$1:$1-1&amp;"]"),INDIRECT(IMPORT_VAR[TABLENAME]&amp;"[@c"&amp;$1:$1-1&amp;"]"))</f>
        <v>7</v>
      </c>
      <c r="S179" s="33"/>
      <c r="T179" s="33" t="str">
        <f>IF(IMPORT[[#This Row],[b4]]="","",IMPORT[[#This Row],[b4]]-IMPORT[[#This Row],[a4]])</f>
        <v/>
      </c>
      <c r="U179" s="32">
        <f ca="1">SUM(INDIRECT(IMPORT_VAR[TABLENAME]&amp;"[@a"&amp;$1:$1-1&amp;"]"),INDIRECT(IMPORT_VAR[TABLENAME]&amp;"[@c"&amp;$1:$1-1&amp;"]"))</f>
        <v>7</v>
      </c>
      <c r="V179" s="33"/>
      <c r="W179" s="31"/>
      <c r="X179" s="31" t="str">
        <f>IF(IMPORT[[#This Row],[b5]]="","",IMPORT[[#This Row],[b5]]-IMPORT[[#This Row],[a5]])</f>
        <v/>
      </c>
      <c r="Y179" s="49">
        <f ca="1">SUM(INDIRECT(IMPORT_VAR[TABLENAME]&amp;"[@a"&amp;$1:$1-1&amp;"]"),INDIRECT(IMPORT_VAR[TABLENAME]&amp;"[@c"&amp;$1:$1-1&amp;"]"))</f>
        <v>7</v>
      </c>
      <c r="Z179" s="51" t="s">
        <v>3286</v>
      </c>
      <c r="AA179" s="51" t="s">
        <v>2969</v>
      </c>
      <c r="AB179" s="51"/>
      <c r="AC179" s="51" t="str">
        <f>CONCATENATE(IMPORT[[#This Row],[1]]," ",IMPORT[[#This Row],[2]],IF(IMPORT[[#This Row],[3]]="","",CONCATENATE(" ",IMPORT[[#This Row],[3]])))</f>
        <v>Gel Pen BP-A8005</v>
      </c>
      <c r="AD179" s="51" t="str">
        <f>CONCATENATE("Import ",IMPORT[[#This Row],[Ket]])</f>
        <v>Import 2020</v>
      </c>
      <c r="AE179" s="52">
        <v>1728</v>
      </c>
      <c r="AF179" s="52" t="s">
        <v>5118</v>
      </c>
      <c r="AG179" s="52" t="s">
        <v>5780</v>
      </c>
      <c r="AH179" s="52">
        <f ca="1">IMPORT[[#This Row],[C]]</f>
        <v>7</v>
      </c>
      <c r="AI179" s="126" t="str">
        <f>CONCATENATE(IMPORT[[#This Row],[6]]," ",IMPORT[[#This Row],[7]])</f>
        <v>1728 PCS</v>
      </c>
    </row>
    <row r="180" spans="1:35">
      <c r="A180" s="102">
        <v>178</v>
      </c>
      <c r="B180" s="31">
        <f ca="1">IF(IMPORT[[#This Row],[C]]&lt;1,"",ROW()-2)</f>
        <v>178</v>
      </c>
      <c r="C180" s="57" t="s">
        <v>2970</v>
      </c>
      <c r="D180" s="31" t="s">
        <v>2955</v>
      </c>
      <c r="E180" s="31">
        <v>1728</v>
      </c>
      <c r="F180" s="31">
        <f ca="1">IMPORT[TT]</f>
        <v>7</v>
      </c>
      <c r="G180" s="31"/>
      <c r="H180" s="31">
        <v>2020</v>
      </c>
      <c r="I180" s="32">
        <v>7</v>
      </c>
      <c r="J180" s="31"/>
      <c r="K180" s="31" t="str">
        <f>IF(IMPORT[[#This Row],[b1]]="","",IMPORT[[#This Row],[b1]]-IMPORT[[#This Row],[a1]])</f>
        <v/>
      </c>
      <c r="L180" s="32">
        <f ca="1">SUM(INDIRECT(IMPORT_VAR[TABLENAME]&amp;"[@a"&amp;$1:$1-1&amp;"]"),INDIRECT(IMPORT_VAR[TABLENAME]&amp;"[@c"&amp;$1:$1-1&amp;"]"))</f>
        <v>7</v>
      </c>
      <c r="M180" s="31"/>
      <c r="N180" s="31" t="str">
        <f>IF(IMPORT[[#This Row],[b2]]="","",IMPORT[[#This Row],[b2]]-IMPORT[[#This Row],[a2]])</f>
        <v/>
      </c>
      <c r="O180" s="32">
        <f ca="1">SUM(INDIRECT(IMPORT_VAR[TABLENAME]&amp;"[@a"&amp;$1:$1-1&amp;"]"),INDIRECT(IMPORT_VAR[TABLENAME]&amp;"[@c"&amp;$1:$1-1&amp;"]"))</f>
        <v>7</v>
      </c>
      <c r="P180" s="33"/>
      <c r="Q180" s="33" t="str">
        <f>IF(IMPORT[[#This Row],[b3]]="","",IMPORT[[#This Row],[b3]]-IMPORT[[#This Row],[a3]])</f>
        <v/>
      </c>
      <c r="R180" s="32">
        <f ca="1">SUM(INDIRECT(IMPORT_VAR[TABLENAME]&amp;"[@a"&amp;$1:$1-1&amp;"]"),INDIRECT(IMPORT_VAR[TABLENAME]&amp;"[@c"&amp;$1:$1-1&amp;"]"))</f>
        <v>7</v>
      </c>
      <c r="S180" s="33"/>
      <c r="T180" s="33" t="str">
        <f>IF(IMPORT[[#This Row],[b4]]="","",IMPORT[[#This Row],[b4]]-IMPORT[[#This Row],[a4]])</f>
        <v/>
      </c>
      <c r="U180" s="32">
        <f ca="1">SUM(INDIRECT(IMPORT_VAR[TABLENAME]&amp;"[@a"&amp;$1:$1-1&amp;"]"),INDIRECT(IMPORT_VAR[TABLENAME]&amp;"[@c"&amp;$1:$1-1&amp;"]"))</f>
        <v>7</v>
      </c>
      <c r="V180" s="33"/>
      <c r="W180" s="31"/>
      <c r="X180" s="31" t="str">
        <f>IF(IMPORT[[#This Row],[b5]]="","",IMPORT[[#This Row],[b5]]-IMPORT[[#This Row],[a5]])</f>
        <v/>
      </c>
      <c r="Y180" s="49">
        <f ca="1">SUM(INDIRECT(IMPORT_VAR[TABLENAME]&amp;"[@a"&amp;$1:$1-1&amp;"]"),INDIRECT(IMPORT_VAR[TABLENAME]&amp;"[@c"&amp;$1:$1-1&amp;"]"))</f>
        <v>7</v>
      </c>
      <c r="Z180" s="51" t="s">
        <v>3286</v>
      </c>
      <c r="AA180" s="51" t="s">
        <v>2970</v>
      </c>
      <c r="AB180" s="51"/>
      <c r="AC180" s="51" t="str">
        <f>CONCATENATE(IMPORT[[#This Row],[1]]," ",IMPORT[[#This Row],[2]],IF(IMPORT[[#This Row],[3]]="","",CONCATENATE(" ",IMPORT[[#This Row],[3]])))</f>
        <v>Gel Pen BP-A8010</v>
      </c>
      <c r="AD180" s="51" t="str">
        <f>CONCATENATE("Import ",IMPORT[[#This Row],[Ket]])</f>
        <v>Import 2020</v>
      </c>
      <c r="AE180" s="52">
        <v>1728</v>
      </c>
      <c r="AF180" s="52" t="s">
        <v>5118</v>
      </c>
      <c r="AG180" s="52" t="s">
        <v>5780</v>
      </c>
      <c r="AH180" s="52">
        <f ca="1">IMPORT[[#This Row],[C]]</f>
        <v>7</v>
      </c>
      <c r="AI180" s="126" t="str">
        <f>CONCATENATE(IMPORT[[#This Row],[6]]," ",IMPORT[[#This Row],[7]])</f>
        <v>1728 PCS</v>
      </c>
    </row>
    <row r="181" spans="1:35">
      <c r="A181" s="102">
        <v>179</v>
      </c>
      <c r="B181" s="31">
        <f ca="1">IF(IMPORT[[#This Row],[C]]&lt;1,"",ROW()-2)</f>
        <v>179</v>
      </c>
      <c r="C181" s="57" t="s">
        <v>2971</v>
      </c>
      <c r="D181" s="31" t="s">
        <v>2955</v>
      </c>
      <c r="E181" s="31">
        <v>1728</v>
      </c>
      <c r="F181" s="31">
        <f ca="1">IMPORT[TT]</f>
        <v>8</v>
      </c>
      <c r="G181" s="31"/>
      <c r="H181" s="31">
        <v>2020</v>
      </c>
      <c r="I181" s="32">
        <v>8</v>
      </c>
      <c r="J181" s="31"/>
      <c r="K181" s="31" t="str">
        <f>IF(IMPORT[[#This Row],[b1]]="","",IMPORT[[#This Row],[b1]]-IMPORT[[#This Row],[a1]])</f>
        <v/>
      </c>
      <c r="L181" s="32">
        <f ca="1">SUM(INDIRECT(IMPORT_VAR[TABLENAME]&amp;"[@a"&amp;$1:$1-1&amp;"]"),INDIRECT(IMPORT_VAR[TABLENAME]&amp;"[@c"&amp;$1:$1-1&amp;"]"))</f>
        <v>8</v>
      </c>
      <c r="M181" s="31"/>
      <c r="N181" s="31" t="str">
        <f>IF(IMPORT[[#This Row],[b2]]="","",IMPORT[[#This Row],[b2]]-IMPORT[[#This Row],[a2]])</f>
        <v/>
      </c>
      <c r="O181" s="32">
        <f ca="1">SUM(INDIRECT(IMPORT_VAR[TABLENAME]&amp;"[@a"&amp;$1:$1-1&amp;"]"),INDIRECT(IMPORT_VAR[TABLENAME]&amp;"[@c"&amp;$1:$1-1&amp;"]"))</f>
        <v>8</v>
      </c>
      <c r="P181" s="33"/>
      <c r="Q181" s="33" t="str">
        <f>IF(IMPORT[[#This Row],[b3]]="","",IMPORT[[#This Row],[b3]]-IMPORT[[#This Row],[a3]])</f>
        <v/>
      </c>
      <c r="R181" s="32">
        <f ca="1">SUM(INDIRECT(IMPORT_VAR[TABLENAME]&amp;"[@a"&amp;$1:$1-1&amp;"]"),INDIRECT(IMPORT_VAR[TABLENAME]&amp;"[@c"&amp;$1:$1-1&amp;"]"))</f>
        <v>8</v>
      </c>
      <c r="S181" s="33"/>
      <c r="T181" s="33" t="str">
        <f>IF(IMPORT[[#This Row],[b4]]="","",IMPORT[[#This Row],[b4]]-IMPORT[[#This Row],[a4]])</f>
        <v/>
      </c>
      <c r="U181" s="32">
        <f ca="1">SUM(INDIRECT(IMPORT_VAR[TABLENAME]&amp;"[@a"&amp;$1:$1-1&amp;"]"),INDIRECT(IMPORT_VAR[TABLENAME]&amp;"[@c"&amp;$1:$1-1&amp;"]"))</f>
        <v>8</v>
      </c>
      <c r="V181" s="33"/>
      <c r="W181" s="31"/>
      <c r="X181" s="31" t="str">
        <f>IF(IMPORT[[#This Row],[b5]]="","",IMPORT[[#This Row],[b5]]-IMPORT[[#This Row],[a5]])</f>
        <v/>
      </c>
      <c r="Y181" s="49">
        <f ca="1">SUM(INDIRECT(IMPORT_VAR[TABLENAME]&amp;"[@a"&amp;$1:$1-1&amp;"]"),INDIRECT(IMPORT_VAR[TABLENAME]&amp;"[@c"&amp;$1:$1-1&amp;"]"))</f>
        <v>8</v>
      </c>
      <c r="Z181" s="51" t="s">
        <v>3286</v>
      </c>
      <c r="AA181" s="51" t="s">
        <v>2971</v>
      </c>
      <c r="AB181" s="51"/>
      <c r="AC181" s="51" t="str">
        <f>CONCATENATE(IMPORT[[#This Row],[1]]," ",IMPORT[[#This Row],[2]],IF(IMPORT[[#This Row],[3]]="","",CONCATENATE(" ",IMPORT[[#This Row],[3]])))</f>
        <v>Gel Pen BP-A8025</v>
      </c>
      <c r="AD181" s="51" t="str">
        <f>CONCATENATE("Import ",IMPORT[[#This Row],[Ket]])</f>
        <v>Import 2020</v>
      </c>
      <c r="AE181" s="52">
        <v>1728</v>
      </c>
      <c r="AF181" s="52" t="s">
        <v>5118</v>
      </c>
      <c r="AG181" s="52" t="s">
        <v>5780</v>
      </c>
      <c r="AH181" s="52">
        <f ca="1">IMPORT[[#This Row],[C]]</f>
        <v>8</v>
      </c>
      <c r="AI181" s="126" t="str">
        <f>CONCATENATE(IMPORT[[#This Row],[6]]," ",IMPORT[[#This Row],[7]])</f>
        <v>1728 PCS</v>
      </c>
    </row>
    <row r="182" spans="1:35">
      <c r="A182" s="102">
        <v>180</v>
      </c>
      <c r="B182" s="31">
        <f ca="1">IF(IMPORT[[#This Row],[C]]&lt;1,"",ROW()-2)</f>
        <v>180</v>
      </c>
      <c r="C182" s="57">
        <v>8763</v>
      </c>
      <c r="D182" s="31" t="s">
        <v>2955</v>
      </c>
      <c r="E182" s="31">
        <v>1728</v>
      </c>
      <c r="F182" s="31">
        <f ca="1">IMPORT[TT]</f>
        <v>9</v>
      </c>
      <c r="G182" s="31"/>
      <c r="H182" s="31">
        <v>2020</v>
      </c>
      <c r="I182" s="32">
        <v>9</v>
      </c>
      <c r="J182" s="31"/>
      <c r="K182" s="31" t="str">
        <f>IF(IMPORT[[#This Row],[b1]]="","",IMPORT[[#This Row],[b1]]-IMPORT[[#This Row],[a1]])</f>
        <v/>
      </c>
      <c r="L182" s="32">
        <f ca="1">SUM(INDIRECT(IMPORT_VAR[TABLENAME]&amp;"[@a"&amp;$1:$1-1&amp;"]"),INDIRECT(IMPORT_VAR[TABLENAME]&amp;"[@c"&amp;$1:$1-1&amp;"]"))</f>
        <v>9</v>
      </c>
      <c r="M182" s="31"/>
      <c r="N182" s="31" t="str">
        <f>IF(IMPORT[[#This Row],[b2]]="","",IMPORT[[#This Row],[b2]]-IMPORT[[#This Row],[a2]])</f>
        <v/>
      </c>
      <c r="O182" s="32">
        <f ca="1">SUM(INDIRECT(IMPORT_VAR[TABLENAME]&amp;"[@a"&amp;$1:$1-1&amp;"]"),INDIRECT(IMPORT_VAR[TABLENAME]&amp;"[@c"&amp;$1:$1-1&amp;"]"))</f>
        <v>9</v>
      </c>
      <c r="P182" s="33"/>
      <c r="Q182" s="33" t="str">
        <f>IF(IMPORT[[#This Row],[b3]]="","",IMPORT[[#This Row],[b3]]-IMPORT[[#This Row],[a3]])</f>
        <v/>
      </c>
      <c r="R182" s="32">
        <f ca="1">SUM(INDIRECT(IMPORT_VAR[TABLENAME]&amp;"[@a"&amp;$1:$1-1&amp;"]"),INDIRECT(IMPORT_VAR[TABLENAME]&amp;"[@c"&amp;$1:$1-1&amp;"]"))</f>
        <v>9</v>
      </c>
      <c r="S182" s="33"/>
      <c r="T182" s="33" t="str">
        <f>IF(IMPORT[[#This Row],[b4]]="","",IMPORT[[#This Row],[b4]]-IMPORT[[#This Row],[a4]])</f>
        <v/>
      </c>
      <c r="U182" s="32">
        <f ca="1">SUM(INDIRECT(IMPORT_VAR[TABLENAME]&amp;"[@a"&amp;$1:$1-1&amp;"]"),INDIRECT(IMPORT_VAR[TABLENAME]&amp;"[@c"&amp;$1:$1-1&amp;"]"))</f>
        <v>9</v>
      </c>
      <c r="V182" s="33"/>
      <c r="W182" s="31"/>
      <c r="X182" s="31" t="str">
        <f>IF(IMPORT[[#This Row],[b5]]="","",IMPORT[[#This Row],[b5]]-IMPORT[[#This Row],[a5]])</f>
        <v/>
      </c>
      <c r="Y182" s="49">
        <f ca="1">SUM(INDIRECT(IMPORT_VAR[TABLENAME]&amp;"[@a"&amp;$1:$1-1&amp;"]"),INDIRECT(IMPORT_VAR[TABLENAME]&amp;"[@c"&amp;$1:$1-1&amp;"]"))</f>
        <v>9</v>
      </c>
      <c r="Z182" s="51" t="s">
        <v>3286</v>
      </c>
      <c r="AA182" s="51">
        <v>8763</v>
      </c>
      <c r="AB182" s="51"/>
      <c r="AC182" s="51" t="str">
        <f>CONCATENATE(IMPORT[[#This Row],[1]]," ",IMPORT[[#This Row],[2]],IF(IMPORT[[#This Row],[3]]="","",CONCATENATE(" ",IMPORT[[#This Row],[3]])))</f>
        <v>Gel Pen 8763</v>
      </c>
      <c r="AD182" s="51" t="str">
        <f>CONCATENATE("Import ",IMPORT[[#This Row],[Ket]])</f>
        <v>Import 2020</v>
      </c>
      <c r="AE182" s="52">
        <v>1728</v>
      </c>
      <c r="AF182" s="52" t="s">
        <v>5118</v>
      </c>
      <c r="AG182" s="52" t="s">
        <v>5780</v>
      </c>
      <c r="AH182" s="52">
        <f ca="1">IMPORT[[#This Row],[C]]</f>
        <v>9</v>
      </c>
      <c r="AI182" s="126" t="str">
        <f>CONCATENATE(IMPORT[[#This Row],[6]]," ",IMPORT[[#This Row],[7]])</f>
        <v>1728 PCS</v>
      </c>
    </row>
    <row r="183" spans="1:35">
      <c r="A183" s="102">
        <v>181</v>
      </c>
      <c r="B183" s="31">
        <f ca="1">IF(IMPORT[[#This Row],[C]]&lt;1,"",ROW()-2)</f>
        <v>181</v>
      </c>
      <c r="C183" s="57">
        <v>8789</v>
      </c>
      <c r="D183" s="31" t="s">
        <v>2955</v>
      </c>
      <c r="E183" s="31">
        <v>1728</v>
      </c>
      <c r="F183" s="31">
        <f ca="1">IMPORT[TT]</f>
        <v>8</v>
      </c>
      <c r="G183" s="31"/>
      <c r="H183" s="31">
        <v>2020</v>
      </c>
      <c r="I183" s="32">
        <v>8</v>
      </c>
      <c r="J183" s="31"/>
      <c r="K183" s="31" t="str">
        <f>IF(IMPORT[[#This Row],[b1]]="","",IMPORT[[#This Row],[b1]]-IMPORT[[#This Row],[a1]])</f>
        <v/>
      </c>
      <c r="L183" s="32">
        <f ca="1">SUM(INDIRECT(IMPORT_VAR[TABLENAME]&amp;"[@a"&amp;$1:$1-1&amp;"]"),INDIRECT(IMPORT_VAR[TABLENAME]&amp;"[@c"&amp;$1:$1-1&amp;"]"))</f>
        <v>8</v>
      </c>
      <c r="M183" s="31"/>
      <c r="N183" s="31" t="str">
        <f>IF(IMPORT[[#This Row],[b2]]="","",IMPORT[[#This Row],[b2]]-IMPORT[[#This Row],[a2]])</f>
        <v/>
      </c>
      <c r="O183" s="32">
        <f ca="1">SUM(INDIRECT(IMPORT_VAR[TABLENAME]&amp;"[@a"&amp;$1:$1-1&amp;"]"),INDIRECT(IMPORT_VAR[TABLENAME]&amp;"[@c"&amp;$1:$1-1&amp;"]"))</f>
        <v>8</v>
      </c>
      <c r="P183" s="33"/>
      <c r="Q183" s="33" t="str">
        <f>IF(IMPORT[[#This Row],[b3]]="","",IMPORT[[#This Row],[b3]]-IMPORT[[#This Row],[a3]])</f>
        <v/>
      </c>
      <c r="R183" s="32">
        <f ca="1">SUM(INDIRECT(IMPORT_VAR[TABLENAME]&amp;"[@a"&amp;$1:$1-1&amp;"]"),INDIRECT(IMPORT_VAR[TABLENAME]&amp;"[@c"&amp;$1:$1-1&amp;"]"))</f>
        <v>8</v>
      </c>
      <c r="S183" s="33"/>
      <c r="T183" s="33" t="str">
        <f>IF(IMPORT[[#This Row],[b4]]="","",IMPORT[[#This Row],[b4]]-IMPORT[[#This Row],[a4]])</f>
        <v/>
      </c>
      <c r="U183" s="32">
        <f ca="1">SUM(INDIRECT(IMPORT_VAR[TABLENAME]&amp;"[@a"&amp;$1:$1-1&amp;"]"),INDIRECT(IMPORT_VAR[TABLENAME]&amp;"[@c"&amp;$1:$1-1&amp;"]"))</f>
        <v>8</v>
      </c>
      <c r="V183" s="33"/>
      <c r="W183" s="31"/>
      <c r="X183" s="31" t="str">
        <f>IF(IMPORT[[#This Row],[b5]]="","",IMPORT[[#This Row],[b5]]-IMPORT[[#This Row],[a5]])</f>
        <v/>
      </c>
      <c r="Y183" s="49">
        <f ca="1">SUM(INDIRECT(IMPORT_VAR[TABLENAME]&amp;"[@a"&amp;$1:$1-1&amp;"]"),INDIRECT(IMPORT_VAR[TABLENAME]&amp;"[@c"&amp;$1:$1-1&amp;"]"))</f>
        <v>8</v>
      </c>
      <c r="Z183" s="51" t="s">
        <v>3286</v>
      </c>
      <c r="AA183" s="51">
        <v>8789</v>
      </c>
      <c r="AB183" s="51"/>
      <c r="AC183" s="51" t="str">
        <f>CONCATENATE(IMPORT[[#This Row],[1]]," ",IMPORT[[#This Row],[2]],IF(IMPORT[[#This Row],[3]]="","",CONCATENATE(" ",IMPORT[[#This Row],[3]])))</f>
        <v>Gel Pen 8789</v>
      </c>
      <c r="AD183" s="51" t="str">
        <f>CONCATENATE("Import ",IMPORT[[#This Row],[Ket]])</f>
        <v>Import 2020</v>
      </c>
      <c r="AE183" s="52">
        <v>1728</v>
      </c>
      <c r="AF183" s="52" t="s">
        <v>5118</v>
      </c>
      <c r="AG183" s="52" t="s">
        <v>5780</v>
      </c>
      <c r="AH183" s="52">
        <f ca="1">IMPORT[[#This Row],[C]]</f>
        <v>8</v>
      </c>
      <c r="AI183" s="126" t="str">
        <f>CONCATENATE(IMPORT[[#This Row],[6]]," ",IMPORT[[#This Row],[7]])</f>
        <v>1728 PCS</v>
      </c>
    </row>
    <row r="184" spans="1:35">
      <c r="A184" s="102">
        <v>182</v>
      </c>
      <c r="B184" s="31">
        <f ca="1">IF(IMPORT[[#This Row],[C]]&lt;1,"",ROW()-2)</f>
        <v>182</v>
      </c>
      <c r="C184" s="57">
        <v>8792</v>
      </c>
      <c r="D184" s="31" t="s">
        <v>2955</v>
      </c>
      <c r="E184" s="31">
        <v>1728</v>
      </c>
      <c r="F184" s="31">
        <f ca="1">IMPORT[TT]</f>
        <v>9</v>
      </c>
      <c r="G184" s="31"/>
      <c r="H184" s="31">
        <v>2020</v>
      </c>
      <c r="I184" s="32">
        <v>9</v>
      </c>
      <c r="J184" s="31"/>
      <c r="K184" s="31" t="str">
        <f>IF(IMPORT[[#This Row],[b1]]="","",IMPORT[[#This Row],[b1]]-IMPORT[[#This Row],[a1]])</f>
        <v/>
      </c>
      <c r="L184" s="32">
        <f ca="1">SUM(INDIRECT(IMPORT_VAR[TABLENAME]&amp;"[@a"&amp;$1:$1-1&amp;"]"),INDIRECT(IMPORT_VAR[TABLENAME]&amp;"[@c"&amp;$1:$1-1&amp;"]"))</f>
        <v>9</v>
      </c>
      <c r="M184" s="31"/>
      <c r="N184" s="31" t="str">
        <f>IF(IMPORT[[#This Row],[b2]]="","",IMPORT[[#This Row],[b2]]-IMPORT[[#This Row],[a2]])</f>
        <v/>
      </c>
      <c r="O184" s="32">
        <f ca="1">SUM(INDIRECT(IMPORT_VAR[TABLENAME]&amp;"[@a"&amp;$1:$1-1&amp;"]"),INDIRECT(IMPORT_VAR[TABLENAME]&amp;"[@c"&amp;$1:$1-1&amp;"]"))</f>
        <v>9</v>
      </c>
      <c r="P184" s="33"/>
      <c r="Q184" s="33" t="str">
        <f>IF(IMPORT[[#This Row],[b3]]="","",IMPORT[[#This Row],[b3]]-IMPORT[[#This Row],[a3]])</f>
        <v/>
      </c>
      <c r="R184" s="32">
        <f ca="1">SUM(INDIRECT(IMPORT_VAR[TABLENAME]&amp;"[@a"&amp;$1:$1-1&amp;"]"),INDIRECT(IMPORT_VAR[TABLENAME]&amp;"[@c"&amp;$1:$1-1&amp;"]"))</f>
        <v>9</v>
      </c>
      <c r="S184" s="33"/>
      <c r="T184" s="33" t="str">
        <f>IF(IMPORT[[#This Row],[b4]]="","",IMPORT[[#This Row],[b4]]-IMPORT[[#This Row],[a4]])</f>
        <v/>
      </c>
      <c r="U184" s="32">
        <f ca="1">SUM(INDIRECT(IMPORT_VAR[TABLENAME]&amp;"[@a"&amp;$1:$1-1&amp;"]"),INDIRECT(IMPORT_VAR[TABLENAME]&amp;"[@c"&amp;$1:$1-1&amp;"]"))</f>
        <v>9</v>
      </c>
      <c r="V184" s="33"/>
      <c r="W184" s="31"/>
      <c r="X184" s="31" t="str">
        <f>IF(IMPORT[[#This Row],[b5]]="","",IMPORT[[#This Row],[b5]]-IMPORT[[#This Row],[a5]])</f>
        <v/>
      </c>
      <c r="Y184" s="49">
        <f ca="1">SUM(INDIRECT(IMPORT_VAR[TABLENAME]&amp;"[@a"&amp;$1:$1-1&amp;"]"),INDIRECT(IMPORT_VAR[TABLENAME]&amp;"[@c"&amp;$1:$1-1&amp;"]"))</f>
        <v>9</v>
      </c>
      <c r="Z184" s="51" t="s">
        <v>3286</v>
      </c>
      <c r="AA184" s="51">
        <v>8792</v>
      </c>
      <c r="AB184" s="51"/>
      <c r="AC184" s="51" t="str">
        <f>CONCATENATE(IMPORT[[#This Row],[1]]," ",IMPORT[[#This Row],[2]],IF(IMPORT[[#This Row],[3]]="","",CONCATENATE(" ",IMPORT[[#This Row],[3]])))</f>
        <v>Gel Pen 8792</v>
      </c>
      <c r="AD184" s="51" t="str">
        <f>CONCATENATE("Import ",IMPORT[[#This Row],[Ket]])</f>
        <v>Import 2020</v>
      </c>
      <c r="AE184" s="52">
        <v>1728</v>
      </c>
      <c r="AF184" s="52" t="s">
        <v>5118</v>
      </c>
      <c r="AG184" s="52" t="s">
        <v>5780</v>
      </c>
      <c r="AH184" s="52">
        <f ca="1">IMPORT[[#This Row],[C]]</f>
        <v>9</v>
      </c>
      <c r="AI184" s="126" t="str">
        <f>CONCATENATE(IMPORT[[#This Row],[6]]," ",IMPORT[[#This Row],[7]])</f>
        <v>1728 PCS</v>
      </c>
    </row>
    <row r="185" spans="1:35">
      <c r="A185" s="102">
        <v>183</v>
      </c>
      <c r="B185" s="31">
        <f ca="1">IF(IMPORT[[#This Row],[C]]&lt;1,"",ROW()-2)</f>
        <v>183</v>
      </c>
      <c r="C185" s="57" t="s">
        <v>2972</v>
      </c>
      <c r="D185" s="31" t="s">
        <v>2955</v>
      </c>
      <c r="E185" s="31">
        <v>1728</v>
      </c>
      <c r="F185" s="31">
        <f ca="1">IMPORT[TT]</f>
        <v>8</v>
      </c>
      <c r="G185" s="31"/>
      <c r="H185" s="31">
        <v>2020</v>
      </c>
      <c r="I185" s="32">
        <v>8</v>
      </c>
      <c r="J185" s="31"/>
      <c r="K185" s="31" t="str">
        <f>IF(IMPORT[[#This Row],[b1]]="","",IMPORT[[#This Row],[b1]]-IMPORT[[#This Row],[a1]])</f>
        <v/>
      </c>
      <c r="L185" s="32">
        <f ca="1">SUM(INDIRECT(IMPORT_VAR[TABLENAME]&amp;"[@a"&amp;$1:$1-1&amp;"]"),INDIRECT(IMPORT_VAR[TABLENAME]&amp;"[@c"&amp;$1:$1-1&amp;"]"))</f>
        <v>8</v>
      </c>
      <c r="M185" s="31"/>
      <c r="N185" s="31" t="str">
        <f>IF(IMPORT[[#This Row],[b2]]="","",IMPORT[[#This Row],[b2]]-IMPORT[[#This Row],[a2]])</f>
        <v/>
      </c>
      <c r="O185" s="32">
        <f ca="1">SUM(INDIRECT(IMPORT_VAR[TABLENAME]&amp;"[@a"&amp;$1:$1-1&amp;"]"),INDIRECT(IMPORT_VAR[TABLENAME]&amp;"[@c"&amp;$1:$1-1&amp;"]"))</f>
        <v>8</v>
      </c>
      <c r="P185" s="33"/>
      <c r="Q185" s="33" t="str">
        <f>IF(IMPORT[[#This Row],[b3]]="","",IMPORT[[#This Row],[b3]]-IMPORT[[#This Row],[a3]])</f>
        <v/>
      </c>
      <c r="R185" s="32">
        <f ca="1">SUM(INDIRECT(IMPORT_VAR[TABLENAME]&amp;"[@a"&amp;$1:$1-1&amp;"]"),INDIRECT(IMPORT_VAR[TABLENAME]&amp;"[@c"&amp;$1:$1-1&amp;"]"))</f>
        <v>8</v>
      </c>
      <c r="S185" s="33"/>
      <c r="T185" s="33" t="str">
        <f>IF(IMPORT[[#This Row],[b4]]="","",IMPORT[[#This Row],[b4]]-IMPORT[[#This Row],[a4]])</f>
        <v/>
      </c>
      <c r="U185" s="32">
        <f ca="1">SUM(INDIRECT(IMPORT_VAR[TABLENAME]&amp;"[@a"&amp;$1:$1-1&amp;"]"),INDIRECT(IMPORT_VAR[TABLENAME]&amp;"[@c"&amp;$1:$1-1&amp;"]"))</f>
        <v>8</v>
      </c>
      <c r="V185" s="33"/>
      <c r="W185" s="31"/>
      <c r="X185" s="31" t="str">
        <f>IF(IMPORT[[#This Row],[b5]]="","",IMPORT[[#This Row],[b5]]-IMPORT[[#This Row],[a5]])</f>
        <v/>
      </c>
      <c r="Y185" s="49">
        <f ca="1">SUM(INDIRECT(IMPORT_VAR[TABLENAME]&amp;"[@a"&amp;$1:$1-1&amp;"]"),INDIRECT(IMPORT_VAR[TABLENAME]&amp;"[@c"&amp;$1:$1-1&amp;"]"))</f>
        <v>8</v>
      </c>
      <c r="Z185" s="51" t="s">
        <v>3286</v>
      </c>
      <c r="AA185" s="51" t="s">
        <v>2972</v>
      </c>
      <c r="AB185" s="51"/>
      <c r="AC185" s="51" t="str">
        <f>CONCATENATE(IMPORT[[#This Row],[1]]," ",IMPORT[[#This Row],[2]],IF(IMPORT[[#This Row],[3]]="","",CONCATENATE(" ",IMPORT[[#This Row],[3]])))</f>
        <v>Gel Pen A8001</v>
      </c>
      <c r="AD185" s="51" t="str">
        <f>CONCATENATE("Import ",IMPORT[[#This Row],[Ket]])</f>
        <v>Import 2020</v>
      </c>
      <c r="AE185" s="52">
        <v>1728</v>
      </c>
      <c r="AF185" s="52" t="s">
        <v>5118</v>
      </c>
      <c r="AG185" s="52" t="s">
        <v>5780</v>
      </c>
      <c r="AH185" s="52">
        <f ca="1">IMPORT[[#This Row],[C]]</f>
        <v>8</v>
      </c>
      <c r="AI185" s="126" t="str">
        <f>CONCATENATE(IMPORT[[#This Row],[6]]," ",IMPORT[[#This Row],[7]])</f>
        <v>1728 PCS</v>
      </c>
    </row>
    <row r="186" spans="1:35">
      <c r="A186" s="102">
        <v>184</v>
      </c>
      <c r="B186" s="31">
        <f ca="1">IF(IMPORT[[#This Row],[C]]&lt;1,"",ROW()-2)</f>
        <v>184</v>
      </c>
      <c r="C186" s="57" t="s">
        <v>2973</v>
      </c>
      <c r="D186" s="31" t="s">
        <v>2955</v>
      </c>
      <c r="E186" s="31">
        <v>1728</v>
      </c>
      <c r="F186" s="31">
        <f ca="1">IMPORT[TT]</f>
        <v>8</v>
      </c>
      <c r="G186" s="31"/>
      <c r="H186" s="31">
        <v>2020</v>
      </c>
      <c r="I186" s="32">
        <v>8</v>
      </c>
      <c r="J186" s="31"/>
      <c r="K186" s="31" t="str">
        <f>IF(IMPORT[[#This Row],[b1]]="","",IMPORT[[#This Row],[b1]]-IMPORT[[#This Row],[a1]])</f>
        <v/>
      </c>
      <c r="L186" s="32">
        <f ca="1">SUM(INDIRECT(IMPORT_VAR[TABLENAME]&amp;"[@a"&amp;$1:$1-1&amp;"]"),INDIRECT(IMPORT_VAR[TABLENAME]&amp;"[@c"&amp;$1:$1-1&amp;"]"))</f>
        <v>8</v>
      </c>
      <c r="M186" s="31"/>
      <c r="N186" s="31" t="str">
        <f>IF(IMPORT[[#This Row],[b2]]="","",IMPORT[[#This Row],[b2]]-IMPORT[[#This Row],[a2]])</f>
        <v/>
      </c>
      <c r="O186" s="32">
        <f ca="1">SUM(INDIRECT(IMPORT_VAR[TABLENAME]&amp;"[@a"&amp;$1:$1-1&amp;"]"),INDIRECT(IMPORT_VAR[TABLENAME]&amp;"[@c"&amp;$1:$1-1&amp;"]"))</f>
        <v>8</v>
      </c>
      <c r="P186" s="33"/>
      <c r="Q186" s="33" t="str">
        <f>IF(IMPORT[[#This Row],[b3]]="","",IMPORT[[#This Row],[b3]]-IMPORT[[#This Row],[a3]])</f>
        <v/>
      </c>
      <c r="R186" s="32">
        <f ca="1">SUM(INDIRECT(IMPORT_VAR[TABLENAME]&amp;"[@a"&amp;$1:$1-1&amp;"]"),INDIRECT(IMPORT_VAR[TABLENAME]&amp;"[@c"&amp;$1:$1-1&amp;"]"))</f>
        <v>8</v>
      </c>
      <c r="S186" s="33"/>
      <c r="T186" s="33" t="str">
        <f>IF(IMPORT[[#This Row],[b4]]="","",IMPORT[[#This Row],[b4]]-IMPORT[[#This Row],[a4]])</f>
        <v/>
      </c>
      <c r="U186" s="32">
        <f ca="1">SUM(INDIRECT(IMPORT_VAR[TABLENAME]&amp;"[@a"&amp;$1:$1-1&amp;"]"),INDIRECT(IMPORT_VAR[TABLENAME]&amp;"[@c"&amp;$1:$1-1&amp;"]"))</f>
        <v>8</v>
      </c>
      <c r="V186" s="33"/>
      <c r="W186" s="31"/>
      <c r="X186" s="31" t="str">
        <f>IF(IMPORT[[#This Row],[b5]]="","",IMPORT[[#This Row],[b5]]-IMPORT[[#This Row],[a5]])</f>
        <v/>
      </c>
      <c r="Y186" s="49">
        <f ca="1">SUM(INDIRECT(IMPORT_VAR[TABLENAME]&amp;"[@a"&amp;$1:$1-1&amp;"]"),INDIRECT(IMPORT_VAR[TABLENAME]&amp;"[@c"&amp;$1:$1-1&amp;"]"))</f>
        <v>8</v>
      </c>
      <c r="Z186" s="51" t="s">
        <v>3286</v>
      </c>
      <c r="AA186" s="51" t="s">
        <v>2973</v>
      </c>
      <c r="AB186" s="51"/>
      <c r="AC186" s="51" t="str">
        <f>CONCATENATE(IMPORT[[#This Row],[1]]," ",IMPORT[[#This Row],[2]],IF(IMPORT[[#This Row],[3]]="","",CONCATENATE(" ",IMPORT[[#This Row],[3]])))</f>
        <v>Gel Pen A8015</v>
      </c>
      <c r="AD186" s="51" t="str">
        <f>CONCATENATE("Import ",IMPORT[[#This Row],[Ket]])</f>
        <v>Import 2020</v>
      </c>
      <c r="AE186" s="52">
        <v>1728</v>
      </c>
      <c r="AF186" s="52" t="s">
        <v>5118</v>
      </c>
      <c r="AG186" s="52" t="s">
        <v>5780</v>
      </c>
      <c r="AH186" s="52">
        <f ca="1">IMPORT[[#This Row],[C]]</f>
        <v>8</v>
      </c>
      <c r="AI186" s="126" t="str">
        <f>CONCATENATE(IMPORT[[#This Row],[6]]," ",IMPORT[[#This Row],[7]])</f>
        <v>1728 PCS</v>
      </c>
    </row>
    <row r="187" spans="1:35">
      <c r="A187" s="102">
        <v>185</v>
      </c>
      <c r="B187" s="31">
        <f ca="1">IF(IMPORT[[#This Row],[C]]&lt;1,"",ROW()-2)</f>
        <v>185</v>
      </c>
      <c r="C187" s="57" t="s">
        <v>2974</v>
      </c>
      <c r="D187" s="31" t="s">
        <v>2955</v>
      </c>
      <c r="E187" s="31">
        <v>1728</v>
      </c>
      <c r="F187" s="31">
        <f ca="1">IMPORT[TT]</f>
        <v>3</v>
      </c>
      <c r="G187" s="31"/>
      <c r="H187" s="31">
        <v>2020</v>
      </c>
      <c r="I187" s="32">
        <v>3</v>
      </c>
      <c r="J187" s="31"/>
      <c r="K187" s="31" t="str">
        <f>IF(IMPORT[[#This Row],[b1]]="","",IMPORT[[#This Row],[b1]]-IMPORT[[#This Row],[a1]])</f>
        <v/>
      </c>
      <c r="L187" s="32">
        <f ca="1">SUM(INDIRECT(IMPORT_VAR[TABLENAME]&amp;"[@a"&amp;$1:$1-1&amp;"]"),INDIRECT(IMPORT_VAR[TABLENAME]&amp;"[@c"&amp;$1:$1-1&amp;"]"))</f>
        <v>3</v>
      </c>
      <c r="M187" s="31"/>
      <c r="N187" s="31" t="str">
        <f>IF(IMPORT[[#This Row],[b2]]="","",IMPORT[[#This Row],[b2]]-IMPORT[[#This Row],[a2]])</f>
        <v/>
      </c>
      <c r="O187" s="32">
        <f ca="1">SUM(INDIRECT(IMPORT_VAR[TABLENAME]&amp;"[@a"&amp;$1:$1-1&amp;"]"),INDIRECT(IMPORT_VAR[TABLENAME]&amp;"[@c"&amp;$1:$1-1&amp;"]"))</f>
        <v>3</v>
      </c>
      <c r="P187" s="33"/>
      <c r="Q187" s="33" t="str">
        <f>IF(IMPORT[[#This Row],[b3]]="","",IMPORT[[#This Row],[b3]]-IMPORT[[#This Row],[a3]])</f>
        <v/>
      </c>
      <c r="R187" s="32">
        <f ca="1">SUM(INDIRECT(IMPORT_VAR[TABLENAME]&amp;"[@a"&amp;$1:$1-1&amp;"]"),INDIRECT(IMPORT_VAR[TABLENAME]&amp;"[@c"&amp;$1:$1-1&amp;"]"))</f>
        <v>3</v>
      </c>
      <c r="S187" s="33"/>
      <c r="T187" s="33" t="str">
        <f>IF(IMPORT[[#This Row],[b4]]="","",IMPORT[[#This Row],[b4]]-IMPORT[[#This Row],[a4]])</f>
        <v/>
      </c>
      <c r="U187" s="32">
        <f ca="1">SUM(INDIRECT(IMPORT_VAR[TABLENAME]&amp;"[@a"&amp;$1:$1-1&amp;"]"),INDIRECT(IMPORT_VAR[TABLENAME]&amp;"[@c"&amp;$1:$1-1&amp;"]"))</f>
        <v>3</v>
      </c>
      <c r="V187" s="33"/>
      <c r="W187" s="31"/>
      <c r="X187" s="31" t="str">
        <f>IF(IMPORT[[#This Row],[b5]]="","",IMPORT[[#This Row],[b5]]-IMPORT[[#This Row],[a5]])</f>
        <v/>
      </c>
      <c r="Y187" s="49">
        <f ca="1">SUM(INDIRECT(IMPORT_VAR[TABLENAME]&amp;"[@a"&amp;$1:$1-1&amp;"]"),INDIRECT(IMPORT_VAR[TABLENAME]&amp;"[@c"&amp;$1:$1-1&amp;"]"))</f>
        <v>3</v>
      </c>
      <c r="Z187" s="51" t="s">
        <v>3286</v>
      </c>
      <c r="AA187" s="51" t="s">
        <v>2974</v>
      </c>
      <c r="AB187" s="51"/>
      <c r="AC187" s="51" t="str">
        <f>CONCATENATE(IMPORT[[#This Row],[1]]," ",IMPORT[[#This Row],[2]],IF(IMPORT[[#This Row],[3]]="","",CONCATENATE(" ",IMPORT[[#This Row],[3]])))</f>
        <v>Gel Pen A8028</v>
      </c>
      <c r="AD187" s="51" t="str">
        <f>CONCATENATE("Import ",IMPORT[[#This Row],[Ket]])</f>
        <v>Import 2020</v>
      </c>
      <c r="AE187" s="52">
        <v>1728</v>
      </c>
      <c r="AF187" s="52" t="s">
        <v>5118</v>
      </c>
      <c r="AG187" s="52" t="s">
        <v>5780</v>
      </c>
      <c r="AH187" s="52">
        <f ca="1">IMPORT[[#This Row],[C]]</f>
        <v>3</v>
      </c>
      <c r="AI187" s="126" t="str">
        <f>CONCATENATE(IMPORT[[#This Row],[6]]," ",IMPORT[[#This Row],[7]])</f>
        <v>1728 PCS</v>
      </c>
    </row>
    <row r="188" spans="1:35">
      <c r="A188" s="102">
        <v>186</v>
      </c>
      <c r="B188" s="31">
        <f ca="1">IF(IMPORT[[#This Row],[C]]&lt;1,"",ROW()-2)</f>
        <v>186</v>
      </c>
      <c r="C188" s="57" t="s">
        <v>2975</v>
      </c>
      <c r="D188" s="31" t="s">
        <v>2955</v>
      </c>
      <c r="E188" s="31">
        <v>1728</v>
      </c>
      <c r="F188" s="31">
        <f ca="1">IMPORT[TT]</f>
        <v>9</v>
      </c>
      <c r="G188" s="31"/>
      <c r="H188" s="31">
        <v>2020</v>
      </c>
      <c r="I188" s="32">
        <v>9</v>
      </c>
      <c r="J188" s="31"/>
      <c r="K188" s="31" t="str">
        <f>IF(IMPORT[[#This Row],[b1]]="","",IMPORT[[#This Row],[b1]]-IMPORT[[#This Row],[a1]])</f>
        <v/>
      </c>
      <c r="L188" s="32">
        <f ca="1">SUM(INDIRECT(IMPORT_VAR[TABLENAME]&amp;"[@a"&amp;$1:$1-1&amp;"]"),INDIRECT(IMPORT_VAR[TABLENAME]&amp;"[@c"&amp;$1:$1-1&amp;"]"))</f>
        <v>9</v>
      </c>
      <c r="M188" s="31"/>
      <c r="N188" s="31" t="str">
        <f>IF(IMPORT[[#This Row],[b2]]="","",IMPORT[[#This Row],[b2]]-IMPORT[[#This Row],[a2]])</f>
        <v/>
      </c>
      <c r="O188" s="32">
        <f ca="1">SUM(INDIRECT(IMPORT_VAR[TABLENAME]&amp;"[@a"&amp;$1:$1-1&amp;"]"),INDIRECT(IMPORT_VAR[TABLENAME]&amp;"[@c"&amp;$1:$1-1&amp;"]"))</f>
        <v>9</v>
      </c>
      <c r="P188" s="33"/>
      <c r="Q188" s="33" t="str">
        <f>IF(IMPORT[[#This Row],[b3]]="","",IMPORT[[#This Row],[b3]]-IMPORT[[#This Row],[a3]])</f>
        <v/>
      </c>
      <c r="R188" s="32">
        <f ca="1">SUM(INDIRECT(IMPORT_VAR[TABLENAME]&amp;"[@a"&amp;$1:$1-1&amp;"]"),INDIRECT(IMPORT_VAR[TABLENAME]&amp;"[@c"&amp;$1:$1-1&amp;"]"))</f>
        <v>9</v>
      </c>
      <c r="S188" s="33"/>
      <c r="T188" s="33" t="str">
        <f>IF(IMPORT[[#This Row],[b4]]="","",IMPORT[[#This Row],[b4]]-IMPORT[[#This Row],[a4]])</f>
        <v/>
      </c>
      <c r="U188" s="32">
        <f ca="1">SUM(INDIRECT(IMPORT_VAR[TABLENAME]&amp;"[@a"&amp;$1:$1-1&amp;"]"),INDIRECT(IMPORT_VAR[TABLENAME]&amp;"[@c"&amp;$1:$1-1&amp;"]"))</f>
        <v>9</v>
      </c>
      <c r="V188" s="33"/>
      <c r="W188" s="31"/>
      <c r="X188" s="31" t="str">
        <f>IF(IMPORT[[#This Row],[b5]]="","",IMPORT[[#This Row],[b5]]-IMPORT[[#This Row],[a5]])</f>
        <v/>
      </c>
      <c r="Y188" s="49">
        <f ca="1">SUM(INDIRECT(IMPORT_VAR[TABLENAME]&amp;"[@a"&amp;$1:$1-1&amp;"]"),INDIRECT(IMPORT_VAR[TABLENAME]&amp;"[@c"&amp;$1:$1-1&amp;"]"))</f>
        <v>9</v>
      </c>
      <c r="Z188" s="51" t="s">
        <v>3286</v>
      </c>
      <c r="AA188" s="51" t="s">
        <v>2975</v>
      </c>
      <c r="AB188" s="51"/>
      <c r="AC188" s="51" t="str">
        <f>CONCATENATE(IMPORT[[#This Row],[1]]," ",IMPORT[[#This Row],[2]],IF(IMPORT[[#This Row],[3]]="","",CONCATENATE(" ",IMPORT[[#This Row],[3]])))</f>
        <v>Gel Pen A8023</v>
      </c>
      <c r="AD188" s="51" t="str">
        <f>CONCATENATE("Import ",IMPORT[[#This Row],[Ket]])</f>
        <v>Import 2020</v>
      </c>
      <c r="AE188" s="52">
        <v>1728</v>
      </c>
      <c r="AF188" s="52" t="s">
        <v>5118</v>
      </c>
      <c r="AG188" s="52" t="s">
        <v>5780</v>
      </c>
      <c r="AH188" s="52">
        <f ca="1">IMPORT[[#This Row],[C]]</f>
        <v>9</v>
      </c>
      <c r="AI188" s="126" t="str">
        <f>CONCATENATE(IMPORT[[#This Row],[6]]," ",IMPORT[[#This Row],[7]])</f>
        <v>1728 PCS</v>
      </c>
    </row>
    <row r="189" spans="1:35">
      <c r="A189" s="102">
        <v>187</v>
      </c>
      <c r="B189" s="31">
        <f ca="1">IF(IMPORT[[#This Row],[C]]&lt;1,"",ROW()-2)</f>
        <v>187</v>
      </c>
      <c r="C189" s="57" t="s">
        <v>2976</v>
      </c>
      <c r="D189" s="31" t="s">
        <v>2955</v>
      </c>
      <c r="E189" s="31">
        <v>1728</v>
      </c>
      <c r="F189" s="31">
        <f ca="1">IMPORT[TT]</f>
        <v>12</v>
      </c>
      <c r="G189" s="31"/>
      <c r="H189" s="31">
        <v>2020</v>
      </c>
      <c r="I189" s="32">
        <v>12</v>
      </c>
      <c r="J189" s="31"/>
      <c r="K189" s="31" t="str">
        <f>IF(IMPORT[[#This Row],[b1]]="","",IMPORT[[#This Row],[b1]]-IMPORT[[#This Row],[a1]])</f>
        <v/>
      </c>
      <c r="L189" s="32">
        <f ca="1">SUM(INDIRECT(IMPORT_VAR[TABLENAME]&amp;"[@a"&amp;$1:$1-1&amp;"]"),INDIRECT(IMPORT_VAR[TABLENAME]&amp;"[@c"&amp;$1:$1-1&amp;"]"))</f>
        <v>12</v>
      </c>
      <c r="M189" s="31"/>
      <c r="N189" s="31" t="str">
        <f>IF(IMPORT[[#This Row],[b2]]="","",IMPORT[[#This Row],[b2]]-IMPORT[[#This Row],[a2]])</f>
        <v/>
      </c>
      <c r="O189" s="32">
        <f ca="1">SUM(INDIRECT(IMPORT_VAR[TABLENAME]&amp;"[@a"&amp;$1:$1-1&amp;"]"),INDIRECT(IMPORT_VAR[TABLENAME]&amp;"[@c"&amp;$1:$1-1&amp;"]"))</f>
        <v>12</v>
      </c>
      <c r="P189" s="33"/>
      <c r="Q189" s="33" t="str">
        <f>IF(IMPORT[[#This Row],[b3]]="","",IMPORT[[#This Row],[b3]]-IMPORT[[#This Row],[a3]])</f>
        <v/>
      </c>
      <c r="R189" s="32">
        <f ca="1">SUM(INDIRECT(IMPORT_VAR[TABLENAME]&amp;"[@a"&amp;$1:$1-1&amp;"]"),INDIRECT(IMPORT_VAR[TABLENAME]&amp;"[@c"&amp;$1:$1-1&amp;"]"))</f>
        <v>12</v>
      </c>
      <c r="S189" s="33"/>
      <c r="T189" s="33" t="str">
        <f>IF(IMPORT[[#This Row],[b4]]="","",IMPORT[[#This Row],[b4]]-IMPORT[[#This Row],[a4]])</f>
        <v/>
      </c>
      <c r="U189" s="32">
        <f ca="1">SUM(INDIRECT(IMPORT_VAR[TABLENAME]&amp;"[@a"&amp;$1:$1-1&amp;"]"),INDIRECT(IMPORT_VAR[TABLENAME]&amp;"[@c"&amp;$1:$1-1&amp;"]"))</f>
        <v>12</v>
      </c>
      <c r="V189" s="33"/>
      <c r="W189" s="31"/>
      <c r="X189" s="31" t="str">
        <f>IF(IMPORT[[#This Row],[b5]]="","",IMPORT[[#This Row],[b5]]-IMPORT[[#This Row],[a5]])</f>
        <v/>
      </c>
      <c r="Y189" s="49">
        <f ca="1">SUM(INDIRECT(IMPORT_VAR[TABLENAME]&amp;"[@a"&amp;$1:$1-1&amp;"]"),INDIRECT(IMPORT_VAR[TABLENAME]&amp;"[@c"&amp;$1:$1-1&amp;"]"))</f>
        <v>12</v>
      </c>
      <c r="Z189" s="51" t="s">
        <v>3286</v>
      </c>
      <c r="AA189" s="51" t="s">
        <v>2976</v>
      </c>
      <c r="AB189" s="51"/>
      <c r="AC189" s="51" t="str">
        <f>CONCATENATE(IMPORT[[#This Row],[1]]," ",IMPORT[[#This Row],[2]],IF(IMPORT[[#This Row],[3]]="","",CONCATENATE(" ",IMPORT[[#This Row],[3]])))</f>
        <v>Gel Pen JOSS-188 B</v>
      </c>
      <c r="AD189" s="51" t="str">
        <f>CONCATENATE("Import ",IMPORT[[#This Row],[Ket]])</f>
        <v>Import 2020</v>
      </c>
      <c r="AE189" s="52">
        <v>1728</v>
      </c>
      <c r="AF189" s="52" t="s">
        <v>5118</v>
      </c>
      <c r="AG189" s="52" t="s">
        <v>5780</v>
      </c>
      <c r="AH189" s="52">
        <f ca="1">IMPORT[[#This Row],[C]]</f>
        <v>12</v>
      </c>
      <c r="AI189" s="126" t="str">
        <f>CONCATENATE(IMPORT[[#This Row],[6]]," ",IMPORT[[#This Row],[7]])</f>
        <v>1728 PCS</v>
      </c>
    </row>
    <row r="190" spans="1:35">
      <c r="A190" s="102">
        <v>188</v>
      </c>
      <c r="B190" s="31" t="str">
        <f ca="1">IF(IMPORT[[#This Row],[C]]&lt;1,"",ROW()-2)</f>
        <v/>
      </c>
      <c r="C190" s="57" t="s">
        <v>2977</v>
      </c>
      <c r="D190" s="31" t="s">
        <v>2978</v>
      </c>
      <c r="E190" s="31">
        <v>576</v>
      </c>
      <c r="F190" s="31">
        <f ca="1">IMPORT[TT]</f>
        <v>0</v>
      </c>
      <c r="G190" s="31"/>
      <c r="H190" s="31">
        <v>2020</v>
      </c>
      <c r="I190" s="32">
        <v>0</v>
      </c>
      <c r="J190" s="31"/>
      <c r="K190" s="31" t="str">
        <f>IF(IMPORT[[#This Row],[b1]]="","",IMPORT[[#This Row],[b1]]-IMPORT[[#This Row],[a1]])</f>
        <v/>
      </c>
      <c r="L190" s="32">
        <f ca="1">SUM(INDIRECT(IMPORT_VAR[TABLENAME]&amp;"[@a"&amp;$1:$1-1&amp;"]"),INDIRECT(IMPORT_VAR[TABLENAME]&amp;"[@c"&amp;$1:$1-1&amp;"]"))</f>
        <v>0</v>
      </c>
      <c r="M190" s="31"/>
      <c r="N190" s="31" t="str">
        <f>IF(IMPORT[[#This Row],[b2]]="","",IMPORT[[#This Row],[b2]]-IMPORT[[#This Row],[a2]])</f>
        <v/>
      </c>
      <c r="O190" s="32">
        <f ca="1">SUM(INDIRECT(IMPORT_VAR[TABLENAME]&amp;"[@a"&amp;$1:$1-1&amp;"]"),INDIRECT(IMPORT_VAR[TABLENAME]&amp;"[@c"&amp;$1:$1-1&amp;"]"))</f>
        <v>0</v>
      </c>
      <c r="P190" s="33"/>
      <c r="Q190" s="33" t="str">
        <f>IF(IMPORT[[#This Row],[b3]]="","",IMPORT[[#This Row],[b3]]-IMPORT[[#This Row],[a3]])</f>
        <v/>
      </c>
      <c r="R190" s="32">
        <f ca="1">SUM(INDIRECT(IMPORT_VAR[TABLENAME]&amp;"[@a"&amp;$1:$1-1&amp;"]"),INDIRECT(IMPORT_VAR[TABLENAME]&amp;"[@c"&amp;$1:$1-1&amp;"]"))</f>
        <v>0</v>
      </c>
      <c r="S190" s="33"/>
      <c r="T190" s="33" t="str">
        <f>IF(IMPORT[[#This Row],[b4]]="","",IMPORT[[#This Row],[b4]]-IMPORT[[#This Row],[a4]])</f>
        <v/>
      </c>
      <c r="U190" s="32">
        <f ca="1">SUM(INDIRECT(IMPORT_VAR[TABLENAME]&amp;"[@a"&amp;$1:$1-1&amp;"]"),INDIRECT(IMPORT_VAR[TABLENAME]&amp;"[@c"&amp;$1:$1-1&amp;"]"))</f>
        <v>0</v>
      </c>
      <c r="V190" s="33"/>
      <c r="W190" s="31"/>
      <c r="X190" s="31" t="str">
        <f>IF(IMPORT[[#This Row],[b5]]="","",IMPORT[[#This Row],[b5]]-IMPORT[[#This Row],[a5]])</f>
        <v/>
      </c>
      <c r="Y190" s="49">
        <f ca="1">SUM(INDIRECT(IMPORT_VAR[TABLENAME]&amp;"[@a"&amp;$1:$1-1&amp;"]"),INDIRECT(IMPORT_VAR[TABLENAME]&amp;"[@c"&amp;$1:$1-1&amp;"]"))</f>
        <v>0</v>
      </c>
      <c r="Z190" s="51" t="s">
        <v>5718</v>
      </c>
      <c r="AA190" s="51" t="s">
        <v>2977</v>
      </c>
      <c r="AB190" s="52"/>
      <c r="AC190" s="52" t="str">
        <f>CONCATENATE(IMPORT[[#This Row],[1]]," ",IMPORT[[#This Row],[2]],IF(IMPORT[[#This Row],[3]]="","",CONCATENATE(" ",IMPORT[[#This Row],[3]])))</f>
        <v>Refill Gel GR-89 (12)</v>
      </c>
      <c r="AD190" s="52" t="str">
        <f>CONCATENATE("Import ",IMPORT[[#This Row],[Ket]])</f>
        <v>Import 2020</v>
      </c>
      <c r="AE190" s="52">
        <v>576</v>
      </c>
      <c r="AF190" s="52" t="s">
        <v>5118</v>
      </c>
      <c r="AG190" s="52" t="s">
        <v>5780</v>
      </c>
      <c r="AH190" s="52">
        <f ca="1">IMPORT[[#This Row],[C]]</f>
        <v>0</v>
      </c>
      <c r="AI190" s="126" t="str">
        <f>CONCATENATE(IMPORT[[#This Row],[6]]," ",IMPORT[[#This Row],[7]])</f>
        <v>576 PCS</v>
      </c>
    </row>
    <row r="191" spans="1:35">
      <c r="A191" s="102">
        <v>189</v>
      </c>
      <c r="B191" s="31">
        <f ca="1">IF(IMPORT[[#This Row],[C]]&lt;1,"",ROW()-2)</f>
        <v>189</v>
      </c>
      <c r="C191" s="57" t="s">
        <v>2979</v>
      </c>
      <c r="D191" s="31" t="s">
        <v>2980</v>
      </c>
      <c r="E191" s="31">
        <v>2880</v>
      </c>
      <c r="F191" s="31">
        <f ca="1">IMPORT[TT]</f>
        <v>9</v>
      </c>
      <c r="G191" s="31"/>
      <c r="H191" s="31">
        <v>2020</v>
      </c>
      <c r="I191" s="32">
        <v>9</v>
      </c>
      <c r="J191" s="31"/>
      <c r="K191" s="31" t="str">
        <f>IF(IMPORT[[#This Row],[b1]]="","",IMPORT[[#This Row],[b1]]-IMPORT[[#This Row],[a1]])</f>
        <v/>
      </c>
      <c r="L191" s="32">
        <f ca="1">SUM(INDIRECT(IMPORT_VAR[TABLENAME]&amp;"[@a"&amp;$1:$1-1&amp;"]"),INDIRECT(IMPORT_VAR[TABLENAME]&amp;"[@c"&amp;$1:$1-1&amp;"]"))</f>
        <v>9</v>
      </c>
      <c r="M191" s="31"/>
      <c r="N191" s="31" t="str">
        <f>IF(IMPORT[[#This Row],[b2]]="","",IMPORT[[#This Row],[b2]]-IMPORT[[#This Row],[a2]])</f>
        <v/>
      </c>
      <c r="O191" s="32">
        <f ca="1">SUM(INDIRECT(IMPORT_VAR[TABLENAME]&amp;"[@a"&amp;$1:$1-1&amp;"]"),INDIRECT(IMPORT_VAR[TABLENAME]&amp;"[@c"&amp;$1:$1-1&amp;"]"))</f>
        <v>9</v>
      </c>
      <c r="P191" s="33"/>
      <c r="Q191" s="33" t="str">
        <f>IF(IMPORT[[#This Row],[b3]]="","",IMPORT[[#This Row],[b3]]-IMPORT[[#This Row],[a3]])</f>
        <v/>
      </c>
      <c r="R191" s="32">
        <f ca="1">SUM(INDIRECT(IMPORT_VAR[TABLENAME]&amp;"[@a"&amp;$1:$1-1&amp;"]"),INDIRECT(IMPORT_VAR[TABLENAME]&amp;"[@c"&amp;$1:$1-1&amp;"]"))</f>
        <v>9</v>
      </c>
      <c r="S191" s="33"/>
      <c r="T191" s="33" t="str">
        <f>IF(IMPORT[[#This Row],[b4]]="","",IMPORT[[#This Row],[b4]]-IMPORT[[#This Row],[a4]])</f>
        <v/>
      </c>
      <c r="U191" s="32">
        <f ca="1">SUM(INDIRECT(IMPORT_VAR[TABLENAME]&amp;"[@a"&amp;$1:$1-1&amp;"]"),INDIRECT(IMPORT_VAR[TABLENAME]&amp;"[@c"&amp;$1:$1-1&amp;"]"))</f>
        <v>9</v>
      </c>
      <c r="V191" s="33"/>
      <c r="W191" s="31"/>
      <c r="X191" s="31" t="str">
        <f>IF(IMPORT[[#This Row],[b5]]="","",IMPORT[[#This Row],[b5]]-IMPORT[[#This Row],[a5]])</f>
        <v/>
      </c>
      <c r="Y191" s="49">
        <f ca="1">SUM(INDIRECT(IMPORT_VAR[TABLENAME]&amp;"[@a"&amp;$1:$1-1&amp;"]"),INDIRECT(IMPORT_VAR[TABLENAME]&amp;"[@c"&amp;$1:$1-1&amp;"]"))</f>
        <v>9</v>
      </c>
      <c r="Z191" s="51" t="s">
        <v>5718</v>
      </c>
      <c r="AA191" s="51" t="s">
        <v>2979</v>
      </c>
      <c r="AB191" s="52" t="s">
        <v>5670</v>
      </c>
      <c r="AC191" s="52" t="str">
        <f>CONCATENATE(IMPORT[[#This Row],[1]]," ",IMPORT[[#This Row],[2]],IF(IMPORT[[#This Row],[3]]="","",CONCATENATE(" ",IMPORT[[#This Row],[3]])))</f>
        <v>Refill Gel JOSS-268 Biru</v>
      </c>
      <c r="AD191" s="52" t="str">
        <f>CONCATENATE("Import ",IMPORT[[#This Row],[Ket]])</f>
        <v>Import 2020</v>
      </c>
      <c r="AE191" s="52">
        <v>2880</v>
      </c>
      <c r="AF191" s="52" t="s">
        <v>5118</v>
      </c>
      <c r="AG191" s="52" t="s">
        <v>5780</v>
      </c>
      <c r="AH191" s="52">
        <f ca="1">IMPORT[[#This Row],[C]]</f>
        <v>9</v>
      </c>
      <c r="AI191" s="126" t="str">
        <f>CONCATENATE(IMPORT[[#This Row],[6]]," ",IMPORT[[#This Row],[7]])</f>
        <v>2880 PCS</v>
      </c>
    </row>
    <row r="192" spans="1:35">
      <c r="A192" s="102">
        <v>190</v>
      </c>
      <c r="B192" s="31">
        <f ca="1">IF(IMPORT[[#This Row],[C]]&lt;1,"",ROW()-2)</f>
        <v>190</v>
      </c>
      <c r="C192" s="57" t="s">
        <v>2979</v>
      </c>
      <c r="D192" s="31" t="s">
        <v>2981</v>
      </c>
      <c r="E192" s="31">
        <v>2880</v>
      </c>
      <c r="F192" s="31">
        <f ca="1">IMPORT[TT]</f>
        <v>7</v>
      </c>
      <c r="G192" s="31"/>
      <c r="H192" s="31">
        <v>2020</v>
      </c>
      <c r="I192" s="32">
        <v>7</v>
      </c>
      <c r="J192" s="31"/>
      <c r="K192" s="31" t="str">
        <f>IF(IMPORT[[#This Row],[b1]]="","",IMPORT[[#This Row],[b1]]-IMPORT[[#This Row],[a1]])</f>
        <v/>
      </c>
      <c r="L192" s="32">
        <f ca="1">SUM(INDIRECT(IMPORT_VAR[TABLENAME]&amp;"[@a"&amp;$1:$1-1&amp;"]"),INDIRECT(IMPORT_VAR[TABLENAME]&amp;"[@c"&amp;$1:$1-1&amp;"]"))</f>
        <v>7</v>
      </c>
      <c r="M192" s="31"/>
      <c r="N192" s="31" t="str">
        <f>IF(IMPORT[[#This Row],[b2]]="","",IMPORT[[#This Row],[b2]]-IMPORT[[#This Row],[a2]])</f>
        <v/>
      </c>
      <c r="O192" s="32">
        <f ca="1">SUM(INDIRECT(IMPORT_VAR[TABLENAME]&amp;"[@a"&amp;$1:$1-1&amp;"]"),INDIRECT(IMPORT_VAR[TABLENAME]&amp;"[@c"&amp;$1:$1-1&amp;"]"))</f>
        <v>7</v>
      </c>
      <c r="P192" s="33"/>
      <c r="Q192" s="33" t="str">
        <f>IF(IMPORT[[#This Row],[b3]]="","",IMPORT[[#This Row],[b3]]-IMPORT[[#This Row],[a3]])</f>
        <v/>
      </c>
      <c r="R192" s="32">
        <f ca="1">SUM(INDIRECT(IMPORT_VAR[TABLENAME]&amp;"[@a"&amp;$1:$1-1&amp;"]"),INDIRECT(IMPORT_VAR[TABLENAME]&amp;"[@c"&amp;$1:$1-1&amp;"]"))</f>
        <v>7</v>
      </c>
      <c r="S192" s="33"/>
      <c r="T192" s="33" t="str">
        <f>IF(IMPORT[[#This Row],[b4]]="","",IMPORT[[#This Row],[b4]]-IMPORT[[#This Row],[a4]])</f>
        <v/>
      </c>
      <c r="U192" s="32">
        <f ca="1">SUM(INDIRECT(IMPORT_VAR[TABLENAME]&amp;"[@a"&amp;$1:$1-1&amp;"]"),INDIRECT(IMPORT_VAR[TABLENAME]&amp;"[@c"&amp;$1:$1-1&amp;"]"))</f>
        <v>7</v>
      </c>
      <c r="V192" s="33"/>
      <c r="W192" s="31"/>
      <c r="X192" s="31" t="str">
        <f>IF(IMPORT[[#This Row],[b5]]="","",IMPORT[[#This Row],[b5]]-IMPORT[[#This Row],[a5]])</f>
        <v/>
      </c>
      <c r="Y192" s="49">
        <f ca="1">SUM(INDIRECT(IMPORT_VAR[TABLENAME]&amp;"[@a"&amp;$1:$1-1&amp;"]"),INDIRECT(IMPORT_VAR[TABLENAME]&amp;"[@c"&amp;$1:$1-1&amp;"]"))</f>
        <v>7</v>
      </c>
      <c r="Z192" s="51" t="s">
        <v>5718</v>
      </c>
      <c r="AA192" s="51" t="s">
        <v>2979</v>
      </c>
      <c r="AB192" s="52" t="s">
        <v>5439</v>
      </c>
      <c r="AC192" s="52" t="str">
        <f>CONCATENATE(IMPORT[[#This Row],[1]]," ",IMPORT[[#This Row],[2]],IF(IMPORT[[#This Row],[3]]="","",CONCATENATE(" ",IMPORT[[#This Row],[3]])))</f>
        <v>Refill Gel JOSS-268 Hitam</v>
      </c>
      <c r="AD192" s="52" t="str">
        <f>CONCATENATE("Import ",IMPORT[[#This Row],[Ket]])</f>
        <v>Import 2020</v>
      </c>
      <c r="AE192" s="52">
        <v>2880</v>
      </c>
      <c r="AF192" s="52" t="s">
        <v>5118</v>
      </c>
      <c r="AG192" s="52" t="s">
        <v>5780</v>
      </c>
      <c r="AH192" s="52">
        <f ca="1">IMPORT[[#This Row],[C]]</f>
        <v>7</v>
      </c>
      <c r="AI192" s="126" t="str">
        <f>CONCATENATE(IMPORT[[#This Row],[6]]," ",IMPORT[[#This Row],[7]])</f>
        <v>2880 PCS</v>
      </c>
    </row>
    <row r="193" spans="1:35">
      <c r="A193" s="102">
        <v>191</v>
      </c>
      <c r="B193" s="31">
        <f ca="1">IF(IMPORT[[#This Row],[C]]&lt;1,"",ROW()-2)</f>
        <v>191</v>
      </c>
      <c r="C193" s="57">
        <v>3008</v>
      </c>
      <c r="D193" s="31" t="s">
        <v>2982</v>
      </c>
      <c r="E193" s="31">
        <v>400</v>
      </c>
      <c r="F193" s="31">
        <f ca="1">IMPORT[TT]</f>
        <v>4</v>
      </c>
      <c r="G193" s="31"/>
      <c r="H193" s="31">
        <v>2020</v>
      </c>
      <c r="I193" s="32">
        <v>4</v>
      </c>
      <c r="J193" s="31"/>
      <c r="K193" s="31" t="str">
        <f>IF(IMPORT[[#This Row],[b1]]="","",IMPORT[[#This Row],[b1]]-IMPORT[[#This Row],[a1]])</f>
        <v/>
      </c>
      <c r="L193" s="32">
        <f ca="1">SUM(INDIRECT(IMPORT_VAR[TABLENAME]&amp;"[@a"&amp;$1:$1-1&amp;"]"),INDIRECT(IMPORT_VAR[TABLENAME]&amp;"[@c"&amp;$1:$1-1&amp;"]"))</f>
        <v>4</v>
      </c>
      <c r="M193" s="31"/>
      <c r="N193" s="31" t="str">
        <f>IF(IMPORT[[#This Row],[b2]]="","",IMPORT[[#This Row],[b2]]-IMPORT[[#This Row],[a2]])</f>
        <v/>
      </c>
      <c r="O193" s="32">
        <f ca="1">SUM(INDIRECT(IMPORT_VAR[TABLENAME]&amp;"[@a"&amp;$1:$1-1&amp;"]"),INDIRECT(IMPORT_VAR[TABLENAME]&amp;"[@c"&amp;$1:$1-1&amp;"]"))</f>
        <v>4</v>
      </c>
      <c r="P193" s="33"/>
      <c r="Q193" s="33" t="str">
        <f>IF(IMPORT[[#This Row],[b3]]="","",IMPORT[[#This Row],[b3]]-IMPORT[[#This Row],[a3]])</f>
        <v/>
      </c>
      <c r="R193" s="32">
        <f ca="1">SUM(INDIRECT(IMPORT_VAR[TABLENAME]&amp;"[@a"&amp;$1:$1-1&amp;"]"),INDIRECT(IMPORT_VAR[TABLENAME]&amp;"[@c"&amp;$1:$1-1&amp;"]"))</f>
        <v>4</v>
      </c>
      <c r="S193" s="33"/>
      <c r="T193" s="33" t="str">
        <f>IF(IMPORT[[#This Row],[b4]]="","",IMPORT[[#This Row],[b4]]-IMPORT[[#This Row],[a4]])</f>
        <v/>
      </c>
      <c r="U193" s="32">
        <f ca="1">SUM(INDIRECT(IMPORT_VAR[TABLENAME]&amp;"[@a"&amp;$1:$1-1&amp;"]"),INDIRECT(IMPORT_VAR[TABLENAME]&amp;"[@c"&amp;$1:$1-1&amp;"]"))</f>
        <v>4</v>
      </c>
      <c r="V193" s="33"/>
      <c r="W193" s="31"/>
      <c r="X193" s="31" t="str">
        <f>IF(IMPORT[[#This Row],[b5]]="","",IMPORT[[#This Row],[b5]]-IMPORT[[#This Row],[a5]])</f>
        <v/>
      </c>
      <c r="Y193" s="49">
        <f ca="1">SUM(INDIRECT(IMPORT_VAR[TABLENAME]&amp;"[@a"&amp;$1:$1-1&amp;"]"),INDIRECT(IMPORT_VAR[TABLENAME]&amp;"[@c"&amp;$1:$1-1&amp;"]"))</f>
        <v>4</v>
      </c>
      <c r="Z193" s="51" t="s">
        <v>2982</v>
      </c>
      <c r="AA193" s="51">
        <v>3008</v>
      </c>
      <c r="AB193" s="51"/>
      <c r="AC193" s="51" t="str">
        <f>CONCATENATE(IMPORT[[#This Row],[1]]," ",IMPORT[[#This Row],[2]],IF(IMPORT[[#This Row],[3]]="","",CONCATENATE(" ",IMPORT[[#This Row],[3]])))</f>
        <v>Magnet 3008</v>
      </c>
      <c r="AD193" s="51" t="str">
        <f>CONCATENATE("Import ",IMPORT[[#This Row],[Ket]])</f>
        <v>Import 2020</v>
      </c>
      <c r="AE193" s="52">
        <v>400</v>
      </c>
      <c r="AF193" s="52" t="s">
        <v>5118</v>
      </c>
      <c r="AG193" s="52" t="s">
        <v>5780</v>
      </c>
      <c r="AH193" s="52">
        <f ca="1">IMPORT[[#This Row],[C]]</f>
        <v>4</v>
      </c>
      <c r="AI193" s="126" t="str">
        <f>CONCATENATE(IMPORT[[#This Row],[6]]," ",IMPORT[[#This Row],[7]])</f>
        <v>400 PCS</v>
      </c>
    </row>
    <row r="194" spans="1:35">
      <c r="A194" s="102">
        <v>192</v>
      </c>
      <c r="B194" s="31">
        <f ca="1">IF(IMPORT[[#This Row],[C]]&lt;1,"",ROW()-2)</f>
        <v>192</v>
      </c>
      <c r="C194" s="57" t="s">
        <v>2984</v>
      </c>
      <c r="D194" s="31" t="s">
        <v>2982</v>
      </c>
      <c r="E194" s="31">
        <v>320</v>
      </c>
      <c r="F194" s="31">
        <f ca="1">IMPORT[TT]</f>
        <v>6</v>
      </c>
      <c r="G194" s="31"/>
      <c r="H194" s="31">
        <v>2020</v>
      </c>
      <c r="I194" s="32">
        <v>6</v>
      </c>
      <c r="J194" s="31"/>
      <c r="K194" s="31" t="str">
        <f>IF(IMPORT[[#This Row],[b1]]="","",IMPORT[[#This Row],[b1]]-IMPORT[[#This Row],[a1]])</f>
        <v/>
      </c>
      <c r="L194" s="32">
        <f ca="1">SUM(INDIRECT(IMPORT_VAR[TABLENAME]&amp;"[@a"&amp;$1:$1-1&amp;"]"),INDIRECT(IMPORT_VAR[TABLENAME]&amp;"[@c"&amp;$1:$1-1&amp;"]"))</f>
        <v>6</v>
      </c>
      <c r="M194" s="31"/>
      <c r="N194" s="31" t="str">
        <f>IF(IMPORT[[#This Row],[b2]]="","",IMPORT[[#This Row],[b2]]-IMPORT[[#This Row],[a2]])</f>
        <v/>
      </c>
      <c r="O194" s="32">
        <f ca="1">SUM(INDIRECT(IMPORT_VAR[TABLENAME]&amp;"[@a"&amp;$1:$1-1&amp;"]"),INDIRECT(IMPORT_VAR[TABLENAME]&amp;"[@c"&amp;$1:$1-1&amp;"]"))</f>
        <v>6</v>
      </c>
      <c r="P194" s="33"/>
      <c r="Q194" s="33" t="str">
        <f>IF(IMPORT[[#This Row],[b3]]="","",IMPORT[[#This Row],[b3]]-IMPORT[[#This Row],[a3]])</f>
        <v/>
      </c>
      <c r="R194" s="32">
        <f ca="1">SUM(INDIRECT(IMPORT_VAR[TABLENAME]&amp;"[@a"&amp;$1:$1-1&amp;"]"),INDIRECT(IMPORT_VAR[TABLENAME]&amp;"[@c"&amp;$1:$1-1&amp;"]"))</f>
        <v>6</v>
      </c>
      <c r="S194" s="33"/>
      <c r="T194" s="33" t="str">
        <f>IF(IMPORT[[#This Row],[b4]]="","",IMPORT[[#This Row],[b4]]-IMPORT[[#This Row],[a4]])</f>
        <v/>
      </c>
      <c r="U194" s="32">
        <f ca="1">SUM(INDIRECT(IMPORT_VAR[TABLENAME]&amp;"[@a"&amp;$1:$1-1&amp;"]"),INDIRECT(IMPORT_VAR[TABLENAME]&amp;"[@c"&amp;$1:$1-1&amp;"]"))</f>
        <v>6</v>
      </c>
      <c r="V194" s="33"/>
      <c r="W194" s="31"/>
      <c r="X194" s="31" t="str">
        <f>IF(IMPORT[[#This Row],[b5]]="","",IMPORT[[#This Row],[b5]]-IMPORT[[#This Row],[a5]])</f>
        <v/>
      </c>
      <c r="Y194" s="49">
        <f ca="1">SUM(INDIRECT(IMPORT_VAR[TABLENAME]&amp;"[@a"&amp;$1:$1-1&amp;"]"),INDIRECT(IMPORT_VAR[TABLENAME]&amp;"[@c"&amp;$1:$1-1&amp;"]"))</f>
        <v>6</v>
      </c>
      <c r="Z194" s="51" t="s">
        <v>2982</v>
      </c>
      <c r="AA194" s="51" t="s">
        <v>2984</v>
      </c>
      <c r="AB194" s="51"/>
      <c r="AC194" s="51" t="str">
        <f>CONCATENATE(IMPORT[[#This Row],[1]]," ",IMPORT[[#This Row],[2]],IF(IMPORT[[#This Row],[3]]="","",CONCATENATE(" ",IMPORT[[#This Row],[3]])))</f>
        <v>Magnet 002</v>
      </c>
      <c r="AD194" s="51" t="str">
        <f>CONCATENATE("Import ",IMPORT[[#This Row],[Ket]])</f>
        <v>Import 2020</v>
      </c>
      <c r="AE194" s="52">
        <v>320</v>
      </c>
      <c r="AF194" s="52" t="s">
        <v>5118</v>
      </c>
      <c r="AG194" s="52" t="s">
        <v>5780</v>
      </c>
      <c r="AH194" s="52">
        <f ca="1">IMPORT[[#This Row],[C]]</f>
        <v>6</v>
      </c>
      <c r="AI194" s="126" t="str">
        <f>CONCATENATE(IMPORT[[#This Row],[6]]," ",IMPORT[[#This Row],[7]])</f>
        <v>320 PCS</v>
      </c>
    </row>
    <row r="195" spans="1:35">
      <c r="A195" s="102">
        <v>193</v>
      </c>
      <c r="B195" s="31">
        <f ca="1">IF(IMPORT[[#This Row],[C]]&lt;1,"",ROW()-2)</f>
        <v>193</v>
      </c>
      <c r="C195" s="57" t="s">
        <v>2986</v>
      </c>
      <c r="D195" s="31" t="s">
        <v>2982</v>
      </c>
      <c r="E195" s="31">
        <v>400</v>
      </c>
      <c r="F195" s="31">
        <f ca="1">IMPORT[TT]</f>
        <v>1</v>
      </c>
      <c r="G195" s="31"/>
      <c r="H195" s="31">
        <v>2020</v>
      </c>
      <c r="I195" s="32">
        <v>1</v>
      </c>
      <c r="J195" s="31"/>
      <c r="K195" s="31" t="str">
        <f>IF(IMPORT[[#This Row],[b1]]="","",IMPORT[[#This Row],[b1]]-IMPORT[[#This Row],[a1]])</f>
        <v/>
      </c>
      <c r="L195" s="32">
        <f ca="1">SUM(INDIRECT(IMPORT_VAR[TABLENAME]&amp;"[@a"&amp;$1:$1-1&amp;"]"),INDIRECT(IMPORT_VAR[TABLENAME]&amp;"[@c"&amp;$1:$1-1&amp;"]"))</f>
        <v>1</v>
      </c>
      <c r="M195" s="31"/>
      <c r="N195" s="31" t="str">
        <f>IF(IMPORT[[#This Row],[b2]]="","",IMPORT[[#This Row],[b2]]-IMPORT[[#This Row],[a2]])</f>
        <v/>
      </c>
      <c r="O195" s="32">
        <f ca="1">SUM(INDIRECT(IMPORT_VAR[TABLENAME]&amp;"[@a"&amp;$1:$1-1&amp;"]"),INDIRECT(IMPORT_VAR[TABLENAME]&amp;"[@c"&amp;$1:$1-1&amp;"]"))</f>
        <v>1</v>
      </c>
      <c r="P195" s="33"/>
      <c r="Q195" s="33" t="str">
        <f>IF(IMPORT[[#This Row],[b3]]="","",IMPORT[[#This Row],[b3]]-IMPORT[[#This Row],[a3]])</f>
        <v/>
      </c>
      <c r="R195" s="32">
        <f ca="1">SUM(INDIRECT(IMPORT_VAR[TABLENAME]&amp;"[@a"&amp;$1:$1-1&amp;"]"),INDIRECT(IMPORT_VAR[TABLENAME]&amp;"[@c"&amp;$1:$1-1&amp;"]"))</f>
        <v>1</v>
      </c>
      <c r="S195" s="33"/>
      <c r="T195" s="33" t="str">
        <f>IF(IMPORT[[#This Row],[b4]]="","",IMPORT[[#This Row],[b4]]-IMPORT[[#This Row],[a4]])</f>
        <v/>
      </c>
      <c r="U195" s="32">
        <f ca="1">SUM(INDIRECT(IMPORT_VAR[TABLENAME]&amp;"[@a"&amp;$1:$1-1&amp;"]"),INDIRECT(IMPORT_VAR[TABLENAME]&amp;"[@c"&amp;$1:$1-1&amp;"]"))</f>
        <v>1</v>
      </c>
      <c r="V195" s="33"/>
      <c r="W195" s="31"/>
      <c r="X195" s="31" t="str">
        <f>IF(IMPORT[[#This Row],[b5]]="","",IMPORT[[#This Row],[b5]]-IMPORT[[#This Row],[a5]])</f>
        <v/>
      </c>
      <c r="Y195" s="49">
        <f ca="1">SUM(INDIRECT(IMPORT_VAR[TABLENAME]&amp;"[@a"&amp;$1:$1-1&amp;"]"),INDIRECT(IMPORT_VAR[TABLENAME]&amp;"[@c"&amp;$1:$1-1&amp;"]"))</f>
        <v>1</v>
      </c>
      <c r="Z195" s="51" t="s">
        <v>2982</v>
      </c>
      <c r="AA195" s="51" t="s">
        <v>2986</v>
      </c>
      <c r="AB195" s="51"/>
      <c r="AC195" s="51" t="str">
        <f>CONCATENATE(IMPORT[[#This Row],[1]]," ",IMPORT[[#This Row],[2]],IF(IMPORT[[#This Row],[3]]="","",CONCATENATE(" ",IMPORT[[#This Row],[3]])))</f>
        <v>Magnet 3010T</v>
      </c>
      <c r="AD195" s="51" t="str">
        <f>CONCATENATE("Import ",IMPORT[[#This Row],[Ket]])</f>
        <v>Import 2020</v>
      </c>
      <c r="AE195" s="52">
        <v>400</v>
      </c>
      <c r="AF195" s="52" t="s">
        <v>5118</v>
      </c>
      <c r="AG195" s="52" t="s">
        <v>5780</v>
      </c>
      <c r="AH195" s="52">
        <f ca="1">IMPORT[[#This Row],[C]]</f>
        <v>1</v>
      </c>
      <c r="AI195" s="126" t="str">
        <f>CONCATENATE(IMPORT[[#This Row],[6]]," ",IMPORT[[#This Row],[7]])</f>
        <v>400 PCS</v>
      </c>
    </row>
    <row r="196" spans="1:35">
      <c r="A196" s="102">
        <v>194</v>
      </c>
      <c r="B196" s="31">
        <f ca="1">IF(IMPORT[[#This Row],[C]]&lt;1,"",ROW()-2)</f>
        <v>194</v>
      </c>
      <c r="C196" s="57" t="s">
        <v>2987</v>
      </c>
      <c r="D196" s="31" t="s">
        <v>2982</v>
      </c>
      <c r="E196" s="31">
        <v>800</v>
      </c>
      <c r="F196" s="31">
        <f ca="1">IMPORT[TT]</f>
        <v>3</v>
      </c>
      <c r="G196" s="31"/>
      <c r="H196" s="31">
        <v>2020</v>
      </c>
      <c r="I196" s="32">
        <v>3</v>
      </c>
      <c r="J196" s="31"/>
      <c r="K196" s="31" t="str">
        <f>IF(IMPORT[[#This Row],[b1]]="","",IMPORT[[#This Row],[b1]]-IMPORT[[#This Row],[a1]])</f>
        <v/>
      </c>
      <c r="L196" s="32">
        <f ca="1">SUM(INDIRECT(IMPORT_VAR[TABLENAME]&amp;"[@a"&amp;$1:$1-1&amp;"]"),INDIRECT(IMPORT_VAR[TABLENAME]&amp;"[@c"&amp;$1:$1-1&amp;"]"))</f>
        <v>3</v>
      </c>
      <c r="M196" s="31"/>
      <c r="N196" s="31" t="str">
        <f>IF(IMPORT[[#This Row],[b2]]="","",IMPORT[[#This Row],[b2]]-IMPORT[[#This Row],[a2]])</f>
        <v/>
      </c>
      <c r="O196" s="32">
        <f ca="1">SUM(INDIRECT(IMPORT_VAR[TABLENAME]&amp;"[@a"&amp;$1:$1-1&amp;"]"),INDIRECT(IMPORT_VAR[TABLENAME]&amp;"[@c"&amp;$1:$1-1&amp;"]"))</f>
        <v>3</v>
      </c>
      <c r="P196" s="33"/>
      <c r="Q196" s="33" t="str">
        <f>IF(IMPORT[[#This Row],[b3]]="","",IMPORT[[#This Row],[b3]]-IMPORT[[#This Row],[a3]])</f>
        <v/>
      </c>
      <c r="R196" s="32">
        <f ca="1">SUM(INDIRECT(IMPORT_VAR[TABLENAME]&amp;"[@a"&amp;$1:$1-1&amp;"]"),INDIRECT(IMPORT_VAR[TABLENAME]&amp;"[@c"&amp;$1:$1-1&amp;"]"))</f>
        <v>3</v>
      </c>
      <c r="S196" s="33"/>
      <c r="T196" s="33" t="str">
        <f>IF(IMPORT[[#This Row],[b4]]="","",IMPORT[[#This Row],[b4]]-IMPORT[[#This Row],[a4]])</f>
        <v/>
      </c>
      <c r="U196" s="32">
        <f ca="1">SUM(INDIRECT(IMPORT_VAR[TABLENAME]&amp;"[@a"&amp;$1:$1-1&amp;"]"),INDIRECT(IMPORT_VAR[TABLENAME]&amp;"[@c"&amp;$1:$1-1&amp;"]"))</f>
        <v>3</v>
      </c>
      <c r="V196" s="33"/>
      <c r="W196" s="31"/>
      <c r="X196" s="31" t="str">
        <f>IF(IMPORT[[#This Row],[b5]]="","",IMPORT[[#This Row],[b5]]-IMPORT[[#This Row],[a5]])</f>
        <v/>
      </c>
      <c r="Y196" s="49">
        <f ca="1">SUM(INDIRECT(IMPORT_VAR[TABLENAME]&amp;"[@a"&amp;$1:$1-1&amp;"]"),INDIRECT(IMPORT_VAR[TABLENAME]&amp;"[@c"&amp;$1:$1-1&amp;"]"))</f>
        <v>3</v>
      </c>
      <c r="Z196" s="51" t="s">
        <v>2982</v>
      </c>
      <c r="AA196" s="51" t="s">
        <v>2987</v>
      </c>
      <c r="AB196" s="51"/>
      <c r="AC196" s="51" t="str">
        <f>CONCATENATE(IMPORT[[#This Row],[1]]," ",IMPORT[[#This Row],[2]],IF(IMPORT[[#This Row],[3]]="","",CONCATENATE(" ",IMPORT[[#This Row],[3]])))</f>
        <v>Magnet 2010T</v>
      </c>
      <c r="AD196" s="51" t="str">
        <f>CONCATENATE("Import ",IMPORT[[#This Row],[Ket]])</f>
        <v>Import 2020</v>
      </c>
      <c r="AE196" s="52">
        <v>800</v>
      </c>
      <c r="AF196" s="52" t="s">
        <v>5118</v>
      </c>
      <c r="AG196" s="52" t="s">
        <v>5780</v>
      </c>
      <c r="AH196" s="52">
        <f ca="1">IMPORT[[#This Row],[C]]</f>
        <v>3</v>
      </c>
      <c r="AI196" s="126" t="str">
        <f>CONCATENATE(IMPORT[[#This Row],[6]]," ",IMPORT[[#This Row],[7]])</f>
        <v>800 PCS</v>
      </c>
    </row>
    <row r="197" spans="1:35">
      <c r="A197" s="102">
        <v>195</v>
      </c>
      <c r="B197" s="31">
        <f ca="1">IF(IMPORT[[#This Row],[C]]&lt;1,"",ROW()-2)</f>
        <v>195</v>
      </c>
      <c r="C197" s="57" t="s">
        <v>2988</v>
      </c>
      <c r="D197" s="31" t="s">
        <v>2982</v>
      </c>
      <c r="E197" s="31">
        <v>400</v>
      </c>
      <c r="F197" s="31">
        <f ca="1">IMPORT[TT]</f>
        <v>3</v>
      </c>
      <c r="G197" s="31"/>
      <c r="H197" s="31">
        <v>2020</v>
      </c>
      <c r="I197" s="32">
        <v>3</v>
      </c>
      <c r="J197" s="31"/>
      <c r="K197" s="31" t="str">
        <f>IF(IMPORT[[#This Row],[b1]]="","",IMPORT[[#This Row],[b1]]-IMPORT[[#This Row],[a1]])</f>
        <v/>
      </c>
      <c r="L197" s="32">
        <f ca="1">SUM(INDIRECT(IMPORT_VAR[TABLENAME]&amp;"[@a"&amp;$1:$1-1&amp;"]"),INDIRECT(IMPORT_VAR[TABLENAME]&amp;"[@c"&amp;$1:$1-1&amp;"]"))</f>
        <v>3</v>
      </c>
      <c r="M197" s="31"/>
      <c r="N197" s="31" t="str">
        <f>IF(IMPORT[[#This Row],[b2]]="","",IMPORT[[#This Row],[b2]]-IMPORT[[#This Row],[a2]])</f>
        <v/>
      </c>
      <c r="O197" s="32">
        <f ca="1">SUM(INDIRECT(IMPORT_VAR[TABLENAME]&amp;"[@a"&amp;$1:$1-1&amp;"]"),INDIRECT(IMPORT_VAR[TABLENAME]&amp;"[@c"&amp;$1:$1-1&amp;"]"))</f>
        <v>3</v>
      </c>
      <c r="P197" s="33"/>
      <c r="Q197" s="33" t="str">
        <f>IF(IMPORT[[#This Row],[b3]]="","",IMPORT[[#This Row],[b3]]-IMPORT[[#This Row],[a3]])</f>
        <v/>
      </c>
      <c r="R197" s="32">
        <f ca="1">SUM(INDIRECT(IMPORT_VAR[TABLENAME]&amp;"[@a"&amp;$1:$1-1&amp;"]"),INDIRECT(IMPORT_VAR[TABLENAME]&amp;"[@c"&amp;$1:$1-1&amp;"]"))</f>
        <v>3</v>
      </c>
      <c r="S197" s="33"/>
      <c r="T197" s="33" t="str">
        <f>IF(IMPORT[[#This Row],[b4]]="","",IMPORT[[#This Row],[b4]]-IMPORT[[#This Row],[a4]])</f>
        <v/>
      </c>
      <c r="U197" s="32">
        <f ca="1">SUM(INDIRECT(IMPORT_VAR[TABLENAME]&amp;"[@a"&amp;$1:$1-1&amp;"]"),INDIRECT(IMPORT_VAR[TABLENAME]&amp;"[@c"&amp;$1:$1-1&amp;"]"))</f>
        <v>3</v>
      </c>
      <c r="V197" s="33"/>
      <c r="W197" s="31"/>
      <c r="X197" s="31" t="str">
        <f>IF(IMPORT[[#This Row],[b5]]="","",IMPORT[[#This Row],[b5]]-IMPORT[[#This Row],[a5]])</f>
        <v/>
      </c>
      <c r="Y197" s="49">
        <f ca="1">SUM(INDIRECT(IMPORT_VAR[TABLENAME]&amp;"[@a"&amp;$1:$1-1&amp;"]"),INDIRECT(IMPORT_VAR[TABLENAME]&amp;"[@c"&amp;$1:$1-1&amp;"]"))</f>
        <v>3</v>
      </c>
      <c r="Z197" s="51" t="s">
        <v>2982</v>
      </c>
      <c r="AA197" s="51" t="s">
        <v>2988</v>
      </c>
      <c r="AB197" s="51"/>
      <c r="AC197" s="51" t="str">
        <f>CONCATENATE(IMPORT[[#This Row],[1]]," ",IMPORT[[#This Row],[2]],IF(IMPORT[[#This Row],[3]]="","",CONCATENATE(" ",IMPORT[[#This Row],[3]])))</f>
        <v>Magnet X3510</v>
      </c>
      <c r="AD197" s="51" t="str">
        <f>CONCATENATE("Import ",IMPORT[[#This Row],[Ket]])</f>
        <v>Import 2020</v>
      </c>
      <c r="AE197" s="52">
        <v>400</v>
      </c>
      <c r="AF197" s="52" t="s">
        <v>5118</v>
      </c>
      <c r="AG197" s="52" t="s">
        <v>5780</v>
      </c>
      <c r="AH197" s="52">
        <f ca="1">IMPORT[[#This Row],[C]]</f>
        <v>3</v>
      </c>
      <c r="AI197" s="126" t="str">
        <f>CONCATENATE(IMPORT[[#This Row],[6]]," ",IMPORT[[#This Row],[7]])</f>
        <v>400 PCS</v>
      </c>
    </row>
    <row r="198" spans="1:35">
      <c r="A198" s="102">
        <v>196</v>
      </c>
      <c r="B198" s="31">
        <f ca="1">IF(IMPORT[[#This Row],[C]]&lt;1,"",ROW()-2)</f>
        <v>196</v>
      </c>
      <c r="C198" s="57" t="s">
        <v>2989</v>
      </c>
      <c r="D198" s="31" t="s">
        <v>2982</v>
      </c>
      <c r="E198" s="31">
        <v>360</v>
      </c>
      <c r="F198" s="31">
        <f ca="1">IMPORT[TT]</f>
        <v>3</v>
      </c>
      <c r="G198" s="31"/>
      <c r="H198" s="31">
        <v>2020</v>
      </c>
      <c r="I198" s="32">
        <v>3</v>
      </c>
      <c r="J198" s="31"/>
      <c r="K198" s="31" t="str">
        <f>IF(IMPORT[[#This Row],[b1]]="","",IMPORT[[#This Row],[b1]]-IMPORT[[#This Row],[a1]])</f>
        <v/>
      </c>
      <c r="L198" s="32">
        <f ca="1">SUM(INDIRECT(IMPORT_VAR[TABLENAME]&amp;"[@a"&amp;$1:$1-1&amp;"]"),INDIRECT(IMPORT_VAR[TABLENAME]&amp;"[@c"&amp;$1:$1-1&amp;"]"))</f>
        <v>3</v>
      </c>
      <c r="M198" s="31"/>
      <c r="N198" s="31" t="str">
        <f>IF(IMPORT[[#This Row],[b2]]="","",IMPORT[[#This Row],[b2]]-IMPORT[[#This Row],[a2]])</f>
        <v/>
      </c>
      <c r="O198" s="32">
        <f ca="1">SUM(INDIRECT(IMPORT_VAR[TABLENAME]&amp;"[@a"&amp;$1:$1-1&amp;"]"),INDIRECT(IMPORT_VAR[TABLENAME]&amp;"[@c"&amp;$1:$1-1&amp;"]"))</f>
        <v>3</v>
      </c>
      <c r="P198" s="33"/>
      <c r="Q198" s="33" t="str">
        <f>IF(IMPORT[[#This Row],[b3]]="","",IMPORT[[#This Row],[b3]]-IMPORT[[#This Row],[a3]])</f>
        <v/>
      </c>
      <c r="R198" s="32">
        <f ca="1">SUM(INDIRECT(IMPORT_VAR[TABLENAME]&amp;"[@a"&amp;$1:$1-1&amp;"]"),INDIRECT(IMPORT_VAR[TABLENAME]&amp;"[@c"&amp;$1:$1-1&amp;"]"))</f>
        <v>3</v>
      </c>
      <c r="S198" s="33"/>
      <c r="T198" s="33" t="str">
        <f>IF(IMPORT[[#This Row],[b4]]="","",IMPORT[[#This Row],[b4]]-IMPORT[[#This Row],[a4]])</f>
        <v/>
      </c>
      <c r="U198" s="32">
        <f ca="1">SUM(INDIRECT(IMPORT_VAR[TABLENAME]&amp;"[@a"&amp;$1:$1-1&amp;"]"),INDIRECT(IMPORT_VAR[TABLENAME]&amp;"[@c"&amp;$1:$1-1&amp;"]"))</f>
        <v>3</v>
      </c>
      <c r="V198" s="33"/>
      <c r="W198" s="31"/>
      <c r="X198" s="31" t="str">
        <f>IF(IMPORT[[#This Row],[b5]]="","",IMPORT[[#This Row],[b5]]-IMPORT[[#This Row],[a5]])</f>
        <v/>
      </c>
      <c r="Y198" s="49">
        <f ca="1">SUM(INDIRECT(IMPORT_VAR[TABLENAME]&amp;"[@a"&amp;$1:$1-1&amp;"]"),INDIRECT(IMPORT_VAR[TABLENAME]&amp;"[@c"&amp;$1:$1-1&amp;"]"))</f>
        <v>3</v>
      </c>
      <c r="Z198" s="51" t="s">
        <v>2982</v>
      </c>
      <c r="AA198" s="51" t="s">
        <v>2989</v>
      </c>
      <c r="AB198" s="51"/>
      <c r="AC198" s="51" t="str">
        <f>CONCATENATE(IMPORT[[#This Row],[1]]," ",IMPORT[[#This Row],[2]],IF(IMPORT[[#This Row],[3]]="","",CONCATENATE(" ",IMPORT[[#This Row],[3]])))</f>
        <v>Magnet X4008</v>
      </c>
      <c r="AD198" s="51" t="str">
        <f>CONCATENATE("Import ",IMPORT[[#This Row],[Ket]])</f>
        <v>Import 2020</v>
      </c>
      <c r="AE198" s="52">
        <v>360</v>
      </c>
      <c r="AF198" s="52" t="s">
        <v>5118</v>
      </c>
      <c r="AG198" s="52" t="s">
        <v>5780</v>
      </c>
      <c r="AH198" s="52">
        <f ca="1">IMPORT[[#This Row],[C]]</f>
        <v>3</v>
      </c>
      <c r="AI198" s="126" t="str">
        <f>CONCATENATE(IMPORT[[#This Row],[6]]," ",IMPORT[[#This Row],[7]])</f>
        <v>360 PCS</v>
      </c>
    </row>
    <row r="199" spans="1:35">
      <c r="A199" s="102">
        <v>197</v>
      </c>
      <c r="B199" s="31">
        <f ca="1">IF(IMPORT[[#This Row],[C]]&lt;1,"",ROW()-2)</f>
        <v>197</v>
      </c>
      <c r="C199" s="57" t="s">
        <v>2990</v>
      </c>
      <c r="D199" s="31" t="s">
        <v>2991</v>
      </c>
      <c r="E199" s="31">
        <v>400</v>
      </c>
      <c r="F199" s="31">
        <f ca="1">IMPORT[TT]</f>
        <v>2</v>
      </c>
      <c r="G199" s="31"/>
      <c r="H199" s="31">
        <v>2020</v>
      </c>
      <c r="I199" s="32">
        <v>2</v>
      </c>
      <c r="J199" s="31"/>
      <c r="K199" s="31" t="str">
        <f>IF(IMPORT[[#This Row],[b1]]="","",IMPORT[[#This Row],[b1]]-IMPORT[[#This Row],[a1]])</f>
        <v/>
      </c>
      <c r="L199" s="32">
        <f ca="1">SUM(INDIRECT(IMPORT_VAR[TABLENAME]&amp;"[@a"&amp;$1:$1-1&amp;"]"),INDIRECT(IMPORT_VAR[TABLENAME]&amp;"[@c"&amp;$1:$1-1&amp;"]"))</f>
        <v>2</v>
      </c>
      <c r="M199" s="31"/>
      <c r="N199" s="31" t="str">
        <f>IF(IMPORT[[#This Row],[b2]]="","",IMPORT[[#This Row],[b2]]-IMPORT[[#This Row],[a2]])</f>
        <v/>
      </c>
      <c r="O199" s="32">
        <f ca="1">SUM(INDIRECT(IMPORT_VAR[TABLENAME]&amp;"[@a"&amp;$1:$1-1&amp;"]"),INDIRECT(IMPORT_VAR[TABLENAME]&amp;"[@c"&amp;$1:$1-1&amp;"]"))</f>
        <v>2</v>
      </c>
      <c r="P199" s="33"/>
      <c r="Q199" s="33" t="str">
        <f>IF(IMPORT[[#This Row],[b3]]="","",IMPORT[[#This Row],[b3]]-IMPORT[[#This Row],[a3]])</f>
        <v/>
      </c>
      <c r="R199" s="32">
        <f ca="1">SUM(INDIRECT(IMPORT_VAR[TABLENAME]&amp;"[@a"&amp;$1:$1-1&amp;"]"),INDIRECT(IMPORT_VAR[TABLENAME]&amp;"[@c"&amp;$1:$1-1&amp;"]"))</f>
        <v>2</v>
      </c>
      <c r="S199" s="33"/>
      <c r="T199" s="33" t="str">
        <f>IF(IMPORT[[#This Row],[b4]]="","",IMPORT[[#This Row],[b4]]-IMPORT[[#This Row],[a4]])</f>
        <v/>
      </c>
      <c r="U199" s="32">
        <f ca="1">SUM(INDIRECT(IMPORT_VAR[TABLENAME]&amp;"[@a"&amp;$1:$1-1&amp;"]"),INDIRECT(IMPORT_VAR[TABLENAME]&amp;"[@c"&amp;$1:$1-1&amp;"]"))</f>
        <v>2</v>
      </c>
      <c r="V199" s="33"/>
      <c r="W199" s="31"/>
      <c r="X199" s="31" t="str">
        <f>IF(IMPORT[[#This Row],[b5]]="","",IMPORT[[#This Row],[b5]]-IMPORT[[#This Row],[a5]])</f>
        <v/>
      </c>
      <c r="Y199" s="49">
        <f ca="1">SUM(INDIRECT(IMPORT_VAR[TABLENAME]&amp;"[@a"&amp;$1:$1-1&amp;"]"),INDIRECT(IMPORT_VAR[TABLENAME]&amp;"[@c"&amp;$1:$1-1&amp;"]"))</f>
        <v>2</v>
      </c>
      <c r="Z199" s="51" t="s">
        <v>5672</v>
      </c>
      <c r="AA199" s="51" t="s">
        <v>2990</v>
      </c>
      <c r="AB199" s="51" t="s">
        <v>5674</v>
      </c>
      <c r="AC199" s="51" t="str">
        <f>CONCATENATE(IMPORT[[#This Row],[1]]," ",IMPORT[[#This Row],[2]],IF(IMPORT[[#This Row],[3]]="","",CONCATENATE(" ",IMPORT[[#This Row],[3]])))</f>
        <v>Magnet  X3010 Smile Kuning</v>
      </c>
      <c r="AD199" s="51" t="str">
        <f>CONCATENATE("Import ",IMPORT[[#This Row],[Ket]])</f>
        <v>Import 2020</v>
      </c>
      <c r="AE199" s="52">
        <v>400</v>
      </c>
      <c r="AF199" s="52" t="s">
        <v>5118</v>
      </c>
      <c r="AG199" s="52" t="s">
        <v>5780</v>
      </c>
      <c r="AH199" s="52">
        <f ca="1">IMPORT[[#This Row],[C]]</f>
        <v>2</v>
      </c>
      <c r="AI199" s="126" t="str">
        <f>CONCATENATE(IMPORT[[#This Row],[6]]," ",IMPORT[[#This Row],[7]])</f>
        <v>400 PCS</v>
      </c>
    </row>
    <row r="200" spans="1:35">
      <c r="A200" s="102">
        <v>198</v>
      </c>
      <c r="B200" s="31">
        <f ca="1">IF(IMPORT[[#This Row],[C]]&lt;1,"",ROW()-2)</f>
        <v>198</v>
      </c>
      <c r="C200" s="57" t="s">
        <v>2992</v>
      </c>
      <c r="D200" s="31" t="s">
        <v>2993</v>
      </c>
      <c r="E200" s="31">
        <v>400</v>
      </c>
      <c r="F200" s="31">
        <f ca="1">IMPORT[TT]</f>
        <v>2</v>
      </c>
      <c r="G200" s="31"/>
      <c r="H200" s="31">
        <v>2020</v>
      </c>
      <c r="I200" s="32">
        <v>2</v>
      </c>
      <c r="J200" s="31"/>
      <c r="K200" s="31" t="str">
        <f>IF(IMPORT[[#This Row],[b1]]="","",IMPORT[[#This Row],[b1]]-IMPORT[[#This Row],[a1]])</f>
        <v/>
      </c>
      <c r="L200" s="32">
        <f ca="1">SUM(INDIRECT(IMPORT_VAR[TABLENAME]&amp;"[@a"&amp;$1:$1-1&amp;"]"),INDIRECT(IMPORT_VAR[TABLENAME]&amp;"[@c"&amp;$1:$1-1&amp;"]"))</f>
        <v>2</v>
      </c>
      <c r="M200" s="31"/>
      <c r="N200" s="31" t="str">
        <f>IF(IMPORT[[#This Row],[b2]]="","",IMPORT[[#This Row],[b2]]-IMPORT[[#This Row],[a2]])</f>
        <v/>
      </c>
      <c r="O200" s="32">
        <f ca="1">SUM(INDIRECT(IMPORT_VAR[TABLENAME]&amp;"[@a"&amp;$1:$1-1&amp;"]"),INDIRECT(IMPORT_VAR[TABLENAME]&amp;"[@c"&amp;$1:$1-1&amp;"]"))</f>
        <v>2</v>
      </c>
      <c r="P200" s="33"/>
      <c r="Q200" s="33" t="str">
        <f>IF(IMPORT[[#This Row],[b3]]="","",IMPORT[[#This Row],[b3]]-IMPORT[[#This Row],[a3]])</f>
        <v/>
      </c>
      <c r="R200" s="32">
        <f ca="1">SUM(INDIRECT(IMPORT_VAR[TABLENAME]&amp;"[@a"&amp;$1:$1-1&amp;"]"),INDIRECT(IMPORT_VAR[TABLENAME]&amp;"[@c"&amp;$1:$1-1&amp;"]"))</f>
        <v>2</v>
      </c>
      <c r="S200" s="33"/>
      <c r="T200" s="33" t="str">
        <f>IF(IMPORT[[#This Row],[b4]]="","",IMPORT[[#This Row],[b4]]-IMPORT[[#This Row],[a4]])</f>
        <v/>
      </c>
      <c r="U200" s="32">
        <f ca="1">SUM(INDIRECT(IMPORT_VAR[TABLENAME]&amp;"[@a"&amp;$1:$1-1&amp;"]"),INDIRECT(IMPORT_VAR[TABLENAME]&amp;"[@c"&amp;$1:$1-1&amp;"]"))</f>
        <v>2</v>
      </c>
      <c r="V200" s="33"/>
      <c r="W200" s="31"/>
      <c r="X200" s="31" t="str">
        <f>IF(IMPORT[[#This Row],[b5]]="","",IMPORT[[#This Row],[b5]]-IMPORT[[#This Row],[a5]])</f>
        <v/>
      </c>
      <c r="Y200" s="49">
        <f ca="1">SUM(INDIRECT(IMPORT_VAR[TABLENAME]&amp;"[@a"&amp;$1:$1-1&amp;"]"),INDIRECT(IMPORT_VAR[TABLENAME]&amp;"[@c"&amp;$1:$1-1&amp;"]"))</f>
        <v>2</v>
      </c>
      <c r="Z200" s="51" t="s">
        <v>5672</v>
      </c>
      <c r="AA200" s="51" t="s">
        <v>2992</v>
      </c>
      <c r="AB200" s="51" t="s">
        <v>5673</v>
      </c>
      <c r="AC200" s="51" t="str">
        <f>CONCATENATE(IMPORT[[#This Row],[1]]," ",IMPORT[[#This Row],[2]],IF(IMPORT[[#This Row],[3]]="","",CONCATENATE(" ",IMPORT[[#This Row],[3]])))</f>
        <v>Magnet  3010J Smile Warna</v>
      </c>
      <c r="AD200" s="51" t="str">
        <f>CONCATENATE("Import ",IMPORT[[#This Row],[Ket]])</f>
        <v>Import 2020</v>
      </c>
      <c r="AE200" s="52">
        <v>400</v>
      </c>
      <c r="AF200" s="52" t="s">
        <v>5118</v>
      </c>
      <c r="AG200" s="52" t="s">
        <v>5780</v>
      </c>
      <c r="AH200" s="52">
        <f ca="1">IMPORT[[#This Row],[C]]</f>
        <v>2</v>
      </c>
      <c r="AI200" s="126" t="str">
        <f>CONCATENATE(IMPORT[[#This Row],[6]]," ",IMPORT[[#This Row],[7]])</f>
        <v>400 PCS</v>
      </c>
    </row>
    <row r="201" spans="1:35">
      <c r="A201" s="102">
        <v>199</v>
      </c>
      <c r="B201" s="31" t="str">
        <f ca="1">IF(IMPORT[[#This Row],[C]]&lt;1,"",ROW()-2)</f>
        <v/>
      </c>
      <c r="C201" s="57">
        <v>100918</v>
      </c>
      <c r="D201" s="31" t="s">
        <v>2994</v>
      </c>
      <c r="E201" s="31">
        <v>600</v>
      </c>
      <c r="F201" s="31">
        <f ca="1">IMPORT[TT]</f>
        <v>0</v>
      </c>
      <c r="G201" s="31"/>
      <c r="H201" s="31">
        <v>2020</v>
      </c>
      <c r="I201" s="32">
        <v>0</v>
      </c>
      <c r="J201" s="31"/>
      <c r="K201" s="31" t="str">
        <f>IF(IMPORT[[#This Row],[b1]]="","",IMPORT[[#This Row],[b1]]-IMPORT[[#This Row],[a1]])</f>
        <v/>
      </c>
      <c r="L201" s="32">
        <f ca="1">SUM(INDIRECT(IMPORT_VAR[TABLENAME]&amp;"[@a"&amp;$1:$1-1&amp;"]"),INDIRECT(IMPORT_VAR[TABLENAME]&amp;"[@c"&amp;$1:$1-1&amp;"]"))</f>
        <v>0</v>
      </c>
      <c r="M201" s="31"/>
      <c r="N201" s="31" t="str">
        <f>IF(IMPORT[[#This Row],[b2]]="","",IMPORT[[#This Row],[b2]]-IMPORT[[#This Row],[a2]])</f>
        <v/>
      </c>
      <c r="O201" s="32">
        <f ca="1">SUM(INDIRECT(IMPORT_VAR[TABLENAME]&amp;"[@a"&amp;$1:$1-1&amp;"]"),INDIRECT(IMPORT_VAR[TABLENAME]&amp;"[@c"&amp;$1:$1-1&amp;"]"))</f>
        <v>0</v>
      </c>
      <c r="P201" s="33"/>
      <c r="Q201" s="33" t="str">
        <f>IF(IMPORT[[#This Row],[b3]]="","",IMPORT[[#This Row],[b3]]-IMPORT[[#This Row],[a3]])</f>
        <v/>
      </c>
      <c r="R201" s="32">
        <f ca="1">SUM(INDIRECT(IMPORT_VAR[TABLENAME]&amp;"[@a"&amp;$1:$1-1&amp;"]"),INDIRECT(IMPORT_VAR[TABLENAME]&amp;"[@c"&amp;$1:$1-1&amp;"]"))</f>
        <v>0</v>
      </c>
      <c r="S201" s="33"/>
      <c r="T201" s="33" t="str">
        <f>IF(IMPORT[[#This Row],[b4]]="","",IMPORT[[#This Row],[b4]]-IMPORT[[#This Row],[a4]])</f>
        <v/>
      </c>
      <c r="U201" s="32">
        <f ca="1">SUM(INDIRECT(IMPORT_VAR[TABLENAME]&amp;"[@a"&amp;$1:$1-1&amp;"]"),INDIRECT(IMPORT_VAR[TABLENAME]&amp;"[@c"&amp;$1:$1-1&amp;"]"))</f>
        <v>0</v>
      </c>
      <c r="V201" s="33"/>
      <c r="W201" s="31"/>
      <c r="X201" s="31" t="str">
        <f>IF(IMPORT[[#This Row],[b5]]="","",IMPORT[[#This Row],[b5]]-IMPORT[[#This Row],[a5]])</f>
        <v/>
      </c>
      <c r="Y201" s="49">
        <f ca="1">SUM(INDIRECT(IMPORT_VAR[TABLENAME]&amp;"[@a"&amp;$1:$1-1&amp;"]"),INDIRECT(IMPORT_VAR[TABLENAME]&amp;"[@c"&amp;$1:$1-1&amp;"]"))</f>
        <v>0</v>
      </c>
      <c r="Z201" s="51" t="s">
        <v>5715</v>
      </c>
      <c r="AA201" s="51">
        <v>100918</v>
      </c>
      <c r="AB201" s="51"/>
      <c r="AC201" s="51" t="str">
        <f>CONCATENATE(IMPORT[[#This Row],[1]]," ",IMPORT[[#This Row],[2]],IF(IMPORT[[#This Row],[3]]="","",CONCATENATE(" ",IMPORT[[#This Row],[3]])))</f>
        <v>NoteBook 100918</v>
      </c>
      <c r="AD201" s="51" t="str">
        <f>CONCATENATE("Import ",IMPORT[[#This Row],[Ket]])</f>
        <v>Import 2020</v>
      </c>
      <c r="AE201" s="52">
        <v>600</v>
      </c>
      <c r="AF201" s="52" t="s">
        <v>5118</v>
      </c>
      <c r="AG201" s="52" t="s">
        <v>5780</v>
      </c>
      <c r="AH201" s="52">
        <f ca="1">IMPORT[[#This Row],[C]]</f>
        <v>0</v>
      </c>
      <c r="AI201" s="126" t="str">
        <f>CONCATENATE(IMPORT[[#This Row],[6]]," ",IMPORT[[#This Row],[7]])</f>
        <v>600 PCS</v>
      </c>
    </row>
    <row r="202" spans="1:35">
      <c r="A202" s="102">
        <v>200</v>
      </c>
      <c r="B202" s="31">
        <f ca="1">IF(IMPORT[[#This Row],[C]]&lt;1,"",ROW()-2)</f>
        <v>200</v>
      </c>
      <c r="C202" s="57" t="s">
        <v>2995</v>
      </c>
      <c r="D202" s="31" t="s">
        <v>2994</v>
      </c>
      <c r="E202" s="31">
        <v>768</v>
      </c>
      <c r="F202" s="31">
        <f ca="1">IMPORT[TT]</f>
        <v>3</v>
      </c>
      <c r="G202" s="31"/>
      <c r="H202" s="31">
        <v>2020</v>
      </c>
      <c r="I202" s="32">
        <v>3</v>
      </c>
      <c r="J202" s="31"/>
      <c r="K202" s="31" t="str">
        <f>IF(IMPORT[[#This Row],[b1]]="","",IMPORT[[#This Row],[b1]]-IMPORT[[#This Row],[a1]])</f>
        <v/>
      </c>
      <c r="L202" s="32">
        <f ca="1">SUM(INDIRECT(IMPORT_VAR[TABLENAME]&amp;"[@a"&amp;$1:$1-1&amp;"]"),INDIRECT(IMPORT_VAR[TABLENAME]&amp;"[@c"&amp;$1:$1-1&amp;"]"))</f>
        <v>3</v>
      </c>
      <c r="M202" s="31"/>
      <c r="N202" s="31" t="str">
        <f>IF(IMPORT[[#This Row],[b2]]="","",IMPORT[[#This Row],[b2]]-IMPORT[[#This Row],[a2]])</f>
        <v/>
      </c>
      <c r="O202" s="32">
        <f ca="1">SUM(INDIRECT(IMPORT_VAR[TABLENAME]&amp;"[@a"&amp;$1:$1-1&amp;"]"),INDIRECT(IMPORT_VAR[TABLENAME]&amp;"[@c"&amp;$1:$1-1&amp;"]"))</f>
        <v>3</v>
      </c>
      <c r="P202" s="33"/>
      <c r="Q202" s="33" t="str">
        <f>IF(IMPORT[[#This Row],[b3]]="","",IMPORT[[#This Row],[b3]]-IMPORT[[#This Row],[a3]])</f>
        <v/>
      </c>
      <c r="R202" s="32">
        <f ca="1">SUM(INDIRECT(IMPORT_VAR[TABLENAME]&amp;"[@a"&amp;$1:$1-1&amp;"]"),INDIRECT(IMPORT_VAR[TABLENAME]&amp;"[@c"&amp;$1:$1-1&amp;"]"))</f>
        <v>3</v>
      </c>
      <c r="S202" s="33"/>
      <c r="T202" s="33" t="str">
        <f>IF(IMPORT[[#This Row],[b4]]="","",IMPORT[[#This Row],[b4]]-IMPORT[[#This Row],[a4]])</f>
        <v/>
      </c>
      <c r="U202" s="32">
        <f ca="1">SUM(INDIRECT(IMPORT_VAR[TABLENAME]&amp;"[@a"&amp;$1:$1-1&amp;"]"),INDIRECT(IMPORT_VAR[TABLENAME]&amp;"[@c"&amp;$1:$1-1&amp;"]"))</f>
        <v>3</v>
      </c>
      <c r="V202" s="33"/>
      <c r="W202" s="31"/>
      <c r="X202" s="31" t="str">
        <f>IF(IMPORT[[#This Row],[b5]]="","",IMPORT[[#This Row],[b5]]-IMPORT[[#This Row],[a5]])</f>
        <v/>
      </c>
      <c r="Y202" s="49">
        <f ca="1">SUM(INDIRECT(IMPORT_VAR[TABLENAME]&amp;"[@a"&amp;$1:$1-1&amp;"]"),INDIRECT(IMPORT_VAR[TABLENAME]&amp;"[@c"&amp;$1:$1-1&amp;"]"))</f>
        <v>3</v>
      </c>
      <c r="Z202" s="51" t="s">
        <v>5715</v>
      </c>
      <c r="AA202" s="51" t="s">
        <v>2995</v>
      </c>
      <c r="AB202" s="51"/>
      <c r="AC202" s="51" t="str">
        <f>CONCATENATE(IMPORT[[#This Row],[1]]," ",IMPORT[[#This Row],[2]],IF(IMPORT[[#This Row],[3]]="","",CONCATENATE(" ",IMPORT[[#This Row],[3]])))</f>
        <v>NoteBook 70100-9</v>
      </c>
      <c r="AD202" s="51" t="str">
        <f>CONCATENATE("Import ",IMPORT[[#This Row],[Ket]])</f>
        <v>Import 2020</v>
      </c>
      <c r="AE202" s="52">
        <v>768</v>
      </c>
      <c r="AF202" s="52" t="s">
        <v>5118</v>
      </c>
      <c r="AG202" s="52" t="s">
        <v>5780</v>
      </c>
      <c r="AH202" s="52">
        <f ca="1">IMPORT[[#This Row],[C]]</f>
        <v>3</v>
      </c>
      <c r="AI202" s="126" t="str">
        <f>CONCATENATE(IMPORT[[#This Row],[6]]," ",IMPORT[[#This Row],[7]])</f>
        <v>768 PCS</v>
      </c>
    </row>
    <row r="203" spans="1:35">
      <c r="A203" s="102">
        <v>201</v>
      </c>
      <c r="B203" s="31">
        <f ca="1">IF(IMPORT[[#This Row],[C]]&lt;1,"",ROW()-2)</f>
        <v>201</v>
      </c>
      <c r="C203" s="57" t="s">
        <v>2996</v>
      </c>
      <c r="D203" s="31" t="s">
        <v>2782</v>
      </c>
      <c r="E203" s="31">
        <v>80</v>
      </c>
      <c r="F203" s="31">
        <f ca="1">IMPORT[TT]</f>
        <v>4</v>
      </c>
      <c r="G203" s="31"/>
      <c r="H203" s="31">
        <v>2020</v>
      </c>
      <c r="I203" s="32">
        <v>4</v>
      </c>
      <c r="J203" s="31"/>
      <c r="K203" s="31" t="str">
        <f>IF(IMPORT[[#This Row],[b1]]="","",IMPORT[[#This Row],[b1]]-IMPORT[[#This Row],[a1]])</f>
        <v/>
      </c>
      <c r="L203" s="32">
        <f ca="1">SUM(INDIRECT(IMPORT_VAR[TABLENAME]&amp;"[@a"&amp;$1:$1-1&amp;"]"),INDIRECT(IMPORT_VAR[TABLENAME]&amp;"[@c"&amp;$1:$1-1&amp;"]"))</f>
        <v>4</v>
      </c>
      <c r="M203" s="31"/>
      <c r="N203" s="31" t="str">
        <f>IF(IMPORT[[#This Row],[b2]]="","",IMPORT[[#This Row],[b2]]-IMPORT[[#This Row],[a2]])</f>
        <v/>
      </c>
      <c r="O203" s="32">
        <f ca="1">SUM(INDIRECT(IMPORT_VAR[TABLENAME]&amp;"[@a"&amp;$1:$1-1&amp;"]"),INDIRECT(IMPORT_VAR[TABLENAME]&amp;"[@c"&amp;$1:$1-1&amp;"]"))</f>
        <v>4</v>
      </c>
      <c r="P203" s="33"/>
      <c r="Q203" s="33" t="str">
        <f>IF(IMPORT[[#This Row],[b3]]="","",IMPORT[[#This Row],[b3]]-IMPORT[[#This Row],[a3]])</f>
        <v/>
      </c>
      <c r="R203" s="32">
        <f ca="1">SUM(INDIRECT(IMPORT_VAR[TABLENAME]&amp;"[@a"&amp;$1:$1-1&amp;"]"),INDIRECT(IMPORT_VAR[TABLENAME]&amp;"[@c"&amp;$1:$1-1&amp;"]"))</f>
        <v>4</v>
      </c>
      <c r="S203" s="33"/>
      <c r="T203" s="33" t="str">
        <f>IF(IMPORT[[#This Row],[b4]]="","",IMPORT[[#This Row],[b4]]-IMPORT[[#This Row],[a4]])</f>
        <v/>
      </c>
      <c r="U203" s="32">
        <f ca="1">SUM(INDIRECT(IMPORT_VAR[TABLENAME]&amp;"[@a"&amp;$1:$1-1&amp;"]"),INDIRECT(IMPORT_VAR[TABLENAME]&amp;"[@c"&amp;$1:$1-1&amp;"]"))</f>
        <v>4</v>
      </c>
      <c r="V203" s="33"/>
      <c r="W203" s="31"/>
      <c r="X203" s="31" t="str">
        <f>IF(IMPORT[[#This Row],[b5]]="","",IMPORT[[#This Row],[b5]]-IMPORT[[#This Row],[a5]])</f>
        <v/>
      </c>
      <c r="Y203" s="49">
        <f ca="1">SUM(INDIRECT(IMPORT_VAR[TABLENAME]&amp;"[@a"&amp;$1:$1-1&amp;"]"),INDIRECT(IMPORT_VAR[TABLENAME]&amp;"[@c"&amp;$1:$1-1&amp;"]"))</f>
        <v>4</v>
      </c>
      <c r="Z203" s="51" t="s">
        <v>5715</v>
      </c>
      <c r="AA203" s="51" t="s">
        <v>2996</v>
      </c>
      <c r="AB203" s="51"/>
      <c r="AC203" s="51" t="str">
        <f>CONCATENATE(IMPORT[[#This Row],[1]]," ",IMPORT[[#This Row],[2]],IF(IMPORT[[#This Row],[3]]="","",CONCATENATE(" ",IMPORT[[#This Row],[3]])))</f>
        <v>NoteBook 18-35</v>
      </c>
      <c r="AD203" s="51" t="str">
        <f>CONCATENATE("Import ",IMPORT[[#This Row],[Ket]])</f>
        <v>Import 2020</v>
      </c>
      <c r="AE203" s="52">
        <v>80</v>
      </c>
      <c r="AF203" s="52" t="s">
        <v>5118</v>
      </c>
      <c r="AG203" s="52" t="s">
        <v>5780</v>
      </c>
      <c r="AH203" s="52">
        <f ca="1">IMPORT[[#This Row],[C]]</f>
        <v>4</v>
      </c>
      <c r="AI203" s="126" t="str">
        <f>CONCATENATE(IMPORT[[#This Row],[6]]," ",IMPORT[[#This Row],[7]])</f>
        <v>80 PCS</v>
      </c>
    </row>
    <row r="204" spans="1:35">
      <c r="A204" s="102">
        <v>202</v>
      </c>
      <c r="B204" s="31" t="str">
        <f ca="1">IF(IMPORT[[#This Row],[C]]&lt;1,"",ROW()-2)</f>
        <v/>
      </c>
      <c r="C204" s="57" t="s">
        <v>2997</v>
      </c>
      <c r="D204" s="31" t="s">
        <v>2782</v>
      </c>
      <c r="E204" s="31">
        <v>120</v>
      </c>
      <c r="F204" s="31">
        <f ca="1">IMPORT[TT]</f>
        <v>0</v>
      </c>
      <c r="G204" s="31"/>
      <c r="H204" s="31">
        <v>2020</v>
      </c>
      <c r="I204" s="32">
        <v>0</v>
      </c>
      <c r="J204" s="31"/>
      <c r="K204" s="31" t="str">
        <f>IF(IMPORT[[#This Row],[b1]]="","",IMPORT[[#This Row],[b1]]-IMPORT[[#This Row],[a1]])</f>
        <v/>
      </c>
      <c r="L204" s="32">
        <f ca="1">SUM(INDIRECT(IMPORT_VAR[TABLENAME]&amp;"[@a"&amp;$1:$1-1&amp;"]"),INDIRECT(IMPORT_VAR[TABLENAME]&amp;"[@c"&amp;$1:$1-1&amp;"]"))</f>
        <v>0</v>
      </c>
      <c r="M204" s="31"/>
      <c r="N204" s="31" t="str">
        <f>IF(IMPORT[[#This Row],[b2]]="","",IMPORT[[#This Row],[b2]]-IMPORT[[#This Row],[a2]])</f>
        <v/>
      </c>
      <c r="O204" s="32">
        <f ca="1">SUM(INDIRECT(IMPORT_VAR[TABLENAME]&amp;"[@a"&amp;$1:$1-1&amp;"]"),INDIRECT(IMPORT_VAR[TABLENAME]&amp;"[@c"&amp;$1:$1-1&amp;"]"))</f>
        <v>0</v>
      </c>
      <c r="P204" s="33"/>
      <c r="Q204" s="33" t="str">
        <f>IF(IMPORT[[#This Row],[b3]]="","",IMPORT[[#This Row],[b3]]-IMPORT[[#This Row],[a3]])</f>
        <v/>
      </c>
      <c r="R204" s="32">
        <f ca="1">SUM(INDIRECT(IMPORT_VAR[TABLENAME]&amp;"[@a"&amp;$1:$1-1&amp;"]"),INDIRECT(IMPORT_VAR[TABLENAME]&amp;"[@c"&amp;$1:$1-1&amp;"]"))</f>
        <v>0</v>
      </c>
      <c r="S204" s="33"/>
      <c r="T204" s="33" t="str">
        <f>IF(IMPORT[[#This Row],[b4]]="","",IMPORT[[#This Row],[b4]]-IMPORT[[#This Row],[a4]])</f>
        <v/>
      </c>
      <c r="U204" s="32">
        <f ca="1">SUM(INDIRECT(IMPORT_VAR[TABLENAME]&amp;"[@a"&amp;$1:$1-1&amp;"]"),INDIRECT(IMPORT_VAR[TABLENAME]&amp;"[@c"&amp;$1:$1-1&amp;"]"))</f>
        <v>0</v>
      </c>
      <c r="V204" s="33"/>
      <c r="W204" s="31"/>
      <c r="X204" s="31" t="str">
        <f>IF(IMPORT[[#This Row],[b5]]="","",IMPORT[[#This Row],[b5]]-IMPORT[[#This Row],[a5]])</f>
        <v/>
      </c>
      <c r="Y204" s="49">
        <f ca="1">SUM(INDIRECT(IMPORT_VAR[TABLENAME]&amp;"[@a"&amp;$1:$1-1&amp;"]"),INDIRECT(IMPORT_VAR[TABLENAME]&amp;"[@c"&amp;$1:$1-1&amp;"]"))</f>
        <v>0</v>
      </c>
      <c r="Z204" s="51" t="s">
        <v>5715</v>
      </c>
      <c r="AA204" s="51" t="s">
        <v>2997</v>
      </c>
      <c r="AB204" s="51"/>
      <c r="AC204" s="51" t="str">
        <f>CONCATENATE(IMPORT[[#This Row],[1]]," ",IMPORT[[#This Row],[2]],IF(IMPORT[[#This Row],[3]]="","",CONCATENATE(" ",IMPORT[[#This Row],[3]])))</f>
        <v>NoteBook 25-35</v>
      </c>
      <c r="AD204" s="51" t="str">
        <f>CONCATENATE("Import ",IMPORT[[#This Row],[Ket]])</f>
        <v>Import 2020</v>
      </c>
      <c r="AE204" s="52">
        <v>120</v>
      </c>
      <c r="AF204" s="52" t="s">
        <v>5118</v>
      </c>
      <c r="AG204" s="52" t="s">
        <v>5780</v>
      </c>
      <c r="AH204" s="52">
        <f ca="1">IMPORT[[#This Row],[C]]</f>
        <v>0</v>
      </c>
      <c r="AI204" s="126" t="str">
        <f>CONCATENATE(IMPORT[[#This Row],[6]]," ",IMPORT[[#This Row],[7]])</f>
        <v>120 PCS</v>
      </c>
    </row>
    <row r="205" spans="1:35">
      <c r="A205" s="102">
        <v>203</v>
      </c>
      <c r="B205" s="31">
        <f ca="1">IF(IMPORT[[#This Row],[C]]&lt;1,"",ROW()-2)</f>
        <v>203</v>
      </c>
      <c r="C205" s="57" t="s">
        <v>2838</v>
      </c>
      <c r="D205" s="31" t="s">
        <v>2998</v>
      </c>
      <c r="E205" s="31">
        <v>60</v>
      </c>
      <c r="F205" s="31">
        <f ca="1">IMPORT[TT]</f>
        <v>48</v>
      </c>
      <c r="G205" s="31"/>
      <c r="H205" s="31">
        <v>2020</v>
      </c>
      <c r="I205" s="32">
        <v>48</v>
      </c>
      <c r="J205" s="31"/>
      <c r="K205" s="31" t="str">
        <f>IF(IMPORT[[#This Row],[b1]]="","",IMPORT[[#This Row],[b1]]-IMPORT[[#This Row],[a1]])</f>
        <v/>
      </c>
      <c r="L205" s="32">
        <f ca="1">SUM(INDIRECT(IMPORT_VAR[TABLENAME]&amp;"[@a"&amp;$1:$1-1&amp;"]"),INDIRECT(IMPORT_VAR[TABLENAME]&amp;"[@c"&amp;$1:$1-1&amp;"]"))</f>
        <v>48</v>
      </c>
      <c r="M205" s="31"/>
      <c r="N205" s="31" t="str">
        <f>IF(IMPORT[[#This Row],[b2]]="","",IMPORT[[#This Row],[b2]]-IMPORT[[#This Row],[a2]])</f>
        <v/>
      </c>
      <c r="O205" s="32">
        <f ca="1">SUM(INDIRECT(IMPORT_VAR[TABLENAME]&amp;"[@a"&amp;$1:$1-1&amp;"]"),INDIRECT(IMPORT_VAR[TABLENAME]&amp;"[@c"&amp;$1:$1-1&amp;"]"))</f>
        <v>48</v>
      </c>
      <c r="P205" s="33"/>
      <c r="Q205" s="33" t="str">
        <f>IF(IMPORT[[#This Row],[b3]]="","",IMPORT[[#This Row],[b3]]-IMPORT[[#This Row],[a3]])</f>
        <v/>
      </c>
      <c r="R205" s="32">
        <f ca="1">SUM(INDIRECT(IMPORT_VAR[TABLENAME]&amp;"[@a"&amp;$1:$1-1&amp;"]"),INDIRECT(IMPORT_VAR[TABLENAME]&amp;"[@c"&amp;$1:$1-1&amp;"]"))</f>
        <v>48</v>
      </c>
      <c r="S205" s="33"/>
      <c r="T205" s="33" t="str">
        <f>IF(IMPORT[[#This Row],[b4]]="","",IMPORT[[#This Row],[b4]]-IMPORT[[#This Row],[a4]])</f>
        <v/>
      </c>
      <c r="U205" s="32">
        <f ca="1">SUM(INDIRECT(IMPORT_VAR[TABLENAME]&amp;"[@a"&amp;$1:$1-1&amp;"]"),INDIRECT(IMPORT_VAR[TABLENAME]&amp;"[@c"&amp;$1:$1-1&amp;"]"))</f>
        <v>48</v>
      </c>
      <c r="V205" s="33"/>
      <c r="W205" s="31"/>
      <c r="X205" s="31" t="str">
        <f>IF(IMPORT[[#This Row],[b5]]="","",IMPORT[[#This Row],[b5]]-IMPORT[[#This Row],[a5]])</f>
        <v/>
      </c>
      <c r="Y205" s="49">
        <f ca="1">SUM(INDIRECT(IMPORT_VAR[TABLENAME]&amp;"[@a"&amp;$1:$1-1&amp;"]"),INDIRECT(IMPORT_VAR[TABLENAME]&amp;"[@c"&amp;$1:$1-1&amp;"]"))</f>
        <v>48</v>
      </c>
      <c r="Z205" s="51" t="s">
        <v>5707</v>
      </c>
      <c r="AA205" s="51" t="s">
        <v>2838</v>
      </c>
      <c r="AB205" s="52"/>
      <c r="AC205" s="52" t="str">
        <f>CONCATENATE(IMPORT[[#This Row],[1]]," ",IMPORT[[#This Row],[2]],IF(IMPORT[[#This Row],[3]]="","",CONCATENATE(" ",IMPORT[[#This Row],[3]])))</f>
        <v>Pensil Case KW-1919</v>
      </c>
      <c r="AD205" s="52" t="str">
        <f>CONCATENATE("Import ",IMPORT[[#This Row],[Ket]])</f>
        <v>Import 2020</v>
      </c>
      <c r="AE205" s="52">
        <v>60</v>
      </c>
      <c r="AF205" s="52" t="s">
        <v>5118</v>
      </c>
      <c r="AG205" s="52" t="s">
        <v>5780</v>
      </c>
      <c r="AH205" s="52">
        <f ca="1">IMPORT[[#This Row],[C]]</f>
        <v>48</v>
      </c>
      <c r="AI205" s="126" t="str">
        <f>CONCATENATE(IMPORT[[#This Row],[6]]," ",IMPORT[[#This Row],[7]])</f>
        <v>60 PCS</v>
      </c>
    </row>
    <row r="206" spans="1:35">
      <c r="A206" s="102">
        <v>204</v>
      </c>
      <c r="B206" s="31">
        <f ca="1">IF(IMPORT[[#This Row],[C]]&lt;1,"",ROW()-2)</f>
        <v>204</v>
      </c>
      <c r="C206" s="57" t="s">
        <v>2839</v>
      </c>
      <c r="D206" s="31" t="s">
        <v>2998</v>
      </c>
      <c r="E206" s="31">
        <v>60</v>
      </c>
      <c r="F206" s="31">
        <f ca="1">IMPORT[TT]</f>
        <v>48</v>
      </c>
      <c r="G206" s="31"/>
      <c r="H206" s="31">
        <v>2020</v>
      </c>
      <c r="I206" s="32">
        <v>48</v>
      </c>
      <c r="J206" s="31"/>
      <c r="K206" s="31" t="str">
        <f>IF(IMPORT[[#This Row],[b1]]="","",IMPORT[[#This Row],[b1]]-IMPORT[[#This Row],[a1]])</f>
        <v/>
      </c>
      <c r="L206" s="32">
        <f ca="1">SUM(INDIRECT(IMPORT_VAR[TABLENAME]&amp;"[@a"&amp;$1:$1-1&amp;"]"),INDIRECT(IMPORT_VAR[TABLENAME]&amp;"[@c"&amp;$1:$1-1&amp;"]"))</f>
        <v>48</v>
      </c>
      <c r="M206" s="31"/>
      <c r="N206" s="31" t="str">
        <f>IF(IMPORT[[#This Row],[b2]]="","",IMPORT[[#This Row],[b2]]-IMPORT[[#This Row],[a2]])</f>
        <v/>
      </c>
      <c r="O206" s="32">
        <f ca="1">SUM(INDIRECT(IMPORT_VAR[TABLENAME]&amp;"[@a"&amp;$1:$1-1&amp;"]"),INDIRECT(IMPORT_VAR[TABLENAME]&amp;"[@c"&amp;$1:$1-1&amp;"]"))</f>
        <v>48</v>
      </c>
      <c r="P206" s="33"/>
      <c r="Q206" s="33" t="str">
        <f>IF(IMPORT[[#This Row],[b3]]="","",IMPORT[[#This Row],[b3]]-IMPORT[[#This Row],[a3]])</f>
        <v/>
      </c>
      <c r="R206" s="32">
        <f ca="1">SUM(INDIRECT(IMPORT_VAR[TABLENAME]&amp;"[@a"&amp;$1:$1-1&amp;"]"),INDIRECT(IMPORT_VAR[TABLENAME]&amp;"[@c"&amp;$1:$1-1&amp;"]"))</f>
        <v>48</v>
      </c>
      <c r="S206" s="33"/>
      <c r="T206" s="33" t="str">
        <f>IF(IMPORT[[#This Row],[b4]]="","",IMPORT[[#This Row],[b4]]-IMPORT[[#This Row],[a4]])</f>
        <v/>
      </c>
      <c r="U206" s="32">
        <f ca="1">SUM(INDIRECT(IMPORT_VAR[TABLENAME]&amp;"[@a"&amp;$1:$1-1&amp;"]"),INDIRECT(IMPORT_VAR[TABLENAME]&amp;"[@c"&amp;$1:$1-1&amp;"]"))</f>
        <v>48</v>
      </c>
      <c r="V206" s="33"/>
      <c r="W206" s="31"/>
      <c r="X206" s="31" t="str">
        <f>IF(IMPORT[[#This Row],[b5]]="","",IMPORT[[#This Row],[b5]]-IMPORT[[#This Row],[a5]])</f>
        <v/>
      </c>
      <c r="Y206" s="49">
        <f ca="1">SUM(INDIRECT(IMPORT_VAR[TABLENAME]&amp;"[@a"&amp;$1:$1-1&amp;"]"),INDIRECT(IMPORT_VAR[TABLENAME]&amp;"[@c"&amp;$1:$1-1&amp;"]"))</f>
        <v>48</v>
      </c>
      <c r="Z206" s="51" t="s">
        <v>5707</v>
      </c>
      <c r="AA206" s="51" t="s">
        <v>2839</v>
      </c>
      <c r="AB206" s="52"/>
      <c r="AC206" s="52" t="str">
        <f>CONCATENATE(IMPORT[[#This Row],[1]]," ",IMPORT[[#This Row],[2]],IF(IMPORT[[#This Row],[3]]="","",CONCATENATE(" ",IMPORT[[#This Row],[3]])))</f>
        <v>Pensil Case KW-1616</v>
      </c>
      <c r="AD206" s="52" t="str">
        <f>CONCATENATE("Import ",IMPORT[[#This Row],[Ket]])</f>
        <v>Import 2020</v>
      </c>
      <c r="AE206" s="52">
        <v>60</v>
      </c>
      <c r="AF206" s="52" t="s">
        <v>5118</v>
      </c>
      <c r="AG206" s="52" t="s">
        <v>5780</v>
      </c>
      <c r="AH206" s="52">
        <f ca="1">IMPORT[[#This Row],[C]]</f>
        <v>48</v>
      </c>
      <c r="AI206" s="126" t="str">
        <f>CONCATENATE(IMPORT[[#This Row],[6]]," ",IMPORT[[#This Row],[7]])</f>
        <v>60 PCS</v>
      </c>
    </row>
    <row r="207" spans="1:35">
      <c r="A207" s="102">
        <v>205</v>
      </c>
      <c r="B207" s="31">
        <f ca="1">IF(IMPORT[[#This Row],[C]]&lt;1,"",ROW()-2)</f>
        <v>205</v>
      </c>
      <c r="C207" s="57" t="s">
        <v>2862</v>
      </c>
      <c r="D207" s="31" t="s">
        <v>2998</v>
      </c>
      <c r="E207" s="31">
        <v>120</v>
      </c>
      <c r="F207" s="31">
        <f ca="1">IMPORT[TT]</f>
        <v>27</v>
      </c>
      <c r="G207" s="31"/>
      <c r="H207" s="31">
        <v>2020</v>
      </c>
      <c r="I207" s="32">
        <v>27</v>
      </c>
      <c r="J207" s="31"/>
      <c r="K207" s="31" t="str">
        <f>IF(IMPORT[[#This Row],[b1]]="","",IMPORT[[#This Row],[b1]]-IMPORT[[#This Row],[a1]])</f>
        <v/>
      </c>
      <c r="L207" s="32">
        <f ca="1">SUM(INDIRECT(IMPORT_VAR[TABLENAME]&amp;"[@a"&amp;$1:$1-1&amp;"]"),INDIRECT(IMPORT_VAR[TABLENAME]&amp;"[@c"&amp;$1:$1-1&amp;"]"))</f>
        <v>27</v>
      </c>
      <c r="M207" s="31"/>
      <c r="N207" s="31" t="str">
        <f>IF(IMPORT[[#This Row],[b2]]="","",IMPORT[[#This Row],[b2]]-IMPORT[[#This Row],[a2]])</f>
        <v/>
      </c>
      <c r="O207" s="32">
        <f ca="1">SUM(INDIRECT(IMPORT_VAR[TABLENAME]&amp;"[@a"&amp;$1:$1-1&amp;"]"),INDIRECT(IMPORT_VAR[TABLENAME]&amp;"[@c"&amp;$1:$1-1&amp;"]"))</f>
        <v>27</v>
      </c>
      <c r="P207" s="33"/>
      <c r="Q207" s="33" t="str">
        <f>IF(IMPORT[[#This Row],[b3]]="","",IMPORT[[#This Row],[b3]]-IMPORT[[#This Row],[a3]])</f>
        <v/>
      </c>
      <c r="R207" s="32">
        <f ca="1">SUM(INDIRECT(IMPORT_VAR[TABLENAME]&amp;"[@a"&amp;$1:$1-1&amp;"]"),INDIRECT(IMPORT_VAR[TABLENAME]&amp;"[@c"&amp;$1:$1-1&amp;"]"))</f>
        <v>27</v>
      </c>
      <c r="S207" s="33"/>
      <c r="T207" s="33" t="str">
        <f>IF(IMPORT[[#This Row],[b4]]="","",IMPORT[[#This Row],[b4]]-IMPORT[[#This Row],[a4]])</f>
        <v/>
      </c>
      <c r="U207" s="32">
        <f ca="1">SUM(INDIRECT(IMPORT_VAR[TABLENAME]&amp;"[@a"&amp;$1:$1-1&amp;"]"),INDIRECT(IMPORT_VAR[TABLENAME]&amp;"[@c"&amp;$1:$1-1&amp;"]"))</f>
        <v>27</v>
      </c>
      <c r="V207" s="33"/>
      <c r="W207" s="31"/>
      <c r="X207" s="31" t="str">
        <f>IF(IMPORT[[#This Row],[b5]]="","",IMPORT[[#This Row],[b5]]-IMPORT[[#This Row],[a5]])</f>
        <v/>
      </c>
      <c r="Y207" s="49">
        <f ca="1">SUM(INDIRECT(IMPORT_VAR[TABLENAME]&amp;"[@a"&amp;$1:$1-1&amp;"]"),INDIRECT(IMPORT_VAR[TABLENAME]&amp;"[@c"&amp;$1:$1-1&amp;"]"))</f>
        <v>27</v>
      </c>
      <c r="Z207" s="51" t="s">
        <v>5707</v>
      </c>
      <c r="AA207" s="51" t="s">
        <v>2862</v>
      </c>
      <c r="AB207" s="51"/>
      <c r="AC207" s="51" t="str">
        <f>CONCATENATE(IMPORT[[#This Row],[1]]," ",IMPORT[[#This Row],[2]],IF(IMPORT[[#This Row],[3]]="","",CONCATENATE(" ",IMPORT[[#This Row],[3]])))</f>
        <v>Pensil Case A-6500</v>
      </c>
      <c r="AD207" s="51" t="str">
        <f>CONCATENATE("Import ",IMPORT[[#This Row],[Ket]])</f>
        <v>Import 2020</v>
      </c>
      <c r="AE207" s="52">
        <v>120</v>
      </c>
      <c r="AF207" s="52" t="s">
        <v>5118</v>
      </c>
      <c r="AG207" s="52" t="s">
        <v>5780</v>
      </c>
      <c r="AH207" s="52">
        <f ca="1">IMPORT[[#This Row],[C]]</f>
        <v>27</v>
      </c>
      <c r="AI207" s="126" t="str">
        <f>CONCATENATE(IMPORT[[#This Row],[6]]," ",IMPORT[[#This Row],[7]])</f>
        <v>120 PCS</v>
      </c>
    </row>
    <row r="208" spans="1:35">
      <c r="A208" s="102">
        <v>206</v>
      </c>
      <c r="B208" s="31">
        <f ca="1">IF(IMPORT[[#This Row],[C]]&lt;1,"",ROW()-2)</f>
        <v>206</v>
      </c>
      <c r="C208" s="57" t="s">
        <v>2999</v>
      </c>
      <c r="D208" s="31" t="s">
        <v>2763</v>
      </c>
      <c r="E208" s="31">
        <v>840</v>
      </c>
      <c r="F208" s="31">
        <f ca="1">IMPORT[TT]</f>
        <v>7</v>
      </c>
      <c r="G208" s="31"/>
      <c r="H208" s="31">
        <v>2020</v>
      </c>
      <c r="I208" s="32">
        <v>7</v>
      </c>
      <c r="J208" s="31"/>
      <c r="K208" s="31" t="str">
        <f>IF(IMPORT[[#This Row],[b1]]="","",IMPORT[[#This Row],[b1]]-IMPORT[[#This Row],[a1]])</f>
        <v/>
      </c>
      <c r="L208" s="32">
        <f ca="1">SUM(INDIRECT(IMPORT_VAR[TABLENAME]&amp;"[@a"&amp;$1:$1-1&amp;"]"),INDIRECT(IMPORT_VAR[TABLENAME]&amp;"[@c"&amp;$1:$1-1&amp;"]"))</f>
        <v>7</v>
      </c>
      <c r="M208" s="31"/>
      <c r="N208" s="31" t="str">
        <f>IF(IMPORT[[#This Row],[b2]]="","",IMPORT[[#This Row],[b2]]-IMPORT[[#This Row],[a2]])</f>
        <v/>
      </c>
      <c r="O208" s="32">
        <f ca="1">SUM(INDIRECT(IMPORT_VAR[TABLENAME]&amp;"[@a"&amp;$1:$1-1&amp;"]"),INDIRECT(IMPORT_VAR[TABLENAME]&amp;"[@c"&amp;$1:$1-1&amp;"]"))</f>
        <v>7</v>
      </c>
      <c r="P208" s="33"/>
      <c r="Q208" s="33" t="str">
        <f>IF(IMPORT[[#This Row],[b3]]="","",IMPORT[[#This Row],[b3]]-IMPORT[[#This Row],[a3]])</f>
        <v/>
      </c>
      <c r="R208" s="32">
        <f ca="1">SUM(INDIRECT(IMPORT_VAR[TABLENAME]&amp;"[@a"&amp;$1:$1-1&amp;"]"),INDIRECT(IMPORT_VAR[TABLENAME]&amp;"[@c"&amp;$1:$1-1&amp;"]"))</f>
        <v>7</v>
      </c>
      <c r="S208" s="33"/>
      <c r="T208" s="33" t="str">
        <f>IF(IMPORT[[#This Row],[b4]]="","",IMPORT[[#This Row],[b4]]-IMPORT[[#This Row],[a4]])</f>
        <v/>
      </c>
      <c r="U208" s="32">
        <f ca="1">SUM(INDIRECT(IMPORT_VAR[TABLENAME]&amp;"[@a"&amp;$1:$1-1&amp;"]"),INDIRECT(IMPORT_VAR[TABLENAME]&amp;"[@c"&amp;$1:$1-1&amp;"]"))</f>
        <v>7</v>
      </c>
      <c r="V208" s="33"/>
      <c r="W208" s="31"/>
      <c r="X208" s="31" t="str">
        <f>IF(IMPORT[[#This Row],[b5]]="","",IMPORT[[#This Row],[b5]]-IMPORT[[#This Row],[a5]])</f>
        <v/>
      </c>
      <c r="Y208" s="49">
        <f ca="1">SUM(INDIRECT(IMPORT_VAR[TABLENAME]&amp;"[@a"&amp;$1:$1-1&amp;"]"),INDIRECT(IMPORT_VAR[TABLENAME]&amp;"[@c"&amp;$1:$1-1&amp;"]"))</f>
        <v>7</v>
      </c>
      <c r="Z208" s="51" t="s">
        <v>2763</v>
      </c>
      <c r="AA208" s="52" t="s">
        <v>2999</v>
      </c>
      <c r="AB208" s="51"/>
      <c r="AC208" s="51" t="str">
        <f>CONCATENATE(IMPORT[[#This Row],[1]]," ",IMPORT[[#This Row],[2]],IF(IMPORT[[#This Row],[3]]="","",CONCATENATE(" ",IMPORT[[#This Row],[3]])))</f>
        <v>Pocket 24x20</v>
      </c>
      <c r="AD208" s="51" t="str">
        <f>CONCATENATE("Import ",IMPORT[[#This Row],[Ket]])</f>
        <v>Import 2020</v>
      </c>
      <c r="AE208" s="52">
        <v>840</v>
      </c>
      <c r="AF208" s="52" t="s">
        <v>5118</v>
      </c>
      <c r="AG208" s="52" t="s">
        <v>5780</v>
      </c>
      <c r="AH208" s="52">
        <f ca="1">IMPORT[[#This Row],[C]]</f>
        <v>7</v>
      </c>
      <c r="AI208" s="126" t="str">
        <f>CONCATENATE(IMPORT[[#This Row],[6]]," ",IMPORT[[#This Row],[7]])</f>
        <v>840 PCS</v>
      </c>
    </row>
    <row r="209" spans="1:36">
      <c r="A209" s="102">
        <v>207</v>
      </c>
      <c r="B209" s="31">
        <f ca="1">IF(IMPORT[[#This Row],[C]]&lt;1,"",ROW()-2)</f>
        <v>207</v>
      </c>
      <c r="C209" s="57" t="s">
        <v>3000</v>
      </c>
      <c r="D209" s="31" t="s">
        <v>2763</v>
      </c>
      <c r="E209" s="31">
        <v>840</v>
      </c>
      <c r="F209" s="31">
        <f ca="1">IMPORT[TT]</f>
        <v>17</v>
      </c>
      <c r="G209" s="31"/>
      <c r="H209" s="31">
        <v>2020</v>
      </c>
      <c r="I209" s="32">
        <v>17</v>
      </c>
      <c r="J209" s="31"/>
      <c r="K209" s="31" t="str">
        <f>IF(IMPORT[[#This Row],[b1]]="","",IMPORT[[#This Row],[b1]]-IMPORT[[#This Row],[a1]])</f>
        <v/>
      </c>
      <c r="L209" s="32">
        <f ca="1">SUM(INDIRECT(IMPORT_VAR[TABLENAME]&amp;"[@a"&amp;$1:$1-1&amp;"]"),INDIRECT(IMPORT_VAR[TABLENAME]&amp;"[@c"&amp;$1:$1-1&amp;"]"))</f>
        <v>17</v>
      </c>
      <c r="M209" s="31"/>
      <c r="N209" s="31" t="str">
        <f>IF(IMPORT[[#This Row],[b2]]="","",IMPORT[[#This Row],[b2]]-IMPORT[[#This Row],[a2]])</f>
        <v/>
      </c>
      <c r="O209" s="32">
        <f ca="1">SUM(INDIRECT(IMPORT_VAR[TABLENAME]&amp;"[@a"&amp;$1:$1-1&amp;"]"),INDIRECT(IMPORT_VAR[TABLENAME]&amp;"[@c"&amp;$1:$1-1&amp;"]"))</f>
        <v>17</v>
      </c>
      <c r="P209" s="33"/>
      <c r="Q209" s="33" t="str">
        <f>IF(IMPORT[[#This Row],[b3]]="","",IMPORT[[#This Row],[b3]]-IMPORT[[#This Row],[a3]])</f>
        <v/>
      </c>
      <c r="R209" s="32">
        <f ca="1">SUM(INDIRECT(IMPORT_VAR[TABLENAME]&amp;"[@a"&amp;$1:$1-1&amp;"]"),INDIRECT(IMPORT_VAR[TABLENAME]&amp;"[@c"&amp;$1:$1-1&amp;"]"))</f>
        <v>17</v>
      </c>
      <c r="S209" s="33"/>
      <c r="T209" s="33" t="str">
        <f>IF(IMPORT[[#This Row],[b4]]="","",IMPORT[[#This Row],[b4]]-IMPORT[[#This Row],[a4]])</f>
        <v/>
      </c>
      <c r="U209" s="32">
        <f ca="1">SUM(INDIRECT(IMPORT_VAR[TABLENAME]&amp;"[@a"&amp;$1:$1-1&amp;"]"),INDIRECT(IMPORT_VAR[TABLENAME]&amp;"[@c"&amp;$1:$1-1&amp;"]"))</f>
        <v>17</v>
      </c>
      <c r="V209" s="33"/>
      <c r="W209" s="31"/>
      <c r="X209" s="31" t="str">
        <f>IF(IMPORT[[#This Row],[b5]]="","",IMPORT[[#This Row],[b5]]-IMPORT[[#This Row],[a5]])</f>
        <v/>
      </c>
      <c r="Y209" s="49">
        <f ca="1">SUM(INDIRECT(IMPORT_VAR[TABLENAME]&amp;"[@a"&amp;$1:$1-1&amp;"]"),INDIRECT(IMPORT_VAR[TABLENAME]&amp;"[@c"&amp;$1:$1-1&amp;"]"))</f>
        <v>17</v>
      </c>
      <c r="Z209" s="51" t="s">
        <v>2763</v>
      </c>
      <c r="AA209" s="52" t="s">
        <v>3000</v>
      </c>
      <c r="AB209" s="51"/>
      <c r="AC209" s="51" t="str">
        <f>CONCATENATE(IMPORT[[#This Row],[1]]," ",IMPORT[[#This Row],[2]],IF(IMPORT[[#This Row],[3]]="","",CONCATENATE(" ",IMPORT[[#This Row],[3]])))</f>
        <v>Pocket 30x20</v>
      </c>
      <c r="AD209" s="51" t="str">
        <f>CONCATENATE("Import ",IMPORT[[#This Row],[Ket]])</f>
        <v>Import 2020</v>
      </c>
      <c r="AE209" s="52">
        <v>840</v>
      </c>
      <c r="AF209" s="52" t="s">
        <v>5118</v>
      </c>
      <c r="AG209" s="52" t="s">
        <v>5780</v>
      </c>
      <c r="AH209" s="52">
        <f ca="1">IMPORT[[#This Row],[C]]</f>
        <v>17</v>
      </c>
      <c r="AI209" s="126" t="str">
        <f>CONCATENATE(IMPORT[[#This Row],[6]]," ",IMPORT[[#This Row],[7]])</f>
        <v>840 PCS</v>
      </c>
    </row>
    <row r="210" spans="1:36">
      <c r="A210" s="102">
        <v>208</v>
      </c>
      <c r="B210" s="31">
        <f ca="1">IF(IMPORT[[#This Row],[C]]&lt;1,"",ROW()-2)</f>
        <v>208</v>
      </c>
      <c r="C210" s="57" t="s">
        <v>3001</v>
      </c>
      <c r="D210" s="31" t="s">
        <v>2763</v>
      </c>
      <c r="E210" s="31">
        <v>840</v>
      </c>
      <c r="F210" s="31">
        <f ca="1">IMPORT[TT]</f>
        <v>18</v>
      </c>
      <c r="G210" s="31"/>
      <c r="H210" s="31">
        <v>2020</v>
      </c>
      <c r="I210" s="32">
        <v>18</v>
      </c>
      <c r="J210" s="31"/>
      <c r="K210" s="31" t="str">
        <f>IF(IMPORT[[#This Row],[b1]]="","",IMPORT[[#This Row],[b1]]-IMPORT[[#This Row],[a1]])</f>
        <v/>
      </c>
      <c r="L210" s="32">
        <f ca="1">SUM(INDIRECT(IMPORT_VAR[TABLENAME]&amp;"[@a"&amp;$1:$1-1&amp;"]"),INDIRECT(IMPORT_VAR[TABLENAME]&amp;"[@c"&amp;$1:$1-1&amp;"]"))</f>
        <v>18</v>
      </c>
      <c r="M210" s="31"/>
      <c r="N210" s="31" t="str">
        <f>IF(IMPORT[[#This Row],[b2]]="","",IMPORT[[#This Row],[b2]]-IMPORT[[#This Row],[a2]])</f>
        <v/>
      </c>
      <c r="O210" s="32">
        <f ca="1">SUM(INDIRECT(IMPORT_VAR[TABLENAME]&amp;"[@a"&amp;$1:$1-1&amp;"]"),INDIRECT(IMPORT_VAR[TABLENAME]&amp;"[@c"&amp;$1:$1-1&amp;"]"))</f>
        <v>18</v>
      </c>
      <c r="P210" s="33"/>
      <c r="Q210" s="33" t="str">
        <f>IF(IMPORT[[#This Row],[b3]]="","",IMPORT[[#This Row],[b3]]-IMPORT[[#This Row],[a3]])</f>
        <v/>
      </c>
      <c r="R210" s="32">
        <f ca="1">SUM(INDIRECT(IMPORT_VAR[TABLENAME]&amp;"[@a"&amp;$1:$1-1&amp;"]"),INDIRECT(IMPORT_VAR[TABLENAME]&amp;"[@c"&amp;$1:$1-1&amp;"]"))</f>
        <v>18</v>
      </c>
      <c r="S210" s="33"/>
      <c r="T210" s="33" t="str">
        <f>IF(IMPORT[[#This Row],[b4]]="","",IMPORT[[#This Row],[b4]]-IMPORT[[#This Row],[a4]])</f>
        <v/>
      </c>
      <c r="U210" s="32">
        <f ca="1">SUM(INDIRECT(IMPORT_VAR[TABLENAME]&amp;"[@a"&amp;$1:$1-1&amp;"]"),INDIRECT(IMPORT_VAR[TABLENAME]&amp;"[@c"&amp;$1:$1-1&amp;"]"))</f>
        <v>18</v>
      </c>
      <c r="V210" s="33"/>
      <c r="W210" s="31"/>
      <c r="X210" s="31" t="str">
        <f>IF(IMPORT[[#This Row],[b5]]="","",IMPORT[[#This Row],[b5]]-IMPORT[[#This Row],[a5]])</f>
        <v/>
      </c>
      <c r="Y210" s="49">
        <f ca="1">SUM(INDIRECT(IMPORT_VAR[TABLENAME]&amp;"[@a"&amp;$1:$1-1&amp;"]"),INDIRECT(IMPORT_VAR[TABLENAME]&amp;"[@c"&amp;$1:$1-1&amp;"]"))</f>
        <v>18</v>
      </c>
      <c r="Z210" s="51" t="s">
        <v>2763</v>
      </c>
      <c r="AA210" s="52" t="s">
        <v>3001</v>
      </c>
      <c r="AB210" s="51"/>
      <c r="AC210" s="51" t="str">
        <f>CONCATENATE(IMPORT[[#This Row],[1]]," ",IMPORT[[#This Row],[2]],IF(IMPORT[[#This Row],[3]]="","",CONCATENATE(" ",IMPORT[[#This Row],[3]])))</f>
        <v>Pocket 30x23</v>
      </c>
      <c r="AD210" s="51" t="str">
        <f>CONCATENATE("Import ",IMPORT[[#This Row],[Ket]])</f>
        <v>Import 2020</v>
      </c>
      <c r="AE210" s="52">
        <v>840</v>
      </c>
      <c r="AF210" s="52" t="s">
        <v>5118</v>
      </c>
      <c r="AG210" s="52" t="s">
        <v>5780</v>
      </c>
      <c r="AH210" s="52">
        <f ca="1">IMPORT[[#This Row],[C]]</f>
        <v>18</v>
      </c>
      <c r="AI210" s="126" t="str">
        <f>CONCATENATE(IMPORT[[#This Row],[6]]," ",IMPORT[[#This Row],[7]])</f>
        <v>840 PCS</v>
      </c>
    </row>
    <row r="211" spans="1:36">
      <c r="A211" s="102">
        <v>209</v>
      </c>
      <c r="B211" s="31">
        <f ca="1">IF(IMPORT[[#This Row],[C]]&lt;1,"",ROW()-2)</f>
        <v>209</v>
      </c>
      <c r="C211" s="57" t="s">
        <v>3002</v>
      </c>
      <c r="D211" s="31" t="s">
        <v>3003</v>
      </c>
      <c r="E211" s="31">
        <v>840</v>
      </c>
      <c r="F211" s="31">
        <f ca="1">IMPORT[TT]</f>
        <v>19</v>
      </c>
      <c r="G211" s="31"/>
      <c r="H211" s="31">
        <v>2020</v>
      </c>
      <c r="I211" s="32">
        <v>19</v>
      </c>
      <c r="J211" s="31"/>
      <c r="K211" s="31" t="str">
        <f>IF(IMPORT[[#This Row],[b1]]="","",IMPORT[[#This Row],[b1]]-IMPORT[[#This Row],[a1]])</f>
        <v/>
      </c>
      <c r="L211" s="32">
        <f ca="1">SUM(INDIRECT(IMPORT_VAR[TABLENAME]&amp;"[@a"&amp;$1:$1-1&amp;"]"),INDIRECT(IMPORT_VAR[TABLENAME]&amp;"[@c"&amp;$1:$1-1&amp;"]"))</f>
        <v>19</v>
      </c>
      <c r="M211" s="31"/>
      <c r="N211" s="31" t="str">
        <f>IF(IMPORT[[#This Row],[b2]]="","",IMPORT[[#This Row],[b2]]-IMPORT[[#This Row],[a2]])</f>
        <v/>
      </c>
      <c r="O211" s="32">
        <f ca="1">SUM(INDIRECT(IMPORT_VAR[TABLENAME]&amp;"[@a"&amp;$1:$1-1&amp;"]"),INDIRECT(IMPORT_VAR[TABLENAME]&amp;"[@c"&amp;$1:$1-1&amp;"]"))</f>
        <v>19</v>
      </c>
      <c r="P211" s="33"/>
      <c r="Q211" s="33" t="str">
        <f>IF(IMPORT[[#This Row],[b3]]="","",IMPORT[[#This Row],[b3]]-IMPORT[[#This Row],[a3]])</f>
        <v/>
      </c>
      <c r="R211" s="32">
        <f ca="1">SUM(INDIRECT(IMPORT_VAR[TABLENAME]&amp;"[@a"&amp;$1:$1-1&amp;"]"),INDIRECT(IMPORT_VAR[TABLENAME]&amp;"[@c"&amp;$1:$1-1&amp;"]"))</f>
        <v>19</v>
      </c>
      <c r="S211" s="33"/>
      <c r="T211" s="33" t="str">
        <f>IF(IMPORT[[#This Row],[b4]]="","",IMPORT[[#This Row],[b4]]-IMPORT[[#This Row],[a4]])</f>
        <v/>
      </c>
      <c r="U211" s="32">
        <f ca="1">SUM(INDIRECT(IMPORT_VAR[TABLENAME]&amp;"[@a"&amp;$1:$1-1&amp;"]"),INDIRECT(IMPORT_VAR[TABLENAME]&amp;"[@c"&amp;$1:$1-1&amp;"]"))</f>
        <v>19</v>
      </c>
      <c r="V211" s="33"/>
      <c r="W211" s="31"/>
      <c r="X211" s="31" t="str">
        <f>IF(IMPORT[[#This Row],[b5]]="","",IMPORT[[#This Row],[b5]]-IMPORT[[#This Row],[a5]])</f>
        <v/>
      </c>
      <c r="Y211" s="49">
        <f ca="1">SUM(INDIRECT(IMPORT_VAR[TABLENAME]&amp;"[@a"&amp;$1:$1-1&amp;"]"),INDIRECT(IMPORT_VAR[TABLENAME]&amp;"[@c"&amp;$1:$1-1&amp;"]"))</f>
        <v>19</v>
      </c>
      <c r="Z211" s="51" t="s">
        <v>2763</v>
      </c>
      <c r="AA211" s="51" t="s">
        <v>3002</v>
      </c>
      <c r="AB211" s="51" t="s">
        <v>5076</v>
      </c>
      <c r="AC211" s="51" t="str">
        <f>CONCATENATE(IMPORT[[#This Row],[1]]," ",IMPORT[[#This Row],[2]],IF(IMPORT[[#This Row],[3]]="","",CONCATENATE(" ",IMPORT[[#This Row],[3]])))</f>
        <v>Pocket 33x27 B</v>
      </c>
      <c r="AD211" s="51" t="str">
        <f>CONCATENATE("Import ",IMPORT[[#This Row],[Ket]])</f>
        <v>Import 2020</v>
      </c>
      <c r="AE211" s="52">
        <v>840</v>
      </c>
      <c r="AF211" s="52" t="s">
        <v>5118</v>
      </c>
      <c r="AG211" s="52" t="s">
        <v>5780</v>
      </c>
      <c r="AH211" s="52">
        <f ca="1">IMPORT[[#This Row],[C]]</f>
        <v>19</v>
      </c>
      <c r="AI211" s="126" t="str">
        <f>CONCATENATE(IMPORT[[#This Row],[6]]," ",IMPORT[[#This Row],[7]])</f>
        <v>840 PCS</v>
      </c>
    </row>
    <row r="212" spans="1:36">
      <c r="A212" s="102">
        <v>210</v>
      </c>
      <c r="B212" s="31">
        <f ca="1">IF(IMPORT[[#This Row],[C]]&lt;1,"",ROW()-2)</f>
        <v>210</v>
      </c>
      <c r="C212" s="57" t="s">
        <v>3004</v>
      </c>
      <c r="D212" s="31" t="s">
        <v>2763</v>
      </c>
      <c r="E212" s="31">
        <v>840</v>
      </c>
      <c r="F212" s="31">
        <f ca="1">IMPORT[TT]</f>
        <v>20</v>
      </c>
      <c r="G212" s="31"/>
      <c r="H212" s="31">
        <v>2020</v>
      </c>
      <c r="I212" s="32">
        <v>20</v>
      </c>
      <c r="J212" s="31"/>
      <c r="K212" s="31" t="str">
        <f>IF(IMPORT[[#This Row],[b1]]="","",IMPORT[[#This Row],[b1]]-IMPORT[[#This Row],[a1]])</f>
        <v/>
      </c>
      <c r="L212" s="32">
        <f ca="1">SUM(INDIRECT(IMPORT_VAR[TABLENAME]&amp;"[@a"&amp;$1:$1-1&amp;"]"),INDIRECT(IMPORT_VAR[TABLENAME]&amp;"[@c"&amp;$1:$1-1&amp;"]"))</f>
        <v>20</v>
      </c>
      <c r="M212" s="31"/>
      <c r="N212" s="31" t="str">
        <f>IF(IMPORT[[#This Row],[b2]]="","",IMPORT[[#This Row],[b2]]-IMPORT[[#This Row],[a2]])</f>
        <v/>
      </c>
      <c r="O212" s="32">
        <f ca="1">SUM(INDIRECT(IMPORT_VAR[TABLENAME]&amp;"[@a"&amp;$1:$1-1&amp;"]"),INDIRECT(IMPORT_VAR[TABLENAME]&amp;"[@c"&amp;$1:$1-1&amp;"]"))</f>
        <v>20</v>
      </c>
      <c r="P212" s="33"/>
      <c r="Q212" s="33" t="str">
        <f>IF(IMPORT[[#This Row],[b3]]="","",IMPORT[[#This Row],[b3]]-IMPORT[[#This Row],[a3]])</f>
        <v/>
      </c>
      <c r="R212" s="32">
        <f ca="1">SUM(INDIRECT(IMPORT_VAR[TABLENAME]&amp;"[@a"&amp;$1:$1-1&amp;"]"),INDIRECT(IMPORT_VAR[TABLENAME]&amp;"[@c"&amp;$1:$1-1&amp;"]"))</f>
        <v>20</v>
      </c>
      <c r="S212" s="33"/>
      <c r="T212" s="33" t="str">
        <f>IF(IMPORT[[#This Row],[b4]]="","",IMPORT[[#This Row],[b4]]-IMPORT[[#This Row],[a4]])</f>
        <v/>
      </c>
      <c r="U212" s="32">
        <f ca="1">SUM(INDIRECT(IMPORT_VAR[TABLENAME]&amp;"[@a"&amp;$1:$1-1&amp;"]"),INDIRECT(IMPORT_VAR[TABLENAME]&amp;"[@c"&amp;$1:$1-1&amp;"]"))</f>
        <v>20</v>
      </c>
      <c r="V212" s="33"/>
      <c r="W212" s="31"/>
      <c r="X212" s="31" t="str">
        <f>IF(IMPORT[[#This Row],[b5]]="","",IMPORT[[#This Row],[b5]]-IMPORT[[#This Row],[a5]])</f>
        <v/>
      </c>
      <c r="Y212" s="49">
        <f ca="1">SUM(INDIRECT(IMPORT_VAR[TABLENAME]&amp;"[@a"&amp;$1:$1-1&amp;"]"),INDIRECT(IMPORT_VAR[TABLENAME]&amp;"[@c"&amp;$1:$1-1&amp;"]"))</f>
        <v>20</v>
      </c>
      <c r="Z212" s="51" t="s">
        <v>2763</v>
      </c>
      <c r="AA212" s="52" t="s">
        <v>3004</v>
      </c>
      <c r="AB212" s="51"/>
      <c r="AC212" s="51" t="str">
        <f>CONCATENATE(IMPORT[[#This Row],[1]]," ",IMPORT[[#This Row],[2]],IF(IMPORT[[#This Row],[3]]="","",CONCATENATE(" ",IMPORT[[#This Row],[3]])))</f>
        <v>Pocket 27x33</v>
      </c>
      <c r="AD212" s="51" t="str">
        <f>CONCATENATE("Import ",IMPORT[[#This Row],[Ket]])</f>
        <v>Import 2020</v>
      </c>
      <c r="AE212" s="52">
        <v>840</v>
      </c>
      <c r="AF212" s="52" t="s">
        <v>5118</v>
      </c>
      <c r="AG212" s="52" t="s">
        <v>5780</v>
      </c>
      <c r="AH212" s="52">
        <f ca="1">IMPORT[[#This Row],[C]]</f>
        <v>20</v>
      </c>
      <c r="AI212" s="126" t="str">
        <f>CONCATENATE(IMPORT[[#This Row],[6]]," ",IMPORT[[#This Row],[7]])</f>
        <v>840 PCS</v>
      </c>
      <c r="AJ212" s="29">
        <v>7</v>
      </c>
    </row>
    <row r="213" spans="1:36">
      <c r="A213" s="102">
        <v>211</v>
      </c>
      <c r="B213" s="31">
        <f ca="1">IF(IMPORT[[#This Row],[C]]&lt;1,"",ROW()-2)</f>
        <v>211</v>
      </c>
      <c r="C213" s="57" t="s">
        <v>3005</v>
      </c>
      <c r="D213" s="31" t="s">
        <v>2763</v>
      </c>
      <c r="E213" s="31">
        <v>600</v>
      </c>
      <c r="F213" s="31">
        <f ca="1">IMPORT[TT]</f>
        <v>11</v>
      </c>
      <c r="G213" s="31"/>
      <c r="H213" s="31">
        <v>2020</v>
      </c>
      <c r="I213" s="32">
        <v>11</v>
      </c>
      <c r="J213" s="31"/>
      <c r="K213" s="31" t="str">
        <f>IF(IMPORT[[#This Row],[b1]]="","",IMPORT[[#This Row],[b1]]-IMPORT[[#This Row],[a1]])</f>
        <v/>
      </c>
      <c r="L213" s="32">
        <f ca="1">SUM(INDIRECT(IMPORT_VAR[TABLENAME]&amp;"[@a"&amp;$1:$1-1&amp;"]"),INDIRECT(IMPORT_VAR[TABLENAME]&amp;"[@c"&amp;$1:$1-1&amp;"]"))</f>
        <v>11</v>
      </c>
      <c r="M213" s="31"/>
      <c r="N213" s="31" t="str">
        <f>IF(IMPORT[[#This Row],[b2]]="","",IMPORT[[#This Row],[b2]]-IMPORT[[#This Row],[a2]])</f>
        <v/>
      </c>
      <c r="O213" s="32">
        <f ca="1">SUM(INDIRECT(IMPORT_VAR[TABLENAME]&amp;"[@a"&amp;$1:$1-1&amp;"]"),INDIRECT(IMPORT_VAR[TABLENAME]&amp;"[@c"&amp;$1:$1-1&amp;"]"))</f>
        <v>11</v>
      </c>
      <c r="P213" s="33"/>
      <c r="Q213" s="33" t="str">
        <f>IF(IMPORT[[#This Row],[b3]]="","",IMPORT[[#This Row],[b3]]-IMPORT[[#This Row],[a3]])</f>
        <v/>
      </c>
      <c r="R213" s="32">
        <f ca="1">SUM(INDIRECT(IMPORT_VAR[TABLENAME]&amp;"[@a"&amp;$1:$1-1&amp;"]"),INDIRECT(IMPORT_VAR[TABLENAME]&amp;"[@c"&amp;$1:$1-1&amp;"]"))</f>
        <v>11</v>
      </c>
      <c r="S213" s="33"/>
      <c r="T213" s="33" t="str">
        <f>IF(IMPORT[[#This Row],[b4]]="","",IMPORT[[#This Row],[b4]]-IMPORT[[#This Row],[a4]])</f>
        <v/>
      </c>
      <c r="U213" s="32">
        <f ca="1">SUM(INDIRECT(IMPORT_VAR[TABLENAME]&amp;"[@a"&amp;$1:$1-1&amp;"]"),INDIRECT(IMPORT_VAR[TABLENAME]&amp;"[@c"&amp;$1:$1-1&amp;"]"))</f>
        <v>11</v>
      </c>
      <c r="V213" s="33"/>
      <c r="W213" s="31"/>
      <c r="X213" s="31" t="str">
        <f>IF(IMPORT[[#This Row],[b5]]="","",IMPORT[[#This Row],[b5]]-IMPORT[[#This Row],[a5]])</f>
        <v/>
      </c>
      <c r="Y213" s="49">
        <f ca="1">SUM(INDIRECT(IMPORT_VAR[TABLENAME]&amp;"[@a"&amp;$1:$1-1&amp;"]"),INDIRECT(IMPORT_VAR[TABLENAME]&amp;"[@c"&amp;$1:$1-1&amp;"]"))</f>
        <v>11</v>
      </c>
      <c r="Z213" s="51" t="s">
        <v>2763</v>
      </c>
      <c r="AA213" s="52" t="s">
        <v>3005</v>
      </c>
      <c r="AB213" s="51"/>
      <c r="AC213" s="51" t="str">
        <f>CONCATENATE(IMPORT[[#This Row],[1]]," ",IMPORT[[#This Row],[2]],IF(IMPORT[[#This Row],[3]]="","",CONCATENATE(" ",IMPORT[[#This Row],[3]])))</f>
        <v>Pocket 40x30</v>
      </c>
      <c r="AD213" s="51" t="str">
        <f>CONCATENATE("Import ",IMPORT[[#This Row],[Ket]])</f>
        <v>Import 2020</v>
      </c>
      <c r="AE213" s="52">
        <v>600</v>
      </c>
      <c r="AF213" s="52" t="s">
        <v>5118</v>
      </c>
      <c r="AG213" s="52" t="s">
        <v>5780</v>
      </c>
      <c r="AH213" s="52">
        <f ca="1">IMPORT[[#This Row],[C]]</f>
        <v>11</v>
      </c>
      <c r="AI213" s="126" t="str">
        <f>CONCATENATE(IMPORT[[#This Row],[6]]," ",IMPORT[[#This Row],[7]])</f>
        <v>600 PCS</v>
      </c>
    </row>
    <row r="214" spans="1:36">
      <c r="A214" s="102">
        <v>212</v>
      </c>
      <c r="B214" s="31">
        <f ca="1">IF(IMPORT[[#This Row],[C]]&lt;1,"",ROW()-2)</f>
        <v>212</v>
      </c>
      <c r="C214" s="57" t="s">
        <v>3006</v>
      </c>
      <c r="D214" s="31" t="s">
        <v>2763</v>
      </c>
      <c r="E214" s="31">
        <v>600</v>
      </c>
      <c r="F214" s="31">
        <f ca="1">IMPORT[TT]</f>
        <v>17</v>
      </c>
      <c r="G214" s="31"/>
      <c r="H214" s="31">
        <v>2020</v>
      </c>
      <c r="I214" s="32">
        <v>17</v>
      </c>
      <c r="J214" s="31"/>
      <c r="K214" s="31" t="str">
        <f>IF(IMPORT[[#This Row],[b1]]="","",IMPORT[[#This Row],[b1]]-IMPORT[[#This Row],[a1]])</f>
        <v/>
      </c>
      <c r="L214" s="32">
        <f ca="1">SUM(INDIRECT(IMPORT_VAR[TABLENAME]&amp;"[@a"&amp;$1:$1-1&amp;"]"),INDIRECT(IMPORT_VAR[TABLENAME]&amp;"[@c"&amp;$1:$1-1&amp;"]"))</f>
        <v>17</v>
      </c>
      <c r="M214" s="31"/>
      <c r="N214" s="31" t="str">
        <f>IF(IMPORT[[#This Row],[b2]]="","",IMPORT[[#This Row],[b2]]-IMPORT[[#This Row],[a2]])</f>
        <v/>
      </c>
      <c r="O214" s="32">
        <f ca="1">SUM(INDIRECT(IMPORT_VAR[TABLENAME]&amp;"[@a"&amp;$1:$1-1&amp;"]"),INDIRECT(IMPORT_VAR[TABLENAME]&amp;"[@c"&amp;$1:$1-1&amp;"]"))</f>
        <v>17</v>
      </c>
      <c r="P214" s="33"/>
      <c r="Q214" s="33" t="str">
        <f>IF(IMPORT[[#This Row],[b3]]="","",IMPORT[[#This Row],[b3]]-IMPORT[[#This Row],[a3]])</f>
        <v/>
      </c>
      <c r="R214" s="32">
        <f ca="1">SUM(INDIRECT(IMPORT_VAR[TABLENAME]&amp;"[@a"&amp;$1:$1-1&amp;"]"),INDIRECT(IMPORT_VAR[TABLENAME]&amp;"[@c"&amp;$1:$1-1&amp;"]"))</f>
        <v>17</v>
      </c>
      <c r="S214" s="33"/>
      <c r="T214" s="33" t="str">
        <f>IF(IMPORT[[#This Row],[b4]]="","",IMPORT[[#This Row],[b4]]-IMPORT[[#This Row],[a4]])</f>
        <v/>
      </c>
      <c r="U214" s="32">
        <f ca="1">SUM(INDIRECT(IMPORT_VAR[TABLENAME]&amp;"[@a"&amp;$1:$1-1&amp;"]"),INDIRECT(IMPORT_VAR[TABLENAME]&amp;"[@c"&amp;$1:$1-1&amp;"]"))</f>
        <v>17</v>
      </c>
      <c r="V214" s="33"/>
      <c r="W214" s="31"/>
      <c r="X214" s="31" t="str">
        <f>IF(IMPORT[[#This Row],[b5]]="","",IMPORT[[#This Row],[b5]]-IMPORT[[#This Row],[a5]])</f>
        <v/>
      </c>
      <c r="Y214" s="49">
        <f ca="1">SUM(INDIRECT(IMPORT_VAR[TABLENAME]&amp;"[@a"&amp;$1:$1-1&amp;"]"),INDIRECT(IMPORT_VAR[TABLENAME]&amp;"[@c"&amp;$1:$1-1&amp;"]"))</f>
        <v>17</v>
      </c>
      <c r="Z214" s="51" t="s">
        <v>2763</v>
      </c>
      <c r="AA214" s="52" t="s">
        <v>3006</v>
      </c>
      <c r="AB214" s="51"/>
      <c r="AC214" s="51" t="str">
        <f>CONCATENATE(IMPORT[[#This Row],[1]]," ",IMPORT[[#This Row],[2]],IF(IMPORT[[#This Row],[3]]="","",CONCATENATE(" ",IMPORT[[#This Row],[3]])))</f>
        <v>Pocket 45x33</v>
      </c>
      <c r="AD214" s="51" t="str">
        <f>CONCATENATE("Import ",IMPORT[[#This Row],[Ket]])</f>
        <v>Import 2020</v>
      </c>
      <c r="AE214" s="52">
        <v>600</v>
      </c>
      <c r="AF214" s="52" t="s">
        <v>5118</v>
      </c>
      <c r="AG214" s="52" t="s">
        <v>5780</v>
      </c>
      <c r="AH214" s="52">
        <f ca="1">IMPORT[[#This Row],[C]]</f>
        <v>17</v>
      </c>
      <c r="AI214" s="126" t="str">
        <f>CONCATENATE(IMPORT[[#This Row],[6]]," ",IMPORT[[#This Row],[7]])</f>
        <v>600 PCS</v>
      </c>
      <c r="AJ214" s="29">
        <v>18</v>
      </c>
    </row>
    <row r="215" spans="1:36">
      <c r="A215" s="102">
        <v>213</v>
      </c>
      <c r="B215" s="31">
        <f ca="1">IF(IMPORT[[#This Row],[C]]&lt;1,"",ROW()-2)</f>
        <v>213</v>
      </c>
      <c r="C215" s="57" t="s">
        <v>3008</v>
      </c>
      <c r="D215" s="31" t="s">
        <v>2763</v>
      </c>
      <c r="E215" s="31">
        <v>1800</v>
      </c>
      <c r="F215" s="31">
        <f ca="1">IMPORT[TT]</f>
        <v>16</v>
      </c>
      <c r="G215" s="31"/>
      <c r="H215" s="31">
        <v>2020</v>
      </c>
      <c r="I215" s="32">
        <v>16</v>
      </c>
      <c r="J215" s="31"/>
      <c r="K215" s="31" t="str">
        <f>IF(IMPORT[[#This Row],[b1]]="","",IMPORT[[#This Row],[b1]]-IMPORT[[#This Row],[a1]])</f>
        <v/>
      </c>
      <c r="L215" s="32">
        <f ca="1">SUM(INDIRECT(IMPORT_VAR[TABLENAME]&amp;"[@a"&amp;$1:$1-1&amp;"]"),INDIRECT(IMPORT_VAR[TABLENAME]&amp;"[@c"&amp;$1:$1-1&amp;"]"))</f>
        <v>16</v>
      </c>
      <c r="M215" s="31"/>
      <c r="N215" s="31" t="str">
        <f>IF(IMPORT[[#This Row],[b2]]="","",IMPORT[[#This Row],[b2]]-IMPORT[[#This Row],[a2]])</f>
        <v/>
      </c>
      <c r="O215" s="32">
        <f ca="1">SUM(INDIRECT(IMPORT_VAR[TABLENAME]&amp;"[@a"&amp;$1:$1-1&amp;"]"),INDIRECT(IMPORT_VAR[TABLENAME]&amp;"[@c"&amp;$1:$1-1&amp;"]"))</f>
        <v>16</v>
      </c>
      <c r="P215" s="33"/>
      <c r="Q215" s="33" t="str">
        <f>IF(IMPORT[[#This Row],[b3]]="","",IMPORT[[#This Row],[b3]]-IMPORT[[#This Row],[a3]])</f>
        <v/>
      </c>
      <c r="R215" s="32">
        <f ca="1">SUM(INDIRECT(IMPORT_VAR[TABLENAME]&amp;"[@a"&amp;$1:$1-1&amp;"]"),INDIRECT(IMPORT_VAR[TABLENAME]&amp;"[@c"&amp;$1:$1-1&amp;"]"))</f>
        <v>16</v>
      </c>
      <c r="S215" s="33"/>
      <c r="T215" s="33" t="str">
        <f>IF(IMPORT[[#This Row],[b4]]="","",IMPORT[[#This Row],[b4]]-IMPORT[[#This Row],[a4]])</f>
        <v/>
      </c>
      <c r="U215" s="32">
        <f ca="1">SUM(INDIRECT(IMPORT_VAR[TABLENAME]&amp;"[@a"&amp;$1:$1-1&amp;"]"),INDIRECT(IMPORT_VAR[TABLENAME]&amp;"[@c"&amp;$1:$1-1&amp;"]"))</f>
        <v>16</v>
      </c>
      <c r="V215" s="33"/>
      <c r="W215" s="31"/>
      <c r="X215" s="31" t="str">
        <f>IF(IMPORT[[#This Row],[b5]]="","",IMPORT[[#This Row],[b5]]-IMPORT[[#This Row],[a5]])</f>
        <v/>
      </c>
      <c r="Y215" s="49">
        <f ca="1">SUM(INDIRECT(IMPORT_VAR[TABLENAME]&amp;"[@a"&amp;$1:$1-1&amp;"]"),INDIRECT(IMPORT_VAR[TABLENAME]&amp;"[@c"&amp;$1:$1-1&amp;"]"))</f>
        <v>16</v>
      </c>
      <c r="Z215" s="51" t="s">
        <v>2763</v>
      </c>
      <c r="AA215" s="52" t="s">
        <v>3008</v>
      </c>
      <c r="AB215" s="52"/>
      <c r="AC215" s="52" t="str">
        <f>CONCATENATE(IMPORT[[#This Row],[1]]," ",IMPORT[[#This Row],[2]],IF(IMPORT[[#This Row],[3]]="","",CONCATENATE(" ",IMPORT[[#This Row],[3]])))</f>
        <v>Pocket 16x25</v>
      </c>
      <c r="AD215" s="52" t="str">
        <f>CONCATENATE("Import ",IMPORT[[#This Row],[Ket]])</f>
        <v>Import 2020</v>
      </c>
      <c r="AE215" s="52">
        <v>1800</v>
      </c>
      <c r="AF215" s="52" t="s">
        <v>5118</v>
      </c>
      <c r="AG215" s="52" t="s">
        <v>5780</v>
      </c>
      <c r="AH215" s="52">
        <f ca="1">IMPORT[[#This Row],[C]]</f>
        <v>16</v>
      </c>
      <c r="AI215" s="126" t="str">
        <f>CONCATENATE(IMPORT[[#This Row],[6]]," ",IMPORT[[#This Row],[7]])</f>
        <v>1800 PCS</v>
      </c>
    </row>
    <row r="216" spans="1:36">
      <c r="A216" s="102">
        <v>214</v>
      </c>
      <c r="B216" s="31">
        <f ca="1">IF(IMPORT[[#This Row],[C]]&lt;1,"",ROW()-2)</f>
        <v>214</v>
      </c>
      <c r="C216" s="57" t="s">
        <v>3009</v>
      </c>
      <c r="D216" s="31" t="s">
        <v>3010</v>
      </c>
      <c r="E216" s="31">
        <v>1200</v>
      </c>
      <c r="F216" s="31">
        <f ca="1">IMPORT[TT]</f>
        <v>4</v>
      </c>
      <c r="G216" s="31"/>
      <c r="H216" s="31">
        <v>2020</v>
      </c>
      <c r="I216" s="32">
        <v>4</v>
      </c>
      <c r="J216" s="31"/>
      <c r="K216" s="31" t="str">
        <f>IF(IMPORT[[#This Row],[b1]]="","",IMPORT[[#This Row],[b1]]-IMPORT[[#This Row],[a1]])</f>
        <v/>
      </c>
      <c r="L216" s="32">
        <f ca="1">SUM(INDIRECT(IMPORT_VAR[TABLENAME]&amp;"[@a"&amp;$1:$1-1&amp;"]"),INDIRECT(IMPORT_VAR[TABLENAME]&amp;"[@c"&amp;$1:$1-1&amp;"]"))</f>
        <v>4</v>
      </c>
      <c r="M216" s="31"/>
      <c r="N216" s="31" t="str">
        <f>IF(IMPORT[[#This Row],[b2]]="","",IMPORT[[#This Row],[b2]]-IMPORT[[#This Row],[a2]])</f>
        <v/>
      </c>
      <c r="O216" s="32">
        <f ca="1">SUM(INDIRECT(IMPORT_VAR[TABLENAME]&amp;"[@a"&amp;$1:$1-1&amp;"]"),INDIRECT(IMPORT_VAR[TABLENAME]&amp;"[@c"&amp;$1:$1-1&amp;"]"))</f>
        <v>4</v>
      </c>
      <c r="P216" s="33"/>
      <c r="Q216" s="33" t="str">
        <f>IF(IMPORT[[#This Row],[b3]]="","",IMPORT[[#This Row],[b3]]-IMPORT[[#This Row],[a3]])</f>
        <v/>
      </c>
      <c r="R216" s="32">
        <f ca="1">SUM(INDIRECT(IMPORT_VAR[TABLENAME]&amp;"[@a"&amp;$1:$1-1&amp;"]"),INDIRECT(IMPORT_VAR[TABLENAME]&amp;"[@c"&amp;$1:$1-1&amp;"]"))</f>
        <v>4</v>
      </c>
      <c r="S216" s="33"/>
      <c r="T216" s="33" t="str">
        <f>IF(IMPORT[[#This Row],[b4]]="","",IMPORT[[#This Row],[b4]]-IMPORT[[#This Row],[a4]])</f>
        <v/>
      </c>
      <c r="U216" s="32">
        <f ca="1">SUM(INDIRECT(IMPORT_VAR[TABLENAME]&amp;"[@a"&amp;$1:$1-1&amp;"]"),INDIRECT(IMPORT_VAR[TABLENAME]&amp;"[@c"&amp;$1:$1-1&amp;"]"))</f>
        <v>4</v>
      </c>
      <c r="V216" s="33"/>
      <c r="W216" s="31"/>
      <c r="X216" s="31" t="str">
        <f>IF(IMPORT[[#This Row],[b5]]="","",IMPORT[[#This Row],[b5]]-IMPORT[[#This Row],[a5]])</f>
        <v/>
      </c>
      <c r="Y216" s="49">
        <f ca="1">SUM(INDIRECT(IMPORT_VAR[TABLENAME]&amp;"[@a"&amp;$1:$1-1&amp;"]"),INDIRECT(IMPORT_VAR[TABLENAME]&amp;"[@c"&amp;$1:$1-1&amp;"]"))</f>
        <v>4</v>
      </c>
      <c r="Z216" s="51" t="s">
        <v>2763</v>
      </c>
      <c r="AA216" s="51" t="s">
        <v>3009</v>
      </c>
      <c r="AB216" s="51" t="s">
        <v>5704</v>
      </c>
      <c r="AC216" s="51" t="str">
        <f>CONCATENATE(IMPORT[[#This Row],[1]]," ",IMPORT[[#This Row],[2]],IF(IMPORT[[#This Row],[3]]="","",CONCATENATE(" ",IMPORT[[#This Row],[3]])))</f>
        <v>Pocket 22x32 Kantong Ultah</v>
      </c>
      <c r="AD216" s="51" t="str">
        <f>CONCATENATE("Import ",IMPORT[[#This Row],[Ket]])</f>
        <v>Import 2020</v>
      </c>
      <c r="AE216" s="52">
        <v>1200</v>
      </c>
      <c r="AF216" s="52" t="s">
        <v>5118</v>
      </c>
      <c r="AG216" s="52" t="s">
        <v>5780</v>
      </c>
      <c r="AH216" s="52">
        <f ca="1">IMPORT[[#This Row],[C]]</f>
        <v>4</v>
      </c>
      <c r="AI216" s="126" t="str">
        <f>CONCATENATE(IMPORT[[#This Row],[6]]," ",IMPORT[[#This Row],[7]])</f>
        <v>1200 PCS</v>
      </c>
    </row>
    <row r="217" spans="1:36">
      <c r="A217" s="102">
        <v>215</v>
      </c>
      <c r="B217" s="31">
        <f ca="1">IF(IMPORT[[#This Row],[C]]&lt;1,"",ROW()-2)</f>
        <v>215</v>
      </c>
      <c r="C217" s="57" t="s">
        <v>3011</v>
      </c>
      <c r="D217" s="31" t="s">
        <v>3012</v>
      </c>
      <c r="E217" s="31">
        <v>720</v>
      </c>
      <c r="F217" s="31">
        <f ca="1">IMPORT[TT]</f>
        <v>4</v>
      </c>
      <c r="G217" s="31"/>
      <c r="H217" s="31">
        <v>2020</v>
      </c>
      <c r="I217" s="32">
        <v>4</v>
      </c>
      <c r="J217" s="31"/>
      <c r="K217" s="31" t="str">
        <f>IF(IMPORT[[#This Row],[b1]]="","",IMPORT[[#This Row],[b1]]-IMPORT[[#This Row],[a1]])</f>
        <v/>
      </c>
      <c r="L217" s="32">
        <f ca="1">SUM(INDIRECT(IMPORT_VAR[TABLENAME]&amp;"[@a"&amp;$1:$1-1&amp;"]"),INDIRECT(IMPORT_VAR[TABLENAME]&amp;"[@c"&amp;$1:$1-1&amp;"]"))</f>
        <v>4</v>
      </c>
      <c r="M217" s="31"/>
      <c r="N217" s="31" t="str">
        <f>IF(IMPORT[[#This Row],[b2]]="","",IMPORT[[#This Row],[b2]]-IMPORT[[#This Row],[a2]])</f>
        <v/>
      </c>
      <c r="O217" s="32">
        <f ca="1">SUM(INDIRECT(IMPORT_VAR[TABLENAME]&amp;"[@a"&amp;$1:$1-1&amp;"]"),INDIRECT(IMPORT_VAR[TABLENAME]&amp;"[@c"&amp;$1:$1-1&amp;"]"))</f>
        <v>4</v>
      </c>
      <c r="P217" s="33"/>
      <c r="Q217" s="33" t="str">
        <f>IF(IMPORT[[#This Row],[b3]]="","",IMPORT[[#This Row],[b3]]-IMPORT[[#This Row],[a3]])</f>
        <v/>
      </c>
      <c r="R217" s="32">
        <f ca="1">SUM(INDIRECT(IMPORT_VAR[TABLENAME]&amp;"[@a"&amp;$1:$1-1&amp;"]"),INDIRECT(IMPORT_VAR[TABLENAME]&amp;"[@c"&amp;$1:$1-1&amp;"]"))</f>
        <v>4</v>
      </c>
      <c r="S217" s="33"/>
      <c r="T217" s="33" t="str">
        <f>IF(IMPORT[[#This Row],[b4]]="","",IMPORT[[#This Row],[b4]]-IMPORT[[#This Row],[a4]])</f>
        <v/>
      </c>
      <c r="U217" s="32">
        <f ca="1">SUM(INDIRECT(IMPORT_VAR[TABLENAME]&amp;"[@a"&amp;$1:$1-1&amp;"]"),INDIRECT(IMPORT_VAR[TABLENAME]&amp;"[@c"&amp;$1:$1-1&amp;"]"))</f>
        <v>4</v>
      </c>
      <c r="V217" s="33"/>
      <c r="W217" s="31"/>
      <c r="X217" s="31" t="str">
        <f>IF(IMPORT[[#This Row],[b5]]="","",IMPORT[[#This Row],[b5]]-IMPORT[[#This Row],[a5]])</f>
        <v/>
      </c>
      <c r="Y217" s="49">
        <f ca="1">SUM(INDIRECT(IMPORT_VAR[TABLENAME]&amp;"[@a"&amp;$1:$1-1&amp;"]"),INDIRECT(IMPORT_VAR[TABLENAME]&amp;"[@c"&amp;$1:$1-1&amp;"]"))</f>
        <v>4</v>
      </c>
      <c r="Z217" s="51" t="s">
        <v>2763</v>
      </c>
      <c r="AA217" s="51" t="s">
        <v>3011</v>
      </c>
      <c r="AB217" s="51" t="s">
        <v>5700</v>
      </c>
      <c r="AC217" s="51" t="str">
        <f>CONCATENATE(IMPORT[[#This Row],[1]]," ",IMPORT[[#This Row],[2]],IF(IMPORT[[#This Row],[3]]="","",CONCATENATE(" ",IMPORT[[#This Row],[3]])))</f>
        <v>Pocket NO-859-M Biasa Kecil</v>
      </c>
      <c r="AD217" s="51" t="str">
        <f>CONCATENATE("Import ",IMPORT[[#This Row],[Ket]])</f>
        <v>Import 2020</v>
      </c>
      <c r="AE217" s="52">
        <v>720</v>
      </c>
      <c r="AF217" s="52" t="s">
        <v>5118</v>
      </c>
      <c r="AG217" s="52" t="s">
        <v>5780</v>
      </c>
      <c r="AH217" s="52">
        <f ca="1">IMPORT[[#This Row],[C]]</f>
        <v>4</v>
      </c>
      <c r="AI217" s="126" t="str">
        <f>CONCATENATE(IMPORT[[#This Row],[6]]," ",IMPORT[[#This Row],[7]])</f>
        <v>720 PCS</v>
      </c>
    </row>
    <row r="218" spans="1:36">
      <c r="A218" s="102">
        <v>216</v>
      </c>
      <c r="B218" s="31">
        <f ca="1">IF(IMPORT[[#This Row],[C]]&lt;1,"",ROW()-2)</f>
        <v>216</v>
      </c>
      <c r="C218" s="57" t="s">
        <v>3013</v>
      </c>
      <c r="D218" s="31" t="s">
        <v>3012</v>
      </c>
      <c r="E218" s="31">
        <v>720</v>
      </c>
      <c r="F218" s="31">
        <f ca="1">IMPORT[TT]</f>
        <v>2</v>
      </c>
      <c r="G218" s="31"/>
      <c r="H218" s="31">
        <v>2020</v>
      </c>
      <c r="I218" s="32">
        <v>2</v>
      </c>
      <c r="J218" s="31"/>
      <c r="K218" s="31" t="str">
        <f>IF(IMPORT[[#This Row],[b1]]="","",IMPORT[[#This Row],[b1]]-IMPORT[[#This Row],[a1]])</f>
        <v/>
      </c>
      <c r="L218" s="32">
        <f ca="1">SUM(INDIRECT(IMPORT_VAR[TABLENAME]&amp;"[@a"&amp;$1:$1-1&amp;"]"),INDIRECT(IMPORT_VAR[TABLENAME]&amp;"[@c"&amp;$1:$1-1&amp;"]"))</f>
        <v>2</v>
      </c>
      <c r="M218" s="31"/>
      <c r="N218" s="31" t="str">
        <f>IF(IMPORT[[#This Row],[b2]]="","",IMPORT[[#This Row],[b2]]-IMPORT[[#This Row],[a2]])</f>
        <v/>
      </c>
      <c r="O218" s="32">
        <f ca="1">SUM(INDIRECT(IMPORT_VAR[TABLENAME]&amp;"[@a"&amp;$1:$1-1&amp;"]"),INDIRECT(IMPORT_VAR[TABLENAME]&amp;"[@c"&amp;$1:$1-1&amp;"]"))</f>
        <v>2</v>
      </c>
      <c r="P218" s="33"/>
      <c r="Q218" s="33" t="str">
        <f>IF(IMPORT[[#This Row],[b3]]="","",IMPORT[[#This Row],[b3]]-IMPORT[[#This Row],[a3]])</f>
        <v/>
      </c>
      <c r="R218" s="32">
        <f ca="1">SUM(INDIRECT(IMPORT_VAR[TABLENAME]&amp;"[@a"&amp;$1:$1-1&amp;"]"),INDIRECT(IMPORT_VAR[TABLENAME]&amp;"[@c"&amp;$1:$1-1&amp;"]"))</f>
        <v>2</v>
      </c>
      <c r="S218" s="33"/>
      <c r="T218" s="33" t="str">
        <f>IF(IMPORT[[#This Row],[b4]]="","",IMPORT[[#This Row],[b4]]-IMPORT[[#This Row],[a4]])</f>
        <v/>
      </c>
      <c r="U218" s="32">
        <f ca="1">SUM(INDIRECT(IMPORT_VAR[TABLENAME]&amp;"[@a"&amp;$1:$1-1&amp;"]"),INDIRECT(IMPORT_VAR[TABLENAME]&amp;"[@c"&amp;$1:$1-1&amp;"]"))</f>
        <v>2</v>
      </c>
      <c r="V218" s="33"/>
      <c r="W218" s="31"/>
      <c r="X218" s="31" t="str">
        <f>IF(IMPORT[[#This Row],[b5]]="","",IMPORT[[#This Row],[b5]]-IMPORT[[#This Row],[a5]])</f>
        <v/>
      </c>
      <c r="Y218" s="49">
        <f ca="1">SUM(INDIRECT(IMPORT_VAR[TABLENAME]&amp;"[@a"&amp;$1:$1-1&amp;"]"),INDIRECT(IMPORT_VAR[TABLENAME]&amp;"[@c"&amp;$1:$1-1&amp;"]"))</f>
        <v>2</v>
      </c>
      <c r="Z218" s="51" t="s">
        <v>2763</v>
      </c>
      <c r="AA218" s="51" t="s">
        <v>3013</v>
      </c>
      <c r="AB218" s="51" t="s">
        <v>5700</v>
      </c>
      <c r="AC218" s="51" t="str">
        <f>CONCATENATE(IMPORT[[#This Row],[1]]," ",IMPORT[[#This Row],[2]],IF(IMPORT[[#This Row],[3]]="","",CONCATENATE(" ",IMPORT[[#This Row],[3]])))</f>
        <v>Pocket NO-003-M Biasa Kecil</v>
      </c>
      <c r="AD218" s="51" t="str">
        <f>CONCATENATE("Import ",IMPORT[[#This Row],[Ket]])</f>
        <v>Import 2020</v>
      </c>
      <c r="AE218" s="52">
        <v>720</v>
      </c>
      <c r="AF218" s="52" t="s">
        <v>5118</v>
      </c>
      <c r="AG218" s="52" t="s">
        <v>5780</v>
      </c>
      <c r="AH218" s="52">
        <f ca="1">IMPORT[[#This Row],[C]]</f>
        <v>2</v>
      </c>
      <c r="AI218" s="126" t="str">
        <f>CONCATENATE(IMPORT[[#This Row],[6]]," ",IMPORT[[#This Row],[7]])</f>
        <v>720 PCS</v>
      </c>
    </row>
    <row r="219" spans="1:36">
      <c r="A219" s="102">
        <v>217</v>
      </c>
      <c r="B219" s="31">
        <f ca="1">IF(IMPORT[[#This Row],[C]]&lt;1,"",ROW()-2)</f>
        <v>217</v>
      </c>
      <c r="C219" s="57" t="s">
        <v>3014</v>
      </c>
      <c r="D219" s="31" t="s">
        <v>3012</v>
      </c>
      <c r="E219" s="31">
        <v>720</v>
      </c>
      <c r="F219" s="31">
        <f ca="1">IMPORT[TT]</f>
        <v>2</v>
      </c>
      <c r="G219" s="31"/>
      <c r="H219" s="31">
        <v>2020</v>
      </c>
      <c r="I219" s="32">
        <v>2</v>
      </c>
      <c r="J219" s="31"/>
      <c r="K219" s="31" t="str">
        <f>IF(IMPORT[[#This Row],[b1]]="","",IMPORT[[#This Row],[b1]]-IMPORT[[#This Row],[a1]])</f>
        <v/>
      </c>
      <c r="L219" s="32">
        <f ca="1">SUM(INDIRECT(IMPORT_VAR[TABLENAME]&amp;"[@a"&amp;$1:$1-1&amp;"]"),INDIRECT(IMPORT_VAR[TABLENAME]&amp;"[@c"&amp;$1:$1-1&amp;"]"))</f>
        <v>2</v>
      </c>
      <c r="M219" s="31"/>
      <c r="N219" s="31" t="str">
        <f>IF(IMPORT[[#This Row],[b2]]="","",IMPORT[[#This Row],[b2]]-IMPORT[[#This Row],[a2]])</f>
        <v/>
      </c>
      <c r="O219" s="32">
        <f ca="1">SUM(INDIRECT(IMPORT_VAR[TABLENAME]&amp;"[@a"&amp;$1:$1-1&amp;"]"),INDIRECT(IMPORT_VAR[TABLENAME]&amp;"[@c"&amp;$1:$1-1&amp;"]"))</f>
        <v>2</v>
      </c>
      <c r="P219" s="33"/>
      <c r="Q219" s="33" t="str">
        <f>IF(IMPORT[[#This Row],[b3]]="","",IMPORT[[#This Row],[b3]]-IMPORT[[#This Row],[a3]])</f>
        <v/>
      </c>
      <c r="R219" s="32">
        <f ca="1">SUM(INDIRECT(IMPORT_VAR[TABLENAME]&amp;"[@a"&amp;$1:$1-1&amp;"]"),INDIRECT(IMPORT_VAR[TABLENAME]&amp;"[@c"&amp;$1:$1-1&amp;"]"))</f>
        <v>2</v>
      </c>
      <c r="S219" s="33"/>
      <c r="T219" s="33" t="str">
        <f>IF(IMPORT[[#This Row],[b4]]="","",IMPORT[[#This Row],[b4]]-IMPORT[[#This Row],[a4]])</f>
        <v/>
      </c>
      <c r="U219" s="32">
        <f ca="1">SUM(INDIRECT(IMPORT_VAR[TABLENAME]&amp;"[@a"&amp;$1:$1-1&amp;"]"),INDIRECT(IMPORT_VAR[TABLENAME]&amp;"[@c"&amp;$1:$1-1&amp;"]"))</f>
        <v>2</v>
      </c>
      <c r="V219" s="33"/>
      <c r="W219" s="31"/>
      <c r="X219" s="31" t="str">
        <f>IF(IMPORT[[#This Row],[b5]]="","",IMPORT[[#This Row],[b5]]-IMPORT[[#This Row],[a5]])</f>
        <v/>
      </c>
      <c r="Y219" s="49">
        <f ca="1">SUM(INDIRECT(IMPORT_VAR[TABLENAME]&amp;"[@a"&amp;$1:$1-1&amp;"]"),INDIRECT(IMPORT_VAR[TABLENAME]&amp;"[@c"&amp;$1:$1-1&amp;"]"))</f>
        <v>2</v>
      </c>
      <c r="Z219" s="51" t="s">
        <v>2763</v>
      </c>
      <c r="AA219" s="51" t="s">
        <v>3014</v>
      </c>
      <c r="AB219" s="51" t="s">
        <v>5700</v>
      </c>
      <c r="AC219" s="51" t="str">
        <f>CONCATENATE(IMPORT[[#This Row],[1]]," ",IMPORT[[#This Row],[2]],IF(IMPORT[[#This Row],[3]]="","",CONCATENATE(" ",IMPORT[[#This Row],[3]])))</f>
        <v>Pocket H-8233-M Biasa Kecil</v>
      </c>
      <c r="AD219" s="51" t="str">
        <f>CONCATENATE("Import ",IMPORT[[#This Row],[Ket]])</f>
        <v>Import 2020</v>
      </c>
      <c r="AE219" s="52">
        <v>720</v>
      </c>
      <c r="AF219" s="52" t="s">
        <v>5118</v>
      </c>
      <c r="AG219" s="52" t="s">
        <v>5780</v>
      </c>
      <c r="AH219" s="52">
        <f ca="1">IMPORT[[#This Row],[C]]</f>
        <v>2</v>
      </c>
      <c r="AI219" s="126" t="str">
        <f>CONCATENATE(IMPORT[[#This Row],[6]]," ",IMPORT[[#This Row],[7]])</f>
        <v>720 PCS</v>
      </c>
    </row>
    <row r="220" spans="1:36">
      <c r="A220" s="102">
        <v>218</v>
      </c>
      <c r="B220" s="31">
        <f ca="1">IF(IMPORT[[#This Row],[C]]&lt;1,"",ROW()-2)</f>
        <v>218</v>
      </c>
      <c r="C220" s="57" t="s">
        <v>3015</v>
      </c>
      <c r="D220" s="31" t="s">
        <v>3012</v>
      </c>
      <c r="E220" s="31">
        <v>720</v>
      </c>
      <c r="F220" s="31">
        <f ca="1">IMPORT[TT]</f>
        <v>1</v>
      </c>
      <c r="G220" s="31"/>
      <c r="H220" s="31">
        <v>2020</v>
      </c>
      <c r="I220" s="32">
        <v>1</v>
      </c>
      <c r="J220" s="31"/>
      <c r="K220" s="31" t="str">
        <f>IF(IMPORT[[#This Row],[b1]]="","",IMPORT[[#This Row],[b1]]-IMPORT[[#This Row],[a1]])</f>
        <v/>
      </c>
      <c r="L220" s="32">
        <f ca="1">SUM(INDIRECT(IMPORT_VAR[TABLENAME]&amp;"[@a"&amp;$1:$1-1&amp;"]"),INDIRECT(IMPORT_VAR[TABLENAME]&amp;"[@c"&amp;$1:$1-1&amp;"]"))</f>
        <v>1</v>
      </c>
      <c r="M220" s="31"/>
      <c r="N220" s="31" t="str">
        <f>IF(IMPORT[[#This Row],[b2]]="","",IMPORT[[#This Row],[b2]]-IMPORT[[#This Row],[a2]])</f>
        <v/>
      </c>
      <c r="O220" s="32">
        <f ca="1">SUM(INDIRECT(IMPORT_VAR[TABLENAME]&amp;"[@a"&amp;$1:$1-1&amp;"]"),INDIRECT(IMPORT_VAR[TABLENAME]&amp;"[@c"&amp;$1:$1-1&amp;"]"))</f>
        <v>1</v>
      </c>
      <c r="P220" s="33"/>
      <c r="Q220" s="33" t="str">
        <f>IF(IMPORT[[#This Row],[b3]]="","",IMPORT[[#This Row],[b3]]-IMPORT[[#This Row],[a3]])</f>
        <v/>
      </c>
      <c r="R220" s="32">
        <f ca="1">SUM(INDIRECT(IMPORT_VAR[TABLENAME]&amp;"[@a"&amp;$1:$1-1&amp;"]"),INDIRECT(IMPORT_VAR[TABLENAME]&amp;"[@c"&amp;$1:$1-1&amp;"]"))</f>
        <v>1</v>
      </c>
      <c r="S220" s="33"/>
      <c r="T220" s="33" t="str">
        <f>IF(IMPORT[[#This Row],[b4]]="","",IMPORT[[#This Row],[b4]]-IMPORT[[#This Row],[a4]])</f>
        <v/>
      </c>
      <c r="U220" s="32">
        <f ca="1">SUM(INDIRECT(IMPORT_VAR[TABLENAME]&amp;"[@a"&amp;$1:$1-1&amp;"]"),INDIRECT(IMPORT_VAR[TABLENAME]&amp;"[@c"&amp;$1:$1-1&amp;"]"))</f>
        <v>1</v>
      </c>
      <c r="V220" s="33"/>
      <c r="W220" s="31"/>
      <c r="X220" s="31" t="str">
        <f>IF(IMPORT[[#This Row],[b5]]="","",IMPORT[[#This Row],[b5]]-IMPORT[[#This Row],[a5]])</f>
        <v/>
      </c>
      <c r="Y220" s="49">
        <f ca="1">SUM(INDIRECT(IMPORT_VAR[TABLENAME]&amp;"[@a"&amp;$1:$1-1&amp;"]"),INDIRECT(IMPORT_VAR[TABLENAME]&amp;"[@c"&amp;$1:$1-1&amp;"]"))</f>
        <v>1</v>
      </c>
      <c r="Z220" s="51" t="s">
        <v>2763</v>
      </c>
      <c r="AA220" s="51" t="s">
        <v>3015</v>
      </c>
      <c r="AB220" s="51" t="s">
        <v>5700</v>
      </c>
      <c r="AC220" s="51" t="str">
        <f>CONCATENATE(IMPORT[[#This Row],[1]]," ",IMPORT[[#This Row],[2]],IF(IMPORT[[#This Row],[3]]="","",CONCATENATE(" ",IMPORT[[#This Row],[3]])))</f>
        <v>Pocket H-4007-M Biasa Kecil</v>
      </c>
      <c r="AD220" s="51" t="str">
        <f>CONCATENATE("Import ",IMPORT[[#This Row],[Ket]])</f>
        <v>Import 2020</v>
      </c>
      <c r="AE220" s="52">
        <v>720</v>
      </c>
      <c r="AF220" s="52" t="s">
        <v>5118</v>
      </c>
      <c r="AG220" s="52" t="s">
        <v>5780</v>
      </c>
      <c r="AH220" s="52">
        <f ca="1">IMPORT[[#This Row],[C]]</f>
        <v>1</v>
      </c>
      <c r="AI220" s="126" t="str">
        <f>CONCATENATE(IMPORT[[#This Row],[6]]," ",IMPORT[[#This Row],[7]])</f>
        <v>720 PCS</v>
      </c>
    </row>
    <row r="221" spans="1:36">
      <c r="A221" s="102">
        <v>219</v>
      </c>
      <c r="B221" s="31" t="str">
        <f ca="1">IF(IMPORT[[#This Row],[C]]&lt;1,"",ROW()-2)</f>
        <v/>
      </c>
      <c r="C221" s="57" t="s">
        <v>3016</v>
      </c>
      <c r="D221" s="31" t="s">
        <v>3012</v>
      </c>
      <c r="E221" s="31">
        <v>720</v>
      </c>
      <c r="F221" s="31">
        <f ca="1">IMPORT[TT]</f>
        <v>0</v>
      </c>
      <c r="G221" s="31"/>
      <c r="H221" s="31">
        <v>2020</v>
      </c>
      <c r="I221" s="32">
        <v>0</v>
      </c>
      <c r="J221" s="31"/>
      <c r="K221" s="31" t="str">
        <f>IF(IMPORT[[#This Row],[b1]]="","",IMPORT[[#This Row],[b1]]-IMPORT[[#This Row],[a1]])</f>
        <v/>
      </c>
      <c r="L221" s="32">
        <f ca="1">SUM(INDIRECT(IMPORT_VAR[TABLENAME]&amp;"[@a"&amp;$1:$1-1&amp;"]"),INDIRECT(IMPORT_VAR[TABLENAME]&amp;"[@c"&amp;$1:$1-1&amp;"]"))</f>
        <v>0</v>
      </c>
      <c r="M221" s="31"/>
      <c r="N221" s="31" t="str">
        <f>IF(IMPORT[[#This Row],[b2]]="","",IMPORT[[#This Row],[b2]]-IMPORT[[#This Row],[a2]])</f>
        <v/>
      </c>
      <c r="O221" s="32">
        <f ca="1">SUM(INDIRECT(IMPORT_VAR[TABLENAME]&amp;"[@a"&amp;$1:$1-1&amp;"]"),INDIRECT(IMPORT_VAR[TABLENAME]&amp;"[@c"&amp;$1:$1-1&amp;"]"))</f>
        <v>0</v>
      </c>
      <c r="P221" s="33"/>
      <c r="Q221" s="33" t="str">
        <f>IF(IMPORT[[#This Row],[b3]]="","",IMPORT[[#This Row],[b3]]-IMPORT[[#This Row],[a3]])</f>
        <v/>
      </c>
      <c r="R221" s="32">
        <f ca="1">SUM(INDIRECT(IMPORT_VAR[TABLENAME]&amp;"[@a"&amp;$1:$1-1&amp;"]"),INDIRECT(IMPORT_VAR[TABLENAME]&amp;"[@c"&amp;$1:$1-1&amp;"]"))</f>
        <v>0</v>
      </c>
      <c r="S221" s="33"/>
      <c r="T221" s="33" t="str">
        <f>IF(IMPORT[[#This Row],[b4]]="","",IMPORT[[#This Row],[b4]]-IMPORT[[#This Row],[a4]])</f>
        <v/>
      </c>
      <c r="U221" s="32">
        <f ca="1">SUM(INDIRECT(IMPORT_VAR[TABLENAME]&amp;"[@a"&amp;$1:$1-1&amp;"]"),INDIRECT(IMPORT_VAR[TABLENAME]&amp;"[@c"&amp;$1:$1-1&amp;"]"))</f>
        <v>0</v>
      </c>
      <c r="V221" s="33"/>
      <c r="W221" s="31"/>
      <c r="X221" s="31" t="str">
        <f>IF(IMPORT[[#This Row],[b5]]="","",IMPORT[[#This Row],[b5]]-IMPORT[[#This Row],[a5]])</f>
        <v/>
      </c>
      <c r="Y221" s="49">
        <f ca="1">SUM(INDIRECT(IMPORT_VAR[TABLENAME]&amp;"[@a"&amp;$1:$1-1&amp;"]"),INDIRECT(IMPORT_VAR[TABLENAME]&amp;"[@c"&amp;$1:$1-1&amp;"]"))</f>
        <v>0</v>
      </c>
      <c r="Z221" s="51" t="s">
        <v>2763</v>
      </c>
      <c r="AA221" s="51" t="s">
        <v>3016</v>
      </c>
      <c r="AB221" s="51" t="s">
        <v>5700</v>
      </c>
      <c r="AC221" s="51" t="str">
        <f>CONCATENATE(IMPORT[[#This Row],[1]]," ",IMPORT[[#This Row],[2]],IF(IMPORT[[#This Row],[3]]="","",CONCATENATE(" ",IMPORT[[#This Row],[3]])))</f>
        <v>Pocket NO-893-M Biasa Kecil</v>
      </c>
      <c r="AD221" s="51" t="str">
        <f>CONCATENATE("Import ",IMPORT[[#This Row],[Ket]])</f>
        <v>Import 2020</v>
      </c>
      <c r="AE221" s="52">
        <v>720</v>
      </c>
      <c r="AF221" s="52" t="s">
        <v>5118</v>
      </c>
      <c r="AG221" s="52" t="s">
        <v>5780</v>
      </c>
      <c r="AH221" s="52">
        <f ca="1">IMPORT[[#This Row],[C]]</f>
        <v>0</v>
      </c>
      <c r="AI221" s="126" t="str">
        <f>CONCATENATE(IMPORT[[#This Row],[6]]," ",IMPORT[[#This Row],[7]])</f>
        <v>720 PCS</v>
      </c>
    </row>
    <row r="222" spans="1:36">
      <c r="A222" s="102">
        <v>220</v>
      </c>
      <c r="B222" s="31" t="str">
        <f ca="1">IF(IMPORT[[#This Row],[C]]&lt;1,"",ROW()-2)</f>
        <v/>
      </c>
      <c r="C222" s="57" t="s">
        <v>3017</v>
      </c>
      <c r="D222" s="31" t="s">
        <v>3012</v>
      </c>
      <c r="E222" s="31">
        <v>720</v>
      </c>
      <c r="F222" s="31">
        <f ca="1">IMPORT[TT]</f>
        <v>0</v>
      </c>
      <c r="G222" s="31"/>
      <c r="H222" s="31">
        <v>2020</v>
      </c>
      <c r="I222" s="32">
        <v>0</v>
      </c>
      <c r="J222" s="31"/>
      <c r="K222" s="31" t="str">
        <f>IF(IMPORT[[#This Row],[b1]]="","",IMPORT[[#This Row],[b1]]-IMPORT[[#This Row],[a1]])</f>
        <v/>
      </c>
      <c r="L222" s="32">
        <f ca="1">SUM(INDIRECT(IMPORT_VAR[TABLENAME]&amp;"[@a"&amp;$1:$1-1&amp;"]"),INDIRECT(IMPORT_VAR[TABLENAME]&amp;"[@c"&amp;$1:$1-1&amp;"]"))</f>
        <v>0</v>
      </c>
      <c r="M222" s="31"/>
      <c r="N222" s="31" t="str">
        <f>IF(IMPORT[[#This Row],[b2]]="","",IMPORT[[#This Row],[b2]]-IMPORT[[#This Row],[a2]])</f>
        <v/>
      </c>
      <c r="O222" s="32">
        <f ca="1">SUM(INDIRECT(IMPORT_VAR[TABLENAME]&amp;"[@a"&amp;$1:$1-1&amp;"]"),INDIRECT(IMPORT_VAR[TABLENAME]&amp;"[@c"&amp;$1:$1-1&amp;"]"))</f>
        <v>0</v>
      </c>
      <c r="P222" s="33"/>
      <c r="Q222" s="33" t="str">
        <f>IF(IMPORT[[#This Row],[b3]]="","",IMPORT[[#This Row],[b3]]-IMPORT[[#This Row],[a3]])</f>
        <v/>
      </c>
      <c r="R222" s="32">
        <f ca="1">SUM(INDIRECT(IMPORT_VAR[TABLENAME]&amp;"[@a"&amp;$1:$1-1&amp;"]"),INDIRECT(IMPORT_VAR[TABLENAME]&amp;"[@c"&amp;$1:$1-1&amp;"]"))</f>
        <v>0</v>
      </c>
      <c r="S222" s="33"/>
      <c r="T222" s="33" t="str">
        <f>IF(IMPORT[[#This Row],[b4]]="","",IMPORT[[#This Row],[b4]]-IMPORT[[#This Row],[a4]])</f>
        <v/>
      </c>
      <c r="U222" s="32">
        <f ca="1">SUM(INDIRECT(IMPORT_VAR[TABLENAME]&amp;"[@a"&amp;$1:$1-1&amp;"]"),INDIRECT(IMPORT_VAR[TABLENAME]&amp;"[@c"&amp;$1:$1-1&amp;"]"))</f>
        <v>0</v>
      </c>
      <c r="V222" s="33"/>
      <c r="W222" s="31"/>
      <c r="X222" s="31" t="str">
        <f>IF(IMPORT[[#This Row],[b5]]="","",IMPORT[[#This Row],[b5]]-IMPORT[[#This Row],[a5]])</f>
        <v/>
      </c>
      <c r="Y222" s="49">
        <f ca="1">SUM(INDIRECT(IMPORT_VAR[TABLENAME]&amp;"[@a"&amp;$1:$1-1&amp;"]"),INDIRECT(IMPORT_VAR[TABLENAME]&amp;"[@c"&amp;$1:$1-1&amp;"]"))</f>
        <v>0</v>
      </c>
      <c r="Z222" s="51" t="s">
        <v>2763</v>
      </c>
      <c r="AA222" s="51" t="s">
        <v>3017</v>
      </c>
      <c r="AB222" s="51" t="s">
        <v>5700</v>
      </c>
      <c r="AC222" s="51" t="str">
        <f>CONCATENATE(IMPORT[[#This Row],[1]]," ",IMPORT[[#This Row],[2]],IF(IMPORT[[#This Row],[3]]="","",CONCATENATE(" ",IMPORT[[#This Row],[3]])))</f>
        <v>Pocket XM-3003-M Biasa Kecil</v>
      </c>
      <c r="AD222" s="51" t="str">
        <f>CONCATENATE("Import ",IMPORT[[#This Row],[Ket]])</f>
        <v>Import 2020</v>
      </c>
      <c r="AE222" s="52">
        <v>720</v>
      </c>
      <c r="AF222" s="52" t="s">
        <v>5118</v>
      </c>
      <c r="AG222" s="52" t="s">
        <v>5780</v>
      </c>
      <c r="AH222" s="52">
        <f ca="1">IMPORT[[#This Row],[C]]</f>
        <v>0</v>
      </c>
      <c r="AI222" s="126" t="str">
        <f>CONCATENATE(IMPORT[[#This Row],[6]]," ",IMPORT[[#This Row],[7]])</f>
        <v>720 PCS</v>
      </c>
    </row>
    <row r="223" spans="1:36">
      <c r="A223" s="102">
        <v>221</v>
      </c>
      <c r="B223" s="31">
        <f ca="1">IF(IMPORT[[#This Row],[C]]&lt;1,"",ROW()-2)</f>
        <v>221</v>
      </c>
      <c r="C223" s="57" t="s">
        <v>3018</v>
      </c>
      <c r="D223" s="31" t="s">
        <v>3012</v>
      </c>
      <c r="E223" s="31">
        <v>720</v>
      </c>
      <c r="F223" s="31">
        <f ca="1">IMPORT[TT]</f>
        <v>1</v>
      </c>
      <c r="G223" s="31"/>
      <c r="H223" s="31">
        <v>2020</v>
      </c>
      <c r="I223" s="32">
        <v>1</v>
      </c>
      <c r="J223" s="31"/>
      <c r="K223" s="31" t="str">
        <f>IF(IMPORT[[#This Row],[b1]]="","",IMPORT[[#This Row],[b1]]-IMPORT[[#This Row],[a1]])</f>
        <v/>
      </c>
      <c r="L223" s="32">
        <f ca="1">SUM(INDIRECT(IMPORT_VAR[TABLENAME]&amp;"[@a"&amp;$1:$1-1&amp;"]"),INDIRECT(IMPORT_VAR[TABLENAME]&amp;"[@c"&amp;$1:$1-1&amp;"]"))</f>
        <v>1</v>
      </c>
      <c r="M223" s="31"/>
      <c r="N223" s="31" t="str">
        <f>IF(IMPORT[[#This Row],[b2]]="","",IMPORT[[#This Row],[b2]]-IMPORT[[#This Row],[a2]])</f>
        <v/>
      </c>
      <c r="O223" s="32">
        <f ca="1">SUM(INDIRECT(IMPORT_VAR[TABLENAME]&amp;"[@a"&amp;$1:$1-1&amp;"]"),INDIRECT(IMPORT_VAR[TABLENAME]&amp;"[@c"&amp;$1:$1-1&amp;"]"))</f>
        <v>1</v>
      </c>
      <c r="P223" s="33"/>
      <c r="Q223" s="33" t="str">
        <f>IF(IMPORT[[#This Row],[b3]]="","",IMPORT[[#This Row],[b3]]-IMPORT[[#This Row],[a3]])</f>
        <v/>
      </c>
      <c r="R223" s="32">
        <f ca="1">SUM(INDIRECT(IMPORT_VAR[TABLENAME]&amp;"[@a"&amp;$1:$1-1&amp;"]"),INDIRECT(IMPORT_VAR[TABLENAME]&amp;"[@c"&amp;$1:$1-1&amp;"]"))</f>
        <v>1</v>
      </c>
      <c r="S223" s="33"/>
      <c r="T223" s="33" t="str">
        <f>IF(IMPORT[[#This Row],[b4]]="","",IMPORT[[#This Row],[b4]]-IMPORT[[#This Row],[a4]])</f>
        <v/>
      </c>
      <c r="U223" s="32">
        <f ca="1">SUM(INDIRECT(IMPORT_VAR[TABLENAME]&amp;"[@a"&amp;$1:$1-1&amp;"]"),INDIRECT(IMPORT_VAR[TABLENAME]&amp;"[@c"&amp;$1:$1-1&amp;"]"))</f>
        <v>1</v>
      </c>
      <c r="V223" s="33"/>
      <c r="W223" s="31"/>
      <c r="X223" s="31" t="str">
        <f>IF(IMPORT[[#This Row],[b5]]="","",IMPORT[[#This Row],[b5]]-IMPORT[[#This Row],[a5]])</f>
        <v/>
      </c>
      <c r="Y223" s="49">
        <f ca="1">SUM(INDIRECT(IMPORT_VAR[TABLENAME]&amp;"[@a"&amp;$1:$1-1&amp;"]"),INDIRECT(IMPORT_VAR[TABLENAME]&amp;"[@c"&amp;$1:$1-1&amp;"]"))</f>
        <v>1</v>
      </c>
      <c r="Z223" s="51" t="s">
        <v>2763</v>
      </c>
      <c r="AA223" s="51" t="s">
        <v>3018</v>
      </c>
      <c r="AB223" s="51" t="s">
        <v>5700</v>
      </c>
      <c r="AC223" s="51" t="str">
        <f>CONCATENATE(IMPORT[[#This Row],[1]]," ",IMPORT[[#This Row],[2]],IF(IMPORT[[#This Row],[3]]="","",CONCATENATE(" ",IMPORT[[#This Row],[3]])))</f>
        <v>Pocket NO-1036-M Biasa Kecil</v>
      </c>
      <c r="AD223" s="51" t="str">
        <f>CONCATENATE("Import ",IMPORT[[#This Row],[Ket]])</f>
        <v>Import 2020</v>
      </c>
      <c r="AE223" s="52">
        <v>720</v>
      </c>
      <c r="AF223" s="52" t="s">
        <v>5118</v>
      </c>
      <c r="AG223" s="52" t="s">
        <v>5780</v>
      </c>
      <c r="AH223" s="52">
        <f ca="1">IMPORT[[#This Row],[C]]</f>
        <v>1</v>
      </c>
      <c r="AI223" s="126" t="str">
        <f>CONCATENATE(IMPORT[[#This Row],[6]]," ",IMPORT[[#This Row],[7]])</f>
        <v>720 PCS</v>
      </c>
    </row>
    <row r="224" spans="1:36">
      <c r="A224" s="102">
        <v>222</v>
      </c>
      <c r="B224" s="31">
        <f ca="1">IF(IMPORT[[#This Row],[C]]&lt;1,"",ROW()-2)</f>
        <v>222</v>
      </c>
      <c r="C224" s="57" t="s">
        <v>3019</v>
      </c>
      <c r="D224" s="31" t="s">
        <v>3020</v>
      </c>
      <c r="E224" s="31">
        <v>480</v>
      </c>
      <c r="F224" s="31">
        <f ca="1">IMPORT[TT]</f>
        <v>4</v>
      </c>
      <c r="G224" s="31"/>
      <c r="H224" s="31">
        <v>2020</v>
      </c>
      <c r="I224" s="32">
        <v>4</v>
      </c>
      <c r="J224" s="31"/>
      <c r="K224" s="31" t="str">
        <f>IF(IMPORT[[#This Row],[b1]]="","",IMPORT[[#This Row],[b1]]-IMPORT[[#This Row],[a1]])</f>
        <v/>
      </c>
      <c r="L224" s="32">
        <f ca="1">SUM(INDIRECT(IMPORT_VAR[TABLENAME]&amp;"[@a"&amp;$1:$1-1&amp;"]"),INDIRECT(IMPORT_VAR[TABLENAME]&amp;"[@c"&amp;$1:$1-1&amp;"]"))</f>
        <v>4</v>
      </c>
      <c r="M224" s="31"/>
      <c r="N224" s="31" t="str">
        <f>IF(IMPORT[[#This Row],[b2]]="","",IMPORT[[#This Row],[b2]]-IMPORT[[#This Row],[a2]])</f>
        <v/>
      </c>
      <c r="O224" s="32">
        <f ca="1">SUM(INDIRECT(IMPORT_VAR[TABLENAME]&amp;"[@a"&amp;$1:$1-1&amp;"]"),INDIRECT(IMPORT_VAR[TABLENAME]&amp;"[@c"&amp;$1:$1-1&amp;"]"))</f>
        <v>4</v>
      </c>
      <c r="P224" s="33"/>
      <c r="Q224" s="33" t="str">
        <f>IF(IMPORT[[#This Row],[b3]]="","",IMPORT[[#This Row],[b3]]-IMPORT[[#This Row],[a3]])</f>
        <v/>
      </c>
      <c r="R224" s="32">
        <f ca="1">SUM(INDIRECT(IMPORT_VAR[TABLENAME]&amp;"[@a"&amp;$1:$1-1&amp;"]"),INDIRECT(IMPORT_VAR[TABLENAME]&amp;"[@c"&amp;$1:$1-1&amp;"]"))</f>
        <v>4</v>
      </c>
      <c r="S224" s="33"/>
      <c r="T224" s="33" t="str">
        <f>IF(IMPORT[[#This Row],[b4]]="","",IMPORT[[#This Row],[b4]]-IMPORT[[#This Row],[a4]])</f>
        <v/>
      </c>
      <c r="U224" s="32">
        <f ca="1">SUM(INDIRECT(IMPORT_VAR[TABLENAME]&amp;"[@a"&amp;$1:$1-1&amp;"]"),INDIRECT(IMPORT_VAR[TABLENAME]&amp;"[@c"&amp;$1:$1-1&amp;"]"))</f>
        <v>4</v>
      </c>
      <c r="V224" s="33"/>
      <c r="W224" s="31"/>
      <c r="X224" s="31" t="str">
        <f>IF(IMPORT[[#This Row],[b5]]="","",IMPORT[[#This Row],[b5]]-IMPORT[[#This Row],[a5]])</f>
        <v/>
      </c>
      <c r="Y224" s="49">
        <f ca="1">SUM(INDIRECT(IMPORT_VAR[TABLENAME]&amp;"[@a"&amp;$1:$1-1&amp;"]"),INDIRECT(IMPORT_VAR[TABLENAME]&amp;"[@c"&amp;$1:$1-1&amp;"]"))</f>
        <v>4</v>
      </c>
      <c r="Z224" s="51" t="s">
        <v>2763</v>
      </c>
      <c r="AA224" s="51" t="s">
        <v>3019</v>
      </c>
      <c r="AB224" s="51" t="s">
        <v>5701</v>
      </c>
      <c r="AC224" s="51" t="str">
        <f>CONCATENATE(IMPORT[[#This Row],[1]]," ",IMPORT[[#This Row],[2]],IF(IMPORT[[#This Row],[3]]="","",CONCATENATE(" ",IMPORT[[#This Row],[3]])))</f>
        <v>Pocket NO-859-L Biasa Tanggung</v>
      </c>
      <c r="AD224" s="51" t="str">
        <f>CONCATENATE("Import ",IMPORT[[#This Row],[Ket]])</f>
        <v>Import 2020</v>
      </c>
      <c r="AE224" s="52">
        <v>480</v>
      </c>
      <c r="AF224" s="52" t="s">
        <v>5118</v>
      </c>
      <c r="AG224" s="52" t="s">
        <v>5780</v>
      </c>
      <c r="AH224" s="52">
        <f ca="1">IMPORT[[#This Row],[C]]</f>
        <v>4</v>
      </c>
      <c r="AI224" s="126" t="str">
        <f>CONCATENATE(IMPORT[[#This Row],[6]]," ",IMPORT[[#This Row],[7]])</f>
        <v>480 PCS</v>
      </c>
    </row>
    <row r="225" spans="1:35">
      <c r="A225" s="102">
        <v>223</v>
      </c>
      <c r="B225" s="31">
        <f ca="1">IF(IMPORT[[#This Row],[C]]&lt;1,"",ROW()-2)</f>
        <v>223</v>
      </c>
      <c r="C225" s="57" t="s">
        <v>3021</v>
      </c>
      <c r="D225" s="31" t="s">
        <v>3020</v>
      </c>
      <c r="E225" s="31">
        <v>480</v>
      </c>
      <c r="F225" s="31">
        <f ca="1">IMPORT[TT]</f>
        <v>2</v>
      </c>
      <c r="G225" s="31"/>
      <c r="H225" s="31">
        <v>2020</v>
      </c>
      <c r="I225" s="32">
        <v>2</v>
      </c>
      <c r="J225" s="31"/>
      <c r="K225" s="31" t="str">
        <f>IF(IMPORT[[#This Row],[b1]]="","",IMPORT[[#This Row],[b1]]-IMPORT[[#This Row],[a1]])</f>
        <v/>
      </c>
      <c r="L225" s="32">
        <f ca="1">SUM(INDIRECT(IMPORT_VAR[TABLENAME]&amp;"[@a"&amp;$1:$1-1&amp;"]"),INDIRECT(IMPORT_VAR[TABLENAME]&amp;"[@c"&amp;$1:$1-1&amp;"]"))</f>
        <v>2</v>
      </c>
      <c r="M225" s="31"/>
      <c r="N225" s="31" t="str">
        <f>IF(IMPORT[[#This Row],[b2]]="","",IMPORT[[#This Row],[b2]]-IMPORT[[#This Row],[a2]])</f>
        <v/>
      </c>
      <c r="O225" s="32">
        <f ca="1">SUM(INDIRECT(IMPORT_VAR[TABLENAME]&amp;"[@a"&amp;$1:$1-1&amp;"]"),INDIRECT(IMPORT_VAR[TABLENAME]&amp;"[@c"&amp;$1:$1-1&amp;"]"))</f>
        <v>2</v>
      </c>
      <c r="P225" s="33"/>
      <c r="Q225" s="33" t="str">
        <f>IF(IMPORT[[#This Row],[b3]]="","",IMPORT[[#This Row],[b3]]-IMPORT[[#This Row],[a3]])</f>
        <v/>
      </c>
      <c r="R225" s="32">
        <f ca="1">SUM(INDIRECT(IMPORT_VAR[TABLENAME]&amp;"[@a"&amp;$1:$1-1&amp;"]"),INDIRECT(IMPORT_VAR[TABLENAME]&amp;"[@c"&amp;$1:$1-1&amp;"]"))</f>
        <v>2</v>
      </c>
      <c r="S225" s="33"/>
      <c r="T225" s="33" t="str">
        <f>IF(IMPORT[[#This Row],[b4]]="","",IMPORT[[#This Row],[b4]]-IMPORT[[#This Row],[a4]])</f>
        <v/>
      </c>
      <c r="U225" s="32">
        <f ca="1">SUM(INDIRECT(IMPORT_VAR[TABLENAME]&amp;"[@a"&amp;$1:$1-1&amp;"]"),INDIRECT(IMPORT_VAR[TABLENAME]&amp;"[@c"&amp;$1:$1-1&amp;"]"))</f>
        <v>2</v>
      </c>
      <c r="V225" s="33"/>
      <c r="W225" s="31"/>
      <c r="X225" s="31" t="str">
        <f>IF(IMPORT[[#This Row],[b5]]="","",IMPORT[[#This Row],[b5]]-IMPORT[[#This Row],[a5]])</f>
        <v/>
      </c>
      <c r="Y225" s="49">
        <f ca="1">SUM(INDIRECT(IMPORT_VAR[TABLENAME]&amp;"[@a"&amp;$1:$1-1&amp;"]"),INDIRECT(IMPORT_VAR[TABLENAME]&amp;"[@c"&amp;$1:$1-1&amp;"]"))</f>
        <v>2</v>
      </c>
      <c r="Z225" s="51" t="s">
        <v>2763</v>
      </c>
      <c r="AA225" s="51" t="s">
        <v>3021</v>
      </c>
      <c r="AB225" s="51" t="s">
        <v>5701</v>
      </c>
      <c r="AC225" s="51" t="str">
        <f>CONCATENATE(IMPORT[[#This Row],[1]]," ",IMPORT[[#This Row],[2]],IF(IMPORT[[#This Row],[3]]="","",CONCATENATE(" ",IMPORT[[#This Row],[3]])))</f>
        <v>Pocket NO-1036-L Biasa Tanggung</v>
      </c>
      <c r="AD225" s="51" t="str">
        <f>CONCATENATE("Import ",IMPORT[[#This Row],[Ket]])</f>
        <v>Import 2020</v>
      </c>
      <c r="AE225" s="52">
        <v>480</v>
      </c>
      <c r="AF225" s="52" t="s">
        <v>5118</v>
      </c>
      <c r="AG225" s="52" t="s">
        <v>5780</v>
      </c>
      <c r="AH225" s="52">
        <f ca="1">IMPORT[[#This Row],[C]]</f>
        <v>2</v>
      </c>
      <c r="AI225" s="126" t="str">
        <f>CONCATENATE(IMPORT[[#This Row],[6]]," ",IMPORT[[#This Row],[7]])</f>
        <v>480 PCS</v>
      </c>
    </row>
    <row r="226" spans="1:35">
      <c r="A226" s="102">
        <v>224</v>
      </c>
      <c r="B226" s="31">
        <f ca="1">IF(IMPORT[[#This Row],[C]]&lt;1,"",ROW()-2)</f>
        <v>224</v>
      </c>
      <c r="C226" s="57" t="s">
        <v>3022</v>
      </c>
      <c r="D226" s="31" t="s">
        <v>3023</v>
      </c>
      <c r="E226" s="31">
        <v>720</v>
      </c>
      <c r="F226" s="31">
        <f ca="1">IMPORT[TT]</f>
        <v>2</v>
      </c>
      <c r="G226" s="31"/>
      <c r="H226" s="31">
        <v>2020</v>
      </c>
      <c r="I226" s="32">
        <v>2</v>
      </c>
      <c r="J226" s="31"/>
      <c r="K226" s="31" t="str">
        <f>IF(IMPORT[[#This Row],[b1]]="","",IMPORT[[#This Row],[b1]]-IMPORT[[#This Row],[a1]])</f>
        <v/>
      </c>
      <c r="L226" s="32">
        <f ca="1">SUM(INDIRECT(IMPORT_VAR[TABLENAME]&amp;"[@a"&amp;$1:$1-1&amp;"]"),INDIRECT(IMPORT_VAR[TABLENAME]&amp;"[@c"&amp;$1:$1-1&amp;"]"))</f>
        <v>2</v>
      </c>
      <c r="M226" s="31"/>
      <c r="N226" s="31" t="str">
        <f>IF(IMPORT[[#This Row],[b2]]="","",IMPORT[[#This Row],[b2]]-IMPORT[[#This Row],[a2]])</f>
        <v/>
      </c>
      <c r="O226" s="32">
        <f ca="1">SUM(INDIRECT(IMPORT_VAR[TABLENAME]&amp;"[@a"&amp;$1:$1-1&amp;"]"),INDIRECT(IMPORT_VAR[TABLENAME]&amp;"[@c"&amp;$1:$1-1&amp;"]"))</f>
        <v>2</v>
      </c>
      <c r="P226" s="33"/>
      <c r="Q226" s="33" t="str">
        <f>IF(IMPORT[[#This Row],[b3]]="","",IMPORT[[#This Row],[b3]]-IMPORT[[#This Row],[a3]])</f>
        <v/>
      </c>
      <c r="R226" s="32">
        <f ca="1">SUM(INDIRECT(IMPORT_VAR[TABLENAME]&amp;"[@a"&amp;$1:$1-1&amp;"]"),INDIRECT(IMPORT_VAR[TABLENAME]&amp;"[@c"&amp;$1:$1-1&amp;"]"))</f>
        <v>2</v>
      </c>
      <c r="S226" s="33"/>
      <c r="T226" s="33" t="str">
        <f>IF(IMPORT[[#This Row],[b4]]="","",IMPORT[[#This Row],[b4]]-IMPORT[[#This Row],[a4]])</f>
        <v/>
      </c>
      <c r="U226" s="32">
        <f ca="1">SUM(INDIRECT(IMPORT_VAR[TABLENAME]&amp;"[@a"&amp;$1:$1-1&amp;"]"),INDIRECT(IMPORT_VAR[TABLENAME]&amp;"[@c"&amp;$1:$1-1&amp;"]"))</f>
        <v>2</v>
      </c>
      <c r="V226" s="33"/>
      <c r="W226" s="31"/>
      <c r="X226" s="31" t="str">
        <f>IF(IMPORT[[#This Row],[b5]]="","",IMPORT[[#This Row],[b5]]-IMPORT[[#This Row],[a5]])</f>
        <v/>
      </c>
      <c r="Y226" s="49">
        <f ca="1">SUM(INDIRECT(IMPORT_VAR[TABLENAME]&amp;"[@a"&amp;$1:$1-1&amp;"]"),INDIRECT(IMPORT_VAR[TABLENAME]&amp;"[@c"&amp;$1:$1-1&amp;"]"))</f>
        <v>2</v>
      </c>
      <c r="Z226" s="51" t="s">
        <v>2763</v>
      </c>
      <c r="AA226" s="51" t="s">
        <v>3022</v>
      </c>
      <c r="AB226" s="51" t="s">
        <v>5702</v>
      </c>
      <c r="AC226" s="51" t="str">
        <f>CONCATENATE(IMPORT[[#This Row],[1]]," ",IMPORT[[#This Row],[2]],IF(IMPORT[[#This Row],[3]]="","",CONCATENATE(" ",IMPORT[[#This Row],[3]])))</f>
        <v>Pocket XM2083-M Glitter Kecil</v>
      </c>
      <c r="AD226" s="51" t="str">
        <f>CONCATENATE("Import ",IMPORT[[#This Row],[Ket]])</f>
        <v>Import 2020</v>
      </c>
      <c r="AE226" s="52">
        <v>720</v>
      </c>
      <c r="AF226" s="52" t="s">
        <v>5118</v>
      </c>
      <c r="AG226" s="52" t="s">
        <v>5780</v>
      </c>
      <c r="AH226" s="52">
        <f ca="1">IMPORT[[#This Row],[C]]</f>
        <v>2</v>
      </c>
      <c r="AI226" s="126" t="str">
        <f>CONCATENATE(IMPORT[[#This Row],[6]]," ",IMPORT[[#This Row],[7]])</f>
        <v>720 PCS</v>
      </c>
    </row>
    <row r="227" spans="1:35">
      <c r="A227" s="102">
        <v>225</v>
      </c>
      <c r="B227" s="31">
        <f ca="1">IF(IMPORT[[#This Row],[C]]&lt;1,"",ROW()-2)</f>
        <v>225</v>
      </c>
      <c r="C227" s="57" t="s">
        <v>3024</v>
      </c>
      <c r="D227" s="31" t="s">
        <v>3023</v>
      </c>
      <c r="E227" s="31">
        <v>720</v>
      </c>
      <c r="F227" s="31">
        <f ca="1">IMPORT[TT]</f>
        <v>2</v>
      </c>
      <c r="G227" s="31"/>
      <c r="H227" s="31">
        <v>2020</v>
      </c>
      <c r="I227" s="32">
        <v>2</v>
      </c>
      <c r="J227" s="31"/>
      <c r="K227" s="31" t="str">
        <f>IF(IMPORT[[#This Row],[b1]]="","",IMPORT[[#This Row],[b1]]-IMPORT[[#This Row],[a1]])</f>
        <v/>
      </c>
      <c r="L227" s="32">
        <f ca="1">SUM(INDIRECT(IMPORT_VAR[TABLENAME]&amp;"[@a"&amp;$1:$1-1&amp;"]"),INDIRECT(IMPORT_VAR[TABLENAME]&amp;"[@c"&amp;$1:$1-1&amp;"]"))</f>
        <v>2</v>
      </c>
      <c r="M227" s="31"/>
      <c r="N227" s="31" t="str">
        <f>IF(IMPORT[[#This Row],[b2]]="","",IMPORT[[#This Row],[b2]]-IMPORT[[#This Row],[a2]])</f>
        <v/>
      </c>
      <c r="O227" s="32">
        <f ca="1">SUM(INDIRECT(IMPORT_VAR[TABLENAME]&amp;"[@a"&amp;$1:$1-1&amp;"]"),INDIRECT(IMPORT_VAR[TABLENAME]&amp;"[@c"&amp;$1:$1-1&amp;"]"))</f>
        <v>2</v>
      </c>
      <c r="P227" s="33"/>
      <c r="Q227" s="33" t="str">
        <f>IF(IMPORT[[#This Row],[b3]]="","",IMPORT[[#This Row],[b3]]-IMPORT[[#This Row],[a3]])</f>
        <v/>
      </c>
      <c r="R227" s="32">
        <f ca="1">SUM(INDIRECT(IMPORT_VAR[TABLENAME]&amp;"[@a"&amp;$1:$1-1&amp;"]"),INDIRECT(IMPORT_VAR[TABLENAME]&amp;"[@c"&amp;$1:$1-1&amp;"]"))</f>
        <v>2</v>
      </c>
      <c r="S227" s="33"/>
      <c r="T227" s="33" t="str">
        <f>IF(IMPORT[[#This Row],[b4]]="","",IMPORT[[#This Row],[b4]]-IMPORT[[#This Row],[a4]])</f>
        <v/>
      </c>
      <c r="U227" s="32">
        <f ca="1">SUM(INDIRECT(IMPORT_VAR[TABLENAME]&amp;"[@a"&amp;$1:$1-1&amp;"]"),INDIRECT(IMPORT_VAR[TABLENAME]&amp;"[@c"&amp;$1:$1-1&amp;"]"))</f>
        <v>2</v>
      </c>
      <c r="V227" s="33"/>
      <c r="W227" s="31"/>
      <c r="X227" s="31" t="str">
        <f>IF(IMPORT[[#This Row],[b5]]="","",IMPORT[[#This Row],[b5]]-IMPORT[[#This Row],[a5]])</f>
        <v/>
      </c>
      <c r="Y227" s="49">
        <f ca="1">SUM(INDIRECT(IMPORT_VAR[TABLENAME]&amp;"[@a"&amp;$1:$1-1&amp;"]"),INDIRECT(IMPORT_VAR[TABLENAME]&amp;"[@c"&amp;$1:$1-1&amp;"]"))</f>
        <v>2</v>
      </c>
      <c r="Z227" s="51" t="s">
        <v>2763</v>
      </c>
      <c r="AA227" s="51" t="s">
        <v>3024</v>
      </c>
      <c r="AB227" s="51" t="s">
        <v>5702</v>
      </c>
      <c r="AC227" s="51" t="str">
        <f>CONCATENATE(IMPORT[[#This Row],[1]]," ",IMPORT[[#This Row],[2]],IF(IMPORT[[#This Row],[3]]="","",CONCATENATE(" ",IMPORT[[#This Row],[3]])))</f>
        <v>Pocket SL-7701-M Glitter Kecil</v>
      </c>
      <c r="AD227" s="51" t="str">
        <f>CONCATENATE("Import ",IMPORT[[#This Row],[Ket]])</f>
        <v>Import 2020</v>
      </c>
      <c r="AE227" s="52">
        <v>720</v>
      </c>
      <c r="AF227" s="52" t="s">
        <v>5118</v>
      </c>
      <c r="AG227" s="52" t="s">
        <v>5780</v>
      </c>
      <c r="AH227" s="52">
        <f ca="1">IMPORT[[#This Row],[C]]</f>
        <v>2</v>
      </c>
      <c r="AI227" s="126" t="str">
        <f>CONCATENATE(IMPORT[[#This Row],[6]]," ",IMPORT[[#This Row],[7]])</f>
        <v>720 PCS</v>
      </c>
    </row>
    <row r="228" spans="1:35">
      <c r="A228" s="102">
        <v>226</v>
      </c>
      <c r="B228" s="31">
        <f ca="1">IF(IMPORT[[#This Row],[C]]&lt;1,"",ROW()-2)</f>
        <v>226</v>
      </c>
      <c r="C228" s="57" t="s">
        <v>3025</v>
      </c>
      <c r="D228" s="31" t="s">
        <v>3023</v>
      </c>
      <c r="E228" s="31">
        <v>720</v>
      </c>
      <c r="F228" s="31">
        <f ca="1">IMPORT[TT]</f>
        <v>3</v>
      </c>
      <c r="G228" s="31"/>
      <c r="H228" s="31">
        <v>2020</v>
      </c>
      <c r="I228" s="32">
        <v>3</v>
      </c>
      <c r="J228" s="31"/>
      <c r="K228" s="31" t="str">
        <f>IF(IMPORT[[#This Row],[b1]]="","",IMPORT[[#This Row],[b1]]-IMPORT[[#This Row],[a1]])</f>
        <v/>
      </c>
      <c r="L228" s="32">
        <f ca="1">SUM(INDIRECT(IMPORT_VAR[TABLENAME]&amp;"[@a"&amp;$1:$1-1&amp;"]"),INDIRECT(IMPORT_VAR[TABLENAME]&amp;"[@c"&amp;$1:$1-1&amp;"]"))</f>
        <v>3</v>
      </c>
      <c r="M228" s="31"/>
      <c r="N228" s="31" t="str">
        <f>IF(IMPORT[[#This Row],[b2]]="","",IMPORT[[#This Row],[b2]]-IMPORT[[#This Row],[a2]])</f>
        <v/>
      </c>
      <c r="O228" s="32">
        <f ca="1">SUM(INDIRECT(IMPORT_VAR[TABLENAME]&amp;"[@a"&amp;$1:$1-1&amp;"]"),INDIRECT(IMPORT_VAR[TABLENAME]&amp;"[@c"&amp;$1:$1-1&amp;"]"))</f>
        <v>3</v>
      </c>
      <c r="P228" s="33"/>
      <c r="Q228" s="33" t="str">
        <f>IF(IMPORT[[#This Row],[b3]]="","",IMPORT[[#This Row],[b3]]-IMPORT[[#This Row],[a3]])</f>
        <v/>
      </c>
      <c r="R228" s="32">
        <f ca="1">SUM(INDIRECT(IMPORT_VAR[TABLENAME]&amp;"[@a"&amp;$1:$1-1&amp;"]"),INDIRECT(IMPORT_VAR[TABLENAME]&amp;"[@c"&amp;$1:$1-1&amp;"]"))</f>
        <v>3</v>
      </c>
      <c r="S228" s="33"/>
      <c r="T228" s="33" t="str">
        <f>IF(IMPORT[[#This Row],[b4]]="","",IMPORT[[#This Row],[b4]]-IMPORT[[#This Row],[a4]])</f>
        <v/>
      </c>
      <c r="U228" s="32">
        <f ca="1">SUM(INDIRECT(IMPORT_VAR[TABLENAME]&amp;"[@a"&amp;$1:$1-1&amp;"]"),INDIRECT(IMPORT_VAR[TABLENAME]&amp;"[@c"&amp;$1:$1-1&amp;"]"))</f>
        <v>3</v>
      </c>
      <c r="V228" s="33"/>
      <c r="W228" s="31"/>
      <c r="X228" s="31" t="str">
        <f>IF(IMPORT[[#This Row],[b5]]="","",IMPORT[[#This Row],[b5]]-IMPORT[[#This Row],[a5]])</f>
        <v/>
      </c>
      <c r="Y228" s="49">
        <f ca="1">SUM(INDIRECT(IMPORT_VAR[TABLENAME]&amp;"[@a"&amp;$1:$1-1&amp;"]"),INDIRECT(IMPORT_VAR[TABLENAME]&amp;"[@c"&amp;$1:$1-1&amp;"]"))</f>
        <v>3</v>
      </c>
      <c r="Z228" s="51" t="s">
        <v>2763</v>
      </c>
      <c r="AA228" s="51" t="s">
        <v>3025</v>
      </c>
      <c r="AB228" s="51" t="s">
        <v>5702</v>
      </c>
      <c r="AC228" s="51" t="str">
        <f>CONCATENATE(IMPORT[[#This Row],[1]]," ",IMPORT[[#This Row],[2]],IF(IMPORT[[#This Row],[3]]="","",CONCATENATE(" ",IMPORT[[#This Row],[3]])))</f>
        <v>Pocket ZD-206-M Glitter Kecil</v>
      </c>
      <c r="AD228" s="51" t="str">
        <f>CONCATENATE("Import ",IMPORT[[#This Row],[Ket]])</f>
        <v>Import 2020</v>
      </c>
      <c r="AE228" s="52">
        <v>720</v>
      </c>
      <c r="AF228" s="52" t="s">
        <v>5118</v>
      </c>
      <c r="AG228" s="52" t="s">
        <v>5780</v>
      </c>
      <c r="AH228" s="52">
        <f ca="1">IMPORT[[#This Row],[C]]</f>
        <v>3</v>
      </c>
      <c r="AI228" s="126" t="str">
        <f>CONCATENATE(IMPORT[[#This Row],[6]]," ",IMPORT[[#This Row],[7]])</f>
        <v>720 PCS</v>
      </c>
    </row>
    <row r="229" spans="1:35">
      <c r="A229" s="102">
        <v>227</v>
      </c>
      <c r="B229" s="31">
        <f ca="1">IF(IMPORT[[#This Row],[C]]&lt;1,"",ROW()-2)</f>
        <v>227</v>
      </c>
      <c r="C229" s="57" t="s">
        <v>3026</v>
      </c>
      <c r="D229" s="31" t="s">
        <v>3023</v>
      </c>
      <c r="E229" s="31">
        <v>720</v>
      </c>
      <c r="F229" s="31">
        <f ca="1">IMPORT[TT]</f>
        <v>4</v>
      </c>
      <c r="G229" s="31"/>
      <c r="H229" s="31">
        <v>2020</v>
      </c>
      <c r="I229" s="32">
        <v>4</v>
      </c>
      <c r="J229" s="31"/>
      <c r="K229" s="31" t="str">
        <f>IF(IMPORT[[#This Row],[b1]]="","",IMPORT[[#This Row],[b1]]-IMPORT[[#This Row],[a1]])</f>
        <v/>
      </c>
      <c r="L229" s="32">
        <f ca="1">SUM(INDIRECT(IMPORT_VAR[TABLENAME]&amp;"[@a"&amp;$1:$1-1&amp;"]"),INDIRECT(IMPORT_VAR[TABLENAME]&amp;"[@c"&amp;$1:$1-1&amp;"]"))</f>
        <v>4</v>
      </c>
      <c r="M229" s="31"/>
      <c r="N229" s="31" t="str">
        <f>IF(IMPORT[[#This Row],[b2]]="","",IMPORT[[#This Row],[b2]]-IMPORT[[#This Row],[a2]])</f>
        <v/>
      </c>
      <c r="O229" s="32">
        <f ca="1">SUM(INDIRECT(IMPORT_VAR[TABLENAME]&amp;"[@a"&amp;$1:$1-1&amp;"]"),INDIRECT(IMPORT_VAR[TABLENAME]&amp;"[@c"&amp;$1:$1-1&amp;"]"))</f>
        <v>4</v>
      </c>
      <c r="P229" s="33"/>
      <c r="Q229" s="33" t="str">
        <f>IF(IMPORT[[#This Row],[b3]]="","",IMPORT[[#This Row],[b3]]-IMPORT[[#This Row],[a3]])</f>
        <v/>
      </c>
      <c r="R229" s="32">
        <f ca="1">SUM(INDIRECT(IMPORT_VAR[TABLENAME]&amp;"[@a"&amp;$1:$1-1&amp;"]"),INDIRECT(IMPORT_VAR[TABLENAME]&amp;"[@c"&amp;$1:$1-1&amp;"]"))</f>
        <v>4</v>
      </c>
      <c r="S229" s="33"/>
      <c r="T229" s="33" t="str">
        <f>IF(IMPORT[[#This Row],[b4]]="","",IMPORT[[#This Row],[b4]]-IMPORT[[#This Row],[a4]])</f>
        <v/>
      </c>
      <c r="U229" s="32">
        <f ca="1">SUM(INDIRECT(IMPORT_VAR[TABLENAME]&amp;"[@a"&amp;$1:$1-1&amp;"]"),INDIRECT(IMPORT_VAR[TABLENAME]&amp;"[@c"&amp;$1:$1-1&amp;"]"))</f>
        <v>4</v>
      </c>
      <c r="V229" s="33"/>
      <c r="W229" s="31"/>
      <c r="X229" s="31" t="str">
        <f>IF(IMPORT[[#This Row],[b5]]="","",IMPORT[[#This Row],[b5]]-IMPORT[[#This Row],[a5]])</f>
        <v/>
      </c>
      <c r="Y229" s="49">
        <f ca="1">SUM(INDIRECT(IMPORT_VAR[TABLENAME]&amp;"[@a"&amp;$1:$1-1&amp;"]"),INDIRECT(IMPORT_VAR[TABLENAME]&amp;"[@c"&amp;$1:$1-1&amp;"]"))</f>
        <v>4</v>
      </c>
      <c r="Z229" s="51" t="s">
        <v>2763</v>
      </c>
      <c r="AA229" s="51" t="s">
        <v>3026</v>
      </c>
      <c r="AB229" s="51" t="s">
        <v>5702</v>
      </c>
      <c r="AC229" s="51" t="str">
        <f>CONCATENATE(IMPORT[[#This Row],[1]]," ",IMPORT[[#This Row],[2]],IF(IMPORT[[#This Row],[3]]="","",CONCATENATE(" ",IMPORT[[#This Row],[3]])))</f>
        <v>Pocket NO-3026-M Glitter Kecil</v>
      </c>
      <c r="AD229" s="51" t="str">
        <f>CONCATENATE("Import ",IMPORT[[#This Row],[Ket]])</f>
        <v>Import 2020</v>
      </c>
      <c r="AE229" s="52">
        <v>720</v>
      </c>
      <c r="AF229" s="52" t="s">
        <v>5118</v>
      </c>
      <c r="AG229" s="52" t="s">
        <v>5780</v>
      </c>
      <c r="AH229" s="52">
        <f ca="1">IMPORT[[#This Row],[C]]</f>
        <v>4</v>
      </c>
      <c r="AI229" s="126" t="str">
        <f>CONCATENATE(IMPORT[[#This Row],[6]]," ",IMPORT[[#This Row],[7]])</f>
        <v>720 PCS</v>
      </c>
    </row>
    <row r="230" spans="1:35">
      <c r="A230" s="102">
        <v>228</v>
      </c>
      <c r="B230" s="31" t="str">
        <f ca="1">IF(IMPORT[[#This Row],[C]]&lt;1,"",ROW()-2)</f>
        <v/>
      </c>
      <c r="C230" s="57" t="s">
        <v>3027</v>
      </c>
      <c r="D230" s="31" t="s">
        <v>3023</v>
      </c>
      <c r="E230" s="31">
        <v>720</v>
      </c>
      <c r="F230" s="31">
        <f ca="1">IMPORT[TT]</f>
        <v>0</v>
      </c>
      <c r="G230" s="31"/>
      <c r="H230" s="31">
        <v>2020</v>
      </c>
      <c r="I230" s="32">
        <v>0</v>
      </c>
      <c r="J230" s="31"/>
      <c r="K230" s="31" t="str">
        <f>IF(IMPORT[[#This Row],[b1]]="","",IMPORT[[#This Row],[b1]]-IMPORT[[#This Row],[a1]])</f>
        <v/>
      </c>
      <c r="L230" s="32">
        <f ca="1">SUM(INDIRECT(IMPORT_VAR[TABLENAME]&amp;"[@a"&amp;$1:$1-1&amp;"]"),INDIRECT(IMPORT_VAR[TABLENAME]&amp;"[@c"&amp;$1:$1-1&amp;"]"))</f>
        <v>0</v>
      </c>
      <c r="M230" s="31"/>
      <c r="N230" s="31" t="str">
        <f>IF(IMPORT[[#This Row],[b2]]="","",IMPORT[[#This Row],[b2]]-IMPORT[[#This Row],[a2]])</f>
        <v/>
      </c>
      <c r="O230" s="32">
        <f ca="1">SUM(INDIRECT(IMPORT_VAR[TABLENAME]&amp;"[@a"&amp;$1:$1-1&amp;"]"),INDIRECT(IMPORT_VAR[TABLENAME]&amp;"[@c"&amp;$1:$1-1&amp;"]"))</f>
        <v>0</v>
      </c>
      <c r="P230" s="33"/>
      <c r="Q230" s="33" t="str">
        <f>IF(IMPORT[[#This Row],[b3]]="","",IMPORT[[#This Row],[b3]]-IMPORT[[#This Row],[a3]])</f>
        <v/>
      </c>
      <c r="R230" s="32">
        <f ca="1">SUM(INDIRECT(IMPORT_VAR[TABLENAME]&amp;"[@a"&amp;$1:$1-1&amp;"]"),INDIRECT(IMPORT_VAR[TABLENAME]&amp;"[@c"&amp;$1:$1-1&amp;"]"))</f>
        <v>0</v>
      </c>
      <c r="S230" s="33"/>
      <c r="T230" s="33" t="str">
        <f>IF(IMPORT[[#This Row],[b4]]="","",IMPORT[[#This Row],[b4]]-IMPORT[[#This Row],[a4]])</f>
        <v/>
      </c>
      <c r="U230" s="32">
        <f ca="1">SUM(INDIRECT(IMPORT_VAR[TABLENAME]&amp;"[@a"&amp;$1:$1-1&amp;"]"),INDIRECT(IMPORT_VAR[TABLENAME]&amp;"[@c"&amp;$1:$1-1&amp;"]"))</f>
        <v>0</v>
      </c>
      <c r="V230" s="33"/>
      <c r="W230" s="31"/>
      <c r="X230" s="31" t="str">
        <f>IF(IMPORT[[#This Row],[b5]]="","",IMPORT[[#This Row],[b5]]-IMPORT[[#This Row],[a5]])</f>
        <v/>
      </c>
      <c r="Y230" s="49">
        <f ca="1">SUM(INDIRECT(IMPORT_VAR[TABLENAME]&amp;"[@a"&amp;$1:$1-1&amp;"]"),INDIRECT(IMPORT_VAR[TABLENAME]&amp;"[@c"&amp;$1:$1-1&amp;"]"))</f>
        <v>0</v>
      </c>
      <c r="Z230" s="51" t="s">
        <v>2763</v>
      </c>
      <c r="AA230" s="51" t="s">
        <v>3027</v>
      </c>
      <c r="AB230" s="51" t="s">
        <v>5702</v>
      </c>
      <c r="AC230" s="51" t="str">
        <f>CONCATENATE(IMPORT[[#This Row],[1]]," ",IMPORT[[#This Row],[2]],IF(IMPORT[[#This Row],[3]]="","",CONCATENATE(" ",IMPORT[[#This Row],[3]])))</f>
        <v>Pocket XM-2019-M Glitter Kecil</v>
      </c>
      <c r="AD230" s="51" t="str">
        <f>CONCATENATE("Import ",IMPORT[[#This Row],[Ket]])</f>
        <v>Import 2020</v>
      </c>
      <c r="AE230" s="52">
        <v>720</v>
      </c>
      <c r="AF230" s="52" t="s">
        <v>5118</v>
      </c>
      <c r="AG230" s="52" t="s">
        <v>5780</v>
      </c>
      <c r="AH230" s="52">
        <f ca="1">IMPORT[[#This Row],[C]]</f>
        <v>0</v>
      </c>
      <c r="AI230" s="126" t="str">
        <f>CONCATENATE(IMPORT[[#This Row],[6]]," ",IMPORT[[#This Row],[7]])</f>
        <v>720 PCS</v>
      </c>
    </row>
    <row r="231" spans="1:35">
      <c r="A231" s="102">
        <v>229</v>
      </c>
      <c r="B231" s="31">
        <f ca="1">IF(IMPORT[[#This Row],[C]]&lt;1,"",ROW()-2)</f>
        <v>229</v>
      </c>
      <c r="C231" s="57" t="s">
        <v>3028</v>
      </c>
      <c r="D231" s="31" t="s">
        <v>3023</v>
      </c>
      <c r="E231" s="31">
        <v>720</v>
      </c>
      <c r="F231" s="31">
        <f ca="1">IMPORT[TT]</f>
        <v>2</v>
      </c>
      <c r="G231" s="31"/>
      <c r="H231" s="31">
        <v>2020</v>
      </c>
      <c r="I231" s="32">
        <v>2</v>
      </c>
      <c r="J231" s="31"/>
      <c r="K231" s="31" t="str">
        <f>IF(IMPORT[[#This Row],[b1]]="","",IMPORT[[#This Row],[b1]]-IMPORT[[#This Row],[a1]])</f>
        <v/>
      </c>
      <c r="L231" s="32">
        <f ca="1">SUM(INDIRECT(IMPORT_VAR[TABLENAME]&amp;"[@a"&amp;$1:$1-1&amp;"]"),INDIRECT(IMPORT_VAR[TABLENAME]&amp;"[@c"&amp;$1:$1-1&amp;"]"))</f>
        <v>2</v>
      </c>
      <c r="M231" s="31"/>
      <c r="N231" s="31" t="str">
        <f>IF(IMPORT[[#This Row],[b2]]="","",IMPORT[[#This Row],[b2]]-IMPORT[[#This Row],[a2]])</f>
        <v/>
      </c>
      <c r="O231" s="32">
        <f ca="1">SUM(INDIRECT(IMPORT_VAR[TABLENAME]&amp;"[@a"&amp;$1:$1-1&amp;"]"),INDIRECT(IMPORT_VAR[TABLENAME]&amp;"[@c"&amp;$1:$1-1&amp;"]"))</f>
        <v>2</v>
      </c>
      <c r="P231" s="33"/>
      <c r="Q231" s="33" t="str">
        <f>IF(IMPORT[[#This Row],[b3]]="","",IMPORT[[#This Row],[b3]]-IMPORT[[#This Row],[a3]])</f>
        <v/>
      </c>
      <c r="R231" s="32">
        <f ca="1">SUM(INDIRECT(IMPORT_VAR[TABLENAME]&amp;"[@a"&amp;$1:$1-1&amp;"]"),INDIRECT(IMPORT_VAR[TABLENAME]&amp;"[@c"&amp;$1:$1-1&amp;"]"))</f>
        <v>2</v>
      </c>
      <c r="S231" s="33"/>
      <c r="T231" s="33" t="str">
        <f>IF(IMPORT[[#This Row],[b4]]="","",IMPORT[[#This Row],[b4]]-IMPORT[[#This Row],[a4]])</f>
        <v/>
      </c>
      <c r="U231" s="32">
        <f ca="1">SUM(INDIRECT(IMPORT_VAR[TABLENAME]&amp;"[@a"&amp;$1:$1-1&amp;"]"),INDIRECT(IMPORT_VAR[TABLENAME]&amp;"[@c"&amp;$1:$1-1&amp;"]"))</f>
        <v>2</v>
      </c>
      <c r="V231" s="33"/>
      <c r="W231" s="31"/>
      <c r="X231" s="31" t="str">
        <f>IF(IMPORT[[#This Row],[b5]]="","",IMPORT[[#This Row],[b5]]-IMPORT[[#This Row],[a5]])</f>
        <v/>
      </c>
      <c r="Y231" s="49">
        <f ca="1">SUM(INDIRECT(IMPORT_VAR[TABLENAME]&amp;"[@a"&amp;$1:$1-1&amp;"]"),INDIRECT(IMPORT_VAR[TABLENAME]&amp;"[@c"&amp;$1:$1-1&amp;"]"))</f>
        <v>2</v>
      </c>
      <c r="Z231" s="51" t="s">
        <v>2763</v>
      </c>
      <c r="AA231" s="51" t="s">
        <v>3028</v>
      </c>
      <c r="AB231" s="51" t="s">
        <v>5702</v>
      </c>
      <c r="AC231" s="51" t="str">
        <f>CONCATENATE(IMPORT[[#This Row],[1]]," ",IMPORT[[#This Row],[2]],IF(IMPORT[[#This Row],[3]]="","",CONCATENATE(" ",IMPORT[[#This Row],[3]])))</f>
        <v>Pocket ZD203-M Glitter Kecil</v>
      </c>
      <c r="AD231" s="51" t="str">
        <f>CONCATENATE("Import ",IMPORT[[#This Row],[Ket]])</f>
        <v>Import 2020</v>
      </c>
      <c r="AE231" s="52">
        <v>720</v>
      </c>
      <c r="AF231" s="52" t="s">
        <v>5118</v>
      </c>
      <c r="AG231" s="52" t="s">
        <v>5780</v>
      </c>
      <c r="AH231" s="52">
        <f ca="1">IMPORT[[#This Row],[C]]</f>
        <v>2</v>
      </c>
      <c r="AI231" s="126" t="str">
        <f>CONCATENATE(IMPORT[[#This Row],[6]]," ",IMPORT[[#This Row],[7]])</f>
        <v>720 PCS</v>
      </c>
    </row>
    <row r="232" spans="1:35">
      <c r="A232" s="102">
        <v>230</v>
      </c>
      <c r="B232" s="31">
        <f ca="1">IF(IMPORT[[#This Row],[C]]&lt;1,"",ROW()-2)</f>
        <v>230</v>
      </c>
      <c r="C232" s="57" t="s">
        <v>3029</v>
      </c>
      <c r="D232" s="31" t="s">
        <v>3023</v>
      </c>
      <c r="E232" s="31">
        <v>720</v>
      </c>
      <c r="F232" s="31">
        <f ca="1">IMPORT[TT]</f>
        <v>3</v>
      </c>
      <c r="G232" s="31"/>
      <c r="H232" s="31">
        <v>2020</v>
      </c>
      <c r="I232" s="32">
        <v>3</v>
      </c>
      <c r="J232" s="31"/>
      <c r="K232" s="31" t="str">
        <f>IF(IMPORT[[#This Row],[b1]]="","",IMPORT[[#This Row],[b1]]-IMPORT[[#This Row],[a1]])</f>
        <v/>
      </c>
      <c r="L232" s="32">
        <f ca="1">SUM(INDIRECT(IMPORT_VAR[TABLENAME]&amp;"[@a"&amp;$1:$1-1&amp;"]"),INDIRECT(IMPORT_VAR[TABLENAME]&amp;"[@c"&amp;$1:$1-1&amp;"]"))</f>
        <v>3</v>
      </c>
      <c r="M232" s="31"/>
      <c r="N232" s="31" t="str">
        <f>IF(IMPORT[[#This Row],[b2]]="","",IMPORT[[#This Row],[b2]]-IMPORT[[#This Row],[a2]])</f>
        <v/>
      </c>
      <c r="O232" s="32">
        <f ca="1">SUM(INDIRECT(IMPORT_VAR[TABLENAME]&amp;"[@a"&amp;$1:$1-1&amp;"]"),INDIRECT(IMPORT_VAR[TABLENAME]&amp;"[@c"&amp;$1:$1-1&amp;"]"))</f>
        <v>3</v>
      </c>
      <c r="P232" s="33"/>
      <c r="Q232" s="33" t="str">
        <f>IF(IMPORT[[#This Row],[b3]]="","",IMPORT[[#This Row],[b3]]-IMPORT[[#This Row],[a3]])</f>
        <v/>
      </c>
      <c r="R232" s="32">
        <f ca="1">SUM(INDIRECT(IMPORT_VAR[TABLENAME]&amp;"[@a"&amp;$1:$1-1&amp;"]"),INDIRECT(IMPORT_VAR[TABLENAME]&amp;"[@c"&amp;$1:$1-1&amp;"]"))</f>
        <v>3</v>
      </c>
      <c r="S232" s="33"/>
      <c r="T232" s="33" t="str">
        <f>IF(IMPORT[[#This Row],[b4]]="","",IMPORT[[#This Row],[b4]]-IMPORT[[#This Row],[a4]])</f>
        <v/>
      </c>
      <c r="U232" s="32">
        <f ca="1">SUM(INDIRECT(IMPORT_VAR[TABLENAME]&amp;"[@a"&amp;$1:$1-1&amp;"]"),INDIRECT(IMPORT_VAR[TABLENAME]&amp;"[@c"&amp;$1:$1-1&amp;"]"))</f>
        <v>3</v>
      </c>
      <c r="V232" s="33"/>
      <c r="W232" s="31"/>
      <c r="X232" s="31" t="str">
        <f>IF(IMPORT[[#This Row],[b5]]="","",IMPORT[[#This Row],[b5]]-IMPORT[[#This Row],[a5]])</f>
        <v/>
      </c>
      <c r="Y232" s="49">
        <f ca="1">SUM(INDIRECT(IMPORT_VAR[TABLENAME]&amp;"[@a"&amp;$1:$1-1&amp;"]"),INDIRECT(IMPORT_VAR[TABLENAME]&amp;"[@c"&amp;$1:$1-1&amp;"]"))</f>
        <v>3</v>
      </c>
      <c r="Z232" s="51" t="s">
        <v>2763</v>
      </c>
      <c r="AA232" s="51" t="s">
        <v>3029</v>
      </c>
      <c r="AB232" s="51" t="s">
        <v>5702</v>
      </c>
      <c r="AC232" s="51" t="str">
        <f>CONCATENATE(IMPORT[[#This Row],[1]]," ",IMPORT[[#This Row],[2]],IF(IMPORT[[#This Row],[3]]="","",CONCATENATE(" ",IMPORT[[#This Row],[3]])))</f>
        <v>Pocket NO1029-M Glitter Kecil</v>
      </c>
      <c r="AD232" s="51" t="str">
        <f>CONCATENATE("Import ",IMPORT[[#This Row],[Ket]])</f>
        <v>Import 2020</v>
      </c>
      <c r="AE232" s="52">
        <v>720</v>
      </c>
      <c r="AF232" s="52" t="s">
        <v>5118</v>
      </c>
      <c r="AG232" s="52" t="s">
        <v>5780</v>
      </c>
      <c r="AH232" s="52">
        <f ca="1">IMPORT[[#This Row],[C]]</f>
        <v>3</v>
      </c>
      <c r="AI232" s="126" t="str">
        <f>CONCATENATE(IMPORT[[#This Row],[6]]," ",IMPORT[[#This Row],[7]])</f>
        <v>720 PCS</v>
      </c>
    </row>
    <row r="233" spans="1:35">
      <c r="A233" s="102">
        <v>231</v>
      </c>
      <c r="B233" s="31">
        <f ca="1">IF(IMPORT[[#This Row],[C]]&lt;1,"",ROW()-2)</f>
        <v>231</v>
      </c>
      <c r="C233" s="57" t="s">
        <v>3030</v>
      </c>
      <c r="D233" s="31" t="s">
        <v>3031</v>
      </c>
      <c r="E233" s="31">
        <v>480</v>
      </c>
      <c r="F233" s="31">
        <f ca="1">IMPORT[TT]</f>
        <v>2</v>
      </c>
      <c r="G233" s="31"/>
      <c r="H233" s="31">
        <v>2020</v>
      </c>
      <c r="I233" s="32">
        <v>2</v>
      </c>
      <c r="J233" s="31"/>
      <c r="K233" s="31" t="str">
        <f>IF(IMPORT[[#This Row],[b1]]="","",IMPORT[[#This Row],[b1]]-IMPORT[[#This Row],[a1]])</f>
        <v/>
      </c>
      <c r="L233" s="32">
        <f ca="1">SUM(INDIRECT(IMPORT_VAR[TABLENAME]&amp;"[@a"&amp;$1:$1-1&amp;"]"),INDIRECT(IMPORT_VAR[TABLENAME]&amp;"[@c"&amp;$1:$1-1&amp;"]"))</f>
        <v>2</v>
      </c>
      <c r="M233" s="31"/>
      <c r="N233" s="31" t="str">
        <f>IF(IMPORT[[#This Row],[b2]]="","",IMPORT[[#This Row],[b2]]-IMPORT[[#This Row],[a2]])</f>
        <v/>
      </c>
      <c r="O233" s="32">
        <f ca="1">SUM(INDIRECT(IMPORT_VAR[TABLENAME]&amp;"[@a"&amp;$1:$1-1&amp;"]"),INDIRECT(IMPORT_VAR[TABLENAME]&amp;"[@c"&amp;$1:$1-1&amp;"]"))</f>
        <v>2</v>
      </c>
      <c r="P233" s="33"/>
      <c r="Q233" s="33" t="str">
        <f>IF(IMPORT[[#This Row],[b3]]="","",IMPORT[[#This Row],[b3]]-IMPORT[[#This Row],[a3]])</f>
        <v/>
      </c>
      <c r="R233" s="32">
        <f ca="1">SUM(INDIRECT(IMPORT_VAR[TABLENAME]&amp;"[@a"&amp;$1:$1-1&amp;"]"),INDIRECT(IMPORT_VAR[TABLENAME]&amp;"[@c"&amp;$1:$1-1&amp;"]"))</f>
        <v>2</v>
      </c>
      <c r="S233" s="33"/>
      <c r="T233" s="33" t="str">
        <f>IF(IMPORT[[#This Row],[b4]]="","",IMPORT[[#This Row],[b4]]-IMPORT[[#This Row],[a4]])</f>
        <v/>
      </c>
      <c r="U233" s="32">
        <f ca="1">SUM(INDIRECT(IMPORT_VAR[TABLENAME]&amp;"[@a"&amp;$1:$1-1&amp;"]"),INDIRECT(IMPORT_VAR[TABLENAME]&amp;"[@c"&amp;$1:$1-1&amp;"]"))</f>
        <v>2</v>
      </c>
      <c r="V233" s="33"/>
      <c r="W233" s="31"/>
      <c r="X233" s="31" t="str">
        <f>IF(IMPORT[[#This Row],[b5]]="","",IMPORT[[#This Row],[b5]]-IMPORT[[#This Row],[a5]])</f>
        <v/>
      </c>
      <c r="Y233" s="49">
        <f ca="1">SUM(INDIRECT(IMPORT_VAR[TABLENAME]&amp;"[@a"&amp;$1:$1-1&amp;"]"),INDIRECT(IMPORT_VAR[TABLENAME]&amp;"[@c"&amp;$1:$1-1&amp;"]"))</f>
        <v>2</v>
      </c>
      <c r="Z233" s="51" t="s">
        <v>2763</v>
      </c>
      <c r="AA233" s="51" t="s">
        <v>3030</v>
      </c>
      <c r="AB233" s="51" t="s">
        <v>5703</v>
      </c>
      <c r="AC233" s="51" t="str">
        <f>CONCATENATE(IMPORT[[#This Row],[1]]," ",IMPORT[[#This Row],[2]],IF(IMPORT[[#This Row],[3]]="","",CONCATENATE(" ",IMPORT[[#This Row],[3]])))</f>
        <v>Pocket XM2083-L Glitter Tanggung</v>
      </c>
      <c r="AD233" s="51" t="str">
        <f>CONCATENATE("Import ",IMPORT[[#This Row],[Ket]])</f>
        <v>Import 2020</v>
      </c>
      <c r="AE233" s="52">
        <v>480</v>
      </c>
      <c r="AF233" s="52" t="s">
        <v>5118</v>
      </c>
      <c r="AG233" s="52" t="s">
        <v>5780</v>
      </c>
      <c r="AH233" s="52">
        <f ca="1">IMPORT[[#This Row],[C]]</f>
        <v>2</v>
      </c>
      <c r="AI233" s="126" t="str">
        <f>CONCATENATE(IMPORT[[#This Row],[6]]," ",IMPORT[[#This Row],[7]])</f>
        <v>480 PCS</v>
      </c>
    </row>
    <row r="234" spans="1:35">
      <c r="A234" s="102">
        <v>232</v>
      </c>
      <c r="B234" s="31">
        <f ca="1">IF(IMPORT[[#This Row],[C]]&lt;1,"",ROW()-2)</f>
        <v>232</v>
      </c>
      <c r="C234" s="57" t="s">
        <v>3032</v>
      </c>
      <c r="D234" s="31" t="s">
        <v>3031</v>
      </c>
      <c r="E234" s="31">
        <v>480</v>
      </c>
      <c r="F234" s="31">
        <f ca="1">IMPORT[TT]</f>
        <v>2</v>
      </c>
      <c r="G234" s="31"/>
      <c r="H234" s="31">
        <v>2020</v>
      </c>
      <c r="I234" s="32">
        <v>2</v>
      </c>
      <c r="J234" s="31"/>
      <c r="K234" s="31" t="str">
        <f>IF(IMPORT[[#This Row],[b1]]="","",IMPORT[[#This Row],[b1]]-IMPORT[[#This Row],[a1]])</f>
        <v/>
      </c>
      <c r="L234" s="32">
        <f ca="1">SUM(INDIRECT(IMPORT_VAR[TABLENAME]&amp;"[@a"&amp;$1:$1-1&amp;"]"),INDIRECT(IMPORT_VAR[TABLENAME]&amp;"[@c"&amp;$1:$1-1&amp;"]"))</f>
        <v>2</v>
      </c>
      <c r="M234" s="31"/>
      <c r="N234" s="31" t="str">
        <f>IF(IMPORT[[#This Row],[b2]]="","",IMPORT[[#This Row],[b2]]-IMPORT[[#This Row],[a2]])</f>
        <v/>
      </c>
      <c r="O234" s="32">
        <f ca="1">SUM(INDIRECT(IMPORT_VAR[TABLENAME]&amp;"[@a"&amp;$1:$1-1&amp;"]"),INDIRECT(IMPORT_VAR[TABLENAME]&amp;"[@c"&amp;$1:$1-1&amp;"]"))</f>
        <v>2</v>
      </c>
      <c r="P234" s="33"/>
      <c r="Q234" s="33" t="str">
        <f>IF(IMPORT[[#This Row],[b3]]="","",IMPORT[[#This Row],[b3]]-IMPORT[[#This Row],[a3]])</f>
        <v/>
      </c>
      <c r="R234" s="32">
        <f ca="1">SUM(INDIRECT(IMPORT_VAR[TABLENAME]&amp;"[@a"&amp;$1:$1-1&amp;"]"),INDIRECT(IMPORT_VAR[TABLENAME]&amp;"[@c"&amp;$1:$1-1&amp;"]"))</f>
        <v>2</v>
      </c>
      <c r="S234" s="33"/>
      <c r="T234" s="33" t="str">
        <f>IF(IMPORT[[#This Row],[b4]]="","",IMPORT[[#This Row],[b4]]-IMPORT[[#This Row],[a4]])</f>
        <v/>
      </c>
      <c r="U234" s="32">
        <f ca="1">SUM(INDIRECT(IMPORT_VAR[TABLENAME]&amp;"[@a"&amp;$1:$1-1&amp;"]"),INDIRECT(IMPORT_VAR[TABLENAME]&amp;"[@c"&amp;$1:$1-1&amp;"]"))</f>
        <v>2</v>
      </c>
      <c r="V234" s="33"/>
      <c r="W234" s="31"/>
      <c r="X234" s="31" t="str">
        <f>IF(IMPORT[[#This Row],[b5]]="","",IMPORT[[#This Row],[b5]]-IMPORT[[#This Row],[a5]])</f>
        <v/>
      </c>
      <c r="Y234" s="49">
        <f ca="1">SUM(INDIRECT(IMPORT_VAR[TABLENAME]&amp;"[@a"&amp;$1:$1-1&amp;"]"),INDIRECT(IMPORT_VAR[TABLENAME]&amp;"[@c"&amp;$1:$1-1&amp;"]"))</f>
        <v>2</v>
      </c>
      <c r="Z234" s="51" t="s">
        <v>2763</v>
      </c>
      <c r="AA234" s="51" t="s">
        <v>3032</v>
      </c>
      <c r="AB234" s="51" t="s">
        <v>5703</v>
      </c>
      <c r="AC234" s="51" t="str">
        <f>CONCATENATE(IMPORT[[#This Row],[1]]," ",IMPORT[[#This Row],[2]],IF(IMPORT[[#This Row],[3]]="","",CONCATENATE(" ",IMPORT[[#This Row],[3]])))</f>
        <v>Pocket NO-3026-L Glitter Tanggung</v>
      </c>
      <c r="AD234" s="51" t="str">
        <f>CONCATENATE("Import ",IMPORT[[#This Row],[Ket]])</f>
        <v>Import 2020</v>
      </c>
      <c r="AE234" s="52">
        <v>480</v>
      </c>
      <c r="AF234" s="52" t="s">
        <v>5118</v>
      </c>
      <c r="AG234" s="52" t="s">
        <v>5780</v>
      </c>
      <c r="AH234" s="52">
        <f ca="1">IMPORT[[#This Row],[C]]</f>
        <v>2</v>
      </c>
      <c r="AI234" s="126" t="str">
        <f>CONCATENATE(IMPORT[[#This Row],[6]]," ",IMPORT[[#This Row],[7]])</f>
        <v>480 PCS</v>
      </c>
    </row>
    <row r="235" spans="1:35">
      <c r="A235" s="102">
        <v>233</v>
      </c>
      <c r="B235" s="31">
        <f ca="1">IF(IMPORT[[#This Row],[C]]&lt;1,"",ROW()-2)</f>
        <v>233</v>
      </c>
      <c r="C235" s="57" t="s">
        <v>3034</v>
      </c>
      <c r="D235" s="31" t="s">
        <v>3031</v>
      </c>
      <c r="E235" s="31">
        <v>480</v>
      </c>
      <c r="F235" s="31">
        <f ca="1">IMPORT[TT]</f>
        <v>3</v>
      </c>
      <c r="G235" s="31"/>
      <c r="H235" s="31">
        <v>2020</v>
      </c>
      <c r="I235" s="32">
        <v>3</v>
      </c>
      <c r="J235" s="31"/>
      <c r="K235" s="31" t="str">
        <f>IF(IMPORT[[#This Row],[b1]]="","",IMPORT[[#This Row],[b1]]-IMPORT[[#This Row],[a1]])</f>
        <v/>
      </c>
      <c r="L235" s="32">
        <f ca="1">SUM(INDIRECT(IMPORT_VAR[TABLENAME]&amp;"[@a"&amp;$1:$1-1&amp;"]"),INDIRECT(IMPORT_VAR[TABLENAME]&amp;"[@c"&amp;$1:$1-1&amp;"]"))</f>
        <v>3</v>
      </c>
      <c r="M235" s="31"/>
      <c r="N235" s="31" t="str">
        <f>IF(IMPORT[[#This Row],[b2]]="","",IMPORT[[#This Row],[b2]]-IMPORT[[#This Row],[a2]])</f>
        <v/>
      </c>
      <c r="O235" s="32">
        <f ca="1">SUM(INDIRECT(IMPORT_VAR[TABLENAME]&amp;"[@a"&amp;$1:$1-1&amp;"]"),INDIRECT(IMPORT_VAR[TABLENAME]&amp;"[@c"&amp;$1:$1-1&amp;"]"))</f>
        <v>3</v>
      </c>
      <c r="P235" s="33"/>
      <c r="Q235" s="33" t="str">
        <f>IF(IMPORT[[#This Row],[b3]]="","",IMPORT[[#This Row],[b3]]-IMPORT[[#This Row],[a3]])</f>
        <v/>
      </c>
      <c r="R235" s="32">
        <f ca="1">SUM(INDIRECT(IMPORT_VAR[TABLENAME]&amp;"[@a"&amp;$1:$1-1&amp;"]"),INDIRECT(IMPORT_VAR[TABLENAME]&amp;"[@c"&amp;$1:$1-1&amp;"]"))</f>
        <v>3</v>
      </c>
      <c r="S235" s="33"/>
      <c r="T235" s="33" t="str">
        <f>IF(IMPORT[[#This Row],[b4]]="","",IMPORT[[#This Row],[b4]]-IMPORT[[#This Row],[a4]])</f>
        <v/>
      </c>
      <c r="U235" s="32">
        <f ca="1">SUM(INDIRECT(IMPORT_VAR[TABLENAME]&amp;"[@a"&amp;$1:$1-1&amp;"]"),INDIRECT(IMPORT_VAR[TABLENAME]&amp;"[@c"&amp;$1:$1-1&amp;"]"))</f>
        <v>3</v>
      </c>
      <c r="V235" s="33"/>
      <c r="W235" s="31"/>
      <c r="X235" s="31" t="str">
        <f>IF(IMPORT[[#This Row],[b5]]="","",IMPORT[[#This Row],[b5]]-IMPORT[[#This Row],[a5]])</f>
        <v/>
      </c>
      <c r="Y235" s="49">
        <f ca="1">SUM(INDIRECT(IMPORT_VAR[TABLENAME]&amp;"[@a"&amp;$1:$1-1&amp;"]"),INDIRECT(IMPORT_VAR[TABLENAME]&amp;"[@c"&amp;$1:$1-1&amp;"]"))</f>
        <v>3</v>
      </c>
      <c r="Z235" s="51" t="s">
        <v>2763</v>
      </c>
      <c r="AA235" s="51" t="s">
        <v>3034</v>
      </c>
      <c r="AB235" s="51" t="s">
        <v>5703</v>
      </c>
      <c r="AC235" s="51" t="str">
        <f>CONCATENATE(IMPORT[[#This Row],[1]]," ",IMPORT[[#This Row],[2]],IF(IMPORT[[#This Row],[3]]="","",CONCATENATE(" ",IMPORT[[#This Row],[3]])))</f>
        <v>Pocket ZD203-L Glitter Tanggung</v>
      </c>
      <c r="AD235" s="51" t="str">
        <f>CONCATENATE("Import ",IMPORT[[#This Row],[Ket]])</f>
        <v>Import 2020</v>
      </c>
      <c r="AE235" s="52">
        <v>480</v>
      </c>
      <c r="AF235" s="52" t="s">
        <v>5118</v>
      </c>
      <c r="AG235" s="52" t="s">
        <v>5780</v>
      </c>
      <c r="AH235" s="52">
        <f ca="1">IMPORT[[#This Row],[C]]</f>
        <v>3</v>
      </c>
      <c r="AI235" s="126" t="str">
        <f>CONCATENATE(IMPORT[[#This Row],[6]]," ",IMPORT[[#This Row],[7]])</f>
        <v>480 PCS</v>
      </c>
    </row>
    <row r="236" spans="1:35">
      <c r="A236" s="102">
        <v>234</v>
      </c>
      <c r="B236" s="31">
        <f ca="1">IF(IMPORT[[#This Row],[C]]&lt;1,"",ROW()-2)</f>
        <v>234</v>
      </c>
      <c r="C236" s="57" t="s">
        <v>3035</v>
      </c>
      <c r="D236" s="31" t="s">
        <v>3031</v>
      </c>
      <c r="E236" s="31">
        <v>480</v>
      </c>
      <c r="F236" s="31">
        <f ca="1">IMPORT[TT]</f>
        <v>3</v>
      </c>
      <c r="G236" s="31"/>
      <c r="H236" s="31">
        <v>2020</v>
      </c>
      <c r="I236" s="32">
        <v>3</v>
      </c>
      <c r="J236" s="31"/>
      <c r="K236" s="31" t="str">
        <f>IF(IMPORT[[#This Row],[b1]]="","",IMPORT[[#This Row],[b1]]-IMPORT[[#This Row],[a1]])</f>
        <v/>
      </c>
      <c r="L236" s="32">
        <f ca="1">SUM(INDIRECT(IMPORT_VAR[TABLENAME]&amp;"[@a"&amp;$1:$1-1&amp;"]"),INDIRECT(IMPORT_VAR[TABLENAME]&amp;"[@c"&amp;$1:$1-1&amp;"]"))</f>
        <v>3</v>
      </c>
      <c r="M236" s="31"/>
      <c r="N236" s="31" t="str">
        <f>IF(IMPORT[[#This Row],[b2]]="","",IMPORT[[#This Row],[b2]]-IMPORT[[#This Row],[a2]])</f>
        <v/>
      </c>
      <c r="O236" s="32">
        <f ca="1">SUM(INDIRECT(IMPORT_VAR[TABLENAME]&amp;"[@a"&amp;$1:$1-1&amp;"]"),INDIRECT(IMPORT_VAR[TABLENAME]&amp;"[@c"&amp;$1:$1-1&amp;"]"))</f>
        <v>3</v>
      </c>
      <c r="P236" s="33"/>
      <c r="Q236" s="33" t="str">
        <f>IF(IMPORT[[#This Row],[b3]]="","",IMPORT[[#This Row],[b3]]-IMPORT[[#This Row],[a3]])</f>
        <v/>
      </c>
      <c r="R236" s="32">
        <f ca="1">SUM(INDIRECT(IMPORT_VAR[TABLENAME]&amp;"[@a"&amp;$1:$1-1&amp;"]"),INDIRECT(IMPORT_VAR[TABLENAME]&amp;"[@c"&amp;$1:$1-1&amp;"]"))</f>
        <v>3</v>
      </c>
      <c r="S236" s="33"/>
      <c r="T236" s="33" t="str">
        <f>IF(IMPORT[[#This Row],[b4]]="","",IMPORT[[#This Row],[b4]]-IMPORT[[#This Row],[a4]])</f>
        <v/>
      </c>
      <c r="U236" s="32">
        <f ca="1">SUM(INDIRECT(IMPORT_VAR[TABLENAME]&amp;"[@a"&amp;$1:$1-1&amp;"]"),INDIRECT(IMPORT_VAR[TABLENAME]&amp;"[@c"&amp;$1:$1-1&amp;"]"))</f>
        <v>3</v>
      </c>
      <c r="V236" s="33"/>
      <c r="W236" s="31"/>
      <c r="X236" s="31" t="str">
        <f>IF(IMPORT[[#This Row],[b5]]="","",IMPORT[[#This Row],[b5]]-IMPORT[[#This Row],[a5]])</f>
        <v/>
      </c>
      <c r="Y236" s="49">
        <f ca="1">SUM(INDIRECT(IMPORT_VAR[TABLENAME]&amp;"[@a"&amp;$1:$1-1&amp;"]"),INDIRECT(IMPORT_VAR[TABLENAME]&amp;"[@c"&amp;$1:$1-1&amp;"]"))</f>
        <v>3</v>
      </c>
      <c r="Z236" s="51" t="s">
        <v>2763</v>
      </c>
      <c r="AA236" s="51" t="s">
        <v>3035</v>
      </c>
      <c r="AB236" s="51" t="s">
        <v>5703</v>
      </c>
      <c r="AC236" s="51" t="str">
        <f>CONCATENATE(IMPORT[[#This Row],[1]]," ",IMPORT[[#This Row],[2]],IF(IMPORT[[#This Row],[3]]="","",CONCATENATE(" ",IMPORT[[#This Row],[3]])))</f>
        <v>Pocket NO1029-L Glitter Tanggung</v>
      </c>
      <c r="AD236" s="51" t="str">
        <f>CONCATENATE("Import ",IMPORT[[#This Row],[Ket]])</f>
        <v>Import 2020</v>
      </c>
      <c r="AE236" s="52">
        <v>480</v>
      </c>
      <c r="AF236" s="52" t="s">
        <v>5118</v>
      </c>
      <c r="AG236" s="52" t="s">
        <v>5780</v>
      </c>
      <c r="AH236" s="52">
        <f ca="1">IMPORT[[#This Row],[C]]</f>
        <v>3</v>
      </c>
      <c r="AI236" s="126" t="str">
        <f>CONCATENATE(IMPORT[[#This Row],[6]]," ",IMPORT[[#This Row],[7]])</f>
        <v>480 PCS</v>
      </c>
    </row>
    <row r="237" spans="1:35">
      <c r="A237" s="102">
        <v>235</v>
      </c>
      <c r="B237" s="31">
        <f ca="1">IF(IMPORT[[#This Row],[C]]&lt;1,"",ROW()-2)</f>
        <v>235</v>
      </c>
      <c r="C237" s="57" t="s">
        <v>3036</v>
      </c>
      <c r="D237" s="31" t="s">
        <v>3037</v>
      </c>
      <c r="E237" s="31">
        <v>1000</v>
      </c>
      <c r="F237" s="31">
        <f ca="1">IMPORT[TT]</f>
        <v>8</v>
      </c>
      <c r="G237" s="31"/>
      <c r="H237" s="31">
        <v>2020</v>
      </c>
      <c r="I237" s="32">
        <v>8</v>
      </c>
      <c r="J237" s="31"/>
      <c r="K237" s="31" t="str">
        <f>IF(IMPORT[[#This Row],[b1]]="","",IMPORT[[#This Row],[b1]]-IMPORT[[#This Row],[a1]])</f>
        <v/>
      </c>
      <c r="L237" s="32">
        <f ca="1">SUM(INDIRECT(IMPORT_VAR[TABLENAME]&amp;"[@a"&amp;$1:$1-1&amp;"]"),INDIRECT(IMPORT_VAR[TABLENAME]&amp;"[@c"&amp;$1:$1-1&amp;"]"))</f>
        <v>8</v>
      </c>
      <c r="M237" s="31"/>
      <c r="N237" s="31" t="str">
        <f>IF(IMPORT[[#This Row],[b2]]="","",IMPORT[[#This Row],[b2]]-IMPORT[[#This Row],[a2]])</f>
        <v/>
      </c>
      <c r="O237" s="32">
        <f ca="1">SUM(INDIRECT(IMPORT_VAR[TABLENAME]&amp;"[@a"&amp;$1:$1-1&amp;"]"),INDIRECT(IMPORT_VAR[TABLENAME]&amp;"[@c"&amp;$1:$1-1&amp;"]"))</f>
        <v>8</v>
      </c>
      <c r="P237" s="33"/>
      <c r="Q237" s="33" t="str">
        <f>IF(IMPORT[[#This Row],[b3]]="","",IMPORT[[#This Row],[b3]]-IMPORT[[#This Row],[a3]])</f>
        <v/>
      </c>
      <c r="R237" s="32">
        <f ca="1">SUM(INDIRECT(IMPORT_VAR[TABLENAME]&amp;"[@a"&amp;$1:$1-1&amp;"]"),INDIRECT(IMPORT_VAR[TABLENAME]&amp;"[@c"&amp;$1:$1-1&amp;"]"))</f>
        <v>8</v>
      </c>
      <c r="S237" s="33"/>
      <c r="T237" s="33" t="str">
        <f>IF(IMPORT[[#This Row],[b4]]="","",IMPORT[[#This Row],[b4]]-IMPORT[[#This Row],[a4]])</f>
        <v/>
      </c>
      <c r="U237" s="32">
        <f ca="1">SUM(INDIRECT(IMPORT_VAR[TABLENAME]&amp;"[@a"&amp;$1:$1-1&amp;"]"),INDIRECT(IMPORT_VAR[TABLENAME]&amp;"[@c"&amp;$1:$1-1&amp;"]"))</f>
        <v>8</v>
      </c>
      <c r="V237" s="33"/>
      <c r="W237" s="31"/>
      <c r="X237" s="31" t="str">
        <f>IF(IMPORT[[#This Row],[b5]]="","",IMPORT[[#This Row],[b5]]-IMPORT[[#This Row],[a5]])</f>
        <v/>
      </c>
      <c r="Y237" s="49">
        <f ca="1">SUM(INDIRECT(IMPORT_VAR[TABLENAME]&amp;"[@a"&amp;$1:$1-1&amp;"]"),INDIRECT(IMPORT_VAR[TABLENAME]&amp;"[@c"&amp;$1:$1-1&amp;"]"))</f>
        <v>8</v>
      </c>
      <c r="Z237" s="51" t="s">
        <v>3037</v>
      </c>
      <c r="AA237" s="51" t="s">
        <v>3036</v>
      </c>
      <c r="AB237" s="51"/>
      <c r="AC237" s="51" t="str">
        <f>CONCATENATE(IMPORT[[#This Row],[1]]," ",IMPORT[[#This Row],[2]],IF(IMPORT[[#This Row],[3]]="","",CONCATENATE(" ",IMPORT[[#This Row],[3]])))</f>
        <v>Ribbon CH-30</v>
      </c>
      <c r="AD237" s="51" t="str">
        <f>CONCATENATE("Import ",IMPORT[[#This Row],[Ket]])</f>
        <v>Import 2020</v>
      </c>
      <c r="AE237" s="52">
        <v>1000</v>
      </c>
      <c r="AF237" s="52" t="s">
        <v>5118</v>
      </c>
      <c r="AG237" s="52" t="s">
        <v>5780</v>
      </c>
      <c r="AH237" s="52">
        <f ca="1">IMPORT[[#This Row],[C]]</f>
        <v>8</v>
      </c>
      <c r="AI237" s="126" t="str">
        <f>CONCATENATE(IMPORT[[#This Row],[6]]," ",IMPORT[[#This Row],[7]])</f>
        <v>1000 PCS</v>
      </c>
    </row>
    <row r="238" spans="1:35">
      <c r="A238" s="102">
        <v>236</v>
      </c>
      <c r="B238" s="31">
        <f ca="1">IF(IMPORT[[#This Row],[C]]&lt;1,"",ROW()-2)</f>
        <v>236</v>
      </c>
      <c r="C238" s="57" t="s">
        <v>3038</v>
      </c>
      <c r="D238" s="31" t="s">
        <v>3037</v>
      </c>
      <c r="E238" s="31">
        <v>1000</v>
      </c>
      <c r="F238" s="31">
        <f ca="1">IMPORT[TT]</f>
        <v>5</v>
      </c>
      <c r="G238" s="31"/>
      <c r="H238" s="31">
        <v>2020</v>
      </c>
      <c r="I238" s="32">
        <v>5</v>
      </c>
      <c r="J238" s="31"/>
      <c r="K238" s="31" t="str">
        <f>IF(IMPORT[[#This Row],[b1]]="","",IMPORT[[#This Row],[b1]]-IMPORT[[#This Row],[a1]])</f>
        <v/>
      </c>
      <c r="L238" s="32">
        <f ca="1">SUM(INDIRECT(IMPORT_VAR[TABLENAME]&amp;"[@a"&amp;$1:$1-1&amp;"]"),INDIRECT(IMPORT_VAR[TABLENAME]&amp;"[@c"&amp;$1:$1-1&amp;"]"))</f>
        <v>5</v>
      </c>
      <c r="M238" s="31"/>
      <c r="N238" s="31" t="str">
        <f>IF(IMPORT[[#This Row],[b2]]="","",IMPORT[[#This Row],[b2]]-IMPORT[[#This Row],[a2]])</f>
        <v/>
      </c>
      <c r="O238" s="32">
        <f ca="1">SUM(INDIRECT(IMPORT_VAR[TABLENAME]&amp;"[@a"&amp;$1:$1-1&amp;"]"),INDIRECT(IMPORT_VAR[TABLENAME]&amp;"[@c"&amp;$1:$1-1&amp;"]"))</f>
        <v>5</v>
      </c>
      <c r="P238" s="33"/>
      <c r="Q238" s="33" t="str">
        <f>IF(IMPORT[[#This Row],[b3]]="","",IMPORT[[#This Row],[b3]]-IMPORT[[#This Row],[a3]])</f>
        <v/>
      </c>
      <c r="R238" s="32">
        <f ca="1">SUM(INDIRECT(IMPORT_VAR[TABLENAME]&amp;"[@a"&amp;$1:$1-1&amp;"]"),INDIRECT(IMPORT_VAR[TABLENAME]&amp;"[@c"&amp;$1:$1-1&amp;"]"))</f>
        <v>5</v>
      </c>
      <c r="S238" s="33"/>
      <c r="T238" s="33" t="str">
        <f>IF(IMPORT[[#This Row],[b4]]="","",IMPORT[[#This Row],[b4]]-IMPORT[[#This Row],[a4]])</f>
        <v/>
      </c>
      <c r="U238" s="32">
        <f ca="1">SUM(INDIRECT(IMPORT_VAR[TABLENAME]&amp;"[@a"&amp;$1:$1-1&amp;"]"),INDIRECT(IMPORT_VAR[TABLENAME]&amp;"[@c"&amp;$1:$1-1&amp;"]"))</f>
        <v>5</v>
      </c>
      <c r="V238" s="33"/>
      <c r="W238" s="31"/>
      <c r="X238" s="31" t="str">
        <f>IF(IMPORT[[#This Row],[b5]]="","",IMPORT[[#This Row],[b5]]-IMPORT[[#This Row],[a5]])</f>
        <v/>
      </c>
      <c r="Y238" s="49">
        <f ca="1">SUM(INDIRECT(IMPORT_VAR[TABLENAME]&amp;"[@a"&amp;$1:$1-1&amp;"]"),INDIRECT(IMPORT_VAR[TABLENAME]&amp;"[@c"&amp;$1:$1-1&amp;"]"))</f>
        <v>5</v>
      </c>
      <c r="Z238" s="51" t="s">
        <v>3037</v>
      </c>
      <c r="AA238" s="51" t="s">
        <v>3038</v>
      </c>
      <c r="AB238" s="51"/>
      <c r="AC238" s="51" t="str">
        <f>CONCATENATE(IMPORT[[#This Row],[1]]," ",IMPORT[[#This Row],[2]],IF(IMPORT[[#This Row],[3]]="","",CONCATENATE(" ",IMPORT[[#This Row],[3]])))</f>
        <v>Ribbon CH-30-1</v>
      </c>
      <c r="AD238" s="51" t="str">
        <f>CONCATENATE("Import ",IMPORT[[#This Row],[Ket]])</f>
        <v>Import 2020</v>
      </c>
      <c r="AE238" s="52">
        <v>1000</v>
      </c>
      <c r="AF238" s="52" t="s">
        <v>5118</v>
      </c>
      <c r="AG238" s="52" t="s">
        <v>5780</v>
      </c>
      <c r="AH238" s="52">
        <f ca="1">IMPORT[[#This Row],[C]]</f>
        <v>5</v>
      </c>
      <c r="AI238" s="126" t="str">
        <f>CONCATENATE(IMPORT[[#This Row],[6]]," ",IMPORT[[#This Row],[7]])</f>
        <v>1000 PCS</v>
      </c>
    </row>
    <row r="239" spans="1:35">
      <c r="A239" s="102">
        <v>237</v>
      </c>
      <c r="B239" s="31">
        <f ca="1">IF(IMPORT[[#This Row],[C]]&lt;1,"",ROW()-2)</f>
        <v>237</v>
      </c>
      <c r="C239" s="57" t="s">
        <v>3039</v>
      </c>
      <c r="D239" s="31" t="s">
        <v>3037</v>
      </c>
      <c r="E239" s="31">
        <v>1000</v>
      </c>
      <c r="F239" s="31">
        <f ca="1">IMPORT[TT]</f>
        <v>8</v>
      </c>
      <c r="G239" s="31"/>
      <c r="H239" s="31">
        <v>2020</v>
      </c>
      <c r="I239" s="32">
        <v>8</v>
      </c>
      <c r="J239" s="31"/>
      <c r="K239" s="31" t="str">
        <f>IF(IMPORT[[#This Row],[b1]]="","",IMPORT[[#This Row],[b1]]-IMPORT[[#This Row],[a1]])</f>
        <v/>
      </c>
      <c r="L239" s="32">
        <f ca="1">SUM(INDIRECT(IMPORT_VAR[TABLENAME]&amp;"[@a"&amp;$1:$1-1&amp;"]"),INDIRECT(IMPORT_VAR[TABLENAME]&amp;"[@c"&amp;$1:$1-1&amp;"]"))</f>
        <v>8</v>
      </c>
      <c r="M239" s="31"/>
      <c r="N239" s="31" t="str">
        <f>IF(IMPORT[[#This Row],[b2]]="","",IMPORT[[#This Row],[b2]]-IMPORT[[#This Row],[a2]])</f>
        <v/>
      </c>
      <c r="O239" s="32">
        <f ca="1">SUM(INDIRECT(IMPORT_VAR[TABLENAME]&amp;"[@a"&amp;$1:$1-1&amp;"]"),INDIRECT(IMPORT_VAR[TABLENAME]&amp;"[@c"&amp;$1:$1-1&amp;"]"))</f>
        <v>8</v>
      </c>
      <c r="P239" s="33"/>
      <c r="Q239" s="33" t="str">
        <f>IF(IMPORT[[#This Row],[b3]]="","",IMPORT[[#This Row],[b3]]-IMPORT[[#This Row],[a3]])</f>
        <v/>
      </c>
      <c r="R239" s="32">
        <f ca="1">SUM(INDIRECT(IMPORT_VAR[TABLENAME]&amp;"[@a"&amp;$1:$1-1&amp;"]"),INDIRECT(IMPORT_VAR[TABLENAME]&amp;"[@c"&amp;$1:$1-1&amp;"]"))</f>
        <v>8</v>
      </c>
      <c r="S239" s="33"/>
      <c r="T239" s="33" t="str">
        <f>IF(IMPORT[[#This Row],[b4]]="","",IMPORT[[#This Row],[b4]]-IMPORT[[#This Row],[a4]])</f>
        <v/>
      </c>
      <c r="U239" s="32">
        <f ca="1">SUM(INDIRECT(IMPORT_VAR[TABLENAME]&amp;"[@a"&amp;$1:$1-1&amp;"]"),INDIRECT(IMPORT_VAR[TABLENAME]&amp;"[@c"&amp;$1:$1-1&amp;"]"))</f>
        <v>8</v>
      </c>
      <c r="V239" s="33"/>
      <c r="W239" s="31"/>
      <c r="X239" s="31" t="str">
        <f>IF(IMPORT[[#This Row],[b5]]="","",IMPORT[[#This Row],[b5]]-IMPORT[[#This Row],[a5]])</f>
        <v/>
      </c>
      <c r="Y239" s="49">
        <f ca="1">SUM(INDIRECT(IMPORT_VAR[TABLENAME]&amp;"[@a"&amp;$1:$1-1&amp;"]"),INDIRECT(IMPORT_VAR[TABLENAME]&amp;"[@c"&amp;$1:$1-1&amp;"]"))</f>
        <v>8</v>
      </c>
      <c r="Z239" s="51" t="s">
        <v>3037</v>
      </c>
      <c r="AA239" s="51" t="s">
        <v>3039</v>
      </c>
      <c r="AB239" s="51"/>
      <c r="AC239" s="51" t="str">
        <f>CONCATENATE(IMPORT[[#This Row],[1]]," ",IMPORT[[#This Row],[2]],IF(IMPORT[[#This Row],[3]]="","",CONCATENATE(" ",IMPORT[[#This Row],[3]])))</f>
        <v>Ribbon TH-30</v>
      </c>
      <c r="AD239" s="51" t="str">
        <f>CONCATENATE("Import ",IMPORT[[#This Row],[Ket]])</f>
        <v>Import 2020</v>
      </c>
      <c r="AE239" s="52">
        <v>1000</v>
      </c>
      <c r="AF239" s="52" t="s">
        <v>5118</v>
      </c>
      <c r="AG239" s="52" t="s">
        <v>5780</v>
      </c>
      <c r="AH239" s="52">
        <f ca="1">IMPORT[[#This Row],[C]]</f>
        <v>8</v>
      </c>
      <c r="AI239" s="126" t="str">
        <f>CONCATENATE(IMPORT[[#This Row],[6]]," ",IMPORT[[#This Row],[7]])</f>
        <v>1000 PCS</v>
      </c>
    </row>
    <row r="240" spans="1:35">
      <c r="A240" s="102">
        <v>238</v>
      </c>
      <c r="B240" s="31">
        <f ca="1">IF(IMPORT[[#This Row],[C]]&lt;1,"",ROW()-2)</f>
        <v>238</v>
      </c>
      <c r="C240" s="57" t="s">
        <v>3040</v>
      </c>
      <c r="D240" s="31" t="s">
        <v>3037</v>
      </c>
      <c r="E240" s="31">
        <v>400</v>
      </c>
      <c r="F240" s="31">
        <f ca="1">IMPORT[TT]</f>
        <v>1</v>
      </c>
      <c r="G240" s="31"/>
      <c r="H240" s="31">
        <v>2020</v>
      </c>
      <c r="I240" s="32">
        <v>1</v>
      </c>
      <c r="J240" s="31"/>
      <c r="K240" s="31" t="str">
        <f>IF(IMPORT[[#This Row],[b1]]="","",IMPORT[[#This Row],[b1]]-IMPORT[[#This Row],[a1]])</f>
        <v/>
      </c>
      <c r="L240" s="32">
        <f ca="1">SUM(INDIRECT(IMPORT_VAR[TABLENAME]&amp;"[@a"&amp;$1:$1-1&amp;"]"),INDIRECT(IMPORT_VAR[TABLENAME]&amp;"[@c"&amp;$1:$1-1&amp;"]"))</f>
        <v>1</v>
      </c>
      <c r="M240" s="31"/>
      <c r="N240" s="31" t="str">
        <f>IF(IMPORT[[#This Row],[b2]]="","",IMPORT[[#This Row],[b2]]-IMPORT[[#This Row],[a2]])</f>
        <v/>
      </c>
      <c r="O240" s="32">
        <f ca="1">SUM(INDIRECT(IMPORT_VAR[TABLENAME]&amp;"[@a"&amp;$1:$1-1&amp;"]"),INDIRECT(IMPORT_VAR[TABLENAME]&amp;"[@c"&amp;$1:$1-1&amp;"]"))</f>
        <v>1</v>
      </c>
      <c r="P240" s="33"/>
      <c r="Q240" s="33" t="str">
        <f>IF(IMPORT[[#This Row],[b3]]="","",IMPORT[[#This Row],[b3]]-IMPORT[[#This Row],[a3]])</f>
        <v/>
      </c>
      <c r="R240" s="32">
        <f ca="1">SUM(INDIRECT(IMPORT_VAR[TABLENAME]&amp;"[@a"&amp;$1:$1-1&amp;"]"),INDIRECT(IMPORT_VAR[TABLENAME]&amp;"[@c"&amp;$1:$1-1&amp;"]"))</f>
        <v>1</v>
      </c>
      <c r="S240" s="33"/>
      <c r="T240" s="33" t="str">
        <f>IF(IMPORT[[#This Row],[b4]]="","",IMPORT[[#This Row],[b4]]-IMPORT[[#This Row],[a4]])</f>
        <v/>
      </c>
      <c r="U240" s="32">
        <f ca="1">SUM(INDIRECT(IMPORT_VAR[TABLENAME]&amp;"[@a"&amp;$1:$1-1&amp;"]"),INDIRECT(IMPORT_VAR[TABLENAME]&amp;"[@c"&amp;$1:$1-1&amp;"]"))</f>
        <v>1</v>
      </c>
      <c r="V240" s="33"/>
      <c r="W240" s="31"/>
      <c r="X240" s="31" t="str">
        <f>IF(IMPORT[[#This Row],[b5]]="","",IMPORT[[#This Row],[b5]]-IMPORT[[#This Row],[a5]])</f>
        <v/>
      </c>
      <c r="Y240" s="49">
        <f ca="1">SUM(INDIRECT(IMPORT_VAR[TABLENAME]&amp;"[@a"&amp;$1:$1-1&amp;"]"),INDIRECT(IMPORT_VAR[TABLENAME]&amp;"[@c"&amp;$1:$1-1&amp;"]"))</f>
        <v>1</v>
      </c>
      <c r="Z240" s="51" t="s">
        <v>3037</v>
      </c>
      <c r="AA240" s="51" t="s">
        <v>3040</v>
      </c>
      <c r="AB240" s="51"/>
      <c r="AC240" s="51" t="str">
        <f>CONCATENATE(IMPORT[[#This Row],[1]]," ",IMPORT[[#This Row],[2]],IF(IMPORT[[#This Row],[3]]="","",CONCATENATE(" ",IMPORT[[#This Row],[3]])))</f>
        <v>Ribbon TH-50</v>
      </c>
      <c r="AD240" s="51" t="str">
        <f>CONCATENATE("Import ",IMPORT[[#This Row],[Ket]])</f>
        <v>Import 2020</v>
      </c>
      <c r="AE240" s="52">
        <v>400</v>
      </c>
      <c r="AF240" s="52" t="s">
        <v>5118</v>
      </c>
      <c r="AG240" s="52" t="s">
        <v>5780</v>
      </c>
      <c r="AH240" s="52">
        <f ca="1">IMPORT[[#This Row],[C]]</f>
        <v>1</v>
      </c>
      <c r="AI240" s="126" t="str">
        <f>CONCATENATE(IMPORT[[#This Row],[6]]," ",IMPORT[[#This Row],[7]])</f>
        <v>400 PCS</v>
      </c>
    </row>
    <row r="241" spans="1:35">
      <c r="A241" s="102">
        <v>239</v>
      </c>
      <c r="B241" s="31">
        <f ca="1">IF(IMPORT[[#This Row],[C]]&lt;1,"",ROW()-2)</f>
        <v>239</v>
      </c>
      <c r="C241" s="57" t="s">
        <v>3041</v>
      </c>
      <c r="D241" s="31" t="s">
        <v>3037</v>
      </c>
      <c r="E241" s="31">
        <v>1000</v>
      </c>
      <c r="F241" s="31">
        <f ca="1">IMPORT[TT]</f>
        <v>7</v>
      </c>
      <c r="G241" s="31"/>
      <c r="H241" s="31">
        <v>2020</v>
      </c>
      <c r="I241" s="32">
        <v>7</v>
      </c>
      <c r="J241" s="31"/>
      <c r="K241" s="31" t="str">
        <f>IF(IMPORT[[#This Row],[b1]]="","",IMPORT[[#This Row],[b1]]-IMPORT[[#This Row],[a1]])</f>
        <v/>
      </c>
      <c r="L241" s="32">
        <f ca="1">SUM(INDIRECT(IMPORT_VAR[TABLENAME]&amp;"[@a"&amp;$1:$1-1&amp;"]"),INDIRECT(IMPORT_VAR[TABLENAME]&amp;"[@c"&amp;$1:$1-1&amp;"]"))</f>
        <v>7</v>
      </c>
      <c r="M241" s="31"/>
      <c r="N241" s="31" t="str">
        <f>IF(IMPORT[[#This Row],[b2]]="","",IMPORT[[#This Row],[b2]]-IMPORT[[#This Row],[a2]])</f>
        <v/>
      </c>
      <c r="O241" s="32">
        <f ca="1">SUM(INDIRECT(IMPORT_VAR[TABLENAME]&amp;"[@a"&amp;$1:$1-1&amp;"]"),INDIRECT(IMPORT_VAR[TABLENAME]&amp;"[@c"&amp;$1:$1-1&amp;"]"))</f>
        <v>7</v>
      </c>
      <c r="P241" s="33"/>
      <c r="Q241" s="33" t="str">
        <f>IF(IMPORT[[#This Row],[b3]]="","",IMPORT[[#This Row],[b3]]-IMPORT[[#This Row],[a3]])</f>
        <v/>
      </c>
      <c r="R241" s="32">
        <f ca="1">SUM(INDIRECT(IMPORT_VAR[TABLENAME]&amp;"[@a"&amp;$1:$1-1&amp;"]"),INDIRECT(IMPORT_VAR[TABLENAME]&amp;"[@c"&amp;$1:$1-1&amp;"]"))</f>
        <v>7</v>
      </c>
      <c r="S241" s="33"/>
      <c r="T241" s="33" t="str">
        <f>IF(IMPORT[[#This Row],[b4]]="","",IMPORT[[#This Row],[b4]]-IMPORT[[#This Row],[a4]])</f>
        <v/>
      </c>
      <c r="U241" s="32">
        <f ca="1">SUM(INDIRECT(IMPORT_VAR[TABLENAME]&amp;"[@a"&amp;$1:$1-1&amp;"]"),INDIRECT(IMPORT_VAR[TABLENAME]&amp;"[@c"&amp;$1:$1-1&amp;"]"))</f>
        <v>7</v>
      </c>
      <c r="V241" s="33"/>
      <c r="W241" s="31"/>
      <c r="X241" s="31" t="str">
        <f>IF(IMPORT[[#This Row],[b5]]="","",IMPORT[[#This Row],[b5]]-IMPORT[[#This Row],[a5]])</f>
        <v/>
      </c>
      <c r="Y241" s="49">
        <f ca="1">SUM(INDIRECT(IMPORT_VAR[TABLENAME]&amp;"[@a"&amp;$1:$1-1&amp;"]"),INDIRECT(IMPORT_VAR[TABLENAME]&amp;"[@c"&amp;$1:$1-1&amp;"]"))</f>
        <v>7</v>
      </c>
      <c r="Z241" s="51" t="s">
        <v>3037</v>
      </c>
      <c r="AA241" s="51" t="s">
        <v>3041</v>
      </c>
      <c r="AB241" s="51"/>
      <c r="AC241" s="51" t="str">
        <f>CONCATENATE(IMPORT[[#This Row],[1]]," ",IMPORT[[#This Row],[2]],IF(IMPORT[[#This Row],[3]]="","",CONCATENATE(" ",IMPORT[[#This Row],[3]])))</f>
        <v>Ribbon TH-30-1</v>
      </c>
      <c r="AD241" s="51" t="str">
        <f>CONCATENATE("Import ",IMPORT[[#This Row],[Ket]])</f>
        <v>Import 2020</v>
      </c>
      <c r="AE241" s="52">
        <v>1000</v>
      </c>
      <c r="AF241" s="52" t="s">
        <v>5118</v>
      </c>
      <c r="AG241" s="52" t="s">
        <v>5780</v>
      </c>
      <c r="AH241" s="52">
        <f ca="1">IMPORT[[#This Row],[C]]</f>
        <v>7</v>
      </c>
      <c r="AI241" s="126" t="str">
        <f>CONCATENATE(IMPORT[[#This Row],[6]]," ",IMPORT[[#This Row],[7]])</f>
        <v>1000 PCS</v>
      </c>
    </row>
    <row r="242" spans="1:35">
      <c r="A242" s="102">
        <v>240</v>
      </c>
      <c r="B242" s="31">
        <f ca="1">IF(IMPORT[[#This Row],[C]]&lt;1,"",ROW()-2)</f>
        <v>240</v>
      </c>
      <c r="C242" s="57" t="s">
        <v>3042</v>
      </c>
      <c r="D242" s="31" t="s">
        <v>3037</v>
      </c>
      <c r="E242" s="31">
        <v>400</v>
      </c>
      <c r="F242" s="31">
        <f ca="1">IMPORT[TT]</f>
        <v>2</v>
      </c>
      <c r="G242" s="31"/>
      <c r="H242" s="31">
        <v>2020</v>
      </c>
      <c r="I242" s="32">
        <v>2</v>
      </c>
      <c r="J242" s="31"/>
      <c r="K242" s="31" t="str">
        <f>IF(IMPORT[[#This Row],[b1]]="","",IMPORT[[#This Row],[b1]]-IMPORT[[#This Row],[a1]])</f>
        <v/>
      </c>
      <c r="L242" s="32">
        <f ca="1">SUM(INDIRECT(IMPORT_VAR[TABLENAME]&amp;"[@a"&amp;$1:$1-1&amp;"]"),INDIRECT(IMPORT_VAR[TABLENAME]&amp;"[@c"&amp;$1:$1-1&amp;"]"))</f>
        <v>2</v>
      </c>
      <c r="M242" s="31"/>
      <c r="N242" s="31" t="str">
        <f>IF(IMPORT[[#This Row],[b2]]="","",IMPORT[[#This Row],[b2]]-IMPORT[[#This Row],[a2]])</f>
        <v/>
      </c>
      <c r="O242" s="32">
        <f ca="1">SUM(INDIRECT(IMPORT_VAR[TABLENAME]&amp;"[@a"&amp;$1:$1-1&amp;"]"),INDIRECT(IMPORT_VAR[TABLENAME]&amp;"[@c"&amp;$1:$1-1&amp;"]"))</f>
        <v>2</v>
      </c>
      <c r="P242" s="33"/>
      <c r="Q242" s="33" t="str">
        <f>IF(IMPORT[[#This Row],[b3]]="","",IMPORT[[#This Row],[b3]]-IMPORT[[#This Row],[a3]])</f>
        <v/>
      </c>
      <c r="R242" s="32">
        <f ca="1">SUM(INDIRECT(IMPORT_VAR[TABLENAME]&amp;"[@a"&amp;$1:$1-1&amp;"]"),INDIRECT(IMPORT_VAR[TABLENAME]&amp;"[@c"&amp;$1:$1-1&amp;"]"))</f>
        <v>2</v>
      </c>
      <c r="S242" s="33"/>
      <c r="T242" s="33" t="str">
        <f>IF(IMPORT[[#This Row],[b4]]="","",IMPORT[[#This Row],[b4]]-IMPORT[[#This Row],[a4]])</f>
        <v/>
      </c>
      <c r="U242" s="32">
        <f ca="1">SUM(INDIRECT(IMPORT_VAR[TABLENAME]&amp;"[@a"&amp;$1:$1-1&amp;"]"),INDIRECT(IMPORT_VAR[TABLENAME]&amp;"[@c"&amp;$1:$1-1&amp;"]"))</f>
        <v>2</v>
      </c>
      <c r="V242" s="33"/>
      <c r="W242" s="31"/>
      <c r="X242" s="31" t="str">
        <f>IF(IMPORT[[#This Row],[b5]]="","",IMPORT[[#This Row],[b5]]-IMPORT[[#This Row],[a5]])</f>
        <v/>
      </c>
      <c r="Y242" s="49">
        <f ca="1">SUM(INDIRECT(IMPORT_VAR[TABLENAME]&amp;"[@a"&amp;$1:$1-1&amp;"]"),INDIRECT(IMPORT_VAR[TABLENAME]&amp;"[@c"&amp;$1:$1-1&amp;"]"))</f>
        <v>2</v>
      </c>
      <c r="Z242" s="51" t="s">
        <v>3037</v>
      </c>
      <c r="AA242" s="51" t="s">
        <v>3042</v>
      </c>
      <c r="AB242" s="51"/>
      <c r="AC242" s="51" t="str">
        <f>CONCATENATE(IMPORT[[#This Row],[1]]," ",IMPORT[[#This Row],[2]],IF(IMPORT[[#This Row],[3]]="","",CONCATENATE(" ",IMPORT[[#This Row],[3]])))</f>
        <v>Ribbon TH-50-1</v>
      </c>
      <c r="AD242" s="51" t="str">
        <f>CONCATENATE("Import ",IMPORT[[#This Row],[Ket]])</f>
        <v>Import 2020</v>
      </c>
      <c r="AE242" s="52">
        <v>400</v>
      </c>
      <c r="AF242" s="52" t="s">
        <v>5118</v>
      </c>
      <c r="AG242" s="52" t="s">
        <v>5780</v>
      </c>
      <c r="AH242" s="52">
        <f ca="1">IMPORT[[#This Row],[C]]</f>
        <v>2</v>
      </c>
      <c r="AI242" s="126" t="str">
        <f>CONCATENATE(IMPORT[[#This Row],[6]]," ",IMPORT[[#This Row],[7]])</f>
        <v>400 PCS</v>
      </c>
    </row>
    <row r="243" spans="1:35">
      <c r="A243" s="102">
        <v>241</v>
      </c>
      <c r="B243" s="31">
        <f ca="1">IF(IMPORT[[#This Row],[C]]&lt;1,"",ROW()-2)</f>
        <v>241</v>
      </c>
      <c r="C243" s="57" t="s">
        <v>3043</v>
      </c>
      <c r="D243" s="31" t="s">
        <v>3037</v>
      </c>
      <c r="E243" s="31">
        <v>1000</v>
      </c>
      <c r="F243" s="31">
        <f ca="1">IMPORT[TT]</f>
        <v>2</v>
      </c>
      <c r="G243" s="31"/>
      <c r="H243" s="31">
        <v>2020</v>
      </c>
      <c r="I243" s="32">
        <v>2</v>
      </c>
      <c r="J243" s="31"/>
      <c r="K243" s="31" t="str">
        <f>IF(IMPORT[[#This Row],[b1]]="","",IMPORT[[#This Row],[b1]]-IMPORT[[#This Row],[a1]])</f>
        <v/>
      </c>
      <c r="L243" s="32">
        <f ca="1">SUM(INDIRECT(IMPORT_VAR[TABLENAME]&amp;"[@a"&amp;$1:$1-1&amp;"]"),INDIRECT(IMPORT_VAR[TABLENAME]&amp;"[@c"&amp;$1:$1-1&amp;"]"))</f>
        <v>2</v>
      </c>
      <c r="M243" s="31"/>
      <c r="N243" s="31" t="str">
        <f>IF(IMPORT[[#This Row],[b2]]="","",IMPORT[[#This Row],[b2]]-IMPORT[[#This Row],[a2]])</f>
        <v/>
      </c>
      <c r="O243" s="32">
        <f ca="1">SUM(INDIRECT(IMPORT_VAR[TABLENAME]&amp;"[@a"&amp;$1:$1-1&amp;"]"),INDIRECT(IMPORT_VAR[TABLENAME]&amp;"[@c"&amp;$1:$1-1&amp;"]"))</f>
        <v>2</v>
      </c>
      <c r="P243" s="33"/>
      <c r="Q243" s="33" t="str">
        <f>IF(IMPORT[[#This Row],[b3]]="","",IMPORT[[#This Row],[b3]]-IMPORT[[#This Row],[a3]])</f>
        <v/>
      </c>
      <c r="R243" s="32">
        <f ca="1">SUM(INDIRECT(IMPORT_VAR[TABLENAME]&amp;"[@a"&amp;$1:$1-1&amp;"]"),INDIRECT(IMPORT_VAR[TABLENAME]&amp;"[@c"&amp;$1:$1-1&amp;"]"))</f>
        <v>2</v>
      </c>
      <c r="S243" s="33"/>
      <c r="T243" s="33" t="str">
        <f>IF(IMPORT[[#This Row],[b4]]="","",IMPORT[[#This Row],[b4]]-IMPORT[[#This Row],[a4]])</f>
        <v/>
      </c>
      <c r="U243" s="32">
        <f ca="1">SUM(INDIRECT(IMPORT_VAR[TABLENAME]&amp;"[@a"&amp;$1:$1-1&amp;"]"),INDIRECT(IMPORT_VAR[TABLENAME]&amp;"[@c"&amp;$1:$1-1&amp;"]"))</f>
        <v>2</v>
      </c>
      <c r="V243" s="33"/>
      <c r="W243" s="31"/>
      <c r="X243" s="31" t="str">
        <f>IF(IMPORT[[#This Row],[b5]]="","",IMPORT[[#This Row],[b5]]-IMPORT[[#This Row],[a5]])</f>
        <v/>
      </c>
      <c r="Y243" s="49">
        <f ca="1">SUM(INDIRECT(IMPORT_VAR[TABLENAME]&amp;"[@a"&amp;$1:$1-1&amp;"]"),INDIRECT(IMPORT_VAR[TABLENAME]&amp;"[@c"&amp;$1:$1-1&amp;"]"))</f>
        <v>2</v>
      </c>
      <c r="Z243" s="51" t="s">
        <v>3037</v>
      </c>
      <c r="AA243" s="51" t="s">
        <v>3043</v>
      </c>
      <c r="AB243" s="51"/>
      <c r="AC243" s="51" t="str">
        <f>CONCATENATE(IMPORT[[#This Row],[1]]," ",IMPORT[[#This Row],[2]],IF(IMPORT[[#This Row],[3]]="","",CONCATENATE(" ",IMPORT[[#This Row],[3]])))</f>
        <v>Ribbon THT-30</v>
      </c>
      <c r="AD243" s="51" t="str">
        <f>CONCATENATE("Import ",IMPORT[[#This Row],[Ket]])</f>
        <v>Import 2020</v>
      </c>
      <c r="AE243" s="52">
        <v>1000</v>
      </c>
      <c r="AF243" s="52" t="s">
        <v>5118</v>
      </c>
      <c r="AG243" s="52" t="s">
        <v>5780</v>
      </c>
      <c r="AH243" s="52">
        <f ca="1">IMPORT[[#This Row],[C]]</f>
        <v>2</v>
      </c>
      <c r="AI243" s="126" t="str">
        <f>CONCATENATE(IMPORT[[#This Row],[6]]," ",IMPORT[[#This Row],[7]])</f>
        <v>1000 PCS</v>
      </c>
    </row>
    <row r="244" spans="1:35">
      <c r="A244" s="102">
        <v>242</v>
      </c>
      <c r="B244" s="31">
        <f ca="1">IF(IMPORT[[#This Row],[C]]&lt;1,"",ROW()-2)</f>
        <v>242</v>
      </c>
      <c r="C244" s="57" t="s">
        <v>3044</v>
      </c>
      <c r="D244" s="31" t="s">
        <v>3037</v>
      </c>
      <c r="E244" s="31">
        <v>1000</v>
      </c>
      <c r="F244" s="31">
        <f ca="1">IMPORT[TT]</f>
        <v>5</v>
      </c>
      <c r="G244" s="31"/>
      <c r="H244" s="31">
        <v>2020</v>
      </c>
      <c r="I244" s="32">
        <v>5</v>
      </c>
      <c r="J244" s="31"/>
      <c r="K244" s="31" t="str">
        <f>IF(IMPORT[[#This Row],[b1]]="","",IMPORT[[#This Row],[b1]]-IMPORT[[#This Row],[a1]])</f>
        <v/>
      </c>
      <c r="L244" s="32">
        <f ca="1">SUM(INDIRECT(IMPORT_VAR[TABLENAME]&amp;"[@a"&amp;$1:$1-1&amp;"]"),INDIRECT(IMPORT_VAR[TABLENAME]&amp;"[@c"&amp;$1:$1-1&amp;"]"))</f>
        <v>5</v>
      </c>
      <c r="M244" s="31"/>
      <c r="N244" s="31" t="str">
        <f>IF(IMPORT[[#This Row],[b2]]="","",IMPORT[[#This Row],[b2]]-IMPORT[[#This Row],[a2]])</f>
        <v/>
      </c>
      <c r="O244" s="32">
        <f ca="1">SUM(INDIRECT(IMPORT_VAR[TABLENAME]&amp;"[@a"&amp;$1:$1-1&amp;"]"),INDIRECT(IMPORT_VAR[TABLENAME]&amp;"[@c"&amp;$1:$1-1&amp;"]"))</f>
        <v>5</v>
      </c>
      <c r="P244" s="33"/>
      <c r="Q244" s="33" t="str">
        <f>IF(IMPORT[[#This Row],[b3]]="","",IMPORT[[#This Row],[b3]]-IMPORT[[#This Row],[a3]])</f>
        <v/>
      </c>
      <c r="R244" s="32">
        <f ca="1">SUM(INDIRECT(IMPORT_VAR[TABLENAME]&amp;"[@a"&amp;$1:$1-1&amp;"]"),INDIRECT(IMPORT_VAR[TABLENAME]&amp;"[@c"&amp;$1:$1-1&amp;"]"))</f>
        <v>5</v>
      </c>
      <c r="S244" s="33"/>
      <c r="T244" s="33" t="str">
        <f>IF(IMPORT[[#This Row],[b4]]="","",IMPORT[[#This Row],[b4]]-IMPORT[[#This Row],[a4]])</f>
        <v/>
      </c>
      <c r="U244" s="32">
        <f ca="1">SUM(INDIRECT(IMPORT_VAR[TABLENAME]&amp;"[@a"&amp;$1:$1-1&amp;"]"),INDIRECT(IMPORT_VAR[TABLENAME]&amp;"[@c"&amp;$1:$1-1&amp;"]"))</f>
        <v>5</v>
      </c>
      <c r="V244" s="33"/>
      <c r="W244" s="31"/>
      <c r="X244" s="31" t="str">
        <f>IF(IMPORT[[#This Row],[b5]]="","",IMPORT[[#This Row],[b5]]-IMPORT[[#This Row],[a5]])</f>
        <v/>
      </c>
      <c r="Y244" s="49">
        <f ca="1">SUM(INDIRECT(IMPORT_VAR[TABLENAME]&amp;"[@a"&amp;$1:$1-1&amp;"]"),INDIRECT(IMPORT_VAR[TABLENAME]&amp;"[@c"&amp;$1:$1-1&amp;"]"))</f>
        <v>5</v>
      </c>
      <c r="Z244" s="51" t="s">
        <v>3037</v>
      </c>
      <c r="AA244" s="51" t="s">
        <v>3044</v>
      </c>
      <c r="AB244" s="51"/>
      <c r="AC244" s="51" t="str">
        <f>CONCATENATE(IMPORT[[#This Row],[1]]," ",IMPORT[[#This Row],[2]],IF(IMPORT[[#This Row],[3]]="","",CONCATENATE(" ",IMPORT[[#This Row],[3]])))</f>
        <v>Ribbon THT-30-1</v>
      </c>
      <c r="AD244" s="51" t="str">
        <f>CONCATENATE("Import ",IMPORT[[#This Row],[Ket]])</f>
        <v>Import 2020</v>
      </c>
      <c r="AE244" s="52">
        <v>1000</v>
      </c>
      <c r="AF244" s="52" t="s">
        <v>5118</v>
      </c>
      <c r="AG244" s="52" t="s">
        <v>5780</v>
      </c>
      <c r="AH244" s="52">
        <f ca="1">IMPORT[[#This Row],[C]]</f>
        <v>5</v>
      </c>
      <c r="AI244" s="126" t="str">
        <f>CONCATENATE(IMPORT[[#This Row],[6]]," ",IMPORT[[#This Row],[7]])</f>
        <v>1000 PCS</v>
      </c>
    </row>
    <row r="245" spans="1:35">
      <c r="A245" s="102">
        <v>243</v>
      </c>
      <c r="B245" s="31">
        <f ca="1">IF(IMPORT[[#This Row],[C]]&lt;1,"",ROW()-2)</f>
        <v>243</v>
      </c>
      <c r="C245" s="57" t="s">
        <v>3045</v>
      </c>
      <c r="D245" s="31" t="s">
        <v>3037</v>
      </c>
      <c r="E245" s="31">
        <v>1000</v>
      </c>
      <c r="F245" s="31">
        <f ca="1">IMPORT[TT]</f>
        <v>5</v>
      </c>
      <c r="G245" s="31"/>
      <c r="H245" s="31">
        <v>2020</v>
      </c>
      <c r="I245" s="32">
        <v>5</v>
      </c>
      <c r="J245" s="31"/>
      <c r="K245" s="31" t="str">
        <f>IF(IMPORT[[#This Row],[b1]]="","",IMPORT[[#This Row],[b1]]-IMPORT[[#This Row],[a1]])</f>
        <v/>
      </c>
      <c r="L245" s="32">
        <f ca="1">SUM(INDIRECT(IMPORT_VAR[TABLENAME]&amp;"[@a"&amp;$1:$1-1&amp;"]"),INDIRECT(IMPORT_VAR[TABLENAME]&amp;"[@c"&amp;$1:$1-1&amp;"]"))</f>
        <v>5</v>
      </c>
      <c r="M245" s="31"/>
      <c r="N245" s="31" t="str">
        <f>IF(IMPORT[[#This Row],[b2]]="","",IMPORT[[#This Row],[b2]]-IMPORT[[#This Row],[a2]])</f>
        <v/>
      </c>
      <c r="O245" s="32">
        <f ca="1">SUM(INDIRECT(IMPORT_VAR[TABLENAME]&amp;"[@a"&amp;$1:$1-1&amp;"]"),INDIRECT(IMPORT_VAR[TABLENAME]&amp;"[@c"&amp;$1:$1-1&amp;"]"))</f>
        <v>5</v>
      </c>
      <c r="P245" s="33"/>
      <c r="Q245" s="33" t="str">
        <f>IF(IMPORT[[#This Row],[b3]]="","",IMPORT[[#This Row],[b3]]-IMPORT[[#This Row],[a3]])</f>
        <v/>
      </c>
      <c r="R245" s="32">
        <f ca="1">SUM(INDIRECT(IMPORT_VAR[TABLENAME]&amp;"[@a"&amp;$1:$1-1&amp;"]"),INDIRECT(IMPORT_VAR[TABLENAME]&amp;"[@c"&amp;$1:$1-1&amp;"]"))</f>
        <v>5</v>
      </c>
      <c r="S245" s="33"/>
      <c r="T245" s="33" t="str">
        <f>IF(IMPORT[[#This Row],[b4]]="","",IMPORT[[#This Row],[b4]]-IMPORT[[#This Row],[a4]])</f>
        <v/>
      </c>
      <c r="U245" s="32">
        <f ca="1">SUM(INDIRECT(IMPORT_VAR[TABLENAME]&amp;"[@a"&amp;$1:$1-1&amp;"]"),INDIRECT(IMPORT_VAR[TABLENAME]&amp;"[@c"&amp;$1:$1-1&amp;"]"))</f>
        <v>5</v>
      </c>
      <c r="V245" s="33"/>
      <c r="W245" s="31"/>
      <c r="X245" s="31" t="str">
        <f>IF(IMPORT[[#This Row],[b5]]="","",IMPORT[[#This Row],[b5]]-IMPORT[[#This Row],[a5]])</f>
        <v/>
      </c>
      <c r="Y245" s="49">
        <f ca="1">SUM(INDIRECT(IMPORT_VAR[TABLENAME]&amp;"[@a"&amp;$1:$1-1&amp;"]"),INDIRECT(IMPORT_VAR[TABLENAME]&amp;"[@c"&amp;$1:$1-1&amp;"]"))</f>
        <v>5</v>
      </c>
      <c r="Z245" s="51" t="s">
        <v>3037</v>
      </c>
      <c r="AA245" s="51" t="s">
        <v>3045</v>
      </c>
      <c r="AB245" s="52"/>
      <c r="AC245" s="52" t="str">
        <f>CONCATENATE(IMPORT[[#This Row],[1]]," ",IMPORT[[#This Row],[2]],IF(IMPORT[[#This Row],[3]]="","",CONCATENATE(" ",IMPORT[[#This Row],[3]])))</f>
        <v>Ribbon JC-30</v>
      </c>
      <c r="AD245" s="52" t="str">
        <f>CONCATENATE("Import ",IMPORT[[#This Row],[Ket]])</f>
        <v>Import 2020</v>
      </c>
      <c r="AE245" s="52">
        <v>1000</v>
      </c>
      <c r="AF245" s="52" t="s">
        <v>5118</v>
      </c>
      <c r="AG245" s="52" t="s">
        <v>5780</v>
      </c>
      <c r="AH245" s="52">
        <f ca="1">IMPORT[[#This Row],[C]]</f>
        <v>5</v>
      </c>
      <c r="AI245" s="126" t="str">
        <f>CONCATENATE(IMPORT[[#This Row],[6]]," ",IMPORT[[#This Row],[7]])</f>
        <v>1000 PCS</v>
      </c>
    </row>
    <row r="246" spans="1:35">
      <c r="A246" s="102">
        <v>244</v>
      </c>
      <c r="B246" s="31">
        <f ca="1">IF(IMPORT[[#This Row],[C]]&lt;1,"",ROW()-2)</f>
        <v>244</v>
      </c>
      <c r="C246" s="57" t="s">
        <v>3046</v>
      </c>
      <c r="D246" s="31" t="s">
        <v>3037</v>
      </c>
      <c r="E246" s="31">
        <v>1000</v>
      </c>
      <c r="F246" s="31">
        <f ca="1">IMPORT[TT]</f>
        <v>3</v>
      </c>
      <c r="G246" s="31"/>
      <c r="H246" s="31">
        <v>2020</v>
      </c>
      <c r="I246" s="32">
        <v>3</v>
      </c>
      <c r="J246" s="31"/>
      <c r="K246" s="31" t="str">
        <f>IF(IMPORT[[#This Row],[b1]]="","",IMPORT[[#This Row],[b1]]-IMPORT[[#This Row],[a1]])</f>
        <v/>
      </c>
      <c r="L246" s="32">
        <f ca="1">SUM(INDIRECT(IMPORT_VAR[TABLENAME]&amp;"[@a"&amp;$1:$1-1&amp;"]"),INDIRECT(IMPORT_VAR[TABLENAME]&amp;"[@c"&amp;$1:$1-1&amp;"]"))</f>
        <v>3</v>
      </c>
      <c r="M246" s="31"/>
      <c r="N246" s="31" t="str">
        <f>IF(IMPORT[[#This Row],[b2]]="","",IMPORT[[#This Row],[b2]]-IMPORT[[#This Row],[a2]])</f>
        <v/>
      </c>
      <c r="O246" s="32">
        <f ca="1">SUM(INDIRECT(IMPORT_VAR[TABLENAME]&amp;"[@a"&amp;$1:$1-1&amp;"]"),INDIRECT(IMPORT_VAR[TABLENAME]&amp;"[@c"&amp;$1:$1-1&amp;"]"))</f>
        <v>3</v>
      </c>
      <c r="P246" s="33"/>
      <c r="Q246" s="33" t="str">
        <f>IF(IMPORT[[#This Row],[b3]]="","",IMPORT[[#This Row],[b3]]-IMPORT[[#This Row],[a3]])</f>
        <v/>
      </c>
      <c r="R246" s="32">
        <f ca="1">SUM(INDIRECT(IMPORT_VAR[TABLENAME]&amp;"[@a"&amp;$1:$1-1&amp;"]"),INDIRECT(IMPORT_VAR[TABLENAME]&amp;"[@c"&amp;$1:$1-1&amp;"]"))</f>
        <v>3</v>
      </c>
      <c r="S246" s="33"/>
      <c r="T246" s="33" t="str">
        <f>IF(IMPORT[[#This Row],[b4]]="","",IMPORT[[#This Row],[b4]]-IMPORT[[#This Row],[a4]])</f>
        <v/>
      </c>
      <c r="U246" s="32">
        <f ca="1">SUM(INDIRECT(IMPORT_VAR[TABLENAME]&amp;"[@a"&amp;$1:$1-1&amp;"]"),INDIRECT(IMPORT_VAR[TABLENAME]&amp;"[@c"&amp;$1:$1-1&amp;"]"))</f>
        <v>3</v>
      </c>
      <c r="V246" s="33"/>
      <c r="W246" s="31"/>
      <c r="X246" s="31" t="str">
        <f>IF(IMPORT[[#This Row],[b5]]="","",IMPORT[[#This Row],[b5]]-IMPORT[[#This Row],[a5]])</f>
        <v/>
      </c>
      <c r="Y246" s="49">
        <f ca="1">SUM(INDIRECT(IMPORT_VAR[TABLENAME]&amp;"[@a"&amp;$1:$1-1&amp;"]"),INDIRECT(IMPORT_VAR[TABLENAME]&amp;"[@c"&amp;$1:$1-1&amp;"]"))</f>
        <v>3</v>
      </c>
      <c r="Z246" s="51" t="s">
        <v>3037</v>
      </c>
      <c r="AA246" s="51" t="s">
        <v>3046</v>
      </c>
      <c r="AB246" s="51"/>
      <c r="AC246" s="51" t="str">
        <f>CONCATENATE(IMPORT[[#This Row],[1]]," ",IMPORT[[#This Row],[2]],IF(IMPORT[[#This Row],[3]]="","",CONCATENATE(" ",IMPORT[[#This Row],[3]])))</f>
        <v>Ribbon XS-30</v>
      </c>
      <c r="AD246" s="51" t="str">
        <f>CONCATENATE("Import ",IMPORT[[#This Row],[Ket]])</f>
        <v>Import 2020</v>
      </c>
      <c r="AE246" s="52">
        <v>1000</v>
      </c>
      <c r="AF246" s="52" t="s">
        <v>5118</v>
      </c>
      <c r="AG246" s="52" t="s">
        <v>5780</v>
      </c>
      <c r="AH246" s="52">
        <f ca="1">IMPORT[[#This Row],[C]]</f>
        <v>3</v>
      </c>
      <c r="AI246" s="126" t="str">
        <f>CONCATENATE(IMPORT[[#This Row],[6]]," ",IMPORT[[#This Row],[7]])</f>
        <v>1000 PCS</v>
      </c>
    </row>
    <row r="247" spans="1:35">
      <c r="A247" s="102">
        <v>245</v>
      </c>
      <c r="B247" s="31">
        <f ca="1">IF(IMPORT[[#This Row],[C]]&lt;1,"",ROW()-2)</f>
        <v>245</v>
      </c>
      <c r="C247" s="57" t="s">
        <v>3047</v>
      </c>
      <c r="D247" s="31" t="s">
        <v>3048</v>
      </c>
      <c r="E247" s="31">
        <v>2160</v>
      </c>
      <c r="F247" s="31">
        <f ca="1">IMPORT[TT]</f>
        <v>1</v>
      </c>
      <c r="G247" s="31"/>
      <c r="H247" s="31">
        <v>2020</v>
      </c>
      <c r="I247" s="32">
        <v>1</v>
      </c>
      <c r="J247" s="31"/>
      <c r="K247" s="31" t="str">
        <f>IF(IMPORT[[#This Row],[b1]]="","",IMPORT[[#This Row],[b1]]-IMPORT[[#This Row],[a1]])</f>
        <v/>
      </c>
      <c r="L247" s="32">
        <f ca="1">SUM(INDIRECT(IMPORT_VAR[TABLENAME]&amp;"[@a"&amp;$1:$1-1&amp;"]"),INDIRECT(IMPORT_VAR[TABLENAME]&amp;"[@c"&amp;$1:$1-1&amp;"]"))</f>
        <v>1</v>
      </c>
      <c r="M247" s="31"/>
      <c r="N247" s="31" t="str">
        <f>IF(IMPORT[[#This Row],[b2]]="","",IMPORT[[#This Row],[b2]]-IMPORT[[#This Row],[a2]])</f>
        <v/>
      </c>
      <c r="O247" s="32">
        <f ca="1">SUM(INDIRECT(IMPORT_VAR[TABLENAME]&amp;"[@a"&amp;$1:$1-1&amp;"]"),INDIRECT(IMPORT_VAR[TABLENAME]&amp;"[@c"&amp;$1:$1-1&amp;"]"))</f>
        <v>1</v>
      </c>
      <c r="P247" s="33"/>
      <c r="Q247" s="33" t="str">
        <f>IF(IMPORT[[#This Row],[b3]]="","",IMPORT[[#This Row],[b3]]-IMPORT[[#This Row],[a3]])</f>
        <v/>
      </c>
      <c r="R247" s="32">
        <f ca="1">SUM(INDIRECT(IMPORT_VAR[TABLENAME]&amp;"[@a"&amp;$1:$1-1&amp;"]"),INDIRECT(IMPORT_VAR[TABLENAME]&amp;"[@c"&amp;$1:$1-1&amp;"]"))</f>
        <v>1</v>
      </c>
      <c r="S247" s="33"/>
      <c r="T247" s="33" t="str">
        <f>IF(IMPORT[[#This Row],[b4]]="","",IMPORT[[#This Row],[b4]]-IMPORT[[#This Row],[a4]])</f>
        <v/>
      </c>
      <c r="U247" s="32">
        <f ca="1">SUM(INDIRECT(IMPORT_VAR[TABLENAME]&amp;"[@a"&amp;$1:$1-1&amp;"]"),INDIRECT(IMPORT_VAR[TABLENAME]&amp;"[@c"&amp;$1:$1-1&amp;"]"))</f>
        <v>1</v>
      </c>
      <c r="V247" s="33"/>
      <c r="W247" s="31"/>
      <c r="X247" s="31" t="str">
        <f>IF(IMPORT[[#This Row],[b5]]="","",IMPORT[[#This Row],[b5]]-IMPORT[[#This Row],[a5]])</f>
        <v/>
      </c>
      <c r="Y247" s="49">
        <f ca="1">SUM(INDIRECT(IMPORT_VAR[TABLENAME]&amp;"[@a"&amp;$1:$1-1&amp;"]"),INDIRECT(IMPORT_VAR[TABLENAME]&amp;"[@c"&amp;$1:$1-1&amp;"]"))</f>
        <v>1</v>
      </c>
      <c r="Z247" s="51" t="s">
        <v>5695</v>
      </c>
      <c r="AA247" s="51" t="s">
        <v>3047</v>
      </c>
      <c r="AB247" s="51" t="s">
        <v>5694</v>
      </c>
      <c r="AC247" s="51" t="str">
        <f>CONCATENATE(IMPORT[[#This Row],[1]]," ",IMPORT[[#This Row],[2]],IF(IMPORT[[#This Row],[3]]="","",CONCATENATE(" ",IMPORT[[#This Row],[3]])))</f>
        <v>Asahan CL-888 (isi 60)</v>
      </c>
      <c r="AD247" s="51" t="str">
        <f>CONCATENATE("Import ",IMPORT[[#This Row],[Ket]])</f>
        <v>Import 2020</v>
      </c>
      <c r="AE247" s="52">
        <v>2160</v>
      </c>
      <c r="AF247" s="52" t="s">
        <v>5118</v>
      </c>
      <c r="AG247" s="52" t="s">
        <v>5780</v>
      </c>
      <c r="AH247" s="52">
        <f ca="1">IMPORT[[#This Row],[C]]</f>
        <v>1</v>
      </c>
      <c r="AI247" s="126" t="str">
        <f>CONCATENATE(IMPORT[[#This Row],[6]]," ",IMPORT[[#This Row],[7]])</f>
        <v>2160 PCS</v>
      </c>
    </row>
    <row r="248" spans="1:35">
      <c r="A248" s="102">
        <v>246</v>
      </c>
      <c r="B248" s="31">
        <f ca="1">IF(IMPORT[[#This Row],[C]]&lt;1,"",ROW()-2)</f>
        <v>246</v>
      </c>
      <c r="C248" s="57" t="s">
        <v>3049</v>
      </c>
      <c r="D248" s="31" t="s">
        <v>3050</v>
      </c>
      <c r="E248" s="31">
        <v>2304</v>
      </c>
      <c r="F248" s="31">
        <f ca="1">IMPORT[TT]</f>
        <v>1</v>
      </c>
      <c r="G248" s="31"/>
      <c r="H248" s="31">
        <v>2020</v>
      </c>
      <c r="I248" s="32">
        <v>1</v>
      </c>
      <c r="J248" s="31"/>
      <c r="K248" s="31" t="str">
        <f>IF(IMPORT[[#This Row],[b1]]="","",IMPORT[[#This Row],[b1]]-IMPORT[[#This Row],[a1]])</f>
        <v/>
      </c>
      <c r="L248" s="32">
        <f ca="1">SUM(INDIRECT(IMPORT_VAR[TABLENAME]&amp;"[@a"&amp;$1:$1-1&amp;"]"),INDIRECT(IMPORT_VAR[TABLENAME]&amp;"[@c"&amp;$1:$1-1&amp;"]"))</f>
        <v>1</v>
      </c>
      <c r="M248" s="31"/>
      <c r="N248" s="31" t="str">
        <f>IF(IMPORT[[#This Row],[b2]]="","",IMPORT[[#This Row],[b2]]-IMPORT[[#This Row],[a2]])</f>
        <v/>
      </c>
      <c r="O248" s="32">
        <f ca="1">SUM(INDIRECT(IMPORT_VAR[TABLENAME]&amp;"[@a"&amp;$1:$1-1&amp;"]"),INDIRECT(IMPORT_VAR[TABLENAME]&amp;"[@c"&amp;$1:$1-1&amp;"]"))</f>
        <v>1</v>
      </c>
      <c r="P248" s="33"/>
      <c r="Q248" s="33" t="str">
        <f>IF(IMPORT[[#This Row],[b3]]="","",IMPORT[[#This Row],[b3]]-IMPORT[[#This Row],[a3]])</f>
        <v/>
      </c>
      <c r="R248" s="32">
        <f ca="1">SUM(INDIRECT(IMPORT_VAR[TABLENAME]&amp;"[@a"&amp;$1:$1-1&amp;"]"),INDIRECT(IMPORT_VAR[TABLENAME]&amp;"[@c"&amp;$1:$1-1&amp;"]"))</f>
        <v>1</v>
      </c>
      <c r="S248" s="33"/>
      <c r="T248" s="33" t="str">
        <f>IF(IMPORT[[#This Row],[b4]]="","",IMPORT[[#This Row],[b4]]-IMPORT[[#This Row],[a4]])</f>
        <v/>
      </c>
      <c r="U248" s="32">
        <f ca="1">SUM(INDIRECT(IMPORT_VAR[TABLENAME]&amp;"[@a"&amp;$1:$1-1&amp;"]"),INDIRECT(IMPORT_VAR[TABLENAME]&amp;"[@c"&amp;$1:$1-1&amp;"]"))</f>
        <v>1</v>
      </c>
      <c r="V248" s="33"/>
      <c r="W248" s="31"/>
      <c r="X248" s="31" t="str">
        <f>IF(IMPORT[[#This Row],[b5]]="","",IMPORT[[#This Row],[b5]]-IMPORT[[#This Row],[a5]])</f>
        <v/>
      </c>
      <c r="Y248" s="49">
        <f ca="1">SUM(INDIRECT(IMPORT_VAR[TABLENAME]&amp;"[@a"&amp;$1:$1-1&amp;"]"),INDIRECT(IMPORT_VAR[TABLENAME]&amp;"[@c"&amp;$1:$1-1&amp;"]"))</f>
        <v>1</v>
      </c>
      <c r="Z248" s="51" t="s">
        <v>5695</v>
      </c>
      <c r="AA248" s="51" t="s">
        <v>3049</v>
      </c>
      <c r="AB248" s="51" t="s">
        <v>5693</v>
      </c>
      <c r="AC248" s="51" t="str">
        <f>CONCATENATE(IMPORT[[#This Row],[1]]," ",IMPORT[[#This Row],[2]],IF(IMPORT[[#This Row],[3]]="","",CONCATENATE(" ",IMPORT[[#This Row],[3]])))</f>
        <v>Asahan NO.930 (isi 48)</v>
      </c>
      <c r="AD248" s="51" t="str">
        <f>CONCATENATE("Import ",IMPORT[[#This Row],[Ket]])</f>
        <v>Import 2020</v>
      </c>
      <c r="AE248" s="52">
        <v>2304</v>
      </c>
      <c r="AF248" s="52" t="s">
        <v>5118</v>
      </c>
      <c r="AG248" s="52" t="s">
        <v>5780</v>
      </c>
      <c r="AH248" s="52">
        <f ca="1">IMPORT[[#This Row],[C]]</f>
        <v>1</v>
      </c>
      <c r="AI248" s="126" t="str">
        <f>CONCATENATE(IMPORT[[#This Row],[6]]," ",IMPORT[[#This Row],[7]])</f>
        <v>2304 PCS</v>
      </c>
    </row>
    <row r="249" spans="1:35">
      <c r="A249" s="102">
        <v>247</v>
      </c>
      <c r="B249" s="31" t="str">
        <f ca="1">IF(IMPORT[[#This Row],[C]]&lt;1,"",ROW()-2)</f>
        <v/>
      </c>
      <c r="C249" s="57" t="s">
        <v>3054</v>
      </c>
      <c r="D249" s="31" t="s">
        <v>3055</v>
      </c>
      <c r="E249" s="31">
        <v>300</v>
      </c>
      <c r="F249" s="31">
        <f ca="1">IMPORT[TT]</f>
        <v>0</v>
      </c>
      <c r="G249" s="31"/>
      <c r="H249" s="31">
        <v>2020</v>
      </c>
      <c r="I249" s="32">
        <v>0</v>
      </c>
      <c r="J249" s="31"/>
      <c r="K249" s="31" t="str">
        <f>IF(IMPORT[[#This Row],[b1]]="","",IMPORT[[#This Row],[b1]]-IMPORT[[#This Row],[a1]])</f>
        <v/>
      </c>
      <c r="L249" s="32">
        <f ca="1">SUM(INDIRECT(IMPORT_VAR[TABLENAME]&amp;"[@a"&amp;$1:$1-1&amp;"]"),INDIRECT(IMPORT_VAR[TABLENAME]&amp;"[@c"&amp;$1:$1-1&amp;"]"))</f>
        <v>0</v>
      </c>
      <c r="M249" s="31"/>
      <c r="N249" s="31" t="str">
        <f>IF(IMPORT[[#This Row],[b2]]="","",IMPORT[[#This Row],[b2]]-IMPORT[[#This Row],[a2]])</f>
        <v/>
      </c>
      <c r="O249" s="32">
        <f ca="1">SUM(INDIRECT(IMPORT_VAR[TABLENAME]&amp;"[@a"&amp;$1:$1-1&amp;"]"),INDIRECT(IMPORT_VAR[TABLENAME]&amp;"[@c"&amp;$1:$1-1&amp;"]"))</f>
        <v>0</v>
      </c>
      <c r="P249" s="33"/>
      <c r="Q249" s="33" t="str">
        <f>IF(IMPORT[[#This Row],[b3]]="","",IMPORT[[#This Row],[b3]]-IMPORT[[#This Row],[a3]])</f>
        <v/>
      </c>
      <c r="R249" s="32">
        <f ca="1">SUM(INDIRECT(IMPORT_VAR[TABLENAME]&amp;"[@a"&amp;$1:$1-1&amp;"]"),INDIRECT(IMPORT_VAR[TABLENAME]&amp;"[@c"&amp;$1:$1-1&amp;"]"))</f>
        <v>0</v>
      </c>
      <c r="S249" s="33"/>
      <c r="T249" s="33" t="str">
        <f>IF(IMPORT[[#This Row],[b4]]="","",IMPORT[[#This Row],[b4]]-IMPORT[[#This Row],[a4]])</f>
        <v/>
      </c>
      <c r="U249" s="32">
        <f ca="1">SUM(INDIRECT(IMPORT_VAR[TABLENAME]&amp;"[@a"&amp;$1:$1-1&amp;"]"),INDIRECT(IMPORT_VAR[TABLENAME]&amp;"[@c"&amp;$1:$1-1&amp;"]"))</f>
        <v>0</v>
      </c>
      <c r="V249" s="33"/>
      <c r="W249" s="31"/>
      <c r="X249" s="31" t="str">
        <f>IF(IMPORT[[#This Row],[b5]]="","",IMPORT[[#This Row],[b5]]-IMPORT[[#This Row],[a5]])</f>
        <v/>
      </c>
      <c r="Y249" s="49">
        <f ca="1">SUM(INDIRECT(IMPORT_VAR[TABLENAME]&amp;"[@a"&amp;$1:$1-1&amp;"]"),INDIRECT(IMPORT_VAR[TABLENAME]&amp;"[@c"&amp;$1:$1-1&amp;"]"))</f>
        <v>0</v>
      </c>
      <c r="Z249" s="51" t="s">
        <v>3055</v>
      </c>
      <c r="AA249" s="51" t="s">
        <v>3054</v>
      </c>
      <c r="AB249" s="51"/>
      <c r="AC249" s="51" t="str">
        <f>CONCATENATE(IMPORT[[#This Row],[1]]," ",IMPORT[[#This Row],[2]],IF(IMPORT[[#This Row],[3]]="","",CONCATENATE(" ",IMPORT[[#This Row],[3]])))</f>
        <v>Study Board YZ6662</v>
      </c>
      <c r="AD249" s="51" t="str">
        <f>CONCATENATE("Import ",IMPORT[[#This Row],[Ket]])</f>
        <v>Import 2020</v>
      </c>
      <c r="AE249" s="52">
        <v>300</v>
      </c>
      <c r="AF249" s="52" t="s">
        <v>5118</v>
      </c>
      <c r="AG249" s="52" t="s">
        <v>5780</v>
      </c>
      <c r="AH249" s="52">
        <f ca="1">IMPORT[[#This Row],[C]]</f>
        <v>0</v>
      </c>
      <c r="AI249" s="126" t="str">
        <f>CONCATENATE(IMPORT[[#This Row],[6]]," ",IMPORT[[#This Row],[7]])</f>
        <v>300 PCS</v>
      </c>
    </row>
    <row r="250" spans="1:35">
      <c r="A250" s="102">
        <v>248</v>
      </c>
      <c r="B250" s="31">
        <f ca="1">IF(IMPORT[[#This Row],[C]]&lt;1,"",ROW()-2)</f>
        <v>248</v>
      </c>
      <c r="C250" s="57" t="s">
        <v>3056</v>
      </c>
      <c r="D250" s="31" t="s">
        <v>3055</v>
      </c>
      <c r="E250" s="31">
        <v>600</v>
      </c>
      <c r="F250" s="31">
        <f ca="1">IMPORT[TT]</f>
        <v>6</v>
      </c>
      <c r="G250" s="31"/>
      <c r="H250" s="31">
        <v>2020</v>
      </c>
      <c r="I250" s="32">
        <v>6</v>
      </c>
      <c r="J250" s="31"/>
      <c r="K250" s="31" t="str">
        <f>IF(IMPORT[[#This Row],[b1]]="","",IMPORT[[#This Row],[b1]]-IMPORT[[#This Row],[a1]])</f>
        <v/>
      </c>
      <c r="L250" s="32">
        <f ca="1">SUM(INDIRECT(IMPORT_VAR[TABLENAME]&amp;"[@a"&amp;$1:$1-1&amp;"]"),INDIRECT(IMPORT_VAR[TABLENAME]&amp;"[@c"&amp;$1:$1-1&amp;"]"))</f>
        <v>6</v>
      </c>
      <c r="M250" s="31"/>
      <c r="N250" s="31" t="str">
        <f>IF(IMPORT[[#This Row],[b2]]="","",IMPORT[[#This Row],[b2]]-IMPORT[[#This Row],[a2]])</f>
        <v/>
      </c>
      <c r="O250" s="32">
        <f ca="1">SUM(INDIRECT(IMPORT_VAR[TABLENAME]&amp;"[@a"&amp;$1:$1-1&amp;"]"),INDIRECT(IMPORT_VAR[TABLENAME]&amp;"[@c"&amp;$1:$1-1&amp;"]"))</f>
        <v>6</v>
      </c>
      <c r="P250" s="33"/>
      <c r="Q250" s="33" t="str">
        <f>IF(IMPORT[[#This Row],[b3]]="","",IMPORT[[#This Row],[b3]]-IMPORT[[#This Row],[a3]])</f>
        <v/>
      </c>
      <c r="R250" s="32">
        <f ca="1">SUM(INDIRECT(IMPORT_VAR[TABLENAME]&amp;"[@a"&amp;$1:$1-1&amp;"]"),INDIRECT(IMPORT_VAR[TABLENAME]&amp;"[@c"&amp;$1:$1-1&amp;"]"))</f>
        <v>6</v>
      </c>
      <c r="S250" s="33"/>
      <c r="T250" s="33" t="str">
        <f>IF(IMPORT[[#This Row],[b4]]="","",IMPORT[[#This Row],[b4]]-IMPORT[[#This Row],[a4]])</f>
        <v/>
      </c>
      <c r="U250" s="32">
        <f ca="1">SUM(INDIRECT(IMPORT_VAR[TABLENAME]&amp;"[@a"&amp;$1:$1-1&amp;"]"),INDIRECT(IMPORT_VAR[TABLENAME]&amp;"[@c"&amp;$1:$1-1&amp;"]"))</f>
        <v>6</v>
      </c>
      <c r="V250" s="33"/>
      <c r="W250" s="31"/>
      <c r="X250" s="31" t="str">
        <f>IF(IMPORT[[#This Row],[b5]]="","",IMPORT[[#This Row],[b5]]-IMPORT[[#This Row],[a5]])</f>
        <v/>
      </c>
      <c r="Y250" s="49">
        <f ca="1">SUM(INDIRECT(IMPORT_VAR[TABLENAME]&amp;"[@a"&amp;$1:$1-1&amp;"]"),INDIRECT(IMPORT_VAR[TABLENAME]&amp;"[@c"&amp;$1:$1-1&amp;"]"))</f>
        <v>6</v>
      </c>
      <c r="Z250" s="51" t="s">
        <v>3055</v>
      </c>
      <c r="AA250" s="51" t="s">
        <v>3056</v>
      </c>
      <c r="AB250" s="51"/>
      <c r="AC250" s="51" t="str">
        <f>CONCATENATE(IMPORT[[#This Row],[1]]," ",IMPORT[[#This Row],[2]],IF(IMPORT[[#This Row],[3]]="","",CONCATENATE(" ",IMPORT[[#This Row],[3]])))</f>
        <v>Study Board YZ6663</v>
      </c>
      <c r="AD250" s="51" t="str">
        <f>CONCATENATE("Import ",IMPORT[[#This Row],[Ket]])</f>
        <v>Import 2020</v>
      </c>
      <c r="AE250" s="52">
        <v>600</v>
      </c>
      <c r="AF250" s="52" t="s">
        <v>5118</v>
      </c>
      <c r="AG250" s="52" t="s">
        <v>5780</v>
      </c>
      <c r="AH250" s="52">
        <f ca="1">IMPORT[[#This Row],[C]]</f>
        <v>6</v>
      </c>
      <c r="AI250" s="126" t="str">
        <f>CONCATENATE(IMPORT[[#This Row],[6]]," ",IMPORT[[#This Row],[7]])</f>
        <v>600 PCS</v>
      </c>
    </row>
    <row r="251" spans="1:35">
      <c r="A251" s="102">
        <v>249</v>
      </c>
      <c r="B251" s="31">
        <f ca="1">IF(IMPORT[[#This Row],[C]]&lt;1,"",ROW()-2)</f>
        <v>249</v>
      </c>
      <c r="C251" s="57" t="s">
        <v>3057</v>
      </c>
      <c r="D251" s="31" t="s">
        <v>3055</v>
      </c>
      <c r="E251" s="31">
        <v>480</v>
      </c>
      <c r="F251" s="31">
        <f ca="1">IMPORT[TT]</f>
        <v>1</v>
      </c>
      <c r="G251" s="31"/>
      <c r="H251" s="31">
        <v>2020</v>
      </c>
      <c r="I251" s="32">
        <v>1</v>
      </c>
      <c r="J251" s="31"/>
      <c r="K251" s="31" t="str">
        <f>IF(IMPORT[[#This Row],[b1]]="","",IMPORT[[#This Row],[b1]]-IMPORT[[#This Row],[a1]])</f>
        <v/>
      </c>
      <c r="L251" s="32">
        <f ca="1">SUM(INDIRECT(IMPORT_VAR[TABLENAME]&amp;"[@a"&amp;$1:$1-1&amp;"]"),INDIRECT(IMPORT_VAR[TABLENAME]&amp;"[@c"&amp;$1:$1-1&amp;"]"))</f>
        <v>1</v>
      </c>
      <c r="M251" s="31"/>
      <c r="N251" s="31" t="str">
        <f>IF(IMPORT[[#This Row],[b2]]="","",IMPORT[[#This Row],[b2]]-IMPORT[[#This Row],[a2]])</f>
        <v/>
      </c>
      <c r="O251" s="32">
        <f ca="1">SUM(INDIRECT(IMPORT_VAR[TABLENAME]&amp;"[@a"&amp;$1:$1-1&amp;"]"),INDIRECT(IMPORT_VAR[TABLENAME]&amp;"[@c"&amp;$1:$1-1&amp;"]"))</f>
        <v>1</v>
      </c>
      <c r="P251" s="33"/>
      <c r="Q251" s="33" t="str">
        <f>IF(IMPORT[[#This Row],[b3]]="","",IMPORT[[#This Row],[b3]]-IMPORT[[#This Row],[a3]])</f>
        <v/>
      </c>
      <c r="R251" s="32">
        <f ca="1">SUM(INDIRECT(IMPORT_VAR[TABLENAME]&amp;"[@a"&amp;$1:$1-1&amp;"]"),INDIRECT(IMPORT_VAR[TABLENAME]&amp;"[@c"&amp;$1:$1-1&amp;"]"))</f>
        <v>1</v>
      </c>
      <c r="S251" s="33"/>
      <c r="T251" s="33" t="str">
        <f>IF(IMPORT[[#This Row],[b4]]="","",IMPORT[[#This Row],[b4]]-IMPORT[[#This Row],[a4]])</f>
        <v/>
      </c>
      <c r="U251" s="32">
        <f ca="1">SUM(INDIRECT(IMPORT_VAR[TABLENAME]&amp;"[@a"&amp;$1:$1-1&amp;"]"),INDIRECT(IMPORT_VAR[TABLENAME]&amp;"[@c"&amp;$1:$1-1&amp;"]"))</f>
        <v>1</v>
      </c>
      <c r="V251" s="33"/>
      <c r="W251" s="31"/>
      <c r="X251" s="31" t="str">
        <f>IF(IMPORT[[#This Row],[b5]]="","",IMPORT[[#This Row],[b5]]-IMPORT[[#This Row],[a5]])</f>
        <v/>
      </c>
      <c r="Y251" s="49">
        <f ca="1">SUM(INDIRECT(IMPORT_VAR[TABLENAME]&amp;"[@a"&amp;$1:$1-1&amp;"]"),INDIRECT(IMPORT_VAR[TABLENAME]&amp;"[@c"&amp;$1:$1-1&amp;"]"))</f>
        <v>1</v>
      </c>
      <c r="Z251" s="51" t="s">
        <v>3055</v>
      </c>
      <c r="AA251" s="51" t="s">
        <v>3057</v>
      </c>
      <c r="AB251" s="51"/>
      <c r="AC251" s="51" t="str">
        <f>CONCATENATE(IMPORT[[#This Row],[1]]," ",IMPORT[[#This Row],[2]],IF(IMPORT[[#This Row],[3]]="","",CONCATENATE(" ",IMPORT[[#This Row],[3]])))</f>
        <v>Study Board JQ-969</v>
      </c>
      <c r="AD251" s="51" t="str">
        <f>CONCATENATE("Import ",IMPORT[[#This Row],[Ket]])</f>
        <v>Import 2020</v>
      </c>
      <c r="AE251" s="52">
        <v>480</v>
      </c>
      <c r="AF251" s="52" t="s">
        <v>5118</v>
      </c>
      <c r="AG251" s="52" t="s">
        <v>5780</v>
      </c>
      <c r="AH251" s="52">
        <f ca="1">IMPORT[[#This Row],[C]]</f>
        <v>1</v>
      </c>
      <c r="AI251" s="126" t="str">
        <f>CONCATENATE(IMPORT[[#This Row],[6]]," ",IMPORT[[#This Row],[7]])</f>
        <v>480 PCS</v>
      </c>
    </row>
    <row r="252" spans="1:35">
      <c r="A252" s="102">
        <v>250</v>
      </c>
      <c r="B252" s="31">
        <f ca="1">IF(IMPORT[[#This Row],[C]]&lt;1,"",ROW()-2)</f>
        <v>250</v>
      </c>
      <c r="C252" s="57" t="s">
        <v>3058</v>
      </c>
      <c r="D252" s="31" t="s">
        <v>3059</v>
      </c>
      <c r="E252" s="31">
        <v>1800</v>
      </c>
      <c r="F252" s="31">
        <f ca="1">IMPORT[TT]</f>
        <v>40</v>
      </c>
      <c r="G252" s="31"/>
      <c r="H252" s="31">
        <v>2020</v>
      </c>
      <c r="I252" s="32">
        <v>40</v>
      </c>
      <c r="J252" s="31"/>
      <c r="K252" s="31" t="str">
        <f>IF(IMPORT[[#This Row],[b1]]="","",IMPORT[[#This Row],[b1]]-IMPORT[[#This Row],[a1]])</f>
        <v/>
      </c>
      <c r="L252" s="32">
        <f ca="1">SUM(INDIRECT(IMPORT_VAR[TABLENAME]&amp;"[@a"&amp;$1:$1-1&amp;"]"),INDIRECT(IMPORT_VAR[TABLENAME]&amp;"[@c"&amp;$1:$1-1&amp;"]"))</f>
        <v>40</v>
      </c>
      <c r="M252" s="31"/>
      <c r="N252" s="31" t="str">
        <f>IF(IMPORT[[#This Row],[b2]]="","",IMPORT[[#This Row],[b2]]-IMPORT[[#This Row],[a2]])</f>
        <v/>
      </c>
      <c r="O252" s="32">
        <f ca="1">SUM(INDIRECT(IMPORT_VAR[TABLENAME]&amp;"[@a"&amp;$1:$1-1&amp;"]"),INDIRECT(IMPORT_VAR[TABLENAME]&amp;"[@c"&amp;$1:$1-1&amp;"]"))</f>
        <v>40</v>
      </c>
      <c r="P252" s="33"/>
      <c r="Q252" s="33" t="str">
        <f>IF(IMPORT[[#This Row],[b3]]="","",IMPORT[[#This Row],[b3]]-IMPORT[[#This Row],[a3]])</f>
        <v/>
      </c>
      <c r="R252" s="32">
        <f ca="1">SUM(INDIRECT(IMPORT_VAR[TABLENAME]&amp;"[@a"&amp;$1:$1-1&amp;"]"),INDIRECT(IMPORT_VAR[TABLENAME]&amp;"[@c"&amp;$1:$1-1&amp;"]"))</f>
        <v>40</v>
      </c>
      <c r="S252" s="33"/>
      <c r="T252" s="33" t="str">
        <f>IF(IMPORT[[#This Row],[b4]]="","",IMPORT[[#This Row],[b4]]-IMPORT[[#This Row],[a4]])</f>
        <v/>
      </c>
      <c r="U252" s="32">
        <f ca="1">SUM(INDIRECT(IMPORT_VAR[TABLENAME]&amp;"[@a"&amp;$1:$1-1&amp;"]"),INDIRECT(IMPORT_VAR[TABLENAME]&amp;"[@c"&amp;$1:$1-1&amp;"]"))</f>
        <v>40</v>
      </c>
      <c r="V252" s="33"/>
      <c r="W252" s="31"/>
      <c r="X252" s="31" t="str">
        <f>IF(IMPORT[[#This Row],[b5]]="","",IMPORT[[#This Row],[b5]]-IMPORT[[#This Row],[a5]])</f>
        <v/>
      </c>
      <c r="Y252" s="49">
        <f ca="1">SUM(INDIRECT(IMPORT_VAR[TABLENAME]&amp;"[@a"&amp;$1:$1-1&amp;"]"),INDIRECT(IMPORT_VAR[TABLENAME]&amp;"[@c"&amp;$1:$1-1&amp;"]"))</f>
        <v>40</v>
      </c>
      <c r="Z252" s="51" t="s">
        <v>3052</v>
      </c>
      <c r="AA252" s="51" t="s">
        <v>3058</v>
      </c>
      <c r="AB252" s="51" t="s">
        <v>5682</v>
      </c>
      <c r="AC252" s="51" t="str">
        <f>CONCATENATE(IMPORT[[#This Row],[1]]," ",IMPORT[[#This Row],[2]],IF(IMPORT[[#This Row],[3]]="","",CONCATENATE(" ",IMPORT[[#This Row],[3]])))</f>
        <v>Sticker NO.329 Holo</v>
      </c>
      <c r="AD252" s="51" t="str">
        <f>CONCATENATE("Import ",IMPORT[[#This Row],[Ket]])</f>
        <v>Import 2020</v>
      </c>
      <c r="AE252" s="52">
        <v>1800</v>
      </c>
      <c r="AF252" s="52" t="s">
        <v>5118</v>
      </c>
      <c r="AG252" s="52" t="s">
        <v>5780</v>
      </c>
      <c r="AH252" s="52">
        <f ca="1">IMPORT[[#This Row],[C]]</f>
        <v>40</v>
      </c>
      <c r="AI252" s="126" t="str">
        <f>CONCATENATE(IMPORT[[#This Row],[6]]," ",IMPORT[[#This Row],[7]])</f>
        <v>1800 PCS</v>
      </c>
    </row>
    <row r="253" spans="1:35">
      <c r="A253" s="102">
        <v>251</v>
      </c>
      <c r="B253" s="31">
        <f ca="1">IF(IMPORT[[#This Row],[C]]&lt;1,"",ROW()-2)</f>
        <v>251</v>
      </c>
      <c r="C253" s="57" t="s">
        <v>3060</v>
      </c>
      <c r="D253" s="31" t="s">
        <v>3059</v>
      </c>
      <c r="E253" s="31">
        <v>1800</v>
      </c>
      <c r="F253" s="31">
        <f ca="1">IMPORT[TT]</f>
        <v>51</v>
      </c>
      <c r="G253" s="31"/>
      <c r="H253" s="31">
        <v>2020</v>
      </c>
      <c r="I253" s="32">
        <v>51</v>
      </c>
      <c r="J253" s="31"/>
      <c r="K253" s="31" t="str">
        <f>IF(IMPORT[[#This Row],[b1]]="","",IMPORT[[#This Row],[b1]]-IMPORT[[#This Row],[a1]])</f>
        <v/>
      </c>
      <c r="L253" s="32">
        <f ca="1">SUM(INDIRECT(IMPORT_VAR[TABLENAME]&amp;"[@a"&amp;$1:$1-1&amp;"]"),INDIRECT(IMPORT_VAR[TABLENAME]&amp;"[@c"&amp;$1:$1-1&amp;"]"))</f>
        <v>51</v>
      </c>
      <c r="M253" s="31"/>
      <c r="N253" s="31" t="str">
        <f>IF(IMPORT[[#This Row],[b2]]="","",IMPORT[[#This Row],[b2]]-IMPORT[[#This Row],[a2]])</f>
        <v/>
      </c>
      <c r="O253" s="32">
        <f ca="1">SUM(INDIRECT(IMPORT_VAR[TABLENAME]&amp;"[@a"&amp;$1:$1-1&amp;"]"),INDIRECT(IMPORT_VAR[TABLENAME]&amp;"[@c"&amp;$1:$1-1&amp;"]"))</f>
        <v>51</v>
      </c>
      <c r="P253" s="33"/>
      <c r="Q253" s="33" t="str">
        <f>IF(IMPORT[[#This Row],[b3]]="","",IMPORT[[#This Row],[b3]]-IMPORT[[#This Row],[a3]])</f>
        <v/>
      </c>
      <c r="R253" s="32">
        <f ca="1">SUM(INDIRECT(IMPORT_VAR[TABLENAME]&amp;"[@a"&amp;$1:$1-1&amp;"]"),INDIRECT(IMPORT_VAR[TABLENAME]&amp;"[@c"&amp;$1:$1-1&amp;"]"))</f>
        <v>51</v>
      </c>
      <c r="S253" s="33"/>
      <c r="T253" s="33" t="str">
        <f>IF(IMPORT[[#This Row],[b4]]="","",IMPORT[[#This Row],[b4]]-IMPORT[[#This Row],[a4]])</f>
        <v/>
      </c>
      <c r="U253" s="32">
        <f ca="1">SUM(INDIRECT(IMPORT_VAR[TABLENAME]&amp;"[@a"&amp;$1:$1-1&amp;"]"),INDIRECT(IMPORT_VAR[TABLENAME]&amp;"[@c"&amp;$1:$1-1&amp;"]"))</f>
        <v>51</v>
      </c>
      <c r="V253" s="33"/>
      <c r="W253" s="31"/>
      <c r="X253" s="31" t="str">
        <f>IF(IMPORT[[#This Row],[b5]]="","",IMPORT[[#This Row],[b5]]-IMPORT[[#This Row],[a5]])</f>
        <v/>
      </c>
      <c r="Y253" s="49">
        <f ca="1">SUM(INDIRECT(IMPORT_VAR[TABLENAME]&amp;"[@a"&amp;$1:$1-1&amp;"]"),INDIRECT(IMPORT_VAR[TABLENAME]&amp;"[@c"&amp;$1:$1-1&amp;"]"))</f>
        <v>51</v>
      </c>
      <c r="Z253" s="51" t="s">
        <v>3052</v>
      </c>
      <c r="AA253" s="51" t="s">
        <v>3060</v>
      </c>
      <c r="AB253" s="51" t="s">
        <v>5682</v>
      </c>
      <c r="AC253" s="51" t="str">
        <f>CONCATENATE(IMPORT[[#This Row],[1]]," ",IMPORT[[#This Row],[2]],IF(IMPORT[[#This Row],[3]]="","",CONCATENATE(" ",IMPORT[[#This Row],[3]])))</f>
        <v>Sticker NO.330 Holo</v>
      </c>
      <c r="AD253" s="51" t="str">
        <f>CONCATENATE("Import ",IMPORT[[#This Row],[Ket]])</f>
        <v>Import 2020</v>
      </c>
      <c r="AE253" s="52">
        <v>1800</v>
      </c>
      <c r="AF253" s="52" t="s">
        <v>5118</v>
      </c>
      <c r="AG253" s="52" t="s">
        <v>5780</v>
      </c>
      <c r="AH253" s="52">
        <f ca="1">IMPORT[[#This Row],[C]]</f>
        <v>51</v>
      </c>
      <c r="AI253" s="126" t="str">
        <f>CONCATENATE(IMPORT[[#This Row],[6]]," ",IMPORT[[#This Row],[7]])</f>
        <v>1800 PCS</v>
      </c>
    </row>
    <row r="254" spans="1:35">
      <c r="A254" s="102">
        <v>252</v>
      </c>
      <c r="B254" s="31">
        <f ca="1">IF(IMPORT[[#This Row],[C]]&lt;1,"",ROW()-2)</f>
        <v>252</v>
      </c>
      <c r="C254" s="57" t="s">
        <v>3061</v>
      </c>
      <c r="D254" s="31" t="s">
        <v>3062</v>
      </c>
      <c r="E254" s="31">
        <v>1800</v>
      </c>
      <c r="F254" s="31">
        <f ca="1">IMPORT[TT]</f>
        <v>12</v>
      </c>
      <c r="G254" s="31"/>
      <c r="H254" s="31">
        <v>2020</v>
      </c>
      <c r="I254" s="32">
        <v>12</v>
      </c>
      <c r="J254" s="31"/>
      <c r="K254" s="31" t="str">
        <f>IF(IMPORT[[#This Row],[b1]]="","",IMPORT[[#This Row],[b1]]-IMPORT[[#This Row],[a1]])</f>
        <v/>
      </c>
      <c r="L254" s="32">
        <f ca="1">SUM(INDIRECT(IMPORT_VAR[TABLENAME]&amp;"[@a"&amp;$1:$1-1&amp;"]"),INDIRECT(IMPORT_VAR[TABLENAME]&amp;"[@c"&amp;$1:$1-1&amp;"]"))</f>
        <v>12</v>
      </c>
      <c r="M254" s="31"/>
      <c r="N254" s="31" t="str">
        <f>IF(IMPORT[[#This Row],[b2]]="","",IMPORT[[#This Row],[b2]]-IMPORT[[#This Row],[a2]])</f>
        <v/>
      </c>
      <c r="O254" s="32">
        <f ca="1">SUM(INDIRECT(IMPORT_VAR[TABLENAME]&amp;"[@a"&amp;$1:$1-1&amp;"]"),INDIRECT(IMPORT_VAR[TABLENAME]&amp;"[@c"&amp;$1:$1-1&amp;"]"))</f>
        <v>12</v>
      </c>
      <c r="P254" s="33"/>
      <c r="Q254" s="33" t="str">
        <f>IF(IMPORT[[#This Row],[b3]]="","",IMPORT[[#This Row],[b3]]-IMPORT[[#This Row],[a3]])</f>
        <v/>
      </c>
      <c r="R254" s="32">
        <f ca="1">SUM(INDIRECT(IMPORT_VAR[TABLENAME]&amp;"[@a"&amp;$1:$1-1&amp;"]"),INDIRECT(IMPORT_VAR[TABLENAME]&amp;"[@c"&amp;$1:$1-1&amp;"]"))</f>
        <v>12</v>
      </c>
      <c r="S254" s="33"/>
      <c r="T254" s="33" t="str">
        <f>IF(IMPORT[[#This Row],[b4]]="","",IMPORT[[#This Row],[b4]]-IMPORT[[#This Row],[a4]])</f>
        <v/>
      </c>
      <c r="U254" s="32">
        <f ca="1">SUM(INDIRECT(IMPORT_VAR[TABLENAME]&amp;"[@a"&amp;$1:$1-1&amp;"]"),INDIRECT(IMPORT_VAR[TABLENAME]&amp;"[@c"&amp;$1:$1-1&amp;"]"))</f>
        <v>12</v>
      </c>
      <c r="V254" s="33"/>
      <c r="W254" s="31"/>
      <c r="X254" s="31" t="str">
        <f>IF(IMPORT[[#This Row],[b5]]="","",IMPORT[[#This Row],[b5]]-IMPORT[[#This Row],[a5]])</f>
        <v/>
      </c>
      <c r="Y254" s="49">
        <f ca="1">SUM(INDIRECT(IMPORT_VAR[TABLENAME]&amp;"[@a"&amp;$1:$1-1&amp;"]"),INDIRECT(IMPORT_VAR[TABLENAME]&amp;"[@c"&amp;$1:$1-1&amp;"]"))</f>
        <v>12</v>
      </c>
      <c r="Z254" s="51" t="s">
        <v>3052</v>
      </c>
      <c r="AA254" s="51" t="s">
        <v>3061</v>
      </c>
      <c r="AB254" s="51" t="s">
        <v>5684</v>
      </c>
      <c r="AC254" s="51" t="str">
        <f>CONCATENATE(IMPORT[[#This Row],[1]]," ",IMPORT[[#This Row],[2]],IF(IMPORT[[#This Row],[3]]="","",CONCATENATE(" ",IMPORT[[#This Row],[3]])))</f>
        <v>Sticker WLT-9612 Hijab</v>
      </c>
      <c r="AD254" s="51" t="str">
        <f>CONCATENATE("Import ",IMPORT[[#This Row],[Ket]])</f>
        <v>Import 2020</v>
      </c>
      <c r="AE254" s="52">
        <v>1800</v>
      </c>
      <c r="AF254" s="52" t="s">
        <v>5118</v>
      </c>
      <c r="AG254" s="52" t="s">
        <v>5780</v>
      </c>
      <c r="AH254" s="52">
        <f ca="1">IMPORT[[#This Row],[C]]</f>
        <v>12</v>
      </c>
      <c r="AI254" s="126" t="str">
        <f>CONCATENATE(IMPORT[[#This Row],[6]]," ",IMPORT[[#This Row],[7]])</f>
        <v>1800 PCS</v>
      </c>
    </row>
    <row r="255" spans="1:35">
      <c r="A255" s="102">
        <v>253</v>
      </c>
      <c r="B255" s="31">
        <f ca="1">IF(IMPORT[[#This Row],[C]]&lt;1,"",ROW()-2)</f>
        <v>253</v>
      </c>
      <c r="C255" s="57" t="s">
        <v>3063</v>
      </c>
      <c r="D255" s="31" t="s">
        <v>3064</v>
      </c>
      <c r="E255" s="31">
        <v>1800</v>
      </c>
      <c r="F255" s="31">
        <f ca="1">IMPORT[TT]</f>
        <v>7</v>
      </c>
      <c r="G255" s="31"/>
      <c r="H255" s="31">
        <v>2020</v>
      </c>
      <c r="I255" s="32">
        <v>7</v>
      </c>
      <c r="J255" s="31"/>
      <c r="K255" s="31" t="str">
        <f>IF(IMPORT[[#This Row],[b1]]="","",IMPORT[[#This Row],[b1]]-IMPORT[[#This Row],[a1]])</f>
        <v/>
      </c>
      <c r="L255" s="32">
        <f ca="1">SUM(INDIRECT(IMPORT_VAR[TABLENAME]&amp;"[@a"&amp;$1:$1-1&amp;"]"),INDIRECT(IMPORT_VAR[TABLENAME]&amp;"[@c"&amp;$1:$1-1&amp;"]"))</f>
        <v>7</v>
      </c>
      <c r="M255" s="31"/>
      <c r="N255" s="31" t="str">
        <f>IF(IMPORT[[#This Row],[b2]]="","",IMPORT[[#This Row],[b2]]-IMPORT[[#This Row],[a2]])</f>
        <v/>
      </c>
      <c r="O255" s="32">
        <f ca="1">SUM(INDIRECT(IMPORT_VAR[TABLENAME]&amp;"[@a"&amp;$1:$1-1&amp;"]"),INDIRECT(IMPORT_VAR[TABLENAME]&amp;"[@c"&amp;$1:$1-1&amp;"]"))</f>
        <v>7</v>
      </c>
      <c r="P255" s="33"/>
      <c r="Q255" s="33" t="str">
        <f>IF(IMPORT[[#This Row],[b3]]="","",IMPORT[[#This Row],[b3]]-IMPORT[[#This Row],[a3]])</f>
        <v/>
      </c>
      <c r="R255" s="32">
        <f ca="1">SUM(INDIRECT(IMPORT_VAR[TABLENAME]&amp;"[@a"&amp;$1:$1-1&amp;"]"),INDIRECT(IMPORT_VAR[TABLENAME]&amp;"[@c"&amp;$1:$1-1&amp;"]"))</f>
        <v>7</v>
      </c>
      <c r="S255" s="33"/>
      <c r="T255" s="33" t="str">
        <f>IF(IMPORT[[#This Row],[b4]]="","",IMPORT[[#This Row],[b4]]-IMPORT[[#This Row],[a4]])</f>
        <v/>
      </c>
      <c r="U255" s="32">
        <f ca="1">SUM(INDIRECT(IMPORT_VAR[TABLENAME]&amp;"[@a"&amp;$1:$1-1&amp;"]"),INDIRECT(IMPORT_VAR[TABLENAME]&amp;"[@c"&amp;$1:$1-1&amp;"]"))</f>
        <v>7</v>
      </c>
      <c r="V255" s="33"/>
      <c r="W255" s="31"/>
      <c r="X255" s="31" t="str">
        <f>IF(IMPORT[[#This Row],[b5]]="","",IMPORT[[#This Row],[b5]]-IMPORT[[#This Row],[a5]])</f>
        <v/>
      </c>
      <c r="Y255" s="49">
        <f ca="1">SUM(INDIRECT(IMPORT_VAR[TABLENAME]&amp;"[@a"&amp;$1:$1-1&amp;"]"),INDIRECT(IMPORT_VAR[TABLENAME]&amp;"[@c"&amp;$1:$1-1&amp;"]"))</f>
        <v>7</v>
      </c>
      <c r="Z255" s="51" t="s">
        <v>3052</v>
      </c>
      <c r="AA255" s="51" t="s">
        <v>3063</v>
      </c>
      <c r="AB255" s="51" t="s">
        <v>5690</v>
      </c>
      <c r="AC255" s="51" t="str">
        <f>CONCATENATE(IMPORT[[#This Row],[1]]," ",IMPORT[[#This Row],[2]],IF(IMPORT[[#This Row],[3]]="","",CONCATENATE(" ",IMPORT[[#This Row],[3]])))</f>
        <v>Sticker WLT-9613 Cewek Hijab</v>
      </c>
      <c r="AD255" s="51" t="str">
        <f>CONCATENATE("Import ",IMPORT[[#This Row],[Ket]])</f>
        <v>Import 2020</v>
      </c>
      <c r="AE255" s="52">
        <v>1800</v>
      </c>
      <c r="AF255" s="52" t="s">
        <v>5118</v>
      </c>
      <c r="AG255" s="52" t="s">
        <v>5780</v>
      </c>
      <c r="AH255" s="52">
        <f ca="1">IMPORT[[#This Row],[C]]</f>
        <v>7</v>
      </c>
      <c r="AI255" s="126" t="str">
        <f>CONCATENATE(IMPORT[[#This Row],[6]]," ",IMPORT[[#This Row],[7]])</f>
        <v>1800 PCS</v>
      </c>
    </row>
    <row r="256" spans="1:35">
      <c r="A256" s="102">
        <v>254</v>
      </c>
      <c r="B256" s="31">
        <f ca="1">IF(IMPORT[[#This Row],[C]]&lt;1,"",ROW()-2)</f>
        <v>254</v>
      </c>
      <c r="C256" s="57" t="s">
        <v>3065</v>
      </c>
      <c r="D256" s="31" t="s">
        <v>3064</v>
      </c>
      <c r="E256" s="31">
        <v>1800</v>
      </c>
      <c r="F256" s="31">
        <f ca="1">IMPORT[TT]</f>
        <v>10</v>
      </c>
      <c r="G256" s="31"/>
      <c r="H256" s="31">
        <v>2020</v>
      </c>
      <c r="I256" s="32">
        <v>10</v>
      </c>
      <c r="J256" s="31"/>
      <c r="K256" s="31" t="str">
        <f>IF(IMPORT[[#This Row],[b1]]="","",IMPORT[[#This Row],[b1]]-IMPORT[[#This Row],[a1]])</f>
        <v/>
      </c>
      <c r="L256" s="32">
        <f ca="1">SUM(INDIRECT(IMPORT_VAR[TABLENAME]&amp;"[@a"&amp;$1:$1-1&amp;"]"),INDIRECT(IMPORT_VAR[TABLENAME]&amp;"[@c"&amp;$1:$1-1&amp;"]"))</f>
        <v>10</v>
      </c>
      <c r="M256" s="31"/>
      <c r="N256" s="31" t="str">
        <f>IF(IMPORT[[#This Row],[b2]]="","",IMPORT[[#This Row],[b2]]-IMPORT[[#This Row],[a2]])</f>
        <v/>
      </c>
      <c r="O256" s="32">
        <f ca="1">SUM(INDIRECT(IMPORT_VAR[TABLENAME]&amp;"[@a"&amp;$1:$1-1&amp;"]"),INDIRECT(IMPORT_VAR[TABLENAME]&amp;"[@c"&amp;$1:$1-1&amp;"]"))</f>
        <v>10</v>
      </c>
      <c r="P256" s="33"/>
      <c r="Q256" s="33" t="str">
        <f>IF(IMPORT[[#This Row],[b3]]="","",IMPORT[[#This Row],[b3]]-IMPORT[[#This Row],[a3]])</f>
        <v/>
      </c>
      <c r="R256" s="32">
        <f ca="1">SUM(INDIRECT(IMPORT_VAR[TABLENAME]&amp;"[@a"&amp;$1:$1-1&amp;"]"),INDIRECT(IMPORT_VAR[TABLENAME]&amp;"[@c"&amp;$1:$1-1&amp;"]"))</f>
        <v>10</v>
      </c>
      <c r="S256" s="33"/>
      <c r="T256" s="33" t="str">
        <f>IF(IMPORT[[#This Row],[b4]]="","",IMPORT[[#This Row],[b4]]-IMPORT[[#This Row],[a4]])</f>
        <v/>
      </c>
      <c r="U256" s="32">
        <f ca="1">SUM(INDIRECT(IMPORT_VAR[TABLENAME]&amp;"[@a"&amp;$1:$1-1&amp;"]"),INDIRECT(IMPORT_VAR[TABLENAME]&amp;"[@c"&amp;$1:$1-1&amp;"]"))</f>
        <v>10</v>
      </c>
      <c r="V256" s="33"/>
      <c r="W256" s="31"/>
      <c r="X256" s="31" t="str">
        <f>IF(IMPORT[[#This Row],[b5]]="","",IMPORT[[#This Row],[b5]]-IMPORT[[#This Row],[a5]])</f>
        <v/>
      </c>
      <c r="Y256" s="49">
        <f ca="1">SUM(INDIRECT(IMPORT_VAR[TABLENAME]&amp;"[@a"&amp;$1:$1-1&amp;"]"),INDIRECT(IMPORT_VAR[TABLENAME]&amp;"[@c"&amp;$1:$1-1&amp;"]"))</f>
        <v>10</v>
      </c>
      <c r="Z256" s="51" t="s">
        <v>3052</v>
      </c>
      <c r="AA256" s="51" t="s">
        <v>3065</v>
      </c>
      <c r="AB256" s="51" t="s">
        <v>5690</v>
      </c>
      <c r="AC256" s="51" t="str">
        <f>CONCATENATE(IMPORT[[#This Row],[1]]," ",IMPORT[[#This Row],[2]],IF(IMPORT[[#This Row],[3]]="","",CONCATENATE(" ",IMPORT[[#This Row],[3]])))</f>
        <v>Sticker WLT-9615 Cewek Hijab</v>
      </c>
      <c r="AD256" s="51" t="str">
        <f>CONCATENATE("Import ",IMPORT[[#This Row],[Ket]])</f>
        <v>Import 2020</v>
      </c>
      <c r="AE256" s="52">
        <v>1800</v>
      </c>
      <c r="AF256" s="52" t="s">
        <v>5118</v>
      </c>
      <c r="AG256" s="52" t="s">
        <v>5780</v>
      </c>
      <c r="AH256" s="52">
        <f ca="1">IMPORT[[#This Row],[C]]</f>
        <v>10</v>
      </c>
      <c r="AI256" s="126" t="str">
        <f>CONCATENATE(IMPORT[[#This Row],[6]]," ",IMPORT[[#This Row],[7]])</f>
        <v>1800 PCS</v>
      </c>
    </row>
    <row r="257" spans="1:35">
      <c r="A257" s="102">
        <v>255</v>
      </c>
      <c r="B257" s="31">
        <f ca="1">IF(IMPORT[[#This Row],[C]]&lt;1,"",ROW()-2)</f>
        <v>255</v>
      </c>
      <c r="C257" s="57" t="s">
        <v>3066</v>
      </c>
      <c r="D257" s="31" t="s">
        <v>3062</v>
      </c>
      <c r="E257" s="31">
        <v>1800</v>
      </c>
      <c r="F257" s="31">
        <f ca="1">IMPORT[TT]</f>
        <v>4</v>
      </c>
      <c r="G257" s="31"/>
      <c r="H257" s="31">
        <v>2020</v>
      </c>
      <c r="I257" s="32">
        <v>4</v>
      </c>
      <c r="J257" s="31"/>
      <c r="K257" s="31" t="str">
        <f>IF(IMPORT[[#This Row],[b1]]="","",IMPORT[[#This Row],[b1]]-IMPORT[[#This Row],[a1]])</f>
        <v/>
      </c>
      <c r="L257" s="32">
        <f ca="1">SUM(INDIRECT(IMPORT_VAR[TABLENAME]&amp;"[@a"&amp;$1:$1-1&amp;"]"),INDIRECT(IMPORT_VAR[TABLENAME]&amp;"[@c"&amp;$1:$1-1&amp;"]"))</f>
        <v>4</v>
      </c>
      <c r="M257" s="31"/>
      <c r="N257" s="31" t="str">
        <f>IF(IMPORT[[#This Row],[b2]]="","",IMPORT[[#This Row],[b2]]-IMPORT[[#This Row],[a2]])</f>
        <v/>
      </c>
      <c r="O257" s="32">
        <f ca="1">SUM(INDIRECT(IMPORT_VAR[TABLENAME]&amp;"[@a"&amp;$1:$1-1&amp;"]"),INDIRECT(IMPORT_VAR[TABLENAME]&amp;"[@c"&amp;$1:$1-1&amp;"]"))</f>
        <v>4</v>
      </c>
      <c r="P257" s="33"/>
      <c r="Q257" s="33" t="str">
        <f>IF(IMPORT[[#This Row],[b3]]="","",IMPORT[[#This Row],[b3]]-IMPORT[[#This Row],[a3]])</f>
        <v/>
      </c>
      <c r="R257" s="32">
        <f ca="1">SUM(INDIRECT(IMPORT_VAR[TABLENAME]&amp;"[@a"&amp;$1:$1-1&amp;"]"),INDIRECT(IMPORT_VAR[TABLENAME]&amp;"[@c"&amp;$1:$1-1&amp;"]"))</f>
        <v>4</v>
      </c>
      <c r="S257" s="33"/>
      <c r="T257" s="33" t="str">
        <f>IF(IMPORT[[#This Row],[b4]]="","",IMPORT[[#This Row],[b4]]-IMPORT[[#This Row],[a4]])</f>
        <v/>
      </c>
      <c r="U257" s="32">
        <f ca="1">SUM(INDIRECT(IMPORT_VAR[TABLENAME]&amp;"[@a"&amp;$1:$1-1&amp;"]"),INDIRECT(IMPORT_VAR[TABLENAME]&amp;"[@c"&amp;$1:$1-1&amp;"]"))</f>
        <v>4</v>
      </c>
      <c r="V257" s="33"/>
      <c r="W257" s="31"/>
      <c r="X257" s="31" t="str">
        <f>IF(IMPORT[[#This Row],[b5]]="","",IMPORT[[#This Row],[b5]]-IMPORT[[#This Row],[a5]])</f>
        <v/>
      </c>
      <c r="Y257" s="49">
        <f ca="1">SUM(INDIRECT(IMPORT_VAR[TABLENAME]&amp;"[@a"&amp;$1:$1-1&amp;"]"),INDIRECT(IMPORT_VAR[TABLENAME]&amp;"[@c"&amp;$1:$1-1&amp;"]"))</f>
        <v>4</v>
      </c>
      <c r="Z257" s="51" t="s">
        <v>3052</v>
      </c>
      <c r="AA257" s="51" t="s">
        <v>3066</v>
      </c>
      <c r="AB257" s="51" t="s">
        <v>5684</v>
      </c>
      <c r="AC257" s="51" t="str">
        <f>CONCATENATE(IMPORT[[#This Row],[1]]," ",IMPORT[[#This Row],[2]],IF(IMPORT[[#This Row],[3]]="","",CONCATENATE(" ",IMPORT[[#This Row],[3]])))</f>
        <v>Sticker WLT-9616 Hijab</v>
      </c>
      <c r="AD257" s="51" t="str">
        <f>CONCATENATE("Import ",IMPORT[[#This Row],[Ket]])</f>
        <v>Import 2020</v>
      </c>
      <c r="AE257" s="52">
        <v>1800</v>
      </c>
      <c r="AF257" s="52" t="s">
        <v>5118</v>
      </c>
      <c r="AG257" s="52" t="s">
        <v>5780</v>
      </c>
      <c r="AH257" s="52">
        <f ca="1">IMPORT[[#This Row],[C]]</f>
        <v>4</v>
      </c>
      <c r="AI257" s="126" t="str">
        <f>CONCATENATE(IMPORT[[#This Row],[6]]," ",IMPORT[[#This Row],[7]])</f>
        <v>1800 PCS</v>
      </c>
    </row>
    <row r="258" spans="1:35">
      <c r="A258" s="102">
        <v>256</v>
      </c>
      <c r="B258" s="31">
        <f ca="1">IF(IMPORT[[#This Row],[C]]&lt;1,"",ROW()-2)</f>
        <v>256</v>
      </c>
      <c r="C258" s="57" t="s">
        <v>3067</v>
      </c>
      <c r="D258" s="31" t="s">
        <v>3068</v>
      </c>
      <c r="E258" s="31">
        <v>1800</v>
      </c>
      <c r="F258" s="31">
        <f ca="1">IMPORT[TT]</f>
        <v>4</v>
      </c>
      <c r="G258" s="31"/>
      <c r="H258" s="31">
        <v>2020</v>
      </c>
      <c r="I258" s="32">
        <v>4</v>
      </c>
      <c r="J258" s="31"/>
      <c r="K258" s="31" t="str">
        <f>IF(IMPORT[[#This Row],[b1]]="","",IMPORT[[#This Row],[b1]]-IMPORT[[#This Row],[a1]])</f>
        <v/>
      </c>
      <c r="L258" s="32">
        <f ca="1">SUM(INDIRECT(IMPORT_VAR[TABLENAME]&amp;"[@a"&amp;$1:$1-1&amp;"]"),INDIRECT(IMPORT_VAR[TABLENAME]&amp;"[@c"&amp;$1:$1-1&amp;"]"))</f>
        <v>4</v>
      </c>
      <c r="M258" s="31"/>
      <c r="N258" s="31" t="str">
        <f>IF(IMPORT[[#This Row],[b2]]="","",IMPORT[[#This Row],[b2]]-IMPORT[[#This Row],[a2]])</f>
        <v/>
      </c>
      <c r="O258" s="32">
        <f ca="1">SUM(INDIRECT(IMPORT_VAR[TABLENAME]&amp;"[@a"&amp;$1:$1-1&amp;"]"),INDIRECT(IMPORT_VAR[TABLENAME]&amp;"[@c"&amp;$1:$1-1&amp;"]"))</f>
        <v>4</v>
      </c>
      <c r="P258" s="33"/>
      <c r="Q258" s="33" t="str">
        <f>IF(IMPORT[[#This Row],[b3]]="","",IMPORT[[#This Row],[b3]]-IMPORT[[#This Row],[a3]])</f>
        <v/>
      </c>
      <c r="R258" s="32">
        <f ca="1">SUM(INDIRECT(IMPORT_VAR[TABLENAME]&amp;"[@a"&amp;$1:$1-1&amp;"]"),INDIRECT(IMPORT_VAR[TABLENAME]&amp;"[@c"&amp;$1:$1-1&amp;"]"))</f>
        <v>4</v>
      </c>
      <c r="S258" s="33"/>
      <c r="T258" s="33" t="str">
        <f>IF(IMPORT[[#This Row],[b4]]="","",IMPORT[[#This Row],[b4]]-IMPORT[[#This Row],[a4]])</f>
        <v/>
      </c>
      <c r="U258" s="32">
        <f ca="1">SUM(INDIRECT(IMPORT_VAR[TABLENAME]&amp;"[@a"&amp;$1:$1-1&amp;"]"),INDIRECT(IMPORT_VAR[TABLENAME]&amp;"[@c"&amp;$1:$1-1&amp;"]"))</f>
        <v>4</v>
      </c>
      <c r="V258" s="33"/>
      <c r="W258" s="31"/>
      <c r="X258" s="31" t="str">
        <f>IF(IMPORT[[#This Row],[b5]]="","",IMPORT[[#This Row],[b5]]-IMPORT[[#This Row],[a5]])</f>
        <v/>
      </c>
      <c r="Y258" s="49">
        <f ca="1">SUM(INDIRECT(IMPORT_VAR[TABLENAME]&amp;"[@a"&amp;$1:$1-1&amp;"]"),INDIRECT(IMPORT_VAR[TABLENAME]&amp;"[@c"&amp;$1:$1-1&amp;"]"))</f>
        <v>4</v>
      </c>
      <c r="Z258" s="51" t="s">
        <v>3052</v>
      </c>
      <c r="AA258" s="51" t="s">
        <v>3067</v>
      </c>
      <c r="AB258" s="51" t="s">
        <v>5686</v>
      </c>
      <c r="AC258" s="51" t="str">
        <f>CONCATENATE(IMPORT[[#This Row],[1]]," ",IMPORT[[#This Row],[2]],IF(IMPORT[[#This Row],[3]]="","",CONCATENATE(" ",IMPORT[[#This Row],[3]])))</f>
        <v>Sticker WLT-9617 Cowok Hijab</v>
      </c>
      <c r="AD258" s="51" t="str">
        <f>CONCATENATE("Import ",IMPORT[[#This Row],[Ket]])</f>
        <v>Import 2020</v>
      </c>
      <c r="AE258" s="52">
        <v>1800</v>
      </c>
      <c r="AF258" s="52" t="s">
        <v>5118</v>
      </c>
      <c r="AG258" s="52" t="s">
        <v>5780</v>
      </c>
      <c r="AH258" s="52">
        <f ca="1">IMPORT[[#This Row],[C]]</f>
        <v>4</v>
      </c>
      <c r="AI258" s="126" t="str">
        <f>CONCATENATE(IMPORT[[#This Row],[6]]," ",IMPORT[[#This Row],[7]])</f>
        <v>1800 PCS</v>
      </c>
    </row>
    <row r="259" spans="1:35">
      <c r="A259" s="102">
        <v>257</v>
      </c>
      <c r="B259" s="31">
        <f ca="1">IF(IMPORT[[#This Row],[C]]&lt;1,"",ROW()-2)</f>
        <v>257</v>
      </c>
      <c r="C259" s="57" t="s">
        <v>3069</v>
      </c>
      <c r="D259" s="31" t="s">
        <v>3062</v>
      </c>
      <c r="E259" s="31">
        <v>1800</v>
      </c>
      <c r="F259" s="31">
        <f ca="1">IMPORT[TT]</f>
        <v>3</v>
      </c>
      <c r="G259" s="31"/>
      <c r="H259" s="31">
        <v>2020</v>
      </c>
      <c r="I259" s="32">
        <v>3</v>
      </c>
      <c r="J259" s="31"/>
      <c r="K259" s="31" t="str">
        <f>IF(IMPORT[[#This Row],[b1]]="","",IMPORT[[#This Row],[b1]]-IMPORT[[#This Row],[a1]])</f>
        <v/>
      </c>
      <c r="L259" s="32">
        <f ca="1">SUM(INDIRECT(IMPORT_VAR[TABLENAME]&amp;"[@a"&amp;$1:$1-1&amp;"]"),INDIRECT(IMPORT_VAR[TABLENAME]&amp;"[@c"&amp;$1:$1-1&amp;"]"))</f>
        <v>3</v>
      </c>
      <c r="M259" s="31"/>
      <c r="N259" s="31" t="str">
        <f>IF(IMPORT[[#This Row],[b2]]="","",IMPORT[[#This Row],[b2]]-IMPORT[[#This Row],[a2]])</f>
        <v/>
      </c>
      <c r="O259" s="32">
        <f ca="1">SUM(INDIRECT(IMPORT_VAR[TABLENAME]&amp;"[@a"&amp;$1:$1-1&amp;"]"),INDIRECT(IMPORT_VAR[TABLENAME]&amp;"[@c"&amp;$1:$1-1&amp;"]"))</f>
        <v>3</v>
      </c>
      <c r="P259" s="33"/>
      <c r="Q259" s="33" t="str">
        <f>IF(IMPORT[[#This Row],[b3]]="","",IMPORT[[#This Row],[b3]]-IMPORT[[#This Row],[a3]])</f>
        <v/>
      </c>
      <c r="R259" s="32">
        <f ca="1">SUM(INDIRECT(IMPORT_VAR[TABLENAME]&amp;"[@a"&amp;$1:$1-1&amp;"]"),INDIRECT(IMPORT_VAR[TABLENAME]&amp;"[@c"&amp;$1:$1-1&amp;"]"))</f>
        <v>3</v>
      </c>
      <c r="S259" s="33"/>
      <c r="T259" s="33" t="str">
        <f>IF(IMPORT[[#This Row],[b4]]="","",IMPORT[[#This Row],[b4]]-IMPORT[[#This Row],[a4]])</f>
        <v/>
      </c>
      <c r="U259" s="32">
        <f ca="1">SUM(INDIRECT(IMPORT_VAR[TABLENAME]&amp;"[@a"&amp;$1:$1-1&amp;"]"),INDIRECT(IMPORT_VAR[TABLENAME]&amp;"[@c"&amp;$1:$1-1&amp;"]"))</f>
        <v>3</v>
      </c>
      <c r="V259" s="33"/>
      <c r="W259" s="31"/>
      <c r="X259" s="31" t="str">
        <f>IF(IMPORT[[#This Row],[b5]]="","",IMPORT[[#This Row],[b5]]-IMPORT[[#This Row],[a5]])</f>
        <v/>
      </c>
      <c r="Y259" s="49">
        <f ca="1">SUM(INDIRECT(IMPORT_VAR[TABLENAME]&amp;"[@a"&amp;$1:$1-1&amp;"]"),INDIRECT(IMPORT_VAR[TABLENAME]&amp;"[@c"&amp;$1:$1-1&amp;"]"))</f>
        <v>3</v>
      </c>
      <c r="Z259" s="51" t="s">
        <v>3052</v>
      </c>
      <c r="AA259" s="51" t="s">
        <v>3069</v>
      </c>
      <c r="AB259" s="51" t="s">
        <v>5684</v>
      </c>
      <c r="AC259" s="51" t="str">
        <f>CONCATENATE(IMPORT[[#This Row],[1]]," ",IMPORT[[#This Row],[2]],IF(IMPORT[[#This Row],[3]]="","",CONCATENATE(" ",IMPORT[[#This Row],[3]])))</f>
        <v>Sticker WLT-9618 Hijab</v>
      </c>
      <c r="AD259" s="51" t="str">
        <f>CONCATENATE("Import ",IMPORT[[#This Row],[Ket]])</f>
        <v>Import 2020</v>
      </c>
      <c r="AE259" s="52">
        <v>1800</v>
      </c>
      <c r="AF259" s="52" t="s">
        <v>5118</v>
      </c>
      <c r="AG259" s="52" t="s">
        <v>5780</v>
      </c>
      <c r="AH259" s="52">
        <f ca="1">IMPORT[[#This Row],[C]]</f>
        <v>3</v>
      </c>
      <c r="AI259" s="126" t="str">
        <f>CONCATENATE(IMPORT[[#This Row],[6]]," ",IMPORT[[#This Row],[7]])</f>
        <v>1800 PCS</v>
      </c>
    </row>
    <row r="260" spans="1:35">
      <c r="A260" s="102">
        <v>258</v>
      </c>
      <c r="B260" s="31">
        <f ca="1">IF(IMPORT[[#This Row],[C]]&lt;1,"",ROW()-2)</f>
        <v>258</v>
      </c>
      <c r="C260" s="57" t="s">
        <v>3070</v>
      </c>
      <c r="D260" s="31" t="s">
        <v>3071</v>
      </c>
      <c r="E260" s="31">
        <v>1800</v>
      </c>
      <c r="F260" s="31">
        <f ca="1">IMPORT[TT]</f>
        <v>4</v>
      </c>
      <c r="G260" s="31"/>
      <c r="H260" s="31">
        <v>2020</v>
      </c>
      <c r="I260" s="32">
        <v>4</v>
      </c>
      <c r="J260" s="31"/>
      <c r="K260" s="31" t="str">
        <f>IF(IMPORT[[#This Row],[b1]]="","",IMPORT[[#This Row],[b1]]-IMPORT[[#This Row],[a1]])</f>
        <v/>
      </c>
      <c r="L260" s="32">
        <f ca="1">SUM(INDIRECT(IMPORT_VAR[TABLENAME]&amp;"[@a"&amp;$1:$1-1&amp;"]"),INDIRECT(IMPORT_VAR[TABLENAME]&amp;"[@c"&amp;$1:$1-1&amp;"]"))</f>
        <v>4</v>
      </c>
      <c r="M260" s="31"/>
      <c r="N260" s="31" t="str">
        <f>IF(IMPORT[[#This Row],[b2]]="","",IMPORT[[#This Row],[b2]]-IMPORT[[#This Row],[a2]])</f>
        <v/>
      </c>
      <c r="O260" s="32">
        <f ca="1">SUM(INDIRECT(IMPORT_VAR[TABLENAME]&amp;"[@a"&amp;$1:$1-1&amp;"]"),INDIRECT(IMPORT_VAR[TABLENAME]&amp;"[@c"&amp;$1:$1-1&amp;"]"))</f>
        <v>4</v>
      </c>
      <c r="P260" s="33"/>
      <c r="Q260" s="33" t="str">
        <f>IF(IMPORT[[#This Row],[b3]]="","",IMPORT[[#This Row],[b3]]-IMPORT[[#This Row],[a3]])</f>
        <v/>
      </c>
      <c r="R260" s="32">
        <f ca="1">SUM(INDIRECT(IMPORT_VAR[TABLENAME]&amp;"[@a"&amp;$1:$1-1&amp;"]"),INDIRECT(IMPORT_VAR[TABLENAME]&amp;"[@c"&amp;$1:$1-1&amp;"]"))</f>
        <v>4</v>
      </c>
      <c r="S260" s="33"/>
      <c r="T260" s="33" t="str">
        <f>IF(IMPORT[[#This Row],[b4]]="","",IMPORT[[#This Row],[b4]]-IMPORT[[#This Row],[a4]])</f>
        <v/>
      </c>
      <c r="U260" s="32">
        <f ca="1">SUM(INDIRECT(IMPORT_VAR[TABLENAME]&amp;"[@a"&amp;$1:$1-1&amp;"]"),INDIRECT(IMPORT_VAR[TABLENAME]&amp;"[@c"&amp;$1:$1-1&amp;"]"))</f>
        <v>4</v>
      </c>
      <c r="V260" s="33"/>
      <c r="W260" s="31"/>
      <c r="X260" s="31" t="str">
        <f>IF(IMPORT[[#This Row],[b5]]="","",IMPORT[[#This Row],[b5]]-IMPORT[[#This Row],[a5]])</f>
        <v/>
      </c>
      <c r="Y260" s="49">
        <f ca="1">SUM(INDIRECT(IMPORT_VAR[TABLENAME]&amp;"[@a"&amp;$1:$1-1&amp;"]"),INDIRECT(IMPORT_VAR[TABLENAME]&amp;"[@c"&amp;$1:$1-1&amp;"]"))</f>
        <v>4</v>
      </c>
      <c r="Z260" s="51" t="s">
        <v>3052</v>
      </c>
      <c r="AA260" s="51" t="s">
        <v>3070</v>
      </c>
      <c r="AB260" s="51" t="s">
        <v>5687</v>
      </c>
      <c r="AC260" s="51" t="str">
        <f>CONCATENATE(IMPORT[[#This Row],[1]]," ",IMPORT[[#This Row],[2]],IF(IMPORT[[#This Row],[3]]="","",CONCATENATE(" ",IMPORT[[#This Row],[3]])))</f>
        <v>Sticker WLT-9620 Cewek non Hijab</v>
      </c>
      <c r="AD260" s="51" t="str">
        <f>CONCATENATE("Import ",IMPORT[[#This Row],[Ket]])</f>
        <v>Import 2020</v>
      </c>
      <c r="AE260" s="52">
        <v>1800</v>
      </c>
      <c r="AF260" s="52" t="s">
        <v>5118</v>
      </c>
      <c r="AG260" s="52" t="s">
        <v>5780</v>
      </c>
      <c r="AH260" s="52">
        <f ca="1">IMPORT[[#This Row],[C]]</f>
        <v>4</v>
      </c>
      <c r="AI260" s="126" t="str">
        <f>CONCATENATE(IMPORT[[#This Row],[6]]," ",IMPORT[[#This Row],[7]])</f>
        <v>1800 PCS</v>
      </c>
    </row>
    <row r="261" spans="1:35">
      <c r="A261" s="102">
        <v>259</v>
      </c>
      <c r="B261" s="31">
        <f ca="1">IF(IMPORT[[#This Row],[C]]&lt;1,"",ROW()-2)</f>
        <v>259</v>
      </c>
      <c r="C261" s="57" t="s">
        <v>3072</v>
      </c>
      <c r="D261" s="31" t="s">
        <v>3064</v>
      </c>
      <c r="E261" s="31">
        <v>1800</v>
      </c>
      <c r="F261" s="31">
        <f ca="1">IMPORT[TT]</f>
        <v>9</v>
      </c>
      <c r="G261" s="31"/>
      <c r="H261" s="31">
        <v>2020</v>
      </c>
      <c r="I261" s="32">
        <v>9</v>
      </c>
      <c r="J261" s="31"/>
      <c r="K261" s="31" t="str">
        <f>IF(IMPORT[[#This Row],[b1]]="","",IMPORT[[#This Row],[b1]]-IMPORT[[#This Row],[a1]])</f>
        <v/>
      </c>
      <c r="L261" s="32">
        <f ca="1">SUM(INDIRECT(IMPORT_VAR[TABLENAME]&amp;"[@a"&amp;$1:$1-1&amp;"]"),INDIRECT(IMPORT_VAR[TABLENAME]&amp;"[@c"&amp;$1:$1-1&amp;"]"))</f>
        <v>9</v>
      </c>
      <c r="M261" s="31"/>
      <c r="N261" s="31" t="str">
        <f>IF(IMPORT[[#This Row],[b2]]="","",IMPORT[[#This Row],[b2]]-IMPORT[[#This Row],[a2]])</f>
        <v/>
      </c>
      <c r="O261" s="32">
        <f ca="1">SUM(INDIRECT(IMPORT_VAR[TABLENAME]&amp;"[@a"&amp;$1:$1-1&amp;"]"),INDIRECT(IMPORT_VAR[TABLENAME]&amp;"[@c"&amp;$1:$1-1&amp;"]"))</f>
        <v>9</v>
      </c>
      <c r="P261" s="33"/>
      <c r="Q261" s="33" t="str">
        <f>IF(IMPORT[[#This Row],[b3]]="","",IMPORT[[#This Row],[b3]]-IMPORT[[#This Row],[a3]])</f>
        <v/>
      </c>
      <c r="R261" s="32">
        <f ca="1">SUM(INDIRECT(IMPORT_VAR[TABLENAME]&amp;"[@a"&amp;$1:$1-1&amp;"]"),INDIRECT(IMPORT_VAR[TABLENAME]&amp;"[@c"&amp;$1:$1-1&amp;"]"))</f>
        <v>9</v>
      </c>
      <c r="S261" s="33"/>
      <c r="T261" s="33" t="str">
        <f>IF(IMPORT[[#This Row],[b4]]="","",IMPORT[[#This Row],[b4]]-IMPORT[[#This Row],[a4]])</f>
        <v/>
      </c>
      <c r="U261" s="32">
        <f ca="1">SUM(INDIRECT(IMPORT_VAR[TABLENAME]&amp;"[@a"&amp;$1:$1-1&amp;"]"),INDIRECT(IMPORT_VAR[TABLENAME]&amp;"[@c"&amp;$1:$1-1&amp;"]"))</f>
        <v>9</v>
      </c>
      <c r="V261" s="33"/>
      <c r="W261" s="31"/>
      <c r="X261" s="31" t="str">
        <f>IF(IMPORT[[#This Row],[b5]]="","",IMPORT[[#This Row],[b5]]-IMPORT[[#This Row],[a5]])</f>
        <v/>
      </c>
      <c r="Y261" s="49">
        <f ca="1">SUM(INDIRECT(IMPORT_VAR[TABLENAME]&amp;"[@a"&amp;$1:$1-1&amp;"]"),INDIRECT(IMPORT_VAR[TABLENAME]&amp;"[@c"&amp;$1:$1-1&amp;"]"))</f>
        <v>9</v>
      </c>
      <c r="Z261" s="51" t="s">
        <v>3052</v>
      </c>
      <c r="AA261" s="51" t="s">
        <v>3072</v>
      </c>
      <c r="AB261" s="51" t="s">
        <v>5683</v>
      </c>
      <c r="AC261" s="51" t="str">
        <f>CONCATENATE(IMPORT[[#This Row],[1]]," ",IMPORT[[#This Row],[2]],IF(IMPORT[[#This Row],[3]]="","",CONCATENATE(" ",IMPORT[[#This Row],[3]])))</f>
        <v>Sticker WLT-9621 Hijab Cewek</v>
      </c>
      <c r="AD261" s="51" t="str">
        <f>CONCATENATE("Import ",IMPORT[[#This Row],[Ket]])</f>
        <v>Import 2020</v>
      </c>
      <c r="AE261" s="52">
        <v>1800</v>
      </c>
      <c r="AF261" s="52" t="s">
        <v>5118</v>
      </c>
      <c r="AG261" s="52" t="s">
        <v>5780</v>
      </c>
      <c r="AH261" s="52">
        <f ca="1">IMPORT[[#This Row],[C]]</f>
        <v>9</v>
      </c>
      <c r="AI261" s="126" t="str">
        <f>CONCATENATE(IMPORT[[#This Row],[6]]," ",IMPORT[[#This Row],[7]])</f>
        <v>1800 PCS</v>
      </c>
    </row>
    <row r="262" spans="1:35">
      <c r="A262" s="102">
        <v>260</v>
      </c>
      <c r="B262" s="31">
        <f ca="1">IF(IMPORT[[#This Row],[C]]&lt;1,"",ROW()-2)</f>
        <v>260</v>
      </c>
      <c r="C262" s="57" t="s">
        <v>3073</v>
      </c>
      <c r="D262" s="31" t="s">
        <v>3062</v>
      </c>
      <c r="E262" s="31">
        <v>1800</v>
      </c>
      <c r="F262" s="31">
        <f ca="1">IMPORT[TT]</f>
        <v>4</v>
      </c>
      <c r="G262" s="31"/>
      <c r="H262" s="31">
        <v>2020</v>
      </c>
      <c r="I262" s="32">
        <v>4</v>
      </c>
      <c r="J262" s="31"/>
      <c r="K262" s="31" t="str">
        <f>IF(IMPORT[[#This Row],[b1]]="","",IMPORT[[#This Row],[b1]]-IMPORT[[#This Row],[a1]])</f>
        <v/>
      </c>
      <c r="L262" s="32">
        <f ca="1">SUM(INDIRECT(IMPORT_VAR[TABLENAME]&amp;"[@a"&amp;$1:$1-1&amp;"]"),INDIRECT(IMPORT_VAR[TABLENAME]&amp;"[@c"&amp;$1:$1-1&amp;"]"))</f>
        <v>4</v>
      </c>
      <c r="M262" s="31"/>
      <c r="N262" s="31" t="str">
        <f>IF(IMPORT[[#This Row],[b2]]="","",IMPORT[[#This Row],[b2]]-IMPORT[[#This Row],[a2]])</f>
        <v/>
      </c>
      <c r="O262" s="32">
        <f ca="1">SUM(INDIRECT(IMPORT_VAR[TABLENAME]&amp;"[@a"&amp;$1:$1-1&amp;"]"),INDIRECT(IMPORT_VAR[TABLENAME]&amp;"[@c"&amp;$1:$1-1&amp;"]"))</f>
        <v>4</v>
      </c>
      <c r="P262" s="33"/>
      <c r="Q262" s="33" t="str">
        <f>IF(IMPORT[[#This Row],[b3]]="","",IMPORT[[#This Row],[b3]]-IMPORT[[#This Row],[a3]])</f>
        <v/>
      </c>
      <c r="R262" s="32">
        <f ca="1">SUM(INDIRECT(IMPORT_VAR[TABLENAME]&amp;"[@a"&amp;$1:$1-1&amp;"]"),INDIRECT(IMPORT_VAR[TABLENAME]&amp;"[@c"&amp;$1:$1-1&amp;"]"))</f>
        <v>4</v>
      </c>
      <c r="S262" s="33"/>
      <c r="T262" s="33" t="str">
        <f>IF(IMPORT[[#This Row],[b4]]="","",IMPORT[[#This Row],[b4]]-IMPORT[[#This Row],[a4]])</f>
        <v/>
      </c>
      <c r="U262" s="32">
        <f ca="1">SUM(INDIRECT(IMPORT_VAR[TABLENAME]&amp;"[@a"&amp;$1:$1-1&amp;"]"),INDIRECT(IMPORT_VAR[TABLENAME]&amp;"[@c"&amp;$1:$1-1&amp;"]"))</f>
        <v>4</v>
      </c>
      <c r="V262" s="33"/>
      <c r="W262" s="31"/>
      <c r="X262" s="31" t="str">
        <f>IF(IMPORT[[#This Row],[b5]]="","",IMPORT[[#This Row],[b5]]-IMPORT[[#This Row],[a5]])</f>
        <v/>
      </c>
      <c r="Y262" s="49">
        <f ca="1">SUM(INDIRECT(IMPORT_VAR[TABLENAME]&amp;"[@a"&amp;$1:$1-1&amp;"]"),INDIRECT(IMPORT_VAR[TABLENAME]&amp;"[@c"&amp;$1:$1-1&amp;"]"))</f>
        <v>4</v>
      </c>
      <c r="Z262" s="51" t="s">
        <v>3052</v>
      </c>
      <c r="AA262" s="51" t="s">
        <v>3073</v>
      </c>
      <c r="AB262" s="51" t="s">
        <v>5684</v>
      </c>
      <c r="AC262" s="51" t="str">
        <f>CONCATENATE(IMPORT[[#This Row],[1]]," ",IMPORT[[#This Row],[2]],IF(IMPORT[[#This Row],[3]]="","",CONCATENATE(" ",IMPORT[[#This Row],[3]])))</f>
        <v>Sticker WLT-9622 Hijab</v>
      </c>
      <c r="AD262" s="51" t="str">
        <f>CONCATENATE("Import ",IMPORT[[#This Row],[Ket]])</f>
        <v>Import 2020</v>
      </c>
      <c r="AE262" s="52">
        <v>1800</v>
      </c>
      <c r="AF262" s="52" t="s">
        <v>5118</v>
      </c>
      <c r="AG262" s="52" t="s">
        <v>5780</v>
      </c>
      <c r="AH262" s="52">
        <f ca="1">IMPORT[[#This Row],[C]]</f>
        <v>4</v>
      </c>
      <c r="AI262" s="126" t="str">
        <f>CONCATENATE(IMPORT[[#This Row],[6]]," ",IMPORT[[#This Row],[7]])</f>
        <v>1800 PCS</v>
      </c>
    </row>
    <row r="263" spans="1:35">
      <c r="A263" s="102">
        <v>261</v>
      </c>
      <c r="B263" s="31">
        <f ca="1">IF(IMPORT[[#This Row],[C]]&lt;1,"",ROW()-2)</f>
        <v>261</v>
      </c>
      <c r="C263" s="57" t="s">
        <v>3074</v>
      </c>
      <c r="D263" s="31" t="s">
        <v>3062</v>
      </c>
      <c r="E263" s="31">
        <v>1800</v>
      </c>
      <c r="F263" s="31">
        <f ca="1">IMPORT[TT]</f>
        <v>6</v>
      </c>
      <c r="G263" s="31"/>
      <c r="H263" s="31">
        <v>2020</v>
      </c>
      <c r="I263" s="32">
        <v>6</v>
      </c>
      <c r="J263" s="31"/>
      <c r="K263" s="31" t="str">
        <f>IF(IMPORT[[#This Row],[b1]]="","",IMPORT[[#This Row],[b1]]-IMPORT[[#This Row],[a1]])</f>
        <v/>
      </c>
      <c r="L263" s="32">
        <f ca="1">SUM(INDIRECT(IMPORT_VAR[TABLENAME]&amp;"[@a"&amp;$1:$1-1&amp;"]"),INDIRECT(IMPORT_VAR[TABLENAME]&amp;"[@c"&amp;$1:$1-1&amp;"]"))</f>
        <v>6</v>
      </c>
      <c r="M263" s="31"/>
      <c r="N263" s="31" t="str">
        <f>IF(IMPORT[[#This Row],[b2]]="","",IMPORT[[#This Row],[b2]]-IMPORT[[#This Row],[a2]])</f>
        <v/>
      </c>
      <c r="O263" s="32">
        <f ca="1">SUM(INDIRECT(IMPORT_VAR[TABLENAME]&amp;"[@a"&amp;$1:$1-1&amp;"]"),INDIRECT(IMPORT_VAR[TABLENAME]&amp;"[@c"&amp;$1:$1-1&amp;"]"))</f>
        <v>6</v>
      </c>
      <c r="P263" s="33"/>
      <c r="Q263" s="33" t="str">
        <f>IF(IMPORT[[#This Row],[b3]]="","",IMPORT[[#This Row],[b3]]-IMPORT[[#This Row],[a3]])</f>
        <v/>
      </c>
      <c r="R263" s="32">
        <f ca="1">SUM(INDIRECT(IMPORT_VAR[TABLENAME]&amp;"[@a"&amp;$1:$1-1&amp;"]"),INDIRECT(IMPORT_VAR[TABLENAME]&amp;"[@c"&amp;$1:$1-1&amp;"]"))</f>
        <v>6</v>
      </c>
      <c r="S263" s="33"/>
      <c r="T263" s="33" t="str">
        <f>IF(IMPORT[[#This Row],[b4]]="","",IMPORT[[#This Row],[b4]]-IMPORT[[#This Row],[a4]])</f>
        <v/>
      </c>
      <c r="U263" s="32">
        <f ca="1">SUM(INDIRECT(IMPORT_VAR[TABLENAME]&amp;"[@a"&amp;$1:$1-1&amp;"]"),INDIRECT(IMPORT_VAR[TABLENAME]&amp;"[@c"&amp;$1:$1-1&amp;"]"))</f>
        <v>6</v>
      </c>
      <c r="V263" s="33"/>
      <c r="W263" s="31"/>
      <c r="X263" s="31" t="str">
        <f>IF(IMPORT[[#This Row],[b5]]="","",IMPORT[[#This Row],[b5]]-IMPORT[[#This Row],[a5]])</f>
        <v/>
      </c>
      <c r="Y263" s="49">
        <f ca="1">SUM(INDIRECT(IMPORT_VAR[TABLENAME]&amp;"[@a"&amp;$1:$1-1&amp;"]"),INDIRECT(IMPORT_VAR[TABLENAME]&amp;"[@c"&amp;$1:$1-1&amp;"]"))</f>
        <v>6</v>
      </c>
      <c r="Z263" s="51" t="s">
        <v>3052</v>
      </c>
      <c r="AA263" s="51" t="s">
        <v>3074</v>
      </c>
      <c r="AB263" s="51" t="s">
        <v>5684</v>
      </c>
      <c r="AC263" s="51" t="str">
        <f>CONCATENATE(IMPORT[[#This Row],[1]]," ",IMPORT[[#This Row],[2]],IF(IMPORT[[#This Row],[3]]="","",CONCATENATE(" ",IMPORT[[#This Row],[3]])))</f>
        <v>Sticker WLT-9623 Hijab</v>
      </c>
      <c r="AD263" s="51" t="str">
        <f>CONCATENATE("Import ",IMPORT[[#This Row],[Ket]])</f>
        <v>Import 2020</v>
      </c>
      <c r="AE263" s="52">
        <v>1800</v>
      </c>
      <c r="AF263" s="52" t="s">
        <v>5118</v>
      </c>
      <c r="AG263" s="52" t="s">
        <v>5780</v>
      </c>
      <c r="AH263" s="52">
        <f ca="1">IMPORT[[#This Row],[C]]</f>
        <v>6</v>
      </c>
      <c r="AI263" s="126" t="str">
        <f>CONCATENATE(IMPORT[[#This Row],[6]]," ",IMPORT[[#This Row],[7]])</f>
        <v>1800 PCS</v>
      </c>
    </row>
    <row r="264" spans="1:35">
      <c r="A264" s="102">
        <v>262</v>
      </c>
      <c r="B264" s="31">
        <f ca="1">IF(IMPORT[[#This Row],[C]]&lt;1,"",ROW()-2)</f>
        <v>262</v>
      </c>
      <c r="C264" s="57" t="s">
        <v>3075</v>
      </c>
      <c r="D264" s="31" t="s">
        <v>3062</v>
      </c>
      <c r="E264" s="31">
        <v>1800</v>
      </c>
      <c r="F264" s="31">
        <f ca="1">IMPORT[TT]</f>
        <v>4</v>
      </c>
      <c r="G264" s="31"/>
      <c r="H264" s="31">
        <v>2020</v>
      </c>
      <c r="I264" s="32">
        <v>4</v>
      </c>
      <c r="J264" s="31"/>
      <c r="K264" s="31" t="str">
        <f>IF(IMPORT[[#This Row],[b1]]="","",IMPORT[[#This Row],[b1]]-IMPORT[[#This Row],[a1]])</f>
        <v/>
      </c>
      <c r="L264" s="32">
        <f ca="1">SUM(INDIRECT(IMPORT_VAR[TABLENAME]&amp;"[@a"&amp;$1:$1-1&amp;"]"),INDIRECT(IMPORT_VAR[TABLENAME]&amp;"[@c"&amp;$1:$1-1&amp;"]"))</f>
        <v>4</v>
      </c>
      <c r="M264" s="31"/>
      <c r="N264" s="31" t="str">
        <f>IF(IMPORT[[#This Row],[b2]]="","",IMPORT[[#This Row],[b2]]-IMPORT[[#This Row],[a2]])</f>
        <v/>
      </c>
      <c r="O264" s="32">
        <f ca="1">SUM(INDIRECT(IMPORT_VAR[TABLENAME]&amp;"[@a"&amp;$1:$1-1&amp;"]"),INDIRECT(IMPORT_VAR[TABLENAME]&amp;"[@c"&amp;$1:$1-1&amp;"]"))</f>
        <v>4</v>
      </c>
      <c r="P264" s="33"/>
      <c r="Q264" s="33" t="str">
        <f>IF(IMPORT[[#This Row],[b3]]="","",IMPORT[[#This Row],[b3]]-IMPORT[[#This Row],[a3]])</f>
        <v/>
      </c>
      <c r="R264" s="32">
        <f ca="1">SUM(INDIRECT(IMPORT_VAR[TABLENAME]&amp;"[@a"&amp;$1:$1-1&amp;"]"),INDIRECT(IMPORT_VAR[TABLENAME]&amp;"[@c"&amp;$1:$1-1&amp;"]"))</f>
        <v>4</v>
      </c>
      <c r="S264" s="33"/>
      <c r="T264" s="33" t="str">
        <f>IF(IMPORT[[#This Row],[b4]]="","",IMPORT[[#This Row],[b4]]-IMPORT[[#This Row],[a4]])</f>
        <v/>
      </c>
      <c r="U264" s="32">
        <f ca="1">SUM(INDIRECT(IMPORT_VAR[TABLENAME]&amp;"[@a"&amp;$1:$1-1&amp;"]"),INDIRECT(IMPORT_VAR[TABLENAME]&amp;"[@c"&amp;$1:$1-1&amp;"]"))</f>
        <v>4</v>
      </c>
      <c r="V264" s="33"/>
      <c r="W264" s="31"/>
      <c r="X264" s="31" t="str">
        <f>IF(IMPORT[[#This Row],[b5]]="","",IMPORT[[#This Row],[b5]]-IMPORT[[#This Row],[a5]])</f>
        <v/>
      </c>
      <c r="Y264" s="49">
        <f ca="1">SUM(INDIRECT(IMPORT_VAR[TABLENAME]&amp;"[@a"&amp;$1:$1-1&amp;"]"),INDIRECT(IMPORT_VAR[TABLENAME]&amp;"[@c"&amp;$1:$1-1&amp;"]"))</f>
        <v>4</v>
      </c>
      <c r="Z264" s="51" t="s">
        <v>3052</v>
      </c>
      <c r="AA264" s="51" t="s">
        <v>3075</v>
      </c>
      <c r="AB264" s="51" t="s">
        <v>5684</v>
      </c>
      <c r="AC264" s="51" t="str">
        <f>CONCATENATE(IMPORT[[#This Row],[1]]," ",IMPORT[[#This Row],[2]],IF(IMPORT[[#This Row],[3]]="","",CONCATENATE(" ",IMPORT[[#This Row],[3]])))</f>
        <v>Sticker WLT-9624 Hijab</v>
      </c>
      <c r="AD264" s="51" t="str">
        <f>CONCATENATE("Import ",IMPORT[[#This Row],[Ket]])</f>
        <v>Import 2020</v>
      </c>
      <c r="AE264" s="52">
        <v>1800</v>
      </c>
      <c r="AF264" s="52" t="s">
        <v>5118</v>
      </c>
      <c r="AG264" s="52" t="s">
        <v>5780</v>
      </c>
      <c r="AH264" s="52">
        <f ca="1">IMPORT[[#This Row],[C]]</f>
        <v>4</v>
      </c>
      <c r="AI264" s="126" t="str">
        <f>CONCATENATE(IMPORT[[#This Row],[6]]," ",IMPORT[[#This Row],[7]])</f>
        <v>1800 PCS</v>
      </c>
    </row>
    <row r="265" spans="1:35">
      <c r="A265" s="102">
        <v>263</v>
      </c>
      <c r="B265" s="31">
        <f ca="1">IF(IMPORT[[#This Row],[C]]&lt;1,"",ROW()-2)</f>
        <v>263</v>
      </c>
      <c r="C265" s="57" t="s">
        <v>3076</v>
      </c>
      <c r="D265" s="31" t="s">
        <v>3062</v>
      </c>
      <c r="E265" s="31">
        <v>1800</v>
      </c>
      <c r="F265" s="31">
        <f ca="1">IMPORT[TT]</f>
        <v>12</v>
      </c>
      <c r="G265" s="31"/>
      <c r="H265" s="31">
        <v>2020</v>
      </c>
      <c r="I265" s="32">
        <v>12</v>
      </c>
      <c r="J265" s="31"/>
      <c r="K265" s="31" t="str">
        <f>IF(IMPORT[[#This Row],[b1]]="","",IMPORT[[#This Row],[b1]]-IMPORT[[#This Row],[a1]])</f>
        <v/>
      </c>
      <c r="L265" s="32">
        <f ca="1">SUM(INDIRECT(IMPORT_VAR[TABLENAME]&amp;"[@a"&amp;$1:$1-1&amp;"]"),INDIRECT(IMPORT_VAR[TABLENAME]&amp;"[@c"&amp;$1:$1-1&amp;"]"))</f>
        <v>12</v>
      </c>
      <c r="M265" s="31"/>
      <c r="N265" s="31" t="str">
        <f>IF(IMPORT[[#This Row],[b2]]="","",IMPORT[[#This Row],[b2]]-IMPORT[[#This Row],[a2]])</f>
        <v/>
      </c>
      <c r="O265" s="32">
        <f ca="1">SUM(INDIRECT(IMPORT_VAR[TABLENAME]&amp;"[@a"&amp;$1:$1-1&amp;"]"),INDIRECT(IMPORT_VAR[TABLENAME]&amp;"[@c"&amp;$1:$1-1&amp;"]"))</f>
        <v>12</v>
      </c>
      <c r="P265" s="33"/>
      <c r="Q265" s="33" t="str">
        <f>IF(IMPORT[[#This Row],[b3]]="","",IMPORT[[#This Row],[b3]]-IMPORT[[#This Row],[a3]])</f>
        <v/>
      </c>
      <c r="R265" s="32">
        <f ca="1">SUM(INDIRECT(IMPORT_VAR[TABLENAME]&amp;"[@a"&amp;$1:$1-1&amp;"]"),INDIRECT(IMPORT_VAR[TABLENAME]&amp;"[@c"&amp;$1:$1-1&amp;"]"))</f>
        <v>12</v>
      </c>
      <c r="S265" s="33"/>
      <c r="T265" s="33" t="str">
        <f>IF(IMPORT[[#This Row],[b4]]="","",IMPORT[[#This Row],[b4]]-IMPORT[[#This Row],[a4]])</f>
        <v/>
      </c>
      <c r="U265" s="32">
        <f ca="1">SUM(INDIRECT(IMPORT_VAR[TABLENAME]&amp;"[@a"&amp;$1:$1-1&amp;"]"),INDIRECT(IMPORT_VAR[TABLENAME]&amp;"[@c"&amp;$1:$1-1&amp;"]"))</f>
        <v>12</v>
      </c>
      <c r="V265" s="33"/>
      <c r="W265" s="31"/>
      <c r="X265" s="31" t="str">
        <f>IF(IMPORT[[#This Row],[b5]]="","",IMPORT[[#This Row],[b5]]-IMPORT[[#This Row],[a5]])</f>
        <v/>
      </c>
      <c r="Y265" s="49">
        <f ca="1">SUM(INDIRECT(IMPORT_VAR[TABLENAME]&amp;"[@a"&amp;$1:$1-1&amp;"]"),INDIRECT(IMPORT_VAR[TABLENAME]&amp;"[@c"&amp;$1:$1-1&amp;"]"))</f>
        <v>12</v>
      </c>
      <c r="Z265" s="51" t="s">
        <v>3052</v>
      </c>
      <c r="AA265" s="51" t="s">
        <v>3076</v>
      </c>
      <c r="AB265" s="51" t="s">
        <v>5684</v>
      </c>
      <c r="AC265" s="51" t="str">
        <f>CONCATENATE(IMPORT[[#This Row],[1]]," ",IMPORT[[#This Row],[2]],IF(IMPORT[[#This Row],[3]]="","",CONCATENATE(" ",IMPORT[[#This Row],[3]])))</f>
        <v>Sticker WLT-9625 Hijab</v>
      </c>
      <c r="AD265" s="51" t="str">
        <f>CONCATENATE("Import ",IMPORT[[#This Row],[Ket]])</f>
        <v>Import 2020</v>
      </c>
      <c r="AE265" s="52">
        <v>1800</v>
      </c>
      <c r="AF265" s="52" t="s">
        <v>5118</v>
      </c>
      <c r="AG265" s="52" t="s">
        <v>5780</v>
      </c>
      <c r="AH265" s="52">
        <f ca="1">IMPORT[[#This Row],[C]]</f>
        <v>12</v>
      </c>
      <c r="AI265" s="126" t="str">
        <f>CONCATENATE(IMPORT[[#This Row],[6]]," ",IMPORT[[#This Row],[7]])</f>
        <v>1800 PCS</v>
      </c>
    </row>
    <row r="266" spans="1:35">
      <c r="A266" s="102">
        <v>264</v>
      </c>
      <c r="B266" s="31">
        <f ca="1">IF(IMPORT[[#This Row],[C]]&lt;1,"",ROW()-2)</f>
        <v>264</v>
      </c>
      <c r="C266" s="57" t="s">
        <v>3077</v>
      </c>
      <c r="D266" s="31" t="s">
        <v>3062</v>
      </c>
      <c r="E266" s="31">
        <v>1800</v>
      </c>
      <c r="F266" s="31">
        <f ca="1">IMPORT[TT]</f>
        <v>3</v>
      </c>
      <c r="G266" s="31"/>
      <c r="H266" s="31">
        <v>2020</v>
      </c>
      <c r="I266" s="32">
        <v>3</v>
      </c>
      <c r="J266" s="31"/>
      <c r="K266" s="31" t="str">
        <f>IF(IMPORT[[#This Row],[b1]]="","",IMPORT[[#This Row],[b1]]-IMPORT[[#This Row],[a1]])</f>
        <v/>
      </c>
      <c r="L266" s="32">
        <f ca="1">SUM(INDIRECT(IMPORT_VAR[TABLENAME]&amp;"[@a"&amp;$1:$1-1&amp;"]"),INDIRECT(IMPORT_VAR[TABLENAME]&amp;"[@c"&amp;$1:$1-1&amp;"]"))</f>
        <v>3</v>
      </c>
      <c r="M266" s="31"/>
      <c r="N266" s="31" t="str">
        <f>IF(IMPORT[[#This Row],[b2]]="","",IMPORT[[#This Row],[b2]]-IMPORT[[#This Row],[a2]])</f>
        <v/>
      </c>
      <c r="O266" s="32">
        <f ca="1">SUM(INDIRECT(IMPORT_VAR[TABLENAME]&amp;"[@a"&amp;$1:$1-1&amp;"]"),INDIRECT(IMPORT_VAR[TABLENAME]&amp;"[@c"&amp;$1:$1-1&amp;"]"))</f>
        <v>3</v>
      </c>
      <c r="P266" s="33"/>
      <c r="Q266" s="33" t="str">
        <f>IF(IMPORT[[#This Row],[b3]]="","",IMPORT[[#This Row],[b3]]-IMPORT[[#This Row],[a3]])</f>
        <v/>
      </c>
      <c r="R266" s="32">
        <f ca="1">SUM(INDIRECT(IMPORT_VAR[TABLENAME]&amp;"[@a"&amp;$1:$1-1&amp;"]"),INDIRECT(IMPORT_VAR[TABLENAME]&amp;"[@c"&amp;$1:$1-1&amp;"]"))</f>
        <v>3</v>
      </c>
      <c r="S266" s="33"/>
      <c r="T266" s="33" t="str">
        <f>IF(IMPORT[[#This Row],[b4]]="","",IMPORT[[#This Row],[b4]]-IMPORT[[#This Row],[a4]])</f>
        <v/>
      </c>
      <c r="U266" s="32">
        <f ca="1">SUM(INDIRECT(IMPORT_VAR[TABLENAME]&amp;"[@a"&amp;$1:$1-1&amp;"]"),INDIRECT(IMPORT_VAR[TABLENAME]&amp;"[@c"&amp;$1:$1-1&amp;"]"))</f>
        <v>3</v>
      </c>
      <c r="V266" s="33"/>
      <c r="W266" s="31"/>
      <c r="X266" s="31" t="str">
        <f>IF(IMPORT[[#This Row],[b5]]="","",IMPORT[[#This Row],[b5]]-IMPORT[[#This Row],[a5]])</f>
        <v/>
      </c>
      <c r="Y266" s="49">
        <f ca="1">SUM(INDIRECT(IMPORT_VAR[TABLENAME]&amp;"[@a"&amp;$1:$1-1&amp;"]"),INDIRECT(IMPORT_VAR[TABLENAME]&amp;"[@c"&amp;$1:$1-1&amp;"]"))</f>
        <v>3</v>
      </c>
      <c r="Z266" s="51" t="s">
        <v>3052</v>
      </c>
      <c r="AA266" s="51" t="s">
        <v>3077</v>
      </c>
      <c r="AB266" s="51" t="s">
        <v>5684</v>
      </c>
      <c r="AC266" s="51" t="str">
        <f>CONCATENATE(IMPORT[[#This Row],[1]]," ",IMPORT[[#This Row],[2]],IF(IMPORT[[#This Row],[3]]="","",CONCATENATE(" ",IMPORT[[#This Row],[3]])))</f>
        <v>Sticker WLT-9626 Hijab</v>
      </c>
      <c r="AD266" s="51" t="str">
        <f>CONCATENATE("Import ",IMPORT[[#This Row],[Ket]])</f>
        <v>Import 2020</v>
      </c>
      <c r="AE266" s="52">
        <v>1800</v>
      </c>
      <c r="AF266" s="52" t="s">
        <v>5118</v>
      </c>
      <c r="AG266" s="52" t="s">
        <v>5780</v>
      </c>
      <c r="AH266" s="52">
        <f ca="1">IMPORT[[#This Row],[C]]</f>
        <v>3</v>
      </c>
      <c r="AI266" s="126" t="str">
        <f>CONCATENATE(IMPORT[[#This Row],[6]]," ",IMPORT[[#This Row],[7]])</f>
        <v>1800 PCS</v>
      </c>
    </row>
    <row r="267" spans="1:35">
      <c r="A267" s="102">
        <v>265</v>
      </c>
      <c r="B267" s="31">
        <f ca="1">IF(IMPORT[[#This Row],[C]]&lt;1,"",ROW()-2)</f>
        <v>265</v>
      </c>
      <c r="C267" s="57" t="s">
        <v>3078</v>
      </c>
      <c r="D267" s="31" t="s">
        <v>3062</v>
      </c>
      <c r="E267" s="31">
        <v>1800</v>
      </c>
      <c r="F267" s="31">
        <f ca="1">IMPORT[TT]</f>
        <v>7</v>
      </c>
      <c r="G267" s="31"/>
      <c r="H267" s="31">
        <v>2020</v>
      </c>
      <c r="I267" s="32">
        <v>7</v>
      </c>
      <c r="J267" s="31"/>
      <c r="K267" s="31" t="str">
        <f>IF(IMPORT[[#This Row],[b1]]="","",IMPORT[[#This Row],[b1]]-IMPORT[[#This Row],[a1]])</f>
        <v/>
      </c>
      <c r="L267" s="32">
        <f ca="1">SUM(INDIRECT(IMPORT_VAR[TABLENAME]&amp;"[@a"&amp;$1:$1-1&amp;"]"),INDIRECT(IMPORT_VAR[TABLENAME]&amp;"[@c"&amp;$1:$1-1&amp;"]"))</f>
        <v>7</v>
      </c>
      <c r="M267" s="31"/>
      <c r="N267" s="31" t="str">
        <f>IF(IMPORT[[#This Row],[b2]]="","",IMPORT[[#This Row],[b2]]-IMPORT[[#This Row],[a2]])</f>
        <v/>
      </c>
      <c r="O267" s="32">
        <f ca="1">SUM(INDIRECT(IMPORT_VAR[TABLENAME]&amp;"[@a"&amp;$1:$1-1&amp;"]"),INDIRECT(IMPORT_VAR[TABLENAME]&amp;"[@c"&amp;$1:$1-1&amp;"]"))</f>
        <v>7</v>
      </c>
      <c r="P267" s="33"/>
      <c r="Q267" s="33" t="str">
        <f>IF(IMPORT[[#This Row],[b3]]="","",IMPORT[[#This Row],[b3]]-IMPORT[[#This Row],[a3]])</f>
        <v/>
      </c>
      <c r="R267" s="32">
        <f ca="1">SUM(INDIRECT(IMPORT_VAR[TABLENAME]&amp;"[@a"&amp;$1:$1-1&amp;"]"),INDIRECT(IMPORT_VAR[TABLENAME]&amp;"[@c"&amp;$1:$1-1&amp;"]"))</f>
        <v>7</v>
      </c>
      <c r="S267" s="33"/>
      <c r="T267" s="33" t="str">
        <f>IF(IMPORT[[#This Row],[b4]]="","",IMPORT[[#This Row],[b4]]-IMPORT[[#This Row],[a4]])</f>
        <v/>
      </c>
      <c r="U267" s="32">
        <f ca="1">SUM(INDIRECT(IMPORT_VAR[TABLENAME]&amp;"[@a"&amp;$1:$1-1&amp;"]"),INDIRECT(IMPORT_VAR[TABLENAME]&amp;"[@c"&amp;$1:$1-1&amp;"]"))</f>
        <v>7</v>
      </c>
      <c r="V267" s="33"/>
      <c r="W267" s="31"/>
      <c r="X267" s="31" t="str">
        <f>IF(IMPORT[[#This Row],[b5]]="","",IMPORT[[#This Row],[b5]]-IMPORT[[#This Row],[a5]])</f>
        <v/>
      </c>
      <c r="Y267" s="49">
        <f ca="1">SUM(INDIRECT(IMPORT_VAR[TABLENAME]&amp;"[@a"&amp;$1:$1-1&amp;"]"),INDIRECT(IMPORT_VAR[TABLENAME]&amp;"[@c"&amp;$1:$1-1&amp;"]"))</f>
        <v>7</v>
      </c>
      <c r="Z267" s="51" t="s">
        <v>3052</v>
      </c>
      <c r="AA267" s="51" t="s">
        <v>3078</v>
      </c>
      <c r="AB267" s="51" t="s">
        <v>5684</v>
      </c>
      <c r="AC267" s="51" t="str">
        <f>CONCATENATE(IMPORT[[#This Row],[1]]," ",IMPORT[[#This Row],[2]],IF(IMPORT[[#This Row],[3]]="","",CONCATENATE(" ",IMPORT[[#This Row],[3]])))</f>
        <v>Sticker WLT-9627 Hijab</v>
      </c>
      <c r="AD267" s="51" t="str">
        <f>CONCATENATE("Import ",IMPORT[[#This Row],[Ket]])</f>
        <v>Import 2020</v>
      </c>
      <c r="AE267" s="52">
        <v>1800</v>
      </c>
      <c r="AF267" s="52" t="s">
        <v>5118</v>
      </c>
      <c r="AG267" s="52" t="s">
        <v>5780</v>
      </c>
      <c r="AH267" s="52">
        <f ca="1">IMPORT[[#This Row],[C]]</f>
        <v>7</v>
      </c>
      <c r="AI267" s="126" t="str">
        <f>CONCATENATE(IMPORT[[#This Row],[6]]," ",IMPORT[[#This Row],[7]])</f>
        <v>1800 PCS</v>
      </c>
    </row>
    <row r="268" spans="1:35">
      <c r="A268" s="102">
        <v>266</v>
      </c>
      <c r="B268" s="31">
        <f ca="1">IF(IMPORT[[#This Row],[C]]&lt;1,"",ROW()-2)</f>
        <v>266</v>
      </c>
      <c r="C268" s="57" t="s">
        <v>3079</v>
      </c>
      <c r="D268" s="31" t="s">
        <v>3062</v>
      </c>
      <c r="E268" s="31">
        <v>1800</v>
      </c>
      <c r="F268" s="31">
        <f ca="1">IMPORT[TT]</f>
        <v>4</v>
      </c>
      <c r="G268" s="31"/>
      <c r="H268" s="31">
        <v>2020</v>
      </c>
      <c r="I268" s="32">
        <v>4</v>
      </c>
      <c r="J268" s="31"/>
      <c r="K268" s="31" t="str">
        <f>IF(IMPORT[[#This Row],[b1]]="","",IMPORT[[#This Row],[b1]]-IMPORT[[#This Row],[a1]])</f>
        <v/>
      </c>
      <c r="L268" s="32">
        <f ca="1">SUM(INDIRECT(IMPORT_VAR[TABLENAME]&amp;"[@a"&amp;$1:$1-1&amp;"]"),INDIRECT(IMPORT_VAR[TABLENAME]&amp;"[@c"&amp;$1:$1-1&amp;"]"))</f>
        <v>4</v>
      </c>
      <c r="M268" s="31"/>
      <c r="N268" s="31" t="str">
        <f>IF(IMPORT[[#This Row],[b2]]="","",IMPORT[[#This Row],[b2]]-IMPORT[[#This Row],[a2]])</f>
        <v/>
      </c>
      <c r="O268" s="32">
        <f ca="1">SUM(INDIRECT(IMPORT_VAR[TABLENAME]&amp;"[@a"&amp;$1:$1-1&amp;"]"),INDIRECT(IMPORT_VAR[TABLENAME]&amp;"[@c"&amp;$1:$1-1&amp;"]"))</f>
        <v>4</v>
      </c>
      <c r="P268" s="33"/>
      <c r="Q268" s="33" t="str">
        <f>IF(IMPORT[[#This Row],[b3]]="","",IMPORT[[#This Row],[b3]]-IMPORT[[#This Row],[a3]])</f>
        <v/>
      </c>
      <c r="R268" s="32">
        <f ca="1">SUM(INDIRECT(IMPORT_VAR[TABLENAME]&amp;"[@a"&amp;$1:$1-1&amp;"]"),INDIRECT(IMPORT_VAR[TABLENAME]&amp;"[@c"&amp;$1:$1-1&amp;"]"))</f>
        <v>4</v>
      </c>
      <c r="S268" s="33"/>
      <c r="T268" s="33" t="str">
        <f>IF(IMPORT[[#This Row],[b4]]="","",IMPORT[[#This Row],[b4]]-IMPORT[[#This Row],[a4]])</f>
        <v/>
      </c>
      <c r="U268" s="32">
        <f ca="1">SUM(INDIRECT(IMPORT_VAR[TABLENAME]&amp;"[@a"&amp;$1:$1-1&amp;"]"),INDIRECT(IMPORT_VAR[TABLENAME]&amp;"[@c"&amp;$1:$1-1&amp;"]"))</f>
        <v>4</v>
      </c>
      <c r="V268" s="33"/>
      <c r="W268" s="31"/>
      <c r="X268" s="31" t="str">
        <f>IF(IMPORT[[#This Row],[b5]]="","",IMPORT[[#This Row],[b5]]-IMPORT[[#This Row],[a5]])</f>
        <v/>
      </c>
      <c r="Y268" s="49">
        <f ca="1">SUM(INDIRECT(IMPORT_VAR[TABLENAME]&amp;"[@a"&amp;$1:$1-1&amp;"]"),INDIRECT(IMPORT_VAR[TABLENAME]&amp;"[@c"&amp;$1:$1-1&amp;"]"))</f>
        <v>4</v>
      </c>
      <c r="Z268" s="51" t="s">
        <v>3052</v>
      </c>
      <c r="AA268" s="51" t="s">
        <v>3079</v>
      </c>
      <c r="AB268" s="51" t="s">
        <v>5684</v>
      </c>
      <c r="AC268" s="51" t="str">
        <f>CONCATENATE(IMPORT[[#This Row],[1]]," ",IMPORT[[#This Row],[2]],IF(IMPORT[[#This Row],[3]]="","",CONCATENATE(" ",IMPORT[[#This Row],[3]])))</f>
        <v>Sticker WLT-9628 Hijab</v>
      </c>
      <c r="AD268" s="51" t="str">
        <f>CONCATENATE("Import ",IMPORT[[#This Row],[Ket]])</f>
        <v>Import 2020</v>
      </c>
      <c r="AE268" s="52">
        <v>1800</v>
      </c>
      <c r="AF268" s="52" t="s">
        <v>5118</v>
      </c>
      <c r="AG268" s="52" t="s">
        <v>5780</v>
      </c>
      <c r="AH268" s="52">
        <f ca="1">IMPORT[[#This Row],[C]]</f>
        <v>4</v>
      </c>
      <c r="AI268" s="126" t="str">
        <f>CONCATENATE(IMPORT[[#This Row],[6]]," ",IMPORT[[#This Row],[7]])</f>
        <v>1800 PCS</v>
      </c>
    </row>
    <row r="269" spans="1:35">
      <c r="A269" s="102">
        <v>267</v>
      </c>
      <c r="B269" s="31">
        <f ca="1">IF(IMPORT[[#This Row],[C]]&lt;1,"",ROW()-2)</f>
        <v>267</v>
      </c>
      <c r="C269" s="57" t="s">
        <v>3080</v>
      </c>
      <c r="D269" s="31" t="s">
        <v>3081</v>
      </c>
      <c r="E269" s="31">
        <v>1800</v>
      </c>
      <c r="F269" s="31">
        <f ca="1">IMPORT[TT]</f>
        <v>13</v>
      </c>
      <c r="G269" s="31"/>
      <c r="H269" s="31">
        <v>2020</v>
      </c>
      <c r="I269" s="32">
        <v>13</v>
      </c>
      <c r="J269" s="31"/>
      <c r="K269" s="31" t="str">
        <f>IF(IMPORT[[#This Row],[b1]]="","",IMPORT[[#This Row],[b1]]-IMPORT[[#This Row],[a1]])</f>
        <v/>
      </c>
      <c r="L269" s="32">
        <f ca="1">SUM(INDIRECT(IMPORT_VAR[TABLENAME]&amp;"[@a"&amp;$1:$1-1&amp;"]"),INDIRECT(IMPORT_VAR[TABLENAME]&amp;"[@c"&amp;$1:$1-1&amp;"]"))</f>
        <v>13</v>
      </c>
      <c r="M269" s="31"/>
      <c r="N269" s="31" t="str">
        <f>IF(IMPORT[[#This Row],[b2]]="","",IMPORT[[#This Row],[b2]]-IMPORT[[#This Row],[a2]])</f>
        <v/>
      </c>
      <c r="O269" s="32">
        <f ca="1">SUM(INDIRECT(IMPORT_VAR[TABLENAME]&amp;"[@a"&amp;$1:$1-1&amp;"]"),INDIRECT(IMPORT_VAR[TABLENAME]&amp;"[@c"&amp;$1:$1-1&amp;"]"))</f>
        <v>13</v>
      </c>
      <c r="P269" s="33"/>
      <c r="Q269" s="33" t="str">
        <f>IF(IMPORT[[#This Row],[b3]]="","",IMPORT[[#This Row],[b3]]-IMPORT[[#This Row],[a3]])</f>
        <v/>
      </c>
      <c r="R269" s="32">
        <f ca="1">SUM(INDIRECT(IMPORT_VAR[TABLENAME]&amp;"[@a"&amp;$1:$1-1&amp;"]"),INDIRECT(IMPORT_VAR[TABLENAME]&amp;"[@c"&amp;$1:$1-1&amp;"]"))</f>
        <v>13</v>
      </c>
      <c r="S269" s="33"/>
      <c r="T269" s="33" t="str">
        <f>IF(IMPORT[[#This Row],[b4]]="","",IMPORT[[#This Row],[b4]]-IMPORT[[#This Row],[a4]])</f>
        <v/>
      </c>
      <c r="U269" s="32">
        <f ca="1">SUM(INDIRECT(IMPORT_VAR[TABLENAME]&amp;"[@a"&amp;$1:$1-1&amp;"]"),INDIRECT(IMPORT_VAR[TABLENAME]&amp;"[@c"&amp;$1:$1-1&amp;"]"))</f>
        <v>13</v>
      </c>
      <c r="V269" s="33"/>
      <c r="W269" s="31"/>
      <c r="X269" s="31" t="str">
        <f>IF(IMPORT[[#This Row],[b5]]="","",IMPORT[[#This Row],[b5]]-IMPORT[[#This Row],[a5]])</f>
        <v/>
      </c>
      <c r="Y269" s="49">
        <f ca="1">SUM(INDIRECT(IMPORT_VAR[TABLENAME]&amp;"[@a"&amp;$1:$1-1&amp;"]"),INDIRECT(IMPORT_VAR[TABLENAME]&amp;"[@c"&amp;$1:$1-1&amp;"]"))</f>
        <v>13</v>
      </c>
      <c r="Z269" s="51" t="s">
        <v>3052</v>
      </c>
      <c r="AA269" s="51" t="s">
        <v>3080</v>
      </c>
      <c r="AB269" s="51" t="s">
        <v>5678</v>
      </c>
      <c r="AC269" s="51" t="str">
        <f>CONCATENATE(IMPORT[[#This Row],[1]]," ",IMPORT[[#This Row],[2]],IF(IMPORT[[#This Row],[3]]="","",CONCATENATE(" ",IMPORT[[#This Row],[3]])))</f>
        <v>Sticker NO.303 Princess</v>
      </c>
      <c r="AD269" s="51" t="str">
        <f>CONCATENATE("Import ",IMPORT[[#This Row],[Ket]])</f>
        <v>Import 2020</v>
      </c>
      <c r="AE269" s="52">
        <v>1800</v>
      </c>
      <c r="AF269" s="52" t="s">
        <v>5118</v>
      </c>
      <c r="AG269" s="52" t="s">
        <v>5780</v>
      </c>
      <c r="AH269" s="52">
        <f ca="1">IMPORT[[#This Row],[C]]</f>
        <v>13</v>
      </c>
      <c r="AI269" s="126" t="str">
        <f>CONCATENATE(IMPORT[[#This Row],[6]]," ",IMPORT[[#This Row],[7]])</f>
        <v>1800 PCS</v>
      </c>
    </row>
    <row r="270" spans="1:35">
      <c r="A270" s="102">
        <v>268</v>
      </c>
      <c r="B270" s="31">
        <f ca="1">IF(IMPORT[[#This Row],[C]]&lt;1,"",ROW()-2)</f>
        <v>268</v>
      </c>
      <c r="C270" s="57" t="s">
        <v>3082</v>
      </c>
      <c r="D270" s="31" t="s">
        <v>3083</v>
      </c>
      <c r="E270" s="31">
        <v>1800</v>
      </c>
      <c r="F270" s="31">
        <f ca="1">IMPORT[TT]</f>
        <v>14</v>
      </c>
      <c r="G270" s="31"/>
      <c r="H270" s="31">
        <v>2020</v>
      </c>
      <c r="I270" s="32">
        <v>14</v>
      </c>
      <c r="J270" s="31"/>
      <c r="K270" s="31" t="str">
        <f>IF(IMPORT[[#This Row],[b1]]="","",IMPORT[[#This Row],[b1]]-IMPORT[[#This Row],[a1]])</f>
        <v/>
      </c>
      <c r="L270" s="32">
        <f ca="1">SUM(INDIRECT(IMPORT_VAR[TABLENAME]&amp;"[@a"&amp;$1:$1-1&amp;"]"),INDIRECT(IMPORT_VAR[TABLENAME]&amp;"[@c"&amp;$1:$1-1&amp;"]"))</f>
        <v>14</v>
      </c>
      <c r="M270" s="31"/>
      <c r="N270" s="31" t="str">
        <f>IF(IMPORT[[#This Row],[b2]]="","",IMPORT[[#This Row],[b2]]-IMPORT[[#This Row],[a2]])</f>
        <v/>
      </c>
      <c r="O270" s="32">
        <f ca="1">SUM(INDIRECT(IMPORT_VAR[TABLENAME]&amp;"[@a"&amp;$1:$1-1&amp;"]"),INDIRECT(IMPORT_VAR[TABLENAME]&amp;"[@c"&amp;$1:$1-1&amp;"]"))</f>
        <v>14</v>
      </c>
      <c r="P270" s="33"/>
      <c r="Q270" s="33" t="str">
        <f>IF(IMPORT[[#This Row],[b3]]="","",IMPORT[[#This Row],[b3]]-IMPORT[[#This Row],[a3]])</f>
        <v/>
      </c>
      <c r="R270" s="32">
        <f ca="1">SUM(INDIRECT(IMPORT_VAR[TABLENAME]&amp;"[@a"&amp;$1:$1-1&amp;"]"),INDIRECT(IMPORT_VAR[TABLENAME]&amp;"[@c"&amp;$1:$1-1&amp;"]"))</f>
        <v>14</v>
      </c>
      <c r="S270" s="33"/>
      <c r="T270" s="33" t="str">
        <f>IF(IMPORT[[#This Row],[b4]]="","",IMPORT[[#This Row],[b4]]-IMPORT[[#This Row],[a4]])</f>
        <v/>
      </c>
      <c r="U270" s="32">
        <f ca="1">SUM(INDIRECT(IMPORT_VAR[TABLENAME]&amp;"[@a"&amp;$1:$1-1&amp;"]"),INDIRECT(IMPORT_VAR[TABLENAME]&amp;"[@c"&amp;$1:$1-1&amp;"]"))</f>
        <v>14</v>
      </c>
      <c r="V270" s="33"/>
      <c r="W270" s="31"/>
      <c r="X270" s="31" t="str">
        <f>IF(IMPORT[[#This Row],[b5]]="","",IMPORT[[#This Row],[b5]]-IMPORT[[#This Row],[a5]])</f>
        <v/>
      </c>
      <c r="Y270" s="49">
        <f ca="1">SUM(INDIRECT(IMPORT_VAR[TABLENAME]&amp;"[@a"&amp;$1:$1-1&amp;"]"),INDIRECT(IMPORT_VAR[TABLENAME]&amp;"[@c"&amp;$1:$1-1&amp;"]"))</f>
        <v>14</v>
      </c>
      <c r="Z270" s="51" t="s">
        <v>3052</v>
      </c>
      <c r="AA270" s="51" t="s">
        <v>3082</v>
      </c>
      <c r="AB270" s="51" t="s">
        <v>5689</v>
      </c>
      <c r="AC270" s="51" t="str">
        <f>CONCATENATE(IMPORT[[#This Row],[1]]," ",IMPORT[[#This Row],[2]],IF(IMPORT[[#This Row],[3]]="","",CONCATENATE(" ",IMPORT[[#This Row],[3]])))</f>
        <v>Sticker NO.304 Barbie</v>
      </c>
      <c r="AD270" s="51" t="str">
        <f>CONCATENATE("Import ",IMPORT[[#This Row],[Ket]])</f>
        <v>Import 2020</v>
      </c>
      <c r="AE270" s="52">
        <v>1800</v>
      </c>
      <c r="AF270" s="52" t="s">
        <v>5118</v>
      </c>
      <c r="AG270" s="52" t="s">
        <v>5780</v>
      </c>
      <c r="AH270" s="52">
        <f ca="1">IMPORT[[#This Row],[C]]</f>
        <v>14</v>
      </c>
      <c r="AI270" s="126" t="str">
        <f>CONCATENATE(IMPORT[[#This Row],[6]]," ",IMPORT[[#This Row],[7]])</f>
        <v>1800 PCS</v>
      </c>
    </row>
    <row r="271" spans="1:35">
      <c r="A271" s="102">
        <v>269</v>
      </c>
      <c r="B271" s="31">
        <f ca="1">IF(IMPORT[[#This Row],[C]]&lt;1,"",ROW()-2)</f>
        <v>269</v>
      </c>
      <c r="C271" s="57" t="s">
        <v>3084</v>
      </c>
      <c r="D271" s="31" t="s">
        <v>3085</v>
      </c>
      <c r="E271" s="31">
        <v>1800</v>
      </c>
      <c r="F271" s="31">
        <f ca="1">IMPORT[TT]</f>
        <v>5</v>
      </c>
      <c r="G271" s="31"/>
      <c r="H271" s="31">
        <v>2020</v>
      </c>
      <c r="I271" s="32">
        <v>5</v>
      </c>
      <c r="J271" s="31"/>
      <c r="K271" s="31" t="str">
        <f>IF(IMPORT[[#This Row],[b1]]="","",IMPORT[[#This Row],[b1]]-IMPORT[[#This Row],[a1]])</f>
        <v/>
      </c>
      <c r="L271" s="32">
        <f ca="1">SUM(INDIRECT(IMPORT_VAR[TABLENAME]&amp;"[@a"&amp;$1:$1-1&amp;"]"),INDIRECT(IMPORT_VAR[TABLENAME]&amp;"[@c"&amp;$1:$1-1&amp;"]"))</f>
        <v>5</v>
      </c>
      <c r="M271" s="31"/>
      <c r="N271" s="31" t="str">
        <f>IF(IMPORT[[#This Row],[b2]]="","",IMPORT[[#This Row],[b2]]-IMPORT[[#This Row],[a2]])</f>
        <v/>
      </c>
      <c r="O271" s="32">
        <f ca="1">SUM(INDIRECT(IMPORT_VAR[TABLENAME]&amp;"[@a"&amp;$1:$1-1&amp;"]"),INDIRECT(IMPORT_VAR[TABLENAME]&amp;"[@c"&amp;$1:$1-1&amp;"]"))</f>
        <v>5</v>
      </c>
      <c r="P271" s="33"/>
      <c r="Q271" s="33" t="str">
        <f>IF(IMPORT[[#This Row],[b3]]="","",IMPORT[[#This Row],[b3]]-IMPORT[[#This Row],[a3]])</f>
        <v/>
      </c>
      <c r="R271" s="32">
        <f ca="1">SUM(INDIRECT(IMPORT_VAR[TABLENAME]&amp;"[@a"&amp;$1:$1-1&amp;"]"),INDIRECT(IMPORT_VAR[TABLENAME]&amp;"[@c"&amp;$1:$1-1&amp;"]"))</f>
        <v>5</v>
      </c>
      <c r="S271" s="33"/>
      <c r="T271" s="33" t="str">
        <f>IF(IMPORT[[#This Row],[b4]]="","",IMPORT[[#This Row],[b4]]-IMPORT[[#This Row],[a4]])</f>
        <v/>
      </c>
      <c r="U271" s="32">
        <f ca="1">SUM(INDIRECT(IMPORT_VAR[TABLENAME]&amp;"[@a"&amp;$1:$1-1&amp;"]"),INDIRECT(IMPORT_VAR[TABLENAME]&amp;"[@c"&amp;$1:$1-1&amp;"]"))</f>
        <v>5</v>
      </c>
      <c r="V271" s="33"/>
      <c r="W271" s="31"/>
      <c r="X271" s="31" t="str">
        <f>IF(IMPORT[[#This Row],[b5]]="","",IMPORT[[#This Row],[b5]]-IMPORT[[#This Row],[a5]])</f>
        <v/>
      </c>
      <c r="Y271" s="49">
        <f ca="1">SUM(INDIRECT(IMPORT_VAR[TABLENAME]&amp;"[@a"&amp;$1:$1-1&amp;"]"),INDIRECT(IMPORT_VAR[TABLENAME]&amp;"[@c"&amp;$1:$1-1&amp;"]"))</f>
        <v>5</v>
      </c>
      <c r="Z271" s="51" t="s">
        <v>3052</v>
      </c>
      <c r="AA271" s="51" t="s">
        <v>3084</v>
      </c>
      <c r="AB271" s="51" t="s">
        <v>5680</v>
      </c>
      <c r="AC271" s="51" t="str">
        <f>CONCATENATE(IMPORT[[#This Row],[1]]," ",IMPORT[[#This Row],[2]],IF(IMPORT[[#This Row],[3]]="","",CONCATENATE(" ",IMPORT[[#This Row],[3]])))</f>
        <v>Sticker NO.305 Kuda Pony</v>
      </c>
      <c r="AD271" s="51" t="str">
        <f>CONCATENATE("Import ",IMPORT[[#This Row],[Ket]])</f>
        <v>Import 2020</v>
      </c>
      <c r="AE271" s="52">
        <v>1800</v>
      </c>
      <c r="AF271" s="52" t="s">
        <v>5118</v>
      </c>
      <c r="AG271" s="52" t="s">
        <v>5780</v>
      </c>
      <c r="AH271" s="52">
        <f ca="1">IMPORT[[#This Row],[C]]</f>
        <v>5</v>
      </c>
      <c r="AI271" s="126" t="str">
        <f>CONCATENATE(IMPORT[[#This Row],[6]]," ",IMPORT[[#This Row],[7]])</f>
        <v>1800 PCS</v>
      </c>
    </row>
    <row r="272" spans="1:35">
      <c r="A272" s="102">
        <v>270</v>
      </c>
      <c r="B272" s="31">
        <f ca="1">IF(IMPORT[[#This Row],[C]]&lt;1,"",ROW()-2)</f>
        <v>270</v>
      </c>
      <c r="C272" s="57" t="s">
        <v>3086</v>
      </c>
      <c r="D272" s="31" t="s">
        <v>3087</v>
      </c>
      <c r="E272" s="31">
        <v>1800</v>
      </c>
      <c r="F272" s="31">
        <f ca="1">IMPORT[TT]</f>
        <v>10</v>
      </c>
      <c r="G272" s="31"/>
      <c r="H272" s="31">
        <v>2020</v>
      </c>
      <c r="I272" s="32">
        <v>10</v>
      </c>
      <c r="J272" s="31"/>
      <c r="K272" s="31" t="str">
        <f>IF(IMPORT[[#This Row],[b1]]="","",IMPORT[[#This Row],[b1]]-IMPORT[[#This Row],[a1]])</f>
        <v/>
      </c>
      <c r="L272" s="32">
        <f ca="1">SUM(INDIRECT(IMPORT_VAR[TABLENAME]&amp;"[@a"&amp;$1:$1-1&amp;"]"),INDIRECT(IMPORT_VAR[TABLENAME]&amp;"[@c"&amp;$1:$1-1&amp;"]"))</f>
        <v>10</v>
      </c>
      <c r="M272" s="31"/>
      <c r="N272" s="31" t="str">
        <f>IF(IMPORT[[#This Row],[b2]]="","",IMPORT[[#This Row],[b2]]-IMPORT[[#This Row],[a2]])</f>
        <v/>
      </c>
      <c r="O272" s="32">
        <f ca="1">SUM(INDIRECT(IMPORT_VAR[TABLENAME]&amp;"[@a"&amp;$1:$1-1&amp;"]"),INDIRECT(IMPORT_VAR[TABLENAME]&amp;"[@c"&amp;$1:$1-1&amp;"]"))</f>
        <v>10</v>
      </c>
      <c r="P272" s="33"/>
      <c r="Q272" s="33" t="str">
        <f>IF(IMPORT[[#This Row],[b3]]="","",IMPORT[[#This Row],[b3]]-IMPORT[[#This Row],[a3]])</f>
        <v/>
      </c>
      <c r="R272" s="32">
        <f ca="1">SUM(INDIRECT(IMPORT_VAR[TABLENAME]&amp;"[@a"&amp;$1:$1-1&amp;"]"),INDIRECT(IMPORT_VAR[TABLENAME]&amp;"[@c"&amp;$1:$1-1&amp;"]"))</f>
        <v>10</v>
      </c>
      <c r="S272" s="33"/>
      <c r="T272" s="33" t="str">
        <f>IF(IMPORT[[#This Row],[b4]]="","",IMPORT[[#This Row],[b4]]-IMPORT[[#This Row],[a4]])</f>
        <v/>
      </c>
      <c r="U272" s="32">
        <f ca="1">SUM(INDIRECT(IMPORT_VAR[TABLENAME]&amp;"[@a"&amp;$1:$1-1&amp;"]"),INDIRECT(IMPORT_VAR[TABLENAME]&amp;"[@c"&amp;$1:$1-1&amp;"]"))</f>
        <v>10</v>
      </c>
      <c r="V272" s="33"/>
      <c r="W272" s="31"/>
      <c r="X272" s="31" t="str">
        <f>IF(IMPORT[[#This Row],[b5]]="","",IMPORT[[#This Row],[b5]]-IMPORT[[#This Row],[a5]])</f>
        <v/>
      </c>
      <c r="Y272" s="49">
        <f ca="1">SUM(INDIRECT(IMPORT_VAR[TABLENAME]&amp;"[@a"&amp;$1:$1-1&amp;"]"),INDIRECT(IMPORT_VAR[TABLENAME]&amp;"[@c"&amp;$1:$1-1&amp;"]"))</f>
        <v>10</v>
      </c>
      <c r="Z272" s="51" t="s">
        <v>3052</v>
      </c>
      <c r="AA272" s="51" t="s">
        <v>5772</v>
      </c>
      <c r="AB272" s="51" t="s">
        <v>5676</v>
      </c>
      <c r="AC272" s="51" t="str">
        <f>CONCATENATE(IMPORT[[#This Row],[1]]," ",IMPORT[[#This Row],[2]],IF(IMPORT[[#This Row],[3]]="","",CONCATENATE(" ",IMPORT[[#This Row],[3]])))</f>
        <v>Sticker NO.306 Tayo</v>
      </c>
      <c r="AD272" s="51" t="str">
        <f>CONCATENATE("Import ",IMPORT[[#This Row],[Ket]])</f>
        <v>Import 2020</v>
      </c>
      <c r="AE272" s="52">
        <v>1800</v>
      </c>
      <c r="AF272" s="52" t="s">
        <v>5118</v>
      </c>
      <c r="AG272" s="52" t="s">
        <v>5780</v>
      </c>
      <c r="AH272" s="52">
        <f ca="1">IMPORT[[#This Row],[C]]</f>
        <v>10</v>
      </c>
      <c r="AI272" s="126" t="str">
        <f>CONCATENATE(IMPORT[[#This Row],[6]]," ",IMPORT[[#This Row],[7]])</f>
        <v>1800 PCS</v>
      </c>
    </row>
    <row r="273" spans="1:35">
      <c r="A273" s="102">
        <v>271</v>
      </c>
      <c r="B273" s="31">
        <f ca="1">IF(IMPORT[[#This Row],[C]]&lt;1,"",ROW()-2)</f>
        <v>271</v>
      </c>
      <c r="C273" s="57" t="s">
        <v>3088</v>
      </c>
      <c r="D273" s="31" t="s">
        <v>3089</v>
      </c>
      <c r="E273" s="31">
        <v>1800</v>
      </c>
      <c r="F273" s="31">
        <f ca="1">IMPORT[TT]</f>
        <v>4</v>
      </c>
      <c r="G273" s="31"/>
      <c r="H273" s="31">
        <v>2020</v>
      </c>
      <c r="I273" s="32">
        <v>4</v>
      </c>
      <c r="J273" s="31"/>
      <c r="K273" s="31" t="str">
        <f>IF(IMPORT[[#This Row],[b1]]="","",IMPORT[[#This Row],[b1]]-IMPORT[[#This Row],[a1]])</f>
        <v/>
      </c>
      <c r="L273" s="32">
        <f ca="1">SUM(INDIRECT(IMPORT_VAR[TABLENAME]&amp;"[@a"&amp;$1:$1-1&amp;"]"),INDIRECT(IMPORT_VAR[TABLENAME]&amp;"[@c"&amp;$1:$1-1&amp;"]"))</f>
        <v>4</v>
      </c>
      <c r="M273" s="31"/>
      <c r="N273" s="31" t="str">
        <f>IF(IMPORT[[#This Row],[b2]]="","",IMPORT[[#This Row],[b2]]-IMPORT[[#This Row],[a2]])</f>
        <v/>
      </c>
      <c r="O273" s="32">
        <f ca="1">SUM(INDIRECT(IMPORT_VAR[TABLENAME]&amp;"[@a"&amp;$1:$1-1&amp;"]"),INDIRECT(IMPORT_VAR[TABLENAME]&amp;"[@c"&amp;$1:$1-1&amp;"]"))</f>
        <v>4</v>
      </c>
      <c r="P273" s="33"/>
      <c r="Q273" s="33" t="str">
        <f>IF(IMPORT[[#This Row],[b3]]="","",IMPORT[[#This Row],[b3]]-IMPORT[[#This Row],[a3]])</f>
        <v/>
      </c>
      <c r="R273" s="32">
        <f ca="1">SUM(INDIRECT(IMPORT_VAR[TABLENAME]&amp;"[@a"&amp;$1:$1-1&amp;"]"),INDIRECT(IMPORT_VAR[TABLENAME]&amp;"[@c"&amp;$1:$1-1&amp;"]"))</f>
        <v>4</v>
      </c>
      <c r="S273" s="33"/>
      <c r="T273" s="33" t="str">
        <f>IF(IMPORT[[#This Row],[b4]]="","",IMPORT[[#This Row],[b4]]-IMPORT[[#This Row],[a4]])</f>
        <v/>
      </c>
      <c r="U273" s="32">
        <f ca="1">SUM(INDIRECT(IMPORT_VAR[TABLENAME]&amp;"[@a"&amp;$1:$1-1&amp;"]"),INDIRECT(IMPORT_VAR[TABLENAME]&amp;"[@c"&amp;$1:$1-1&amp;"]"))</f>
        <v>4</v>
      </c>
      <c r="V273" s="33"/>
      <c r="W273" s="31"/>
      <c r="X273" s="31" t="str">
        <f>IF(IMPORT[[#This Row],[b5]]="","",IMPORT[[#This Row],[b5]]-IMPORT[[#This Row],[a5]])</f>
        <v/>
      </c>
      <c r="Y273" s="49">
        <f ca="1">SUM(INDIRECT(IMPORT_VAR[TABLENAME]&amp;"[@a"&amp;$1:$1-1&amp;"]"),INDIRECT(IMPORT_VAR[TABLENAME]&amp;"[@c"&amp;$1:$1-1&amp;"]"))</f>
        <v>4</v>
      </c>
      <c r="Z273" s="51" t="s">
        <v>3052</v>
      </c>
      <c r="AA273" s="51" t="s">
        <v>3088</v>
      </c>
      <c r="AB273" s="51" t="s">
        <v>5677</v>
      </c>
      <c r="AC273" s="51" t="str">
        <f>CONCATENATE(IMPORT[[#This Row],[1]]," ",IMPORT[[#This Row],[2]],IF(IMPORT[[#This Row],[3]]="","",CONCATENATE(" ",IMPORT[[#This Row],[3]])))</f>
        <v>Sticker NO.307 Super Hero</v>
      </c>
      <c r="AD273" s="51" t="str">
        <f>CONCATENATE("Import ",IMPORT[[#This Row],[Ket]])</f>
        <v>Import 2020</v>
      </c>
      <c r="AE273" s="52">
        <v>1800</v>
      </c>
      <c r="AF273" s="52" t="s">
        <v>5118</v>
      </c>
      <c r="AG273" s="52" t="s">
        <v>5780</v>
      </c>
      <c r="AH273" s="52">
        <f ca="1">IMPORT[[#This Row],[C]]</f>
        <v>4</v>
      </c>
      <c r="AI273" s="126" t="str">
        <f>CONCATENATE(IMPORT[[#This Row],[6]]," ",IMPORT[[#This Row],[7]])</f>
        <v>1800 PCS</v>
      </c>
    </row>
    <row r="274" spans="1:35">
      <c r="A274" s="102">
        <v>272</v>
      </c>
      <c r="B274" s="31">
        <f ca="1">IF(IMPORT[[#This Row],[C]]&lt;1,"",ROW()-2)</f>
        <v>272</v>
      </c>
      <c r="C274" s="57" t="s">
        <v>3090</v>
      </c>
      <c r="D274" s="31" t="s">
        <v>3091</v>
      </c>
      <c r="E274" s="31">
        <v>1800</v>
      </c>
      <c r="F274" s="31">
        <f ca="1">IMPORT[TT]</f>
        <v>9</v>
      </c>
      <c r="G274" s="31"/>
      <c r="H274" s="31">
        <v>2020</v>
      </c>
      <c r="I274" s="32">
        <v>9</v>
      </c>
      <c r="J274" s="31"/>
      <c r="K274" s="31" t="str">
        <f>IF(IMPORT[[#This Row],[b1]]="","",IMPORT[[#This Row],[b1]]-IMPORT[[#This Row],[a1]])</f>
        <v/>
      </c>
      <c r="L274" s="32">
        <f ca="1">SUM(INDIRECT(IMPORT_VAR[TABLENAME]&amp;"[@a"&amp;$1:$1-1&amp;"]"),INDIRECT(IMPORT_VAR[TABLENAME]&amp;"[@c"&amp;$1:$1-1&amp;"]"))</f>
        <v>9</v>
      </c>
      <c r="M274" s="31"/>
      <c r="N274" s="31" t="str">
        <f>IF(IMPORT[[#This Row],[b2]]="","",IMPORT[[#This Row],[b2]]-IMPORT[[#This Row],[a2]])</f>
        <v/>
      </c>
      <c r="O274" s="32">
        <f ca="1">SUM(INDIRECT(IMPORT_VAR[TABLENAME]&amp;"[@a"&amp;$1:$1-1&amp;"]"),INDIRECT(IMPORT_VAR[TABLENAME]&amp;"[@c"&amp;$1:$1-1&amp;"]"))</f>
        <v>9</v>
      </c>
      <c r="P274" s="33"/>
      <c r="Q274" s="33" t="str">
        <f>IF(IMPORT[[#This Row],[b3]]="","",IMPORT[[#This Row],[b3]]-IMPORT[[#This Row],[a3]])</f>
        <v/>
      </c>
      <c r="R274" s="32">
        <f ca="1">SUM(INDIRECT(IMPORT_VAR[TABLENAME]&amp;"[@a"&amp;$1:$1-1&amp;"]"),INDIRECT(IMPORT_VAR[TABLENAME]&amp;"[@c"&amp;$1:$1-1&amp;"]"))</f>
        <v>9</v>
      </c>
      <c r="S274" s="33"/>
      <c r="T274" s="33" t="str">
        <f>IF(IMPORT[[#This Row],[b4]]="","",IMPORT[[#This Row],[b4]]-IMPORT[[#This Row],[a4]])</f>
        <v/>
      </c>
      <c r="U274" s="32">
        <f ca="1">SUM(INDIRECT(IMPORT_VAR[TABLENAME]&amp;"[@a"&amp;$1:$1-1&amp;"]"),INDIRECT(IMPORT_VAR[TABLENAME]&amp;"[@c"&amp;$1:$1-1&amp;"]"))</f>
        <v>9</v>
      </c>
      <c r="V274" s="33"/>
      <c r="W274" s="31"/>
      <c r="X274" s="31" t="str">
        <f>IF(IMPORT[[#This Row],[b5]]="","",IMPORT[[#This Row],[b5]]-IMPORT[[#This Row],[a5]])</f>
        <v/>
      </c>
      <c r="Y274" s="49">
        <f ca="1">SUM(INDIRECT(IMPORT_VAR[TABLENAME]&amp;"[@a"&amp;$1:$1-1&amp;"]"),INDIRECT(IMPORT_VAR[TABLENAME]&amp;"[@c"&amp;$1:$1-1&amp;"]"))</f>
        <v>9</v>
      </c>
      <c r="Z274" s="51" t="s">
        <v>3052</v>
      </c>
      <c r="AA274" s="51" t="s">
        <v>3090</v>
      </c>
      <c r="AB274" s="51" t="s">
        <v>5675</v>
      </c>
      <c r="AC274" s="51" t="str">
        <f>CONCATENATE(IMPORT[[#This Row],[1]]," ",IMPORT[[#This Row],[2]],IF(IMPORT[[#This Row],[3]]="","",CONCATENATE(" ",IMPORT[[#This Row],[3]])))</f>
        <v>Sticker NO.308 Tsum</v>
      </c>
      <c r="AD274" s="51" t="str">
        <f>CONCATENATE("Import ",IMPORT[[#This Row],[Ket]])</f>
        <v>Import 2020</v>
      </c>
      <c r="AE274" s="52">
        <v>1800</v>
      </c>
      <c r="AF274" s="52" t="s">
        <v>5118</v>
      </c>
      <c r="AG274" s="52" t="s">
        <v>5780</v>
      </c>
      <c r="AH274" s="52">
        <f ca="1">IMPORT[[#This Row],[C]]</f>
        <v>9</v>
      </c>
      <c r="AI274" s="126" t="str">
        <f>CONCATENATE(IMPORT[[#This Row],[6]]," ",IMPORT[[#This Row],[7]])</f>
        <v>1800 PCS</v>
      </c>
    </row>
    <row r="275" spans="1:35">
      <c r="A275" s="102">
        <v>273</v>
      </c>
      <c r="B275" s="31">
        <f ca="1">IF(IMPORT[[#This Row],[C]]&lt;1,"",ROW()-2)</f>
        <v>273</v>
      </c>
      <c r="C275" s="57" t="s">
        <v>3092</v>
      </c>
      <c r="D275" s="31" t="s">
        <v>3093</v>
      </c>
      <c r="E275" s="31">
        <v>1800</v>
      </c>
      <c r="F275" s="31">
        <f ca="1">IMPORT[TT]</f>
        <v>12</v>
      </c>
      <c r="G275" s="31"/>
      <c r="H275" s="31">
        <v>2020</v>
      </c>
      <c r="I275" s="32">
        <v>12</v>
      </c>
      <c r="J275" s="31"/>
      <c r="K275" s="31" t="str">
        <f>IF(IMPORT[[#This Row],[b1]]="","",IMPORT[[#This Row],[b1]]-IMPORT[[#This Row],[a1]])</f>
        <v/>
      </c>
      <c r="L275" s="32">
        <f ca="1">SUM(INDIRECT(IMPORT_VAR[TABLENAME]&amp;"[@a"&amp;$1:$1-1&amp;"]"),INDIRECT(IMPORT_VAR[TABLENAME]&amp;"[@c"&amp;$1:$1-1&amp;"]"))</f>
        <v>12</v>
      </c>
      <c r="M275" s="31"/>
      <c r="N275" s="31" t="str">
        <f>IF(IMPORT[[#This Row],[b2]]="","",IMPORT[[#This Row],[b2]]-IMPORT[[#This Row],[a2]])</f>
        <v/>
      </c>
      <c r="O275" s="32">
        <f ca="1">SUM(INDIRECT(IMPORT_VAR[TABLENAME]&amp;"[@a"&amp;$1:$1-1&amp;"]"),INDIRECT(IMPORT_VAR[TABLENAME]&amp;"[@c"&amp;$1:$1-1&amp;"]"))</f>
        <v>12</v>
      </c>
      <c r="P275" s="33"/>
      <c r="Q275" s="33" t="str">
        <f>IF(IMPORT[[#This Row],[b3]]="","",IMPORT[[#This Row],[b3]]-IMPORT[[#This Row],[a3]])</f>
        <v/>
      </c>
      <c r="R275" s="32">
        <f ca="1">SUM(INDIRECT(IMPORT_VAR[TABLENAME]&amp;"[@a"&amp;$1:$1-1&amp;"]"),INDIRECT(IMPORT_VAR[TABLENAME]&amp;"[@c"&amp;$1:$1-1&amp;"]"))</f>
        <v>12</v>
      </c>
      <c r="S275" s="33"/>
      <c r="T275" s="33" t="str">
        <f>IF(IMPORT[[#This Row],[b4]]="","",IMPORT[[#This Row],[b4]]-IMPORT[[#This Row],[a4]])</f>
        <v/>
      </c>
      <c r="U275" s="32">
        <f ca="1">SUM(INDIRECT(IMPORT_VAR[TABLENAME]&amp;"[@a"&amp;$1:$1-1&amp;"]"),INDIRECT(IMPORT_VAR[TABLENAME]&amp;"[@c"&amp;$1:$1-1&amp;"]"))</f>
        <v>12</v>
      </c>
      <c r="V275" s="33"/>
      <c r="W275" s="31"/>
      <c r="X275" s="31" t="str">
        <f>IF(IMPORT[[#This Row],[b5]]="","",IMPORT[[#This Row],[b5]]-IMPORT[[#This Row],[a5]])</f>
        <v/>
      </c>
      <c r="Y275" s="49">
        <f ca="1">SUM(INDIRECT(IMPORT_VAR[TABLENAME]&amp;"[@a"&amp;$1:$1-1&amp;"]"),INDIRECT(IMPORT_VAR[TABLENAME]&amp;"[@c"&amp;$1:$1-1&amp;"]"))</f>
        <v>12</v>
      </c>
      <c r="Z275" s="51" t="s">
        <v>3052</v>
      </c>
      <c r="AA275" s="51" t="s">
        <v>3092</v>
      </c>
      <c r="AB275" s="51" t="s">
        <v>5685</v>
      </c>
      <c r="AC275" s="51" t="str">
        <f>CONCATENATE(IMPORT[[#This Row],[1]]," ",IMPORT[[#This Row],[2]],IF(IMPORT[[#This Row],[3]]="","",CONCATENATE(" ",IMPORT[[#This Row],[3]])))</f>
        <v>Sticker NO.309 Frozen</v>
      </c>
      <c r="AD275" s="51" t="str">
        <f>CONCATENATE("Import ",IMPORT[[#This Row],[Ket]])</f>
        <v>Import 2020</v>
      </c>
      <c r="AE275" s="52">
        <v>1800</v>
      </c>
      <c r="AF275" s="52" t="s">
        <v>5118</v>
      </c>
      <c r="AG275" s="52" t="s">
        <v>5780</v>
      </c>
      <c r="AH275" s="52">
        <f ca="1">IMPORT[[#This Row],[C]]</f>
        <v>12</v>
      </c>
      <c r="AI275" s="126" t="str">
        <f>CONCATENATE(IMPORT[[#This Row],[6]]," ",IMPORT[[#This Row],[7]])</f>
        <v>1800 PCS</v>
      </c>
    </row>
    <row r="276" spans="1:35">
      <c r="A276" s="102">
        <v>274</v>
      </c>
      <c r="B276" s="31">
        <f ca="1">IF(IMPORT[[#This Row],[C]]&lt;1,"",ROW()-2)</f>
        <v>274</v>
      </c>
      <c r="C276" s="57" t="s">
        <v>3094</v>
      </c>
      <c r="D276" s="31" t="s">
        <v>3095</v>
      </c>
      <c r="E276" s="31">
        <v>1800</v>
      </c>
      <c r="F276" s="31">
        <f ca="1">IMPORT[TT]</f>
        <v>5</v>
      </c>
      <c r="G276" s="31"/>
      <c r="H276" s="31">
        <v>2020</v>
      </c>
      <c r="I276" s="32">
        <v>5</v>
      </c>
      <c r="J276" s="31"/>
      <c r="K276" s="31" t="str">
        <f>IF(IMPORT[[#This Row],[b1]]="","",IMPORT[[#This Row],[b1]]-IMPORT[[#This Row],[a1]])</f>
        <v/>
      </c>
      <c r="L276" s="32">
        <f ca="1">SUM(INDIRECT(IMPORT_VAR[TABLENAME]&amp;"[@a"&amp;$1:$1-1&amp;"]"),INDIRECT(IMPORT_VAR[TABLENAME]&amp;"[@c"&amp;$1:$1-1&amp;"]"))</f>
        <v>5</v>
      </c>
      <c r="M276" s="31"/>
      <c r="N276" s="31" t="str">
        <f>IF(IMPORT[[#This Row],[b2]]="","",IMPORT[[#This Row],[b2]]-IMPORT[[#This Row],[a2]])</f>
        <v/>
      </c>
      <c r="O276" s="32">
        <f ca="1">SUM(INDIRECT(IMPORT_VAR[TABLENAME]&amp;"[@a"&amp;$1:$1-1&amp;"]"),INDIRECT(IMPORT_VAR[TABLENAME]&amp;"[@c"&amp;$1:$1-1&amp;"]"))</f>
        <v>5</v>
      </c>
      <c r="P276" s="33"/>
      <c r="Q276" s="33" t="str">
        <f>IF(IMPORT[[#This Row],[b3]]="","",IMPORT[[#This Row],[b3]]-IMPORT[[#This Row],[a3]])</f>
        <v/>
      </c>
      <c r="R276" s="32">
        <f ca="1">SUM(INDIRECT(IMPORT_VAR[TABLENAME]&amp;"[@a"&amp;$1:$1-1&amp;"]"),INDIRECT(IMPORT_VAR[TABLENAME]&amp;"[@c"&amp;$1:$1-1&amp;"]"))</f>
        <v>5</v>
      </c>
      <c r="S276" s="33"/>
      <c r="T276" s="33" t="str">
        <f>IF(IMPORT[[#This Row],[b4]]="","",IMPORT[[#This Row],[b4]]-IMPORT[[#This Row],[a4]])</f>
        <v/>
      </c>
      <c r="U276" s="32">
        <f ca="1">SUM(INDIRECT(IMPORT_VAR[TABLENAME]&amp;"[@a"&amp;$1:$1-1&amp;"]"),INDIRECT(IMPORT_VAR[TABLENAME]&amp;"[@c"&amp;$1:$1-1&amp;"]"))</f>
        <v>5</v>
      </c>
      <c r="V276" s="33"/>
      <c r="W276" s="31"/>
      <c r="X276" s="31" t="str">
        <f>IF(IMPORT[[#This Row],[b5]]="","",IMPORT[[#This Row],[b5]]-IMPORT[[#This Row],[a5]])</f>
        <v/>
      </c>
      <c r="Y276" s="49">
        <f ca="1">SUM(INDIRECT(IMPORT_VAR[TABLENAME]&amp;"[@a"&amp;$1:$1-1&amp;"]"),INDIRECT(IMPORT_VAR[TABLENAME]&amp;"[@c"&amp;$1:$1-1&amp;"]"))</f>
        <v>5</v>
      </c>
      <c r="Z276" s="51" t="s">
        <v>3052</v>
      </c>
      <c r="AA276" s="51" t="s">
        <v>3094</v>
      </c>
      <c r="AB276" s="51" t="s">
        <v>5681</v>
      </c>
      <c r="AC276" s="51" t="str">
        <f>CONCATENATE(IMPORT[[#This Row],[1]]," ",IMPORT[[#This Row],[2]],IF(IMPORT[[#This Row],[3]]="","",CONCATENATE(" ",IMPORT[[#This Row],[3]])))</f>
        <v>Sticker NO.310 Holo Kuda Pony</v>
      </c>
      <c r="AD276" s="51" t="str">
        <f>CONCATENATE("Import ",IMPORT[[#This Row],[Ket]])</f>
        <v>Import 2020</v>
      </c>
      <c r="AE276" s="52">
        <v>1800</v>
      </c>
      <c r="AF276" s="52" t="s">
        <v>5118</v>
      </c>
      <c r="AG276" s="52" t="s">
        <v>5780</v>
      </c>
      <c r="AH276" s="52">
        <f ca="1">IMPORT[[#This Row],[C]]</f>
        <v>5</v>
      </c>
      <c r="AI276" s="126" t="str">
        <f>CONCATENATE(IMPORT[[#This Row],[6]]," ",IMPORT[[#This Row],[7]])</f>
        <v>1800 PCS</v>
      </c>
    </row>
    <row r="277" spans="1:35">
      <c r="A277" s="102">
        <v>275</v>
      </c>
      <c r="B277" s="31">
        <f ca="1">IF(IMPORT[[#This Row],[C]]&lt;1,"",ROW()-2)</f>
        <v>275</v>
      </c>
      <c r="C277" s="57" t="s">
        <v>3096</v>
      </c>
      <c r="D277" s="31" t="s">
        <v>3097</v>
      </c>
      <c r="E277" s="31">
        <v>1800</v>
      </c>
      <c r="F277" s="31">
        <f ca="1">IMPORT[TT]</f>
        <v>34</v>
      </c>
      <c r="G277" s="31"/>
      <c r="H277" s="31">
        <v>2020</v>
      </c>
      <c r="I277" s="32">
        <v>34</v>
      </c>
      <c r="J277" s="31"/>
      <c r="K277" s="31" t="str">
        <f>IF(IMPORT[[#This Row],[b1]]="","",IMPORT[[#This Row],[b1]]-IMPORT[[#This Row],[a1]])</f>
        <v/>
      </c>
      <c r="L277" s="32">
        <f ca="1">SUM(INDIRECT(IMPORT_VAR[TABLENAME]&amp;"[@a"&amp;$1:$1-1&amp;"]"),INDIRECT(IMPORT_VAR[TABLENAME]&amp;"[@c"&amp;$1:$1-1&amp;"]"))</f>
        <v>34</v>
      </c>
      <c r="M277" s="31"/>
      <c r="N277" s="31" t="str">
        <f>IF(IMPORT[[#This Row],[b2]]="","",IMPORT[[#This Row],[b2]]-IMPORT[[#This Row],[a2]])</f>
        <v/>
      </c>
      <c r="O277" s="32">
        <f ca="1">SUM(INDIRECT(IMPORT_VAR[TABLENAME]&amp;"[@a"&amp;$1:$1-1&amp;"]"),INDIRECT(IMPORT_VAR[TABLENAME]&amp;"[@c"&amp;$1:$1-1&amp;"]"))</f>
        <v>34</v>
      </c>
      <c r="P277" s="33"/>
      <c r="Q277" s="33" t="str">
        <f>IF(IMPORT[[#This Row],[b3]]="","",IMPORT[[#This Row],[b3]]-IMPORT[[#This Row],[a3]])</f>
        <v/>
      </c>
      <c r="R277" s="32">
        <f ca="1">SUM(INDIRECT(IMPORT_VAR[TABLENAME]&amp;"[@a"&amp;$1:$1-1&amp;"]"),INDIRECT(IMPORT_VAR[TABLENAME]&amp;"[@c"&amp;$1:$1-1&amp;"]"))</f>
        <v>34</v>
      </c>
      <c r="S277" s="33"/>
      <c r="T277" s="33" t="str">
        <f>IF(IMPORT[[#This Row],[b4]]="","",IMPORT[[#This Row],[b4]]-IMPORT[[#This Row],[a4]])</f>
        <v/>
      </c>
      <c r="U277" s="32">
        <f ca="1">SUM(INDIRECT(IMPORT_VAR[TABLENAME]&amp;"[@a"&amp;$1:$1-1&amp;"]"),INDIRECT(IMPORT_VAR[TABLENAME]&amp;"[@c"&amp;$1:$1-1&amp;"]"))</f>
        <v>34</v>
      </c>
      <c r="V277" s="33"/>
      <c r="W277" s="31"/>
      <c r="X277" s="31" t="str">
        <f>IF(IMPORT[[#This Row],[b5]]="","",IMPORT[[#This Row],[b5]]-IMPORT[[#This Row],[a5]])</f>
        <v/>
      </c>
      <c r="Y277" s="49">
        <f ca="1">SUM(INDIRECT(IMPORT_VAR[TABLENAME]&amp;"[@a"&amp;$1:$1-1&amp;"]"),INDIRECT(IMPORT_VAR[TABLENAME]&amp;"[@c"&amp;$1:$1-1&amp;"]"))</f>
        <v>34</v>
      </c>
      <c r="Z277" s="51" t="s">
        <v>3052</v>
      </c>
      <c r="AA277" s="51" t="s">
        <v>3096</v>
      </c>
      <c r="AB277" s="51" t="s">
        <v>5679</v>
      </c>
      <c r="AC277" s="51" t="str">
        <f>CONCATENATE(IMPORT[[#This Row],[1]]," ",IMPORT[[#This Row],[2]],IF(IMPORT[[#This Row],[3]]="","",CONCATENATE(" ",IMPORT[[#This Row],[3]])))</f>
        <v>Sticker NO.323 LOL</v>
      </c>
      <c r="AD277" s="51" t="str">
        <f>CONCATENATE("Import ",IMPORT[[#This Row],[Ket]])</f>
        <v>Import 2020</v>
      </c>
      <c r="AE277" s="52">
        <v>1800</v>
      </c>
      <c r="AF277" s="52" t="s">
        <v>5118</v>
      </c>
      <c r="AG277" s="52" t="s">
        <v>5780</v>
      </c>
      <c r="AH277" s="52">
        <f ca="1">IMPORT[[#This Row],[C]]</f>
        <v>34</v>
      </c>
      <c r="AI277" s="126" t="str">
        <f>CONCATENATE(IMPORT[[#This Row],[6]]," ",IMPORT[[#This Row],[7]])</f>
        <v>1800 PCS</v>
      </c>
    </row>
    <row r="278" spans="1:35">
      <c r="A278" s="102">
        <v>276</v>
      </c>
      <c r="B278" s="31">
        <f ca="1">IF(IMPORT[[#This Row],[C]]&lt;1,"",ROW()-2)</f>
        <v>276</v>
      </c>
      <c r="C278" s="57" t="s">
        <v>3098</v>
      </c>
      <c r="D278" s="31" t="s">
        <v>3097</v>
      </c>
      <c r="E278" s="31">
        <v>1800</v>
      </c>
      <c r="F278" s="31">
        <f ca="1">IMPORT[TT]</f>
        <v>17</v>
      </c>
      <c r="G278" s="31"/>
      <c r="H278" s="31">
        <v>2020</v>
      </c>
      <c r="I278" s="32">
        <v>17</v>
      </c>
      <c r="J278" s="31"/>
      <c r="K278" s="31" t="str">
        <f>IF(IMPORT[[#This Row],[b1]]="","",IMPORT[[#This Row],[b1]]-IMPORT[[#This Row],[a1]])</f>
        <v/>
      </c>
      <c r="L278" s="32">
        <f ca="1">SUM(INDIRECT(IMPORT_VAR[TABLENAME]&amp;"[@a"&amp;$1:$1-1&amp;"]"),INDIRECT(IMPORT_VAR[TABLENAME]&amp;"[@c"&amp;$1:$1-1&amp;"]"))</f>
        <v>17</v>
      </c>
      <c r="M278" s="31"/>
      <c r="N278" s="31" t="str">
        <f>IF(IMPORT[[#This Row],[b2]]="","",IMPORT[[#This Row],[b2]]-IMPORT[[#This Row],[a2]])</f>
        <v/>
      </c>
      <c r="O278" s="32">
        <f ca="1">SUM(INDIRECT(IMPORT_VAR[TABLENAME]&amp;"[@a"&amp;$1:$1-1&amp;"]"),INDIRECT(IMPORT_VAR[TABLENAME]&amp;"[@c"&amp;$1:$1-1&amp;"]"))</f>
        <v>17</v>
      </c>
      <c r="P278" s="33"/>
      <c r="Q278" s="33" t="str">
        <f>IF(IMPORT[[#This Row],[b3]]="","",IMPORT[[#This Row],[b3]]-IMPORT[[#This Row],[a3]])</f>
        <v/>
      </c>
      <c r="R278" s="32">
        <f ca="1">SUM(INDIRECT(IMPORT_VAR[TABLENAME]&amp;"[@a"&amp;$1:$1-1&amp;"]"),INDIRECT(IMPORT_VAR[TABLENAME]&amp;"[@c"&amp;$1:$1-1&amp;"]"))</f>
        <v>17</v>
      </c>
      <c r="S278" s="33"/>
      <c r="T278" s="33" t="str">
        <f>IF(IMPORT[[#This Row],[b4]]="","",IMPORT[[#This Row],[b4]]-IMPORT[[#This Row],[a4]])</f>
        <v/>
      </c>
      <c r="U278" s="32">
        <f ca="1">SUM(INDIRECT(IMPORT_VAR[TABLENAME]&amp;"[@a"&amp;$1:$1-1&amp;"]"),INDIRECT(IMPORT_VAR[TABLENAME]&amp;"[@c"&amp;$1:$1-1&amp;"]"))</f>
        <v>17</v>
      </c>
      <c r="V278" s="33"/>
      <c r="W278" s="31"/>
      <c r="X278" s="31" t="str">
        <f>IF(IMPORT[[#This Row],[b5]]="","",IMPORT[[#This Row],[b5]]-IMPORT[[#This Row],[a5]])</f>
        <v/>
      </c>
      <c r="Y278" s="49">
        <f ca="1">SUM(INDIRECT(IMPORT_VAR[TABLENAME]&amp;"[@a"&amp;$1:$1-1&amp;"]"),INDIRECT(IMPORT_VAR[TABLENAME]&amp;"[@c"&amp;$1:$1-1&amp;"]"))</f>
        <v>17</v>
      </c>
      <c r="Z278" s="51" t="s">
        <v>3052</v>
      </c>
      <c r="AA278" s="51" t="s">
        <v>3098</v>
      </c>
      <c r="AB278" s="51" t="s">
        <v>5679</v>
      </c>
      <c r="AC278" s="51" t="str">
        <f>CONCATENATE(IMPORT[[#This Row],[1]]," ",IMPORT[[#This Row],[2]],IF(IMPORT[[#This Row],[3]]="","",CONCATENATE(" ",IMPORT[[#This Row],[3]])))</f>
        <v>Sticker NO.324 LOL</v>
      </c>
      <c r="AD278" s="51" t="str">
        <f>CONCATENATE("Import ",IMPORT[[#This Row],[Ket]])</f>
        <v>Import 2020</v>
      </c>
      <c r="AE278" s="52">
        <v>1800</v>
      </c>
      <c r="AF278" s="52" t="s">
        <v>5118</v>
      </c>
      <c r="AG278" s="52" t="s">
        <v>5780</v>
      </c>
      <c r="AH278" s="52">
        <f ca="1">IMPORT[[#This Row],[C]]</f>
        <v>17</v>
      </c>
      <c r="AI278" s="126" t="str">
        <f>CONCATENATE(IMPORT[[#This Row],[6]]," ",IMPORT[[#This Row],[7]])</f>
        <v>1800 PCS</v>
      </c>
    </row>
    <row r="279" spans="1:35">
      <c r="A279" s="102">
        <v>277</v>
      </c>
      <c r="B279" s="31">
        <f ca="1">IF(IMPORT[[#This Row],[C]]&lt;1,"",ROW()-2)</f>
        <v>277</v>
      </c>
      <c r="C279" s="57" t="s">
        <v>3099</v>
      </c>
      <c r="D279" s="31" t="s">
        <v>3097</v>
      </c>
      <c r="E279" s="31">
        <v>1800</v>
      </c>
      <c r="F279" s="31">
        <f ca="1">IMPORT[TT]</f>
        <v>24</v>
      </c>
      <c r="G279" s="31"/>
      <c r="H279" s="31">
        <v>2020</v>
      </c>
      <c r="I279" s="32">
        <v>24</v>
      </c>
      <c r="J279" s="31"/>
      <c r="K279" s="31" t="str">
        <f>IF(IMPORT[[#This Row],[b1]]="","",IMPORT[[#This Row],[b1]]-IMPORT[[#This Row],[a1]])</f>
        <v/>
      </c>
      <c r="L279" s="32">
        <f ca="1">SUM(INDIRECT(IMPORT_VAR[TABLENAME]&amp;"[@a"&amp;$1:$1-1&amp;"]"),INDIRECT(IMPORT_VAR[TABLENAME]&amp;"[@c"&amp;$1:$1-1&amp;"]"))</f>
        <v>24</v>
      </c>
      <c r="M279" s="31"/>
      <c r="N279" s="31" t="str">
        <f>IF(IMPORT[[#This Row],[b2]]="","",IMPORT[[#This Row],[b2]]-IMPORT[[#This Row],[a2]])</f>
        <v/>
      </c>
      <c r="O279" s="32">
        <f ca="1">SUM(INDIRECT(IMPORT_VAR[TABLENAME]&amp;"[@a"&amp;$1:$1-1&amp;"]"),INDIRECT(IMPORT_VAR[TABLENAME]&amp;"[@c"&amp;$1:$1-1&amp;"]"))</f>
        <v>24</v>
      </c>
      <c r="P279" s="33"/>
      <c r="Q279" s="33" t="str">
        <f>IF(IMPORT[[#This Row],[b3]]="","",IMPORT[[#This Row],[b3]]-IMPORT[[#This Row],[a3]])</f>
        <v/>
      </c>
      <c r="R279" s="32">
        <f ca="1">SUM(INDIRECT(IMPORT_VAR[TABLENAME]&amp;"[@a"&amp;$1:$1-1&amp;"]"),INDIRECT(IMPORT_VAR[TABLENAME]&amp;"[@c"&amp;$1:$1-1&amp;"]"))</f>
        <v>24</v>
      </c>
      <c r="S279" s="33"/>
      <c r="T279" s="33" t="str">
        <f>IF(IMPORT[[#This Row],[b4]]="","",IMPORT[[#This Row],[b4]]-IMPORT[[#This Row],[a4]])</f>
        <v/>
      </c>
      <c r="U279" s="32">
        <f ca="1">SUM(INDIRECT(IMPORT_VAR[TABLENAME]&amp;"[@a"&amp;$1:$1-1&amp;"]"),INDIRECT(IMPORT_VAR[TABLENAME]&amp;"[@c"&amp;$1:$1-1&amp;"]"))</f>
        <v>24</v>
      </c>
      <c r="V279" s="33"/>
      <c r="W279" s="31"/>
      <c r="X279" s="31" t="str">
        <f>IF(IMPORT[[#This Row],[b5]]="","",IMPORT[[#This Row],[b5]]-IMPORT[[#This Row],[a5]])</f>
        <v/>
      </c>
      <c r="Y279" s="49">
        <f ca="1">SUM(INDIRECT(IMPORT_VAR[TABLENAME]&amp;"[@a"&amp;$1:$1-1&amp;"]"),INDIRECT(IMPORT_VAR[TABLENAME]&amp;"[@c"&amp;$1:$1-1&amp;"]"))</f>
        <v>24</v>
      </c>
      <c r="Z279" s="51" t="s">
        <v>3052</v>
      </c>
      <c r="AA279" s="51" t="s">
        <v>3099</v>
      </c>
      <c r="AB279" s="51" t="s">
        <v>5679</v>
      </c>
      <c r="AC279" s="51" t="str">
        <f>CONCATENATE(IMPORT[[#This Row],[1]]," ",IMPORT[[#This Row],[2]],IF(IMPORT[[#This Row],[3]]="","",CONCATENATE(" ",IMPORT[[#This Row],[3]])))</f>
        <v>Sticker NO.325 LOL</v>
      </c>
      <c r="AD279" s="51" t="str">
        <f>CONCATENATE("Import ",IMPORT[[#This Row],[Ket]])</f>
        <v>Import 2020</v>
      </c>
      <c r="AE279" s="52">
        <v>1800</v>
      </c>
      <c r="AF279" s="52" t="s">
        <v>5118</v>
      </c>
      <c r="AG279" s="52" t="s">
        <v>5780</v>
      </c>
      <c r="AH279" s="52">
        <f ca="1">IMPORT[[#This Row],[C]]</f>
        <v>24</v>
      </c>
      <c r="AI279" s="126" t="str">
        <f>CONCATENATE(IMPORT[[#This Row],[6]]," ",IMPORT[[#This Row],[7]])</f>
        <v>1800 PCS</v>
      </c>
    </row>
    <row r="280" spans="1:35">
      <c r="A280" s="102">
        <v>278</v>
      </c>
      <c r="B280" s="31">
        <f ca="1">IF(IMPORT[[#This Row],[C]]&lt;1,"",ROW()-2)</f>
        <v>278</v>
      </c>
      <c r="C280" s="57" t="s">
        <v>3100</v>
      </c>
      <c r="D280" s="31" t="s">
        <v>3097</v>
      </c>
      <c r="E280" s="31">
        <v>1800</v>
      </c>
      <c r="F280" s="31">
        <f ca="1">IMPORT[TT]</f>
        <v>35</v>
      </c>
      <c r="G280" s="31"/>
      <c r="H280" s="31">
        <v>2020</v>
      </c>
      <c r="I280" s="32">
        <v>35</v>
      </c>
      <c r="J280" s="31"/>
      <c r="K280" s="31" t="str">
        <f>IF(IMPORT[[#This Row],[b1]]="","",IMPORT[[#This Row],[b1]]-IMPORT[[#This Row],[a1]])</f>
        <v/>
      </c>
      <c r="L280" s="32">
        <f ca="1">SUM(INDIRECT(IMPORT_VAR[TABLENAME]&amp;"[@a"&amp;$1:$1-1&amp;"]"),INDIRECT(IMPORT_VAR[TABLENAME]&amp;"[@c"&amp;$1:$1-1&amp;"]"))</f>
        <v>35</v>
      </c>
      <c r="M280" s="31"/>
      <c r="N280" s="31" t="str">
        <f>IF(IMPORT[[#This Row],[b2]]="","",IMPORT[[#This Row],[b2]]-IMPORT[[#This Row],[a2]])</f>
        <v/>
      </c>
      <c r="O280" s="32">
        <f ca="1">SUM(INDIRECT(IMPORT_VAR[TABLENAME]&amp;"[@a"&amp;$1:$1-1&amp;"]"),INDIRECT(IMPORT_VAR[TABLENAME]&amp;"[@c"&amp;$1:$1-1&amp;"]"))</f>
        <v>35</v>
      </c>
      <c r="P280" s="33"/>
      <c r="Q280" s="33" t="str">
        <f>IF(IMPORT[[#This Row],[b3]]="","",IMPORT[[#This Row],[b3]]-IMPORT[[#This Row],[a3]])</f>
        <v/>
      </c>
      <c r="R280" s="32">
        <f ca="1">SUM(INDIRECT(IMPORT_VAR[TABLENAME]&amp;"[@a"&amp;$1:$1-1&amp;"]"),INDIRECT(IMPORT_VAR[TABLENAME]&amp;"[@c"&amp;$1:$1-1&amp;"]"))</f>
        <v>35</v>
      </c>
      <c r="S280" s="33"/>
      <c r="T280" s="33" t="str">
        <f>IF(IMPORT[[#This Row],[b4]]="","",IMPORT[[#This Row],[b4]]-IMPORT[[#This Row],[a4]])</f>
        <v/>
      </c>
      <c r="U280" s="32">
        <f ca="1">SUM(INDIRECT(IMPORT_VAR[TABLENAME]&amp;"[@a"&amp;$1:$1-1&amp;"]"),INDIRECT(IMPORT_VAR[TABLENAME]&amp;"[@c"&amp;$1:$1-1&amp;"]"))</f>
        <v>35</v>
      </c>
      <c r="V280" s="33"/>
      <c r="W280" s="31"/>
      <c r="X280" s="31" t="str">
        <f>IF(IMPORT[[#This Row],[b5]]="","",IMPORT[[#This Row],[b5]]-IMPORT[[#This Row],[a5]])</f>
        <v/>
      </c>
      <c r="Y280" s="49">
        <f ca="1">SUM(INDIRECT(IMPORT_VAR[TABLENAME]&amp;"[@a"&amp;$1:$1-1&amp;"]"),INDIRECT(IMPORT_VAR[TABLENAME]&amp;"[@c"&amp;$1:$1-1&amp;"]"))</f>
        <v>35</v>
      </c>
      <c r="Z280" s="51" t="s">
        <v>3052</v>
      </c>
      <c r="AA280" s="51" t="s">
        <v>3100</v>
      </c>
      <c r="AB280" s="51" t="s">
        <v>5679</v>
      </c>
      <c r="AC280" s="51" t="str">
        <f>CONCATENATE(IMPORT[[#This Row],[1]]," ",IMPORT[[#This Row],[2]],IF(IMPORT[[#This Row],[3]]="","",CONCATENATE(" ",IMPORT[[#This Row],[3]])))</f>
        <v>Sticker NO.326 LOL</v>
      </c>
      <c r="AD280" s="51" t="str">
        <f>CONCATENATE("Import ",IMPORT[[#This Row],[Ket]])</f>
        <v>Import 2020</v>
      </c>
      <c r="AE280" s="52">
        <v>1800</v>
      </c>
      <c r="AF280" s="52" t="s">
        <v>5118</v>
      </c>
      <c r="AG280" s="52" t="s">
        <v>5780</v>
      </c>
      <c r="AH280" s="52">
        <f ca="1">IMPORT[[#This Row],[C]]</f>
        <v>35</v>
      </c>
      <c r="AI280" s="126" t="str">
        <f>CONCATENATE(IMPORT[[#This Row],[6]]," ",IMPORT[[#This Row],[7]])</f>
        <v>1800 PCS</v>
      </c>
    </row>
    <row r="281" spans="1:35">
      <c r="A281" s="102">
        <v>279</v>
      </c>
      <c r="B281" s="31">
        <f ca="1">IF(IMPORT[[#This Row],[C]]&lt;1,"",ROW()-2)</f>
        <v>279</v>
      </c>
      <c r="C281" s="57" t="s">
        <v>3101</v>
      </c>
      <c r="D281" s="31" t="s">
        <v>3102</v>
      </c>
      <c r="E281" s="31">
        <v>1800</v>
      </c>
      <c r="F281" s="31">
        <f ca="1">IMPORT[TT]</f>
        <v>44</v>
      </c>
      <c r="G281" s="31"/>
      <c r="H281" s="31">
        <v>2020</v>
      </c>
      <c r="I281" s="32">
        <v>44</v>
      </c>
      <c r="J281" s="31"/>
      <c r="K281" s="31" t="str">
        <f>IF(IMPORT[[#This Row],[b1]]="","",IMPORT[[#This Row],[b1]]-IMPORT[[#This Row],[a1]])</f>
        <v/>
      </c>
      <c r="L281" s="32">
        <f ca="1">SUM(INDIRECT(IMPORT_VAR[TABLENAME]&amp;"[@a"&amp;$1:$1-1&amp;"]"),INDIRECT(IMPORT_VAR[TABLENAME]&amp;"[@c"&amp;$1:$1-1&amp;"]"))</f>
        <v>44</v>
      </c>
      <c r="M281" s="31"/>
      <c r="N281" s="31" t="str">
        <f>IF(IMPORT[[#This Row],[b2]]="","",IMPORT[[#This Row],[b2]]-IMPORT[[#This Row],[a2]])</f>
        <v/>
      </c>
      <c r="O281" s="32">
        <f ca="1">SUM(INDIRECT(IMPORT_VAR[TABLENAME]&amp;"[@a"&amp;$1:$1-1&amp;"]"),INDIRECT(IMPORT_VAR[TABLENAME]&amp;"[@c"&amp;$1:$1-1&amp;"]"))</f>
        <v>44</v>
      </c>
      <c r="P281" s="33"/>
      <c r="Q281" s="33" t="str">
        <f>IF(IMPORT[[#This Row],[b3]]="","",IMPORT[[#This Row],[b3]]-IMPORT[[#This Row],[a3]])</f>
        <v/>
      </c>
      <c r="R281" s="32">
        <f ca="1">SUM(INDIRECT(IMPORT_VAR[TABLENAME]&amp;"[@a"&amp;$1:$1-1&amp;"]"),INDIRECT(IMPORT_VAR[TABLENAME]&amp;"[@c"&amp;$1:$1-1&amp;"]"))</f>
        <v>44</v>
      </c>
      <c r="S281" s="33"/>
      <c r="T281" s="33" t="str">
        <f>IF(IMPORT[[#This Row],[b4]]="","",IMPORT[[#This Row],[b4]]-IMPORT[[#This Row],[a4]])</f>
        <v/>
      </c>
      <c r="U281" s="32">
        <f ca="1">SUM(INDIRECT(IMPORT_VAR[TABLENAME]&amp;"[@a"&amp;$1:$1-1&amp;"]"),INDIRECT(IMPORT_VAR[TABLENAME]&amp;"[@c"&amp;$1:$1-1&amp;"]"))</f>
        <v>44</v>
      </c>
      <c r="V281" s="33"/>
      <c r="W281" s="31"/>
      <c r="X281" s="31" t="str">
        <f>IF(IMPORT[[#This Row],[b5]]="","",IMPORT[[#This Row],[b5]]-IMPORT[[#This Row],[a5]])</f>
        <v/>
      </c>
      <c r="Y281" s="49">
        <f ca="1">SUM(INDIRECT(IMPORT_VAR[TABLENAME]&amp;"[@a"&amp;$1:$1-1&amp;"]"),INDIRECT(IMPORT_VAR[TABLENAME]&amp;"[@c"&amp;$1:$1-1&amp;"]"))</f>
        <v>44</v>
      </c>
      <c r="Z281" s="51" t="s">
        <v>3052</v>
      </c>
      <c r="AA281" s="51" t="s">
        <v>3101</v>
      </c>
      <c r="AB281" s="51" t="s">
        <v>5688</v>
      </c>
      <c r="AC281" s="51" t="str">
        <f>CONCATENATE(IMPORT[[#This Row],[1]]," ",IMPORT[[#This Row],[2]],IF(IMPORT[[#This Row],[3]]="","",CONCATENATE(" ",IMPORT[[#This Row],[3]])))</f>
        <v>Sticker NO.327 Biasa LOL</v>
      </c>
      <c r="AD281" s="51" t="str">
        <f>CONCATENATE("Import ",IMPORT[[#This Row],[Ket]])</f>
        <v>Import 2020</v>
      </c>
      <c r="AE281" s="52">
        <v>1800</v>
      </c>
      <c r="AF281" s="52" t="s">
        <v>5118</v>
      </c>
      <c r="AG281" s="52" t="s">
        <v>5780</v>
      </c>
      <c r="AH281" s="52">
        <f ca="1">IMPORT[[#This Row],[C]]</f>
        <v>44</v>
      </c>
      <c r="AI281" s="126" t="str">
        <f>CONCATENATE(IMPORT[[#This Row],[6]]," ",IMPORT[[#This Row],[7]])</f>
        <v>1800 PCS</v>
      </c>
    </row>
    <row r="282" spans="1:35">
      <c r="A282" s="102">
        <v>280</v>
      </c>
      <c r="B282" s="31">
        <f ca="1">IF(IMPORT[[#This Row],[C]]&lt;1,"",ROW()-2)</f>
        <v>280</v>
      </c>
      <c r="C282" s="57" t="s">
        <v>3103</v>
      </c>
      <c r="D282" s="31" t="s">
        <v>3102</v>
      </c>
      <c r="E282" s="31">
        <v>1800</v>
      </c>
      <c r="F282" s="31">
        <f ca="1">IMPORT[TT]</f>
        <v>25</v>
      </c>
      <c r="G282" s="31"/>
      <c r="H282" s="31">
        <v>2020</v>
      </c>
      <c r="I282" s="32">
        <v>25</v>
      </c>
      <c r="J282" s="31"/>
      <c r="K282" s="31" t="str">
        <f>IF(IMPORT[[#This Row],[b1]]="","",IMPORT[[#This Row],[b1]]-IMPORT[[#This Row],[a1]])</f>
        <v/>
      </c>
      <c r="L282" s="32">
        <f ca="1">SUM(INDIRECT(IMPORT_VAR[TABLENAME]&amp;"[@a"&amp;$1:$1-1&amp;"]"),INDIRECT(IMPORT_VAR[TABLENAME]&amp;"[@c"&amp;$1:$1-1&amp;"]"))</f>
        <v>25</v>
      </c>
      <c r="M282" s="31"/>
      <c r="N282" s="31" t="str">
        <f>IF(IMPORT[[#This Row],[b2]]="","",IMPORT[[#This Row],[b2]]-IMPORT[[#This Row],[a2]])</f>
        <v/>
      </c>
      <c r="O282" s="32">
        <f ca="1">SUM(INDIRECT(IMPORT_VAR[TABLENAME]&amp;"[@a"&amp;$1:$1-1&amp;"]"),INDIRECT(IMPORT_VAR[TABLENAME]&amp;"[@c"&amp;$1:$1-1&amp;"]"))</f>
        <v>25</v>
      </c>
      <c r="P282" s="33"/>
      <c r="Q282" s="33" t="str">
        <f>IF(IMPORT[[#This Row],[b3]]="","",IMPORT[[#This Row],[b3]]-IMPORT[[#This Row],[a3]])</f>
        <v/>
      </c>
      <c r="R282" s="32">
        <f ca="1">SUM(INDIRECT(IMPORT_VAR[TABLENAME]&amp;"[@a"&amp;$1:$1-1&amp;"]"),INDIRECT(IMPORT_VAR[TABLENAME]&amp;"[@c"&amp;$1:$1-1&amp;"]"))</f>
        <v>25</v>
      </c>
      <c r="S282" s="33"/>
      <c r="T282" s="33" t="str">
        <f>IF(IMPORT[[#This Row],[b4]]="","",IMPORT[[#This Row],[b4]]-IMPORT[[#This Row],[a4]])</f>
        <v/>
      </c>
      <c r="U282" s="32">
        <f ca="1">SUM(INDIRECT(IMPORT_VAR[TABLENAME]&amp;"[@a"&amp;$1:$1-1&amp;"]"),INDIRECT(IMPORT_VAR[TABLENAME]&amp;"[@c"&amp;$1:$1-1&amp;"]"))</f>
        <v>25</v>
      </c>
      <c r="V282" s="33"/>
      <c r="W282" s="31"/>
      <c r="X282" s="31" t="str">
        <f>IF(IMPORT[[#This Row],[b5]]="","",IMPORT[[#This Row],[b5]]-IMPORT[[#This Row],[a5]])</f>
        <v/>
      </c>
      <c r="Y282" s="49">
        <f ca="1">SUM(INDIRECT(IMPORT_VAR[TABLENAME]&amp;"[@a"&amp;$1:$1-1&amp;"]"),INDIRECT(IMPORT_VAR[TABLENAME]&amp;"[@c"&amp;$1:$1-1&amp;"]"))</f>
        <v>25</v>
      </c>
      <c r="Z282" s="51" t="s">
        <v>3052</v>
      </c>
      <c r="AA282" s="51" t="s">
        <v>3103</v>
      </c>
      <c r="AB282" s="51" t="s">
        <v>5688</v>
      </c>
      <c r="AC282" s="51" t="str">
        <f>CONCATENATE(IMPORT[[#This Row],[1]]," ",IMPORT[[#This Row],[2]],IF(IMPORT[[#This Row],[3]]="","",CONCATENATE(" ",IMPORT[[#This Row],[3]])))</f>
        <v>Sticker NO.328 Biasa LOL</v>
      </c>
      <c r="AD282" s="51" t="str">
        <f>CONCATENATE("Import ",IMPORT[[#This Row],[Ket]])</f>
        <v>Import 2020</v>
      </c>
      <c r="AE282" s="52">
        <v>1800</v>
      </c>
      <c r="AF282" s="52" t="s">
        <v>5118</v>
      </c>
      <c r="AG282" s="52" t="s">
        <v>5780</v>
      </c>
      <c r="AH282" s="52">
        <f ca="1">IMPORT[[#This Row],[C]]</f>
        <v>25</v>
      </c>
      <c r="AI282" s="126" t="str">
        <f>CONCATENATE(IMPORT[[#This Row],[6]]," ",IMPORT[[#This Row],[7]])</f>
        <v>1800 PCS</v>
      </c>
    </row>
    <row r="283" spans="1:35">
      <c r="A283" s="102">
        <v>281</v>
      </c>
      <c r="B283" s="31">
        <f ca="1">IF(IMPORT[[#This Row],[C]]&lt;1,"",ROW()-2)</f>
        <v>281</v>
      </c>
      <c r="C283" s="57" t="s">
        <v>3104</v>
      </c>
      <c r="D283" s="31" t="s">
        <v>3071</v>
      </c>
      <c r="E283" s="31">
        <v>1800</v>
      </c>
      <c r="F283" s="31">
        <f ca="1">IMPORT[TT]</f>
        <v>29</v>
      </c>
      <c r="G283" s="31"/>
      <c r="H283" s="31">
        <v>2020</v>
      </c>
      <c r="I283" s="32">
        <v>29</v>
      </c>
      <c r="J283" s="31"/>
      <c r="K283" s="31" t="str">
        <f>IF(IMPORT[[#This Row],[b1]]="","",IMPORT[[#This Row],[b1]]-IMPORT[[#This Row],[a1]])</f>
        <v/>
      </c>
      <c r="L283" s="32">
        <f ca="1">SUM(INDIRECT(IMPORT_VAR[TABLENAME]&amp;"[@a"&amp;$1:$1-1&amp;"]"),INDIRECT(IMPORT_VAR[TABLENAME]&amp;"[@c"&amp;$1:$1-1&amp;"]"))</f>
        <v>29</v>
      </c>
      <c r="M283" s="31"/>
      <c r="N283" s="31" t="str">
        <f>IF(IMPORT[[#This Row],[b2]]="","",IMPORT[[#This Row],[b2]]-IMPORT[[#This Row],[a2]])</f>
        <v/>
      </c>
      <c r="O283" s="32">
        <f ca="1">SUM(INDIRECT(IMPORT_VAR[TABLENAME]&amp;"[@a"&amp;$1:$1-1&amp;"]"),INDIRECT(IMPORT_VAR[TABLENAME]&amp;"[@c"&amp;$1:$1-1&amp;"]"))</f>
        <v>29</v>
      </c>
      <c r="P283" s="33"/>
      <c r="Q283" s="33" t="str">
        <f>IF(IMPORT[[#This Row],[b3]]="","",IMPORT[[#This Row],[b3]]-IMPORT[[#This Row],[a3]])</f>
        <v/>
      </c>
      <c r="R283" s="32">
        <f ca="1">SUM(INDIRECT(IMPORT_VAR[TABLENAME]&amp;"[@a"&amp;$1:$1-1&amp;"]"),INDIRECT(IMPORT_VAR[TABLENAME]&amp;"[@c"&amp;$1:$1-1&amp;"]"))</f>
        <v>29</v>
      </c>
      <c r="S283" s="33"/>
      <c r="T283" s="33" t="str">
        <f>IF(IMPORT[[#This Row],[b4]]="","",IMPORT[[#This Row],[b4]]-IMPORT[[#This Row],[a4]])</f>
        <v/>
      </c>
      <c r="U283" s="32">
        <f ca="1">SUM(INDIRECT(IMPORT_VAR[TABLENAME]&amp;"[@a"&amp;$1:$1-1&amp;"]"),INDIRECT(IMPORT_VAR[TABLENAME]&amp;"[@c"&amp;$1:$1-1&amp;"]"))</f>
        <v>29</v>
      </c>
      <c r="V283" s="33"/>
      <c r="W283" s="31"/>
      <c r="X283" s="31" t="str">
        <f>IF(IMPORT[[#This Row],[b5]]="","",IMPORT[[#This Row],[b5]]-IMPORT[[#This Row],[a5]])</f>
        <v/>
      </c>
      <c r="Y283" s="49">
        <f ca="1">SUM(INDIRECT(IMPORT_VAR[TABLENAME]&amp;"[@a"&amp;$1:$1-1&amp;"]"),INDIRECT(IMPORT_VAR[TABLENAME]&amp;"[@c"&amp;$1:$1-1&amp;"]"))</f>
        <v>29</v>
      </c>
      <c r="Z283" s="51" t="s">
        <v>3052</v>
      </c>
      <c r="AA283" s="51" t="s">
        <v>3104</v>
      </c>
      <c r="AB283" s="51" t="s">
        <v>5687</v>
      </c>
      <c r="AC283" s="51" t="str">
        <f>CONCATENATE(IMPORT[[#This Row],[1]]," ",IMPORT[[#This Row],[2]],IF(IMPORT[[#This Row],[3]]="","",CONCATENATE(" ",IMPORT[[#This Row],[3]])))</f>
        <v>Sticker WLT-9629 Cewek non Hijab</v>
      </c>
      <c r="AD283" s="51" t="str">
        <f>CONCATENATE("Import ",IMPORT[[#This Row],[Ket]])</f>
        <v>Import 2020</v>
      </c>
      <c r="AE283" s="52">
        <v>1800</v>
      </c>
      <c r="AF283" s="52" t="s">
        <v>5118</v>
      </c>
      <c r="AG283" s="52" t="s">
        <v>5780</v>
      </c>
      <c r="AH283" s="52">
        <f ca="1">IMPORT[[#This Row],[C]]</f>
        <v>29</v>
      </c>
      <c r="AI283" s="126" t="str">
        <f>CONCATENATE(IMPORT[[#This Row],[6]]," ",IMPORT[[#This Row],[7]])</f>
        <v>1800 PCS</v>
      </c>
    </row>
    <row r="284" spans="1:35">
      <c r="A284" s="102">
        <v>282</v>
      </c>
      <c r="B284" s="31">
        <f ca="1">IF(IMPORT[[#This Row],[C]]&lt;1,"",ROW()-2)</f>
        <v>282</v>
      </c>
      <c r="C284" s="57" t="s">
        <v>3109</v>
      </c>
      <c r="D284" s="31" t="s">
        <v>3107</v>
      </c>
      <c r="E284" s="31">
        <v>3600</v>
      </c>
      <c r="F284" s="31">
        <f ca="1">IMPORT[TT]</f>
        <v>1</v>
      </c>
      <c r="G284" s="31"/>
      <c r="H284" s="31" t="s">
        <v>3160</v>
      </c>
      <c r="I284" s="32">
        <v>1</v>
      </c>
      <c r="J284" s="31"/>
      <c r="K284" s="31" t="str">
        <f>IF(IMPORT[[#This Row],[b1]]="","",IMPORT[[#This Row],[b1]]-IMPORT[[#This Row],[a1]])</f>
        <v/>
      </c>
      <c r="L284" s="32">
        <f ca="1">SUM(INDIRECT(IMPORT_VAR[TABLENAME]&amp;"[@a"&amp;$1:$1-1&amp;"]"),INDIRECT(IMPORT_VAR[TABLENAME]&amp;"[@c"&amp;$1:$1-1&amp;"]"))</f>
        <v>1</v>
      </c>
      <c r="M284" s="31"/>
      <c r="N284" s="31" t="str">
        <f>IF(IMPORT[[#This Row],[b2]]="","",IMPORT[[#This Row],[b2]]-IMPORT[[#This Row],[a2]])</f>
        <v/>
      </c>
      <c r="O284" s="32">
        <f ca="1">SUM(INDIRECT(IMPORT_VAR[TABLENAME]&amp;"[@a"&amp;$1:$1-1&amp;"]"),INDIRECT(IMPORT_VAR[TABLENAME]&amp;"[@c"&amp;$1:$1-1&amp;"]"))</f>
        <v>1</v>
      </c>
      <c r="P284" s="33"/>
      <c r="Q284" s="33" t="str">
        <f>IF(IMPORT[[#This Row],[b3]]="","",IMPORT[[#This Row],[b3]]-IMPORT[[#This Row],[a3]])</f>
        <v/>
      </c>
      <c r="R284" s="32">
        <f ca="1">SUM(INDIRECT(IMPORT_VAR[TABLENAME]&amp;"[@a"&amp;$1:$1-1&amp;"]"),INDIRECT(IMPORT_VAR[TABLENAME]&amp;"[@c"&amp;$1:$1-1&amp;"]"))</f>
        <v>1</v>
      </c>
      <c r="S284" s="33"/>
      <c r="T284" s="33" t="str">
        <f>IF(IMPORT[[#This Row],[b4]]="","",IMPORT[[#This Row],[b4]]-IMPORT[[#This Row],[a4]])</f>
        <v/>
      </c>
      <c r="U284" s="32">
        <f ca="1">SUM(INDIRECT(IMPORT_VAR[TABLENAME]&amp;"[@a"&amp;$1:$1-1&amp;"]"),INDIRECT(IMPORT_VAR[TABLENAME]&amp;"[@c"&amp;$1:$1-1&amp;"]"))</f>
        <v>1</v>
      </c>
      <c r="V284" s="33"/>
      <c r="W284" s="31"/>
      <c r="X284" s="31" t="str">
        <f>IF(IMPORT[[#This Row],[b5]]="","",IMPORT[[#This Row],[b5]]-IMPORT[[#This Row],[a5]])</f>
        <v/>
      </c>
      <c r="Y284" s="49">
        <f ca="1">SUM(INDIRECT(IMPORT_VAR[TABLENAME]&amp;"[@a"&amp;$1:$1-1&amp;"]"),INDIRECT(IMPORT_VAR[TABLENAME]&amp;"[@c"&amp;$1:$1-1&amp;"]"))</f>
        <v>1</v>
      </c>
      <c r="Z284" s="51" t="s">
        <v>5661</v>
      </c>
      <c r="AA284" s="51" t="s">
        <v>3109</v>
      </c>
      <c r="AB284" s="51" t="s">
        <v>5724</v>
      </c>
      <c r="AC284" s="51" t="str">
        <f>CONCATENATE(IMPORT[[#This Row],[1]]," ",IMPORT[[#This Row],[2]],IF(IMPORT[[#This Row],[3]]="","",CONCATENATE(" ",IMPORT[[#This Row],[3]])))</f>
        <v>Kuas 251-2 Pagoda</v>
      </c>
      <c r="AD284" s="51" t="str">
        <f>CONCATENATE("Import ",IMPORT[[#This Row],[Ket]])</f>
        <v>Import A6</v>
      </c>
      <c r="AE284" s="52">
        <v>3600</v>
      </c>
      <c r="AF284" s="52" t="s">
        <v>5118</v>
      </c>
      <c r="AG284" s="52" t="s">
        <v>5780</v>
      </c>
      <c r="AH284" s="52">
        <f ca="1">IMPORT[[#This Row],[C]]</f>
        <v>1</v>
      </c>
      <c r="AI284" s="126" t="str">
        <f>CONCATENATE(IMPORT[[#This Row],[6]]," ",IMPORT[[#This Row],[7]])</f>
        <v>3600 PCS</v>
      </c>
    </row>
    <row r="285" spans="1:35">
      <c r="A285" s="102">
        <v>283</v>
      </c>
      <c r="B285" s="31">
        <f ca="1">IF(IMPORT[[#This Row],[C]]&lt;1,"",ROW()-2)</f>
        <v>283</v>
      </c>
      <c r="C285" s="57" t="s">
        <v>3110</v>
      </c>
      <c r="D285" s="31" t="s">
        <v>3107</v>
      </c>
      <c r="E285" s="31">
        <v>3600</v>
      </c>
      <c r="F285" s="31">
        <f ca="1">IMPORT[TT]</f>
        <v>3</v>
      </c>
      <c r="G285" s="31"/>
      <c r="H285" s="31" t="s">
        <v>3160</v>
      </c>
      <c r="I285" s="32">
        <v>3</v>
      </c>
      <c r="J285" s="31"/>
      <c r="K285" s="31" t="str">
        <f>IF(IMPORT[[#This Row],[b1]]="","",IMPORT[[#This Row],[b1]]-IMPORT[[#This Row],[a1]])</f>
        <v/>
      </c>
      <c r="L285" s="32">
        <f ca="1">SUM(INDIRECT(IMPORT_VAR[TABLENAME]&amp;"[@a"&amp;$1:$1-1&amp;"]"),INDIRECT(IMPORT_VAR[TABLENAME]&amp;"[@c"&amp;$1:$1-1&amp;"]"))</f>
        <v>3</v>
      </c>
      <c r="M285" s="31"/>
      <c r="N285" s="31" t="str">
        <f>IF(IMPORT[[#This Row],[b2]]="","",IMPORT[[#This Row],[b2]]-IMPORT[[#This Row],[a2]])</f>
        <v/>
      </c>
      <c r="O285" s="32">
        <f ca="1">SUM(INDIRECT(IMPORT_VAR[TABLENAME]&amp;"[@a"&amp;$1:$1-1&amp;"]"),INDIRECT(IMPORT_VAR[TABLENAME]&amp;"[@c"&amp;$1:$1-1&amp;"]"))</f>
        <v>3</v>
      </c>
      <c r="P285" s="33"/>
      <c r="Q285" s="33" t="str">
        <f>IF(IMPORT[[#This Row],[b3]]="","",IMPORT[[#This Row],[b3]]-IMPORT[[#This Row],[a3]])</f>
        <v/>
      </c>
      <c r="R285" s="32">
        <f ca="1">SUM(INDIRECT(IMPORT_VAR[TABLENAME]&amp;"[@a"&amp;$1:$1-1&amp;"]"),INDIRECT(IMPORT_VAR[TABLENAME]&amp;"[@c"&amp;$1:$1-1&amp;"]"))</f>
        <v>3</v>
      </c>
      <c r="S285" s="33"/>
      <c r="T285" s="33" t="str">
        <f>IF(IMPORT[[#This Row],[b4]]="","",IMPORT[[#This Row],[b4]]-IMPORT[[#This Row],[a4]])</f>
        <v/>
      </c>
      <c r="U285" s="32">
        <f ca="1">SUM(INDIRECT(IMPORT_VAR[TABLENAME]&amp;"[@a"&amp;$1:$1-1&amp;"]"),INDIRECT(IMPORT_VAR[TABLENAME]&amp;"[@c"&amp;$1:$1-1&amp;"]"))</f>
        <v>3</v>
      </c>
      <c r="V285" s="33"/>
      <c r="W285" s="31"/>
      <c r="X285" s="31" t="str">
        <f>IF(IMPORT[[#This Row],[b5]]="","",IMPORT[[#This Row],[b5]]-IMPORT[[#This Row],[a5]])</f>
        <v/>
      </c>
      <c r="Y285" s="49">
        <f ca="1">SUM(INDIRECT(IMPORT_VAR[TABLENAME]&amp;"[@a"&amp;$1:$1-1&amp;"]"),INDIRECT(IMPORT_VAR[TABLENAME]&amp;"[@c"&amp;$1:$1-1&amp;"]"))</f>
        <v>3</v>
      </c>
      <c r="Z285" s="51" t="s">
        <v>5661</v>
      </c>
      <c r="AA285" s="51" t="s">
        <v>3110</v>
      </c>
      <c r="AB285" s="51" t="s">
        <v>5724</v>
      </c>
      <c r="AC285" s="51" t="str">
        <f>CONCATENATE(IMPORT[[#This Row],[1]]," ",IMPORT[[#This Row],[2]],IF(IMPORT[[#This Row],[3]]="","",CONCATENATE(" ",IMPORT[[#This Row],[3]])))</f>
        <v>Kuas 251-3 Pagoda</v>
      </c>
      <c r="AD285" s="51" t="str">
        <f>CONCATENATE("Import ",IMPORT[[#This Row],[Ket]])</f>
        <v>Import A6</v>
      </c>
      <c r="AE285" s="52">
        <v>3600</v>
      </c>
      <c r="AF285" s="52" t="s">
        <v>5118</v>
      </c>
      <c r="AG285" s="52" t="s">
        <v>5780</v>
      </c>
      <c r="AH285" s="52">
        <f ca="1">IMPORT[[#This Row],[C]]</f>
        <v>3</v>
      </c>
      <c r="AI285" s="126" t="str">
        <f>CONCATENATE(IMPORT[[#This Row],[6]]," ",IMPORT[[#This Row],[7]])</f>
        <v>3600 PCS</v>
      </c>
    </row>
    <row r="286" spans="1:35">
      <c r="A286" s="102">
        <v>284</v>
      </c>
      <c r="B286" s="31">
        <f ca="1">IF(IMPORT[[#This Row],[C]]&lt;1,"",ROW()-2)</f>
        <v>284</v>
      </c>
      <c r="C286" s="57" t="s">
        <v>3111</v>
      </c>
      <c r="D286" s="31" t="s">
        <v>3107</v>
      </c>
      <c r="E286" s="31">
        <v>3600</v>
      </c>
      <c r="F286" s="31">
        <f ca="1">IMPORT[TT]</f>
        <v>6</v>
      </c>
      <c r="G286" s="31"/>
      <c r="H286" s="31" t="s">
        <v>3160</v>
      </c>
      <c r="I286" s="32">
        <v>6</v>
      </c>
      <c r="J286" s="31"/>
      <c r="K286" s="31" t="str">
        <f>IF(IMPORT[[#This Row],[b1]]="","",IMPORT[[#This Row],[b1]]-IMPORT[[#This Row],[a1]])</f>
        <v/>
      </c>
      <c r="L286" s="32">
        <f ca="1">SUM(INDIRECT(IMPORT_VAR[TABLENAME]&amp;"[@a"&amp;$1:$1-1&amp;"]"),INDIRECT(IMPORT_VAR[TABLENAME]&amp;"[@c"&amp;$1:$1-1&amp;"]"))</f>
        <v>6</v>
      </c>
      <c r="M286" s="31"/>
      <c r="N286" s="31" t="str">
        <f>IF(IMPORT[[#This Row],[b2]]="","",IMPORT[[#This Row],[b2]]-IMPORT[[#This Row],[a2]])</f>
        <v/>
      </c>
      <c r="O286" s="32">
        <f ca="1">SUM(INDIRECT(IMPORT_VAR[TABLENAME]&amp;"[@a"&amp;$1:$1-1&amp;"]"),INDIRECT(IMPORT_VAR[TABLENAME]&amp;"[@c"&amp;$1:$1-1&amp;"]"))</f>
        <v>6</v>
      </c>
      <c r="P286" s="33"/>
      <c r="Q286" s="33" t="str">
        <f>IF(IMPORT[[#This Row],[b3]]="","",IMPORT[[#This Row],[b3]]-IMPORT[[#This Row],[a3]])</f>
        <v/>
      </c>
      <c r="R286" s="32">
        <f ca="1">SUM(INDIRECT(IMPORT_VAR[TABLENAME]&amp;"[@a"&amp;$1:$1-1&amp;"]"),INDIRECT(IMPORT_VAR[TABLENAME]&amp;"[@c"&amp;$1:$1-1&amp;"]"))</f>
        <v>6</v>
      </c>
      <c r="S286" s="33"/>
      <c r="T286" s="33" t="str">
        <f>IF(IMPORT[[#This Row],[b4]]="","",IMPORT[[#This Row],[b4]]-IMPORT[[#This Row],[a4]])</f>
        <v/>
      </c>
      <c r="U286" s="32">
        <f ca="1">SUM(INDIRECT(IMPORT_VAR[TABLENAME]&amp;"[@a"&amp;$1:$1-1&amp;"]"),INDIRECT(IMPORT_VAR[TABLENAME]&amp;"[@c"&amp;$1:$1-1&amp;"]"))</f>
        <v>6</v>
      </c>
      <c r="V286" s="33"/>
      <c r="W286" s="31"/>
      <c r="X286" s="31" t="str">
        <f>IF(IMPORT[[#This Row],[b5]]="","",IMPORT[[#This Row],[b5]]-IMPORT[[#This Row],[a5]])</f>
        <v/>
      </c>
      <c r="Y286" s="49">
        <f ca="1">SUM(INDIRECT(IMPORT_VAR[TABLENAME]&amp;"[@a"&amp;$1:$1-1&amp;"]"),INDIRECT(IMPORT_VAR[TABLENAME]&amp;"[@c"&amp;$1:$1-1&amp;"]"))</f>
        <v>6</v>
      </c>
      <c r="Z286" s="51" t="s">
        <v>5661</v>
      </c>
      <c r="AA286" s="51" t="s">
        <v>3111</v>
      </c>
      <c r="AB286" s="51" t="s">
        <v>5724</v>
      </c>
      <c r="AC286" s="51" t="str">
        <f>CONCATENATE(IMPORT[[#This Row],[1]]," ",IMPORT[[#This Row],[2]],IF(IMPORT[[#This Row],[3]]="","",CONCATENATE(" ",IMPORT[[#This Row],[3]])))</f>
        <v>Kuas 251-4 Pagoda</v>
      </c>
      <c r="AD286" s="51" t="str">
        <f>CONCATENATE("Import ",IMPORT[[#This Row],[Ket]])</f>
        <v>Import A6</v>
      </c>
      <c r="AE286" s="52">
        <v>3600</v>
      </c>
      <c r="AF286" s="52" t="s">
        <v>5118</v>
      </c>
      <c r="AG286" s="52" t="s">
        <v>5780</v>
      </c>
      <c r="AH286" s="52">
        <f ca="1">IMPORT[[#This Row],[C]]</f>
        <v>6</v>
      </c>
      <c r="AI286" s="126" t="str">
        <f>CONCATENATE(IMPORT[[#This Row],[6]]," ",IMPORT[[#This Row],[7]])</f>
        <v>3600 PCS</v>
      </c>
    </row>
    <row r="287" spans="1:35">
      <c r="A287" s="102">
        <v>285</v>
      </c>
      <c r="B287" s="31">
        <f ca="1">IF(IMPORT[[#This Row],[C]]&lt;1,"",ROW()-2)</f>
        <v>285</v>
      </c>
      <c r="C287" s="57" t="s">
        <v>3112</v>
      </c>
      <c r="D287" s="31" t="s">
        <v>3107</v>
      </c>
      <c r="E287" s="31">
        <v>3600</v>
      </c>
      <c r="F287" s="31">
        <f ca="1">IMPORT[TT]</f>
        <v>3</v>
      </c>
      <c r="G287" s="31"/>
      <c r="H287" s="31" t="s">
        <v>3160</v>
      </c>
      <c r="I287" s="32">
        <v>3</v>
      </c>
      <c r="J287" s="31"/>
      <c r="K287" s="31" t="str">
        <f>IF(IMPORT[[#This Row],[b1]]="","",IMPORT[[#This Row],[b1]]-IMPORT[[#This Row],[a1]])</f>
        <v/>
      </c>
      <c r="L287" s="32">
        <f ca="1">SUM(INDIRECT(IMPORT_VAR[TABLENAME]&amp;"[@a"&amp;$1:$1-1&amp;"]"),INDIRECT(IMPORT_VAR[TABLENAME]&amp;"[@c"&amp;$1:$1-1&amp;"]"))</f>
        <v>3</v>
      </c>
      <c r="M287" s="31"/>
      <c r="N287" s="31" t="str">
        <f>IF(IMPORT[[#This Row],[b2]]="","",IMPORT[[#This Row],[b2]]-IMPORT[[#This Row],[a2]])</f>
        <v/>
      </c>
      <c r="O287" s="32">
        <f ca="1">SUM(INDIRECT(IMPORT_VAR[TABLENAME]&amp;"[@a"&amp;$1:$1-1&amp;"]"),INDIRECT(IMPORT_VAR[TABLENAME]&amp;"[@c"&amp;$1:$1-1&amp;"]"))</f>
        <v>3</v>
      </c>
      <c r="P287" s="33"/>
      <c r="Q287" s="33" t="str">
        <f>IF(IMPORT[[#This Row],[b3]]="","",IMPORT[[#This Row],[b3]]-IMPORT[[#This Row],[a3]])</f>
        <v/>
      </c>
      <c r="R287" s="32">
        <f ca="1">SUM(INDIRECT(IMPORT_VAR[TABLENAME]&amp;"[@a"&amp;$1:$1-1&amp;"]"),INDIRECT(IMPORT_VAR[TABLENAME]&amp;"[@c"&amp;$1:$1-1&amp;"]"))</f>
        <v>3</v>
      </c>
      <c r="S287" s="33"/>
      <c r="T287" s="33" t="str">
        <f>IF(IMPORT[[#This Row],[b4]]="","",IMPORT[[#This Row],[b4]]-IMPORT[[#This Row],[a4]])</f>
        <v/>
      </c>
      <c r="U287" s="32">
        <f ca="1">SUM(INDIRECT(IMPORT_VAR[TABLENAME]&amp;"[@a"&amp;$1:$1-1&amp;"]"),INDIRECT(IMPORT_VAR[TABLENAME]&amp;"[@c"&amp;$1:$1-1&amp;"]"))</f>
        <v>3</v>
      </c>
      <c r="V287" s="33"/>
      <c r="W287" s="31"/>
      <c r="X287" s="31" t="str">
        <f>IF(IMPORT[[#This Row],[b5]]="","",IMPORT[[#This Row],[b5]]-IMPORT[[#This Row],[a5]])</f>
        <v/>
      </c>
      <c r="Y287" s="49">
        <f ca="1">SUM(INDIRECT(IMPORT_VAR[TABLENAME]&amp;"[@a"&amp;$1:$1-1&amp;"]"),INDIRECT(IMPORT_VAR[TABLENAME]&amp;"[@c"&amp;$1:$1-1&amp;"]"))</f>
        <v>3</v>
      </c>
      <c r="Z287" s="51" t="s">
        <v>5661</v>
      </c>
      <c r="AA287" s="51" t="s">
        <v>3112</v>
      </c>
      <c r="AB287" s="51" t="s">
        <v>5724</v>
      </c>
      <c r="AC287" s="51" t="str">
        <f>CONCATENATE(IMPORT[[#This Row],[1]]," ",IMPORT[[#This Row],[2]],IF(IMPORT[[#This Row],[3]]="","",CONCATENATE(" ",IMPORT[[#This Row],[3]])))</f>
        <v>Kuas 251-6 Pagoda</v>
      </c>
      <c r="AD287" s="51" t="str">
        <f>CONCATENATE("Import ",IMPORT[[#This Row],[Ket]])</f>
        <v>Import A6</v>
      </c>
      <c r="AE287" s="52">
        <v>3600</v>
      </c>
      <c r="AF287" s="52" t="s">
        <v>5118</v>
      </c>
      <c r="AG287" s="52" t="s">
        <v>5780</v>
      </c>
      <c r="AH287" s="52">
        <f ca="1">IMPORT[[#This Row],[C]]</f>
        <v>3</v>
      </c>
      <c r="AI287" s="126" t="str">
        <f>CONCATENATE(IMPORT[[#This Row],[6]]," ",IMPORT[[#This Row],[7]])</f>
        <v>3600 PCS</v>
      </c>
    </row>
    <row r="288" spans="1:35">
      <c r="A288" s="102">
        <v>286</v>
      </c>
      <c r="B288" s="31">
        <f ca="1">IF(IMPORT[[#This Row],[C]]&lt;1,"",ROW()-2)</f>
        <v>286</v>
      </c>
      <c r="C288" s="57" t="s">
        <v>3113</v>
      </c>
      <c r="D288" s="31" t="s">
        <v>3107</v>
      </c>
      <c r="E288" s="31">
        <v>3600</v>
      </c>
      <c r="F288" s="31">
        <f ca="1">IMPORT[TT]</f>
        <v>1</v>
      </c>
      <c r="G288" s="31"/>
      <c r="H288" s="31" t="s">
        <v>3160</v>
      </c>
      <c r="I288" s="32">
        <v>1</v>
      </c>
      <c r="J288" s="31"/>
      <c r="K288" s="31" t="str">
        <f>IF(IMPORT[[#This Row],[b1]]="","",IMPORT[[#This Row],[b1]]-IMPORT[[#This Row],[a1]])</f>
        <v/>
      </c>
      <c r="L288" s="32">
        <f ca="1">SUM(INDIRECT(IMPORT_VAR[TABLENAME]&amp;"[@a"&amp;$1:$1-1&amp;"]"),INDIRECT(IMPORT_VAR[TABLENAME]&amp;"[@c"&amp;$1:$1-1&amp;"]"))</f>
        <v>1</v>
      </c>
      <c r="M288" s="31"/>
      <c r="N288" s="31" t="str">
        <f>IF(IMPORT[[#This Row],[b2]]="","",IMPORT[[#This Row],[b2]]-IMPORT[[#This Row],[a2]])</f>
        <v/>
      </c>
      <c r="O288" s="32">
        <f ca="1">SUM(INDIRECT(IMPORT_VAR[TABLENAME]&amp;"[@a"&amp;$1:$1-1&amp;"]"),INDIRECT(IMPORT_VAR[TABLENAME]&amp;"[@c"&amp;$1:$1-1&amp;"]"))</f>
        <v>1</v>
      </c>
      <c r="P288" s="33"/>
      <c r="Q288" s="33" t="str">
        <f>IF(IMPORT[[#This Row],[b3]]="","",IMPORT[[#This Row],[b3]]-IMPORT[[#This Row],[a3]])</f>
        <v/>
      </c>
      <c r="R288" s="32">
        <f ca="1">SUM(INDIRECT(IMPORT_VAR[TABLENAME]&amp;"[@a"&amp;$1:$1-1&amp;"]"),INDIRECT(IMPORT_VAR[TABLENAME]&amp;"[@c"&amp;$1:$1-1&amp;"]"))</f>
        <v>1</v>
      </c>
      <c r="S288" s="33"/>
      <c r="T288" s="33" t="str">
        <f>IF(IMPORT[[#This Row],[b4]]="","",IMPORT[[#This Row],[b4]]-IMPORT[[#This Row],[a4]])</f>
        <v/>
      </c>
      <c r="U288" s="32">
        <f ca="1">SUM(INDIRECT(IMPORT_VAR[TABLENAME]&amp;"[@a"&amp;$1:$1-1&amp;"]"),INDIRECT(IMPORT_VAR[TABLENAME]&amp;"[@c"&amp;$1:$1-1&amp;"]"))</f>
        <v>1</v>
      </c>
      <c r="V288" s="33"/>
      <c r="W288" s="31"/>
      <c r="X288" s="31" t="str">
        <f>IF(IMPORT[[#This Row],[b5]]="","",IMPORT[[#This Row],[b5]]-IMPORT[[#This Row],[a5]])</f>
        <v/>
      </c>
      <c r="Y288" s="49">
        <f ca="1">SUM(INDIRECT(IMPORT_VAR[TABLENAME]&amp;"[@a"&amp;$1:$1-1&amp;"]"),INDIRECT(IMPORT_VAR[TABLENAME]&amp;"[@c"&amp;$1:$1-1&amp;"]"))</f>
        <v>1</v>
      </c>
      <c r="Z288" s="51" t="s">
        <v>5661</v>
      </c>
      <c r="AA288" s="51" t="s">
        <v>3113</v>
      </c>
      <c r="AB288" s="51" t="s">
        <v>5724</v>
      </c>
      <c r="AC288" s="51" t="str">
        <f>CONCATENATE(IMPORT[[#This Row],[1]]," ",IMPORT[[#This Row],[2]],IF(IMPORT[[#This Row],[3]]="","",CONCATENATE(" ",IMPORT[[#This Row],[3]])))</f>
        <v>Kuas 251-7 Pagoda</v>
      </c>
      <c r="AD288" s="51" t="str">
        <f>CONCATENATE("Import ",IMPORT[[#This Row],[Ket]])</f>
        <v>Import A6</v>
      </c>
      <c r="AE288" s="52">
        <v>3600</v>
      </c>
      <c r="AF288" s="52" t="s">
        <v>5118</v>
      </c>
      <c r="AG288" s="52" t="s">
        <v>5780</v>
      </c>
      <c r="AH288" s="52">
        <f ca="1">IMPORT[[#This Row],[C]]</f>
        <v>1</v>
      </c>
      <c r="AI288" s="126" t="str">
        <f>CONCATENATE(IMPORT[[#This Row],[6]]," ",IMPORT[[#This Row],[7]])</f>
        <v>3600 PCS</v>
      </c>
    </row>
    <row r="289" spans="1:35">
      <c r="A289" s="102">
        <v>287</v>
      </c>
      <c r="B289" s="31">
        <f ca="1">IF(IMPORT[[#This Row],[C]]&lt;1,"",ROW()-2)</f>
        <v>287</v>
      </c>
      <c r="C289" s="57" t="s">
        <v>3114</v>
      </c>
      <c r="D289" s="31" t="s">
        <v>3107</v>
      </c>
      <c r="E289" s="31">
        <v>3600</v>
      </c>
      <c r="F289" s="31">
        <f ca="1">IMPORT[TT]</f>
        <v>1</v>
      </c>
      <c r="G289" s="31"/>
      <c r="H289" s="31" t="s">
        <v>3160</v>
      </c>
      <c r="I289" s="32">
        <v>1</v>
      </c>
      <c r="J289" s="31"/>
      <c r="K289" s="31" t="str">
        <f>IF(IMPORT[[#This Row],[b1]]="","",IMPORT[[#This Row],[b1]]-IMPORT[[#This Row],[a1]])</f>
        <v/>
      </c>
      <c r="L289" s="32">
        <f ca="1">SUM(INDIRECT(IMPORT_VAR[TABLENAME]&amp;"[@a"&amp;$1:$1-1&amp;"]"),INDIRECT(IMPORT_VAR[TABLENAME]&amp;"[@c"&amp;$1:$1-1&amp;"]"))</f>
        <v>1</v>
      </c>
      <c r="M289" s="31"/>
      <c r="N289" s="31" t="str">
        <f>IF(IMPORT[[#This Row],[b2]]="","",IMPORT[[#This Row],[b2]]-IMPORT[[#This Row],[a2]])</f>
        <v/>
      </c>
      <c r="O289" s="32">
        <f ca="1">SUM(INDIRECT(IMPORT_VAR[TABLENAME]&amp;"[@a"&amp;$1:$1-1&amp;"]"),INDIRECT(IMPORT_VAR[TABLENAME]&amp;"[@c"&amp;$1:$1-1&amp;"]"))</f>
        <v>1</v>
      </c>
      <c r="P289" s="33"/>
      <c r="Q289" s="33" t="str">
        <f>IF(IMPORT[[#This Row],[b3]]="","",IMPORT[[#This Row],[b3]]-IMPORT[[#This Row],[a3]])</f>
        <v/>
      </c>
      <c r="R289" s="32">
        <f ca="1">SUM(INDIRECT(IMPORT_VAR[TABLENAME]&amp;"[@a"&amp;$1:$1-1&amp;"]"),INDIRECT(IMPORT_VAR[TABLENAME]&amp;"[@c"&amp;$1:$1-1&amp;"]"))</f>
        <v>1</v>
      </c>
      <c r="S289" s="33"/>
      <c r="T289" s="33" t="str">
        <f>IF(IMPORT[[#This Row],[b4]]="","",IMPORT[[#This Row],[b4]]-IMPORT[[#This Row],[a4]])</f>
        <v/>
      </c>
      <c r="U289" s="32">
        <f ca="1">SUM(INDIRECT(IMPORT_VAR[TABLENAME]&amp;"[@a"&amp;$1:$1-1&amp;"]"),INDIRECT(IMPORT_VAR[TABLENAME]&amp;"[@c"&amp;$1:$1-1&amp;"]"))</f>
        <v>1</v>
      </c>
      <c r="V289" s="33"/>
      <c r="W289" s="31"/>
      <c r="X289" s="31" t="str">
        <f>IF(IMPORT[[#This Row],[b5]]="","",IMPORT[[#This Row],[b5]]-IMPORT[[#This Row],[a5]])</f>
        <v/>
      </c>
      <c r="Y289" s="49">
        <f ca="1">SUM(INDIRECT(IMPORT_VAR[TABLENAME]&amp;"[@a"&amp;$1:$1-1&amp;"]"),INDIRECT(IMPORT_VAR[TABLENAME]&amp;"[@c"&amp;$1:$1-1&amp;"]"))</f>
        <v>1</v>
      </c>
      <c r="Z289" s="51" t="s">
        <v>5661</v>
      </c>
      <c r="AA289" s="51" t="s">
        <v>3114</v>
      </c>
      <c r="AB289" s="51" t="s">
        <v>5724</v>
      </c>
      <c r="AC289" s="51" t="str">
        <f>CONCATENATE(IMPORT[[#This Row],[1]]," ",IMPORT[[#This Row],[2]],IF(IMPORT[[#This Row],[3]]="","",CONCATENATE(" ",IMPORT[[#This Row],[3]])))</f>
        <v>Kuas 251-8 Pagoda</v>
      </c>
      <c r="AD289" s="51" t="str">
        <f>CONCATENATE("Import ",IMPORT[[#This Row],[Ket]])</f>
        <v>Import A6</v>
      </c>
      <c r="AE289" s="52">
        <v>3600</v>
      </c>
      <c r="AF289" s="52" t="s">
        <v>5118</v>
      </c>
      <c r="AG289" s="52" t="s">
        <v>5780</v>
      </c>
      <c r="AH289" s="52">
        <f ca="1">IMPORT[[#This Row],[C]]</f>
        <v>1</v>
      </c>
      <c r="AI289" s="126" t="str">
        <f>CONCATENATE(IMPORT[[#This Row],[6]]," ",IMPORT[[#This Row],[7]])</f>
        <v>3600 PCS</v>
      </c>
    </row>
    <row r="290" spans="1:35">
      <c r="A290" s="102">
        <v>288</v>
      </c>
      <c r="B290" s="31">
        <f ca="1">IF(IMPORT[[#This Row],[C]]&lt;1,"",ROW()-2)</f>
        <v>288</v>
      </c>
      <c r="C290" s="57" t="s">
        <v>3115</v>
      </c>
      <c r="D290" s="31" t="s">
        <v>3107</v>
      </c>
      <c r="E290" s="31">
        <v>3600</v>
      </c>
      <c r="F290" s="31">
        <f ca="1">IMPORT[TT]</f>
        <v>2</v>
      </c>
      <c r="G290" s="31"/>
      <c r="H290" s="31" t="s">
        <v>3160</v>
      </c>
      <c r="I290" s="32">
        <v>2</v>
      </c>
      <c r="J290" s="31"/>
      <c r="K290" s="31" t="str">
        <f>IF(IMPORT[[#This Row],[b1]]="","",IMPORT[[#This Row],[b1]]-IMPORT[[#This Row],[a1]])</f>
        <v/>
      </c>
      <c r="L290" s="32">
        <f ca="1">SUM(INDIRECT(IMPORT_VAR[TABLENAME]&amp;"[@a"&amp;$1:$1-1&amp;"]"),INDIRECT(IMPORT_VAR[TABLENAME]&amp;"[@c"&amp;$1:$1-1&amp;"]"))</f>
        <v>2</v>
      </c>
      <c r="M290" s="31"/>
      <c r="N290" s="31" t="str">
        <f>IF(IMPORT[[#This Row],[b2]]="","",IMPORT[[#This Row],[b2]]-IMPORT[[#This Row],[a2]])</f>
        <v/>
      </c>
      <c r="O290" s="32">
        <f ca="1">SUM(INDIRECT(IMPORT_VAR[TABLENAME]&amp;"[@a"&amp;$1:$1-1&amp;"]"),INDIRECT(IMPORT_VAR[TABLENAME]&amp;"[@c"&amp;$1:$1-1&amp;"]"))</f>
        <v>2</v>
      </c>
      <c r="P290" s="33"/>
      <c r="Q290" s="33" t="str">
        <f>IF(IMPORT[[#This Row],[b3]]="","",IMPORT[[#This Row],[b3]]-IMPORT[[#This Row],[a3]])</f>
        <v/>
      </c>
      <c r="R290" s="32">
        <f ca="1">SUM(INDIRECT(IMPORT_VAR[TABLENAME]&amp;"[@a"&amp;$1:$1-1&amp;"]"),INDIRECT(IMPORT_VAR[TABLENAME]&amp;"[@c"&amp;$1:$1-1&amp;"]"))</f>
        <v>2</v>
      </c>
      <c r="S290" s="33"/>
      <c r="T290" s="33" t="str">
        <f>IF(IMPORT[[#This Row],[b4]]="","",IMPORT[[#This Row],[b4]]-IMPORT[[#This Row],[a4]])</f>
        <v/>
      </c>
      <c r="U290" s="32">
        <f ca="1">SUM(INDIRECT(IMPORT_VAR[TABLENAME]&amp;"[@a"&amp;$1:$1-1&amp;"]"),INDIRECT(IMPORT_VAR[TABLENAME]&amp;"[@c"&amp;$1:$1-1&amp;"]"))</f>
        <v>2</v>
      </c>
      <c r="V290" s="33"/>
      <c r="W290" s="31"/>
      <c r="X290" s="31" t="str">
        <f>IF(IMPORT[[#This Row],[b5]]="","",IMPORT[[#This Row],[b5]]-IMPORT[[#This Row],[a5]])</f>
        <v/>
      </c>
      <c r="Y290" s="49">
        <f ca="1">SUM(INDIRECT(IMPORT_VAR[TABLENAME]&amp;"[@a"&amp;$1:$1-1&amp;"]"),INDIRECT(IMPORT_VAR[TABLENAME]&amp;"[@c"&amp;$1:$1-1&amp;"]"))</f>
        <v>2</v>
      </c>
      <c r="Z290" s="51" t="s">
        <v>5661</v>
      </c>
      <c r="AA290" s="51" t="s">
        <v>3115</v>
      </c>
      <c r="AB290" s="51" t="s">
        <v>5724</v>
      </c>
      <c r="AC290" s="51" t="str">
        <f>CONCATENATE(IMPORT[[#This Row],[1]]," ",IMPORT[[#This Row],[2]],IF(IMPORT[[#This Row],[3]]="","",CONCATENATE(" ",IMPORT[[#This Row],[3]])))</f>
        <v>Kuas 251-9 Pagoda</v>
      </c>
      <c r="AD290" s="51" t="str">
        <f>CONCATENATE("Import ",IMPORT[[#This Row],[Ket]])</f>
        <v>Import A6</v>
      </c>
      <c r="AE290" s="52">
        <v>3600</v>
      </c>
      <c r="AF290" s="52" t="s">
        <v>5118</v>
      </c>
      <c r="AG290" s="52" t="s">
        <v>5780</v>
      </c>
      <c r="AH290" s="52">
        <f ca="1">IMPORT[[#This Row],[C]]</f>
        <v>2</v>
      </c>
      <c r="AI290" s="126" t="str">
        <f>CONCATENATE(IMPORT[[#This Row],[6]]," ",IMPORT[[#This Row],[7]])</f>
        <v>3600 PCS</v>
      </c>
    </row>
    <row r="291" spans="1:35">
      <c r="A291" s="102">
        <v>289</v>
      </c>
      <c r="B291" s="31">
        <f ca="1">IF(IMPORT[[#This Row],[C]]&lt;1,"",ROW()-2)</f>
        <v>289</v>
      </c>
      <c r="C291" s="57" t="s">
        <v>3116</v>
      </c>
      <c r="D291" s="31" t="s">
        <v>3107</v>
      </c>
      <c r="E291" s="31">
        <v>3600</v>
      </c>
      <c r="F291" s="31">
        <f ca="1">IMPORT[TT]</f>
        <v>2</v>
      </c>
      <c r="G291" s="31"/>
      <c r="H291" s="31" t="s">
        <v>3160</v>
      </c>
      <c r="I291" s="32">
        <v>2</v>
      </c>
      <c r="J291" s="31"/>
      <c r="K291" s="31" t="str">
        <f>IF(IMPORT[[#This Row],[b1]]="","",IMPORT[[#This Row],[b1]]-IMPORT[[#This Row],[a1]])</f>
        <v/>
      </c>
      <c r="L291" s="32">
        <f ca="1">SUM(INDIRECT(IMPORT_VAR[TABLENAME]&amp;"[@a"&amp;$1:$1-1&amp;"]"),INDIRECT(IMPORT_VAR[TABLENAME]&amp;"[@c"&amp;$1:$1-1&amp;"]"))</f>
        <v>2</v>
      </c>
      <c r="M291" s="31"/>
      <c r="N291" s="31" t="str">
        <f>IF(IMPORT[[#This Row],[b2]]="","",IMPORT[[#This Row],[b2]]-IMPORT[[#This Row],[a2]])</f>
        <v/>
      </c>
      <c r="O291" s="32">
        <f ca="1">SUM(INDIRECT(IMPORT_VAR[TABLENAME]&amp;"[@a"&amp;$1:$1-1&amp;"]"),INDIRECT(IMPORT_VAR[TABLENAME]&amp;"[@c"&amp;$1:$1-1&amp;"]"))</f>
        <v>2</v>
      </c>
      <c r="P291" s="33"/>
      <c r="Q291" s="33" t="str">
        <f>IF(IMPORT[[#This Row],[b3]]="","",IMPORT[[#This Row],[b3]]-IMPORT[[#This Row],[a3]])</f>
        <v/>
      </c>
      <c r="R291" s="32">
        <f ca="1">SUM(INDIRECT(IMPORT_VAR[TABLENAME]&amp;"[@a"&amp;$1:$1-1&amp;"]"),INDIRECT(IMPORT_VAR[TABLENAME]&amp;"[@c"&amp;$1:$1-1&amp;"]"))</f>
        <v>2</v>
      </c>
      <c r="S291" s="33"/>
      <c r="T291" s="33" t="str">
        <f>IF(IMPORT[[#This Row],[b4]]="","",IMPORT[[#This Row],[b4]]-IMPORT[[#This Row],[a4]])</f>
        <v/>
      </c>
      <c r="U291" s="32">
        <f ca="1">SUM(INDIRECT(IMPORT_VAR[TABLENAME]&amp;"[@a"&amp;$1:$1-1&amp;"]"),INDIRECT(IMPORT_VAR[TABLENAME]&amp;"[@c"&amp;$1:$1-1&amp;"]"))</f>
        <v>2</v>
      </c>
      <c r="V291" s="33"/>
      <c r="W291" s="31"/>
      <c r="X291" s="31" t="str">
        <f>IF(IMPORT[[#This Row],[b5]]="","",IMPORT[[#This Row],[b5]]-IMPORT[[#This Row],[a5]])</f>
        <v/>
      </c>
      <c r="Y291" s="49">
        <f ca="1">SUM(INDIRECT(IMPORT_VAR[TABLENAME]&amp;"[@a"&amp;$1:$1-1&amp;"]"),INDIRECT(IMPORT_VAR[TABLENAME]&amp;"[@c"&amp;$1:$1-1&amp;"]"))</f>
        <v>2</v>
      </c>
      <c r="Z291" s="51" t="s">
        <v>5661</v>
      </c>
      <c r="AA291" s="51" t="s">
        <v>3116</v>
      </c>
      <c r="AB291" s="51" t="s">
        <v>5724</v>
      </c>
      <c r="AC291" s="51" t="str">
        <f>CONCATENATE(IMPORT[[#This Row],[1]]," ",IMPORT[[#This Row],[2]],IF(IMPORT[[#This Row],[3]]="","",CONCATENATE(" ",IMPORT[[#This Row],[3]])))</f>
        <v>Kuas 251-10 Pagoda</v>
      </c>
      <c r="AD291" s="51" t="str">
        <f>CONCATENATE("Import ",IMPORT[[#This Row],[Ket]])</f>
        <v>Import A6</v>
      </c>
      <c r="AE291" s="52">
        <v>3600</v>
      </c>
      <c r="AF291" s="52" t="s">
        <v>5118</v>
      </c>
      <c r="AG291" s="52" t="s">
        <v>5780</v>
      </c>
      <c r="AH291" s="52">
        <f ca="1">IMPORT[[#This Row],[C]]</f>
        <v>2</v>
      </c>
      <c r="AI291" s="126" t="str">
        <f>CONCATENATE(IMPORT[[#This Row],[6]]," ",IMPORT[[#This Row],[7]])</f>
        <v>3600 PCS</v>
      </c>
    </row>
    <row r="292" spans="1:35">
      <c r="A292" s="102">
        <v>290</v>
      </c>
      <c r="B292" s="31">
        <f ca="1">IF(IMPORT[[#This Row],[C]]&lt;1,"",ROW()-2)</f>
        <v>290</v>
      </c>
      <c r="C292" s="57" t="s">
        <v>3117</v>
      </c>
      <c r="D292" s="31" t="s">
        <v>3107</v>
      </c>
      <c r="E292" s="31">
        <v>1800</v>
      </c>
      <c r="F292" s="31">
        <f ca="1">IMPORT[TT]</f>
        <v>3</v>
      </c>
      <c r="G292" s="31"/>
      <c r="H292" s="31" t="s">
        <v>3160</v>
      </c>
      <c r="I292" s="32">
        <v>3</v>
      </c>
      <c r="J292" s="31"/>
      <c r="K292" s="31" t="str">
        <f>IF(IMPORT[[#This Row],[b1]]="","",IMPORT[[#This Row],[b1]]-IMPORT[[#This Row],[a1]])</f>
        <v/>
      </c>
      <c r="L292" s="32">
        <f ca="1">SUM(INDIRECT(IMPORT_VAR[TABLENAME]&amp;"[@a"&amp;$1:$1-1&amp;"]"),INDIRECT(IMPORT_VAR[TABLENAME]&amp;"[@c"&amp;$1:$1-1&amp;"]"))</f>
        <v>3</v>
      </c>
      <c r="M292" s="31"/>
      <c r="N292" s="31" t="str">
        <f>IF(IMPORT[[#This Row],[b2]]="","",IMPORT[[#This Row],[b2]]-IMPORT[[#This Row],[a2]])</f>
        <v/>
      </c>
      <c r="O292" s="32">
        <f ca="1">SUM(INDIRECT(IMPORT_VAR[TABLENAME]&amp;"[@a"&amp;$1:$1-1&amp;"]"),INDIRECT(IMPORT_VAR[TABLENAME]&amp;"[@c"&amp;$1:$1-1&amp;"]"))</f>
        <v>3</v>
      </c>
      <c r="P292" s="33"/>
      <c r="Q292" s="33" t="str">
        <f>IF(IMPORT[[#This Row],[b3]]="","",IMPORT[[#This Row],[b3]]-IMPORT[[#This Row],[a3]])</f>
        <v/>
      </c>
      <c r="R292" s="32">
        <f ca="1">SUM(INDIRECT(IMPORT_VAR[TABLENAME]&amp;"[@a"&amp;$1:$1-1&amp;"]"),INDIRECT(IMPORT_VAR[TABLENAME]&amp;"[@c"&amp;$1:$1-1&amp;"]"))</f>
        <v>3</v>
      </c>
      <c r="S292" s="33"/>
      <c r="T292" s="33" t="str">
        <f>IF(IMPORT[[#This Row],[b4]]="","",IMPORT[[#This Row],[b4]]-IMPORT[[#This Row],[a4]])</f>
        <v/>
      </c>
      <c r="U292" s="32">
        <f ca="1">SUM(INDIRECT(IMPORT_VAR[TABLENAME]&amp;"[@a"&amp;$1:$1-1&amp;"]"),INDIRECT(IMPORT_VAR[TABLENAME]&amp;"[@c"&amp;$1:$1-1&amp;"]"))</f>
        <v>3</v>
      </c>
      <c r="V292" s="33"/>
      <c r="W292" s="31"/>
      <c r="X292" s="31" t="str">
        <f>IF(IMPORT[[#This Row],[b5]]="","",IMPORT[[#This Row],[b5]]-IMPORT[[#This Row],[a5]])</f>
        <v/>
      </c>
      <c r="Y292" s="49">
        <f ca="1">SUM(INDIRECT(IMPORT_VAR[TABLENAME]&amp;"[@a"&amp;$1:$1-1&amp;"]"),INDIRECT(IMPORT_VAR[TABLENAME]&amp;"[@c"&amp;$1:$1-1&amp;"]"))</f>
        <v>3</v>
      </c>
      <c r="Z292" s="51" t="s">
        <v>5661</v>
      </c>
      <c r="AA292" s="51" t="s">
        <v>3117</v>
      </c>
      <c r="AB292" s="51" t="s">
        <v>5724</v>
      </c>
      <c r="AC292" s="51" t="str">
        <f>CONCATENATE(IMPORT[[#This Row],[1]]," ",IMPORT[[#This Row],[2]],IF(IMPORT[[#This Row],[3]]="","",CONCATENATE(" ",IMPORT[[#This Row],[3]])))</f>
        <v>Kuas 251-11 Pagoda</v>
      </c>
      <c r="AD292" s="51" t="str">
        <f>CONCATENATE("Import ",IMPORT[[#This Row],[Ket]])</f>
        <v>Import A6</v>
      </c>
      <c r="AE292" s="52">
        <v>1800</v>
      </c>
      <c r="AF292" s="52" t="s">
        <v>5118</v>
      </c>
      <c r="AG292" s="52" t="s">
        <v>5780</v>
      </c>
      <c r="AH292" s="52">
        <f ca="1">IMPORT[[#This Row],[C]]</f>
        <v>3</v>
      </c>
      <c r="AI292" s="126" t="str">
        <f>CONCATENATE(IMPORT[[#This Row],[6]]," ",IMPORT[[#This Row],[7]])</f>
        <v>1800 PCS</v>
      </c>
    </row>
    <row r="293" spans="1:35">
      <c r="A293" s="102">
        <v>291</v>
      </c>
      <c r="B293" s="31">
        <f ca="1">IF(IMPORT[[#This Row],[C]]&lt;1,"",ROW()-2)</f>
        <v>291</v>
      </c>
      <c r="C293" s="57" t="s">
        <v>3120</v>
      </c>
      <c r="D293" s="31" t="s">
        <v>3119</v>
      </c>
      <c r="E293" s="31">
        <v>2400</v>
      </c>
      <c r="F293" s="31">
        <f ca="1">IMPORT[TT]</f>
        <v>2</v>
      </c>
      <c r="G293" s="31"/>
      <c r="H293" s="31" t="s">
        <v>3160</v>
      </c>
      <c r="I293" s="32">
        <v>2</v>
      </c>
      <c r="J293" s="31"/>
      <c r="K293" s="31" t="str">
        <f>IF(IMPORT[[#This Row],[b1]]="","",IMPORT[[#This Row],[b1]]-IMPORT[[#This Row],[a1]])</f>
        <v/>
      </c>
      <c r="L293" s="32">
        <f ca="1">SUM(INDIRECT(IMPORT_VAR[TABLENAME]&amp;"[@a"&amp;$1:$1-1&amp;"]"),INDIRECT(IMPORT_VAR[TABLENAME]&amp;"[@c"&amp;$1:$1-1&amp;"]"))</f>
        <v>2</v>
      </c>
      <c r="M293" s="31"/>
      <c r="N293" s="31" t="str">
        <f>IF(IMPORT[[#This Row],[b2]]="","",IMPORT[[#This Row],[b2]]-IMPORT[[#This Row],[a2]])</f>
        <v/>
      </c>
      <c r="O293" s="32">
        <f ca="1">SUM(INDIRECT(IMPORT_VAR[TABLENAME]&amp;"[@a"&amp;$1:$1-1&amp;"]"),INDIRECT(IMPORT_VAR[TABLENAME]&amp;"[@c"&amp;$1:$1-1&amp;"]"))</f>
        <v>2</v>
      </c>
      <c r="P293" s="33"/>
      <c r="Q293" s="33" t="str">
        <f>IF(IMPORT[[#This Row],[b3]]="","",IMPORT[[#This Row],[b3]]-IMPORT[[#This Row],[a3]])</f>
        <v/>
      </c>
      <c r="R293" s="32">
        <f ca="1">SUM(INDIRECT(IMPORT_VAR[TABLENAME]&amp;"[@a"&amp;$1:$1-1&amp;"]"),INDIRECT(IMPORT_VAR[TABLENAME]&amp;"[@c"&amp;$1:$1-1&amp;"]"))</f>
        <v>2</v>
      </c>
      <c r="S293" s="33"/>
      <c r="T293" s="33" t="str">
        <f>IF(IMPORT[[#This Row],[b4]]="","",IMPORT[[#This Row],[b4]]-IMPORT[[#This Row],[a4]])</f>
        <v/>
      </c>
      <c r="U293" s="32">
        <f ca="1">SUM(INDIRECT(IMPORT_VAR[TABLENAME]&amp;"[@a"&amp;$1:$1-1&amp;"]"),INDIRECT(IMPORT_VAR[TABLENAME]&amp;"[@c"&amp;$1:$1-1&amp;"]"))</f>
        <v>2</v>
      </c>
      <c r="V293" s="33"/>
      <c r="W293" s="31"/>
      <c r="X293" s="31" t="str">
        <f>IF(IMPORT[[#This Row],[b5]]="","",IMPORT[[#This Row],[b5]]-IMPORT[[#This Row],[a5]])</f>
        <v/>
      </c>
      <c r="Y293" s="49">
        <f ca="1">SUM(INDIRECT(IMPORT_VAR[TABLENAME]&amp;"[@a"&amp;$1:$1-1&amp;"]"),INDIRECT(IMPORT_VAR[TABLENAME]&amp;"[@c"&amp;$1:$1-1&amp;"]"))</f>
        <v>2</v>
      </c>
      <c r="Z293" s="51" t="s">
        <v>5661</v>
      </c>
      <c r="AA293" s="51" t="s">
        <v>3120</v>
      </c>
      <c r="AB293" s="51" t="s">
        <v>5723</v>
      </c>
      <c r="AC293" s="51" t="str">
        <f>CONCATENATE(IMPORT[[#This Row],[1]]," ",IMPORT[[#This Row],[2]],IF(IMPORT[[#This Row],[3]]="","",CONCATENATE(" ",IMPORT[[#This Row],[3]])))</f>
        <v>Kuas 929-1 Eterna HijiAyi</v>
      </c>
      <c r="AD293" s="51" t="str">
        <f>CONCATENATE("Import ",IMPORT[[#This Row],[Ket]])</f>
        <v>Import A6</v>
      </c>
      <c r="AE293" s="52">
        <v>2400</v>
      </c>
      <c r="AF293" s="52" t="s">
        <v>5118</v>
      </c>
      <c r="AG293" s="52" t="s">
        <v>5780</v>
      </c>
      <c r="AH293" s="52">
        <f ca="1">IMPORT[[#This Row],[C]]</f>
        <v>2</v>
      </c>
      <c r="AI293" s="126" t="str">
        <f>CONCATENATE(IMPORT[[#This Row],[6]]," ",IMPORT[[#This Row],[7]])</f>
        <v>2400 PCS</v>
      </c>
    </row>
    <row r="294" spans="1:35">
      <c r="A294" s="102">
        <v>292</v>
      </c>
      <c r="B294" s="31">
        <f ca="1">IF(IMPORT[[#This Row],[C]]&lt;1,"",ROW()-2)</f>
        <v>292</v>
      </c>
      <c r="C294" s="57" t="s">
        <v>3122</v>
      </c>
      <c r="D294" s="31" t="s">
        <v>3121</v>
      </c>
      <c r="E294" s="31">
        <v>2400</v>
      </c>
      <c r="F294" s="31">
        <f ca="1">IMPORT[TT]</f>
        <v>2</v>
      </c>
      <c r="G294" s="31"/>
      <c r="H294" s="31" t="s">
        <v>3160</v>
      </c>
      <c r="I294" s="32">
        <v>2</v>
      </c>
      <c r="J294" s="31"/>
      <c r="K294" s="31" t="str">
        <f>IF(IMPORT[[#This Row],[b1]]="","",IMPORT[[#This Row],[b1]]-IMPORT[[#This Row],[a1]])</f>
        <v/>
      </c>
      <c r="L294" s="32">
        <f ca="1">SUM(INDIRECT(IMPORT_VAR[TABLENAME]&amp;"[@a"&amp;$1:$1-1&amp;"]"),INDIRECT(IMPORT_VAR[TABLENAME]&amp;"[@c"&amp;$1:$1-1&amp;"]"))</f>
        <v>2</v>
      </c>
      <c r="M294" s="31"/>
      <c r="N294" s="31" t="str">
        <f>IF(IMPORT[[#This Row],[b2]]="","",IMPORT[[#This Row],[b2]]-IMPORT[[#This Row],[a2]])</f>
        <v/>
      </c>
      <c r="O294" s="32">
        <f ca="1">SUM(INDIRECT(IMPORT_VAR[TABLENAME]&amp;"[@a"&amp;$1:$1-1&amp;"]"),INDIRECT(IMPORT_VAR[TABLENAME]&amp;"[@c"&amp;$1:$1-1&amp;"]"))</f>
        <v>2</v>
      </c>
      <c r="P294" s="33"/>
      <c r="Q294" s="33" t="str">
        <f>IF(IMPORT[[#This Row],[b3]]="","",IMPORT[[#This Row],[b3]]-IMPORT[[#This Row],[a3]])</f>
        <v/>
      </c>
      <c r="R294" s="32">
        <f ca="1">SUM(INDIRECT(IMPORT_VAR[TABLENAME]&amp;"[@a"&amp;$1:$1-1&amp;"]"),INDIRECT(IMPORT_VAR[TABLENAME]&amp;"[@c"&amp;$1:$1-1&amp;"]"))</f>
        <v>2</v>
      </c>
      <c r="S294" s="33"/>
      <c r="T294" s="33" t="str">
        <f>IF(IMPORT[[#This Row],[b4]]="","",IMPORT[[#This Row],[b4]]-IMPORT[[#This Row],[a4]])</f>
        <v/>
      </c>
      <c r="U294" s="32">
        <f ca="1">SUM(INDIRECT(IMPORT_VAR[TABLENAME]&amp;"[@a"&amp;$1:$1-1&amp;"]"),INDIRECT(IMPORT_VAR[TABLENAME]&amp;"[@c"&amp;$1:$1-1&amp;"]"))</f>
        <v>2</v>
      </c>
      <c r="V294" s="33"/>
      <c r="W294" s="31"/>
      <c r="X294" s="31" t="str">
        <f>IF(IMPORT[[#This Row],[b5]]="","",IMPORT[[#This Row],[b5]]-IMPORT[[#This Row],[a5]])</f>
        <v/>
      </c>
      <c r="Y294" s="49">
        <f ca="1">SUM(INDIRECT(IMPORT_VAR[TABLENAME]&amp;"[@a"&amp;$1:$1-1&amp;"]"),INDIRECT(IMPORT_VAR[TABLENAME]&amp;"[@c"&amp;$1:$1-1&amp;"]"))</f>
        <v>2</v>
      </c>
      <c r="Z294" s="51" t="s">
        <v>5661</v>
      </c>
      <c r="AA294" s="51" t="s">
        <v>3122</v>
      </c>
      <c r="AB294" s="51" t="s">
        <v>5722</v>
      </c>
      <c r="AC294" s="51" t="str">
        <f>CONCATENATE(IMPORT[[#This Row],[1]]," ",IMPORT[[#This Row],[2]],IF(IMPORT[[#This Row],[3]]="","",CONCATENATE(" ",IMPORT[[#This Row],[3]])))</f>
        <v>Kuas 929-2 Eterna</v>
      </c>
      <c r="AD294" s="51" t="str">
        <f>CONCATENATE("Import ",IMPORT[[#This Row],[Ket]])</f>
        <v>Import A6</v>
      </c>
      <c r="AE294" s="52">
        <v>2400</v>
      </c>
      <c r="AF294" s="52" t="s">
        <v>5118</v>
      </c>
      <c r="AG294" s="52" t="s">
        <v>5780</v>
      </c>
      <c r="AH294" s="52">
        <f ca="1">IMPORT[[#This Row],[C]]</f>
        <v>2</v>
      </c>
      <c r="AI294" s="126" t="str">
        <f>CONCATENATE(IMPORT[[#This Row],[6]]," ",IMPORT[[#This Row],[7]])</f>
        <v>2400 PCS</v>
      </c>
    </row>
    <row r="295" spans="1:35">
      <c r="A295" s="102">
        <v>293</v>
      </c>
      <c r="B295" s="31">
        <f ca="1">IF(IMPORT[[#This Row],[C]]&lt;1,"",ROW()-2)</f>
        <v>293</v>
      </c>
      <c r="C295" s="57" t="s">
        <v>3123</v>
      </c>
      <c r="D295" s="31" t="s">
        <v>3121</v>
      </c>
      <c r="E295" s="31">
        <v>2400</v>
      </c>
      <c r="F295" s="31">
        <f ca="1">IMPORT[TT]</f>
        <v>4</v>
      </c>
      <c r="G295" s="31"/>
      <c r="H295" s="31" t="s">
        <v>3160</v>
      </c>
      <c r="I295" s="32">
        <v>4</v>
      </c>
      <c r="J295" s="31"/>
      <c r="K295" s="31" t="str">
        <f>IF(IMPORT[[#This Row],[b1]]="","",IMPORT[[#This Row],[b1]]-IMPORT[[#This Row],[a1]])</f>
        <v/>
      </c>
      <c r="L295" s="32">
        <f ca="1">SUM(INDIRECT(IMPORT_VAR[TABLENAME]&amp;"[@a"&amp;$1:$1-1&amp;"]"),INDIRECT(IMPORT_VAR[TABLENAME]&amp;"[@c"&amp;$1:$1-1&amp;"]"))</f>
        <v>4</v>
      </c>
      <c r="M295" s="31"/>
      <c r="N295" s="31" t="str">
        <f>IF(IMPORT[[#This Row],[b2]]="","",IMPORT[[#This Row],[b2]]-IMPORT[[#This Row],[a2]])</f>
        <v/>
      </c>
      <c r="O295" s="32">
        <f ca="1">SUM(INDIRECT(IMPORT_VAR[TABLENAME]&amp;"[@a"&amp;$1:$1-1&amp;"]"),INDIRECT(IMPORT_VAR[TABLENAME]&amp;"[@c"&amp;$1:$1-1&amp;"]"))</f>
        <v>4</v>
      </c>
      <c r="P295" s="33"/>
      <c r="Q295" s="33" t="str">
        <f>IF(IMPORT[[#This Row],[b3]]="","",IMPORT[[#This Row],[b3]]-IMPORT[[#This Row],[a3]])</f>
        <v/>
      </c>
      <c r="R295" s="32">
        <f ca="1">SUM(INDIRECT(IMPORT_VAR[TABLENAME]&amp;"[@a"&amp;$1:$1-1&amp;"]"),INDIRECT(IMPORT_VAR[TABLENAME]&amp;"[@c"&amp;$1:$1-1&amp;"]"))</f>
        <v>4</v>
      </c>
      <c r="S295" s="33"/>
      <c r="T295" s="33" t="str">
        <f>IF(IMPORT[[#This Row],[b4]]="","",IMPORT[[#This Row],[b4]]-IMPORT[[#This Row],[a4]])</f>
        <v/>
      </c>
      <c r="U295" s="32">
        <f ca="1">SUM(INDIRECT(IMPORT_VAR[TABLENAME]&amp;"[@a"&amp;$1:$1-1&amp;"]"),INDIRECT(IMPORT_VAR[TABLENAME]&amp;"[@c"&amp;$1:$1-1&amp;"]"))</f>
        <v>4</v>
      </c>
      <c r="V295" s="33"/>
      <c r="W295" s="31"/>
      <c r="X295" s="31" t="str">
        <f>IF(IMPORT[[#This Row],[b5]]="","",IMPORT[[#This Row],[b5]]-IMPORT[[#This Row],[a5]])</f>
        <v/>
      </c>
      <c r="Y295" s="49">
        <f ca="1">SUM(INDIRECT(IMPORT_VAR[TABLENAME]&amp;"[@a"&amp;$1:$1-1&amp;"]"),INDIRECT(IMPORT_VAR[TABLENAME]&amp;"[@c"&amp;$1:$1-1&amp;"]"))</f>
        <v>4</v>
      </c>
      <c r="Z295" s="51" t="s">
        <v>5661</v>
      </c>
      <c r="AA295" s="51" t="s">
        <v>3123</v>
      </c>
      <c r="AB295" s="51" t="s">
        <v>5722</v>
      </c>
      <c r="AC295" s="51" t="str">
        <f>CONCATENATE(IMPORT[[#This Row],[1]]," ",IMPORT[[#This Row],[2]],IF(IMPORT[[#This Row],[3]]="","",CONCATENATE(" ",IMPORT[[#This Row],[3]])))</f>
        <v>Kuas 929-3 Eterna</v>
      </c>
      <c r="AD295" s="51" t="str">
        <f>CONCATENATE("Import ",IMPORT[[#This Row],[Ket]])</f>
        <v>Import A6</v>
      </c>
      <c r="AE295" s="52">
        <v>2400</v>
      </c>
      <c r="AF295" s="52" t="s">
        <v>5118</v>
      </c>
      <c r="AG295" s="52" t="s">
        <v>5780</v>
      </c>
      <c r="AH295" s="52">
        <f ca="1">IMPORT[[#This Row],[C]]</f>
        <v>4</v>
      </c>
      <c r="AI295" s="126" t="str">
        <f>CONCATENATE(IMPORT[[#This Row],[6]]," ",IMPORT[[#This Row],[7]])</f>
        <v>2400 PCS</v>
      </c>
    </row>
    <row r="296" spans="1:35">
      <c r="A296" s="102">
        <v>294</v>
      </c>
      <c r="B296" s="31">
        <f ca="1">IF(IMPORT[[#This Row],[C]]&lt;1,"",ROW()-2)</f>
        <v>294</v>
      </c>
      <c r="C296" s="57" t="s">
        <v>3124</v>
      </c>
      <c r="D296" s="31" t="s">
        <v>3121</v>
      </c>
      <c r="E296" s="31">
        <v>2400</v>
      </c>
      <c r="F296" s="31">
        <f ca="1">IMPORT[TT]</f>
        <v>4</v>
      </c>
      <c r="G296" s="31"/>
      <c r="H296" s="31" t="s">
        <v>3160</v>
      </c>
      <c r="I296" s="32">
        <v>4</v>
      </c>
      <c r="J296" s="31"/>
      <c r="K296" s="31" t="str">
        <f>IF(IMPORT[[#This Row],[b1]]="","",IMPORT[[#This Row],[b1]]-IMPORT[[#This Row],[a1]])</f>
        <v/>
      </c>
      <c r="L296" s="32">
        <f ca="1">SUM(INDIRECT(IMPORT_VAR[TABLENAME]&amp;"[@a"&amp;$1:$1-1&amp;"]"),INDIRECT(IMPORT_VAR[TABLENAME]&amp;"[@c"&amp;$1:$1-1&amp;"]"))</f>
        <v>4</v>
      </c>
      <c r="M296" s="31"/>
      <c r="N296" s="31" t="str">
        <f>IF(IMPORT[[#This Row],[b2]]="","",IMPORT[[#This Row],[b2]]-IMPORT[[#This Row],[a2]])</f>
        <v/>
      </c>
      <c r="O296" s="32">
        <f ca="1">SUM(INDIRECT(IMPORT_VAR[TABLENAME]&amp;"[@a"&amp;$1:$1-1&amp;"]"),INDIRECT(IMPORT_VAR[TABLENAME]&amp;"[@c"&amp;$1:$1-1&amp;"]"))</f>
        <v>4</v>
      </c>
      <c r="P296" s="33"/>
      <c r="Q296" s="33" t="str">
        <f>IF(IMPORT[[#This Row],[b3]]="","",IMPORT[[#This Row],[b3]]-IMPORT[[#This Row],[a3]])</f>
        <v/>
      </c>
      <c r="R296" s="32">
        <f ca="1">SUM(INDIRECT(IMPORT_VAR[TABLENAME]&amp;"[@a"&amp;$1:$1-1&amp;"]"),INDIRECT(IMPORT_VAR[TABLENAME]&amp;"[@c"&amp;$1:$1-1&amp;"]"))</f>
        <v>4</v>
      </c>
      <c r="S296" s="33"/>
      <c r="T296" s="33" t="str">
        <f>IF(IMPORT[[#This Row],[b4]]="","",IMPORT[[#This Row],[b4]]-IMPORT[[#This Row],[a4]])</f>
        <v/>
      </c>
      <c r="U296" s="32">
        <f ca="1">SUM(INDIRECT(IMPORT_VAR[TABLENAME]&amp;"[@a"&amp;$1:$1-1&amp;"]"),INDIRECT(IMPORT_VAR[TABLENAME]&amp;"[@c"&amp;$1:$1-1&amp;"]"))</f>
        <v>4</v>
      </c>
      <c r="V296" s="33"/>
      <c r="W296" s="31"/>
      <c r="X296" s="31" t="str">
        <f>IF(IMPORT[[#This Row],[b5]]="","",IMPORT[[#This Row],[b5]]-IMPORT[[#This Row],[a5]])</f>
        <v/>
      </c>
      <c r="Y296" s="49">
        <f ca="1">SUM(INDIRECT(IMPORT_VAR[TABLENAME]&amp;"[@a"&amp;$1:$1-1&amp;"]"),INDIRECT(IMPORT_VAR[TABLENAME]&amp;"[@c"&amp;$1:$1-1&amp;"]"))</f>
        <v>4</v>
      </c>
      <c r="Z296" s="51" t="s">
        <v>5661</v>
      </c>
      <c r="AA296" s="51" t="s">
        <v>3124</v>
      </c>
      <c r="AB296" s="51" t="s">
        <v>5722</v>
      </c>
      <c r="AC296" s="51" t="str">
        <f>CONCATENATE(IMPORT[[#This Row],[1]]," ",IMPORT[[#This Row],[2]],IF(IMPORT[[#This Row],[3]]="","",CONCATENATE(" ",IMPORT[[#This Row],[3]])))</f>
        <v>Kuas 929-4 Eterna</v>
      </c>
      <c r="AD296" s="51" t="str">
        <f>CONCATENATE("Import ",IMPORT[[#This Row],[Ket]])</f>
        <v>Import A6</v>
      </c>
      <c r="AE296" s="52">
        <v>2400</v>
      </c>
      <c r="AF296" s="52" t="s">
        <v>5118</v>
      </c>
      <c r="AG296" s="52" t="s">
        <v>5780</v>
      </c>
      <c r="AH296" s="52">
        <f ca="1">IMPORT[[#This Row],[C]]</f>
        <v>4</v>
      </c>
      <c r="AI296" s="126" t="str">
        <f>CONCATENATE(IMPORT[[#This Row],[6]]," ",IMPORT[[#This Row],[7]])</f>
        <v>2400 PCS</v>
      </c>
    </row>
    <row r="297" spans="1:35">
      <c r="A297" s="102">
        <v>295</v>
      </c>
      <c r="B297" s="31">
        <f ca="1">IF(IMPORT[[#This Row],[C]]&lt;1,"",ROW()-2)</f>
        <v>295</v>
      </c>
      <c r="C297" s="57" t="s">
        <v>3125</v>
      </c>
      <c r="D297" s="31" t="s">
        <v>3121</v>
      </c>
      <c r="E297" s="31">
        <v>2400</v>
      </c>
      <c r="F297" s="31">
        <f ca="1">IMPORT[TT]</f>
        <v>3</v>
      </c>
      <c r="G297" s="31"/>
      <c r="H297" s="31" t="s">
        <v>3160</v>
      </c>
      <c r="I297" s="32">
        <v>3</v>
      </c>
      <c r="J297" s="31"/>
      <c r="K297" s="31" t="str">
        <f>IF(IMPORT[[#This Row],[b1]]="","",IMPORT[[#This Row],[b1]]-IMPORT[[#This Row],[a1]])</f>
        <v/>
      </c>
      <c r="L297" s="32">
        <f ca="1">SUM(INDIRECT(IMPORT_VAR[TABLENAME]&amp;"[@a"&amp;$1:$1-1&amp;"]"),INDIRECT(IMPORT_VAR[TABLENAME]&amp;"[@c"&amp;$1:$1-1&amp;"]"))</f>
        <v>3</v>
      </c>
      <c r="M297" s="31"/>
      <c r="N297" s="31" t="str">
        <f>IF(IMPORT[[#This Row],[b2]]="","",IMPORT[[#This Row],[b2]]-IMPORT[[#This Row],[a2]])</f>
        <v/>
      </c>
      <c r="O297" s="32">
        <f ca="1">SUM(INDIRECT(IMPORT_VAR[TABLENAME]&amp;"[@a"&amp;$1:$1-1&amp;"]"),INDIRECT(IMPORT_VAR[TABLENAME]&amp;"[@c"&amp;$1:$1-1&amp;"]"))</f>
        <v>3</v>
      </c>
      <c r="P297" s="33"/>
      <c r="Q297" s="33" t="str">
        <f>IF(IMPORT[[#This Row],[b3]]="","",IMPORT[[#This Row],[b3]]-IMPORT[[#This Row],[a3]])</f>
        <v/>
      </c>
      <c r="R297" s="32">
        <f ca="1">SUM(INDIRECT(IMPORT_VAR[TABLENAME]&amp;"[@a"&amp;$1:$1-1&amp;"]"),INDIRECT(IMPORT_VAR[TABLENAME]&amp;"[@c"&amp;$1:$1-1&amp;"]"))</f>
        <v>3</v>
      </c>
      <c r="S297" s="33"/>
      <c r="T297" s="33" t="str">
        <f>IF(IMPORT[[#This Row],[b4]]="","",IMPORT[[#This Row],[b4]]-IMPORT[[#This Row],[a4]])</f>
        <v/>
      </c>
      <c r="U297" s="32">
        <f ca="1">SUM(INDIRECT(IMPORT_VAR[TABLENAME]&amp;"[@a"&amp;$1:$1-1&amp;"]"),INDIRECT(IMPORT_VAR[TABLENAME]&amp;"[@c"&amp;$1:$1-1&amp;"]"))</f>
        <v>3</v>
      </c>
      <c r="V297" s="33"/>
      <c r="W297" s="31"/>
      <c r="X297" s="31" t="str">
        <f>IF(IMPORT[[#This Row],[b5]]="","",IMPORT[[#This Row],[b5]]-IMPORT[[#This Row],[a5]])</f>
        <v/>
      </c>
      <c r="Y297" s="49">
        <f ca="1">SUM(INDIRECT(IMPORT_VAR[TABLENAME]&amp;"[@a"&amp;$1:$1-1&amp;"]"),INDIRECT(IMPORT_VAR[TABLENAME]&amp;"[@c"&amp;$1:$1-1&amp;"]"))</f>
        <v>3</v>
      </c>
      <c r="Z297" s="51" t="s">
        <v>5661</v>
      </c>
      <c r="AA297" s="51" t="s">
        <v>3125</v>
      </c>
      <c r="AB297" s="51" t="s">
        <v>5722</v>
      </c>
      <c r="AC297" s="51" t="str">
        <f>CONCATENATE(IMPORT[[#This Row],[1]]," ",IMPORT[[#This Row],[2]],IF(IMPORT[[#This Row],[3]]="","",CONCATENATE(" ",IMPORT[[#This Row],[3]])))</f>
        <v>Kuas 929-5 Eterna</v>
      </c>
      <c r="AD297" s="51" t="str">
        <f>CONCATENATE("Import ",IMPORT[[#This Row],[Ket]])</f>
        <v>Import A6</v>
      </c>
      <c r="AE297" s="52">
        <v>2400</v>
      </c>
      <c r="AF297" s="52" t="s">
        <v>5118</v>
      </c>
      <c r="AG297" s="52" t="s">
        <v>5780</v>
      </c>
      <c r="AH297" s="52">
        <f ca="1">IMPORT[[#This Row],[C]]</f>
        <v>3</v>
      </c>
      <c r="AI297" s="126" t="str">
        <f>CONCATENATE(IMPORT[[#This Row],[6]]," ",IMPORT[[#This Row],[7]])</f>
        <v>2400 PCS</v>
      </c>
    </row>
    <row r="298" spans="1:35">
      <c r="A298" s="102">
        <v>296</v>
      </c>
      <c r="B298" s="31">
        <f ca="1">IF(IMPORT[[#This Row],[C]]&lt;1,"",ROW()-2)</f>
        <v>296</v>
      </c>
      <c r="C298" s="57" t="s">
        <v>3126</v>
      </c>
      <c r="D298" s="31" t="s">
        <v>3121</v>
      </c>
      <c r="E298" s="31">
        <v>2400</v>
      </c>
      <c r="F298" s="31">
        <f ca="1">IMPORT[TT]</f>
        <v>3</v>
      </c>
      <c r="G298" s="31"/>
      <c r="H298" s="31" t="s">
        <v>3160</v>
      </c>
      <c r="I298" s="32">
        <v>3</v>
      </c>
      <c r="J298" s="31"/>
      <c r="K298" s="31" t="str">
        <f>IF(IMPORT[[#This Row],[b1]]="","",IMPORT[[#This Row],[b1]]-IMPORT[[#This Row],[a1]])</f>
        <v/>
      </c>
      <c r="L298" s="32">
        <f ca="1">SUM(INDIRECT(IMPORT_VAR[TABLENAME]&amp;"[@a"&amp;$1:$1-1&amp;"]"),INDIRECT(IMPORT_VAR[TABLENAME]&amp;"[@c"&amp;$1:$1-1&amp;"]"))</f>
        <v>3</v>
      </c>
      <c r="M298" s="31"/>
      <c r="N298" s="31" t="str">
        <f>IF(IMPORT[[#This Row],[b2]]="","",IMPORT[[#This Row],[b2]]-IMPORT[[#This Row],[a2]])</f>
        <v/>
      </c>
      <c r="O298" s="32">
        <f ca="1">SUM(INDIRECT(IMPORT_VAR[TABLENAME]&amp;"[@a"&amp;$1:$1-1&amp;"]"),INDIRECT(IMPORT_VAR[TABLENAME]&amp;"[@c"&amp;$1:$1-1&amp;"]"))</f>
        <v>3</v>
      </c>
      <c r="P298" s="33"/>
      <c r="Q298" s="33" t="str">
        <f>IF(IMPORT[[#This Row],[b3]]="","",IMPORT[[#This Row],[b3]]-IMPORT[[#This Row],[a3]])</f>
        <v/>
      </c>
      <c r="R298" s="32">
        <f ca="1">SUM(INDIRECT(IMPORT_VAR[TABLENAME]&amp;"[@a"&amp;$1:$1-1&amp;"]"),INDIRECT(IMPORT_VAR[TABLENAME]&amp;"[@c"&amp;$1:$1-1&amp;"]"))</f>
        <v>3</v>
      </c>
      <c r="S298" s="33"/>
      <c r="T298" s="33" t="str">
        <f>IF(IMPORT[[#This Row],[b4]]="","",IMPORT[[#This Row],[b4]]-IMPORT[[#This Row],[a4]])</f>
        <v/>
      </c>
      <c r="U298" s="32">
        <f ca="1">SUM(INDIRECT(IMPORT_VAR[TABLENAME]&amp;"[@a"&amp;$1:$1-1&amp;"]"),INDIRECT(IMPORT_VAR[TABLENAME]&amp;"[@c"&amp;$1:$1-1&amp;"]"))</f>
        <v>3</v>
      </c>
      <c r="V298" s="33"/>
      <c r="W298" s="31"/>
      <c r="X298" s="31" t="str">
        <f>IF(IMPORT[[#This Row],[b5]]="","",IMPORT[[#This Row],[b5]]-IMPORT[[#This Row],[a5]])</f>
        <v/>
      </c>
      <c r="Y298" s="49">
        <f ca="1">SUM(INDIRECT(IMPORT_VAR[TABLENAME]&amp;"[@a"&amp;$1:$1-1&amp;"]"),INDIRECT(IMPORT_VAR[TABLENAME]&amp;"[@c"&amp;$1:$1-1&amp;"]"))</f>
        <v>3</v>
      </c>
      <c r="Z298" s="51" t="s">
        <v>5661</v>
      </c>
      <c r="AA298" s="51" t="s">
        <v>3126</v>
      </c>
      <c r="AB298" s="51" t="s">
        <v>5722</v>
      </c>
      <c r="AC298" s="51" t="str">
        <f>CONCATENATE(IMPORT[[#This Row],[1]]," ",IMPORT[[#This Row],[2]],IF(IMPORT[[#This Row],[3]]="","",CONCATENATE(" ",IMPORT[[#This Row],[3]])))</f>
        <v>Kuas 929-6 Eterna</v>
      </c>
      <c r="AD298" s="51" t="str">
        <f>CONCATENATE("Import ",IMPORT[[#This Row],[Ket]])</f>
        <v>Import A6</v>
      </c>
      <c r="AE298" s="52">
        <v>2400</v>
      </c>
      <c r="AF298" s="52" t="s">
        <v>5118</v>
      </c>
      <c r="AG298" s="52" t="s">
        <v>5780</v>
      </c>
      <c r="AH298" s="52">
        <f ca="1">IMPORT[[#This Row],[C]]</f>
        <v>3</v>
      </c>
      <c r="AI298" s="126" t="str">
        <f>CONCATENATE(IMPORT[[#This Row],[6]]," ",IMPORT[[#This Row],[7]])</f>
        <v>2400 PCS</v>
      </c>
    </row>
    <row r="299" spans="1:35">
      <c r="A299" s="102">
        <v>297</v>
      </c>
      <c r="B299" s="31">
        <f ca="1">IF(IMPORT[[#This Row],[C]]&lt;1,"",ROW()-2)</f>
        <v>297</v>
      </c>
      <c r="C299" s="57" t="s">
        <v>3127</v>
      </c>
      <c r="D299" s="31" t="s">
        <v>3121</v>
      </c>
      <c r="E299" s="31">
        <v>1200</v>
      </c>
      <c r="F299" s="31">
        <f ca="1">IMPORT[TT]</f>
        <v>3</v>
      </c>
      <c r="G299" s="31"/>
      <c r="H299" s="31" t="s">
        <v>3160</v>
      </c>
      <c r="I299" s="32">
        <v>3</v>
      </c>
      <c r="J299" s="31"/>
      <c r="K299" s="31" t="str">
        <f>IF(IMPORT[[#This Row],[b1]]="","",IMPORT[[#This Row],[b1]]-IMPORT[[#This Row],[a1]])</f>
        <v/>
      </c>
      <c r="L299" s="32">
        <f ca="1">SUM(INDIRECT(IMPORT_VAR[TABLENAME]&amp;"[@a"&amp;$1:$1-1&amp;"]"),INDIRECT(IMPORT_VAR[TABLENAME]&amp;"[@c"&amp;$1:$1-1&amp;"]"))</f>
        <v>3</v>
      </c>
      <c r="M299" s="31"/>
      <c r="N299" s="31" t="str">
        <f>IF(IMPORT[[#This Row],[b2]]="","",IMPORT[[#This Row],[b2]]-IMPORT[[#This Row],[a2]])</f>
        <v/>
      </c>
      <c r="O299" s="32">
        <f ca="1">SUM(INDIRECT(IMPORT_VAR[TABLENAME]&amp;"[@a"&amp;$1:$1-1&amp;"]"),INDIRECT(IMPORT_VAR[TABLENAME]&amp;"[@c"&amp;$1:$1-1&amp;"]"))</f>
        <v>3</v>
      </c>
      <c r="P299" s="33"/>
      <c r="Q299" s="33" t="str">
        <f>IF(IMPORT[[#This Row],[b3]]="","",IMPORT[[#This Row],[b3]]-IMPORT[[#This Row],[a3]])</f>
        <v/>
      </c>
      <c r="R299" s="32">
        <f ca="1">SUM(INDIRECT(IMPORT_VAR[TABLENAME]&amp;"[@a"&amp;$1:$1-1&amp;"]"),INDIRECT(IMPORT_VAR[TABLENAME]&amp;"[@c"&amp;$1:$1-1&amp;"]"))</f>
        <v>3</v>
      </c>
      <c r="S299" s="33"/>
      <c r="T299" s="33" t="str">
        <f>IF(IMPORT[[#This Row],[b4]]="","",IMPORT[[#This Row],[b4]]-IMPORT[[#This Row],[a4]])</f>
        <v/>
      </c>
      <c r="U299" s="32">
        <f ca="1">SUM(INDIRECT(IMPORT_VAR[TABLENAME]&amp;"[@a"&amp;$1:$1-1&amp;"]"),INDIRECT(IMPORT_VAR[TABLENAME]&amp;"[@c"&amp;$1:$1-1&amp;"]"))</f>
        <v>3</v>
      </c>
      <c r="V299" s="33"/>
      <c r="W299" s="31"/>
      <c r="X299" s="31" t="str">
        <f>IF(IMPORT[[#This Row],[b5]]="","",IMPORT[[#This Row],[b5]]-IMPORT[[#This Row],[a5]])</f>
        <v/>
      </c>
      <c r="Y299" s="49">
        <f ca="1">SUM(INDIRECT(IMPORT_VAR[TABLENAME]&amp;"[@a"&amp;$1:$1-1&amp;"]"),INDIRECT(IMPORT_VAR[TABLENAME]&amp;"[@c"&amp;$1:$1-1&amp;"]"))</f>
        <v>3</v>
      </c>
      <c r="Z299" s="51" t="s">
        <v>5661</v>
      </c>
      <c r="AA299" s="51" t="s">
        <v>3127</v>
      </c>
      <c r="AB299" s="51" t="s">
        <v>5722</v>
      </c>
      <c r="AC299" s="51" t="str">
        <f>CONCATENATE(IMPORT[[#This Row],[1]]," ",IMPORT[[#This Row],[2]],IF(IMPORT[[#This Row],[3]]="","",CONCATENATE(" ",IMPORT[[#This Row],[3]])))</f>
        <v>Kuas 929-7 Eterna</v>
      </c>
      <c r="AD299" s="51" t="str">
        <f>CONCATENATE("Import ",IMPORT[[#This Row],[Ket]])</f>
        <v>Import A6</v>
      </c>
      <c r="AE299" s="52">
        <v>1200</v>
      </c>
      <c r="AF299" s="52" t="s">
        <v>5118</v>
      </c>
      <c r="AG299" s="52" t="s">
        <v>5780</v>
      </c>
      <c r="AH299" s="52">
        <f ca="1">IMPORT[[#This Row],[C]]</f>
        <v>3</v>
      </c>
      <c r="AI299" s="126" t="str">
        <f>CONCATENATE(IMPORT[[#This Row],[6]]," ",IMPORT[[#This Row],[7]])</f>
        <v>1200 PCS</v>
      </c>
    </row>
    <row r="300" spans="1:35">
      <c r="A300" s="102">
        <v>298</v>
      </c>
      <c r="B300" s="31">
        <f ca="1">IF(IMPORT[[#This Row],[C]]&lt;1,"",ROW()-2)</f>
        <v>298</v>
      </c>
      <c r="C300" s="57" t="s">
        <v>3128</v>
      </c>
      <c r="D300" s="31" t="s">
        <v>3121</v>
      </c>
      <c r="E300" s="31">
        <v>1200</v>
      </c>
      <c r="F300" s="31">
        <f ca="1">IMPORT[TT]</f>
        <v>3</v>
      </c>
      <c r="G300" s="31"/>
      <c r="H300" s="31" t="s">
        <v>3160</v>
      </c>
      <c r="I300" s="32">
        <v>3</v>
      </c>
      <c r="J300" s="31"/>
      <c r="K300" s="31" t="str">
        <f>IF(IMPORT[[#This Row],[b1]]="","",IMPORT[[#This Row],[b1]]-IMPORT[[#This Row],[a1]])</f>
        <v/>
      </c>
      <c r="L300" s="32">
        <f ca="1">SUM(INDIRECT(IMPORT_VAR[TABLENAME]&amp;"[@a"&amp;$1:$1-1&amp;"]"),INDIRECT(IMPORT_VAR[TABLENAME]&amp;"[@c"&amp;$1:$1-1&amp;"]"))</f>
        <v>3</v>
      </c>
      <c r="M300" s="31"/>
      <c r="N300" s="31" t="str">
        <f>IF(IMPORT[[#This Row],[b2]]="","",IMPORT[[#This Row],[b2]]-IMPORT[[#This Row],[a2]])</f>
        <v/>
      </c>
      <c r="O300" s="32">
        <f ca="1">SUM(INDIRECT(IMPORT_VAR[TABLENAME]&amp;"[@a"&amp;$1:$1-1&amp;"]"),INDIRECT(IMPORT_VAR[TABLENAME]&amp;"[@c"&amp;$1:$1-1&amp;"]"))</f>
        <v>3</v>
      </c>
      <c r="P300" s="33"/>
      <c r="Q300" s="33" t="str">
        <f>IF(IMPORT[[#This Row],[b3]]="","",IMPORT[[#This Row],[b3]]-IMPORT[[#This Row],[a3]])</f>
        <v/>
      </c>
      <c r="R300" s="32">
        <f ca="1">SUM(INDIRECT(IMPORT_VAR[TABLENAME]&amp;"[@a"&amp;$1:$1-1&amp;"]"),INDIRECT(IMPORT_VAR[TABLENAME]&amp;"[@c"&amp;$1:$1-1&amp;"]"))</f>
        <v>3</v>
      </c>
      <c r="S300" s="33"/>
      <c r="T300" s="33" t="str">
        <f>IF(IMPORT[[#This Row],[b4]]="","",IMPORT[[#This Row],[b4]]-IMPORT[[#This Row],[a4]])</f>
        <v/>
      </c>
      <c r="U300" s="32">
        <f ca="1">SUM(INDIRECT(IMPORT_VAR[TABLENAME]&amp;"[@a"&amp;$1:$1-1&amp;"]"),INDIRECT(IMPORT_VAR[TABLENAME]&amp;"[@c"&amp;$1:$1-1&amp;"]"))</f>
        <v>3</v>
      </c>
      <c r="V300" s="33"/>
      <c r="W300" s="31"/>
      <c r="X300" s="31" t="str">
        <f>IF(IMPORT[[#This Row],[b5]]="","",IMPORT[[#This Row],[b5]]-IMPORT[[#This Row],[a5]])</f>
        <v/>
      </c>
      <c r="Y300" s="49">
        <f ca="1">SUM(INDIRECT(IMPORT_VAR[TABLENAME]&amp;"[@a"&amp;$1:$1-1&amp;"]"),INDIRECT(IMPORT_VAR[TABLENAME]&amp;"[@c"&amp;$1:$1-1&amp;"]"))</f>
        <v>3</v>
      </c>
      <c r="Z300" s="51" t="s">
        <v>5661</v>
      </c>
      <c r="AA300" s="51" t="s">
        <v>3128</v>
      </c>
      <c r="AB300" s="51" t="s">
        <v>5722</v>
      </c>
      <c r="AC300" s="51" t="str">
        <f>CONCATENATE(IMPORT[[#This Row],[1]]," ",IMPORT[[#This Row],[2]],IF(IMPORT[[#This Row],[3]]="","",CONCATENATE(" ",IMPORT[[#This Row],[3]])))</f>
        <v>Kuas 929-8 Eterna</v>
      </c>
      <c r="AD300" s="51" t="str">
        <f>CONCATENATE("Import ",IMPORT[[#This Row],[Ket]])</f>
        <v>Import A6</v>
      </c>
      <c r="AE300" s="52">
        <v>1200</v>
      </c>
      <c r="AF300" s="52" t="s">
        <v>5118</v>
      </c>
      <c r="AG300" s="52" t="s">
        <v>5780</v>
      </c>
      <c r="AH300" s="52">
        <f ca="1">IMPORT[[#This Row],[C]]</f>
        <v>3</v>
      </c>
      <c r="AI300" s="126" t="str">
        <f>CONCATENATE(IMPORT[[#This Row],[6]]," ",IMPORT[[#This Row],[7]])</f>
        <v>1200 PCS</v>
      </c>
    </row>
    <row r="301" spans="1:35">
      <c r="A301" s="102">
        <v>299</v>
      </c>
      <c r="B301" s="31">
        <f ca="1">IF(IMPORT[[#This Row],[C]]&lt;1,"",ROW()-2)</f>
        <v>299</v>
      </c>
      <c r="C301" s="57" t="s">
        <v>3129</v>
      </c>
      <c r="D301" s="31" t="s">
        <v>3121</v>
      </c>
      <c r="E301" s="31">
        <v>600</v>
      </c>
      <c r="F301" s="31">
        <f ca="1">IMPORT[TT]</f>
        <v>1</v>
      </c>
      <c r="G301" s="31"/>
      <c r="H301" s="31" t="s">
        <v>3160</v>
      </c>
      <c r="I301" s="32">
        <v>1</v>
      </c>
      <c r="J301" s="31"/>
      <c r="K301" s="31" t="str">
        <f>IF(IMPORT[[#This Row],[b1]]="","",IMPORT[[#This Row],[b1]]-IMPORT[[#This Row],[a1]])</f>
        <v/>
      </c>
      <c r="L301" s="32">
        <f ca="1">SUM(INDIRECT(IMPORT_VAR[TABLENAME]&amp;"[@a"&amp;$1:$1-1&amp;"]"),INDIRECT(IMPORT_VAR[TABLENAME]&amp;"[@c"&amp;$1:$1-1&amp;"]"))</f>
        <v>1</v>
      </c>
      <c r="M301" s="31"/>
      <c r="N301" s="31" t="str">
        <f>IF(IMPORT[[#This Row],[b2]]="","",IMPORT[[#This Row],[b2]]-IMPORT[[#This Row],[a2]])</f>
        <v/>
      </c>
      <c r="O301" s="32">
        <f ca="1">SUM(INDIRECT(IMPORT_VAR[TABLENAME]&amp;"[@a"&amp;$1:$1-1&amp;"]"),INDIRECT(IMPORT_VAR[TABLENAME]&amp;"[@c"&amp;$1:$1-1&amp;"]"))</f>
        <v>1</v>
      </c>
      <c r="P301" s="33"/>
      <c r="Q301" s="33" t="str">
        <f>IF(IMPORT[[#This Row],[b3]]="","",IMPORT[[#This Row],[b3]]-IMPORT[[#This Row],[a3]])</f>
        <v/>
      </c>
      <c r="R301" s="32">
        <f ca="1">SUM(INDIRECT(IMPORT_VAR[TABLENAME]&amp;"[@a"&amp;$1:$1-1&amp;"]"),INDIRECT(IMPORT_VAR[TABLENAME]&amp;"[@c"&amp;$1:$1-1&amp;"]"))</f>
        <v>1</v>
      </c>
      <c r="S301" s="33"/>
      <c r="T301" s="33" t="str">
        <f>IF(IMPORT[[#This Row],[b4]]="","",IMPORT[[#This Row],[b4]]-IMPORT[[#This Row],[a4]])</f>
        <v/>
      </c>
      <c r="U301" s="32">
        <f ca="1">SUM(INDIRECT(IMPORT_VAR[TABLENAME]&amp;"[@a"&amp;$1:$1-1&amp;"]"),INDIRECT(IMPORT_VAR[TABLENAME]&amp;"[@c"&amp;$1:$1-1&amp;"]"))</f>
        <v>1</v>
      </c>
      <c r="V301" s="33"/>
      <c r="W301" s="31"/>
      <c r="X301" s="31" t="str">
        <f>IF(IMPORT[[#This Row],[b5]]="","",IMPORT[[#This Row],[b5]]-IMPORT[[#This Row],[a5]])</f>
        <v/>
      </c>
      <c r="Y301" s="49">
        <f ca="1">SUM(INDIRECT(IMPORT_VAR[TABLENAME]&amp;"[@a"&amp;$1:$1-1&amp;"]"),INDIRECT(IMPORT_VAR[TABLENAME]&amp;"[@c"&amp;$1:$1-1&amp;"]"))</f>
        <v>1</v>
      </c>
      <c r="Z301" s="51" t="s">
        <v>5661</v>
      </c>
      <c r="AA301" s="51" t="s">
        <v>3129</v>
      </c>
      <c r="AB301" s="51" t="s">
        <v>5722</v>
      </c>
      <c r="AC301" s="51" t="str">
        <f>CONCATENATE(IMPORT[[#This Row],[1]]," ",IMPORT[[#This Row],[2]],IF(IMPORT[[#This Row],[3]]="","",CONCATENATE(" ",IMPORT[[#This Row],[3]])))</f>
        <v>Kuas 929-9 Eterna</v>
      </c>
      <c r="AD301" s="51" t="str">
        <f>CONCATENATE("Import ",IMPORT[[#This Row],[Ket]])</f>
        <v>Import A6</v>
      </c>
      <c r="AE301" s="52">
        <v>600</v>
      </c>
      <c r="AF301" s="52" t="s">
        <v>5118</v>
      </c>
      <c r="AG301" s="52" t="s">
        <v>5780</v>
      </c>
      <c r="AH301" s="52">
        <f ca="1">IMPORT[[#This Row],[C]]</f>
        <v>1</v>
      </c>
      <c r="AI301" s="126" t="str">
        <f>CONCATENATE(IMPORT[[#This Row],[6]]," ",IMPORT[[#This Row],[7]])</f>
        <v>600 PCS</v>
      </c>
    </row>
    <row r="302" spans="1:35">
      <c r="A302" s="102">
        <v>300</v>
      </c>
      <c r="B302" s="31">
        <f ca="1">IF(IMPORT[[#This Row],[C]]&lt;1,"",ROW()-2)</f>
        <v>300</v>
      </c>
      <c r="C302" s="57" t="s">
        <v>3131</v>
      </c>
      <c r="D302" s="31" t="s">
        <v>3121</v>
      </c>
      <c r="E302" s="31">
        <v>600</v>
      </c>
      <c r="F302" s="31">
        <f ca="1">IMPORT[TT]</f>
        <v>3</v>
      </c>
      <c r="G302" s="31"/>
      <c r="H302" s="31" t="s">
        <v>3160</v>
      </c>
      <c r="I302" s="32">
        <v>3</v>
      </c>
      <c r="J302" s="31"/>
      <c r="K302" s="31" t="str">
        <f>IF(IMPORT[[#This Row],[b1]]="","",IMPORT[[#This Row],[b1]]-IMPORT[[#This Row],[a1]])</f>
        <v/>
      </c>
      <c r="L302" s="32">
        <f ca="1">SUM(INDIRECT(IMPORT_VAR[TABLENAME]&amp;"[@a"&amp;$1:$1-1&amp;"]"),INDIRECT(IMPORT_VAR[TABLENAME]&amp;"[@c"&amp;$1:$1-1&amp;"]"))</f>
        <v>3</v>
      </c>
      <c r="M302" s="31"/>
      <c r="N302" s="31" t="str">
        <f>IF(IMPORT[[#This Row],[b2]]="","",IMPORT[[#This Row],[b2]]-IMPORT[[#This Row],[a2]])</f>
        <v/>
      </c>
      <c r="O302" s="32">
        <f ca="1">SUM(INDIRECT(IMPORT_VAR[TABLENAME]&amp;"[@a"&amp;$1:$1-1&amp;"]"),INDIRECT(IMPORT_VAR[TABLENAME]&amp;"[@c"&amp;$1:$1-1&amp;"]"))</f>
        <v>3</v>
      </c>
      <c r="P302" s="33"/>
      <c r="Q302" s="33" t="str">
        <f>IF(IMPORT[[#This Row],[b3]]="","",IMPORT[[#This Row],[b3]]-IMPORT[[#This Row],[a3]])</f>
        <v/>
      </c>
      <c r="R302" s="32">
        <f ca="1">SUM(INDIRECT(IMPORT_VAR[TABLENAME]&amp;"[@a"&amp;$1:$1-1&amp;"]"),INDIRECT(IMPORT_VAR[TABLENAME]&amp;"[@c"&amp;$1:$1-1&amp;"]"))</f>
        <v>3</v>
      </c>
      <c r="S302" s="33"/>
      <c r="T302" s="33" t="str">
        <f>IF(IMPORT[[#This Row],[b4]]="","",IMPORT[[#This Row],[b4]]-IMPORT[[#This Row],[a4]])</f>
        <v/>
      </c>
      <c r="U302" s="32">
        <f ca="1">SUM(INDIRECT(IMPORT_VAR[TABLENAME]&amp;"[@a"&amp;$1:$1-1&amp;"]"),INDIRECT(IMPORT_VAR[TABLENAME]&amp;"[@c"&amp;$1:$1-1&amp;"]"))</f>
        <v>3</v>
      </c>
      <c r="V302" s="33"/>
      <c r="W302" s="31"/>
      <c r="X302" s="31" t="str">
        <f>IF(IMPORT[[#This Row],[b5]]="","",IMPORT[[#This Row],[b5]]-IMPORT[[#This Row],[a5]])</f>
        <v/>
      </c>
      <c r="Y302" s="49">
        <f ca="1">SUM(INDIRECT(IMPORT_VAR[TABLENAME]&amp;"[@a"&amp;$1:$1-1&amp;"]"),INDIRECT(IMPORT_VAR[TABLENAME]&amp;"[@c"&amp;$1:$1-1&amp;"]"))</f>
        <v>3</v>
      </c>
      <c r="Z302" s="51" t="s">
        <v>5661</v>
      </c>
      <c r="AA302" s="51" t="s">
        <v>3131</v>
      </c>
      <c r="AB302" s="51" t="s">
        <v>5722</v>
      </c>
      <c r="AC302" s="51" t="str">
        <f>CONCATENATE(IMPORT[[#This Row],[1]]," ",IMPORT[[#This Row],[2]],IF(IMPORT[[#This Row],[3]]="","",CONCATENATE(" ",IMPORT[[#This Row],[3]])))</f>
        <v>Kuas 929-11 Eterna</v>
      </c>
      <c r="AD302" s="51" t="str">
        <f>CONCATENATE("Import ",IMPORT[[#This Row],[Ket]])</f>
        <v>Import A6</v>
      </c>
      <c r="AE302" s="52">
        <v>600</v>
      </c>
      <c r="AF302" s="52" t="s">
        <v>5118</v>
      </c>
      <c r="AG302" s="52" t="s">
        <v>5780</v>
      </c>
      <c r="AH302" s="52">
        <f ca="1">IMPORT[[#This Row],[C]]</f>
        <v>3</v>
      </c>
      <c r="AI302" s="126" t="str">
        <f>CONCATENATE(IMPORT[[#This Row],[6]]," ",IMPORT[[#This Row],[7]])</f>
        <v>600 PCS</v>
      </c>
    </row>
    <row r="303" spans="1:35">
      <c r="A303" s="102">
        <v>301</v>
      </c>
      <c r="B303" s="31">
        <f ca="1">IF(IMPORT[[#This Row],[C]]&lt;1,"",ROW()-2)</f>
        <v>301</v>
      </c>
      <c r="C303" s="57" t="s">
        <v>3132</v>
      </c>
      <c r="D303" s="31" t="s">
        <v>3121</v>
      </c>
      <c r="E303" s="31">
        <v>600</v>
      </c>
      <c r="F303" s="31">
        <f ca="1">IMPORT[TT]</f>
        <v>3</v>
      </c>
      <c r="G303" s="31"/>
      <c r="H303" s="31" t="s">
        <v>3160</v>
      </c>
      <c r="I303" s="32">
        <v>3</v>
      </c>
      <c r="J303" s="31"/>
      <c r="K303" s="31" t="str">
        <f>IF(IMPORT[[#This Row],[b1]]="","",IMPORT[[#This Row],[b1]]-IMPORT[[#This Row],[a1]])</f>
        <v/>
      </c>
      <c r="L303" s="32">
        <f ca="1">SUM(INDIRECT(IMPORT_VAR[TABLENAME]&amp;"[@a"&amp;$1:$1-1&amp;"]"),INDIRECT(IMPORT_VAR[TABLENAME]&amp;"[@c"&amp;$1:$1-1&amp;"]"))</f>
        <v>3</v>
      </c>
      <c r="M303" s="31"/>
      <c r="N303" s="31" t="str">
        <f>IF(IMPORT[[#This Row],[b2]]="","",IMPORT[[#This Row],[b2]]-IMPORT[[#This Row],[a2]])</f>
        <v/>
      </c>
      <c r="O303" s="32">
        <f ca="1">SUM(INDIRECT(IMPORT_VAR[TABLENAME]&amp;"[@a"&amp;$1:$1-1&amp;"]"),INDIRECT(IMPORT_VAR[TABLENAME]&amp;"[@c"&amp;$1:$1-1&amp;"]"))</f>
        <v>3</v>
      </c>
      <c r="P303" s="33"/>
      <c r="Q303" s="33" t="str">
        <f>IF(IMPORT[[#This Row],[b3]]="","",IMPORT[[#This Row],[b3]]-IMPORT[[#This Row],[a3]])</f>
        <v/>
      </c>
      <c r="R303" s="32">
        <f ca="1">SUM(INDIRECT(IMPORT_VAR[TABLENAME]&amp;"[@a"&amp;$1:$1-1&amp;"]"),INDIRECT(IMPORT_VAR[TABLENAME]&amp;"[@c"&amp;$1:$1-1&amp;"]"))</f>
        <v>3</v>
      </c>
      <c r="S303" s="33"/>
      <c r="T303" s="33" t="str">
        <f>IF(IMPORT[[#This Row],[b4]]="","",IMPORT[[#This Row],[b4]]-IMPORT[[#This Row],[a4]])</f>
        <v/>
      </c>
      <c r="U303" s="32">
        <f ca="1">SUM(INDIRECT(IMPORT_VAR[TABLENAME]&amp;"[@a"&amp;$1:$1-1&amp;"]"),INDIRECT(IMPORT_VAR[TABLENAME]&amp;"[@c"&amp;$1:$1-1&amp;"]"))</f>
        <v>3</v>
      </c>
      <c r="V303" s="33"/>
      <c r="W303" s="31"/>
      <c r="X303" s="31" t="str">
        <f>IF(IMPORT[[#This Row],[b5]]="","",IMPORT[[#This Row],[b5]]-IMPORT[[#This Row],[a5]])</f>
        <v/>
      </c>
      <c r="Y303" s="49">
        <f ca="1">SUM(INDIRECT(IMPORT_VAR[TABLENAME]&amp;"[@a"&amp;$1:$1-1&amp;"]"),INDIRECT(IMPORT_VAR[TABLENAME]&amp;"[@c"&amp;$1:$1-1&amp;"]"))</f>
        <v>3</v>
      </c>
      <c r="Z303" s="51" t="s">
        <v>5661</v>
      </c>
      <c r="AA303" s="51" t="s">
        <v>3132</v>
      </c>
      <c r="AB303" s="51" t="s">
        <v>5722</v>
      </c>
      <c r="AC303" s="51" t="str">
        <f>CONCATENATE(IMPORT[[#This Row],[1]]," ",IMPORT[[#This Row],[2]],IF(IMPORT[[#This Row],[3]]="","",CONCATENATE(" ",IMPORT[[#This Row],[3]])))</f>
        <v>Kuas 929-12 Eterna</v>
      </c>
      <c r="AD303" s="51" t="str">
        <f>CONCATENATE("Import ",IMPORT[[#This Row],[Ket]])</f>
        <v>Import A6</v>
      </c>
      <c r="AE303" s="52">
        <v>600</v>
      </c>
      <c r="AF303" s="52" t="s">
        <v>5118</v>
      </c>
      <c r="AG303" s="52" t="s">
        <v>5780</v>
      </c>
      <c r="AH303" s="52">
        <f ca="1">IMPORT[[#This Row],[C]]</f>
        <v>3</v>
      </c>
      <c r="AI303" s="126" t="str">
        <f>CONCATENATE(IMPORT[[#This Row],[6]]," ",IMPORT[[#This Row],[7]])</f>
        <v>600 PCS</v>
      </c>
    </row>
    <row r="304" spans="1:35">
      <c r="A304" s="102">
        <v>302</v>
      </c>
      <c r="B304" s="31">
        <f ca="1">IF(IMPORT[[#This Row],[C]]&lt;1,"",ROW()-2)</f>
        <v>302</v>
      </c>
      <c r="C304" s="57" t="s">
        <v>3133</v>
      </c>
      <c r="D304" s="31" t="s">
        <v>2804</v>
      </c>
      <c r="E304" s="31">
        <v>1000</v>
      </c>
      <c r="F304" s="31">
        <f ca="1">IMPORT[TT]</f>
        <v>2</v>
      </c>
      <c r="G304" s="31"/>
      <c r="H304" s="31" t="s">
        <v>3160</v>
      </c>
      <c r="I304" s="32">
        <v>2</v>
      </c>
      <c r="J304" s="31"/>
      <c r="K304" s="31" t="str">
        <f>IF(IMPORT[[#This Row],[b1]]="","",IMPORT[[#This Row],[b1]]-IMPORT[[#This Row],[a1]])</f>
        <v/>
      </c>
      <c r="L304" s="32">
        <f ca="1">SUM(INDIRECT(IMPORT_VAR[TABLENAME]&amp;"[@a"&amp;$1:$1-1&amp;"]"),INDIRECT(IMPORT_VAR[TABLENAME]&amp;"[@c"&amp;$1:$1-1&amp;"]"))</f>
        <v>2</v>
      </c>
      <c r="M304" s="31"/>
      <c r="N304" s="31" t="str">
        <f>IF(IMPORT[[#This Row],[b2]]="","",IMPORT[[#This Row],[b2]]-IMPORT[[#This Row],[a2]])</f>
        <v/>
      </c>
      <c r="O304" s="32">
        <f ca="1">SUM(INDIRECT(IMPORT_VAR[TABLENAME]&amp;"[@a"&amp;$1:$1-1&amp;"]"),INDIRECT(IMPORT_VAR[TABLENAME]&amp;"[@c"&amp;$1:$1-1&amp;"]"))</f>
        <v>2</v>
      </c>
      <c r="P304" s="33"/>
      <c r="Q304" s="33" t="str">
        <f>IF(IMPORT[[#This Row],[b3]]="","",IMPORT[[#This Row],[b3]]-IMPORT[[#This Row],[a3]])</f>
        <v/>
      </c>
      <c r="R304" s="32">
        <f ca="1">SUM(INDIRECT(IMPORT_VAR[TABLENAME]&amp;"[@a"&amp;$1:$1-1&amp;"]"),INDIRECT(IMPORT_VAR[TABLENAME]&amp;"[@c"&amp;$1:$1-1&amp;"]"))</f>
        <v>2</v>
      </c>
      <c r="S304" s="33"/>
      <c r="T304" s="33" t="str">
        <f>IF(IMPORT[[#This Row],[b4]]="","",IMPORT[[#This Row],[b4]]-IMPORT[[#This Row],[a4]])</f>
        <v/>
      </c>
      <c r="U304" s="32">
        <f ca="1">SUM(INDIRECT(IMPORT_VAR[TABLENAME]&amp;"[@a"&amp;$1:$1-1&amp;"]"),INDIRECT(IMPORT_VAR[TABLENAME]&amp;"[@c"&amp;$1:$1-1&amp;"]"))</f>
        <v>2</v>
      </c>
      <c r="V304" s="33"/>
      <c r="W304" s="31"/>
      <c r="X304" s="31" t="str">
        <f>IF(IMPORT[[#This Row],[b5]]="","",IMPORT[[#This Row],[b5]]-IMPORT[[#This Row],[a5]])</f>
        <v/>
      </c>
      <c r="Y304" s="49">
        <f ca="1">SUM(INDIRECT(IMPORT_VAR[TABLENAME]&amp;"[@a"&amp;$1:$1-1&amp;"]"),INDIRECT(IMPORT_VAR[TABLENAME]&amp;"[@c"&amp;$1:$1-1&amp;"]"))</f>
        <v>2</v>
      </c>
      <c r="Z304" s="51" t="s">
        <v>5661</v>
      </c>
      <c r="AA304" s="51" t="s">
        <v>3133</v>
      </c>
      <c r="AB304" s="51"/>
      <c r="AC304" s="51" t="str">
        <f>CONCATENATE(IMPORT[[#This Row],[1]]," ",IMPORT[[#This Row],[2]],IF(IMPORT[[#This Row],[3]]="","",CONCATENATE(" ",IMPORT[[#This Row],[3]])))</f>
        <v>Kuas K3NIL</v>
      </c>
      <c r="AD304" s="51" t="str">
        <f>CONCATENATE("Import ",IMPORT[[#This Row],[Ket]])</f>
        <v>Import A6</v>
      </c>
      <c r="AE304" s="52">
        <v>1000</v>
      </c>
      <c r="AF304" s="52" t="s">
        <v>5118</v>
      </c>
      <c r="AG304" s="52" t="s">
        <v>5780</v>
      </c>
      <c r="AH304" s="52">
        <f ca="1">IMPORT[[#This Row],[C]]</f>
        <v>2</v>
      </c>
      <c r="AI304" s="126" t="str">
        <f>CONCATENATE(IMPORT[[#This Row],[6]]," ",IMPORT[[#This Row],[7]])</f>
        <v>1000 PCS</v>
      </c>
    </row>
    <row r="305" spans="1:35">
      <c r="A305" s="102">
        <v>303</v>
      </c>
      <c r="B305" s="31">
        <f ca="1">IF(IMPORT[[#This Row],[C]]&lt;1,"",ROW()-2)</f>
        <v>303</v>
      </c>
      <c r="C305" s="57" t="s">
        <v>3134</v>
      </c>
      <c r="D305" s="31" t="s">
        <v>2804</v>
      </c>
      <c r="E305" s="31">
        <v>600</v>
      </c>
      <c r="F305" s="31">
        <f ca="1">IMPORT[TT]</f>
        <v>3</v>
      </c>
      <c r="G305" s="31"/>
      <c r="H305" s="31" t="s">
        <v>3160</v>
      </c>
      <c r="I305" s="32">
        <v>3</v>
      </c>
      <c r="J305" s="31"/>
      <c r="K305" s="31" t="str">
        <f>IF(IMPORT[[#This Row],[b1]]="","",IMPORT[[#This Row],[b1]]-IMPORT[[#This Row],[a1]])</f>
        <v/>
      </c>
      <c r="L305" s="32">
        <f ca="1">SUM(INDIRECT(IMPORT_VAR[TABLENAME]&amp;"[@a"&amp;$1:$1-1&amp;"]"),INDIRECT(IMPORT_VAR[TABLENAME]&amp;"[@c"&amp;$1:$1-1&amp;"]"))</f>
        <v>3</v>
      </c>
      <c r="M305" s="31"/>
      <c r="N305" s="31" t="str">
        <f>IF(IMPORT[[#This Row],[b2]]="","",IMPORT[[#This Row],[b2]]-IMPORT[[#This Row],[a2]])</f>
        <v/>
      </c>
      <c r="O305" s="32">
        <f ca="1">SUM(INDIRECT(IMPORT_VAR[TABLENAME]&amp;"[@a"&amp;$1:$1-1&amp;"]"),INDIRECT(IMPORT_VAR[TABLENAME]&amp;"[@c"&amp;$1:$1-1&amp;"]"))</f>
        <v>3</v>
      </c>
      <c r="P305" s="33"/>
      <c r="Q305" s="33" t="str">
        <f>IF(IMPORT[[#This Row],[b3]]="","",IMPORT[[#This Row],[b3]]-IMPORT[[#This Row],[a3]])</f>
        <v/>
      </c>
      <c r="R305" s="32">
        <f ca="1">SUM(INDIRECT(IMPORT_VAR[TABLENAME]&amp;"[@a"&amp;$1:$1-1&amp;"]"),INDIRECT(IMPORT_VAR[TABLENAME]&amp;"[@c"&amp;$1:$1-1&amp;"]"))</f>
        <v>3</v>
      </c>
      <c r="S305" s="33"/>
      <c r="T305" s="33" t="str">
        <f>IF(IMPORT[[#This Row],[b4]]="","",IMPORT[[#This Row],[b4]]-IMPORT[[#This Row],[a4]])</f>
        <v/>
      </c>
      <c r="U305" s="32">
        <f ca="1">SUM(INDIRECT(IMPORT_VAR[TABLENAME]&amp;"[@a"&amp;$1:$1-1&amp;"]"),INDIRECT(IMPORT_VAR[TABLENAME]&amp;"[@c"&amp;$1:$1-1&amp;"]"))</f>
        <v>3</v>
      </c>
      <c r="V305" s="33"/>
      <c r="W305" s="31"/>
      <c r="X305" s="31" t="str">
        <f>IF(IMPORT[[#This Row],[b5]]="","",IMPORT[[#This Row],[b5]]-IMPORT[[#This Row],[a5]])</f>
        <v/>
      </c>
      <c r="Y305" s="49">
        <f ca="1">SUM(INDIRECT(IMPORT_VAR[TABLENAME]&amp;"[@a"&amp;$1:$1-1&amp;"]"),INDIRECT(IMPORT_VAR[TABLENAME]&amp;"[@c"&amp;$1:$1-1&amp;"]"))</f>
        <v>3</v>
      </c>
      <c r="Z305" s="51" t="s">
        <v>5661</v>
      </c>
      <c r="AA305" s="51" t="s">
        <v>3134</v>
      </c>
      <c r="AB305" s="51"/>
      <c r="AC305" s="51" t="str">
        <f>CONCATENATE(IMPORT[[#This Row],[1]]," ",IMPORT[[#This Row],[2]],IF(IMPORT[[#This Row],[3]]="","",CONCATENATE(" ",IMPORT[[#This Row],[3]])))</f>
        <v>Kuas K7NIL</v>
      </c>
      <c r="AD305" s="51" t="str">
        <f>CONCATENATE("Import ",IMPORT[[#This Row],[Ket]])</f>
        <v>Import A6</v>
      </c>
      <c r="AE305" s="52">
        <v>600</v>
      </c>
      <c r="AF305" s="52" t="s">
        <v>5118</v>
      </c>
      <c r="AG305" s="52" t="s">
        <v>5780</v>
      </c>
      <c r="AH305" s="52">
        <f ca="1">IMPORT[[#This Row],[C]]</f>
        <v>3</v>
      </c>
      <c r="AI305" s="126" t="str">
        <f>CONCATENATE(IMPORT[[#This Row],[6]]," ",IMPORT[[#This Row],[7]])</f>
        <v>600 PCS</v>
      </c>
    </row>
    <row r="306" spans="1:35">
      <c r="A306" s="102">
        <v>304</v>
      </c>
      <c r="B306" s="31">
        <f ca="1">IF(IMPORT[[#This Row],[C]]&lt;1,"",ROW()-2)</f>
        <v>304</v>
      </c>
      <c r="C306" s="57" t="s">
        <v>3135</v>
      </c>
      <c r="D306" s="31" t="s">
        <v>2804</v>
      </c>
      <c r="E306" s="31">
        <v>480</v>
      </c>
      <c r="F306" s="31">
        <f ca="1">IMPORT[TT]</f>
        <v>4</v>
      </c>
      <c r="G306" s="31"/>
      <c r="H306" s="31" t="s">
        <v>3160</v>
      </c>
      <c r="I306" s="32">
        <v>4</v>
      </c>
      <c r="J306" s="31"/>
      <c r="K306" s="31" t="str">
        <f>IF(IMPORT[[#This Row],[b1]]="","",IMPORT[[#This Row],[b1]]-IMPORT[[#This Row],[a1]])</f>
        <v/>
      </c>
      <c r="L306" s="32">
        <f ca="1">SUM(INDIRECT(IMPORT_VAR[TABLENAME]&amp;"[@a"&amp;$1:$1-1&amp;"]"),INDIRECT(IMPORT_VAR[TABLENAME]&amp;"[@c"&amp;$1:$1-1&amp;"]"))</f>
        <v>4</v>
      </c>
      <c r="M306" s="31"/>
      <c r="N306" s="31" t="str">
        <f>IF(IMPORT[[#This Row],[b2]]="","",IMPORT[[#This Row],[b2]]-IMPORT[[#This Row],[a2]])</f>
        <v/>
      </c>
      <c r="O306" s="32">
        <f ca="1">SUM(INDIRECT(IMPORT_VAR[TABLENAME]&amp;"[@a"&amp;$1:$1-1&amp;"]"),INDIRECT(IMPORT_VAR[TABLENAME]&amp;"[@c"&amp;$1:$1-1&amp;"]"))</f>
        <v>4</v>
      </c>
      <c r="P306" s="33"/>
      <c r="Q306" s="33" t="str">
        <f>IF(IMPORT[[#This Row],[b3]]="","",IMPORT[[#This Row],[b3]]-IMPORT[[#This Row],[a3]])</f>
        <v/>
      </c>
      <c r="R306" s="32">
        <f ca="1">SUM(INDIRECT(IMPORT_VAR[TABLENAME]&amp;"[@a"&amp;$1:$1-1&amp;"]"),INDIRECT(IMPORT_VAR[TABLENAME]&amp;"[@c"&amp;$1:$1-1&amp;"]"))</f>
        <v>4</v>
      </c>
      <c r="S306" s="33"/>
      <c r="T306" s="33" t="str">
        <f>IF(IMPORT[[#This Row],[b4]]="","",IMPORT[[#This Row],[b4]]-IMPORT[[#This Row],[a4]])</f>
        <v/>
      </c>
      <c r="U306" s="32">
        <f ca="1">SUM(INDIRECT(IMPORT_VAR[TABLENAME]&amp;"[@a"&amp;$1:$1-1&amp;"]"),INDIRECT(IMPORT_VAR[TABLENAME]&amp;"[@c"&amp;$1:$1-1&amp;"]"))</f>
        <v>4</v>
      </c>
      <c r="V306" s="33"/>
      <c r="W306" s="31"/>
      <c r="X306" s="31" t="str">
        <f>IF(IMPORT[[#This Row],[b5]]="","",IMPORT[[#This Row],[b5]]-IMPORT[[#This Row],[a5]])</f>
        <v/>
      </c>
      <c r="Y306" s="49">
        <f ca="1">SUM(INDIRECT(IMPORT_VAR[TABLENAME]&amp;"[@a"&amp;$1:$1-1&amp;"]"),INDIRECT(IMPORT_VAR[TABLENAME]&amp;"[@c"&amp;$1:$1-1&amp;"]"))</f>
        <v>4</v>
      </c>
      <c r="Z306" s="51" t="s">
        <v>5661</v>
      </c>
      <c r="AA306" s="51" t="s">
        <v>3135</v>
      </c>
      <c r="AB306" s="51"/>
      <c r="AC306" s="51" t="str">
        <f>CONCATENATE(IMPORT[[#This Row],[1]]," ",IMPORT[[#This Row],[2]],IF(IMPORT[[#This Row],[3]]="","",CONCATENATE(" ",IMPORT[[#This Row],[3]])))</f>
        <v>Kuas B-05</v>
      </c>
      <c r="AD306" s="51" t="str">
        <f>CONCATENATE("Import ",IMPORT[[#This Row],[Ket]])</f>
        <v>Import A6</v>
      </c>
      <c r="AE306" s="52">
        <v>480</v>
      </c>
      <c r="AF306" s="52" t="s">
        <v>5118</v>
      </c>
      <c r="AG306" s="52" t="s">
        <v>5780</v>
      </c>
      <c r="AH306" s="52">
        <f ca="1">IMPORT[[#This Row],[C]]</f>
        <v>4</v>
      </c>
      <c r="AI306" s="126" t="str">
        <f>CONCATENATE(IMPORT[[#This Row],[6]]," ",IMPORT[[#This Row],[7]])</f>
        <v>480 PCS</v>
      </c>
    </row>
    <row r="307" spans="1:35">
      <c r="A307" s="102">
        <v>305</v>
      </c>
      <c r="B307" s="31">
        <f ca="1">IF(IMPORT[[#This Row],[C]]&lt;1,"",ROW()-2)</f>
        <v>305</v>
      </c>
      <c r="C307" s="57" t="s">
        <v>3136</v>
      </c>
      <c r="D307" s="31" t="s">
        <v>2804</v>
      </c>
      <c r="E307" s="31">
        <v>600</v>
      </c>
      <c r="F307" s="31">
        <f ca="1">IMPORT[TT]</f>
        <v>2</v>
      </c>
      <c r="G307" s="31"/>
      <c r="H307" s="34" t="s">
        <v>3160</v>
      </c>
      <c r="I307" s="32">
        <v>2</v>
      </c>
      <c r="J307" s="31"/>
      <c r="K307" s="31" t="str">
        <f>IF(IMPORT[[#This Row],[b1]]="","",IMPORT[[#This Row],[b1]]-IMPORT[[#This Row],[a1]])</f>
        <v/>
      </c>
      <c r="L307" s="32">
        <f ca="1">SUM(INDIRECT(IMPORT_VAR[TABLENAME]&amp;"[@a"&amp;$1:$1-1&amp;"]"),INDIRECT(IMPORT_VAR[TABLENAME]&amp;"[@c"&amp;$1:$1-1&amp;"]"))</f>
        <v>2</v>
      </c>
      <c r="M307" s="31"/>
      <c r="N307" s="31" t="str">
        <f>IF(IMPORT[[#This Row],[b2]]="","",IMPORT[[#This Row],[b2]]-IMPORT[[#This Row],[a2]])</f>
        <v/>
      </c>
      <c r="O307" s="32">
        <f ca="1">SUM(INDIRECT(IMPORT_VAR[TABLENAME]&amp;"[@a"&amp;$1:$1-1&amp;"]"),INDIRECT(IMPORT_VAR[TABLENAME]&amp;"[@c"&amp;$1:$1-1&amp;"]"))</f>
        <v>2</v>
      </c>
      <c r="P307" s="33"/>
      <c r="Q307" s="33" t="str">
        <f>IF(IMPORT[[#This Row],[b3]]="","",IMPORT[[#This Row],[b3]]-IMPORT[[#This Row],[a3]])</f>
        <v/>
      </c>
      <c r="R307" s="32">
        <f ca="1">SUM(INDIRECT(IMPORT_VAR[TABLENAME]&amp;"[@a"&amp;$1:$1-1&amp;"]"),INDIRECT(IMPORT_VAR[TABLENAME]&amp;"[@c"&amp;$1:$1-1&amp;"]"))</f>
        <v>2</v>
      </c>
      <c r="S307" s="33"/>
      <c r="T307" s="33" t="str">
        <f>IF(IMPORT[[#This Row],[b4]]="","",IMPORT[[#This Row],[b4]]-IMPORT[[#This Row],[a4]])</f>
        <v/>
      </c>
      <c r="U307" s="32">
        <f ca="1">SUM(INDIRECT(IMPORT_VAR[TABLENAME]&amp;"[@a"&amp;$1:$1-1&amp;"]"),INDIRECT(IMPORT_VAR[TABLENAME]&amp;"[@c"&amp;$1:$1-1&amp;"]"))</f>
        <v>2</v>
      </c>
      <c r="V307" s="33"/>
      <c r="W307" s="31"/>
      <c r="X307" s="31" t="str">
        <f>IF(IMPORT[[#This Row],[b5]]="","",IMPORT[[#This Row],[b5]]-IMPORT[[#This Row],[a5]])</f>
        <v/>
      </c>
      <c r="Y307" s="49">
        <f ca="1">SUM(INDIRECT(IMPORT_VAR[TABLENAME]&amp;"[@a"&amp;$1:$1-1&amp;"]"),INDIRECT(IMPORT_VAR[TABLENAME]&amp;"[@c"&amp;$1:$1-1&amp;"]"))</f>
        <v>2</v>
      </c>
      <c r="Z307" s="51" t="s">
        <v>5661</v>
      </c>
      <c r="AA307" s="51" t="s">
        <v>3136</v>
      </c>
      <c r="AB307" s="51"/>
      <c r="AC307" s="51" t="str">
        <f>CONCATENATE(IMPORT[[#This Row],[1]]," ",IMPORT[[#This Row],[2]],IF(IMPORT[[#This Row],[3]]="","",CONCATENATE(" ",IMPORT[[#This Row],[3]])))</f>
        <v>Kuas 21839-6</v>
      </c>
      <c r="AD307" s="51" t="str">
        <f>CONCATENATE("Import ",IMPORT[[#This Row],[Ket]])</f>
        <v>Import A6</v>
      </c>
      <c r="AE307" s="52">
        <v>600</v>
      </c>
      <c r="AF307" s="52" t="s">
        <v>5118</v>
      </c>
      <c r="AG307" s="52" t="s">
        <v>5780</v>
      </c>
      <c r="AH307" s="52">
        <f ca="1">IMPORT[[#This Row],[C]]</f>
        <v>2</v>
      </c>
      <c r="AI307" s="126" t="str">
        <f>CONCATENATE(IMPORT[[#This Row],[6]]," ",IMPORT[[#This Row],[7]])</f>
        <v>600 PCS</v>
      </c>
    </row>
    <row r="308" spans="1:35">
      <c r="A308" s="102">
        <v>306</v>
      </c>
      <c r="B308" s="31">
        <f ca="1">IF(IMPORT[[#This Row],[C]]&lt;1,"",ROW()-2)</f>
        <v>306</v>
      </c>
      <c r="C308" s="57" t="s">
        <v>3137</v>
      </c>
      <c r="D308" s="31" t="s">
        <v>2804</v>
      </c>
      <c r="E308" s="31">
        <v>800</v>
      </c>
      <c r="F308" s="31">
        <f ca="1">IMPORT[TT]</f>
        <v>3</v>
      </c>
      <c r="G308" s="31"/>
      <c r="H308" s="34" t="s">
        <v>3160</v>
      </c>
      <c r="I308" s="32">
        <v>3</v>
      </c>
      <c r="J308" s="31"/>
      <c r="K308" s="31" t="str">
        <f>IF(IMPORT[[#This Row],[b1]]="","",IMPORT[[#This Row],[b1]]-IMPORT[[#This Row],[a1]])</f>
        <v/>
      </c>
      <c r="L308" s="32">
        <f ca="1">SUM(INDIRECT(IMPORT_VAR[TABLENAME]&amp;"[@a"&amp;$1:$1-1&amp;"]"),INDIRECT(IMPORT_VAR[TABLENAME]&amp;"[@c"&amp;$1:$1-1&amp;"]"))</f>
        <v>3</v>
      </c>
      <c r="M308" s="31"/>
      <c r="N308" s="31" t="str">
        <f>IF(IMPORT[[#This Row],[b2]]="","",IMPORT[[#This Row],[b2]]-IMPORT[[#This Row],[a2]])</f>
        <v/>
      </c>
      <c r="O308" s="32">
        <f ca="1">SUM(INDIRECT(IMPORT_VAR[TABLENAME]&amp;"[@a"&amp;$1:$1-1&amp;"]"),INDIRECT(IMPORT_VAR[TABLENAME]&amp;"[@c"&amp;$1:$1-1&amp;"]"))</f>
        <v>3</v>
      </c>
      <c r="P308" s="33"/>
      <c r="Q308" s="33" t="str">
        <f>IF(IMPORT[[#This Row],[b3]]="","",IMPORT[[#This Row],[b3]]-IMPORT[[#This Row],[a3]])</f>
        <v/>
      </c>
      <c r="R308" s="32">
        <f ca="1">SUM(INDIRECT(IMPORT_VAR[TABLENAME]&amp;"[@a"&amp;$1:$1-1&amp;"]"),INDIRECT(IMPORT_VAR[TABLENAME]&amp;"[@c"&amp;$1:$1-1&amp;"]"))</f>
        <v>3</v>
      </c>
      <c r="S308" s="33"/>
      <c r="T308" s="33" t="str">
        <f>IF(IMPORT[[#This Row],[b4]]="","",IMPORT[[#This Row],[b4]]-IMPORT[[#This Row],[a4]])</f>
        <v/>
      </c>
      <c r="U308" s="32">
        <f ca="1">SUM(INDIRECT(IMPORT_VAR[TABLENAME]&amp;"[@a"&amp;$1:$1-1&amp;"]"),INDIRECT(IMPORT_VAR[TABLENAME]&amp;"[@c"&amp;$1:$1-1&amp;"]"))</f>
        <v>3</v>
      </c>
      <c r="V308" s="33"/>
      <c r="W308" s="31"/>
      <c r="X308" s="31" t="str">
        <f>IF(IMPORT[[#This Row],[b5]]="","",IMPORT[[#This Row],[b5]]-IMPORT[[#This Row],[a5]])</f>
        <v/>
      </c>
      <c r="Y308" s="49">
        <f ca="1">SUM(INDIRECT(IMPORT_VAR[TABLENAME]&amp;"[@a"&amp;$1:$1-1&amp;"]"),INDIRECT(IMPORT_VAR[TABLENAME]&amp;"[@c"&amp;$1:$1-1&amp;"]"))</f>
        <v>3</v>
      </c>
      <c r="Z308" s="51" t="s">
        <v>5661</v>
      </c>
      <c r="AA308" s="51" t="s">
        <v>3137</v>
      </c>
      <c r="AB308" s="51"/>
      <c r="AC308" s="51" t="str">
        <f>CONCATENATE(IMPORT[[#This Row],[1]]," ",IMPORT[[#This Row],[2]],IF(IMPORT[[#This Row],[3]]="","",CONCATENATE(" ",IMPORT[[#This Row],[3]])))</f>
        <v>Kuas 21839-4</v>
      </c>
      <c r="AD308" s="51" t="str">
        <f>CONCATENATE("Import ",IMPORT[[#This Row],[Ket]])</f>
        <v>Import A6</v>
      </c>
      <c r="AE308" s="52">
        <v>800</v>
      </c>
      <c r="AF308" s="52" t="s">
        <v>5118</v>
      </c>
      <c r="AG308" s="52" t="s">
        <v>5780</v>
      </c>
      <c r="AH308" s="52">
        <f ca="1">IMPORT[[#This Row],[C]]</f>
        <v>3</v>
      </c>
      <c r="AI308" s="126" t="str">
        <f>CONCATENATE(IMPORT[[#This Row],[6]]," ",IMPORT[[#This Row],[7]])</f>
        <v>800 PCS</v>
      </c>
    </row>
    <row r="309" spans="1:35">
      <c r="A309" s="102">
        <v>307</v>
      </c>
      <c r="B309" s="31">
        <f ca="1">IF(IMPORT[[#This Row],[C]]&lt;1,"",ROW()-2)</f>
        <v>307</v>
      </c>
      <c r="C309" s="57" t="s">
        <v>3138</v>
      </c>
      <c r="D309" s="31" t="s">
        <v>2804</v>
      </c>
      <c r="E309" s="31">
        <v>600</v>
      </c>
      <c r="F309" s="31">
        <f ca="1">IMPORT[TT]</f>
        <v>2</v>
      </c>
      <c r="G309" s="31"/>
      <c r="H309" s="34" t="s">
        <v>3160</v>
      </c>
      <c r="I309" s="32">
        <v>2</v>
      </c>
      <c r="J309" s="31"/>
      <c r="K309" s="31" t="str">
        <f>IF(IMPORT[[#This Row],[b1]]="","",IMPORT[[#This Row],[b1]]-IMPORT[[#This Row],[a1]])</f>
        <v/>
      </c>
      <c r="L309" s="32">
        <f ca="1">SUM(INDIRECT(IMPORT_VAR[TABLENAME]&amp;"[@a"&amp;$1:$1-1&amp;"]"),INDIRECT(IMPORT_VAR[TABLENAME]&amp;"[@c"&amp;$1:$1-1&amp;"]"))</f>
        <v>2</v>
      </c>
      <c r="M309" s="31"/>
      <c r="N309" s="31" t="str">
        <f>IF(IMPORT[[#This Row],[b2]]="","",IMPORT[[#This Row],[b2]]-IMPORT[[#This Row],[a2]])</f>
        <v/>
      </c>
      <c r="O309" s="32">
        <f ca="1">SUM(INDIRECT(IMPORT_VAR[TABLENAME]&amp;"[@a"&amp;$1:$1-1&amp;"]"),INDIRECT(IMPORT_VAR[TABLENAME]&amp;"[@c"&amp;$1:$1-1&amp;"]"))</f>
        <v>2</v>
      </c>
      <c r="P309" s="33"/>
      <c r="Q309" s="33" t="str">
        <f>IF(IMPORT[[#This Row],[b3]]="","",IMPORT[[#This Row],[b3]]-IMPORT[[#This Row],[a3]])</f>
        <v/>
      </c>
      <c r="R309" s="32">
        <f ca="1">SUM(INDIRECT(IMPORT_VAR[TABLENAME]&amp;"[@a"&amp;$1:$1-1&amp;"]"),INDIRECT(IMPORT_VAR[TABLENAME]&amp;"[@c"&amp;$1:$1-1&amp;"]"))</f>
        <v>2</v>
      </c>
      <c r="S309" s="33"/>
      <c r="T309" s="33" t="str">
        <f>IF(IMPORT[[#This Row],[b4]]="","",IMPORT[[#This Row],[b4]]-IMPORT[[#This Row],[a4]])</f>
        <v/>
      </c>
      <c r="U309" s="32">
        <f ca="1">SUM(INDIRECT(IMPORT_VAR[TABLENAME]&amp;"[@a"&amp;$1:$1-1&amp;"]"),INDIRECT(IMPORT_VAR[TABLENAME]&amp;"[@c"&amp;$1:$1-1&amp;"]"))</f>
        <v>2</v>
      </c>
      <c r="V309" s="33"/>
      <c r="W309" s="31"/>
      <c r="X309" s="31" t="str">
        <f>IF(IMPORT[[#This Row],[b5]]="","",IMPORT[[#This Row],[b5]]-IMPORT[[#This Row],[a5]])</f>
        <v/>
      </c>
      <c r="Y309" s="49">
        <f ca="1">SUM(INDIRECT(IMPORT_VAR[TABLENAME]&amp;"[@a"&amp;$1:$1-1&amp;"]"),INDIRECT(IMPORT_VAR[TABLENAME]&amp;"[@c"&amp;$1:$1-1&amp;"]"))</f>
        <v>2</v>
      </c>
      <c r="Z309" s="51" t="s">
        <v>5661</v>
      </c>
      <c r="AA309" s="51" t="s">
        <v>3138</v>
      </c>
      <c r="AB309" s="51"/>
      <c r="AC309" s="51" t="str">
        <f>CONCATENATE(IMPORT[[#This Row],[1]]," ",IMPORT[[#This Row],[2]],IF(IMPORT[[#This Row],[3]]="","",CONCATENATE(" ",IMPORT[[#This Row],[3]])))</f>
        <v>Kuas 21839-16</v>
      </c>
      <c r="AD309" s="51" t="str">
        <f>CONCATENATE("Import ",IMPORT[[#This Row],[Ket]])</f>
        <v>Import A6</v>
      </c>
      <c r="AE309" s="52">
        <v>600</v>
      </c>
      <c r="AF309" s="52" t="s">
        <v>5118</v>
      </c>
      <c r="AG309" s="52" t="s">
        <v>5780</v>
      </c>
      <c r="AH309" s="52">
        <f ca="1">IMPORT[[#This Row],[C]]</f>
        <v>2</v>
      </c>
      <c r="AI309" s="126" t="str">
        <f>CONCATENATE(IMPORT[[#This Row],[6]]," ",IMPORT[[#This Row],[7]])</f>
        <v>600 PCS</v>
      </c>
    </row>
    <row r="310" spans="1:35">
      <c r="A310" s="102">
        <v>308</v>
      </c>
      <c r="B310" s="31">
        <f ca="1">IF(IMPORT[[#This Row],[C]]&lt;1,"",ROW()-2)</f>
        <v>308</v>
      </c>
      <c r="C310" s="57" t="s">
        <v>2951</v>
      </c>
      <c r="D310" s="31" t="s">
        <v>2804</v>
      </c>
      <c r="E310" s="31">
        <v>500</v>
      </c>
      <c r="F310" s="31">
        <f ca="1">IMPORT[TT]</f>
        <v>8</v>
      </c>
      <c r="G310" s="31"/>
      <c r="H310" s="34" t="s">
        <v>3160</v>
      </c>
      <c r="I310" s="32">
        <v>8</v>
      </c>
      <c r="J310" s="31"/>
      <c r="K310" s="31" t="str">
        <f>IF(IMPORT[[#This Row],[b1]]="","",IMPORT[[#This Row],[b1]]-IMPORT[[#This Row],[a1]])</f>
        <v/>
      </c>
      <c r="L310" s="32">
        <f ca="1">SUM(INDIRECT(IMPORT_VAR[TABLENAME]&amp;"[@a"&amp;$1:$1-1&amp;"]"),INDIRECT(IMPORT_VAR[TABLENAME]&amp;"[@c"&amp;$1:$1-1&amp;"]"))</f>
        <v>8</v>
      </c>
      <c r="M310" s="31"/>
      <c r="N310" s="31" t="str">
        <f>IF(IMPORT[[#This Row],[b2]]="","",IMPORT[[#This Row],[b2]]-IMPORT[[#This Row],[a2]])</f>
        <v/>
      </c>
      <c r="O310" s="32">
        <f ca="1">SUM(INDIRECT(IMPORT_VAR[TABLENAME]&amp;"[@a"&amp;$1:$1-1&amp;"]"),INDIRECT(IMPORT_VAR[TABLENAME]&amp;"[@c"&amp;$1:$1-1&amp;"]"))</f>
        <v>8</v>
      </c>
      <c r="P310" s="33"/>
      <c r="Q310" s="33" t="str">
        <f>IF(IMPORT[[#This Row],[b3]]="","",IMPORT[[#This Row],[b3]]-IMPORT[[#This Row],[a3]])</f>
        <v/>
      </c>
      <c r="R310" s="32">
        <f ca="1">SUM(INDIRECT(IMPORT_VAR[TABLENAME]&amp;"[@a"&amp;$1:$1-1&amp;"]"),INDIRECT(IMPORT_VAR[TABLENAME]&amp;"[@c"&amp;$1:$1-1&amp;"]"))</f>
        <v>8</v>
      </c>
      <c r="S310" s="33"/>
      <c r="T310" s="33" t="str">
        <f>IF(IMPORT[[#This Row],[b4]]="","",IMPORT[[#This Row],[b4]]-IMPORT[[#This Row],[a4]])</f>
        <v/>
      </c>
      <c r="U310" s="32">
        <f ca="1">SUM(INDIRECT(IMPORT_VAR[TABLENAME]&amp;"[@a"&amp;$1:$1-1&amp;"]"),INDIRECT(IMPORT_VAR[TABLENAME]&amp;"[@c"&amp;$1:$1-1&amp;"]"))</f>
        <v>8</v>
      </c>
      <c r="V310" s="33"/>
      <c r="W310" s="31"/>
      <c r="X310" s="31" t="str">
        <f>IF(IMPORT[[#This Row],[b5]]="","",IMPORT[[#This Row],[b5]]-IMPORT[[#This Row],[a5]])</f>
        <v/>
      </c>
      <c r="Y310" s="49">
        <f ca="1">SUM(INDIRECT(IMPORT_VAR[TABLENAME]&amp;"[@a"&amp;$1:$1-1&amp;"]"),INDIRECT(IMPORT_VAR[TABLENAME]&amp;"[@c"&amp;$1:$1-1&amp;"]"))</f>
        <v>8</v>
      </c>
      <c r="Z310" s="51" t="s">
        <v>5661</v>
      </c>
      <c r="AA310" s="51" t="s">
        <v>2951</v>
      </c>
      <c r="AB310" s="51"/>
      <c r="AC310" s="51" t="str">
        <f>CONCATENATE(IMPORT[[#This Row],[1]]," ",IMPORT[[#This Row],[2]],IF(IMPORT[[#This Row],[3]]="","",CONCATENATE(" ",IMPORT[[#This Row],[3]])))</f>
        <v>Kuas BL-8</v>
      </c>
      <c r="AD310" s="51" t="str">
        <f>CONCATENATE("Import ",IMPORT[[#This Row],[Ket]])</f>
        <v>Import A6</v>
      </c>
      <c r="AE310" s="52">
        <v>500</v>
      </c>
      <c r="AF310" s="52" t="s">
        <v>5118</v>
      </c>
      <c r="AG310" s="52" t="s">
        <v>5780</v>
      </c>
      <c r="AH310" s="52">
        <f ca="1">IMPORT[[#This Row],[C]]</f>
        <v>8</v>
      </c>
      <c r="AI310" s="126" t="str">
        <f>CONCATENATE(IMPORT[[#This Row],[6]]," ",IMPORT[[#This Row],[7]])</f>
        <v>500 PCS</v>
      </c>
    </row>
    <row r="311" spans="1:35">
      <c r="A311" s="102">
        <v>309</v>
      </c>
      <c r="B311" s="31">
        <f ca="1">IF(IMPORT[[#This Row],[C]]&lt;1,"",ROW()-2)</f>
        <v>309</v>
      </c>
      <c r="C311" s="57" t="s">
        <v>3139</v>
      </c>
      <c r="D311" s="31" t="s">
        <v>2953</v>
      </c>
      <c r="E311" s="31">
        <v>720</v>
      </c>
      <c r="F311" s="31">
        <f ca="1">IMPORT[TT]</f>
        <v>6</v>
      </c>
      <c r="G311" s="31"/>
      <c r="H311" s="34" t="s">
        <v>3160</v>
      </c>
      <c r="I311" s="32">
        <v>6</v>
      </c>
      <c r="J311" s="31"/>
      <c r="K311" s="31" t="str">
        <f>IF(IMPORT[[#This Row],[b1]]="","",IMPORT[[#This Row],[b1]]-IMPORT[[#This Row],[a1]])</f>
        <v/>
      </c>
      <c r="L311" s="32">
        <f ca="1">SUM(INDIRECT(IMPORT_VAR[TABLENAME]&amp;"[@a"&amp;$1:$1-1&amp;"]"),INDIRECT(IMPORT_VAR[TABLENAME]&amp;"[@c"&amp;$1:$1-1&amp;"]"))</f>
        <v>6</v>
      </c>
      <c r="M311" s="31"/>
      <c r="N311" s="31" t="str">
        <f>IF(IMPORT[[#This Row],[b2]]="","",IMPORT[[#This Row],[b2]]-IMPORT[[#This Row],[a2]])</f>
        <v/>
      </c>
      <c r="O311" s="32">
        <f ca="1">SUM(INDIRECT(IMPORT_VAR[TABLENAME]&amp;"[@a"&amp;$1:$1-1&amp;"]"),INDIRECT(IMPORT_VAR[TABLENAME]&amp;"[@c"&amp;$1:$1-1&amp;"]"))</f>
        <v>6</v>
      </c>
      <c r="P311" s="33"/>
      <c r="Q311" s="33" t="str">
        <f>IF(IMPORT[[#This Row],[b3]]="","",IMPORT[[#This Row],[b3]]-IMPORT[[#This Row],[a3]])</f>
        <v/>
      </c>
      <c r="R311" s="32">
        <f ca="1">SUM(INDIRECT(IMPORT_VAR[TABLENAME]&amp;"[@a"&amp;$1:$1-1&amp;"]"),INDIRECT(IMPORT_VAR[TABLENAME]&amp;"[@c"&amp;$1:$1-1&amp;"]"))</f>
        <v>6</v>
      </c>
      <c r="S311" s="33"/>
      <c r="T311" s="33" t="str">
        <f>IF(IMPORT[[#This Row],[b4]]="","",IMPORT[[#This Row],[b4]]-IMPORT[[#This Row],[a4]])</f>
        <v/>
      </c>
      <c r="U311" s="32">
        <f ca="1">SUM(INDIRECT(IMPORT_VAR[TABLENAME]&amp;"[@a"&amp;$1:$1-1&amp;"]"),INDIRECT(IMPORT_VAR[TABLENAME]&amp;"[@c"&amp;$1:$1-1&amp;"]"))</f>
        <v>6</v>
      </c>
      <c r="V311" s="33"/>
      <c r="W311" s="31"/>
      <c r="X311" s="31" t="str">
        <f>IF(IMPORT[[#This Row],[b5]]="","",IMPORT[[#This Row],[b5]]-IMPORT[[#This Row],[a5]])</f>
        <v/>
      </c>
      <c r="Y311" s="49">
        <f ca="1">SUM(INDIRECT(IMPORT_VAR[TABLENAME]&amp;"[@a"&amp;$1:$1-1&amp;"]"),INDIRECT(IMPORT_VAR[TABLENAME]&amp;"[@c"&amp;$1:$1-1&amp;"]"))</f>
        <v>6</v>
      </c>
      <c r="Z311" s="51" t="s">
        <v>5664</v>
      </c>
      <c r="AA311" s="51" t="s">
        <v>3139</v>
      </c>
      <c r="AB311" s="51"/>
      <c r="AC311" s="51" t="str">
        <f>CONCATENATE(IMPORT[[#This Row],[1]]," ",IMPORT[[#This Row],[2]],IF(IMPORT[[#This Row],[3]]="","",CONCATENATE(" ",IMPORT[[#This Row],[3]])))</f>
        <v>Clip WC-88</v>
      </c>
      <c r="AD311" s="51" t="str">
        <f>CONCATENATE("Import ",IMPORT[[#This Row],[Ket]])</f>
        <v>Import A6</v>
      </c>
      <c r="AE311" s="52">
        <v>720</v>
      </c>
      <c r="AF311" s="52" t="s">
        <v>5118</v>
      </c>
      <c r="AG311" s="52" t="s">
        <v>5780</v>
      </c>
      <c r="AH311" s="52">
        <f ca="1">IMPORT[[#This Row],[C]]</f>
        <v>6</v>
      </c>
      <c r="AI311" s="126" t="str">
        <f>CONCATENATE(IMPORT[[#This Row],[6]]," ",IMPORT[[#This Row],[7]])</f>
        <v>720 PCS</v>
      </c>
    </row>
    <row r="312" spans="1:35">
      <c r="A312" s="102">
        <v>310</v>
      </c>
      <c r="B312" s="31">
        <f ca="1">IF(IMPORT[[#This Row],[C]]&lt;1,"",ROW()-2)</f>
        <v>310</v>
      </c>
      <c r="C312" s="57" t="s">
        <v>3141</v>
      </c>
      <c r="D312" s="31" t="s">
        <v>2811</v>
      </c>
      <c r="E312" s="31">
        <v>96</v>
      </c>
      <c r="F312" s="31">
        <f ca="1">IMPORT[TT]</f>
        <v>7</v>
      </c>
      <c r="G312" s="31"/>
      <c r="H312" s="34" t="s">
        <v>3160</v>
      </c>
      <c r="I312" s="32">
        <v>7</v>
      </c>
      <c r="J312" s="31"/>
      <c r="K312" s="31" t="str">
        <f>IF(IMPORT[[#This Row],[b1]]="","",IMPORT[[#This Row],[b1]]-IMPORT[[#This Row],[a1]])</f>
        <v/>
      </c>
      <c r="L312" s="32">
        <f ca="1">SUM(INDIRECT(IMPORT_VAR[TABLENAME]&amp;"[@a"&amp;$1:$1-1&amp;"]"),INDIRECT(IMPORT_VAR[TABLENAME]&amp;"[@c"&amp;$1:$1-1&amp;"]"))</f>
        <v>7</v>
      </c>
      <c r="M312" s="31"/>
      <c r="N312" s="31" t="str">
        <f>IF(IMPORT[[#This Row],[b2]]="","",IMPORT[[#This Row],[b2]]-IMPORT[[#This Row],[a2]])</f>
        <v/>
      </c>
      <c r="O312" s="32">
        <f ca="1">SUM(INDIRECT(IMPORT_VAR[TABLENAME]&amp;"[@a"&amp;$1:$1-1&amp;"]"),INDIRECT(IMPORT_VAR[TABLENAME]&amp;"[@c"&amp;$1:$1-1&amp;"]"))</f>
        <v>7</v>
      </c>
      <c r="P312" s="33"/>
      <c r="Q312" s="33" t="str">
        <f>IF(IMPORT[[#This Row],[b3]]="","",IMPORT[[#This Row],[b3]]-IMPORT[[#This Row],[a3]])</f>
        <v/>
      </c>
      <c r="R312" s="32">
        <f ca="1">SUM(INDIRECT(IMPORT_VAR[TABLENAME]&amp;"[@a"&amp;$1:$1-1&amp;"]"),INDIRECT(IMPORT_VAR[TABLENAME]&amp;"[@c"&amp;$1:$1-1&amp;"]"))</f>
        <v>7</v>
      </c>
      <c r="S312" s="33"/>
      <c r="T312" s="33" t="str">
        <f>IF(IMPORT[[#This Row],[b4]]="","",IMPORT[[#This Row],[b4]]-IMPORT[[#This Row],[a4]])</f>
        <v/>
      </c>
      <c r="U312" s="32">
        <f ca="1">SUM(INDIRECT(IMPORT_VAR[TABLENAME]&amp;"[@a"&amp;$1:$1-1&amp;"]"),INDIRECT(IMPORT_VAR[TABLENAME]&amp;"[@c"&amp;$1:$1-1&amp;"]"))</f>
        <v>7</v>
      </c>
      <c r="V312" s="33"/>
      <c r="W312" s="31"/>
      <c r="X312" s="31" t="str">
        <f>IF(IMPORT[[#This Row],[b5]]="","",IMPORT[[#This Row],[b5]]-IMPORT[[#This Row],[a5]])</f>
        <v/>
      </c>
      <c r="Y312" s="49">
        <f ca="1">SUM(INDIRECT(IMPORT_VAR[TABLENAME]&amp;"[@a"&amp;$1:$1-1&amp;"]"),INDIRECT(IMPORT_VAR[TABLENAME]&amp;"[@c"&amp;$1:$1-1&amp;"]"))</f>
        <v>7</v>
      </c>
      <c r="Z312" s="51" t="s">
        <v>2811</v>
      </c>
      <c r="AA312" s="51" t="s">
        <v>3141</v>
      </c>
      <c r="AB312" s="51"/>
      <c r="AC312" s="51" t="str">
        <f>CONCATENATE(IMPORT[[#This Row],[1]]," ",IMPORT[[#This Row],[2]],IF(IMPORT[[#This Row],[3]]="","",CONCATENATE(" ",IMPORT[[#This Row],[3]])))</f>
        <v>Glitter G-01</v>
      </c>
      <c r="AD312" s="51" t="str">
        <f>CONCATENATE("Import ",IMPORT[[#This Row],[Ket]])</f>
        <v>Import A6</v>
      </c>
      <c r="AE312" s="52">
        <v>96</v>
      </c>
      <c r="AF312" s="52" t="s">
        <v>5118</v>
      </c>
      <c r="AG312" s="52" t="s">
        <v>5780</v>
      </c>
      <c r="AH312" s="52">
        <f ca="1">IMPORT[[#This Row],[C]]</f>
        <v>7</v>
      </c>
      <c r="AI312" s="126" t="str">
        <f>CONCATENATE(IMPORT[[#This Row],[6]]," ",IMPORT[[#This Row],[7]])</f>
        <v>96 PCS</v>
      </c>
    </row>
    <row r="313" spans="1:35">
      <c r="A313" s="102">
        <v>311</v>
      </c>
      <c r="B313" s="31">
        <f ca="1">IF(IMPORT[[#This Row],[C]]&lt;1,"",ROW()-2)</f>
        <v>311</v>
      </c>
      <c r="C313" s="57" t="s">
        <v>3142</v>
      </c>
      <c r="D313" s="31" t="s">
        <v>2811</v>
      </c>
      <c r="E313" s="31">
        <v>96</v>
      </c>
      <c r="F313" s="31">
        <f ca="1">IMPORT[TT]</f>
        <v>7</v>
      </c>
      <c r="G313" s="31"/>
      <c r="H313" s="34" t="s">
        <v>3160</v>
      </c>
      <c r="I313" s="32">
        <v>7</v>
      </c>
      <c r="J313" s="31"/>
      <c r="K313" s="31" t="str">
        <f>IF(IMPORT[[#This Row],[b1]]="","",IMPORT[[#This Row],[b1]]-IMPORT[[#This Row],[a1]])</f>
        <v/>
      </c>
      <c r="L313" s="32">
        <f ca="1">SUM(INDIRECT(IMPORT_VAR[TABLENAME]&amp;"[@a"&amp;$1:$1-1&amp;"]"),INDIRECT(IMPORT_VAR[TABLENAME]&amp;"[@c"&amp;$1:$1-1&amp;"]"))</f>
        <v>7</v>
      </c>
      <c r="M313" s="31"/>
      <c r="N313" s="31" t="str">
        <f>IF(IMPORT[[#This Row],[b2]]="","",IMPORT[[#This Row],[b2]]-IMPORT[[#This Row],[a2]])</f>
        <v/>
      </c>
      <c r="O313" s="32">
        <f ca="1">SUM(INDIRECT(IMPORT_VAR[TABLENAME]&amp;"[@a"&amp;$1:$1-1&amp;"]"),INDIRECT(IMPORT_VAR[TABLENAME]&amp;"[@c"&amp;$1:$1-1&amp;"]"))</f>
        <v>7</v>
      </c>
      <c r="P313" s="33"/>
      <c r="Q313" s="33" t="str">
        <f>IF(IMPORT[[#This Row],[b3]]="","",IMPORT[[#This Row],[b3]]-IMPORT[[#This Row],[a3]])</f>
        <v/>
      </c>
      <c r="R313" s="32">
        <f ca="1">SUM(INDIRECT(IMPORT_VAR[TABLENAME]&amp;"[@a"&amp;$1:$1-1&amp;"]"),INDIRECT(IMPORT_VAR[TABLENAME]&amp;"[@c"&amp;$1:$1-1&amp;"]"))</f>
        <v>7</v>
      </c>
      <c r="S313" s="33"/>
      <c r="T313" s="33" t="str">
        <f>IF(IMPORT[[#This Row],[b4]]="","",IMPORT[[#This Row],[b4]]-IMPORT[[#This Row],[a4]])</f>
        <v/>
      </c>
      <c r="U313" s="32">
        <f ca="1">SUM(INDIRECT(IMPORT_VAR[TABLENAME]&amp;"[@a"&amp;$1:$1-1&amp;"]"),INDIRECT(IMPORT_VAR[TABLENAME]&amp;"[@c"&amp;$1:$1-1&amp;"]"))</f>
        <v>7</v>
      </c>
      <c r="V313" s="33"/>
      <c r="W313" s="31"/>
      <c r="X313" s="31" t="str">
        <f>IF(IMPORT[[#This Row],[b5]]="","",IMPORT[[#This Row],[b5]]-IMPORT[[#This Row],[a5]])</f>
        <v/>
      </c>
      <c r="Y313" s="49">
        <f ca="1">SUM(INDIRECT(IMPORT_VAR[TABLENAME]&amp;"[@a"&amp;$1:$1-1&amp;"]"),INDIRECT(IMPORT_VAR[TABLENAME]&amp;"[@c"&amp;$1:$1-1&amp;"]"))</f>
        <v>7</v>
      </c>
      <c r="Z313" s="51" t="s">
        <v>2811</v>
      </c>
      <c r="AA313" s="51" t="s">
        <v>3142</v>
      </c>
      <c r="AB313" s="51"/>
      <c r="AC313" s="51" t="str">
        <f>CONCATENATE(IMPORT[[#This Row],[1]]," ",IMPORT[[#This Row],[2]],IF(IMPORT[[#This Row],[3]]="","",CONCATENATE(" ",IMPORT[[#This Row],[3]])))</f>
        <v>Glitter G-02</v>
      </c>
      <c r="AD313" s="51" t="str">
        <f>CONCATENATE("Import ",IMPORT[[#This Row],[Ket]])</f>
        <v>Import A6</v>
      </c>
      <c r="AE313" s="52">
        <v>96</v>
      </c>
      <c r="AF313" s="52" t="s">
        <v>5118</v>
      </c>
      <c r="AG313" s="52" t="s">
        <v>5780</v>
      </c>
      <c r="AH313" s="52">
        <f ca="1">IMPORT[[#This Row],[C]]</f>
        <v>7</v>
      </c>
      <c r="AI313" s="126" t="str">
        <f>CONCATENATE(IMPORT[[#This Row],[6]]," ",IMPORT[[#This Row],[7]])</f>
        <v>96 PCS</v>
      </c>
    </row>
    <row r="314" spans="1:35">
      <c r="A314" s="102">
        <v>312</v>
      </c>
      <c r="B314" s="31">
        <f ca="1">IF(IMPORT[[#This Row],[C]]&lt;1,"",ROW()-2)</f>
        <v>312</v>
      </c>
      <c r="C314" s="57" t="s">
        <v>3143</v>
      </c>
      <c r="D314" s="31" t="s">
        <v>2811</v>
      </c>
      <c r="E314" s="31">
        <v>96</v>
      </c>
      <c r="F314" s="31">
        <f ca="1">IMPORT[TT]</f>
        <v>6</v>
      </c>
      <c r="G314" s="31"/>
      <c r="H314" s="34" t="s">
        <v>3160</v>
      </c>
      <c r="I314" s="32">
        <v>6</v>
      </c>
      <c r="J314" s="31"/>
      <c r="K314" s="31" t="str">
        <f>IF(IMPORT[[#This Row],[b1]]="","",IMPORT[[#This Row],[b1]]-IMPORT[[#This Row],[a1]])</f>
        <v/>
      </c>
      <c r="L314" s="32">
        <f ca="1">SUM(INDIRECT(IMPORT_VAR[TABLENAME]&amp;"[@a"&amp;$1:$1-1&amp;"]"),INDIRECT(IMPORT_VAR[TABLENAME]&amp;"[@c"&amp;$1:$1-1&amp;"]"))</f>
        <v>6</v>
      </c>
      <c r="M314" s="31"/>
      <c r="N314" s="31" t="str">
        <f>IF(IMPORT[[#This Row],[b2]]="","",IMPORT[[#This Row],[b2]]-IMPORT[[#This Row],[a2]])</f>
        <v/>
      </c>
      <c r="O314" s="32">
        <f ca="1">SUM(INDIRECT(IMPORT_VAR[TABLENAME]&amp;"[@a"&amp;$1:$1-1&amp;"]"),INDIRECT(IMPORT_VAR[TABLENAME]&amp;"[@c"&amp;$1:$1-1&amp;"]"))</f>
        <v>6</v>
      </c>
      <c r="P314" s="33"/>
      <c r="Q314" s="33" t="str">
        <f>IF(IMPORT[[#This Row],[b3]]="","",IMPORT[[#This Row],[b3]]-IMPORT[[#This Row],[a3]])</f>
        <v/>
      </c>
      <c r="R314" s="32">
        <f ca="1">SUM(INDIRECT(IMPORT_VAR[TABLENAME]&amp;"[@a"&amp;$1:$1-1&amp;"]"),INDIRECT(IMPORT_VAR[TABLENAME]&amp;"[@c"&amp;$1:$1-1&amp;"]"))</f>
        <v>6</v>
      </c>
      <c r="S314" s="33"/>
      <c r="T314" s="33" t="str">
        <f>IF(IMPORT[[#This Row],[b4]]="","",IMPORT[[#This Row],[b4]]-IMPORT[[#This Row],[a4]])</f>
        <v/>
      </c>
      <c r="U314" s="32">
        <f ca="1">SUM(INDIRECT(IMPORT_VAR[TABLENAME]&amp;"[@a"&amp;$1:$1-1&amp;"]"),INDIRECT(IMPORT_VAR[TABLENAME]&amp;"[@c"&amp;$1:$1-1&amp;"]"))</f>
        <v>6</v>
      </c>
      <c r="V314" s="33"/>
      <c r="W314" s="31"/>
      <c r="X314" s="31" t="str">
        <f>IF(IMPORT[[#This Row],[b5]]="","",IMPORT[[#This Row],[b5]]-IMPORT[[#This Row],[a5]])</f>
        <v/>
      </c>
      <c r="Y314" s="49">
        <f ca="1">SUM(INDIRECT(IMPORT_VAR[TABLENAME]&amp;"[@a"&amp;$1:$1-1&amp;"]"),INDIRECT(IMPORT_VAR[TABLENAME]&amp;"[@c"&amp;$1:$1-1&amp;"]"))</f>
        <v>6</v>
      </c>
      <c r="Z314" s="51" t="s">
        <v>2811</v>
      </c>
      <c r="AA314" s="51" t="s">
        <v>3143</v>
      </c>
      <c r="AB314" s="51"/>
      <c r="AC314" s="51" t="str">
        <f>CONCATENATE(IMPORT[[#This Row],[1]]," ",IMPORT[[#This Row],[2]],IF(IMPORT[[#This Row],[3]]="","",CONCATENATE(" ",IMPORT[[#This Row],[3]])))</f>
        <v>Glitter G-03</v>
      </c>
      <c r="AD314" s="51" t="str">
        <f>CONCATENATE("Import ",IMPORT[[#This Row],[Ket]])</f>
        <v>Import A6</v>
      </c>
      <c r="AE314" s="52">
        <v>96</v>
      </c>
      <c r="AF314" s="52" t="s">
        <v>5118</v>
      </c>
      <c r="AG314" s="52" t="s">
        <v>5780</v>
      </c>
      <c r="AH314" s="52">
        <f ca="1">IMPORT[[#This Row],[C]]</f>
        <v>6</v>
      </c>
      <c r="AI314" s="126" t="str">
        <f>CONCATENATE(IMPORT[[#This Row],[6]]," ",IMPORT[[#This Row],[7]])</f>
        <v>96 PCS</v>
      </c>
    </row>
    <row r="315" spans="1:35">
      <c r="A315" s="102">
        <v>313</v>
      </c>
      <c r="B315" s="31">
        <f ca="1">IF(IMPORT[[#This Row],[C]]&lt;1,"",ROW()-2)</f>
        <v>313</v>
      </c>
      <c r="C315" s="57" t="s">
        <v>3144</v>
      </c>
      <c r="D315" s="31" t="s">
        <v>2811</v>
      </c>
      <c r="E315" s="31">
        <v>96</v>
      </c>
      <c r="F315" s="31">
        <f ca="1">IMPORT[TT]</f>
        <v>7</v>
      </c>
      <c r="G315" s="31"/>
      <c r="H315" s="34" t="s">
        <v>3160</v>
      </c>
      <c r="I315" s="32">
        <v>7</v>
      </c>
      <c r="J315" s="31"/>
      <c r="K315" s="31" t="str">
        <f>IF(IMPORT[[#This Row],[b1]]="","",IMPORT[[#This Row],[b1]]-IMPORT[[#This Row],[a1]])</f>
        <v/>
      </c>
      <c r="L315" s="32">
        <f ca="1">SUM(INDIRECT(IMPORT_VAR[TABLENAME]&amp;"[@a"&amp;$1:$1-1&amp;"]"),INDIRECT(IMPORT_VAR[TABLENAME]&amp;"[@c"&amp;$1:$1-1&amp;"]"))</f>
        <v>7</v>
      </c>
      <c r="M315" s="31"/>
      <c r="N315" s="31" t="str">
        <f>IF(IMPORT[[#This Row],[b2]]="","",IMPORT[[#This Row],[b2]]-IMPORT[[#This Row],[a2]])</f>
        <v/>
      </c>
      <c r="O315" s="32">
        <f ca="1">SUM(INDIRECT(IMPORT_VAR[TABLENAME]&amp;"[@a"&amp;$1:$1-1&amp;"]"),INDIRECT(IMPORT_VAR[TABLENAME]&amp;"[@c"&amp;$1:$1-1&amp;"]"))</f>
        <v>7</v>
      </c>
      <c r="P315" s="33"/>
      <c r="Q315" s="33" t="str">
        <f>IF(IMPORT[[#This Row],[b3]]="","",IMPORT[[#This Row],[b3]]-IMPORT[[#This Row],[a3]])</f>
        <v/>
      </c>
      <c r="R315" s="32">
        <f ca="1">SUM(INDIRECT(IMPORT_VAR[TABLENAME]&amp;"[@a"&amp;$1:$1-1&amp;"]"),INDIRECT(IMPORT_VAR[TABLENAME]&amp;"[@c"&amp;$1:$1-1&amp;"]"))</f>
        <v>7</v>
      </c>
      <c r="S315" s="33"/>
      <c r="T315" s="33" t="str">
        <f>IF(IMPORT[[#This Row],[b4]]="","",IMPORT[[#This Row],[b4]]-IMPORT[[#This Row],[a4]])</f>
        <v/>
      </c>
      <c r="U315" s="32">
        <f ca="1">SUM(INDIRECT(IMPORT_VAR[TABLENAME]&amp;"[@a"&amp;$1:$1-1&amp;"]"),INDIRECT(IMPORT_VAR[TABLENAME]&amp;"[@c"&amp;$1:$1-1&amp;"]"))</f>
        <v>7</v>
      </c>
      <c r="V315" s="33"/>
      <c r="W315" s="31"/>
      <c r="X315" s="31" t="str">
        <f>IF(IMPORT[[#This Row],[b5]]="","",IMPORT[[#This Row],[b5]]-IMPORT[[#This Row],[a5]])</f>
        <v/>
      </c>
      <c r="Y315" s="49">
        <f ca="1">SUM(INDIRECT(IMPORT_VAR[TABLENAME]&amp;"[@a"&amp;$1:$1-1&amp;"]"),INDIRECT(IMPORT_VAR[TABLENAME]&amp;"[@c"&amp;$1:$1-1&amp;"]"))</f>
        <v>7</v>
      </c>
      <c r="Z315" s="51" t="s">
        <v>2811</v>
      </c>
      <c r="AA315" s="51" t="s">
        <v>3144</v>
      </c>
      <c r="AB315" s="51"/>
      <c r="AC315" s="51" t="str">
        <f>CONCATENATE(IMPORT[[#This Row],[1]]," ",IMPORT[[#This Row],[2]],IF(IMPORT[[#This Row],[3]]="","",CONCATENATE(" ",IMPORT[[#This Row],[3]])))</f>
        <v>Glitter G-04</v>
      </c>
      <c r="AD315" s="51" t="str">
        <f>CONCATENATE("Import ",IMPORT[[#This Row],[Ket]])</f>
        <v>Import A6</v>
      </c>
      <c r="AE315" s="52">
        <v>96</v>
      </c>
      <c r="AF315" s="52" t="s">
        <v>5118</v>
      </c>
      <c r="AG315" s="52" t="s">
        <v>5780</v>
      </c>
      <c r="AH315" s="52">
        <f ca="1">IMPORT[[#This Row],[C]]</f>
        <v>7</v>
      </c>
      <c r="AI315" s="126" t="str">
        <f>CONCATENATE(IMPORT[[#This Row],[6]]," ",IMPORT[[#This Row],[7]])</f>
        <v>96 PCS</v>
      </c>
    </row>
    <row r="316" spans="1:35">
      <c r="A316" s="102">
        <v>314</v>
      </c>
      <c r="B316" s="31">
        <f ca="1">IF(IMPORT[[#This Row],[C]]&lt;1,"",ROW()-2)</f>
        <v>314</v>
      </c>
      <c r="C316" s="57" t="s">
        <v>3145</v>
      </c>
      <c r="D316" s="31" t="s">
        <v>2811</v>
      </c>
      <c r="E316" s="31">
        <v>96</v>
      </c>
      <c r="F316" s="31">
        <f ca="1">IMPORT[TT]</f>
        <v>7</v>
      </c>
      <c r="G316" s="31"/>
      <c r="H316" s="34" t="s">
        <v>3160</v>
      </c>
      <c r="I316" s="32">
        <v>7</v>
      </c>
      <c r="J316" s="31"/>
      <c r="K316" s="31" t="str">
        <f>IF(IMPORT[[#This Row],[b1]]="","",IMPORT[[#This Row],[b1]]-IMPORT[[#This Row],[a1]])</f>
        <v/>
      </c>
      <c r="L316" s="32">
        <f ca="1">SUM(INDIRECT(IMPORT_VAR[TABLENAME]&amp;"[@a"&amp;$1:$1-1&amp;"]"),INDIRECT(IMPORT_VAR[TABLENAME]&amp;"[@c"&amp;$1:$1-1&amp;"]"))</f>
        <v>7</v>
      </c>
      <c r="M316" s="31"/>
      <c r="N316" s="31" t="str">
        <f>IF(IMPORT[[#This Row],[b2]]="","",IMPORT[[#This Row],[b2]]-IMPORT[[#This Row],[a2]])</f>
        <v/>
      </c>
      <c r="O316" s="32">
        <f ca="1">SUM(INDIRECT(IMPORT_VAR[TABLENAME]&amp;"[@a"&amp;$1:$1-1&amp;"]"),INDIRECT(IMPORT_VAR[TABLENAME]&amp;"[@c"&amp;$1:$1-1&amp;"]"))</f>
        <v>7</v>
      </c>
      <c r="P316" s="33"/>
      <c r="Q316" s="33" t="str">
        <f>IF(IMPORT[[#This Row],[b3]]="","",IMPORT[[#This Row],[b3]]-IMPORT[[#This Row],[a3]])</f>
        <v/>
      </c>
      <c r="R316" s="32">
        <f ca="1">SUM(INDIRECT(IMPORT_VAR[TABLENAME]&amp;"[@a"&amp;$1:$1-1&amp;"]"),INDIRECT(IMPORT_VAR[TABLENAME]&amp;"[@c"&amp;$1:$1-1&amp;"]"))</f>
        <v>7</v>
      </c>
      <c r="S316" s="33"/>
      <c r="T316" s="33" t="str">
        <f>IF(IMPORT[[#This Row],[b4]]="","",IMPORT[[#This Row],[b4]]-IMPORT[[#This Row],[a4]])</f>
        <v/>
      </c>
      <c r="U316" s="32">
        <f ca="1">SUM(INDIRECT(IMPORT_VAR[TABLENAME]&amp;"[@a"&amp;$1:$1-1&amp;"]"),INDIRECT(IMPORT_VAR[TABLENAME]&amp;"[@c"&amp;$1:$1-1&amp;"]"))</f>
        <v>7</v>
      </c>
      <c r="V316" s="33"/>
      <c r="W316" s="31"/>
      <c r="X316" s="31" t="str">
        <f>IF(IMPORT[[#This Row],[b5]]="","",IMPORT[[#This Row],[b5]]-IMPORT[[#This Row],[a5]])</f>
        <v/>
      </c>
      <c r="Y316" s="49">
        <f ca="1">SUM(INDIRECT(IMPORT_VAR[TABLENAME]&amp;"[@a"&amp;$1:$1-1&amp;"]"),INDIRECT(IMPORT_VAR[TABLENAME]&amp;"[@c"&amp;$1:$1-1&amp;"]"))</f>
        <v>7</v>
      </c>
      <c r="Z316" s="51" t="s">
        <v>2811</v>
      </c>
      <c r="AA316" s="51" t="s">
        <v>3145</v>
      </c>
      <c r="AB316" s="51"/>
      <c r="AC316" s="51" t="str">
        <f>CONCATENATE(IMPORT[[#This Row],[1]]," ",IMPORT[[#This Row],[2]],IF(IMPORT[[#This Row],[3]]="","",CONCATENATE(" ",IMPORT[[#This Row],[3]])))</f>
        <v>Glitter 784-12</v>
      </c>
      <c r="AD316" s="51" t="str">
        <f>CONCATENATE("Import ",IMPORT[[#This Row],[Ket]])</f>
        <v>Import A6</v>
      </c>
      <c r="AE316" s="52">
        <v>96</v>
      </c>
      <c r="AF316" s="52" t="s">
        <v>5118</v>
      </c>
      <c r="AG316" s="52" t="s">
        <v>5780</v>
      </c>
      <c r="AH316" s="52">
        <f ca="1">IMPORT[[#This Row],[C]]</f>
        <v>7</v>
      </c>
      <c r="AI316" s="126" t="str">
        <f>CONCATENATE(IMPORT[[#This Row],[6]]," ",IMPORT[[#This Row],[7]])</f>
        <v>96 PCS</v>
      </c>
    </row>
    <row r="317" spans="1:35">
      <c r="A317" s="102">
        <v>315</v>
      </c>
      <c r="B317" s="31">
        <f ca="1">IF(IMPORT[[#This Row],[C]]&lt;1,"",ROW()-2)</f>
        <v>315</v>
      </c>
      <c r="C317" s="57" t="s">
        <v>3146</v>
      </c>
      <c r="D317" s="31" t="s">
        <v>2811</v>
      </c>
      <c r="E317" s="31">
        <v>96</v>
      </c>
      <c r="F317" s="31">
        <f ca="1">IMPORT[TT]</f>
        <v>8</v>
      </c>
      <c r="G317" s="31"/>
      <c r="H317" s="34" t="s">
        <v>3160</v>
      </c>
      <c r="I317" s="32">
        <v>8</v>
      </c>
      <c r="J317" s="31"/>
      <c r="K317" s="31" t="str">
        <f>IF(IMPORT[[#This Row],[b1]]="","",IMPORT[[#This Row],[b1]]-IMPORT[[#This Row],[a1]])</f>
        <v/>
      </c>
      <c r="L317" s="32">
        <f ca="1">SUM(INDIRECT(IMPORT_VAR[TABLENAME]&amp;"[@a"&amp;$1:$1-1&amp;"]"),INDIRECT(IMPORT_VAR[TABLENAME]&amp;"[@c"&amp;$1:$1-1&amp;"]"))</f>
        <v>8</v>
      </c>
      <c r="M317" s="31"/>
      <c r="N317" s="31" t="str">
        <f>IF(IMPORT[[#This Row],[b2]]="","",IMPORT[[#This Row],[b2]]-IMPORT[[#This Row],[a2]])</f>
        <v/>
      </c>
      <c r="O317" s="32">
        <f ca="1">SUM(INDIRECT(IMPORT_VAR[TABLENAME]&amp;"[@a"&amp;$1:$1-1&amp;"]"),INDIRECT(IMPORT_VAR[TABLENAME]&amp;"[@c"&amp;$1:$1-1&amp;"]"))</f>
        <v>8</v>
      </c>
      <c r="P317" s="33"/>
      <c r="Q317" s="33" t="str">
        <f>IF(IMPORT[[#This Row],[b3]]="","",IMPORT[[#This Row],[b3]]-IMPORT[[#This Row],[a3]])</f>
        <v/>
      </c>
      <c r="R317" s="32">
        <f ca="1">SUM(INDIRECT(IMPORT_VAR[TABLENAME]&amp;"[@a"&amp;$1:$1-1&amp;"]"),INDIRECT(IMPORT_VAR[TABLENAME]&amp;"[@c"&amp;$1:$1-1&amp;"]"))</f>
        <v>8</v>
      </c>
      <c r="S317" s="33"/>
      <c r="T317" s="33" t="str">
        <f>IF(IMPORT[[#This Row],[b4]]="","",IMPORT[[#This Row],[b4]]-IMPORT[[#This Row],[a4]])</f>
        <v/>
      </c>
      <c r="U317" s="32">
        <f ca="1">SUM(INDIRECT(IMPORT_VAR[TABLENAME]&amp;"[@a"&amp;$1:$1-1&amp;"]"),INDIRECT(IMPORT_VAR[TABLENAME]&amp;"[@c"&amp;$1:$1-1&amp;"]"))</f>
        <v>8</v>
      </c>
      <c r="V317" s="33"/>
      <c r="W317" s="31"/>
      <c r="X317" s="31" t="str">
        <f>IF(IMPORT[[#This Row],[b5]]="","",IMPORT[[#This Row],[b5]]-IMPORT[[#This Row],[a5]])</f>
        <v/>
      </c>
      <c r="Y317" s="49">
        <f ca="1">SUM(INDIRECT(IMPORT_VAR[TABLENAME]&amp;"[@a"&amp;$1:$1-1&amp;"]"),INDIRECT(IMPORT_VAR[TABLENAME]&amp;"[@c"&amp;$1:$1-1&amp;"]"))</f>
        <v>8</v>
      </c>
      <c r="Z317" s="51" t="s">
        <v>2811</v>
      </c>
      <c r="AA317" s="51" t="s">
        <v>3146</v>
      </c>
      <c r="AB317" s="51"/>
      <c r="AC317" s="51" t="str">
        <f>CONCATENATE(IMPORT[[#This Row],[1]]," ",IMPORT[[#This Row],[2]],IF(IMPORT[[#This Row],[3]]="","",CONCATENATE(" ",IMPORT[[#This Row],[3]])))</f>
        <v>Glitter 785-12</v>
      </c>
      <c r="AD317" s="51" t="str">
        <f>CONCATENATE("Import ",IMPORT[[#This Row],[Ket]])</f>
        <v>Import A6</v>
      </c>
      <c r="AE317" s="52">
        <v>96</v>
      </c>
      <c r="AF317" s="52" t="s">
        <v>5118</v>
      </c>
      <c r="AG317" s="52" t="s">
        <v>5780</v>
      </c>
      <c r="AH317" s="52">
        <f ca="1">IMPORT[[#This Row],[C]]</f>
        <v>8</v>
      </c>
      <c r="AI317" s="126" t="str">
        <f>CONCATENATE(IMPORT[[#This Row],[6]]," ",IMPORT[[#This Row],[7]])</f>
        <v>96 PCS</v>
      </c>
    </row>
    <row r="318" spans="1:35">
      <c r="A318" s="102">
        <v>316</v>
      </c>
      <c r="B318" s="31">
        <f ca="1">IF(IMPORT[[#This Row],[C]]&lt;1,"",ROW()-2)</f>
        <v>316</v>
      </c>
      <c r="C318" s="57" t="s">
        <v>3147</v>
      </c>
      <c r="D318" s="31" t="s">
        <v>2811</v>
      </c>
      <c r="E318" s="31">
        <v>96</v>
      </c>
      <c r="F318" s="31">
        <f ca="1">IMPORT[TT]</f>
        <v>7</v>
      </c>
      <c r="G318" s="31"/>
      <c r="H318" s="34" t="s">
        <v>3160</v>
      </c>
      <c r="I318" s="32">
        <v>7</v>
      </c>
      <c r="J318" s="31"/>
      <c r="K318" s="31" t="str">
        <f>IF(IMPORT[[#This Row],[b1]]="","",IMPORT[[#This Row],[b1]]-IMPORT[[#This Row],[a1]])</f>
        <v/>
      </c>
      <c r="L318" s="32">
        <f ca="1">SUM(INDIRECT(IMPORT_VAR[TABLENAME]&amp;"[@a"&amp;$1:$1-1&amp;"]"),INDIRECT(IMPORT_VAR[TABLENAME]&amp;"[@c"&amp;$1:$1-1&amp;"]"))</f>
        <v>7</v>
      </c>
      <c r="M318" s="31"/>
      <c r="N318" s="31" t="str">
        <f>IF(IMPORT[[#This Row],[b2]]="","",IMPORT[[#This Row],[b2]]-IMPORT[[#This Row],[a2]])</f>
        <v/>
      </c>
      <c r="O318" s="32">
        <f ca="1">SUM(INDIRECT(IMPORT_VAR[TABLENAME]&amp;"[@a"&amp;$1:$1-1&amp;"]"),INDIRECT(IMPORT_VAR[TABLENAME]&amp;"[@c"&amp;$1:$1-1&amp;"]"))</f>
        <v>7</v>
      </c>
      <c r="P318" s="33"/>
      <c r="Q318" s="33" t="str">
        <f>IF(IMPORT[[#This Row],[b3]]="","",IMPORT[[#This Row],[b3]]-IMPORT[[#This Row],[a3]])</f>
        <v/>
      </c>
      <c r="R318" s="32">
        <f ca="1">SUM(INDIRECT(IMPORT_VAR[TABLENAME]&amp;"[@a"&amp;$1:$1-1&amp;"]"),INDIRECT(IMPORT_VAR[TABLENAME]&amp;"[@c"&amp;$1:$1-1&amp;"]"))</f>
        <v>7</v>
      </c>
      <c r="S318" s="33"/>
      <c r="T318" s="33" t="str">
        <f>IF(IMPORT[[#This Row],[b4]]="","",IMPORT[[#This Row],[b4]]-IMPORT[[#This Row],[a4]])</f>
        <v/>
      </c>
      <c r="U318" s="32">
        <f ca="1">SUM(INDIRECT(IMPORT_VAR[TABLENAME]&amp;"[@a"&amp;$1:$1-1&amp;"]"),INDIRECT(IMPORT_VAR[TABLENAME]&amp;"[@c"&amp;$1:$1-1&amp;"]"))</f>
        <v>7</v>
      </c>
      <c r="V318" s="33"/>
      <c r="W318" s="31"/>
      <c r="X318" s="31" t="str">
        <f>IF(IMPORT[[#This Row],[b5]]="","",IMPORT[[#This Row],[b5]]-IMPORT[[#This Row],[a5]])</f>
        <v/>
      </c>
      <c r="Y318" s="49">
        <f ca="1">SUM(INDIRECT(IMPORT_VAR[TABLENAME]&amp;"[@a"&amp;$1:$1-1&amp;"]"),INDIRECT(IMPORT_VAR[TABLENAME]&amp;"[@c"&amp;$1:$1-1&amp;"]"))</f>
        <v>7</v>
      </c>
      <c r="Z318" s="51" t="s">
        <v>2811</v>
      </c>
      <c r="AA318" s="51" t="s">
        <v>3147</v>
      </c>
      <c r="AB318" s="51"/>
      <c r="AC318" s="51" t="str">
        <f>CONCATENATE(IMPORT[[#This Row],[1]]," ",IMPORT[[#This Row],[2]],IF(IMPORT[[#This Row],[3]]="","",CONCATENATE(" ",IMPORT[[#This Row],[3]])))</f>
        <v>Glitter 786-12</v>
      </c>
      <c r="AD318" s="51" t="str">
        <f>CONCATENATE("Import ",IMPORT[[#This Row],[Ket]])</f>
        <v>Import A6</v>
      </c>
      <c r="AE318" s="52">
        <v>96</v>
      </c>
      <c r="AF318" s="52" t="s">
        <v>5118</v>
      </c>
      <c r="AG318" s="52" t="s">
        <v>5780</v>
      </c>
      <c r="AH318" s="52">
        <f ca="1">IMPORT[[#This Row],[C]]</f>
        <v>7</v>
      </c>
      <c r="AI318" s="126" t="str">
        <f>CONCATENATE(IMPORT[[#This Row],[6]]," ",IMPORT[[#This Row],[7]])</f>
        <v>96 PCS</v>
      </c>
    </row>
    <row r="319" spans="1:35">
      <c r="A319" s="102">
        <v>317</v>
      </c>
      <c r="B319" s="31">
        <f ca="1">IF(IMPORT[[#This Row],[C]]&lt;1,"",ROW()-2)</f>
        <v>317</v>
      </c>
      <c r="C319" s="57" t="s">
        <v>3148</v>
      </c>
      <c r="D319" s="31" t="s">
        <v>2811</v>
      </c>
      <c r="E319" s="31">
        <v>288</v>
      </c>
      <c r="F319" s="31">
        <f ca="1">IMPORT[TT]</f>
        <v>7</v>
      </c>
      <c r="G319" s="31"/>
      <c r="H319" s="34" t="s">
        <v>3160</v>
      </c>
      <c r="I319" s="32">
        <v>7</v>
      </c>
      <c r="J319" s="31"/>
      <c r="K319" s="31" t="str">
        <f>IF(IMPORT[[#This Row],[b1]]="","",IMPORT[[#This Row],[b1]]-IMPORT[[#This Row],[a1]])</f>
        <v/>
      </c>
      <c r="L319" s="32">
        <f ca="1">SUM(INDIRECT(IMPORT_VAR[TABLENAME]&amp;"[@a"&amp;$1:$1-1&amp;"]"),INDIRECT(IMPORT_VAR[TABLENAME]&amp;"[@c"&amp;$1:$1-1&amp;"]"))</f>
        <v>7</v>
      </c>
      <c r="M319" s="31"/>
      <c r="N319" s="31" t="str">
        <f>IF(IMPORT[[#This Row],[b2]]="","",IMPORT[[#This Row],[b2]]-IMPORT[[#This Row],[a2]])</f>
        <v/>
      </c>
      <c r="O319" s="32">
        <f ca="1">SUM(INDIRECT(IMPORT_VAR[TABLENAME]&amp;"[@a"&amp;$1:$1-1&amp;"]"),INDIRECT(IMPORT_VAR[TABLENAME]&amp;"[@c"&amp;$1:$1-1&amp;"]"))</f>
        <v>7</v>
      </c>
      <c r="P319" s="33"/>
      <c r="Q319" s="33" t="str">
        <f>IF(IMPORT[[#This Row],[b3]]="","",IMPORT[[#This Row],[b3]]-IMPORT[[#This Row],[a3]])</f>
        <v/>
      </c>
      <c r="R319" s="32">
        <f ca="1">SUM(INDIRECT(IMPORT_VAR[TABLENAME]&amp;"[@a"&amp;$1:$1-1&amp;"]"),INDIRECT(IMPORT_VAR[TABLENAME]&amp;"[@c"&amp;$1:$1-1&amp;"]"))</f>
        <v>7</v>
      </c>
      <c r="S319" s="33"/>
      <c r="T319" s="33" t="str">
        <f>IF(IMPORT[[#This Row],[b4]]="","",IMPORT[[#This Row],[b4]]-IMPORT[[#This Row],[a4]])</f>
        <v/>
      </c>
      <c r="U319" s="32">
        <f ca="1">SUM(INDIRECT(IMPORT_VAR[TABLENAME]&amp;"[@a"&amp;$1:$1-1&amp;"]"),INDIRECT(IMPORT_VAR[TABLENAME]&amp;"[@c"&amp;$1:$1-1&amp;"]"))</f>
        <v>7</v>
      </c>
      <c r="V319" s="33"/>
      <c r="W319" s="31"/>
      <c r="X319" s="31" t="str">
        <f>IF(IMPORT[[#This Row],[b5]]="","",IMPORT[[#This Row],[b5]]-IMPORT[[#This Row],[a5]])</f>
        <v/>
      </c>
      <c r="Y319" s="49">
        <f ca="1">SUM(INDIRECT(IMPORT_VAR[TABLENAME]&amp;"[@a"&amp;$1:$1-1&amp;"]"),INDIRECT(IMPORT_VAR[TABLENAME]&amp;"[@c"&amp;$1:$1-1&amp;"]"))</f>
        <v>7</v>
      </c>
      <c r="Z319" s="51" t="s">
        <v>2811</v>
      </c>
      <c r="AA319" s="51" t="s">
        <v>3148</v>
      </c>
      <c r="AB319" s="51"/>
      <c r="AC319" s="51" t="str">
        <f>CONCATENATE(IMPORT[[#This Row],[1]]," ",IMPORT[[#This Row],[2]],IF(IMPORT[[#This Row],[3]]="","",CONCATENATE(" ",IMPORT[[#This Row],[3]])))</f>
        <v>Glitter Y-01</v>
      </c>
      <c r="AD319" s="51" t="str">
        <f>CONCATENATE("Import ",IMPORT[[#This Row],[Ket]])</f>
        <v>Import A6</v>
      </c>
      <c r="AE319" s="52">
        <v>288</v>
      </c>
      <c r="AF319" s="52" t="s">
        <v>5118</v>
      </c>
      <c r="AG319" s="52" t="s">
        <v>5780</v>
      </c>
      <c r="AH319" s="52">
        <f ca="1">IMPORT[[#This Row],[C]]</f>
        <v>7</v>
      </c>
      <c r="AI319" s="126" t="str">
        <f>CONCATENATE(IMPORT[[#This Row],[6]]," ",IMPORT[[#This Row],[7]])</f>
        <v>288 PCS</v>
      </c>
    </row>
    <row r="320" spans="1:35">
      <c r="A320" s="102">
        <v>318</v>
      </c>
      <c r="B320" s="31">
        <f ca="1">IF(IMPORT[[#This Row],[C]]&lt;1,"",ROW()-2)</f>
        <v>318</v>
      </c>
      <c r="C320" s="57" t="s">
        <v>2810</v>
      </c>
      <c r="D320" s="31" t="s">
        <v>2811</v>
      </c>
      <c r="E320" s="31">
        <v>288</v>
      </c>
      <c r="F320" s="31">
        <f ca="1">IMPORT[TT]</f>
        <v>8</v>
      </c>
      <c r="G320" s="31"/>
      <c r="H320" s="34" t="s">
        <v>3160</v>
      </c>
      <c r="I320" s="32">
        <v>8</v>
      </c>
      <c r="J320" s="31"/>
      <c r="K320" s="31" t="str">
        <f>IF(IMPORT[[#This Row],[b1]]="","",IMPORT[[#This Row],[b1]]-IMPORT[[#This Row],[a1]])</f>
        <v/>
      </c>
      <c r="L320" s="32">
        <f ca="1">SUM(INDIRECT(IMPORT_VAR[TABLENAME]&amp;"[@a"&amp;$1:$1-1&amp;"]"),INDIRECT(IMPORT_VAR[TABLENAME]&amp;"[@c"&amp;$1:$1-1&amp;"]"))</f>
        <v>8</v>
      </c>
      <c r="M320" s="31"/>
      <c r="N320" s="31" t="str">
        <f>IF(IMPORT[[#This Row],[b2]]="","",IMPORT[[#This Row],[b2]]-IMPORT[[#This Row],[a2]])</f>
        <v/>
      </c>
      <c r="O320" s="32">
        <f ca="1">SUM(INDIRECT(IMPORT_VAR[TABLENAME]&amp;"[@a"&amp;$1:$1-1&amp;"]"),INDIRECT(IMPORT_VAR[TABLENAME]&amp;"[@c"&amp;$1:$1-1&amp;"]"))</f>
        <v>8</v>
      </c>
      <c r="P320" s="33"/>
      <c r="Q320" s="33" t="str">
        <f>IF(IMPORT[[#This Row],[b3]]="","",IMPORT[[#This Row],[b3]]-IMPORT[[#This Row],[a3]])</f>
        <v/>
      </c>
      <c r="R320" s="32">
        <f ca="1">SUM(INDIRECT(IMPORT_VAR[TABLENAME]&amp;"[@a"&amp;$1:$1-1&amp;"]"),INDIRECT(IMPORT_VAR[TABLENAME]&amp;"[@c"&amp;$1:$1-1&amp;"]"))</f>
        <v>8</v>
      </c>
      <c r="S320" s="33"/>
      <c r="T320" s="33" t="str">
        <f>IF(IMPORT[[#This Row],[b4]]="","",IMPORT[[#This Row],[b4]]-IMPORT[[#This Row],[a4]])</f>
        <v/>
      </c>
      <c r="U320" s="32">
        <f ca="1">SUM(INDIRECT(IMPORT_VAR[TABLENAME]&amp;"[@a"&amp;$1:$1-1&amp;"]"),INDIRECT(IMPORT_VAR[TABLENAME]&amp;"[@c"&amp;$1:$1-1&amp;"]"))</f>
        <v>8</v>
      </c>
      <c r="V320" s="33"/>
      <c r="W320" s="31"/>
      <c r="X320" s="31" t="str">
        <f>IF(IMPORT[[#This Row],[b5]]="","",IMPORT[[#This Row],[b5]]-IMPORT[[#This Row],[a5]])</f>
        <v/>
      </c>
      <c r="Y320" s="49">
        <f ca="1">SUM(INDIRECT(IMPORT_VAR[TABLENAME]&amp;"[@a"&amp;$1:$1-1&amp;"]"),INDIRECT(IMPORT_VAR[TABLENAME]&amp;"[@c"&amp;$1:$1-1&amp;"]"))</f>
        <v>8</v>
      </c>
      <c r="Z320" s="51" t="s">
        <v>2811</v>
      </c>
      <c r="AA320" s="51" t="s">
        <v>2810</v>
      </c>
      <c r="AB320" s="51"/>
      <c r="AC320" s="51" t="str">
        <f>CONCATENATE(IMPORT[[#This Row],[1]]," ",IMPORT[[#This Row],[2]],IF(IMPORT[[#This Row],[3]]="","",CONCATENATE(" ",IMPORT[[#This Row],[3]])))</f>
        <v>Glitter Y-02</v>
      </c>
      <c r="AD320" s="51" t="str">
        <f>CONCATENATE("Import ",IMPORT[[#This Row],[Ket]])</f>
        <v>Import A6</v>
      </c>
      <c r="AE320" s="52">
        <v>288</v>
      </c>
      <c r="AF320" s="52" t="s">
        <v>5118</v>
      </c>
      <c r="AG320" s="52" t="s">
        <v>5780</v>
      </c>
      <c r="AH320" s="52">
        <f ca="1">IMPORT[[#This Row],[C]]</f>
        <v>8</v>
      </c>
      <c r="AI320" s="126" t="str">
        <f>CONCATENATE(IMPORT[[#This Row],[6]]," ",IMPORT[[#This Row],[7]])</f>
        <v>288 PCS</v>
      </c>
    </row>
    <row r="321" spans="1:35">
      <c r="A321" s="102">
        <v>319</v>
      </c>
      <c r="B321" s="31">
        <f ca="1">IF(IMPORT[[#This Row],[C]]&lt;1,"",ROW()-2)</f>
        <v>319</v>
      </c>
      <c r="C321" s="57" t="s">
        <v>3149</v>
      </c>
      <c r="D321" s="31" t="s">
        <v>2811</v>
      </c>
      <c r="E321" s="31">
        <v>288</v>
      </c>
      <c r="F321" s="31">
        <f ca="1">IMPORT[TT]</f>
        <v>7</v>
      </c>
      <c r="G321" s="31"/>
      <c r="H321" s="34" t="s">
        <v>3160</v>
      </c>
      <c r="I321" s="32">
        <v>7</v>
      </c>
      <c r="J321" s="31"/>
      <c r="K321" s="31" t="str">
        <f>IF(IMPORT[[#This Row],[b1]]="","",IMPORT[[#This Row],[b1]]-IMPORT[[#This Row],[a1]])</f>
        <v/>
      </c>
      <c r="L321" s="32">
        <f ca="1">SUM(INDIRECT(IMPORT_VAR[TABLENAME]&amp;"[@a"&amp;$1:$1-1&amp;"]"),INDIRECT(IMPORT_VAR[TABLENAME]&amp;"[@c"&amp;$1:$1-1&amp;"]"))</f>
        <v>7</v>
      </c>
      <c r="M321" s="31"/>
      <c r="N321" s="31" t="str">
        <f>IF(IMPORT[[#This Row],[b2]]="","",IMPORT[[#This Row],[b2]]-IMPORT[[#This Row],[a2]])</f>
        <v/>
      </c>
      <c r="O321" s="32">
        <f ca="1">SUM(INDIRECT(IMPORT_VAR[TABLENAME]&amp;"[@a"&amp;$1:$1-1&amp;"]"),INDIRECT(IMPORT_VAR[TABLENAME]&amp;"[@c"&amp;$1:$1-1&amp;"]"))</f>
        <v>7</v>
      </c>
      <c r="P321" s="33"/>
      <c r="Q321" s="33" t="str">
        <f>IF(IMPORT[[#This Row],[b3]]="","",IMPORT[[#This Row],[b3]]-IMPORT[[#This Row],[a3]])</f>
        <v/>
      </c>
      <c r="R321" s="32">
        <f ca="1">SUM(INDIRECT(IMPORT_VAR[TABLENAME]&amp;"[@a"&amp;$1:$1-1&amp;"]"),INDIRECT(IMPORT_VAR[TABLENAME]&amp;"[@c"&amp;$1:$1-1&amp;"]"))</f>
        <v>7</v>
      </c>
      <c r="S321" s="33"/>
      <c r="T321" s="33" t="str">
        <f>IF(IMPORT[[#This Row],[b4]]="","",IMPORT[[#This Row],[b4]]-IMPORT[[#This Row],[a4]])</f>
        <v/>
      </c>
      <c r="U321" s="32">
        <f ca="1">SUM(INDIRECT(IMPORT_VAR[TABLENAME]&amp;"[@a"&amp;$1:$1-1&amp;"]"),INDIRECT(IMPORT_VAR[TABLENAME]&amp;"[@c"&amp;$1:$1-1&amp;"]"))</f>
        <v>7</v>
      </c>
      <c r="V321" s="33"/>
      <c r="W321" s="31"/>
      <c r="X321" s="31" t="str">
        <f>IF(IMPORT[[#This Row],[b5]]="","",IMPORT[[#This Row],[b5]]-IMPORT[[#This Row],[a5]])</f>
        <v/>
      </c>
      <c r="Y321" s="49">
        <f ca="1">SUM(INDIRECT(IMPORT_VAR[TABLENAME]&amp;"[@a"&amp;$1:$1-1&amp;"]"),INDIRECT(IMPORT_VAR[TABLENAME]&amp;"[@c"&amp;$1:$1-1&amp;"]"))</f>
        <v>7</v>
      </c>
      <c r="Z321" s="51" t="s">
        <v>2811</v>
      </c>
      <c r="AA321" s="51" t="s">
        <v>3149</v>
      </c>
      <c r="AB321" s="51"/>
      <c r="AC321" s="51" t="str">
        <f>CONCATENATE(IMPORT[[#This Row],[1]]," ",IMPORT[[#This Row],[2]],IF(IMPORT[[#This Row],[3]]="","",CONCATENATE(" ",IMPORT[[#This Row],[3]])))</f>
        <v>Glitter Y-03</v>
      </c>
      <c r="AD321" s="51" t="str">
        <f>CONCATENATE("Import ",IMPORT[[#This Row],[Ket]])</f>
        <v>Import A6</v>
      </c>
      <c r="AE321" s="52">
        <v>288</v>
      </c>
      <c r="AF321" s="52" t="s">
        <v>5118</v>
      </c>
      <c r="AG321" s="52" t="s">
        <v>5780</v>
      </c>
      <c r="AH321" s="52">
        <f ca="1">IMPORT[[#This Row],[C]]</f>
        <v>7</v>
      </c>
      <c r="AI321" s="126" t="str">
        <f>CONCATENATE(IMPORT[[#This Row],[6]]," ",IMPORT[[#This Row],[7]])</f>
        <v>288 PCS</v>
      </c>
    </row>
    <row r="322" spans="1:35">
      <c r="A322" s="102">
        <v>320</v>
      </c>
      <c r="B322" s="31">
        <f ca="1">IF(IMPORT[[#This Row],[C]]&lt;1,"",ROW()-2)</f>
        <v>320</v>
      </c>
      <c r="C322" s="57" t="s">
        <v>3150</v>
      </c>
      <c r="D322" s="31" t="s">
        <v>2811</v>
      </c>
      <c r="E322" s="31">
        <v>288</v>
      </c>
      <c r="F322" s="31">
        <f ca="1">IMPORT[TT]</f>
        <v>5</v>
      </c>
      <c r="G322" s="31"/>
      <c r="H322" s="34" t="s">
        <v>3160</v>
      </c>
      <c r="I322" s="32">
        <v>5</v>
      </c>
      <c r="J322" s="31"/>
      <c r="K322" s="31" t="str">
        <f>IF(IMPORT[[#This Row],[b1]]="","",IMPORT[[#This Row],[b1]]-IMPORT[[#This Row],[a1]])</f>
        <v/>
      </c>
      <c r="L322" s="32">
        <f ca="1">SUM(INDIRECT(IMPORT_VAR[TABLENAME]&amp;"[@a"&amp;$1:$1-1&amp;"]"),INDIRECT(IMPORT_VAR[TABLENAME]&amp;"[@c"&amp;$1:$1-1&amp;"]"))</f>
        <v>5</v>
      </c>
      <c r="M322" s="31"/>
      <c r="N322" s="31" t="str">
        <f>IF(IMPORT[[#This Row],[b2]]="","",IMPORT[[#This Row],[b2]]-IMPORT[[#This Row],[a2]])</f>
        <v/>
      </c>
      <c r="O322" s="32">
        <f ca="1">SUM(INDIRECT(IMPORT_VAR[TABLENAME]&amp;"[@a"&amp;$1:$1-1&amp;"]"),INDIRECT(IMPORT_VAR[TABLENAME]&amp;"[@c"&amp;$1:$1-1&amp;"]"))</f>
        <v>5</v>
      </c>
      <c r="P322" s="33"/>
      <c r="Q322" s="33" t="str">
        <f>IF(IMPORT[[#This Row],[b3]]="","",IMPORT[[#This Row],[b3]]-IMPORT[[#This Row],[a3]])</f>
        <v/>
      </c>
      <c r="R322" s="32">
        <f ca="1">SUM(INDIRECT(IMPORT_VAR[TABLENAME]&amp;"[@a"&amp;$1:$1-1&amp;"]"),INDIRECT(IMPORT_VAR[TABLENAME]&amp;"[@c"&amp;$1:$1-1&amp;"]"))</f>
        <v>5</v>
      </c>
      <c r="S322" s="33"/>
      <c r="T322" s="33" t="str">
        <f>IF(IMPORT[[#This Row],[b4]]="","",IMPORT[[#This Row],[b4]]-IMPORT[[#This Row],[a4]])</f>
        <v/>
      </c>
      <c r="U322" s="32">
        <f ca="1">SUM(INDIRECT(IMPORT_VAR[TABLENAME]&amp;"[@a"&amp;$1:$1-1&amp;"]"),INDIRECT(IMPORT_VAR[TABLENAME]&amp;"[@c"&amp;$1:$1-1&amp;"]"))</f>
        <v>5</v>
      </c>
      <c r="V322" s="33"/>
      <c r="W322" s="31"/>
      <c r="X322" s="31" t="str">
        <f>IF(IMPORT[[#This Row],[b5]]="","",IMPORT[[#This Row],[b5]]-IMPORT[[#This Row],[a5]])</f>
        <v/>
      </c>
      <c r="Y322" s="49">
        <f ca="1">SUM(INDIRECT(IMPORT_VAR[TABLENAME]&amp;"[@a"&amp;$1:$1-1&amp;"]"),INDIRECT(IMPORT_VAR[TABLENAME]&amp;"[@c"&amp;$1:$1-1&amp;"]"))</f>
        <v>5</v>
      </c>
      <c r="Z322" s="51" t="s">
        <v>2811</v>
      </c>
      <c r="AA322" s="51" t="s">
        <v>3150</v>
      </c>
      <c r="AB322" s="51"/>
      <c r="AC322" s="51" t="str">
        <f>CONCATENATE(IMPORT[[#This Row],[1]]," ",IMPORT[[#This Row],[2]],IF(IMPORT[[#This Row],[3]]="","",CONCATENATE(" ",IMPORT[[#This Row],[3]])))</f>
        <v>Glitter Y-04</v>
      </c>
      <c r="AD322" s="51" t="str">
        <f>CONCATENATE("Import ",IMPORT[[#This Row],[Ket]])</f>
        <v>Import A6</v>
      </c>
      <c r="AE322" s="52">
        <v>288</v>
      </c>
      <c r="AF322" s="52" t="s">
        <v>5118</v>
      </c>
      <c r="AG322" s="52" t="s">
        <v>5780</v>
      </c>
      <c r="AH322" s="52">
        <f ca="1">IMPORT[[#This Row],[C]]</f>
        <v>5</v>
      </c>
      <c r="AI322" s="126" t="str">
        <f>CONCATENATE(IMPORT[[#This Row],[6]]," ",IMPORT[[#This Row],[7]])</f>
        <v>288 PCS</v>
      </c>
    </row>
    <row r="323" spans="1:35">
      <c r="A323" s="102">
        <v>321</v>
      </c>
      <c r="B323" s="31">
        <f ca="1">IF(IMPORT[[#This Row],[C]]&lt;1,"",ROW()-2)</f>
        <v>321</v>
      </c>
      <c r="C323" s="57" t="s">
        <v>3151</v>
      </c>
      <c r="D323" s="31" t="s">
        <v>2811</v>
      </c>
      <c r="E323" s="31">
        <v>96</v>
      </c>
      <c r="F323" s="31">
        <f ca="1">IMPORT[TT]</f>
        <v>3</v>
      </c>
      <c r="G323" s="31"/>
      <c r="H323" s="34" t="s">
        <v>3160</v>
      </c>
      <c r="I323" s="32">
        <v>3</v>
      </c>
      <c r="J323" s="31"/>
      <c r="K323" s="31" t="str">
        <f>IF(IMPORT[[#This Row],[b1]]="","",IMPORT[[#This Row],[b1]]-IMPORT[[#This Row],[a1]])</f>
        <v/>
      </c>
      <c r="L323" s="32">
        <f ca="1">SUM(INDIRECT(IMPORT_VAR[TABLENAME]&amp;"[@a"&amp;$1:$1-1&amp;"]"),INDIRECT(IMPORT_VAR[TABLENAME]&amp;"[@c"&amp;$1:$1-1&amp;"]"))</f>
        <v>3</v>
      </c>
      <c r="M323" s="31"/>
      <c r="N323" s="31" t="str">
        <f>IF(IMPORT[[#This Row],[b2]]="","",IMPORT[[#This Row],[b2]]-IMPORT[[#This Row],[a2]])</f>
        <v/>
      </c>
      <c r="O323" s="32">
        <f ca="1">SUM(INDIRECT(IMPORT_VAR[TABLENAME]&amp;"[@a"&amp;$1:$1-1&amp;"]"),INDIRECT(IMPORT_VAR[TABLENAME]&amp;"[@c"&amp;$1:$1-1&amp;"]"))</f>
        <v>3</v>
      </c>
      <c r="P323" s="33"/>
      <c r="Q323" s="33" t="str">
        <f>IF(IMPORT[[#This Row],[b3]]="","",IMPORT[[#This Row],[b3]]-IMPORT[[#This Row],[a3]])</f>
        <v/>
      </c>
      <c r="R323" s="32">
        <f ca="1">SUM(INDIRECT(IMPORT_VAR[TABLENAME]&amp;"[@a"&amp;$1:$1-1&amp;"]"),INDIRECT(IMPORT_VAR[TABLENAME]&amp;"[@c"&amp;$1:$1-1&amp;"]"))</f>
        <v>3</v>
      </c>
      <c r="S323" s="33"/>
      <c r="T323" s="33" t="str">
        <f>IF(IMPORT[[#This Row],[b4]]="","",IMPORT[[#This Row],[b4]]-IMPORT[[#This Row],[a4]])</f>
        <v/>
      </c>
      <c r="U323" s="32">
        <f ca="1">SUM(INDIRECT(IMPORT_VAR[TABLENAME]&amp;"[@a"&amp;$1:$1-1&amp;"]"),INDIRECT(IMPORT_VAR[TABLENAME]&amp;"[@c"&amp;$1:$1-1&amp;"]"))</f>
        <v>3</v>
      </c>
      <c r="V323" s="33"/>
      <c r="W323" s="31"/>
      <c r="X323" s="31" t="str">
        <f>IF(IMPORT[[#This Row],[b5]]="","",IMPORT[[#This Row],[b5]]-IMPORT[[#This Row],[a5]])</f>
        <v/>
      </c>
      <c r="Y323" s="49">
        <f ca="1">SUM(INDIRECT(IMPORT_VAR[TABLENAME]&amp;"[@a"&amp;$1:$1-1&amp;"]"),INDIRECT(IMPORT_VAR[TABLENAME]&amp;"[@c"&amp;$1:$1-1&amp;"]"))</f>
        <v>3</v>
      </c>
      <c r="Z323" s="51" t="s">
        <v>2811</v>
      </c>
      <c r="AA323" s="51" t="s">
        <v>3151</v>
      </c>
      <c r="AB323" s="51"/>
      <c r="AC323" s="51" t="str">
        <f>CONCATENATE(IMPORT[[#This Row],[1]]," ",IMPORT[[#This Row],[2]],IF(IMPORT[[#This Row],[3]]="","",CONCATENATE(" ",IMPORT[[#This Row],[3]])))</f>
        <v>Glitter G-08</v>
      </c>
      <c r="AD323" s="51" t="str">
        <f>CONCATENATE("Import ",IMPORT[[#This Row],[Ket]])</f>
        <v>Import A6</v>
      </c>
      <c r="AE323" s="52">
        <v>96</v>
      </c>
      <c r="AF323" s="52" t="s">
        <v>5118</v>
      </c>
      <c r="AG323" s="52" t="s">
        <v>5780</v>
      </c>
      <c r="AH323" s="52">
        <f ca="1">IMPORT[[#This Row],[C]]</f>
        <v>3</v>
      </c>
      <c r="AI323" s="126" t="str">
        <f>CONCATENATE(IMPORT[[#This Row],[6]]," ",IMPORT[[#This Row],[7]])</f>
        <v>96 PCS</v>
      </c>
    </row>
    <row r="324" spans="1:35">
      <c r="A324" s="102">
        <v>322</v>
      </c>
      <c r="B324" s="31">
        <f ca="1">IF(IMPORT[[#This Row],[C]]&lt;1,"",ROW()-2)</f>
        <v>322</v>
      </c>
      <c r="C324" s="57">
        <v>10918</v>
      </c>
      <c r="D324" s="31" t="s">
        <v>2811</v>
      </c>
      <c r="E324" s="31">
        <v>40</v>
      </c>
      <c r="F324" s="31">
        <f ca="1">IMPORT[TT]</f>
        <v>3</v>
      </c>
      <c r="G324" s="31"/>
      <c r="H324" s="34" t="s">
        <v>3160</v>
      </c>
      <c r="I324" s="32">
        <v>3</v>
      </c>
      <c r="J324" s="31"/>
      <c r="K324" s="31" t="str">
        <f>IF(IMPORT[[#This Row],[b1]]="","",IMPORT[[#This Row],[b1]]-IMPORT[[#This Row],[a1]])</f>
        <v/>
      </c>
      <c r="L324" s="32">
        <f ca="1">SUM(INDIRECT(IMPORT_VAR[TABLENAME]&amp;"[@a"&amp;$1:$1-1&amp;"]"),INDIRECT(IMPORT_VAR[TABLENAME]&amp;"[@c"&amp;$1:$1-1&amp;"]"))</f>
        <v>3</v>
      </c>
      <c r="M324" s="31"/>
      <c r="N324" s="31" t="str">
        <f>IF(IMPORT[[#This Row],[b2]]="","",IMPORT[[#This Row],[b2]]-IMPORT[[#This Row],[a2]])</f>
        <v/>
      </c>
      <c r="O324" s="32">
        <f ca="1">SUM(INDIRECT(IMPORT_VAR[TABLENAME]&amp;"[@a"&amp;$1:$1-1&amp;"]"),INDIRECT(IMPORT_VAR[TABLENAME]&amp;"[@c"&amp;$1:$1-1&amp;"]"))</f>
        <v>3</v>
      </c>
      <c r="P324" s="33"/>
      <c r="Q324" s="33" t="str">
        <f>IF(IMPORT[[#This Row],[b3]]="","",IMPORT[[#This Row],[b3]]-IMPORT[[#This Row],[a3]])</f>
        <v/>
      </c>
      <c r="R324" s="32">
        <f ca="1">SUM(INDIRECT(IMPORT_VAR[TABLENAME]&amp;"[@a"&amp;$1:$1-1&amp;"]"),INDIRECT(IMPORT_VAR[TABLENAME]&amp;"[@c"&amp;$1:$1-1&amp;"]"))</f>
        <v>3</v>
      </c>
      <c r="S324" s="33"/>
      <c r="T324" s="33" t="str">
        <f>IF(IMPORT[[#This Row],[b4]]="","",IMPORT[[#This Row],[b4]]-IMPORT[[#This Row],[a4]])</f>
        <v/>
      </c>
      <c r="U324" s="32">
        <f ca="1">SUM(INDIRECT(IMPORT_VAR[TABLENAME]&amp;"[@a"&amp;$1:$1-1&amp;"]"),INDIRECT(IMPORT_VAR[TABLENAME]&amp;"[@c"&amp;$1:$1-1&amp;"]"))</f>
        <v>3</v>
      </c>
      <c r="V324" s="33"/>
      <c r="W324" s="31"/>
      <c r="X324" s="31" t="str">
        <f>IF(IMPORT[[#This Row],[b5]]="","",IMPORT[[#This Row],[b5]]-IMPORT[[#This Row],[a5]])</f>
        <v/>
      </c>
      <c r="Y324" s="49">
        <f ca="1">SUM(INDIRECT(IMPORT_VAR[TABLENAME]&amp;"[@a"&amp;$1:$1-1&amp;"]"),INDIRECT(IMPORT_VAR[TABLENAME]&amp;"[@c"&amp;$1:$1-1&amp;"]"))</f>
        <v>3</v>
      </c>
      <c r="Z324" s="51" t="s">
        <v>2811</v>
      </c>
      <c r="AA324" s="51">
        <v>10918</v>
      </c>
      <c r="AB324" s="51"/>
      <c r="AC324" s="51" t="str">
        <f>CONCATENATE(IMPORT[[#This Row],[1]]," ",IMPORT[[#This Row],[2]],IF(IMPORT[[#This Row],[3]]="","",CONCATENATE(" ",IMPORT[[#This Row],[3]])))</f>
        <v>Glitter 10918</v>
      </c>
      <c r="AD324" s="51" t="str">
        <f>CONCATENATE("Import ",IMPORT[[#This Row],[Ket]])</f>
        <v>Import A6</v>
      </c>
      <c r="AE324" s="52">
        <v>40</v>
      </c>
      <c r="AF324" s="52" t="s">
        <v>5118</v>
      </c>
      <c r="AG324" s="52" t="s">
        <v>5780</v>
      </c>
      <c r="AH324" s="52">
        <f ca="1">IMPORT[[#This Row],[C]]</f>
        <v>3</v>
      </c>
      <c r="AI324" s="126" t="str">
        <f>CONCATENATE(IMPORT[[#This Row],[6]]," ",IMPORT[[#This Row],[7]])</f>
        <v>40 PCS</v>
      </c>
    </row>
    <row r="325" spans="1:35">
      <c r="A325" s="102">
        <v>323</v>
      </c>
      <c r="B325" s="31">
        <f ca="1">IF(IMPORT[[#This Row],[C]]&lt;1,"",ROW()-2)</f>
        <v>323</v>
      </c>
      <c r="C325" s="57" t="s">
        <v>3152</v>
      </c>
      <c r="D325" s="31" t="s">
        <v>2811</v>
      </c>
      <c r="E325" s="31">
        <v>80</v>
      </c>
      <c r="F325" s="31">
        <f ca="1">IMPORT[TT]</f>
        <v>3</v>
      </c>
      <c r="G325" s="31"/>
      <c r="H325" s="34" t="s">
        <v>3160</v>
      </c>
      <c r="I325" s="32">
        <v>3</v>
      </c>
      <c r="J325" s="31"/>
      <c r="K325" s="31" t="str">
        <f>IF(IMPORT[[#This Row],[b1]]="","",IMPORT[[#This Row],[b1]]-IMPORT[[#This Row],[a1]])</f>
        <v/>
      </c>
      <c r="L325" s="32">
        <f ca="1">SUM(INDIRECT(IMPORT_VAR[TABLENAME]&amp;"[@a"&amp;$1:$1-1&amp;"]"),INDIRECT(IMPORT_VAR[TABLENAME]&amp;"[@c"&amp;$1:$1-1&amp;"]"))</f>
        <v>3</v>
      </c>
      <c r="M325" s="31"/>
      <c r="N325" s="31" t="str">
        <f>IF(IMPORT[[#This Row],[b2]]="","",IMPORT[[#This Row],[b2]]-IMPORT[[#This Row],[a2]])</f>
        <v/>
      </c>
      <c r="O325" s="32">
        <f ca="1">SUM(INDIRECT(IMPORT_VAR[TABLENAME]&amp;"[@a"&amp;$1:$1-1&amp;"]"),INDIRECT(IMPORT_VAR[TABLENAME]&amp;"[@c"&amp;$1:$1-1&amp;"]"))</f>
        <v>3</v>
      </c>
      <c r="P325" s="33"/>
      <c r="Q325" s="33" t="str">
        <f>IF(IMPORT[[#This Row],[b3]]="","",IMPORT[[#This Row],[b3]]-IMPORT[[#This Row],[a3]])</f>
        <v/>
      </c>
      <c r="R325" s="32">
        <f ca="1">SUM(INDIRECT(IMPORT_VAR[TABLENAME]&amp;"[@a"&amp;$1:$1-1&amp;"]"),INDIRECT(IMPORT_VAR[TABLENAME]&amp;"[@c"&amp;$1:$1-1&amp;"]"))</f>
        <v>3</v>
      </c>
      <c r="S325" s="33"/>
      <c r="T325" s="33" t="str">
        <f>IF(IMPORT[[#This Row],[b4]]="","",IMPORT[[#This Row],[b4]]-IMPORT[[#This Row],[a4]])</f>
        <v/>
      </c>
      <c r="U325" s="32">
        <f ca="1">SUM(INDIRECT(IMPORT_VAR[TABLENAME]&amp;"[@a"&amp;$1:$1-1&amp;"]"),INDIRECT(IMPORT_VAR[TABLENAME]&amp;"[@c"&amp;$1:$1-1&amp;"]"))</f>
        <v>3</v>
      </c>
      <c r="V325" s="33"/>
      <c r="W325" s="31"/>
      <c r="X325" s="31" t="str">
        <f>IF(IMPORT[[#This Row],[b5]]="","",IMPORT[[#This Row],[b5]]-IMPORT[[#This Row],[a5]])</f>
        <v/>
      </c>
      <c r="Y325" s="49">
        <f ca="1">SUM(INDIRECT(IMPORT_VAR[TABLENAME]&amp;"[@a"&amp;$1:$1-1&amp;"]"),INDIRECT(IMPORT_VAR[TABLENAME]&amp;"[@c"&amp;$1:$1-1&amp;"]"))</f>
        <v>3</v>
      </c>
      <c r="Z325" s="51" t="s">
        <v>2811</v>
      </c>
      <c r="AA325" s="51" t="s">
        <v>3152</v>
      </c>
      <c r="AB325" s="51"/>
      <c r="AC325" s="51" t="str">
        <f>CONCATENATE(IMPORT[[#This Row],[1]]," ",IMPORT[[#This Row],[2]],IF(IMPORT[[#This Row],[3]]="","",CONCATENATE(" ",IMPORT[[#This Row],[3]])))</f>
        <v>Glitter G56B00-7</v>
      </c>
      <c r="AD325" s="51" t="str">
        <f>CONCATENATE("Import ",IMPORT[[#This Row],[Ket]])</f>
        <v>Import A6</v>
      </c>
      <c r="AE325" s="52">
        <v>80</v>
      </c>
      <c r="AF325" s="52" t="s">
        <v>5118</v>
      </c>
      <c r="AG325" s="52" t="s">
        <v>5780</v>
      </c>
      <c r="AH325" s="52">
        <f ca="1">IMPORT[[#This Row],[C]]</f>
        <v>3</v>
      </c>
      <c r="AI325" s="126" t="str">
        <f>CONCATENATE(IMPORT[[#This Row],[6]]," ",IMPORT[[#This Row],[7]])</f>
        <v>80 PCS</v>
      </c>
    </row>
    <row r="326" spans="1:35">
      <c r="A326" s="102">
        <v>324</v>
      </c>
      <c r="B326" s="31">
        <f ca="1">IF(IMPORT[[#This Row],[C]]&lt;1,"",ROW()-2)</f>
        <v>324</v>
      </c>
      <c r="C326" s="57">
        <v>191813</v>
      </c>
      <c r="D326" s="31" t="s">
        <v>2811</v>
      </c>
      <c r="E326" s="31">
        <v>30</v>
      </c>
      <c r="F326" s="31">
        <f ca="1">IMPORT[TT]</f>
        <v>3</v>
      </c>
      <c r="G326" s="31"/>
      <c r="H326" s="34" t="s">
        <v>3160</v>
      </c>
      <c r="I326" s="32">
        <v>3</v>
      </c>
      <c r="J326" s="31"/>
      <c r="K326" s="31" t="str">
        <f>IF(IMPORT[[#This Row],[b1]]="","",IMPORT[[#This Row],[b1]]-IMPORT[[#This Row],[a1]])</f>
        <v/>
      </c>
      <c r="L326" s="32">
        <f ca="1">SUM(INDIRECT(IMPORT_VAR[TABLENAME]&amp;"[@a"&amp;$1:$1-1&amp;"]"),INDIRECT(IMPORT_VAR[TABLENAME]&amp;"[@c"&amp;$1:$1-1&amp;"]"))</f>
        <v>3</v>
      </c>
      <c r="M326" s="31"/>
      <c r="N326" s="31" t="str">
        <f>IF(IMPORT[[#This Row],[b2]]="","",IMPORT[[#This Row],[b2]]-IMPORT[[#This Row],[a2]])</f>
        <v/>
      </c>
      <c r="O326" s="32">
        <f ca="1">SUM(INDIRECT(IMPORT_VAR[TABLENAME]&amp;"[@a"&amp;$1:$1-1&amp;"]"),INDIRECT(IMPORT_VAR[TABLENAME]&amp;"[@c"&amp;$1:$1-1&amp;"]"))</f>
        <v>3</v>
      </c>
      <c r="P326" s="33"/>
      <c r="Q326" s="33" t="str">
        <f>IF(IMPORT[[#This Row],[b3]]="","",IMPORT[[#This Row],[b3]]-IMPORT[[#This Row],[a3]])</f>
        <v/>
      </c>
      <c r="R326" s="32">
        <f ca="1">SUM(INDIRECT(IMPORT_VAR[TABLENAME]&amp;"[@a"&amp;$1:$1-1&amp;"]"),INDIRECT(IMPORT_VAR[TABLENAME]&amp;"[@c"&amp;$1:$1-1&amp;"]"))</f>
        <v>3</v>
      </c>
      <c r="S326" s="33"/>
      <c r="T326" s="33" t="str">
        <f>IF(IMPORT[[#This Row],[b4]]="","",IMPORT[[#This Row],[b4]]-IMPORT[[#This Row],[a4]])</f>
        <v/>
      </c>
      <c r="U326" s="32">
        <f ca="1">SUM(INDIRECT(IMPORT_VAR[TABLENAME]&amp;"[@a"&amp;$1:$1-1&amp;"]"),INDIRECT(IMPORT_VAR[TABLENAME]&amp;"[@c"&amp;$1:$1-1&amp;"]"))</f>
        <v>3</v>
      </c>
      <c r="V326" s="33"/>
      <c r="W326" s="31"/>
      <c r="X326" s="31" t="str">
        <f>IF(IMPORT[[#This Row],[b5]]="","",IMPORT[[#This Row],[b5]]-IMPORT[[#This Row],[a5]])</f>
        <v/>
      </c>
      <c r="Y326" s="49">
        <f ca="1">SUM(INDIRECT(IMPORT_VAR[TABLENAME]&amp;"[@a"&amp;$1:$1-1&amp;"]"),INDIRECT(IMPORT_VAR[TABLENAME]&amp;"[@c"&amp;$1:$1-1&amp;"]"))</f>
        <v>3</v>
      </c>
      <c r="Z326" s="51" t="s">
        <v>2811</v>
      </c>
      <c r="AA326" s="51">
        <v>191813</v>
      </c>
      <c r="AB326" s="51"/>
      <c r="AC326" s="51" t="str">
        <f>CONCATENATE(IMPORT[[#This Row],[1]]," ",IMPORT[[#This Row],[2]],IF(IMPORT[[#This Row],[3]]="","",CONCATENATE(" ",IMPORT[[#This Row],[3]])))</f>
        <v>Glitter 191813</v>
      </c>
      <c r="AD326" s="51" t="str">
        <f>CONCATENATE("Import ",IMPORT[[#This Row],[Ket]])</f>
        <v>Import A6</v>
      </c>
      <c r="AE326" s="52">
        <v>30</v>
      </c>
      <c r="AF326" s="52" t="s">
        <v>5118</v>
      </c>
      <c r="AG326" s="52" t="s">
        <v>5780</v>
      </c>
      <c r="AH326" s="52">
        <f ca="1">IMPORT[[#This Row],[C]]</f>
        <v>3</v>
      </c>
      <c r="AI326" s="126" t="str">
        <f>CONCATENATE(IMPORT[[#This Row],[6]]," ",IMPORT[[#This Row],[7]])</f>
        <v>30 PCS</v>
      </c>
    </row>
    <row r="327" spans="1:35">
      <c r="A327" s="102">
        <v>325</v>
      </c>
      <c r="B327" s="31">
        <f ca="1">IF(IMPORT[[#This Row],[C]]&lt;1,"",ROW()-2)</f>
        <v>325</v>
      </c>
      <c r="C327" s="57" t="s">
        <v>3154</v>
      </c>
      <c r="D327" s="31" t="s">
        <v>3153</v>
      </c>
      <c r="E327" s="31">
        <v>144</v>
      </c>
      <c r="F327" s="31">
        <f ca="1">IMPORT[TT]</f>
        <v>6</v>
      </c>
      <c r="G327" s="31"/>
      <c r="H327" s="34" t="s">
        <v>3160</v>
      </c>
      <c r="I327" s="32">
        <v>6</v>
      </c>
      <c r="J327" s="31"/>
      <c r="K327" s="31" t="str">
        <f>IF(IMPORT[[#This Row],[b1]]="","",IMPORT[[#This Row],[b1]]-IMPORT[[#This Row],[a1]])</f>
        <v/>
      </c>
      <c r="L327" s="32">
        <f ca="1">SUM(INDIRECT(IMPORT_VAR[TABLENAME]&amp;"[@a"&amp;$1:$1-1&amp;"]"),INDIRECT(IMPORT_VAR[TABLENAME]&amp;"[@c"&amp;$1:$1-1&amp;"]"))</f>
        <v>6</v>
      </c>
      <c r="M327" s="31"/>
      <c r="N327" s="31" t="str">
        <f>IF(IMPORT[[#This Row],[b2]]="","",IMPORT[[#This Row],[b2]]-IMPORT[[#This Row],[a2]])</f>
        <v/>
      </c>
      <c r="O327" s="32">
        <f ca="1">SUM(INDIRECT(IMPORT_VAR[TABLENAME]&amp;"[@a"&amp;$1:$1-1&amp;"]"),INDIRECT(IMPORT_VAR[TABLENAME]&amp;"[@c"&amp;$1:$1-1&amp;"]"))</f>
        <v>6</v>
      </c>
      <c r="P327" s="33"/>
      <c r="Q327" s="33" t="str">
        <f>IF(IMPORT[[#This Row],[b3]]="","",IMPORT[[#This Row],[b3]]-IMPORT[[#This Row],[a3]])</f>
        <v/>
      </c>
      <c r="R327" s="32">
        <f ca="1">SUM(INDIRECT(IMPORT_VAR[TABLENAME]&amp;"[@a"&amp;$1:$1-1&amp;"]"),INDIRECT(IMPORT_VAR[TABLENAME]&amp;"[@c"&amp;$1:$1-1&amp;"]"))</f>
        <v>6</v>
      </c>
      <c r="S327" s="33"/>
      <c r="T327" s="33" t="str">
        <f>IF(IMPORT[[#This Row],[b4]]="","",IMPORT[[#This Row],[b4]]-IMPORT[[#This Row],[a4]])</f>
        <v/>
      </c>
      <c r="U327" s="32">
        <f ca="1">SUM(INDIRECT(IMPORT_VAR[TABLENAME]&amp;"[@a"&amp;$1:$1-1&amp;"]"),INDIRECT(IMPORT_VAR[TABLENAME]&amp;"[@c"&amp;$1:$1-1&amp;"]"))</f>
        <v>6</v>
      </c>
      <c r="V327" s="33"/>
      <c r="W327" s="31"/>
      <c r="X327" s="31" t="str">
        <f>IF(IMPORT[[#This Row],[b5]]="","",IMPORT[[#This Row],[b5]]-IMPORT[[#This Row],[a5]])</f>
        <v/>
      </c>
      <c r="Y327" s="49">
        <f ca="1">SUM(INDIRECT(IMPORT_VAR[TABLENAME]&amp;"[@a"&amp;$1:$1-1&amp;"]"),INDIRECT(IMPORT_VAR[TABLENAME]&amp;"[@c"&amp;$1:$1-1&amp;"]"))</f>
        <v>6</v>
      </c>
      <c r="Z327" s="51" t="s">
        <v>3153</v>
      </c>
      <c r="AA327" s="51" t="s">
        <v>3154</v>
      </c>
      <c r="AB327" s="51"/>
      <c r="AC327" s="51" t="str">
        <f>CONCATENATE(IMPORT[[#This Row],[1]]," ",IMPORT[[#This Row],[2]],IF(IMPORT[[#This Row],[3]]="","",CONCATENATE(" ",IMPORT[[#This Row],[3]])))</f>
        <v>Mark Pen ST-1722-12</v>
      </c>
      <c r="AD327" s="51" t="str">
        <f>CONCATENATE("Import ",IMPORT[[#This Row],[Ket]])</f>
        <v>Import A6</v>
      </c>
      <c r="AE327" s="52">
        <v>144</v>
      </c>
      <c r="AF327" s="52" t="s">
        <v>5118</v>
      </c>
      <c r="AG327" s="52" t="s">
        <v>5780</v>
      </c>
      <c r="AH327" s="52">
        <f ca="1">IMPORT[[#This Row],[C]]</f>
        <v>6</v>
      </c>
      <c r="AI327" s="126" t="str">
        <f>CONCATENATE(IMPORT[[#This Row],[6]]," ",IMPORT[[#This Row],[7]])</f>
        <v>144 PCS</v>
      </c>
    </row>
    <row r="328" spans="1:35">
      <c r="A328" s="102">
        <v>326</v>
      </c>
      <c r="B328" s="31">
        <f ca="1">IF(IMPORT[[#This Row],[C]]&lt;1,"",ROW()-2)</f>
        <v>326</v>
      </c>
      <c r="C328" s="57" t="s">
        <v>3155</v>
      </c>
      <c r="D328" s="31" t="s">
        <v>3153</v>
      </c>
      <c r="E328" s="31">
        <v>72</v>
      </c>
      <c r="F328" s="31">
        <f ca="1">IMPORT[TT]</f>
        <v>2</v>
      </c>
      <c r="G328" s="31"/>
      <c r="H328" s="34" t="s">
        <v>3160</v>
      </c>
      <c r="I328" s="32">
        <v>2</v>
      </c>
      <c r="J328" s="31"/>
      <c r="K328" s="31" t="str">
        <f>IF(IMPORT[[#This Row],[b1]]="","",IMPORT[[#This Row],[b1]]-IMPORT[[#This Row],[a1]])</f>
        <v/>
      </c>
      <c r="L328" s="32">
        <f ca="1">SUM(INDIRECT(IMPORT_VAR[TABLENAME]&amp;"[@a"&amp;$1:$1-1&amp;"]"),INDIRECT(IMPORT_VAR[TABLENAME]&amp;"[@c"&amp;$1:$1-1&amp;"]"))</f>
        <v>2</v>
      </c>
      <c r="M328" s="31"/>
      <c r="N328" s="31" t="str">
        <f>IF(IMPORT[[#This Row],[b2]]="","",IMPORT[[#This Row],[b2]]-IMPORT[[#This Row],[a2]])</f>
        <v/>
      </c>
      <c r="O328" s="32">
        <f ca="1">SUM(INDIRECT(IMPORT_VAR[TABLENAME]&amp;"[@a"&amp;$1:$1-1&amp;"]"),INDIRECT(IMPORT_VAR[TABLENAME]&amp;"[@c"&amp;$1:$1-1&amp;"]"))</f>
        <v>2</v>
      </c>
      <c r="P328" s="33"/>
      <c r="Q328" s="33" t="str">
        <f>IF(IMPORT[[#This Row],[b3]]="","",IMPORT[[#This Row],[b3]]-IMPORT[[#This Row],[a3]])</f>
        <v/>
      </c>
      <c r="R328" s="32">
        <f ca="1">SUM(INDIRECT(IMPORT_VAR[TABLENAME]&amp;"[@a"&amp;$1:$1-1&amp;"]"),INDIRECT(IMPORT_VAR[TABLENAME]&amp;"[@c"&amp;$1:$1-1&amp;"]"))</f>
        <v>2</v>
      </c>
      <c r="S328" s="33"/>
      <c r="T328" s="33" t="str">
        <f>IF(IMPORT[[#This Row],[b4]]="","",IMPORT[[#This Row],[b4]]-IMPORT[[#This Row],[a4]])</f>
        <v/>
      </c>
      <c r="U328" s="32">
        <f ca="1">SUM(INDIRECT(IMPORT_VAR[TABLENAME]&amp;"[@a"&amp;$1:$1-1&amp;"]"),INDIRECT(IMPORT_VAR[TABLENAME]&amp;"[@c"&amp;$1:$1-1&amp;"]"))</f>
        <v>2</v>
      </c>
      <c r="V328" s="33"/>
      <c r="W328" s="31"/>
      <c r="X328" s="31" t="str">
        <f>IF(IMPORT[[#This Row],[b5]]="","",IMPORT[[#This Row],[b5]]-IMPORT[[#This Row],[a5]])</f>
        <v/>
      </c>
      <c r="Y328" s="49">
        <f ca="1">SUM(INDIRECT(IMPORT_VAR[TABLENAME]&amp;"[@a"&amp;$1:$1-1&amp;"]"),INDIRECT(IMPORT_VAR[TABLENAME]&amp;"[@c"&amp;$1:$1-1&amp;"]"))</f>
        <v>2</v>
      </c>
      <c r="Z328" s="51" t="s">
        <v>3153</v>
      </c>
      <c r="AA328" s="51" t="s">
        <v>3155</v>
      </c>
      <c r="AB328" s="51"/>
      <c r="AC328" s="51" t="str">
        <f>CONCATENATE(IMPORT[[#This Row],[1]]," ",IMPORT[[#This Row],[2]],IF(IMPORT[[#This Row],[3]]="","",CONCATENATE(" ",IMPORT[[#This Row],[3]])))</f>
        <v>Mark Pen ST1722-24</v>
      </c>
      <c r="AD328" s="51" t="str">
        <f>CONCATENATE("Import ",IMPORT[[#This Row],[Ket]])</f>
        <v>Import A6</v>
      </c>
      <c r="AE328" s="52">
        <v>72</v>
      </c>
      <c r="AF328" s="52" t="s">
        <v>5118</v>
      </c>
      <c r="AG328" s="52" t="s">
        <v>5780</v>
      </c>
      <c r="AH328" s="52">
        <f ca="1">IMPORT[[#This Row],[C]]</f>
        <v>2</v>
      </c>
      <c r="AI328" s="126" t="str">
        <f>CONCATENATE(IMPORT[[#This Row],[6]]," ",IMPORT[[#This Row],[7]])</f>
        <v>72 PCS</v>
      </c>
    </row>
    <row r="329" spans="1:35">
      <c r="A329" s="102">
        <v>327</v>
      </c>
      <c r="B329" s="31">
        <f ca="1">IF(IMPORT[[#This Row],[C]]&lt;1,"",ROW()-2)</f>
        <v>327</v>
      </c>
      <c r="C329" s="57" t="s">
        <v>3735</v>
      </c>
      <c r="D329" s="31" t="s">
        <v>2886</v>
      </c>
      <c r="E329" s="31"/>
      <c r="F329" s="31">
        <f ca="1">IMPORT[TT]</f>
        <v>3</v>
      </c>
      <c r="G329" s="31"/>
      <c r="H329" s="34" t="s">
        <v>3160</v>
      </c>
      <c r="I329" s="32">
        <v>3</v>
      </c>
      <c r="J329" s="31"/>
      <c r="K329" s="31" t="str">
        <f>IF(IMPORT[[#This Row],[b1]]="","",IMPORT[[#This Row],[b1]]-IMPORT[[#This Row],[a1]])</f>
        <v/>
      </c>
      <c r="L329" s="32">
        <f ca="1">SUM(INDIRECT(IMPORT_VAR[TABLENAME]&amp;"[@a"&amp;$1:$1-1&amp;"]"),INDIRECT(IMPORT_VAR[TABLENAME]&amp;"[@c"&amp;$1:$1-1&amp;"]"))</f>
        <v>3</v>
      </c>
      <c r="M329" s="31"/>
      <c r="N329" s="31" t="str">
        <f>IF(IMPORT[[#This Row],[b2]]="","",IMPORT[[#This Row],[b2]]-IMPORT[[#This Row],[a2]])</f>
        <v/>
      </c>
      <c r="O329" s="32">
        <f ca="1">SUM(INDIRECT(IMPORT_VAR[TABLENAME]&amp;"[@a"&amp;$1:$1-1&amp;"]"),INDIRECT(IMPORT_VAR[TABLENAME]&amp;"[@c"&amp;$1:$1-1&amp;"]"))</f>
        <v>3</v>
      </c>
      <c r="P329" s="33"/>
      <c r="Q329" s="33" t="str">
        <f>IF(IMPORT[[#This Row],[b3]]="","",IMPORT[[#This Row],[b3]]-IMPORT[[#This Row],[a3]])</f>
        <v/>
      </c>
      <c r="R329" s="32">
        <f ca="1">SUM(INDIRECT(IMPORT_VAR[TABLENAME]&amp;"[@a"&amp;$1:$1-1&amp;"]"),INDIRECT(IMPORT_VAR[TABLENAME]&amp;"[@c"&amp;$1:$1-1&amp;"]"))</f>
        <v>3</v>
      </c>
      <c r="S329" s="33"/>
      <c r="T329" s="33" t="str">
        <f>IF(IMPORT[[#This Row],[b4]]="","",IMPORT[[#This Row],[b4]]-IMPORT[[#This Row],[a4]])</f>
        <v/>
      </c>
      <c r="U329" s="32">
        <f ca="1">SUM(INDIRECT(IMPORT_VAR[TABLENAME]&amp;"[@a"&amp;$1:$1-1&amp;"]"),INDIRECT(IMPORT_VAR[TABLENAME]&amp;"[@c"&amp;$1:$1-1&amp;"]"))</f>
        <v>3</v>
      </c>
      <c r="V329" s="33"/>
      <c r="W329" s="31"/>
      <c r="X329" s="31" t="str">
        <f>IF(IMPORT[[#This Row],[b5]]="","",IMPORT[[#This Row],[b5]]-IMPORT[[#This Row],[a5]])</f>
        <v/>
      </c>
      <c r="Y329" s="49">
        <f ca="1">SUM(INDIRECT(IMPORT_VAR[TABLENAME]&amp;"[@a"&amp;$1:$1-1&amp;"]"),INDIRECT(IMPORT_VAR[TABLENAME]&amp;"[@c"&amp;$1:$1-1&amp;"]"))</f>
        <v>3</v>
      </c>
      <c r="Z329" s="51" t="s">
        <v>2886</v>
      </c>
      <c r="AA329" s="51" t="s">
        <v>3735</v>
      </c>
      <c r="AB329" s="51"/>
      <c r="AC329" s="51" t="str">
        <f>CONCATENATE(IMPORT[[#This Row],[1]]," ",IMPORT[[#This Row],[2]],IF(IMPORT[[#This Row],[3]]="","",CONCATENATE(" ",IMPORT[[#This Row],[3]])))</f>
        <v>Palette 21839-9</v>
      </c>
      <c r="AD329" s="51" t="str">
        <f>CONCATENATE("Import ",IMPORT[[#This Row],[Ket]])</f>
        <v>Import A6</v>
      </c>
      <c r="AE329" s="52"/>
      <c r="AF329" s="52" t="s">
        <v>5118</v>
      </c>
      <c r="AG329" s="52" t="s">
        <v>5780</v>
      </c>
      <c r="AH329" s="52">
        <f ca="1">IMPORT[[#This Row],[C]]</f>
        <v>3</v>
      </c>
      <c r="AI329" s="126" t="str">
        <f>CONCATENATE(IMPORT[[#This Row],[6]]," ",IMPORT[[#This Row],[7]])</f>
        <v xml:space="preserve"> PCS</v>
      </c>
    </row>
    <row r="330" spans="1:35">
      <c r="A330" s="102">
        <v>328</v>
      </c>
      <c r="B330" s="31">
        <f ca="1">IF(IMPORT[[#This Row],[C]]&lt;1,"",ROW()-2)</f>
        <v>328</v>
      </c>
      <c r="C330" s="57" t="s">
        <v>3156</v>
      </c>
      <c r="D330" s="31" t="s">
        <v>2886</v>
      </c>
      <c r="E330" s="31">
        <v>480</v>
      </c>
      <c r="F330" s="31">
        <f ca="1">IMPORT[TT]</f>
        <v>2</v>
      </c>
      <c r="G330" s="31"/>
      <c r="H330" s="34" t="s">
        <v>3160</v>
      </c>
      <c r="I330" s="32">
        <v>2</v>
      </c>
      <c r="J330" s="31"/>
      <c r="K330" s="31" t="str">
        <f>IF(IMPORT[[#This Row],[b1]]="","",IMPORT[[#This Row],[b1]]-IMPORT[[#This Row],[a1]])</f>
        <v/>
      </c>
      <c r="L330" s="32">
        <f ca="1">SUM(INDIRECT(IMPORT_VAR[TABLENAME]&amp;"[@a"&amp;$1:$1-1&amp;"]"),INDIRECT(IMPORT_VAR[TABLENAME]&amp;"[@c"&amp;$1:$1-1&amp;"]"))</f>
        <v>2</v>
      </c>
      <c r="M330" s="31"/>
      <c r="N330" s="31" t="str">
        <f>IF(IMPORT[[#This Row],[b2]]="","",IMPORT[[#This Row],[b2]]-IMPORT[[#This Row],[a2]])</f>
        <v/>
      </c>
      <c r="O330" s="32">
        <f ca="1">SUM(INDIRECT(IMPORT_VAR[TABLENAME]&amp;"[@a"&amp;$1:$1-1&amp;"]"),INDIRECT(IMPORT_VAR[TABLENAME]&amp;"[@c"&amp;$1:$1-1&amp;"]"))</f>
        <v>2</v>
      </c>
      <c r="P330" s="33"/>
      <c r="Q330" s="33" t="str">
        <f>IF(IMPORT[[#This Row],[b3]]="","",IMPORT[[#This Row],[b3]]-IMPORT[[#This Row],[a3]])</f>
        <v/>
      </c>
      <c r="R330" s="32">
        <f ca="1">SUM(INDIRECT(IMPORT_VAR[TABLENAME]&amp;"[@a"&amp;$1:$1-1&amp;"]"),INDIRECT(IMPORT_VAR[TABLENAME]&amp;"[@c"&amp;$1:$1-1&amp;"]"))</f>
        <v>2</v>
      </c>
      <c r="S330" s="33"/>
      <c r="T330" s="33" t="str">
        <f>IF(IMPORT[[#This Row],[b4]]="","",IMPORT[[#This Row],[b4]]-IMPORT[[#This Row],[a4]])</f>
        <v/>
      </c>
      <c r="U330" s="32">
        <f ca="1">SUM(INDIRECT(IMPORT_VAR[TABLENAME]&amp;"[@a"&amp;$1:$1-1&amp;"]"),INDIRECT(IMPORT_VAR[TABLENAME]&amp;"[@c"&amp;$1:$1-1&amp;"]"))</f>
        <v>2</v>
      </c>
      <c r="V330" s="33"/>
      <c r="W330" s="31"/>
      <c r="X330" s="31" t="str">
        <f>IF(IMPORT[[#This Row],[b5]]="","",IMPORT[[#This Row],[b5]]-IMPORT[[#This Row],[a5]])</f>
        <v/>
      </c>
      <c r="Y330" s="49">
        <f ca="1">SUM(INDIRECT(IMPORT_VAR[TABLENAME]&amp;"[@a"&amp;$1:$1-1&amp;"]"),INDIRECT(IMPORT_VAR[TABLENAME]&amp;"[@c"&amp;$1:$1-1&amp;"]"))</f>
        <v>2</v>
      </c>
      <c r="Z330" s="51" t="s">
        <v>2886</v>
      </c>
      <c r="AA330" s="51" t="s">
        <v>3156</v>
      </c>
      <c r="AB330" s="51"/>
      <c r="AC330" s="51" t="str">
        <f>CONCATENATE(IMPORT[[#This Row],[1]]," ",IMPORT[[#This Row],[2]],IF(IMPORT[[#This Row],[3]]="","",CONCATENATE(" ",IMPORT[[#This Row],[3]])))</f>
        <v>Palette 21839-10</v>
      </c>
      <c r="AD330" s="51" t="str">
        <f>CONCATENATE("Import ",IMPORT[[#This Row],[Ket]])</f>
        <v>Import A6</v>
      </c>
      <c r="AE330" s="52">
        <v>480</v>
      </c>
      <c r="AF330" s="52" t="s">
        <v>5118</v>
      </c>
      <c r="AG330" s="52" t="s">
        <v>5780</v>
      </c>
      <c r="AH330" s="52">
        <f ca="1">IMPORT[[#This Row],[C]]</f>
        <v>2</v>
      </c>
      <c r="AI330" s="126" t="str">
        <f>CONCATENATE(IMPORT[[#This Row],[6]]," ",IMPORT[[#This Row],[7]])</f>
        <v>480 PCS</v>
      </c>
    </row>
    <row r="331" spans="1:35">
      <c r="A331" s="102">
        <v>329</v>
      </c>
      <c r="B331" s="31">
        <f ca="1">IF(IMPORT[[#This Row],[C]]&lt;1,"",ROW()-2)</f>
        <v>329</v>
      </c>
      <c r="C331" s="57" t="s">
        <v>3157</v>
      </c>
      <c r="D331" s="31" t="s">
        <v>2886</v>
      </c>
      <c r="E331" s="31">
        <v>1000</v>
      </c>
      <c r="F331" s="31">
        <f ca="1">IMPORT[TT]</f>
        <v>3</v>
      </c>
      <c r="G331" s="31"/>
      <c r="H331" s="34" t="s">
        <v>3160</v>
      </c>
      <c r="I331" s="32">
        <v>3</v>
      </c>
      <c r="J331" s="31"/>
      <c r="K331" s="31" t="str">
        <f>IF(IMPORT[[#This Row],[b1]]="","",IMPORT[[#This Row],[b1]]-IMPORT[[#This Row],[a1]])</f>
        <v/>
      </c>
      <c r="L331" s="32">
        <f ca="1">SUM(INDIRECT(IMPORT_VAR[TABLENAME]&amp;"[@a"&amp;$1:$1-1&amp;"]"),INDIRECT(IMPORT_VAR[TABLENAME]&amp;"[@c"&amp;$1:$1-1&amp;"]"))</f>
        <v>3</v>
      </c>
      <c r="M331" s="31"/>
      <c r="N331" s="31" t="str">
        <f>IF(IMPORT[[#This Row],[b2]]="","",IMPORT[[#This Row],[b2]]-IMPORT[[#This Row],[a2]])</f>
        <v/>
      </c>
      <c r="O331" s="32">
        <f ca="1">SUM(INDIRECT(IMPORT_VAR[TABLENAME]&amp;"[@a"&amp;$1:$1-1&amp;"]"),INDIRECT(IMPORT_VAR[TABLENAME]&amp;"[@c"&amp;$1:$1-1&amp;"]"))</f>
        <v>3</v>
      </c>
      <c r="P331" s="33"/>
      <c r="Q331" s="33" t="str">
        <f>IF(IMPORT[[#This Row],[b3]]="","",IMPORT[[#This Row],[b3]]-IMPORT[[#This Row],[a3]])</f>
        <v/>
      </c>
      <c r="R331" s="32">
        <f ca="1">SUM(INDIRECT(IMPORT_VAR[TABLENAME]&amp;"[@a"&amp;$1:$1-1&amp;"]"),INDIRECT(IMPORT_VAR[TABLENAME]&amp;"[@c"&amp;$1:$1-1&amp;"]"))</f>
        <v>3</v>
      </c>
      <c r="S331" s="33"/>
      <c r="T331" s="33" t="str">
        <f>IF(IMPORT[[#This Row],[b4]]="","",IMPORT[[#This Row],[b4]]-IMPORT[[#This Row],[a4]])</f>
        <v/>
      </c>
      <c r="U331" s="32">
        <f ca="1">SUM(INDIRECT(IMPORT_VAR[TABLENAME]&amp;"[@a"&amp;$1:$1-1&amp;"]"),INDIRECT(IMPORT_VAR[TABLENAME]&amp;"[@c"&amp;$1:$1-1&amp;"]"))</f>
        <v>3</v>
      </c>
      <c r="V331" s="33"/>
      <c r="W331" s="31"/>
      <c r="X331" s="31" t="str">
        <f>IF(IMPORT[[#This Row],[b5]]="","",IMPORT[[#This Row],[b5]]-IMPORT[[#This Row],[a5]])</f>
        <v/>
      </c>
      <c r="Y331" s="49">
        <f ca="1">SUM(INDIRECT(IMPORT_VAR[TABLENAME]&amp;"[@a"&amp;$1:$1-1&amp;"]"),INDIRECT(IMPORT_VAR[TABLENAME]&amp;"[@c"&amp;$1:$1-1&amp;"]"))</f>
        <v>3</v>
      </c>
      <c r="Z331" s="51" t="s">
        <v>2886</v>
      </c>
      <c r="AA331" s="51" t="s">
        <v>3157</v>
      </c>
      <c r="AB331" s="51"/>
      <c r="AC331" s="51" t="str">
        <f>CONCATENATE(IMPORT[[#This Row],[1]]," ",IMPORT[[#This Row],[2]],IF(IMPORT[[#This Row],[3]]="","",CONCATENATE(" ",IMPORT[[#This Row],[3]])))</f>
        <v>Palette 21839-12</v>
      </c>
      <c r="AD331" s="51" t="str">
        <f>CONCATENATE("Import ",IMPORT[[#This Row],[Ket]])</f>
        <v>Import A6</v>
      </c>
      <c r="AE331" s="52">
        <v>1000</v>
      </c>
      <c r="AF331" s="52" t="s">
        <v>5118</v>
      </c>
      <c r="AG331" s="52" t="s">
        <v>5780</v>
      </c>
      <c r="AH331" s="52">
        <f ca="1">IMPORT[[#This Row],[C]]</f>
        <v>3</v>
      </c>
      <c r="AI331" s="126" t="str">
        <f>CONCATENATE(IMPORT[[#This Row],[6]]," ",IMPORT[[#This Row],[7]])</f>
        <v>1000 PCS</v>
      </c>
    </row>
    <row r="332" spans="1:35">
      <c r="A332" s="102">
        <v>330</v>
      </c>
      <c r="B332" s="31">
        <f ca="1">IF(IMPORT[[#This Row],[C]]&lt;1,"",ROW()-2)</f>
        <v>330</v>
      </c>
      <c r="C332" s="57" t="s">
        <v>3138</v>
      </c>
      <c r="D332" s="31" t="s">
        <v>2886</v>
      </c>
      <c r="E332" s="31"/>
      <c r="F332" s="31">
        <f ca="1">IMPORT[TT]</f>
        <v>2</v>
      </c>
      <c r="G332" s="31"/>
      <c r="H332" s="34" t="s">
        <v>3160</v>
      </c>
      <c r="I332" s="32">
        <v>2</v>
      </c>
      <c r="J332" s="31"/>
      <c r="K332" s="31" t="str">
        <f>IF(IMPORT[[#This Row],[b1]]="","",IMPORT[[#This Row],[b1]]-IMPORT[[#This Row],[a1]])</f>
        <v/>
      </c>
      <c r="L332" s="32">
        <f ca="1">SUM(INDIRECT(IMPORT_VAR[TABLENAME]&amp;"[@a"&amp;$1:$1-1&amp;"]"),INDIRECT(IMPORT_VAR[TABLENAME]&amp;"[@c"&amp;$1:$1-1&amp;"]"))</f>
        <v>2</v>
      </c>
      <c r="M332" s="31"/>
      <c r="N332" s="31" t="str">
        <f>IF(IMPORT[[#This Row],[b2]]="","",IMPORT[[#This Row],[b2]]-IMPORT[[#This Row],[a2]])</f>
        <v/>
      </c>
      <c r="O332" s="32">
        <f ca="1">SUM(INDIRECT(IMPORT_VAR[TABLENAME]&amp;"[@a"&amp;$1:$1-1&amp;"]"),INDIRECT(IMPORT_VAR[TABLENAME]&amp;"[@c"&amp;$1:$1-1&amp;"]"))</f>
        <v>2</v>
      </c>
      <c r="P332" s="33"/>
      <c r="Q332" s="33" t="str">
        <f>IF(IMPORT[[#This Row],[b3]]="","",IMPORT[[#This Row],[b3]]-IMPORT[[#This Row],[a3]])</f>
        <v/>
      </c>
      <c r="R332" s="32">
        <f ca="1">SUM(INDIRECT(IMPORT_VAR[TABLENAME]&amp;"[@a"&amp;$1:$1-1&amp;"]"),INDIRECT(IMPORT_VAR[TABLENAME]&amp;"[@c"&amp;$1:$1-1&amp;"]"))</f>
        <v>2</v>
      </c>
      <c r="S332" s="33"/>
      <c r="T332" s="33" t="str">
        <f>IF(IMPORT[[#This Row],[b4]]="","",IMPORT[[#This Row],[b4]]-IMPORT[[#This Row],[a4]])</f>
        <v/>
      </c>
      <c r="U332" s="32">
        <f ca="1">SUM(INDIRECT(IMPORT_VAR[TABLENAME]&amp;"[@a"&amp;$1:$1-1&amp;"]"),INDIRECT(IMPORT_VAR[TABLENAME]&amp;"[@c"&amp;$1:$1-1&amp;"]"))</f>
        <v>2</v>
      </c>
      <c r="V332" s="33"/>
      <c r="W332" s="31"/>
      <c r="X332" s="31" t="str">
        <f>IF(IMPORT[[#This Row],[b5]]="","",IMPORT[[#This Row],[b5]]-IMPORT[[#This Row],[a5]])</f>
        <v/>
      </c>
      <c r="Y332" s="49">
        <f ca="1">SUM(INDIRECT(IMPORT_VAR[TABLENAME]&amp;"[@a"&amp;$1:$1-1&amp;"]"),INDIRECT(IMPORT_VAR[TABLENAME]&amp;"[@c"&amp;$1:$1-1&amp;"]"))</f>
        <v>2</v>
      </c>
      <c r="Z332" s="51" t="s">
        <v>2886</v>
      </c>
      <c r="AA332" s="51" t="s">
        <v>3138</v>
      </c>
      <c r="AB332" s="51"/>
      <c r="AC332" s="51" t="str">
        <f>CONCATENATE(IMPORT[[#This Row],[1]]," ",IMPORT[[#This Row],[2]],IF(IMPORT[[#This Row],[3]]="","",CONCATENATE(" ",IMPORT[[#This Row],[3]])))</f>
        <v>Palette 21839-16</v>
      </c>
      <c r="AD332" s="51" t="str">
        <f>CONCATENATE("Import ",IMPORT[[#This Row],[Ket]])</f>
        <v>Import A6</v>
      </c>
      <c r="AE332" s="52"/>
      <c r="AF332" s="52" t="s">
        <v>5118</v>
      </c>
      <c r="AG332" s="52" t="s">
        <v>5780</v>
      </c>
      <c r="AH332" s="52">
        <f ca="1">IMPORT[[#This Row],[C]]</f>
        <v>2</v>
      </c>
      <c r="AI332" s="126" t="str">
        <f>CONCATENATE(IMPORT[[#This Row],[6]]," ",IMPORT[[#This Row],[7]])</f>
        <v xml:space="preserve"> PCS</v>
      </c>
    </row>
    <row r="333" spans="1:35">
      <c r="A333" s="102">
        <v>331</v>
      </c>
      <c r="B333" s="31">
        <f ca="1">IF(IMPORT[[#This Row],[C]]&lt;1,"",ROW()-2)</f>
        <v>331</v>
      </c>
      <c r="C333" s="57" t="s">
        <v>3158</v>
      </c>
      <c r="D333" s="31" t="s">
        <v>2819</v>
      </c>
      <c r="E333" s="31">
        <v>2700</v>
      </c>
      <c r="F333" s="31">
        <f ca="1">IMPORT[TT]</f>
        <v>1</v>
      </c>
      <c r="G333" s="31"/>
      <c r="H333" s="34" t="s">
        <v>3160</v>
      </c>
      <c r="I333" s="32">
        <v>1</v>
      </c>
      <c r="J333" s="31"/>
      <c r="K333" s="31" t="str">
        <f>IF(IMPORT[[#This Row],[b1]]="","",IMPORT[[#This Row],[b1]]-IMPORT[[#This Row],[a1]])</f>
        <v/>
      </c>
      <c r="L333" s="32">
        <f ca="1">SUM(INDIRECT(IMPORT_VAR[TABLENAME]&amp;"[@a"&amp;$1:$1-1&amp;"]"),INDIRECT(IMPORT_VAR[TABLENAME]&amp;"[@c"&amp;$1:$1-1&amp;"]"))</f>
        <v>1</v>
      </c>
      <c r="M333" s="31"/>
      <c r="N333" s="31" t="str">
        <f>IF(IMPORT[[#This Row],[b2]]="","",IMPORT[[#This Row],[b2]]-IMPORT[[#This Row],[a2]])</f>
        <v/>
      </c>
      <c r="O333" s="32">
        <f ca="1">SUM(INDIRECT(IMPORT_VAR[TABLENAME]&amp;"[@a"&amp;$1:$1-1&amp;"]"),INDIRECT(IMPORT_VAR[TABLENAME]&amp;"[@c"&amp;$1:$1-1&amp;"]"))</f>
        <v>1</v>
      </c>
      <c r="P333" s="33"/>
      <c r="Q333" s="33" t="str">
        <f>IF(IMPORT[[#This Row],[b3]]="","",IMPORT[[#This Row],[b3]]-IMPORT[[#This Row],[a3]])</f>
        <v/>
      </c>
      <c r="R333" s="32">
        <f ca="1">SUM(INDIRECT(IMPORT_VAR[TABLENAME]&amp;"[@a"&amp;$1:$1-1&amp;"]"),INDIRECT(IMPORT_VAR[TABLENAME]&amp;"[@c"&amp;$1:$1-1&amp;"]"))</f>
        <v>1</v>
      </c>
      <c r="S333" s="33"/>
      <c r="T333" s="33" t="str">
        <f>IF(IMPORT[[#This Row],[b4]]="","",IMPORT[[#This Row],[b4]]-IMPORT[[#This Row],[a4]])</f>
        <v/>
      </c>
      <c r="U333" s="32">
        <f ca="1">SUM(INDIRECT(IMPORT_VAR[TABLENAME]&amp;"[@a"&amp;$1:$1-1&amp;"]"),INDIRECT(IMPORT_VAR[TABLENAME]&amp;"[@c"&amp;$1:$1-1&amp;"]"))</f>
        <v>1</v>
      </c>
      <c r="V333" s="33"/>
      <c r="W333" s="31"/>
      <c r="X333" s="31" t="str">
        <f>IF(IMPORT[[#This Row],[b5]]="","",IMPORT[[#This Row],[b5]]-IMPORT[[#This Row],[a5]])</f>
        <v/>
      </c>
      <c r="Y333" s="49">
        <f ca="1">SUM(INDIRECT(IMPORT_VAR[TABLENAME]&amp;"[@a"&amp;$1:$1-1&amp;"]"),INDIRECT(IMPORT_VAR[TABLENAME]&amp;"[@c"&amp;$1:$1-1&amp;"]"))</f>
        <v>1</v>
      </c>
      <c r="Z333" s="51" t="s">
        <v>5695</v>
      </c>
      <c r="AA333" s="51" t="s">
        <v>3158</v>
      </c>
      <c r="AB333" s="51"/>
      <c r="AC333" s="51" t="str">
        <f>CONCATENATE(IMPORT[[#This Row],[1]]," ",IMPORT[[#This Row],[2]],IF(IMPORT[[#This Row],[3]]="","",CONCATENATE(" ",IMPORT[[#This Row],[3]])))</f>
        <v>Asahan DY-349B</v>
      </c>
      <c r="AD333" s="51" t="str">
        <f>CONCATENATE("Import ",IMPORT[[#This Row],[Ket]])</f>
        <v>Import A6</v>
      </c>
      <c r="AE333" s="52">
        <v>2700</v>
      </c>
      <c r="AF333" s="52" t="s">
        <v>5118</v>
      </c>
      <c r="AG333" s="52" t="s">
        <v>5780</v>
      </c>
      <c r="AH333" s="52">
        <f ca="1">IMPORT[[#This Row],[C]]</f>
        <v>1</v>
      </c>
      <c r="AI333" s="126" t="str">
        <f>CONCATENATE(IMPORT[[#This Row],[6]]," ",IMPORT[[#This Row],[7]])</f>
        <v>2700 PCS</v>
      </c>
    </row>
    <row r="334" spans="1:35">
      <c r="A334" s="102">
        <v>332</v>
      </c>
      <c r="B334" s="31">
        <f ca="1">IF(IMPORT[[#This Row],[C]]&lt;1,"",ROW()-2)</f>
        <v>332</v>
      </c>
      <c r="C334" s="57" t="s">
        <v>3161</v>
      </c>
      <c r="D334" s="31" t="s">
        <v>2804</v>
      </c>
      <c r="E334" s="31">
        <v>480</v>
      </c>
      <c r="F334" s="31">
        <f ca="1">IMPORT[TT]</f>
        <v>4</v>
      </c>
      <c r="G334" s="31"/>
      <c r="H334" s="34" t="s">
        <v>2829</v>
      </c>
      <c r="I334" s="32">
        <v>4</v>
      </c>
      <c r="J334" s="31"/>
      <c r="K334" s="31" t="str">
        <f>IF(IMPORT[[#This Row],[b1]]="","",IMPORT[[#This Row],[b1]]-IMPORT[[#This Row],[a1]])</f>
        <v/>
      </c>
      <c r="L334" s="32">
        <f ca="1">SUM(INDIRECT(IMPORT_VAR[TABLENAME]&amp;"[@a"&amp;$1:$1-1&amp;"]"),INDIRECT(IMPORT_VAR[TABLENAME]&amp;"[@c"&amp;$1:$1-1&amp;"]"))</f>
        <v>4</v>
      </c>
      <c r="M334" s="31"/>
      <c r="N334" s="31" t="str">
        <f>IF(IMPORT[[#This Row],[b2]]="","",IMPORT[[#This Row],[b2]]-IMPORT[[#This Row],[a2]])</f>
        <v/>
      </c>
      <c r="O334" s="32">
        <f ca="1">SUM(INDIRECT(IMPORT_VAR[TABLENAME]&amp;"[@a"&amp;$1:$1-1&amp;"]"),INDIRECT(IMPORT_VAR[TABLENAME]&amp;"[@c"&amp;$1:$1-1&amp;"]"))</f>
        <v>4</v>
      </c>
      <c r="P334" s="33"/>
      <c r="Q334" s="33" t="str">
        <f>IF(IMPORT[[#This Row],[b3]]="","",IMPORT[[#This Row],[b3]]-IMPORT[[#This Row],[a3]])</f>
        <v/>
      </c>
      <c r="R334" s="32">
        <f ca="1">SUM(INDIRECT(IMPORT_VAR[TABLENAME]&amp;"[@a"&amp;$1:$1-1&amp;"]"),INDIRECT(IMPORT_VAR[TABLENAME]&amp;"[@c"&amp;$1:$1-1&amp;"]"))</f>
        <v>4</v>
      </c>
      <c r="S334" s="33"/>
      <c r="T334" s="33" t="str">
        <f>IF(IMPORT[[#This Row],[b4]]="","",IMPORT[[#This Row],[b4]]-IMPORT[[#This Row],[a4]])</f>
        <v/>
      </c>
      <c r="U334" s="32">
        <f ca="1">SUM(INDIRECT(IMPORT_VAR[TABLENAME]&amp;"[@a"&amp;$1:$1-1&amp;"]"),INDIRECT(IMPORT_VAR[TABLENAME]&amp;"[@c"&amp;$1:$1-1&amp;"]"))</f>
        <v>4</v>
      </c>
      <c r="V334" s="33"/>
      <c r="W334" s="31"/>
      <c r="X334" s="31" t="str">
        <f>IF(IMPORT[[#This Row],[b5]]="","",IMPORT[[#This Row],[b5]]-IMPORT[[#This Row],[a5]])</f>
        <v/>
      </c>
      <c r="Y334" s="49">
        <f ca="1">SUM(INDIRECT(IMPORT_VAR[TABLENAME]&amp;"[@a"&amp;$1:$1-1&amp;"]"),INDIRECT(IMPORT_VAR[TABLENAME]&amp;"[@c"&amp;$1:$1-1&amp;"]"))</f>
        <v>4</v>
      </c>
      <c r="Z334" s="51" t="s">
        <v>5661</v>
      </c>
      <c r="AA334" s="51" t="s">
        <v>3161</v>
      </c>
      <c r="AB334" s="51"/>
      <c r="AC334" s="51" t="str">
        <f>CONCATENATE(IMPORT[[#This Row],[1]]," ",IMPORT[[#This Row],[2]],IF(IMPORT[[#This Row],[3]]="","",CONCATENATE(" ",IMPORT[[#This Row],[3]])))</f>
        <v>Kuas 21839-7</v>
      </c>
      <c r="AD334" s="51" t="str">
        <f>CONCATENATE("Import ",IMPORT[[#This Row],[Ket]])</f>
        <v>Import B1</v>
      </c>
      <c r="AE334" s="52">
        <v>480</v>
      </c>
      <c r="AF334" s="52" t="s">
        <v>5118</v>
      </c>
      <c r="AG334" s="52" t="s">
        <v>5780</v>
      </c>
      <c r="AH334" s="52">
        <f ca="1">IMPORT[[#This Row],[C]]</f>
        <v>4</v>
      </c>
      <c r="AI334" s="126" t="str">
        <f>CONCATENATE(IMPORT[[#This Row],[6]]," ",IMPORT[[#This Row],[7]])</f>
        <v>480 PCS</v>
      </c>
    </row>
    <row r="335" spans="1:35">
      <c r="A335" s="102">
        <v>333</v>
      </c>
      <c r="B335" s="31">
        <f ca="1">IF(IMPORT[[#This Row],[C]]&lt;1,"",ROW()-2)</f>
        <v>333</v>
      </c>
      <c r="C335" s="57" t="s">
        <v>3139</v>
      </c>
      <c r="D335" s="31" t="s">
        <v>2953</v>
      </c>
      <c r="E335" s="31">
        <v>720</v>
      </c>
      <c r="F335" s="31">
        <f ca="1">IMPORT[TT]</f>
        <v>15</v>
      </c>
      <c r="G335" s="31"/>
      <c r="H335" s="34" t="s">
        <v>2829</v>
      </c>
      <c r="I335" s="32">
        <v>15</v>
      </c>
      <c r="J335" s="101"/>
      <c r="K335" s="31" t="str">
        <f>IF(IMPORT[[#This Row],[b1]]="","",IMPORT[[#This Row],[b1]]-IMPORT[[#This Row],[a1]])</f>
        <v/>
      </c>
      <c r="L335" s="32">
        <f ca="1">SUM(INDIRECT(IMPORT_VAR[TABLENAME]&amp;"[@a"&amp;$1:$1-1&amp;"]"),INDIRECT(IMPORT_VAR[TABLENAME]&amp;"[@c"&amp;$1:$1-1&amp;"]"))</f>
        <v>15</v>
      </c>
      <c r="M335" s="31"/>
      <c r="N335" s="31" t="str">
        <f>IF(IMPORT[[#This Row],[b2]]="","",IMPORT[[#This Row],[b2]]-IMPORT[[#This Row],[a2]])</f>
        <v/>
      </c>
      <c r="O335" s="32">
        <f ca="1">SUM(INDIRECT(IMPORT_VAR[TABLENAME]&amp;"[@a"&amp;$1:$1-1&amp;"]"),INDIRECT(IMPORT_VAR[TABLENAME]&amp;"[@c"&amp;$1:$1-1&amp;"]"))</f>
        <v>15</v>
      </c>
      <c r="P335" s="33"/>
      <c r="Q335" s="33" t="str">
        <f>IF(IMPORT[[#This Row],[b3]]="","",IMPORT[[#This Row],[b3]]-IMPORT[[#This Row],[a3]])</f>
        <v/>
      </c>
      <c r="R335" s="32">
        <f ca="1">SUM(INDIRECT(IMPORT_VAR[TABLENAME]&amp;"[@a"&amp;$1:$1-1&amp;"]"),INDIRECT(IMPORT_VAR[TABLENAME]&amp;"[@c"&amp;$1:$1-1&amp;"]"))</f>
        <v>15</v>
      </c>
      <c r="S335" s="33"/>
      <c r="T335" s="33" t="str">
        <f>IF(IMPORT[[#This Row],[b4]]="","",IMPORT[[#This Row],[b4]]-IMPORT[[#This Row],[a4]])</f>
        <v/>
      </c>
      <c r="U335" s="32">
        <f ca="1">SUM(INDIRECT(IMPORT_VAR[TABLENAME]&amp;"[@a"&amp;$1:$1-1&amp;"]"),INDIRECT(IMPORT_VAR[TABLENAME]&amp;"[@c"&amp;$1:$1-1&amp;"]"))</f>
        <v>15</v>
      </c>
      <c r="V335" s="33"/>
      <c r="W335" s="31"/>
      <c r="X335" s="31" t="str">
        <f>IF(IMPORT[[#This Row],[b5]]="","",IMPORT[[#This Row],[b5]]-IMPORT[[#This Row],[a5]])</f>
        <v/>
      </c>
      <c r="Y335" s="49">
        <f ca="1">SUM(INDIRECT(IMPORT_VAR[TABLENAME]&amp;"[@a"&amp;$1:$1-1&amp;"]"),INDIRECT(IMPORT_VAR[TABLENAME]&amp;"[@c"&amp;$1:$1-1&amp;"]"))</f>
        <v>15</v>
      </c>
      <c r="Z335" s="51" t="s">
        <v>5664</v>
      </c>
      <c r="AA335" s="51" t="s">
        <v>3139</v>
      </c>
      <c r="AB335" s="51"/>
      <c r="AC335" s="51" t="str">
        <f>CONCATENATE(IMPORT[[#This Row],[1]]," ",IMPORT[[#This Row],[2]],IF(IMPORT[[#This Row],[3]]="","",CONCATENATE(" ",IMPORT[[#This Row],[3]])))</f>
        <v>Clip WC-88</v>
      </c>
      <c r="AD335" s="51" t="str">
        <f>CONCATENATE("Import ",IMPORT[[#This Row],[Ket]])</f>
        <v>Import B1</v>
      </c>
      <c r="AE335" s="52">
        <v>720</v>
      </c>
      <c r="AF335" s="52" t="s">
        <v>5118</v>
      </c>
      <c r="AG335" s="52" t="s">
        <v>5780</v>
      </c>
      <c r="AH335" s="52">
        <f ca="1">IMPORT[[#This Row],[C]]</f>
        <v>15</v>
      </c>
      <c r="AI335" s="126" t="str">
        <f>CONCATENATE(IMPORT[[#This Row],[6]]," ",IMPORT[[#This Row],[7]])</f>
        <v>720 PCS</v>
      </c>
    </row>
    <row r="336" spans="1:35">
      <c r="A336" s="102">
        <v>334</v>
      </c>
      <c r="B336" s="31">
        <f ca="1">IF(IMPORT[[#This Row],[C]]&lt;1,"",ROW()-2)</f>
        <v>334</v>
      </c>
      <c r="C336" s="57" t="s">
        <v>3162</v>
      </c>
      <c r="D336" s="31" t="s">
        <v>3163</v>
      </c>
      <c r="E336" s="31">
        <v>1000</v>
      </c>
      <c r="F336" s="31">
        <f ca="1">IMPORT[TT]</f>
        <v>1</v>
      </c>
      <c r="G336" s="31"/>
      <c r="H336" s="34" t="s">
        <v>2829</v>
      </c>
      <c r="I336" s="32">
        <v>1</v>
      </c>
      <c r="K336" s="31" t="str">
        <f>IF(IMPORT[[#This Row],[b1]]="","",IMPORT[[#This Row],[b1]]-IMPORT[[#This Row],[a1]])</f>
        <v/>
      </c>
      <c r="L336" s="32">
        <f ca="1">SUM(INDIRECT(IMPORT_VAR[TABLENAME]&amp;"[@a"&amp;$1:$1-1&amp;"]"),INDIRECT(IMPORT_VAR[TABLENAME]&amp;"[@c"&amp;$1:$1-1&amp;"]"))</f>
        <v>1</v>
      </c>
      <c r="M336" s="31"/>
      <c r="N336" s="31" t="str">
        <f>IF(IMPORT[[#This Row],[b2]]="","",IMPORT[[#This Row],[b2]]-IMPORT[[#This Row],[a2]])</f>
        <v/>
      </c>
      <c r="O336" s="32">
        <f ca="1">SUM(INDIRECT(IMPORT_VAR[TABLENAME]&amp;"[@a"&amp;$1:$1-1&amp;"]"),INDIRECT(IMPORT_VAR[TABLENAME]&amp;"[@c"&amp;$1:$1-1&amp;"]"))</f>
        <v>1</v>
      </c>
      <c r="P336" s="33"/>
      <c r="Q336" s="33" t="str">
        <f>IF(IMPORT[[#This Row],[b3]]="","",IMPORT[[#This Row],[b3]]-IMPORT[[#This Row],[a3]])</f>
        <v/>
      </c>
      <c r="R336" s="32">
        <f ca="1">SUM(INDIRECT(IMPORT_VAR[TABLENAME]&amp;"[@a"&amp;$1:$1-1&amp;"]"),INDIRECT(IMPORT_VAR[TABLENAME]&amp;"[@c"&amp;$1:$1-1&amp;"]"))</f>
        <v>1</v>
      </c>
      <c r="S336" s="33"/>
      <c r="T336" s="33" t="str">
        <f>IF(IMPORT[[#This Row],[b4]]="","",IMPORT[[#This Row],[b4]]-IMPORT[[#This Row],[a4]])</f>
        <v/>
      </c>
      <c r="U336" s="32">
        <f ca="1">SUM(INDIRECT(IMPORT_VAR[TABLENAME]&amp;"[@a"&amp;$1:$1-1&amp;"]"),INDIRECT(IMPORT_VAR[TABLENAME]&amp;"[@c"&amp;$1:$1-1&amp;"]"))</f>
        <v>1</v>
      </c>
      <c r="V336" s="33"/>
      <c r="W336" s="31"/>
      <c r="X336" s="31" t="str">
        <f>IF(IMPORT[[#This Row],[b5]]="","",IMPORT[[#This Row],[b5]]-IMPORT[[#This Row],[a5]])</f>
        <v/>
      </c>
      <c r="Y336" s="49">
        <f ca="1">SUM(INDIRECT(IMPORT_VAR[TABLENAME]&amp;"[@a"&amp;$1:$1-1&amp;"]"),INDIRECT(IMPORT_VAR[TABLENAME]&amp;"[@c"&amp;$1:$1-1&amp;"]"))</f>
        <v>1</v>
      </c>
      <c r="Z336" s="51" t="s">
        <v>3163</v>
      </c>
      <c r="AA336" s="51" t="s">
        <v>3162</v>
      </c>
      <c r="AB336" s="51"/>
      <c r="AC336" s="51" t="str">
        <f>CONCATENATE(IMPORT[[#This Row],[1]]," ",IMPORT[[#This Row],[2]],IF(IMPORT[[#This Row],[3]]="","",CONCATENATE(" ",IMPORT[[#This Row],[3]])))</f>
        <v>Wrapper 5070-2</v>
      </c>
      <c r="AD336" s="51" t="str">
        <f>CONCATENATE("Import ",IMPORT[[#This Row],[Ket]])</f>
        <v>Import B1</v>
      </c>
      <c r="AE336" s="52">
        <v>1000</v>
      </c>
      <c r="AF336" s="52" t="s">
        <v>5118</v>
      </c>
      <c r="AG336" s="52" t="s">
        <v>5780</v>
      </c>
      <c r="AH336" s="52">
        <f ca="1">IMPORT[[#This Row],[C]]</f>
        <v>1</v>
      </c>
      <c r="AI336" s="126" t="str">
        <f>CONCATENATE(IMPORT[[#This Row],[6]]," ",IMPORT[[#This Row],[7]])</f>
        <v>1000 PCS</v>
      </c>
    </row>
    <row r="337" spans="1:35">
      <c r="A337" s="102">
        <v>335</v>
      </c>
      <c r="B337" s="31">
        <f ca="1">IF(IMPORT[[#This Row],[C]]&lt;1,"",ROW()-2)</f>
        <v>335</v>
      </c>
      <c r="C337" s="57" t="s">
        <v>3051</v>
      </c>
      <c r="D337" s="31" t="s">
        <v>3052</v>
      </c>
      <c r="E337" s="31">
        <v>2000</v>
      </c>
      <c r="F337" s="31">
        <f ca="1">IMPORT[TT]</f>
        <v>1</v>
      </c>
      <c r="G337" s="31"/>
      <c r="H337" s="34" t="s">
        <v>2829</v>
      </c>
      <c r="I337" s="32">
        <v>1</v>
      </c>
      <c r="K337" s="31" t="str">
        <f>IF(IMPORT[[#This Row],[b1]]="","",IMPORT[[#This Row],[b1]]-IMPORT[[#This Row],[a1]])</f>
        <v/>
      </c>
      <c r="L337" s="32">
        <f ca="1">SUM(INDIRECT(IMPORT_VAR[TABLENAME]&amp;"[@a"&amp;$1:$1-1&amp;"]"),INDIRECT(IMPORT_VAR[TABLENAME]&amp;"[@c"&amp;$1:$1-1&amp;"]"))</f>
        <v>1</v>
      </c>
      <c r="M337" s="31"/>
      <c r="N337" s="31" t="str">
        <f>IF(IMPORT[[#This Row],[b2]]="","",IMPORT[[#This Row],[b2]]-IMPORT[[#This Row],[a2]])</f>
        <v/>
      </c>
      <c r="O337" s="32">
        <f ca="1">SUM(INDIRECT(IMPORT_VAR[TABLENAME]&amp;"[@a"&amp;$1:$1-1&amp;"]"),INDIRECT(IMPORT_VAR[TABLENAME]&amp;"[@c"&amp;$1:$1-1&amp;"]"))</f>
        <v>1</v>
      </c>
      <c r="P337" s="33"/>
      <c r="Q337" s="33" t="str">
        <f>IF(IMPORT[[#This Row],[b3]]="","",IMPORT[[#This Row],[b3]]-IMPORT[[#This Row],[a3]])</f>
        <v/>
      </c>
      <c r="R337" s="32">
        <f ca="1">SUM(INDIRECT(IMPORT_VAR[TABLENAME]&amp;"[@a"&amp;$1:$1-1&amp;"]"),INDIRECT(IMPORT_VAR[TABLENAME]&amp;"[@c"&amp;$1:$1-1&amp;"]"))</f>
        <v>1</v>
      </c>
      <c r="S337" s="33"/>
      <c r="T337" s="33" t="str">
        <f>IF(IMPORT[[#This Row],[b4]]="","",IMPORT[[#This Row],[b4]]-IMPORT[[#This Row],[a4]])</f>
        <v/>
      </c>
      <c r="U337" s="32">
        <f ca="1">SUM(INDIRECT(IMPORT_VAR[TABLENAME]&amp;"[@a"&amp;$1:$1-1&amp;"]"),INDIRECT(IMPORT_VAR[TABLENAME]&amp;"[@c"&amp;$1:$1-1&amp;"]"))</f>
        <v>1</v>
      </c>
      <c r="V337" s="33"/>
      <c r="W337" s="31"/>
      <c r="X337" s="31" t="str">
        <f>IF(IMPORT[[#This Row],[b5]]="","",IMPORT[[#This Row],[b5]]-IMPORT[[#This Row],[a5]])</f>
        <v/>
      </c>
      <c r="Y337" s="49">
        <f ca="1">SUM(INDIRECT(IMPORT_VAR[TABLENAME]&amp;"[@a"&amp;$1:$1-1&amp;"]"),INDIRECT(IMPORT_VAR[TABLENAME]&amp;"[@c"&amp;$1:$1-1&amp;"]"))</f>
        <v>1</v>
      </c>
      <c r="Z337" s="51" t="s">
        <v>3052</v>
      </c>
      <c r="AA337" s="51" t="s">
        <v>3051</v>
      </c>
      <c r="AB337" s="51"/>
      <c r="AC337" s="51" t="str">
        <f>CONCATENATE(IMPORT[[#This Row],[1]]," ",IMPORT[[#This Row],[2]],IF(IMPORT[[#This Row],[3]]="","",CONCATENATE(" ",IMPORT[[#This Row],[3]])))</f>
        <v>Sticker JN-S</v>
      </c>
      <c r="AD337" s="51" t="str">
        <f>CONCATENATE("Import ",IMPORT[[#This Row],[Ket]])</f>
        <v>Import B1</v>
      </c>
      <c r="AE337" s="52">
        <v>2000</v>
      </c>
      <c r="AF337" s="52" t="s">
        <v>5118</v>
      </c>
      <c r="AG337" s="52" t="s">
        <v>5780</v>
      </c>
      <c r="AH337" s="52">
        <f ca="1">IMPORT[[#This Row],[C]]</f>
        <v>1</v>
      </c>
      <c r="AI337" s="126" t="str">
        <f>CONCATENATE(IMPORT[[#This Row],[6]]," ",IMPORT[[#This Row],[7]])</f>
        <v>2000 PCS</v>
      </c>
    </row>
    <row r="338" spans="1:35">
      <c r="A338" s="102">
        <v>336</v>
      </c>
      <c r="B338" s="31">
        <f ca="1">IF(IMPORT[[#This Row],[C]]&lt;1,"",ROW()-2)</f>
        <v>336</v>
      </c>
      <c r="C338" s="57" t="s">
        <v>3053</v>
      </c>
      <c r="D338" s="31" t="s">
        <v>3052</v>
      </c>
      <c r="E338" s="31">
        <v>2000</v>
      </c>
      <c r="F338" s="31">
        <f ca="1">IMPORT[TT]</f>
        <v>1</v>
      </c>
      <c r="G338" s="31"/>
      <c r="H338" s="34" t="s">
        <v>2829</v>
      </c>
      <c r="I338" s="32">
        <v>1</v>
      </c>
      <c r="K338" s="31" t="str">
        <f>IF(IMPORT[[#This Row],[b1]]="","",IMPORT[[#This Row],[b1]]-IMPORT[[#This Row],[a1]])</f>
        <v/>
      </c>
      <c r="L338" s="32">
        <f ca="1">SUM(INDIRECT(IMPORT_VAR[TABLENAME]&amp;"[@a"&amp;$1:$1-1&amp;"]"),INDIRECT(IMPORT_VAR[TABLENAME]&amp;"[@c"&amp;$1:$1-1&amp;"]"))</f>
        <v>1</v>
      </c>
      <c r="M338" s="31"/>
      <c r="N338" s="31" t="str">
        <f>IF(IMPORT[[#This Row],[b2]]="","",IMPORT[[#This Row],[b2]]-IMPORT[[#This Row],[a2]])</f>
        <v/>
      </c>
      <c r="O338" s="32">
        <f ca="1">SUM(INDIRECT(IMPORT_VAR[TABLENAME]&amp;"[@a"&amp;$1:$1-1&amp;"]"),INDIRECT(IMPORT_VAR[TABLENAME]&amp;"[@c"&amp;$1:$1-1&amp;"]"))</f>
        <v>1</v>
      </c>
      <c r="P338" s="33"/>
      <c r="Q338" s="33" t="str">
        <f>IF(IMPORT[[#This Row],[b3]]="","",IMPORT[[#This Row],[b3]]-IMPORT[[#This Row],[a3]])</f>
        <v/>
      </c>
      <c r="R338" s="32">
        <f ca="1">SUM(INDIRECT(IMPORT_VAR[TABLENAME]&amp;"[@a"&amp;$1:$1-1&amp;"]"),INDIRECT(IMPORT_VAR[TABLENAME]&amp;"[@c"&amp;$1:$1-1&amp;"]"))</f>
        <v>1</v>
      </c>
      <c r="S338" s="33"/>
      <c r="T338" s="33" t="str">
        <f>IF(IMPORT[[#This Row],[b4]]="","",IMPORT[[#This Row],[b4]]-IMPORT[[#This Row],[a4]])</f>
        <v/>
      </c>
      <c r="U338" s="32">
        <f ca="1">SUM(INDIRECT(IMPORT_VAR[TABLENAME]&amp;"[@a"&amp;$1:$1-1&amp;"]"),INDIRECT(IMPORT_VAR[TABLENAME]&amp;"[@c"&amp;$1:$1-1&amp;"]"))</f>
        <v>1</v>
      </c>
      <c r="V338" s="33"/>
      <c r="W338" s="31"/>
      <c r="X338" s="31" t="str">
        <f>IF(IMPORT[[#This Row],[b5]]="","",IMPORT[[#This Row],[b5]]-IMPORT[[#This Row],[a5]])</f>
        <v/>
      </c>
      <c r="Y338" s="49">
        <f ca="1">SUM(INDIRECT(IMPORT_VAR[TABLENAME]&amp;"[@a"&amp;$1:$1-1&amp;"]"),INDIRECT(IMPORT_VAR[TABLENAME]&amp;"[@c"&amp;$1:$1-1&amp;"]"))</f>
        <v>1</v>
      </c>
      <c r="Z338" s="51" t="s">
        <v>3052</v>
      </c>
      <c r="AA338" s="51" t="s">
        <v>3053</v>
      </c>
      <c r="AB338" s="51"/>
      <c r="AC338" s="51" t="str">
        <f>CONCATENATE(IMPORT[[#This Row],[1]]," ",IMPORT[[#This Row],[2]],IF(IMPORT[[#This Row],[3]]="","",CONCATENATE(" ",IMPORT[[#This Row],[3]])))</f>
        <v>Sticker JN-H</v>
      </c>
      <c r="AD338" s="51" t="str">
        <f>CONCATENATE("Import ",IMPORT[[#This Row],[Ket]])</f>
        <v>Import B1</v>
      </c>
      <c r="AE338" s="52">
        <v>2000</v>
      </c>
      <c r="AF338" s="52" t="s">
        <v>5118</v>
      </c>
      <c r="AG338" s="52" t="s">
        <v>5780</v>
      </c>
      <c r="AH338" s="52">
        <f ca="1">IMPORT[[#This Row],[C]]</f>
        <v>1</v>
      </c>
      <c r="AI338" s="126" t="str">
        <f>CONCATENATE(IMPORT[[#This Row],[6]]," ",IMPORT[[#This Row],[7]])</f>
        <v>2000 PCS</v>
      </c>
    </row>
    <row r="339" spans="1:35">
      <c r="A339" s="102">
        <v>337</v>
      </c>
      <c r="B339" s="31">
        <f ca="1">IF(IMPORT[[#This Row],[C]]&lt;1,"",ROW()-2)</f>
        <v>337</v>
      </c>
      <c r="C339" s="57" t="s">
        <v>3164</v>
      </c>
      <c r="D339" s="31" t="s">
        <v>3037</v>
      </c>
      <c r="E339" s="31">
        <v>1000</v>
      </c>
      <c r="F339" s="31">
        <f ca="1">IMPORT[TT]</f>
        <v>7</v>
      </c>
      <c r="G339" s="31"/>
      <c r="H339" s="34" t="s">
        <v>2829</v>
      </c>
      <c r="I339" s="32">
        <v>7</v>
      </c>
      <c r="J339" s="30"/>
      <c r="K339" s="31" t="str">
        <f>IF(IMPORT[[#This Row],[b1]]="","",IMPORT[[#This Row],[b1]]-IMPORT[[#This Row],[a1]])</f>
        <v/>
      </c>
      <c r="L339" s="32">
        <f ca="1">SUM(INDIRECT(IMPORT_VAR[TABLENAME]&amp;"[@a"&amp;$1:$1-1&amp;"]"),INDIRECT(IMPORT_VAR[TABLENAME]&amp;"[@c"&amp;$1:$1-1&amp;"]"))</f>
        <v>7</v>
      </c>
      <c r="M339" s="31"/>
      <c r="N339" s="31" t="str">
        <f>IF(IMPORT[[#This Row],[b2]]="","",IMPORT[[#This Row],[b2]]-IMPORT[[#This Row],[a2]])</f>
        <v/>
      </c>
      <c r="O339" s="32">
        <f ca="1">SUM(INDIRECT(IMPORT_VAR[TABLENAME]&amp;"[@a"&amp;$1:$1-1&amp;"]"),INDIRECT(IMPORT_VAR[TABLENAME]&amp;"[@c"&amp;$1:$1-1&amp;"]"))</f>
        <v>7</v>
      </c>
      <c r="P339" s="33"/>
      <c r="Q339" s="33" t="str">
        <f>IF(IMPORT[[#This Row],[b3]]="","",IMPORT[[#This Row],[b3]]-IMPORT[[#This Row],[a3]])</f>
        <v/>
      </c>
      <c r="R339" s="32">
        <f ca="1">SUM(INDIRECT(IMPORT_VAR[TABLENAME]&amp;"[@a"&amp;$1:$1-1&amp;"]"),INDIRECT(IMPORT_VAR[TABLENAME]&amp;"[@c"&amp;$1:$1-1&amp;"]"))</f>
        <v>7</v>
      </c>
      <c r="S339" s="33"/>
      <c r="T339" s="33" t="str">
        <f>IF(IMPORT[[#This Row],[b4]]="","",IMPORT[[#This Row],[b4]]-IMPORT[[#This Row],[a4]])</f>
        <v/>
      </c>
      <c r="U339" s="32">
        <f ca="1">SUM(INDIRECT(IMPORT_VAR[TABLENAME]&amp;"[@a"&amp;$1:$1-1&amp;"]"),INDIRECT(IMPORT_VAR[TABLENAME]&amp;"[@c"&amp;$1:$1-1&amp;"]"))</f>
        <v>7</v>
      </c>
      <c r="V339" s="33"/>
      <c r="W339" s="31"/>
      <c r="X339" s="31" t="str">
        <f>IF(IMPORT[[#This Row],[b5]]="","",IMPORT[[#This Row],[b5]]-IMPORT[[#This Row],[a5]])</f>
        <v/>
      </c>
      <c r="Y339" s="49">
        <f ca="1">SUM(INDIRECT(IMPORT_VAR[TABLENAME]&amp;"[@a"&amp;$1:$1-1&amp;"]"),INDIRECT(IMPORT_VAR[TABLENAME]&amp;"[@c"&amp;$1:$1-1&amp;"]"))</f>
        <v>7</v>
      </c>
      <c r="Z339" s="51" t="s">
        <v>3037</v>
      </c>
      <c r="AA339" s="51" t="s">
        <v>3164</v>
      </c>
      <c r="AB339" s="51"/>
      <c r="AC339" s="51" t="str">
        <f>CONCATENATE(IMPORT[[#This Row],[1]]," ",IMPORT[[#This Row],[2]],IF(IMPORT[[#This Row],[3]]="","",CONCATENATE(" ",IMPORT[[#This Row],[3]])))</f>
        <v>Ribbon 30CM-1</v>
      </c>
      <c r="AD339" s="51" t="str">
        <f>CONCATENATE("Import ",IMPORT[[#This Row],[Ket]])</f>
        <v>Import B1</v>
      </c>
      <c r="AE339" s="52">
        <v>1000</v>
      </c>
      <c r="AF339" s="52" t="s">
        <v>5118</v>
      </c>
      <c r="AG339" s="52" t="s">
        <v>5780</v>
      </c>
      <c r="AH339" s="52">
        <f ca="1">IMPORT[[#This Row],[C]]</f>
        <v>7</v>
      </c>
      <c r="AI339" s="126" t="str">
        <f>CONCATENATE(IMPORT[[#This Row],[6]]," ",IMPORT[[#This Row],[7]])</f>
        <v>1000 PCS</v>
      </c>
    </row>
    <row r="340" spans="1:35">
      <c r="A340" s="102">
        <v>338</v>
      </c>
      <c r="B340" s="31">
        <f ca="1">IF(IMPORT[[#This Row],[C]]&lt;1,"",ROW()-2)</f>
        <v>338</v>
      </c>
      <c r="C340" s="57" t="s">
        <v>3042</v>
      </c>
      <c r="D340" s="31" t="s">
        <v>3037</v>
      </c>
      <c r="E340" s="31">
        <v>400</v>
      </c>
      <c r="F340" s="31">
        <f ca="1">IMPORT[TT]</f>
        <v>3</v>
      </c>
      <c r="G340" s="31"/>
      <c r="H340" s="34" t="s">
        <v>2829</v>
      </c>
      <c r="I340" s="32">
        <v>3</v>
      </c>
      <c r="K340" s="31" t="str">
        <f>IF(IMPORT[[#This Row],[b1]]="","",IMPORT[[#This Row],[b1]]-IMPORT[[#This Row],[a1]])</f>
        <v/>
      </c>
      <c r="L340" s="32">
        <f ca="1">SUM(INDIRECT(IMPORT_VAR[TABLENAME]&amp;"[@a"&amp;$1:$1-1&amp;"]"),INDIRECT(IMPORT_VAR[TABLENAME]&amp;"[@c"&amp;$1:$1-1&amp;"]"))</f>
        <v>3</v>
      </c>
      <c r="M340" s="31"/>
      <c r="N340" s="31" t="str">
        <f>IF(IMPORT[[#This Row],[b2]]="","",IMPORT[[#This Row],[b2]]-IMPORT[[#This Row],[a2]])</f>
        <v/>
      </c>
      <c r="O340" s="32">
        <f ca="1">SUM(INDIRECT(IMPORT_VAR[TABLENAME]&amp;"[@a"&amp;$1:$1-1&amp;"]"),INDIRECT(IMPORT_VAR[TABLENAME]&amp;"[@c"&amp;$1:$1-1&amp;"]"))</f>
        <v>3</v>
      </c>
      <c r="P340" s="33"/>
      <c r="Q340" s="33" t="str">
        <f>IF(IMPORT[[#This Row],[b3]]="","",IMPORT[[#This Row],[b3]]-IMPORT[[#This Row],[a3]])</f>
        <v/>
      </c>
      <c r="R340" s="32">
        <f ca="1">SUM(INDIRECT(IMPORT_VAR[TABLENAME]&amp;"[@a"&amp;$1:$1-1&amp;"]"),INDIRECT(IMPORT_VAR[TABLENAME]&amp;"[@c"&amp;$1:$1-1&amp;"]"))</f>
        <v>3</v>
      </c>
      <c r="S340" s="33"/>
      <c r="T340" s="33" t="str">
        <f>IF(IMPORT[[#This Row],[b4]]="","",IMPORT[[#This Row],[b4]]-IMPORT[[#This Row],[a4]])</f>
        <v/>
      </c>
      <c r="U340" s="32">
        <f ca="1">SUM(INDIRECT(IMPORT_VAR[TABLENAME]&amp;"[@a"&amp;$1:$1-1&amp;"]"),INDIRECT(IMPORT_VAR[TABLENAME]&amp;"[@c"&amp;$1:$1-1&amp;"]"))</f>
        <v>3</v>
      </c>
      <c r="V340" s="33"/>
      <c r="W340" s="31"/>
      <c r="X340" s="31" t="str">
        <f>IF(IMPORT[[#This Row],[b5]]="","",IMPORT[[#This Row],[b5]]-IMPORT[[#This Row],[a5]])</f>
        <v/>
      </c>
      <c r="Y340" s="49">
        <f ca="1">SUM(INDIRECT(IMPORT_VAR[TABLENAME]&amp;"[@a"&amp;$1:$1-1&amp;"]"),INDIRECT(IMPORT_VAR[TABLENAME]&amp;"[@c"&amp;$1:$1-1&amp;"]"))</f>
        <v>3</v>
      </c>
      <c r="Z340" s="51" t="s">
        <v>3037</v>
      </c>
      <c r="AA340" s="51" t="s">
        <v>3042</v>
      </c>
      <c r="AB340" s="51"/>
      <c r="AC340" s="51" t="str">
        <f>CONCATENATE(IMPORT[[#This Row],[1]]," ",IMPORT[[#This Row],[2]],IF(IMPORT[[#This Row],[3]]="","",CONCATENATE(" ",IMPORT[[#This Row],[3]])))</f>
        <v>Ribbon TH-50-1</v>
      </c>
      <c r="AD340" s="51" t="str">
        <f>CONCATENATE("Import ",IMPORT[[#This Row],[Ket]])</f>
        <v>Import B1</v>
      </c>
      <c r="AE340" s="52">
        <v>400</v>
      </c>
      <c r="AF340" s="52" t="s">
        <v>5118</v>
      </c>
      <c r="AG340" s="52" t="s">
        <v>5780</v>
      </c>
      <c r="AH340" s="52">
        <f ca="1">IMPORT[[#This Row],[C]]</f>
        <v>3</v>
      </c>
      <c r="AI340" s="126" t="str">
        <f>CONCATENATE(IMPORT[[#This Row],[6]]," ",IMPORT[[#This Row],[7]])</f>
        <v>400 PCS</v>
      </c>
    </row>
    <row r="341" spans="1:35">
      <c r="A341" s="102">
        <v>339</v>
      </c>
      <c r="B341" s="31">
        <f ca="1">IF(IMPORT[[#This Row],[C]]&lt;1,"",ROW()-2)</f>
        <v>339</v>
      </c>
      <c r="C341" s="57" t="s">
        <v>3057</v>
      </c>
      <c r="D341" s="31" t="s">
        <v>3055</v>
      </c>
      <c r="E341" s="31">
        <v>480</v>
      </c>
      <c r="F341" s="31">
        <f ca="1">IMPORT[TT]</f>
        <v>1</v>
      </c>
      <c r="G341" s="31"/>
      <c r="H341" s="34" t="s">
        <v>2829</v>
      </c>
      <c r="I341" s="32">
        <v>1</v>
      </c>
      <c r="K341" s="31" t="str">
        <f>IF(IMPORT[[#This Row],[b1]]="","",IMPORT[[#This Row],[b1]]-IMPORT[[#This Row],[a1]])</f>
        <v/>
      </c>
      <c r="L341" s="32">
        <f ca="1">SUM(INDIRECT(IMPORT_VAR[TABLENAME]&amp;"[@a"&amp;$1:$1-1&amp;"]"),INDIRECT(IMPORT_VAR[TABLENAME]&amp;"[@c"&amp;$1:$1-1&amp;"]"))</f>
        <v>1</v>
      </c>
      <c r="M341" s="31"/>
      <c r="N341" s="31" t="str">
        <f>IF(IMPORT[[#This Row],[b2]]="","",IMPORT[[#This Row],[b2]]-IMPORT[[#This Row],[a2]])</f>
        <v/>
      </c>
      <c r="O341" s="32">
        <f ca="1">SUM(INDIRECT(IMPORT_VAR[TABLENAME]&amp;"[@a"&amp;$1:$1-1&amp;"]"),INDIRECT(IMPORT_VAR[TABLENAME]&amp;"[@c"&amp;$1:$1-1&amp;"]"))</f>
        <v>1</v>
      </c>
      <c r="P341" s="33"/>
      <c r="Q341" s="33" t="str">
        <f>IF(IMPORT[[#This Row],[b3]]="","",IMPORT[[#This Row],[b3]]-IMPORT[[#This Row],[a3]])</f>
        <v/>
      </c>
      <c r="R341" s="32">
        <f ca="1">SUM(INDIRECT(IMPORT_VAR[TABLENAME]&amp;"[@a"&amp;$1:$1-1&amp;"]"),INDIRECT(IMPORT_VAR[TABLENAME]&amp;"[@c"&amp;$1:$1-1&amp;"]"))</f>
        <v>1</v>
      </c>
      <c r="S341" s="33"/>
      <c r="T341" s="33" t="str">
        <f>IF(IMPORT[[#This Row],[b4]]="","",IMPORT[[#This Row],[b4]]-IMPORT[[#This Row],[a4]])</f>
        <v/>
      </c>
      <c r="U341" s="32">
        <f ca="1">SUM(INDIRECT(IMPORT_VAR[TABLENAME]&amp;"[@a"&amp;$1:$1-1&amp;"]"),INDIRECT(IMPORT_VAR[TABLENAME]&amp;"[@c"&amp;$1:$1-1&amp;"]"))</f>
        <v>1</v>
      </c>
      <c r="V341" s="33"/>
      <c r="W341" s="31"/>
      <c r="X341" s="31" t="str">
        <f>IF(IMPORT[[#This Row],[b5]]="","",IMPORT[[#This Row],[b5]]-IMPORT[[#This Row],[a5]])</f>
        <v/>
      </c>
      <c r="Y341" s="49">
        <f ca="1">SUM(INDIRECT(IMPORT_VAR[TABLENAME]&amp;"[@a"&amp;$1:$1-1&amp;"]"),INDIRECT(IMPORT_VAR[TABLENAME]&amp;"[@c"&amp;$1:$1-1&amp;"]"))</f>
        <v>1</v>
      </c>
      <c r="Z341" s="51" t="s">
        <v>3055</v>
      </c>
      <c r="AA341" s="51" t="s">
        <v>3057</v>
      </c>
      <c r="AB341" s="51"/>
      <c r="AC341" s="51" t="str">
        <f>CONCATENATE(IMPORT[[#This Row],[1]]," ",IMPORT[[#This Row],[2]],IF(IMPORT[[#This Row],[3]]="","",CONCATENATE(" ",IMPORT[[#This Row],[3]])))</f>
        <v>Study Board JQ-969</v>
      </c>
      <c r="AD341" s="51" t="str">
        <f>CONCATENATE("Import ",IMPORT[[#This Row],[Ket]])</f>
        <v>Import B1</v>
      </c>
      <c r="AE341" s="52">
        <v>480</v>
      </c>
      <c r="AF341" s="52" t="s">
        <v>5118</v>
      </c>
      <c r="AG341" s="52" t="s">
        <v>5780</v>
      </c>
      <c r="AH341" s="52">
        <f ca="1">IMPORT[[#This Row],[C]]</f>
        <v>1</v>
      </c>
      <c r="AI341" s="126" t="str">
        <f>CONCATENATE(IMPORT[[#This Row],[6]]," ",IMPORT[[#This Row],[7]])</f>
        <v>480 PCS</v>
      </c>
    </row>
    <row r="342" spans="1:35">
      <c r="A342" s="102">
        <v>340</v>
      </c>
      <c r="B342" s="31">
        <f ca="1">IF(IMPORT[[#This Row],[C]]&lt;1,"",ROW()-2)</f>
        <v>340</v>
      </c>
      <c r="C342" s="57" t="s">
        <v>3166</v>
      </c>
      <c r="D342" s="31" t="s">
        <v>3055</v>
      </c>
      <c r="E342" s="31">
        <v>288</v>
      </c>
      <c r="F342" s="31">
        <f ca="1">IMPORT[TT]</f>
        <v>3</v>
      </c>
      <c r="G342" s="31"/>
      <c r="H342" s="34" t="s">
        <v>2829</v>
      </c>
      <c r="I342" s="32">
        <v>3</v>
      </c>
      <c r="K342" s="31" t="str">
        <f>IF(IMPORT[[#This Row],[b1]]="","",IMPORT[[#This Row],[b1]]-IMPORT[[#This Row],[a1]])</f>
        <v/>
      </c>
      <c r="L342" s="32">
        <f ca="1">SUM(INDIRECT(IMPORT_VAR[TABLENAME]&amp;"[@a"&amp;$1:$1-1&amp;"]"),INDIRECT(IMPORT_VAR[TABLENAME]&amp;"[@c"&amp;$1:$1-1&amp;"]"))</f>
        <v>3</v>
      </c>
      <c r="M342" s="31"/>
      <c r="N342" s="31" t="str">
        <f>IF(IMPORT[[#This Row],[b2]]="","",IMPORT[[#This Row],[b2]]-IMPORT[[#This Row],[a2]])</f>
        <v/>
      </c>
      <c r="O342" s="32">
        <f ca="1">SUM(INDIRECT(IMPORT_VAR[TABLENAME]&amp;"[@a"&amp;$1:$1-1&amp;"]"),INDIRECT(IMPORT_VAR[TABLENAME]&amp;"[@c"&amp;$1:$1-1&amp;"]"))</f>
        <v>3</v>
      </c>
      <c r="P342" s="33"/>
      <c r="Q342" s="33" t="str">
        <f>IF(IMPORT[[#This Row],[b3]]="","",IMPORT[[#This Row],[b3]]-IMPORT[[#This Row],[a3]])</f>
        <v/>
      </c>
      <c r="R342" s="32">
        <f ca="1">SUM(INDIRECT(IMPORT_VAR[TABLENAME]&amp;"[@a"&amp;$1:$1-1&amp;"]"),INDIRECT(IMPORT_VAR[TABLENAME]&amp;"[@c"&amp;$1:$1-1&amp;"]"))</f>
        <v>3</v>
      </c>
      <c r="S342" s="33"/>
      <c r="T342" s="33" t="str">
        <f>IF(IMPORT[[#This Row],[b4]]="","",IMPORT[[#This Row],[b4]]-IMPORT[[#This Row],[a4]])</f>
        <v/>
      </c>
      <c r="U342" s="32">
        <f ca="1">SUM(INDIRECT(IMPORT_VAR[TABLENAME]&amp;"[@a"&amp;$1:$1-1&amp;"]"),INDIRECT(IMPORT_VAR[TABLENAME]&amp;"[@c"&amp;$1:$1-1&amp;"]"))</f>
        <v>3</v>
      </c>
      <c r="V342" s="33"/>
      <c r="W342" s="31"/>
      <c r="X342" s="31" t="str">
        <f>IF(IMPORT[[#This Row],[b5]]="","",IMPORT[[#This Row],[b5]]-IMPORT[[#This Row],[a5]])</f>
        <v/>
      </c>
      <c r="Y342" s="49">
        <f ca="1">SUM(INDIRECT(IMPORT_VAR[TABLENAME]&amp;"[@a"&amp;$1:$1-1&amp;"]"),INDIRECT(IMPORT_VAR[TABLENAME]&amp;"[@c"&amp;$1:$1-1&amp;"]"))</f>
        <v>3</v>
      </c>
      <c r="Z342" s="51" t="s">
        <v>3055</v>
      </c>
      <c r="AA342" s="51" t="s">
        <v>3166</v>
      </c>
      <c r="AB342" s="51"/>
      <c r="AC342" s="51" t="str">
        <f>CONCATENATE(IMPORT[[#This Row],[1]]," ",IMPORT[[#This Row],[2]],IF(IMPORT[[#This Row],[3]]="","",CONCATENATE(" ",IMPORT[[#This Row],[3]])))</f>
        <v>Study Board 1-5</v>
      </c>
      <c r="AD342" s="51" t="str">
        <f>CONCATENATE("Import ",IMPORT[[#This Row],[Ket]])</f>
        <v>Import B1</v>
      </c>
      <c r="AE342" s="52">
        <v>288</v>
      </c>
      <c r="AF342" s="52" t="s">
        <v>5118</v>
      </c>
      <c r="AG342" s="52" t="s">
        <v>5780</v>
      </c>
      <c r="AH342" s="52">
        <f ca="1">IMPORT[[#This Row],[C]]</f>
        <v>3</v>
      </c>
      <c r="AI342" s="126" t="str">
        <f>CONCATENATE(IMPORT[[#This Row],[6]]," ",IMPORT[[#This Row],[7]])</f>
        <v>288 PCS</v>
      </c>
    </row>
    <row r="343" spans="1:35">
      <c r="A343" s="102">
        <v>341</v>
      </c>
      <c r="B343" s="31">
        <f ca="1">IF(IMPORT[[#This Row],[C]]&lt;1,"",ROW()-2)</f>
        <v>341</v>
      </c>
      <c r="C343" s="57" t="s">
        <v>3167</v>
      </c>
      <c r="D343" s="31" t="s">
        <v>3055</v>
      </c>
      <c r="E343" s="31">
        <v>288</v>
      </c>
      <c r="F343" s="31">
        <f ca="1">IMPORT[TT]</f>
        <v>3</v>
      </c>
      <c r="G343" s="31"/>
      <c r="H343" s="34" t="s">
        <v>2829</v>
      </c>
      <c r="I343" s="32">
        <v>3</v>
      </c>
      <c r="K343" s="31" t="str">
        <f>IF(IMPORT[[#This Row],[b1]]="","",IMPORT[[#This Row],[b1]]-IMPORT[[#This Row],[a1]])</f>
        <v/>
      </c>
      <c r="L343" s="32">
        <f ca="1">SUM(INDIRECT(IMPORT_VAR[TABLENAME]&amp;"[@a"&amp;$1:$1-1&amp;"]"),INDIRECT(IMPORT_VAR[TABLENAME]&amp;"[@c"&amp;$1:$1-1&amp;"]"))</f>
        <v>3</v>
      </c>
      <c r="M343" s="31"/>
      <c r="N343" s="31" t="str">
        <f>IF(IMPORT[[#This Row],[b2]]="","",IMPORT[[#This Row],[b2]]-IMPORT[[#This Row],[a2]])</f>
        <v/>
      </c>
      <c r="O343" s="32">
        <f ca="1">SUM(INDIRECT(IMPORT_VAR[TABLENAME]&amp;"[@a"&amp;$1:$1-1&amp;"]"),INDIRECT(IMPORT_VAR[TABLENAME]&amp;"[@c"&amp;$1:$1-1&amp;"]"))</f>
        <v>3</v>
      </c>
      <c r="P343" s="33"/>
      <c r="Q343" s="33" t="str">
        <f>IF(IMPORT[[#This Row],[b3]]="","",IMPORT[[#This Row],[b3]]-IMPORT[[#This Row],[a3]])</f>
        <v/>
      </c>
      <c r="R343" s="32">
        <f ca="1">SUM(INDIRECT(IMPORT_VAR[TABLENAME]&amp;"[@a"&amp;$1:$1-1&amp;"]"),INDIRECT(IMPORT_VAR[TABLENAME]&amp;"[@c"&amp;$1:$1-1&amp;"]"))</f>
        <v>3</v>
      </c>
      <c r="S343" s="33"/>
      <c r="T343" s="33" t="str">
        <f>IF(IMPORT[[#This Row],[b4]]="","",IMPORT[[#This Row],[b4]]-IMPORT[[#This Row],[a4]])</f>
        <v/>
      </c>
      <c r="U343" s="32">
        <f ca="1">SUM(INDIRECT(IMPORT_VAR[TABLENAME]&amp;"[@a"&amp;$1:$1-1&amp;"]"),INDIRECT(IMPORT_VAR[TABLENAME]&amp;"[@c"&amp;$1:$1-1&amp;"]"))</f>
        <v>3</v>
      </c>
      <c r="V343" s="33"/>
      <c r="W343" s="31"/>
      <c r="X343" s="31" t="str">
        <f>IF(IMPORT[[#This Row],[b5]]="","",IMPORT[[#This Row],[b5]]-IMPORT[[#This Row],[a5]])</f>
        <v/>
      </c>
      <c r="Y343" s="49">
        <f ca="1">SUM(INDIRECT(IMPORT_VAR[TABLENAME]&amp;"[@a"&amp;$1:$1-1&amp;"]"),INDIRECT(IMPORT_VAR[TABLENAME]&amp;"[@c"&amp;$1:$1-1&amp;"]"))</f>
        <v>3</v>
      </c>
      <c r="Z343" s="51" t="s">
        <v>3055</v>
      </c>
      <c r="AA343" s="51" t="s">
        <v>3167</v>
      </c>
      <c r="AB343" s="51"/>
      <c r="AC343" s="51" t="str">
        <f>CONCATENATE(IMPORT[[#This Row],[1]]," ",IMPORT[[#This Row],[2]],IF(IMPORT[[#This Row],[3]]="","",CONCATENATE(" ",IMPORT[[#This Row],[3]])))</f>
        <v>Study Board 11-15</v>
      </c>
      <c r="AD343" s="51" t="str">
        <f>CONCATENATE("Import ",IMPORT[[#This Row],[Ket]])</f>
        <v>Import B1</v>
      </c>
      <c r="AE343" s="52">
        <v>288</v>
      </c>
      <c r="AF343" s="52" t="s">
        <v>5118</v>
      </c>
      <c r="AG343" s="52" t="s">
        <v>5780</v>
      </c>
      <c r="AH343" s="52">
        <f ca="1">IMPORT[[#This Row],[C]]</f>
        <v>3</v>
      </c>
      <c r="AI343" s="126" t="str">
        <f>CONCATENATE(IMPORT[[#This Row],[6]]," ",IMPORT[[#This Row],[7]])</f>
        <v>288 PCS</v>
      </c>
    </row>
    <row r="344" spans="1:35">
      <c r="A344" s="102">
        <v>342</v>
      </c>
      <c r="B344" s="31">
        <f ca="1">IF(IMPORT[[#This Row],[C]]&lt;1,"",ROW()-2)</f>
        <v>342</v>
      </c>
      <c r="C344" s="57" t="s">
        <v>3168</v>
      </c>
      <c r="D344" s="31" t="s">
        <v>3055</v>
      </c>
      <c r="E344" s="31">
        <v>288</v>
      </c>
      <c r="F344" s="31">
        <f ca="1">IMPORT[TT]</f>
        <v>2</v>
      </c>
      <c r="G344" s="31"/>
      <c r="H344" s="34" t="s">
        <v>2829</v>
      </c>
      <c r="I344" s="32">
        <v>2</v>
      </c>
      <c r="K344" s="31" t="str">
        <f>IF(IMPORT[[#This Row],[b1]]="","",IMPORT[[#This Row],[b1]]-IMPORT[[#This Row],[a1]])</f>
        <v/>
      </c>
      <c r="L344" s="32">
        <f ca="1">SUM(INDIRECT(IMPORT_VAR[TABLENAME]&amp;"[@a"&amp;$1:$1-1&amp;"]"),INDIRECT(IMPORT_VAR[TABLENAME]&amp;"[@c"&amp;$1:$1-1&amp;"]"))</f>
        <v>2</v>
      </c>
      <c r="M344" s="31"/>
      <c r="N344" s="31" t="str">
        <f>IF(IMPORT[[#This Row],[b2]]="","",IMPORT[[#This Row],[b2]]-IMPORT[[#This Row],[a2]])</f>
        <v/>
      </c>
      <c r="O344" s="32">
        <f ca="1">SUM(INDIRECT(IMPORT_VAR[TABLENAME]&amp;"[@a"&amp;$1:$1-1&amp;"]"),INDIRECT(IMPORT_VAR[TABLENAME]&amp;"[@c"&amp;$1:$1-1&amp;"]"))</f>
        <v>2</v>
      </c>
      <c r="P344" s="33"/>
      <c r="Q344" s="33" t="str">
        <f>IF(IMPORT[[#This Row],[b3]]="","",IMPORT[[#This Row],[b3]]-IMPORT[[#This Row],[a3]])</f>
        <v/>
      </c>
      <c r="R344" s="32">
        <f ca="1">SUM(INDIRECT(IMPORT_VAR[TABLENAME]&amp;"[@a"&amp;$1:$1-1&amp;"]"),INDIRECT(IMPORT_VAR[TABLENAME]&amp;"[@c"&amp;$1:$1-1&amp;"]"))</f>
        <v>2</v>
      </c>
      <c r="S344" s="33"/>
      <c r="T344" s="33" t="str">
        <f>IF(IMPORT[[#This Row],[b4]]="","",IMPORT[[#This Row],[b4]]-IMPORT[[#This Row],[a4]])</f>
        <v/>
      </c>
      <c r="U344" s="32">
        <f ca="1">SUM(INDIRECT(IMPORT_VAR[TABLENAME]&amp;"[@a"&amp;$1:$1-1&amp;"]"),INDIRECT(IMPORT_VAR[TABLENAME]&amp;"[@c"&amp;$1:$1-1&amp;"]"))</f>
        <v>2</v>
      </c>
      <c r="V344" s="33"/>
      <c r="W344" s="31"/>
      <c r="X344" s="31" t="str">
        <f>IF(IMPORT[[#This Row],[b5]]="","",IMPORT[[#This Row],[b5]]-IMPORT[[#This Row],[a5]])</f>
        <v/>
      </c>
      <c r="Y344" s="49">
        <f ca="1">SUM(INDIRECT(IMPORT_VAR[TABLENAME]&amp;"[@a"&amp;$1:$1-1&amp;"]"),INDIRECT(IMPORT_VAR[TABLENAME]&amp;"[@c"&amp;$1:$1-1&amp;"]"))</f>
        <v>2</v>
      </c>
      <c r="Z344" s="51" t="s">
        <v>3055</v>
      </c>
      <c r="AA344" s="51" t="s">
        <v>3168</v>
      </c>
      <c r="AB344" s="51"/>
      <c r="AC344" s="51" t="str">
        <f>CONCATENATE(IMPORT[[#This Row],[1]]," ",IMPORT[[#This Row],[2]],IF(IMPORT[[#This Row],[3]]="","",CONCATENATE(" ",IMPORT[[#This Row],[3]])))</f>
        <v>Study Board 16-20</v>
      </c>
      <c r="AD344" s="51" t="str">
        <f>CONCATENATE("Import ",IMPORT[[#This Row],[Ket]])</f>
        <v>Import B1</v>
      </c>
      <c r="AE344" s="52">
        <v>288</v>
      </c>
      <c r="AF344" s="52" t="s">
        <v>5118</v>
      </c>
      <c r="AG344" s="52" t="s">
        <v>5780</v>
      </c>
      <c r="AH344" s="52">
        <f ca="1">IMPORT[[#This Row],[C]]</f>
        <v>2</v>
      </c>
      <c r="AI344" s="126" t="str">
        <f>CONCATENATE(IMPORT[[#This Row],[6]]," ",IMPORT[[#This Row],[7]])</f>
        <v>288 PCS</v>
      </c>
    </row>
    <row r="345" spans="1:35">
      <c r="A345" s="102">
        <v>343</v>
      </c>
      <c r="B345" s="31">
        <f ca="1">IF(IMPORT[[#This Row],[C]]&lt;1,"",ROW()-2)</f>
        <v>343</v>
      </c>
      <c r="C345" s="57" t="s">
        <v>7294</v>
      </c>
      <c r="D345" s="31" t="s">
        <v>3736</v>
      </c>
      <c r="E345" s="31">
        <v>50</v>
      </c>
      <c r="F345" s="31">
        <f ca="1">IMPORT[TT]</f>
        <v>86</v>
      </c>
      <c r="G345" s="31"/>
      <c r="H345" s="34" t="s">
        <v>2829</v>
      </c>
      <c r="I345" s="32">
        <v>86</v>
      </c>
      <c r="J345" s="30"/>
      <c r="K345" s="31" t="str">
        <f>IF(IMPORT[[#This Row],[b1]]="","",IMPORT[[#This Row],[b1]]-IMPORT[[#This Row],[a1]])</f>
        <v/>
      </c>
      <c r="L345" s="32">
        <f ca="1">SUM(INDIRECT(IMPORT_VAR[TABLENAME]&amp;"[@a"&amp;$1:$1-1&amp;"]"),INDIRECT(IMPORT_VAR[TABLENAME]&amp;"[@c"&amp;$1:$1-1&amp;"]"))</f>
        <v>86</v>
      </c>
      <c r="M345" s="31"/>
      <c r="N345" s="31" t="str">
        <f>IF(IMPORT[[#This Row],[b2]]="","",IMPORT[[#This Row],[b2]]-IMPORT[[#This Row],[a2]])</f>
        <v/>
      </c>
      <c r="O345" s="32">
        <f ca="1">SUM(INDIRECT(IMPORT_VAR[TABLENAME]&amp;"[@a"&amp;$1:$1-1&amp;"]"),INDIRECT(IMPORT_VAR[TABLENAME]&amp;"[@c"&amp;$1:$1-1&amp;"]"))</f>
        <v>86</v>
      </c>
      <c r="P345" s="33"/>
      <c r="Q345" s="33" t="str">
        <f>IF(IMPORT[[#This Row],[b3]]="","",IMPORT[[#This Row],[b3]]-IMPORT[[#This Row],[a3]])</f>
        <v/>
      </c>
      <c r="R345" s="32">
        <f ca="1">SUM(INDIRECT(IMPORT_VAR[TABLENAME]&amp;"[@a"&amp;$1:$1-1&amp;"]"),INDIRECT(IMPORT_VAR[TABLENAME]&amp;"[@c"&amp;$1:$1-1&amp;"]"))</f>
        <v>86</v>
      </c>
      <c r="S345" s="33"/>
      <c r="T345" s="33" t="str">
        <f>IF(IMPORT[[#This Row],[b4]]="","",IMPORT[[#This Row],[b4]]-IMPORT[[#This Row],[a4]])</f>
        <v/>
      </c>
      <c r="U345" s="32">
        <f ca="1">SUM(INDIRECT(IMPORT_VAR[TABLENAME]&amp;"[@a"&amp;$1:$1-1&amp;"]"),INDIRECT(IMPORT_VAR[TABLENAME]&amp;"[@c"&amp;$1:$1-1&amp;"]"))</f>
        <v>86</v>
      </c>
      <c r="V345" s="33"/>
      <c r="W345" s="31"/>
      <c r="X345" s="31" t="str">
        <f>IF(IMPORT[[#This Row],[b5]]="","",IMPORT[[#This Row],[b5]]-IMPORT[[#This Row],[a5]])</f>
        <v/>
      </c>
      <c r="Y345" s="49">
        <f ca="1">SUM(INDIRECT(IMPORT_VAR[TABLENAME]&amp;"[@a"&amp;$1:$1-1&amp;"]"),INDIRECT(IMPORT_VAR[TABLENAME]&amp;"[@c"&amp;$1:$1-1&amp;"]"))</f>
        <v>86</v>
      </c>
      <c r="Z345" s="51" t="s">
        <v>4190</v>
      </c>
      <c r="AA345" s="128" t="str">
        <f>"13/ 6"</f>
        <v>13/ 6</v>
      </c>
      <c r="AB345" s="51" t="s">
        <v>5691</v>
      </c>
      <c r="AC345" s="51" t="str">
        <f>CONCATENATE(IMPORT[[#This Row],[1]]," ",IMPORT[[#This Row],[2]],IF(IMPORT[[#This Row],[3]]="","",CONCATENATE(" ",IMPORT[[#This Row],[3]])))</f>
        <v>Staples 13/ 6 Joss (Isi)</v>
      </c>
      <c r="AD345" s="51" t="str">
        <f>CONCATENATE("Import ",IMPORT[[#This Row],[Ket]])</f>
        <v>Import B1</v>
      </c>
      <c r="AE345" s="52">
        <v>50</v>
      </c>
      <c r="AF345" s="52" t="s">
        <v>5118</v>
      </c>
      <c r="AG345" s="52" t="s">
        <v>5780</v>
      </c>
      <c r="AH345" s="52">
        <f ca="1">IMPORT[[#This Row],[C]]</f>
        <v>86</v>
      </c>
      <c r="AI345" s="126" t="str">
        <f>CONCATENATE(IMPORT[[#This Row],[6]]," ",IMPORT[[#This Row],[7]])</f>
        <v>50 PCS</v>
      </c>
    </row>
    <row r="346" spans="1:35">
      <c r="A346" s="102">
        <v>344</v>
      </c>
      <c r="B346" s="31">
        <f ca="1">IF(IMPORT[[#This Row],[C]]&lt;1,"",ROW()-2)</f>
        <v>344</v>
      </c>
      <c r="C346" s="57" t="s">
        <v>3169</v>
      </c>
      <c r="D346" s="31" t="s">
        <v>3052</v>
      </c>
      <c r="E346" s="31">
        <v>1800</v>
      </c>
      <c r="F346" s="31">
        <f ca="1">IMPORT[TT]</f>
        <v>2</v>
      </c>
      <c r="G346" s="31"/>
      <c r="H346" s="34" t="s">
        <v>2829</v>
      </c>
      <c r="I346" s="32">
        <v>2</v>
      </c>
      <c r="K346" s="31" t="str">
        <f>IF(IMPORT[[#This Row],[b1]]="","",IMPORT[[#This Row],[b1]]-IMPORT[[#This Row],[a1]])</f>
        <v/>
      </c>
      <c r="L346" s="32">
        <f ca="1">SUM(INDIRECT(IMPORT_VAR[TABLENAME]&amp;"[@a"&amp;$1:$1-1&amp;"]"),INDIRECT(IMPORT_VAR[TABLENAME]&amp;"[@c"&amp;$1:$1-1&amp;"]"))</f>
        <v>2</v>
      </c>
      <c r="M346" s="31"/>
      <c r="N346" s="31" t="str">
        <f>IF(IMPORT[[#This Row],[b2]]="","",IMPORT[[#This Row],[b2]]-IMPORT[[#This Row],[a2]])</f>
        <v/>
      </c>
      <c r="O346" s="32">
        <f ca="1">SUM(INDIRECT(IMPORT_VAR[TABLENAME]&amp;"[@a"&amp;$1:$1-1&amp;"]"),INDIRECT(IMPORT_VAR[TABLENAME]&amp;"[@c"&amp;$1:$1-1&amp;"]"))</f>
        <v>2</v>
      </c>
      <c r="P346" s="33"/>
      <c r="Q346" s="33" t="str">
        <f>IF(IMPORT[[#This Row],[b3]]="","",IMPORT[[#This Row],[b3]]-IMPORT[[#This Row],[a3]])</f>
        <v/>
      </c>
      <c r="R346" s="32">
        <f ca="1">SUM(INDIRECT(IMPORT_VAR[TABLENAME]&amp;"[@a"&amp;$1:$1-1&amp;"]"),INDIRECT(IMPORT_VAR[TABLENAME]&amp;"[@c"&amp;$1:$1-1&amp;"]"))</f>
        <v>2</v>
      </c>
      <c r="S346" s="33"/>
      <c r="T346" s="33" t="str">
        <f>IF(IMPORT[[#This Row],[b4]]="","",IMPORT[[#This Row],[b4]]-IMPORT[[#This Row],[a4]])</f>
        <v/>
      </c>
      <c r="U346" s="32">
        <f ca="1">SUM(INDIRECT(IMPORT_VAR[TABLENAME]&amp;"[@a"&amp;$1:$1-1&amp;"]"),INDIRECT(IMPORT_VAR[TABLENAME]&amp;"[@c"&amp;$1:$1-1&amp;"]"))</f>
        <v>2</v>
      </c>
      <c r="V346" s="33"/>
      <c r="W346" s="31"/>
      <c r="X346" s="31" t="str">
        <f>IF(IMPORT[[#This Row],[b5]]="","",IMPORT[[#This Row],[b5]]-IMPORT[[#This Row],[a5]])</f>
        <v/>
      </c>
      <c r="Y346" s="49">
        <f ca="1">SUM(INDIRECT(IMPORT_VAR[TABLENAME]&amp;"[@a"&amp;$1:$1-1&amp;"]"),INDIRECT(IMPORT_VAR[TABLENAME]&amp;"[@c"&amp;$1:$1-1&amp;"]"))</f>
        <v>2</v>
      </c>
      <c r="Z346" s="51" t="s">
        <v>3052</v>
      </c>
      <c r="AA346" s="51" t="s">
        <v>3169</v>
      </c>
      <c r="AB346" s="51"/>
      <c r="AC346" s="51" t="str">
        <f>CONCATENATE(IMPORT[[#This Row],[1]]," ",IMPORT[[#This Row],[2]],IF(IMPORT[[#This Row],[3]]="","",CONCATENATE(" ",IMPORT[[#This Row],[3]])))</f>
        <v>Sticker NO 304</v>
      </c>
      <c r="AD346" s="51" t="str">
        <f>CONCATENATE("Import ",IMPORT[[#This Row],[Ket]])</f>
        <v>Import B1</v>
      </c>
      <c r="AE346" s="52">
        <v>1800</v>
      </c>
      <c r="AF346" s="52" t="s">
        <v>5118</v>
      </c>
      <c r="AG346" s="52" t="s">
        <v>5780</v>
      </c>
      <c r="AH346" s="52">
        <f ca="1">IMPORT[[#This Row],[C]]</f>
        <v>2</v>
      </c>
      <c r="AI346" s="126" t="str">
        <f>CONCATENATE(IMPORT[[#This Row],[6]]," ",IMPORT[[#This Row],[7]])</f>
        <v>1800 PCS</v>
      </c>
    </row>
    <row r="347" spans="1:35">
      <c r="A347" s="102">
        <v>345</v>
      </c>
      <c r="B347" s="31">
        <f ca="1">IF(IMPORT[[#This Row],[C]]&lt;1,"",ROW()-2)</f>
        <v>345</v>
      </c>
      <c r="C347" s="57" t="s">
        <v>3170</v>
      </c>
      <c r="D347" s="31" t="s">
        <v>3052</v>
      </c>
      <c r="E347" s="31">
        <v>1800</v>
      </c>
      <c r="F347" s="31">
        <f ca="1">IMPORT[TT]</f>
        <v>1</v>
      </c>
      <c r="G347" s="31"/>
      <c r="H347" s="34" t="s">
        <v>2829</v>
      </c>
      <c r="I347" s="32">
        <v>1</v>
      </c>
      <c r="K347" s="31" t="str">
        <f>IF(IMPORT[[#This Row],[b1]]="","",IMPORT[[#This Row],[b1]]-IMPORT[[#This Row],[a1]])</f>
        <v/>
      </c>
      <c r="L347" s="32">
        <f ca="1">SUM(INDIRECT(IMPORT_VAR[TABLENAME]&amp;"[@a"&amp;$1:$1-1&amp;"]"),INDIRECT(IMPORT_VAR[TABLENAME]&amp;"[@c"&amp;$1:$1-1&amp;"]"))</f>
        <v>1</v>
      </c>
      <c r="M347" s="31"/>
      <c r="N347" s="31" t="str">
        <f>IF(IMPORT[[#This Row],[b2]]="","",IMPORT[[#This Row],[b2]]-IMPORT[[#This Row],[a2]])</f>
        <v/>
      </c>
      <c r="O347" s="32">
        <f ca="1">SUM(INDIRECT(IMPORT_VAR[TABLENAME]&amp;"[@a"&amp;$1:$1-1&amp;"]"),INDIRECT(IMPORT_VAR[TABLENAME]&amp;"[@c"&amp;$1:$1-1&amp;"]"))</f>
        <v>1</v>
      </c>
      <c r="P347" s="33"/>
      <c r="Q347" s="33" t="str">
        <f>IF(IMPORT[[#This Row],[b3]]="","",IMPORT[[#This Row],[b3]]-IMPORT[[#This Row],[a3]])</f>
        <v/>
      </c>
      <c r="R347" s="32">
        <f ca="1">SUM(INDIRECT(IMPORT_VAR[TABLENAME]&amp;"[@a"&amp;$1:$1-1&amp;"]"),INDIRECT(IMPORT_VAR[TABLENAME]&amp;"[@c"&amp;$1:$1-1&amp;"]"))</f>
        <v>1</v>
      </c>
      <c r="S347" s="33"/>
      <c r="T347" s="33" t="str">
        <f>IF(IMPORT[[#This Row],[b4]]="","",IMPORT[[#This Row],[b4]]-IMPORT[[#This Row],[a4]])</f>
        <v/>
      </c>
      <c r="U347" s="32">
        <f ca="1">SUM(INDIRECT(IMPORT_VAR[TABLENAME]&amp;"[@a"&amp;$1:$1-1&amp;"]"),INDIRECT(IMPORT_VAR[TABLENAME]&amp;"[@c"&amp;$1:$1-1&amp;"]"))</f>
        <v>1</v>
      </c>
      <c r="V347" s="33"/>
      <c r="W347" s="31"/>
      <c r="X347" s="31" t="str">
        <f>IF(IMPORT[[#This Row],[b5]]="","",IMPORT[[#This Row],[b5]]-IMPORT[[#This Row],[a5]])</f>
        <v/>
      </c>
      <c r="Y347" s="49">
        <f ca="1">SUM(INDIRECT(IMPORT_VAR[TABLENAME]&amp;"[@a"&amp;$1:$1-1&amp;"]"),INDIRECT(IMPORT_VAR[TABLENAME]&amp;"[@c"&amp;$1:$1-1&amp;"]"))</f>
        <v>1</v>
      </c>
      <c r="Z347" s="51" t="s">
        <v>3052</v>
      </c>
      <c r="AA347" s="51" t="s">
        <v>3170</v>
      </c>
      <c r="AB347" s="51"/>
      <c r="AC347" s="51" t="str">
        <f>CONCATENATE(IMPORT[[#This Row],[1]]," ",IMPORT[[#This Row],[2]],IF(IMPORT[[#This Row],[3]]="","",CONCATENATE(" ",IMPORT[[#This Row],[3]])))</f>
        <v>Sticker NO 308</v>
      </c>
      <c r="AD347" s="51" t="str">
        <f>CONCATENATE("Import ",IMPORT[[#This Row],[Ket]])</f>
        <v>Import B1</v>
      </c>
      <c r="AE347" s="52">
        <v>1800</v>
      </c>
      <c r="AF347" s="52" t="s">
        <v>5118</v>
      </c>
      <c r="AG347" s="52" t="s">
        <v>5780</v>
      </c>
      <c r="AH347" s="52">
        <f ca="1">IMPORT[[#This Row],[C]]</f>
        <v>1</v>
      </c>
      <c r="AI347" s="126" t="str">
        <f>CONCATENATE(IMPORT[[#This Row],[6]]," ",IMPORT[[#This Row],[7]])</f>
        <v>1800 PCS</v>
      </c>
    </row>
    <row r="348" spans="1:35">
      <c r="A348" s="102">
        <v>346</v>
      </c>
      <c r="B348" s="31">
        <f ca="1">IF(IMPORT[[#This Row],[C]]&lt;1,"",ROW()-2)</f>
        <v>346</v>
      </c>
      <c r="C348" s="57" t="s">
        <v>3171</v>
      </c>
      <c r="D348" s="31" t="s">
        <v>3052</v>
      </c>
      <c r="E348" s="31">
        <v>1800</v>
      </c>
      <c r="F348" s="31">
        <f ca="1">IMPORT[TT]</f>
        <v>1</v>
      </c>
      <c r="G348" s="31"/>
      <c r="H348" s="34" t="s">
        <v>2829</v>
      </c>
      <c r="I348" s="32">
        <v>1</v>
      </c>
      <c r="K348" s="31" t="str">
        <f>IF(IMPORT[[#This Row],[b1]]="","",IMPORT[[#This Row],[b1]]-IMPORT[[#This Row],[a1]])</f>
        <v/>
      </c>
      <c r="L348" s="32">
        <f ca="1">SUM(INDIRECT(IMPORT_VAR[TABLENAME]&amp;"[@a"&amp;$1:$1-1&amp;"]"),INDIRECT(IMPORT_VAR[TABLENAME]&amp;"[@c"&amp;$1:$1-1&amp;"]"))</f>
        <v>1</v>
      </c>
      <c r="M348" s="31"/>
      <c r="N348" s="31" t="str">
        <f>IF(IMPORT[[#This Row],[b2]]="","",IMPORT[[#This Row],[b2]]-IMPORT[[#This Row],[a2]])</f>
        <v/>
      </c>
      <c r="O348" s="32">
        <f ca="1">SUM(INDIRECT(IMPORT_VAR[TABLENAME]&amp;"[@a"&amp;$1:$1-1&amp;"]"),INDIRECT(IMPORT_VAR[TABLENAME]&amp;"[@c"&amp;$1:$1-1&amp;"]"))</f>
        <v>1</v>
      </c>
      <c r="P348" s="33"/>
      <c r="Q348" s="33" t="str">
        <f>IF(IMPORT[[#This Row],[b3]]="","",IMPORT[[#This Row],[b3]]-IMPORT[[#This Row],[a3]])</f>
        <v/>
      </c>
      <c r="R348" s="32">
        <f ca="1">SUM(INDIRECT(IMPORT_VAR[TABLENAME]&amp;"[@a"&amp;$1:$1-1&amp;"]"),INDIRECT(IMPORT_VAR[TABLENAME]&amp;"[@c"&amp;$1:$1-1&amp;"]"))</f>
        <v>1</v>
      </c>
      <c r="S348" s="33"/>
      <c r="T348" s="33" t="str">
        <f>IF(IMPORT[[#This Row],[b4]]="","",IMPORT[[#This Row],[b4]]-IMPORT[[#This Row],[a4]])</f>
        <v/>
      </c>
      <c r="U348" s="32">
        <f ca="1">SUM(INDIRECT(IMPORT_VAR[TABLENAME]&amp;"[@a"&amp;$1:$1-1&amp;"]"),INDIRECT(IMPORT_VAR[TABLENAME]&amp;"[@c"&amp;$1:$1-1&amp;"]"))</f>
        <v>1</v>
      </c>
      <c r="V348" s="33"/>
      <c r="W348" s="31"/>
      <c r="X348" s="31" t="str">
        <f>IF(IMPORT[[#This Row],[b5]]="","",IMPORT[[#This Row],[b5]]-IMPORT[[#This Row],[a5]])</f>
        <v/>
      </c>
      <c r="Y348" s="49">
        <f ca="1">SUM(INDIRECT(IMPORT_VAR[TABLENAME]&amp;"[@a"&amp;$1:$1-1&amp;"]"),INDIRECT(IMPORT_VAR[TABLENAME]&amp;"[@c"&amp;$1:$1-1&amp;"]"))</f>
        <v>1</v>
      </c>
      <c r="Z348" s="51" t="s">
        <v>3052</v>
      </c>
      <c r="AA348" s="51" t="s">
        <v>3171</v>
      </c>
      <c r="AB348" s="51"/>
      <c r="AC348" s="51" t="str">
        <f>CONCATENATE(IMPORT[[#This Row],[1]]," ",IMPORT[[#This Row],[2]],IF(IMPORT[[#This Row],[3]]="","",CONCATENATE(" ",IMPORT[[#This Row],[3]])))</f>
        <v>Sticker NO 310</v>
      </c>
      <c r="AD348" s="51" t="str">
        <f>CONCATENATE("Import ",IMPORT[[#This Row],[Ket]])</f>
        <v>Import B1</v>
      </c>
      <c r="AE348" s="52">
        <v>1800</v>
      </c>
      <c r="AF348" s="52" t="s">
        <v>5118</v>
      </c>
      <c r="AG348" s="52" t="s">
        <v>5780</v>
      </c>
      <c r="AH348" s="52">
        <f ca="1">IMPORT[[#This Row],[C]]</f>
        <v>1</v>
      </c>
      <c r="AI348" s="126" t="str">
        <f>CONCATENATE(IMPORT[[#This Row],[6]]," ",IMPORT[[#This Row],[7]])</f>
        <v>1800 PCS</v>
      </c>
    </row>
    <row r="349" spans="1:35">
      <c r="A349" s="102">
        <v>347</v>
      </c>
      <c r="B349" s="31">
        <f ca="1">IF(IMPORT[[#This Row],[C]]&lt;1,"",ROW()-2)</f>
        <v>347</v>
      </c>
      <c r="C349" s="57" t="s">
        <v>3172</v>
      </c>
      <c r="D349" s="31" t="s">
        <v>3052</v>
      </c>
      <c r="E349" s="31">
        <v>1800</v>
      </c>
      <c r="F349" s="31">
        <f ca="1">IMPORT[TT]</f>
        <v>2</v>
      </c>
      <c r="G349" s="31"/>
      <c r="H349" s="34" t="s">
        <v>2829</v>
      </c>
      <c r="I349" s="32">
        <v>2</v>
      </c>
      <c r="K349" s="31" t="str">
        <f>IF(IMPORT[[#This Row],[b1]]="","",IMPORT[[#This Row],[b1]]-IMPORT[[#This Row],[a1]])</f>
        <v/>
      </c>
      <c r="L349" s="32">
        <f ca="1">SUM(INDIRECT(IMPORT_VAR[TABLENAME]&amp;"[@a"&amp;$1:$1-1&amp;"]"),INDIRECT(IMPORT_VAR[TABLENAME]&amp;"[@c"&amp;$1:$1-1&amp;"]"))</f>
        <v>2</v>
      </c>
      <c r="M349" s="31"/>
      <c r="N349" s="31" t="str">
        <f>IF(IMPORT[[#This Row],[b2]]="","",IMPORT[[#This Row],[b2]]-IMPORT[[#This Row],[a2]])</f>
        <v/>
      </c>
      <c r="O349" s="32">
        <f ca="1">SUM(INDIRECT(IMPORT_VAR[TABLENAME]&amp;"[@a"&amp;$1:$1-1&amp;"]"),INDIRECT(IMPORT_VAR[TABLENAME]&amp;"[@c"&amp;$1:$1-1&amp;"]"))</f>
        <v>2</v>
      </c>
      <c r="P349" s="33"/>
      <c r="Q349" s="33" t="str">
        <f>IF(IMPORT[[#This Row],[b3]]="","",IMPORT[[#This Row],[b3]]-IMPORT[[#This Row],[a3]])</f>
        <v/>
      </c>
      <c r="R349" s="32">
        <f ca="1">SUM(INDIRECT(IMPORT_VAR[TABLENAME]&amp;"[@a"&amp;$1:$1-1&amp;"]"),INDIRECT(IMPORT_VAR[TABLENAME]&amp;"[@c"&amp;$1:$1-1&amp;"]"))</f>
        <v>2</v>
      </c>
      <c r="S349" s="33"/>
      <c r="T349" s="33" t="str">
        <f>IF(IMPORT[[#This Row],[b4]]="","",IMPORT[[#This Row],[b4]]-IMPORT[[#This Row],[a4]])</f>
        <v/>
      </c>
      <c r="U349" s="32">
        <f ca="1">SUM(INDIRECT(IMPORT_VAR[TABLENAME]&amp;"[@a"&amp;$1:$1-1&amp;"]"),INDIRECT(IMPORT_VAR[TABLENAME]&amp;"[@c"&amp;$1:$1-1&amp;"]"))</f>
        <v>2</v>
      </c>
      <c r="V349" s="33"/>
      <c r="W349" s="31"/>
      <c r="X349" s="31" t="str">
        <f>IF(IMPORT[[#This Row],[b5]]="","",IMPORT[[#This Row],[b5]]-IMPORT[[#This Row],[a5]])</f>
        <v/>
      </c>
      <c r="Y349" s="49">
        <f ca="1">SUM(INDIRECT(IMPORT_VAR[TABLENAME]&amp;"[@a"&amp;$1:$1-1&amp;"]"),INDIRECT(IMPORT_VAR[TABLENAME]&amp;"[@c"&amp;$1:$1-1&amp;"]"))</f>
        <v>2</v>
      </c>
      <c r="Z349" s="51" t="s">
        <v>3052</v>
      </c>
      <c r="AA349" s="51" t="s">
        <v>3172</v>
      </c>
      <c r="AB349" s="51"/>
      <c r="AC349" s="51" t="str">
        <f>CONCATENATE(IMPORT[[#This Row],[1]]," ",IMPORT[[#This Row],[2]],IF(IMPORT[[#This Row],[3]]="","",CONCATENATE(" ",IMPORT[[#This Row],[3]])))</f>
        <v>Sticker WLT-9609</v>
      </c>
      <c r="AD349" s="51" t="str">
        <f>CONCATENATE("Import ",IMPORT[[#This Row],[Ket]])</f>
        <v>Import B1</v>
      </c>
      <c r="AE349" s="52">
        <v>1800</v>
      </c>
      <c r="AF349" s="52" t="s">
        <v>5118</v>
      </c>
      <c r="AG349" s="52" t="s">
        <v>5780</v>
      </c>
      <c r="AH349" s="52">
        <f ca="1">IMPORT[[#This Row],[C]]</f>
        <v>2</v>
      </c>
      <c r="AI349" s="126" t="str">
        <f>CONCATENATE(IMPORT[[#This Row],[6]]," ",IMPORT[[#This Row],[7]])</f>
        <v>1800 PCS</v>
      </c>
    </row>
    <row r="350" spans="1:35">
      <c r="A350" s="102">
        <v>348</v>
      </c>
      <c r="B350" s="31">
        <f ca="1">IF(IMPORT[[#This Row],[C]]&lt;1,"",ROW()-2)</f>
        <v>348</v>
      </c>
      <c r="C350" s="57" t="s">
        <v>3173</v>
      </c>
      <c r="D350" s="31" t="s">
        <v>3052</v>
      </c>
      <c r="E350" s="31">
        <v>1800</v>
      </c>
      <c r="F350" s="31">
        <f ca="1">IMPORT[TT]</f>
        <v>1</v>
      </c>
      <c r="G350" s="31"/>
      <c r="H350" s="34" t="s">
        <v>2829</v>
      </c>
      <c r="I350" s="32">
        <v>1</v>
      </c>
      <c r="K350" s="31" t="str">
        <f>IF(IMPORT[[#This Row],[b1]]="","",IMPORT[[#This Row],[b1]]-IMPORT[[#This Row],[a1]])</f>
        <v/>
      </c>
      <c r="L350" s="32">
        <f ca="1">SUM(INDIRECT(IMPORT_VAR[TABLENAME]&amp;"[@a"&amp;$1:$1-1&amp;"]"),INDIRECT(IMPORT_VAR[TABLENAME]&amp;"[@c"&amp;$1:$1-1&amp;"]"))</f>
        <v>1</v>
      </c>
      <c r="M350" s="31"/>
      <c r="N350" s="31" t="str">
        <f>IF(IMPORT[[#This Row],[b2]]="","",IMPORT[[#This Row],[b2]]-IMPORT[[#This Row],[a2]])</f>
        <v/>
      </c>
      <c r="O350" s="32">
        <f ca="1">SUM(INDIRECT(IMPORT_VAR[TABLENAME]&amp;"[@a"&amp;$1:$1-1&amp;"]"),INDIRECT(IMPORT_VAR[TABLENAME]&amp;"[@c"&amp;$1:$1-1&amp;"]"))</f>
        <v>1</v>
      </c>
      <c r="P350" s="33"/>
      <c r="Q350" s="33" t="str">
        <f>IF(IMPORT[[#This Row],[b3]]="","",IMPORT[[#This Row],[b3]]-IMPORT[[#This Row],[a3]])</f>
        <v/>
      </c>
      <c r="R350" s="32">
        <f ca="1">SUM(INDIRECT(IMPORT_VAR[TABLENAME]&amp;"[@a"&amp;$1:$1-1&amp;"]"),INDIRECT(IMPORT_VAR[TABLENAME]&amp;"[@c"&amp;$1:$1-1&amp;"]"))</f>
        <v>1</v>
      </c>
      <c r="S350" s="33"/>
      <c r="T350" s="33" t="str">
        <f>IF(IMPORT[[#This Row],[b4]]="","",IMPORT[[#This Row],[b4]]-IMPORT[[#This Row],[a4]])</f>
        <v/>
      </c>
      <c r="U350" s="32">
        <f ca="1">SUM(INDIRECT(IMPORT_VAR[TABLENAME]&amp;"[@a"&amp;$1:$1-1&amp;"]"),INDIRECT(IMPORT_VAR[TABLENAME]&amp;"[@c"&amp;$1:$1-1&amp;"]"))</f>
        <v>1</v>
      </c>
      <c r="V350" s="33"/>
      <c r="W350" s="31"/>
      <c r="X350" s="31" t="str">
        <f>IF(IMPORT[[#This Row],[b5]]="","",IMPORT[[#This Row],[b5]]-IMPORT[[#This Row],[a5]])</f>
        <v/>
      </c>
      <c r="Y350" s="49">
        <f ca="1">SUM(INDIRECT(IMPORT_VAR[TABLENAME]&amp;"[@a"&amp;$1:$1-1&amp;"]"),INDIRECT(IMPORT_VAR[TABLENAME]&amp;"[@c"&amp;$1:$1-1&amp;"]"))</f>
        <v>1</v>
      </c>
      <c r="Z350" s="51" t="s">
        <v>3052</v>
      </c>
      <c r="AA350" s="51" t="s">
        <v>3173</v>
      </c>
      <c r="AB350" s="51"/>
      <c r="AC350" s="51" t="str">
        <f>CONCATENATE(IMPORT[[#This Row],[1]]," ",IMPORT[[#This Row],[2]],IF(IMPORT[[#This Row],[3]]="","",CONCATENATE(" ",IMPORT[[#This Row],[3]])))</f>
        <v>Sticker WLT-8986</v>
      </c>
      <c r="AD350" s="51" t="str">
        <f>CONCATENATE("Import ",IMPORT[[#This Row],[Ket]])</f>
        <v>Import B1</v>
      </c>
      <c r="AE350" s="52">
        <v>1800</v>
      </c>
      <c r="AF350" s="52" t="s">
        <v>5118</v>
      </c>
      <c r="AG350" s="52" t="s">
        <v>5780</v>
      </c>
      <c r="AH350" s="52">
        <f ca="1">IMPORT[[#This Row],[C]]</f>
        <v>1</v>
      </c>
      <c r="AI350" s="126" t="str">
        <f>CONCATENATE(IMPORT[[#This Row],[6]]," ",IMPORT[[#This Row],[7]])</f>
        <v>1800 PCS</v>
      </c>
    </row>
    <row r="351" spans="1:35">
      <c r="A351" s="102">
        <v>349</v>
      </c>
      <c r="B351" s="31">
        <f ca="1">IF(IMPORT[[#This Row],[C]]&lt;1,"",ROW()-2)</f>
        <v>349</v>
      </c>
      <c r="C351" s="57" t="s">
        <v>3174</v>
      </c>
      <c r="D351" s="31" t="s">
        <v>3052</v>
      </c>
      <c r="E351" s="31">
        <v>1800</v>
      </c>
      <c r="F351" s="31">
        <f ca="1">IMPORT[TT]</f>
        <v>2</v>
      </c>
      <c r="G351" s="31"/>
      <c r="H351" s="34" t="s">
        <v>2829</v>
      </c>
      <c r="I351" s="32">
        <v>2</v>
      </c>
      <c r="K351" s="31" t="str">
        <f>IF(IMPORT[[#This Row],[b1]]="","",IMPORT[[#This Row],[b1]]-IMPORT[[#This Row],[a1]])</f>
        <v/>
      </c>
      <c r="L351" s="32">
        <f ca="1">SUM(INDIRECT(IMPORT_VAR[TABLENAME]&amp;"[@a"&amp;$1:$1-1&amp;"]"),INDIRECT(IMPORT_VAR[TABLENAME]&amp;"[@c"&amp;$1:$1-1&amp;"]"))</f>
        <v>2</v>
      </c>
      <c r="M351" s="31"/>
      <c r="N351" s="31" t="str">
        <f>IF(IMPORT[[#This Row],[b2]]="","",IMPORT[[#This Row],[b2]]-IMPORT[[#This Row],[a2]])</f>
        <v/>
      </c>
      <c r="O351" s="32">
        <f ca="1">SUM(INDIRECT(IMPORT_VAR[TABLENAME]&amp;"[@a"&amp;$1:$1-1&amp;"]"),INDIRECT(IMPORT_VAR[TABLENAME]&amp;"[@c"&amp;$1:$1-1&amp;"]"))</f>
        <v>2</v>
      </c>
      <c r="P351" s="33"/>
      <c r="Q351" s="33" t="str">
        <f>IF(IMPORT[[#This Row],[b3]]="","",IMPORT[[#This Row],[b3]]-IMPORT[[#This Row],[a3]])</f>
        <v/>
      </c>
      <c r="R351" s="32">
        <f ca="1">SUM(INDIRECT(IMPORT_VAR[TABLENAME]&amp;"[@a"&amp;$1:$1-1&amp;"]"),INDIRECT(IMPORT_VAR[TABLENAME]&amp;"[@c"&amp;$1:$1-1&amp;"]"))</f>
        <v>2</v>
      </c>
      <c r="S351" s="33"/>
      <c r="T351" s="33" t="str">
        <f>IF(IMPORT[[#This Row],[b4]]="","",IMPORT[[#This Row],[b4]]-IMPORT[[#This Row],[a4]])</f>
        <v/>
      </c>
      <c r="U351" s="32">
        <f ca="1">SUM(INDIRECT(IMPORT_VAR[TABLENAME]&amp;"[@a"&amp;$1:$1-1&amp;"]"),INDIRECT(IMPORT_VAR[TABLENAME]&amp;"[@c"&amp;$1:$1-1&amp;"]"))</f>
        <v>2</v>
      </c>
      <c r="V351" s="33"/>
      <c r="W351" s="31"/>
      <c r="X351" s="31" t="str">
        <f>IF(IMPORT[[#This Row],[b5]]="","",IMPORT[[#This Row],[b5]]-IMPORT[[#This Row],[a5]])</f>
        <v/>
      </c>
      <c r="Y351" s="49">
        <f ca="1">SUM(INDIRECT(IMPORT_VAR[TABLENAME]&amp;"[@a"&amp;$1:$1-1&amp;"]"),INDIRECT(IMPORT_VAR[TABLENAME]&amp;"[@c"&amp;$1:$1-1&amp;"]"))</f>
        <v>2</v>
      </c>
      <c r="Z351" s="51" t="s">
        <v>3052</v>
      </c>
      <c r="AA351" s="51" t="s">
        <v>3174</v>
      </c>
      <c r="AB351" s="51"/>
      <c r="AC351" s="51" t="str">
        <f>CONCATENATE(IMPORT[[#This Row],[1]]," ",IMPORT[[#This Row],[2]],IF(IMPORT[[#This Row],[3]]="","",CONCATENATE(" ",IMPORT[[#This Row],[3]])))</f>
        <v>Sticker SN-8924</v>
      </c>
      <c r="AD351" s="51" t="str">
        <f>CONCATENATE("Import ",IMPORT[[#This Row],[Ket]])</f>
        <v>Import B1</v>
      </c>
      <c r="AE351" s="52">
        <v>1800</v>
      </c>
      <c r="AF351" s="52" t="s">
        <v>5118</v>
      </c>
      <c r="AG351" s="52" t="s">
        <v>5780</v>
      </c>
      <c r="AH351" s="52">
        <f ca="1">IMPORT[[#This Row],[C]]</f>
        <v>2</v>
      </c>
      <c r="AI351" s="126" t="str">
        <f>CONCATENATE(IMPORT[[#This Row],[6]]," ",IMPORT[[#This Row],[7]])</f>
        <v>1800 PCS</v>
      </c>
    </row>
    <row r="352" spans="1:35">
      <c r="A352" s="102">
        <v>350</v>
      </c>
      <c r="B352" s="31">
        <f ca="1">IF(IMPORT[[#This Row],[C]]&lt;1,"",ROW()-2)</f>
        <v>350</v>
      </c>
      <c r="C352" s="57" t="s">
        <v>3175</v>
      </c>
      <c r="D352" s="31" t="s">
        <v>3052</v>
      </c>
      <c r="E352" s="31">
        <v>1800</v>
      </c>
      <c r="F352" s="31">
        <f ca="1">IMPORT[TT]</f>
        <v>1</v>
      </c>
      <c r="G352" s="31"/>
      <c r="H352" s="34" t="s">
        <v>2829</v>
      </c>
      <c r="I352" s="32">
        <v>1</v>
      </c>
      <c r="K352" s="31" t="str">
        <f>IF(IMPORT[[#This Row],[b1]]="","",IMPORT[[#This Row],[b1]]-IMPORT[[#This Row],[a1]])</f>
        <v/>
      </c>
      <c r="L352" s="32">
        <f ca="1">SUM(INDIRECT(IMPORT_VAR[TABLENAME]&amp;"[@a"&amp;$1:$1-1&amp;"]"),INDIRECT(IMPORT_VAR[TABLENAME]&amp;"[@c"&amp;$1:$1-1&amp;"]"))</f>
        <v>1</v>
      </c>
      <c r="M352" s="31"/>
      <c r="N352" s="31" t="str">
        <f>IF(IMPORT[[#This Row],[b2]]="","",IMPORT[[#This Row],[b2]]-IMPORT[[#This Row],[a2]])</f>
        <v/>
      </c>
      <c r="O352" s="32">
        <f ca="1">SUM(INDIRECT(IMPORT_VAR[TABLENAME]&amp;"[@a"&amp;$1:$1-1&amp;"]"),INDIRECT(IMPORT_VAR[TABLENAME]&amp;"[@c"&amp;$1:$1-1&amp;"]"))</f>
        <v>1</v>
      </c>
      <c r="P352" s="33"/>
      <c r="Q352" s="33" t="str">
        <f>IF(IMPORT[[#This Row],[b3]]="","",IMPORT[[#This Row],[b3]]-IMPORT[[#This Row],[a3]])</f>
        <v/>
      </c>
      <c r="R352" s="32">
        <f ca="1">SUM(INDIRECT(IMPORT_VAR[TABLENAME]&amp;"[@a"&amp;$1:$1-1&amp;"]"),INDIRECT(IMPORT_VAR[TABLENAME]&amp;"[@c"&amp;$1:$1-1&amp;"]"))</f>
        <v>1</v>
      </c>
      <c r="S352" s="33"/>
      <c r="T352" s="33" t="str">
        <f>IF(IMPORT[[#This Row],[b4]]="","",IMPORT[[#This Row],[b4]]-IMPORT[[#This Row],[a4]])</f>
        <v/>
      </c>
      <c r="U352" s="32">
        <f ca="1">SUM(INDIRECT(IMPORT_VAR[TABLENAME]&amp;"[@a"&amp;$1:$1-1&amp;"]"),INDIRECT(IMPORT_VAR[TABLENAME]&amp;"[@c"&amp;$1:$1-1&amp;"]"))</f>
        <v>1</v>
      </c>
      <c r="V352" s="33"/>
      <c r="W352" s="31"/>
      <c r="X352" s="31" t="str">
        <f>IF(IMPORT[[#This Row],[b5]]="","",IMPORT[[#This Row],[b5]]-IMPORT[[#This Row],[a5]])</f>
        <v/>
      </c>
      <c r="Y352" s="49">
        <f ca="1">SUM(INDIRECT(IMPORT_VAR[TABLENAME]&amp;"[@a"&amp;$1:$1-1&amp;"]"),INDIRECT(IMPORT_VAR[TABLENAME]&amp;"[@c"&amp;$1:$1-1&amp;"]"))</f>
        <v>1</v>
      </c>
      <c r="Z352" s="51" t="s">
        <v>3052</v>
      </c>
      <c r="AA352" s="51" t="s">
        <v>3175</v>
      </c>
      <c r="AB352" s="51"/>
      <c r="AC352" s="51" t="str">
        <f>CONCATENATE(IMPORT[[#This Row],[1]]," ",IMPORT[[#This Row],[2]],IF(IMPORT[[#This Row],[3]]="","",CONCATENATE(" ",IMPORT[[#This Row],[3]])))</f>
        <v>Sticker SN-8927</v>
      </c>
      <c r="AD352" s="51" t="str">
        <f>CONCATENATE("Import ",IMPORT[[#This Row],[Ket]])</f>
        <v>Import B1</v>
      </c>
      <c r="AE352" s="52">
        <v>1800</v>
      </c>
      <c r="AF352" s="52" t="s">
        <v>5118</v>
      </c>
      <c r="AG352" s="52" t="s">
        <v>5780</v>
      </c>
      <c r="AH352" s="52">
        <f ca="1">IMPORT[[#This Row],[C]]</f>
        <v>1</v>
      </c>
      <c r="AI352" s="126" t="str">
        <f>CONCATENATE(IMPORT[[#This Row],[6]]," ",IMPORT[[#This Row],[7]])</f>
        <v>1800 PCS</v>
      </c>
    </row>
    <row r="353" spans="1:35">
      <c r="A353" s="102">
        <v>351</v>
      </c>
      <c r="B353" s="31">
        <f ca="1">IF(IMPORT[[#This Row],[C]]&lt;1,"",ROW()-2)</f>
        <v>351</v>
      </c>
      <c r="C353" s="57" t="s">
        <v>3176</v>
      </c>
      <c r="D353" s="31" t="s">
        <v>3052</v>
      </c>
      <c r="E353" s="31">
        <v>1800</v>
      </c>
      <c r="F353" s="31">
        <f ca="1">IMPORT[TT]</f>
        <v>5</v>
      </c>
      <c r="G353" s="31"/>
      <c r="H353" s="34" t="s">
        <v>2829</v>
      </c>
      <c r="I353" s="32">
        <v>5</v>
      </c>
      <c r="J353" s="30"/>
      <c r="K353" s="31" t="str">
        <f>IF(IMPORT[[#This Row],[b1]]="","",IMPORT[[#This Row],[b1]]-IMPORT[[#This Row],[a1]])</f>
        <v/>
      </c>
      <c r="L353" s="32">
        <f ca="1">SUM(INDIRECT(IMPORT_VAR[TABLENAME]&amp;"[@a"&amp;$1:$1-1&amp;"]"),INDIRECT(IMPORT_VAR[TABLENAME]&amp;"[@c"&amp;$1:$1-1&amp;"]"))</f>
        <v>5</v>
      </c>
      <c r="M353" s="31"/>
      <c r="N353" s="31" t="str">
        <f>IF(IMPORT[[#This Row],[b2]]="","",IMPORT[[#This Row],[b2]]-IMPORT[[#This Row],[a2]])</f>
        <v/>
      </c>
      <c r="O353" s="32">
        <f ca="1">SUM(INDIRECT(IMPORT_VAR[TABLENAME]&amp;"[@a"&amp;$1:$1-1&amp;"]"),INDIRECT(IMPORT_VAR[TABLENAME]&amp;"[@c"&amp;$1:$1-1&amp;"]"))</f>
        <v>5</v>
      </c>
      <c r="P353" s="33"/>
      <c r="Q353" s="33" t="str">
        <f>IF(IMPORT[[#This Row],[b3]]="","",IMPORT[[#This Row],[b3]]-IMPORT[[#This Row],[a3]])</f>
        <v/>
      </c>
      <c r="R353" s="32">
        <f ca="1">SUM(INDIRECT(IMPORT_VAR[TABLENAME]&amp;"[@a"&amp;$1:$1-1&amp;"]"),INDIRECT(IMPORT_VAR[TABLENAME]&amp;"[@c"&amp;$1:$1-1&amp;"]"))</f>
        <v>5</v>
      </c>
      <c r="S353" s="33"/>
      <c r="T353" s="33" t="str">
        <f>IF(IMPORT[[#This Row],[b4]]="","",IMPORT[[#This Row],[b4]]-IMPORT[[#This Row],[a4]])</f>
        <v/>
      </c>
      <c r="U353" s="32">
        <f ca="1">SUM(INDIRECT(IMPORT_VAR[TABLENAME]&amp;"[@a"&amp;$1:$1-1&amp;"]"),INDIRECT(IMPORT_VAR[TABLENAME]&amp;"[@c"&amp;$1:$1-1&amp;"]"))</f>
        <v>5</v>
      </c>
      <c r="V353" s="33"/>
      <c r="W353" s="31"/>
      <c r="X353" s="31" t="str">
        <f>IF(IMPORT[[#This Row],[b5]]="","",IMPORT[[#This Row],[b5]]-IMPORT[[#This Row],[a5]])</f>
        <v/>
      </c>
      <c r="Y353" s="49">
        <f ca="1">SUM(INDIRECT(IMPORT_VAR[TABLENAME]&amp;"[@a"&amp;$1:$1-1&amp;"]"),INDIRECT(IMPORT_VAR[TABLENAME]&amp;"[@c"&amp;$1:$1-1&amp;"]"))</f>
        <v>5</v>
      </c>
      <c r="Z353" s="51" t="s">
        <v>3052</v>
      </c>
      <c r="AA353" s="51" t="s">
        <v>3176</v>
      </c>
      <c r="AB353" s="51"/>
      <c r="AC353" s="51" t="str">
        <f>CONCATENATE(IMPORT[[#This Row],[1]]," ",IMPORT[[#This Row],[2]],IF(IMPORT[[#This Row],[3]]="","",CONCATENATE(" ",IMPORT[[#This Row],[3]])))</f>
        <v>Sticker SN-8937</v>
      </c>
      <c r="AD353" s="51" t="str">
        <f>CONCATENATE("Import ",IMPORT[[#This Row],[Ket]])</f>
        <v>Import B1</v>
      </c>
      <c r="AE353" s="52">
        <v>1800</v>
      </c>
      <c r="AF353" s="52" t="s">
        <v>5118</v>
      </c>
      <c r="AG353" s="52" t="s">
        <v>5780</v>
      </c>
      <c r="AH353" s="52">
        <f ca="1">IMPORT[[#This Row],[C]]</f>
        <v>5</v>
      </c>
      <c r="AI353" s="126" t="str">
        <f>CONCATENATE(IMPORT[[#This Row],[6]]," ",IMPORT[[#This Row],[7]])</f>
        <v>1800 PCS</v>
      </c>
    </row>
    <row r="354" spans="1:35">
      <c r="A354" s="102">
        <v>352</v>
      </c>
      <c r="B354" s="31">
        <f ca="1">IF(IMPORT[[#This Row],[C]]&lt;1,"",ROW()-2)</f>
        <v>352</v>
      </c>
      <c r="C354" s="57" t="s">
        <v>3177</v>
      </c>
      <c r="D354" s="31" t="s">
        <v>3052</v>
      </c>
      <c r="E354" s="31">
        <v>1800</v>
      </c>
      <c r="F354" s="31">
        <f ca="1">IMPORT[TT]</f>
        <v>1</v>
      </c>
      <c r="G354" s="31"/>
      <c r="H354" s="34" t="s">
        <v>2829</v>
      </c>
      <c r="I354" s="32">
        <v>1</v>
      </c>
      <c r="K354" s="31" t="str">
        <f>IF(IMPORT[[#This Row],[b1]]="","",IMPORT[[#This Row],[b1]]-IMPORT[[#This Row],[a1]])</f>
        <v/>
      </c>
      <c r="L354" s="32">
        <f ca="1">SUM(INDIRECT(IMPORT_VAR[TABLENAME]&amp;"[@a"&amp;$1:$1-1&amp;"]"),INDIRECT(IMPORT_VAR[TABLENAME]&amp;"[@c"&amp;$1:$1-1&amp;"]"))</f>
        <v>1</v>
      </c>
      <c r="M354" s="31"/>
      <c r="N354" s="31" t="str">
        <f>IF(IMPORT[[#This Row],[b2]]="","",IMPORT[[#This Row],[b2]]-IMPORT[[#This Row],[a2]])</f>
        <v/>
      </c>
      <c r="O354" s="32">
        <f ca="1">SUM(INDIRECT(IMPORT_VAR[TABLENAME]&amp;"[@a"&amp;$1:$1-1&amp;"]"),INDIRECT(IMPORT_VAR[TABLENAME]&amp;"[@c"&amp;$1:$1-1&amp;"]"))</f>
        <v>1</v>
      </c>
      <c r="P354" s="33"/>
      <c r="Q354" s="33" t="str">
        <f>IF(IMPORT[[#This Row],[b3]]="","",IMPORT[[#This Row],[b3]]-IMPORT[[#This Row],[a3]])</f>
        <v/>
      </c>
      <c r="R354" s="32">
        <f ca="1">SUM(INDIRECT(IMPORT_VAR[TABLENAME]&amp;"[@a"&amp;$1:$1-1&amp;"]"),INDIRECT(IMPORT_VAR[TABLENAME]&amp;"[@c"&amp;$1:$1-1&amp;"]"))</f>
        <v>1</v>
      </c>
      <c r="S354" s="33"/>
      <c r="T354" s="33" t="str">
        <f>IF(IMPORT[[#This Row],[b4]]="","",IMPORT[[#This Row],[b4]]-IMPORT[[#This Row],[a4]])</f>
        <v/>
      </c>
      <c r="U354" s="32">
        <f ca="1">SUM(INDIRECT(IMPORT_VAR[TABLENAME]&amp;"[@a"&amp;$1:$1-1&amp;"]"),INDIRECT(IMPORT_VAR[TABLENAME]&amp;"[@c"&amp;$1:$1-1&amp;"]"))</f>
        <v>1</v>
      </c>
      <c r="V354" s="33"/>
      <c r="W354" s="31"/>
      <c r="X354" s="31" t="str">
        <f>IF(IMPORT[[#This Row],[b5]]="","",IMPORT[[#This Row],[b5]]-IMPORT[[#This Row],[a5]])</f>
        <v/>
      </c>
      <c r="Y354" s="49">
        <f ca="1">SUM(INDIRECT(IMPORT_VAR[TABLENAME]&amp;"[@a"&amp;$1:$1-1&amp;"]"),INDIRECT(IMPORT_VAR[TABLENAME]&amp;"[@c"&amp;$1:$1-1&amp;"]"))</f>
        <v>1</v>
      </c>
      <c r="Z354" s="51" t="s">
        <v>3052</v>
      </c>
      <c r="AA354" s="51" t="s">
        <v>3177</v>
      </c>
      <c r="AB354" s="51"/>
      <c r="AC354" s="51" t="str">
        <f>CONCATENATE(IMPORT[[#This Row],[1]]," ",IMPORT[[#This Row],[2]],IF(IMPORT[[#This Row],[3]]="","",CONCATENATE(" ",IMPORT[[#This Row],[3]])))</f>
        <v>Sticker SN-8939</v>
      </c>
      <c r="AD354" s="51" t="str">
        <f>CONCATENATE("Import ",IMPORT[[#This Row],[Ket]])</f>
        <v>Import B1</v>
      </c>
      <c r="AE354" s="52">
        <v>1800</v>
      </c>
      <c r="AF354" s="52" t="s">
        <v>5118</v>
      </c>
      <c r="AG354" s="52" t="s">
        <v>5780</v>
      </c>
      <c r="AH354" s="52">
        <f ca="1">IMPORT[[#This Row],[C]]</f>
        <v>1</v>
      </c>
      <c r="AI354" s="126" t="str">
        <f>CONCATENATE(IMPORT[[#This Row],[6]]," ",IMPORT[[#This Row],[7]])</f>
        <v>1800 PCS</v>
      </c>
    </row>
    <row r="355" spans="1:35">
      <c r="A355" s="102">
        <v>353</v>
      </c>
      <c r="B355" s="31">
        <f ca="1">IF(IMPORT[[#This Row],[C]]&lt;1,"",ROW()-2)</f>
        <v>353</v>
      </c>
      <c r="C355" s="57" t="s">
        <v>3178</v>
      </c>
      <c r="D355" s="31" t="s">
        <v>3052</v>
      </c>
      <c r="E355" s="31">
        <v>1800</v>
      </c>
      <c r="F355" s="31">
        <f ca="1">IMPORT[TT]</f>
        <v>1</v>
      </c>
      <c r="G355" s="31"/>
      <c r="H355" s="34" t="s">
        <v>2829</v>
      </c>
      <c r="I355" s="32">
        <v>1</v>
      </c>
      <c r="K355" s="31" t="str">
        <f>IF(IMPORT[[#This Row],[b1]]="","",IMPORT[[#This Row],[b1]]-IMPORT[[#This Row],[a1]])</f>
        <v/>
      </c>
      <c r="L355" s="32">
        <f ca="1">SUM(INDIRECT(IMPORT_VAR[TABLENAME]&amp;"[@a"&amp;$1:$1-1&amp;"]"),INDIRECT(IMPORT_VAR[TABLENAME]&amp;"[@c"&amp;$1:$1-1&amp;"]"))</f>
        <v>1</v>
      </c>
      <c r="M355" s="31"/>
      <c r="N355" s="31" t="str">
        <f>IF(IMPORT[[#This Row],[b2]]="","",IMPORT[[#This Row],[b2]]-IMPORT[[#This Row],[a2]])</f>
        <v/>
      </c>
      <c r="O355" s="32">
        <f ca="1">SUM(INDIRECT(IMPORT_VAR[TABLENAME]&amp;"[@a"&amp;$1:$1-1&amp;"]"),INDIRECT(IMPORT_VAR[TABLENAME]&amp;"[@c"&amp;$1:$1-1&amp;"]"))</f>
        <v>1</v>
      </c>
      <c r="P355" s="33"/>
      <c r="Q355" s="33" t="str">
        <f>IF(IMPORT[[#This Row],[b3]]="","",IMPORT[[#This Row],[b3]]-IMPORT[[#This Row],[a3]])</f>
        <v/>
      </c>
      <c r="R355" s="32">
        <f ca="1">SUM(INDIRECT(IMPORT_VAR[TABLENAME]&amp;"[@a"&amp;$1:$1-1&amp;"]"),INDIRECT(IMPORT_VAR[TABLENAME]&amp;"[@c"&amp;$1:$1-1&amp;"]"))</f>
        <v>1</v>
      </c>
      <c r="S355" s="33"/>
      <c r="T355" s="33" t="str">
        <f>IF(IMPORT[[#This Row],[b4]]="","",IMPORT[[#This Row],[b4]]-IMPORT[[#This Row],[a4]])</f>
        <v/>
      </c>
      <c r="U355" s="32">
        <f ca="1">SUM(INDIRECT(IMPORT_VAR[TABLENAME]&amp;"[@a"&amp;$1:$1-1&amp;"]"),INDIRECT(IMPORT_VAR[TABLENAME]&amp;"[@c"&amp;$1:$1-1&amp;"]"))</f>
        <v>1</v>
      </c>
      <c r="V355" s="33"/>
      <c r="W355" s="31"/>
      <c r="X355" s="31" t="str">
        <f>IF(IMPORT[[#This Row],[b5]]="","",IMPORT[[#This Row],[b5]]-IMPORT[[#This Row],[a5]])</f>
        <v/>
      </c>
      <c r="Y355" s="49">
        <f ca="1">SUM(INDIRECT(IMPORT_VAR[TABLENAME]&amp;"[@a"&amp;$1:$1-1&amp;"]"),INDIRECT(IMPORT_VAR[TABLENAME]&amp;"[@c"&amp;$1:$1-1&amp;"]"))</f>
        <v>1</v>
      </c>
      <c r="Z355" s="51" t="s">
        <v>3052</v>
      </c>
      <c r="AA355" s="51" t="s">
        <v>3178</v>
      </c>
      <c r="AB355" s="51"/>
      <c r="AC355" s="51" t="str">
        <f>CONCATENATE(IMPORT[[#This Row],[1]]," ",IMPORT[[#This Row],[2]],IF(IMPORT[[#This Row],[3]]="","",CONCATENATE(" ",IMPORT[[#This Row],[3]])))</f>
        <v>Sticker SN-8941</v>
      </c>
      <c r="AD355" s="51" t="str">
        <f>CONCATENATE("Import ",IMPORT[[#This Row],[Ket]])</f>
        <v>Import B1</v>
      </c>
      <c r="AE355" s="52">
        <v>1800</v>
      </c>
      <c r="AF355" s="52" t="s">
        <v>5118</v>
      </c>
      <c r="AG355" s="52" t="s">
        <v>5780</v>
      </c>
      <c r="AH355" s="52">
        <f ca="1">IMPORT[[#This Row],[C]]</f>
        <v>1</v>
      </c>
      <c r="AI355" s="126" t="str">
        <f>CONCATENATE(IMPORT[[#This Row],[6]]," ",IMPORT[[#This Row],[7]])</f>
        <v>1800 PCS</v>
      </c>
    </row>
    <row r="356" spans="1:35">
      <c r="A356" s="102">
        <v>354</v>
      </c>
      <c r="B356" s="31">
        <f ca="1">IF(IMPORT[[#This Row],[C]]&lt;1,"",ROW()-2)</f>
        <v>354</v>
      </c>
      <c r="C356" s="57" t="s">
        <v>3179</v>
      </c>
      <c r="D356" s="31" t="s">
        <v>3052</v>
      </c>
      <c r="E356" s="31">
        <v>1800</v>
      </c>
      <c r="F356" s="31">
        <f ca="1">IMPORT[TT]</f>
        <v>7</v>
      </c>
      <c r="G356" s="31"/>
      <c r="H356" s="34" t="s">
        <v>2829</v>
      </c>
      <c r="I356" s="32">
        <v>7</v>
      </c>
      <c r="K356" s="31" t="str">
        <f>IF(IMPORT[[#This Row],[b1]]="","",IMPORT[[#This Row],[b1]]-IMPORT[[#This Row],[a1]])</f>
        <v/>
      </c>
      <c r="L356" s="32">
        <f ca="1">SUM(INDIRECT(IMPORT_VAR[TABLENAME]&amp;"[@a"&amp;$1:$1-1&amp;"]"),INDIRECT(IMPORT_VAR[TABLENAME]&amp;"[@c"&amp;$1:$1-1&amp;"]"))</f>
        <v>7</v>
      </c>
      <c r="M356" s="31"/>
      <c r="N356" s="31" t="str">
        <f>IF(IMPORT[[#This Row],[b2]]="","",IMPORT[[#This Row],[b2]]-IMPORT[[#This Row],[a2]])</f>
        <v/>
      </c>
      <c r="O356" s="32">
        <f ca="1">SUM(INDIRECT(IMPORT_VAR[TABLENAME]&amp;"[@a"&amp;$1:$1-1&amp;"]"),INDIRECT(IMPORT_VAR[TABLENAME]&amp;"[@c"&amp;$1:$1-1&amp;"]"))</f>
        <v>7</v>
      </c>
      <c r="P356" s="33"/>
      <c r="Q356" s="33" t="str">
        <f>IF(IMPORT[[#This Row],[b3]]="","",IMPORT[[#This Row],[b3]]-IMPORT[[#This Row],[a3]])</f>
        <v/>
      </c>
      <c r="R356" s="32">
        <f ca="1">SUM(INDIRECT(IMPORT_VAR[TABLENAME]&amp;"[@a"&amp;$1:$1-1&amp;"]"),INDIRECT(IMPORT_VAR[TABLENAME]&amp;"[@c"&amp;$1:$1-1&amp;"]"))</f>
        <v>7</v>
      </c>
      <c r="S356" s="33"/>
      <c r="T356" s="33" t="str">
        <f>IF(IMPORT[[#This Row],[b4]]="","",IMPORT[[#This Row],[b4]]-IMPORT[[#This Row],[a4]])</f>
        <v/>
      </c>
      <c r="U356" s="32">
        <f ca="1">SUM(INDIRECT(IMPORT_VAR[TABLENAME]&amp;"[@a"&amp;$1:$1-1&amp;"]"),INDIRECT(IMPORT_VAR[TABLENAME]&amp;"[@c"&amp;$1:$1-1&amp;"]"))</f>
        <v>7</v>
      </c>
      <c r="V356" s="33"/>
      <c r="W356" s="31"/>
      <c r="X356" s="31" t="str">
        <f>IF(IMPORT[[#This Row],[b5]]="","",IMPORT[[#This Row],[b5]]-IMPORT[[#This Row],[a5]])</f>
        <v/>
      </c>
      <c r="Y356" s="49">
        <f ca="1">SUM(INDIRECT(IMPORT_VAR[TABLENAME]&amp;"[@a"&amp;$1:$1-1&amp;"]"),INDIRECT(IMPORT_VAR[TABLENAME]&amp;"[@c"&amp;$1:$1-1&amp;"]"))</f>
        <v>7</v>
      </c>
      <c r="Z356" s="51" t="s">
        <v>3052</v>
      </c>
      <c r="AA356" s="51" t="s">
        <v>3179</v>
      </c>
      <c r="AB356" s="51"/>
      <c r="AC356" s="51" t="str">
        <f>CONCATENATE(IMPORT[[#This Row],[1]]," ",IMPORT[[#This Row],[2]],IF(IMPORT[[#This Row],[3]]="","",CONCATENATE(" ",IMPORT[[#This Row],[3]])))</f>
        <v>Sticker NO 313</v>
      </c>
      <c r="AD356" s="51" t="str">
        <f>CONCATENATE("Import ",IMPORT[[#This Row],[Ket]])</f>
        <v>Import B1</v>
      </c>
      <c r="AE356" s="52">
        <v>1800</v>
      </c>
      <c r="AF356" s="52" t="s">
        <v>5118</v>
      </c>
      <c r="AG356" s="52" t="s">
        <v>5780</v>
      </c>
      <c r="AH356" s="52">
        <f ca="1">IMPORT[[#This Row],[C]]</f>
        <v>7</v>
      </c>
      <c r="AI356" s="126" t="str">
        <f>CONCATENATE(IMPORT[[#This Row],[6]]," ",IMPORT[[#This Row],[7]])</f>
        <v>1800 PCS</v>
      </c>
    </row>
    <row r="357" spans="1:35">
      <c r="A357" s="102">
        <v>355</v>
      </c>
      <c r="B357" s="31">
        <f ca="1">IF(IMPORT[[#This Row],[C]]&lt;1,"",ROW()-2)</f>
        <v>355</v>
      </c>
      <c r="C357" s="57" t="s">
        <v>3180</v>
      </c>
      <c r="D357" s="31" t="s">
        <v>3052</v>
      </c>
      <c r="E357" s="31">
        <v>1800</v>
      </c>
      <c r="F357" s="31">
        <f ca="1">IMPORT[TT]</f>
        <v>10</v>
      </c>
      <c r="G357" s="31"/>
      <c r="H357" s="34" t="s">
        <v>2829</v>
      </c>
      <c r="I357" s="32">
        <v>10</v>
      </c>
      <c r="K357" s="31" t="str">
        <f>IF(IMPORT[[#This Row],[b1]]="","",IMPORT[[#This Row],[b1]]-IMPORT[[#This Row],[a1]])</f>
        <v/>
      </c>
      <c r="L357" s="32">
        <f ca="1">SUM(INDIRECT(IMPORT_VAR[TABLENAME]&amp;"[@a"&amp;$1:$1-1&amp;"]"),INDIRECT(IMPORT_VAR[TABLENAME]&amp;"[@c"&amp;$1:$1-1&amp;"]"))</f>
        <v>10</v>
      </c>
      <c r="M357" s="31"/>
      <c r="N357" s="31" t="str">
        <f>IF(IMPORT[[#This Row],[b2]]="","",IMPORT[[#This Row],[b2]]-IMPORT[[#This Row],[a2]])</f>
        <v/>
      </c>
      <c r="O357" s="32">
        <f ca="1">SUM(INDIRECT(IMPORT_VAR[TABLENAME]&amp;"[@a"&amp;$1:$1-1&amp;"]"),INDIRECT(IMPORT_VAR[TABLENAME]&amp;"[@c"&amp;$1:$1-1&amp;"]"))</f>
        <v>10</v>
      </c>
      <c r="P357" s="33"/>
      <c r="Q357" s="33" t="str">
        <f>IF(IMPORT[[#This Row],[b3]]="","",IMPORT[[#This Row],[b3]]-IMPORT[[#This Row],[a3]])</f>
        <v/>
      </c>
      <c r="R357" s="32">
        <f ca="1">SUM(INDIRECT(IMPORT_VAR[TABLENAME]&amp;"[@a"&amp;$1:$1-1&amp;"]"),INDIRECT(IMPORT_VAR[TABLENAME]&amp;"[@c"&amp;$1:$1-1&amp;"]"))</f>
        <v>10</v>
      </c>
      <c r="S357" s="33"/>
      <c r="T357" s="33" t="str">
        <f>IF(IMPORT[[#This Row],[b4]]="","",IMPORT[[#This Row],[b4]]-IMPORT[[#This Row],[a4]])</f>
        <v/>
      </c>
      <c r="U357" s="32">
        <f ca="1">SUM(INDIRECT(IMPORT_VAR[TABLENAME]&amp;"[@a"&amp;$1:$1-1&amp;"]"),INDIRECT(IMPORT_VAR[TABLENAME]&amp;"[@c"&amp;$1:$1-1&amp;"]"))</f>
        <v>10</v>
      </c>
      <c r="V357" s="33"/>
      <c r="W357" s="31"/>
      <c r="X357" s="31" t="str">
        <f>IF(IMPORT[[#This Row],[b5]]="","",IMPORT[[#This Row],[b5]]-IMPORT[[#This Row],[a5]])</f>
        <v/>
      </c>
      <c r="Y357" s="49">
        <f ca="1">SUM(INDIRECT(IMPORT_VAR[TABLENAME]&amp;"[@a"&amp;$1:$1-1&amp;"]"),INDIRECT(IMPORT_VAR[TABLENAME]&amp;"[@c"&amp;$1:$1-1&amp;"]"))</f>
        <v>10</v>
      </c>
      <c r="Z357" s="51" t="s">
        <v>3052</v>
      </c>
      <c r="AA357" s="51" t="s">
        <v>3180</v>
      </c>
      <c r="AB357" s="51"/>
      <c r="AC357" s="51" t="str">
        <f>CONCATENATE(IMPORT[[#This Row],[1]]," ",IMPORT[[#This Row],[2]],IF(IMPORT[[#This Row],[3]]="","",CONCATENATE(" ",IMPORT[[#This Row],[3]])))</f>
        <v>Sticker NO 315</v>
      </c>
      <c r="AD357" s="51" t="str">
        <f>CONCATENATE("Import ",IMPORT[[#This Row],[Ket]])</f>
        <v>Import B1</v>
      </c>
      <c r="AE357" s="52">
        <v>1800</v>
      </c>
      <c r="AF357" s="52" t="s">
        <v>5118</v>
      </c>
      <c r="AG357" s="52" t="s">
        <v>5780</v>
      </c>
      <c r="AH357" s="52">
        <f ca="1">IMPORT[[#This Row],[C]]</f>
        <v>10</v>
      </c>
      <c r="AI357" s="126" t="str">
        <f>CONCATENATE(IMPORT[[#This Row],[6]]," ",IMPORT[[#This Row],[7]])</f>
        <v>1800 PCS</v>
      </c>
    </row>
    <row r="358" spans="1:35">
      <c r="A358" s="102">
        <v>356</v>
      </c>
      <c r="B358" s="31">
        <f ca="1">IF(IMPORT[[#This Row],[C]]&lt;1,"",ROW()-2)</f>
        <v>356</v>
      </c>
      <c r="C358" s="57" t="s">
        <v>3181</v>
      </c>
      <c r="D358" s="31" t="s">
        <v>3052</v>
      </c>
      <c r="E358" s="31">
        <v>1800</v>
      </c>
      <c r="F358" s="31">
        <f ca="1">IMPORT[TT]</f>
        <v>1</v>
      </c>
      <c r="G358" s="31"/>
      <c r="H358" s="34" t="s">
        <v>2829</v>
      </c>
      <c r="I358" s="32">
        <v>1</v>
      </c>
      <c r="K358" s="31" t="str">
        <f>IF(IMPORT[[#This Row],[b1]]="","",IMPORT[[#This Row],[b1]]-IMPORT[[#This Row],[a1]])</f>
        <v/>
      </c>
      <c r="L358" s="32">
        <f ca="1">SUM(INDIRECT(IMPORT_VAR[TABLENAME]&amp;"[@a"&amp;$1:$1-1&amp;"]"),INDIRECT(IMPORT_VAR[TABLENAME]&amp;"[@c"&amp;$1:$1-1&amp;"]"))</f>
        <v>1</v>
      </c>
      <c r="M358" s="31"/>
      <c r="N358" s="31" t="str">
        <f>IF(IMPORT[[#This Row],[b2]]="","",IMPORT[[#This Row],[b2]]-IMPORT[[#This Row],[a2]])</f>
        <v/>
      </c>
      <c r="O358" s="32">
        <f ca="1">SUM(INDIRECT(IMPORT_VAR[TABLENAME]&amp;"[@a"&amp;$1:$1-1&amp;"]"),INDIRECT(IMPORT_VAR[TABLENAME]&amp;"[@c"&amp;$1:$1-1&amp;"]"))</f>
        <v>1</v>
      </c>
      <c r="P358" s="33"/>
      <c r="Q358" s="33" t="str">
        <f>IF(IMPORT[[#This Row],[b3]]="","",IMPORT[[#This Row],[b3]]-IMPORT[[#This Row],[a3]])</f>
        <v/>
      </c>
      <c r="R358" s="32">
        <f ca="1">SUM(INDIRECT(IMPORT_VAR[TABLENAME]&amp;"[@a"&amp;$1:$1-1&amp;"]"),INDIRECT(IMPORT_VAR[TABLENAME]&amp;"[@c"&amp;$1:$1-1&amp;"]"))</f>
        <v>1</v>
      </c>
      <c r="S358" s="33"/>
      <c r="T358" s="33" t="str">
        <f>IF(IMPORT[[#This Row],[b4]]="","",IMPORT[[#This Row],[b4]]-IMPORT[[#This Row],[a4]])</f>
        <v/>
      </c>
      <c r="U358" s="32">
        <f ca="1">SUM(INDIRECT(IMPORT_VAR[TABLENAME]&amp;"[@a"&amp;$1:$1-1&amp;"]"),INDIRECT(IMPORT_VAR[TABLENAME]&amp;"[@c"&amp;$1:$1-1&amp;"]"))</f>
        <v>1</v>
      </c>
      <c r="V358" s="33"/>
      <c r="W358" s="31"/>
      <c r="X358" s="31" t="str">
        <f>IF(IMPORT[[#This Row],[b5]]="","",IMPORT[[#This Row],[b5]]-IMPORT[[#This Row],[a5]])</f>
        <v/>
      </c>
      <c r="Y358" s="49">
        <f ca="1">SUM(INDIRECT(IMPORT_VAR[TABLENAME]&amp;"[@a"&amp;$1:$1-1&amp;"]"),INDIRECT(IMPORT_VAR[TABLENAME]&amp;"[@c"&amp;$1:$1-1&amp;"]"))</f>
        <v>1</v>
      </c>
      <c r="Z358" s="51" t="s">
        <v>3052</v>
      </c>
      <c r="AA358" s="51" t="s">
        <v>3181</v>
      </c>
      <c r="AB358" s="51"/>
      <c r="AC358" s="51" t="str">
        <f>CONCATENATE(IMPORT[[#This Row],[1]]," ",IMPORT[[#This Row],[2]],IF(IMPORT[[#This Row],[3]]="","",CONCATENATE(" ",IMPORT[[#This Row],[3]])))</f>
        <v>Sticker NO 323</v>
      </c>
      <c r="AD358" s="51" t="str">
        <f>CONCATENATE("Import ",IMPORT[[#This Row],[Ket]])</f>
        <v>Import B1</v>
      </c>
      <c r="AE358" s="52">
        <v>1800</v>
      </c>
      <c r="AF358" s="52" t="s">
        <v>5118</v>
      </c>
      <c r="AG358" s="52" t="s">
        <v>5780</v>
      </c>
      <c r="AH358" s="52">
        <f ca="1">IMPORT[[#This Row],[C]]</f>
        <v>1</v>
      </c>
      <c r="AI358" s="126" t="str">
        <f>CONCATENATE(IMPORT[[#This Row],[6]]," ",IMPORT[[#This Row],[7]])</f>
        <v>1800 PCS</v>
      </c>
    </row>
    <row r="359" spans="1:35">
      <c r="A359" s="102">
        <v>357</v>
      </c>
      <c r="B359" s="31">
        <f ca="1">IF(IMPORT[[#This Row],[C]]&lt;1,"",ROW()-2)</f>
        <v>357</v>
      </c>
      <c r="C359" s="57" t="s">
        <v>3182</v>
      </c>
      <c r="D359" s="31" t="s">
        <v>3052</v>
      </c>
      <c r="E359" s="31">
        <v>1800</v>
      </c>
      <c r="F359" s="31">
        <f ca="1">IMPORT[TT]</f>
        <v>4</v>
      </c>
      <c r="G359" s="31"/>
      <c r="H359" s="34" t="s">
        <v>2829</v>
      </c>
      <c r="I359" s="32">
        <v>4</v>
      </c>
      <c r="K359" s="31" t="str">
        <f>IF(IMPORT[[#This Row],[b1]]="","",IMPORT[[#This Row],[b1]]-IMPORT[[#This Row],[a1]])</f>
        <v/>
      </c>
      <c r="L359" s="32">
        <f ca="1">SUM(INDIRECT(IMPORT_VAR[TABLENAME]&amp;"[@a"&amp;$1:$1-1&amp;"]"),INDIRECT(IMPORT_VAR[TABLENAME]&amp;"[@c"&amp;$1:$1-1&amp;"]"))</f>
        <v>4</v>
      </c>
      <c r="M359" s="31"/>
      <c r="N359" s="31" t="str">
        <f>IF(IMPORT[[#This Row],[b2]]="","",IMPORT[[#This Row],[b2]]-IMPORT[[#This Row],[a2]])</f>
        <v/>
      </c>
      <c r="O359" s="32">
        <f ca="1">SUM(INDIRECT(IMPORT_VAR[TABLENAME]&amp;"[@a"&amp;$1:$1-1&amp;"]"),INDIRECT(IMPORT_VAR[TABLENAME]&amp;"[@c"&amp;$1:$1-1&amp;"]"))</f>
        <v>4</v>
      </c>
      <c r="P359" s="33"/>
      <c r="Q359" s="33" t="str">
        <f>IF(IMPORT[[#This Row],[b3]]="","",IMPORT[[#This Row],[b3]]-IMPORT[[#This Row],[a3]])</f>
        <v/>
      </c>
      <c r="R359" s="32">
        <f ca="1">SUM(INDIRECT(IMPORT_VAR[TABLENAME]&amp;"[@a"&amp;$1:$1-1&amp;"]"),INDIRECT(IMPORT_VAR[TABLENAME]&amp;"[@c"&amp;$1:$1-1&amp;"]"))</f>
        <v>4</v>
      </c>
      <c r="S359" s="33"/>
      <c r="T359" s="33" t="str">
        <f>IF(IMPORT[[#This Row],[b4]]="","",IMPORT[[#This Row],[b4]]-IMPORT[[#This Row],[a4]])</f>
        <v/>
      </c>
      <c r="U359" s="32">
        <f ca="1">SUM(INDIRECT(IMPORT_VAR[TABLENAME]&amp;"[@a"&amp;$1:$1-1&amp;"]"),INDIRECT(IMPORT_VAR[TABLENAME]&amp;"[@c"&amp;$1:$1-1&amp;"]"))</f>
        <v>4</v>
      </c>
      <c r="V359" s="33"/>
      <c r="W359" s="31"/>
      <c r="X359" s="31" t="str">
        <f>IF(IMPORT[[#This Row],[b5]]="","",IMPORT[[#This Row],[b5]]-IMPORT[[#This Row],[a5]])</f>
        <v/>
      </c>
      <c r="Y359" s="49">
        <f ca="1">SUM(INDIRECT(IMPORT_VAR[TABLENAME]&amp;"[@a"&amp;$1:$1-1&amp;"]"),INDIRECT(IMPORT_VAR[TABLENAME]&amp;"[@c"&amp;$1:$1-1&amp;"]"))</f>
        <v>4</v>
      </c>
      <c r="Z359" s="51" t="s">
        <v>3052</v>
      </c>
      <c r="AA359" s="51" t="s">
        <v>3182</v>
      </c>
      <c r="AB359" s="51"/>
      <c r="AC359" s="51" t="str">
        <f>CONCATENATE(IMPORT[[#This Row],[1]]," ",IMPORT[[#This Row],[2]],IF(IMPORT[[#This Row],[3]]="","",CONCATENATE(" ",IMPORT[[#This Row],[3]])))</f>
        <v>Sticker NO 327</v>
      </c>
      <c r="AD359" s="51" t="str">
        <f>CONCATENATE("Import ",IMPORT[[#This Row],[Ket]])</f>
        <v>Import B1</v>
      </c>
      <c r="AE359" s="52">
        <v>1800</v>
      </c>
      <c r="AF359" s="52" t="s">
        <v>5118</v>
      </c>
      <c r="AG359" s="52" t="s">
        <v>5780</v>
      </c>
      <c r="AH359" s="52">
        <f ca="1">IMPORT[[#This Row],[C]]</f>
        <v>4</v>
      </c>
      <c r="AI359" s="126" t="str">
        <f>CONCATENATE(IMPORT[[#This Row],[6]]," ",IMPORT[[#This Row],[7]])</f>
        <v>1800 PCS</v>
      </c>
    </row>
    <row r="360" spans="1:35">
      <c r="A360" s="102">
        <v>358</v>
      </c>
      <c r="B360" s="31">
        <f ca="1">IF(IMPORT[[#This Row],[C]]&lt;1,"",ROW()-2)</f>
        <v>358</v>
      </c>
      <c r="C360" s="57" t="s">
        <v>3183</v>
      </c>
      <c r="D360" s="31" t="s">
        <v>3052</v>
      </c>
      <c r="E360" s="31">
        <v>1800</v>
      </c>
      <c r="F360" s="31">
        <f ca="1">IMPORT[TT]</f>
        <v>1</v>
      </c>
      <c r="G360" s="31"/>
      <c r="H360" s="34" t="s">
        <v>2829</v>
      </c>
      <c r="I360" s="32">
        <v>1</v>
      </c>
      <c r="K360" s="31" t="str">
        <f>IF(IMPORT[[#This Row],[b1]]="","",IMPORT[[#This Row],[b1]]-IMPORT[[#This Row],[a1]])</f>
        <v/>
      </c>
      <c r="L360" s="32">
        <f ca="1">SUM(INDIRECT(IMPORT_VAR[TABLENAME]&amp;"[@a"&amp;$1:$1-1&amp;"]"),INDIRECT(IMPORT_VAR[TABLENAME]&amp;"[@c"&amp;$1:$1-1&amp;"]"))</f>
        <v>1</v>
      </c>
      <c r="M360" s="31"/>
      <c r="N360" s="31" t="str">
        <f>IF(IMPORT[[#This Row],[b2]]="","",IMPORT[[#This Row],[b2]]-IMPORT[[#This Row],[a2]])</f>
        <v/>
      </c>
      <c r="O360" s="32">
        <f ca="1">SUM(INDIRECT(IMPORT_VAR[TABLENAME]&amp;"[@a"&amp;$1:$1-1&amp;"]"),INDIRECT(IMPORT_VAR[TABLENAME]&amp;"[@c"&amp;$1:$1-1&amp;"]"))</f>
        <v>1</v>
      </c>
      <c r="P360" s="33"/>
      <c r="Q360" s="33" t="str">
        <f>IF(IMPORT[[#This Row],[b3]]="","",IMPORT[[#This Row],[b3]]-IMPORT[[#This Row],[a3]])</f>
        <v/>
      </c>
      <c r="R360" s="32">
        <f ca="1">SUM(INDIRECT(IMPORT_VAR[TABLENAME]&amp;"[@a"&amp;$1:$1-1&amp;"]"),INDIRECT(IMPORT_VAR[TABLENAME]&amp;"[@c"&amp;$1:$1-1&amp;"]"))</f>
        <v>1</v>
      </c>
      <c r="S360" s="33"/>
      <c r="T360" s="33" t="str">
        <f>IF(IMPORT[[#This Row],[b4]]="","",IMPORT[[#This Row],[b4]]-IMPORT[[#This Row],[a4]])</f>
        <v/>
      </c>
      <c r="U360" s="32">
        <f ca="1">SUM(INDIRECT(IMPORT_VAR[TABLENAME]&amp;"[@a"&amp;$1:$1-1&amp;"]"),INDIRECT(IMPORT_VAR[TABLENAME]&amp;"[@c"&amp;$1:$1-1&amp;"]"))</f>
        <v>1</v>
      </c>
      <c r="V360" s="33"/>
      <c r="W360" s="31"/>
      <c r="X360" s="31" t="str">
        <f>IF(IMPORT[[#This Row],[b5]]="","",IMPORT[[#This Row],[b5]]-IMPORT[[#This Row],[a5]])</f>
        <v/>
      </c>
      <c r="Y360" s="49">
        <f ca="1">SUM(INDIRECT(IMPORT_VAR[TABLENAME]&amp;"[@a"&amp;$1:$1-1&amp;"]"),INDIRECT(IMPORT_VAR[TABLENAME]&amp;"[@c"&amp;$1:$1-1&amp;"]"))</f>
        <v>1</v>
      </c>
      <c r="Z360" s="51" t="s">
        <v>3052</v>
      </c>
      <c r="AA360" s="51" t="s">
        <v>3183</v>
      </c>
      <c r="AB360" s="51"/>
      <c r="AC360" s="51" t="str">
        <f>CONCATENATE(IMPORT[[#This Row],[1]]," ",IMPORT[[#This Row],[2]],IF(IMPORT[[#This Row],[3]]="","",CONCATENATE(" ",IMPORT[[#This Row],[3]])))</f>
        <v>Sticker NO 328</v>
      </c>
      <c r="AD360" s="51" t="str">
        <f>CONCATENATE("Import ",IMPORT[[#This Row],[Ket]])</f>
        <v>Import B1</v>
      </c>
      <c r="AE360" s="52">
        <v>1800</v>
      </c>
      <c r="AF360" s="52" t="s">
        <v>5118</v>
      </c>
      <c r="AG360" s="52" t="s">
        <v>5780</v>
      </c>
      <c r="AH360" s="52">
        <f ca="1">IMPORT[[#This Row],[C]]</f>
        <v>1</v>
      </c>
      <c r="AI360" s="126" t="str">
        <f>CONCATENATE(IMPORT[[#This Row],[6]]," ",IMPORT[[#This Row],[7]])</f>
        <v>1800 PCS</v>
      </c>
    </row>
    <row r="361" spans="1:35">
      <c r="A361" s="102">
        <v>359</v>
      </c>
      <c r="B361" s="31">
        <f ca="1">IF(IMPORT[[#This Row],[C]]&lt;1,"",ROW()-2)</f>
        <v>359</v>
      </c>
      <c r="C361" s="57" t="s">
        <v>3184</v>
      </c>
      <c r="D361" s="31" t="s">
        <v>3052</v>
      </c>
      <c r="E361" s="31">
        <v>1800</v>
      </c>
      <c r="F361" s="31">
        <f ca="1">IMPORT[TT]</f>
        <v>2</v>
      </c>
      <c r="G361" s="31"/>
      <c r="H361" s="34" t="s">
        <v>2829</v>
      </c>
      <c r="I361" s="32">
        <v>2</v>
      </c>
      <c r="K361" s="31" t="str">
        <f>IF(IMPORT[[#This Row],[b1]]="","",IMPORT[[#This Row],[b1]]-IMPORT[[#This Row],[a1]])</f>
        <v/>
      </c>
      <c r="L361" s="32">
        <f ca="1">SUM(INDIRECT(IMPORT_VAR[TABLENAME]&amp;"[@a"&amp;$1:$1-1&amp;"]"),INDIRECT(IMPORT_VAR[TABLENAME]&amp;"[@c"&amp;$1:$1-1&amp;"]"))</f>
        <v>2</v>
      </c>
      <c r="M361" s="31"/>
      <c r="N361" s="31" t="str">
        <f>IF(IMPORT[[#This Row],[b2]]="","",IMPORT[[#This Row],[b2]]-IMPORT[[#This Row],[a2]])</f>
        <v/>
      </c>
      <c r="O361" s="32">
        <f ca="1">SUM(INDIRECT(IMPORT_VAR[TABLENAME]&amp;"[@a"&amp;$1:$1-1&amp;"]"),INDIRECT(IMPORT_VAR[TABLENAME]&amp;"[@c"&amp;$1:$1-1&amp;"]"))</f>
        <v>2</v>
      </c>
      <c r="P361" s="33"/>
      <c r="Q361" s="33" t="str">
        <f>IF(IMPORT[[#This Row],[b3]]="","",IMPORT[[#This Row],[b3]]-IMPORT[[#This Row],[a3]])</f>
        <v/>
      </c>
      <c r="R361" s="32">
        <f ca="1">SUM(INDIRECT(IMPORT_VAR[TABLENAME]&amp;"[@a"&amp;$1:$1-1&amp;"]"),INDIRECT(IMPORT_VAR[TABLENAME]&amp;"[@c"&amp;$1:$1-1&amp;"]"))</f>
        <v>2</v>
      </c>
      <c r="S361" s="33"/>
      <c r="T361" s="33" t="str">
        <f>IF(IMPORT[[#This Row],[b4]]="","",IMPORT[[#This Row],[b4]]-IMPORT[[#This Row],[a4]])</f>
        <v/>
      </c>
      <c r="U361" s="32">
        <f ca="1">SUM(INDIRECT(IMPORT_VAR[TABLENAME]&amp;"[@a"&amp;$1:$1-1&amp;"]"),INDIRECT(IMPORT_VAR[TABLENAME]&amp;"[@c"&amp;$1:$1-1&amp;"]"))</f>
        <v>2</v>
      </c>
      <c r="V361" s="33"/>
      <c r="W361" s="31"/>
      <c r="X361" s="31" t="str">
        <f>IF(IMPORT[[#This Row],[b5]]="","",IMPORT[[#This Row],[b5]]-IMPORT[[#This Row],[a5]])</f>
        <v/>
      </c>
      <c r="Y361" s="49">
        <f ca="1">SUM(INDIRECT(IMPORT_VAR[TABLENAME]&amp;"[@a"&amp;$1:$1-1&amp;"]"),INDIRECT(IMPORT_VAR[TABLENAME]&amp;"[@c"&amp;$1:$1-1&amp;"]"))</f>
        <v>2</v>
      </c>
      <c r="Z361" s="51" t="s">
        <v>3052</v>
      </c>
      <c r="AA361" s="51" t="s">
        <v>3184</v>
      </c>
      <c r="AB361" s="51"/>
      <c r="AC361" s="51" t="str">
        <f>CONCATENATE(IMPORT[[#This Row],[1]]," ",IMPORT[[#This Row],[2]],IF(IMPORT[[#This Row],[3]]="","",CONCATENATE(" ",IMPORT[[#This Row],[3]])))</f>
        <v>Sticker NO 330</v>
      </c>
      <c r="AD361" s="51" t="str">
        <f>CONCATENATE("Import ",IMPORT[[#This Row],[Ket]])</f>
        <v>Import B1</v>
      </c>
      <c r="AE361" s="52">
        <v>1800</v>
      </c>
      <c r="AF361" s="52" t="s">
        <v>5118</v>
      </c>
      <c r="AG361" s="52" t="s">
        <v>5780</v>
      </c>
      <c r="AH361" s="52">
        <f ca="1">IMPORT[[#This Row],[C]]</f>
        <v>2</v>
      </c>
      <c r="AI361" s="126" t="str">
        <f>CONCATENATE(IMPORT[[#This Row],[6]]," ",IMPORT[[#This Row],[7]])</f>
        <v>1800 PCS</v>
      </c>
    </row>
    <row r="362" spans="1:35">
      <c r="A362" s="102">
        <v>360</v>
      </c>
      <c r="B362" s="31">
        <f ca="1">IF(IMPORT[[#This Row],[C]]&lt;1,"",ROW()-2)</f>
        <v>360</v>
      </c>
      <c r="C362" s="57" t="s">
        <v>3181</v>
      </c>
      <c r="D362" s="31" t="s">
        <v>3052</v>
      </c>
      <c r="E362" s="31">
        <v>1800</v>
      </c>
      <c r="F362" s="31">
        <f ca="1">IMPORT[TT]</f>
        <v>7</v>
      </c>
      <c r="G362" s="31"/>
      <c r="H362" s="34" t="s">
        <v>2829</v>
      </c>
      <c r="I362" s="32">
        <v>7</v>
      </c>
      <c r="K362" s="31" t="str">
        <f>IF(IMPORT[[#This Row],[b1]]="","",IMPORT[[#This Row],[b1]]-IMPORT[[#This Row],[a1]])</f>
        <v/>
      </c>
      <c r="L362" s="32">
        <f ca="1">SUM(INDIRECT(IMPORT_VAR[TABLENAME]&amp;"[@a"&amp;$1:$1-1&amp;"]"),INDIRECT(IMPORT_VAR[TABLENAME]&amp;"[@c"&amp;$1:$1-1&amp;"]"))</f>
        <v>7</v>
      </c>
      <c r="M362" s="31"/>
      <c r="N362" s="31" t="str">
        <f>IF(IMPORT[[#This Row],[b2]]="","",IMPORT[[#This Row],[b2]]-IMPORT[[#This Row],[a2]])</f>
        <v/>
      </c>
      <c r="O362" s="32">
        <f ca="1">SUM(INDIRECT(IMPORT_VAR[TABLENAME]&amp;"[@a"&amp;$1:$1-1&amp;"]"),INDIRECT(IMPORT_VAR[TABLENAME]&amp;"[@c"&amp;$1:$1-1&amp;"]"))</f>
        <v>7</v>
      </c>
      <c r="P362" s="33"/>
      <c r="Q362" s="33" t="str">
        <f>IF(IMPORT[[#This Row],[b3]]="","",IMPORT[[#This Row],[b3]]-IMPORT[[#This Row],[a3]])</f>
        <v/>
      </c>
      <c r="R362" s="32">
        <f ca="1">SUM(INDIRECT(IMPORT_VAR[TABLENAME]&amp;"[@a"&amp;$1:$1-1&amp;"]"),INDIRECT(IMPORT_VAR[TABLENAME]&amp;"[@c"&amp;$1:$1-1&amp;"]"))</f>
        <v>7</v>
      </c>
      <c r="S362" s="33"/>
      <c r="T362" s="33" t="str">
        <f>IF(IMPORT[[#This Row],[b4]]="","",IMPORT[[#This Row],[b4]]-IMPORT[[#This Row],[a4]])</f>
        <v/>
      </c>
      <c r="U362" s="32">
        <f ca="1">SUM(INDIRECT(IMPORT_VAR[TABLENAME]&amp;"[@a"&amp;$1:$1-1&amp;"]"),INDIRECT(IMPORT_VAR[TABLENAME]&amp;"[@c"&amp;$1:$1-1&amp;"]"))</f>
        <v>7</v>
      </c>
      <c r="V362" s="33"/>
      <c r="W362" s="31"/>
      <c r="X362" s="31" t="str">
        <f>IF(IMPORT[[#This Row],[b5]]="","",IMPORT[[#This Row],[b5]]-IMPORT[[#This Row],[a5]])</f>
        <v/>
      </c>
      <c r="Y362" s="49">
        <f ca="1">SUM(INDIRECT(IMPORT_VAR[TABLENAME]&amp;"[@a"&amp;$1:$1-1&amp;"]"),INDIRECT(IMPORT_VAR[TABLENAME]&amp;"[@c"&amp;$1:$1-1&amp;"]"))</f>
        <v>7</v>
      </c>
      <c r="Z362" s="51" t="s">
        <v>3052</v>
      </c>
      <c r="AA362" s="51" t="s">
        <v>3181</v>
      </c>
      <c r="AB362" s="51"/>
      <c r="AC362" s="51" t="str">
        <f>CONCATENATE(IMPORT[[#This Row],[1]]," ",IMPORT[[#This Row],[2]],IF(IMPORT[[#This Row],[3]]="","",CONCATENATE(" ",IMPORT[[#This Row],[3]])))</f>
        <v>Sticker NO 323</v>
      </c>
      <c r="AD362" s="51" t="str">
        <f>CONCATENATE("Import ",IMPORT[[#This Row],[Ket]])</f>
        <v>Import B1</v>
      </c>
      <c r="AE362" s="52">
        <v>1800</v>
      </c>
      <c r="AF362" s="52" t="s">
        <v>5118</v>
      </c>
      <c r="AG362" s="52" t="s">
        <v>5780</v>
      </c>
      <c r="AH362" s="52">
        <f ca="1">IMPORT[[#This Row],[C]]</f>
        <v>7</v>
      </c>
      <c r="AI362" s="126" t="str">
        <f>CONCATENATE(IMPORT[[#This Row],[6]]," ",IMPORT[[#This Row],[7]])</f>
        <v>1800 PCS</v>
      </c>
    </row>
    <row r="363" spans="1:35">
      <c r="A363" s="102">
        <v>361</v>
      </c>
      <c r="B363" s="31">
        <f ca="1">IF(IMPORT[[#This Row],[C]]&lt;1,"",ROW()-2)</f>
        <v>361</v>
      </c>
      <c r="C363" s="57" t="s">
        <v>3185</v>
      </c>
      <c r="D363" s="31" t="s">
        <v>3052</v>
      </c>
      <c r="E363" s="31">
        <v>1800</v>
      </c>
      <c r="F363" s="31">
        <f ca="1">IMPORT[TT]</f>
        <v>5</v>
      </c>
      <c r="G363" s="31"/>
      <c r="H363" s="34" t="s">
        <v>2829</v>
      </c>
      <c r="I363" s="32">
        <v>5</v>
      </c>
      <c r="K363" s="31" t="str">
        <f>IF(IMPORT[[#This Row],[b1]]="","",IMPORT[[#This Row],[b1]]-IMPORT[[#This Row],[a1]])</f>
        <v/>
      </c>
      <c r="L363" s="32">
        <f ca="1">SUM(INDIRECT(IMPORT_VAR[TABLENAME]&amp;"[@a"&amp;$1:$1-1&amp;"]"),INDIRECT(IMPORT_VAR[TABLENAME]&amp;"[@c"&amp;$1:$1-1&amp;"]"))</f>
        <v>5</v>
      </c>
      <c r="M363" s="31"/>
      <c r="N363" s="31" t="str">
        <f>IF(IMPORT[[#This Row],[b2]]="","",IMPORT[[#This Row],[b2]]-IMPORT[[#This Row],[a2]])</f>
        <v/>
      </c>
      <c r="O363" s="32">
        <f ca="1">SUM(INDIRECT(IMPORT_VAR[TABLENAME]&amp;"[@a"&amp;$1:$1-1&amp;"]"),INDIRECT(IMPORT_VAR[TABLENAME]&amp;"[@c"&amp;$1:$1-1&amp;"]"))</f>
        <v>5</v>
      </c>
      <c r="P363" s="33"/>
      <c r="Q363" s="33" t="str">
        <f>IF(IMPORT[[#This Row],[b3]]="","",IMPORT[[#This Row],[b3]]-IMPORT[[#This Row],[a3]])</f>
        <v/>
      </c>
      <c r="R363" s="32">
        <f ca="1">SUM(INDIRECT(IMPORT_VAR[TABLENAME]&amp;"[@a"&amp;$1:$1-1&amp;"]"),INDIRECT(IMPORT_VAR[TABLENAME]&amp;"[@c"&amp;$1:$1-1&amp;"]"))</f>
        <v>5</v>
      </c>
      <c r="S363" s="33"/>
      <c r="T363" s="33" t="str">
        <f>IF(IMPORT[[#This Row],[b4]]="","",IMPORT[[#This Row],[b4]]-IMPORT[[#This Row],[a4]])</f>
        <v/>
      </c>
      <c r="U363" s="32">
        <f ca="1">SUM(INDIRECT(IMPORT_VAR[TABLENAME]&amp;"[@a"&amp;$1:$1-1&amp;"]"),INDIRECT(IMPORT_VAR[TABLENAME]&amp;"[@c"&amp;$1:$1-1&amp;"]"))</f>
        <v>5</v>
      </c>
      <c r="V363" s="33"/>
      <c r="W363" s="31"/>
      <c r="X363" s="31" t="str">
        <f>IF(IMPORT[[#This Row],[b5]]="","",IMPORT[[#This Row],[b5]]-IMPORT[[#This Row],[a5]])</f>
        <v/>
      </c>
      <c r="Y363" s="49">
        <f ca="1">SUM(INDIRECT(IMPORT_VAR[TABLENAME]&amp;"[@a"&amp;$1:$1-1&amp;"]"),INDIRECT(IMPORT_VAR[TABLENAME]&amp;"[@c"&amp;$1:$1-1&amp;"]"))</f>
        <v>5</v>
      </c>
      <c r="Z363" s="51" t="s">
        <v>3052</v>
      </c>
      <c r="AA363" s="51" t="s">
        <v>3185</v>
      </c>
      <c r="AB363" s="51"/>
      <c r="AC363" s="51" t="str">
        <f>CONCATENATE(IMPORT[[#This Row],[1]]," ",IMPORT[[#This Row],[2]],IF(IMPORT[[#This Row],[3]]="","",CONCATENATE(" ",IMPORT[[#This Row],[3]])))</f>
        <v>Sticker NO 324</v>
      </c>
      <c r="AD363" s="51" t="str">
        <f>CONCATENATE("Import ",IMPORT[[#This Row],[Ket]])</f>
        <v>Import B1</v>
      </c>
      <c r="AE363" s="52">
        <v>1800</v>
      </c>
      <c r="AF363" s="52" t="s">
        <v>5118</v>
      </c>
      <c r="AG363" s="52" t="s">
        <v>5780</v>
      </c>
      <c r="AH363" s="52">
        <f ca="1">IMPORT[[#This Row],[C]]</f>
        <v>5</v>
      </c>
      <c r="AI363" s="126" t="str">
        <f>CONCATENATE(IMPORT[[#This Row],[6]]," ",IMPORT[[#This Row],[7]])</f>
        <v>1800 PCS</v>
      </c>
    </row>
    <row r="364" spans="1:35">
      <c r="A364" s="102">
        <v>362</v>
      </c>
      <c r="B364" s="31">
        <f ca="1">IF(IMPORT[[#This Row],[C]]&lt;1,"",ROW()-2)</f>
        <v>362</v>
      </c>
      <c r="C364" s="57" t="s">
        <v>3186</v>
      </c>
      <c r="D364" s="31" t="s">
        <v>3052</v>
      </c>
      <c r="E364" s="31">
        <v>1800</v>
      </c>
      <c r="F364" s="31">
        <f ca="1">IMPORT[TT]</f>
        <v>7</v>
      </c>
      <c r="G364" s="31"/>
      <c r="H364" s="34" t="s">
        <v>2829</v>
      </c>
      <c r="I364" s="32">
        <v>7</v>
      </c>
      <c r="K364" s="31" t="str">
        <f>IF(IMPORT[[#This Row],[b1]]="","",IMPORT[[#This Row],[b1]]-IMPORT[[#This Row],[a1]])</f>
        <v/>
      </c>
      <c r="L364" s="32">
        <f ca="1">SUM(INDIRECT(IMPORT_VAR[TABLENAME]&amp;"[@a"&amp;$1:$1-1&amp;"]"),INDIRECT(IMPORT_VAR[TABLENAME]&amp;"[@c"&amp;$1:$1-1&amp;"]"))</f>
        <v>7</v>
      </c>
      <c r="M364" s="31"/>
      <c r="N364" s="31" t="str">
        <f>IF(IMPORT[[#This Row],[b2]]="","",IMPORT[[#This Row],[b2]]-IMPORT[[#This Row],[a2]])</f>
        <v/>
      </c>
      <c r="O364" s="32">
        <f ca="1">SUM(INDIRECT(IMPORT_VAR[TABLENAME]&amp;"[@a"&amp;$1:$1-1&amp;"]"),INDIRECT(IMPORT_VAR[TABLENAME]&amp;"[@c"&amp;$1:$1-1&amp;"]"))</f>
        <v>7</v>
      </c>
      <c r="P364" s="33"/>
      <c r="Q364" s="33" t="str">
        <f>IF(IMPORT[[#This Row],[b3]]="","",IMPORT[[#This Row],[b3]]-IMPORT[[#This Row],[a3]])</f>
        <v/>
      </c>
      <c r="R364" s="32">
        <f ca="1">SUM(INDIRECT(IMPORT_VAR[TABLENAME]&amp;"[@a"&amp;$1:$1-1&amp;"]"),INDIRECT(IMPORT_VAR[TABLENAME]&amp;"[@c"&amp;$1:$1-1&amp;"]"))</f>
        <v>7</v>
      </c>
      <c r="S364" s="33"/>
      <c r="T364" s="33" t="str">
        <f>IF(IMPORT[[#This Row],[b4]]="","",IMPORT[[#This Row],[b4]]-IMPORT[[#This Row],[a4]])</f>
        <v/>
      </c>
      <c r="U364" s="32">
        <f ca="1">SUM(INDIRECT(IMPORT_VAR[TABLENAME]&amp;"[@a"&amp;$1:$1-1&amp;"]"),INDIRECT(IMPORT_VAR[TABLENAME]&amp;"[@c"&amp;$1:$1-1&amp;"]"))</f>
        <v>7</v>
      </c>
      <c r="V364" s="33"/>
      <c r="W364" s="31"/>
      <c r="X364" s="31" t="str">
        <f>IF(IMPORT[[#This Row],[b5]]="","",IMPORT[[#This Row],[b5]]-IMPORT[[#This Row],[a5]])</f>
        <v/>
      </c>
      <c r="Y364" s="49">
        <f ca="1">SUM(INDIRECT(IMPORT_VAR[TABLENAME]&amp;"[@a"&amp;$1:$1-1&amp;"]"),INDIRECT(IMPORT_VAR[TABLENAME]&amp;"[@c"&amp;$1:$1-1&amp;"]"))</f>
        <v>7</v>
      </c>
      <c r="Z364" s="51" t="s">
        <v>3052</v>
      </c>
      <c r="AA364" s="51" t="s">
        <v>3186</v>
      </c>
      <c r="AB364" s="51"/>
      <c r="AC364" s="51" t="str">
        <f>CONCATENATE(IMPORT[[#This Row],[1]]," ",IMPORT[[#This Row],[2]],IF(IMPORT[[#This Row],[3]]="","",CONCATENATE(" ",IMPORT[[#This Row],[3]])))</f>
        <v>Sticker NO 325</v>
      </c>
      <c r="AD364" s="51" t="str">
        <f>CONCATENATE("Import ",IMPORT[[#This Row],[Ket]])</f>
        <v>Import B1</v>
      </c>
      <c r="AE364" s="52">
        <v>1800</v>
      </c>
      <c r="AF364" s="52" t="s">
        <v>5118</v>
      </c>
      <c r="AG364" s="52" t="s">
        <v>5780</v>
      </c>
      <c r="AH364" s="52">
        <f ca="1">IMPORT[[#This Row],[C]]</f>
        <v>7</v>
      </c>
      <c r="AI364" s="126" t="str">
        <f>CONCATENATE(IMPORT[[#This Row],[6]]," ",IMPORT[[#This Row],[7]])</f>
        <v>1800 PCS</v>
      </c>
    </row>
    <row r="365" spans="1:35">
      <c r="A365" s="102">
        <v>363</v>
      </c>
      <c r="B365" s="31">
        <f ca="1">IF(IMPORT[[#This Row],[C]]&lt;1,"",ROW()-2)</f>
        <v>363</v>
      </c>
      <c r="C365" s="57" t="s">
        <v>3187</v>
      </c>
      <c r="D365" s="31" t="s">
        <v>3052</v>
      </c>
      <c r="E365" s="31">
        <v>1800</v>
      </c>
      <c r="F365" s="31">
        <f ca="1">IMPORT[TT]</f>
        <v>6</v>
      </c>
      <c r="G365" s="31"/>
      <c r="H365" s="34" t="s">
        <v>2829</v>
      </c>
      <c r="I365" s="32">
        <v>6</v>
      </c>
      <c r="K365" s="31" t="str">
        <f>IF(IMPORT[[#This Row],[b1]]="","",IMPORT[[#This Row],[b1]]-IMPORT[[#This Row],[a1]])</f>
        <v/>
      </c>
      <c r="L365" s="32">
        <f ca="1">SUM(INDIRECT(IMPORT_VAR[TABLENAME]&amp;"[@a"&amp;$1:$1-1&amp;"]"),INDIRECT(IMPORT_VAR[TABLENAME]&amp;"[@c"&amp;$1:$1-1&amp;"]"))</f>
        <v>6</v>
      </c>
      <c r="M365" s="31"/>
      <c r="N365" s="31" t="str">
        <f>IF(IMPORT[[#This Row],[b2]]="","",IMPORT[[#This Row],[b2]]-IMPORT[[#This Row],[a2]])</f>
        <v/>
      </c>
      <c r="O365" s="32">
        <f ca="1">SUM(INDIRECT(IMPORT_VAR[TABLENAME]&amp;"[@a"&amp;$1:$1-1&amp;"]"),INDIRECT(IMPORT_VAR[TABLENAME]&amp;"[@c"&amp;$1:$1-1&amp;"]"))</f>
        <v>6</v>
      </c>
      <c r="P365" s="33"/>
      <c r="Q365" s="33" t="str">
        <f>IF(IMPORT[[#This Row],[b3]]="","",IMPORT[[#This Row],[b3]]-IMPORT[[#This Row],[a3]])</f>
        <v/>
      </c>
      <c r="R365" s="32">
        <f ca="1">SUM(INDIRECT(IMPORT_VAR[TABLENAME]&amp;"[@a"&amp;$1:$1-1&amp;"]"),INDIRECT(IMPORT_VAR[TABLENAME]&amp;"[@c"&amp;$1:$1-1&amp;"]"))</f>
        <v>6</v>
      </c>
      <c r="S365" s="33"/>
      <c r="T365" s="33" t="str">
        <f>IF(IMPORT[[#This Row],[b4]]="","",IMPORT[[#This Row],[b4]]-IMPORT[[#This Row],[a4]])</f>
        <v/>
      </c>
      <c r="U365" s="32">
        <f ca="1">SUM(INDIRECT(IMPORT_VAR[TABLENAME]&amp;"[@a"&amp;$1:$1-1&amp;"]"),INDIRECT(IMPORT_VAR[TABLENAME]&amp;"[@c"&amp;$1:$1-1&amp;"]"))</f>
        <v>6</v>
      </c>
      <c r="V365" s="33"/>
      <c r="W365" s="31"/>
      <c r="X365" s="31" t="str">
        <f>IF(IMPORT[[#This Row],[b5]]="","",IMPORT[[#This Row],[b5]]-IMPORT[[#This Row],[a5]])</f>
        <v/>
      </c>
      <c r="Y365" s="49">
        <f ca="1">SUM(INDIRECT(IMPORT_VAR[TABLENAME]&amp;"[@a"&amp;$1:$1-1&amp;"]"),INDIRECT(IMPORT_VAR[TABLENAME]&amp;"[@c"&amp;$1:$1-1&amp;"]"))</f>
        <v>6</v>
      </c>
      <c r="Z365" s="51" t="s">
        <v>3052</v>
      </c>
      <c r="AA365" s="51" t="s">
        <v>3187</v>
      </c>
      <c r="AB365" s="51"/>
      <c r="AC365" s="51" t="str">
        <f>CONCATENATE(IMPORT[[#This Row],[1]]," ",IMPORT[[#This Row],[2]],IF(IMPORT[[#This Row],[3]]="","",CONCATENATE(" ",IMPORT[[#This Row],[3]])))</f>
        <v>Sticker NO 326</v>
      </c>
      <c r="AD365" s="51" t="str">
        <f>CONCATENATE("Import ",IMPORT[[#This Row],[Ket]])</f>
        <v>Import B1</v>
      </c>
      <c r="AE365" s="52">
        <v>1800</v>
      </c>
      <c r="AF365" s="52" t="s">
        <v>5118</v>
      </c>
      <c r="AG365" s="52" t="s">
        <v>5780</v>
      </c>
      <c r="AH365" s="52">
        <f ca="1">IMPORT[[#This Row],[C]]</f>
        <v>6</v>
      </c>
      <c r="AI365" s="126" t="str">
        <f>CONCATENATE(IMPORT[[#This Row],[6]]," ",IMPORT[[#This Row],[7]])</f>
        <v>1800 PCS</v>
      </c>
    </row>
    <row r="366" spans="1:35">
      <c r="A366" s="102">
        <v>364</v>
      </c>
      <c r="B366" s="31">
        <f ca="1">IF(IMPORT[[#This Row],[C]]&lt;1,"",ROW()-2)</f>
        <v>364</v>
      </c>
      <c r="C366" s="57" t="s">
        <v>3182</v>
      </c>
      <c r="D366" s="31" t="s">
        <v>3052</v>
      </c>
      <c r="E366" s="31">
        <v>1800</v>
      </c>
      <c r="F366" s="31">
        <f ca="1">IMPORT[TT]</f>
        <v>6</v>
      </c>
      <c r="G366" s="31"/>
      <c r="H366" s="34" t="s">
        <v>2829</v>
      </c>
      <c r="I366" s="32">
        <v>6</v>
      </c>
      <c r="K366" s="31" t="str">
        <f>IF(IMPORT[[#This Row],[b1]]="","",IMPORT[[#This Row],[b1]]-IMPORT[[#This Row],[a1]])</f>
        <v/>
      </c>
      <c r="L366" s="32">
        <f ca="1">SUM(INDIRECT(IMPORT_VAR[TABLENAME]&amp;"[@a"&amp;$1:$1-1&amp;"]"),INDIRECT(IMPORT_VAR[TABLENAME]&amp;"[@c"&amp;$1:$1-1&amp;"]"))</f>
        <v>6</v>
      </c>
      <c r="M366" s="31"/>
      <c r="N366" s="31" t="str">
        <f>IF(IMPORT[[#This Row],[b2]]="","",IMPORT[[#This Row],[b2]]-IMPORT[[#This Row],[a2]])</f>
        <v/>
      </c>
      <c r="O366" s="32">
        <f ca="1">SUM(INDIRECT(IMPORT_VAR[TABLENAME]&amp;"[@a"&amp;$1:$1-1&amp;"]"),INDIRECT(IMPORT_VAR[TABLENAME]&amp;"[@c"&amp;$1:$1-1&amp;"]"))</f>
        <v>6</v>
      </c>
      <c r="P366" s="33"/>
      <c r="Q366" s="33" t="str">
        <f>IF(IMPORT[[#This Row],[b3]]="","",IMPORT[[#This Row],[b3]]-IMPORT[[#This Row],[a3]])</f>
        <v/>
      </c>
      <c r="R366" s="32">
        <f ca="1">SUM(INDIRECT(IMPORT_VAR[TABLENAME]&amp;"[@a"&amp;$1:$1-1&amp;"]"),INDIRECT(IMPORT_VAR[TABLENAME]&amp;"[@c"&amp;$1:$1-1&amp;"]"))</f>
        <v>6</v>
      </c>
      <c r="S366" s="33"/>
      <c r="T366" s="33" t="str">
        <f>IF(IMPORT[[#This Row],[b4]]="","",IMPORT[[#This Row],[b4]]-IMPORT[[#This Row],[a4]])</f>
        <v/>
      </c>
      <c r="U366" s="32">
        <f ca="1">SUM(INDIRECT(IMPORT_VAR[TABLENAME]&amp;"[@a"&amp;$1:$1-1&amp;"]"),INDIRECT(IMPORT_VAR[TABLENAME]&amp;"[@c"&amp;$1:$1-1&amp;"]"))</f>
        <v>6</v>
      </c>
      <c r="V366" s="33"/>
      <c r="W366" s="31"/>
      <c r="X366" s="31" t="str">
        <f>IF(IMPORT[[#This Row],[b5]]="","",IMPORT[[#This Row],[b5]]-IMPORT[[#This Row],[a5]])</f>
        <v/>
      </c>
      <c r="Y366" s="49">
        <f ca="1">SUM(INDIRECT(IMPORT_VAR[TABLENAME]&amp;"[@a"&amp;$1:$1-1&amp;"]"),INDIRECT(IMPORT_VAR[TABLENAME]&amp;"[@c"&amp;$1:$1-1&amp;"]"))</f>
        <v>6</v>
      </c>
      <c r="Z366" s="51" t="s">
        <v>3052</v>
      </c>
      <c r="AA366" s="51" t="s">
        <v>3182</v>
      </c>
      <c r="AB366" s="51"/>
      <c r="AC366" s="51" t="str">
        <f>CONCATENATE(IMPORT[[#This Row],[1]]," ",IMPORT[[#This Row],[2]],IF(IMPORT[[#This Row],[3]]="","",CONCATENATE(" ",IMPORT[[#This Row],[3]])))</f>
        <v>Sticker NO 327</v>
      </c>
      <c r="AD366" s="51" t="str">
        <f>CONCATENATE("Import ",IMPORT[[#This Row],[Ket]])</f>
        <v>Import B1</v>
      </c>
      <c r="AE366" s="52">
        <v>1800</v>
      </c>
      <c r="AF366" s="52" t="s">
        <v>5118</v>
      </c>
      <c r="AG366" s="52" t="s">
        <v>5780</v>
      </c>
      <c r="AH366" s="52">
        <f ca="1">IMPORT[[#This Row],[C]]</f>
        <v>6</v>
      </c>
      <c r="AI366" s="126" t="str">
        <f>CONCATENATE(IMPORT[[#This Row],[6]]," ",IMPORT[[#This Row],[7]])</f>
        <v>1800 PCS</v>
      </c>
    </row>
    <row r="367" spans="1:35">
      <c r="A367" s="102">
        <v>365</v>
      </c>
      <c r="B367" s="31">
        <f ca="1">IF(IMPORT[[#This Row],[C]]&lt;1,"",ROW()-2)</f>
        <v>365</v>
      </c>
      <c r="C367" s="57" t="s">
        <v>3183</v>
      </c>
      <c r="D367" s="31" t="s">
        <v>3052</v>
      </c>
      <c r="E367" s="31">
        <v>1800</v>
      </c>
      <c r="F367" s="31">
        <f ca="1">IMPORT[TT]</f>
        <v>7</v>
      </c>
      <c r="G367" s="31"/>
      <c r="H367" s="34" t="s">
        <v>2829</v>
      </c>
      <c r="I367" s="32">
        <v>7</v>
      </c>
      <c r="K367" s="31" t="str">
        <f>IF(IMPORT[[#This Row],[b1]]="","",IMPORT[[#This Row],[b1]]-IMPORT[[#This Row],[a1]])</f>
        <v/>
      </c>
      <c r="L367" s="32">
        <f ca="1">SUM(INDIRECT(IMPORT_VAR[TABLENAME]&amp;"[@a"&amp;$1:$1-1&amp;"]"),INDIRECT(IMPORT_VAR[TABLENAME]&amp;"[@c"&amp;$1:$1-1&amp;"]"))</f>
        <v>7</v>
      </c>
      <c r="M367" s="31"/>
      <c r="N367" s="31" t="str">
        <f>IF(IMPORT[[#This Row],[b2]]="","",IMPORT[[#This Row],[b2]]-IMPORT[[#This Row],[a2]])</f>
        <v/>
      </c>
      <c r="O367" s="32">
        <f ca="1">SUM(INDIRECT(IMPORT_VAR[TABLENAME]&amp;"[@a"&amp;$1:$1-1&amp;"]"),INDIRECT(IMPORT_VAR[TABLENAME]&amp;"[@c"&amp;$1:$1-1&amp;"]"))</f>
        <v>7</v>
      </c>
      <c r="P367" s="33"/>
      <c r="Q367" s="33" t="str">
        <f>IF(IMPORT[[#This Row],[b3]]="","",IMPORT[[#This Row],[b3]]-IMPORT[[#This Row],[a3]])</f>
        <v/>
      </c>
      <c r="R367" s="32">
        <f ca="1">SUM(INDIRECT(IMPORT_VAR[TABLENAME]&amp;"[@a"&amp;$1:$1-1&amp;"]"),INDIRECT(IMPORT_VAR[TABLENAME]&amp;"[@c"&amp;$1:$1-1&amp;"]"))</f>
        <v>7</v>
      </c>
      <c r="S367" s="33"/>
      <c r="T367" s="33" t="str">
        <f>IF(IMPORT[[#This Row],[b4]]="","",IMPORT[[#This Row],[b4]]-IMPORT[[#This Row],[a4]])</f>
        <v/>
      </c>
      <c r="U367" s="32">
        <f ca="1">SUM(INDIRECT(IMPORT_VAR[TABLENAME]&amp;"[@a"&amp;$1:$1-1&amp;"]"),INDIRECT(IMPORT_VAR[TABLENAME]&amp;"[@c"&amp;$1:$1-1&amp;"]"))</f>
        <v>7</v>
      </c>
      <c r="V367" s="33"/>
      <c r="W367" s="31"/>
      <c r="X367" s="31" t="str">
        <f>IF(IMPORT[[#This Row],[b5]]="","",IMPORT[[#This Row],[b5]]-IMPORT[[#This Row],[a5]])</f>
        <v/>
      </c>
      <c r="Y367" s="49">
        <f ca="1">SUM(INDIRECT(IMPORT_VAR[TABLENAME]&amp;"[@a"&amp;$1:$1-1&amp;"]"),INDIRECT(IMPORT_VAR[TABLENAME]&amp;"[@c"&amp;$1:$1-1&amp;"]"))</f>
        <v>7</v>
      </c>
      <c r="Z367" s="51" t="s">
        <v>3052</v>
      </c>
      <c r="AA367" s="51" t="s">
        <v>3183</v>
      </c>
      <c r="AB367" s="51"/>
      <c r="AC367" s="51" t="str">
        <f>CONCATENATE(IMPORT[[#This Row],[1]]," ",IMPORT[[#This Row],[2]],IF(IMPORT[[#This Row],[3]]="","",CONCATENATE(" ",IMPORT[[#This Row],[3]])))</f>
        <v>Sticker NO 328</v>
      </c>
      <c r="AD367" s="51" t="str">
        <f>CONCATENATE("Import ",IMPORT[[#This Row],[Ket]])</f>
        <v>Import B1</v>
      </c>
      <c r="AE367" s="52">
        <v>1800</v>
      </c>
      <c r="AF367" s="52" t="s">
        <v>5118</v>
      </c>
      <c r="AG367" s="52" t="s">
        <v>5780</v>
      </c>
      <c r="AH367" s="52">
        <f ca="1">IMPORT[[#This Row],[C]]</f>
        <v>7</v>
      </c>
      <c r="AI367" s="126" t="str">
        <f>CONCATENATE(IMPORT[[#This Row],[6]]," ",IMPORT[[#This Row],[7]])</f>
        <v>1800 PCS</v>
      </c>
    </row>
    <row r="368" spans="1:35">
      <c r="A368" s="102">
        <v>366</v>
      </c>
      <c r="B368" s="31">
        <f ca="1">IF(IMPORT[[#This Row],[C]]&lt;1,"",ROW()-2)</f>
        <v>366</v>
      </c>
      <c r="C368" s="57" t="s">
        <v>3188</v>
      </c>
      <c r="D368" s="31" t="s">
        <v>3052</v>
      </c>
      <c r="E368" s="31">
        <v>1800</v>
      </c>
      <c r="F368" s="31">
        <f ca="1">IMPORT[TT]</f>
        <v>5</v>
      </c>
      <c r="G368" s="31"/>
      <c r="H368" s="34" t="s">
        <v>2829</v>
      </c>
      <c r="I368" s="32">
        <v>5</v>
      </c>
      <c r="K368" s="31" t="str">
        <f>IF(IMPORT[[#This Row],[b1]]="","",IMPORT[[#This Row],[b1]]-IMPORT[[#This Row],[a1]])</f>
        <v/>
      </c>
      <c r="L368" s="32">
        <f ca="1">SUM(INDIRECT(IMPORT_VAR[TABLENAME]&amp;"[@a"&amp;$1:$1-1&amp;"]"),INDIRECT(IMPORT_VAR[TABLENAME]&amp;"[@c"&amp;$1:$1-1&amp;"]"))</f>
        <v>5</v>
      </c>
      <c r="M368" s="31"/>
      <c r="N368" s="31" t="str">
        <f>IF(IMPORT[[#This Row],[b2]]="","",IMPORT[[#This Row],[b2]]-IMPORT[[#This Row],[a2]])</f>
        <v/>
      </c>
      <c r="O368" s="32">
        <f ca="1">SUM(INDIRECT(IMPORT_VAR[TABLENAME]&amp;"[@a"&amp;$1:$1-1&amp;"]"),INDIRECT(IMPORT_VAR[TABLENAME]&amp;"[@c"&amp;$1:$1-1&amp;"]"))</f>
        <v>5</v>
      </c>
      <c r="P368" s="33"/>
      <c r="Q368" s="33" t="str">
        <f>IF(IMPORT[[#This Row],[b3]]="","",IMPORT[[#This Row],[b3]]-IMPORT[[#This Row],[a3]])</f>
        <v/>
      </c>
      <c r="R368" s="32">
        <f ca="1">SUM(INDIRECT(IMPORT_VAR[TABLENAME]&amp;"[@a"&amp;$1:$1-1&amp;"]"),INDIRECT(IMPORT_VAR[TABLENAME]&amp;"[@c"&amp;$1:$1-1&amp;"]"))</f>
        <v>5</v>
      </c>
      <c r="S368" s="33"/>
      <c r="T368" s="33" t="str">
        <f>IF(IMPORT[[#This Row],[b4]]="","",IMPORT[[#This Row],[b4]]-IMPORT[[#This Row],[a4]])</f>
        <v/>
      </c>
      <c r="U368" s="32">
        <f ca="1">SUM(INDIRECT(IMPORT_VAR[TABLENAME]&amp;"[@a"&amp;$1:$1-1&amp;"]"),INDIRECT(IMPORT_VAR[TABLENAME]&amp;"[@c"&amp;$1:$1-1&amp;"]"))</f>
        <v>5</v>
      </c>
      <c r="V368" s="33"/>
      <c r="W368" s="31"/>
      <c r="X368" s="31" t="str">
        <f>IF(IMPORT[[#This Row],[b5]]="","",IMPORT[[#This Row],[b5]]-IMPORT[[#This Row],[a5]])</f>
        <v/>
      </c>
      <c r="Y368" s="49">
        <f ca="1">SUM(INDIRECT(IMPORT_VAR[TABLENAME]&amp;"[@a"&amp;$1:$1-1&amp;"]"),INDIRECT(IMPORT_VAR[TABLENAME]&amp;"[@c"&amp;$1:$1-1&amp;"]"))</f>
        <v>5</v>
      </c>
      <c r="Z368" s="51" t="s">
        <v>3052</v>
      </c>
      <c r="AA368" s="51" t="s">
        <v>3188</v>
      </c>
      <c r="AB368" s="51"/>
      <c r="AC368" s="51" t="str">
        <f>CONCATENATE(IMPORT[[#This Row],[1]]," ",IMPORT[[#This Row],[2]],IF(IMPORT[[#This Row],[3]]="","",CONCATENATE(" ",IMPORT[[#This Row],[3]])))</f>
        <v>Sticker NO 329</v>
      </c>
      <c r="AD368" s="51" t="str">
        <f>CONCATENATE("Import ",IMPORT[[#This Row],[Ket]])</f>
        <v>Import B1</v>
      </c>
      <c r="AE368" s="52">
        <v>1800</v>
      </c>
      <c r="AF368" s="52" t="s">
        <v>5118</v>
      </c>
      <c r="AG368" s="52" t="s">
        <v>5780</v>
      </c>
      <c r="AH368" s="52">
        <f ca="1">IMPORT[[#This Row],[C]]</f>
        <v>5</v>
      </c>
      <c r="AI368" s="126" t="str">
        <f>CONCATENATE(IMPORT[[#This Row],[6]]," ",IMPORT[[#This Row],[7]])</f>
        <v>1800 PCS</v>
      </c>
    </row>
    <row r="369" spans="1:35">
      <c r="A369" s="102">
        <v>367</v>
      </c>
      <c r="B369" s="31">
        <f ca="1">IF(IMPORT[[#This Row],[C]]&lt;1,"",ROW()-2)</f>
        <v>367</v>
      </c>
      <c r="C369" s="57" t="s">
        <v>3184</v>
      </c>
      <c r="D369" s="31" t="s">
        <v>3052</v>
      </c>
      <c r="E369" s="31">
        <v>1800</v>
      </c>
      <c r="F369" s="31">
        <f ca="1">IMPORT[TT]</f>
        <v>23</v>
      </c>
      <c r="G369" s="31"/>
      <c r="H369" s="34" t="s">
        <v>2829</v>
      </c>
      <c r="I369" s="32">
        <v>23</v>
      </c>
      <c r="K369" s="31" t="str">
        <f>IF(IMPORT[[#This Row],[b1]]="","",IMPORT[[#This Row],[b1]]-IMPORT[[#This Row],[a1]])</f>
        <v/>
      </c>
      <c r="L369" s="32">
        <f ca="1">SUM(INDIRECT(IMPORT_VAR[TABLENAME]&amp;"[@a"&amp;$1:$1-1&amp;"]"),INDIRECT(IMPORT_VAR[TABLENAME]&amp;"[@c"&amp;$1:$1-1&amp;"]"))</f>
        <v>23</v>
      </c>
      <c r="M369" s="31"/>
      <c r="N369" s="31" t="str">
        <f>IF(IMPORT[[#This Row],[b2]]="","",IMPORT[[#This Row],[b2]]-IMPORT[[#This Row],[a2]])</f>
        <v/>
      </c>
      <c r="O369" s="32">
        <f ca="1">SUM(INDIRECT(IMPORT_VAR[TABLENAME]&amp;"[@a"&amp;$1:$1-1&amp;"]"),INDIRECT(IMPORT_VAR[TABLENAME]&amp;"[@c"&amp;$1:$1-1&amp;"]"))</f>
        <v>23</v>
      </c>
      <c r="P369" s="33"/>
      <c r="Q369" s="33" t="str">
        <f>IF(IMPORT[[#This Row],[b3]]="","",IMPORT[[#This Row],[b3]]-IMPORT[[#This Row],[a3]])</f>
        <v/>
      </c>
      <c r="R369" s="32">
        <f ca="1">SUM(INDIRECT(IMPORT_VAR[TABLENAME]&amp;"[@a"&amp;$1:$1-1&amp;"]"),INDIRECT(IMPORT_VAR[TABLENAME]&amp;"[@c"&amp;$1:$1-1&amp;"]"))</f>
        <v>23</v>
      </c>
      <c r="S369" s="33"/>
      <c r="T369" s="33" t="str">
        <f>IF(IMPORT[[#This Row],[b4]]="","",IMPORT[[#This Row],[b4]]-IMPORT[[#This Row],[a4]])</f>
        <v/>
      </c>
      <c r="U369" s="32">
        <f ca="1">SUM(INDIRECT(IMPORT_VAR[TABLENAME]&amp;"[@a"&amp;$1:$1-1&amp;"]"),INDIRECT(IMPORT_VAR[TABLENAME]&amp;"[@c"&amp;$1:$1-1&amp;"]"))</f>
        <v>23</v>
      </c>
      <c r="V369" s="33"/>
      <c r="W369" s="31"/>
      <c r="X369" s="31" t="str">
        <f>IF(IMPORT[[#This Row],[b5]]="","",IMPORT[[#This Row],[b5]]-IMPORT[[#This Row],[a5]])</f>
        <v/>
      </c>
      <c r="Y369" s="49">
        <f ca="1">SUM(INDIRECT(IMPORT_VAR[TABLENAME]&amp;"[@a"&amp;$1:$1-1&amp;"]"),INDIRECT(IMPORT_VAR[TABLENAME]&amp;"[@c"&amp;$1:$1-1&amp;"]"))</f>
        <v>23</v>
      </c>
      <c r="Z369" s="51" t="s">
        <v>3052</v>
      </c>
      <c r="AA369" s="51" t="s">
        <v>3184</v>
      </c>
      <c r="AB369" s="51"/>
      <c r="AC369" s="51" t="str">
        <f>CONCATENATE(IMPORT[[#This Row],[1]]," ",IMPORT[[#This Row],[2]],IF(IMPORT[[#This Row],[3]]="","",CONCATENATE(" ",IMPORT[[#This Row],[3]])))</f>
        <v>Sticker NO 330</v>
      </c>
      <c r="AD369" s="51" t="str">
        <f>CONCATENATE("Import ",IMPORT[[#This Row],[Ket]])</f>
        <v>Import B1</v>
      </c>
      <c r="AE369" s="52">
        <v>1800</v>
      </c>
      <c r="AF369" s="52" t="s">
        <v>5118</v>
      </c>
      <c r="AG369" s="52" t="s">
        <v>5780</v>
      </c>
      <c r="AH369" s="52">
        <f ca="1">IMPORT[[#This Row],[C]]</f>
        <v>23</v>
      </c>
      <c r="AI369" s="126" t="str">
        <f>CONCATENATE(IMPORT[[#This Row],[6]]," ",IMPORT[[#This Row],[7]])</f>
        <v>1800 PCS</v>
      </c>
    </row>
    <row r="370" spans="1:35">
      <c r="A370" s="102">
        <v>368</v>
      </c>
      <c r="B370" s="31">
        <f ca="1">IF(IMPORT[[#This Row],[C]]&lt;1,"",ROW()-2)</f>
        <v>368</v>
      </c>
      <c r="C370" s="57" t="s">
        <v>3189</v>
      </c>
      <c r="D370" s="31" t="s">
        <v>3052</v>
      </c>
      <c r="E370" s="31">
        <v>1800</v>
      </c>
      <c r="F370" s="31">
        <f ca="1">IMPORT[TT]</f>
        <v>2</v>
      </c>
      <c r="G370" s="31"/>
      <c r="H370" s="34" t="s">
        <v>2829</v>
      </c>
      <c r="I370" s="32">
        <v>2</v>
      </c>
      <c r="K370" s="31" t="str">
        <f>IF(IMPORT[[#This Row],[b1]]="","",IMPORT[[#This Row],[b1]]-IMPORT[[#This Row],[a1]])</f>
        <v/>
      </c>
      <c r="L370" s="32">
        <f ca="1">SUM(INDIRECT(IMPORT_VAR[TABLENAME]&amp;"[@a"&amp;$1:$1-1&amp;"]"),INDIRECT(IMPORT_VAR[TABLENAME]&amp;"[@c"&amp;$1:$1-1&amp;"]"))</f>
        <v>2</v>
      </c>
      <c r="M370" s="31"/>
      <c r="N370" s="31" t="str">
        <f>IF(IMPORT[[#This Row],[b2]]="","",IMPORT[[#This Row],[b2]]-IMPORT[[#This Row],[a2]])</f>
        <v/>
      </c>
      <c r="O370" s="32">
        <f ca="1">SUM(INDIRECT(IMPORT_VAR[TABLENAME]&amp;"[@a"&amp;$1:$1-1&amp;"]"),INDIRECT(IMPORT_VAR[TABLENAME]&amp;"[@c"&amp;$1:$1-1&amp;"]"))</f>
        <v>2</v>
      </c>
      <c r="P370" s="33"/>
      <c r="Q370" s="33" t="str">
        <f>IF(IMPORT[[#This Row],[b3]]="","",IMPORT[[#This Row],[b3]]-IMPORT[[#This Row],[a3]])</f>
        <v/>
      </c>
      <c r="R370" s="32">
        <f ca="1">SUM(INDIRECT(IMPORT_VAR[TABLENAME]&amp;"[@a"&amp;$1:$1-1&amp;"]"),INDIRECT(IMPORT_VAR[TABLENAME]&amp;"[@c"&amp;$1:$1-1&amp;"]"))</f>
        <v>2</v>
      </c>
      <c r="S370" s="33"/>
      <c r="T370" s="33" t="str">
        <f>IF(IMPORT[[#This Row],[b4]]="","",IMPORT[[#This Row],[b4]]-IMPORT[[#This Row],[a4]])</f>
        <v/>
      </c>
      <c r="U370" s="32">
        <f ca="1">SUM(INDIRECT(IMPORT_VAR[TABLENAME]&amp;"[@a"&amp;$1:$1-1&amp;"]"),INDIRECT(IMPORT_VAR[TABLENAME]&amp;"[@c"&amp;$1:$1-1&amp;"]"))</f>
        <v>2</v>
      </c>
      <c r="V370" s="33"/>
      <c r="W370" s="31"/>
      <c r="X370" s="31" t="str">
        <f>IF(IMPORT[[#This Row],[b5]]="","",IMPORT[[#This Row],[b5]]-IMPORT[[#This Row],[a5]])</f>
        <v/>
      </c>
      <c r="Y370" s="49">
        <f ca="1">SUM(INDIRECT(IMPORT_VAR[TABLENAME]&amp;"[@a"&amp;$1:$1-1&amp;"]"),INDIRECT(IMPORT_VAR[TABLENAME]&amp;"[@c"&amp;$1:$1-1&amp;"]"))</f>
        <v>2</v>
      </c>
      <c r="Z370" s="51" t="s">
        <v>3052</v>
      </c>
      <c r="AA370" s="51" t="s">
        <v>3189</v>
      </c>
      <c r="AB370" s="51"/>
      <c r="AC370" s="51" t="str">
        <f>CONCATENATE(IMPORT[[#This Row],[1]]," ",IMPORT[[#This Row],[2]],IF(IMPORT[[#This Row],[3]]="","",CONCATENATE(" ",IMPORT[[#This Row],[3]])))</f>
        <v>Sticker SN-8931</v>
      </c>
      <c r="AD370" s="51" t="str">
        <f>CONCATENATE("Import ",IMPORT[[#This Row],[Ket]])</f>
        <v>Import B1</v>
      </c>
      <c r="AE370" s="52">
        <v>1800</v>
      </c>
      <c r="AF370" s="52" t="s">
        <v>5118</v>
      </c>
      <c r="AG370" s="52" t="s">
        <v>5780</v>
      </c>
      <c r="AH370" s="52">
        <f ca="1">IMPORT[[#This Row],[C]]</f>
        <v>2</v>
      </c>
      <c r="AI370" s="126" t="str">
        <f>CONCATENATE(IMPORT[[#This Row],[6]]," ",IMPORT[[#This Row],[7]])</f>
        <v>1800 PCS</v>
      </c>
    </row>
    <row r="371" spans="1:35">
      <c r="A371" s="102">
        <v>369</v>
      </c>
      <c r="B371" s="31">
        <f ca="1">IF(IMPORT[[#This Row],[C]]&lt;1,"",ROW()-2)</f>
        <v>369</v>
      </c>
      <c r="C371" s="57" t="s">
        <v>3190</v>
      </c>
      <c r="D371" s="31" t="s">
        <v>3191</v>
      </c>
      <c r="E371" s="31">
        <v>720</v>
      </c>
      <c r="F371" s="31">
        <f ca="1">IMPORT[TT]</f>
        <v>4</v>
      </c>
      <c r="G371" s="31"/>
      <c r="H371" s="34" t="s">
        <v>2829</v>
      </c>
      <c r="I371" s="32">
        <v>4</v>
      </c>
      <c r="K371" s="31" t="str">
        <f>IF(IMPORT[[#This Row],[b1]]="","",IMPORT[[#This Row],[b1]]-IMPORT[[#This Row],[a1]])</f>
        <v/>
      </c>
      <c r="L371" s="32">
        <f ca="1">SUM(INDIRECT(IMPORT_VAR[TABLENAME]&amp;"[@a"&amp;$1:$1-1&amp;"]"),INDIRECT(IMPORT_VAR[TABLENAME]&amp;"[@c"&amp;$1:$1-1&amp;"]"))</f>
        <v>4</v>
      </c>
      <c r="M371" s="31"/>
      <c r="N371" s="31" t="str">
        <f>IF(IMPORT[[#This Row],[b2]]="","",IMPORT[[#This Row],[b2]]-IMPORT[[#This Row],[a2]])</f>
        <v/>
      </c>
      <c r="O371" s="32">
        <f ca="1">SUM(INDIRECT(IMPORT_VAR[TABLENAME]&amp;"[@a"&amp;$1:$1-1&amp;"]"),INDIRECT(IMPORT_VAR[TABLENAME]&amp;"[@c"&amp;$1:$1-1&amp;"]"))</f>
        <v>4</v>
      </c>
      <c r="P371" s="33"/>
      <c r="Q371" s="33" t="str">
        <f>IF(IMPORT[[#This Row],[b3]]="","",IMPORT[[#This Row],[b3]]-IMPORT[[#This Row],[a3]])</f>
        <v/>
      </c>
      <c r="R371" s="32">
        <f ca="1">SUM(INDIRECT(IMPORT_VAR[TABLENAME]&amp;"[@a"&amp;$1:$1-1&amp;"]"),INDIRECT(IMPORT_VAR[TABLENAME]&amp;"[@c"&amp;$1:$1-1&amp;"]"))</f>
        <v>4</v>
      </c>
      <c r="S371" s="33"/>
      <c r="T371" s="33" t="str">
        <f>IF(IMPORT[[#This Row],[b4]]="","",IMPORT[[#This Row],[b4]]-IMPORT[[#This Row],[a4]])</f>
        <v/>
      </c>
      <c r="U371" s="32">
        <f ca="1">SUM(INDIRECT(IMPORT_VAR[TABLENAME]&amp;"[@a"&amp;$1:$1-1&amp;"]"),INDIRECT(IMPORT_VAR[TABLENAME]&amp;"[@c"&amp;$1:$1-1&amp;"]"))</f>
        <v>4</v>
      </c>
      <c r="V371" s="33"/>
      <c r="W371" s="31"/>
      <c r="X371" s="31" t="str">
        <f>IF(IMPORT[[#This Row],[b5]]="","",IMPORT[[#This Row],[b5]]-IMPORT[[#This Row],[a5]])</f>
        <v/>
      </c>
      <c r="Y371" s="49">
        <f ca="1">SUM(INDIRECT(IMPORT_VAR[TABLENAME]&amp;"[@a"&amp;$1:$1-1&amp;"]"),INDIRECT(IMPORT_VAR[TABLENAME]&amp;"[@c"&amp;$1:$1-1&amp;"]"))</f>
        <v>4</v>
      </c>
      <c r="Z371" s="51" t="s">
        <v>2763</v>
      </c>
      <c r="AA371" s="51" t="s">
        <v>3190</v>
      </c>
      <c r="AB371" s="51"/>
      <c r="AC371" s="51" t="str">
        <f>CONCATENATE(IMPORT[[#This Row],[1]]," ",IMPORT[[#This Row],[2]],IF(IMPORT[[#This Row],[3]]="","",CONCATENATE(" ",IMPORT[[#This Row],[3]])))</f>
        <v>Pocket NO-3026-M/ K</v>
      </c>
      <c r="AD371" s="51" t="str">
        <f>CONCATENATE("Import ",IMPORT[[#This Row],[Ket]])</f>
        <v>Import B1</v>
      </c>
      <c r="AE371" s="52">
        <v>720</v>
      </c>
      <c r="AF371" s="52" t="s">
        <v>5118</v>
      </c>
      <c r="AG371" s="52" t="s">
        <v>5780</v>
      </c>
      <c r="AH371" s="52">
        <f ca="1">IMPORT[[#This Row],[C]]</f>
        <v>4</v>
      </c>
      <c r="AI371" s="126" t="str">
        <f>CONCATENATE(IMPORT[[#This Row],[6]]," ",IMPORT[[#This Row],[7]])</f>
        <v>720 PCS</v>
      </c>
    </row>
    <row r="372" spans="1:35">
      <c r="A372" s="102">
        <v>370</v>
      </c>
      <c r="B372" s="31">
        <f ca="1">IF(IMPORT[[#This Row],[C]]&lt;1,"",ROW()-2)</f>
        <v>370</v>
      </c>
      <c r="C372" s="57" t="s">
        <v>3192</v>
      </c>
      <c r="D372" s="31" t="s">
        <v>3191</v>
      </c>
      <c r="E372" s="31">
        <v>720</v>
      </c>
      <c r="F372" s="31">
        <f ca="1">IMPORT[TT]</f>
        <v>7</v>
      </c>
      <c r="G372" s="31"/>
      <c r="H372" s="34" t="s">
        <v>2829</v>
      </c>
      <c r="I372" s="32">
        <v>7</v>
      </c>
      <c r="K372" s="31" t="str">
        <f>IF(IMPORT[[#This Row],[b1]]="","",IMPORT[[#This Row],[b1]]-IMPORT[[#This Row],[a1]])</f>
        <v/>
      </c>
      <c r="L372" s="32">
        <f ca="1">SUM(INDIRECT(IMPORT_VAR[TABLENAME]&amp;"[@a"&amp;$1:$1-1&amp;"]"),INDIRECT(IMPORT_VAR[TABLENAME]&amp;"[@c"&amp;$1:$1-1&amp;"]"))</f>
        <v>7</v>
      </c>
      <c r="M372" s="31"/>
      <c r="N372" s="31" t="str">
        <f>IF(IMPORT[[#This Row],[b2]]="","",IMPORT[[#This Row],[b2]]-IMPORT[[#This Row],[a2]])</f>
        <v/>
      </c>
      <c r="O372" s="32">
        <f ca="1">SUM(INDIRECT(IMPORT_VAR[TABLENAME]&amp;"[@a"&amp;$1:$1-1&amp;"]"),INDIRECT(IMPORT_VAR[TABLENAME]&amp;"[@c"&amp;$1:$1-1&amp;"]"))</f>
        <v>7</v>
      </c>
      <c r="P372" s="33"/>
      <c r="Q372" s="33" t="str">
        <f>IF(IMPORT[[#This Row],[b3]]="","",IMPORT[[#This Row],[b3]]-IMPORT[[#This Row],[a3]])</f>
        <v/>
      </c>
      <c r="R372" s="32">
        <f ca="1">SUM(INDIRECT(IMPORT_VAR[TABLENAME]&amp;"[@a"&amp;$1:$1-1&amp;"]"),INDIRECT(IMPORT_VAR[TABLENAME]&amp;"[@c"&amp;$1:$1-1&amp;"]"))</f>
        <v>7</v>
      </c>
      <c r="S372" s="33"/>
      <c r="T372" s="33" t="str">
        <f>IF(IMPORT[[#This Row],[b4]]="","",IMPORT[[#This Row],[b4]]-IMPORT[[#This Row],[a4]])</f>
        <v/>
      </c>
      <c r="U372" s="32">
        <f ca="1">SUM(INDIRECT(IMPORT_VAR[TABLENAME]&amp;"[@a"&amp;$1:$1-1&amp;"]"),INDIRECT(IMPORT_VAR[TABLENAME]&amp;"[@c"&amp;$1:$1-1&amp;"]"))</f>
        <v>7</v>
      </c>
      <c r="V372" s="33"/>
      <c r="W372" s="31"/>
      <c r="X372" s="31" t="str">
        <f>IF(IMPORT[[#This Row],[b5]]="","",IMPORT[[#This Row],[b5]]-IMPORT[[#This Row],[a5]])</f>
        <v/>
      </c>
      <c r="Y372" s="49">
        <f ca="1">SUM(INDIRECT(IMPORT_VAR[TABLENAME]&amp;"[@a"&amp;$1:$1-1&amp;"]"),INDIRECT(IMPORT_VAR[TABLENAME]&amp;"[@c"&amp;$1:$1-1&amp;"]"))</f>
        <v>7</v>
      </c>
      <c r="Z372" s="51" t="s">
        <v>2763</v>
      </c>
      <c r="AA372" s="51" t="s">
        <v>3192</v>
      </c>
      <c r="AB372" s="51"/>
      <c r="AC372" s="51" t="str">
        <f>CONCATENATE(IMPORT[[#This Row],[1]]," ",IMPORT[[#This Row],[2]],IF(IMPORT[[#This Row],[3]]="","",CONCATENATE(" ",IMPORT[[#This Row],[3]])))</f>
        <v>Pocket NO-1029-M/ K</v>
      </c>
      <c r="AD372" s="51" t="str">
        <f>CONCATENATE("Import ",IMPORT[[#This Row],[Ket]])</f>
        <v>Import B1</v>
      </c>
      <c r="AE372" s="52">
        <v>720</v>
      </c>
      <c r="AF372" s="52" t="s">
        <v>5118</v>
      </c>
      <c r="AG372" s="52" t="s">
        <v>5780</v>
      </c>
      <c r="AH372" s="52">
        <f ca="1">IMPORT[[#This Row],[C]]</f>
        <v>7</v>
      </c>
      <c r="AI372" s="126" t="str">
        <f>CONCATENATE(IMPORT[[#This Row],[6]]," ",IMPORT[[#This Row],[7]])</f>
        <v>720 PCS</v>
      </c>
    </row>
    <row r="373" spans="1:35">
      <c r="A373" s="102">
        <v>371</v>
      </c>
      <c r="B373" s="31">
        <f ca="1">IF(IMPORT[[#This Row],[C]]&lt;1,"",ROW()-2)</f>
        <v>371</v>
      </c>
      <c r="C373" s="57" t="s">
        <v>3193</v>
      </c>
      <c r="D373" s="31" t="s">
        <v>3194</v>
      </c>
      <c r="E373" s="31">
        <v>480</v>
      </c>
      <c r="F373" s="31">
        <f ca="1">IMPORT[TT]</f>
        <v>5</v>
      </c>
      <c r="G373" s="31"/>
      <c r="H373" s="34" t="s">
        <v>2829</v>
      </c>
      <c r="I373" s="32">
        <v>5</v>
      </c>
      <c r="K373" s="31" t="str">
        <f>IF(IMPORT[[#This Row],[b1]]="","",IMPORT[[#This Row],[b1]]-IMPORT[[#This Row],[a1]])</f>
        <v/>
      </c>
      <c r="L373" s="32">
        <f ca="1">SUM(INDIRECT(IMPORT_VAR[TABLENAME]&amp;"[@a"&amp;$1:$1-1&amp;"]"),INDIRECT(IMPORT_VAR[TABLENAME]&amp;"[@c"&amp;$1:$1-1&amp;"]"))</f>
        <v>5</v>
      </c>
      <c r="M373" s="31"/>
      <c r="N373" s="31" t="str">
        <f>IF(IMPORT[[#This Row],[b2]]="","",IMPORT[[#This Row],[b2]]-IMPORT[[#This Row],[a2]])</f>
        <v/>
      </c>
      <c r="O373" s="32">
        <f ca="1">SUM(INDIRECT(IMPORT_VAR[TABLENAME]&amp;"[@a"&amp;$1:$1-1&amp;"]"),INDIRECT(IMPORT_VAR[TABLENAME]&amp;"[@c"&amp;$1:$1-1&amp;"]"))</f>
        <v>5</v>
      </c>
      <c r="P373" s="33"/>
      <c r="Q373" s="33" t="str">
        <f>IF(IMPORT[[#This Row],[b3]]="","",IMPORT[[#This Row],[b3]]-IMPORT[[#This Row],[a3]])</f>
        <v/>
      </c>
      <c r="R373" s="32">
        <f ca="1">SUM(INDIRECT(IMPORT_VAR[TABLENAME]&amp;"[@a"&amp;$1:$1-1&amp;"]"),INDIRECT(IMPORT_VAR[TABLENAME]&amp;"[@c"&amp;$1:$1-1&amp;"]"))</f>
        <v>5</v>
      </c>
      <c r="S373" s="33"/>
      <c r="T373" s="33" t="str">
        <f>IF(IMPORT[[#This Row],[b4]]="","",IMPORT[[#This Row],[b4]]-IMPORT[[#This Row],[a4]])</f>
        <v/>
      </c>
      <c r="U373" s="32">
        <f ca="1">SUM(INDIRECT(IMPORT_VAR[TABLENAME]&amp;"[@a"&amp;$1:$1-1&amp;"]"),INDIRECT(IMPORT_VAR[TABLENAME]&amp;"[@c"&amp;$1:$1-1&amp;"]"))</f>
        <v>5</v>
      </c>
      <c r="V373" s="33"/>
      <c r="W373" s="31"/>
      <c r="X373" s="31" t="str">
        <f>IF(IMPORT[[#This Row],[b5]]="","",IMPORT[[#This Row],[b5]]-IMPORT[[#This Row],[a5]])</f>
        <v/>
      </c>
      <c r="Y373" s="49">
        <f ca="1">SUM(INDIRECT(IMPORT_VAR[TABLENAME]&amp;"[@a"&amp;$1:$1-1&amp;"]"),INDIRECT(IMPORT_VAR[TABLENAME]&amp;"[@c"&amp;$1:$1-1&amp;"]"))</f>
        <v>5</v>
      </c>
      <c r="Z373" s="51" t="s">
        <v>2763</v>
      </c>
      <c r="AA373" s="51" t="s">
        <v>3193</v>
      </c>
      <c r="AB373" s="51"/>
      <c r="AC373" s="51" t="str">
        <f>CONCATENATE(IMPORT[[#This Row],[1]]," ",IMPORT[[#This Row],[2]],IF(IMPORT[[#This Row],[3]]="","",CONCATENATE(" ",IMPORT[[#This Row],[3]])))</f>
        <v>Pocket NO-3026-L/ M</v>
      </c>
      <c r="AD373" s="51" t="str">
        <f>CONCATENATE("Import ",IMPORT[[#This Row],[Ket]])</f>
        <v>Import B1</v>
      </c>
      <c r="AE373" s="52">
        <v>480</v>
      </c>
      <c r="AF373" s="52" t="s">
        <v>5118</v>
      </c>
      <c r="AG373" s="52" t="s">
        <v>5780</v>
      </c>
      <c r="AH373" s="52">
        <f ca="1">IMPORT[[#This Row],[C]]</f>
        <v>5</v>
      </c>
      <c r="AI373" s="126" t="str">
        <f>CONCATENATE(IMPORT[[#This Row],[6]]," ",IMPORT[[#This Row],[7]])</f>
        <v>480 PCS</v>
      </c>
    </row>
    <row r="374" spans="1:35">
      <c r="A374" s="102">
        <v>372</v>
      </c>
      <c r="B374" s="31">
        <f ca="1">IF(IMPORT[[#This Row],[C]]&lt;1,"",ROW()-2)</f>
        <v>372</v>
      </c>
      <c r="C374" s="57" t="s">
        <v>3195</v>
      </c>
      <c r="D374" s="31" t="s">
        <v>3194</v>
      </c>
      <c r="E374" s="31">
        <v>480</v>
      </c>
      <c r="F374" s="31">
        <f ca="1">IMPORT[TT]</f>
        <v>7</v>
      </c>
      <c r="G374" s="31"/>
      <c r="H374" s="34" t="s">
        <v>2829</v>
      </c>
      <c r="I374" s="32">
        <v>7</v>
      </c>
      <c r="K374" s="31" t="str">
        <f>IF(IMPORT[[#This Row],[b1]]="","",IMPORT[[#This Row],[b1]]-IMPORT[[#This Row],[a1]])</f>
        <v/>
      </c>
      <c r="L374" s="32">
        <f ca="1">SUM(INDIRECT(IMPORT_VAR[TABLENAME]&amp;"[@a"&amp;$1:$1-1&amp;"]"),INDIRECT(IMPORT_VAR[TABLENAME]&amp;"[@c"&amp;$1:$1-1&amp;"]"))</f>
        <v>7</v>
      </c>
      <c r="M374" s="31"/>
      <c r="N374" s="31" t="str">
        <f>IF(IMPORT[[#This Row],[b2]]="","",IMPORT[[#This Row],[b2]]-IMPORT[[#This Row],[a2]])</f>
        <v/>
      </c>
      <c r="O374" s="32">
        <f ca="1">SUM(INDIRECT(IMPORT_VAR[TABLENAME]&amp;"[@a"&amp;$1:$1-1&amp;"]"),INDIRECT(IMPORT_VAR[TABLENAME]&amp;"[@c"&amp;$1:$1-1&amp;"]"))</f>
        <v>7</v>
      </c>
      <c r="P374" s="33"/>
      <c r="Q374" s="33" t="str">
        <f>IF(IMPORT[[#This Row],[b3]]="","",IMPORT[[#This Row],[b3]]-IMPORT[[#This Row],[a3]])</f>
        <v/>
      </c>
      <c r="R374" s="32">
        <f ca="1">SUM(INDIRECT(IMPORT_VAR[TABLENAME]&amp;"[@a"&amp;$1:$1-1&amp;"]"),INDIRECT(IMPORT_VAR[TABLENAME]&amp;"[@c"&amp;$1:$1-1&amp;"]"))</f>
        <v>7</v>
      </c>
      <c r="S374" s="33"/>
      <c r="T374" s="33" t="str">
        <f>IF(IMPORT[[#This Row],[b4]]="","",IMPORT[[#This Row],[b4]]-IMPORT[[#This Row],[a4]])</f>
        <v/>
      </c>
      <c r="U374" s="32">
        <f ca="1">SUM(INDIRECT(IMPORT_VAR[TABLENAME]&amp;"[@a"&amp;$1:$1-1&amp;"]"),INDIRECT(IMPORT_VAR[TABLENAME]&amp;"[@c"&amp;$1:$1-1&amp;"]"))</f>
        <v>7</v>
      </c>
      <c r="V374" s="33"/>
      <c r="W374" s="31"/>
      <c r="X374" s="31" t="str">
        <f>IF(IMPORT[[#This Row],[b5]]="","",IMPORT[[#This Row],[b5]]-IMPORT[[#This Row],[a5]])</f>
        <v/>
      </c>
      <c r="Y374" s="49">
        <f ca="1">SUM(INDIRECT(IMPORT_VAR[TABLENAME]&amp;"[@a"&amp;$1:$1-1&amp;"]"),INDIRECT(IMPORT_VAR[TABLENAME]&amp;"[@c"&amp;$1:$1-1&amp;"]"))</f>
        <v>7</v>
      </c>
      <c r="Z374" s="51" t="s">
        <v>2763</v>
      </c>
      <c r="AA374" s="51" t="s">
        <v>3195</v>
      </c>
      <c r="AB374" s="51"/>
      <c r="AC374" s="51" t="str">
        <f>CONCATENATE(IMPORT[[#This Row],[1]]," ",IMPORT[[#This Row],[2]],IF(IMPORT[[#This Row],[3]]="","",CONCATENATE(" ",IMPORT[[#This Row],[3]])))</f>
        <v>Pocket NO-1029-L/ M</v>
      </c>
      <c r="AD374" s="51" t="str">
        <f>CONCATENATE("Import ",IMPORT[[#This Row],[Ket]])</f>
        <v>Import B1</v>
      </c>
      <c r="AE374" s="52">
        <v>480</v>
      </c>
      <c r="AF374" s="52" t="s">
        <v>5118</v>
      </c>
      <c r="AG374" s="52" t="s">
        <v>5780</v>
      </c>
      <c r="AH374" s="52">
        <f ca="1">IMPORT[[#This Row],[C]]</f>
        <v>7</v>
      </c>
      <c r="AI374" s="126" t="str">
        <f>CONCATENATE(IMPORT[[#This Row],[6]]," ",IMPORT[[#This Row],[7]])</f>
        <v>480 PCS</v>
      </c>
    </row>
    <row r="375" spans="1:35">
      <c r="A375" s="102">
        <v>373</v>
      </c>
      <c r="B375" s="31">
        <f ca="1">IF(IMPORT[[#This Row],[C]]&lt;1,"",ROW()-2)</f>
        <v>373</v>
      </c>
      <c r="C375" s="57" t="s">
        <v>3196</v>
      </c>
      <c r="D375" s="31" t="s">
        <v>3191</v>
      </c>
      <c r="E375" s="31">
        <v>720</v>
      </c>
      <c r="F375" s="31">
        <f ca="1">IMPORT[TT]</f>
        <v>9</v>
      </c>
      <c r="G375" s="31"/>
      <c r="H375" s="34" t="s">
        <v>2829</v>
      </c>
      <c r="I375" s="32">
        <v>9</v>
      </c>
      <c r="K375" s="31" t="str">
        <f>IF(IMPORT[[#This Row],[b1]]="","",IMPORT[[#This Row],[b1]]-IMPORT[[#This Row],[a1]])</f>
        <v/>
      </c>
      <c r="L375" s="32">
        <f ca="1">SUM(INDIRECT(IMPORT_VAR[TABLENAME]&amp;"[@a"&amp;$1:$1-1&amp;"]"),INDIRECT(IMPORT_VAR[TABLENAME]&amp;"[@c"&amp;$1:$1-1&amp;"]"))</f>
        <v>9</v>
      </c>
      <c r="M375" s="31"/>
      <c r="N375" s="31" t="str">
        <f>IF(IMPORT[[#This Row],[b2]]="","",IMPORT[[#This Row],[b2]]-IMPORT[[#This Row],[a2]])</f>
        <v/>
      </c>
      <c r="O375" s="32">
        <f ca="1">SUM(INDIRECT(IMPORT_VAR[TABLENAME]&amp;"[@a"&amp;$1:$1-1&amp;"]"),INDIRECT(IMPORT_VAR[TABLENAME]&amp;"[@c"&amp;$1:$1-1&amp;"]"))</f>
        <v>9</v>
      </c>
      <c r="P375" s="33"/>
      <c r="Q375" s="33" t="str">
        <f>IF(IMPORT[[#This Row],[b3]]="","",IMPORT[[#This Row],[b3]]-IMPORT[[#This Row],[a3]])</f>
        <v/>
      </c>
      <c r="R375" s="32">
        <f ca="1">SUM(INDIRECT(IMPORT_VAR[TABLENAME]&amp;"[@a"&amp;$1:$1-1&amp;"]"),INDIRECT(IMPORT_VAR[TABLENAME]&amp;"[@c"&amp;$1:$1-1&amp;"]"))</f>
        <v>9</v>
      </c>
      <c r="S375" s="33"/>
      <c r="T375" s="33" t="str">
        <f>IF(IMPORT[[#This Row],[b4]]="","",IMPORT[[#This Row],[b4]]-IMPORT[[#This Row],[a4]])</f>
        <v/>
      </c>
      <c r="U375" s="32">
        <f ca="1">SUM(INDIRECT(IMPORT_VAR[TABLENAME]&amp;"[@a"&amp;$1:$1-1&amp;"]"),INDIRECT(IMPORT_VAR[TABLENAME]&amp;"[@c"&amp;$1:$1-1&amp;"]"))</f>
        <v>9</v>
      </c>
      <c r="V375" s="33"/>
      <c r="W375" s="31"/>
      <c r="X375" s="31" t="str">
        <f>IF(IMPORT[[#This Row],[b5]]="","",IMPORT[[#This Row],[b5]]-IMPORT[[#This Row],[a5]])</f>
        <v/>
      </c>
      <c r="Y375" s="49">
        <f ca="1">SUM(INDIRECT(IMPORT_VAR[TABLENAME]&amp;"[@a"&amp;$1:$1-1&amp;"]"),INDIRECT(IMPORT_VAR[TABLENAME]&amp;"[@c"&amp;$1:$1-1&amp;"]"))</f>
        <v>9</v>
      </c>
      <c r="Z375" s="51" t="s">
        <v>2763</v>
      </c>
      <c r="AA375" s="51" t="s">
        <v>3196</v>
      </c>
      <c r="AB375" s="51"/>
      <c r="AC375" s="51" t="str">
        <f>CONCATENATE(IMPORT[[#This Row],[1]]," ",IMPORT[[#This Row],[2]],IF(IMPORT[[#This Row],[3]]="","",CONCATENATE(" ",IMPORT[[#This Row],[3]])))</f>
        <v>Pocket NO-859-M/ K</v>
      </c>
      <c r="AD375" s="51" t="str">
        <f>CONCATENATE("Import ",IMPORT[[#This Row],[Ket]])</f>
        <v>Import B1</v>
      </c>
      <c r="AE375" s="52">
        <v>720</v>
      </c>
      <c r="AF375" s="52" t="s">
        <v>5118</v>
      </c>
      <c r="AG375" s="52" t="s">
        <v>5780</v>
      </c>
      <c r="AH375" s="52">
        <f ca="1">IMPORT[[#This Row],[C]]</f>
        <v>9</v>
      </c>
      <c r="AI375" s="126" t="str">
        <f>CONCATENATE(IMPORT[[#This Row],[6]]," ",IMPORT[[#This Row],[7]])</f>
        <v>720 PCS</v>
      </c>
    </row>
    <row r="376" spans="1:35">
      <c r="A376" s="102">
        <v>374</v>
      </c>
      <c r="B376" s="31">
        <f ca="1">IF(IMPORT[[#This Row],[C]]&lt;1,"",ROW()-2)</f>
        <v>374</v>
      </c>
      <c r="C376" s="57" t="s">
        <v>3197</v>
      </c>
      <c r="D376" s="31" t="s">
        <v>3191</v>
      </c>
      <c r="E376" s="31">
        <v>720</v>
      </c>
      <c r="F376" s="31">
        <f ca="1">IMPORT[TT]</f>
        <v>6</v>
      </c>
      <c r="G376" s="31"/>
      <c r="H376" s="34" t="s">
        <v>2829</v>
      </c>
      <c r="I376" s="32">
        <v>6</v>
      </c>
      <c r="K376" s="31" t="str">
        <f>IF(IMPORT[[#This Row],[b1]]="","",IMPORT[[#This Row],[b1]]-IMPORT[[#This Row],[a1]])</f>
        <v/>
      </c>
      <c r="L376" s="32">
        <f ca="1">SUM(INDIRECT(IMPORT_VAR[TABLENAME]&amp;"[@a"&amp;$1:$1-1&amp;"]"),INDIRECT(IMPORT_VAR[TABLENAME]&amp;"[@c"&amp;$1:$1-1&amp;"]"))</f>
        <v>6</v>
      </c>
      <c r="M376" s="31"/>
      <c r="N376" s="31" t="str">
        <f>IF(IMPORT[[#This Row],[b2]]="","",IMPORT[[#This Row],[b2]]-IMPORT[[#This Row],[a2]])</f>
        <v/>
      </c>
      <c r="O376" s="32">
        <f ca="1">SUM(INDIRECT(IMPORT_VAR[TABLENAME]&amp;"[@a"&amp;$1:$1-1&amp;"]"),INDIRECT(IMPORT_VAR[TABLENAME]&amp;"[@c"&amp;$1:$1-1&amp;"]"))</f>
        <v>6</v>
      </c>
      <c r="P376" s="33"/>
      <c r="Q376" s="33" t="str">
        <f>IF(IMPORT[[#This Row],[b3]]="","",IMPORT[[#This Row],[b3]]-IMPORT[[#This Row],[a3]])</f>
        <v/>
      </c>
      <c r="R376" s="32">
        <f ca="1">SUM(INDIRECT(IMPORT_VAR[TABLENAME]&amp;"[@a"&amp;$1:$1-1&amp;"]"),INDIRECT(IMPORT_VAR[TABLENAME]&amp;"[@c"&amp;$1:$1-1&amp;"]"))</f>
        <v>6</v>
      </c>
      <c r="S376" s="33"/>
      <c r="T376" s="33" t="str">
        <f>IF(IMPORT[[#This Row],[b4]]="","",IMPORT[[#This Row],[b4]]-IMPORT[[#This Row],[a4]])</f>
        <v/>
      </c>
      <c r="U376" s="32">
        <f ca="1">SUM(INDIRECT(IMPORT_VAR[TABLENAME]&amp;"[@a"&amp;$1:$1-1&amp;"]"),INDIRECT(IMPORT_VAR[TABLENAME]&amp;"[@c"&amp;$1:$1-1&amp;"]"))</f>
        <v>6</v>
      </c>
      <c r="V376" s="33"/>
      <c r="W376" s="31"/>
      <c r="X376" s="31" t="str">
        <f>IF(IMPORT[[#This Row],[b5]]="","",IMPORT[[#This Row],[b5]]-IMPORT[[#This Row],[a5]])</f>
        <v/>
      </c>
      <c r="Y376" s="49">
        <f ca="1">SUM(INDIRECT(IMPORT_VAR[TABLENAME]&amp;"[@a"&amp;$1:$1-1&amp;"]"),INDIRECT(IMPORT_VAR[TABLENAME]&amp;"[@c"&amp;$1:$1-1&amp;"]"))</f>
        <v>6</v>
      </c>
      <c r="Z376" s="51" t="s">
        <v>2763</v>
      </c>
      <c r="AA376" s="51" t="s">
        <v>3197</v>
      </c>
      <c r="AB376" s="51"/>
      <c r="AC376" s="51" t="str">
        <f>CONCATENATE(IMPORT[[#This Row],[1]]," ",IMPORT[[#This Row],[2]],IF(IMPORT[[#This Row],[3]]="","",CONCATENATE(" ",IMPORT[[#This Row],[3]])))</f>
        <v>Pocket NO-003-M/ K</v>
      </c>
      <c r="AD376" s="51" t="str">
        <f>CONCATENATE("Import ",IMPORT[[#This Row],[Ket]])</f>
        <v>Import B1</v>
      </c>
      <c r="AE376" s="52">
        <v>720</v>
      </c>
      <c r="AF376" s="52" t="s">
        <v>5118</v>
      </c>
      <c r="AG376" s="52" t="s">
        <v>5780</v>
      </c>
      <c r="AH376" s="52">
        <f ca="1">IMPORT[[#This Row],[C]]</f>
        <v>6</v>
      </c>
      <c r="AI376" s="126" t="str">
        <f>CONCATENATE(IMPORT[[#This Row],[6]]," ",IMPORT[[#This Row],[7]])</f>
        <v>720 PCS</v>
      </c>
    </row>
    <row r="377" spans="1:35">
      <c r="A377" s="102">
        <v>375</v>
      </c>
      <c r="B377" s="31">
        <f ca="1">IF(IMPORT[[#This Row],[C]]&lt;1,"",ROW()-2)</f>
        <v>375</v>
      </c>
      <c r="C377" s="57" t="s">
        <v>3198</v>
      </c>
      <c r="D377" s="31" t="s">
        <v>3191</v>
      </c>
      <c r="E377" s="31">
        <v>720</v>
      </c>
      <c r="F377" s="31">
        <f ca="1">IMPORT[TT]</f>
        <v>3</v>
      </c>
      <c r="G377" s="31"/>
      <c r="H377" s="34" t="s">
        <v>2829</v>
      </c>
      <c r="I377" s="32">
        <v>3</v>
      </c>
      <c r="K377" s="31" t="str">
        <f>IF(IMPORT[[#This Row],[b1]]="","",IMPORT[[#This Row],[b1]]-IMPORT[[#This Row],[a1]])</f>
        <v/>
      </c>
      <c r="L377" s="32">
        <f ca="1">SUM(INDIRECT(IMPORT_VAR[TABLENAME]&amp;"[@a"&amp;$1:$1-1&amp;"]"),INDIRECT(IMPORT_VAR[TABLENAME]&amp;"[@c"&amp;$1:$1-1&amp;"]"))</f>
        <v>3</v>
      </c>
      <c r="M377" s="31"/>
      <c r="N377" s="31" t="str">
        <f>IF(IMPORT[[#This Row],[b2]]="","",IMPORT[[#This Row],[b2]]-IMPORT[[#This Row],[a2]])</f>
        <v/>
      </c>
      <c r="O377" s="32">
        <f ca="1">SUM(INDIRECT(IMPORT_VAR[TABLENAME]&amp;"[@a"&amp;$1:$1-1&amp;"]"),INDIRECT(IMPORT_VAR[TABLENAME]&amp;"[@c"&amp;$1:$1-1&amp;"]"))</f>
        <v>3</v>
      </c>
      <c r="P377" s="33"/>
      <c r="Q377" s="33" t="str">
        <f>IF(IMPORT[[#This Row],[b3]]="","",IMPORT[[#This Row],[b3]]-IMPORT[[#This Row],[a3]])</f>
        <v/>
      </c>
      <c r="R377" s="32">
        <f ca="1">SUM(INDIRECT(IMPORT_VAR[TABLENAME]&amp;"[@a"&amp;$1:$1-1&amp;"]"),INDIRECT(IMPORT_VAR[TABLENAME]&amp;"[@c"&amp;$1:$1-1&amp;"]"))</f>
        <v>3</v>
      </c>
      <c r="S377" s="33"/>
      <c r="T377" s="33" t="str">
        <f>IF(IMPORT[[#This Row],[b4]]="","",IMPORT[[#This Row],[b4]]-IMPORT[[#This Row],[a4]])</f>
        <v/>
      </c>
      <c r="U377" s="32">
        <f ca="1">SUM(INDIRECT(IMPORT_VAR[TABLENAME]&amp;"[@a"&amp;$1:$1-1&amp;"]"),INDIRECT(IMPORT_VAR[TABLENAME]&amp;"[@c"&amp;$1:$1-1&amp;"]"))</f>
        <v>3</v>
      </c>
      <c r="V377" s="33"/>
      <c r="W377" s="31"/>
      <c r="X377" s="31" t="str">
        <f>IF(IMPORT[[#This Row],[b5]]="","",IMPORT[[#This Row],[b5]]-IMPORT[[#This Row],[a5]])</f>
        <v/>
      </c>
      <c r="Y377" s="49">
        <f ca="1">SUM(INDIRECT(IMPORT_VAR[TABLENAME]&amp;"[@a"&amp;$1:$1-1&amp;"]"),INDIRECT(IMPORT_VAR[TABLENAME]&amp;"[@c"&amp;$1:$1-1&amp;"]"))</f>
        <v>3</v>
      </c>
      <c r="Z377" s="51" t="s">
        <v>2763</v>
      </c>
      <c r="AA377" s="51" t="s">
        <v>3198</v>
      </c>
      <c r="AB377" s="51"/>
      <c r="AC377" s="51" t="str">
        <f>CONCATENATE(IMPORT[[#This Row],[1]]," ",IMPORT[[#This Row],[2]],IF(IMPORT[[#This Row],[3]]="","",CONCATENATE(" ",IMPORT[[#This Row],[3]])))</f>
        <v>Pocket NO-893-M/ K</v>
      </c>
      <c r="AD377" s="51" t="str">
        <f>CONCATENATE("Import ",IMPORT[[#This Row],[Ket]])</f>
        <v>Import B1</v>
      </c>
      <c r="AE377" s="52">
        <v>720</v>
      </c>
      <c r="AF377" s="52" t="s">
        <v>5118</v>
      </c>
      <c r="AG377" s="52" t="s">
        <v>5780</v>
      </c>
      <c r="AH377" s="52">
        <f ca="1">IMPORT[[#This Row],[C]]</f>
        <v>3</v>
      </c>
      <c r="AI377" s="126" t="str">
        <f>CONCATENATE(IMPORT[[#This Row],[6]]," ",IMPORT[[#This Row],[7]])</f>
        <v>720 PCS</v>
      </c>
    </row>
    <row r="378" spans="1:35">
      <c r="A378" s="102">
        <v>376</v>
      </c>
      <c r="B378" s="31">
        <f ca="1">IF(IMPORT[[#This Row],[C]]&lt;1,"",ROW()-2)</f>
        <v>376</v>
      </c>
      <c r="C378" s="57" t="s">
        <v>3199</v>
      </c>
      <c r="D378" s="31" t="s">
        <v>3191</v>
      </c>
      <c r="E378" s="31">
        <v>720</v>
      </c>
      <c r="F378" s="31">
        <f ca="1">IMPORT[TT]</f>
        <v>7</v>
      </c>
      <c r="G378" s="31"/>
      <c r="H378" s="34" t="s">
        <v>2829</v>
      </c>
      <c r="I378" s="32">
        <v>7</v>
      </c>
      <c r="K378" s="31" t="str">
        <f>IF(IMPORT[[#This Row],[b1]]="","",IMPORT[[#This Row],[b1]]-IMPORT[[#This Row],[a1]])</f>
        <v/>
      </c>
      <c r="L378" s="32">
        <f ca="1">SUM(INDIRECT(IMPORT_VAR[TABLENAME]&amp;"[@a"&amp;$1:$1-1&amp;"]"),INDIRECT(IMPORT_VAR[TABLENAME]&amp;"[@c"&amp;$1:$1-1&amp;"]"))</f>
        <v>7</v>
      </c>
      <c r="M378" s="31"/>
      <c r="N378" s="31" t="str">
        <f>IF(IMPORT[[#This Row],[b2]]="","",IMPORT[[#This Row],[b2]]-IMPORT[[#This Row],[a2]])</f>
        <v/>
      </c>
      <c r="O378" s="32">
        <f ca="1">SUM(INDIRECT(IMPORT_VAR[TABLENAME]&amp;"[@a"&amp;$1:$1-1&amp;"]"),INDIRECT(IMPORT_VAR[TABLENAME]&amp;"[@c"&amp;$1:$1-1&amp;"]"))</f>
        <v>7</v>
      </c>
      <c r="P378" s="33"/>
      <c r="Q378" s="33" t="str">
        <f>IF(IMPORT[[#This Row],[b3]]="","",IMPORT[[#This Row],[b3]]-IMPORT[[#This Row],[a3]])</f>
        <v/>
      </c>
      <c r="R378" s="32">
        <f ca="1">SUM(INDIRECT(IMPORT_VAR[TABLENAME]&amp;"[@a"&amp;$1:$1-1&amp;"]"),INDIRECT(IMPORT_VAR[TABLENAME]&amp;"[@c"&amp;$1:$1-1&amp;"]"))</f>
        <v>7</v>
      </c>
      <c r="S378" s="33"/>
      <c r="T378" s="33" t="str">
        <f>IF(IMPORT[[#This Row],[b4]]="","",IMPORT[[#This Row],[b4]]-IMPORT[[#This Row],[a4]])</f>
        <v/>
      </c>
      <c r="U378" s="32">
        <f ca="1">SUM(INDIRECT(IMPORT_VAR[TABLENAME]&amp;"[@a"&amp;$1:$1-1&amp;"]"),INDIRECT(IMPORT_VAR[TABLENAME]&amp;"[@c"&amp;$1:$1-1&amp;"]"))</f>
        <v>7</v>
      </c>
      <c r="V378" s="33"/>
      <c r="W378" s="31"/>
      <c r="X378" s="31" t="str">
        <f>IF(IMPORT[[#This Row],[b5]]="","",IMPORT[[#This Row],[b5]]-IMPORT[[#This Row],[a5]])</f>
        <v/>
      </c>
      <c r="Y378" s="49">
        <f ca="1">SUM(INDIRECT(IMPORT_VAR[TABLENAME]&amp;"[@a"&amp;$1:$1-1&amp;"]"),INDIRECT(IMPORT_VAR[TABLENAME]&amp;"[@c"&amp;$1:$1-1&amp;"]"))</f>
        <v>7</v>
      </c>
      <c r="Z378" s="51" t="s">
        <v>2763</v>
      </c>
      <c r="AA378" s="51" t="s">
        <v>3199</v>
      </c>
      <c r="AB378" s="51"/>
      <c r="AC378" s="51" t="str">
        <f>CONCATENATE(IMPORT[[#This Row],[1]]," ",IMPORT[[#This Row],[2]],IF(IMPORT[[#This Row],[3]]="","",CONCATENATE(" ",IMPORT[[#This Row],[3]])))</f>
        <v>Pocket NO-1036-M/ K</v>
      </c>
      <c r="AD378" s="51" t="str">
        <f>CONCATENATE("Import ",IMPORT[[#This Row],[Ket]])</f>
        <v>Import B1</v>
      </c>
      <c r="AE378" s="52">
        <v>720</v>
      </c>
      <c r="AF378" s="52" t="s">
        <v>5118</v>
      </c>
      <c r="AG378" s="52" t="s">
        <v>5780</v>
      </c>
      <c r="AH378" s="52">
        <f ca="1">IMPORT[[#This Row],[C]]</f>
        <v>7</v>
      </c>
      <c r="AI378" s="126" t="str">
        <f>CONCATENATE(IMPORT[[#This Row],[6]]," ",IMPORT[[#This Row],[7]])</f>
        <v>720 PCS</v>
      </c>
    </row>
    <row r="379" spans="1:35">
      <c r="A379" s="102">
        <v>377</v>
      </c>
      <c r="B379" s="31">
        <f ca="1">IF(IMPORT[[#This Row],[C]]&lt;1,"",ROW()-2)</f>
        <v>377</v>
      </c>
      <c r="C379" s="57" t="s">
        <v>3200</v>
      </c>
      <c r="D379" s="31" t="s">
        <v>3194</v>
      </c>
      <c r="E379" s="31">
        <v>480</v>
      </c>
      <c r="F379" s="31">
        <f ca="1">IMPORT[TT]</f>
        <v>9</v>
      </c>
      <c r="G379" s="31"/>
      <c r="H379" s="34" t="s">
        <v>2829</v>
      </c>
      <c r="I379" s="32">
        <v>9</v>
      </c>
      <c r="K379" s="31" t="str">
        <f>IF(IMPORT[[#This Row],[b1]]="","",IMPORT[[#This Row],[b1]]-IMPORT[[#This Row],[a1]])</f>
        <v/>
      </c>
      <c r="L379" s="32">
        <f ca="1">SUM(INDIRECT(IMPORT_VAR[TABLENAME]&amp;"[@a"&amp;$1:$1-1&amp;"]"),INDIRECT(IMPORT_VAR[TABLENAME]&amp;"[@c"&amp;$1:$1-1&amp;"]"))</f>
        <v>9</v>
      </c>
      <c r="M379" s="31"/>
      <c r="N379" s="31" t="str">
        <f>IF(IMPORT[[#This Row],[b2]]="","",IMPORT[[#This Row],[b2]]-IMPORT[[#This Row],[a2]])</f>
        <v/>
      </c>
      <c r="O379" s="32">
        <f ca="1">SUM(INDIRECT(IMPORT_VAR[TABLENAME]&amp;"[@a"&amp;$1:$1-1&amp;"]"),INDIRECT(IMPORT_VAR[TABLENAME]&amp;"[@c"&amp;$1:$1-1&amp;"]"))</f>
        <v>9</v>
      </c>
      <c r="P379" s="33"/>
      <c r="Q379" s="33" t="str">
        <f>IF(IMPORT[[#This Row],[b3]]="","",IMPORT[[#This Row],[b3]]-IMPORT[[#This Row],[a3]])</f>
        <v/>
      </c>
      <c r="R379" s="32">
        <f ca="1">SUM(INDIRECT(IMPORT_VAR[TABLENAME]&amp;"[@a"&amp;$1:$1-1&amp;"]"),INDIRECT(IMPORT_VAR[TABLENAME]&amp;"[@c"&amp;$1:$1-1&amp;"]"))</f>
        <v>9</v>
      </c>
      <c r="S379" s="33"/>
      <c r="T379" s="33" t="str">
        <f>IF(IMPORT[[#This Row],[b4]]="","",IMPORT[[#This Row],[b4]]-IMPORT[[#This Row],[a4]])</f>
        <v/>
      </c>
      <c r="U379" s="32">
        <f ca="1">SUM(INDIRECT(IMPORT_VAR[TABLENAME]&amp;"[@a"&amp;$1:$1-1&amp;"]"),INDIRECT(IMPORT_VAR[TABLENAME]&amp;"[@c"&amp;$1:$1-1&amp;"]"))</f>
        <v>9</v>
      </c>
      <c r="V379" s="33"/>
      <c r="W379" s="31"/>
      <c r="X379" s="31" t="str">
        <f>IF(IMPORT[[#This Row],[b5]]="","",IMPORT[[#This Row],[b5]]-IMPORT[[#This Row],[a5]])</f>
        <v/>
      </c>
      <c r="Y379" s="49">
        <f ca="1">SUM(INDIRECT(IMPORT_VAR[TABLENAME]&amp;"[@a"&amp;$1:$1-1&amp;"]"),INDIRECT(IMPORT_VAR[TABLENAME]&amp;"[@c"&amp;$1:$1-1&amp;"]"))</f>
        <v>9</v>
      </c>
      <c r="Z379" s="51" t="s">
        <v>2763</v>
      </c>
      <c r="AA379" s="51" t="s">
        <v>3200</v>
      </c>
      <c r="AB379" s="51"/>
      <c r="AC379" s="51" t="str">
        <f>CONCATENATE(IMPORT[[#This Row],[1]]," ",IMPORT[[#This Row],[2]],IF(IMPORT[[#This Row],[3]]="","",CONCATENATE(" ",IMPORT[[#This Row],[3]])))</f>
        <v>Pocket NO-859-L/ M</v>
      </c>
      <c r="AD379" s="51" t="str">
        <f>CONCATENATE("Import ",IMPORT[[#This Row],[Ket]])</f>
        <v>Import B1</v>
      </c>
      <c r="AE379" s="52">
        <v>480</v>
      </c>
      <c r="AF379" s="52" t="s">
        <v>5118</v>
      </c>
      <c r="AG379" s="52" t="s">
        <v>5780</v>
      </c>
      <c r="AH379" s="52">
        <f ca="1">IMPORT[[#This Row],[C]]</f>
        <v>9</v>
      </c>
      <c r="AI379" s="126" t="str">
        <f>CONCATENATE(IMPORT[[#This Row],[6]]," ",IMPORT[[#This Row],[7]])</f>
        <v>480 PCS</v>
      </c>
    </row>
    <row r="380" spans="1:35">
      <c r="A380" s="102">
        <v>378</v>
      </c>
      <c r="B380" s="31">
        <f ca="1">IF(IMPORT[[#This Row],[C]]&lt;1,"",ROW()-2)</f>
        <v>378</v>
      </c>
      <c r="C380" s="57" t="s">
        <v>3201</v>
      </c>
      <c r="D380" s="31" t="s">
        <v>3194</v>
      </c>
      <c r="E380" s="31">
        <v>480</v>
      </c>
      <c r="F380" s="31">
        <f ca="1">IMPORT[TT]</f>
        <v>5</v>
      </c>
      <c r="G380" s="31"/>
      <c r="H380" s="34" t="s">
        <v>2829</v>
      </c>
      <c r="I380" s="32">
        <v>5</v>
      </c>
      <c r="K380" s="31" t="str">
        <f>IF(IMPORT[[#This Row],[b1]]="","",IMPORT[[#This Row],[b1]]-IMPORT[[#This Row],[a1]])</f>
        <v/>
      </c>
      <c r="L380" s="32">
        <f ca="1">SUM(INDIRECT(IMPORT_VAR[TABLENAME]&amp;"[@a"&amp;$1:$1-1&amp;"]"),INDIRECT(IMPORT_VAR[TABLENAME]&amp;"[@c"&amp;$1:$1-1&amp;"]"))</f>
        <v>5</v>
      </c>
      <c r="M380" s="31"/>
      <c r="N380" s="31" t="str">
        <f>IF(IMPORT[[#This Row],[b2]]="","",IMPORT[[#This Row],[b2]]-IMPORT[[#This Row],[a2]])</f>
        <v/>
      </c>
      <c r="O380" s="32">
        <f ca="1">SUM(INDIRECT(IMPORT_VAR[TABLENAME]&amp;"[@a"&amp;$1:$1-1&amp;"]"),INDIRECT(IMPORT_VAR[TABLENAME]&amp;"[@c"&amp;$1:$1-1&amp;"]"))</f>
        <v>5</v>
      </c>
      <c r="P380" s="33"/>
      <c r="Q380" s="33" t="str">
        <f>IF(IMPORT[[#This Row],[b3]]="","",IMPORT[[#This Row],[b3]]-IMPORT[[#This Row],[a3]])</f>
        <v/>
      </c>
      <c r="R380" s="32">
        <f ca="1">SUM(INDIRECT(IMPORT_VAR[TABLENAME]&amp;"[@a"&amp;$1:$1-1&amp;"]"),INDIRECT(IMPORT_VAR[TABLENAME]&amp;"[@c"&amp;$1:$1-1&amp;"]"))</f>
        <v>5</v>
      </c>
      <c r="S380" s="33"/>
      <c r="T380" s="33" t="str">
        <f>IF(IMPORT[[#This Row],[b4]]="","",IMPORT[[#This Row],[b4]]-IMPORT[[#This Row],[a4]])</f>
        <v/>
      </c>
      <c r="U380" s="32">
        <f ca="1">SUM(INDIRECT(IMPORT_VAR[TABLENAME]&amp;"[@a"&amp;$1:$1-1&amp;"]"),INDIRECT(IMPORT_VAR[TABLENAME]&amp;"[@c"&amp;$1:$1-1&amp;"]"))</f>
        <v>5</v>
      </c>
      <c r="V380" s="33"/>
      <c r="W380" s="31"/>
      <c r="X380" s="31" t="str">
        <f>IF(IMPORT[[#This Row],[b5]]="","",IMPORT[[#This Row],[b5]]-IMPORT[[#This Row],[a5]])</f>
        <v/>
      </c>
      <c r="Y380" s="49">
        <f ca="1">SUM(INDIRECT(IMPORT_VAR[TABLENAME]&amp;"[@a"&amp;$1:$1-1&amp;"]"),INDIRECT(IMPORT_VAR[TABLENAME]&amp;"[@c"&amp;$1:$1-1&amp;"]"))</f>
        <v>5</v>
      </c>
      <c r="Z380" s="51" t="s">
        <v>2763</v>
      </c>
      <c r="AA380" s="51" t="s">
        <v>3201</v>
      </c>
      <c r="AB380" s="51" t="s">
        <v>5706</v>
      </c>
      <c r="AC380" s="51" t="str">
        <f>CONCATENATE(IMPORT[[#This Row],[1]]," ",IMPORT[[#This Row],[2]],IF(IMPORT[[#This Row],[3]]="","",CONCATENATE(" ",IMPORT[[#This Row],[3]])))</f>
        <v>Pocket NO-003-L/ M M</v>
      </c>
      <c r="AD380" s="51" t="str">
        <f>CONCATENATE("Import ",IMPORT[[#This Row],[Ket]])</f>
        <v>Import B1</v>
      </c>
      <c r="AE380" s="52">
        <v>480</v>
      </c>
      <c r="AF380" s="52" t="s">
        <v>5118</v>
      </c>
      <c r="AG380" s="52" t="s">
        <v>5780</v>
      </c>
      <c r="AH380" s="52">
        <f ca="1">IMPORT[[#This Row],[C]]</f>
        <v>5</v>
      </c>
      <c r="AI380" s="126" t="str">
        <f>CONCATENATE(IMPORT[[#This Row],[6]]," ",IMPORT[[#This Row],[7]])</f>
        <v>480 PCS</v>
      </c>
    </row>
    <row r="381" spans="1:35">
      <c r="A381" s="102">
        <v>379</v>
      </c>
      <c r="B381" s="31">
        <f ca="1">IF(IMPORT[[#This Row],[C]]&lt;1,"",ROW()-2)</f>
        <v>379</v>
      </c>
      <c r="C381" s="57" t="s">
        <v>3202</v>
      </c>
      <c r="D381" s="31" t="s">
        <v>3194</v>
      </c>
      <c r="E381" s="31">
        <v>480</v>
      </c>
      <c r="F381" s="31">
        <f ca="1">IMPORT[TT]</f>
        <v>2</v>
      </c>
      <c r="G381" s="31"/>
      <c r="H381" s="34" t="s">
        <v>2829</v>
      </c>
      <c r="I381" s="32">
        <v>2</v>
      </c>
      <c r="K381" s="31" t="str">
        <f>IF(IMPORT[[#This Row],[b1]]="","",IMPORT[[#This Row],[b1]]-IMPORT[[#This Row],[a1]])</f>
        <v/>
      </c>
      <c r="L381" s="32">
        <f ca="1">SUM(INDIRECT(IMPORT_VAR[TABLENAME]&amp;"[@a"&amp;$1:$1-1&amp;"]"),INDIRECT(IMPORT_VAR[TABLENAME]&amp;"[@c"&amp;$1:$1-1&amp;"]"))</f>
        <v>2</v>
      </c>
      <c r="M381" s="31"/>
      <c r="N381" s="31" t="str">
        <f>IF(IMPORT[[#This Row],[b2]]="","",IMPORT[[#This Row],[b2]]-IMPORT[[#This Row],[a2]])</f>
        <v/>
      </c>
      <c r="O381" s="32">
        <f ca="1">SUM(INDIRECT(IMPORT_VAR[TABLENAME]&amp;"[@a"&amp;$1:$1-1&amp;"]"),INDIRECT(IMPORT_VAR[TABLENAME]&amp;"[@c"&amp;$1:$1-1&amp;"]"))</f>
        <v>2</v>
      </c>
      <c r="P381" s="33"/>
      <c r="Q381" s="33" t="str">
        <f>IF(IMPORT[[#This Row],[b3]]="","",IMPORT[[#This Row],[b3]]-IMPORT[[#This Row],[a3]])</f>
        <v/>
      </c>
      <c r="R381" s="32">
        <f ca="1">SUM(INDIRECT(IMPORT_VAR[TABLENAME]&amp;"[@a"&amp;$1:$1-1&amp;"]"),INDIRECT(IMPORT_VAR[TABLENAME]&amp;"[@c"&amp;$1:$1-1&amp;"]"))</f>
        <v>2</v>
      </c>
      <c r="S381" s="33"/>
      <c r="T381" s="33" t="str">
        <f>IF(IMPORT[[#This Row],[b4]]="","",IMPORT[[#This Row],[b4]]-IMPORT[[#This Row],[a4]])</f>
        <v/>
      </c>
      <c r="U381" s="32">
        <f ca="1">SUM(INDIRECT(IMPORT_VAR[TABLENAME]&amp;"[@a"&amp;$1:$1-1&amp;"]"),INDIRECT(IMPORT_VAR[TABLENAME]&amp;"[@c"&amp;$1:$1-1&amp;"]"))</f>
        <v>2</v>
      </c>
      <c r="V381" s="33"/>
      <c r="W381" s="31"/>
      <c r="X381" s="31" t="str">
        <f>IF(IMPORT[[#This Row],[b5]]="","",IMPORT[[#This Row],[b5]]-IMPORT[[#This Row],[a5]])</f>
        <v/>
      </c>
      <c r="Y381" s="49">
        <f ca="1">SUM(INDIRECT(IMPORT_VAR[TABLENAME]&amp;"[@a"&amp;$1:$1-1&amp;"]"),INDIRECT(IMPORT_VAR[TABLENAME]&amp;"[@c"&amp;$1:$1-1&amp;"]"))</f>
        <v>2</v>
      </c>
      <c r="Z381" s="51" t="s">
        <v>2763</v>
      </c>
      <c r="AA381" s="51" t="s">
        <v>3202</v>
      </c>
      <c r="AB381" s="51"/>
      <c r="AC381" s="51" t="str">
        <f>CONCATENATE(IMPORT[[#This Row],[1]]," ",IMPORT[[#This Row],[2]],IF(IMPORT[[#This Row],[3]]="","",CONCATENATE(" ",IMPORT[[#This Row],[3]])))</f>
        <v>Pocket NO-893-L/ M</v>
      </c>
      <c r="AD381" s="51" t="str">
        <f>CONCATENATE("Import ",IMPORT[[#This Row],[Ket]])</f>
        <v>Import B1</v>
      </c>
      <c r="AE381" s="52">
        <v>480</v>
      </c>
      <c r="AF381" s="52" t="s">
        <v>5118</v>
      </c>
      <c r="AG381" s="52" t="s">
        <v>5780</v>
      </c>
      <c r="AH381" s="52">
        <f ca="1">IMPORT[[#This Row],[C]]</f>
        <v>2</v>
      </c>
      <c r="AI381" s="126" t="str">
        <f>CONCATENATE(IMPORT[[#This Row],[6]]," ",IMPORT[[#This Row],[7]])</f>
        <v>480 PCS</v>
      </c>
    </row>
    <row r="382" spans="1:35">
      <c r="A382" s="102">
        <v>380</v>
      </c>
      <c r="B382" s="31">
        <f ca="1">IF(IMPORT[[#This Row],[C]]&lt;1,"",ROW()-2)</f>
        <v>380</v>
      </c>
      <c r="C382" s="57" t="s">
        <v>3203</v>
      </c>
      <c r="D382" s="31" t="s">
        <v>3194</v>
      </c>
      <c r="E382" s="31">
        <v>480</v>
      </c>
      <c r="F382" s="31">
        <f ca="1">IMPORT[TT]</f>
        <v>2</v>
      </c>
      <c r="G382" s="31"/>
      <c r="H382" s="34" t="s">
        <v>2829</v>
      </c>
      <c r="I382" s="32">
        <v>2</v>
      </c>
      <c r="K382" s="31" t="str">
        <f>IF(IMPORT[[#This Row],[b1]]="","",IMPORT[[#This Row],[b1]]-IMPORT[[#This Row],[a1]])</f>
        <v/>
      </c>
      <c r="L382" s="32">
        <f ca="1">SUM(INDIRECT(IMPORT_VAR[TABLENAME]&amp;"[@a"&amp;$1:$1-1&amp;"]"),INDIRECT(IMPORT_VAR[TABLENAME]&amp;"[@c"&amp;$1:$1-1&amp;"]"))</f>
        <v>2</v>
      </c>
      <c r="M382" s="31"/>
      <c r="N382" s="31" t="str">
        <f>IF(IMPORT[[#This Row],[b2]]="","",IMPORT[[#This Row],[b2]]-IMPORT[[#This Row],[a2]])</f>
        <v/>
      </c>
      <c r="O382" s="32">
        <f ca="1">SUM(INDIRECT(IMPORT_VAR[TABLENAME]&amp;"[@a"&amp;$1:$1-1&amp;"]"),INDIRECT(IMPORT_VAR[TABLENAME]&amp;"[@c"&amp;$1:$1-1&amp;"]"))</f>
        <v>2</v>
      </c>
      <c r="P382" s="33"/>
      <c r="Q382" s="33" t="str">
        <f>IF(IMPORT[[#This Row],[b3]]="","",IMPORT[[#This Row],[b3]]-IMPORT[[#This Row],[a3]])</f>
        <v/>
      </c>
      <c r="R382" s="32">
        <f ca="1">SUM(INDIRECT(IMPORT_VAR[TABLENAME]&amp;"[@a"&amp;$1:$1-1&amp;"]"),INDIRECT(IMPORT_VAR[TABLENAME]&amp;"[@c"&amp;$1:$1-1&amp;"]"))</f>
        <v>2</v>
      </c>
      <c r="S382" s="33"/>
      <c r="T382" s="33" t="str">
        <f>IF(IMPORT[[#This Row],[b4]]="","",IMPORT[[#This Row],[b4]]-IMPORT[[#This Row],[a4]])</f>
        <v/>
      </c>
      <c r="U382" s="32">
        <f ca="1">SUM(INDIRECT(IMPORT_VAR[TABLENAME]&amp;"[@a"&amp;$1:$1-1&amp;"]"),INDIRECT(IMPORT_VAR[TABLENAME]&amp;"[@c"&amp;$1:$1-1&amp;"]"))</f>
        <v>2</v>
      </c>
      <c r="V382" s="33"/>
      <c r="W382" s="31"/>
      <c r="X382" s="31" t="str">
        <f>IF(IMPORT[[#This Row],[b5]]="","",IMPORT[[#This Row],[b5]]-IMPORT[[#This Row],[a5]])</f>
        <v/>
      </c>
      <c r="Y382" s="49">
        <f ca="1">SUM(INDIRECT(IMPORT_VAR[TABLENAME]&amp;"[@a"&amp;$1:$1-1&amp;"]"),INDIRECT(IMPORT_VAR[TABLENAME]&amp;"[@c"&amp;$1:$1-1&amp;"]"))</f>
        <v>2</v>
      </c>
      <c r="Z382" s="51" t="s">
        <v>2763</v>
      </c>
      <c r="AA382" s="51" t="s">
        <v>3203</v>
      </c>
      <c r="AB382" s="51"/>
      <c r="AC382" s="51" t="str">
        <f>CONCATENATE(IMPORT[[#This Row],[1]]," ",IMPORT[[#This Row],[2]],IF(IMPORT[[#This Row],[3]]="","",CONCATENATE(" ",IMPORT[[#This Row],[3]])))</f>
        <v>Pocket NO-1036-L/ M</v>
      </c>
      <c r="AD382" s="51" t="str">
        <f>CONCATENATE("Import ",IMPORT[[#This Row],[Ket]])</f>
        <v>Import B1</v>
      </c>
      <c r="AE382" s="52">
        <v>480</v>
      </c>
      <c r="AF382" s="52" t="s">
        <v>5118</v>
      </c>
      <c r="AG382" s="52" t="s">
        <v>5780</v>
      </c>
      <c r="AH382" s="52">
        <f ca="1">IMPORT[[#This Row],[C]]</f>
        <v>2</v>
      </c>
      <c r="AI382" s="126" t="str">
        <f>CONCATENATE(IMPORT[[#This Row],[6]]," ",IMPORT[[#This Row],[7]])</f>
        <v>480 PCS</v>
      </c>
    </row>
    <row r="383" spans="1:35">
      <c r="A383" s="102">
        <v>381</v>
      </c>
      <c r="B383" s="31">
        <f ca="1">IF(IMPORT[[#This Row],[C]]&lt;1,"",ROW()-2)</f>
        <v>381</v>
      </c>
      <c r="C383" s="57" t="s">
        <v>3204</v>
      </c>
      <c r="D383" s="31" t="s">
        <v>2763</v>
      </c>
      <c r="E383" s="31">
        <v>720</v>
      </c>
      <c r="F383" s="31">
        <f ca="1">IMPORT[TT]</f>
        <v>1</v>
      </c>
      <c r="G383" s="31"/>
      <c r="H383" s="34" t="s">
        <v>2829</v>
      </c>
      <c r="I383" s="32">
        <v>1</v>
      </c>
      <c r="K383" s="31" t="str">
        <f>IF(IMPORT[[#This Row],[b1]]="","",IMPORT[[#This Row],[b1]]-IMPORT[[#This Row],[a1]])</f>
        <v/>
      </c>
      <c r="L383" s="32">
        <f ca="1">SUM(INDIRECT(IMPORT_VAR[TABLENAME]&amp;"[@a"&amp;$1:$1-1&amp;"]"),INDIRECT(IMPORT_VAR[TABLENAME]&amp;"[@c"&amp;$1:$1-1&amp;"]"))</f>
        <v>1</v>
      </c>
      <c r="M383" s="31"/>
      <c r="N383" s="31" t="str">
        <f>IF(IMPORT[[#This Row],[b2]]="","",IMPORT[[#This Row],[b2]]-IMPORT[[#This Row],[a2]])</f>
        <v/>
      </c>
      <c r="O383" s="32">
        <f ca="1">SUM(INDIRECT(IMPORT_VAR[TABLENAME]&amp;"[@a"&amp;$1:$1-1&amp;"]"),INDIRECT(IMPORT_VAR[TABLENAME]&amp;"[@c"&amp;$1:$1-1&amp;"]"))</f>
        <v>1</v>
      </c>
      <c r="P383" s="33"/>
      <c r="Q383" s="33" t="str">
        <f>IF(IMPORT[[#This Row],[b3]]="","",IMPORT[[#This Row],[b3]]-IMPORT[[#This Row],[a3]])</f>
        <v/>
      </c>
      <c r="R383" s="32">
        <f ca="1">SUM(INDIRECT(IMPORT_VAR[TABLENAME]&amp;"[@a"&amp;$1:$1-1&amp;"]"),INDIRECT(IMPORT_VAR[TABLENAME]&amp;"[@c"&amp;$1:$1-1&amp;"]"))</f>
        <v>1</v>
      </c>
      <c r="S383" s="33"/>
      <c r="T383" s="33" t="str">
        <f>IF(IMPORT[[#This Row],[b4]]="","",IMPORT[[#This Row],[b4]]-IMPORT[[#This Row],[a4]])</f>
        <v/>
      </c>
      <c r="U383" s="32">
        <f ca="1">SUM(INDIRECT(IMPORT_VAR[TABLENAME]&amp;"[@a"&amp;$1:$1-1&amp;"]"),INDIRECT(IMPORT_VAR[TABLENAME]&amp;"[@c"&amp;$1:$1-1&amp;"]"))</f>
        <v>1</v>
      </c>
      <c r="V383" s="33"/>
      <c r="W383" s="31"/>
      <c r="X383" s="31" t="str">
        <f>IF(IMPORT[[#This Row],[b5]]="","",IMPORT[[#This Row],[b5]]-IMPORT[[#This Row],[a5]])</f>
        <v/>
      </c>
      <c r="Y383" s="49">
        <f ca="1">SUM(INDIRECT(IMPORT_VAR[TABLENAME]&amp;"[@a"&amp;$1:$1-1&amp;"]"),INDIRECT(IMPORT_VAR[TABLENAME]&amp;"[@c"&amp;$1:$1-1&amp;"]"))</f>
        <v>1</v>
      </c>
      <c r="Z383" s="51" t="s">
        <v>2763</v>
      </c>
      <c r="AA383" s="52" t="s">
        <v>3204</v>
      </c>
      <c r="AB383" s="51"/>
      <c r="AC383" s="51" t="str">
        <f>CONCATENATE(IMPORT[[#This Row],[1]]," ",IMPORT[[#This Row],[2]],IF(IMPORT[[#This Row],[3]]="","",CONCATENATE(" ",IMPORT[[#This Row],[3]])))</f>
        <v>Pocket F-2016-S (new)</v>
      </c>
      <c r="AD383" s="51" t="str">
        <f>CONCATENATE("Import ",IMPORT[[#This Row],[Ket]])</f>
        <v>Import B1</v>
      </c>
      <c r="AE383" s="52">
        <v>720</v>
      </c>
      <c r="AF383" s="52" t="s">
        <v>5118</v>
      </c>
      <c r="AG383" s="52" t="s">
        <v>5780</v>
      </c>
      <c r="AH383" s="52">
        <f ca="1">IMPORT[[#This Row],[C]]</f>
        <v>1</v>
      </c>
      <c r="AI383" s="126" t="str">
        <f>CONCATENATE(IMPORT[[#This Row],[6]]," ",IMPORT[[#This Row],[7]])</f>
        <v>720 PCS</v>
      </c>
    </row>
    <row r="384" spans="1:35">
      <c r="A384" s="102">
        <v>382</v>
      </c>
      <c r="B384" s="31">
        <f ca="1">IF(IMPORT[[#This Row],[C]]&lt;1,"",ROW()-2)</f>
        <v>382</v>
      </c>
      <c r="C384" s="57" t="s">
        <v>3205</v>
      </c>
      <c r="D384" s="31" t="s">
        <v>2763</v>
      </c>
      <c r="E384" s="31">
        <v>480</v>
      </c>
      <c r="F384" s="31">
        <f ca="1">IMPORT[TT]</f>
        <v>1</v>
      </c>
      <c r="G384" s="31"/>
      <c r="H384" s="34" t="s">
        <v>2829</v>
      </c>
      <c r="I384" s="32">
        <v>1</v>
      </c>
      <c r="K384" s="31" t="str">
        <f>IF(IMPORT[[#This Row],[b1]]="","",IMPORT[[#This Row],[b1]]-IMPORT[[#This Row],[a1]])</f>
        <v/>
      </c>
      <c r="L384" s="32">
        <f ca="1">SUM(INDIRECT(IMPORT_VAR[TABLENAME]&amp;"[@a"&amp;$1:$1-1&amp;"]"),INDIRECT(IMPORT_VAR[TABLENAME]&amp;"[@c"&amp;$1:$1-1&amp;"]"))</f>
        <v>1</v>
      </c>
      <c r="M384" s="31"/>
      <c r="N384" s="31" t="str">
        <f>IF(IMPORT[[#This Row],[b2]]="","",IMPORT[[#This Row],[b2]]-IMPORT[[#This Row],[a2]])</f>
        <v/>
      </c>
      <c r="O384" s="32">
        <f ca="1">SUM(INDIRECT(IMPORT_VAR[TABLENAME]&amp;"[@a"&amp;$1:$1-1&amp;"]"),INDIRECT(IMPORT_VAR[TABLENAME]&amp;"[@c"&amp;$1:$1-1&amp;"]"))</f>
        <v>1</v>
      </c>
      <c r="P384" s="33"/>
      <c r="Q384" s="33" t="str">
        <f>IF(IMPORT[[#This Row],[b3]]="","",IMPORT[[#This Row],[b3]]-IMPORT[[#This Row],[a3]])</f>
        <v/>
      </c>
      <c r="R384" s="32">
        <f ca="1">SUM(INDIRECT(IMPORT_VAR[TABLENAME]&amp;"[@a"&amp;$1:$1-1&amp;"]"),INDIRECT(IMPORT_VAR[TABLENAME]&amp;"[@c"&amp;$1:$1-1&amp;"]"))</f>
        <v>1</v>
      </c>
      <c r="S384" s="33"/>
      <c r="T384" s="33" t="str">
        <f>IF(IMPORT[[#This Row],[b4]]="","",IMPORT[[#This Row],[b4]]-IMPORT[[#This Row],[a4]])</f>
        <v/>
      </c>
      <c r="U384" s="32">
        <f ca="1">SUM(INDIRECT(IMPORT_VAR[TABLENAME]&amp;"[@a"&amp;$1:$1-1&amp;"]"),INDIRECT(IMPORT_VAR[TABLENAME]&amp;"[@c"&amp;$1:$1-1&amp;"]"))</f>
        <v>1</v>
      </c>
      <c r="V384" s="33"/>
      <c r="W384" s="31"/>
      <c r="X384" s="31" t="str">
        <f>IF(IMPORT[[#This Row],[b5]]="","",IMPORT[[#This Row],[b5]]-IMPORT[[#This Row],[a5]])</f>
        <v/>
      </c>
      <c r="Y384" s="49">
        <f ca="1">SUM(INDIRECT(IMPORT_VAR[TABLENAME]&amp;"[@a"&amp;$1:$1-1&amp;"]"),INDIRECT(IMPORT_VAR[TABLENAME]&amp;"[@c"&amp;$1:$1-1&amp;"]"))</f>
        <v>1</v>
      </c>
      <c r="Z384" s="51" t="s">
        <v>2763</v>
      </c>
      <c r="AA384" s="51" t="s">
        <v>3205</v>
      </c>
      <c r="AB384" s="51"/>
      <c r="AC384" s="51" t="str">
        <f>CONCATENATE(IMPORT[[#This Row],[1]]," ",IMPORT[[#This Row],[2]],IF(IMPORT[[#This Row],[3]]="","",CONCATENATE(" ",IMPORT[[#This Row],[3]])))</f>
        <v>Pocket ZD-278-M (new)</v>
      </c>
      <c r="AD384" s="51" t="str">
        <f>CONCATENATE("Import ",IMPORT[[#This Row],[Ket]])</f>
        <v>Import B1</v>
      </c>
      <c r="AE384" s="52">
        <v>480</v>
      </c>
      <c r="AF384" s="52" t="s">
        <v>5118</v>
      </c>
      <c r="AG384" s="52" t="s">
        <v>5780</v>
      </c>
      <c r="AH384" s="52">
        <f ca="1">IMPORT[[#This Row],[C]]</f>
        <v>1</v>
      </c>
      <c r="AI384" s="126" t="str">
        <f>CONCATENATE(IMPORT[[#This Row],[6]]," ",IMPORT[[#This Row],[7]])</f>
        <v>480 PCS</v>
      </c>
    </row>
    <row r="385" spans="1:35">
      <c r="A385" s="102">
        <v>383</v>
      </c>
      <c r="B385" s="31">
        <f ca="1">IF(IMPORT[[#This Row],[C]]&lt;1,"",ROW()-2)</f>
        <v>383</v>
      </c>
      <c r="C385" s="57" t="s">
        <v>3208</v>
      </c>
      <c r="D385" s="31" t="s">
        <v>2763</v>
      </c>
      <c r="E385" s="31">
        <v>480</v>
      </c>
      <c r="F385" s="31">
        <f ca="1">IMPORT[TT]</f>
        <v>8</v>
      </c>
      <c r="G385" s="31"/>
      <c r="H385" s="34" t="s">
        <v>2829</v>
      </c>
      <c r="I385" s="32">
        <v>8</v>
      </c>
      <c r="K385" s="31" t="str">
        <f>IF(IMPORT[[#This Row],[b1]]="","",IMPORT[[#This Row],[b1]]-IMPORT[[#This Row],[a1]])</f>
        <v/>
      </c>
      <c r="L385" s="32">
        <f ca="1">SUM(INDIRECT(IMPORT_VAR[TABLENAME]&amp;"[@a"&amp;$1:$1-1&amp;"]"),INDIRECT(IMPORT_VAR[TABLENAME]&amp;"[@c"&amp;$1:$1-1&amp;"]"))</f>
        <v>8</v>
      </c>
      <c r="M385" s="31"/>
      <c r="N385" s="31" t="str">
        <f>IF(IMPORT[[#This Row],[b2]]="","",IMPORT[[#This Row],[b2]]-IMPORT[[#This Row],[a2]])</f>
        <v/>
      </c>
      <c r="O385" s="32">
        <f ca="1">SUM(INDIRECT(IMPORT_VAR[TABLENAME]&amp;"[@a"&amp;$1:$1-1&amp;"]"),INDIRECT(IMPORT_VAR[TABLENAME]&amp;"[@c"&amp;$1:$1-1&amp;"]"))</f>
        <v>8</v>
      </c>
      <c r="P385" s="33"/>
      <c r="Q385" s="33" t="str">
        <f>IF(IMPORT[[#This Row],[b3]]="","",IMPORT[[#This Row],[b3]]-IMPORT[[#This Row],[a3]])</f>
        <v/>
      </c>
      <c r="R385" s="32">
        <f ca="1">SUM(INDIRECT(IMPORT_VAR[TABLENAME]&amp;"[@a"&amp;$1:$1-1&amp;"]"),INDIRECT(IMPORT_VAR[TABLENAME]&amp;"[@c"&amp;$1:$1-1&amp;"]"))</f>
        <v>8</v>
      </c>
      <c r="S385" s="33"/>
      <c r="T385" s="33" t="str">
        <f>IF(IMPORT[[#This Row],[b4]]="","",IMPORT[[#This Row],[b4]]-IMPORT[[#This Row],[a4]])</f>
        <v/>
      </c>
      <c r="U385" s="32">
        <f ca="1">SUM(INDIRECT(IMPORT_VAR[TABLENAME]&amp;"[@a"&amp;$1:$1-1&amp;"]"),INDIRECT(IMPORT_VAR[TABLENAME]&amp;"[@c"&amp;$1:$1-1&amp;"]"))</f>
        <v>8</v>
      </c>
      <c r="V385" s="33"/>
      <c r="W385" s="31"/>
      <c r="X385" s="31" t="str">
        <f>IF(IMPORT[[#This Row],[b5]]="","",IMPORT[[#This Row],[b5]]-IMPORT[[#This Row],[a5]])</f>
        <v/>
      </c>
      <c r="Y385" s="49">
        <f ca="1">SUM(INDIRECT(IMPORT_VAR[TABLENAME]&amp;"[@a"&amp;$1:$1-1&amp;"]"),INDIRECT(IMPORT_VAR[TABLENAME]&amp;"[@c"&amp;$1:$1-1&amp;"]"))</f>
        <v>8</v>
      </c>
      <c r="Z385" s="51" t="s">
        <v>2763</v>
      </c>
      <c r="AA385" s="51" t="s">
        <v>3208</v>
      </c>
      <c r="AB385" s="51"/>
      <c r="AC385" s="51" t="str">
        <f>CONCATENATE(IMPORT[[#This Row],[1]]," ",IMPORT[[#This Row],[2]],IF(IMPORT[[#This Row],[3]]="","",CONCATENATE(" ",IMPORT[[#This Row],[3]])))</f>
        <v>Pocket NO-934-M (new)</v>
      </c>
      <c r="AD385" s="51" t="str">
        <f>CONCATENATE("Import ",IMPORT[[#This Row],[Ket]])</f>
        <v>Import B1</v>
      </c>
      <c r="AE385" s="52">
        <v>480</v>
      </c>
      <c r="AF385" s="52" t="s">
        <v>5118</v>
      </c>
      <c r="AG385" s="52" t="s">
        <v>5780</v>
      </c>
      <c r="AH385" s="52">
        <f ca="1">IMPORT[[#This Row],[C]]</f>
        <v>8</v>
      </c>
      <c r="AI385" s="126" t="str">
        <f>CONCATENATE(IMPORT[[#This Row],[6]]," ",IMPORT[[#This Row],[7]])</f>
        <v>480 PCS</v>
      </c>
    </row>
    <row r="386" spans="1:35">
      <c r="A386" s="102">
        <v>384</v>
      </c>
      <c r="B386" s="31">
        <f ca="1">IF(IMPORT[[#This Row],[C]]&lt;1,"",ROW()-2)</f>
        <v>384</v>
      </c>
      <c r="C386" s="57" t="s">
        <v>3209</v>
      </c>
      <c r="D386" s="31" t="s">
        <v>2763</v>
      </c>
      <c r="E386" s="31">
        <v>360</v>
      </c>
      <c r="F386" s="31">
        <f ca="1">IMPORT[TT]</f>
        <v>2</v>
      </c>
      <c r="G386" s="31"/>
      <c r="H386" s="34" t="s">
        <v>2829</v>
      </c>
      <c r="I386" s="32">
        <v>2</v>
      </c>
      <c r="K386" s="31" t="str">
        <f>IF(IMPORT[[#This Row],[b1]]="","",IMPORT[[#This Row],[b1]]-IMPORT[[#This Row],[a1]])</f>
        <v/>
      </c>
      <c r="L386" s="32">
        <f ca="1">SUM(INDIRECT(IMPORT_VAR[TABLENAME]&amp;"[@a"&amp;$1:$1-1&amp;"]"),INDIRECT(IMPORT_VAR[TABLENAME]&amp;"[@c"&amp;$1:$1-1&amp;"]"))</f>
        <v>2</v>
      </c>
      <c r="M386" s="31"/>
      <c r="N386" s="31" t="str">
        <f>IF(IMPORT[[#This Row],[b2]]="","",IMPORT[[#This Row],[b2]]-IMPORT[[#This Row],[a2]])</f>
        <v/>
      </c>
      <c r="O386" s="32">
        <f ca="1">SUM(INDIRECT(IMPORT_VAR[TABLENAME]&amp;"[@a"&amp;$1:$1-1&amp;"]"),INDIRECT(IMPORT_VAR[TABLENAME]&amp;"[@c"&amp;$1:$1-1&amp;"]"))</f>
        <v>2</v>
      </c>
      <c r="P386" s="33"/>
      <c r="Q386" s="33" t="str">
        <f>IF(IMPORT[[#This Row],[b3]]="","",IMPORT[[#This Row],[b3]]-IMPORT[[#This Row],[a3]])</f>
        <v/>
      </c>
      <c r="R386" s="32">
        <f ca="1">SUM(INDIRECT(IMPORT_VAR[TABLENAME]&amp;"[@a"&amp;$1:$1-1&amp;"]"),INDIRECT(IMPORT_VAR[TABLENAME]&amp;"[@c"&amp;$1:$1-1&amp;"]"))</f>
        <v>2</v>
      </c>
      <c r="S386" s="33"/>
      <c r="T386" s="33" t="str">
        <f>IF(IMPORT[[#This Row],[b4]]="","",IMPORT[[#This Row],[b4]]-IMPORT[[#This Row],[a4]])</f>
        <v/>
      </c>
      <c r="U386" s="32">
        <f ca="1">SUM(INDIRECT(IMPORT_VAR[TABLENAME]&amp;"[@a"&amp;$1:$1-1&amp;"]"),INDIRECT(IMPORT_VAR[TABLENAME]&amp;"[@c"&amp;$1:$1-1&amp;"]"))</f>
        <v>2</v>
      </c>
      <c r="V386" s="33"/>
      <c r="W386" s="31"/>
      <c r="X386" s="31" t="str">
        <f>IF(IMPORT[[#This Row],[b5]]="","",IMPORT[[#This Row],[b5]]-IMPORT[[#This Row],[a5]])</f>
        <v/>
      </c>
      <c r="Y386" s="49">
        <f ca="1">SUM(INDIRECT(IMPORT_VAR[TABLENAME]&amp;"[@a"&amp;$1:$1-1&amp;"]"),INDIRECT(IMPORT_VAR[TABLENAME]&amp;"[@c"&amp;$1:$1-1&amp;"]"))</f>
        <v>2</v>
      </c>
      <c r="Z386" s="51" t="s">
        <v>2763</v>
      </c>
      <c r="AA386" s="51" t="s">
        <v>3209</v>
      </c>
      <c r="AB386" s="51"/>
      <c r="AC386" s="51" t="str">
        <f>CONCATENATE(IMPORT[[#This Row],[1]]," ",IMPORT[[#This Row],[2]],IF(IMPORT[[#This Row],[3]]="","",CONCATENATE(" ",IMPORT[[#This Row],[3]])))</f>
        <v>Pocket NO-939-L (new)</v>
      </c>
      <c r="AD386" s="51" t="str">
        <f>CONCATENATE("Import ",IMPORT[[#This Row],[Ket]])</f>
        <v>Import B1</v>
      </c>
      <c r="AE386" s="52">
        <v>360</v>
      </c>
      <c r="AF386" s="52" t="s">
        <v>5118</v>
      </c>
      <c r="AG386" s="52" t="s">
        <v>5780</v>
      </c>
      <c r="AH386" s="52">
        <f ca="1">IMPORT[[#This Row],[C]]</f>
        <v>2</v>
      </c>
      <c r="AI386" s="126" t="str">
        <f>CONCATENATE(IMPORT[[#This Row],[6]]," ",IMPORT[[#This Row],[7]])</f>
        <v>360 PCS</v>
      </c>
    </row>
    <row r="387" spans="1:35">
      <c r="A387" s="102">
        <v>385</v>
      </c>
      <c r="B387" s="31">
        <f ca="1">IF(IMPORT[[#This Row],[C]]&lt;1,"",ROW()-2)</f>
        <v>385</v>
      </c>
      <c r="C387" s="57" t="s">
        <v>3210</v>
      </c>
      <c r="D387" s="31" t="s">
        <v>2763</v>
      </c>
      <c r="E387" s="31">
        <v>360</v>
      </c>
      <c r="F387" s="31">
        <f ca="1">IMPORT[TT]</f>
        <v>3</v>
      </c>
      <c r="G387" s="31"/>
      <c r="H387" s="34" t="s">
        <v>2829</v>
      </c>
      <c r="I387" s="32">
        <v>3</v>
      </c>
      <c r="K387" s="31" t="str">
        <f>IF(IMPORT[[#This Row],[b1]]="","",IMPORT[[#This Row],[b1]]-IMPORT[[#This Row],[a1]])</f>
        <v/>
      </c>
      <c r="L387" s="32">
        <f ca="1">SUM(INDIRECT(IMPORT_VAR[TABLENAME]&amp;"[@a"&amp;$1:$1-1&amp;"]"),INDIRECT(IMPORT_VAR[TABLENAME]&amp;"[@c"&amp;$1:$1-1&amp;"]"))</f>
        <v>3</v>
      </c>
      <c r="M387" s="31"/>
      <c r="N387" s="31" t="str">
        <f>IF(IMPORT[[#This Row],[b2]]="","",IMPORT[[#This Row],[b2]]-IMPORT[[#This Row],[a2]])</f>
        <v/>
      </c>
      <c r="O387" s="32">
        <f ca="1">SUM(INDIRECT(IMPORT_VAR[TABLENAME]&amp;"[@a"&amp;$1:$1-1&amp;"]"),INDIRECT(IMPORT_VAR[TABLENAME]&amp;"[@c"&amp;$1:$1-1&amp;"]"))</f>
        <v>3</v>
      </c>
      <c r="P387" s="33"/>
      <c r="Q387" s="33" t="str">
        <f>IF(IMPORT[[#This Row],[b3]]="","",IMPORT[[#This Row],[b3]]-IMPORT[[#This Row],[a3]])</f>
        <v/>
      </c>
      <c r="R387" s="32">
        <f ca="1">SUM(INDIRECT(IMPORT_VAR[TABLENAME]&amp;"[@a"&amp;$1:$1-1&amp;"]"),INDIRECT(IMPORT_VAR[TABLENAME]&amp;"[@c"&amp;$1:$1-1&amp;"]"))</f>
        <v>3</v>
      </c>
      <c r="S387" s="33"/>
      <c r="T387" s="33" t="str">
        <f>IF(IMPORT[[#This Row],[b4]]="","",IMPORT[[#This Row],[b4]]-IMPORT[[#This Row],[a4]])</f>
        <v/>
      </c>
      <c r="U387" s="32">
        <f ca="1">SUM(INDIRECT(IMPORT_VAR[TABLENAME]&amp;"[@a"&amp;$1:$1-1&amp;"]"),INDIRECT(IMPORT_VAR[TABLENAME]&amp;"[@c"&amp;$1:$1-1&amp;"]"))</f>
        <v>3</v>
      </c>
      <c r="V387" s="33"/>
      <c r="W387" s="31"/>
      <c r="X387" s="31" t="str">
        <f>IF(IMPORT[[#This Row],[b5]]="","",IMPORT[[#This Row],[b5]]-IMPORT[[#This Row],[a5]])</f>
        <v/>
      </c>
      <c r="Y387" s="49">
        <f ca="1">SUM(INDIRECT(IMPORT_VAR[TABLENAME]&amp;"[@a"&amp;$1:$1-1&amp;"]"),INDIRECT(IMPORT_VAR[TABLENAME]&amp;"[@c"&amp;$1:$1-1&amp;"]"))</f>
        <v>3</v>
      </c>
      <c r="Z387" s="51" t="s">
        <v>2763</v>
      </c>
      <c r="AA387" s="51" t="s">
        <v>3210</v>
      </c>
      <c r="AB387" s="51"/>
      <c r="AC387" s="51" t="str">
        <f>CONCATENATE(IMPORT[[#This Row],[1]]," ",IMPORT[[#This Row],[2]],IF(IMPORT[[#This Row],[3]]="","",CONCATENATE(" ",IMPORT[[#This Row],[3]])))</f>
        <v>Pocket NO-1052-L (new)</v>
      </c>
      <c r="AD387" s="51" t="str">
        <f>CONCATENATE("Import ",IMPORT[[#This Row],[Ket]])</f>
        <v>Import B1</v>
      </c>
      <c r="AE387" s="52">
        <v>360</v>
      </c>
      <c r="AF387" s="52" t="s">
        <v>5118</v>
      </c>
      <c r="AG387" s="52" t="s">
        <v>5780</v>
      </c>
      <c r="AH387" s="52">
        <f ca="1">IMPORT[[#This Row],[C]]</f>
        <v>3</v>
      </c>
      <c r="AI387" s="126" t="str">
        <f>CONCATENATE(IMPORT[[#This Row],[6]]," ",IMPORT[[#This Row],[7]])</f>
        <v>360 PCS</v>
      </c>
    </row>
    <row r="388" spans="1:35">
      <c r="A388" s="102">
        <v>386</v>
      </c>
      <c r="B388" s="31" t="str">
        <f ca="1">IF(IMPORT[[#This Row],[C]]&lt;1,"",ROW()-2)</f>
        <v/>
      </c>
      <c r="C388" s="57" t="s">
        <v>3211</v>
      </c>
      <c r="D388" s="31" t="s">
        <v>2763</v>
      </c>
      <c r="E388" s="31">
        <v>360</v>
      </c>
      <c r="F388" s="31">
        <f ca="1">IMPORT[TT]</f>
        <v>0</v>
      </c>
      <c r="G388" s="31"/>
      <c r="H388" s="34" t="s">
        <v>2829</v>
      </c>
      <c r="I388" s="32">
        <v>0</v>
      </c>
      <c r="K388" s="31" t="str">
        <f>IF(IMPORT[[#This Row],[b1]]="","",IMPORT[[#This Row],[b1]]-IMPORT[[#This Row],[a1]])</f>
        <v/>
      </c>
      <c r="L388" s="32">
        <f ca="1">SUM(INDIRECT(IMPORT_VAR[TABLENAME]&amp;"[@a"&amp;$1:$1-1&amp;"]"),INDIRECT(IMPORT_VAR[TABLENAME]&amp;"[@c"&amp;$1:$1-1&amp;"]"))</f>
        <v>0</v>
      </c>
      <c r="M388" s="31"/>
      <c r="N388" s="31" t="str">
        <f>IF(IMPORT[[#This Row],[b2]]="","",IMPORT[[#This Row],[b2]]-IMPORT[[#This Row],[a2]])</f>
        <v/>
      </c>
      <c r="O388" s="32">
        <f ca="1">SUM(INDIRECT(IMPORT_VAR[TABLENAME]&amp;"[@a"&amp;$1:$1-1&amp;"]"),INDIRECT(IMPORT_VAR[TABLENAME]&amp;"[@c"&amp;$1:$1-1&amp;"]"))</f>
        <v>0</v>
      </c>
      <c r="P388" s="33"/>
      <c r="Q388" s="33" t="str">
        <f>IF(IMPORT[[#This Row],[b3]]="","",IMPORT[[#This Row],[b3]]-IMPORT[[#This Row],[a3]])</f>
        <v/>
      </c>
      <c r="R388" s="32">
        <f ca="1">SUM(INDIRECT(IMPORT_VAR[TABLENAME]&amp;"[@a"&amp;$1:$1-1&amp;"]"),INDIRECT(IMPORT_VAR[TABLENAME]&amp;"[@c"&amp;$1:$1-1&amp;"]"))</f>
        <v>0</v>
      </c>
      <c r="S388" s="33"/>
      <c r="T388" s="33" t="str">
        <f>IF(IMPORT[[#This Row],[b4]]="","",IMPORT[[#This Row],[b4]]-IMPORT[[#This Row],[a4]])</f>
        <v/>
      </c>
      <c r="U388" s="32">
        <f ca="1">SUM(INDIRECT(IMPORT_VAR[TABLENAME]&amp;"[@a"&amp;$1:$1-1&amp;"]"),INDIRECT(IMPORT_VAR[TABLENAME]&amp;"[@c"&amp;$1:$1-1&amp;"]"))</f>
        <v>0</v>
      </c>
      <c r="V388" s="33"/>
      <c r="W388" s="31"/>
      <c r="X388" s="31" t="str">
        <f>IF(IMPORT[[#This Row],[b5]]="","",IMPORT[[#This Row],[b5]]-IMPORT[[#This Row],[a5]])</f>
        <v/>
      </c>
      <c r="Y388" s="49">
        <f ca="1">SUM(INDIRECT(IMPORT_VAR[TABLENAME]&amp;"[@a"&amp;$1:$1-1&amp;"]"),INDIRECT(IMPORT_VAR[TABLENAME]&amp;"[@c"&amp;$1:$1-1&amp;"]"))</f>
        <v>0</v>
      </c>
      <c r="Z388" s="51" t="s">
        <v>2763</v>
      </c>
      <c r="AA388" s="51" t="s">
        <v>3211</v>
      </c>
      <c r="AB388" s="51"/>
      <c r="AC388" s="51" t="str">
        <f>CONCATENATE(IMPORT[[#This Row],[1]]," ",IMPORT[[#This Row],[2]],IF(IMPORT[[#This Row],[3]]="","",CONCATENATE(" ",IMPORT[[#This Row],[3]])))</f>
        <v>Pocket NO-941-L (new)</v>
      </c>
      <c r="AD388" s="51" t="str">
        <f>CONCATENATE("Import ",IMPORT[[#This Row],[Ket]])</f>
        <v>Import B1</v>
      </c>
      <c r="AE388" s="52">
        <v>360</v>
      </c>
      <c r="AF388" s="52" t="s">
        <v>5118</v>
      </c>
      <c r="AG388" s="52" t="s">
        <v>5780</v>
      </c>
      <c r="AH388" s="52">
        <f ca="1">IMPORT[[#This Row],[C]]</f>
        <v>0</v>
      </c>
      <c r="AI388" s="126" t="str">
        <f>CONCATENATE(IMPORT[[#This Row],[6]]," ",IMPORT[[#This Row],[7]])</f>
        <v>360 PCS</v>
      </c>
    </row>
    <row r="389" spans="1:35">
      <c r="A389" s="102">
        <v>387</v>
      </c>
      <c r="B389" s="31">
        <f ca="1">IF(IMPORT[[#This Row],[C]]&lt;1,"",ROW()-2)</f>
        <v>387</v>
      </c>
      <c r="C389" s="57" t="s">
        <v>3212</v>
      </c>
      <c r="D389" s="31" t="s">
        <v>2763</v>
      </c>
      <c r="E389" s="31">
        <v>360</v>
      </c>
      <c r="F389" s="31">
        <f ca="1">IMPORT[TT]</f>
        <v>1</v>
      </c>
      <c r="G389" s="31"/>
      <c r="H389" s="34" t="s">
        <v>2829</v>
      </c>
      <c r="I389" s="32">
        <v>1</v>
      </c>
      <c r="K389" s="31" t="str">
        <f>IF(IMPORT[[#This Row],[b1]]="","",IMPORT[[#This Row],[b1]]-IMPORT[[#This Row],[a1]])</f>
        <v/>
      </c>
      <c r="L389" s="32">
        <f ca="1">SUM(INDIRECT(IMPORT_VAR[TABLENAME]&amp;"[@a"&amp;$1:$1-1&amp;"]"),INDIRECT(IMPORT_VAR[TABLENAME]&amp;"[@c"&amp;$1:$1-1&amp;"]"))</f>
        <v>1</v>
      </c>
      <c r="M389" s="31"/>
      <c r="N389" s="31" t="str">
        <f>IF(IMPORT[[#This Row],[b2]]="","",IMPORT[[#This Row],[b2]]-IMPORT[[#This Row],[a2]])</f>
        <v/>
      </c>
      <c r="O389" s="32">
        <f ca="1">SUM(INDIRECT(IMPORT_VAR[TABLENAME]&amp;"[@a"&amp;$1:$1-1&amp;"]"),INDIRECT(IMPORT_VAR[TABLENAME]&amp;"[@c"&amp;$1:$1-1&amp;"]"))</f>
        <v>1</v>
      </c>
      <c r="P389" s="33"/>
      <c r="Q389" s="33" t="str">
        <f>IF(IMPORT[[#This Row],[b3]]="","",IMPORT[[#This Row],[b3]]-IMPORT[[#This Row],[a3]])</f>
        <v/>
      </c>
      <c r="R389" s="32">
        <f ca="1">SUM(INDIRECT(IMPORT_VAR[TABLENAME]&amp;"[@a"&amp;$1:$1-1&amp;"]"),INDIRECT(IMPORT_VAR[TABLENAME]&amp;"[@c"&amp;$1:$1-1&amp;"]"))</f>
        <v>1</v>
      </c>
      <c r="S389" s="33"/>
      <c r="T389" s="33" t="str">
        <f>IF(IMPORT[[#This Row],[b4]]="","",IMPORT[[#This Row],[b4]]-IMPORT[[#This Row],[a4]])</f>
        <v/>
      </c>
      <c r="U389" s="32">
        <f ca="1">SUM(INDIRECT(IMPORT_VAR[TABLENAME]&amp;"[@a"&amp;$1:$1-1&amp;"]"),INDIRECT(IMPORT_VAR[TABLENAME]&amp;"[@c"&amp;$1:$1-1&amp;"]"))</f>
        <v>1</v>
      </c>
      <c r="V389" s="33"/>
      <c r="W389" s="31"/>
      <c r="X389" s="31" t="str">
        <f>IF(IMPORT[[#This Row],[b5]]="","",IMPORT[[#This Row],[b5]]-IMPORT[[#This Row],[a5]])</f>
        <v/>
      </c>
      <c r="Y389" s="49">
        <f ca="1">SUM(INDIRECT(IMPORT_VAR[TABLENAME]&amp;"[@a"&amp;$1:$1-1&amp;"]"),INDIRECT(IMPORT_VAR[TABLENAME]&amp;"[@c"&amp;$1:$1-1&amp;"]"))</f>
        <v>1</v>
      </c>
      <c r="Z389" s="51" t="s">
        <v>2763</v>
      </c>
      <c r="AA389" s="51" t="s">
        <v>3212</v>
      </c>
      <c r="AB389" s="51"/>
      <c r="AC389" s="51" t="str">
        <f>CONCATENATE(IMPORT[[#This Row],[1]]," ",IMPORT[[#This Row],[2]],IF(IMPORT[[#This Row],[3]]="","",CONCATENATE(" ",IMPORT[[#This Row],[3]])))</f>
        <v>Pocket NO-1050-L (new)</v>
      </c>
      <c r="AD389" s="51" t="str">
        <f>CONCATENATE("Import ",IMPORT[[#This Row],[Ket]])</f>
        <v>Import B1</v>
      </c>
      <c r="AE389" s="52">
        <v>360</v>
      </c>
      <c r="AF389" s="52" t="s">
        <v>5118</v>
      </c>
      <c r="AG389" s="52" t="s">
        <v>5780</v>
      </c>
      <c r="AH389" s="52">
        <f ca="1">IMPORT[[#This Row],[C]]</f>
        <v>1</v>
      </c>
      <c r="AI389" s="126" t="str">
        <f>CONCATENATE(IMPORT[[#This Row],[6]]," ",IMPORT[[#This Row],[7]])</f>
        <v>360 PCS</v>
      </c>
    </row>
    <row r="390" spans="1:35">
      <c r="A390" s="102">
        <v>388</v>
      </c>
      <c r="B390" s="31" t="str">
        <f ca="1">IF(IMPORT[[#This Row],[C]]&lt;1,"",ROW()-2)</f>
        <v/>
      </c>
      <c r="C390" s="57" t="s">
        <v>3213</v>
      </c>
      <c r="D390" s="31" t="s">
        <v>2763</v>
      </c>
      <c r="E390" s="31">
        <v>720</v>
      </c>
      <c r="F390" s="31">
        <f ca="1">IMPORT[TT]</f>
        <v>0</v>
      </c>
      <c r="G390" s="31"/>
      <c r="H390" s="34" t="s">
        <v>3737</v>
      </c>
      <c r="I390" s="32">
        <v>0</v>
      </c>
      <c r="K390" s="31" t="str">
        <f>IF(IMPORT[[#This Row],[b1]]="","",IMPORT[[#This Row],[b1]]-IMPORT[[#This Row],[a1]])</f>
        <v/>
      </c>
      <c r="L390" s="32">
        <f ca="1">SUM(INDIRECT(IMPORT_VAR[TABLENAME]&amp;"[@a"&amp;$1:$1-1&amp;"]"),INDIRECT(IMPORT_VAR[TABLENAME]&amp;"[@c"&amp;$1:$1-1&amp;"]"))</f>
        <v>0</v>
      </c>
      <c r="M390" s="31"/>
      <c r="N390" s="31" t="str">
        <f>IF(IMPORT[[#This Row],[b2]]="","",IMPORT[[#This Row],[b2]]-IMPORT[[#This Row],[a2]])</f>
        <v/>
      </c>
      <c r="O390" s="32">
        <f ca="1">SUM(INDIRECT(IMPORT_VAR[TABLENAME]&amp;"[@a"&amp;$1:$1-1&amp;"]"),INDIRECT(IMPORT_VAR[TABLENAME]&amp;"[@c"&amp;$1:$1-1&amp;"]"))</f>
        <v>0</v>
      </c>
      <c r="P390" s="33"/>
      <c r="Q390" s="33" t="str">
        <f>IF(IMPORT[[#This Row],[b3]]="","",IMPORT[[#This Row],[b3]]-IMPORT[[#This Row],[a3]])</f>
        <v/>
      </c>
      <c r="R390" s="32">
        <f ca="1">SUM(INDIRECT(IMPORT_VAR[TABLENAME]&amp;"[@a"&amp;$1:$1-1&amp;"]"),INDIRECT(IMPORT_VAR[TABLENAME]&amp;"[@c"&amp;$1:$1-1&amp;"]"))</f>
        <v>0</v>
      </c>
      <c r="S390" s="33"/>
      <c r="T390" s="33" t="str">
        <f>IF(IMPORT[[#This Row],[b4]]="","",IMPORT[[#This Row],[b4]]-IMPORT[[#This Row],[a4]])</f>
        <v/>
      </c>
      <c r="U390" s="32">
        <f ca="1">SUM(INDIRECT(IMPORT_VAR[TABLENAME]&amp;"[@a"&amp;$1:$1-1&amp;"]"),INDIRECT(IMPORT_VAR[TABLENAME]&amp;"[@c"&amp;$1:$1-1&amp;"]"))</f>
        <v>0</v>
      </c>
      <c r="V390" s="33"/>
      <c r="W390" s="31"/>
      <c r="X390" s="31" t="str">
        <f>IF(IMPORT[[#This Row],[b5]]="","",IMPORT[[#This Row],[b5]]-IMPORT[[#This Row],[a5]])</f>
        <v/>
      </c>
      <c r="Y390" s="49">
        <f ca="1">SUM(INDIRECT(IMPORT_VAR[TABLENAME]&amp;"[@a"&amp;$1:$1-1&amp;"]"),INDIRECT(IMPORT_VAR[TABLENAME]&amp;"[@c"&amp;$1:$1-1&amp;"]"))</f>
        <v>0</v>
      </c>
      <c r="Z390" s="51" t="s">
        <v>2763</v>
      </c>
      <c r="AA390" s="51" t="s">
        <v>3213</v>
      </c>
      <c r="AB390" s="51"/>
      <c r="AC390" s="51" t="str">
        <f>CONCATENATE(IMPORT[[#This Row],[1]]," ",IMPORT[[#This Row],[2]],IF(IMPORT[[#This Row],[3]]="","",CONCATENATE(" ",IMPORT[[#This Row],[3]])))</f>
        <v>Pocket ZD-260-S (new)</v>
      </c>
      <c r="AD390" s="51" t="str">
        <f>CONCATENATE("Import ",IMPORT[[#This Row],[Ket]])</f>
        <v>Import B2 + B3</v>
      </c>
      <c r="AE390" s="52">
        <v>720</v>
      </c>
      <c r="AF390" s="52" t="s">
        <v>5118</v>
      </c>
      <c r="AG390" s="52" t="s">
        <v>5780</v>
      </c>
      <c r="AH390" s="52">
        <f ca="1">IMPORT[[#This Row],[C]]</f>
        <v>0</v>
      </c>
      <c r="AI390" s="126" t="str">
        <f>CONCATENATE(IMPORT[[#This Row],[6]]," ",IMPORT[[#This Row],[7]])</f>
        <v>720 PCS</v>
      </c>
    </row>
    <row r="391" spans="1:35">
      <c r="A391" s="102">
        <v>389</v>
      </c>
      <c r="B391" s="31">
        <f ca="1">IF(IMPORT[[#This Row],[C]]&lt;1,"",ROW()-2)</f>
        <v>389</v>
      </c>
      <c r="C391" s="57" t="s">
        <v>3214</v>
      </c>
      <c r="D391" s="31" t="s">
        <v>2763</v>
      </c>
      <c r="E391" s="31">
        <v>480</v>
      </c>
      <c r="F391" s="31">
        <f ca="1">IMPORT[TT]</f>
        <v>3</v>
      </c>
      <c r="G391" s="31"/>
      <c r="H391" s="34" t="s">
        <v>3737</v>
      </c>
      <c r="I391" s="32">
        <v>3</v>
      </c>
      <c r="K391" s="31" t="str">
        <f>IF(IMPORT[[#This Row],[b1]]="","",IMPORT[[#This Row],[b1]]-IMPORT[[#This Row],[a1]])</f>
        <v/>
      </c>
      <c r="L391" s="32">
        <f ca="1">SUM(INDIRECT(IMPORT_VAR[TABLENAME]&amp;"[@a"&amp;$1:$1-1&amp;"]"),INDIRECT(IMPORT_VAR[TABLENAME]&amp;"[@c"&amp;$1:$1-1&amp;"]"))</f>
        <v>3</v>
      </c>
      <c r="M391" s="31"/>
      <c r="N391" s="31" t="str">
        <f>IF(IMPORT[[#This Row],[b2]]="","",IMPORT[[#This Row],[b2]]-IMPORT[[#This Row],[a2]])</f>
        <v/>
      </c>
      <c r="O391" s="32">
        <f ca="1">SUM(INDIRECT(IMPORT_VAR[TABLENAME]&amp;"[@a"&amp;$1:$1-1&amp;"]"),INDIRECT(IMPORT_VAR[TABLENAME]&amp;"[@c"&amp;$1:$1-1&amp;"]"))</f>
        <v>3</v>
      </c>
      <c r="P391" s="33"/>
      <c r="Q391" s="33" t="str">
        <f>IF(IMPORT[[#This Row],[b3]]="","",IMPORT[[#This Row],[b3]]-IMPORT[[#This Row],[a3]])</f>
        <v/>
      </c>
      <c r="R391" s="32">
        <f ca="1">SUM(INDIRECT(IMPORT_VAR[TABLENAME]&amp;"[@a"&amp;$1:$1-1&amp;"]"),INDIRECT(IMPORT_VAR[TABLENAME]&amp;"[@c"&amp;$1:$1-1&amp;"]"))</f>
        <v>3</v>
      </c>
      <c r="S391" s="33"/>
      <c r="T391" s="33" t="str">
        <f>IF(IMPORT[[#This Row],[b4]]="","",IMPORT[[#This Row],[b4]]-IMPORT[[#This Row],[a4]])</f>
        <v/>
      </c>
      <c r="U391" s="32">
        <f ca="1">SUM(INDIRECT(IMPORT_VAR[TABLENAME]&amp;"[@a"&amp;$1:$1-1&amp;"]"),INDIRECT(IMPORT_VAR[TABLENAME]&amp;"[@c"&amp;$1:$1-1&amp;"]"))</f>
        <v>3</v>
      </c>
      <c r="V391" s="33"/>
      <c r="W391" s="31"/>
      <c r="X391" s="31" t="str">
        <f>IF(IMPORT[[#This Row],[b5]]="","",IMPORT[[#This Row],[b5]]-IMPORT[[#This Row],[a5]])</f>
        <v/>
      </c>
      <c r="Y391" s="49">
        <f ca="1">SUM(INDIRECT(IMPORT_VAR[TABLENAME]&amp;"[@a"&amp;$1:$1-1&amp;"]"),INDIRECT(IMPORT_VAR[TABLENAME]&amp;"[@c"&amp;$1:$1-1&amp;"]"))</f>
        <v>3</v>
      </c>
      <c r="Z391" s="51" t="s">
        <v>2763</v>
      </c>
      <c r="AA391" s="51" t="s">
        <v>3214</v>
      </c>
      <c r="AB391" s="51"/>
      <c r="AC391" s="51" t="str">
        <f>CONCATENATE(IMPORT[[#This Row],[1]]," ",IMPORT[[#This Row],[2]],IF(IMPORT[[#This Row],[3]]="","",CONCATENATE(" ",IMPORT[[#This Row],[3]])))</f>
        <v>Pocket ZD-280-M (new)</v>
      </c>
      <c r="AD391" s="51" t="str">
        <f>CONCATENATE("Import ",IMPORT[[#This Row],[Ket]])</f>
        <v>Import B2 + B3</v>
      </c>
      <c r="AE391" s="52">
        <v>480</v>
      </c>
      <c r="AF391" s="52" t="s">
        <v>5118</v>
      </c>
      <c r="AG391" s="52" t="s">
        <v>5780</v>
      </c>
      <c r="AH391" s="52">
        <f ca="1">IMPORT[[#This Row],[C]]</f>
        <v>3</v>
      </c>
      <c r="AI391" s="126" t="str">
        <f>CONCATENATE(IMPORT[[#This Row],[6]]," ",IMPORT[[#This Row],[7]])</f>
        <v>480 PCS</v>
      </c>
    </row>
    <row r="392" spans="1:35">
      <c r="A392" s="102">
        <v>390</v>
      </c>
      <c r="B392" s="31">
        <f ca="1">IF(IMPORT[[#This Row],[C]]&lt;1,"",ROW()-2)</f>
        <v>390</v>
      </c>
      <c r="C392" s="57" t="s">
        <v>3215</v>
      </c>
      <c r="D392" s="31" t="s">
        <v>2763</v>
      </c>
      <c r="E392" s="31">
        <v>480</v>
      </c>
      <c r="F392" s="31">
        <f ca="1">IMPORT[TT]</f>
        <v>3</v>
      </c>
      <c r="G392" s="31"/>
      <c r="H392" s="34" t="s">
        <v>3737</v>
      </c>
      <c r="I392" s="32">
        <v>3</v>
      </c>
      <c r="K392" s="31" t="str">
        <f>IF(IMPORT[[#This Row],[b1]]="","",IMPORT[[#This Row],[b1]]-IMPORT[[#This Row],[a1]])</f>
        <v/>
      </c>
      <c r="L392" s="32">
        <f ca="1">SUM(INDIRECT(IMPORT_VAR[TABLENAME]&amp;"[@a"&amp;$1:$1-1&amp;"]"),INDIRECT(IMPORT_VAR[TABLENAME]&amp;"[@c"&amp;$1:$1-1&amp;"]"))</f>
        <v>3</v>
      </c>
      <c r="M392" s="31"/>
      <c r="N392" s="31" t="str">
        <f>IF(IMPORT[[#This Row],[b2]]="","",IMPORT[[#This Row],[b2]]-IMPORT[[#This Row],[a2]])</f>
        <v/>
      </c>
      <c r="O392" s="32">
        <f ca="1">SUM(INDIRECT(IMPORT_VAR[TABLENAME]&amp;"[@a"&amp;$1:$1-1&amp;"]"),INDIRECT(IMPORT_VAR[TABLENAME]&amp;"[@c"&amp;$1:$1-1&amp;"]"))</f>
        <v>3</v>
      </c>
      <c r="P392" s="33"/>
      <c r="Q392" s="33" t="str">
        <f>IF(IMPORT[[#This Row],[b3]]="","",IMPORT[[#This Row],[b3]]-IMPORT[[#This Row],[a3]])</f>
        <v/>
      </c>
      <c r="R392" s="32">
        <f ca="1">SUM(INDIRECT(IMPORT_VAR[TABLENAME]&amp;"[@a"&amp;$1:$1-1&amp;"]"),INDIRECT(IMPORT_VAR[TABLENAME]&amp;"[@c"&amp;$1:$1-1&amp;"]"))</f>
        <v>3</v>
      </c>
      <c r="S392" s="33"/>
      <c r="T392" s="33" t="str">
        <f>IF(IMPORT[[#This Row],[b4]]="","",IMPORT[[#This Row],[b4]]-IMPORT[[#This Row],[a4]])</f>
        <v/>
      </c>
      <c r="U392" s="32">
        <f ca="1">SUM(INDIRECT(IMPORT_VAR[TABLENAME]&amp;"[@a"&amp;$1:$1-1&amp;"]"),INDIRECT(IMPORT_VAR[TABLENAME]&amp;"[@c"&amp;$1:$1-1&amp;"]"))</f>
        <v>3</v>
      </c>
      <c r="V392" s="33"/>
      <c r="W392" s="31"/>
      <c r="X392" s="31" t="str">
        <f>IF(IMPORT[[#This Row],[b5]]="","",IMPORT[[#This Row],[b5]]-IMPORT[[#This Row],[a5]])</f>
        <v/>
      </c>
      <c r="Y392" s="49">
        <f ca="1">SUM(INDIRECT(IMPORT_VAR[TABLENAME]&amp;"[@a"&amp;$1:$1-1&amp;"]"),INDIRECT(IMPORT_VAR[TABLENAME]&amp;"[@c"&amp;$1:$1-1&amp;"]"))</f>
        <v>3</v>
      </c>
      <c r="Z392" s="51" t="s">
        <v>2763</v>
      </c>
      <c r="AA392" s="51" t="s">
        <v>3215</v>
      </c>
      <c r="AB392" s="51"/>
      <c r="AC392" s="51" t="str">
        <f>CONCATENATE(IMPORT[[#This Row],[1]]," ",IMPORT[[#This Row],[2]],IF(IMPORT[[#This Row],[3]]="","",CONCATENATE(" ",IMPORT[[#This Row],[3]])))</f>
        <v>Pocket ZD-266-M (new)</v>
      </c>
      <c r="AD392" s="51" t="str">
        <f>CONCATENATE("Import ",IMPORT[[#This Row],[Ket]])</f>
        <v>Import B2 + B3</v>
      </c>
      <c r="AE392" s="52">
        <v>480</v>
      </c>
      <c r="AF392" s="52" t="s">
        <v>5118</v>
      </c>
      <c r="AG392" s="52" t="s">
        <v>5780</v>
      </c>
      <c r="AH392" s="52">
        <f ca="1">IMPORT[[#This Row],[C]]</f>
        <v>3</v>
      </c>
      <c r="AI392" s="126" t="str">
        <f>CONCATENATE(IMPORT[[#This Row],[6]]," ",IMPORT[[#This Row],[7]])</f>
        <v>480 PCS</v>
      </c>
    </row>
    <row r="393" spans="1:35">
      <c r="A393" s="102">
        <v>391</v>
      </c>
      <c r="B393" s="31">
        <f ca="1">IF(IMPORT[[#This Row],[C]]&lt;1,"",ROW()-2)</f>
        <v>391</v>
      </c>
      <c r="C393" s="57" t="s">
        <v>3216</v>
      </c>
      <c r="D393" s="31" t="s">
        <v>2763</v>
      </c>
      <c r="E393" s="31">
        <v>480</v>
      </c>
      <c r="F393" s="31">
        <f ca="1">IMPORT[TT]</f>
        <v>2</v>
      </c>
      <c r="G393" s="31"/>
      <c r="H393" s="34" t="s">
        <v>3737</v>
      </c>
      <c r="I393" s="32">
        <v>2</v>
      </c>
      <c r="K393" s="31" t="str">
        <f>IF(IMPORT[[#This Row],[b1]]="","",IMPORT[[#This Row],[b1]]-IMPORT[[#This Row],[a1]])</f>
        <v/>
      </c>
      <c r="L393" s="32">
        <f ca="1">SUM(INDIRECT(IMPORT_VAR[TABLENAME]&amp;"[@a"&amp;$1:$1-1&amp;"]"),INDIRECT(IMPORT_VAR[TABLENAME]&amp;"[@c"&amp;$1:$1-1&amp;"]"))</f>
        <v>2</v>
      </c>
      <c r="M393" s="31"/>
      <c r="N393" s="31" t="str">
        <f>IF(IMPORT[[#This Row],[b2]]="","",IMPORT[[#This Row],[b2]]-IMPORT[[#This Row],[a2]])</f>
        <v/>
      </c>
      <c r="O393" s="32">
        <f ca="1">SUM(INDIRECT(IMPORT_VAR[TABLENAME]&amp;"[@a"&amp;$1:$1-1&amp;"]"),INDIRECT(IMPORT_VAR[TABLENAME]&amp;"[@c"&amp;$1:$1-1&amp;"]"))</f>
        <v>2</v>
      </c>
      <c r="P393" s="33"/>
      <c r="Q393" s="33" t="str">
        <f>IF(IMPORT[[#This Row],[b3]]="","",IMPORT[[#This Row],[b3]]-IMPORT[[#This Row],[a3]])</f>
        <v/>
      </c>
      <c r="R393" s="32">
        <f ca="1">SUM(INDIRECT(IMPORT_VAR[TABLENAME]&amp;"[@a"&amp;$1:$1-1&amp;"]"),INDIRECT(IMPORT_VAR[TABLENAME]&amp;"[@c"&amp;$1:$1-1&amp;"]"))</f>
        <v>2</v>
      </c>
      <c r="S393" s="33"/>
      <c r="T393" s="33" t="str">
        <f>IF(IMPORT[[#This Row],[b4]]="","",IMPORT[[#This Row],[b4]]-IMPORT[[#This Row],[a4]])</f>
        <v/>
      </c>
      <c r="U393" s="32">
        <f ca="1">SUM(INDIRECT(IMPORT_VAR[TABLENAME]&amp;"[@a"&amp;$1:$1-1&amp;"]"),INDIRECT(IMPORT_VAR[TABLENAME]&amp;"[@c"&amp;$1:$1-1&amp;"]"))</f>
        <v>2</v>
      </c>
      <c r="V393" s="33"/>
      <c r="W393" s="31"/>
      <c r="X393" s="31" t="str">
        <f>IF(IMPORT[[#This Row],[b5]]="","",IMPORT[[#This Row],[b5]]-IMPORT[[#This Row],[a5]])</f>
        <v/>
      </c>
      <c r="Y393" s="49">
        <f ca="1">SUM(INDIRECT(IMPORT_VAR[TABLENAME]&amp;"[@a"&amp;$1:$1-1&amp;"]"),INDIRECT(IMPORT_VAR[TABLENAME]&amp;"[@c"&amp;$1:$1-1&amp;"]"))</f>
        <v>2</v>
      </c>
      <c r="Z393" s="51" t="s">
        <v>2763</v>
      </c>
      <c r="AA393" s="51" t="s">
        <v>3216</v>
      </c>
      <c r="AB393" s="51"/>
      <c r="AC393" s="51" t="str">
        <f>CONCATENATE(IMPORT[[#This Row],[1]]," ",IMPORT[[#This Row],[2]],IF(IMPORT[[#This Row],[3]]="","",CONCATENATE(" ",IMPORT[[#This Row],[3]])))</f>
        <v>Pocket ZD-872-M (new)</v>
      </c>
      <c r="AD393" s="51" t="str">
        <f>CONCATENATE("Import ",IMPORT[[#This Row],[Ket]])</f>
        <v>Import B2 + B3</v>
      </c>
      <c r="AE393" s="52">
        <v>480</v>
      </c>
      <c r="AF393" s="52" t="s">
        <v>5118</v>
      </c>
      <c r="AG393" s="52" t="s">
        <v>5780</v>
      </c>
      <c r="AH393" s="52">
        <f ca="1">IMPORT[[#This Row],[C]]</f>
        <v>2</v>
      </c>
      <c r="AI393" s="126" t="str">
        <f>CONCATENATE(IMPORT[[#This Row],[6]]," ",IMPORT[[#This Row],[7]])</f>
        <v>480 PCS</v>
      </c>
    </row>
    <row r="394" spans="1:35">
      <c r="A394" s="102">
        <v>392</v>
      </c>
      <c r="B394" s="31">
        <f ca="1">IF(IMPORT[[#This Row],[C]]&lt;1,"",ROW()-2)</f>
        <v>392</v>
      </c>
      <c r="C394" s="57" t="s">
        <v>3217</v>
      </c>
      <c r="D394" s="31" t="s">
        <v>2763</v>
      </c>
      <c r="E394" s="31">
        <v>480</v>
      </c>
      <c r="F394" s="31">
        <f ca="1">IMPORT[TT]</f>
        <v>3</v>
      </c>
      <c r="G394" s="31"/>
      <c r="H394" s="34" t="s">
        <v>3737</v>
      </c>
      <c r="I394" s="32">
        <v>3</v>
      </c>
      <c r="K394" s="31" t="str">
        <f>IF(IMPORT[[#This Row],[b1]]="","",IMPORT[[#This Row],[b1]]-IMPORT[[#This Row],[a1]])</f>
        <v/>
      </c>
      <c r="L394" s="32">
        <f ca="1">SUM(INDIRECT(IMPORT_VAR[TABLENAME]&amp;"[@a"&amp;$1:$1-1&amp;"]"),INDIRECT(IMPORT_VAR[TABLENAME]&amp;"[@c"&amp;$1:$1-1&amp;"]"))</f>
        <v>3</v>
      </c>
      <c r="M394" s="31"/>
      <c r="N394" s="31" t="str">
        <f>IF(IMPORT[[#This Row],[b2]]="","",IMPORT[[#This Row],[b2]]-IMPORT[[#This Row],[a2]])</f>
        <v/>
      </c>
      <c r="O394" s="32">
        <f ca="1">SUM(INDIRECT(IMPORT_VAR[TABLENAME]&amp;"[@a"&amp;$1:$1-1&amp;"]"),INDIRECT(IMPORT_VAR[TABLENAME]&amp;"[@c"&amp;$1:$1-1&amp;"]"))</f>
        <v>3</v>
      </c>
      <c r="P394" s="33"/>
      <c r="Q394" s="33" t="str">
        <f>IF(IMPORT[[#This Row],[b3]]="","",IMPORT[[#This Row],[b3]]-IMPORT[[#This Row],[a3]])</f>
        <v/>
      </c>
      <c r="R394" s="32">
        <f ca="1">SUM(INDIRECT(IMPORT_VAR[TABLENAME]&amp;"[@a"&amp;$1:$1-1&amp;"]"),INDIRECT(IMPORT_VAR[TABLENAME]&amp;"[@c"&amp;$1:$1-1&amp;"]"))</f>
        <v>3</v>
      </c>
      <c r="S394" s="33"/>
      <c r="T394" s="33" t="str">
        <f>IF(IMPORT[[#This Row],[b4]]="","",IMPORT[[#This Row],[b4]]-IMPORT[[#This Row],[a4]])</f>
        <v/>
      </c>
      <c r="U394" s="32">
        <f ca="1">SUM(INDIRECT(IMPORT_VAR[TABLENAME]&amp;"[@a"&amp;$1:$1-1&amp;"]"),INDIRECT(IMPORT_VAR[TABLENAME]&amp;"[@c"&amp;$1:$1-1&amp;"]"))</f>
        <v>3</v>
      </c>
      <c r="V394" s="33"/>
      <c r="W394" s="31"/>
      <c r="X394" s="31" t="str">
        <f>IF(IMPORT[[#This Row],[b5]]="","",IMPORT[[#This Row],[b5]]-IMPORT[[#This Row],[a5]])</f>
        <v/>
      </c>
      <c r="Y394" s="49">
        <f ca="1">SUM(INDIRECT(IMPORT_VAR[TABLENAME]&amp;"[@a"&amp;$1:$1-1&amp;"]"),INDIRECT(IMPORT_VAR[TABLENAME]&amp;"[@c"&amp;$1:$1-1&amp;"]"))</f>
        <v>3</v>
      </c>
      <c r="Z394" s="51" t="s">
        <v>2763</v>
      </c>
      <c r="AA394" s="51" t="s">
        <v>3217</v>
      </c>
      <c r="AB394" s="51"/>
      <c r="AC394" s="51" t="str">
        <f>CONCATENATE(IMPORT[[#This Row],[1]]," ",IMPORT[[#This Row],[2]],IF(IMPORT[[#This Row],[3]]="","",CONCATENATE(" ",IMPORT[[#This Row],[3]])))</f>
        <v>Pocket ZD-265-M (new)</v>
      </c>
      <c r="AD394" s="51" t="str">
        <f>CONCATENATE("Import ",IMPORT[[#This Row],[Ket]])</f>
        <v>Import B2 + B3</v>
      </c>
      <c r="AE394" s="52">
        <v>480</v>
      </c>
      <c r="AF394" s="52" t="s">
        <v>5118</v>
      </c>
      <c r="AG394" s="52" t="s">
        <v>5780</v>
      </c>
      <c r="AH394" s="52">
        <f ca="1">IMPORT[[#This Row],[C]]</f>
        <v>3</v>
      </c>
      <c r="AI394" s="126" t="str">
        <f>CONCATENATE(IMPORT[[#This Row],[6]]," ",IMPORT[[#This Row],[7]])</f>
        <v>480 PCS</v>
      </c>
    </row>
    <row r="395" spans="1:35">
      <c r="A395" s="102">
        <v>393</v>
      </c>
      <c r="B395" s="31">
        <f ca="1">IF(IMPORT[[#This Row],[C]]&lt;1,"",ROW()-2)</f>
        <v>393</v>
      </c>
      <c r="C395" s="57" t="s">
        <v>3218</v>
      </c>
      <c r="D395" s="31" t="s">
        <v>2763</v>
      </c>
      <c r="E395" s="31">
        <v>480</v>
      </c>
      <c r="F395" s="31">
        <f ca="1">IMPORT[TT]</f>
        <v>2</v>
      </c>
      <c r="G395" s="31"/>
      <c r="H395" s="34" t="s">
        <v>3737</v>
      </c>
      <c r="I395" s="32">
        <v>2</v>
      </c>
      <c r="K395" s="31" t="str">
        <f>IF(IMPORT[[#This Row],[b1]]="","",IMPORT[[#This Row],[b1]]-IMPORT[[#This Row],[a1]])</f>
        <v/>
      </c>
      <c r="L395" s="32">
        <f ca="1">SUM(INDIRECT(IMPORT_VAR[TABLENAME]&amp;"[@a"&amp;$1:$1-1&amp;"]"),INDIRECT(IMPORT_VAR[TABLENAME]&amp;"[@c"&amp;$1:$1-1&amp;"]"))</f>
        <v>2</v>
      </c>
      <c r="M395" s="31"/>
      <c r="N395" s="31" t="str">
        <f>IF(IMPORT[[#This Row],[b2]]="","",IMPORT[[#This Row],[b2]]-IMPORT[[#This Row],[a2]])</f>
        <v/>
      </c>
      <c r="O395" s="32">
        <f ca="1">SUM(INDIRECT(IMPORT_VAR[TABLENAME]&amp;"[@a"&amp;$1:$1-1&amp;"]"),INDIRECT(IMPORT_VAR[TABLENAME]&amp;"[@c"&amp;$1:$1-1&amp;"]"))</f>
        <v>2</v>
      </c>
      <c r="P395" s="33"/>
      <c r="Q395" s="33" t="str">
        <f>IF(IMPORT[[#This Row],[b3]]="","",IMPORT[[#This Row],[b3]]-IMPORT[[#This Row],[a3]])</f>
        <v/>
      </c>
      <c r="R395" s="32">
        <f ca="1">SUM(INDIRECT(IMPORT_VAR[TABLENAME]&amp;"[@a"&amp;$1:$1-1&amp;"]"),INDIRECT(IMPORT_VAR[TABLENAME]&amp;"[@c"&amp;$1:$1-1&amp;"]"))</f>
        <v>2</v>
      </c>
      <c r="S395" s="33"/>
      <c r="T395" s="33" t="str">
        <f>IF(IMPORT[[#This Row],[b4]]="","",IMPORT[[#This Row],[b4]]-IMPORT[[#This Row],[a4]])</f>
        <v/>
      </c>
      <c r="U395" s="32">
        <f ca="1">SUM(INDIRECT(IMPORT_VAR[TABLENAME]&amp;"[@a"&amp;$1:$1-1&amp;"]"),INDIRECT(IMPORT_VAR[TABLENAME]&amp;"[@c"&amp;$1:$1-1&amp;"]"))</f>
        <v>2</v>
      </c>
      <c r="V395" s="33"/>
      <c r="W395" s="31"/>
      <c r="X395" s="31" t="str">
        <f>IF(IMPORT[[#This Row],[b5]]="","",IMPORT[[#This Row],[b5]]-IMPORT[[#This Row],[a5]])</f>
        <v/>
      </c>
      <c r="Y395" s="49">
        <f ca="1">SUM(INDIRECT(IMPORT_VAR[TABLENAME]&amp;"[@a"&amp;$1:$1-1&amp;"]"),INDIRECT(IMPORT_VAR[TABLENAME]&amp;"[@c"&amp;$1:$1-1&amp;"]"))</f>
        <v>2</v>
      </c>
      <c r="Z395" s="51" t="s">
        <v>2763</v>
      </c>
      <c r="AA395" s="51" t="s">
        <v>3218</v>
      </c>
      <c r="AB395" s="51"/>
      <c r="AC395" s="51" t="str">
        <f>CONCATENATE(IMPORT[[#This Row],[1]]," ",IMPORT[[#This Row],[2]],IF(IMPORT[[#This Row],[3]]="","",CONCATENATE(" ",IMPORT[[#This Row],[3]])))</f>
        <v>Pocket ZD-892-M (new)</v>
      </c>
      <c r="AD395" s="51" t="str">
        <f>CONCATENATE("Import ",IMPORT[[#This Row],[Ket]])</f>
        <v>Import B2 + B3</v>
      </c>
      <c r="AE395" s="52">
        <v>480</v>
      </c>
      <c r="AF395" s="52" t="s">
        <v>5118</v>
      </c>
      <c r="AG395" s="52" t="s">
        <v>5780</v>
      </c>
      <c r="AH395" s="52">
        <f ca="1">IMPORT[[#This Row],[C]]</f>
        <v>2</v>
      </c>
      <c r="AI395" s="126" t="str">
        <f>CONCATENATE(IMPORT[[#This Row],[6]]," ",IMPORT[[#This Row],[7]])</f>
        <v>480 PCS</v>
      </c>
    </row>
    <row r="396" spans="1:35">
      <c r="A396" s="102">
        <v>394</v>
      </c>
      <c r="B396" s="31">
        <f ca="1">IF(IMPORT[[#This Row],[C]]&lt;1,"",ROW()-2)</f>
        <v>394</v>
      </c>
      <c r="C396" s="57" t="s">
        <v>3219</v>
      </c>
      <c r="D396" s="31" t="s">
        <v>2763</v>
      </c>
      <c r="E396" s="31">
        <v>480</v>
      </c>
      <c r="F396" s="31">
        <f ca="1">IMPORT[TT]</f>
        <v>4</v>
      </c>
      <c r="G396" s="31"/>
      <c r="H396" s="34" t="s">
        <v>3737</v>
      </c>
      <c r="I396" s="32">
        <v>4</v>
      </c>
      <c r="K396" s="31" t="str">
        <f>IF(IMPORT[[#This Row],[b1]]="","",IMPORT[[#This Row],[b1]]-IMPORT[[#This Row],[a1]])</f>
        <v/>
      </c>
      <c r="L396" s="32">
        <f ca="1">SUM(INDIRECT(IMPORT_VAR[TABLENAME]&amp;"[@a"&amp;$1:$1-1&amp;"]"),INDIRECT(IMPORT_VAR[TABLENAME]&amp;"[@c"&amp;$1:$1-1&amp;"]"))</f>
        <v>4</v>
      </c>
      <c r="M396" s="31"/>
      <c r="N396" s="31" t="str">
        <f>IF(IMPORT[[#This Row],[b2]]="","",IMPORT[[#This Row],[b2]]-IMPORT[[#This Row],[a2]])</f>
        <v/>
      </c>
      <c r="O396" s="32">
        <f ca="1">SUM(INDIRECT(IMPORT_VAR[TABLENAME]&amp;"[@a"&amp;$1:$1-1&amp;"]"),INDIRECT(IMPORT_VAR[TABLENAME]&amp;"[@c"&amp;$1:$1-1&amp;"]"))</f>
        <v>4</v>
      </c>
      <c r="P396" s="33"/>
      <c r="Q396" s="33" t="str">
        <f>IF(IMPORT[[#This Row],[b3]]="","",IMPORT[[#This Row],[b3]]-IMPORT[[#This Row],[a3]])</f>
        <v/>
      </c>
      <c r="R396" s="32">
        <f ca="1">SUM(INDIRECT(IMPORT_VAR[TABLENAME]&amp;"[@a"&amp;$1:$1-1&amp;"]"),INDIRECT(IMPORT_VAR[TABLENAME]&amp;"[@c"&amp;$1:$1-1&amp;"]"))</f>
        <v>4</v>
      </c>
      <c r="S396" s="33"/>
      <c r="T396" s="33" t="str">
        <f>IF(IMPORT[[#This Row],[b4]]="","",IMPORT[[#This Row],[b4]]-IMPORT[[#This Row],[a4]])</f>
        <v/>
      </c>
      <c r="U396" s="32">
        <f ca="1">SUM(INDIRECT(IMPORT_VAR[TABLENAME]&amp;"[@a"&amp;$1:$1-1&amp;"]"),INDIRECT(IMPORT_VAR[TABLENAME]&amp;"[@c"&amp;$1:$1-1&amp;"]"))</f>
        <v>4</v>
      </c>
      <c r="V396" s="33"/>
      <c r="W396" s="31"/>
      <c r="X396" s="31" t="str">
        <f>IF(IMPORT[[#This Row],[b5]]="","",IMPORT[[#This Row],[b5]]-IMPORT[[#This Row],[a5]])</f>
        <v/>
      </c>
      <c r="Y396" s="49">
        <f ca="1">SUM(INDIRECT(IMPORT_VAR[TABLENAME]&amp;"[@a"&amp;$1:$1-1&amp;"]"),INDIRECT(IMPORT_VAR[TABLENAME]&amp;"[@c"&amp;$1:$1-1&amp;"]"))</f>
        <v>4</v>
      </c>
      <c r="Z396" s="51" t="s">
        <v>2763</v>
      </c>
      <c r="AA396" s="51" t="s">
        <v>3219</v>
      </c>
      <c r="AB396" s="51"/>
      <c r="AC396" s="51" t="str">
        <f>CONCATENATE(IMPORT[[#This Row],[1]]," ",IMPORT[[#This Row],[2]],IF(IMPORT[[#This Row],[3]]="","",CONCATENATE(" ",IMPORT[[#This Row],[3]])))</f>
        <v>Pocket ZD-263-M (new)</v>
      </c>
      <c r="AD396" s="51" t="str">
        <f>CONCATENATE("Import ",IMPORT[[#This Row],[Ket]])</f>
        <v>Import B2 + B3</v>
      </c>
      <c r="AE396" s="52">
        <v>480</v>
      </c>
      <c r="AF396" s="52" t="s">
        <v>5118</v>
      </c>
      <c r="AG396" s="52" t="s">
        <v>5780</v>
      </c>
      <c r="AH396" s="52">
        <f ca="1">IMPORT[[#This Row],[C]]</f>
        <v>4</v>
      </c>
      <c r="AI396" s="126" t="str">
        <f>CONCATENATE(IMPORT[[#This Row],[6]]," ",IMPORT[[#This Row],[7]])</f>
        <v>480 PCS</v>
      </c>
    </row>
    <row r="397" spans="1:35">
      <c r="A397" s="102">
        <v>395</v>
      </c>
      <c r="B397" s="31">
        <f ca="1">IF(IMPORT[[#This Row],[C]]&lt;1,"",ROW()-2)</f>
        <v>395</v>
      </c>
      <c r="C397" s="57">
        <v>6606</v>
      </c>
      <c r="D397" s="31" t="s">
        <v>2771</v>
      </c>
      <c r="E397" s="31">
        <v>720</v>
      </c>
      <c r="F397" s="31">
        <f ca="1">IMPORT[TT]</f>
        <v>4</v>
      </c>
      <c r="G397" s="31"/>
      <c r="H397" s="34" t="s">
        <v>3737</v>
      </c>
      <c r="I397" s="32">
        <v>4</v>
      </c>
      <c r="K397" s="31" t="str">
        <f>IF(IMPORT[[#This Row],[b1]]="","",IMPORT[[#This Row],[b1]]-IMPORT[[#This Row],[a1]])</f>
        <v/>
      </c>
      <c r="L397" s="32">
        <f ca="1">SUM(INDIRECT(IMPORT_VAR[TABLENAME]&amp;"[@a"&amp;$1:$1-1&amp;"]"),INDIRECT(IMPORT_VAR[TABLENAME]&amp;"[@c"&amp;$1:$1-1&amp;"]"))</f>
        <v>4</v>
      </c>
      <c r="M397" s="31"/>
      <c r="N397" s="31" t="str">
        <f>IF(IMPORT[[#This Row],[b2]]="","",IMPORT[[#This Row],[b2]]-IMPORT[[#This Row],[a2]])</f>
        <v/>
      </c>
      <c r="O397" s="32">
        <f ca="1">SUM(INDIRECT(IMPORT_VAR[TABLENAME]&amp;"[@a"&amp;$1:$1-1&amp;"]"),INDIRECT(IMPORT_VAR[TABLENAME]&amp;"[@c"&amp;$1:$1-1&amp;"]"))</f>
        <v>4</v>
      </c>
      <c r="P397" s="33"/>
      <c r="Q397" s="33" t="str">
        <f>IF(IMPORT[[#This Row],[b3]]="","",IMPORT[[#This Row],[b3]]-IMPORT[[#This Row],[a3]])</f>
        <v/>
      </c>
      <c r="R397" s="32">
        <f ca="1">SUM(INDIRECT(IMPORT_VAR[TABLENAME]&amp;"[@a"&amp;$1:$1-1&amp;"]"),INDIRECT(IMPORT_VAR[TABLENAME]&amp;"[@c"&amp;$1:$1-1&amp;"]"))</f>
        <v>4</v>
      </c>
      <c r="S397" s="33"/>
      <c r="T397" s="33" t="str">
        <f>IF(IMPORT[[#This Row],[b4]]="","",IMPORT[[#This Row],[b4]]-IMPORT[[#This Row],[a4]])</f>
        <v/>
      </c>
      <c r="U397" s="32">
        <f ca="1">SUM(INDIRECT(IMPORT_VAR[TABLENAME]&amp;"[@a"&amp;$1:$1-1&amp;"]"),INDIRECT(IMPORT_VAR[TABLENAME]&amp;"[@c"&amp;$1:$1-1&amp;"]"))</f>
        <v>4</v>
      </c>
      <c r="V397" s="33"/>
      <c r="W397" s="31"/>
      <c r="X397" s="31" t="str">
        <f>IF(IMPORT[[#This Row],[b5]]="","",IMPORT[[#This Row],[b5]]-IMPORT[[#This Row],[a5]])</f>
        <v/>
      </c>
      <c r="Y397" s="49">
        <f ca="1">SUM(INDIRECT(IMPORT_VAR[TABLENAME]&amp;"[@a"&amp;$1:$1-1&amp;"]"),INDIRECT(IMPORT_VAR[TABLENAME]&amp;"[@c"&amp;$1:$1-1&amp;"]"))</f>
        <v>4</v>
      </c>
      <c r="Z397" s="51" t="s">
        <v>5699</v>
      </c>
      <c r="AA397" s="52">
        <v>6606</v>
      </c>
      <c r="AB397" s="51"/>
      <c r="AC397" s="51" t="str">
        <f>CONCATENATE(IMPORT[[#This Row],[1]]," ",IMPORT[[#This Row],[2]],IF(IMPORT[[#This Row],[3]]="","",CONCATENATE(" ",IMPORT[[#This Row],[3]])))</f>
        <v>Garisan 6606</v>
      </c>
      <c r="AD397" s="51" t="str">
        <f>CONCATENATE("Import ",IMPORT[[#This Row],[Ket]])</f>
        <v>Import B2 + B3</v>
      </c>
      <c r="AE397" s="52">
        <v>720</v>
      </c>
      <c r="AF397" s="52" t="s">
        <v>5118</v>
      </c>
      <c r="AG397" s="52" t="s">
        <v>5780</v>
      </c>
      <c r="AH397" s="52">
        <f ca="1">IMPORT[[#This Row],[C]]</f>
        <v>4</v>
      </c>
      <c r="AI397" s="126" t="str">
        <f>CONCATENATE(IMPORT[[#This Row],[6]]," ",IMPORT[[#This Row],[7]])</f>
        <v>720 PCS</v>
      </c>
    </row>
    <row r="398" spans="1:35">
      <c r="A398" s="102">
        <v>396</v>
      </c>
      <c r="B398" s="31">
        <f ca="1">IF(IMPORT[[#This Row],[C]]&lt;1,"",ROW()-2)</f>
        <v>396</v>
      </c>
      <c r="C398" s="57">
        <v>6605</v>
      </c>
      <c r="D398" s="31" t="s">
        <v>2771</v>
      </c>
      <c r="E398" s="31">
        <v>960</v>
      </c>
      <c r="F398" s="31">
        <f ca="1">IMPORT[TT]</f>
        <v>4</v>
      </c>
      <c r="G398" s="31"/>
      <c r="H398" s="34" t="s">
        <v>3737</v>
      </c>
      <c r="I398" s="32">
        <v>4</v>
      </c>
      <c r="K398" s="31" t="str">
        <f>IF(IMPORT[[#This Row],[b1]]="","",IMPORT[[#This Row],[b1]]-IMPORT[[#This Row],[a1]])</f>
        <v/>
      </c>
      <c r="L398" s="32">
        <f ca="1">SUM(INDIRECT(IMPORT_VAR[TABLENAME]&amp;"[@a"&amp;$1:$1-1&amp;"]"),INDIRECT(IMPORT_VAR[TABLENAME]&amp;"[@c"&amp;$1:$1-1&amp;"]"))</f>
        <v>4</v>
      </c>
      <c r="M398" s="31"/>
      <c r="N398" s="31" t="str">
        <f>IF(IMPORT[[#This Row],[b2]]="","",IMPORT[[#This Row],[b2]]-IMPORT[[#This Row],[a2]])</f>
        <v/>
      </c>
      <c r="O398" s="32">
        <f ca="1">SUM(INDIRECT(IMPORT_VAR[TABLENAME]&amp;"[@a"&amp;$1:$1-1&amp;"]"),INDIRECT(IMPORT_VAR[TABLENAME]&amp;"[@c"&amp;$1:$1-1&amp;"]"))</f>
        <v>4</v>
      </c>
      <c r="P398" s="33"/>
      <c r="Q398" s="33" t="str">
        <f>IF(IMPORT[[#This Row],[b3]]="","",IMPORT[[#This Row],[b3]]-IMPORT[[#This Row],[a3]])</f>
        <v/>
      </c>
      <c r="R398" s="32">
        <f ca="1">SUM(INDIRECT(IMPORT_VAR[TABLENAME]&amp;"[@a"&amp;$1:$1-1&amp;"]"),INDIRECT(IMPORT_VAR[TABLENAME]&amp;"[@c"&amp;$1:$1-1&amp;"]"))</f>
        <v>4</v>
      </c>
      <c r="S398" s="33"/>
      <c r="T398" s="33" t="str">
        <f>IF(IMPORT[[#This Row],[b4]]="","",IMPORT[[#This Row],[b4]]-IMPORT[[#This Row],[a4]])</f>
        <v/>
      </c>
      <c r="U398" s="32">
        <f ca="1">SUM(INDIRECT(IMPORT_VAR[TABLENAME]&amp;"[@a"&amp;$1:$1-1&amp;"]"),INDIRECT(IMPORT_VAR[TABLENAME]&amp;"[@c"&amp;$1:$1-1&amp;"]"))</f>
        <v>4</v>
      </c>
      <c r="V398" s="33"/>
      <c r="W398" s="31"/>
      <c r="X398" s="31" t="str">
        <f>IF(IMPORT[[#This Row],[b5]]="","",IMPORT[[#This Row],[b5]]-IMPORT[[#This Row],[a5]])</f>
        <v/>
      </c>
      <c r="Y398" s="49">
        <f ca="1">SUM(INDIRECT(IMPORT_VAR[TABLENAME]&amp;"[@a"&amp;$1:$1-1&amp;"]"),INDIRECT(IMPORT_VAR[TABLENAME]&amp;"[@c"&amp;$1:$1-1&amp;"]"))</f>
        <v>4</v>
      </c>
      <c r="Z398" s="51" t="s">
        <v>5699</v>
      </c>
      <c r="AA398" s="52">
        <v>6605</v>
      </c>
      <c r="AB398" s="51"/>
      <c r="AC398" s="51" t="str">
        <f>CONCATENATE(IMPORT[[#This Row],[1]]," ",IMPORT[[#This Row],[2]],IF(IMPORT[[#This Row],[3]]="","",CONCATENATE(" ",IMPORT[[#This Row],[3]])))</f>
        <v>Garisan 6605</v>
      </c>
      <c r="AD398" s="51" t="str">
        <f>CONCATENATE("Import ",IMPORT[[#This Row],[Ket]])</f>
        <v>Import B2 + B3</v>
      </c>
      <c r="AE398" s="52">
        <v>960</v>
      </c>
      <c r="AF398" s="52" t="s">
        <v>5118</v>
      </c>
      <c r="AG398" s="52" t="s">
        <v>5780</v>
      </c>
      <c r="AH398" s="52">
        <f ca="1">IMPORT[[#This Row],[C]]</f>
        <v>4</v>
      </c>
      <c r="AI398" s="126" t="str">
        <f>CONCATENATE(IMPORT[[#This Row],[6]]," ",IMPORT[[#This Row],[7]])</f>
        <v>960 PCS</v>
      </c>
    </row>
    <row r="399" spans="1:35">
      <c r="A399" s="102">
        <v>397</v>
      </c>
      <c r="B399" s="31">
        <f ca="1">IF(IMPORT[[#This Row],[C]]&lt;1,"",ROW()-2)</f>
        <v>397</v>
      </c>
      <c r="C399" s="57" t="s">
        <v>3220</v>
      </c>
      <c r="D399" s="31" t="s">
        <v>2771</v>
      </c>
      <c r="E399" s="31">
        <v>1440</v>
      </c>
      <c r="F399" s="31">
        <f ca="1">IMPORT[TT]</f>
        <v>8</v>
      </c>
      <c r="G399" s="31"/>
      <c r="H399" s="34" t="s">
        <v>3737</v>
      </c>
      <c r="I399" s="32">
        <v>8</v>
      </c>
      <c r="K399" s="31" t="str">
        <f>IF(IMPORT[[#This Row],[b1]]="","",IMPORT[[#This Row],[b1]]-IMPORT[[#This Row],[a1]])</f>
        <v/>
      </c>
      <c r="L399" s="32">
        <f ca="1">SUM(INDIRECT(IMPORT_VAR[TABLENAME]&amp;"[@a"&amp;$1:$1-1&amp;"]"),INDIRECT(IMPORT_VAR[TABLENAME]&amp;"[@c"&amp;$1:$1-1&amp;"]"))</f>
        <v>8</v>
      </c>
      <c r="M399" s="31"/>
      <c r="N399" s="31" t="str">
        <f>IF(IMPORT[[#This Row],[b2]]="","",IMPORT[[#This Row],[b2]]-IMPORT[[#This Row],[a2]])</f>
        <v/>
      </c>
      <c r="O399" s="32">
        <f ca="1">SUM(INDIRECT(IMPORT_VAR[TABLENAME]&amp;"[@a"&amp;$1:$1-1&amp;"]"),INDIRECT(IMPORT_VAR[TABLENAME]&amp;"[@c"&amp;$1:$1-1&amp;"]"))</f>
        <v>8</v>
      </c>
      <c r="P399" s="33"/>
      <c r="Q399" s="33" t="str">
        <f>IF(IMPORT[[#This Row],[b3]]="","",IMPORT[[#This Row],[b3]]-IMPORT[[#This Row],[a3]])</f>
        <v/>
      </c>
      <c r="R399" s="32">
        <f ca="1">SUM(INDIRECT(IMPORT_VAR[TABLENAME]&amp;"[@a"&amp;$1:$1-1&amp;"]"),INDIRECT(IMPORT_VAR[TABLENAME]&amp;"[@c"&amp;$1:$1-1&amp;"]"))</f>
        <v>8</v>
      </c>
      <c r="S399" s="33"/>
      <c r="T399" s="33" t="str">
        <f>IF(IMPORT[[#This Row],[b4]]="","",IMPORT[[#This Row],[b4]]-IMPORT[[#This Row],[a4]])</f>
        <v/>
      </c>
      <c r="U399" s="32">
        <f ca="1">SUM(INDIRECT(IMPORT_VAR[TABLENAME]&amp;"[@a"&amp;$1:$1-1&amp;"]"),INDIRECT(IMPORT_VAR[TABLENAME]&amp;"[@c"&amp;$1:$1-1&amp;"]"))</f>
        <v>8</v>
      </c>
      <c r="V399" s="33"/>
      <c r="W399" s="31"/>
      <c r="X399" s="31" t="str">
        <f>IF(IMPORT[[#This Row],[b5]]="","",IMPORT[[#This Row],[b5]]-IMPORT[[#This Row],[a5]])</f>
        <v/>
      </c>
      <c r="Y399" s="49">
        <f ca="1">SUM(INDIRECT(IMPORT_VAR[TABLENAME]&amp;"[@a"&amp;$1:$1-1&amp;"]"),INDIRECT(IMPORT_VAR[TABLENAME]&amp;"[@c"&amp;$1:$1-1&amp;"]"))</f>
        <v>8</v>
      </c>
      <c r="Z399" s="51" t="s">
        <v>5699</v>
      </c>
      <c r="AA399" s="51" t="s">
        <v>3220</v>
      </c>
      <c r="AB399" s="51"/>
      <c r="AC399" s="51" t="str">
        <f>CONCATENATE(IMPORT[[#This Row],[1]]," ",IMPORT[[#This Row],[2]],IF(IMPORT[[#This Row],[3]]="","",CONCATENATE(" ",IMPORT[[#This Row],[3]])))</f>
        <v>Garisan 23985-1</v>
      </c>
      <c r="AD399" s="51" t="str">
        <f>CONCATENATE("Import ",IMPORT[[#This Row],[Ket]])</f>
        <v>Import B2 + B3</v>
      </c>
      <c r="AE399" s="52">
        <v>1440</v>
      </c>
      <c r="AF399" s="52" t="s">
        <v>5118</v>
      </c>
      <c r="AG399" s="52" t="s">
        <v>5780</v>
      </c>
      <c r="AH399" s="52">
        <f ca="1">IMPORT[[#This Row],[C]]</f>
        <v>8</v>
      </c>
      <c r="AI399" s="126" t="str">
        <f>CONCATENATE(IMPORT[[#This Row],[6]]," ",IMPORT[[#This Row],[7]])</f>
        <v>1440 PCS</v>
      </c>
    </row>
    <row r="400" spans="1:35">
      <c r="A400" s="102">
        <v>398</v>
      </c>
      <c r="B400" s="31">
        <f ca="1">IF(IMPORT[[#This Row],[C]]&lt;1,"",ROW()-2)</f>
        <v>398</v>
      </c>
      <c r="C400" s="57" t="s">
        <v>3221</v>
      </c>
      <c r="D400" s="31" t="s">
        <v>3222</v>
      </c>
      <c r="E400" s="31">
        <v>144</v>
      </c>
      <c r="F400" s="31">
        <f ca="1">IMPORT[TT]</f>
        <v>3</v>
      </c>
      <c r="G400" s="31"/>
      <c r="H400" s="34" t="s">
        <v>3737</v>
      </c>
      <c r="I400" s="32">
        <v>3</v>
      </c>
      <c r="K400" s="31" t="str">
        <f>IF(IMPORT[[#This Row],[b1]]="","",IMPORT[[#This Row],[b1]]-IMPORT[[#This Row],[a1]])</f>
        <v/>
      </c>
      <c r="L400" s="32">
        <f ca="1">SUM(INDIRECT(IMPORT_VAR[TABLENAME]&amp;"[@a"&amp;$1:$1-1&amp;"]"),INDIRECT(IMPORT_VAR[TABLENAME]&amp;"[@c"&amp;$1:$1-1&amp;"]"))</f>
        <v>3</v>
      </c>
      <c r="M400" s="31"/>
      <c r="N400" s="31" t="str">
        <f>IF(IMPORT[[#This Row],[b2]]="","",IMPORT[[#This Row],[b2]]-IMPORT[[#This Row],[a2]])</f>
        <v/>
      </c>
      <c r="O400" s="32">
        <f ca="1">SUM(INDIRECT(IMPORT_VAR[TABLENAME]&amp;"[@a"&amp;$1:$1-1&amp;"]"),INDIRECT(IMPORT_VAR[TABLENAME]&amp;"[@c"&amp;$1:$1-1&amp;"]"))</f>
        <v>3</v>
      </c>
      <c r="P400" s="33"/>
      <c r="Q400" s="33" t="str">
        <f>IF(IMPORT[[#This Row],[b3]]="","",IMPORT[[#This Row],[b3]]-IMPORT[[#This Row],[a3]])</f>
        <v/>
      </c>
      <c r="R400" s="32">
        <f ca="1">SUM(INDIRECT(IMPORT_VAR[TABLENAME]&amp;"[@a"&amp;$1:$1-1&amp;"]"),INDIRECT(IMPORT_VAR[TABLENAME]&amp;"[@c"&amp;$1:$1-1&amp;"]"))</f>
        <v>3</v>
      </c>
      <c r="S400" s="33"/>
      <c r="T400" s="33" t="str">
        <f>IF(IMPORT[[#This Row],[b4]]="","",IMPORT[[#This Row],[b4]]-IMPORT[[#This Row],[a4]])</f>
        <v/>
      </c>
      <c r="U400" s="32">
        <f ca="1">SUM(INDIRECT(IMPORT_VAR[TABLENAME]&amp;"[@a"&amp;$1:$1-1&amp;"]"),INDIRECT(IMPORT_VAR[TABLENAME]&amp;"[@c"&amp;$1:$1-1&amp;"]"))</f>
        <v>3</v>
      </c>
      <c r="V400" s="33"/>
      <c r="W400" s="31"/>
      <c r="X400" s="31" t="str">
        <f>IF(IMPORT[[#This Row],[b5]]="","",IMPORT[[#This Row],[b5]]-IMPORT[[#This Row],[a5]])</f>
        <v/>
      </c>
      <c r="Y400" s="49">
        <f ca="1">SUM(INDIRECT(IMPORT_VAR[TABLENAME]&amp;"[@a"&amp;$1:$1-1&amp;"]"),INDIRECT(IMPORT_VAR[TABLENAME]&amp;"[@c"&amp;$1:$1-1&amp;"]"))</f>
        <v>3</v>
      </c>
      <c r="Z400" s="51" t="s">
        <v>5699</v>
      </c>
      <c r="AA400" s="51" t="s">
        <v>3221</v>
      </c>
      <c r="AB400" s="51" t="s">
        <v>5697</v>
      </c>
      <c r="AC400" s="51" t="str">
        <f>CONCATENATE(IMPORT[[#This Row],[1]]," ",IMPORT[[#This Row],[2]],IF(IMPORT[[#This Row],[3]]="","",CONCATENATE(" ",IMPORT[[#This Row],[3]])))</f>
        <v>Garisan XNB-1828 (1 Meter)</v>
      </c>
      <c r="AD400" s="51" t="str">
        <f>CONCATENATE("Import ",IMPORT[[#This Row],[Ket]])</f>
        <v>Import B2 + B3</v>
      </c>
      <c r="AE400" s="52">
        <v>144</v>
      </c>
      <c r="AF400" s="52" t="s">
        <v>5118</v>
      </c>
      <c r="AG400" s="52" t="s">
        <v>5780</v>
      </c>
      <c r="AH400" s="52">
        <f ca="1">IMPORT[[#This Row],[C]]</f>
        <v>3</v>
      </c>
      <c r="AI400" s="126" t="str">
        <f>CONCATENATE(IMPORT[[#This Row],[6]]," ",IMPORT[[#This Row],[7]])</f>
        <v>144 PCS</v>
      </c>
    </row>
    <row r="401" spans="1:35">
      <c r="A401" s="102">
        <v>399</v>
      </c>
      <c r="B401" s="31">
        <f ca="1">IF(IMPORT[[#This Row],[C]]&lt;1,"",ROW()-2)</f>
        <v>399</v>
      </c>
      <c r="C401" s="57" t="s">
        <v>3224</v>
      </c>
      <c r="D401" s="31" t="s">
        <v>6147</v>
      </c>
      <c r="E401" s="31">
        <v>72</v>
      </c>
      <c r="F401" s="31">
        <f ca="1">IMPORT[TT]</f>
        <v>173</v>
      </c>
      <c r="G401" s="31"/>
      <c r="H401" s="34" t="s">
        <v>3737</v>
      </c>
      <c r="I401" s="32">
        <v>173</v>
      </c>
      <c r="K401" s="31" t="str">
        <f>IF(IMPORT[[#This Row],[b1]]="","",IMPORT[[#This Row],[b1]]-IMPORT[[#This Row],[a1]])</f>
        <v/>
      </c>
      <c r="L401" s="32">
        <f ca="1">SUM(INDIRECT(IMPORT_VAR[TABLENAME]&amp;"[@a"&amp;$1:$1-1&amp;"]"),INDIRECT(IMPORT_VAR[TABLENAME]&amp;"[@c"&amp;$1:$1-1&amp;"]"))</f>
        <v>173</v>
      </c>
      <c r="M401" s="31"/>
      <c r="N401" s="31" t="str">
        <f>IF(IMPORT[[#This Row],[b2]]="","",IMPORT[[#This Row],[b2]]-IMPORT[[#This Row],[a2]])</f>
        <v/>
      </c>
      <c r="O401" s="32">
        <f ca="1">SUM(INDIRECT(IMPORT_VAR[TABLENAME]&amp;"[@a"&amp;$1:$1-1&amp;"]"),INDIRECT(IMPORT_VAR[TABLENAME]&amp;"[@c"&amp;$1:$1-1&amp;"]"))</f>
        <v>173</v>
      </c>
      <c r="P401" s="33"/>
      <c r="Q401" s="33" t="str">
        <f>IF(IMPORT[[#This Row],[b3]]="","",IMPORT[[#This Row],[b3]]-IMPORT[[#This Row],[a3]])</f>
        <v/>
      </c>
      <c r="R401" s="32">
        <f ca="1">SUM(INDIRECT(IMPORT_VAR[TABLENAME]&amp;"[@a"&amp;$1:$1-1&amp;"]"),INDIRECT(IMPORT_VAR[TABLENAME]&amp;"[@c"&amp;$1:$1-1&amp;"]"))</f>
        <v>173</v>
      </c>
      <c r="S401" s="33"/>
      <c r="T401" s="33" t="str">
        <f>IF(IMPORT[[#This Row],[b4]]="","",IMPORT[[#This Row],[b4]]-IMPORT[[#This Row],[a4]])</f>
        <v/>
      </c>
      <c r="U401" s="32">
        <f ca="1">SUM(INDIRECT(IMPORT_VAR[TABLENAME]&amp;"[@a"&amp;$1:$1-1&amp;"]"),INDIRECT(IMPORT_VAR[TABLENAME]&amp;"[@c"&amp;$1:$1-1&amp;"]"))</f>
        <v>173</v>
      </c>
      <c r="V401" s="33"/>
      <c r="W401" s="31"/>
      <c r="X401" s="31" t="str">
        <f>IF(IMPORT[[#This Row],[b5]]="","",IMPORT[[#This Row],[b5]]-IMPORT[[#This Row],[a5]])</f>
        <v/>
      </c>
      <c r="Y401" s="49">
        <f ca="1">SUM(INDIRECT(IMPORT_VAR[TABLENAME]&amp;"[@a"&amp;$1:$1-1&amp;"]"),INDIRECT(IMPORT_VAR[TABLENAME]&amp;"[@c"&amp;$1:$1-1&amp;"]"))</f>
        <v>173</v>
      </c>
      <c r="Z401" s="51" t="s">
        <v>3225</v>
      </c>
      <c r="AA401" s="51" t="s">
        <v>3224</v>
      </c>
      <c r="AB401" s="51"/>
      <c r="AC401" s="51" t="str">
        <f>CONCATENATE(IMPORT[[#This Row],[1]]," ",IMPORT[[#This Row],[2]],IF(IMPORT[[#This Row],[3]]="","",CONCATENATE(" ",IMPORT[[#This Row],[3]])))</f>
        <v>Clear Holder CH-100</v>
      </c>
      <c r="AD401" s="51" t="str">
        <f>CONCATENATE("Import ",IMPORT[[#This Row],[Ket]])</f>
        <v>Import B2 + B3</v>
      </c>
      <c r="AE401" s="52">
        <v>72</v>
      </c>
      <c r="AF401" s="52" t="s">
        <v>5118</v>
      </c>
      <c r="AG401" s="52" t="s">
        <v>5780</v>
      </c>
      <c r="AH401" s="52">
        <f ca="1">IMPORT[[#This Row],[C]]</f>
        <v>173</v>
      </c>
      <c r="AI401" s="126" t="str">
        <f>CONCATENATE(IMPORT[[#This Row],[6]]," ",IMPORT[[#This Row],[7]])</f>
        <v>72 PCS</v>
      </c>
    </row>
    <row r="402" spans="1:35">
      <c r="A402" s="102">
        <v>400</v>
      </c>
      <c r="B402" s="31">
        <f ca="1">IF(IMPORT[[#This Row],[C]]&lt;1,"",ROW()-2)</f>
        <v>400</v>
      </c>
      <c r="C402" s="57" t="s">
        <v>3226</v>
      </c>
      <c r="D402" s="31" t="s">
        <v>3227</v>
      </c>
      <c r="E402" s="31">
        <v>2000</v>
      </c>
      <c r="F402" s="31">
        <f ca="1">IMPORT[TT]</f>
        <v>8</v>
      </c>
      <c r="G402" s="31"/>
      <c r="H402" s="34" t="s">
        <v>3737</v>
      </c>
      <c r="I402" s="32">
        <v>8</v>
      </c>
      <c r="K402" s="31" t="str">
        <f>IF(IMPORT[[#This Row],[b1]]="","",IMPORT[[#This Row],[b1]]-IMPORT[[#This Row],[a1]])</f>
        <v/>
      </c>
      <c r="L402" s="32">
        <f ca="1">SUM(INDIRECT(IMPORT_VAR[TABLENAME]&amp;"[@a"&amp;$1:$1-1&amp;"]"),INDIRECT(IMPORT_VAR[TABLENAME]&amp;"[@c"&amp;$1:$1-1&amp;"]"))</f>
        <v>8</v>
      </c>
      <c r="M402" s="31"/>
      <c r="N402" s="31" t="str">
        <f>IF(IMPORT[[#This Row],[b2]]="","",IMPORT[[#This Row],[b2]]-IMPORT[[#This Row],[a2]])</f>
        <v/>
      </c>
      <c r="O402" s="32">
        <f ca="1">SUM(INDIRECT(IMPORT_VAR[TABLENAME]&amp;"[@a"&amp;$1:$1-1&amp;"]"),INDIRECT(IMPORT_VAR[TABLENAME]&amp;"[@c"&amp;$1:$1-1&amp;"]"))</f>
        <v>8</v>
      </c>
      <c r="P402" s="33"/>
      <c r="Q402" s="33" t="str">
        <f>IF(IMPORT[[#This Row],[b3]]="","",IMPORT[[#This Row],[b3]]-IMPORT[[#This Row],[a3]])</f>
        <v/>
      </c>
      <c r="R402" s="32">
        <f ca="1">SUM(INDIRECT(IMPORT_VAR[TABLENAME]&amp;"[@a"&amp;$1:$1-1&amp;"]"),INDIRECT(IMPORT_VAR[TABLENAME]&amp;"[@c"&amp;$1:$1-1&amp;"]"))</f>
        <v>8</v>
      </c>
      <c r="S402" s="33"/>
      <c r="T402" s="33" t="str">
        <f>IF(IMPORT[[#This Row],[b4]]="","",IMPORT[[#This Row],[b4]]-IMPORT[[#This Row],[a4]])</f>
        <v/>
      </c>
      <c r="U402" s="32">
        <f ca="1">SUM(INDIRECT(IMPORT_VAR[TABLENAME]&amp;"[@a"&amp;$1:$1-1&amp;"]"),INDIRECT(IMPORT_VAR[TABLENAME]&amp;"[@c"&amp;$1:$1-1&amp;"]"))</f>
        <v>8</v>
      </c>
      <c r="V402" s="33"/>
      <c r="W402" s="31"/>
      <c r="X402" s="31" t="str">
        <f>IF(IMPORT[[#This Row],[b5]]="","",IMPORT[[#This Row],[b5]]-IMPORT[[#This Row],[a5]])</f>
        <v/>
      </c>
      <c r="Y402" s="49">
        <f ca="1">SUM(INDIRECT(IMPORT_VAR[TABLENAME]&amp;"[@a"&amp;$1:$1-1&amp;"]"),INDIRECT(IMPORT_VAR[TABLENAME]&amp;"[@c"&amp;$1:$1-1&amp;"]"))</f>
        <v>8</v>
      </c>
      <c r="Z402" s="51" t="s">
        <v>3227</v>
      </c>
      <c r="AA402" s="51" t="s">
        <v>3226</v>
      </c>
      <c r="AB402" s="51"/>
      <c r="AC402" s="51" t="str">
        <f>CONCATENATE(IMPORT[[#This Row],[1]]," ",IMPORT[[#This Row],[2]],IF(IMPORT[[#This Row],[3]]="","",CONCATENATE(" ",IMPORT[[#This Row],[3]])))</f>
        <v>Rope DX-612</v>
      </c>
      <c r="AD402" s="51" t="str">
        <f>CONCATENATE("Import ",IMPORT[[#This Row],[Ket]])</f>
        <v>Import B2 + B3</v>
      </c>
      <c r="AE402" s="52">
        <v>2000</v>
      </c>
      <c r="AF402" s="52" t="s">
        <v>5118</v>
      </c>
      <c r="AG402" s="52" t="s">
        <v>5780</v>
      </c>
      <c r="AH402" s="52">
        <f ca="1">IMPORT[[#This Row],[C]]</f>
        <v>8</v>
      </c>
      <c r="AI402" s="126" t="str">
        <f>CONCATENATE(IMPORT[[#This Row],[6]]," ",IMPORT[[#This Row],[7]])</f>
        <v>2000 PCS</v>
      </c>
    </row>
    <row r="403" spans="1:35">
      <c r="A403" s="102">
        <v>401</v>
      </c>
      <c r="B403" s="31">
        <f ca="1">IF(IMPORT[[#This Row],[C]]&lt;1,"",ROW()-2)</f>
        <v>401</v>
      </c>
      <c r="C403" s="57" t="s">
        <v>3228</v>
      </c>
      <c r="D403" s="31" t="s">
        <v>3229</v>
      </c>
      <c r="E403" s="31">
        <v>512</v>
      </c>
      <c r="F403" s="31">
        <f ca="1">IMPORT[TT]</f>
        <v>6</v>
      </c>
      <c r="G403" s="31"/>
      <c r="H403" s="34" t="s">
        <v>3737</v>
      </c>
      <c r="I403" s="32">
        <v>6</v>
      </c>
      <c r="K403" s="31" t="str">
        <f>IF(IMPORT[[#This Row],[b1]]="","",IMPORT[[#This Row],[b1]]-IMPORT[[#This Row],[a1]])</f>
        <v/>
      </c>
      <c r="L403" s="32">
        <f ca="1">SUM(INDIRECT(IMPORT_VAR[TABLENAME]&amp;"[@a"&amp;$1:$1-1&amp;"]"),INDIRECT(IMPORT_VAR[TABLENAME]&amp;"[@c"&amp;$1:$1-1&amp;"]"))</f>
        <v>6</v>
      </c>
      <c r="M403" s="31"/>
      <c r="N403" s="31" t="str">
        <f>IF(IMPORT[[#This Row],[b2]]="","",IMPORT[[#This Row],[b2]]-IMPORT[[#This Row],[a2]])</f>
        <v/>
      </c>
      <c r="O403" s="32">
        <f ca="1">SUM(INDIRECT(IMPORT_VAR[TABLENAME]&amp;"[@a"&amp;$1:$1-1&amp;"]"),INDIRECT(IMPORT_VAR[TABLENAME]&amp;"[@c"&amp;$1:$1-1&amp;"]"))</f>
        <v>6</v>
      </c>
      <c r="P403" s="33"/>
      <c r="Q403" s="33" t="str">
        <f>IF(IMPORT[[#This Row],[b3]]="","",IMPORT[[#This Row],[b3]]-IMPORT[[#This Row],[a3]])</f>
        <v/>
      </c>
      <c r="R403" s="32">
        <f ca="1">SUM(INDIRECT(IMPORT_VAR[TABLENAME]&amp;"[@a"&amp;$1:$1-1&amp;"]"),INDIRECT(IMPORT_VAR[TABLENAME]&amp;"[@c"&amp;$1:$1-1&amp;"]"))</f>
        <v>6</v>
      </c>
      <c r="S403" s="33"/>
      <c r="T403" s="33" t="str">
        <f>IF(IMPORT[[#This Row],[b4]]="","",IMPORT[[#This Row],[b4]]-IMPORT[[#This Row],[a4]])</f>
        <v/>
      </c>
      <c r="U403" s="32">
        <f ca="1">SUM(INDIRECT(IMPORT_VAR[TABLENAME]&amp;"[@a"&amp;$1:$1-1&amp;"]"),INDIRECT(IMPORT_VAR[TABLENAME]&amp;"[@c"&amp;$1:$1-1&amp;"]"))</f>
        <v>6</v>
      </c>
      <c r="V403" s="33"/>
      <c r="W403" s="31"/>
      <c r="X403" s="31" t="str">
        <f>IF(IMPORT[[#This Row],[b5]]="","",IMPORT[[#This Row],[b5]]-IMPORT[[#This Row],[a5]])</f>
        <v/>
      </c>
      <c r="Y403" s="49">
        <f ca="1">SUM(INDIRECT(IMPORT_VAR[TABLENAME]&amp;"[@a"&amp;$1:$1-1&amp;"]"),INDIRECT(IMPORT_VAR[TABLENAME]&amp;"[@c"&amp;$1:$1-1&amp;"]"))</f>
        <v>6</v>
      </c>
      <c r="Z403" s="51" t="s">
        <v>5715</v>
      </c>
      <c r="AA403" s="51" t="s">
        <v>3228</v>
      </c>
      <c r="AB403" s="51"/>
      <c r="AC403" s="51" t="str">
        <f>CONCATENATE(IMPORT[[#This Row],[1]]," ",IMPORT[[#This Row],[2]],IF(IMPORT[[#This Row],[3]]="","",CONCATENATE(" ",IMPORT[[#This Row],[3]])))</f>
        <v>NoteBook 7050-2</v>
      </c>
      <c r="AD403" s="51" t="str">
        <f>CONCATENATE("Import ",IMPORT[[#This Row],[Ket]])</f>
        <v>Import B2 + B3</v>
      </c>
      <c r="AE403" s="52">
        <v>512</v>
      </c>
      <c r="AF403" s="52" t="s">
        <v>5118</v>
      </c>
      <c r="AG403" s="52" t="s">
        <v>5780</v>
      </c>
      <c r="AH403" s="52">
        <f ca="1">IMPORT[[#This Row],[C]]</f>
        <v>6</v>
      </c>
      <c r="AI403" s="126" t="str">
        <f>CONCATENATE(IMPORT[[#This Row],[6]]," ",IMPORT[[#This Row],[7]])</f>
        <v>512 PCS</v>
      </c>
    </row>
    <row r="404" spans="1:35">
      <c r="A404" s="102">
        <v>402</v>
      </c>
      <c r="B404" s="31">
        <f ca="1">IF(IMPORT[[#This Row],[C]]&lt;1,"",ROW()-2)</f>
        <v>402</v>
      </c>
      <c r="C404" s="57" t="s">
        <v>3230</v>
      </c>
      <c r="D404" s="31" t="s">
        <v>3229</v>
      </c>
      <c r="E404" s="31">
        <v>768</v>
      </c>
      <c r="F404" s="31">
        <f ca="1">IMPORT[TT]</f>
        <v>4</v>
      </c>
      <c r="G404" s="31"/>
      <c r="H404" s="34" t="s">
        <v>3737</v>
      </c>
      <c r="I404" s="32">
        <v>4</v>
      </c>
      <c r="K404" s="31" t="str">
        <f>IF(IMPORT[[#This Row],[b1]]="","",IMPORT[[#This Row],[b1]]-IMPORT[[#This Row],[a1]])</f>
        <v/>
      </c>
      <c r="L404" s="32">
        <f ca="1">SUM(INDIRECT(IMPORT_VAR[TABLENAME]&amp;"[@a"&amp;$1:$1-1&amp;"]"),INDIRECT(IMPORT_VAR[TABLENAME]&amp;"[@c"&amp;$1:$1-1&amp;"]"))</f>
        <v>4</v>
      </c>
      <c r="M404" s="31"/>
      <c r="N404" s="31" t="str">
        <f>IF(IMPORT[[#This Row],[b2]]="","",IMPORT[[#This Row],[b2]]-IMPORT[[#This Row],[a2]])</f>
        <v/>
      </c>
      <c r="O404" s="32">
        <f ca="1">SUM(INDIRECT(IMPORT_VAR[TABLENAME]&amp;"[@a"&amp;$1:$1-1&amp;"]"),INDIRECT(IMPORT_VAR[TABLENAME]&amp;"[@c"&amp;$1:$1-1&amp;"]"))</f>
        <v>4</v>
      </c>
      <c r="P404" s="33"/>
      <c r="Q404" s="33" t="str">
        <f>IF(IMPORT[[#This Row],[b3]]="","",IMPORT[[#This Row],[b3]]-IMPORT[[#This Row],[a3]])</f>
        <v/>
      </c>
      <c r="R404" s="32">
        <f ca="1">SUM(INDIRECT(IMPORT_VAR[TABLENAME]&amp;"[@a"&amp;$1:$1-1&amp;"]"),INDIRECT(IMPORT_VAR[TABLENAME]&amp;"[@c"&amp;$1:$1-1&amp;"]"))</f>
        <v>4</v>
      </c>
      <c r="S404" s="33"/>
      <c r="T404" s="33" t="str">
        <f>IF(IMPORT[[#This Row],[b4]]="","",IMPORT[[#This Row],[b4]]-IMPORT[[#This Row],[a4]])</f>
        <v/>
      </c>
      <c r="U404" s="32">
        <f ca="1">SUM(INDIRECT(IMPORT_VAR[TABLENAME]&amp;"[@a"&amp;$1:$1-1&amp;"]"),INDIRECT(IMPORT_VAR[TABLENAME]&amp;"[@c"&amp;$1:$1-1&amp;"]"))</f>
        <v>4</v>
      </c>
      <c r="V404" s="33"/>
      <c r="W404" s="31"/>
      <c r="X404" s="31" t="str">
        <f>IF(IMPORT[[#This Row],[b5]]="","",IMPORT[[#This Row],[b5]]-IMPORT[[#This Row],[a5]])</f>
        <v/>
      </c>
      <c r="Y404" s="49">
        <f ca="1">SUM(INDIRECT(IMPORT_VAR[TABLENAME]&amp;"[@a"&amp;$1:$1-1&amp;"]"),INDIRECT(IMPORT_VAR[TABLENAME]&amp;"[@c"&amp;$1:$1-1&amp;"]"))</f>
        <v>4</v>
      </c>
      <c r="Z404" s="51" t="s">
        <v>5715</v>
      </c>
      <c r="AA404" s="51" t="s">
        <v>3230</v>
      </c>
      <c r="AB404" s="51"/>
      <c r="AC404" s="51" t="str">
        <f>CONCATENATE(IMPORT[[#This Row],[1]]," ",IMPORT[[#This Row],[2]],IF(IMPORT[[#This Row],[3]]="","",CONCATENATE(" ",IMPORT[[#This Row],[3]])))</f>
        <v>NoteBook 70100-2</v>
      </c>
      <c r="AD404" s="51" t="str">
        <f>CONCATENATE("Import ",IMPORT[[#This Row],[Ket]])</f>
        <v>Import B2 + B3</v>
      </c>
      <c r="AE404" s="52">
        <v>768</v>
      </c>
      <c r="AF404" s="52" t="s">
        <v>5118</v>
      </c>
      <c r="AG404" s="52" t="s">
        <v>5780</v>
      </c>
      <c r="AH404" s="52">
        <f ca="1">IMPORT[[#This Row],[C]]</f>
        <v>4</v>
      </c>
      <c r="AI404" s="126" t="str">
        <f>CONCATENATE(IMPORT[[#This Row],[6]]," ",IMPORT[[#This Row],[7]])</f>
        <v>768 PCS</v>
      </c>
    </row>
    <row r="405" spans="1:35">
      <c r="A405" s="102">
        <v>403</v>
      </c>
      <c r="B405" s="31">
        <f ca="1">IF(IMPORT[[#This Row],[C]]&lt;1,"",ROW()-2)</f>
        <v>403</v>
      </c>
      <c r="C405" s="57" t="s">
        <v>3232</v>
      </c>
      <c r="D405" s="31" t="s">
        <v>3229</v>
      </c>
      <c r="E405" s="31">
        <v>512</v>
      </c>
      <c r="F405" s="31">
        <f ca="1">IMPORT[TT]</f>
        <v>8</v>
      </c>
      <c r="G405" s="31"/>
      <c r="H405" s="34" t="s">
        <v>3737</v>
      </c>
      <c r="I405" s="32">
        <v>8</v>
      </c>
      <c r="K405" s="31" t="str">
        <f>IF(IMPORT[[#This Row],[b1]]="","",IMPORT[[#This Row],[b1]]-IMPORT[[#This Row],[a1]])</f>
        <v/>
      </c>
      <c r="L405" s="32">
        <f ca="1">SUM(INDIRECT(IMPORT_VAR[TABLENAME]&amp;"[@a"&amp;$1:$1-1&amp;"]"),INDIRECT(IMPORT_VAR[TABLENAME]&amp;"[@c"&amp;$1:$1-1&amp;"]"))</f>
        <v>8</v>
      </c>
      <c r="M405" s="31"/>
      <c r="N405" s="31" t="str">
        <f>IF(IMPORT[[#This Row],[b2]]="","",IMPORT[[#This Row],[b2]]-IMPORT[[#This Row],[a2]])</f>
        <v/>
      </c>
      <c r="O405" s="32">
        <f ca="1">SUM(INDIRECT(IMPORT_VAR[TABLENAME]&amp;"[@a"&amp;$1:$1-1&amp;"]"),INDIRECT(IMPORT_VAR[TABLENAME]&amp;"[@c"&amp;$1:$1-1&amp;"]"))</f>
        <v>8</v>
      </c>
      <c r="P405" s="33"/>
      <c r="Q405" s="33" t="str">
        <f>IF(IMPORT[[#This Row],[b3]]="","",IMPORT[[#This Row],[b3]]-IMPORT[[#This Row],[a3]])</f>
        <v/>
      </c>
      <c r="R405" s="32">
        <f ca="1">SUM(INDIRECT(IMPORT_VAR[TABLENAME]&amp;"[@a"&amp;$1:$1-1&amp;"]"),INDIRECT(IMPORT_VAR[TABLENAME]&amp;"[@c"&amp;$1:$1-1&amp;"]"))</f>
        <v>8</v>
      </c>
      <c r="S405" s="33"/>
      <c r="T405" s="33" t="str">
        <f>IF(IMPORT[[#This Row],[b4]]="","",IMPORT[[#This Row],[b4]]-IMPORT[[#This Row],[a4]])</f>
        <v/>
      </c>
      <c r="U405" s="32">
        <f ca="1">SUM(INDIRECT(IMPORT_VAR[TABLENAME]&amp;"[@a"&amp;$1:$1-1&amp;"]"),INDIRECT(IMPORT_VAR[TABLENAME]&amp;"[@c"&amp;$1:$1-1&amp;"]"))</f>
        <v>8</v>
      </c>
      <c r="V405" s="33"/>
      <c r="W405" s="31"/>
      <c r="X405" s="31" t="str">
        <f>IF(IMPORT[[#This Row],[b5]]="","",IMPORT[[#This Row],[b5]]-IMPORT[[#This Row],[a5]])</f>
        <v/>
      </c>
      <c r="Y405" s="49">
        <f ca="1">SUM(INDIRECT(IMPORT_VAR[TABLENAME]&amp;"[@a"&amp;$1:$1-1&amp;"]"),INDIRECT(IMPORT_VAR[TABLENAME]&amp;"[@c"&amp;$1:$1-1&amp;"]"))</f>
        <v>8</v>
      </c>
      <c r="Z405" s="51" t="s">
        <v>5715</v>
      </c>
      <c r="AA405" s="51" t="s">
        <v>3232</v>
      </c>
      <c r="AB405" s="51"/>
      <c r="AC405" s="51" t="str">
        <f>CONCATENATE(IMPORT[[#This Row],[1]]," ",IMPORT[[#This Row],[2]],IF(IMPORT[[#This Row],[3]]="","",CONCATENATE(" ",IMPORT[[#This Row],[3]])))</f>
        <v>NoteBook 7050-11</v>
      </c>
      <c r="AD405" s="51" t="str">
        <f>CONCATENATE("Import ",IMPORT[[#This Row],[Ket]])</f>
        <v>Import B2 + B3</v>
      </c>
      <c r="AE405" s="52">
        <v>512</v>
      </c>
      <c r="AF405" s="52" t="s">
        <v>5118</v>
      </c>
      <c r="AG405" s="52" t="s">
        <v>5780</v>
      </c>
      <c r="AH405" s="52">
        <f ca="1">IMPORT[[#This Row],[C]]</f>
        <v>8</v>
      </c>
      <c r="AI405" s="126" t="str">
        <f>CONCATENATE(IMPORT[[#This Row],[6]]," ",IMPORT[[#This Row],[7]])</f>
        <v>512 PCS</v>
      </c>
    </row>
    <row r="406" spans="1:35">
      <c r="A406" s="102">
        <v>404</v>
      </c>
      <c r="B406" s="31">
        <f ca="1">IF(IMPORT[[#This Row],[C]]&lt;1,"",ROW()-2)</f>
        <v>404</v>
      </c>
      <c r="C406" s="57" t="s">
        <v>3233</v>
      </c>
      <c r="D406" s="31" t="s">
        <v>3229</v>
      </c>
      <c r="E406" s="31">
        <v>768</v>
      </c>
      <c r="F406" s="31">
        <f ca="1">IMPORT[TT]</f>
        <v>8</v>
      </c>
      <c r="G406" s="31"/>
      <c r="H406" s="34" t="s">
        <v>3737</v>
      </c>
      <c r="I406" s="32">
        <v>8</v>
      </c>
      <c r="K406" s="31" t="str">
        <f>IF(IMPORT[[#This Row],[b1]]="","",IMPORT[[#This Row],[b1]]-IMPORT[[#This Row],[a1]])</f>
        <v/>
      </c>
      <c r="L406" s="32">
        <f ca="1">SUM(INDIRECT(IMPORT_VAR[TABLENAME]&amp;"[@a"&amp;$1:$1-1&amp;"]"),INDIRECT(IMPORT_VAR[TABLENAME]&amp;"[@c"&amp;$1:$1-1&amp;"]"))</f>
        <v>8</v>
      </c>
      <c r="M406" s="31"/>
      <c r="N406" s="31" t="str">
        <f>IF(IMPORT[[#This Row],[b2]]="","",IMPORT[[#This Row],[b2]]-IMPORT[[#This Row],[a2]])</f>
        <v/>
      </c>
      <c r="O406" s="32">
        <f ca="1">SUM(INDIRECT(IMPORT_VAR[TABLENAME]&amp;"[@a"&amp;$1:$1-1&amp;"]"),INDIRECT(IMPORT_VAR[TABLENAME]&amp;"[@c"&amp;$1:$1-1&amp;"]"))</f>
        <v>8</v>
      </c>
      <c r="P406" s="33"/>
      <c r="Q406" s="33" t="str">
        <f>IF(IMPORT[[#This Row],[b3]]="","",IMPORT[[#This Row],[b3]]-IMPORT[[#This Row],[a3]])</f>
        <v/>
      </c>
      <c r="R406" s="32">
        <f ca="1">SUM(INDIRECT(IMPORT_VAR[TABLENAME]&amp;"[@a"&amp;$1:$1-1&amp;"]"),INDIRECT(IMPORT_VAR[TABLENAME]&amp;"[@c"&amp;$1:$1-1&amp;"]"))</f>
        <v>8</v>
      </c>
      <c r="S406" s="33"/>
      <c r="T406" s="33" t="str">
        <f>IF(IMPORT[[#This Row],[b4]]="","",IMPORT[[#This Row],[b4]]-IMPORT[[#This Row],[a4]])</f>
        <v/>
      </c>
      <c r="U406" s="32">
        <f ca="1">SUM(INDIRECT(IMPORT_VAR[TABLENAME]&amp;"[@a"&amp;$1:$1-1&amp;"]"),INDIRECT(IMPORT_VAR[TABLENAME]&amp;"[@c"&amp;$1:$1-1&amp;"]"))</f>
        <v>8</v>
      </c>
      <c r="V406" s="33"/>
      <c r="W406" s="31"/>
      <c r="X406" s="31" t="str">
        <f>IF(IMPORT[[#This Row],[b5]]="","",IMPORT[[#This Row],[b5]]-IMPORT[[#This Row],[a5]])</f>
        <v/>
      </c>
      <c r="Y406" s="49">
        <f ca="1">SUM(INDIRECT(IMPORT_VAR[TABLENAME]&amp;"[@a"&amp;$1:$1-1&amp;"]"),INDIRECT(IMPORT_VAR[TABLENAME]&amp;"[@c"&amp;$1:$1-1&amp;"]"))</f>
        <v>8</v>
      </c>
      <c r="Z406" s="51" t="s">
        <v>5715</v>
      </c>
      <c r="AA406" s="51" t="s">
        <v>3233</v>
      </c>
      <c r="AB406" s="51"/>
      <c r="AC406" s="51" t="str">
        <f>CONCATENATE(IMPORT[[#This Row],[1]]," ",IMPORT[[#This Row],[2]],IF(IMPORT[[#This Row],[3]]="","",CONCATENATE(" ",IMPORT[[#This Row],[3]])))</f>
        <v>NoteBook 70100-11</v>
      </c>
      <c r="AD406" s="51" t="str">
        <f>CONCATENATE("Import ",IMPORT[[#This Row],[Ket]])</f>
        <v>Import B2 + B3</v>
      </c>
      <c r="AE406" s="52">
        <v>768</v>
      </c>
      <c r="AF406" s="52" t="s">
        <v>5118</v>
      </c>
      <c r="AG406" s="52" t="s">
        <v>5780</v>
      </c>
      <c r="AH406" s="52">
        <f ca="1">IMPORT[[#This Row],[C]]</f>
        <v>8</v>
      </c>
      <c r="AI406" s="126" t="str">
        <f>CONCATENATE(IMPORT[[#This Row],[6]]," ",IMPORT[[#This Row],[7]])</f>
        <v>768 PCS</v>
      </c>
    </row>
    <row r="407" spans="1:35">
      <c r="A407" s="102">
        <v>405</v>
      </c>
      <c r="B407" s="31">
        <f ca="1">IF(IMPORT[[#This Row],[C]]&lt;1,"",ROW()-2)</f>
        <v>405</v>
      </c>
      <c r="C407" s="57" t="s">
        <v>3234</v>
      </c>
      <c r="D407" s="31" t="s">
        <v>3229</v>
      </c>
      <c r="E407" s="31">
        <v>512</v>
      </c>
      <c r="F407" s="31">
        <f ca="1">IMPORT[TT]</f>
        <v>3</v>
      </c>
      <c r="G407" s="31"/>
      <c r="H407" s="34" t="s">
        <v>3737</v>
      </c>
      <c r="I407" s="32">
        <v>3</v>
      </c>
      <c r="K407" s="31" t="str">
        <f>IF(IMPORT[[#This Row],[b1]]="","",IMPORT[[#This Row],[b1]]-IMPORT[[#This Row],[a1]])</f>
        <v/>
      </c>
      <c r="L407" s="32">
        <f ca="1">SUM(INDIRECT(IMPORT_VAR[TABLENAME]&amp;"[@a"&amp;$1:$1-1&amp;"]"),INDIRECT(IMPORT_VAR[TABLENAME]&amp;"[@c"&amp;$1:$1-1&amp;"]"))</f>
        <v>3</v>
      </c>
      <c r="M407" s="31"/>
      <c r="N407" s="31" t="str">
        <f>IF(IMPORT[[#This Row],[b2]]="","",IMPORT[[#This Row],[b2]]-IMPORT[[#This Row],[a2]])</f>
        <v/>
      </c>
      <c r="O407" s="32">
        <f ca="1">SUM(INDIRECT(IMPORT_VAR[TABLENAME]&amp;"[@a"&amp;$1:$1-1&amp;"]"),INDIRECT(IMPORT_VAR[TABLENAME]&amp;"[@c"&amp;$1:$1-1&amp;"]"))</f>
        <v>3</v>
      </c>
      <c r="P407" s="33"/>
      <c r="Q407" s="33" t="str">
        <f>IF(IMPORT[[#This Row],[b3]]="","",IMPORT[[#This Row],[b3]]-IMPORT[[#This Row],[a3]])</f>
        <v/>
      </c>
      <c r="R407" s="32">
        <f ca="1">SUM(INDIRECT(IMPORT_VAR[TABLENAME]&amp;"[@a"&amp;$1:$1-1&amp;"]"),INDIRECT(IMPORT_VAR[TABLENAME]&amp;"[@c"&amp;$1:$1-1&amp;"]"))</f>
        <v>3</v>
      </c>
      <c r="S407" s="33"/>
      <c r="T407" s="33" t="str">
        <f>IF(IMPORT[[#This Row],[b4]]="","",IMPORT[[#This Row],[b4]]-IMPORT[[#This Row],[a4]])</f>
        <v/>
      </c>
      <c r="U407" s="32">
        <f ca="1">SUM(INDIRECT(IMPORT_VAR[TABLENAME]&amp;"[@a"&amp;$1:$1-1&amp;"]"),INDIRECT(IMPORT_VAR[TABLENAME]&amp;"[@c"&amp;$1:$1-1&amp;"]"))</f>
        <v>3</v>
      </c>
      <c r="V407" s="33"/>
      <c r="W407" s="31"/>
      <c r="X407" s="31" t="str">
        <f>IF(IMPORT[[#This Row],[b5]]="","",IMPORT[[#This Row],[b5]]-IMPORT[[#This Row],[a5]])</f>
        <v/>
      </c>
      <c r="Y407" s="49">
        <f ca="1">SUM(INDIRECT(IMPORT_VAR[TABLENAME]&amp;"[@a"&amp;$1:$1-1&amp;"]"),INDIRECT(IMPORT_VAR[TABLENAME]&amp;"[@c"&amp;$1:$1-1&amp;"]"))</f>
        <v>3</v>
      </c>
      <c r="Z407" s="51" t="s">
        <v>5715</v>
      </c>
      <c r="AA407" s="51" t="s">
        <v>3234</v>
      </c>
      <c r="AB407" s="51"/>
      <c r="AC407" s="51" t="str">
        <f>CONCATENATE(IMPORT[[#This Row],[1]]," ",IMPORT[[#This Row],[2]],IF(IMPORT[[#This Row],[3]]="","",CONCATENATE(" ",IMPORT[[#This Row],[3]])))</f>
        <v>NoteBook 7050-18</v>
      </c>
      <c r="AD407" s="51" t="str">
        <f>CONCATENATE("Import ",IMPORT[[#This Row],[Ket]])</f>
        <v>Import B2 + B3</v>
      </c>
      <c r="AE407" s="52">
        <v>512</v>
      </c>
      <c r="AF407" s="52" t="s">
        <v>5118</v>
      </c>
      <c r="AG407" s="52" t="s">
        <v>5780</v>
      </c>
      <c r="AH407" s="52">
        <f ca="1">IMPORT[[#This Row],[C]]</f>
        <v>3</v>
      </c>
      <c r="AI407" s="126" t="str">
        <f>CONCATENATE(IMPORT[[#This Row],[6]]," ",IMPORT[[#This Row],[7]])</f>
        <v>512 PCS</v>
      </c>
    </row>
    <row r="408" spans="1:35">
      <c r="A408" s="102">
        <v>406</v>
      </c>
      <c r="B408" s="31">
        <f ca="1">IF(IMPORT[[#This Row],[C]]&lt;1,"",ROW()-2)</f>
        <v>406</v>
      </c>
      <c r="C408" s="57" t="s">
        <v>3235</v>
      </c>
      <c r="D408" s="31" t="s">
        <v>3229</v>
      </c>
      <c r="E408" s="31">
        <v>512</v>
      </c>
      <c r="F408" s="31">
        <f ca="1">IMPORT[TT]</f>
        <v>9</v>
      </c>
      <c r="G408" s="31"/>
      <c r="H408" s="34" t="s">
        <v>3737</v>
      </c>
      <c r="I408" s="32">
        <v>9</v>
      </c>
      <c r="K408" s="31" t="str">
        <f>IF(IMPORT[[#This Row],[b1]]="","",IMPORT[[#This Row],[b1]]-IMPORT[[#This Row],[a1]])</f>
        <v/>
      </c>
      <c r="L408" s="32">
        <f ca="1">SUM(INDIRECT(IMPORT_VAR[TABLENAME]&amp;"[@a"&amp;$1:$1-1&amp;"]"),INDIRECT(IMPORT_VAR[TABLENAME]&amp;"[@c"&amp;$1:$1-1&amp;"]"))</f>
        <v>9</v>
      </c>
      <c r="M408" s="31"/>
      <c r="N408" s="31" t="str">
        <f>IF(IMPORT[[#This Row],[b2]]="","",IMPORT[[#This Row],[b2]]-IMPORT[[#This Row],[a2]])</f>
        <v/>
      </c>
      <c r="O408" s="32">
        <f ca="1">SUM(INDIRECT(IMPORT_VAR[TABLENAME]&amp;"[@a"&amp;$1:$1-1&amp;"]"),INDIRECT(IMPORT_VAR[TABLENAME]&amp;"[@c"&amp;$1:$1-1&amp;"]"))</f>
        <v>9</v>
      </c>
      <c r="P408" s="33"/>
      <c r="Q408" s="33" t="str">
        <f>IF(IMPORT[[#This Row],[b3]]="","",IMPORT[[#This Row],[b3]]-IMPORT[[#This Row],[a3]])</f>
        <v/>
      </c>
      <c r="R408" s="32">
        <f ca="1">SUM(INDIRECT(IMPORT_VAR[TABLENAME]&amp;"[@a"&amp;$1:$1-1&amp;"]"),INDIRECT(IMPORT_VAR[TABLENAME]&amp;"[@c"&amp;$1:$1-1&amp;"]"))</f>
        <v>9</v>
      </c>
      <c r="S408" s="33"/>
      <c r="T408" s="33" t="str">
        <f>IF(IMPORT[[#This Row],[b4]]="","",IMPORT[[#This Row],[b4]]-IMPORT[[#This Row],[a4]])</f>
        <v/>
      </c>
      <c r="U408" s="32">
        <f ca="1">SUM(INDIRECT(IMPORT_VAR[TABLENAME]&amp;"[@a"&amp;$1:$1-1&amp;"]"),INDIRECT(IMPORT_VAR[TABLENAME]&amp;"[@c"&amp;$1:$1-1&amp;"]"))</f>
        <v>9</v>
      </c>
      <c r="V408" s="33"/>
      <c r="W408" s="31"/>
      <c r="X408" s="31" t="str">
        <f>IF(IMPORT[[#This Row],[b5]]="","",IMPORT[[#This Row],[b5]]-IMPORT[[#This Row],[a5]])</f>
        <v/>
      </c>
      <c r="Y408" s="49">
        <f ca="1">SUM(INDIRECT(IMPORT_VAR[TABLENAME]&amp;"[@a"&amp;$1:$1-1&amp;"]"),INDIRECT(IMPORT_VAR[TABLENAME]&amp;"[@c"&amp;$1:$1-1&amp;"]"))</f>
        <v>9</v>
      </c>
      <c r="Z408" s="51" t="s">
        <v>5715</v>
      </c>
      <c r="AA408" s="51" t="s">
        <v>3235</v>
      </c>
      <c r="AB408" s="51"/>
      <c r="AC408" s="51" t="str">
        <f>CONCATENATE(IMPORT[[#This Row],[1]]," ",IMPORT[[#This Row],[2]],IF(IMPORT[[#This Row],[3]]="","",CONCATENATE(" ",IMPORT[[#This Row],[3]])))</f>
        <v>NoteBook 7050-19</v>
      </c>
      <c r="AD408" s="51" t="str">
        <f>CONCATENATE("Import ",IMPORT[[#This Row],[Ket]])</f>
        <v>Import B2 + B3</v>
      </c>
      <c r="AE408" s="52">
        <v>512</v>
      </c>
      <c r="AF408" s="52" t="s">
        <v>5118</v>
      </c>
      <c r="AG408" s="52" t="s">
        <v>5780</v>
      </c>
      <c r="AH408" s="52">
        <f ca="1">IMPORT[[#This Row],[C]]</f>
        <v>9</v>
      </c>
      <c r="AI408" s="126" t="str">
        <f>CONCATENATE(IMPORT[[#This Row],[6]]," ",IMPORT[[#This Row],[7]])</f>
        <v>512 PCS</v>
      </c>
    </row>
    <row r="409" spans="1:35">
      <c r="A409" s="102">
        <v>407</v>
      </c>
      <c r="B409" s="31">
        <f ca="1">IF(IMPORT[[#This Row],[C]]&lt;1,"",ROW()-2)</f>
        <v>407</v>
      </c>
      <c r="C409" s="57" t="s">
        <v>3236</v>
      </c>
      <c r="D409" s="31" t="s">
        <v>3229</v>
      </c>
      <c r="E409" s="31">
        <v>512</v>
      </c>
      <c r="F409" s="31">
        <f ca="1">IMPORT[TT]</f>
        <v>9</v>
      </c>
      <c r="G409" s="31"/>
      <c r="H409" s="34" t="s">
        <v>3737</v>
      </c>
      <c r="I409" s="32">
        <v>9</v>
      </c>
      <c r="K409" s="31" t="str">
        <f>IF(IMPORT[[#This Row],[b1]]="","",IMPORT[[#This Row],[b1]]-IMPORT[[#This Row],[a1]])</f>
        <v/>
      </c>
      <c r="L409" s="32">
        <f ca="1">SUM(INDIRECT(IMPORT_VAR[TABLENAME]&amp;"[@a"&amp;$1:$1-1&amp;"]"),INDIRECT(IMPORT_VAR[TABLENAME]&amp;"[@c"&amp;$1:$1-1&amp;"]"))</f>
        <v>9</v>
      </c>
      <c r="M409" s="31"/>
      <c r="N409" s="31" t="str">
        <f>IF(IMPORT[[#This Row],[b2]]="","",IMPORT[[#This Row],[b2]]-IMPORT[[#This Row],[a2]])</f>
        <v/>
      </c>
      <c r="O409" s="32">
        <f ca="1">SUM(INDIRECT(IMPORT_VAR[TABLENAME]&amp;"[@a"&amp;$1:$1-1&amp;"]"),INDIRECT(IMPORT_VAR[TABLENAME]&amp;"[@c"&amp;$1:$1-1&amp;"]"))</f>
        <v>9</v>
      </c>
      <c r="P409" s="33"/>
      <c r="Q409" s="33" t="str">
        <f>IF(IMPORT[[#This Row],[b3]]="","",IMPORT[[#This Row],[b3]]-IMPORT[[#This Row],[a3]])</f>
        <v/>
      </c>
      <c r="R409" s="32">
        <f ca="1">SUM(INDIRECT(IMPORT_VAR[TABLENAME]&amp;"[@a"&amp;$1:$1-1&amp;"]"),INDIRECT(IMPORT_VAR[TABLENAME]&amp;"[@c"&amp;$1:$1-1&amp;"]"))</f>
        <v>9</v>
      </c>
      <c r="S409" s="33"/>
      <c r="T409" s="33" t="str">
        <f>IF(IMPORT[[#This Row],[b4]]="","",IMPORT[[#This Row],[b4]]-IMPORT[[#This Row],[a4]])</f>
        <v/>
      </c>
      <c r="U409" s="32">
        <f ca="1">SUM(INDIRECT(IMPORT_VAR[TABLENAME]&amp;"[@a"&amp;$1:$1-1&amp;"]"),INDIRECT(IMPORT_VAR[TABLENAME]&amp;"[@c"&amp;$1:$1-1&amp;"]"))</f>
        <v>9</v>
      </c>
      <c r="V409" s="33"/>
      <c r="W409" s="31"/>
      <c r="X409" s="31" t="str">
        <f>IF(IMPORT[[#This Row],[b5]]="","",IMPORT[[#This Row],[b5]]-IMPORT[[#This Row],[a5]])</f>
        <v/>
      </c>
      <c r="Y409" s="49">
        <f ca="1">SUM(INDIRECT(IMPORT_VAR[TABLENAME]&amp;"[@a"&amp;$1:$1-1&amp;"]"),INDIRECT(IMPORT_VAR[TABLENAME]&amp;"[@c"&amp;$1:$1-1&amp;"]"))</f>
        <v>9</v>
      </c>
      <c r="Z409" s="51" t="s">
        <v>5715</v>
      </c>
      <c r="AA409" s="51" t="s">
        <v>3236</v>
      </c>
      <c r="AB409" s="51"/>
      <c r="AC409" s="51" t="str">
        <f>CONCATENATE(IMPORT[[#This Row],[1]]," ",IMPORT[[#This Row],[2]],IF(IMPORT[[#This Row],[3]]="","",CONCATENATE(" ",IMPORT[[#This Row],[3]])))</f>
        <v>NoteBook 7050-20</v>
      </c>
      <c r="AD409" s="51" t="str">
        <f>CONCATENATE("Import ",IMPORT[[#This Row],[Ket]])</f>
        <v>Import B2 + B3</v>
      </c>
      <c r="AE409" s="52">
        <v>512</v>
      </c>
      <c r="AF409" s="52" t="s">
        <v>5118</v>
      </c>
      <c r="AG409" s="52" t="s">
        <v>5780</v>
      </c>
      <c r="AH409" s="52">
        <f ca="1">IMPORT[[#This Row],[C]]</f>
        <v>9</v>
      </c>
      <c r="AI409" s="126" t="str">
        <f>CONCATENATE(IMPORT[[#This Row],[6]]," ",IMPORT[[#This Row],[7]])</f>
        <v>512 PCS</v>
      </c>
    </row>
    <row r="410" spans="1:35">
      <c r="A410" s="102">
        <v>408</v>
      </c>
      <c r="B410" s="31">
        <f ca="1">IF(IMPORT[[#This Row],[C]]&lt;1,"",ROW()-2)</f>
        <v>408</v>
      </c>
      <c r="C410" s="57" t="s">
        <v>3237</v>
      </c>
      <c r="D410" s="31" t="s">
        <v>3229</v>
      </c>
      <c r="E410" s="31">
        <v>512</v>
      </c>
      <c r="F410" s="31">
        <f ca="1">IMPORT[TT]</f>
        <v>1</v>
      </c>
      <c r="G410" s="31"/>
      <c r="H410" s="34" t="s">
        <v>3737</v>
      </c>
      <c r="I410" s="32">
        <v>1</v>
      </c>
      <c r="K410" s="31" t="str">
        <f>IF(IMPORT[[#This Row],[b1]]="","",IMPORT[[#This Row],[b1]]-IMPORT[[#This Row],[a1]])</f>
        <v/>
      </c>
      <c r="L410" s="32">
        <f ca="1">SUM(INDIRECT(IMPORT_VAR[TABLENAME]&amp;"[@a"&amp;$1:$1-1&amp;"]"),INDIRECT(IMPORT_VAR[TABLENAME]&amp;"[@c"&amp;$1:$1-1&amp;"]"))</f>
        <v>1</v>
      </c>
      <c r="M410" s="31"/>
      <c r="N410" s="31" t="str">
        <f>IF(IMPORT[[#This Row],[b2]]="","",IMPORT[[#This Row],[b2]]-IMPORT[[#This Row],[a2]])</f>
        <v/>
      </c>
      <c r="O410" s="32">
        <f ca="1">SUM(INDIRECT(IMPORT_VAR[TABLENAME]&amp;"[@a"&amp;$1:$1-1&amp;"]"),INDIRECT(IMPORT_VAR[TABLENAME]&amp;"[@c"&amp;$1:$1-1&amp;"]"))</f>
        <v>1</v>
      </c>
      <c r="P410" s="33"/>
      <c r="Q410" s="33" t="str">
        <f>IF(IMPORT[[#This Row],[b3]]="","",IMPORT[[#This Row],[b3]]-IMPORT[[#This Row],[a3]])</f>
        <v/>
      </c>
      <c r="R410" s="32">
        <f ca="1">SUM(INDIRECT(IMPORT_VAR[TABLENAME]&amp;"[@a"&amp;$1:$1-1&amp;"]"),INDIRECT(IMPORT_VAR[TABLENAME]&amp;"[@c"&amp;$1:$1-1&amp;"]"))</f>
        <v>1</v>
      </c>
      <c r="S410" s="33"/>
      <c r="T410" s="33" t="str">
        <f>IF(IMPORT[[#This Row],[b4]]="","",IMPORT[[#This Row],[b4]]-IMPORT[[#This Row],[a4]])</f>
        <v/>
      </c>
      <c r="U410" s="32">
        <f ca="1">SUM(INDIRECT(IMPORT_VAR[TABLENAME]&amp;"[@a"&amp;$1:$1-1&amp;"]"),INDIRECT(IMPORT_VAR[TABLENAME]&amp;"[@c"&amp;$1:$1-1&amp;"]"))</f>
        <v>1</v>
      </c>
      <c r="V410" s="33"/>
      <c r="W410" s="31"/>
      <c r="X410" s="31" t="str">
        <f>IF(IMPORT[[#This Row],[b5]]="","",IMPORT[[#This Row],[b5]]-IMPORT[[#This Row],[a5]])</f>
        <v/>
      </c>
      <c r="Y410" s="49">
        <f ca="1">SUM(INDIRECT(IMPORT_VAR[TABLENAME]&amp;"[@a"&amp;$1:$1-1&amp;"]"),INDIRECT(IMPORT_VAR[TABLENAME]&amp;"[@c"&amp;$1:$1-1&amp;"]"))</f>
        <v>1</v>
      </c>
      <c r="Z410" s="51" t="s">
        <v>5715</v>
      </c>
      <c r="AA410" s="51" t="s">
        <v>3237</v>
      </c>
      <c r="AB410" s="51"/>
      <c r="AC410" s="51" t="str">
        <f>CONCATENATE(IMPORT[[#This Row],[1]]," ",IMPORT[[#This Row],[2]],IF(IMPORT[[#This Row],[3]]="","",CONCATENATE(" ",IMPORT[[#This Row],[3]])))</f>
        <v>NoteBook 7050-21</v>
      </c>
      <c r="AD410" s="51" t="str">
        <f>CONCATENATE("Import ",IMPORT[[#This Row],[Ket]])</f>
        <v>Import B2 + B3</v>
      </c>
      <c r="AE410" s="52">
        <v>512</v>
      </c>
      <c r="AF410" s="52" t="s">
        <v>5118</v>
      </c>
      <c r="AG410" s="52" t="s">
        <v>5780</v>
      </c>
      <c r="AH410" s="52">
        <f ca="1">IMPORT[[#This Row],[C]]</f>
        <v>1</v>
      </c>
      <c r="AI410" s="126" t="str">
        <f>CONCATENATE(IMPORT[[#This Row],[6]]," ",IMPORT[[#This Row],[7]])</f>
        <v>512 PCS</v>
      </c>
    </row>
    <row r="411" spans="1:35">
      <c r="A411" s="102">
        <v>409</v>
      </c>
      <c r="B411" s="31">
        <f ca="1">IF(IMPORT[[#This Row],[C]]&lt;1,"",ROW()-2)</f>
        <v>409</v>
      </c>
      <c r="C411" s="57" t="s">
        <v>5332</v>
      </c>
      <c r="D411" s="31" t="s">
        <v>2955</v>
      </c>
      <c r="E411" s="31">
        <v>1728</v>
      </c>
      <c r="F411" s="31">
        <f ca="1">IMPORT[TT]</f>
        <v>4</v>
      </c>
      <c r="G411" s="31"/>
      <c r="H411" s="34" t="s">
        <v>3737</v>
      </c>
      <c r="I411" s="32">
        <v>4</v>
      </c>
      <c r="K411" s="31" t="str">
        <f>IF(IMPORT[[#This Row],[b1]]="","",IMPORT[[#This Row],[b1]]-IMPORT[[#This Row],[a1]])</f>
        <v/>
      </c>
      <c r="L411" s="32">
        <f ca="1">SUM(INDIRECT(IMPORT_VAR[TABLENAME]&amp;"[@a"&amp;$1:$1-1&amp;"]"),INDIRECT(IMPORT_VAR[TABLENAME]&amp;"[@c"&amp;$1:$1-1&amp;"]"))</f>
        <v>4</v>
      </c>
      <c r="M411" s="31"/>
      <c r="N411" s="31" t="str">
        <f>IF(IMPORT[[#This Row],[b2]]="","",IMPORT[[#This Row],[b2]]-IMPORT[[#This Row],[a2]])</f>
        <v/>
      </c>
      <c r="O411" s="32">
        <f ca="1">SUM(INDIRECT(IMPORT_VAR[TABLENAME]&amp;"[@a"&amp;$1:$1-1&amp;"]"),INDIRECT(IMPORT_VAR[TABLENAME]&amp;"[@c"&amp;$1:$1-1&amp;"]"))</f>
        <v>4</v>
      </c>
      <c r="P411" s="33"/>
      <c r="Q411" s="33" t="str">
        <f>IF(IMPORT[[#This Row],[b3]]="","",IMPORT[[#This Row],[b3]]-IMPORT[[#This Row],[a3]])</f>
        <v/>
      </c>
      <c r="R411" s="32">
        <f ca="1">SUM(INDIRECT(IMPORT_VAR[TABLENAME]&amp;"[@a"&amp;$1:$1-1&amp;"]"),INDIRECT(IMPORT_VAR[TABLENAME]&amp;"[@c"&amp;$1:$1-1&amp;"]"))</f>
        <v>4</v>
      </c>
      <c r="S411" s="33"/>
      <c r="T411" s="33" t="str">
        <f>IF(IMPORT[[#This Row],[b4]]="","",IMPORT[[#This Row],[b4]]-IMPORT[[#This Row],[a4]])</f>
        <v/>
      </c>
      <c r="U411" s="32">
        <f ca="1">SUM(INDIRECT(IMPORT_VAR[TABLENAME]&amp;"[@a"&amp;$1:$1-1&amp;"]"),INDIRECT(IMPORT_VAR[TABLENAME]&amp;"[@c"&amp;$1:$1-1&amp;"]"))</f>
        <v>4</v>
      </c>
      <c r="V411" s="33"/>
      <c r="W411" s="31"/>
      <c r="X411" s="31" t="str">
        <f>IF(IMPORT[[#This Row],[b5]]="","",IMPORT[[#This Row],[b5]]-IMPORT[[#This Row],[a5]])</f>
        <v/>
      </c>
      <c r="Y411" s="49">
        <f ca="1">SUM(INDIRECT(IMPORT_VAR[TABLENAME]&amp;"[@a"&amp;$1:$1-1&amp;"]"),INDIRECT(IMPORT_VAR[TABLENAME]&amp;"[@c"&amp;$1:$1-1&amp;"]"))</f>
        <v>4</v>
      </c>
      <c r="Z411" s="51" t="s">
        <v>3286</v>
      </c>
      <c r="AA411" s="51" t="s">
        <v>5332</v>
      </c>
      <c r="AB411" s="51"/>
      <c r="AC411" s="51" t="str">
        <f>CONCATENATE(IMPORT[[#This Row],[1]]," ",IMPORT[[#This Row],[2]],IF(IMPORT[[#This Row],[3]]="","",CONCATENATE(" ",IMPORT[[#This Row],[3]])))</f>
        <v>Gel Pen 7501 / 6503</v>
      </c>
      <c r="AD411" s="51" t="str">
        <f>CONCATENATE("Import ",IMPORT[[#This Row],[Ket]])</f>
        <v>Import B2 + B3</v>
      </c>
      <c r="AE411" s="52">
        <v>1728</v>
      </c>
      <c r="AF411" s="52" t="s">
        <v>5118</v>
      </c>
      <c r="AG411" s="52" t="s">
        <v>5780</v>
      </c>
      <c r="AH411" s="52">
        <f ca="1">IMPORT[[#This Row],[C]]</f>
        <v>4</v>
      </c>
      <c r="AI411" s="126" t="str">
        <f>CONCATENATE(IMPORT[[#This Row],[6]]," ",IMPORT[[#This Row],[7]])</f>
        <v>1728 PCS</v>
      </c>
    </row>
    <row r="412" spans="1:35">
      <c r="A412" s="102">
        <v>410</v>
      </c>
      <c r="B412" s="31">
        <f ca="1">IF(IMPORT[[#This Row],[C]]&lt;1,"",ROW()-2)</f>
        <v>410</v>
      </c>
      <c r="C412" s="57" t="s">
        <v>5333</v>
      </c>
      <c r="D412" s="31" t="s">
        <v>2955</v>
      </c>
      <c r="E412" s="31">
        <v>1728</v>
      </c>
      <c r="F412" s="31">
        <f ca="1">IMPORT[TT]</f>
        <v>5</v>
      </c>
      <c r="G412" s="31"/>
      <c r="H412" s="34" t="s">
        <v>3737</v>
      </c>
      <c r="I412" s="32">
        <v>5</v>
      </c>
      <c r="K412" s="31" t="str">
        <f>IF(IMPORT[[#This Row],[b1]]="","",IMPORT[[#This Row],[b1]]-IMPORT[[#This Row],[a1]])</f>
        <v/>
      </c>
      <c r="L412" s="32">
        <f ca="1">SUM(INDIRECT(IMPORT_VAR[TABLENAME]&amp;"[@a"&amp;$1:$1-1&amp;"]"),INDIRECT(IMPORT_VAR[TABLENAME]&amp;"[@c"&amp;$1:$1-1&amp;"]"))</f>
        <v>5</v>
      </c>
      <c r="M412" s="31"/>
      <c r="N412" s="31" t="str">
        <f>IF(IMPORT[[#This Row],[b2]]="","",IMPORT[[#This Row],[b2]]-IMPORT[[#This Row],[a2]])</f>
        <v/>
      </c>
      <c r="O412" s="32">
        <f ca="1">SUM(INDIRECT(IMPORT_VAR[TABLENAME]&amp;"[@a"&amp;$1:$1-1&amp;"]"),INDIRECT(IMPORT_VAR[TABLENAME]&amp;"[@c"&amp;$1:$1-1&amp;"]"))</f>
        <v>5</v>
      </c>
      <c r="P412" s="33"/>
      <c r="Q412" s="33" t="str">
        <f>IF(IMPORT[[#This Row],[b3]]="","",IMPORT[[#This Row],[b3]]-IMPORT[[#This Row],[a3]])</f>
        <v/>
      </c>
      <c r="R412" s="32">
        <f ca="1">SUM(INDIRECT(IMPORT_VAR[TABLENAME]&amp;"[@a"&amp;$1:$1-1&amp;"]"),INDIRECT(IMPORT_VAR[TABLENAME]&amp;"[@c"&amp;$1:$1-1&amp;"]"))</f>
        <v>5</v>
      </c>
      <c r="S412" s="33"/>
      <c r="T412" s="33" t="str">
        <f>IF(IMPORT[[#This Row],[b4]]="","",IMPORT[[#This Row],[b4]]-IMPORT[[#This Row],[a4]])</f>
        <v/>
      </c>
      <c r="U412" s="32">
        <f ca="1">SUM(INDIRECT(IMPORT_VAR[TABLENAME]&amp;"[@a"&amp;$1:$1-1&amp;"]"),INDIRECT(IMPORT_VAR[TABLENAME]&amp;"[@c"&amp;$1:$1-1&amp;"]"))</f>
        <v>5</v>
      </c>
      <c r="V412" s="33"/>
      <c r="W412" s="31"/>
      <c r="X412" s="31" t="str">
        <f>IF(IMPORT[[#This Row],[b5]]="","",IMPORT[[#This Row],[b5]]-IMPORT[[#This Row],[a5]])</f>
        <v/>
      </c>
      <c r="Y412" s="49">
        <f ca="1">SUM(INDIRECT(IMPORT_VAR[TABLENAME]&amp;"[@a"&amp;$1:$1-1&amp;"]"),INDIRECT(IMPORT_VAR[TABLENAME]&amp;"[@c"&amp;$1:$1-1&amp;"]"))</f>
        <v>5</v>
      </c>
      <c r="Z412" s="51" t="s">
        <v>3286</v>
      </c>
      <c r="AA412" s="51" t="s">
        <v>5333</v>
      </c>
      <c r="AB412" s="51"/>
      <c r="AC412" s="51" t="str">
        <f>CONCATENATE(IMPORT[[#This Row],[1]]," ",IMPORT[[#This Row],[2]],IF(IMPORT[[#This Row],[3]]="","",CONCATENATE(" ",IMPORT[[#This Row],[3]])))</f>
        <v>Gel Pen 7502 / 3211</v>
      </c>
      <c r="AD412" s="51" t="str">
        <f>CONCATENATE("Import ",IMPORT[[#This Row],[Ket]])</f>
        <v>Import B2 + B3</v>
      </c>
      <c r="AE412" s="52">
        <v>1728</v>
      </c>
      <c r="AF412" s="52" t="s">
        <v>5118</v>
      </c>
      <c r="AG412" s="52" t="s">
        <v>5780</v>
      </c>
      <c r="AH412" s="52">
        <f ca="1">IMPORT[[#This Row],[C]]</f>
        <v>5</v>
      </c>
      <c r="AI412" s="126" t="str">
        <f>CONCATENATE(IMPORT[[#This Row],[6]]," ",IMPORT[[#This Row],[7]])</f>
        <v>1728 PCS</v>
      </c>
    </row>
    <row r="413" spans="1:35">
      <c r="A413" s="102">
        <v>411</v>
      </c>
      <c r="B413" s="31">
        <f ca="1">IF(IMPORT[[#This Row],[C]]&lt;1,"",ROW()-2)</f>
        <v>411</v>
      </c>
      <c r="C413" s="57" t="s">
        <v>3238</v>
      </c>
      <c r="D413" s="31" t="s">
        <v>2978</v>
      </c>
      <c r="E413" s="31">
        <v>10000</v>
      </c>
      <c r="F413" s="31">
        <f ca="1">IMPORT[TT]</f>
        <v>4</v>
      </c>
      <c r="G413" s="31"/>
      <c r="H413" s="34" t="s">
        <v>3737</v>
      </c>
      <c r="I413" s="32">
        <v>4</v>
      </c>
      <c r="K413" s="31" t="str">
        <f>IF(IMPORT[[#This Row],[b1]]="","",IMPORT[[#This Row],[b1]]-IMPORT[[#This Row],[a1]])</f>
        <v/>
      </c>
      <c r="L413" s="32">
        <f ca="1">SUM(INDIRECT(IMPORT_VAR[TABLENAME]&amp;"[@a"&amp;$1:$1-1&amp;"]"),INDIRECT(IMPORT_VAR[TABLENAME]&amp;"[@c"&amp;$1:$1-1&amp;"]"))</f>
        <v>4</v>
      </c>
      <c r="M413" s="31"/>
      <c r="N413" s="31" t="str">
        <f>IF(IMPORT[[#This Row],[b2]]="","",IMPORT[[#This Row],[b2]]-IMPORT[[#This Row],[a2]])</f>
        <v/>
      </c>
      <c r="O413" s="32">
        <f ca="1">SUM(INDIRECT(IMPORT_VAR[TABLENAME]&amp;"[@a"&amp;$1:$1-1&amp;"]"),INDIRECT(IMPORT_VAR[TABLENAME]&amp;"[@c"&amp;$1:$1-1&amp;"]"))</f>
        <v>4</v>
      </c>
      <c r="P413" s="33"/>
      <c r="Q413" s="33" t="str">
        <f>IF(IMPORT[[#This Row],[b3]]="","",IMPORT[[#This Row],[b3]]-IMPORT[[#This Row],[a3]])</f>
        <v/>
      </c>
      <c r="R413" s="32">
        <f ca="1">SUM(INDIRECT(IMPORT_VAR[TABLENAME]&amp;"[@a"&amp;$1:$1-1&amp;"]"),INDIRECT(IMPORT_VAR[TABLENAME]&amp;"[@c"&amp;$1:$1-1&amp;"]"))</f>
        <v>4</v>
      </c>
      <c r="S413" s="33"/>
      <c r="T413" s="33" t="str">
        <f>IF(IMPORT[[#This Row],[b4]]="","",IMPORT[[#This Row],[b4]]-IMPORT[[#This Row],[a4]])</f>
        <v/>
      </c>
      <c r="U413" s="32">
        <f ca="1">SUM(INDIRECT(IMPORT_VAR[TABLENAME]&amp;"[@a"&amp;$1:$1-1&amp;"]"),INDIRECT(IMPORT_VAR[TABLENAME]&amp;"[@c"&amp;$1:$1-1&amp;"]"))</f>
        <v>4</v>
      </c>
      <c r="V413" s="33"/>
      <c r="W413" s="31"/>
      <c r="X413" s="31" t="str">
        <f>IF(IMPORT[[#This Row],[b5]]="","",IMPORT[[#This Row],[b5]]-IMPORT[[#This Row],[a5]])</f>
        <v/>
      </c>
      <c r="Y413" s="49">
        <f ca="1">SUM(INDIRECT(IMPORT_VAR[TABLENAME]&amp;"[@a"&amp;$1:$1-1&amp;"]"),INDIRECT(IMPORT_VAR[TABLENAME]&amp;"[@c"&amp;$1:$1-1&amp;"]"))</f>
        <v>4</v>
      </c>
      <c r="Z413" s="51" t="s">
        <v>5718</v>
      </c>
      <c r="AA413" s="51" t="s">
        <v>3238</v>
      </c>
      <c r="AB413" s="52"/>
      <c r="AC413" s="52" t="str">
        <f>CONCATENATE(IMPORT[[#This Row],[1]]," ",IMPORT[[#This Row],[2]],IF(IMPORT[[#This Row],[3]]="","",CONCATENATE(" ",IMPORT[[#This Row],[3]])))</f>
        <v>Refill Gel UTN-1</v>
      </c>
      <c r="AD413" s="51" t="str">
        <f>CONCATENATE("Import ",IMPORT[[#This Row],[Ket]])</f>
        <v>Import B2 + B3</v>
      </c>
      <c r="AE413" s="52">
        <v>10000</v>
      </c>
      <c r="AF413" s="52" t="s">
        <v>5118</v>
      </c>
      <c r="AG413" s="52" t="s">
        <v>5780</v>
      </c>
      <c r="AH413" s="52">
        <f ca="1">IMPORT[[#This Row],[C]]</f>
        <v>4</v>
      </c>
      <c r="AI413" s="126" t="str">
        <f>CONCATENATE(IMPORT[[#This Row],[6]]," ",IMPORT[[#This Row],[7]])</f>
        <v>10000 PCS</v>
      </c>
    </row>
    <row r="414" spans="1:35">
      <c r="A414" s="102">
        <v>412</v>
      </c>
      <c r="B414" s="31">
        <f ca="1">IF(IMPORT[[#This Row],[C]]&lt;1,"",ROW()-2)</f>
        <v>412</v>
      </c>
      <c r="C414" s="57">
        <v>70100</v>
      </c>
      <c r="D414" s="31" t="s">
        <v>3163</v>
      </c>
      <c r="E414" s="31">
        <v>2500</v>
      </c>
      <c r="F414" s="31">
        <f ca="1">IMPORT[TT]</f>
        <v>8</v>
      </c>
      <c r="G414" s="31"/>
      <c r="H414" s="34" t="s">
        <v>3737</v>
      </c>
      <c r="I414" s="32">
        <v>8</v>
      </c>
      <c r="K414" s="31" t="str">
        <f>IF(IMPORT[[#This Row],[b1]]="","",IMPORT[[#This Row],[b1]]-IMPORT[[#This Row],[a1]])</f>
        <v/>
      </c>
      <c r="L414" s="32">
        <f ca="1">SUM(INDIRECT(IMPORT_VAR[TABLENAME]&amp;"[@a"&amp;$1:$1-1&amp;"]"),INDIRECT(IMPORT_VAR[TABLENAME]&amp;"[@c"&amp;$1:$1-1&amp;"]"))</f>
        <v>8</v>
      </c>
      <c r="M414" s="31"/>
      <c r="N414" s="31" t="str">
        <f>IF(IMPORT[[#This Row],[b2]]="","",IMPORT[[#This Row],[b2]]-IMPORT[[#This Row],[a2]])</f>
        <v/>
      </c>
      <c r="O414" s="32">
        <f ca="1">SUM(INDIRECT(IMPORT_VAR[TABLENAME]&amp;"[@a"&amp;$1:$1-1&amp;"]"),INDIRECT(IMPORT_VAR[TABLENAME]&amp;"[@c"&amp;$1:$1-1&amp;"]"))</f>
        <v>8</v>
      </c>
      <c r="P414" s="33"/>
      <c r="Q414" s="33" t="str">
        <f>IF(IMPORT[[#This Row],[b3]]="","",IMPORT[[#This Row],[b3]]-IMPORT[[#This Row],[a3]])</f>
        <v/>
      </c>
      <c r="R414" s="32">
        <f ca="1">SUM(INDIRECT(IMPORT_VAR[TABLENAME]&amp;"[@a"&amp;$1:$1-1&amp;"]"),INDIRECT(IMPORT_VAR[TABLENAME]&amp;"[@c"&amp;$1:$1-1&amp;"]"))</f>
        <v>8</v>
      </c>
      <c r="S414" s="33"/>
      <c r="T414" s="33" t="str">
        <f>IF(IMPORT[[#This Row],[b4]]="","",IMPORT[[#This Row],[b4]]-IMPORT[[#This Row],[a4]])</f>
        <v/>
      </c>
      <c r="U414" s="32">
        <f ca="1">SUM(INDIRECT(IMPORT_VAR[TABLENAME]&amp;"[@a"&amp;$1:$1-1&amp;"]"),INDIRECT(IMPORT_VAR[TABLENAME]&amp;"[@c"&amp;$1:$1-1&amp;"]"))</f>
        <v>8</v>
      </c>
      <c r="V414" s="33"/>
      <c r="W414" s="31"/>
      <c r="X414" s="31" t="str">
        <f>IF(IMPORT[[#This Row],[b5]]="","",IMPORT[[#This Row],[b5]]-IMPORT[[#This Row],[a5]])</f>
        <v/>
      </c>
      <c r="Y414" s="49">
        <f ca="1">SUM(INDIRECT(IMPORT_VAR[TABLENAME]&amp;"[@a"&amp;$1:$1-1&amp;"]"),INDIRECT(IMPORT_VAR[TABLENAME]&amp;"[@c"&amp;$1:$1-1&amp;"]"))</f>
        <v>8</v>
      </c>
      <c r="Z414" s="51" t="s">
        <v>3163</v>
      </c>
      <c r="AA414" s="51">
        <v>70100</v>
      </c>
      <c r="AB414" s="51"/>
      <c r="AC414" s="51" t="str">
        <f>CONCATENATE(IMPORT[[#This Row],[1]]," ",IMPORT[[#This Row],[2]],IF(IMPORT[[#This Row],[3]]="","",CONCATENATE(" ",IMPORT[[#This Row],[3]])))</f>
        <v>Wrapper 70100</v>
      </c>
      <c r="AD414" s="51" t="str">
        <f>CONCATENATE("Import ",IMPORT[[#This Row],[Ket]])</f>
        <v>Import B2 + B3</v>
      </c>
      <c r="AE414" s="52">
        <v>2500</v>
      </c>
      <c r="AF414" s="52" t="s">
        <v>5118</v>
      </c>
      <c r="AG414" s="52" t="s">
        <v>5780</v>
      </c>
      <c r="AH414" s="52">
        <f ca="1">IMPORT[[#This Row],[C]]</f>
        <v>8</v>
      </c>
      <c r="AI414" s="126" t="str">
        <f>CONCATENATE(IMPORT[[#This Row],[6]]," ",IMPORT[[#This Row],[7]])</f>
        <v>2500 PCS</v>
      </c>
    </row>
    <row r="415" spans="1:35">
      <c r="A415" s="102">
        <v>413</v>
      </c>
      <c r="B415" s="31">
        <f ca="1">IF(IMPORT[[#This Row],[C]]&lt;1,"",ROW()-2)</f>
        <v>413</v>
      </c>
      <c r="C415" s="57" t="s">
        <v>3239</v>
      </c>
      <c r="D415" s="31" t="s">
        <v>2768</v>
      </c>
      <c r="E415" s="31">
        <v>120</v>
      </c>
      <c r="F415" s="31">
        <f ca="1">IMPORT[TT]</f>
        <v>7</v>
      </c>
      <c r="G415" s="31"/>
      <c r="H415" s="34" t="s">
        <v>3737</v>
      </c>
      <c r="I415" s="32">
        <v>7</v>
      </c>
      <c r="K415" s="31" t="str">
        <f>IF(IMPORT[[#This Row],[b1]]="","",IMPORT[[#This Row],[b1]]-IMPORT[[#This Row],[a1]])</f>
        <v/>
      </c>
      <c r="L415" s="32">
        <f ca="1">SUM(INDIRECT(IMPORT_VAR[TABLENAME]&amp;"[@a"&amp;$1:$1-1&amp;"]"),INDIRECT(IMPORT_VAR[TABLENAME]&amp;"[@c"&amp;$1:$1-1&amp;"]"))</f>
        <v>7</v>
      </c>
      <c r="M415" s="31"/>
      <c r="N415" s="31" t="str">
        <f>IF(IMPORT[[#This Row],[b2]]="","",IMPORT[[#This Row],[b2]]-IMPORT[[#This Row],[a2]])</f>
        <v/>
      </c>
      <c r="O415" s="32">
        <f ca="1">SUM(INDIRECT(IMPORT_VAR[TABLENAME]&amp;"[@a"&amp;$1:$1-1&amp;"]"),INDIRECT(IMPORT_VAR[TABLENAME]&amp;"[@c"&amp;$1:$1-1&amp;"]"))</f>
        <v>7</v>
      </c>
      <c r="P415" s="33"/>
      <c r="Q415" s="33" t="str">
        <f>IF(IMPORT[[#This Row],[b3]]="","",IMPORT[[#This Row],[b3]]-IMPORT[[#This Row],[a3]])</f>
        <v/>
      </c>
      <c r="R415" s="32">
        <f ca="1">SUM(INDIRECT(IMPORT_VAR[TABLENAME]&amp;"[@a"&amp;$1:$1-1&amp;"]"),INDIRECT(IMPORT_VAR[TABLENAME]&amp;"[@c"&amp;$1:$1-1&amp;"]"))</f>
        <v>7</v>
      </c>
      <c r="S415" s="33"/>
      <c r="T415" s="33" t="str">
        <f>IF(IMPORT[[#This Row],[b4]]="","",IMPORT[[#This Row],[b4]]-IMPORT[[#This Row],[a4]])</f>
        <v/>
      </c>
      <c r="U415" s="32">
        <f ca="1">SUM(INDIRECT(IMPORT_VAR[TABLENAME]&amp;"[@a"&amp;$1:$1-1&amp;"]"),INDIRECT(IMPORT_VAR[TABLENAME]&amp;"[@c"&amp;$1:$1-1&amp;"]"))</f>
        <v>7</v>
      </c>
      <c r="V415" s="33"/>
      <c r="W415" s="31"/>
      <c r="X415" s="31" t="str">
        <f>IF(IMPORT[[#This Row],[b5]]="","",IMPORT[[#This Row],[b5]]-IMPORT[[#This Row],[a5]])</f>
        <v/>
      </c>
      <c r="Y415" s="49">
        <f ca="1">SUM(INDIRECT(IMPORT_VAR[TABLENAME]&amp;"[@a"&amp;$1:$1-1&amp;"]"),INDIRECT(IMPORT_VAR[TABLENAME]&amp;"[@c"&amp;$1:$1-1&amp;"]"))</f>
        <v>7</v>
      </c>
      <c r="Z415" s="51" t="s">
        <v>2768</v>
      </c>
      <c r="AA415" s="51" t="s">
        <v>3239</v>
      </c>
      <c r="AB415" s="51"/>
      <c r="AC415" s="51" t="str">
        <f>CONCATENATE(IMPORT[[#This Row],[1]]," ",IMPORT[[#This Row],[2]],IF(IMPORT[[#This Row],[3]]="","",CONCATENATE(" ",IMPORT[[#This Row],[3]])))</f>
        <v>Call Bell QJ125</v>
      </c>
      <c r="AD415" s="51" t="str">
        <f>CONCATENATE("Import ",IMPORT[[#This Row],[Ket]])</f>
        <v>Import B2 + B3</v>
      </c>
      <c r="AE415" s="52">
        <v>120</v>
      </c>
      <c r="AF415" s="52" t="s">
        <v>5118</v>
      </c>
      <c r="AG415" s="52" t="s">
        <v>5780</v>
      </c>
      <c r="AH415" s="52">
        <f ca="1">IMPORT[[#This Row],[C]]</f>
        <v>7</v>
      </c>
      <c r="AI415" s="126" t="str">
        <f>CONCATENATE(IMPORT[[#This Row],[6]]," ",IMPORT[[#This Row],[7]])</f>
        <v>120 PCS</v>
      </c>
    </row>
    <row r="416" spans="1:35">
      <c r="A416" s="102">
        <v>414</v>
      </c>
      <c r="B416" s="31">
        <f ca="1">IF(IMPORT[[#This Row],[C]]&lt;1,"",ROW()-2)</f>
        <v>414</v>
      </c>
      <c r="C416" s="57" t="s">
        <v>3036</v>
      </c>
      <c r="D416" s="31" t="s">
        <v>3037</v>
      </c>
      <c r="E416" s="31">
        <v>1000</v>
      </c>
      <c r="F416" s="31">
        <f ca="1">IMPORT[TT]</f>
        <v>2</v>
      </c>
      <c r="G416" s="31"/>
      <c r="H416" s="34" t="s">
        <v>3737</v>
      </c>
      <c r="I416" s="32">
        <v>2</v>
      </c>
      <c r="K416" s="31" t="str">
        <f>IF(IMPORT[[#This Row],[b1]]="","",IMPORT[[#This Row],[b1]]-IMPORT[[#This Row],[a1]])</f>
        <v/>
      </c>
      <c r="L416" s="32">
        <f ca="1">SUM(INDIRECT(IMPORT_VAR[TABLENAME]&amp;"[@a"&amp;$1:$1-1&amp;"]"),INDIRECT(IMPORT_VAR[TABLENAME]&amp;"[@c"&amp;$1:$1-1&amp;"]"))</f>
        <v>2</v>
      </c>
      <c r="M416" s="31"/>
      <c r="N416" s="31" t="str">
        <f>IF(IMPORT[[#This Row],[b2]]="","",IMPORT[[#This Row],[b2]]-IMPORT[[#This Row],[a2]])</f>
        <v/>
      </c>
      <c r="O416" s="32">
        <f ca="1">SUM(INDIRECT(IMPORT_VAR[TABLENAME]&amp;"[@a"&amp;$1:$1-1&amp;"]"),INDIRECT(IMPORT_VAR[TABLENAME]&amp;"[@c"&amp;$1:$1-1&amp;"]"))</f>
        <v>2</v>
      </c>
      <c r="P416" s="33"/>
      <c r="Q416" s="33" t="str">
        <f>IF(IMPORT[[#This Row],[b3]]="","",IMPORT[[#This Row],[b3]]-IMPORT[[#This Row],[a3]])</f>
        <v/>
      </c>
      <c r="R416" s="32">
        <f ca="1">SUM(INDIRECT(IMPORT_VAR[TABLENAME]&amp;"[@a"&amp;$1:$1-1&amp;"]"),INDIRECT(IMPORT_VAR[TABLENAME]&amp;"[@c"&amp;$1:$1-1&amp;"]"))</f>
        <v>2</v>
      </c>
      <c r="S416" s="33"/>
      <c r="T416" s="33" t="str">
        <f>IF(IMPORT[[#This Row],[b4]]="","",IMPORT[[#This Row],[b4]]-IMPORT[[#This Row],[a4]])</f>
        <v/>
      </c>
      <c r="U416" s="32">
        <f ca="1">SUM(INDIRECT(IMPORT_VAR[TABLENAME]&amp;"[@a"&amp;$1:$1-1&amp;"]"),INDIRECT(IMPORT_VAR[TABLENAME]&amp;"[@c"&amp;$1:$1-1&amp;"]"))</f>
        <v>2</v>
      </c>
      <c r="V416" s="33"/>
      <c r="W416" s="31"/>
      <c r="X416" s="31" t="str">
        <f>IF(IMPORT[[#This Row],[b5]]="","",IMPORT[[#This Row],[b5]]-IMPORT[[#This Row],[a5]])</f>
        <v/>
      </c>
      <c r="Y416" s="49">
        <f ca="1">SUM(INDIRECT(IMPORT_VAR[TABLENAME]&amp;"[@a"&amp;$1:$1-1&amp;"]"),INDIRECT(IMPORT_VAR[TABLENAME]&amp;"[@c"&amp;$1:$1-1&amp;"]"))</f>
        <v>2</v>
      </c>
      <c r="Z416" s="51" t="s">
        <v>3037</v>
      </c>
      <c r="AA416" s="51" t="s">
        <v>3036</v>
      </c>
      <c r="AB416" s="51"/>
      <c r="AC416" s="51" t="str">
        <f>CONCATENATE(IMPORT[[#This Row],[1]]," ",IMPORT[[#This Row],[2]],IF(IMPORT[[#This Row],[3]]="","",CONCATENATE(" ",IMPORT[[#This Row],[3]])))</f>
        <v>Ribbon CH-30</v>
      </c>
      <c r="AD416" s="51" t="str">
        <f>CONCATENATE("Import ",IMPORT[[#This Row],[Ket]])</f>
        <v>Import B2 + B3</v>
      </c>
      <c r="AE416" s="52">
        <v>1000</v>
      </c>
      <c r="AF416" s="52" t="s">
        <v>5118</v>
      </c>
      <c r="AG416" s="52" t="s">
        <v>5780</v>
      </c>
      <c r="AH416" s="52">
        <f ca="1">IMPORT[[#This Row],[C]]</f>
        <v>2</v>
      </c>
      <c r="AI416" s="126" t="str">
        <f>CONCATENATE(IMPORT[[#This Row],[6]]," ",IMPORT[[#This Row],[7]])</f>
        <v>1000 PCS</v>
      </c>
    </row>
    <row r="417" spans="1:35">
      <c r="A417" s="102">
        <v>415</v>
      </c>
      <c r="B417" s="31">
        <f ca="1">IF(IMPORT[[#This Row],[C]]&lt;1,"",ROW()-2)</f>
        <v>415</v>
      </c>
      <c r="C417" s="57" t="s">
        <v>3240</v>
      </c>
      <c r="D417" s="31" t="s">
        <v>3037</v>
      </c>
      <c r="E417" s="31">
        <v>400</v>
      </c>
      <c r="F417" s="31">
        <f ca="1">IMPORT[TT]</f>
        <v>2</v>
      </c>
      <c r="G417" s="31"/>
      <c r="H417" s="34" t="s">
        <v>3737</v>
      </c>
      <c r="I417" s="32">
        <v>2</v>
      </c>
      <c r="K417" s="31" t="str">
        <f>IF(IMPORT[[#This Row],[b1]]="","",IMPORT[[#This Row],[b1]]-IMPORT[[#This Row],[a1]])</f>
        <v/>
      </c>
      <c r="L417" s="32">
        <f ca="1">SUM(INDIRECT(IMPORT_VAR[TABLENAME]&amp;"[@a"&amp;$1:$1-1&amp;"]"),INDIRECT(IMPORT_VAR[TABLENAME]&amp;"[@c"&amp;$1:$1-1&amp;"]"))</f>
        <v>2</v>
      </c>
      <c r="M417" s="31"/>
      <c r="N417" s="31" t="str">
        <f>IF(IMPORT[[#This Row],[b2]]="","",IMPORT[[#This Row],[b2]]-IMPORT[[#This Row],[a2]])</f>
        <v/>
      </c>
      <c r="O417" s="32">
        <f ca="1">SUM(INDIRECT(IMPORT_VAR[TABLENAME]&amp;"[@a"&amp;$1:$1-1&amp;"]"),INDIRECT(IMPORT_VAR[TABLENAME]&amp;"[@c"&amp;$1:$1-1&amp;"]"))</f>
        <v>2</v>
      </c>
      <c r="P417" s="33"/>
      <c r="Q417" s="33" t="str">
        <f>IF(IMPORT[[#This Row],[b3]]="","",IMPORT[[#This Row],[b3]]-IMPORT[[#This Row],[a3]])</f>
        <v/>
      </c>
      <c r="R417" s="32">
        <f ca="1">SUM(INDIRECT(IMPORT_VAR[TABLENAME]&amp;"[@a"&amp;$1:$1-1&amp;"]"),INDIRECT(IMPORT_VAR[TABLENAME]&amp;"[@c"&amp;$1:$1-1&amp;"]"))</f>
        <v>2</v>
      </c>
      <c r="S417" s="33"/>
      <c r="T417" s="33" t="str">
        <f>IF(IMPORT[[#This Row],[b4]]="","",IMPORT[[#This Row],[b4]]-IMPORT[[#This Row],[a4]])</f>
        <v/>
      </c>
      <c r="U417" s="32">
        <f ca="1">SUM(INDIRECT(IMPORT_VAR[TABLENAME]&amp;"[@a"&amp;$1:$1-1&amp;"]"),INDIRECT(IMPORT_VAR[TABLENAME]&amp;"[@c"&amp;$1:$1-1&amp;"]"))</f>
        <v>2</v>
      </c>
      <c r="V417" s="33"/>
      <c r="W417" s="31"/>
      <c r="X417" s="31" t="str">
        <f>IF(IMPORT[[#This Row],[b5]]="","",IMPORT[[#This Row],[b5]]-IMPORT[[#This Row],[a5]])</f>
        <v/>
      </c>
      <c r="Y417" s="49">
        <f ca="1">SUM(INDIRECT(IMPORT_VAR[TABLENAME]&amp;"[@a"&amp;$1:$1-1&amp;"]"),INDIRECT(IMPORT_VAR[TABLENAME]&amp;"[@c"&amp;$1:$1-1&amp;"]"))</f>
        <v>2</v>
      </c>
      <c r="Z417" s="51" t="s">
        <v>3037</v>
      </c>
      <c r="AA417" s="51" t="s">
        <v>3240</v>
      </c>
      <c r="AB417" s="52"/>
      <c r="AC417" s="52" t="str">
        <f>CONCATENATE(IMPORT[[#This Row],[1]]," ",IMPORT[[#This Row],[2]],IF(IMPORT[[#This Row],[3]]="","",CONCATENATE(" ",IMPORT[[#This Row],[3]])))</f>
        <v>Ribbon CH-50</v>
      </c>
      <c r="AD417" s="52" t="str">
        <f>CONCATENATE("Import ",IMPORT[[#This Row],[Ket]])</f>
        <v>Import B2 + B3</v>
      </c>
      <c r="AE417" s="52">
        <v>400</v>
      </c>
      <c r="AF417" s="52" t="s">
        <v>5118</v>
      </c>
      <c r="AG417" s="52" t="s">
        <v>5780</v>
      </c>
      <c r="AH417" s="52">
        <f ca="1">IMPORT[[#This Row],[C]]</f>
        <v>2</v>
      </c>
      <c r="AI417" s="126" t="str">
        <f>CONCATENATE(IMPORT[[#This Row],[6]]," ",IMPORT[[#This Row],[7]])</f>
        <v>400 PCS</v>
      </c>
    </row>
    <row r="418" spans="1:35">
      <c r="A418" s="102">
        <v>416</v>
      </c>
      <c r="B418" s="31">
        <f ca="1">IF(IMPORT[[#This Row],[C]]&lt;1,"",ROW()-2)</f>
        <v>416</v>
      </c>
      <c r="C418" s="57" t="s">
        <v>3038</v>
      </c>
      <c r="D418" s="31" t="s">
        <v>3037</v>
      </c>
      <c r="E418" s="31">
        <v>1000</v>
      </c>
      <c r="F418" s="31">
        <f ca="1">IMPORT[TT]</f>
        <v>1</v>
      </c>
      <c r="G418" s="31"/>
      <c r="H418" s="34" t="s">
        <v>3737</v>
      </c>
      <c r="I418" s="32">
        <v>1</v>
      </c>
      <c r="K418" s="31" t="str">
        <f>IF(IMPORT[[#This Row],[b1]]="","",IMPORT[[#This Row],[b1]]-IMPORT[[#This Row],[a1]])</f>
        <v/>
      </c>
      <c r="L418" s="32">
        <f ca="1">SUM(INDIRECT(IMPORT_VAR[TABLENAME]&amp;"[@a"&amp;$1:$1-1&amp;"]"),INDIRECT(IMPORT_VAR[TABLENAME]&amp;"[@c"&amp;$1:$1-1&amp;"]"))</f>
        <v>1</v>
      </c>
      <c r="M418" s="31"/>
      <c r="N418" s="31" t="str">
        <f>IF(IMPORT[[#This Row],[b2]]="","",IMPORT[[#This Row],[b2]]-IMPORT[[#This Row],[a2]])</f>
        <v/>
      </c>
      <c r="O418" s="32">
        <f ca="1">SUM(INDIRECT(IMPORT_VAR[TABLENAME]&amp;"[@a"&amp;$1:$1-1&amp;"]"),INDIRECT(IMPORT_VAR[TABLENAME]&amp;"[@c"&amp;$1:$1-1&amp;"]"))</f>
        <v>1</v>
      </c>
      <c r="P418" s="33"/>
      <c r="Q418" s="33" t="str">
        <f>IF(IMPORT[[#This Row],[b3]]="","",IMPORT[[#This Row],[b3]]-IMPORT[[#This Row],[a3]])</f>
        <v/>
      </c>
      <c r="R418" s="32">
        <f ca="1">SUM(INDIRECT(IMPORT_VAR[TABLENAME]&amp;"[@a"&amp;$1:$1-1&amp;"]"),INDIRECT(IMPORT_VAR[TABLENAME]&amp;"[@c"&amp;$1:$1-1&amp;"]"))</f>
        <v>1</v>
      </c>
      <c r="S418" s="33"/>
      <c r="T418" s="33" t="str">
        <f>IF(IMPORT[[#This Row],[b4]]="","",IMPORT[[#This Row],[b4]]-IMPORT[[#This Row],[a4]])</f>
        <v/>
      </c>
      <c r="U418" s="32">
        <f ca="1">SUM(INDIRECT(IMPORT_VAR[TABLENAME]&amp;"[@a"&amp;$1:$1-1&amp;"]"),INDIRECT(IMPORT_VAR[TABLENAME]&amp;"[@c"&amp;$1:$1-1&amp;"]"))</f>
        <v>1</v>
      </c>
      <c r="V418" s="33"/>
      <c r="W418" s="31"/>
      <c r="X418" s="31" t="str">
        <f>IF(IMPORT[[#This Row],[b5]]="","",IMPORT[[#This Row],[b5]]-IMPORT[[#This Row],[a5]])</f>
        <v/>
      </c>
      <c r="Y418" s="49">
        <f ca="1">SUM(INDIRECT(IMPORT_VAR[TABLENAME]&amp;"[@a"&amp;$1:$1-1&amp;"]"),INDIRECT(IMPORT_VAR[TABLENAME]&amp;"[@c"&amp;$1:$1-1&amp;"]"))</f>
        <v>1</v>
      </c>
      <c r="Z418" s="51" t="s">
        <v>3037</v>
      </c>
      <c r="AA418" s="51" t="s">
        <v>3038</v>
      </c>
      <c r="AB418" s="51"/>
      <c r="AC418" s="51" t="str">
        <f>CONCATENATE(IMPORT[[#This Row],[1]]," ",IMPORT[[#This Row],[2]],IF(IMPORT[[#This Row],[3]]="","",CONCATENATE(" ",IMPORT[[#This Row],[3]])))</f>
        <v>Ribbon CH-30-1</v>
      </c>
      <c r="AD418" s="52" t="str">
        <f>CONCATENATE("Import ",IMPORT[[#This Row],[Ket]])</f>
        <v>Import B2 + B3</v>
      </c>
      <c r="AE418" s="52">
        <v>1000</v>
      </c>
      <c r="AF418" s="52" t="s">
        <v>5118</v>
      </c>
      <c r="AG418" s="52" t="s">
        <v>5780</v>
      </c>
      <c r="AH418" s="52">
        <f ca="1">IMPORT[[#This Row],[C]]</f>
        <v>1</v>
      </c>
      <c r="AI418" s="126" t="str">
        <f>CONCATENATE(IMPORT[[#This Row],[6]]," ",IMPORT[[#This Row],[7]])</f>
        <v>1000 PCS</v>
      </c>
    </row>
    <row r="419" spans="1:35">
      <c r="A419" s="102">
        <v>417</v>
      </c>
      <c r="B419" s="31">
        <f ca="1">IF(IMPORT[[#This Row],[C]]&lt;1,"",ROW()-2)</f>
        <v>417</v>
      </c>
      <c r="C419" s="57" t="s">
        <v>3039</v>
      </c>
      <c r="D419" s="31" t="s">
        <v>3037</v>
      </c>
      <c r="E419" s="31">
        <v>1000</v>
      </c>
      <c r="F419" s="31">
        <f ca="1">IMPORT[TT]</f>
        <v>2</v>
      </c>
      <c r="G419" s="31"/>
      <c r="H419" s="34" t="s">
        <v>3737</v>
      </c>
      <c r="I419" s="32">
        <v>2</v>
      </c>
      <c r="K419" s="31" t="str">
        <f>IF(IMPORT[[#This Row],[b1]]="","",IMPORT[[#This Row],[b1]]-IMPORT[[#This Row],[a1]])</f>
        <v/>
      </c>
      <c r="L419" s="32">
        <f ca="1">SUM(INDIRECT(IMPORT_VAR[TABLENAME]&amp;"[@a"&amp;$1:$1-1&amp;"]"),INDIRECT(IMPORT_VAR[TABLENAME]&amp;"[@c"&amp;$1:$1-1&amp;"]"))</f>
        <v>2</v>
      </c>
      <c r="M419" s="31"/>
      <c r="N419" s="31" t="str">
        <f>IF(IMPORT[[#This Row],[b2]]="","",IMPORT[[#This Row],[b2]]-IMPORT[[#This Row],[a2]])</f>
        <v/>
      </c>
      <c r="O419" s="32">
        <f ca="1">SUM(INDIRECT(IMPORT_VAR[TABLENAME]&amp;"[@a"&amp;$1:$1-1&amp;"]"),INDIRECT(IMPORT_VAR[TABLENAME]&amp;"[@c"&amp;$1:$1-1&amp;"]"))</f>
        <v>2</v>
      </c>
      <c r="P419" s="33"/>
      <c r="Q419" s="33" t="str">
        <f>IF(IMPORT[[#This Row],[b3]]="","",IMPORT[[#This Row],[b3]]-IMPORT[[#This Row],[a3]])</f>
        <v/>
      </c>
      <c r="R419" s="32">
        <f ca="1">SUM(INDIRECT(IMPORT_VAR[TABLENAME]&amp;"[@a"&amp;$1:$1-1&amp;"]"),INDIRECT(IMPORT_VAR[TABLENAME]&amp;"[@c"&amp;$1:$1-1&amp;"]"))</f>
        <v>2</v>
      </c>
      <c r="S419" s="33"/>
      <c r="T419" s="33" t="str">
        <f>IF(IMPORT[[#This Row],[b4]]="","",IMPORT[[#This Row],[b4]]-IMPORT[[#This Row],[a4]])</f>
        <v/>
      </c>
      <c r="U419" s="32">
        <f ca="1">SUM(INDIRECT(IMPORT_VAR[TABLENAME]&amp;"[@a"&amp;$1:$1-1&amp;"]"),INDIRECT(IMPORT_VAR[TABLENAME]&amp;"[@c"&amp;$1:$1-1&amp;"]"))</f>
        <v>2</v>
      </c>
      <c r="V419" s="33"/>
      <c r="W419" s="31"/>
      <c r="X419" s="31" t="str">
        <f>IF(IMPORT[[#This Row],[b5]]="","",IMPORT[[#This Row],[b5]]-IMPORT[[#This Row],[a5]])</f>
        <v/>
      </c>
      <c r="Y419" s="49">
        <f ca="1">SUM(INDIRECT(IMPORT_VAR[TABLENAME]&amp;"[@a"&amp;$1:$1-1&amp;"]"),INDIRECT(IMPORT_VAR[TABLENAME]&amp;"[@c"&amp;$1:$1-1&amp;"]"))</f>
        <v>2</v>
      </c>
      <c r="Z419" s="51" t="s">
        <v>3037</v>
      </c>
      <c r="AA419" s="51" t="s">
        <v>3039</v>
      </c>
      <c r="AB419" s="51"/>
      <c r="AC419" s="51" t="str">
        <f>CONCATENATE(IMPORT[[#This Row],[1]]," ",IMPORT[[#This Row],[2]],IF(IMPORT[[#This Row],[3]]="","",CONCATENATE(" ",IMPORT[[#This Row],[3]])))</f>
        <v>Ribbon TH-30</v>
      </c>
      <c r="AD419" s="51" t="str">
        <f>CONCATENATE("Import ",IMPORT[[#This Row],[Ket]])</f>
        <v>Import B2 + B3</v>
      </c>
      <c r="AE419" s="52">
        <v>1000</v>
      </c>
      <c r="AF419" s="52" t="s">
        <v>5118</v>
      </c>
      <c r="AG419" s="52" t="s">
        <v>5780</v>
      </c>
      <c r="AH419" s="52">
        <f ca="1">IMPORT[[#This Row],[C]]</f>
        <v>2</v>
      </c>
      <c r="AI419" s="126" t="str">
        <f>CONCATENATE(IMPORT[[#This Row],[6]]," ",IMPORT[[#This Row],[7]])</f>
        <v>1000 PCS</v>
      </c>
    </row>
    <row r="420" spans="1:35">
      <c r="A420" s="102">
        <v>418</v>
      </c>
      <c r="B420" s="31">
        <f ca="1">IF(IMPORT[[#This Row],[C]]&lt;1,"",ROW()-2)</f>
        <v>418</v>
      </c>
      <c r="C420" s="57" t="s">
        <v>3241</v>
      </c>
      <c r="D420" s="31" t="s">
        <v>3037</v>
      </c>
      <c r="E420" s="31">
        <v>400</v>
      </c>
      <c r="F420" s="31">
        <f ca="1">IMPORT[TT]</f>
        <v>1</v>
      </c>
      <c r="G420" s="31"/>
      <c r="H420" s="31" t="s">
        <v>3737</v>
      </c>
      <c r="I420" s="32">
        <v>1</v>
      </c>
      <c r="K420" s="31" t="str">
        <f>IF(IMPORT[[#This Row],[b1]]="","",IMPORT[[#This Row],[b1]]-IMPORT[[#This Row],[a1]])</f>
        <v/>
      </c>
      <c r="L420" s="32">
        <f ca="1">SUM(INDIRECT(IMPORT_VAR[TABLENAME]&amp;"[@a"&amp;$1:$1-1&amp;"]"),INDIRECT(IMPORT_VAR[TABLENAME]&amp;"[@c"&amp;$1:$1-1&amp;"]"))</f>
        <v>1</v>
      </c>
      <c r="M420" s="31"/>
      <c r="N420" s="31" t="str">
        <f>IF(IMPORT[[#This Row],[b2]]="","",IMPORT[[#This Row],[b2]]-IMPORT[[#This Row],[a2]])</f>
        <v/>
      </c>
      <c r="O420" s="32">
        <f ca="1">SUM(INDIRECT(IMPORT_VAR[TABLENAME]&amp;"[@a"&amp;$1:$1-1&amp;"]"),INDIRECT(IMPORT_VAR[TABLENAME]&amp;"[@c"&amp;$1:$1-1&amp;"]"))</f>
        <v>1</v>
      </c>
      <c r="P420" s="33"/>
      <c r="Q420" s="33" t="str">
        <f>IF(IMPORT[[#This Row],[b3]]="","",IMPORT[[#This Row],[b3]]-IMPORT[[#This Row],[a3]])</f>
        <v/>
      </c>
      <c r="R420" s="32">
        <f ca="1">SUM(INDIRECT(IMPORT_VAR[TABLENAME]&amp;"[@a"&amp;$1:$1-1&amp;"]"),INDIRECT(IMPORT_VAR[TABLENAME]&amp;"[@c"&amp;$1:$1-1&amp;"]"))</f>
        <v>1</v>
      </c>
      <c r="S420" s="33"/>
      <c r="T420" s="33" t="str">
        <f>IF(IMPORT[[#This Row],[b4]]="","",IMPORT[[#This Row],[b4]]-IMPORT[[#This Row],[a4]])</f>
        <v/>
      </c>
      <c r="U420" s="32">
        <f ca="1">SUM(INDIRECT(IMPORT_VAR[TABLENAME]&amp;"[@a"&amp;$1:$1-1&amp;"]"),INDIRECT(IMPORT_VAR[TABLENAME]&amp;"[@c"&amp;$1:$1-1&amp;"]"))</f>
        <v>1</v>
      </c>
      <c r="V420" s="33"/>
      <c r="W420" s="31"/>
      <c r="X420" s="31" t="str">
        <f>IF(IMPORT[[#This Row],[b5]]="","",IMPORT[[#This Row],[b5]]-IMPORT[[#This Row],[a5]])</f>
        <v/>
      </c>
      <c r="Y420" s="49">
        <f ca="1">SUM(INDIRECT(IMPORT_VAR[TABLENAME]&amp;"[@a"&amp;$1:$1-1&amp;"]"),INDIRECT(IMPORT_VAR[TABLENAME]&amp;"[@c"&amp;$1:$1-1&amp;"]"))</f>
        <v>1</v>
      </c>
      <c r="Z420" s="51" t="s">
        <v>3037</v>
      </c>
      <c r="AA420" s="51" t="s">
        <v>3241</v>
      </c>
      <c r="AB420" s="51"/>
      <c r="AC420" s="51" t="str">
        <f>CONCATENATE(IMPORT[[#This Row],[1]]," ",IMPORT[[#This Row],[2]],IF(IMPORT[[#This Row],[3]]="","",CONCATENATE(" ",IMPORT[[#This Row],[3]])))</f>
        <v>Ribbon TH50-1</v>
      </c>
      <c r="AD420" s="51" t="str">
        <f>CONCATENATE("Import ",IMPORT[[#This Row],[Ket]])</f>
        <v>Import B2 + B3</v>
      </c>
      <c r="AE420" s="52">
        <v>400</v>
      </c>
      <c r="AF420" s="52" t="s">
        <v>5118</v>
      </c>
      <c r="AG420" s="52" t="s">
        <v>5780</v>
      </c>
      <c r="AH420" s="52">
        <f ca="1">IMPORT[[#This Row],[C]]</f>
        <v>1</v>
      </c>
      <c r="AI420" s="126" t="str">
        <f>CONCATENATE(IMPORT[[#This Row],[6]]," ",IMPORT[[#This Row],[7]])</f>
        <v>400 PCS</v>
      </c>
    </row>
    <row r="421" spans="1:35">
      <c r="A421" s="102">
        <v>419</v>
      </c>
      <c r="B421" s="31">
        <f ca="1">IF(IMPORT[[#This Row],[C]]&lt;1,"",ROW()-2)</f>
        <v>419</v>
      </c>
      <c r="C421" s="57" t="s">
        <v>3242</v>
      </c>
      <c r="D421" s="31" t="s">
        <v>2763</v>
      </c>
      <c r="E421" s="31">
        <v>720</v>
      </c>
      <c r="F421" s="31">
        <f ca="1">IMPORT[TT]</f>
        <v>2</v>
      </c>
      <c r="G421" s="31"/>
      <c r="H421" s="31" t="s">
        <v>3737</v>
      </c>
      <c r="I421" s="32">
        <v>2</v>
      </c>
      <c r="K421" s="31" t="str">
        <f>IF(IMPORT[[#This Row],[b1]]="","",IMPORT[[#This Row],[b1]]-IMPORT[[#This Row],[a1]])</f>
        <v/>
      </c>
      <c r="L421" s="32">
        <f ca="1">SUM(INDIRECT(IMPORT_VAR[TABLENAME]&amp;"[@a"&amp;$1:$1-1&amp;"]"),INDIRECT(IMPORT_VAR[TABLENAME]&amp;"[@c"&amp;$1:$1-1&amp;"]"))</f>
        <v>2</v>
      </c>
      <c r="M421" s="31"/>
      <c r="N421" s="31" t="str">
        <f>IF(IMPORT[[#This Row],[b2]]="","",IMPORT[[#This Row],[b2]]-IMPORT[[#This Row],[a2]])</f>
        <v/>
      </c>
      <c r="O421" s="32">
        <f ca="1">SUM(INDIRECT(IMPORT_VAR[TABLENAME]&amp;"[@a"&amp;$1:$1-1&amp;"]"),INDIRECT(IMPORT_VAR[TABLENAME]&amp;"[@c"&amp;$1:$1-1&amp;"]"))</f>
        <v>2</v>
      </c>
      <c r="P421" s="33"/>
      <c r="Q421" s="33" t="str">
        <f>IF(IMPORT[[#This Row],[b3]]="","",IMPORT[[#This Row],[b3]]-IMPORT[[#This Row],[a3]])</f>
        <v/>
      </c>
      <c r="R421" s="32">
        <f ca="1">SUM(INDIRECT(IMPORT_VAR[TABLENAME]&amp;"[@a"&amp;$1:$1-1&amp;"]"),INDIRECT(IMPORT_VAR[TABLENAME]&amp;"[@c"&amp;$1:$1-1&amp;"]"))</f>
        <v>2</v>
      </c>
      <c r="S421" s="33"/>
      <c r="T421" s="33" t="str">
        <f>IF(IMPORT[[#This Row],[b4]]="","",IMPORT[[#This Row],[b4]]-IMPORT[[#This Row],[a4]])</f>
        <v/>
      </c>
      <c r="U421" s="32">
        <f ca="1">SUM(INDIRECT(IMPORT_VAR[TABLENAME]&amp;"[@a"&amp;$1:$1-1&amp;"]"),INDIRECT(IMPORT_VAR[TABLENAME]&amp;"[@c"&amp;$1:$1-1&amp;"]"))</f>
        <v>2</v>
      </c>
      <c r="V421" s="33"/>
      <c r="W421" s="31"/>
      <c r="X421" s="31" t="str">
        <f>IF(IMPORT[[#This Row],[b5]]="","",IMPORT[[#This Row],[b5]]-IMPORT[[#This Row],[a5]])</f>
        <v/>
      </c>
      <c r="Y421" s="49">
        <f ca="1">SUM(INDIRECT(IMPORT_VAR[TABLENAME]&amp;"[@a"&amp;$1:$1-1&amp;"]"),INDIRECT(IMPORT_VAR[TABLENAME]&amp;"[@c"&amp;$1:$1-1&amp;"]"))</f>
        <v>2</v>
      </c>
      <c r="Z421" s="51" t="s">
        <v>2763</v>
      </c>
      <c r="AA421" s="52" t="s">
        <v>3242</v>
      </c>
      <c r="AB421" s="51"/>
      <c r="AC421" s="51" t="str">
        <f>CONCATENATE(IMPORT[[#This Row],[1]]," ",IMPORT[[#This Row],[2]],IF(IMPORT[[#This Row],[3]]="","",CONCATENATE(" ",IMPORT[[#This Row],[3]])))</f>
        <v>Pocket GG-1</v>
      </c>
      <c r="AD421" s="51" t="str">
        <f>CONCATENATE("Import ",IMPORT[[#This Row],[Ket]])</f>
        <v>Import B2 + B3</v>
      </c>
      <c r="AE421" s="52">
        <v>720</v>
      </c>
      <c r="AF421" s="52" t="s">
        <v>5118</v>
      </c>
      <c r="AG421" s="52" t="s">
        <v>5780</v>
      </c>
      <c r="AH421" s="52">
        <f ca="1">IMPORT[[#This Row],[C]]</f>
        <v>2</v>
      </c>
      <c r="AI421" s="126" t="str">
        <f>CONCATENATE(IMPORT[[#This Row],[6]]," ",IMPORT[[#This Row],[7]])</f>
        <v>720 PCS</v>
      </c>
    </row>
    <row r="422" spans="1:35">
      <c r="A422" s="102">
        <v>420</v>
      </c>
      <c r="B422" s="31">
        <f ca="1">IF(IMPORT[[#This Row],[C]]&lt;1,"",ROW()-2)</f>
        <v>420</v>
      </c>
      <c r="C422" s="57" t="s">
        <v>3244</v>
      </c>
      <c r="D422" s="31" t="s">
        <v>3245</v>
      </c>
      <c r="E422" s="31">
        <v>400</v>
      </c>
      <c r="F422" s="31">
        <f ca="1">IMPORT[TT]</f>
        <v>9</v>
      </c>
      <c r="G422" s="31"/>
      <c r="H422" s="31" t="s">
        <v>3737</v>
      </c>
      <c r="I422" s="32">
        <v>9</v>
      </c>
      <c r="K422" s="31" t="str">
        <f>IF(IMPORT[[#This Row],[b1]]="","",IMPORT[[#This Row],[b1]]-IMPORT[[#This Row],[a1]])</f>
        <v/>
      </c>
      <c r="L422" s="32">
        <f ca="1">SUM(INDIRECT(IMPORT_VAR[TABLENAME]&amp;"[@a"&amp;$1:$1-1&amp;"]"),INDIRECT(IMPORT_VAR[TABLENAME]&amp;"[@c"&amp;$1:$1-1&amp;"]"))</f>
        <v>9</v>
      </c>
      <c r="M422" s="31"/>
      <c r="N422" s="31" t="str">
        <f>IF(IMPORT[[#This Row],[b2]]="","",IMPORT[[#This Row],[b2]]-IMPORT[[#This Row],[a2]])</f>
        <v/>
      </c>
      <c r="O422" s="32">
        <f ca="1">SUM(INDIRECT(IMPORT_VAR[TABLENAME]&amp;"[@a"&amp;$1:$1-1&amp;"]"),INDIRECT(IMPORT_VAR[TABLENAME]&amp;"[@c"&amp;$1:$1-1&amp;"]"))</f>
        <v>9</v>
      </c>
      <c r="P422" s="33"/>
      <c r="Q422" s="33" t="str">
        <f>IF(IMPORT[[#This Row],[b3]]="","",IMPORT[[#This Row],[b3]]-IMPORT[[#This Row],[a3]])</f>
        <v/>
      </c>
      <c r="R422" s="32">
        <f ca="1">SUM(INDIRECT(IMPORT_VAR[TABLENAME]&amp;"[@a"&amp;$1:$1-1&amp;"]"),INDIRECT(IMPORT_VAR[TABLENAME]&amp;"[@c"&amp;$1:$1-1&amp;"]"))</f>
        <v>9</v>
      </c>
      <c r="S422" s="33"/>
      <c r="T422" s="33" t="str">
        <f>IF(IMPORT[[#This Row],[b4]]="","",IMPORT[[#This Row],[b4]]-IMPORT[[#This Row],[a4]])</f>
        <v/>
      </c>
      <c r="U422" s="32">
        <f ca="1">SUM(INDIRECT(IMPORT_VAR[TABLENAME]&amp;"[@a"&amp;$1:$1-1&amp;"]"),INDIRECT(IMPORT_VAR[TABLENAME]&amp;"[@c"&amp;$1:$1-1&amp;"]"))</f>
        <v>9</v>
      </c>
      <c r="V422" s="33"/>
      <c r="W422" s="31"/>
      <c r="X422" s="31" t="str">
        <f>IF(IMPORT[[#This Row],[b5]]="","",IMPORT[[#This Row],[b5]]-IMPORT[[#This Row],[a5]])</f>
        <v/>
      </c>
      <c r="Y422" s="49">
        <f ca="1">SUM(INDIRECT(IMPORT_VAR[TABLENAME]&amp;"[@a"&amp;$1:$1-1&amp;"]"),INDIRECT(IMPORT_VAR[TABLENAME]&amp;"[@c"&amp;$1:$1-1&amp;"]"))</f>
        <v>9</v>
      </c>
      <c r="Z422" s="51" t="s">
        <v>3245</v>
      </c>
      <c r="AA422" s="51" t="s">
        <v>3244</v>
      </c>
      <c r="AB422" s="51"/>
      <c r="AC422" s="51" t="str">
        <f>CONCATENATE(IMPORT[[#This Row],[1]]," ",IMPORT[[#This Row],[2]],IF(IMPORT[[#This Row],[3]]="","",CONCATENATE(" ",IMPORT[[#This Row],[3]])))</f>
        <v>Number 8550B</v>
      </c>
      <c r="AD422" s="51" t="str">
        <f>CONCATENATE("Import ",IMPORT[[#This Row],[Ket]])</f>
        <v>Import B2 + B3</v>
      </c>
      <c r="AE422" s="52">
        <v>400</v>
      </c>
      <c r="AF422" s="52" t="s">
        <v>5118</v>
      </c>
      <c r="AG422" s="52" t="s">
        <v>5780</v>
      </c>
      <c r="AH422" s="52">
        <f ca="1">IMPORT[[#This Row],[C]]</f>
        <v>9</v>
      </c>
      <c r="AI422" s="126" t="str">
        <f>CONCATENATE(IMPORT[[#This Row],[6]]," ",IMPORT[[#This Row],[7]])</f>
        <v>400 PCS</v>
      </c>
    </row>
    <row r="423" spans="1:35">
      <c r="A423" s="102">
        <v>421</v>
      </c>
      <c r="B423" s="31">
        <f ca="1">IF(IMPORT[[#This Row],[C]]&lt;1,"",ROW()-2)</f>
        <v>421</v>
      </c>
      <c r="C423" s="57" t="s">
        <v>3246</v>
      </c>
      <c r="D423" s="31" t="s">
        <v>2759</v>
      </c>
      <c r="E423" s="31">
        <v>400</v>
      </c>
      <c r="F423" s="31">
        <f ca="1">IMPORT[TT]</f>
        <v>9</v>
      </c>
      <c r="G423" s="31"/>
      <c r="H423" s="31" t="s">
        <v>3737</v>
      </c>
      <c r="I423" s="32">
        <v>9</v>
      </c>
      <c r="K423" s="31" t="str">
        <f>IF(IMPORT[[#This Row],[b1]]="","",IMPORT[[#This Row],[b1]]-IMPORT[[#This Row],[a1]])</f>
        <v/>
      </c>
      <c r="L423" s="32">
        <f ca="1">SUM(INDIRECT(IMPORT_VAR[TABLENAME]&amp;"[@a"&amp;$1:$1-1&amp;"]"),INDIRECT(IMPORT_VAR[TABLENAME]&amp;"[@c"&amp;$1:$1-1&amp;"]"))</f>
        <v>9</v>
      </c>
      <c r="M423" s="31"/>
      <c r="N423" s="31" t="str">
        <f>IF(IMPORT[[#This Row],[b2]]="","",IMPORT[[#This Row],[b2]]-IMPORT[[#This Row],[a2]])</f>
        <v/>
      </c>
      <c r="O423" s="32">
        <f ca="1">SUM(INDIRECT(IMPORT_VAR[TABLENAME]&amp;"[@a"&amp;$1:$1-1&amp;"]"),INDIRECT(IMPORT_VAR[TABLENAME]&amp;"[@c"&amp;$1:$1-1&amp;"]"))</f>
        <v>9</v>
      </c>
      <c r="P423" s="33"/>
      <c r="Q423" s="33" t="str">
        <f>IF(IMPORT[[#This Row],[b3]]="","",IMPORT[[#This Row],[b3]]-IMPORT[[#This Row],[a3]])</f>
        <v/>
      </c>
      <c r="R423" s="32">
        <f ca="1">SUM(INDIRECT(IMPORT_VAR[TABLENAME]&amp;"[@a"&amp;$1:$1-1&amp;"]"),INDIRECT(IMPORT_VAR[TABLENAME]&amp;"[@c"&amp;$1:$1-1&amp;"]"))</f>
        <v>9</v>
      </c>
      <c r="S423" s="33"/>
      <c r="T423" s="33" t="str">
        <f>IF(IMPORT[[#This Row],[b4]]="","",IMPORT[[#This Row],[b4]]-IMPORT[[#This Row],[a4]])</f>
        <v/>
      </c>
      <c r="U423" s="32">
        <f ca="1">SUM(INDIRECT(IMPORT_VAR[TABLENAME]&amp;"[@a"&amp;$1:$1-1&amp;"]"),INDIRECT(IMPORT_VAR[TABLENAME]&amp;"[@c"&amp;$1:$1-1&amp;"]"))</f>
        <v>9</v>
      </c>
      <c r="V423" s="33"/>
      <c r="W423" s="31"/>
      <c r="X423" s="31" t="str">
        <f>IF(IMPORT[[#This Row],[b5]]="","",IMPORT[[#This Row],[b5]]-IMPORT[[#This Row],[a5]])</f>
        <v/>
      </c>
      <c r="Y423" s="49">
        <f ca="1">SUM(INDIRECT(IMPORT_VAR[TABLENAME]&amp;"[@a"&amp;$1:$1-1&amp;"]"),INDIRECT(IMPORT_VAR[TABLENAME]&amp;"[@c"&amp;$1:$1-1&amp;"]"))</f>
        <v>9</v>
      </c>
      <c r="Z423" s="51" t="s">
        <v>5731</v>
      </c>
      <c r="AA423" s="51" t="s">
        <v>3246</v>
      </c>
      <c r="AB423" s="51"/>
      <c r="AC423" s="51" t="str">
        <f>CONCATENATE(IMPORT[[#This Row],[1]]," ",IMPORT[[#This Row],[2]],IF(IMPORT[[#This Row],[3]]="","",CONCATENATE(" ",IMPORT[[#This Row],[3]])))</f>
        <v>Abjad 8550A</v>
      </c>
      <c r="AD423" s="51" t="str">
        <f>CONCATENATE("Import ",IMPORT[[#This Row],[Ket]])</f>
        <v>Import B2 + B3</v>
      </c>
      <c r="AE423" s="52">
        <v>400</v>
      </c>
      <c r="AF423" s="52" t="s">
        <v>5118</v>
      </c>
      <c r="AG423" s="52" t="s">
        <v>5780</v>
      </c>
      <c r="AH423" s="52">
        <f ca="1">IMPORT[[#This Row],[C]]</f>
        <v>9</v>
      </c>
      <c r="AI423" s="126" t="str">
        <f>CONCATENATE(IMPORT[[#This Row],[6]]," ",IMPORT[[#This Row],[7]])</f>
        <v>400 PCS</v>
      </c>
    </row>
    <row r="424" spans="1:35">
      <c r="A424" s="102">
        <v>422</v>
      </c>
      <c r="B424" s="31">
        <f ca="1">IF(IMPORT[[#This Row],[C]]&lt;1,"",ROW()-2)</f>
        <v>422</v>
      </c>
      <c r="C424" s="57">
        <v>2008</v>
      </c>
      <c r="D424" s="31" t="s">
        <v>2761</v>
      </c>
      <c r="E424" s="31">
        <v>800</v>
      </c>
      <c r="F424" s="31">
        <f ca="1">IMPORT[TT]</f>
        <v>7</v>
      </c>
      <c r="G424" s="31"/>
      <c r="H424" s="31" t="s">
        <v>3737</v>
      </c>
      <c r="I424" s="32">
        <v>7</v>
      </c>
      <c r="K424" s="31" t="str">
        <f>IF(IMPORT[[#This Row],[b1]]="","",IMPORT[[#This Row],[b1]]-IMPORT[[#This Row],[a1]])</f>
        <v/>
      </c>
      <c r="L424" s="32">
        <f ca="1">SUM(INDIRECT(IMPORT_VAR[TABLENAME]&amp;"[@a"&amp;$1:$1-1&amp;"]"),INDIRECT(IMPORT_VAR[TABLENAME]&amp;"[@c"&amp;$1:$1-1&amp;"]"))</f>
        <v>7</v>
      </c>
      <c r="M424" s="31"/>
      <c r="N424" s="31" t="str">
        <f>IF(IMPORT[[#This Row],[b2]]="","",IMPORT[[#This Row],[b2]]-IMPORT[[#This Row],[a2]])</f>
        <v/>
      </c>
      <c r="O424" s="32">
        <f ca="1">SUM(INDIRECT(IMPORT_VAR[TABLENAME]&amp;"[@a"&amp;$1:$1-1&amp;"]"),INDIRECT(IMPORT_VAR[TABLENAME]&amp;"[@c"&amp;$1:$1-1&amp;"]"))</f>
        <v>7</v>
      </c>
      <c r="P424" s="33"/>
      <c r="Q424" s="33" t="str">
        <f>IF(IMPORT[[#This Row],[b3]]="","",IMPORT[[#This Row],[b3]]-IMPORT[[#This Row],[a3]])</f>
        <v/>
      </c>
      <c r="R424" s="32">
        <f ca="1">SUM(INDIRECT(IMPORT_VAR[TABLENAME]&amp;"[@a"&amp;$1:$1-1&amp;"]"),INDIRECT(IMPORT_VAR[TABLENAME]&amp;"[@c"&amp;$1:$1-1&amp;"]"))</f>
        <v>7</v>
      </c>
      <c r="S424" s="33"/>
      <c r="T424" s="33" t="str">
        <f>IF(IMPORT[[#This Row],[b4]]="","",IMPORT[[#This Row],[b4]]-IMPORT[[#This Row],[a4]])</f>
        <v/>
      </c>
      <c r="U424" s="32">
        <f ca="1">SUM(INDIRECT(IMPORT_VAR[TABLENAME]&amp;"[@a"&amp;$1:$1-1&amp;"]"),INDIRECT(IMPORT_VAR[TABLENAME]&amp;"[@c"&amp;$1:$1-1&amp;"]"))</f>
        <v>7</v>
      </c>
      <c r="V424" s="33"/>
      <c r="W424" s="31"/>
      <c r="X424" s="31" t="str">
        <f>IF(IMPORT[[#This Row],[b5]]="","",IMPORT[[#This Row],[b5]]-IMPORT[[#This Row],[a5]])</f>
        <v/>
      </c>
      <c r="Y424" s="49">
        <f ca="1">SUM(INDIRECT(IMPORT_VAR[TABLENAME]&amp;"[@a"&amp;$1:$1-1&amp;"]"),INDIRECT(IMPORT_VAR[TABLENAME]&amp;"[@c"&amp;$1:$1-1&amp;"]"))</f>
        <v>7</v>
      </c>
      <c r="Z424" s="51" t="s">
        <v>2982</v>
      </c>
      <c r="AA424" s="51">
        <v>2008</v>
      </c>
      <c r="AB424" s="51"/>
      <c r="AC424" s="51" t="str">
        <f>CONCATENATE(IMPORT[[#This Row],[1]]," ",IMPORT[[#This Row],[2]],IF(IMPORT[[#This Row],[3]]="","",CONCATENATE(" ",IMPORT[[#This Row],[3]])))</f>
        <v>Magnet 2008</v>
      </c>
      <c r="AD424" s="51" t="str">
        <f>CONCATENATE("Import ",IMPORT[[#This Row],[Ket]])</f>
        <v>Import B2 + B3</v>
      </c>
      <c r="AE424" s="52">
        <v>800</v>
      </c>
      <c r="AF424" s="52" t="s">
        <v>5118</v>
      </c>
      <c r="AG424" s="52" t="s">
        <v>5780</v>
      </c>
      <c r="AH424" s="52">
        <f ca="1">IMPORT[[#This Row],[C]]</f>
        <v>7</v>
      </c>
      <c r="AI424" s="126" t="str">
        <f>CONCATENATE(IMPORT[[#This Row],[6]]," ",IMPORT[[#This Row],[7]])</f>
        <v>800 PCS</v>
      </c>
    </row>
    <row r="425" spans="1:35">
      <c r="A425" s="102">
        <v>423</v>
      </c>
      <c r="B425" s="31" t="str">
        <f ca="1">IF(IMPORT[[#This Row],[C]]&lt;1,"",ROW()-2)</f>
        <v/>
      </c>
      <c r="C425" s="57" t="s">
        <v>2983</v>
      </c>
      <c r="D425" s="31" t="s">
        <v>2761</v>
      </c>
      <c r="E425" s="31">
        <v>240</v>
      </c>
      <c r="F425" s="31">
        <f ca="1">IMPORT[TT]</f>
        <v>0</v>
      </c>
      <c r="G425" s="31"/>
      <c r="H425" s="31" t="s">
        <v>3737</v>
      </c>
      <c r="I425" s="32">
        <v>0</v>
      </c>
      <c r="K425" s="31" t="str">
        <f>IF(IMPORT[[#This Row],[b1]]="","",IMPORT[[#This Row],[b1]]-IMPORT[[#This Row],[a1]])</f>
        <v/>
      </c>
      <c r="L425" s="32">
        <f ca="1">SUM(INDIRECT(IMPORT_VAR[TABLENAME]&amp;"[@a"&amp;$1:$1-1&amp;"]"),INDIRECT(IMPORT_VAR[TABLENAME]&amp;"[@c"&amp;$1:$1-1&amp;"]"))</f>
        <v>0</v>
      </c>
      <c r="M425" s="31"/>
      <c r="N425" s="31" t="str">
        <f>IF(IMPORT[[#This Row],[b2]]="","",IMPORT[[#This Row],[b2]]-IMPORT[[#This Row],[a2]])</f>
        <v/>
      </c>
      <c r="O425" s="32">
        <f ca="1">SUM(INDIRECT(IMPORT_VAR[TABLENAME]&amp;"[@a"&amp;$1:$1-1&amp;"]"),INDIRECT(IMPORT_VAR[TABLENAME]&amp;"[@c"&amp;$1:$1-1&amp;"]"))</f>
        <v>0</v>
      </c>
      <c r="P425" s="33"/>
      <c r="Q425" s="33" t="str">
        <f>IF(IMPORT[[#This Row],[b3]]="","",IMPORT[[#This Row],[b3]]-IMPORT[[#This Row],[a3]])</f>
        <v/>
      </c>
      <c r="R425" s="32">
        <f ca="1">SUM(INDIRECT(IMPORT_VAR[TABLENAME]&amp;"[@a"&amp;$1:$1-1&amp;"]"),INDIRECT(IMPORT_VAR[TABLENAME]&amp;"[@c"&amp;$1:$1-1&amp;"]"))</f>
        <v>0</v>
      </c>
      <c r="S425" s="33"/>
      <c r="T425" s="33" t="str">
        <f>IF(IMPORT[[#This Row],[b4]]="","",IMPORT[[#This Row],[b4]]-IMPORT[[#This Row],[a4]])</f>
        <v/>
      </c>
      <c r="U425" s="32">
        <f ca="1">SUM(INDIRECT(IMPORT_VAR[TABLENAME]&amp;"[@a"&amp;$1:$1-1&amp;"]"),INDIRECT(IMPORT_VAR[TABLENAME]&amp;"[@c"&amp;$1:$1-1&amp;"]"))</f>
        <v>0</v>
      </c>
      <c r="V425" s="33"/>
      <c r="W425" s="31"/>
      <c r="X425" s="31" t="str">
        <f>IF(IMPORT[[#This Row],[b5]]="","",IMPORT[[#This Row],[b5]]-IMPORT[[#This Row],[a5]])</f>
        <v/>
      </c>
      <c r="Y425" s="49">
        <f ca="1">SUM(INDIRECT(IMPORT_VAR[TABLENAME]&amp;"[@a"&amp;$1:$1-1&amp;"]"),INDIRECT(IMPORT_VAR[TABLENAME]&amp;"[@c"&amp;$1:$1-1&amp;"]"))</f>
        <v>0</v>
      </c>
      <c r="Z425" s="51" t="s">
        <v>2982</v>
      </c>
      <c r="AA425" s="51" t="s">
        <v>2983</v>
      </c>
      <c r="AB425" s="51"/>
      <c r="AC425" s="51" t="str">
        <f>CONCATENATE(IMPORT[[#This Row],[1]]," ",IMPORT[[#This Row],[2]],IF(IMPORT[[#This Row],[3]]="","",CONCATENATE(" ",IMPORT[[#This Row],[3]])))</f>
        <v>Magnet 006</v>
      </c>
      <c r="AD425" s="51" t="str">
        <f>CONCATENATE("Import ",IMPORT[[#This Row],[Ket]])</f>
        <v>Import B2 + B3</v>
      </c>
      <c r="AE425" s="52">
        <v>240</v>
      </c>
      <c r="AF425" s="52" t="s">
        <v>5118</v>
      </c>
      <c r="AG425" s="52" t="s">
        <v>5780</v>
      </c>
      <c r="AH425" s="52">
        <f ca="1">IMPORT[[#This Row],[C]]</f>
        <v>0</v>
      </c>
      <c r="AI425" s="126" t="str">
        <f>CONCATENATE(IMPORT[[#This Row],[6]]," ",IMPORT[[#This Row],[7]])</f>
        <v>240 PCS</v>
      </c>
    </row>
    <row r="426" spans="1:35">
      <c r="A426" s="102">
        <v>424</v>
      </c>
      <c r="B426" s="31" t="str">
        <f ca="1">IF(IMPORT[[#This Row],[C]]&lt;1,"",ROW()-2)</f>
        <v/>
      </c>
      <c r="C426" s="57">
        <v>8075</v>
      </c>
      <c r="D426" s="31" t="s">
        <v>2761</v>
      </c>
      <c r="E426" s="31">
        <v>240</v>
      </c>
      <c r="F426" s="31">
        <f ca="1">IMPORT[TT]</f>
        <v>0</v>
      </c>
      <c r="G426" s="31"/>
      <c r="H426" s="31" t="s">
        <v>3737</v>
      </c>
      <c r="I426" s="32">
        <v>0</v>
      </c>
      <c r="K426" s="31" t="str">
        <f>IF(IMPORT[[#This Row],[b1]]="","",IMPORT[[#This Row],[b1]]-IMPORT[[#This Row],[a1]])</f>
        <v/>
      </c>
      <c r="L426" s="32">
        <f ca="1">SUM(INDIRECT(IMPORT_VAR[TABLENAME]&amp;"[@a"&amp;$1:$1-1&amp;"]"),INDIRECT(IMPORT_VAR[TABLENAME]&amp;"[@c"&amp;$1:$1-1&amp;"]"))</f>
        <v>0</v>
      </c>
      <c r="M426" s="31"/>
      <c r="N426" s="31" t="str">
        <f>IF(IMPORT[[#This Row],[b2]]="","",IMPORT[[#This Row],[b2]]-IMPORT[[#This Row],[a2]])</f>
        <v/>
      </c>
      <c r="O426" s="32">
        <f ca="1">SUM(INDIRECT(IMPORT_VAR[TABLENAME]&amp;"[@a"&amp;$1:$1-1&amp;"]"),INDIRECT(IMPORT_VAR[TABLENAME]&amp;"[@c"&amp;$1:$1-1&amp;"]"))</f>
        <v>0</v>
      </c>
      <c r="P426" s="33"/>
      <c r="Q426" s="33" t="str">
        <f>IF(IMPORT[[#This Row],[b3]]="","",IMPORT[[#This Row],[b3]]-IMPORT[[#This Row],[a3]])</f>
        <v/>
      </c>
      <c r="R426" s="32">
        <f ca="1">SUM(INDIRECT(IMPORT_VAR[TABLENAME]&amp;"[@a"&amp;$1:$1-1&amp;"]"),INDIRECT(IMPORT_VAR[TABLENAME]&amp;"[@c"&amp;$1:$1-1&amp;"]"))</f>
        <v>0</v>
      </c>
      <c r="S426" s="33"/>
      <c r="T426" s="33" t="str">
        <f>IF(IMPORT[[#This Row],[b4]]="","",IMPORT[[#This Row],[b4]]-IMPORT[[#This Row],[a4]])</f>
        <v/>
      </c>
      <c r="U426" s="32">
        <f ca="1">SUM(INDIRECT(IMPORT_VAR[TABLENAME]&amp;"[@a"&amp;$1:$1-1&amp;"]"),INDIRECT(IMPORT_VAR[TABLENAME]&amp;"[@c"&amp;$1:$1-1&amp;"]"))</f>
        <v>0</v>
      </c>
      <c r="V426" s="33"/>
      <c r="W426" s="31"/>
      <c r="X426" s="31" t="str">
        <f>IF(IMPORT[[#This Row],[b5]]="","",IMPORT[[#This Row],[b5]]-IMPORT[[#This Row],[a5]])</f>
        <v/>
      </c>
      <c r="Y426" s="49">
        <f ca="1">SUM(INDIRECT(IMPORT_VAR[TABLENAME]&amp;"[@a"&amp;$1:$1-1&amp;"]"),INDIRECT(IMPORT_VAR[TABLENAME]&amp;"[@c"&amp;$1:$1-1&amp;"]"))</f>
        <v>0</v>
      </c>
      <c r="Z426" s="51" t="s">
        <v>2982</v>
      </c>
      <c r="AA426" s="51">
        <v>8075</v>
      </c>
      <c r="AB426" s="51"/>
      <c r="AC426" s="51" t="str">
        <f>CONCATENATE(IMPORT[[#This Row],[1]]," ",IMPORT[[#This Row],[2]],IF(IMPORT[[#This Row],[3]]="","",CONCATENATE(" ",IMPORT[[#This Row],[3]])))</f>
        <v>Magnet 8075</v>
      </c>
      <c r="AD426" s="51" t="str">
        <f>CONCATENATE("Import ",IMPORT[[#This Row],[Ket]])</f>
        <v>Import B2 + B3</v>
      </c>
      <c r="AE426" s="52">
        <v>240</v>
      </c>
      <c r="AF426" s="52" t="s">
        <v>5118</v>
      </c>
      <c r="AG426" s="52" t="s">
        <v>5780</v>
      </c>
      <c r="AH426" s="52">
        <f ca="1">IMPORT[[#This Row],[C]]</f>
        <v>0</v>
      </c>
      <c r="AI426" s="126" t="str">
        <f>CONCATENATE(IMPORT[[#This Row],[6]]," ",IMPORT[[#This Row],[7]])</f>
        <v>240 PCS</v>
      </c>
    </row>
    <row r="427" spans="1:35">
      <c r="A427" s="102">
        <v>425</v>
      </c>
      <c r="B427" s="31">
        <f ca="1">IF(IMPORT[[#This Row],[C]]&lt;1,"",ROW()-2)</f>
        <v>425</v>
      </c>
      <c r="C427" s="57" t="s">
        <v>3249</v>
      </c>
      <c r="D427" s="31" t="s">
        <v>2761</v>
      </c>
      <c r="E427" s="31" t="s">
        <v>3248</v>
      </c>
      <c r="F427" s="31">
        <f ca="1">IMPORT[TT]</f>
        <v>3</v>
      </c>
      <c r="G427" s="31"/>
      <c r="H427" s="31" t="s">
        <v>3737</v>
      </c>
      <c r="I427" s="32">
        <v>3</v>
      </c>
      <c r="K427" s="31" t="str">
        <f>IF(IMPORT[[#This Row],[b1]]="","",IMPORT[[#This Row],[b1]]-IMPORT[[#This Row],[a1]])</f>
        <v/>
      </c>
      <c r="L427" s="32">
        <f ca="1">SUM(INDIRECT(IMPORT_VAR[TABLENAME]&amp;"[@a"&amp;$1:$1-1&amp;"]"),INDIRECT(IMPORT_VAR[TABLENAME]&amp;"[@c"&amp;$1:$1-1&amp;"]"))</f>
        <v>3</v>
      </c>
      <c r="M427" s="31"/>
      <c r="N427" s="31" t="str">
        <f>IF(IMPORT[[#This Row],[b2]]="","",IMPORT[[#This Row],[b2]]-IMPORT[[#This Row],[a2]])</f>
        <v/>
      </c>
      <c r="O427" s="32">
        <f ca="1">SUM(INDIRECT(IMPORT_VAR[TABLENAME]&amp;"[@a"&amp;$1:$1-1&amp;"]"),INDIRECT(IMPORT_VAR[TABLENAME]&amp;"[@c"&amp;$1:$1-1&amp;"]"))</f>
        <v>3</v>
      </c>
      <c r="P427" s="33"/>
      <c r="Q427" s="33" t="str">
        <f>IF(IMPORT[[#This Row],[b3]]="","",IMPORT[[#This Row],[b3]]-IMPORT[[#This Row],[a3]])</f>
        <v/>
      </c>
      <c r="R427" s="32">
        <f ca="1">SUM(INDIRECT(IMPORT_VAR[TABLENAME]&amp;"[@a"&amp;$1:$1-1&amp;"]"),INDIRECT(IMPORT_VAR[TABLENAME]&amp;"[@c"&amp;$1:$1-1&amp;"]"))</f>
        <v>3</v>
      </c>
      <c r="S427" s="33"/>
      <c r="T427" s="33" t="str">
        <f>IF(IMPORT[[#This Row],[b4]]="","",IMPORT[[#This Row],[b4]]-IMPORT[[#This Row],[a4]])</f>
        <v/>
      </c>
      <c r="U427" s="32">
        <f ca="1">SUM(INDIRECT(IMPORT_VAR[TABLENAME]&amp;"[@a"&amp;$1:$1-1&amp;"]"),INDIRECT(IMPORT_VAR[TABLENAME]&amp;"[@c"&amp;$1:$1-1&amp;"]"))</f>
        <v>3</v>
      </c>
      <c r="V427" s="33"/>
      <c r="W427" s="31"/>
      <c r="X427" s="31" t="str">
        <f>IF(IMPORT[[#This Row],[b5]]="","",IMPORT[[#This Row],[b5]]-IMPORT[[#This Row],[a5]])</f>
        <v/>
      </c>
      <c r="Y427" s="49">
        <f ca="1">SUM(INDIRECT(IMPORT_VAR[TABLENAME]&amp;"[@a"&amp;$1:$1-1&amp;"]"),INDIRECT(IMPORT_VAR[TABLENAME]&amp;"[@c"&amp;$1:$1-1&amp;"]"))</f>
        <v>3</v>
      </c>
      <c r="Z427" s="51" t="s">
        <v>2982</v>
      </c>
      <c r="AA427" s="51" t="s">
        <v>3249</v>
      </c>
      <c r="AB427" s="51"/>
      <c r="AC427" s="51" t="str">
        <f>CONCATENATE(IMPORT[[#This Row],[1]]," ",IMPORT[[#This Row],[2]],IF(IMPORT[[#This Row],[3]]="","",CONCATENATE(" ",IMPORT[[#This Row],[3]])))</f>
        <v>Magnet 8100</v>
      </c>
      <c r="AD427" s="51" t="str">
        <f>CONCATENATE("Import ",IMPORT[[#This Row],[Ket]])</f>
        <v>Import B2 + B3</v>
      </c>
      <c r="AE427" s="52" t="s">
        <v>3248</v>
      </c>
      <c r="AF427" s="52" t="s">
        <v>5118</v>
      </c>
      <c r="AG427" s="52" t="s">
        <v>5780</v>
      </c>
      <c r="AH427" s="52">
        <f ca="1">IMPORT[[#This Row],[C]]</f>
        <v>3</v>
      </c>
      <c r="AI427" s="126" t="str">
        <f>CONCATENATE(IMPORT[[#This Row],[6]]," ",IMPORT[[#This Row],[7]])</f>
        <v>120 PCS</v>
      </c>
    </row>
    <row r="428" spans="1:35">
      <c r="A428" s="102">
        <v>426</v>
      </c>
      <c r="B428" s="31" t="str">
        <f ca="1">IF(IMPORT[[#This Row],[C]]&lt;1,"",ROW()-2)</f>
        <v/>
      </c>
      <c r="C428" s="57" t="s">
        <v>3250</v>
      </c>
      <c r="D428" s="31" t="s">
        <v>2761</v>
      </c>
      <c r="E428" s="31" t="s">
        <v>3251</v>
      </c>
      <c r="F428" s="31">
        <f ca="1">IMPORT[TT]</f>
        <v>0</v>
      </c>
      <c r="G428" s="31"/>
      <c r="H428" s="31" t="s">
        <v>3737</v>
      </c>
      <c r="I428" s="32">
        <v>0</v>
      </c>
      <c r="K428" s="31" t="str">
        <f>IF(IMPORT[[#This Row],[b1]]="","",IMPORT[[#This Row],[b1]]-IMPORT[[#This Row],[a1]])</f>
        <v/>
      </c>
      <c r="L428" s="32">
        <f ca="1">SUM(INDIRECT(IMPORT_VAR[TABLENAME]&amp;"[@a"&amp;$1:$1-1&amp;"]"),INDIRECT(IMPORT_VAR[TABLENAME]&amp;"[@c"&amp;$1:$1-1&amp;"]"))</f>
        <v>0</v>
      </c>
      <c r="M428" s="31"/>
      <c r="N428" s="31" t="str">
        <f>IF(IMPORT[[#This Row],[b2]]="","",IMPORT[[#This Row],[b2]]-IMPORT[[#This Row],[a2]])</f>
        <v/>
      </c>
      <c r="O428" s="32">
        <f ca="1">SUM(INDIRECT(IMPORT_VAR[TABLENAME]&amp;"[@a"&amp;$1:$1-1&amp;"]"),INDIRECT(IMPORT_VAR[TABLENAME]&amp;"[@c"&amp;$1:$1-1&amp;"]"))</f>
        <v>0</v>
      </c>
      <c r="P428" s="33"/>
      <c r="Q428" s="33" t="str">
        <f>IF(IMPORT[[#This Row],[b3]]="","",IMPORT[[#This Row],[b3]]-IMPORT[[#This Row],[a3]])</f>
        <v/>
      </c>
      <c r="R428" s="32">
        <f ca="1">SUM(INDIRECT(IMPORT_VAR[TABLENAME]&amp;"[@a"&amp;$1:$1-1&amp;"]"),INDIRECT(IMPORT_VAR[TABLENAME]&amp;"[@c"&amp;$1:$1-1&amp;"]"))</f>
        <v>0</v>
      </c>
      <c r="S428" s="33"/>
      <c r="T428" s="33" t="str">
        <f>IF(IMPORT[[#This Row],[b4]]="","",IMPORT[[#This Row],[b4]]-IMPORT[[#This Row],[a4]])</f>
        <v/>
      </c>
      <c r="U428" s="32">
        <f ca="1">SUM(INDIRECT(IMPORT_VAR[TABLENAME]&amp;"[@a"&amp;$1:$1-1&amp;"]"),INDIRECT(IMPORT_VAR[TABLENAME]&amp;"[@c"&amp;$1:$1-1&amp;"]"))</f>
        <v>0</v>
      </c>
      <c r="V428" s="33"/>
      <c r="W428" s="31"/>
      <c r="X428" s="31" t="str">
        <f>IF(IMPORT[[#This Row],[b5]]="","",IMPORT[[#This Row],[b5]]-IMPORT[[#This Row],[a5]])</f>
        <v/>
      </c>
      <c r="Y428" s="49">
        <f ca="1">SUM(INDIRECT(IMPORT_VAR[TABLENAME]&amp;"[@a"&amp;$1:$1-1&amp;"]"),INDIRECT(IMPORT_VAR[TABLENAME]&amp;"[@c"&amp;$1:$1-1&amp;"]"))</f>
        <v>0</v>
      </c>
      <c r="Z428" s="51" t="s">
        <v>2982</v>
      </c>
      <c r="AA428" s="51" t="s">
        <v>3250</v>
      </c>
      <c r="AB428" s="51"/>
      <c r="AC428" s="51" t="str">
        <f>CONCATENATE(IMPORT[[#This Row],[1]]," ",IMPORT[[#This Row],[2]],IF(IMPORT[[#This Row],[3]]="","",CONCATENATE(" ",IMPORT[[#This Row],[3]])))</f>
        <v>Magnet 8016</v>
      </c>
      <c r="AD428" s="51" t="str">
        <f>CONCATENATE("Import ",IMPORT[[#This Row],[Ket]])</f>
        <v>Import B2 + B3</v>
      </c>
      <c r="AE428" s="52" t="s">
        <v>3251</v>
      </c>
      <c r="AF428" s="52" t="s">
        <v>5118</v>
      </c>
      <c r="AG428" s="52" t="s">
        <v>5780</v>
      </c>
      <c r="AH428" s="52">
        <f ca="1">IMPORT[[#This Row],[C]]</f>
        <v>0</v>
      </c>
      <c r="AI428" s="126" t="str">
        <f>CONCATENATE(IMPORT[[#This Row],[6]]," ",IMPORT[[#This Row],[7]])</f>
        <v>240 PCS</v>
      </c>
    </row>
    <row r="429" spans="1:35">
      <c r="A429" s="102">
        <v>427</v>
      </c>
      <c r="B429" s="31">
        <f ca="1">IF(IMPORT[[#This Row],[C]]&lt;1,"",ROW()-2)</f>
        <v>427</v>
      </c>
      <c r="C429" s="57" t="s">
        <v>3255</v>
      </c>
      <c r="D429" s="31" t="s">
        <v>3055</v>
      </c>
      <c r="E429" s="31" t="s">
        <v>3256</v>
      </c>
      <c r="F429" s="31">
        <f ca="1">IMPORT[TT]</f>
        <v>1</v>
      </c>
      <c r="G429" s="31"/>
      <c r="H429" s="31" t="s">
        <v>3737</v>
      </c>
      <c r="I429" s="32">
        <v>1</v>
      </c>
      <c r="K429" s="31" t="str">
        <f>IF(IMPORT[[#This Row],[b1]]="","",IMPORT[[#This Row],[b1]]-IMPORT[[#This Row],[a1]])</f>
        <v/>
      </c>
      <c r="L429" s="32">
        <f ca="1">SUM(INDIRECT(IMPORT_VAR[TABLENAME]&amp;"[@a"&amp;$1:$1-1&amp;"]"),INDIRECT(IMPORT_VAR[TABLENAME]&amp;"[@c"&amp;$1:$1-1&amp;"]"))</f>
        <v>1</v>
      </c>
      <c r="M429" s="31"/>
      <c r="N429" s="31" t="str">
        <f>IF(IMPORT[[#This Row],[b2]]="","",IMPORT[[#This Row],[b2]]-IMPORT[[#This Row],[a2]])</f>
        <v/>
      </c>
      <c r="O429" s="32">
        <f ca="1">SUM(INDIRECT(IMPORT_VAR[TABLENAME]&amp;"[@a"&amp;$1:$1-1&amp;"]"),INDIRECT(IMPORT_VAR[TABLENAME]&amp;"[@c"&amp;$1:$1-1&amp;"]"))</f>
        <v>1</v>
      </c>
      <c r="P429" s="33"/>
      <c r="Q429" s="33" t="str">
        <f>IF(IMPORT[[#This Row],[b3]]="","",IMPORT[[#This Row],[b3]]-IMPORT[[#This Row],[a3]])</f>
        <v/>
      </c>
      <c r="R429" s="32">
        <f ca="1">SUM(INDIRECT(IMPORT_VAR[TABLENAME]&amp;"[@a"&amp;$1:$1-1&amp;"]"),INDIRECT(IMPORT_VAR[TABLENAME]&amp;"[@c"&amp;$1:$1-1&amp;"]"))</f>
        <v>1</v>
      </c>
      <c r="S429" s="33"/>
      <c r="T429" s="33" t="str">
        <f>IF(IMPORT[[#This Row],[b4]]="","",IMPORT[[#This Row],[b4]]-IMPORT[[#This Row],[a4]])</f>
        <v/>
      </c>
      <c r="U429" s="32">
        <f ca="1">SUM(INDIRECT(IMPORT_VAR[TABLENAME]&amp;"[@a"&amp;$1:$1-1&amp;"]"),INDIRECT(IMPORT_VAR[TABLENAME]&amp;"[@c"&amp;$1:$1-1&amp;"]"))</f>
        <v>1</v>
      </c>
      <c r="V429" s="33"/>
      <c r="W429" s="31"/>
      <c r="X429" s="31" t="str">
        <f>IF(IMPORT[[#This Row],[b5]]="","",IMPORT[[#This Row],[b5]]-IMPORT[[#This Row],[a5]])</f>
        <v/>
      </c>
      <c r="Y429" s="49">
        <f ca="1">SUM(INDIRECT(IMPORT_VAR[TABLENAME]&amp;"[@a"&amp;$1:$1-1&amp;"]"),INDIRECT(IMPORT_VAR[TABLENAME]&amp;"[@c"&amp;$1:$1-1&amp;"]"))</f>
        <v>1</v>
      </c>
      <c r="Z429" s="51" t="s">
        <v>3055</v>
      </c>
      <c r="AA429" s="51" t="s">
        <v>3255</v>
      </c>
      <c r="AB429" s="51"/>
      <c r="AC429" s="51" t="str">
        <f>CONCATENATE(IMPORT[[#This Row],[1]]," ",IMPORT[[#This Row],[2]],IF(IMPORT[[#This Row],[3]]="","",CONCATENATE(" ",IMPORT[[#This Row],[3]])))</f>
        <v>Study Board 9900</v>
      </c>
      <c r="AD429" s="51" t="str">
        <f>CONCATENATE("Import ",IMPORT[[#This Row],[Ket]])</f>
        <v>Import B2 + B3</v>
      </c>
      <c r="AE429" s="52" t="s">
        <v>3256</v>
      </c>
      <c r="AF429" s="52" t="s">
        <v>5118</v>
      </c>
      <c r="AG429" s="52" t="s">
        <v>5780</v>
      </c>
      <c r="AH429" s="52">
        <f ca="1">IMPORT[[#This Row],[C]]</f>
        <v>1</v>
      </c>
      <c r="AI429" s="126" t="str">
        <f>CONCATENATE(IMPORT[[#This Row],[6]]," ",IMPORT[[#This Row],[7]])</f>
        <v>792 PCS</v>
      </c>
    </row>
    <row r="430" spans="1:35">
      <c r="A430" s="102">
        <v>428</v>
      </c>
      <c r="B430" s="31">
        <f ca="1">IF(IMPORT[[#This Row],[C]]&lt;1,"",ROW()-2)</f>
        <v>428</v>
      </c>
      <c r="C430" s="57" t="s">
        <v>3257</v>
      </c>
      <c r="D430" s="31" t="s">
        <v>3055</v>
      </c>
      <c r="E430" s="31" t="s">
        <v>3258</v>
      </c>
      <c r="F430" s="31">
        <f ca="1">IMPORT[TT]</f>
        <v>2</v>
      </c>
      <c r="G430" s="31"/>
      <c r="H430" s="31" t="s">
        <v>3737</v>
      </c>
      <c r="I430" s="32">
        <v>2</v>
      </c>
      <c r="K430" s="31" t="str">
        <f>IF(IMPORT[[#This Row],[b1]]="","",IMPORT[[#This Row],[b1]]-IMPORT[[#This Row],[a1]])</f>
        <v/>
      </c>
      <c r="L430" s="32">
        <f ca="1">SUM(INDIRECT(IMPORT_VAR[TABLENAME]&amp;"[@a"&amp;$1:$1-1&amp;"]"),INDIRECT(IMPORT_VAR[TABLENAME]&amp;"[@c"&amp;$1:$1-1&amp;"]"))</f>
        <v>2</v>
      </c>
      <c r="M430" s="31"/>
      <c r="N430" s="31" t="str">
        <f>IF(IMPORT[[#This Row],[b2]]="","",IMPORT[[#This Row],[b2]]-IMPORT[[#This Row],[a2]])</f>
        <v/>
      </c>
      <c r="O430" s="32">
        <f ca="1">SUM(INDIRECT(IMPORT_VAR[TABLENAME]&amp;"[@a"&amp;$1:$1-1&amp;"]"),INDIRECT(IMPORT_VAR[TABLENAME]&amp;"[@c"&amp;$1:$1-1&amp;"]"))</f>
        <v>2</v>
      </c>
      <c r="P430" s="33"/>
      <c r="Q430" s="33" t="str">
        <f>IF(IMPORT[[#This Row],[b3]]="","",IMPORT[[#This Row],[b3]]-IMPORT[[#This Row],[a3]])</f>
        <v/>
      </c>
      <c r="R430" s="32">
        <f ca="1">SUM(INDIRECT(IMPORT_VAR[TABLENAME]&amp;"[@a"&amp;$1:$1-1&amp;"]"),INDIRECT(IMPORT_VAR[TABLENAME]&amp;"[@c"&amp;$1:$1-1&amp;"]"))</f>
        <v>2</v>
      </c>
      <c r="S430" s="33"/>
      <c r="T430" s="33" t="str">
        <f>IF(IMPORT[[#This Row],[b4]]="","",IMPORT[[#This Row],[b4]]-IMPORT[[#This Row],[a4]])</f>
        <v/>
      </c>
      <c r="U430" s="32">
        <f ca="1">SUM(INDIRECT(IMPORT_VAR[TABLENAME]&amp;"[@a"&amp;$1:$1-1&amp;"]"),INDIRECT(IMPORT_VAR[TABLENAME]&amp;"[@c"&amp;$1:$1-1&amp;"]"))</f>
        <v>2</v>
      </c>
      <c r="V430" s="33"/>
      <c r="W430" s="31"/>
      <c r="X430" s="31" t="str">
        <f>IF(IMPORT[[#This Row],[b5]]="","",IMPORT[[#This Row],[b5]]-IMPORT[[#This Row],[a5]])</f>
        <v/>
      </c>
      <c r="Y430" s="49">
        <f ca="1">SUM(INDIRECT(IMPORT_VAR[TABLENAME]&amp;"[@a"&amp;$1:$1-1&amp;"]"),INDIRECT(IMPORT_VAR[TABLENAME]&amp;"[@c"&amp;$1:$1-1&amp;"]"))</f>
        <v>2</v>
      </c>
      <c r="Z430" s="51" t="s">
        <v>3055</v>
      </c>
      <c r="AA430" s="51" t="s">
        <v>3257</v>
      </c>
      <c r="AB430" s="51"/>
      <c r="AC430" s="51" t="str">
        <f>CONCATENATE(IMPORT[[#This Row],[1]]," ",IMPORT[[#This Row],[2]],IF(IMPORT[[#This Row],[3]]="","",CONCATENATE(" ",IMPORT[[#This Row],[3]])))</f>
        <v>Study Board 876</v>
      </c>
      <c r="AD430" s="51" t="str">
        <f>CONCATENATE("Import ",IMPORT[[#This Row],[Ket]])</f>
        <v>Import B2 + B3</v>
      </c>
      <c r="AE430" s="52" t="s">
        <v>3258</v>
      </c>
      <c r="AF430" s="52" t="s">
        <v>5118</v>
      </c>
      <c r="AG430" s="52" t="s">
        <v>5780</v>
      </c>
      <c r="AH430" s="52">
        <f ca="1">IMPORT[[#This Row],[C]]</f>
        <v>2</v>
      </c>
      <c r="AI430" s="126" t="str">
        <f>CONCATENATE(IMPORT[[#This Row],[6]]," ",IMPORT[[#This Row],[7]])</f>
        <v>600 PCS</v>
      </c>
    </row>
    <row r="431" spans="1:35">
      <c r="A431" s="102">
        <v>429</v>
      </c>
      <c r="B431" s="31">
        <f ca="1">IF(IMPORT[[#This Row],[C]]&lt;1,"",ROW()-2)</f>
        <v>429</v>
      </c>
      <c r="C431" s="57" t="s">
        <v>3259</v>
      </c>
      <c r="D431" s="31" t="s">
        <v>3055</v>
      </c>
      <c r="E431" s="31" t="s">
        <v>3258</v>
      </c>
      <c r="F431" s="31">
        <f ca="1">IMPORT[TT]</f>
        <v>1</v>
      </c>
      <c r="G431" s="31"/>
      <c r="H431" s="31" t="s">
        <v>3737</v>
      </c>
      <c r="I431" s="32">
        <v>1</v>
      </c>
      <c r="K431" s="31" t="str">
        <f>IF(IMPORT[[#This Row],[b1]]="","",IMPORT[[#This Row],[b1]]-IMPORT[[#This Row],[a1]])</f>
        <v/>
      </c>
      <c r="L431" s="32">
        <f ca="1">SUM(INDIRECT(IMPORT_VAR[TABLENAME]&amp;"[@a"&amp;$1:$1-1&amp;"]"),INDIRECT(IMPORT_VAR[TABLENAME]&amp;"[@c"&amp;$1:$1-1&amp;"]"))</f>
        <v>1</v>
      </c>
      <c r="M431" s="31"/>
      <c r="N431" s="31" t="str">
        <f>IF(IMPORT[[#This Row],[b2]]="","",IMPORT[[#This Row],[b2]]-IMPORT[[#This Row],[a2]])</f>
        <v/>
      </c>
      <c r="O431" s="32">
        <f ca="1">SUM(INDIRECT(IMPORT_VAR[TABLENAME]&amp;"[@a"&amp;$1:$1-1&amp;"]"),INDIRECT(IMPORT_VAR[TABLENAME]&amp;"[@c"&amp;$1:$1-1&amp;"]"))</f>
        <v>1</v>
      </c>
      <c r="P431" s="33"/>
      <c r="Q431" s="33" t="str">
        <f>IF(IMPORT[[#This Row],[b3]]="","",IMPORT[[#This Row],[b3]]-IMPORT[[#This Row],[a3]])</f>
        <v/>
      </c>
      <c r="R431" s="32">
        <f ca="1">SUM(INDIRECT(IMPORT_VAR[TABLENAME]&amp;"[@a"&amp;$1:$1-1&amp;"]"),INDIRECT(IMPORT_VAR[TABLENAME]&amp;"[@c"&amp;$1:$1-1&amp;"]"))</f>
        <v>1</v>
      </c>
      <c r="S431" s="33"/>
      <c r="T431" s="33" t="str">
        <f>IF(IMPORT[[#This Row],[b4]]="","",IMPORT[[#This Row],[b4]]-IMPORT[[#This Row],[a4]])</f>
        <v/>
      </c>
      <c r="U431" s="32">
        <f ca="1">SUM(INDIRECT(IMPORT_VAR[TABLENAME]&amp;"[@a"&amp;$1:$1-1&amp;"]"),INDIRECT(IMPORT_VAR[TABLENAME]&amp;"[@c"&amp;$1:$1-1&amp;"]"))</f>
        <v>1</v>
      </c>
      <c r="V431" s="33"/>
      <c r="W431" s="31"/>
      <c r="X431" s="31" t="str">
        <f>IF(IMPORT[[#This Row],[b5]]="","",IMPORT[[#This Row],[b5]]-IMPORT[[#This Row],[a5]])</f>
        <v/>
      </c>
      <c r="Y431" s="49">
        <f ca="1">SUM(INDIRECT(IMPORT_VAR[TABLENAME]&amp;"[@a"&amp;$1:$1-1&amp;"]"),INDIRECT(IMPORT_VAR[TABLENAME]&amp;"[@c"&amp;$1:$1-1&amp;"]"))</f>
        <v>1</v>
      </c>
      <c r="Z431" s="51" t="s">
        <v>3055</v>
      </c>
      <c r="AA431" s="51" t="s">
        <v>3259</v>
      </c>
      <c r="AB431" s="51"/>
      <c r="AC431" s="51" t="str">
        <f>CONCATENATE(IMPORT[[#This Row],[1]]," ",IMPORT[[#This Row],[2]],IF(IMPORT[[#This Row],[3]]="","",CONCATENATE(" ",IMPORT[[#This Row],[3]])))</f>
        <v>Study Board 878</v>
      </c>
      <c r="AD431" s="51" t="str">
        <f>CONCATENATE("Import ",IMPORT[[#This Row],[Ket]])</f>
        <v>Import B2 + B3</v>
      </c>
      <c r="AE431" s="52" t="s">
        <v>3258</v>
      </c>
      <c r="AF431" s="52" t="s">
        <v>5118</v>
      </c>
      <c r="AG431" s="52" t="s">
        <v>5780</v>
      </c>
      <c r="AH431" s="52">
        <f ca="1">IMPORT[[#This Row],[C]]</f>
        <v>1</v>
      </c>
      <c r="AI431" s="126" t="str">
        <f>CONCATENATE(IMPORT[[#This Row],[6]]," ",IMPORT[[#This Row],[7]])</f>
        <v>600 PCS</v>
      </c>
    </row>
    <row r="432" spans="1:35">
      <c r="A432" s="102">
        <v>430</v>
      </c>
      <c r="B432" s="31">
        <f ca="1">IF(IMPORT[[#This Row],[C]]&lt;1,"",ROW()-2)</f>
        <v>430</v>
      </c>
      <c r="C432" s="57" t="s">
        <v>3266</v>
      </c>
      <c r="D432" s="31" t="s">
        <v>3245</v>
      </c>
      <c r="E432" s="31" t="s">
        <v>3267</v>
      </c>
      <c r="F432" s="31">
        <f ca="1">IMPORT[TT]</f>
        <v>3</v>
      </c>
      <c r="G432" s="31"/>
      <c r="H432" s="31" t="s">
        <v>3737</v>
      </c>
      <c r="I432" s="32">
        <v>3</v>
      </c>
      <c r="K432" s="31" t="str">
        <f>IF(IMPORT[[#This Row],[b1]]="","",IMPORT[[#This Row],[b1]]-IMPORT[[#This Row],[a1]])</f>
        <v/>
      </c>
      <c r="L432" s="32">
        <f ca="1">SUM(INDIRECT(IMPORT_VAR[TABLENAME]&amp;"[@a"&amp;$1:$1-1&amp;"]"),INDIRECT(IMPORT_VAR[TABLENAME]&amp;"[@c"&amp;$1:$1-1&amp;"]"))</f>
        <v>3</v>
      </c>
      <c r="M432" s="31"/>
      <c r="N432" s="31" t="str">
        <f>IF(IMPORT[[#This Row],[b2]]="","",IMPORT[[#This Row],[b2]]-IMPORT[[#This Row],[a2]])</f>
        <v/>
      </c>
      <c r="O432" s="32">
        <f ca="1">SUM(INDIRECT(IMPORT_VAR[TABLENAME]&amp;"[@a"&amp;$1:$1-1&amp;"]"),INDIRECT(IMPORT_VAR[TABLENAME]&amp;"[@c"&amp;$1:$1-1&amp;"]"))</f>
        <v>3</v>
      </c>
      <c r="P432" s="33"/>
      <c r="Q432" s="33" t="str">
        <f>IF(IMPORT[[#This Row],[b3]]="","",IMPORT[[#This Row],[b3]]-IMPORT[[#This Row],[a3]])</f>
        <v/>
      </c>
      <c r="R432" s="32">
        <f ca="1">SUM(INDIRECT(IMPORT_VAR[TABLENAME]&amp;"[@a"&amp;$1:$1-1&amp;"]"),INDIRECT(IMPORT_VAR[TABLENAME]&amp;"[@c"&amp;$1:$1-1&amp;"]"))</f>
        <v>3</v>
      </c>
      <c r="S432" s="33"/>
      <c r="T432" s="33" t="str">
        <f>IF(IMPORT[[#This Row],[b4]]="","",IMPORT[[#This Row],[b4]]-IMPORT[[#This Row],[a4]])</f>
        <v/>
      </c>
      <c r="U432" s="32">
        <f ca="1">SUM(INDIRECT(IMPORT_VAR[TABLENAME]&amp;"[@a"&amp;$1:$1-1&amp;"]"),INDIRECT(IMPORT_VAR[TABLENAME]&amp;"[@c"&amp;$1:$1-1&amp;"]"))</f>
        <v>3</v>
      </c>
      <c r="V432" s="33"/>
      <c r="W432" s="31"/>
      <c r="X432" s="31" t="str">
        <f>IF(IMPORT[[#This Row],[b5]]="","",IMPORT[[#This Row],[b5]]-IMPORT[[#This Row],[a5]])</f>
        <v/>
      </c>
      <c r="Y432" s="49">
        <f ca="1">SUM(INDIRECT(IMPORT_VAR[TABLENAME]&amp;"[@a"&amp;$1:$1-1&amp;"]"),INDIRECT(IMPORT_VAR[TABLENAME]&amp;"[@c"&amp;$1:$1-1&amp;"]"))</f>
        <v>3</v>
      </c>
      <c r="Z432" s="51" t="s">
        <v>3245</v>
      </c>
      <c r="AA432" s="51" t="s">
        <v>3266</v>
      </c>
      <c r="AB432" s="51"/>
      <c r="AC432" s="51" t="str">
        <f>CONCATENATE(IMPORT[[#This Row],[1]]," ",IMPORT[[#This Row],[2]],IF(IMPORT[[#This Row],[3]]="","",CONCATENATE(" ",IMPORT[[#This Row],[3]])))</f>
        <v>Number H026</v>
      </c>
      <c r="AD432" s="51" t="str">
        <f>CONCATENATE("Import ",IMPORT[[#This Row],[Ket]])</f>
        <v>Import B2 + B3</v>
      </c>
      <c r="AE432" s="52" t="s">
        <v>3267</v>
      </c>
      <c r="AF432" s="52" t="s">
        <v>5118</v>
      </c>
      <c r="AG432" s="52" t="s">
        <v>5780</v>
      </c>
      <c r="AH432" s="52">
        <f ca="1">IMPORT[[#This Row],[C]]</f>
        <v>3</v>
      </c>
      <c r="AI432" s="126" t="str">
        <f>CONCATENATE(IMPORT[[#This Row],[6]]," ",IMPORT[[#This Row],[7]])</f>
        <v>400 PCS</v>
      </c>
    </row>
    <row r="433" spans="1:35">
      <c r="A433" s="102">
        <v>431</v>
      </c>
      <c r="B433" s="31">
        <f ca="1">IF(IMPORT[[#This Row],[C]]&lt;1,"",ROW()-2)</f>
        <v>431</v>
      </c>
      <c r="C433" s="57" t="s">
        <v>3268</v>
      </c>
      <c r="D433" s="31" t="s">
        <v>3261</v>
      </c>
      <c r="E433" s="31" t="s">
        <v>3267</v>
      </c>
      <c r="F433" s="31">
        <f ca="1">IMPORT[TT]</f>
        <v>3</v>
      </c>
      <c r="G433" s="31"/>
      <c r="H433" s="31" t="s">
        <v>3737</v>
      </c>
      <c r="I433" s="32">
        <v>3</v>
      </c>
      <c r="K433" s="31" t="str">
        <f>IF(IMPORT[[#This Row],[b1]]="","",IMPORT[[#This Row],[b1]]-IMPORT[[#This Row],[a1]])</f>
        <v/>
      </c>
      <c r="L433" s="32">
        <f ca="1">SUM(INDIRECT(IMPORT_VAR[TABLENAME]&amp;"[@a"&amp;$1:$1-1&amp;"]"),INDIRECT(IMPORT_VAR[TABLENAME]&amp;"[@c"&amp;$1:$1-1&amp;"]"))</f>
        <v>3</v>
      </c>
      <c r="M433" s="31"/>
      <c r="N433" s="31" t="str">
        <f>IF(IMPORT[[#This Row],[b2]]="","",IMPORT[[#This Row],[b2]]-IMPORT[[#This Row],[a2]])</f>
        <v/>
      </c>
      <c r="O433" s="32">
        <f ca="1">SUM(INDIRECT(IMPORT_VAR[TABLENAME]&amp;"[@a"&amp;$1:$1-1&amp;"]"),INDIRECT(IMPORT_VAR[TABLENAME]&amp;"[@c"&amp;$1:$1-1&amp;"]"))</f>
        <v>3</v>
      </c>
      <c r="P433" s="33"/>
      <c r="Q433" s="33" t="str">
        <f>IF(IMPORT[[#This Row],[b3]]="","",IMPORT[[#This Row],[b3]]-IMPORT[[#This Row],[a3]])</f>
        <v/>
      </c>
      <c r="R433" s="32">
        <f ca="1">SUM(INDIRECT(IMPORT_VAR[TABLENAME]&amp;"[@a"&amp;$1:$1-1&amp;"]"),INDIRECT(IMPORT_VAR[TABLENAME]&amp;"[@c"&amp;$1:$1-1&amp;"]"))</f>
        <v>3</v>
      </c>
      <c r="S433" s="33"/>
      <c r="T433" s="33" t="str">
        <f>IF(IMPORT[[#This Row],[b4]]="","",IMPORT[[#This Row],[b4]]-IMPORT[[#This Row],[a4]])</f>
        <v/>
      </c>
      <c r="U433" s="32">
        <f ca="1">SUM(INDIRECT(IMPORT_VAR[TABLENAME]&amp;"[@a"&amp;$1:$1-1&amp;"]"),INDIRECT(IMPORT_VAR[TABLENAME]&amp;"[@c"&amp;$1:$1-1&amp;"]"))</f>
        <v>3</v>
      </c>
      <c r="V433" s="33"/>
      <c r="W433" s="31"/>
      <c r="X433" s="31" t="str">
        <f>IF(IMPORT[[#This Row],[b5]]="","",IMPORT[[#This Row],[b5]]-IMPORT[[#This Row],[a5]])</f>
        <v/>
      </c>
      <c r="Y433" s="49">
        <f ca="1">SUM(INDIRECT(IMPORT_VAR[TABLENAME]&amp;"[@a"&amp;$1:$1-1&amp;"]"),INDIRECT(IMPORT_VAR[TABLENAME]&amp;"[@c"&amp;$1:$1-1&amp;"]"))</f>
        <v>3</v>
      </c>
      <c r="Z433" s="51" t="s">
        <v>5731</v>
      </c>
      <c r="AA433" s="51" t="s">
        <v>3268</v>
      </c>
      <c r="AB433" s="51" t="s">
        <v>5729</v>
      </c>
      <c r="AC433" s="51" t="str">
        <f>CONCATENATE(IMPORT[[#This Row],[1]]," ",IMPORT[[#This Row],[2]],IF(IMPORT[[#This Row],[3]]="","",CONCATENATE(" ",IMPORT[[#This Row],[3]])))</f>
        <v>Abjad H027 Besar</v>
      </c>
      <c r="AD433" s="51" t="str">
        <f>CONCATENATE("Import ",IMPORT[[#This Row],[Ket]])</f>
        <v>Import B2 + B3</v>
      </c>
      <c r="AE433" s="52" t="s">
        <v>3267</v>
      </c>
      <c r="AF433" s="52" t="s">
        <v>5118</v>
      </c>
      <c r="AG433" s="52" t="s">
        <v>5780</v>
      </c>
      <c r="AH433" s="52">
        <f ca="1">IMPORT[[#This Row],[C]]</f>
        <v>3</v>
      </c>
      <c r="AI433" s="126" t="str">
        <f>CONCATENATE(IMPORT[[#This Row],[6]]," ",IMPORT[[#This Row],[7]])</f>
        <v>400 PCS</v>
      </c>
    </row>
    <row r="434" spans="1:35">
      <c r="A434" s="102">
        <v>432</v>
      </c>
      <c r="B434" s="31">
        <f ca="1">IF(IMPORT[[#This Row],[C]]&lt;1,"",ROW()-2)</f>
        <v>432</v>
      </c>
      <c r="C434" s="57" t="s">
        <v>3269</v>
      </c>
      <c r="D434" s="31" t="s">
        <v>3265</v>
      </c>
      <c r="E434" s="31" t="s">
        <v>3267</v>
      </c>
      <c r="F434" s="31">
        <f ca="1">IMPORT[TT]</f>
        <v>3</v>
      </c>
      <c r="G434" s="31"/>
      <c r="H434" s="31" t="s">
        <v>3737</v>
      </c>
      <c r="I434" s="32">
        <v>3</v>
      </c>
      <c r="K434" s="31" t="str">
        <f>IF(IMPORT[[#This Row],[b1]]="","",IMPORT[[#This Row],[b1]]-IMPORT[[#This Row],[a1]])</f>
        <v/>
      </c>
      <c r="L434" s="32">
        <f ca="1">SUM(INDIRECT(IMPORT_VAR[TABLENAME]&amp;"[@a"&amp;$1:$1-1&amp;"]"),INDIRECT(IMPORT_VAR[TABLENAME]&amp;"[@c"&amp;$1:$1-1&amp;"]"))</f>
        <v>3</v>
      </c>
      <c r="M434" s="31"/>
      <c r="N434" s="31" t="str">
        <f>IF(IMPORT[[#This Row],[b2]]="","",IMPORT[[#This Row],[b2]]-IMPORT[[#This Row],[a2]])</f>
        <v/>
      </c>
      <c r="O434" s="32">
        <f ca="1">SUM(INDIRECT(IMPORT_VAR[TABLENAME]&amp;"[@a"&amp;$1:$1-1&amp;"]"),INDIRECT(IMPORT_VAR[TABLENAME]&amp;"[@c"&amp;$1:$1-1&amp;"]"))</f>
        <v>3</v>
      </c>
      <c r="P434" s="33"/>
      <c r="Q434" s="33" t="str">
        <f>IF(IMPORT[[#This Row],[b3]]="","",IMPORT[[#This Row],[b3]]-IMPORT[[#This Row],[a3]])</f>
        <v/>
      </c>
      <c r="R434" s="32">
        <f ca="1">SUM(INDIRECT(IMPORT_VAR[TABLENAME]&amp;"[@a"&amp;$1:$1-1&amp;"]"),INDIRECT(IMPORT_VAR[TABLENAME]&amp;"[@c"&amp;$1:$1-1&amp;"]"))</f>
        <v>3</v>
      </c>
      <c r="S434" s="33"/>
      <c r="T434" s="33" t="str">
        <f>IF(IMPORT[[#This Row],[b4]]="","",IMPORT[[#This Row],[b4]]-IMPORT[[#This Row],[a4]])</f>
        <v/>
      </c>
      <c r="U434" s="32">
        <f ca="1">SUM(INDIRECT(IMPORT_VAR[TABLENAME]&amp;"[@a"&amp;$1:$1-1&amp;"]"),INDIRECT(IMPORT_VAR[TABLENAME]&amp;"[@c"&amp;$1:$1-1&amp;"]"))</f>
        <v>3</v>
      </c>
      <c r="V434" s="33"/>
      <c r="W434" s="31"/>
      <c r="X434" s="31" t="str">
        <f>IF(IMPORT[[#This Row],[b5]]="","",IMPORT[[#This Row],[b5]]-IMPORT[[#This Row],[a5]])</f>
        <v/>
      </c>
      <c r="Y434" s="49">
        <f ca="1">SUM(INDIRECT(IMPORT_VAR[TABLENAME]&amp;"[@a"&amp;$1:$1-1&amp;"]"),INDIRECT(IMPORT_VAR[TABLENAME]&amp;"[@c"&amp;$1:$1-1&amp;"]"))</f>
        <v>3</v>
      </c>
      <c r="Z434" s="51" t="s">
        <v>5731</v>
      </c>
      <c r="AA434" s="51" t="s">
        <v>3269</v>
      </c>
      <c r="AB434" s="51" t="s">
        <v>5730</v>
      </c>
      <c r="AC434" s="51" t="str">
        <f>CONCATENATE(IMPORT[[#This Row],[1]]," ",IMPORT[[#This Row],[2]],IF(IMPORT[[#This Row],[3]]="","",CONCATENATE(" ",IMPORT[[#This Row],[3]])))</f>
        <v>Abjad H008 Kecil</v>
      </c>
      <c r="AD434" s="51" t="str">
        <f>CONCATENATE("Import ",IMPORT[[#This Row],[Ket]])</f>
        <v>Import B2 + B3</v>
      </c>
      <c r="AE434" s="52" t="s">
        <v>3267</v>
      </c>
      <c r="AF434" s="52" t="s">
        <v>5118</v>
      </c>
      <c r="AG434" s="52" t="s">
        <v>5780</v>
      </c>
      <c r="AH434" s="52">
        <f ca="1">IMPORT[[#This Row],[C]]</f>
        <v>3</v>
      </c>
      <c r="AI434" s="126" t="str">
        <f>CONCATENATE(IMPORT[[#This Row],[6]]," ",IMPORT[[#This Row],[7]])</f>
        <v>400 PCS</v>
      </c>
    </row>
    <row r="435" spans="1:35">
      <c r="A435" s="102">
        <v>433</v>
      </c>
      <c r="B435" s="31">
        <f ca="1">IF(IMPORT[[#This Row],[C]]&lt;1,"",ROW()-2)</f>
        <v>433</v>
      </c>
      <c r="C435" s="57" t="s">
        <v>3270</v>
      </c>
      <c r="D435" s="31" t="s">
        <v>3271</v>
      </c>
      <c r="E435" s="31">
        <v>2880</v>
      </c>
      <c r="F435" s="31">
        <f ca="1">IMPORT[TT]</f>
        <v>14</v>
      </c>
      <c r="G435" s="31"/>
      <c r="H435" s="31" t="s">
        <v>2832</v>
      </c>
      <c r="I435" s="32">
        <v>14</v>
      </c>
      <c r="K435" s="31" t="str">
        <f>IF(IMPORT[[#This Row],[b1]]="","",IMPORT[[#This Row],[b1]]-IMPORT[[#This Row],[a1]])</f>
        <v/>
      </c>
      <c r="L435" s="32">
        <f ca="1">SUM(INDIRECT(IMPORT_VAR[TABLENAME]&amp;"[@a"&amp;$1:$1-1&amp;"]"),INDIRECT(IMPORT_VAR[TABLENAME]&amp;"[@c"&amp;$1:$1-1&amp;"]"))</f>
        <v>14</v>
      </c>
      <c r="M435" s="31"/>
      <c r="N435" s="31" t="str">
        <f>IF(IMPORT[[#This Row],[b2]]="","",IMPORT[[#This Row],[b2]]-IMPORT[[#This Row],[a2]])</f>
        <v/>
      </c>
      <c r="O435" s="32">
        <f ca="1">SUM(INDIRECT(IMPORT_VAR[TABLENAME]&amp;"[@a"&amp;$1:$1-1&amp;"]"),INDIRECT(IMPORT_VAR[TABLENAME]&amp;"[@c"&amp;$1:$1-1&amp;"]"))</f>
        <v>14</v>
      </c>
      <c r="P435" s="33"/>
      <c r="Q435" s="33" t="str">
        <f>IF(IMPORT[[#This Row],[b3]]="","",IMPORT[[#This Row],[b3]]-IMPORT[[#This Row],[a3]])</f>
        <v/>
      </c>
      <c r="R435" s="32">
        <f ca="1">SUM(INDIRECT(IMPORT_VAR[TABLENAME]&amp;"[@a"&amp;$1:$1-1&amp;"]"),INDIRECT(IMPORT_VAR[TABLENAME]&amp;"[@c"&amp;$1:$1-1&amp;"]"))</f>
        <v>14</v>
      </c>
      <c r="S435" s="33"/>
      <c r="T435" s="33" t="str">
        <f>IF(IMPORT[[#This Row],[b4]]="","",IMPORT[[#This Row],[b4]]-IMPORT[[#This Row],[a4]])</f>
        <v/>
      </c>
      <c r="U435" s="32">
        <f ca="1">SUM(INDIRECT(IMPORT_VAR[TABLENAME]&amp;"[@a"&amp;$1:$1-1&amp;"]"),INDIRECT(IMPORT_VAR[TABLENAME]&amp;"[@c"&amp;$1:$1-1&amp;"]"))</f>
        <v>14</v>
      </c>
      <c r="V435" s="33"/>
      <c r="W435" s="31"/>
      <c r="X435" s="31" t="str">
        <f>IF(IMPORT[[#This Row],[b5]]="","",IMPORT[[#This Row],[b5]]-IMPORT[[#This Row],[a5]])</f>
        <v/>
      </c>
      <c r="Y435" s="49">
        <f ca="1">SUM(INDIRECT(IMPORT_VAR[TABLENAME]&amp;"[@a"&amp;$1:$1-1&amp;"]"),INDIRECT(IMPORT_VAR[TABLENAME]&amp;"[@c"&amp;$1:$1-1&amp;"]"))</f>
        <v>14</v>
      </c>
      <c r="Z435" s="51" t="s">
        <v>5660</v>
      </c>
      <c r="AA435" s="51" t="s">
        <v>3270</v>
      </c>
      <c r="AB435" s="51"/>
      <c r="AC435" s="51" t="str">
        <f>CONCATENATE(IMPORT[[#This Row],[1]]," ",IMPORT[[#This Row],[2]],IF(IMPORT[[#This Row],[3]]="","",CONCATENATE(" ",IMPORT[[#This Row],[3]])))</f>
        <v>Garisan Besi 15cm</v>
      </c>
      <c r="AD435" s="51" t="str">
        <f>CONCATENATE("Import ",IMPORT[[#This Row],[Ket]])</f>
        <v>Import B4</v>
      </c>
      <c r="AE435" s="52">
        <v>2880</v>
      </c>
      <c r="AF435" s="52" t="s">
        <v>5118</v>
      </c>
      <c r="AG435" s="52" t="s">
        <v>5780</v>
      </c>
      <c r="AH435" s="52">
        <f ca="1">IMPORT[[#This Row],[C]]</f>
        <v>14</v>
      </c>
      <c r="AI435" s="126" t="str">
        <f>CONCATENATE(IMPORT[[#This Row],[6]]," ",IMPORT[[#This Row],[7]])</f>
        <v>2880 PCS</v>
      </c>
    </row>
    <row r="436" spans="1:35">
      <c r="A436" s="102">
        <v>434</v>
      </c>
      <c r="B436" s="31">
        <f ca="1">IF(IMPORT[[#This Row],[C]]&lt;1,"",ROW()-2)</f>
        <v>434</v>
      </c>
      <c r="C436" s="57" t="s">
        <v>3272</v>
      </c>
      <c r="D436" s="31" t="s">
        <v>3271</v>
      </c>
      <c r="E436" s="31">
        <v>2400</v>
      </c>
      <c r="F436" s="31">
        <f ca="1">IMPORT[TT]</f>
        <v>13</v>
      </c>
      <c r="G436" s="31"/>
      <c r="H436" s="31" t="s">
        <v>2832</v>
      </c>
      <c r="I436" s="32">
        <v>13</v>
      </c>
      <c r="K436" s="31" t="str">
        <f>IF(IMPORT[[#This Row],[b1]]="","",IMPORT[[#This Row],[b1]]-IMPORT[[#This Row],[a1]])</f>
        <v/>
      </c>
      <c r="L436" s="32">
        <f ca="1">SUM(INDIRECT(IMPORT_VAR[TABLENAME]&amp;"[@a"&amp;$1:$1-1&amp;"]"),INDIRECT(IMPORT_VAR[TABLENAME]&amp;"[@c"&amp;$1:$1-1&amp;"]"))</f>
        <v>13</v>
      </c>
      <c r="M436" s="31"/>
      <c r="N436" s="31" t="str">
        <f>IF(IMPORT[[#This Row],[b2]]="","",IMPORT[[#This Row],[b2]]-IMPORT[[#This Row],[a2]])</f>
        <v/>
      </c>
      <c r="O436" s="32">
        <f ca="1">SUM(INDIRECT(IMPORT_VAR[TABLENAME]&amp;"[@a"&amp;$1:$1-1&amp;"]"),INDIRECT(IMPORT_VAR[TABLENAME]&amp;"[@c"&amp;$1:$1-1&amp;"]"))</f>
        <v>13</v>
      </c>
      <c r="P436" s="33"/>
      <c r="Q436" s="33" t="str">
        <f>IF(IMPORT[[#This Row],[b3]]="","",IMPORT[[#This Row],[b3]]-IMPORT[[#This Row],[a3]])</f>
        <v/>
      </c>
      <c r="R436" s="32">
        <f ca="1">SUM(INDIRECT(IMPORT_VAR[TABLENAME]&amp;"[@a"&amp;$1:$1-1&amp;"]"),INDIRECT(IMPORT_VAR[TABLENAME]&amp;"[@c"&amp;$1:$1-1&amp;"]"))</f>
        <v>13</v>
      </c>
      <c r="S436" s="33"/>
      <c r="T436" s="33" t="str">
        <f>IF(IMPORT[[#This Row],[b4]]="","",IMPORT[[#This Row],[b4]]-IMPORT[[#This Row],[a4]])</f>
        <v/>
      </c>
      <c r="U436" s="32">
        <f ca="1">SUM(INDIRECT(IMPORT_VAR[TABLENAME]&amp;"[@a"&amp;$1:$1-1&amp;"]"),INDIRECT(IMPORT_VAR[TABLENAME]&amp;"[@c"&amp;$1:$1-1&amp;"]"))</f>
        <v>13</v>
      </c>
      <c r="V436" s="33"/>
      <c r="W436" s="31"/>
      <c r="X436" s="31" t="str">
        <f>IF(IMPORT[[#This Row],[b5]]="","",IMPORT[[#This Row],[b5]]-IMPORT[[#This Row],[a5]])</f>
        <v/>
      </c>
      <c r="Y436" s="49">
        <f ca="1">SUM(INDIRECT(IMPORT_VAR[TABLENAME]&amp;"[@a"&amp;$1:$1-1&amp;"]"),INDIRECT(IMPORT_VAR[TABLENAME]&amp;"[@c"&amp;$1:$1-1&amp;"]"))</f>
        <v>13</v>
      </c>
      <c r="Z436" s="51" t="s">
        <v>5660</v>
      </c>
      <c r="AA436" s="51" t="s">
        <v>3272</v>
      </c>
      <c r="AB436" s="51"/>
      <c r="AC436" s="51" t="str">
        <f>CONCATENATE(IMPORT[[#This Row],[1]]," ",IMPORT[[#This Row],[2]],IF(IMPORT[[#This Row],[3]]="","",CONCATENATE(" ",IMPORT[[#This Row],[3]])))</f>
        <v>Garisan Besi 20cm</v>
      </c>
      <c r="AD436" s="51" t="str">
        <f>CONCATENATE("Import ",IMPORT[[#This Row],[Ket]])</f>
        <v>Import B4</v>
      </c>
      <c r="AE436" s="52">
        <v>2400</v>
      </c>
      <c r="AF436" s="52" t="s">
        <v>5118</v>
      </c>
      <c r="AG436" s="52" t="s">
        <v>5780</v>
      </c>
      <c r="AH436" s="52">
        <f ca="1">IMPORT[[#This Row],[C]]</f>
        <v>13</v>
      </c>
      <c r="AI436" s="126" t="str">
        <f>CONCATENATE(IMPORT[[#This Row],[6]]," ",IMPORT[[#This Row],[7]])</f>
        <v>2400 PCS</v>
      </c>
    </row>
    <row r="437" spans="1:35">
      <c r="A437" s="102">
        <v>435</v>
      </c>
      <c r="B437" s="31">
        <f ca="1">IF(IMPORT[[#This Row],[C]]&lt;1,"",ROW()-2)</f>
        <v>435</v>
      </c>
      <c r="C437" s="57" t="s">
        <v>3273</v>
      </c>
      <c r="D437" s="31" t="s">
        <v>3271</v>
      </c>
      <c r="E437" s="31">
        <v>1440</v>
      </c>
      <c r="F437" s="31">
        <f ca="1">IMPORT[TT]</f>
        <v>17</v>
      </c>
      <c r="G437" s="31"/>
      <c r="H437" s="31" t="s">
        <v>2832</v>
      </c>
      <c r="I437" s="32">
        <v>17</v>
      </c>
      <c r="K437" s="31" t="str">
        <f>IF(IMPORT[[#This Row],[b1]]="","",IMPORT[[#This Row],[b1]]-IMPORT[[#This Row],[a1]])</f>
        <v/>
      </c>
      <c r="L437" s="32">
        <f ca="1">SUM(INDIRECT(IMPORT_VAR[TABLENAME]&amp;"[@a"&amp;$1:$1-1&amp;"]"),INDIRECT(IMPORT_VAR[TABLENAME]&amp;"[@c"&amp;$1:$1-1&amp;"]"))</f>
        <v>17</v>
      </c>
      <c r="M437" s="31"/>
      <c r="N437" s="31" t="str">
        <f>IF(IMPORT[[#This Row],[b2]]="","",IMPORT[[#This Row],[b2]]-IMPORT[[#This Row],[a2]])</f>
        <v/>
      </c>
      <c r="O437" s="32">
        <f ca="1">SUM(INDIRECT(IMPORT_VAR[TABLENAME]&amp;"[@a"&amp;$1:$1-1&amp;"]"),INDIRECT(IMPORT_VAR[TABLENAME]&amp;"[@c"&amp;$1:$1-1&amp;"]"))</f>
        <v>17</v>
      </c>
      <c r="P437" s="33"/>
      <c r="Q437" s="33" t="str">
        <f>IF(IMPORT[[#This Row],[b3]]="","",IMPORT[[#This Row],[b3]]-IMPORT[[#This Row],[a3]])</f>
        <v/>
      </c>
      <c r="R437" s="32">
        <f ca="1">SUM(INDIRECT(IMPORT_VAR[TABLENAME]&amp;"[@a"&amp;$1:$1-1&amp;"]"),INDIRECT(IMPORT_VAR[TABLENAME]&amp;"[@c"&amp;$1:$1-1&amp;"]"))</f>
        <v>17</v>
      </c>
      <c r="S437" s="33"/>
      <c r="T437" s="33" t="str">
        <f>IF(IMPORT[[#This Row],[b4]]="","",IMPORT[[#This Row],[b4]]-IMPORT[[#This Row],[a4]])</f>
        <v/>
      </c>
      <c r="U437" s="32">
        <f ca="1">SUM(INDIRECT(IMPORT_VAR[TABLENAME]&amp;"[@a"&amp;$1:$1-1&amp;"]"),INDIRECT(IMPORT_VAR[TABLENAME]&amp;"[@c"&amp;$1:$1-1&amp;"]"))</f>
        <v>17</v>
      </c>
      <c r="V437" s="33"/>
      <c r="W437" s="31"/>
      <c r="X437" s="31" t="str">
        <f>IF(IMPORT[[#This Row],[b5]]="","",IMPORT[[#This Row],[b5]]-IMPORT[[#This Row],[a5]])</f>
        <v/>
      </c>
      <c r="Y437" s="49">
        <f ca="1">SUM(INDIRECT(IMPORT_VAR[TABLENAME]&amp;"[@a"&amp;$1:$1-1&amp;"]"),INDIRECT(IMPORT_VAR[TABLENAME]&amp;"[@c"&amp;$1:$1-1&amp;"]"))</f>
        <v>17</v>
      </c>
      <c r="Z437" s="51" t="s">
        <v>5660</v>
      </c>
      <c r="AA437" s="51" t="s">
        <v>3273</v>
      </c>
      <c r="AB437" s="51"/>
      <c r="AC437" s="51" t="str">
        <f>CONCATENATE(IMPORT[[#This Row],[1]]," ",IMPORT[[#This Row],[2]],IF(IMPORT[[#This Row],[3]]="","",CONCATENATE(" ",IMPORT[[#This Row],[3]])))</f>
        <v>Garisan Besi 30cm</v>
      </c>
      <c r="AD437" s="51" t="str">
        <f>CONCATENATE("Import ",IMPORT[[#This Row],[Ket]])</f>
        <v>Import B4</v>
      </c>
      <c r="AE437" s="52">
        <v>1440</v>
      </c>
      <c r="AF437" s="52" t="s">
        <v>5118</v>
      </c>
      <c r="AG437" s="52" t="s">
        <v>5780</v>
      </c>
      <c r="AH437" s="52">
        <f ca="1">IMPORT[[#This Row],[C]]</f>
        <v>17</v>
      </c>
      <c r="AI437" s="126" t="str">
        <f>CONCATENATE(IMPORT[[#This Row],[6]]," ",IMPORT[[#This Row],[7]])</f>
        <v>1440 PCS</v>
      </c>
    </row>
    <row r="438" spans="1:35">
      <c r="A438" s="102">
        <v>436</v>
      </c>
      <c r="B438" s="31">
        <f ca="1">IF(IMPORT[[#This Row],[C]]&lt;1,"",ROW()-2)</f>
        <v>436</v>
      </c>
      <c r="C438" s="57" t="s">
        <v>3274</v>
      </c>
      <c r="D438" s="31" t="s">
        <v>3037</v>
      </c>
      <c r="E438" s="31">
        <v>400</v>
      </c>
      <c r="F438" s="31">
        <f ca="1">IMPORT[TT]</f>
        <v>2</v>
      </c>
      <c r="G438" s="31"/>
      <c r="H438" s="31" t="s">
        <v>2832</v>
      </c>
      <c r="I438" s="32">
        <v>2</v>
      </c>
      <c r="K438" s="31" t="str">
        <f>IF(IMPORT[[#This Row],[b1]]="","",IMPORT[[#This Row],[b1]]-IMPORT[[#This Row],[a1]])</f>
        <v/>
      </c>
      <c r="L438" s="32">
        <f ca="1">SUM(INDIRECT(IMPORT_VAR[TABLENAME]&amp;"[@a"&amp;$1:$1-1&amp;"]"),INDIRECT(IMPORT_VAR[TABLENAME]&amp;"[@c"&amp;$1:$1-1&amp;"]"))</f>
        <v>2</v>
      </c>
      <c r="M438" s="31"/>
      <c r="N438" s="31" t="str">
        <f>IF(IMPORT[[#This Row],[b2]]="","",IMPORT[[#This Row],[b2]]-IMPORT[[#This Row],[a2]])</f>
        <v/>
      </c>
      <c r="O438" s="32">
        <f ca="1">SUM(INDIRECT(IMPORT_VAR[TABLENAME]&amp;"[@a"&amp;$1:$1-1&amp;"]"),INDIRECT(IMPORT_VAR[TABLENAME]&amp;"[@c"&amp;$1:$1-1&amp;"]"))</f>
        <v>2</v>
      </c>
      <c r="P438" s="33"/>
      <c r="Q438" s="33" t="str">
        <f>IF(IMPORT[[#This Row],[b3]]="","",IMPORT[[#This Row],[b3]]-IMPORT[[#This Row],[a3]])</f>
        <v/>
      </c>
      <c r="R438" s="32">
        <f ca="1">SUM(INDIRECT(IMPORT_VAR[TABLENAME]&amp;"[@a"&amp;$1:$1-1&amp;"]"),INDIRECT(IMPORT_VAR[TABLENAME]&amp;"[@c"&amp;$1:$1-1&amp;"]"))</f>
        <v>2</v>
      </c>
      <c r="S438" s="33"/>
      <c r="T438" s="33" t="str">
        <f>IF(IMPORT[[#This Row],[b4]]="","",IMPORT[[#This Row],[b4]]-IMPORT[[#This Row],[a4]])</f>
        <v/>
      </c>
      <c r="U438" s="32">
        <f ca="1">SUM(INDIRECT(IMPORT_VAR[TABLENAME]&amp;"[@a"&amp;$1:$1-1&amp;"]"),INDIRECT(IMPORT_VAR[TABLENAME]&amp;"[@c"&amp;$1:$1-1&amp;"]"))</f>
        <v>2</v>
      </c>
      <c r="V438" s="33"/>
      <c r="W438" s="31"/>
      <c r="X438" s="31" t="str">
        <f>IF(IMPORT[[#This Row],[b5]]="","",IMPORT[[#This Row],[b5]]-IMPORT[[#This Row],[a5]])</f>
        <v/>
      </c>
      <c r="Y438" s="49">
        <f ca="1">SUM(INDIRECT(IMPORT_VAR[TABLENAME]&amp;"[@a"&amp;$1:$1-1&amp;"]"),INDIRECT(IMPORT_VAR[TABLENAME]&amp;"[@c"&amp;$1:$1-1&amp;"]"))</f>
        <v>2</v>
      </c>
      <c r="Z438" s="51" t="s">
        <v>3037</v>
      </c>
      <c r="AA438" s="51" t="s">
        <v>3274</v>
      </c>
      <c r="AB438" s="51"/>
      <c r="AC438" s="51" t="str">
        <f>CONCATENATE(IMPORT[[#This Row],[1]]," ",IMPORT[[#This Row],[2]],IF(IMPORT[[#This Row],[3]]="","",CONCATENATE(" ",IMPORT[[#This Row],[3]])))</f>
        <v>Ribbon 50CM</v>
      </c>
      <c r="AD438" s="51" t="str">
        <f>CONCATENATE("Import ",IMPORT[[#This Row],[Ket]])</f>
        <v>Import B4</v>
      </c>
      <c r="AE438" s="52">
        <v>400</v>
      </c>
      <c r="AF438" s="52" t="s">
        <v>5118</v>
      </c>
      <c r="AG438" s="52" t="s">
        <v>5780</v>
      </c>
      <c r="AH438" s="52">
        <f ca="1">IMPORT[[#This Row],[C]]</f>
        <v>2</v>
      </c>
      <c r="AI438" s="126" t="str">
        <f>CONCATENATE(IMPORT[[#This Row],[6]]," ",IMPORT[[#This Row],[7]])</f>
        <v>400 PCS</v>
      </c>
    </row>
    <row r="439" spans="1:35">
      <c r="A439" s="102">
        <v>437</v>
      </c>
      <c r="B439" s="31">
        <f ca="1">IF(IMPORT[[#This Row],[C]]&lt;1,"",ROW()-2)</f>
        <v>437</v>
      </c>
      <c r="C439" s="57" t="s">
        <v>3040</v>
      </c>
      <c r="D439" s="31" t="s">
        <v>3037</v>
      </c>
      <c r="E439" s="31">
        <v>400</v>
      </c>
      <c r="F439" s="31">
        <f ca="1">IMPORT[TT]</f>
        <v>3</v>
      </c>
      <c r="G439" s="31"/>
      <c r="H439" s="31" t="s">
        <v>2832</v>
      </c>
      <c r="I439" s="32">
        <v>3</v>
      </c>
      <c r="K439" s="31" t="str">
        <f>IF(IMPORT[[#This Row],[b1]]="","",IMPORT[[#This Row],[b1]]-IMPORT[[#This Row],[a1]])</f>
        <v/>
      </c>
      <c r="L439" s="32">
        <f ca="1">SUM(INDIRECT(IMPORT_VAR[TABLENAME]&amp;"[@a"&amp;$1:$1-1&amp;"]"),INDIRECT(IMPORT_VAR[TABLENAME]&amp;"[@c"&amp;$1:$1-1&amp;"]"))</f>
        <v>3</v>
      </c>
      <c r="M439" s="31"/>
      <c r="N439" s="31" t="str">
        <f>IF(IMPORT[[#This Row],[b2]]="","",IMPORT[[#This Row],[b2]]-IMPORT[[#This Row],[a2]])</f>
        <v/>
      </c>
      <c r="O439" s="32">
        <f ca="1">SUM(INDIRECT(IMPORT_VAR[TABLENAME]&amp;"[@a"&amp;$1:$1-1&amp;"]"),INDIRECT(IMPORT_VAR[TABLENAME]&amp;"[@c"&amp;$1:$1-1&amp;"]"))</f>
        <v>3</v>
      </c>
      <c r="P439" s="33"/>
      <c r="Q439" s="33" t="str">
        <f>IF(IMPORT[[#This Row],[b3]]="","",IMPORT[[#This Row],[b3]]-IMPORT[[#This Row],[a3]])</f>
        <v/>
      </c>
      <c r="R439" s="32">
        <f ca="1">SUM(INDIRECT(IMPORT_VAR[TABLENAME]&amp;"[@a"&amp;$1:$1-1&amp;"]"),INDIRECT(IMPORT_VAR[TABLENAME]&amp;"[@c"&amp;$1:$1-1&amp;"]"))</f>
        <v>3</v>
      </c>
      <c r="S439" s="33"/>
      <c r="T439" s="33" t="str">
        <f>IF(IMPORT[[#This Row],[b4]]="","",IMPORT[[#This Row],[b4]]-IMPORT[[#This Row],[a4]])</f>
        <v/>
      </c>
      <c r="U439" s="32">
        <f ca="1">SUM(INDIRECT(IMPORT_VAR[TABLENAME]&amp;"[@a"&amp;$1:$1-1&amp;"]"),INDIRECT(IMPORT_VAR[TABLENAME]&amp;"[@c"&amp;$1:$1-1&amp;"]"))</f>
        <v>3</v>
      </c>
      <c r="V439" s="33"/>
      <c r="W439" s="31"/>
      <c r="X439" s="31" t="str">
        <f>IF(IMPORT[[#This Row],[b5]]="","",IMPORT[[#This Row],[b5]]-IMPORT[[#This Row],[a5]])</f>
        <v/>
      </c>
      <c r="Y439" s="49">
        <f ca="1">SUM(INDIRECT(IMPORT_VAR[TABLENAME]&amp;"[@a"&amp;$1:$1-1&amp;"]"),INDIRECT(IMPORT_VAR[TABLENAME]&amp;"[@c"&amp;$1:$1-1&amp;"]"))</f>
        <v>3</v>
      </c>
      <c r="Z439" s="51" t="s">
        <v>3037</v>
      </c>
      <c r="AA439" s="51" t="s">
        <v>3040</v>
      </c>
      <c r="AB439" s="51"/>
      <c r="AC439" s="51" t="str">
        <f>CONCATENATE(IMPORT[[#This Row],[1]]," ",IMPORT[[#This Row],[2]],IF(IMPORT[[#This Row],[3]]="","",CONCATENATE(" ",IMPORT[[#This Row],[3]])))</f>
        <v>Ribbon TH-50</v>
      </c>
      <c r="AD439" s="51" t="str">
        <f>CONCATENATE("Import ",IMPORT[[#This Row],[Ket]])</f>
        <v>Import B4</v>
      </c>
      <c r="AE439" s="52">
        <v>400</v>
      </c>
      <c r="AF439" s="52" t="s">
        <v>5118</v>
      </c>
      <c r="AG439" s="52" t="s">
        <v>5780</v>
      </c>
      <c r="AH439" s="52">
        <f ca="1">IMPORT[[#This Row],[C]]</f>
        <v>3</v>
      </c>
      <c r="AI439" s="126" t="str">
        <f>CONCATENATE(IMPORT[[#This Row],[6]]," ",IMPORT[[#This Row],[7]])</f>
        <v>400 PCS</v>
      </c>
    </row>
    <row r="440" spans="1:35">
      <c r="A440" s="102">
        <v>438</v>
      </c>
      <c r="B440" s="31">
        <f ca="1">IF(IMPORT[[#This Row],[C]]&lt;1,"",ROW()-2)</f>
        <v>438</v>
      </c>
      <c r="C440" s="57" t="s">
        <v>3275</v>
      </c>
      <c r="D440" s="31" t="s">
        <v>3037</v>
      </c>
      <c r="E440" s="31">
        <v>400</v>
      </c>
      <c r="F440" s="31">
        <f ca="1">IMPORT[TT]</f>
        <v>4</v>
      </c>
      <c r="G440" s="31"/>
      <c r="H440" s="31" t="s">
        <v>2832</v>
      </c>
      <c r="I440" s="32">
        <v>4</v>
      </c>
      <c r="K440" s="31" t="str">
        <f>IF(IMPORT[[#This Row],[b1]]="","",IMPORT[[#This Row],[b1]]-IMPORT[[#This Row],[a1]])</f>
        <v/>
      </c>
      <c r="L440" s="32">
        <f ca="1">SUM(INDIRECT(IMPORT_VAR[TABLENAME]&amp;"[@a"&amp;$1:$1-1&amp;"]"),INDIRECT(IMPORT_VAR[TABLENAME]&amp;"[@c"&amp;$1:$1-1&amp;"]"))</f>
        <v>4</v>
      </c>
      <c r="M440" s="31"/>
      <c r="N440" s="31" t="str">
        <f>IF(IMPORT[[#This Row],[b2]]="","",IMPORT[[#This Row],[b2]]-IMPORT[[#This Row],[a2]])</f>
        <v/>
      </c>
      <c r="O440" s="32">
        <f ca="1">SUM(INDIRECT(IMPORT_VAR[TABLENAME]&amp;"[@a"&amp;$1:$1-1&amp;"]"),INDIRECT(IMPORT_VAR[TABLENAME]&amp;"[@c"&amp;$1:$1-1&amp;"]"))</f>
        <v>4</v>
      </c>
      <c r="P440" s="33"/>
      <c r="Q440" s="33" t="str">
        <f>IF(IMPORT[[#This Row],[b3]]="","",IMPORT[[#This Row],[b3]]-IMPORT[[#This Row],[a3]])</f>
        <v/>
      </c>
      <c r="R440" s="32">
        <f ca="1">SUM(INDIRECT(IMPORT_VAR[TABLENAME]&amp;"[@a"&amp;$1:$1-1&amp;"]"),INDIRECT(IMPORT_VAR[TABLENAME]&amp;"[@c"&amp;$1:$1-1&amp;"]"))</f>
        <v>4</v>
      </c>
      <c r="S440" s="33"/>
      <c r="T440" s="33" t="str">
        <f>IF(IMPORT[[#This Row],[b4]]="","",IMPORT[[#This Row],[b4]]-IMPORT[[#This Row],[a4]])</f>
        <v/>
      </c>
      <c r="U440" s="32">
        <f ca="1">SUM(INDIRECT(IMPORT_VAR[TABLENAME]&amp;"[@a"&amp;$1:$1-1&amp;"]"),INDIRECT(IMPORT_VAR[TABLENAME]&amp;"[@c"&amp;$1:$1-1&amp;"]"))</f>
        <v>4</v>
      </c>
      <c r="V440" s="33"/>
      <c r="W440" s="31"/>
      <c r="X440" s="31" t="str">
        <f>IF(IMPORT[[#This Row],[b5]]="","",IMPORT[[#This Row],[b5]]-IMPORT[[#This Row],[a5]])</f>
        <v/>
      </c>
      <c r="Y440" s="49">
        <f ca="1">SUM(INDIRECT(IMPORT_VAR[TABLENAME]&amp;"[@a"&amp;$1:$1-1&amp;"]"),INDIRECT(IMPORT_VAR[TABLENAME]&amp;"[@c"&amp;$1:$1-1&amp;"]"))</f>
        <v>4</v>
      </c>
      <c r="Z440" s="51" t="s">
        <v>3037</v>
      </c>
      <c r="AA440" s="51" t="s">
        <v>3275</v>
      </c>
      <c r="AB440" s="52"/>
      <c r="AC440" s="52" t="str">
        <f>CONCATENATE(IMPORT[[#This Row],[1]]," ",IMPORT[[#This Row],[2]],IF(IMPORT[[#This Row],[3]]="","",CONCATENATE(" ",IMPORT[[#This Row],[3]])))</f>
        <v>Ribbon SJ-50</v>
      </c>
      <c r="AD440" s="51" t="str">
        <f>CONCATENATE("Import ",IMPORT[[#This Row],[Ket]])</f>
        <v>Import B4</v>
      </c>
      <c r="AE440" s="52">
        <v>400</v>
      </c>
      <c r="AF440" s="52" t="s">
        <v>5118</v>
      </c>
      <c r="AG440" s="52" t="s">
        <v>5780</v>
      </c>
      <c r="AH440" s="52">
        <f ca="1">IMPORT[[#This Row],[C]]</f>
        <v>4</v>
      </c>
      <c r="AI440" s="126" t="str">
        <f>CONCATENATE(IMPORT[[#This Row],[6]]," ",IMPORT[[#This Row],[7]])</f>
        <v>400 PCS</v>
      </c>
    </row>
    <row r="441" spans="1:35">
      <c r="A441" s="102">
        <v>439</v>
      </c>
      <c r="B441" s="31">
        <f ca="1">IF(IMPORT[[#This Row],[C]]&lt;1,"",ROW()-2)</f>
        <v>439</v>
      </c>
      <c r="C441" s="57" t="s">
        <v>3276</v>
      </c>
      <c r="D441" s="31" t="s">
        <v>3037</v>
      </c>
      <c r="E441" s="31">
        <v>400</v>
      </c>
      <c r="F441" s="31">
        <f ca="1">IMPORT[TT]</f>
        <v>2</v>
      </c>
      <c r="G441" s="31"/>
      <c r="H441" s="31" t="s">
        <v>2832</v>
      </c>
      <c r="I441" s="32">
        <v>2</v>
      </c>
      <c r="K441" s="31" t="str">
        <f>IF(IMPORT[[#This Row],[b1]]="","",IMPORT[[#This Row],[b1]]-IMPORT[[#This Row],[a1]])</f>
        <v/>
      </c>
      <c r="L441" s="32">
        <f ca="1">SUM(INDIRECT(IMPORT_VAR[TABLENAME]&amp;"[@a"&amp;$1:$1-1&amp;"]"),INDIRECT(IMPORT_VAR[TABLENAME]&amp;"[@c"&amp;$1:$1-1&amp;"]"))</f>
        <v>2</v>
      </c>
      <c r="M441" s="31"/>
      <c r="N441" s="31" t="str">
        <f>IF(IMPORT[[#This Row],[b2]]="","",IMPORT[[#This Row],[b2]]-IMPORT[[#This Row],[a2]])</f>
        <v/>
      </c>
      <c r="O441" s="32">
        <f ca="1">SUM(INDIRECT(IMPORT_VAR[TABLENAME]&amp;"[@a"&amp;$1:$1-1&amp;"]"),INDIRECT(IMPORT_VAR[TABLENAME]&amp;"[@c"&amp;$1:$1-1&amp;"]"))</f>
        <v>2</v>
      </c>
      <c r="P441" s="33"/>
      <c r="Q441" s="33" t="str">
        <f>IF(IMPORT[[#This Row],[b3]]="","",IMPORT[[#This Row],[b3]]-IMPORT[[#This Row],[a3]])</f>
        <v/>
      </c>
      <c r="R441" s="32">
        <f ca="1">SUM(INDIRECT(IMPORT_VAR[TABLENAME]&amp;"[@a"&amp;$1:$1-1&amp;"]"),INDIRECT(IMPORT_VAR[TABLENAME]&amp;"[@c"&amp;$1:$1-1&amp;"]"))</f>
        <v>2</v>
      </c>
      <c r="S441" s="33"/>
      <c r="T441" s="33" t="str">
        <f>IF(IMPORT[[#This Row],[b4]]="","",IMPORT[[#This Row],[b4]]-IMPORT[[#This Row],[a4]])</f>
        <v/>
      </c>
      <c r="U441" s="32">
        <f ca="1">SUM(INDIRECT(IMPORT_VAR[TABLENAME]&amp;"[@a"&amp;$1:$1-1&amp;"]"),INDIRECT(IMPORT_VAR[TABLENAME]&amp;"[@c"&amp;$1:$1-1&amp;"]"))</f>
        <v>2</v>
      </c>
      <c r="V441" s="33"/>
      <c r="W441" s="31"/>
      <c r="X441" s="31" t="str">
        <f>IF(IMPORT[[#This Row],[b5]]="","",IMPORT[[#This Row],[b5]]-IMPORT[[#This Row],[a5]])</f>
        <v/>
      </c>
      <c r="Y441" s="49">
        <f ca="1">SUM(INDIRECT(IMPORT_VAR[TABLENAME]&amp;"[@a"&amp;$1:$1-1&amp;"]"),INDIRECT(IMPORT_VAR[TABLENAME]&amp;"[@c"&amp;$1:$1-1&amp;"]"))</f>
        <v>2</v>
      </c>
      <c r="Z441" s="51" t="s">
        <v>3037</v>
      </c>
      <c r="AA441" s="51" t="s">
        <v>3276</v>
      </c>
      <c r="AB441" s="52"/>
      <c r="AC441" s="52" t="str">
        <f>CONCATENATE(IMPORT[[#This Row],[1]]," ",IMPORT[[#This Row],[2]],IF(IMPORT[[#This Row],[3]]="","",CONCATENATE(" ",IMPORT[[#This Row],[3]])))</f>
        <v>Ribbon LS-50</v>
      </c>
      <c r="AD441" s="52" t="str">
        <f>CONCATENATE("Import ",IMPORT[[#This Row],[Ket]])</f>
        <v>Import B4</v>
      </c>
      <c r="AE441" s="52">
        <v>400</v>
      </c>
      <c r="AF441" s="52" t="s">
        <v>5118</v>
      </c>
      <c r="AG441" s="52" t="s">
        <v>5780</v>
      </c>
      <c r="AH441" s="52">
        <f ca="1">IMPORT[[#This Row],[C]]</f>
        <v>2</v>
      </c>
      <c r="AI441" s="126" t="str">
        <f>CONCATENATE(IMPORT[[#This Row],[6]]," ",IMPORT[[#This Row],[7]])</f>
        <v>400 PCS</v>
      </c>
    </row>
    <row r="442" spans="1:35">
      <c r="A442" s="102">
        <v>440</v>
      </c>
      <c r="B442" s="31">
        <f ca="1">IF(IMPORT[[#This Row],[C]]&lt;1,"",ROW()-2)</f>
        <v>440</v>
      </c>
      <c r="C442" s="57" t="s">
        <v>3277</v>
      </c>
      <c r="D442" s="31" t="s">
        <v>3037</v>
      </c>
      <c r="E442" s="31">
        <v>400</v>
      </c>
      <c r="F442" s="31">
        <f ca="1">IMPORT[TT]</f>
        <v>4</v>
      </c>
      <c r="G442" s="31"/>
      <c r="H442" s="31" t="s">
        <v>2832</v>
      </c>
      <c r="I442" s="32">
        <v>4</v>
      </c>
      <c r="K442" s="31" t="str">
        <f>IF(IMPORT[[#This Row],[b1]]="","",IMPORT[[#This Row],[b1]]-IMPORT[[#This Row],[a1]])</f>
        <v/>
      </c>
      <c r="L442" s="32">
        <f ca="1">SUM(INDIRECT(IMPORT_VAR[TABLENAME]&amp;"[@a"&amp;$1:$1-1&amp;"]"),INDIRECT(IMPORT_VAR[TABLENAME]&amp;"[@c"&amp;$1:$1-1&amp;"]"))</f>
        <v>4</v>
      </c>
      <c r="M442" s="31"/>
      <c r="N442" s="31" t="str">
        <f>IF(IMPORT[[#This Row],[b2]]="","",IMPORT[[#This Row],[b2]]-IMPORT[[#This Row],[a2]])</f>
        <v/>
      </c>
      <c r="O442" s="32">
        <f ca="1">SUM(INDIRECT(IMPORT_VAR[TABLENAME]&amp;"[@a"&amp;$1:$1-1&amp;"]"),INDIRECT(IMPORT_VAR[TABLENAME]&amp;"[@c"&amp;$1:$1-1&amp;"]"))</f>
        <v>4</v>
      </c>
      <c r="P442" s="33"/>
      <c r="Q442" s="33" t="str">
        <f>IF(IMPORT[[#This Row],[b3]]="","",IMPORT[[#This Row],[b3]]-IMPORT[[#This Row],[a3]])</f>
        <v/>
      </c>
      <c r="R442" s="32">
        <f ca="1">SUM(INDIRECT(IMPORT_VAR[TABLENAME]&amp;"[@a"&amp;$1:$1-1&amp;"]"),INDIRECT(IMPORT_VAR[TABLENAME]&amp;"[@c"&amp;$1:$1-1&amp;"]"))</f>
        <v>4</v>
      </c>
      <c r="S442" s="33"/>
      <c r="T442" s="33" t="str">
        <f>IF(IMPORT[[#This Row],[b4]]="","",IMPORT[[#This Row],[b4]]-IMPORT[[#This Row],[a4]])</f>
        <v/>
      </c>
      <c r="U442" s="32">
        <f ca="1">SUM(INDIRECT(IMPORT_VAR[TABLENAME]&amp;"[@a"&amp;$1:$1-1&amp;"]"),INDIRECT(IMPORT_VAR[TABLENAME]&amp;"[@c"&amp;$1:$1-1&amp;"]"))</f>
        <v>4</v>
      </c>
      <c r="V442" s="33"/>
      <c r="W442" s="31"/>
      <c r="X442" s="31" t="str">
        <f>IF(IMPORT[[#This Row],[b5]]="","",IMPORT[[#This Row],[b5]]-IMPORT[[#This Row],[a5]])</f>
        <v/>
      </c>
      <c r="Y442" s="49">
        <f ca="1">SUM(INDIRECT(IMPORT_VAR[TABLENAME]&amp;"[@a"&amp;$1:$1-1&amp;"]"),INDIRECT(IMPORT_VAR[TABLENAME]&amp;"[@c"&amp;$1:$1-1&amp;"]"))</f>
        <v>4</v>
      </c>
      <c r="Z442" s="51" t="s">
        <v>3037</v>
      </c>
      <c r="AA442" s="51" t="s">
        <v>3277</v>
      </c>
      <c r="AB442" s="51"/>
      <c r="AC442" s="51" t="str">
        <f>CONCATENATE(IMPORT[[#This Row],[1]]," ",IMPORT[[#This Row],[2]],IF(IMPORT[[#This Row],[3]]="","",CONCATENATE(" ",IMPORT[[#This Row],[3]])))</f>
        <v>Ribbon THY-50</v>
      </c>
      <c r="AD442" s="51" t="str">
        <f>CONCATENATE("Import ",IMPORT[[#This Row],[Ket]])</f>
        <v>Import B4</v>
      </c>
      <c r="AE442" s="52">
        <v>400</v>
      </c>
      <c r="AF442" s="52" t="s">
        <v>5118</v>
      </c>
      <c r="AG442" s="52" t="s">
        <v>5780</v>
      </c>
      <c r="AH442" s="52">
        <f ca="1">IMPORT[[#This Row],[C]]</f>
        <v>4</v>
      </c>
      <c r="AI442" s="126" t="str">
        <f>CONCATENATE(IMPORT[[#This Row],[6]]," ",IMPORT[[#This Row],[7]])</f>
        <v>400 PCS</v>
      </c>
    </row>
    <row r="443" spans="1:35">
      <c r="A443" s="102">
        <v>441</v>
      </c>
      <c r="B443" s="31">
        <f ca="1">IF(IMPORT[[#This Row],[C]]&lt;1,"",ROW()-2)</f>
        <v>441</v>
      </c>
      <c r="C443" s="57" t="s">
        <v>3278</v>
      </c>
      <c r="D443" s="31" t="s">
        <v>2759</v>
      </c>
      <c r="E443" s="31">
        <v>600</v>
      </c>
      <c r="F443" s="31">
        <f ca="1">IMPORT[TT]</f>
        <v>4</v>
      </c>
      <c r="G443" s="31"/>
      <c r="H443" s="31" t="s">
        <v>2832</v>
      </c>
      <c r="I443" s="32">
        <v>4</v>
      </c>
      <c r="K443" s="31" t="str">
        <f>IF(IMPORT[[#This Row],[b1]]="","",IMPORT[[#This Row],[b1]]-IMPORT[[#This Row],[a1]])</f>
        <v/>
      </c>
      <c r="L443" s="32">
        <f ca="1">SUM(INDIRECT(IMPORT_VAR[TABLENAME]&amp;"[@a"&amp;$1:$1-1&amp;"]"),INDIRECT(IMPORT_VAR[TABLENAME]&amp;"[@c"&amp;$1:$1-1&amp;"]"))</f>
        <v>4</v>
      </c>
      <c r="M443" s="31"/>
      <c r="N443" s="31" t="str">
        <f>IF(IMPORT[[#This Row],[b2]]="","",IMPORT[[#This Row],[b2]]-IMPORT[[#This Row],[a2]])</f>
        <v/>
      </c>
      <c r="O443" s="32">
        <f ca="1">SUM(INDIRECT(IMPORT_VAR[TABLENAME]&amp;"[@a"&amp;$1:$1-1&amp;"]"),INDIRECT(IMPORT_VAR[TABLENAME]&amp;"[@c"&amp;$1:$1-1&amp;"]"))</f>
        <v>4</v>
      </c>
      <c r="P443" s="33"/>
      <c r="Q443" s="33" t="str">
        <f>IF(IMPORT[[#This Row],[b3]]="","",IMPORT[[#This Row],[b3]]-IMPORT[[#This Row],[a3]])</f>
        <v/>
      </c>
      <c r="R443" s="32">
        <f ca="1">SUM(INDIRECT(IMPORT_VAR[TABLENAME]&amp;"[@a"&amp;$1:$1-1&amp;"]"),INDIRECT(IMPORT_VAR[TABLENAME]&amp;"[@c"&amp;$1:$1-1&amp;"]"))</f>
        <v>4</v>
      </c>
      <c r="S443" s="33"/>
      <c r="T443" s="33" t="str">
        <f>IF(IMPORT[[#This Row],[b4]]="","",IMPORT[[#This Row],[b4]]-IMPORT[[#This Row],[a4]])</f>
        <v/>
      </c>
      <c r="U443" s="32">
        <f ca="1">SUM(INDIRECT(IMPORT_VAR[TABLENAME]&amp;"[@a"&amp;$1:$1-1&amp;"]"),INDIRECT(IMPORT_VAR[TABLENAME]&amp;"[@c"&amp;$1:$1-1&amp;"]"))</f>
        <v>4</v>
      </c>
      <c r="V443" s="33"/>
      <c r="W443" s="31"/>
      <c r="X443" s="31" t="str">
        <f>IF(IMPORT[[#This Row],[b5]]="","",IMPORT[[#This Row],[b5]]-IMPORT[[#This Row],[a5]])</f>
        <v/>
      </c>
      <c r="Y443" s="49">
        <f ca="1">SUM(INDIRECT(IMPORT_VAR[TABLENAME]&amp;"[@a"&amp;$1:$1-1&amp;"]"),INDIRECT(IMPORT_VAR[TABLENAME]&amp;"[@c"&amp;$1:$1-1&amp;"]"))</f>
        <v>4</v>
      </c>
      <c r="Z443" s="51" t="s">
        <v>5731</v>
      </c>
      <c r="AA443" s="51" t="s">
        <v>3278</v>
      </c>
      <c r="AB443" s="51"/>
      <c r="AC443" s="51" t="str">
        <f>CONCATENATE(IMPORT[[#This Row],[1]]," ",IMPORT[[#This Row],[2]],IF(IMPORT[[#This Row],[3]]="","",CONCATENATE(" ",IMPORT[[#This Row],[3]])))</f>
        <v>Abjad 349A</v>
      </c>
      <c r="AD443" s="51" t="str">
        <f>CONCATENATE("Import ",IMPORT[[#This Row],[Ket]])</f>
        <v>Import B4</v>
      </c>
      <c r="AE443" s="52">
        <v>600</v>
      </c>
      <c r="AF443" s="52" t="s">
        <v>5118</v>
      </c>
      <c r="AG443" s="52" t="s">
        <v>5780</v>
      </c>
      <c r="AH443" s="52">
        <f ca="1">IMPORT[[#This Row],[C]]</f>
        <v>4</v>
      </c>
      <c r="AI443" s="126" t="str">
        <f>CONCATENATE(IMPORT[[#This Row],[6]]," ",IMPORT[[#This Row],[7]])</f>
        <v>600 PCS</v>
      </c>
    </row>
    <row r="444" spans="1:35">
      <c r="A444" s="102">
        <v>442</v>
      </c>
      <c r="B444" s="31">
        <f ca="1">IF(IMPORT[[#This Row],[C]]&lt;1,"",ROW()-2)</f>
        <v>442</v>
      </c>
      <c r="C444" s="57" t="s">
        <v>3279</v>
      </c>
      <c r="D444" s="31" t="s">
        <v>3245</v>
      </c>
      <c r="E444" s="31">
        <v>600</v>
      </c>
      <c r="F444" s="31">
        <f ca="1">IMPORT[TT]</f>
        <v>4</v>
      </c>
      <c r="G444" s="31"/>
      <c r="H444" s="31" t="s">
        <v>2832</v>
      </c>
      <c r="I444" s="32">
        <v>4</v>
      </c>
      <c r="K444" s="31" t="str">
        <f>IF(IMPORT[[#This Row],[b1]]="","",IMPORT[[#This Row],[b1]]-IMPORT[[#This Row],[a1]])</f>
        <v/>
      </c>
      <c r="L444" s="32">
        <f ca="1">SUM(INDIRECT(IMPORT_VAR[TABLENAME]&amp;"[@a"&amp;$1:$1-1&amp;"]"),INDIRECT(IMPORT_VAR[TABLENAME]&amp;"[@c"&amp;$1:$1-1&amp;"]"))</f>
        <v>4</v>
      </c>
      <c r="M444" s="31"/>
      <c r="N444" s="31" t="str">
        <f>IF(IMPORT[[#This Row],[b2]]="","",IMPORT[[#This Row],[b2]]-IMPORT[[#This Row],[a2]])</f>
        <v/>
      </c>
      <c r="O444" s="32">
        <f ca="1">SUM(INDIRECT(IMPORT_VAR[TABLENAME]&amp;"[@a"&amp;$1:$1-1&amp;"]"),INDIRECT(IMPORT_VAR[TABLENAME]&amp;"[@c"&amp;$1:$1-1&amp;"]"))</f>
        <v>4</v>
      </c>
      <c r="P444" s="33"/>
      <c r="Q444" s="33" t="str">
        <f>IF(IMPORT[[#This Row],[b3]]="","",IMPORT[[#This Row],[b3]]-IMPORT[[#This Row],[a3]])</f>
        <v/>
      </c>
      <c r="R444" s="32">
        <f ca="1">SUM(INDIRECT(IMPORT_VAR[TABLENAME]&amp;"[@a"&amp;$1:$1-1&amp;"]"),INDIRECT(IMPORT_VAR[TABLENAME]&amp;"[@c"&amp;$1:$1-1&amp;"]"))</f>
        <v>4</v>
      </c>
      <c r="S444" s="33"/>
      <c r="T444" s="33" t="str">
        <f>IF(IMPORT[[#This Row],[b4]]="","",IMPORT[[#This Row],[b4]]-IMPORT[[#This Row],[a4]])</f>
        <v/>
      </c>
      <c r="U444" s="32">
        <f ca="1">SUM(INDIRECT(IMPORT_VAR[TABLENAME]&amp;"[@a"&amp;$1:$1-1&amp;"]"),INDIRECT(IMPORT_VAR[TABLENAME]&amp;"[@c"&amp;$1:$1-1&amp;"]"))</f>
        <v>4</v>
      </c>
      <c r="V444" s="33"/>
      <c r="W444" s="31"/>
      <c r="X444" s="31" t="str">
        <f>IF(IMPORT[[#This Row],[b5]]="","",IMPORT[[#This Row],[b5]]-IMPORT[[#This Row],[a5]])</f>
        <v/>
      </c>
      <c r="Y444" s="49">
        <f ca="1">SUM(INDIRECT(IMPORT_VAR[TABLENAME]&amp;"[@a"&amp;$1:$1-1&amp;"]"),INDIRECT(IMPORT_VAR[TABLENAME]&amp;"[@c"&amp;$1:$1-1&amp;"]"))</f>
        <v>4</v>
      </c>
      <c r="Z444" s="51" t="s">
        <v>3245</v>
      </c>
      <c r="AA444" s="51" t="s">
        <v>3279</v>
      </c>
      <c r="AB444" s="51"/>
      <c r="AC444" s="51" t="str">
        <f>CONCATENATE(IMPORT[[#This Row],[1]]," ",IMPORT[[#This Row],[2]],IF(IMPORT[[#This Row],[3]]="","",CONCATENATE(" ",IMPORT[[#This Row],[3]])))</f>
        <v>Number 349B</v>
      </c>
      <c r="AD444" s="51" t="str">
        <f>CONCATENATE("Import ",IMPORT[[#This Row],[Ket]])</f>
        <v>Import B4</v>
      </c>
      <c r="AE444" s="52">
        <v>600</v>
      </c>
      <c r="AF444" s="52" t="s">
        <v>5118</v>
      </c>
      <c r="AG444" s="52" t="s">
        <v>5780</v>
      </c>
      <c r="AH444" s="52">
        <f ca="1">IMPORT[[#This Row],[C]]</f>
        <v>4</v>
      </c>
      <c r="AI444" s="126" t="str">
        <f>CONCATENATE(IMPORT[[#This Row],[6]]," ",IMPORT[[#This Row],[7]])</f>
        <v>600 PCS</v>
      </c>
    </row>
    <row r="445" spans="1:35">
      <c r="A445" s="102">
        <v>443</v>
      </c>
      <c r="B445" s="31">
        <f ca="1">IF(IMPORT[[#This Row],[C]]&lt;1,"",ROW()-2)</f>
        <v>443</v>
      </c>
      <c r="C445" s="57" t="s">
        <v>3244</v>
      </c>
      <c r="D445" s="31" t="s">
        <v>3245</v>
      </c>
      <c r="E445" s="31">
        <v>400</v>
      </c>
      <c r="F445" s="31">
        <f ca="1">IMPORT[TT]</f>
        <v>4</v>
      </c>
      <c r="G445" s="31"/>
      <c r="H445" s="31" t="s">
        <v>2832</v>
      </c>
      <c r="I445" s="32">
        <v>4</v>
      </c>
      <c r="K445" s="31" t="str">
        <f>IF(IMPORT[[#This Row],[b1]]="","",IMPORT[[#This Row],[b1]]-IMPORT[[#This Row],[a1]])</f>
        <v/>
      </c>
      <c r="L445" s="32">
        <f ca="1">SUM(INDIRECT(IMPORT_VAR[TABLENAME]&amp;"[@a"&amp;$1:$1-1&amp;"]"),INDIRECT(IMPORT_VAR[TABLENAME]&amp;"[@c"&amp;$1:$1-1&amp;"]"))</f>
        <v>4</v>
      </c>
      <c r="M445" s="31"/>
      <c r="N445" s="31" t="str">
        <f>IF(IMPORT[[#This Row],[b2]]="","",IMPORT[[#This Row],[b2]]-IMPORT[[#This Row],[a2]])</f>
        <v/>
      </c>
      <c r="O445" s="32">
        <f ca="1">SUM(INDIRECT(IMPORT_VAR[TABLENAME]&amp;"[@a"&amp;$1:$1-1&amp;"]"),INDIRECT(IMPORT_VAR[TABLENAME]&amp;"[@c"&amp;$1:$1-1&amp;"]"))</f>
        <v>4</v>
      </c>
      <c r="P445" s="33"/>
      <c r="Q445" s="33" t="str">
        <f>IF(IMPORT[[#This Row],[b3]]="","",IMPORT[[#This Row],[b3]]-IMPORT[[#This Row],[a3]])</f>
        <v/>
      </c>
      <c r="R445" s="32">
        <f ca="1">SUM(INDIRECT(IMPORT_VAR[TABLENAME]&amp;"[@a"&amp;$1:$1-1&amp;"]"),INDIRECT(IMPORT_VAR[TABLENAME]&amp;"[@c"&amp;$1:$1-1&amp;"]"))</f>
        <v>4</v>
      </c>
      <c r="S445" s="33"/>
      <c r="T445" s="33" t="str">
        <f>IF(IMPORT[[#This Row],[b4]]="","",IMPORT[[#This Row],[b4]]-IMPORT[[#This Row],[a4]])</f>
        <v/>
      </c>
      <c r="U445" s="32">
        <f ca="1">SUM(INDIRECT(IMPORT_VAR[TABLENAME]&amp;"[@a"&amp;$1:$1-1&amp;"]"),INDIRECT(IMPORT_VAR[TABLENAME]&amp;"[@c"&amp;$1:$1-1&amp;"]"))</f>
        <v>4</v>
      </c>
      <c r="V445" s="33"/>
      <c r="W445" s="31"/>
      <c r="X445" s="31" t="str">
        <f>IF(IMPORT[[#This Row],[b5]]="","",IMPORT[[#This Row],[b5]]-IMPORT[[#This Row],[a5]])</f>
        <v/>
      </c>
      <c r="Y445" s="49">
        <f ca="1">SUM(INDIRECT(IMPORT_VAR[TABLENAME]&amp;"[@a"&amp;$1:$1-1&amp;"]"),INDIRECT(IMPORT_VAR[TABLENAME]&amp;"[@c"&amp;$1:$1-1&amp;"]"))</f>
        <v>4</v>
      </c>
      <c r="Z445" s="51" t="s">
        <v>3245</v>
      </c>
      <c r="AA445" s="51" t="s">
        <v>3244</v>
      </c>
      <c r="AB445" s="51"/>
      <c r="AC445" s="51" t="str">
        <f>CONCATENATE(IMPORT[[#This Row],[1]]," ",IMPORT[[#This Row],[2]],IF(IMPORT[[#This Row],[3]]="","",CONCATENATE(" ",IMPORT[[#This Row],[3]])))</f>
        <v>Number 8550B</v>
      </c>
      <c r="AD445" s="51" t="str">
        <f>CONCATENATE("Import ",IMPORT[[#This Row],[Ket]])</f>
        <v>Import B4</v>
      </c>
      <c r="AE445" s="52">
        <v>400</v>
      </c>
      <c r="AF445" s="52" t="s">
        <v>5118</v>
      </c>
      <c r="AG445" s="52" t="s">
        <v>5780</v>
      </c>
      <c r="AH445" s="52">
        <f ca="1">IMPORT[[#This Row],[C]]</f>
        <v>4</v>
      </c>
      <c r="AI445" s="126" t="str">
        <f>CONCATENATE(IMPORT[[#This Row],[6]]," ",IMPORT[[#This Row],[7]])</f>
        <v>400 PCS</v>
      </c>
    </row>
    <row r="446" spans="1:35">
      <c r="A446" s="102">
        <v>444</v>
      </c>
      <c r="B446" s="31">
        <f ca="1">IF(IMPORT[[#This Row],[C]]&lt;1,"",ROW()-2)</f>
        <v>444</v>
      </c>
      <c r="C446" s="57" t="s">
        <v>3246</v>
      </c>
      <c r="D446" s="31" t="s">
        <v>2759</v>
      </c>
      <c r="E446" s="31">
        <v>400</v>
      </c>
      <c r="F446" s="31">
        <f ca="1">IMPORT[TT]</f>
        <v>3</v>
      </c>
      <c r="G446" s="31"/>
      <c r="H446" s="31" t="s">
        <v>2832</v>
      </c>
      <c r="I446" s="32">
        <v>3</v>
      </c>
      <c r="K446" s="31" t="str">
        <f>IF(IMPORT[[#This Row],[b1]]="","",IMPORT[[#This Row],[b1]]-IMPORT[[#This Row],[a1]])</f>
        <v/>
      </c>
      <c r="L446" s="32">
        <f ca="1">SUM(INDIRECT(IMPORT_VAR[TABLENAME]&amp;"[@a"&amp;$1:$1-1&amp;"]"),INDIRECT(IMPORT_VAR[TABLENAME]&amp;"[@c"&amp;$1:$1-1&amp;"]"))</f>
        <v>3</v>
      </c>
      <c r="M446" s="31"/>
      <c r="N446" s="31" t="str">
        <f>IF(IMPORT[[#This Row],[b2]]="","",IMPORT[[#This Row],[b2]]-IMPORT[[#This Row],[a2]])</f>
        <v/>
      </c>
      <c r="O446" s="32">
        <f ca="1">SUM(INDIRECT(IMPORT_VAR[TABLENAME]&amp;"[@a"&amp;$1:$1-1&amp;"]"),INDIRECT(IMPORT_VAR[TABLENAME]&amp;"[@c"&amp;$1:$1-1&amp;"]"))</f>
        <v>3</v>
      </c>
      <c r="P446" s="33"/>
      <c r="Q446" s="33" t="str">
        <f>IF(IMPORT[[#This Row],[b3]]="","",IMPORT[[#This Row],[b3]]-IMPORT[[#This Row],[a3]])</f>
        <v/>
      </c>
      <c r="R446" s="32">
        <f ca="1">SUM(INDIRECT(IMPORT_VAR[TABLENAME]&amp;"[@a"&amp;$1:$1-1&amp;"]"),INDIRECT(IMPORT_VAR[TABLENAME]&amp;"[@c"&amp;$1:$1-1&amp;"]"))</f>
        <v>3</v>
      </c>
      <c r="S446" s="33"/>
      <c r="T446" s="33" t="str">
        <f>IF(IMPORT[[#This Row],[b4]]="","",IMPORT[[#This Row],[b4]]-IMPORT[[#This Row],[a4]])</f>
        <v/>
      </c>
      <c r="U446" s="32">
        <f ca="1">SUM(INDIRECT(IMPORT_VAR[TABLENAME]&amp;"[@a"&amp;$1:$1-1&amp;"]"),INDIRECT(IMPORT_VAR[TABLENAME]&amp;"[@c"&amp;$1:$1-1&amp;"]"))</f>
        <v>3</v>
      </c>
      <c r="V446" s="33"/>
      <c r="W446" s="31"/>
      <c r="X446" s="31" t="str">
        <f>IF(IMPORT[[#This Row],[b5]]="","",IMPORT[[#This Row],[b5]]-IMPORT[[#This Row],[a5]])</f>
        <v/>
      </c>
      <c r="Y446" s="49">
        <f ca="1">SUM(INDIRECT(IMPORT_VAR[TABLENAME]&amp;"[@a"&amp;$1:$1-1&amp;"]"),INDIRECT(IMPORT_VAR[TABLENAME]&amp;"[@c"&amp;$1:$1-1&amp;"]"))</f>
        <v>3</v>
      </c>
      <c r="Z446" s="51" t="s">
        <v>5731</v>
      </c>
      <c r="AA446" s="51" t="s">
        <v>3246</v>
      </c>
      <c r="AB446" s="51"/>
      <c r="AC446" s="51" t="str">
        <f>CONCATENATE(IMPORT[[#This Row],[1]]," ",IMPORT[[#This Row],[2]],IF(IMPORT[[#This Row],[3]]="","",CONCATENATE(" ",IMPORT[[#This Row],[3]])))</f>
        <v>Abjad 8550A</v>
      </c>
      <c r="AD446" s="51" t="str">
        <f>CONCATENATE("Import ",IMPORT[[#This Row],[Ket]])</f>
        <v>Import B4</v>
      </c>
      <c r="AE446" s="52">
        <v>400</v>
      </c>
      <c r="AF446" s="52" t="s">
        <v>5118</v>
      </c>
      <c r="AG446" s="52" t="s">
        <v>5780</v>
      </c>
      <c r="AH446" s="52">
        <f ca="1">IMPORT[[#This Row],[C]]</f>
        <v>3</v>
      </c>
      <c r="AI446" s="126" t="str">
        <f>CONCATENATE(IMPORT[[#This Row],[6]]," ",IMPORT[[#This Row],[7]])</f>
        <v>400 PCS</v>
      </c>
    </row>
    <row r="447" spans="1:35">
      <c r="A447" s="102">
        <v>445</v>
      </c>
      <c r="B447" s="31">
        <f ca="1">IF(IMPORT[[#This Row],[C]]&lt;1,"",ROW()-2)</f>
        <v>445</v>
      </c>
      <c r="C447" s="57">
        <v>8101</v>
      </c>
      <c r="D447" s="31" t="s">
        <v>2761</v>
      </c>
      <c r="E447" s="31">
        <v>144</v>
      </c>
      <c r="F447" s="31">
        <f ca="1">IMPORT[TT]</f>
        <v>5</v>
      </c>
      <c r="G447" s="31"/>
      <c r="H447" s="31" t="s">
        <v>2832</v>
      </c>
      <c r="I447" s="32">
        <v>5</v>
      </c>
      <c r="K447" s="31" t="str">
        <f>IF(IMPORT[[#This Row],[b1]]="","",IMPORT[[#This Row],[b1]]-IMPORT[[#This Row],[a1]])</f>
        <v/>
      </c>
      <c r="L447" s="32">
        <f ca="1">SUM(INDIRECT(IMPORT_VAR[TABLENAME]&amp;"[@a"&amp;$1:$1-1&amp;"]"),INDIRECT(IMPORT_VAR[TABLENAME]&amp;"[@c"&amp;$1:$1-1&amp;"]"))</f>
        <v>5</v>
      </c>
      <c r="M447" s="31"/>
      <c r="N447" s="31" t="str">
        <f>IF(IMPORT[[#This Row],[b2]]="","",IMPORT[[#This Row],[b2]]-IMPORT[[#This Row],[a2]])</f>
        <v/>
      </c>
      <c r="O447" s="32">
        <f ca="1">SUM(INDIRECT(IMPORT_VAR[TABLENAME]&amp;"[@a"&amp;$1:$1-1&amp;"]"),INDIRECT(IMPORT_VAR[TABLENAME]&amp;"[@c"&amp;$1:$1-1&amp;"]"))</f>
        <v>5</v>
      </c>
      <c r="P447" s="33"/>
      <c r="Q447" s="33" t="str">
        <f>IF(IMPORT[[#This Row],[b3]]="","",IMPORT[[#This Row],[b3]]-IMPORT[[#This Row],[a3]])</f>
        <v/>
      </c>
      <c r="R447" s="32">
        <f ca="1">SUM(INDIRECT(IMPORT_VAR[TABLENAME]&amp;"[@a"&amp;$1:$1-1&amp;"]"),INDIRECT(IMPORT_VAR[TABLENAME]&amp;"[@c"&amp;$1:$1-1&amp;"]"))</f>
        <v>5</v>
      </c>
      <c r="S447" s="33"/>
      <c r="T447" s="33" t="str">
        <f>IF(IMPORT[[#This Row],[b4]]="","",IMPORT[[#This Row],[b4]]-IMPORT[[#This Row],[a4]])</f>
        <v/>
      </c>
      <c r="U447" s="32">
        <f ca="1">SUM(INDIRECT(IMPORT_VAR[TABLENAME]&amp;"[@a"&amp;$1:$1-1&amp;"]"),INDIRECT(IMPORT_VAR[TABLENAME]&amp;"[@c"&amp;$1:$1-1&amp;"]"))</f>
        <v>5</v>
      </c>
      <c r="V447" s="33"/>
      <c r="W447" s="31"/>
      <c r="X447" s="31" t="str">
        <f>IF(IMPORT[[#This Row],[b5]]="","",IMPORT[[#This Row],[b5]]-IMPORT[[#This Row],[a5]])</f>
        <v/>
      </c>
      <c r="Y447" s="49">
        <f ca="1">SUM(INDIRECT(IMPORT_VAR[TABLENAME]&amp;"[@a"&amp;$1:$1-1&amp;"]"),INDIRECT(IMPORT_VAR[TABLENAME]&amp;"[@c"&amp;$1:$1-1&amp;"]"))</f>
        <v>5</v>
      </c>
      <c r="Z447" s="51" t="s">
        <v>2982</v>
      </c>
      <c r="AA447" s="51">
        <v>8101</v>
      </c>
      <c r="AB447" s="51"/>
      <c r="AC447" s="51" t="str">
        <f>CONCATENATE(IMPORT[[#This Row],[1]]," ",IMPORT[[#This Row],[2]],IF(IMPORT[[#This Row],[3]]="","",CONCATENATE(" ",IMPORT[[#This Row],[3]])))</f>
        <v>Magnet 8101</v>
      </c>
      <c r="AD447" s="51" t="str">
        <f>CONCATENATE("Import ",IMPORT[[#This Row],[Ket]])</f>
        <v>Import B4</v>
      </c>
      <c r="AE447" s="52">
        <v>144</v>
      </c>
      <c r="AF447" s="52" t="s">
        <v>5118</v>
      </c>
      <c r="AG447" s="52" t="s">
        <v>5780</v>
      </c>
      <c r="AH447" s="52">
        <f ca="1">IMPORT[[#This Row],[C]]</f>
        <v>5</v>
      </c>
      <c r="AI447" s="126" t="str">
        <f>CONCATENATE(IMPORT[[#This Row],[6]]," ",IMPORT[[#This Row],[7]])</f>
        <v>144 PCS</v>
      </c>
    </row>
    <row r="448" spans="1:35">
      <c r="A448" s="102">
        <v>446</v>
      </c>
      <c r="B448" s="31">
        <f ca="1">IF(IMPORT[[#This Row],[C]]&lt;1,"",ROW()-2)</f>
        <v>446</v>
      </c>
      <c r="C448" s="57">
        <v>8102</v>
      </c>
      <c r="D448" s="31" t="s">
        <v>2761</v>
      </c>
      <c r="E448" s="31">
        <v>144</v>
      </c>
      <c r="F448" s="31">
        <f ca="1">IMPORT[TT]</f>
        <v>11</v>
      </c>
      <c r="G448" s="31"/>
      <c r="H448" s="31" t="s">
        <v>2832</v>
      </c>
      <c r="I448" s="32">
        <v>11</v>
      </c>
      <c r="K448" s="31" t="str">
        <f>IF(IMPORT[[#This Row],[b1]]="","",IMPORT[[#This Row],[b1]]-IMPORT[[#This Row],[a1]])</f>
        <v/>
      </c>
      <c r="L448" s="32">
        <f ca="1">SUM(INDIRECT(IMPORT_VAR[TABLENAME]&amp;"[@a"&amp;$1:$1-1&amp;"]"),INDIRECT(IMPORT_VAR[TABLENAME]&amp;"[@c"&amp;$1:$1-1&amp;"]"))</f>
        <v>11</v>
      </c>
      <c r="M448" s="31"/>
      <c r="N448" s="31" t="str">
        <f>IF(IMPORT[[#This Row],[b2]]="","",IMPORT[[#This Row],[b2]]-IMPORT[[#This Row],[a2]])</f>
        <v/>
      </c>
      <c r="O448" s="32">
        <f ca="1">SUM(INDIRECT(IMPORT_VAR[TABLENAME]&amp;"[@a"&amp;$1:$1-1&amp;"]"),INDIRECT(IMPORT_VAR[TABLENAME]&amp;"[@c"&amp;$1:$1-1&amp;"]"))</f>
        <v>11</v>
      </c>
      <c r="P448" s="33"/>
      <c r="Q448" s="33" t="str">
        <f>IF(IMPORT[[#This Row],[b3]]="","",IMPORT[[#This Row],[b3]]-IMPORT[[#This Row],[a3]])</f>
        <v/>
      </c>
      <c r="R448" s="32">
        <f ca="1">SUM(INDIRECT(IMPORT_VAR[TABLENAME]&amp;"[@a"&amp;$1:$1-1&amp;"]"),INDIRECT(IMPORT_VAR[TABLENAME]&amp;"[@c"&amp;$1:$1-1&amp;"]"))</f>
        <v>11</v>
      </c>
      <c r="S448" s="33"/>
      <c r="T448" s="33" t="str">
        <f>IF(IMPORT[[#This Row],[b4]]="","",IMPORT[[#This Row],[b4]]-IMPORT[[#This Row],[a4]])</f>
        <v/>
      </c>
      <c r="U448" s="32">
        <f ca="1">SUM(INDIRECT(IMPORT_VAR[TABLENAME]&amp;"[@a"&amp;$1:$1-1&amp;"]"),INDIRECT(IMPORT_VAR[TABLENAME]&amp;"[@c"&amp;$1:$1-1&amp;"]"))</f>
        <v>11</v>
      </c>
      <c r="V448" s="33"/>
      <c r="W448" s="31"/>
      <c r="X448" s="31" t="str">
        <f>IF(IMPORT[[#This Row],[b5]]="","",IMPORT[[#This Row],[b5]]-IMPORT[[#This Row],[a5]])</f>
        <v/>
      </c>
      <c r="Y448" s="49">
        <f ca="1">SUM(INDIRECT(IMPORT_VAR[TABLENAME]&amp;"[@a"&amp;$1:$1-1&amp;"]"),INDIRECT(IMPORT_VAR[TABLENAME]&amp;"[@c"&amp;$1:$1-1&amp;"]"))</f>
        <v>11</v>
      </c>
      <c r="Z448" s="51" t="s">
        <v>2982</v>
      </c>
      <c r="AA448" s="51">
        <v>8102</v>
      </c>
      <c r="AB448" s="51"/>
      <c r="AC448" s="51" t="str">
        <f>CONCATENATE(IMPORT[[#This Row],[1]]," ",IMPORT[[#This Row],[2]],IF(IMPORT[[#This Row],[3]]="","",CONCATENATE(" ",IMPORT[[#This Row],[3]])))</f>
        <v>Magnet 8102</v>
      </c>
      <c r="AD448" s="51" t="str">
        <f>CONCATENATE("Import ",IMPORT[[#This Row],[Ket]])</f>
        <v>Import B4</v>
      </c>
      <c r="AE448" s="52">
        <v>144</v>
      </c>
      <c r="AF448" s="52" t="s">
        <v>5118</v>
      </c>
      <c r="AG448" s="52" t="s">
        <v>5780</v>
      </c>
      <c r="AH448" s="52">
        <f ca="1">IMPORT[[#This Row],[C]]</f>
        <v>11</v>
      </c>
      <c r="AI448" s="126" t="str">
        <f>CONCATENATE(IMPORT[[#This Row],[6]]," ",IMPORT[[#This Row],[7]])</f>
        <v>144 PCS</v>
      </c>
    </row>
    <row r="449" spans="1:35">
      <c r="A449" s="102">
        <v>447</v>
      </c>
      <c r="B449" s="31">
        <f ca="1">IF(IMPORT[[#This Row],[C]]&lt;1,"",ROW()-2)</f>
        <v>447</v>
      </c>
      <c r="C449" s="57" t="s">
        <v>3280</v>
      </c>
      <c r="D449" s="31" t="s">
        <v>3281</v>
      </c>
      <c r="E449" s="31">
        <v>792</v>
      </c>
      <c r="F449" s="31">
        <f ca="1">IMPORT[TT]</f>
        <v>7</v>
      </c>
      <c r="G449" s="31"/>
      <c r="H449" s="34" t="s">
        <v>2832</v>
      </c>
      <c r="I449" s="32">
        <v>7</v>
      </c>
      <c r="K449" s="31" t="str">
        <f>IF(IMPORT[[#This Row],[b1]]="","",IMPORT[[#This Row],[b1]]-IMPORT[[#This Row],[a1]])</f>
        <v/>
      </c>
      <c r="L449" s="32">
        <f ca="1">SUM(INDIRECT(IMPORT_VAR[TABLENAME]&amp;"[@a"&amp;$1:$1-1&amp;"]"),INDIRECT(IMPORT_VAR[TABLENAME]&amp;"[@c"&amp;$1:$1-1&amp;"]"))</f>
        <v>7</v>
      </c>
      <c r="M449" s="31"/>
      <c r="N449" s="31" t="str">
        <f>IF(IMPORT[[#This Row],[b2]]="","",IMPORT[[#This Row],[b2]]-IMPORT[[#This Row],[a2]])</f>
        <v/>
      </c>
      <c r="O449" s="32">
        <f ca="1">SUM(INDIRECT(IMPORT_VAR[TABLENAME]&amp;"[@a"&amp;$1:$1-1&amp;"]"),INDIRECT(IMPORT_VAR[TABLENAME]&amp;"[@c"&amp;$1:$1-1&amp;"]"))</f>
        <v>7</v>
      </c>
      <c r="P449" s="33"/>
      <c r="Q449" s="33" t="str">
        <f>IF(IMPORT[[#This Row],[b3]]="","",IMPORT[[#This Row],[b3]]-IMPORT[[#This Row],[a3]])</f>
        <v/>
      </c>
      <c r="R449" s="32">
        <f ca="1">SUM(INDIRECT(IMPORT_VAR[TABLENAME]&amp;"[@a"&amp;$1:$1-1&amp;"]"),INDIRECT(IMPORT_VAR[TABLENAME]&amp;"[@c"&amp;$1:$1-1&amp;"]"))</f>
        <v>7</v>
      </c>
      <c r="S449" s="33"/>
      <c r="T449" s="33" t="str">
        <f>IF(IMPORT[[#This Row],[b4]]="","",IMPORT[[#This Row],[b4]]-IMPORT[[#This Row],[a4]])</f>
        <v/>
      </c>
      <c r="U449" s="32">
        <f ca="1">SUM(INDIRECT(IMPORT_VAR[TABLENAME]&amp;"[@a"&amp;$1:$1-1&amp;"]"),INDIRECT(IMPORT_VAR[TABLENAME]&amp;"[@c"&amp;$1:$1-1&amp;"]"))</f>
        <v>7</v>
      </c>
      <c r="V449" s="33"/>
      <c r="W449" s="31"/>
      <c r="X449" s="31" t="str">
        <f>IF(IMPORT[[#This Row],[b5]]="","",IMPORT[[#This Row],[b5]]-IMPORT[[#This Row],[a5]])</f>
        <v/>
      </c>
      <c r="Y449" s="49">
        <f ca="1">SUM(INDIRECT(IMPORT_VAR[TABLENAME]&amp;"[@a"&amp;$1:$1-1&amp;"]"),INDIRECT(IMPORT_VAR[TABLENAME]&amp;"[@c"&amp;$1:$1-1&amp;"]"))</f>
        <v>7</v>
      </c>
      <c r="Z449" s="51" t="s">
        <v>3055</v>
      </c>
      <c r="AA449" s="51" t="s">
        <v>3280</v>
      </c>
      <c r="AB449" s="51"/>
      <c r="AC449" s="51" t="str">
        <f>CONCATENATE(IMPORT[[#This Row],[1]]," ",IMPORT[[#This Row],[2]],IF(IMPORT[[#This Row],[3]]="","",CONCATENATE(" ",IMPORT[[#This Row],[3]])))</f>
        <v>Study Board 9900-3</v>
      </c>
      <c r="AD449" s="51" t="str">
        <f>CONCATENATE("Import ",IMPORT[[#This Row],[Ket]])</f>
        <v>Import B4</v>
      </c>
      <c r="AE449" s="52">
        <v>792</v>
      </c>
      <c r="AF449" s="52" t="s">
        <v>5118</v>
      </c>
      <c r="AG449" s="52" t="s">
        <v>5780</v>
      </c>
      <c r="AH449" s="52">
        <f ca="1">IMPORT[[#This Row],[C]]</f>
        <v>7</v>
      </c>
      <c r="AI449" s="126" t="str">
        <f>CONCATENATE(IMPORT[[#This Row],[6]]," ",IMPORT[[#This Row],[7]])</f>
        <v>792 PCS</v>
      </c>
    </row>
    <row r="450" spans="1:35">
      <c r="A450" s="102">
        <v>448</v>
      </c>
      <c r="B450" s="31">
        <f ca="1">IF(IMPORT[[#This Row],[C]]&lt;1,"",ROW()-2)</f>
        <v>448</v>
      </c>
      <c r="C450" s="57">
        <v>604</v>
      </c>
      <c r="D450" s="31" t="s">
        <v>3281</v>
      </c>
      <c r="E450" s="31">
        <v>600</v>
      </c>
      <c r="F450" s="31">
        <f ca="1">IMPORT[TT]</f>
        <v>4</v>
      </c>
      <c r="G450" s="31"/>
      <c r="H450" s="34" t="s">
        <v>2832</v>
      </c>
      <c r="I450" s="32">
        <v>4</v>
      </c>
      <c r="K450" s="31" t="str">
        <f>IF(IMPORT[[#This Row],[b1]]="","",IMPORT[[#This Row],[b1]]-IMPORT[[#This Row],[a1]])</f>
        <v/>
      </c>
      <c r="L450" s="32">
        <f ca="1">SUM(INDIRECT(IMPORT_VAR[TABLENAME]&amp;"[@a"&amp;$1:$1-1&amp;"]"),INDIRECT(IMPORT_VAR[TABLENAME]&amp;"[@c"&amp;$1:$1-1&amp;"]"))</f>
        <v>4</v>
      </c>
      <c r="M450" s="31"/>
      <c r="N450" s="31" t="str">
        <f>IF(IMPORT[[#This Row],[b2]]="","",IMPORT[[#This Row],[b2]]-IMPORT[[#This Row],[a2]])</f>
        <v/>
      </c>
      <c r="O450" s="32">
        <f ca="1">SUM(INDIRECT(IMPORT_VAR[TABLENAME]&amp;"[@a"&amp;$1:$1-1&amp;"]"),INDIRECT(IMPORT_VAR[TABLENAME]&amp;"[@c"&amp;$1:$1-1&amp;"]"))</f>
        <v>4</v>
      </c>
      <c r="P450" s="33"/>
      <c r="Q450" s="33" t="str">
        <f>IF(IMPORT[[#This Row],[b3]]="","",IMPORT[[#This Row],[b3]]-IMPORT[[#This Row],[a3]])</f>
        <v/>
      </c>
      <c r="R450" s="32">
        <f ca="1">SUM(INDIRECT(IMPORT_VAR[TABLENAME]&amp;"[@a"&amp;$1:$1-1&amp;"]"),INDIRECT(IMPORT_VAR[TABLENAME]&amp;"[@c"&amp;$1:$1-1&amp;"]"))</f>
        <v>4</v>
      </c>
      <c r="S450" s="33"/>
      <c r="T450" s="33" t="str">
        <f>IF(IMPORT[[#This Row],[b4]]="","",IMPORT[[#This Row],[b4]]-IMPORT[[#This Row],[a4]])</f>
        <v/>
      </c>
      <c r="U450" s="32">
        <f ca="1">SUM(INDIRECT(IMPORT_VAR[TABLENAME]&amp;"[@a"&amp;$1:$1-1&amp;"]"),INDIRECT(IMPORT_VAR[TABLENAME]&amp;"[@c"&amp;$1:$1-1&amp;"]"))</f>
        <v>4</v>
      </c>
      <c r="V450" s="33"/>
      <c r="W450" s="31"/>
      <c r="X450" s="31" t="str">
        <f>IF(IMPORT[[#This Row],[b5]]="","",IMPORT[[#This Row],[b5]]-IMPORT[[#This Row],[a5]])</f>
        <v/>
      </c>
      <c r="Y450" s="49">
        <f ca="1">SUM(INDIRECT(IMPORT_VAR[TABLENAME]&amp;"[@a"&amp;$1:$1-1&amp;"]"),INDIRECT(IMPORT_VAR[TABLENAME]&amp;"[@c"&amp;$1:$1-1&amp;"]"))</f>
        <v>4</v>
      </c>
      <c r="Z450" s="51" t="s">
        <v>3055</v>
      </c>
      <c r="AA450" s="51">
        <v>604</v>
      </c>
      <c r="AB450" s="51"/>
      <c r="AC450" s="51" t="str">
        <f>CONCATENATE(IMPORT[[#This Row],[1]]," ",IMPORT[[#This Row],[2]],IF(IMPORT[[#This Row],[3]]="","",CONCATENATE(" ",IMPORT[[#This Row],[3]])))</f>
        <v>Study Board 604</v>
      </c>
      <c r="AD450" s="51" t="str">
        <f>CONCATENATE("Import ",IMPORT[[#This Row],[Ket]])</f>
        <v>Import B4</v>
      </c>
      <c r="AE450" s="52">
        <v>600</v>
      </c>
      <c r="AF450" s="52" t="s">
        <v>5118</v>
      </c>
      <c r="AG450" s="52" t="s">
        <v>5780</v>
      </c>
      <c r="AH450" s="52">
        <f ca="1">IMPORT[[#This Row],[C]]</f>
        <v>4</v>
      </c>
      <c r="AI450" s="126" t="str">
        <f>CONCATENATE(IMPORT[[#This Row],[6]]," ",IMPORT[[#This Row],[7]])</f>
        <v>600 PCS</v>
      </c>
    </row>
    <row r="451" spans="1:35">
      <c r="A451" s="102">
        <v>449</v>
      </c>
      <c r="B451" s="31">
        <f ca="1">IF(IMPORT[[#This Row],[C]]&lt;1,"",ROW()-2)</f>
        <v>449</v>
      </c>
      <c r="C451" s="57" t="s">
        <v>3282</v>
      </c>
      <c r="D451" s="31" t="s">
        <v>3281</v>
      </c>
      <c r="E451" s="31">
        <v>360</v>
      </c>
      <c r="F451" s="31">
        <f ca="1">IMPORT[TT]</f>
        <v>1</v>
      </c>
      <c r="G451" s="31"/>
      <c r="H451" s="34" t="s">
        <v>2832</v>
      </c>
      <c r="I451" s="32">
        <v>1</v>
      </c>
      <c r="K451" s="31" t="str">
        <f>IF(IMPORT[[#This Row],[b1]]="","",IMPORT[[#This Row],[b1]]-IMPORT[[#This Row],[a1]])</f>
        <v/>
      </c>
      <c r="L451" s="32">
        <f ca="1">SUM(INDIRECT(IMPORT_VAR[TABLENAME]&amp;"[@a"&amp;$1:$1-1&amp;"]"),INDIRECT(IMPORT_VAR[TABLENAME]&amp;"[@c"&amp;$1:$1-1&amp;"]"))</f>
        <v>1</v>
      </c>
      <c r="M451" s="31"/>
      <c r="N451" s="31" t="str">
        <f>IF(IMPORT[[#This Row],[b2]]="","",IMPORT[[#This Row],[b2]]-IMPORT[[#This Row],[a2]])</f>
        <v/>
      </c>
      <c r="O451" s="32">
        <f ca="1">SUM(INDIRECT(IMPORT_VAR[TABLENAME]&amp;"[@a"&amp;$1:$1-1&amp;"]"),INDIRECT(IMPORT_VAR[TABLENAME]&amp;"[@c"&amp;$1:$1-1&amp;"]"))</f>
        <v>1</v>
      </c>
      <c r="P451" s="33"/>
      <c r="Q451" s="33" t="str">
        <f>IF(IMPORT[[#This Row],[b3]]="","",IMPORT[[#This Row],[b3]]-IMPORT[[#This Row],[a3]])</f>
        <v/>
      </c>
      <c r="R451" s="32">
        <f ca="1">SUM(INDIRECT(IMPORT_VAR[TABLENAME]&amp;"[@a"&amp;$1:$1-1&amp;"]"),INDIRECT(IMPORT_VAR[TABLENAME]&amp;"[@c"&amp;$1:$1-1&amp;"]"))</f>
        <v>1</v>
      </c>
      <c r="S451" s="33"/>
      <c r="T451" s="33" t="str">
        <f>IF(IMPORT[[#This Row],[b4]]="","",IMPORT[[#This Row],[b4]]-IMPORT[[#This Row],[a4]])</f>
        <v/>
      </c>
      <c r="U451" s="32">
        <f ca="1">SUM(INDIRECT(IMPORT_VAR[TABLENAME]&amp;"[@a"&amp;$1:$1-1&amp;"]"),INDIRECT(IMPORT_VAR[TABLENAME]&amp;"[@c"&amp;$1:$1-1&amp;"]"))</f>
        <v>1</v>
      </c>
      <c r="V451" s="33"/>
      <c r="W451" s="31"/>
      <c r="X451" s="31" t="str">
        <f>IF(IMPORT[[#This Row],[b5]]="","",IMPORT[[#This Row],[b5]]-IMPORT[[#This Row],[a5]])</f>
        <v/>
      </c>
      <c r="Y451" s="49">
        <f ca="1">SUM(INDIRECT(IMPORT_VAR[TABLENAME]&amp;"[@a"&amp;$1:$1-1&amp;"]"),INDIRECT(IMPORT_VAR[TABLENAME]&amp;"[@c"&amp;$1:$1-1&amp;"]"))</f>
        <v>1</v>
      </c>
      <c r="Z451" s="51" t="s">
        <v>3055</v>
      </c>
      <c r="AA451" s="51" t="s">
        <v>3282</v>
      </c>
      <c r="AB451" s="51"/>
      <c r="AC451" s="51" t="str">
        <f>CONCATENATE(IMPORT[[#This Row],[1]]," ",IMPORT[[#This Row],[2]],IF(IMPORT[[#This Row],[3]]="","",CONCATENATE(" ",IMPORT[[#This Row],[3]])))</f>
        <v>Study Board HT-015</v>
      </c>
      <c r="AD451" s="51" t="str">
        <f>CONCATENATE("Import ",IMPORT[[#This Row],[Ket]])</f>
        <v>Import B4</v>
      </c>
      <c r="AE451" s="52">
        <v>360</v>
      </c>
      <c r="AF451" s="52" t="s">
        <v>5118</v>
      </c>
      <c r="AG451" s="52" t="s">
        <v>5780</v>
      </c>
      <c r="AH451" s="52">
        <f ca="1">IMPORT[[#This Row],[C]]</f>
        <v>1</v>
      </c>
      <c r="AI451" s="126" t="str">
        <f>CONCATENATE(IMPORT[[#This Row],[6]]," ",IMPORT[[#This Row],[7]])</f>
        <v>360 PCS</v>
      </c>
    </row>
    <row r="452" spans="1:35">
      <c r="A452" s="102">
        <v>450</v>
      </c>
      <c r="B452" s="31">
        <f ca="1">IF(IMPORT[[#This Row],[C]]&lt;1,"",ROW()-2)</f>
        <v>450</v>
      </c>
      <c r="C452" s="57" t="s">
        <v>3283</v>
      </c>
      <c r="D452" s="31" t="s">
        <v>3281</v>
      </c>
      <c r="E452" s="31">
        <v>360</v>
      </c>
      <c r="F452" s="31">
        <f ca="1">IMPORT[TT]</f>
        <v>4</v>
      </c>
      <c r="G452" s="31"/>
      <c r="H452" s="34" t="s">
        <v>2832</v>
      </c>
      <c r="I452" s="32">
        <v>4</v>
      </c>
      <c r="K452" s="31" t="str">
        <f>IF(IMPORT[[#This Row],[b1]]="","",IMPORT[[#This Row],[b1]]-IMPORT[[#This Row],[a1]])</f>
        <v/>
      </c>
      <c r="L452" s="32">
        <f ca="1">SUM(INDIRECT(IMPORT_VAR[TABLENAME]&amp;"[@a"&amp;$1:$1-1&amp;"]"),INDIRECT(IMPORT_VAR[TABLENAME]&amp;"[@c"&amp;$1:$1-1&amp;"]"))</f>
        <v>4</v>
      </c>
      <c r="M452" s="31"/>
      <c r="N452" s="31" t="str">
        <f>IF(IMPORT[[#This Row],[b2]]="","",IMPORT[[#This Row],[b2]]-IMPORT[[#This Row],[a2]])</f>
        <v/>
      </c>
      <c r="O452" s="32">
        <f ca="1">SUM(INDIRECT(IMPORT_VAR[TABLENAME]&amp;"[@a"&amp;$1:$1-1&amp;"]"),INDIRECT(IMPORT_VAR[TABLENAME]&amp;"[@c"&amp;$1:$1-1&amp;"]"))</f>
        <v>4</v>
      </c>
      <c r="P452" s="33"/>
      <c r="Q452" s="33" t="str">
        <f>IF(IMPORT[[#This Row],[b3]]="","",IMPORT[[#This Row],[b3]]-IMPORT[[#This Row],[a3]])</f>
        <v/>
      </c>
      <c r="R452" s="32">
        <f ca="1">SUM(INDIRECT(IMPORT_VAR[TABLENAME]&amp;"[@a"&amp;$1:$1-1&amp;"]"),INDIRECT(IMPORT_VAR[TABLENAME]&amp;"[@c"&amp;$1:$1-1&amp;"]"))</f>
        <v>4</v>
      </c>
      <c r="S452" s="33"/>
      <c r="T452" s="33" t="str">
        <f>IF(IMPORT[[#This Row],[b4]]="","",IMPORT[[#This Row],[b4]]-IMPORT[[#This Row],[a4]])</f>
        <v/>
      </c>
      <c r="U452" s="32">
        <f ca="1">SUM(INDIRECT(IMPORT_VAR[TABLENAME]&amp;"[@a"&amp;$1:$1-1&amp;"]"),INDIRECT(IMPORT_VAR[TABLENAME]&amp;"[@c"&amp;$1:$1-1&amp;"]"))</f>
        <v>4</v>
      </c>
      <c r="V452" s="33"/>
      <c r="W452" s="31"/>
      <c r="X452" s="31" t="str">
        <f>IF(IMPORT[[#This Row],[b5]]="","",IMPORT[[#This Row],[b5]]-IMPORT[[#This Row],[a5]])</f>
        <v/>
      </c>
      <c r="Y452" s="49">
        <f ca="1">SUM(INDIRECT(IMPORT_VAR[TABLENAME]&amp;"[@a"&amp;$1:$1-1&amp;"]"),INDIRECT(IMPORT_VAR[TABLENAME]&amp;"[@c"&amp;$1:$1-1&amp;"]"))</f>
        <v>4</v>
      </c>
      <c r="Z452" s="51" t="s">
        <v>3055</v>
      </c>
      <c r="AA452" s="51" t="s">
        <v>3283</v>
      </c>
      <c r="AB452" s="51"/>
      <c r="AC452" s="51" t="str">
        <f>CONCATENATE(IMPORT[[#This Row],[1]]," ",IMPORT[[#This Row],[2]],IF(IMPORT[[#This Row],[3]]="","",CONCATENATE(" ",IMPORT[[#This Row],[3]])))</f>
        <v>Study Board HT-018</v>
      </c>
      <c r="AD452" s="51" t="str">
        <f>CONCATENATE("Import ",IMPORT[[#This Row],[Ket]])</f>
        <v>Import B4</v>
      </c>
      <c r="AE452" s="52">
        <v>360</v>
      </c>
      <c r="AF452" s="52" t="s">
        <v>5118</v>
      </c>
      <c r="AG452" s="52" t="s">
        <v>5780</v>
      </c>
      <c r="AH452" s="52">
        <f ca="1">IMPORT[[#This Row],[C]]</f>
        <v>4</v>
      </c>
      <c r="AI452" s="126" t="str">
        <f>CONCATENATE(IMPORT[[#This Row],[6]]," ",IMPORT[[#This Row],[7]])</f>
        <v>360 PCS</v>
      </c>
    </row>
    <row r="453" spans="1:35">
      <c r="A453" s="102">
        <v>451</v>
      </c>
      <c r="B453" s="31">
        <f ca="1">IF(IMPORT[[#This Row],[C]]&lt;1,"",ROW()-2)</f>
        <v>451</v>
      </c>
      <c r="C453" s="57" t="s">
        <v>3284</v>
      </c>
      <c r="D453" s="31" t="s">
        <v>3281</v>
      </c>
      <c r="E453" s="31">
        <v>600</v>
      </c>
      <c r="F453" s="31">
        <f ca="1">IMPORT[TT]</f>
        <v>2</v>
      </c>
      <c r="G453" s="31"/>
      <c r="H453" s="34" t="s">
        <v>2832</v>
      </c>
      <c r="I453" s="32">
        <v>2</v>
      </c>
      <c r="K453" s="31" t="str">
        <f>IF(IMPORT[[#This Row],[b1]]="","",IMPORT[[#This Row],[b1]]-IMPORT[[#This Row],[a1]])</f>
        <v/>
      </c>
      <c r="L453" s="32">
        <f ca="1">SUM(INDIRECT(IMPORT_VAR[TABLENAME]&amp;"[@a"&amp;$1:$1-1&amp;"]"),INDIRECT(IMPORT_VAR[TABLENAME]&amp;"[@c"&amp;$1:$1-1&amp;"]"))</f>
        <v>2</v>
      </c>
      <c r="M453" s="31"/>
      <c r="N453" s="31" t="str">
        <f>IF(IMPORT[[#This Row],[b2]]="","",IMPORT[[#This Row],[b2]]-IMPORT[[#This Row],[a2]])</f>
        <v/>
      </c>
      <c r="O453" s="32">
        <f ca="1">SUM(INDIRECT(IMPORT_VAR[TABLENAME]&amp;"[@a"&amp;$1:$1-1&amp;"]"),INDIRECT(IMPORT_VAR[TABLENAME]&amp;"[@c"&amp;$1:$1-1&amp;"]"))</f>
        <v>2</v>
      </c>
      <c r="P453" s="33"/>
      <c r="Q453" s="33" t="str">
        <f>IF(IMPORT[[#This Row],[b3]]="","",IMPORT[[#This Row],[b3]]-IMPORT[[#This Row],[a3]])</f>
        <v/>
      </c>
      <c r="R453" s="32">
        <f ca="1">SUM(INDIRECT(IMPORT_VAR[TABLENAME]&amp;"[@a"&amp;$1:$1-1&amp;"]"),INDIRECT(IMPORT_VAR[TABLENAME]&amp;"[@c"&amp;$1:$1-1&amp;"]"))</f>
        <v>2</v>
      </c>
      <c r="S453" s="33"/>
      <c r="T453" s="33" t="str">
        <f>IF(IMPORT[[#This Row],[b4]]="","",IMPORT[[#This Row],[b4]]-IMPORT[[#This Row],[a4]])</f>
        <v/>
      </c>
      <c r="U453" s="32">
        <f ca="1">SUM(INDIRECT(IMPORT_VAR[TABLENAME]&amp;"[@a"&amp;$1:$1-1&amp;"]"),INDIRECT(IMPORT_VAR[TABLENAME]&amp;"[@c"&amp;$1:$1-1&amp;"]"))</f>
        <v>2</v>
      </c>
      <c r="V453" s="33"/>
      <c r="W453" s="31"/>
      <c r="X453" s="31" t="str">
        <f>IF(IMPORT[[#This Row],[b5]]="","",IMPORT[[#This Row],[b5]]-IMPORT[[#This Row],[a5]])</f>
        <v/>
      </c>
      <c r="Y453" s="49">
        <f ca="1">SUM(INDIRECT(IMPORT_VAR[TABLENAME]&amp;"[@a"&amp;$1:$1-1&amp;"]"),INDIRECT(IMPORT_VAR[TABLENAME]&amp;"[@c"&amp;$1:$1-1&amp;"]"))</f>
        <v>2</v>
      </c>
      <c r="Z453" s="51" t="s">
        <v>3055</v>
      </c>
      <c r="AA453" s="51" t="s">
        <v>3284</v>
      </c>
      <c r="AB453" s="51"/>
      <c r="AC453" s="51" t="str">
        <f>CONCATENATE(IMPORT[[#This Row],[1]]," ",IMPORT[[#This Row],[2]],IF(IMPORT[[#This Row],[3]]="","",CONCATENATE(" ",IMPORT[[#This Row],[3]])))</f>
        <v>Study Board JQ-1909</v>
      </c>
      <c r="AD453" s="51" t="str">
        <f>CONCATENATE("Import ",IMPORT[[#This Row],[Ket]])</f>
        <v>Import B4</v>
      </c>
      <c r="AE453" s="52">
        <v>600</v>
      </c>
      <c r="AF453" s="52" t="s">
        <v>5118</v>
      </c>
      <c r="AG453" s="52" t="s">
        <v>5780</v>
      </c>
      <c r="AH453" s="52">
        <f ca="1">IMPORT[[#This Row],[C]]</f>
        <v>2</v>
      </c>
      <c r="AI453" s="126" t="str">
        <f>CONCATENATE(IMPORT[[#This Row],[6]]," ",IMPORT[[#This Row],[7]])</f>
        <v>600 PCS</v>
      </c>
    </row>
    <row r="454" spans="1:35">
      <c r="A454" s="102">
        <v>452</v>
      </c>
      <c r="B454" s="31">
        <f ca="1">IF(IMPORT[[#This Row],[C]]&lt;1,"",ROW()-2)</f>
        <v>452</v>
      </c>
      <c r="C454" s="57" t="s">
        <v>3285</v>
      </c>
      <c r="D454" s="31" t="s">
        <v>3286</v>
      </c>
      <c r="E454" s="31">
        <v>3200</v>
      </c>
      <c r="F454" s="31">
        <f ca="1">IMPORT[TT]</f>
        <v>30</v>
      </c>
      <c r="G454" s="31"/>
      <c r="H454" s="34" t="s">
        <v>2832</v>
      </c>
      <c r="I454" s="32">
        <v>30</v>
      </c>
      <c r="K454" s="31" t="str">
        <f>IF(IMPORT[[#This Row],[b1]]="","",IMPORT[[#This Row],[b1]]-IMPORT[[#This Row],[a1]])</f>
        <v/>
      </c>
      <c r="L454" s="32">
        <f ca="1">SUM(INDIRECT(IMPORT_VAR[TABLENAME]&amp;"[@a"&amp;$1:$1-1&amp;"]"),INDIRECT(IMPORT_VAR[TABLENAME]&amp;"[@c"&amp;$1:$1-1&amp;"]"))</f>
        <v>30</v>
      </c>
      <c r="M454" s="31"/>
      <c r="N454" s="31" t="str">
        <f>IF(IMPORT[[#This Row],[b2]]="","",IMPORT[[#This Row],[b2]]-IMPORT[[#This Row],[a2]])</f>
        <v/>
      </c>
      <c r="O454" s="32">
        <f ca="1">SUM(INDIRECT(IMPORT_VAR[TABLENAME]&amp;"[@a"&amp;$1:$1-1&amp;"]"),INDIRECT(IMPORT_VAR[TABLENAME]&amp;"[@c"&amp;$1:$1-1&amp;"]"))</f>
        <v>30</v>
      </c>
      <c r="P454" s="33"/>
      <c r="Q454" s="33" t="str">
        <f>IF(IMPORT[[#This Row],[b3]]="","",IMPORT[[#This Row],[b3]]-IMPORT[[#This Row],[a3]])</f>
        <v/>
      </c>
      <c r="R454" s="32">
        <f ca="1">SUM(INDIRECT(IMPORT_VAR[TABLENAME]&amp;"[@a"&amp;$1:$1-1&amp;"]"),INDIRECT(IMPORT_VAR[TABLENAME]&amp;"[@c"&amp;$1:$1-1&amp;"]"))</f>
        <v>30</v>
      </c>
      <c r="S454" s="33"/>
      <c r="T454" s="33" t="str">
        <f>IF(IMPORT[[#This Row],[b4]]="","",IMPORT[[#This Row],[b4]]-IMPORT[[#This Row],[a4]])</f>
        <v/>
      </c>
      <c r="U454" s="32">
        <f ca="1">SUM(INDIRECT(IMPORT_VAR[TABLENAME]&amp;"[@a"&amp;$1:$1-1&amp;"]"),INDIRECT(IMPORT_VAR[TABLENAME]&amp;"[@c"&amp;$1:$1-1&amp;"]"))</f>
        <v>30</v>
      </c>
      <c r="V454" s="33"/>
      <c r="W454" s="31"/>
      <c r="X454" s="31" t="str">
        <f>IF(IMPORT[[#This Row],[b5]]="","",IMPORT[[#This Row],[b5]]-IMPORT[[#This Row],[a5]])</f>
        <v/>
      </c>
      <c r="Y454" s="49">
        <f ca="1">SUM(INDIRECT(IMPORT_VAR[TABLENAME]&amp;"[@a"&amp;$1:$1-1&amp;"]"),INDIRECT(IMPORT_VAR[TABLENAME]&amp;"[@c"&amp;$1:$1-1&amp;"]"))</f>
        <v>30</v>
      </c>
      <c r="Z454" s="51" t="s">
        <v>3286</v>
      </c>
      <c r="AA454" s="51" t="s">
        <v>3285</v>
      </c>
      <c r="AB454" s="51"/>
      <c r="AC454" s="51" t="str">
        <f>CONCATENATE(IMPORT[[#This Row],[1]]," ",IMPORT[[#This Row],[2]],IF(IMPORT[[#This Row],[3]]="","",CONCATENATE(" ",IMPORT[[#This Row],[3]])))</f>
        <v>Gel Pen 810-A</v>
      </c>
      <c r="AD454" s="51" t="str">
        <f>CONCATENATE("Import ",IMPORT[[#This Row],[Ket]])</f>
        <v>Import B4</v>
      </c>
      <c r="AE454" s="52">
        <v>3200</v>
      </c>
      <c r="AF454" s="52" t="s">
        <v>5118</v>
      </c>
      <c r="AG454" s="52" t="s">
        <v>5780</v>
      </c>
      <c r="AH454" s="52">
        <f ca="1">IMPORT[[#This Row],[C]]</f>
        <v>30</v>
      </c>
      <c r="AI454" s="126" t="str">
        <f>CONCATENATE(IMPORT[[#This Row],[6]]," ",IMPORT[[#This Row],[7]])</f>
        <v>3200 PCS</v>
      </c>
    </row>
    <row r="455" spans="1:35">
      <c r="A455" s="102">
        <v>453</v>
      </c>
      <c r="B455" s="31">
        <f ca="1">IF(IMPORT[[#This Row],[C]]&lt;1,"",ROW()-2)</f>
        <v>453</v>
      </c>
      <c r="C455" s="57">
        <v>344</v>
      </c>
      <c r="D455" s="31" t="s">
        <v>2819</v>
      </c>
      <c r="E455" s="31">
        <v>1980</v>
      </c>
      <c r="F455" s="31">
        <f ca="1">IMPORT[TT]</f>
        <v>3</v>
      </c>
      <c r="G455" s="31"/>
      <c r="H455" s="34" t="s">
        <v>2832</v>
      </c>
      <c r="I455" s="32">
        <v>3</v>
      </c>
      <c r="K455" s="31" t="str">
        <f>IF(IMPORT[[#This Row],[b1]]="","",IMPORT[[#This Row],[b1]]-IMPORT[[#This Row],[a1]])</f>
        <v/>
      </c>
      <c r="L455" s="32">
        <f ca="1">SUM(INDIRECT(IMPORT_VAR[TABLENAME]&amp;"[@a"&amp;$1:$1-1&amp;"]"),INDIRECT(IMPORT_VAR[TABLENAME]&amp;"[@c"&amp;$1:$1-1&amp;"]"))</f>
        <v>3</v>
      </c>
      <c r="M455" s="31"/>
      <c r="N455" s="31" t="str">
        <f>IF(IMPORT[[#This Row],[b2]]="","",IMPORT[[#This Row],[b2]]-IMPORT[[#This Row],[a2]])</f>
        <v/>
      </c>
      <c r="O455" s="32">
        <f ca="1">SUM(INDIRECT(IMPORT_VAR[TABLENAME]&amp;"[@a"&amp;$1:$1-1&amp;"]"),INDIRECT(IMPORT_VAR[TABLENAME]&amp;"[@c"&amp;$1:$1-1&amp;"]"))</f>
        <v>3</v>
      </c>
      <c r="P455" s="33"/>
      <c r="Q455" s="33" t="str">
        <f>IF(IMPORT[[#This Row],[b3]]="","",IMPORT[[#This Row],[b3]]-IMPORT[[#This Row],[a3]])</f>
        <v/>
      </c>
      <c r="R455" s="32">
        <f ca="1">SUM(INDIRECT(IMPORT_VAR[TABLENAME]&amp;"[@a"&amp;$1:$1-1&amp;"]"),INDIRECT(IMPORT_VAR[TABLENAME]&amp;"[@c"&amp;$1:$1-1&amp;"]"))</f>
        <v>3</v>
      </c>
      <c r="S455" s="33"/>
      <c r="T455" s="33" t="str">
        <f>IF(IMPORT[[#This Row],[b4]]="","",IMPORT[[#This Row],[b4]]-IMPORT[[#This Row],[a4]])</f>
        <v/>
      </c>
      <c r="U455" s="32">
        <f ca="1">SUM(INDIRECT(IMPORT_VAR[TABLENAME]&amp;"[@a"&amp;$1:$1-1&amp;"]"),INDIRECT(IMPORT_VAR[TABLENAME]&amp;"[@c"&amp;$1:$1-1&amp;"]"))</f>
        <v>3</v>
      </c>
      <c r="V455" s="33"/>
      <c r="W455" s="31"/>
      <c r="X455" s="31" t="str">
        <f>IF(IMPORT[[#This Row],[b5]]="","",IMPORT[[#This Row],[b5]]-IMPORT[[#This Row],[a5]])</f>
        <v/>
      </c>
      <c r="Y455" s="49">
        <f ca="1">SUM(INDIRECT(IMPORT_VAR[TABLENAME]&amp;"[@a"&amp;$1:$1-1&amp;"]"),INDIRECT(IMPORT_VAR[TABLENAME]&amp;"[@c"&amp;$1:$1-1&amp;"]"))</f>
        <v>3</v>
      </c>
      <c r="Z455" s="51" t="s">
        <v>5695</v>
      </c>
      <c r="AA455" s="51">
        <v>344</v>
      </c>
      <c r="AB455" s="51"/>
      <c r="AC455" s="51" t="str">
        <f>CONCATENATE(IMPORT[[#This Row],[1]]," ",IMPORT[[#This Row],[2]],IF(IMPORT[[#This Row],[3]]="","",CONCATENATE(" ",IMPORT[[#This Row],[3]])))</f>
        <v>Asahan 344</v>
      </c>
      <c r="AD455" s="51" t="str">
        <f>CONCATENATE("Import ",IMPORT[[#This Row],[Ket]])</f>
        <v>Import B4</v>
      </c>
      <c r="AE455" s="52">
        <v>1980</v>
      </c>
      <c r="AF455" s="52" t="s">
        <v>5118</v>
      </c>
      <c r="AG455" s="52" t="s">
        <v>5780</v>
      </c>
      <c r="AH455" s="52">
        <f ca="1">IMPORT[[#This Row],[C]]</f>
        <v>3</v>
      </c>
      <c r="AI455" s="126" t="str">
        <f>CONCATENATE(IMPORT[[#This Row],[6]]," ",IMPORT[[#This Row],[7]])</f>
        <v>1980 PCS</v>
      </c>
    </row>
    <row r="456" spans="1:35">
      <c r="A456" s="102">
        <v>454</v>
      </c>
      <c r="B456" s="31">
        <f ca="1">IF(IMPORT[[#This Row],[C]]&lt;1,"",ROW()-2)</f>
        <v>454</v>
      </c>
      <c r="C456" s="57">
        <v>371</v>
      </c>
      <c r="D456" s="31" t="s">
        <v>2819</v>
      </c>
      <c r="E456" s="31">
        <v>1620</v>
      </c>
      <c r="F456" s="31">
        <f ca="1">IMPORT[TT]</f>
        <v>17</v>
      </c>
      <c r="G456" s="31"/>
      <c r="H456" s="34" t="s">
        <v>2832</v>
      </c>
      <c r="I456" s="32">
        <v>17</v>
      </c>
      <c r="K456" s="31" t="str">
        <f>IF(IMPORT[[#This Row],[b1]]="","",IMPORT[[#This Row],[b1]]-IMPORT[[#This Row],[a1]])</f>
        <v/>
      </c>
      <c r="L456" s="32">
        <f ca="1">SUM(INDIRECT(IMPORT_VAR[TABLENAME]&amp;"[@a"&amp;$1:$1-1&amp;"]"),INDIRECT(IMPORT_VAR[TABLENAME]&amp;"[@c"&amp;$1:$1-1&amp;"]"))</f>
        <v>17</v>
      </c>
      <c r="M456" s="31"/>
      <c r="N456" s="31" t="str">
        <f>IF(IMPORT[[#This Row],[b2]]="","",IMPORT[[#This Row],[b2]]-IMPORT[[#This Row],[a2]])</f>
        <v/>
      </c>
      <c r="O456" s="32">
        <f ca="1">SUM(INDIRECT(IMPORT_VAR[TABLENAME]&amp;"[@a"&amp;$1:$1-1&amp;"]"),INDIRECT(IMPORT_VAR[TABLENAME]&amp;"[@c"&amp;$1:$1-1&amp;"]"))</f>
        <v>17</v>
      </c>
      <c r="P456" s="33"/>
      <c r="Q456" s="33" t="str">
        <f>IF(IMPORT[[#This Row],[b3]]="","",IMPORT[[#This Row],[b3]]-IMPORT[[#This Row],[a3]])</f>
        <v/>
      </c>
      <c r="R456" s="32">
        <f ca="1">SUM(INDIRECT(IMPORT_VAR[TABLENAME]&amp;"[@a"&amp;$1:$1-1&amp;"]"),INDIRECT(IMPORT_VAR[TABLENAME]&amp;"[@c"&amp;$1:$1-1&amp;"]"))</f>
        <v>17</v>
      </c>
      <c r="S456" s="33"/>
      <c r="T456" s="33" t="str">
        <f>IF(IMPORT[[#This Row],[b4]]="","",IMPORT[[#This Row],[b4]]-IMPORT[[#This Row],[a4]])</f>
        <v/>
      </c>
      <c r="U456" s="32">
        <f ca="1">SUM(INDIRECT(IMPORT_VAR[TABLENAME]&amp;"[@a"&amp;$1:$1-1&amp;"]"),INDIRECT(IMPORT_VAR[TABLENAME]&amp;"[@c"&amp;$1:$1-1&amp;"]"))</f>
        <v>17</v>
      </c>
      <c r="V456" s="33"/>
      <c r="W456" s="31"/>
      <c r="X456" s="31" t="str">
        <f>IF(IMPORT[[#This Row],[b5]]="","",IMPORT[[#This Row],[b5]]-IMPORT[[#This Row],[a5]])</f>
        <v/>
      </c>
      <c r="Y456" s="49">
        <f ca="1">SUM(INDIRECT(IMPORT_VAR[TABLENAME]&amp;"[@a"&amp;$1:$1-1&amp;"]"),INDIRECT(IMPORT_VAR[TABLENAME]&amp;"[@c"&amp;$1:$1-1&amp;"]"))</f>
        <v>17</v>
      </c>
      <c r="Z456" s="51" t="s">
        <v>5695</v>
      </c>
      <c r="AA456" s="51">
        <v>371</v>
      </c>
      <c r="AB456" s="51"/>
      <c r="AC456" s="51" t="str">
        <f>CONCATENATE(IMPORT[[#This Row],[1]]," ",IMPORT[[#This Row],[2]],IF(IMPORT[[#This Row],[3]]="","",CONCATENATE(" ",IMPORT[[#This Row],[3]])))</f>
        <v>Asahan 371</v>
      </c>
      <c r="AD456" s="51" t="str">
        <f>CONCATENATE("Import ",IMPORT[[#This Row],[Ket]])</f>
        <v>Import B4</v>
      </c>
      <c r="AE456" s="52">
        <v>1620</v>
      </c>
      <c r="AF456" s="52" t="s">
        <v>5118</v>
      </c>
      <c r="AG456" s="52" t="s">
        <v>5780</v>
      </c>
      <c r="AH456" s="52">
        <f ca="1">IMPORT[[#This Row],[C]]</f>
        <v>17</v>
      </c>
      <c r="AI456" s="126" t="str">
        <f>CONCATENATE(IMPORT[[#This Row],[6]]," ",IMPORT[[#This Row],[7]])</f>
        <v>1620 PCS</v>
      </c>
    </row>
    <row r="457" spans="1:35">
      <c r="A457" s="102">
        <v>455</v>
      </c>
      <c r="B457" s="31" t="str">
        <f ca="1">IF(IMPORT[[#This Row],[C]]&lt;1,"",ROW()-2)</f>
        <v/>
      </c>
      <c r="C457" s="57" t="s">
        <v>3287</v>
      </c>
      <c r="D457" s="31" t="s">
        <v>2763</v>
      </c>
      <c r="E457" s="31">
        <v>480</v>
      </c>
      <c r="F457" s="31">
        <f ca="1">IMPORT[TT]</f>
        <v>0</v>
      </c>
      <c r="G457" s="31"/>
      <c r="H457" s="34" t="s">
        <v>3738</v>
      </c>
      <c r="I457" s="32">
        <v>0</v>
      </c>
      <c r="K457" s="31" t="str">
        <f>IF(IMPORT[[#This Row],[b1]]="","",IMPORT[[#This Row],[b1]]-IMPORT[[#This Row],[a1]])</f>
        <v/>
      </c>
      <c r="L457" s="32">
        <f ca="1">SUM(INDIRECT(IMPORT_VAR[TABLENAME]&amp;"[@a"&amp;$1:$1-1&amp;"]"),INDIRECT(IMPORT_VAR[TABLENAME]&amp;"[@c"&amp;$1:$1-1&amp;"]"))</f>
        <v>0</v>
      </c>
      <c r="M457" s="31"/>
      <c r="N457" s="31" t="str">
        <f>IF(IMPORT[[#This Row],[b2]]="","",IMPORT[[#This Row],[b2]]-IMPORT[[#This Row],[a2]])</f>
        <v/>
      </c>
      <c r="O457" s="32">
        <f ca="1">SUM(INDIRECT(IMPORT_VAR[TABLENAME]&amp;"[@a"&amp;$1:$1-1&amp;"]"),INDIRECT(IMPORT_VAR[TABLENAME]&amp;"[@c"&amp;$1:$1-1&amp;"]"))</f>
        <v>0</v>
      </c>
      <c r="P457" s="33"/>
      <c r="Q457" s="33" t="str">
        <f>IF(IMPORT[[#This Row],[b3]]="","",IMPORT[[#This Row],[b3]]-IMPORT[[#This Row],[a3]])</f>
        <v/>
      </c>
      <c r="R457" s="32">
        <f ca="1">SUM(INDIRECT(IMPORT_VAR[TABLENAME]&amp;"[@a"&amp;$1:$1-1&amp;"]"),INDIRECT(IMPORT_VAR[TABLENAME]&amp;"[@c"&amp;$1:$1-1&amp;"]"))</f>
        <v>0</v>
      </c>
      <c r="S457" s="33"/>
      <c r="T457" s="33" t="str">
        <f>IF(IMPORT[[#This Row],[b4]]="","",IMPORT[[#This Row],[b4]]-IMPORT[[#This Row],[a4]])</f>
        <v/>
      </c>
      <c r="U457" s="32">
        <f ca="1">SUM(INDIRECT(IMPORT_VAR[TABLENAME]&amp;"[@a"&amp;$1:$1-1&amp;"]"),INDIRECT(IMPORT_VAR[TABLENAME]&amp;"[@c"&amp;$1:$1-1&amp;"]"))</f>
        <v>0</v>
      </c>
      <c r="V457" s="33"/>
      <c r="W457" s="31"/>
      <c r="X457" s="31" t="str">
        <f>IF(IMPORT[[#This Row],[b5]]="","",IMPORT[[#This Row],[b5]]-IMPORT[[#This Row],[a5]])</f>
        <v/>
      </c>
      <c r="Y457" s="49">
        <f ca="1">SUM(INDIRECT(IMPORT_VAR[TABLENAME]&amp;"[@a"&amp;$1:$1-1&amp;"]"),INDIRECT(IMPORT_VAR[TABLENAME]&amp;"[@c"&amp;$1:$1-1&amp;"]"))</f>
        <v>0</v>
      </c>
      <c r="Z457" s="51" t="s">
        <v>2763</v>
      </c>
      <c r="AA457" s="52" t="s">
        <v>3287</v>
      </c>
      <c r="AB457" s="51"/>
      <c r="AC457" s="51" t="str">
        <f>CONCATENATE(IMPORT[[#This Row],[1]]," ",IMPORT[[#This Row],[2]],IF(IMPORT[[#This Row],[3]]="","",CONCATENATE(" ",IMPORT[[#This Row],[3]])))</f>
        <v>Pocket FG-201</v>
      </c>
      <c r="AD457" s="51" t="str">
        <f>CONCATENATE("Import ",IMPORT[[#This Row],[Ket]])</f>
        <v>Import C1 + C2</v>
      </c>
      <c r="AE457" s="52">
        <v>480</v>
      </c>
      <c r="AF457" s="52" t="s">
        <v>5118</v>
      </c>
      <c r="AG457" s="52" t="s">
        <v>5780</v>
      </c>
      <c r="AH457" s="52">
        <f ca="1">IMPORT[[#This Row],[C]]</f>
        <v>0</v>
      </c>
      <c r="AI457" s="126" t="str">
        <f>CONCATENATE(IMPORT[[#This Row],[6]]," ",IMPORT[[#This Row],[7]])</f>
        <v>480 PCS</v>
      </c>
    </row>
    <row r="458" spans="1:35">
      <c r="A458" s="102">
        <v>456</v>
      </c>
      <c r="B458" s="31">
        <f ca="1">IF(IMPORT[[#This Row],[C]]&lt;1,"",ROW()-2)</f>
        <v>456</v>
      </c>
      <c r="C458" s="57" t="s">
        <v>3288</v>
      </c>
      <c r="D458" s="31" t="s">
        <v>2763</v>
      </c>
      <c r="E458" s="31">
        <v>360</v>
      </c>
      <c r="F458" s="31">
        <f ca="1">IMPORT[TT]</f>
        <v>21</v>
      </c>
      <c r="G458" s="31"/>
      <c r="H458" s="34" t="s">
        <v>3738</v>
      </c>
      <c r="I458" s="32">
        <v>21</v>
      </c>
      <c r="K458" s="31" t="str">
        <f>IF(IMPORT[[#This Row],[b1]]="","",IMPORT[[#This Row],[b1]]-IMPORT[[#This Row],[a1]])</f>
        <v/>
      </c>
      <c r="L458" s="32">
        <f ca="1">SUM(INDIRECT(IMPORT_VAR[TABLENAME]&amp;"[@a"&amp;$1:$1-1&amp;"]"),INDIRECT(IMPORT_VAR[TABLENAME]&amp;"[@c"&amp;$1:$1-1&amp;"]"))</f>
        <v>21</v>
      </c>
      <c r="M458" s="31"/>
      <c r="N458" s="31" t="str">
        <f>IF(IMPORT[[#This Row],[b2]]="","",IMPORT[[#This Row],[b2]]-IMPORT[[#This Row],[a2]])</f>
        <v/>
      </c>
      <c r="O458" s="32">
        <f ca="1">SUM(INDIRECT(IMPORT_VAR[TABLENAME]&amp;"[@a"&amp;$1:$1-1&amp;"]"),INDIRECT(IMPORT_VAR[TABLENAME]&amp;"[@c"&amp;$1:$1-1&amp;"]"))</f>
        <v>21</v>
      </c>
      <c r="P458" s="33"/>
      <c r="Q458" s="33" t="str">
        <f>IF(IMPORT[[#This Row],[b3]]="","",IMPORT[[#This Row],[b3]]-IMPORT[[#This Row],[a3]])</f>
        <v/>
      </c>
      <c r="R458" s="32">
        <f ca="1">SUM(INDIRECT(IMPORT_VAR[TABLENAME]&amp;"[@a"&amp;$1:$1-1&amp;"]"),INDIRECT(IMPORT_VAR[TABLENAME]&amp;"[@c"&amp;$1:$1-1&amp;"]"))</f>
        <v>21</v>
      </c>
      <c r="S458" s="33"/>
      <c r="T458" s="33" t="str">
        <f>IF(IMPORT[[#This Row],[b4]]="","",IMPORT[[#This Row],[b4]]-IMPORT[[#This Row],[a4]])</f>
        <v/>
      </c>
      <c r="U458" s="32">
        <f ca="1">SUM(INDIRECT(IMPORT_VAR[TABLENAME]&amp;"[@a"&amp;$1:$1-1&amp;"]"),INDIRECT(IMPORT_VAR[TABLENAME]&amp;"[@c"&amp;$1:$1-1&amp;"]"))</f>
        <v>21</v>
      </c>
      <c r="V458" s="33"/>
      <c r="W458" s="31"/>
      <c r="X458" s="31" t="str">
        <f>IF(IMPORT[[#This Row],[b5]]="","",IMPORT[[#This Row],[b5]]-IMPORT[[#This Row],[a5]])</f>
        <v/>
      </c>
      <c r="Y458" s="49">
        <f ca="1">SUM(INDIRECT(IMPORT_VAR[TABLENAME]&amp;"[@a"&amp;$1:$1-1&amp;"]"),INDIRECT(IMPORT_VAR[TABLENAME]&amp;"[@c"&amp;$1:$1-1&amp;"]"))</f>
        <v>21</v>
      </c>
      <c r="Z458" s="51" t="s">
        <v>2763</v>
      </c>
      <c r="AA458" s="52" t="s">
        <v>3288</v>
      </c>
      <c r="AB458" s="51"/>
      <c r="AC458" s="51" t="str">
        <f>CONCATENATE(IMPORT[[#This Row],[1]]," ",IMPORT[[#This Row],[2]],IF(IMPORT[[#This Row],[3]]="","",CONCATENATE(" ",IMPORT[[#This Row],[3]])))</f>
        <v>Pocket FG-301</v>
      </c>
      <c r="AD458" s="51" t="str">
        <f>CONCATENATE("Import ",IMPORT[[#This Row],[Ket]])</f>
        <v>Import C1 + C2</v>
      </c>
      <c r="AE458" s="52">
        <v>360</v>
      </c>
      <c r="AF458" s="52" t="s">
        <v>5118</v>
      </c>
      <c r="AG458" s="52" t="s">
        <v>5780</v>
      </c>
      <c r="AH458" s="52">
        <f ca="1">IMPORT[[#This Row],[C]]</f>
        <v>21</v>
      </c>
      <c r="AI458" s="126" t="str">
        <f>CONCATENATE(IMPORT[[#This Row],[6]]," ",IMPORT[[#This Row],[7]])</f>
        <v>360 PCS</v>
      </c>
    </row>
    <row r="459" spans="1:35">
      <c r="A459" s="102">
        <v>457</v>
      </c>
      <c r="B459" s="31" t="str">
        <f ca="1">IF(IMPORT[[#This Row],[C]]&lt;1,"",ROW()-2)</f>
        <v/>
      </c>
      <c r="C459" s="57" t="s">
        <v>3289</v>
      </c>
      <c r="D459" s="31" t="s">
        <v>2763</v>
      </c>
      <c r="E459" s="31">
        <v>480</v>
      </c>
      <c r="F459" s="31">
        <f ca="1">IMPORT[TT]</f>
        <v>0</v>
      </c>
      <c r="G459" s="31"/>
      <c r="H459" s="34" t="s">
        <v>3738</v>
      </c>
      <c r="I459" s="32">
        <v>0</v>
      </c>
      <c r="K459" s="31" t="str">
        <f>IF(IMPORT[[#This Row],[b1]]="","",IMPORT[[#This Row],[b1]]-IMPORT[[#This Row],[a1]])</f>
        <v/>
      </c>
      <c r="L459" s="32">
        <f ca="1">SUM(INDIRECT(IMPORT_VAR[TABLENAME]&amp;"[@a"&amp;$1:$1-1&amp;"]"),INDIRECT(IMPORT_VAR[TABLENAME]&amp;"[@c"&amp;$1:$1-1&amp;"]"))</f>
        <v>0</v>
      </c>
      <c r="M459" s="31"/>
      <c r="N459" s="31" t="str">
        <f>IF(IMPORT[[#This Row],[b2]]="","",IMPORT[[#This Row],[b2]]-IMPORT[[#This Row],[a2]])</f>
        <v/>
      </c>
      <c r="O459" s="32">
        <f ca="1">SUM(INDIRECT(IMPORT_VAR[TABLENAME]&amp;"[@a"&amp;$1:$1-1&amp;"]"),INDIRECT(IMPORT_VAR[TABLENAME]&amp;"[@c"&amp;$1:$1-1&amp;"]"))</f>
        <v>0</v>
      </c>
      <c r="P459" s="33"/>
      <c r="Q459" s="33" t="str">
        <f>IF(IMPORT[[#This Row],[b3]]="","",IMPORT[[#This Row],[b3]]-IMPORT[[#This Row],[a3]])</f>
        <v/>
      </c>
      <c r="R459" s="32">
        <f ca="1">SUM(INDIRECT(IMPORT_VAR[TABLENAME]&amp;"[@a"&amp;$1:$1-1&amp;"]"),INDIRECT(IMPORT_VAR[TABLENAME]&amp;"[@c"&amp;$1:$1-1&amp;"]"))</f>
        <v>0</v>
      </c>
      <c r="S459" s="33"/>
      <c r="T459" s="33" t="str">
        <f>IF(IMPORT[[#This Row],[b4]]="","",IMPORT[[#This Row],[b4]]-IMPORT[[#This Row],[a4]])</f>
        <v/>
      </c>
      <c r="U459" s="32">
        <f ca="1">SUM(INDIRECT(IMPORT_VAR[TABLENAME]&amp;"[@a"&amp;$1:$1-1&amp;"]"),INDIRECT(IMPORT_VAR[TABLENAME]&amp;"[@c"&amp;$1:$1-1&amp;"]"))</f>
        <v>0</v>
      </c>
      <c r="V459" s="33"/>
      <c r="W459" s="31"/>
      <c r="X459" s="31" t="str">
        <f>IF(IMPORT[[#This Row],[b5]]="","",IMPORT[[#This Row],[b5]]-IMPORT[[#This Row],[a5]])</f>
        <v/>
      </c>
      <c r="Y459" s="49">
        <f ca="1">SUM(INDIRECT(IMPORT_VAR[TABLENAME]&amp;"[@a"&amp;$1:$1-1&amp;"]"),INDIRECT(IMPORT_VAR[TABLENAME]&amp;"[@c"&amp;$1:$1-1&amp;"]"))</f>
        <v>0</v>
      </c>
      <c r="Z459" s="51" t="s">
        <v>2763</v>
      </c>
      <c r="AA459" s="51" t="s">
        <v>3289</v>
      </c>
      <c r="AB459" s="51"/>
      <c r="AC459" s="51" t="str">
        <f>CONCATENATE(IMPORT[[#This Row],[1]]," ",IMPORT[[#This Row],[2]],IF(IMPORT[[#This Row],[3]]="","",CONCATENATE(" ",IMPORT[[#This Row],[3]])))</f>
        <v>Pocket L-201</v>
      </c>
      <c r="AD459" s="51" t="str">
        <f>CONCATENATE("Import ",IMPORT[[#This Row],[Ket]])</f>
        <v>Import C1 + C2</v>
      </c>
      <c r="AE459" s="52">
        <v>480</v>
      </c>
      <c r="AF459" s="52" t="s">
        <v>5118</v>
      </c>
      <c r="AG459" s="52" t="s">
        <v>5780</v>
      </c>
      <c r="AH459" s="52">
        <f ca="1">IMPORT[[#This Row],[C]]</f>
        <v>0</v>
      </c>
      <c r="AI459" s="126" t="str">
        <f>CONCATENATE(IMPORT[[#This Row],[6]]," ",IMPORT[[#This Row],[7]])</f>
        <v>480 PCS</v>
      </c>
    </row>
    <row r="460" spans="1:35">
      <c r="A460" s="102">
        <v>458</v>
      </c>
      <c r="B460" s="31">
        <f ca="1">IF(IMPORT[[#This Row],[C]]&lt;1,"",ROW()-2)</f>
        <v>458</v>
      </c>
      <c r="C460" s="57" t="s">
        <v>3290</v>
      </c>
      <c r="D460" s="31" t="s">
        <v>2763</v>
      </c>
      <c r="E460" s="31">
        <v>360</v>
      </c>
      <c r="F460" s="31">
        <f ca="1">IMPORT[TT]</f>
        <v>6</v>
      </c>
      <c r="G460" s="31"/>
      <c r="H460" s="34" t="s">
        <v>3738</v>
      </c>
      <c r="I460" s="32">
        <v>6</v>
      </c>
      <c r="K460" s="31" t="str">
        <f>IF(IMPORT[[#This Row],[b1]]="","",IMPORT[[#This Row],[b1]]-IMPORT[[#This Row],[a1]])</f>
        <v/>
      </c>
      <c r="L460" s="32">
        <f ca="1">SUM(INDIRECT(IMPORT_VAR[TABLENAME]&amp;"[@a"&amp;$1:$1-1&amp;"]"),INDIRECT(IMPORT_VAR[TABLENAME]&amp;"[@c"&amp;$1:$1-1&amp;"]"))</f>
        <v>6</v>
      </c>
      <c r="M460" s="31"/>
      <c r="N460" s="31" t="str">
        <f>IF(IMPORT[[#This Row],[b2]]="","",IMPORT[[#This Row],[b2]]-IMPORT[[#This Row],[a2]])</f>
        <v/>
      </c>
      <c r="O460" s="32">
        <f ca="1">SUM(INDIRECT(IMPORT_VAR[TABLENAME]&amp;"[@a"&amp;$1:$1-1&amp;"]"),INDIRECT(IMPORT_VAR[TABLENAME]&amp;"[@c"&amp;$1:$1-1&amp;"]"))</f>
        <v>6</v>
      </c>
      <c r="P460" s="33"/>
      <c r="Q460" s="33" t="str">
        <f>IF(IMPORT[[#This Row],[b3]]="","",IMPORT[[#This Row],[b3]]-IMPORT[[#This Row],[a3]])</f>
        <v/>
      </c>
      <c r="R460" s="32">
        <f ca="1">SUM(INDIRECT(IMPORT_VAR[TABLENAME]&amp;"[@a"&amp;$1:$1-1&amp;"]"),INDIRECT(IMPORT_VAR[TABLENAME]&amp;"[@c"&amp;$1:$1-1&amp;"]"))</f>
        <v>6</v>
      </c>
      <c r="S460" s="33"/>
      <c r="T460" s="33" t="str">
        <f>IF(IMPORT[[#This Row],[b4]]="","",IMPORT[[#This Row],[b4]]-IMPORT[[#This Row],[a4]])</f>
        <v/>
      </c>
      <c r="U460" s="32">
        <f ca="1">SUM(INDIRECT(IMPORT_VAR[TABLENAME]&amp;"[@a"&amp;$1:$1-1&amp;"]"),INDIRECT(IMPORT_VAR[TABLENAME]&amp;"[@c"&amp;$1:$1-1&amp;"]"))</f>
        <v>6</v>
      </c>
      <c r="V460" s="33"/>
      <c r="W460" s="31"/>
      <c r="X460" s="31" t="str">
        <f>IF(IMPORT[[#This Row],[b5]]="","",IMPORT[[#This Row],[b5]]-IMPORT[[#This Row],[a5]])</f>
        <v/>
      </c>
      <c r="Y460" s="49">
        <f ca="1">SUM(INDIRECT(IMPORT_VAR[TABLENAME]&amp;"[@a"&amp;$1:$1-1&amp;"]"),INDIRECT(IMPORT_VAR[TABLENAME]&amp;"[@c"&amp;$1:$1-1&amp;"]"))</f>
        <v>6</v>
      </c>
      <c r="Z460" s="51" t="s">
        <v>2763</v>
      </c>
      <c r="AA460" s="51" t="s">
        <v>3290</v>
      </c>
      <c r="AB460" s="51"/>
      <c r="AC460" s="51" t="str">
        <f>CONCATENATE(IMPORT[[#This Row],[1]]," ",IMPORT[[#This Row],[2]],IF(IMPORT[[#This Row],[3]]="","",CONCATENATE(" ",IMPORT[[#This Row],[3]])))</f>
        <v>Pocket XL-301</v>
      </c>
      <c r="AD460" s="51" t="str">
        <f>CONCATENATE("Import ",IMPORT[[#This Row],[Ket]])</f>
        <v>Import C1 + C2</v>
      </c>
      <c r="AE460" s="52">
        <v>360</v>
      </c>
      <c r="AF460" s="52" t="s">
        <v>5118</v>
      </c>
      <c r="AG460" s="52" t="s">
        <v>5780</v>
      </c>
      <c r="AH460" s="52">
        <f ca="1">IMPORT[[#This Row],[C]]</f>
        <v>6</v>
      </c>
      <c r="AI460" s="126" t="str">
        <f>CONCATENATE(IMPORT[[#This Row],[6]]," ",IMPORT[[#This Row],[7]])</f>
        <v>360 PCS</v>
      </c>
    </row>
    <row r="461" spans="1:35">
      <c r="A461" s="102">
        <v>459</v>
      </c>
      <c r="B461" s="31">
        <f ca="1">IF(IMPORT[[#This Row],[C]]&lt;1,"",ROW()-2)</f>
        <v>459</v>
      </c>
      <c r="C461" s="57" t="s">
        <v>3291</v>
      </c>
      <c r="D461" s="31" t="s">
        <v>2763</v>
      </c>
      <c r="E461" s="31">
        <v>480</v>
      </c>
      <c r="F461" s="31">
        <f ca="1">IMPORT[TT]</f>
        <v>32</v>
      </c>
      <c r="G461" s="31"/>
      <c r="H461" s="34" t="s">
        <v>3738</v>
      </c>
      <c r="I461" s="32">
        <v>32</v>
      </c>
      <c r="K461" s="31" t="str">
        <f>IF(IMPORT[[#This Row],[b1]]="","",IMPORT[[#This Row],[b1]]-IMPORT[[#This Row],[a1]])</f>
        <v/>
      </c>
      <c r="L461" s="32">
        <f ca="1">SUM(INDIRECT(IMPORT_VAR[TABLENAME]&amp;"[@a"&amp;$1:$1-1&amp;"]"),INDIRECT(IMPORT_VAR[TABLENAME]&amp;"[@c"&amp;$1:$1-1&amp;"]"))</f>
        <v>32</v>
      </c>
      <c r="M461" s="31"/>
      <c r="N461" s="31" t="str">
        <f>IF(IMPORT[[#This Row],[b2]]="","",IMPORT[[#This Row],[b2]]-IMPORT[[#This Row],[a2]])</f>
        <v/>
      </c>
      <c r="O461" s="32">
        <f ca="1">SUM(INDIRECT(IMPORT_VAR[TABLENAME]&amp;"[@a"&amp;$1:$1-1&amp;"]"),INDIRECT(IMPORT_VAR[TABLENAME]&amp;"[@c"&amp;$1:$1-1&amp;"]"))</f>
        <v>32</v>
      </c>
      <c r="P461" s="33"/>
      <c r="Q461" s="33" t="str">
        <f>IF(IMPORT[[#This Row],[b3]]="","",IMPORT[[#This Row],[b3]]-IMPORT[[#This Row],[a3]])</f>
        <v/>
      </c>
      <c r="R461" s="32">
        <f ca="1">SUM(INDIRECT(IMPORT_VAR[TABLENAME]&amp;"[@a"&amp;$1:$1-1&amp;"]"),INDIRECT(IMPORT_VAR[TABLENAME]&amp;"[@c"&amp;$1:$1-1&amp;"]"))</f>
        <v>32</v>
      </c>
      <c r="S461" s="33"/>
      <c r="T461" s="33" t="str">
        <f>IF(IMPORT[[#This Row],[b4]]="","",IMPORT[[#This Row],[b4]]-IMPORT[[#This Row],[a4]])</f>
        <v/>
      </c>
      <c r="U461" s="32">
        <f ca="1">SUM(INDIRECT(IMPORT_VAR[TABLENAME]&amp;"[@a"&amp;$1:$1-1&amp;"]"),INDIRECT(IMPORT_VAR[TABLENAME]&amp;"[@c"&amp;$1:$1-1&amp;"]"))</f>
        <v>32</v>
      </c>
      <c r="V461" s="33"/>
      <c r="W461" s="31"/>
      <c r="X461" s="31" t="str">
        <f>IF(IMPORT[[#This Row],[b5]]="","",IMPORT[[#This Row],[b5]]-IMPORT[[#This Row],[a5]])</f>
        <v/>
      </c>
      <c r="Y461" s="49">
        <f ca="1">SUM(INDIRECT(IMPORT_VAR[TABLENAME]&amp;"[@a"&amp;$1:$1-1&amp;"]"),INDIRECT(IMPORT_VAR[TABLENAME]&amp;"[@c"&amp;$1:$1-1&amp;"]"))</f>
        <v>32</v>
      </c>
      <c r="Z461" s="51" t="s">
        <v>2763</v>
      </c>
      <c r="AA461" s="52" t="s">
        <v>3291</v>
      </c>
      <c r="AB461" s="51"/>
      <c r="AC461" s="51" t="str">
        <f>CONCATENATE(IMPORT[[#This Row],[1]]," ",IMPORT[[#This Row],[2]],IF(IMPORT[[#This Row],[3]]="","",CONCATENATE(" ",IMPORT[[#This Row],[3]])))</f>
        <v>Pocket GG-2</v>
      </c>
      <c r="AD461" s="51" t="str">
        <f>CONCATENATE("Import ",IMPORT[[#This Row],[Ket]])</f>
        <v>Import C1 + C2</v>
      </c>
      <c r="AE461" s="52">
        <v>480</v>
      </c>
      <c r="AF461" s="52" t="s">
        <v>5118</v>
      </c>
      <c r="AG461" s="52" t="s">
        <v>5780</v>
      </c>
      <c r="AH461" s="52">
        <f ca="1">IMPORT[[#This Row],[C]]</f>
        <v>32</v>
      </c>
      <c r="AI461" s="126" t="str">
        <f>CONCATENATE(IMPORT[[#This Row],[6]]," ",IMPORT[[#This Row],[7]])</f>
        <v>480 PCS</v>
      </c>
    </row>
    <row r="462" spans="1:35">
      <c r="A462" s="102">
        <v>460</v>
      </c>
      <c r="B462" s="31">
        <f ca="1">IF(IMPORT[[#This Row],[C]]&lt;1,"",ROW()-2)</f>
        <v>460</v>
      </c>
      <c r="C462" s="57" t="s">
        <v>3292</v>
      </c>
      <c r="D462" s="31" t="s">
        <v>2763</v>
      </c>
      <c r="E462" s="31">
        <v>360</v>
      </c>
      <c r="F462" s="31">
        <f ca="1">IMPORT[TT]</f>
        <v>8</v>
      </c>
      <c r="G462" s="31"/>
      <c r="H462" s="34" t="s">
        <v>3738</v>
      </c>
      <c r="I462" s="32">
        <v>8</v>
      </c>
      <c r="K462" s="31" t="str">
        <f>IF(IMPORT[[#This Row],[b1]]="","",IMPORT[[#This Row],[b1]]-IMPORT[[#This Row],[a1]])</f>
        <v/>
      </c>
      <c r="L462" s="32">
        <f ca="1">SUM(INDIRECT(IMPORT_VAR[TABLENAME]&amp;"[@a"&amp;$1:$1-1&amp;"]"),INDIRECT(IMPORT_VAR[TABLENAME]&amp;"[@c"&amp;$1:$1-1&amp;"]"))</f>
        <v>8</v>
      </c>
      <c r="M462" s="31"/>
      <c r="N462" s="31" t="str">
        <f>IF(IMPORT[[#This Row],[b2]]="","",IMPORT[[#This Row],[b2]]-IMPORT[[#This Row],[a2]])</f>
        <v/>
      </c>
      <c r="O462" s="32">
        <f ca="1">SUM(INDIRECT(IMPORT_VAR[TABLENAME]&amp;"[@a"&amp;$1:$1-1&amp;"]"),INDIRECT(IMPORT_VAR[TABLENAME]&amp;"[@c"&amp;$1:$1-1&amp;"]"))</f>
        <v>8</v>
      </c>
      <c r="P462" s="33"/>
      <c r="Q462" s="33" t="str">
        <f>IF(IMPORT[[#This Row],[b3]]="","",IMPORT[[#This Row],[b3]]-IMPORT[[#This Row],[a3]])</f>
        <v/>
      </c>
      <c r="R462" s="32">
        <f ca="1">SUM(INDIRECT(IMPORT_VAR[TABLENAME]&amp;"[@a"&amp;$1:$1-1&amp;"]"),INDIRECT(IMPORT_VAR[TABLENAME]&amp;"[@c"&amp;$1:$1-1&amp;"]"))</f>
        <v>8</v>
      </c>
      <c r="S462" s="33"/>
      <c r="T462" s="33" t="str">
        <f>IF(IMPORT[[#This Row],[b4]]="","",IMPORT[[#This Row],[b4]]-IMPORT[[#This Row],[a4]])</f>
        <v/>
      </c>
      <c r="U462" s="32">
        <f ca="1">SUM(INDIRECT(IMPORT_VAR[TABLENAME]&amp;"[@a"&amp;$1:$1-1&amp;"]"),INDIRECT(IMPORT_VAR[TABLENAME]&amp;"[@c"&amp;$1:$1-1&amp;"]"))</f>
        <v>8</v>
      </c>
      <c r="V462" s="33"/>
      <c r="W462" s="31"/>
      <c r="X462" s="31" t="str">
        <f>IF(IMPORT[[#This Row],[b5]]="","",IMPORT[[#This Row],[b5]]-IMPORT[[#This Row],[a5]])</f>
        <v/>
      </c>
      <c r="Y462" s="49">
        <f ca="1">SUM(INDIRECT(IMPORT_VAR[TABLENAME]&amp;"[@a"&amp;$1:$1-1&amp;"]"),INDIRECT(IMPORT_VAR[TABLENAME]&amp;"[@c"&amp;$1:$1-1&amp;"]"))</f>
        <v>8</v>
      </c>
      <c r="Z462" s="51" t="s">
        <v>2763</v>
      </c>
      <c r="AA462" s="52" t="s">
        <v>3292</v>
      </c>
      <c r="AB462" s="51"/>
      <c r="AC462" s="51" t="str">
        <f>CONCATENATE(IMPORT[[#This Row],[1]]," ",IMPORT[[#This Row],[2]],IF(IMPORT[[#This Row],[3]]="","",CONCATENATE(" ",IMPORT[[#This Row],[3]])))</f>
        <v>Pocket GG-3</v>
      </c>
      <c r="AD462" s="51" t="str">
        <f>CONCATENATE("Import ",IMPORT[[#This Row],[Ket]])</f>
        <v>Import C1 + C2</v>
      </c>
      <c r="AE462" s="52">
        <v>360</v>
      </c>
      <c r="AF462" s="52" t="s">
        <v>5118</v>
      </c>
      <c r="AG462" s="52" t="s">
        <v>5780</v>
      </c>
      <c r="AH462" s="52">
        <f ca="1">IMPORT[[#This Row],[C]]</f>
        <v>8</v>
      </c>
      <c r="AI462" s="126" t="str">
        <f>CONCATENATE(IMPORT[[#This Row],[6]]," ",IMPORT[[#This Row],[7]])</f>
        <v>360 PCS</v>
      </c>
    </row>
    <row r="463" spans="1:35">
      <c r="A463" s="102">
        <v>461</v>
      </c>
      <c r="B463" s="31">
        <f ca="1">IF(IMPORT[[#This Row],[C]]&lt;1,"",ROW()-2)</f>
        <v>461</v>
      </c>
      <c r="C463" s="57" t="s">
        <v>3294</v>
      </c>
      <c r="D463" s="31" t="s">
        <v>3295</v>
      </c>
      <c r="E463" s="31">
        <v>1728</v>
      </c>
      <c r="F463" s="31">
        <f ca="1">IMPORT[TT]</f>
        <v>47</v>
      </c>
      <c r="G463" s="31"/>
      <c r="H463" s="34" t="s">
        <v>3738</v>
      </c>
      <c r="I463" s="32">
        <v>47</v>
      </c>
      <c r="K463" s="31" t="str">
        <f>IF(IMPORT[[#This Row],[b1]]="","",IMPORT[[#This Row],[b1]]-IMPORT[[#This Row],[a1]])</f>
        <v/>
      </c>
      <c r="L463" s="32">
        <f ca="1">SUM(INDIRECT(IMPORT_VAR[TABLENAME]&amp;"[@a"&amp;$1:$1-1&amp;"]"),INDIRECT(IMPORT_VAR[TABLENAME]&amp;"[@c"&amp;$1:$1-1&amp;"]"))</f>
        <v>47</v>
      </c>
      <c r="M463" s="31"/>
      <c r="N463" s="31" t="str">
        <f>IF(IMPORT[[#This Row],[b2]]="","",IMPORT[[#This Row],[b2]]-IMPORT[[#This Row],[a2]])</f>
        <v/>
      </c>
      <c r="O463" s="32">
        <f ca="1">SUM(INDIRECT(IMPORT_VAR[TABLENAME]&amp;"[@a"&amp;$1:$1-1&amp;"]"),INDIRECT(IMPORT_VAR[TABLENAME]&amp;"[@c"&amp;$1:$1-1&amp;"]"))</f>
        <v>47</v>
      </c>
      <c r="P463" s="33"/>
      <c r="Q463" s="33" t="str">
        <f>IF(IMPORT[[#This Row],[b3]]="","",IMPORT[[#This Row],[b3]]-IMPORT[[#This Row],[a3]])</f>
        <v/>
      </c>
      <c r="R463" s="32">
        <f ca="1">SUM(INDIRECT(IMPORT_VAR[TABLENAME]&amp;"[@a"&amp;$1:$1-1&amp;"]"),INDIRECT(IMPORT_VAR[TABLENAME]&amp;"[@c"&amp;$1:$1-1&amp;"]"))</f>
        <v>47</v>
      </c>
      <c r="S463" s="33"/>
      <c r="T463" s="33" t="str">
        <f>IF(IMPORT[[#This Row],[b4]]="","",IMPORT[[#This Row],[b4]]-IMPORT[[#This Row],[a4]])</f>
        <v/>
      </c>
      <c r="U463" s="32">
        <f ca="1">SUM(INDIRECT(IMPORT_VAR[TABLENAME]&amp;"[@a"&amp;$1:$1-1&amp;"]"),INDIRECT(IMPORT_VAR[TABLENAME]&amp;"[@c"&amp;$1:$1-1&amp;"]"))</f>
        <v>47</v>
      </c>
      <c r="V463" s="33"/>
      <c r="W463" s="31"/>
      <c r="X463" s="31" t="str">
        <f>IF(IMPORT[[#This Row],[b5]]="","",IMPORT[[#This Row],[b5]]-IMPORT[[#This Row],[a5]])</f>
        <v/>
      </c>
      <c r="Y463" s="49">
        <f ca="1">SUM(INDIRECT(IMPORT_VAR[TABLENAME]&amp;"[@a"&amp;$1:$1-1&amp;"]"),INDIRECT(IMPORT_VAR[TABLENAME]&amp;"[@c"&amp;$1:$1-1&amp;"]"))</f>
        <v>47</v>
      </c>
      <c r="Z463" s="51" t="s">
        <v>3286</v>
      </c>
      <c r="AA463" s="51" t="s">
        <v>3294</v>
      </c>
      <c r="AB463" s="51" t="s">
        <v>5669</v>
      </c>
      <c r="AC463" s="51" t="str">
        <f>CONCATENATE(IMPORT[[#This Row],[1]]," ",IMPORT[[#This Row],[2]],IF(IMPORT[[#This Row],[3]]="","",CONCATENATE(" ",IMPORT[[#This Row],[3]])))</f>
        <v>Gel Pen GP-168 Koala</v>
      </c>
      <c r="AD463" s="51" t="str">
        <f>CONCATENATE("Import ",IMPORT[[#This Row],[Ket]])</f>
        <v>Import C1 + C2</v>
      </c>
      <c r="AE463" s="52">
        <v>1728</v>
      </c>
      <c r="AF463" s="52" t="s">
        <v>5118</v>
      </c>
      <c r="AG463" s="52" t="s">
        <v>5780</v>
      </c>
      <c r="AH463" s="52">
        <f ca="1">IMPORT[[#This Row],[C]]</f>
        <v>47</v>
      </c>
      <c r="AI463" s="126" t="str">
        <f>CONCATENATE(IMPORT[[#This Row],[6]]," ",IMPORT[[#This Row],[7]])</f>
        <v>1728 PCS</v>
      </c>
    </row>
    <row r="464" spans="1:35">
      <c r="A464" s="102">
        <v>462</v>
      </c>
      <c r="B464" s="31">
        <f ca="1">IF(IMPORT[[#This Row],[C]]&lt;1,"",ROW()-2)</f>
        <v>462</v>
      </c>
      <c r="C464" s="57">
        <v>9925</v>
      </c>
      <c r="D464" s="31" t="s">
        <v>2994</v>
      </c>
      <c r="E464" s="31">
        <v>102</v>
      </c>
      <c r="F464" s="31">
        <f ca="1">IMPORT[TT]</f>
        <v>2</v>
      </c>
      <c r="G464" s="31"/>
      <c r="H464" s="34" t="s">
        <v>3738</v>
      </c>
      <c r="I464" s="32">
        <v>2</v>
      </c>
      <c r="K464" s="31" t="str">
        <f>IF(IMPORT[[#This Row],[b1]]="","",IMPORT[[#This Row],[b1]]-IMPORT[[#This Row],[a1]])</f>
        <v/>
      </c>
      <c r="L464" s="32">
        <f ca="1">SUM(INDIRECT(IMPORT_VAR[TABLENAME]&amp;"[@a"&amp;$1:$1-1&amp;"]"),INDIRECT(IMPORT_VAR[TABLENAME]&amp;"[@c"&amp;$1:$1-1&amp;"]"))</f>
        <v>2</v>
      </c>
      <c r="M464" s="31"/>
      <c r="N464" s="31" t="str">
        <f>IF(IMPORT[[#This Row],[b2]]="","",IMPORT[[#This Row],[b2]]-IMPORT[[#This Row],[a2]])</f>
        <v/>
      </c>
      <c r="O464" s="32">
        <f ca="1">SUM(INDIRECT(IMPORT_VAR[TABLENAME]&amp;"[@a"&amp;$1:$1-1&amp;"]"),INDIRECT(IMPORT_VAR[TABLENAME]&amp;"[@c"&amp;$1:$1-1&amp;"]"))</f>
        <v>2</v>
      </c>
      <c r="P464" s="33"/>
      <c r="Q464" s="33" t="str">
        <f>IF(IMPORT[[#This Row],[b3]]="","",IMPORT[[#This Row],[b3]]-IMPORT[[#This Row],[a3]])</f>
        <v/>
      </c>
      <c r="R464" s="32">
        <f ca="1">SUM(INDIRECT(IMPORT_VAR[TABLENAME]&amp;"[@a"&amp;$1:$1-1&amp;"]"),INDIRECT(IMPORT_VAR[TABLENAME]&amp;"[@c"&amp;$1:$1-1&amp;"]"))</f>
        <v>2</v>
      </c>
      <c r="S464" s="33"/>
      <c r="T464" s="33" t="str">
        <f>IF(IMPORT[[#This Row],[b4]]="","",IMPORT[[#This Row],[b4]]-IMPORT[[#This Row],[a4]])</f>
        <v/>
      </c>
      <c r="U464" s="32">
        <f ca="1">SUM(INDIRECT(IMPORT_VAR[TABLENAME]&amp;"[@a"&amp;$1:$1-1&amp;"]"),INDIRECT(IMPORT_VAR[TABLENAME]&amp;"[@c"&amp;$1:$1-1&amp;"]"))</f>
        <v>2</v>
      </c>
      <c r="V464" s="33"/>
      <c r="W464" s="31"/>
      <c r="X464" s="31" t="str">
        <f>IF(IMPORT[[#This Row],[b5]]="","",IMPORT[[#This Row],[b5]]-IMPORT[[#This Row],[a5]])</f>
        <v/>
      </c>
      <c r="Y464" s="49">
        <f ca="1">SUM(INDIRECT(IMPORT_VAR[TABLENAME]&amp;"[@a"&amp;$1:$1-1&amp;"]"),INDIRECT(IMPORT_VAR[TABLENAME]&amp;"[@c"&amp;$1:$1-1&amp;"]"))</f>
        <v>2</v>
      </c>
      <c r="Z464" s="51" t="s">
        <v>5715</v>
      </c>
      <c r="AA464" s="51">
        <v>9925</v>
      </c>
      <c r="AB464" s="51"/>
      <c r="AC464" s="51" t="str">
        <f>CONCATENATE(IMPORT[[#This Row],[1]]," ",IMPORT[[#This Row],[2]],IF(IMPORT[[#This Row],[3]]="","",CONCATENATE(" ",IMPORT[[#This Row],[3]])))</f>
        <v>NoteBook 9925</v>
      </c>
      <c r="AD464" s="51" t="str">
        <f>CONCATENATE("Import ",IMPORT[[#This Row],[Ket]])</f>
        <v>Import C1 + C2</v>
      </c>
      <c r="AE464" s="52">
        <v>102</v>
      </c>
      <c r="AF464" s="52" t="s">
        <v>5118</v>
      </c>
      <c r="AG464" s="52" t="s">
        <v>5780</v>
      </c>
      <c r="AH464" s="52">
        <f ca="1">IMPORT[[#This Row],[C]]</f>
        <v>2</v>
      </c>
      <c r="AI464" s="126" t="str">
        <f>CONCATENATE(IMPORT[[#This Row],[6]]," ",IMPORT[[#This Row],[7]])</f>
        <v>102 PCS</v>
      </c>
    </row>
    <row r="465" spans="1:35">
      <c r="A465" s="102">
        <v>463</v>
      </c>
      <c r="B465" s="31">
        <f ca="1">IF(IMPORT[[#This Row],[C]]&lt;1,"",ROW()-2)</f>
        <v>463</v>
      </c>
      <c r="C465" s="57">
        <v>5814</v>
      </c>
      <c r="D465" s="31" t="s">
        <v>2994</v>
      </c>
      <c r="E465" s="31">
        <v>144</v>
      </c>
      <c r="F465" s="31">
        <f ca="1">IMPORT[TT]</f>
        <v>5</v>
      </c>
      <c r="G465" s="31"/>
      <c r="H465" s="34" t="s">
        <v>3738</v>
      </c>
      <c r="I465" s="32">
        <v>5</v>
      </c>
      <c r="K465" s="31" t="str">
        <f>IF(IMPORT[[#This Row],[b1]]="","",IMPORT[[#This Row],[b1]]-IMPORT[[#This Row],[a1]])</f>
        <v/>
      </c>
      <c r="L465" s="32">
        <f ca="1">SUM(INDIRECT(IMPORT_VAR[TABLENAME]&amp;"[@a"&amp;$1:$1-1&amp;"]"),INDIRECT(IMPORT_VAR[TABLENAME]&amp;"[@c"&amp;$1:$1-1&amp;"]"))</f>
        <v>5</v>
      </c>
      <c r="M465" s="31"/>
      <c r="N465" s="31" t="str">
        <f>IF(IMPORT[[#This Row],[b2]]="","",IMPORT[[#This Row],[b2]]-IMPORT[[#This Row],[a2]])</f>
        <v/>
      </c>
      <c r="O465" s="32">
        <f ca="1">SUM(INDIRECT(IMPORT_VAR[TABLENAME]&amp;"[@a"&amp;$1:$1-1&amp;"]"),INDIRECT(IMPORT_VAR[TABLENAME]&amp;"[@c"&amp;$1:$1-1&amp;"]"))</f>
        <v>5</v>
      </c>
      <c r="P465" s="33"/>
      <c r="Q465" s="33" t="str">
        <f>IF(IMPORT[[#This Row],[b3]]="","",IMPORT[[#This Row],[b3]]-IMPORT[[#This Row],[a3]])</f>
        <v/>
      </c>
      <c r="R465" s="32">
        <f ca="1">SUM(INDIRECT(IMPORT_VAR[TABLENAME]&amp;"[@a"&amp;$1:$1-1&amp;"]"),INDIRECT(IMPORT_VAR[TABLENAME]&amp;"[@c"&amp;$1:$1-1&amp;"]"))</f>
        <v>5</v>
      </c>
      <c r="S465" s="33"/>
      <c r="T465" s="33" t="str">
        <f>IF(IMPORT[[#This Row],[b4]]="","",IMPORT[[#This Row],[b4]]-IMPORT[[#This Row],[a4]])</f>
        <v/>
      </c>
      <c r="U465" s="32">
        <f ca="1">SUM(INDIRECT(IMPORT_VAR[TABLENAME]&amp;"[@a"&amp;$1:$1-1&amp;"]"),INDIRECT(IMPORT_VAR[TABLENAME]&amp;"[@c"&amp;$1:$1-1&amp;"]"))</f>
        <v>5</v>
      </c>
      <c r="V465" s="33"/>
      <c r="W465" s="31"/>
      <c r="X465" s="31" t="str">
        <f>IF(IMPORT[[#This Row],[b5]]="","",IMPORT[[#This Row],[b5]]-IMPORT[[#This Row],[a5]])</f>
        <v/>
      </c>
      <c r="Y465" s="49">
        <f ca="1">SUM(INDIRECT(IMPORT_VAR[TABLENAME]&amp;"[@a"&amp;$1:$1-1&amp;"]"),INDIRECT(IMPORT_VAR[TABLENAME]&amp;"[@c"&amp;$1:$1-1&amp;"]"))</f>
        <v>5</v>
      </c>
      <c r="Z465" s="51" t="s">
        <v>5715</v>
      </c>
      <c r="AA465" s="51">
        <v>5814</v>
      </c>
      <c r="AB465" s="51"/>
      <c r="AC465" s="51" t="str">
        <f>CONCATENATE(IMPORT[[#This Row],[1]]," ",IMPORT[[#This Row],[2]],IF(IMPORT[[#This Row],[3]]="","",CONCATENATE(" ",IMPORT[[#This Row],[3]])))</f>
        <v>NoteBook 5814</v>
      </c>
      <c r="AD465" s="51" t="str">
        <f>CONCATENATE("Import ",IMPORT[[#This Row],[Ket]])</f>
        <v>Import C1 + C2</v>
      </c>
      <c r="AE465" s="52">
        <v>144</v>
      </c>
      <c r="AF465" s="52" t="s">
        <v>5118</v>
      </c>
      <c r="AG465" s="52" t="s">
        <v>5780</v>
      </c>
      <c r="AH465" s="52">
        <f ca="1">IMPORT[[#This Row],[C]]</f>
        <v>5</v>
      </c>
      <c r="AI465" s="126" t="str">
        <f>CONCATENATE(IMPORT[[#This Row],[6]]," ",IMPORT[[#This Row],[7]])</f>
        <v>144 PCS</v>
      </c>
    </row>
    <row r="466" spans="1:35">
      <c r="A466" s="102">
        <v>464</v>
      </c>
      <c r="B466" s="31">
        <f ca="1">IF(IMPORT[[#This Row],[C]]&lt;1,"",ROW()-2)</f>
        <v>464</v>
      </c>
      <c r="C466" s="57">
        <v>5010</v>
      </c>
      <c r="D466" s="31" t="s">
        <v>2794</v>
      </c>
      <c r="E466" s="31">
        <v>200</v>
      </c>
      <c r="F466" s="31">
        <f ca="1">IMPORT[TT]</f>
        <v>4</v>
      </c>
      <c r="G466" s="31"/>
      <c r="H466" s="34" t="s">
        <v>3738</v>
      </c>
      <c r="I466" s="32">
        <v>4</v>
      </c>
      <c r="K466" s="31" t="str">
        <f>IF(IMPORT[[#This Row],[b1]]="","",IMPORT[[#This Row],[b1]]-IMPORT[[#This Row],[a1]])</f>
        <v/>
      </c>
      <c r="L466" s="32">
        <f ca="1">SUM(INDIRECT(IMPORT_VAR[TABLENAME]&amp;"[@a"&amp;$1:$1-1&amp;"]"),INDIRECT(IMPORT_VAR[TABLENAME]&amp;"[@c"&amp;$1:$1-1&amp;"]"))</f>
        <v>4</v>
      </c>
      <c r="M466" s="31"/>
      <c r="N466" s="31" t="str">
        <f>IF(IMPORT[[#This Row],[b2]]="","",IMPORT[[#This Row],[b2]]-IMPORT[[#This Row],[a2]])</f>
        <v/>
      </c>
      <c r="O466" s="32">
        <f ca="1">SUM(INDIRECT(IMPORT_VAR[TABLENAME]&amp;"[@a"&amp;$1:$1-1&amp;"]"),INDIRECT(IMPORT_VAR[TABLENAME]&amp;"[@c"&amp;$1:$1-1&amp;"]"))</f>
        <v>4</v>
      </c>
      <c r="P466" s="33"/>
      <c r="Q466" s="33" t="str">
        <f>IF(IMPORT[[#This Row],[b3]]="","",IMPORT[[#This Row],[b3]]-IMPORT[[#This Row],[a3]])</f>
        <v/>
      </c>
      <c r="R466" s="32">
        <f ca="1">SUM(INDIRECT(IMPORT_VAR[TABLENAME]&amp;"[@a"&amp;$1:$1-1&amp;"]"),INDIRECT(IMPORT_VAR[TABLENAME]&amp;"[@c"&amp;$1:$1-1&amp;"]"))</f>
        <v>4</v>
      </c>
      <c r="S466" s="33"/>
      <c r="T466" s="33" t="str">
        <f>IF(IMPORT[[#This Row],[b4]]="","",IMPORT[[#This Row],[b4]]-IMPORT[[#This Row],[a4]])</f>
        <v/>
      </c>
      <c r="U466" s="32">
        <f ca="1">SUM(INDIRECT(IMPORT_VAR[TABLENAME]&amp;"[@a"&amp;$1:$1-1&amp;"]"),INDIRECT(IMPORT_VAR[TABLENAME]&amp;"[@c"&amp;$1:$1-1&amp;"]"))</f>
        <v>4</v>
      </c>
      <c r="V466" s="33"/>
      <c r="W466" s="31"/>
      <c r="X466" s="31" t="str">
        <f>IF(IMPORT[[#This Row],[b5]]="","",IMPORT[[#This Row],[b5]]-IMPORT[[#This Row],[a5]])</f>
        <v/>
      </c>
      <c r="Y466" s="49">
        <f ca="1">SUM(INDIRECT(IMPORT_VAR[TABLENAME]&amp;"[@a"&amp;$1:$1-1&amp;"]"),INDIRECT(IMPORT_VAR[TABLENAME]&amp;"[@c"&amp;$1:$1-1&amp;"]"))</f>
        <v>4</v>
      </c>
      <c r="Z466" s="51" t="s">
        <v>2794</v>
      </c>
      <c r="AA466" s="51">
        <v>5010</v>
      </c>
      <c r="AB466" s="51"/>
      <c r="AC466" s="51" t="str">
        <f>CONCATENATE(IMPORT[[#This Row],[1]]," ",IMPORT[[#This Row],[2]],IF(IMPORT[[#This Row],[3]]="","",CONCATENATE(" ",IMPORT[[#This Row],[3]])))</f>
        <v>Hooks 5010</v>
      </c>
      <c r="AD466" s="51" t="str">
        <f>CONCATENATE("Import ",IMPORT[[#This Row],[Ket]])</f>
        <v>Import C1 + C2</v>
      </c>
      <c r="AE466" s="52">
        <v>200</v>
      </c>
      <c r="AF466" s="52" t="s">
        <v>5118</v>
      </c>
      <c r="AG466" s="52" t="s">
        <v>5780</v>
      </c>
      <c r="AH466" s="52">
        <f ca="1">IMPORT[[#This Row],[C]]</f>
        <v>4</v>
      </c>
      <c r="AI466" s="126" t="str">
        <f>CONCATENATE(IMPORT[[#This Row],[6]]," ",IMPORT[[#This Row],[7]])</f>
        <v>200 PCS</v>
      </c>
    </row>
    <row r="467" spans="1:35">
      <c r="A467" s="102">
        <v>465</v>
      </c>
      <c r="B467" s="31">
        <f ca="1">IF(IMPORT[[#This Row],[C]]&lt;1,"",ROW()-2)</f>
        <v>465</v>
      </c>
      <c r="C467" s="57" t="s">
        <v>3296</v>
      </c>
      <c r="D467" s="31" t="s">
        <v>2866</v>
      </c>
      <c r="E467" s="31">
        <v>288</v>
      </c>
      <c r="F467" s="31">
        <f ca="1">IMPORT[TT]</f>
        <v>4</v>
      </c>
      <c r="G467" s="31"/>
      <c r="H467" s="34" t="s">
        <v>3738</v>
      </c>
      <c r="I467" s="32">
        <v>4</v>
      </c>
      <c r="K467" s="31" t="str">
        <f>IF(IMPORT[[#This Row],[b1]]="","",IMPORT[[#This Row],[b1]]-IMPORT[[#This Row],[a1]])</f>
        <v/>
      </c>
      <c r="L467" s="32">
        <f ca="1">SUM(INDIRECT(IMPORT_VAR[TABLENAME]&amp;"[@a"&amp;$1:$1-1&amp;"]"),INDIRECT(IMPORT_VAR[TABLENAME]&amp;"[@c"&amp;$1:$1-1&amp;"]"))</f>
        <v>4</v>
      </c>
      <c r="M467" s="31"/>
      <c r="N467" s="31" t="str">
        <f>IF(IMPORT[[#This Row],[b2]]="","",IMPORT[[#This Row],[b2]]-IMPORT[[#This Row],[a2]])</f>
        <v/>
      </c>
      <c r="O467" s="32">
        <f ca="1">SUM(INDIRECT(IMPORT_VAR[TABLENAME]&amp;"[@a"&amp;$1:$1-1&amp;"]"),INDIRECT(IMPORT_VAR[TABLENAME]&amp;"[@c"&amp;$1:$1-1&amp;"]"))</f>
        <v>4</v>
      </c>
      <c r="P467" s="33"/>
      <c r="Q467" s="33" t="str">
        <f>IF(IMPORT[[#This Row],[b3]]="","",IMPORT[[#This Row],[b3]]-IMPORT[[#This Row],[a3]])</f>
        <v/>
      </c>
      <c r="R467" s="32">
        <f ca="1">SUM(INDIRECT(IMPORT_VAR[TABLENAME]&amp;"[@a"&amp;$1:$1-1&amp;"]"),INDIRECT(IMPORT_VAR[TABLENAME]&amp;"[@c"&amp;$1:$1-1&amp;"]"))</f>
        <v>4</v>
      </c>
      <c r="S467" s="33"/>
      <c r="T467" s="33" t="str">
        <f>IF(IMPORT[[#This Row],[b4]]="","",IMPORT[[#This Row],[b4]]-IMPORT[[#This Row],[a4]])</f>
        <v/>
      </c>
      <c r="U467" s="32">
        <f ca="1">SUM(INDIRECT(IMPORT_VAR[TABLENAME]&amp;"[@a"&amp;$1:$1-1&amp;"]"),INDIRECT(IMPORT_VAR[TABLENAME]&amp;"[@c"&amp;$1:$1-1&amp;"]"))</f>
        <v>4</v>
      </c>
      <c r="V467" s="33"/>
      <c r="W467" s="31"/>
      <c r="X467" s="31" t="str">
        <f>IF(IMPORT[[#This Row],[b5]]="","",IMPORT[[#This Row],[b5]]-IMPORT[[#This Row],[a5]])</f>
        <v/>
      </c>
      <c r="Y467" s="49">
        <f ca="1">SUM(INDIRECT(IMPORT_VAR[TABLENAME]&amp;"[@a"&amp;$1:$1-1&amp;"]"),INDIRECT(IMPORT_VAR[TABLENAME]&amp;"[@c"&amp;$1:$1-1&amp;"]"))</f>
        <v>4</v>
      </c>
      <c r="Z467" s="51" t="s">
        <v>5713</v>
      </c>
      <c r="AA467" s="51" t="s">
        <v>3296</v>
      </c>
      <c r="AB467" s="51"/>
      <c r="AC467" s="51" t="str">
        <f>CONCATENATE(IMPORT[[#This Row],[1]]," ",IMPORT[[#This Row],[2]],IF(IMPORT[[#This Row],[3]]="","",CONCATENATE(" ",IMPORT[[#This Row],[3]])))</f>
        <v>Pensil DW9021-12</v>
      </c>
      <c r="AD467" s="52" t="str">
        <f>CONCATENATE("Import ",IMPORT[[#This Row],[Ket]])</f>
        <v>Import C1 + C2</v>
      </c>
      <c r="AE467" s="52">
        <v>288</v>
      </c>
      <c r="AF467" s="52" t="s">
        <v>5118</v>
      </c>
      <c r="AG467" s="52" t="s">
        <v>5780</v>
      </c>
      <c r="AH467" s="52">
        <f ca="1">IMPORT[[#This Row],[C]]</f>
        <v>4</v>
      </c>
      <c r="AI467" s="126" t="str">
        <f>CONCATENATE(IMPORT[[#This Row],[6]]," ",IMPORT[[#This Row],[7]])</f>
        <v>288 PCS</v>
      </c>
    </row>
    <row r="468" spans="1:35">
      <c r="A468" s="102">
        <v>466</v>
      </c>
      <c r="B468" s="31">
        <f ca="1">IF(IMPORT[[#This Row],[C]]&lt;1,"",ROW()-2)</f>
        <v>466</v>
      </c>
      <c r="C468" s="57" t="s">
        <v>3297</v>
      </c>
      <c r="D468" s="31" t="s">
        <v>2866</v>
      </c>
      <c r="E468" s="31">
        <v>288</v>
      </c>
      <c r="F468" s="31">
        <f ca="1">IMPORT[TT]</f>
        <v>5</v>
      </c>
      <c r="G468" s="31"/>
      <c r="H468" s="34" t="s">
        <v>3738</v>
      </c>
      <c r="I468" s="32">
        <v>5</v>
      </c>
      <c r="K468" s="31" t="str">
        <f>IF(IMPORT[[#This Row],[b1]]="","",IMPORT[[#This Row],[b1]]-IMPORT[[#This Row],[a1]])</f>
        <v/>
      </c>
      <c r="L468" s="32">
        <f ca="1">SUM(INDIRECT(IMPORT_VAR[TABLENAME]&amp;"[@a"&amp;$1:$1-1&amp;"]"),INDIRECT(IMPORT_VAR[TABLENAME]&amp;"[@c"&amp;$1:$1-1&amp;"]"))</f>
        <v>5</v>
      </c>
      <c r="M468" s="31"/>
      <c r="N468" s="31" t="str">
        <f>IF(IMPORT[[#This Row],[b2]]="","",IMPORT[[#This Row],[b2]]-IMPORT[[#This Row],[a2]])</f>
        <v/>
      </c>
      <c r="O468" s="32">
        <f ca="1">SUM(INDIRECT(IMPORT_VAR[TABLENAME]&amp;"[@a"&amp;$1:$1-1&amp;"]"),INDIRECT(IMPORT_VAR[TABLENAME]&amp;"[@c"&amp;$1:$1-1&amp;"]"))</f>
        <v>5</v>
      </c>
      <c r="P468" s="33"/>
      <c r="Q468" s="33" t="str">
        <f>IF(IMPORT[[#This Row],[b3]]="","",IMPORT[[#This Row],[b3]]-IMPORT[[#This Row],[a3]])</f>
        <v/>
      </c>
      <c r="R468" s="32">
        <f ca="1">SUM(INDIRECT(IMPORT_VAR[TABLENAME]&amp;"[@a"&amp;$1:$1-1&amp;"]"),INDIRECT(IMPORT_VAR[TABLENAME]&amp;"[@c"&amp;$1:$1-1&amp;"]"))</f>
        <v>5</v>
      </c>
      <c r="S468" s="33"/>
      <c r="T468" s="33" t="str">
        <f>IF(IMPORT[[#This Row],[b4]]="","",IMPORT[[#This Row],[b4]]-IMPORT[[#This Row],[a4]])</f>
        <v/>
      </c>
      <c r="U468" s="32">
        <f ca="1">SUM(INDIRECT(IMPORT_VAR[TABLENAME]&amp;"[@a"&amp;$1:$1-1&amp;"]"),INDIRECT(IMPORT_VAR[TABLENAME]&amp;"[@c"&amp;$1:$1-1&amp;"]"))</f>
        <v>5</v>
      </c>
      <c r="V468" s="33"/>
      <c r="W468" s="31"/>
      <c r="X468" s="31" t="str">
        <f>IF(IMPORT[[#This Row],[b5]]="","",IMPORT[[#This Row],[b5]]-IMPORT[[#This Row],[a5]])</f>
        <v/>
      </c>
      <c r="Y468" s="49">
        <f ca="1">SUM(INDIRECT(IMPORT_VAR[TABLENAME]&amp;"[@a"&amp;$1:$1-1&amp;"]"),INDIRECT(IMPORT_VAR[TABLENAME]&amp;"[@c"&amp;$1:$1-1&amp;"]"))</f>
        <v>5</v>
      </c>
      <c r="Z468" s="51" t="s">
        <v>5713</v>
      </c>
      <c r="AA468" s="51" t="s">
        <v>3297</v>
      </c>
      <c r="AB468" s="51"/>
      <c r="AC468" s="51" t="str">
        <f>CONCATENATE(IMPORT[[#This Row],[1]]," ",IMPORT[[#This Row],[2]],IF(IMPORT[[#This Row],[3]]="","",CONCATENATE(" ",IMPORT[[#This Row],[3]])))</f>
        <v>Pensil DW9019-12</v>
      </c>
      <c r="AD468" s="52" t="str">
        <f>CONCATENATE("Import ",IMPORT[[#This Row],[Ket]])</f>
        <v>Import C1 + C2</v>
      </c>
      <c r="AE468" s="52">
        <v>288</v>
      </c>
      <c r="AF468" s="52" t="s">
        <v>5118</v>
      </c>
      <c r="AG468" s="52" t="s">
        <v>5780</v>
      </c>
      <c r="AH468" s="52">
        <f ca="1">IMPORT[[#This Row],[C]]</f>
        <v>5</v>
      </c>
      <c r="AI468" s="126" t="str">
        <f>CONCATENATE(IMPORT[[#This Row],[6]]," ",IMPORT[[#This Row],[7]])</f>
        <v>288 PCS</v>
      </c>
    </row>
    <row r="469" spans="1:35">
      <c r="A469" s="102">
        <v>467</v>
      </c>
      <c r="B469" s="31">
        <f ca="1">IF(IMPORT[[#This Row],[C]]&lt;1,"",ROW()-2)</f>
        <v>467</v>
      </c>
      <c r="C469" s="57" t="s">
        <v>3298</v>
      </c>
      <c r="D469" s="31" t="s">
        <v>3140</v>
      </c>
      <c r="E469" s="31">
        <v>384</v>
      </c>
      <c r="F469" s="31">
        <f ca="1">IMPORT[TT]</f>
        <v>4</v>
      </c>
      <c r="G469" s="31"/>
      <c r="H469" s="34" t="s">
        <v>3738</v>
      </c>
      <c r="I469" s="32">
        <v>4</v>
      </c>
      <c r="K469" s="31" t="str">
        <f>IF(IMPORT[[#This Row],[b1]]="","",IMPORT[[#This Row],[b1]]-IMPORT[[#This Row],[a1]])</f>
        <v/>
      </c>
      <c r="L469" s="32">
        <f ca="1">SUM(INDIRECT(IMPORT_VAR[TABLENAME]&amp;"[@a"&amp;$1:$1-1&amp;"]"),INDIRECT(IMPORT_VAR[TABLENAME]&amp;"[@c"&amp;$1:$1-1&amp;"]"))</f>
        <v>4</v>
      </c>
      <c r="M469" s="31"/>
      <c r="N469" s="31" t="str">
        <f>IF(IMPORT[[#This Row],[b2]]="","",IMPORT[[#This Row],[b2]]-IMPORT[[#This Row],[a2]])</f>
        <v/>
      </c>
      <c r="O469" s="32">
        <f ca="1">SUM(INDIRECT(IMPORT_VAR[TABLENAME]&amp;"[@a"&amp;$1:$1-1&amp;"]"),INDIRECT(IMPORT_VAR[TABLENAME]&amp;"[@c"&amp;$1:$1-1&amp;"]"))</f>
        <v>4</v>
      </c>
      <c r="P469" s="33"/>
      <c r="Q469" s="33" t="str">
        <f>IF(IMPORT[[#This Row],[b3]]="","",IMPORT[[#This Row],[b3]]-IMPORT[[#This Row],[a3]])</f>
        <v/>
      </c>
      <c r="R469" s="32">
        <f ca="1">SUM(INDIRECT(IMPORT_VAR[TABLENAME]&amp;"[@a"&amp;$1:$1-1&amp;"]"),INDIRECT(IMPORT_VAR[TABLENAME]&amp;"[@c"&amp;$1:$1-1&amp;"]"))</f>
        <v>4</v>
      </c>
      <c r="S469" s="33"/>
      <c r="T469" s="33" t="str">
        <f>IF(IMPORT[[#This Row],[b4]]="","",IMPORT[[#This Row],[b4]]-IMPORT[[#This Row],[a4]])</f>
        <v/>
      </c>
      <c r="U469" s="32">
        <f ca="1">SUM(INDIRECT(IMPORT_VAR[TABLENAME]&amp;"[@a"&amp;$1:$1-1&amp;"]"),INDIRECT(IMPORT_VAR[TABLENAME]&amp;"[@c"&amp;$1:$1-1&amp;"]"))</f>
        <v>4</v>
      </c>
      <c r="V469" s="33"/>
      <c r="W469" s="31"/>
      <c r="X469" s="31" t="str">
        <f>IF(IMPORT[[#This Row],[b5]]="","",IMPORT[[#This Row],[b5]]-IMPORT[[#This Row],[a5]])</f>
        <v/>
      </c>
      <c r="Y469" s="49">
        <f ca="1">SUM(INDIRECT(IMPORT_VAR[TABLENAME]&amp;"[@a"&amp;$1:$1-1&amp;"]"),INDIRECT(IMPORT_VAR[TABLENAME]&amp;"[@c"&amp;$1:$1-1&amp;"]"))</f>
        <v>4</v>
      </c>
      <c r="Z469" s="51" t="s">
        <v>5665</v>
      </c>
      <c r="AA469" s="51" t="s">
        <v>3298</v>
      </c>
      <c r="AB469" s="51"/>
      <c r="AC469" s="51" t="str">
        <f>CONCATENATE(IMPORT[[#This Row],[1]]," ",IMPORT[[#This Row],[2]],IF(IMPORT[[#This Row],[3]]="","",CONCATENATE(" ",IMPORT[[#This Row],[3]])))</f>
        <v>Tipe-ex Kertas DY-8616</v>
      </c>
      <c r="AD469" s="51" t="str">
        <f>CONCATENATE("Import ",IMPORT[[#This Row],[Ket]])</f>
        <v>Import C1 + C2</v>
      </c>
      <c r="AE469" s="52">
        <v>384</v>
      </c>
      <c r="AF469" s="52" t="s">
        <v>5118</v>
      </c>
      <c r="AG469" s="52" t="s">
        <v>5780</v>
      </c>
      <c r="AH469" s="52">
        <f ca="1">IMPORT[[#This Row],[C]]</f>
        <v>4</v>
      </c>
      <c r="AI469" s="126" t="str">
        <f>CONCATENATE(IMPORT[[#This Row],[6]]," ",IMPORT[[#This Row],[7]])</f>
        <v>384 PCS</v>
      </c>
    </row>
    <row r="470" spans="1:35">
      <c r="A470" s="102">
        <v>468</v>
      </c>
      <c r="B470" s="31">
        <f ca="1">IF(IMPORT[[#This Row],[C]]&lt;1,"",ROW()-2)</f>
        <v>468</v>
      </c>
      <c r="C470" s="57" t="s">
        <v>3303</v>
      </c>
      <c r="D470" s="31" t="s">
        <v>3140</v>
      </c>
      <c r="E470" s="31">
        <v>1152</v>
      </c>
      <c r="F470" s="31">
        <f ca="1">IMPORT[TT]</f>
        <v>1</v>
      </c>
      <c r="G470" s="31"/>
      <c r="H470" s="34" t="s">
        <v>7288</v>
      </c>
      <c r="I470" s="32">
        <v>1</v>
      </c>
      <c r="K470" s="31" t="str">
        <f>IF(IMPORT[[#This Row],[b1]]="","",IMPORT[[#This Row],[b1]]-IMPORT[[#This Row],[a1]])</f>
        <v/>
      </c>
      <c r="L470" s="32">
        <f ca="1">SUM(INDIRECT(IMPORT_VAR[TABLENAME]&amp;"[@a"&amp;$1:$1-1&amp;"]"),INDIRECT(IMPORT_VAR[TABLENAME]&amp;"[@c"&amp;$1:$1-1&amp;"]"))</f>
        <v>1</v>
      </c>
      <c r="M470" s="31"/>
      <c r="N470" s="31" t="str">
        <f>IF(IMPORT[[#This Row],[b2]]="","",IMPORT[[#This Row],[b2]]-IMPORT[[#This Row],[a2]])</f>
        <v/>
      </c>
      <c r="O470" s="32">
        <f ca="1">SUM(INDIRECT(IMPORT_VAR[TABLENAME]&amp;"[@a"&amp;$1:$1-1&amp;"]"),INDIRECT(IMPORT_VAR[TABLENAME]&amp;"[@c"&amp;$1:$1-1&amp;"]"))</f>
        <v>1</v>
      </c>
      <c r="P470" s="33"/>
      <c r="Q470" s="33" t="str">
        <f>IF(IMPORT[[#This Row],[b3]]="","",IMPORT[[#This Row],[b3]]-IMPORT[[#This Row],[a3]])</f>
        <v/>
      </c>
      <c r="R470" s="32">
        <f ca="1">SUM(INDIRECT(IMPORT_VAR[TABLENAME]&amp;"[@a"&amp;$1:$1-1&amp;"]"),INDIRECT(IMPORT_VAR[TABLENAME]&amp;"[@c"&amp;$1:$1-1&amp;"]"))</f>
        <v>1</v>
      </c>
      <c r="S470" s="33"/>
      <c r="T470" s="33" t="str">
        <f>IF(IMPORT[[#This Row],[b4]]="","",IMPORT[[#This Row],[b4]]-IMPORT[[#This Row],[a4]])</f>
        <v/>
      </c>
      <c r="U470" s="32">
        <f ca="1">SUM(INDIRECT(IMPORT_VAR[TABLENAME]&amp;"[@a"&amp;$1:$1-1&amp;"]"),INDIRECT(IMPORT_VAR[TABLENAME]&amp;"[@c"&amp;$1:$1-1&amp;"]"))</f>
        <v>1</v>
      </c>
      <c r="V470" s="33"/>
      <c r="W470" s="31"/>
      <c r="X470" s="31" t="str">
        <f>IF(IMPORT[[#This Row],[b5]]="","",IMPORT[[#This Row],[b5]]-IMPORT[[#This Row],[a5]])</f>
        <v/>
      </c>
      <c r="Y470" s="49">
        <f ca="1">SUM(INDIRECT(IMPORT_VAR[TABLENAME]&amp;"[@a"&amp;$1:$1-1&amp;"]"),INDIRECT(IMPORT_VAR[TABLENAME]&amp;"[@c"&amp;$1:$1-1&amp;"]"))</f>
        <v>1</v>
      </c>
      <c r="Z470" s="51" t="s">
        <v>5665</v>
      </c>
      <c r="AA470" s="51" t="s">
        <v>3303</v>
      </c>
      <c r="AB470" s="51"/>
      <c r="AC470" s="51" t="str">
        <f>CONCATENATE(IMPORT[[#This Row],[1]]," ",IMPORT[[#This Row],[2]],IF(IMPORT[[#This Row],[3]]="","",CONCATENATE(" ",IMPORT[[#This Row],[3]])))</f>
        <v>Tipe-ex Kertas DY-8240</v>
      </c>
      <c r="AD470" s="51" t="str">
        <f>CONCATENATE("Import ",IMPORT[[#This Row],[Ket]])</f>
        <v>Import C2</v>
      </c>
      <c r="AE470" s="52">
        <v>1152</v>
      </c>
      <c r="AF470" s="52" t="s">
        <v>5118</v>
      </c>
      <c r="AG470" s="52" t="s">
        <v>5780</v>
      </c>
      <c r="AH470" s="52">
        <f ca="1">IMPORT[[#This Row],[C]]</f>
        <v>1</v>
      </c>
      <c r="AI470" s="126" t="str">
        <f>CONCATENATE(IMPORT[[#This Row],[6]]," ",IMPORT[[#This Row],[7]])</f>
        <v>1152 PCS</v>
      </c>
    </row>
    <row r="471" spans="1:35">
      <c r="A471" s="102">
        <v>469</v>
      </c>
      <c r="B471" s="31">
        <f ca="1">IF(IMPORT[[#This Row],[C]]&lt;1,"",ROW()-2)</f>
        <v>469</v>
      </c>
      <c r="C471" s="57" t="s">
        <v>3306</v>
      </c>
      <c r="D471" s="31" t="s">
        <v>2998</v>
      </c>
      <c r="E471" s="31">
        <v>192</v>
      </c>
      <c r="F471" s="31">
        <f ca="1">IMPORT[TT]</f>
        <v>1</v>
      </c>
      <c r="G471" s="31"/>
      <c r="H471" s="34" t="s">
        <v>3738</v>
      </c>
      <c r="I471" s="32">
        <v>1</v>
      </c>
      <c r="K471" s="31" t="str">
        <f>IF(IMPORT[[#This Row],[b1]]="","",IMPORT[[#This Row],[b1]]-IMPORT[[#This Row],[a1]])</f>
        <v/>
      </c>
      <c r="L471" s="32">
        <f ca="1">SUM(INDIRECT(IMPORT_VAR[TABLENAME]&amp;"[@a"&amp;$1:$1-1&amp;"]"),INDIRECT(IMPORT_VAR[TABLENAME]&amp;"[@c"&amp;$1:$1-1&amp;"]"))</f>
        <v>1</v>
      </c>
      <c r="M471" s="31"/>
      <c r="N471" s="31" t="str">
        <f>IF(IMPORT[[#This Row],[b2]]="","",IMPORT[[#This Row],[b2]]-IMPORT[[#This Row],[a2]])</f>
        <v/>
      </c>
      <c r="O471" s="32">
        <f ca="1">SUM(INDIRECT(IMPORT_VAR[TABLENAME]&amp;"[@a"&amp;$1:$1-1&amp;"]"),INDIRECT(IMPORT_VAR[TABLENAME]&amp;"[@c"&amp;$1:$1-1&amp;"]"))</f>
        <v>1</v>
      </c>
      <c r="P471" s="33"/>
      <c r="Q471" s="33" t="str">
        <f>IF(IMPORT[[#This Row],[b3]]="","",IMPORT[[#This Row],[b3]]-IMPORT[[#This Row],[a3]])</f>
        <v/>
      </c>
      <c r="R471" s="32">
        <f ca="1">SUM(INDIRECT(IMPORT_VAR[TABLENAME]&amp;"[@a"&amp;$1:$1-1&amp;"]"),INDIRECT(IMPORT_VAR[TABLENAME]&amp;"[@c"&amp;$1:$1-1&amp;"]"))</f>
        <v>1</v>
      </c>
      <c r="S471" s="33"/>
      <c r="T471" s="33" t="str">
        <f>IF(IMPORT[[#This Row],[b4]]="","",IMPORT[[#This Row],[b4]]-IMPORT[[#This Row],[a4]])</f>
        <v/>
      </c>
      <c r="U471" s="32">
        <f ca="1">SUM(INDIRECT(IMPORT_VAR[TABLENAME]&amp;"[@a"&amp;$1:$1-1&amp;"]"),INDIRECT(IMPORT_VAR[TABLENAME]&amp;"[@c"&amp;$1:$1-1&amp;"]"))</f>
        <v>1</v>
      </c>
      <c r="V471" s="33"/>
      <c r="W471" s="31"/>
      <c r="X471" s="31" t="str">
        <f>IF(IMPORT[[#This Row],[b5]]="","",IMPORT[[#This Row],[b5]]-IMPORT[[#This Row],[a5]])</f>
        <v/>
      </c>
      <c r="Y471" s="49">
        <f ca="1">SUM(INDIRECT(IMPORT_VAR[TABLENAME]&amp;"[@a"&amp;$1:$1-1&amp;"]"),INDIRECT(IMPORT_VAR[TABLENAME]&amp;"[@c"&amp;$1:$1-1&amp;"]"))</f>
        <v>1</v>
      </c>
      <c r="Z471" s="51" t="s">
        <v>5707</v>
      </c>
      <c r="AA471" s="51" t="s">
        <v>3306</v>
      </c>
      <c r="AB471" s="51"/>
      <c r="AC471" s="51" t="str">
        <f>CONCATENATE(IMPORT[[#This Row],[1]]," ",IMPORT[[#This Row],[2]],IF(IMPORT[[#This Row],[3]]="","",CONCATENATE(" ",IMPORT[[#This Row],[3]])))</f>
        <v>Pensil Case 17-01A</v>
      </c>
      <c r="AD471" s="51" t="str">
        <f>CONCATENATE("Import ",IMPORT[[#This Row],[Ket]])</f>
        <v>Import C1 + C2</v>
      </c>
      <c r="AE471" s="52">
        <v>192</v>
      </c>
      <c r="AF471" s="52" t="s">
        <v>5118</v>
      </c>
      <c r="AG471" s="52" t="s">
        <v>5780</v>
      </c>
      <c r="AH471" s="52">
        <f ca="1">IMPORT[[#This Row],[C]]</f>
        <v>1</v>
      </c>
      <c r="AI471" s="126" t="str">
        <f>CONCATENATE(IMPORT[[#This Row],[6]]," ",IMPORT[[#This Row],[7]])</f>
        <v>192 PCS</v>
      </c>
    </row>
    <row r="472" spans="1:35">
      <c r="A472" s="102">
        <v>470</v>
      </c>
      <c r="B472" s="31">
        <f ca="1">IF(IMPORT[[#This Row],[C]]&lt;1,"",ROW()-2)</f>
        <v>470</v>
      </c>
      <c r="C472" s="57" t="s">
        <v>3307</v>
      </c>
      <c r="D472" s="31" t="s">
        <v>4217</v>
      </c>
      <c r="E472" s="31">
        <v>288</v>
      </c>
      <c r="F472" s="31">
        <f ca="1">IMPORT[TT]</f>
        <v>68</v>
      </c>
      <c r="G472" s="31"/>
      <c r="H472" s="34" t="s">
        <v>3738</v>
      </c>
      <c r="I472" s="32">
        <v>68</v>
      </c>
      <c r="K472" s="31" t="str">
        <f>IF(IMPORT[[#This Row],[b1]]="","",IMPORT[[#This Row],[b1]]-IMPORT[[#This Row],[a1]])</f>
        <v/>
      </c>
      <c r="L472" s="32">
        <f ca="1">SUM(INDIRECT(IMPORT_VAR[TABLENAME]&amp;"[@a"&amp;$1:$1-1&amp;"]"),INDIRECT(IMPORT_VAR[TABLENAME]&amp;"[@c"&amp;$1:$1-1&amp;"]"))</f>
        <v>68</v>
      </c>
      <c r="M472" s="31"/>
      <c r="N472" s="31" t="str">
        <f>IF(IMPORT[[#This Row],[b2]]="","",IMPORT[[#This Row],[b2]]-IMPORT[[#This Row],[a2]])</f>
        <v/>
      </c>
      <c r="O472" s="32">
        <f ca="1">SUM(INDIRECT(IMPORT_VAR[TABLENAME]&amp;"[@a"&amp;$1:$1-1&amp;"]"),INDIRECT(IMPORT_VAR[TABLENAME]&amp;"[@c"&amp;$1:$1-1&amp;"]"))</f>
        <v>68</v>
      </c>
      <c r="P472" s="33"/>
      <c r="Q472" s="33" t="str">
        <f>IF(IMPORT[[#This Row],[b3]]="","",IMPORT[[#This Row],[b3]]-IMPORT[[#This Row],[a3]])</f>
        <v/>
      </c>
      <c r="R472" s="32">
        <f ca="1">SUM(INDIRECT(IMPORT_VAR[TABLENAME]&amp;"[@a"&amp;$1:$1-1&amp;"]"),INDIRECT(IMPORT_VAR[TABLENAME]&amp;"[@c"&amp;$1:$1-1&amp;"]"))</f>
        <v>68</v>
      </c>
      <c r="S472" s="33"/>
      <c r="T472" s="33" t="str">
        <f>IF(IMPORT[[#This Row],[b4]]="","",IMPORT[[#This Row],[b4]]-IMPORT[[#This Row],[a4]])</f>
        <v/>
      </c>
      <c r="U472" s="32">
        <f ca="1">SUM(INDIRECT(IMPORT_VAR[TABLENAME]&amp;"[@a"&amp;$1:$1-1&amp;"]"),INDIRECT(IMPORT_VAR[TABLENAME]&amp;"[@c"&amp;$1:$1-1&amp;"]"))</f>
        <v>68</v>
      </c>
      <c r="V472" s="33"/>
      <c r="W472" s="31"/>
      <c r="X472" s="31" t="str">
        <f>IF(IMPORT[[#This Row],[b5]]="","",IMPORT[[#This Row],[b5]]-IMPORT[[#This Row],[a5]])</f>
        <v/>
      </c>
      <c r="Y472" s="49">
        <f ca="1">SUM(INDIRECT(IMPORT_VAR[TABLENAME]&amp;"[@a"&amp;$1:$1-1&amp;"]"),INDIRECT(IMPORT_VAR[TABLENAME]&amp;"[@c"&amp;$1:$1-1&amp;"]"))</f>
        <v>68</v>
      </c>
      <c r="Z472" s="51" t="s">
        <v>5663</v>
      </c>
      <c r="AA472" s="51" t="s">
        <v>3307</v>
      </c>
      <c r="AB472" s="51" t="s">
        <v>5669</v>
      </c>
      <c r="AC472" s="51" t="str">
        <f>CONCATENATE(IMPORT[[#This Row],[1]]," ",IMPORT[[#This Row],[2]],IF(IMPORT[[#This Row],[3]]="","",CONCATENATE(" ",IMPORT[[#This Row],[3]])))</f>
        <v>Jangka MS-4001 Koala</v>
      </c>
      <c r="AD472" s="51" t="str">
        <f>CONCATENATE("Import ",IMPORT[[#This Row],[Ket]])</f>
        <v>Import C1 + C2</v>
      </c>
      <c r="AE472" s="52">
        <v>288</v>
      </c>
      <c r="AF472" s="52" t="s">
        <v>5118</v>
      </c>
      <c r="AG472" s="52" t="s">
        <v>5780</v>
      </c>
      <c r="AH472" s="52">
        <f ca="1">IMPORT[[#This Row],[C]]</f>
        <v>68</v>
      </c>
      <c r="AI472" s="126" t="str">
        <f>CONCATENATE(IMPORT[[#This Row],[6]]," ",IMPORT[[#This Row],[7]])</f>
        <v>288 PCS</v>
      </c>
    </row>
    <row r="473" spans="1:35">
      <c r="A473" s="102">
        <v>471</v>
      </c>
      <c r="B473" s="31" t="str">
        <f ca="1">IF(IMPORT[[#This Row],[C]]&lt;1,"",ROW()-2)</f>
        <v/>
      </c>
      <c r="C473" s="57" t="s">
        <v>3309</v>
      </c>
      <c r="D473" s="31" t="s">
        <v>2994</v>
      </c>
      <c r="E473" s="31">
        <v>240</v>
      </c>
      <c r="F473" s="31">
        <f ca="1">IMPORT[TT]</f>
        <v>0</v>
      </c>
      <c r="G473" s="31"/>
      <c r="H473" s="34" t="s">
        <v>3738</v>
      </c>
      <c r="I473" s="32">
        <v>0</v>
      </c>
      <c r="K473" s="31" t="str">
        <f>IF(IMPORT[[#This Row],[b1]]="","",IMPORT[[#This Row],[b1]]-IMPORT[[#This Row],[a1]])</f>
        <v/>
      </c>
      <c r="L473" s="32">
        <f ca="1">SUM(INDIRECT(IMPORT_VAR[TABLENAME]&amp;"[@a"&amp;$1:$1-1&amp;"]"),INDIRECT(IMPORT_VAR[TABLENAME]&amp;"[@c"&amp;$1:$1-1&amp;"]"))</f>
        <v>0</v>
      </c>
      <c r="M473" s="31"/>
      <c r="N473" s="31" t="str">
        <f>IF(IMPORT[[#This Row],[b2]]="","",IMPORT[[#This Row],[b2]]-IMPORT[[#This Row],[a2]])</f>
        <v/>
      </c>
      <c r="O473" s="32">
        <f ca="1">SUM(INDIRECT(IMPORT_VAR[TABLENAME]&amp;"[@a"&amp;$1:$1-1&amp;"]"),INDIRECT(IMPORT_VAR[TABLENAME]&amp;"[@c"&amp;$1:$1-1&amp;"]"))</f>
        <v>0</v>
      </c>
      <c r="P473" s="33"/>
      <c r="Q473" s="33" t="str">
        <f>IF(IMPORT[[#This Row],[b3]]="","",IMPORT[[#This Row],[b3]]-IMPORT[[#This Row],[a3]])</f>
        <v/>
      </c>
      <c r="R473" s="32">
        <f ca="1">SUM(INDIRECT(IMPORT_VAR[TABLENAME]&amp;"[@a"&amp;$1:$1-1&amp;"]"),INDIRECT(IMPORT_VAR[TABLENAME]&amp;"[@c"&amp;$1:$1-1&amp;"]"))</f>
        <v>0</v>
      </c>
      <c r="S473" s="33"/>
      <c r="T473" s="33" t="str">
        <f>IF(IMPORT[[#This Row],[b4]]="","",IMPORT[[#This Row],[b4]]-IMPORT[[#This Row],[a4]])</f>
        <v/>
      </c>
      <c r="U473" s="32">
        <f ca="1">SUM(INDIRECT(IMPORT_VAR[TABLENAME]&amp;"[@a"&amp;$1:$1-1&amp;"]"),INDIRECT(IMPORT_VAR[TABLENAME]&amp;"[@c"&amp;$1:$1-1&amp;"]"))</f>
        <v>0</v>
      </c>
      <c r="V473" s="33"/>
      <c r="W473" s="31"/>
      <c r="X473" s="31" t="str">
        <f>IF(IMPORT[[#This Row],[b5]]="","",IMPORT[[#This Row],[b5]]-IMPORT[[#This Row],[a5]])</f>
        <v/>
      </c>
      <c r="Y473" s="49">
        <f ca="1">SUM(INDIRECT(IMPORT_VAR[TABLENAME]&amp;"[@a"&amp;$1:$1-1&amp;"]"),INDIRECT(IMPORT_VAR[TABLENAME]&amp;"[@c"&amp;$1:$1-1&amp;"]"))</f>
        <v>0</v>
      </c>
      <c r="Z473" s="51" t="s">
        <v>5715</v>
      </c>
      <c r="AA473" s="51" t="s">
        <v>3309</v>
      </c>
      <c r="AB473" s="51"/>
      <c r="AC473" s="51" t="str">
        <f>CONCATENATE(IMPORT[[#This Row],[1]]," ",IMPORT[[#This Row],[2]],IF(IMPORT[[#This Row],[3]]="","",CONCATENATE(" ",IMPORT[[#This Row],[3]])))</f>
        <v>NoteBook 28850-60</v>
      </c>
      <c r="AD473" s="51" t="str">
        <f>CONCATENATE("Import ",IMPORT[[#This Row],[Ket]])</f>
        <v>Import C1 + C2</v>
      </c>
      <c r="AE473" s="52">
        <v>240</v>
      </c>
      <c r="AF473" s="52" t="s">
        <v>5118</v>
      </c>
      <c r="AG473" s="52" t="s">
        <v>5780</v>
      </c>
      <c r="AH473" s="52">
        <f ca="1">IMPORT[[#This Row],[C]]</f>
        <v>0</v>
      </c>
      <c r="AI473" s="126" t="str">
        <f>CONCATENATE(IMPORT[[#This Row],[6]]," ",IMPORT[[#This Row],[7]])</f>
        <v>240 PCS</v>
      </c>
    </row>
    <row r="474" spans="1:35">
      <c r="A474" s="102">
        <v>472</v>
      </c>
      <c r="B474" s="31">
        <f ca="1">IF(IMPORT[[#This Row],[C]]&lt;1,"",ROW()-2)</f>
        <v>472</v>
      </c>
      <c r="C474" s="57" t="s">
        <v>3313</v>
      </c>
      <c r="D474" s="31" t="s">
        <v>3055</v>
      </c>
      <c r="E474" s="31">
        <v>200</v>
      </c>
      <c r="F474" s="31">
        <f ca="1">IMPORT[TT]</f>
        <v>2</v>
      </c>
      <c r="G474" s="31"/>
      <c r="H474" s="34" t="s">
        <v>3738</v>
      </c>
      <c r="I474" s="32">
        <v>2</v>
      </c>
      <c r="K474" s="31" t="str">
        <f>IF(IMPORT[[#This Row],[b1]]="","",IMPORT[[#This Row],[b1]]-IMPORT[[#This Row],[a1]])</f>
        <v/>
      </c>
      <c r="L474" s="32">
        <f ca="1">SUM(INDIRECT(IMPORT_VAR[TABLENAME]&amp;"[@a"&amp;$1:$1-1&amp;"]"),INDIRECT(IMPORT_VAR[TABLENAME]&amp;"[@c"&amp;$1:$1-1&amp;"]"))</f>
        <v>2</v>
      </c>
      <c r="M474" s="31"/>
      <c r="N474" s="31" t="str">
        <f>IF(IMPORT[[#This Row],[b2]]="","",IMPORT[[#This Row],[b2]]-IMPORT[[#This Row],[a2]])</f>
        <v/>
      </c>
      <c r="O474" s="32">
        <f ca="1">SUM(INDIRECT(IMPORT_VAR[TABLENAME]&amp;"[@a"&amp;$1:$1-1&amp;"]"),INDIRECT(IMPORT_VAR[TABLENAME]&amp;"[@c"&amp;$1:$1-1&amp;"]"))</f>
        <v>2</v>
      </c>
      <c r="P474" s="33"/>
      <c r="Q474" s="33" t="str">
        <f>IF(IMPORT[[#This Row],[b3]]="","",IMPORT[[#This Row],[b3]]-IMPORT[[#This Row],[a3]])</f>
        <v/>
      </c>
      <c r="R474" s="32">
        <f ca="1">SUM(INDIRECT(IMPORT_VAR[TABLENAME]&amp;"[@a"&amp;$1:$1-1&amp;"]"),INDIRECT(IMPORT_VAR[TABLENAME]&amp;"[@c"&amp;$1:$1-1&amp;"]"))</f>
        <v>2</v>
      </c>
      <c r="S474" s="33"/>
      <c r="T474" s="33" t="str">
        <f>IF(IMPORT[[#This Row],[b4]]="","",IMPORT[[#This Row],[b4]]-IMPORT[[#This Row],[a4]])</f>
        <v/>
      </c>
      <c r="U474" s="32">
        <f ca="1">SUM(INDIRECT(IMPORT_VAR[TABLENAME]&amp;"[@a"&amp;$1:$1-1&amp;"]"),INDIRECT(IMPORT_VAR[TABLENAME]&amp;"[@c"&amp;$1:$1-1&amp;"]"))</f>
        <v>2</v>
      </c>
      <c r="V474" s="33"/>
      <c r="W474" s="31"/>
      <c r="X474" s="31" t="str">
        <f>IF(IMPORT[[#This Row],[b5]]="","",IMPORT[[#This Row],[b5]]-IMPORT[[#This Row],[a5]])</f>
        <v/>
      </c>
      <c r="Y474" s="49">
        <f ca="1">SUM(INDIRECT(IMPORT_VAR[TABLENAME]&amp;"[@a"&amp;$1:$1-1&amp;"]"),INDIRECT(IMPORT_VAR[TABLENAME]&amp;"[@c"&amp;$1:$1-1&amp;"]"))</f>
        <v>2</v>
      </c>
      <c r="Z474" s="51" t="s">
        <v>3055</v>
      </c>
      <c r="AA474" s="51" t="s">
        <v>3313</v>
      </c>
      <c r="AB474" s="51"/>
      <c r="AC474" s="51" t="str">
        <f>CONCATENATE(IMPORT[[#This Row],[1]]," ",IMPORT[[#This Row],[2]],IF(IMPORT[[#This Row],[3]]="","",CONCATENATE(" ",IMPORT[[#This Row],[3]])))</f>
        <v>Study Board YS-6661</v>
      </c>
      <c r="AD474" s="51" t="str">
        <f>CONCATENATE("Import ",IMPORT[[#This Row],[Ket]])</f>
        <v>Import C1 + C2</v>
      </c>
      <c r="AE474" s="52">
        <v>200</v>
      </c>
      <c r="AF474" s="52" t="s">
        <v>5118</v>
      </c>
      <c r="AG474" s="52" t="s">
        <v>5780</v>
      </c>
      <c r="AH474" s="52">
        <f ca="1">IMPORT[[#This Row],[C]]</f>
        <v>2</v>
      </c>
      <c r="AI474" s="126" t="str">
        <f>CONCATENATE(IMPORT[[#This Row],[6]]," ",IMPORT[[#This Row],[7]])</f>
        <v>200 PCS</v>
      </c>
    </row>
    <row r="475" spans="1:35">
      <c r="A475" s="102">
        <v>473</v>
      </c>
      <c r="B475" s="31">
        <f ca="1">IF(IMPORT[[#This Row],[C]]&lt;1,"",ROW()-2)</f>
        <v>473</v>
      </c>
      <c r="C475" s="57" t="s">
        <v>3314</v>
      </c>
      <c r="D475" s="31" t="s">
        <v>3055</v>
      </c>
      <c r="E475" s="31">
        <v>300</v>
      </c>
      <c r="F475" s="31">
        <f ca="1">IMPORT[TT]</f>
        <v>6</v>
      </c>
      <c r="G475" s="31"/>
      <c r="H475" s="34" t="s">
        <v>3738</v>
      </c>
      <c r="I475" s="32">
        <v>6</v>
      </c>
      <c r="K475" s="31" t="str">
        <f>IF(IMPORT[[#This Row],[b1]]="","",IMPORT[[#This Row],[b1]]-IMPORT[[#This Row],[a1]])</f>
        <v/>
      </c>
      <c r="L475" s="32">
        <f ca="1">SUM(INDIRECT(IMPORT_VAR[TABLENAME]&amp;"[@a"&amp;$1:$1-1&amp;"]"),INDIRECT(IMPORT_VAR[TABLENAME]&amp;"[@c"&amp;$1:$1-1&amp;"]"))</f>
        <v>6</v>
      </c>
      <c r="M475" s="31"/>
      <c r="N475" s="31" t="str">
        <f>IF(IMPORT[[#This Row],[b2]]="","",IMPORT[[#This Row],[b2]]-IMPORT[[#This Row],[a2]])</f>
        <v/>
      </c>
      <c r="O475" s="32">
        <f ca="1">SUM(INDIRECT(IMPORT_VAR[TABLENAME]&amp;"[@a"&amp;$1:$1-1&amp;"]"),INDIRECT(IMPORT_VAR[TABLENAME]&amp;"[@c"&amp;$1:$1-1&amp;"]"))</f>
        <v>6</v>
      </c>
      <c r="P475" s="33"/>
      <c r="Q475" s="33" t="str">
        <f>IF(IMPORT[[#This Row],[b3]]="","",IMPORT[[#This Row],[b3]]-IMPORT[[#This Row],[a3]])</f>
        <v/>
      </c>
      <c r="R475" s="32">
        <f ca="1">SUM(INDIRECT(IMPORT_VAR[TABLENAME]&amp;"[@a"&amp;$1:$1-1&amp;"]"),INDIRECT(IMPORT_VAR[TABLENAME]&amp;"[@c"&amp;$1:$1-1&amp;"]"))</f>
        <v>6</v>
      </c>
      <c r="S475" s="33"/>
      <c r="T475" s="33" t="str">
        <f>IF(IMPORT[[#This Row],[b4]]="","",IMPORT[[#This Row],[b4]]-IMPORT[[#This Row],[a4]])</f>
        <v/>
      </c>
      <c r="U475" s="32">
        <f ca="1">SUM(INDIRECT(IMPORT_VAR[TABLENAME]&amp;"[@a"&amp;$1:$1-1&amp;"]"),INDIRECT(IMPORT_VAR[TABLENAME]&amp;"[@c"&amp;$1:$1-1&amp;"]"))</f>
        <v>6</v>
      </c>
      <c r="V475" s="33"/>
      <c r="W475" s="31"/>
      <c r="X475" s="31" t="str">
        <f>IF(IMPORT[[#This Row],[b5]]="","",IMPORT[[#This Row],[b5]]-IMPORT[[#This Row],[a5]])</f>
        <v/>
      </c>
      <c r="Y475" s="49">
        <f ca="1">SUM(INDIRECT(IMPORT_VAR[TABLENAME]&amp;"[@a"&amp;$1:$1-1&amp;"]"),INDIRECT(IMPORT_VAR[TABLENAME]&amp;"[@c"&amp;$1:$1-1&amp;"]"))</f>
        <v>6</v>
      </c>
      <c r="Z475" s="51" t="s">
        <v>3055</v>
      </c>
      <c r="AA475" s="51" t="s">
        <v>3314</v>
      </c>
      <c r="AB475" s="51"/>
      <c r="AC475" s="51" t="str">
        <f>CONCATENATE(IMPORT[[#This Row],[1]]," ",IMPORT[[#This Row],[2]],IF(IMPORT[[#This Row],[3]]="","",CONCATENATE(" ",IMPORT[[#This Row],[3]])))</f>
        <v>Study Board YS-6662</v>
      </c>
      <c r="AD475" s="51" t="str">
        <f>CONCATENATE("Import ",IMPORT[[#This Row],[Ket]])</f>
        <v>Import C1 + C2</v>
      </c>
      <c r="AE475" s="52">
        <v>300</v>
      </c>
      <c r="AF475" s="52" t="s">
        <v>5118</v>
      </c>
      <c r="AG475" s="52" t="s">
        <v>5780</v>
      </c>
      <c r="AH475" s="52">
        <f ca="1">IMPORT[[#This Row],[C]]</f>
        <v>6</v>
      </c>
      <c r="AI475" s="126" t="str">
        <f>CONCATENATE(IMPORT[[#This Row],[6]]," ",IMPORT[[#This Row],[7]])</f>
        <v>300 PCS</v>
      </c>
    </row>
    <row r="476" spans="1:35">
      <c r="A476" s="102">
        <v>474</v>
      </c>
      <c r="B476" s="31">
        <f ca="1">IF(IMPORT[[#This Row],[C]]&lt;1,"",ROW()-2)</f>
        <v>474</v>
      </c>
      <c r="C476" s="57" t="s">
        <v>3315</v>
      </c>
      <c r="D476" s="31" t="s">
        <v>3163</v>
      </c>
      <c r="E476" s="31">
        <v>1000</v>
      </c>
      <c r="F476" s="31">
        <f ca="1">IMPORT[TT]</f>
        <v>6</v>
      </c>
      <c r="G476" s="31"/>
      <c r="H476" s="34" t="s">
        <v>3738</v>
      </c>
      <c r="I476" s="32">
        <v>6</v>
      </c>
      <c r="K476" s="31" t="str">
        <f>IF(IMPORT[[#This Row],[b1]]="","",IMPORT[[#This Row],[b1]]-IMPORT[[#This Row],[a1]])</f>
        <v/>
      </c>
      <c r="L476" s="32">
        <f ca="1">SUM(INDIRECT(IMPORT_VAR[TABLENAME]&amp;"[@a"&amp;$1:$1-1&amp;"]"),INDIRECT(IMPORT_VAR[TABLENAME]&amp;"[@c"&amp;$1:$1-1&amp;"]"))</f>
        <v>6</v>
      </c>
      <c r="M476" s="31"/>
      <c r="N476" s="31" t="str">
        <f>IF(IMPORT[[#This Row],[b2]]="","",IMPORT[[#This Row],[b2]]-IMPORT[[#This Row],[a2]])</f>
        <v/>
      </c>
      <c r="O476" s="32">
        <f ca="1">SUM(INDIRECT(IMPORT_VAR[TABLENAME]&amp;"[@a"&amp;$1:$1-1&amp;"]"),INDIRECT(IMPORT_VAR[TABLENAME]&amp;"[@c"&amp;$1:$1-1&amp;"]"))</f>
        <v>6</v>
      </c>
      <c r="P476" s="33"/>
      <c r="Q476" s="33" t="str">
        <f>IF(IMPORT[[#This Row],[b3]]="","",IMPORT[[#This Row],[b3]]-IMPORT[[#This Row],[a3]])</f>
        <v/>
      </c>
      <c r="R476" s="32">
        <f ca="1">SUM(INDIRECT(IMPORT_VAR[TABLENAME]&amp;"[@a"&amp;$1:$1-1&amp;"]"),INDIRECT(IMPORT_VAR[TABLENAME]&amp;"[@c"&amp;$1:$1-1&amp;"]"))</f>
        <v>6</v>
      </c>
      <c r="S476" s="33"/>
      <c r="T476" s="33" t="str">
        <f>IF(IMPORT[[#This Row],[b4]]="","",IMPORT[[#This Row],[b4]]-IMPORT[[#This Row],[a4]])</f>
        <v/>
      </c>
      <c r="U476" s="32">
        <f ca="1">SUM(INDIRECT(IMPORT_VAR[TABLENAME]&amp;"[@a"&amp;$1:$1-1&amp;"]"),INDIRECT(IMPORT_VAR[TABLENAME]&amp;"[@c"&amp;$1:$1-1&amp;"]"))</f>
        <v>6</v>
      </c>
      <c r="V476" s="33"/>
      <c r="W476" s="31"/>
      <c r="X476" s="31" t="str">
        <f>IF(IMPORT[[#This Row],[b5]]="","",IMPORT[[#This Row],[b5]]-IMPORT[[#This Row],[a5]])</f>
        <v/>
      </c>
      <c r="Y476" s="49">
        <f ca="1">SUM(INDIRECT(IMPORT_VAR[TABLENAME]&amp;"[@a"&amp;$1:$1-1&amp;"]"),INDIRECT(IMPORT_VAR[TABLENAME]&amp;"[@c"&amp;$1:$1-1&amp;"]"))</f>
        <v>6</v>
      </c>
      <c r="Z476" s="51" t="s">
        <v>3163</v>
      </c>
      <c r="AA476" s="51" t="s">
        <v>3315</v>
      </c>
      <c r="AB476" s="51"/>
      <c r="AC476" s="51" t="str">
        <f>CONCATENATE(IMPORT[[#This Row],[1]]," ",IMPORT[[#This Row],[2]],IF(IMPORT[[#This Row],[3]]="","",CONCATENATE(" ",IMPORT[[#This Row],[3]])))</f>
        <v>Wrapper 5070-3</v>
      </c>
      <c r="AD476" s="51" t="str">
        <f>CONCATENATE("Import ",IMPORT[[#This Row],[Ket]])</f>
        <v>Import C1 + C2</v>
      </c>
      <c r="AE476" s="52">
        <v>1000</v>
      </c>
      <c r="AF476" s="52" t="s">
        <v>5118</v>
      </c>
      <c r="AG476" s="52" t="s">
        <v>5780</v>
      </c>
      <c r="AH476" s="52">
        <f ca="1">IMPORT[[#This Row],[C]]</f>
        <v>6</v>
      </c>
      <c r="AI476" s="126" t="str">
        <f>CONCATENATE(IMPORT[[#This Row],[6]]," ",IMPORT[[#This Row],[7]])</f>
        <v>1000 PCS</v>
      </c>
    </row>
    <row r="477" spans="1:35">
      <c r="A477" s="102">
        <v>475</v>
      </c>
      <c r="B477" s="31">
        <f ca="1">IF(IMPORT[[#This Row],[C]]&lt;1,"",ROW()-2)</f>
        <v>475</v>
      </c>
      <c r="C477" s="57" t="s">
        <v>3317</v>
      </c>
      <c r="D477" s="31" t="s">
        <v>2866</v>
      </c>
      <c r="E477" s="31">
        <v>288</v>
      </c>
      <c r="F477" s="31">
        <f ca="1">IMPORT[TT]</f>
        <v>7</v>
      </c>
      <c r="G477" s="31"/>
      <c r="H477" s="34" t="s">
        <v>3299</v>
      </c>
      <c r="I477" s="32">
        <v>7</v>
      </c>
      <c r="K477" s="31" t="str">
        <f>IF(IMPORT[[#This Row],[b1]]="","",IMPORT[[#This Row],[b1]]-IMPORT[[#This Row],[a1]])</f>
        <v/>
      </c>
      <c r="L477" s="32">
        <f ca="1">SUM(INDIRECT(IMPORT_VAR[TABLENAME]&amp;"[@a"&amp;$1:$1-1&amp;"]"),INDIRECT(IMPORT_VAR[TABLENAME]&amp;"[@c"&amp;$1:$1-1&amp;"]"))</f>
        <v>7</v>
      </c>
      <c r="M477" s="31"/>
      <c r="N477" s="31" t="str">
        <f>IF(IMPORT[[#This Row],[b2]]="","",IMPORT[[#This Row],[b2]]-IMPORT[[#This Row],[a2]])</f>
        <v/>
      </c>
      <c r="O477" s="32">
        <f ca="1">SUM(INDIRECT(IMPORT_VAR[TABLENAME]&amp;"[@a"&amp;$1:$1-1&amp;"]"),INDIRECT(IMPORT_VAR[TABLENAME]&amp;"[@c"&amp;$1:$1-1&amp;"]"))</f>
        <v>7</v>
      </c>
      <c r="P477" s="33"/>
      <c r="Q477" s="33" t="str">
        <f>IF(IMPORT[[#This Row],[b3]]="","",IMPORT[[#This Row],[b3]]-IMPORT[[#This Row],[a3]])</f>
        <v/>
      </c>
      <c r="R477" s="32">
        <f ca="1">SUM(INDIRECT(IMPORT_VAR[TABLENAME]&amp;"[@a"&amp;$1:$1-1&amp;"]"),INDIRECT(IMPORT_VAR[TABLENAME]&amp;"[@c"&amp;$1:$1-1&amp;"]"))</f>
        <v>7</v>
      </c>
      <c r="S477" s="33"/>
      <c r="T477" s="33" t="str">
        <f>IF(IMPORT[[#This Row],[b4]]="","",IMPORT[[#This Row],[b4]]-IMPORT[[#This Row],[a4]])</f>
        <v/>
      </c>
      <c r="U477" s="32">
        <f ca="1">SUM(INDIRECT(IMPORT_VAR[TABLENAME]&amp;"[@a"&amp;$1:$1-1&amp;"]"),INDIRECT(IMPORT_VAR[TABLENAME]&amp;"[@c"&amp;$1:$1-1&amp;"]"))</f>
        <v>7</v>
      </c>
      <c r="V477" s="33"/>
      <c r="W477" s="31"/>
      <c r="X477" s="31" t="str">
        <f>IF(IMPORT[[#This Row],[b5]]="","",IMPORT[[#This Row],[b5]]-IMPORT[[#This Row],[a5]])</f>
        <v/>
      </c>
      <c r="Y477" s="49">
        <f ca="1">SUM(INDIRECT(IMPORT_VAR[TABLENAME]&amp;"[@a"&amp;$1:$1-1&amp;"]"),INDIRECT(IMPORT_VAR[TABLENAME]&amp;"[@c"&amp;$1:$1-1&amp;"]"))</f>
        <v>7</v>
      </c>
      <c r="Z477" s="51" t="s">
        <v>5713</v>
      </c>
      <c r="AA477" s="51" t="s">
        <v>3317</v>
      </c>
      <c r="AB477" s="51"/>
      <c r="AC477" s="51" t="str">
        <f>CONCATENATE(IMPORT[[#This Row],[1]]," ",IMPORT[[#This Row],[2]],IF(IMPORT[[#This Row],[3]]="","",CONCATENATE(" ",IMPORT[[#This Row],[3]])))</f>
        <v>Pensil DW-9022-12</v>
      </c>
      <c r="AD477" s="52" t="str">
        <f>CONCATENATE("Import ",IMPORT[[#This Row],[Ket]])</f>
        <v>Import C3</v>
      </c>
      <c r="AE477" s="52">
        <v>288</v>
      </c>
      <c r="AF477" s="52" t="s">
        <v>5118</v>
      </c>
      <c r="AG477" s="52" t="s">
        <v>5780</v>
      </c>
      <c r="AH477" s="52">
        <f ca="1">IMPORT[[#This Row],[C]]</f>
        <v>7</v>
      </c>
      <c r="AI477" s="126" t="str">
        <f>CONCATENATE(IMPORT[[#This Row],[6]]," ",IMPORT[[#This Row],[7]])</f>
        <v>288 PCS</v>
      </c>
    </row>
    <row r="478" spans="1:35">
      <c r="A478" s="102">
        <v>476</v>
      </c>
      <c r="B478" s="31">
        <f ca="1">IF(IMPORT[[#This Row],[C]]&lt;1,"",ROW()-2)</f>
        <v>476</v>
      </c>
      <c r="C478" s="57" t="s">
        <v>3318</v>
      </c>
      <c r="D478" s="31" t="s">
        <v>2819</v>
      </c>
      <c r="E478" s="31">
        <v>144</v>
      </c>
      <c r="F478" s="31">
        <f ca="1">IMPORT[TT]</f>
        <v>11</v>
      </c>
      <c r="G478" s="31"/>
      <c r="H478" s="34" t="s">
        <v>3299</v>
      </c>
      <c r="I478" s="32">
        <v>11</v>
      </c>
      <c r="K478" s="31" t="str">
        <f>IF(IMPORT[[#This Row],[b1]]="","",IMPORT[[#This Row],[b1]]-IMPORT[[#This Row],[a1]])</f>
        <v/>
      </c>
      <c r="L478" s="32">
        <f ca="1">SUM(INDIRECT(IMPORT_VAR[TABLENAME]&amp;"[@a"&amp;$1:$1-1&amp;"]"),INDIRECT(IMPORT_VAR[TABLENAME]&amp;"[@c"&amp;$1:$1-1&amp;"]"))</f>
        <v>11</v>
      </c>
      <c r="M478" s="31"/>
      <c r="N478" s="31" t="str">
        <f>IF(IMPORT[[#This Row],[b2]]="","",IMPORT[[#This Row],[b2]]-IMPORT[[#This Row],[a2]])</f>
        <v/>
      </c>
      <c r="O478" s="32">
        <f ca="1">SUM(INDIRECT(IMPORT_VAR[TABLENAME]&amp;"[@a"&amp;$1:$1-1&amp;"]"),INDIRECT(IMPORT_VAR[TABLENAME]&amp;"[@c"&amp;$1:$1-1&amp;"]"))</f>
        <v>11</v>
      </c>
      <c r="P478" s="33"/>
      <c r="Q478" s="33" t="str">
        <f>IF(IMPORT[[#This Row],[b3]]="","",IMPORT[[#This Row],[b3]]-IMPORT[[#This Row],[a3]])</f>
        <v/>
      </c>
      <c r="R478" s="32">
        <f ca="1">SUM(INDIRECT(IMPORT_VAR[TABLENAME]&amp;"[@a"&amp;$1:$1-1&amp;"]"),INDIRECT(IMPORT_VAR[TABLENAME]&amp;"[@c"&amp;$1:$1-1&amp;"]"))</f>
        <v>11</v>
      </c>
      <c r="S478" s="33"/>
      <c r="T478" s="33" t="str">
        <f>IF(IMPORT[[#This Row],[b4]]="","",IMPORT[[#This Row],[b4]]-IMPORT[[#This Row],[a4]])</f>
        <v/>
      </c>
      <c r="U478" s="32">
        <f ca="1">SUM(INDIRECT(IMPORT_VAR[TABLENAME]&amp;"[@a"&amp;$1:$1-1&amp;"]"),INDIRECT(IMPORT_VAR[TABLENAME]&amp;"[@c"&amp;$1:$1-1&amp;"]"))</f>
        <v>11</v>
      </c>
      <c r="V478" s="33"/>
      <c r="W478" s="31"/>
      <c r="X478" s="31" t="str">
        <f>IF(IMPORT[[#This Row],[b5]]="","",IMPORT[[#This Row],[b5]]-IMPORT[[#This Row],[a5]])</f>
        <v/>
      </c>
      <c r="Y478" s="49">
        <f ca="1">SUM(INDIRECT(IMPORT_VAR[TABLENAME]&amp;"[@a"&amp;$1:$1-1&amp;"]"),INDIRECT(IMPORT_VAR[TABLENAME]&amp;"[@c"&amp;$1:$1-1&amp;"]"))</f>
        <v>11</v>
      </c>
      <c r="Z478" s="51" t="s">
        <v>5695</v>
      </c>
      <c r="AA478" s="51" t="s">
        <v>3318</v>
      </c>
      <c r="AB478" s="51"/>
      <c r="AC478" s="51" t="str">
        <f>CONCATENATE(IMPORT[[#This Row],[1]]," ",IMPORT[[#This Row],[2]],IF(IMPORT[[#This Row],[3]]="","",CONCATENATE(" ",IMPORT[[#This Row],[3]])))</f>
        <v>Asahan 722B</v>
      </c>
      <c r="AD478" s="51" t="str">
        <f>CONCATENATE("Import ",IMPORT[[#This Row],[Ket]])</f>
        <v>Import C3</v>
      </c>
      <c r="AE478" s="52">
        <v>144</v>
      </c>
      <c r="AF478" s="52" t="s">
        <v>5118</v>
      </c>
      <c r="AG478" s="52" t="s">
        <v>5780</v>
      </c>
      <c r="AH478" s="52">
        <f ca="1">IMPORT[[#This Row],[C]]</f>
        <v>11</v>
      </c>
      <c r="AI478" s="126" t="str">
        <f>CONCATENATE(IMPORT[[#This Row],[6]]," ",IMPORT[[#This Row],[7]])</f>
        <v>144 PCS</v>
      </c>
    </row>
    <row r="479" spans="1:35">
      <c r="A479" s="102">
        <v>477</v>
      </c>
      <c r="B479" s="31">
        <f ca="1">IF(IMPORT[[#This Row],[C]]&lt;1,"",ROW()-2)</f>
        <v>477</v>
      </c>
      <c r="C479" s="57" t="s">
        <v>3319</v>
      </c>
      <c r="D479" s="31" t="s">
        <v>2819</v>
      </c>
      <c r="E479" s="31">
        <v>144</v>
      </c>
      <c r="F479" s="31">
        <f ca="1">IMPORT[TT]</f>
        <v>9</v>
      </c>
      <c r="G479" s="31"/>
      <c r="H479" s="34" t="s">
        <v>3299</v>
      </c>
      <c r="I479" s="32">
        <v>9</v>
      </c>
      <c r="K479" s="31" t="str">
        <f>IF(IMPORT[[#This Row],[b1]]="","",IMPORT[[#This Row],[b1]]-IMPORT[[#This Row],[a1]])</f>
        <v/>
      </c>
      <c r="L479" s="32">
        <f ca="1">SUM(INDIRECT(IMPORT_VAR[TABLENAME]&amp;"[@a"&amp;$1:$1-1&amp;"]"),INDIRECT(IMPORT_VAR[TABLENAME]&amp;"[@c"&amp;$1:$1-1&amp;"]"))</f>
        <v>9</v>
      </c>
      <c r="M479" s="31"/>
      <c r="N479" s="31" t="str">
        <f>IF(IMPORT[[#This Row],[b2]]="","",IMPORT[[#This Row],[b2]]-IMPORT[[#This Row],[a2]])</f>
        <v/>
      </c>
      <c r="O479" s="32">
        <f ca="1">SUM(INDIRECT(IMPORT_VAR[TABLENAME]&amp;"[@a"&amp;$1:$1-1&amp;"]"),INDIRECT(IMPORT_VAR[TABLENAME]&amp;"[@c"&amp;$1:$1-1&amp;"]"))</f>
        <v>9</v>
      </c>
      <c r="P479" s="33"/>
      <c r="Q479" s="33" t="str">
        <f>IF(IMPORT[[#This Row],[b3]]="","",IMPORT[[#This Row],[b3]]-IMPORT[[#This Row],[a3]])</f>
        <v/>
      </c>
      <c r="R479" s="32">
        <f ca="1">SUM(INDIRECT(IMPORT_VAR[TABLENAME]&amp;"[@a"&amp;$1:$1-1&amp;"]"),INDIRECT(IMPORT_VAR[TABLENAME]&amp;"[@c"&amp;$1:$1-1&amp;"]"))</f>
        <v>9</v>
      </c>
      <c r="S479" s="33"/>
      <c r="T479" s="33" t="str">
        <f>IF(IMPORT[[#This Row],[b4]]="","",IMPORT[[#This Row],[b4]]-IMPORT[[#This Row],[a4]])</f>
        <v/>
      </c>
      <c r="U479" s="32">
        <f ca="1">SUM(INDIRECT(IMPORT_VAR[TABLENAME]&amp;"[@a"&amp;$1:$1-1&amp;"]"),INDIRECT(IMPORT_VAR[TABLENAME]&amp;"[@c"&amp;$1:$1-1&amp;"]"))</f>
        <v>9</v>
      </c>
      <c r="V479" s="33"/>
      <c r="W479" s="31"/>
      <c r="X479" s="31" t="str">
        <f>IF(IMPORT[[#This Row],[b5]]="","",IMPORT[[#This Row],[b5]]-IMPORT[[#This Row],[a5]])</f>
        <v/>
      </c>
      <c r="Y479" s="49">
        <f ca="1">SUM(INDIRECT(IMPORT_VAR[TABLENAME]&amp;"[@a"&amp;$1:$1-1&amp;"]"),INDIRECT(IMPORT_VAR[TABLENAME]&amp;"[@c"&amp;$1:$1-1&amp;"]"))</f>
        <v>9</v>
      </c>
      <c r="Z479" s="51" t="s">
        <v>5695</v>
      </c>
      <c r="AA479" s="51" t="s">
        <v>3319</v>
      </c>
      <c r="AB479" s="51"/>
      <c r="AC479" s="51" t="str">
        <f>CONCATENATE(IMPORT[[#This Row],[1]]," ",IMPORT[[#This Row],[2]],IF(IMPORT[[#This Row],[3]]="","",CONCATENATE(" ",IMPORT[[#This Row],[3]])))</f>
        <v>Asahan 722A</v>
      </c>
      <c r="AD479" s="51" t="str">
        <f>CONCATENATE("Import ",IMPORT[[#This Row],[Ket]])</f>
        <v>Import C3</v>
      </c>
      <c r="AE479" s="52">
        <v>144</v>
      </c>
      <c r="AF479" s="52" t="s">
        <v>5118</v>
      </c>
      <c r="AG479" s="52" t="s">
        <v>5780</v>
      </c>
      <c r="AH479" s="52">
        <f ca="1">IMPORT[[#This Row],[C]]</f>
        <v>9</v>
      </c>
      <c r="AI479" s="126" t="str">
        <f>CONCATENATE(IMPORT[[#This Row],[6]]," ",IMPORT[[#This Row],[7]])</f>
        <v>144 PCS</v>
      </c>
    </row>
    <row r="480" spans="1:35">
      <c r="A480" s="102">
        <v>478</v>
      </c>
      <c r="B480" s="31">
        <f ca="1">IF(IMPORT[[#This Row],[C]]&lt;1,"",ROW()-2)</f>
        <v>478</v>
      </c>
      <c r="C480" s="57" t="s">
        <v>3320</v>
      </c>
      <c r="D480" s="31" t="s">
        <v>2819</v>
      </c>
      <c r="E480" s="31">
        <v>144</v>
      </c>
      <c r="F480" s="31">
        <f ca="1">IMPORT[TT]</f>
        <v>8</v>
      </c>
      <c r="G480" s="31"/>
      <c r="H480" s="34" t="s">
        <v>3299</v>
      </c>
      <c r="I480" s="32">
        <v>8</v>
      </c>
      <c r="K480" s="31" t="str">
        <f>IF(IMPORT[[#This Row],[b1]]="","",IMPORT[[#This Row],[b1]]-IMPORT[[#This Row],[a1]])</f>
        <v/>
      </c>
      <c r="L480" s="32">
        <f ca="1">SUM(INDIRECT(IMPORT_VAR[TABLENAME]&amp;"[@a"&amp;$1:$1-1&amp;"]"),INDIRECT(IMPORT_VAR[TABLENAME]&amp;"[@c"&amp;$1:$1-1&amp;"]"))</f>
        <v>8</v>
      </c>
      <c r="M480" s="31"/>
      <c r="N480" s="31" t="str">
        <f>IF(IMPORT[[#This Row],[b2]]="","",IMPORT[[#This Row],[b2]]-IMPORT[[#This Row],[a2]])</f>
        <v/>
      </c>
      <c r="O480" s="32">
        <f ca="1">SUM(INDIRECT(IMPORT_VAR[TABLENAME]&amp;"[@a"&amp;$1:$1-1&amp;"]"),INDIRECT(IMPORT_VAR[TABLENAME]&amp;"[@c"&amp;$1:$1-1&amp;"]"))</f>
        <v>8</v>
      </c>
      <c r="P480" s="33"/>
      <c r="Q480" s="33" t="str">
        <f>IF(IMPORT[[#This Row],[b3]]="","",IMPORT[[#This Row],[b3]]-IMPORT[[#This Row],[a3]])</f>
        <v/>
      </c>
      <c r="R480" s="32">
        <f ca="1">SUM(INDIRECT(IMPORT_VAR[TABLENAME]&amp;"[@a"&amp;$1:$1-1&amp;"]"),INDIRECT(IMPORT_VAR[TABLENAME]&amp;"[@c"&amp;$1:$1-1&amp;"]"))</f>
        <v>8</v>
      </c>
      <c r="S480" s="33"/>
      <c r="T480" s="33" t="str">
        <f>IF(IMPORT[[#This Row],[b4]]="","",IMPORT[[#This Row],[b4]]-IMPORT[[#This Row],[a4]])</f>
        <v/>
      </c>
      <c r="U480" s="32">
        <f ca="1">SUM(INDIRECT(IMPORT_VAR[TABLENAME]&amp;"[@a"&amp;$1:$1-1&amp;"]"),INDIRECT(IMPORT_VAR[TABLENAME]&amp;"[@c"&amp;$1:$1-1&amp;"]"))</f>
        <v>8</v>
      </c>
      <c r="V480" s="33"/>
      <c r="W480" s="31"/>
      <c r="X480" s="31" t="str">
        <f>IF(IMPORT[[#This Row],[b5]]="","",IMPORT[[#This Row],[b5]]-IMPORT[[#This Row],[a5]])</f>
        <v/>
      </c>
      <c r="Y480" s="49">
        <f ca="1">SUM(INDIRECT(IMPORT_VAR[TABLENAME]&amp;"[@a"&amp;$1:$1-1&amp;"]"),INDIRECT(IMPORT_VAR[TABLENAME]&amp;"[@c"&amp;$1:$1-1&amp;"]"))</f>
        <v>8</v>
      </c>
      <c r="Z480" s="51" t="s">
        <v>5695</v>
      </c>
      <c r="AA480" s="51" t="s">
        <v>3320</v>
      </c>
      <c r="AB480" s="51"/>
      <c r="AC480" s="51" t="str">
        <f>CONCATENATE(IMPORT[[#This Row],[1]]," ",IMPORT[[#This Row],[2]],IF(IMPORT[[#This Row],[3]]="","",CONCATENATE(" ",IMPORT[[#This Row],[3]])))</f>
        <v>Asahan 717A</v>
      </c>
      <c r="AD480" s="51" t="str">
        <f>CONCATENATE("Import ",IMPORT[[#This Row],[Ket]])</f>
        <v>Import C3</v>
      </c>
      <c r="AE480" s="52">
        <v>144</v>
      </c>
      <c r="AF480" s="52" t="s">
        <v>5118</v>
      </c>
      <c r="AG480" s="52" t="s">
        <v>5780</v>
      </c>
      <c r="AH480" s="52">
        <f ca="1">IMPORT[[#This Row],[C]]</f>
        <v>8</v>
      </c>
      <c r="AI480" s="126" t="str">
        <f>CONCATENATE(IMPORT[[#This Row],[6]]," ",IMPORT[[#This Row],[7]])</f>
        <v>144 PCS</v>
      </c>
    </row>
    <row r="481" spans="1:35">
      <c r="A481" s="102">
        <v>479</v>
      </c>
      <c r="B481" s="31">
        <f ca="1">IF(IMPORT[[#This Row],[C]]&lt;1,"",ROW()-2)</f>
        <v>479</v>
      </c>
      <c r="C481" s="57" t="s">
        <v>3321</v>
      </c>
      <c r="D481" s="31" t="s">
        <v>2819</v>
      </c>
      <c r="E481" s="31">
        <v>144</v>
      </c>
      <c r="F481" s="31">
        <f ca="1">IMPORT[TT]</f>
        <v>1</v>
      </c>
      <c r="G481" s="31"/>
      <c r="H481" s="34" t="s">
        <v>3299</v>
      </c>
      <c r="I481" s="32">
        <v>1</v>
      </c>
      <c r="K481" s="31" t="str">
        <f>IF(IMPORT[[#This Row],[b1]]="","",IMPORT[[#This Row],[b1]]-IMPORT[[#This Row],[a1]])</f>
        <v/>
      </c>
      <c r="L481" s="32">
        <f ca="1">SUM(INDIRECT(IMPORT_VAR[TABLENAME]&amp;"[@a"&amp;$1:$1-1&amp;"]"),INDIRECT(IMPORT_VAR[TABLENAME]&amp;"[@c"&amp;$1:$1-1&amp;"]"))</f>
        <v>1</v>
      </c>
      <c r="M481" s="31"/>
      <c r="N481" s="31" t="str">
        <f>IF(IMPORT[[#This Row],[b2]]="","",IMPORT[[#This Row],[b2]]-IMPORT[[#This Row],[a2]])</f>
        <v/>
      </c>
      <c r="O481" s="32">
        <f ca="1">SUM(INDIRECT(IMPORT_VAR[TABLENAME]&amp;"[@a"&amp;$1:$1-1&amp;"]"),INDIRECT(IMPORT_VAR[TABLENAME]&amp;"[@c"&amp;$1:$1-1&amp;"]"))</f>
        <v>1</v>
      </c>
      <c r="P481" s="33"/>
      <c r="Q481" s="33" t="str">
        <f>IF(IMPORT[[#This Row],[b3]]="","",IMPORT[[#This Row],[b3]]-IMPORT[[#This Row],[a3]])</f>
        <v/>
      </c>
      <c r="R481" s="32">
        <f ca="1">SUM(INDIRECT(IMPORT_VAR[TABLENAME]&amp;"[@a"&amp;$1:$1-1&amp;"]"),INDIRECT(IMPORT_VAR[TABLENAME]&amp;"[@c"&amp;$1:$1-1&amp;"]"))</f>
        <v>1</v>
      </c>
      <c r="S481" s="33"/>
      <c r="T481" s="33" t="str">
        <f>IF(IMPORT[[#This Row],[b4]]="","",IMPORT[[#This Row],[b4]]-IMPORT[[#This Row],[a4]])</f>
        <v/>
      </c>
      <c r="U481" s="32">
        <f ca="1">SUM(INDIRECT(IMPORT_VAR[TABLENAME]&amp;"[@a"&amp;$1:$1-1&amp;"]"),INDIRECT(IMPORT_VAR[TABLENAME]&amp;"[@c"&amp;$1:$1-1&amp;"]"))</f>
        <v>1</v>
      </c>
      <c r="V481" s="33"/>
      <c r="W481" s="31"/>
      <c r="X481" s="31" t="str">
        <f>IF(IMPORT[[#This Row],[b5]]="","",IMPORT[[#This Row],[b5]]-IMPORT[[#This Row],[a5]])</f>
        <v/>
      </c>
      <c r="Y481" s="49">
        <f ca="1">SUM(INDIRECT(IMPORT_VAR[TABLENAME]&amp;"[@a"&amp;$1:$1-1&amp;"]"),INDIRECT(IMPORT_VAR[TABLENAME]&amp;"[@c"&amp;$1:$1-1&amp;"]"))</f>
        <v>1</v>
      </c>
      <c r="Z481" s="51" t="s">
        <v>5695</v>
      </c>
      <c r="AA481" s="51" t="s">
        <v>3321</v>
      </c>
      <c r="AB481" s="51"/>
      <c r="AC481" s="51" t="str">
        <f>CONCATENATE(IMPORT[[#This Row],[1]]," ",IMPORT[[#This Row],[2]],IF(IMPORT[[#This Row],[3]]="","",CONCATENATE(" ",IMPORT[[#This Row],[3]])))</f>
        <v>Asahan 7809</v>
      </c>
      <c r="AD481" s="51" t="str">
        <f>CONCATENATE("Import ",IMPORT[[#This Row],[Ket]])</f>
        <v>Import C3</v>
      </c>
      <c r="AE481" s="52">
        <v>144</v>
      </c>
      <c r="AF481" s="52" t="s">
        <v>5118</v>
      </c>
      <c r="AG481" s="52" t="s">
        <v>5780</v>
      </c>
      <c r="AH481" s="52">
        <f ca="1">IMPORT[[#This Row],[C]]</f>
        <v>1</v>
      </c>
      <c r="AI481" s="126" t="str">
        <f>CONCATENATE(IMPORT[[#This Row],[6]]," ",IMPORT[[#This Row],[7]])</f>
        <v>144 PCS</v>
      </c>
    </row>
    <row r="482" spans="1:35">
      <c r="A482" s="102">
        <v>480</v>
      </c>
      <c r="B482" s="31">
        <f ca="1">IF(IMPORT[[#This Row],[C]]&lt;1,"",ROW()-2)</f>
        <v>480</v>
      </c>
      <c r="C482" s="57" t="s">
        <v>3322</v>
      </c>
      <c r="D482" s="31" t="s">
        <v>2819</v>
      </c>
      <c r="E482" s="31">
        <v>144</v>
      </c>
      <c r="F482" s="31">
        <f ca="1">IMPORT[TT]</f>
        <v>15</v>
      </c>
      <c r="G482" s="31"/>
      <c r="H482" s="34" t="s">
        <v>3299</v>
      </c>
      <c r="I482" s="32">
        <v>15</v>
      </c>
      <c r="K482" s="31" t="str">
        <f>IF(IMPORT[[#This Row],[b1]]="","",IMPORT[[#This Row],[b1]]-IMPORT[[#This Row],[a1]])</f>
        <v/>
      </c>
      <c r="L482" s="32">
        <f ca="1">SUM(INDIRECT(IMPORT_VAR[TABLENAME]&amp;"[@a"&amp;$1:$1-1&amp;"]"),INDIRECT(IMPORT_VAR[TABLENAME]&amp;"[@c"&amp;$1:$1-1&amp;"]"))</f>
        <v>15</v>
      </c>
      <c r="M482" s="31"/>
      <c r="N482" s="31" t="str">
        <f>IF(IMPORT[[#This Row],[b2]]="","",IMPORT[[#This Row],[b2]]-IMPORT[[#This Row],[a2]])</f>
        <v/>
      </c>
      <c r="O482" s="32">
        <f ca="1">SUM(INDIRECT(IMPORT_VAR[TABLENAME]&amp;"[@a"&amp;$1:$1-1&amp;"]"),INDIRECT(IMPORT_VAR[TABLENAME]&amp;"[@c"&amp;$1:$1-1&amp;"]"))</f>
        <v>15</v>
      </c>
      <c r="P482" s="33"/>
      <c r="Q482" s="33" t="str">
        <f>IF(IMPORT[[#This Row],[b3]]="","",IMPORT[[#This Row],[b3]]-IMPORT[[#This Row],[a3]])</f>
        <v/>
      </c>
      <c r="R482" s="32">
        <f ca="1">SUM(INDIRECT(IMPORT_VAR[TABLENAME]&amp;"[@a"&amp;$1:$1-1&amp;"]"),INDIRECT(IMPORT_VAR[TABLENAME]&amp;"[@c"&amp;$1:$1-1&amp;"]"))</f>
        <v>15</v>
      </c>
      <c r="S482" s="33"/>
      <c r="T482" s="33" t="str">
        <f>IF(IMPORT[[#This Row],[b4]]="","",IMPORT[[#This Row],[b4]]-IMPORT[[#This Row],[a4]])</f>
        <v/>
      </c>
      <c r="U482" s="32">
        <f ca="1">SUM(INDIRECT(IMPORT_VAR[TABLENAME]&amp;"[@a"&amp;$1:$1-1&amp;"]"),INDIRECT(IMPORT_VAR[TABLENAME]&amp;"[@c"&amp;$1:$1-1&amp;"]"))</f>
        <v>15</v>
      </c>
      <c r="V482" s="33"/>
      <c r="W482" s="31"/>
      <c r="X482" s="31" t="str">
        <f>IF(IMPORT[[#This Row],[b5]]="","",IMPORT[[#This Row],[b5]]-IMPORT[[#This Row],[a5]])</f>
        <v/>
      </c>
      <c r="Y482" s="49">
        <f ca="1">SUM(INDIRECT(IMPORT_VAR[TABLENAME]&amp;"[@a"&amp;$1:$1-1&amp;"]"),INDIRECT(IMPORT_VAR[TABLENAME]&amp;"[@c"&amp;$1:$1-1&amp;"]"))</f>
        <v>15</v>
      </c>
      <c r="Z482" s="51" t="s">
        <v>5695</v>
      </c>
      <c r="AA482" s="51" t="s">
        <v>3322</v>
      </c>
      <c r="AB482" s="51"/>
      <c r="AC482" s="51" t="str">
        <f>CONCATENATE(IMPORT[[#This Row],[1]]," ",IMPORT[[#This Row],[2]],IF(IMPORT[[#This Row],[3]]="","",CONCATENATE(" ",IMPORT[[#This Row],[3]])))</f>
        <v>Asahan 6600-B</v>
      </c>
      <c r="AD482" s="51" t="str">
        <f>CONCATENATE("Import ",IMPORT[[#This Row],[Ket]])</f>
        <v>Import C3</v>
      </c>
      <c r="AE482" s="52">
        <v>144</v>
      </c>
      <c r="AF482" s="52" t="s">
        <v>5118</v>
      </c>
      <c r="AG482" s="52" t="s">
        <v>5780</v>
      </c>
      <c r="AH482" s="52">
        <f ca="1">IMPORT[[#This Row],[C]]</f>
        <v>15</v>
      </c>
      <c r="AI482" s="126" t="str">
        <f>CONCATENATE(IMPORT[[#This Row],[6]]," ",IMPORT[[#This Row],[7]])</f>
        <v>144 PCS</v>
      </c>
    </row>
    <row r="483" spans="1:35">
      <c r="A483" s="102">
        <v>481</v>
      </c>
      <c r="B483" s="31">
        <f ca="1">IF(IMPORT[[#This Row],[C]]&lt;1,"",ROW()-2)</f>
        <v>481</v>
      </c>
      <c r="C483" s="57" t="s">
        <v>3323</v>
      </c>
      <c r="D483" s="31" t="s">
        <v>2819</v>
      </c>
      <c r="E483" s="31">
        <v>144</v>
      </c>
      <c r="F483" s="31">
        <f ca="1">IMPORT[TT]</f>
        <v>14</v>
      </c>
      <c r="G483" s="31"/>
      <c r="H483" s="34" t="s">
        <v>3299</v>
      </c>
      <c r="I483" s="32">
        <v>14</v>
      </c>
      <c r="K483" s="31" t="str">
        <f>IF(IMPORT[[#This Row],[b1]]="","",IMPORT[[#This Row],[b1]]-IMPORT[[#This Row],[a1]])</f>
        <v/>
      </c>
      <c r="L483" s="32">
        <f ca="1">SUM(INDIRECT(IMPORT_VAR[TABLENAME]&amp;"[@a"&amp;$1:$1-1&amp;"]"),INDIRECT(IMPORT_VAR[TABLENAME]&amp;"[@c"&amp;$1:$1-1&amp;"]"))</f>
        <v>14</v>
      </c>
      <c r="M483" s="31"/>
      <c r="N483" s="31" t="str">
        <f>IF(IMPORT[[#This Row],[b2]]="","",IMPORT[[#This Row],[b2]]-IMPORT[[#This Row],[a2]])</f>
        <v/>
      </c>
      <c r="O483" s="32">
        <f ca="1">SUM(INDIRECT(IMPORT_VAR[TABLENAME]&amp;"[@a"&amp;$1:$1-1&amp;"]"),INDIRECT(IMPORT_VAR[TABLENAME]&amp;"[@c"&amp;$1:$1-1&amp;"]"))</f>
        <v>14</v>
      </c>
      <c r="P483" s="33"/>
      <c r="Q483" s="33" t="str">
        <f>IF(IMPORT[[#This Row],[b3]]="","",IMPORT[[#This Row],[b3]]-IMPORT[[#This Row],[a3]])</f>
        <v/>
      </c>
      <c r="R483" s="32">
        <f ca="1">SUM(INDIRECT(IMPORT_VAR[TABLENAME]&amp;"[@a"&amp;$1:$1-1&amp;"]"),INDIRECT(IMPORT_VAR[TABLENAME]&amp;"[@c"&amp;$1:$1-1&amp;"]"))</f>
        <v>14</v>
      </c>
      <c r="S483" s="33"/>
      <c r="T483" s="33" t="str">
        <f>IF(IMPORT[[#This Row],[b4]]="","",IMPORT[[#This Row],[b4]]-IMPORT[[#This Row],[a4]])</f>
        <v/>
      </c>
      <c r="U483" s="32">
        <f ca="1">SUM(INDIRECT(IMPORT_VAR[TABLENAME]&amp;"[@a"&amp;$1:$1-1&amp;"]"),INDIRECT(IMPORT_VAR[TABLENAME]&amp;"[@c"&amp;$1:$1-1&amp;"]"))</f>
        <v>14</v>
      </c>
      <c r="V483" s="33"/>
      <c r="W483" s="31"/>
      <c r="X483" s="31" t="str">
        <f>IF(IMPORT[[#This Row],[b5]]="","",IMPORT[[#This Row],[b5]]-IMPORT[[#This Row],[a5]])</f>
        <v/>
      </c>
      <c r="Y483" s="49">
        <f ca="1">SUM(INDIRECT(IMPORT_VAR[TABLENAME]&amp;"[@a"&amp;$1:$1-1&amp;"]"),INDIRECT(IMPORT_VAR[TABLENAME]&amp;"[@c"&amp;$1:$1-1&amp;"]"))</f>
        <v>14</v>
      </c>
      <c r="Z483" s="51" t="s">
        <v>5695</v>
      </c>
      <c r="AA483" s="51" t="s">
        <v>3323</v>
      </c>
      <c r="AB483" s="51"/>
      <c r="AC483" s="51" t="str">
        <f>CONCATENATE(IMPORT[[#This Row],[1]]," ",IMPORT[[#This Row],[2]],IF(IMPORT[[#This Row],[3]]="","",CONCATENATE(" ",IMPORT[[#This Row],[3]])))</f>
        <v>Asahan RC-9021 / 9051</v>
      </c>
      <c r="AD483" s="51" t="str">
        <f>CONCATENATE("Import ",IMPORT[[#This Row],[Ket]])</f>
        <v>Import C3</v>
      </c>
      <c r="AE483" s="52">
        <v>144</v>
      </c>
      <c r="AF483" s="52" t="s">
        <v>5118</v>
      </c>
      <c r="AG483" s="52" t="s">
        <v>5780</v>
      </c>
      <c r="AH483" s="52">
        <f ca="1">IMPORT[[#This Row],[C]]</f>
        <v>14</v>
      </c>
      <c r="AI483" s="126" t="str">
        <f>CONCATENATE(IMPORT[[#This Row],[6]]," ",IMPORT[[#This Row],[7]])</f>
        <v>144 PCS</v>
      </c>
    </row>
    <row r="484" spans="1:35">
      <c r="A484" s="102">
        <v>482</v>
      </c>
      <c r="B484" s="31">
        <f ca="1">IF(IMPORT[[#This Row],[C]]&lt;1,"",ROW()-2)</f>
        <v>482</v>
      </c>
      <c r="C484" s="57" t="s">
        <v>3325</v>
      </c>
      <c r="D484" s="31" t="s">
        <v>3326</v>
      </c>
      <c r="E484" s="31">
        <v>1920</v>
      </c>
      <c r="F484" s="31">
        <f ca="1">IMPORT[TT]</f>
        <v>3</v>
      </c>
      <c r="G484" s="31"/>
      <c r="H484" s="34" t="s">
        <v>3299</v>
      </c>
      <c r="I484" s="32">
        <v>3</v>
      </c>
      <c r="K484" s="31" t="str">
        <f>IF(IMPORT[[#This Row],[b1]]="","",IMPORT[[#This Row],[b1]]-IMPORT[[#This Row],[a1]])</f>
        <v/>
      </c>
      <c r="L484" s="32">
        <f ca="1">SUM(INDIRECT(IMPORT_VAR[TABLENAME]&amp;"[@a"&amp;$1:$1-1&amp;"]"),INDIRECT(IMPORT_VAR[TABLENAME]&amp;"[@c"&amp;$1:$1-1&amp;"]"))</f>
        <v>3</v>
      </c>
      <c r="M484" s="31"/>
      <c r="N484" s="31" t="str">
        <f>IF(IMPORT[[#This Row],[b2]]="","",IMPORT[[#This Row],[b2]]-IMPORT[[#This Row],[a2]])</f>
        <v/>
      </c>
      <c r="O484" s="32">
        <f ca="1">SUM(INDIRECT(IMPORT_VAR[TABLENAME]&amp;"[@a"&amp;$1:$1-1&amp;"]"),INDIRECT(IMPORT_VAR[TABLENAME]&amp;"[@c"&amp;$1:$1-1&amp;"]"))</f>
        <v>3</v>
      </c>
      <c r="P484" s="33"/>
      <c r="Q484" s="33" t="str">
        <f>IF(IMPORT[[#This Row],[b3]]="","",IMPORT[[#This Row],[b3]]-IMPORT[[#This Row],[a3]])</f>
        <v/>
      </c>
      <c r="R484" s="32">
        <f ca="1">SUM(INDIRECT(IMPORT_VAR[TABLENAME]&amp;"[@a"&amp;$1:$1-1&amp;"]"),INDIRECT(IMPORT_VAR[TABLENAME]&amp;"[@c"&amp;$1:$1-1&amp;"]"))</f>
        <v>3</v>
      </c>
      <c r="S484" s="33"/>
      <c r="T484" s="33" t="str">
        <f>IF(IMPORT[[#This Row],[b4]]="","",IMPORT[[#This Row],[b4]]-IMPORT[[#This Row],[a4]])</f>
        <v/>
      </c>
      <c r="U484" s="32">
        <f ca="1">SUM(INDIRECT(IMPORT_VAR[TABLENAME]&amp;"[@a"&amp;$1:$1-1&amp;"]"),INDIRECT(IMPORT_VAR[TABLENAME]&amp;"[@c"&amp;$1:$1-1&amp;"]"))</f>
        <v>3</v>
      </c>
      <c r="V484" s="33"/>
      <c r="W484" s="31"/>
      <c r="X484" s="31" t="str">
        <f>IF(IMPORT[[#This Row],[b5]]="","",IMPORT[[#This Row],[b5]]-IMPORT[[#This Row],[a5]])</f>
        <v/>
      </c>
      <c r="Y484" s="49">
        <f ca="1">SUM(INDIRECT(IMPORT_VAR[TABLENAME]&amp;"[@a"&amp;$1:$1-1&amp;"]"),INDIRECT(IMPORT_VAR[TABLENAME]&amp;"[@c"&amp;$1:$1-1&amp;"]"))</f>
        <v>3</v>
      </c>
      <c r="Z484" s="51" t="s">
        <v>3326</v>
      </c>
      <c r="AA484" s="51" t="s">
        <v>3325</v>
      </c>
      <c r="AB484" s="51"/>
      <c r="AC484" s="51" t="str">
        <f>CONCATENATE(IMPORT[[#This Row],[1]]," ",IMPORT[[#This Row],[2]],IF(IMPORT[[#This Row],[3]]="","",CONCATENATE(" ",IMPORT[[#This Row],[3]])))</f>
        <v>Glitter Pen CQ718-6</v>
      </c>
      <c r="AD484" s="51" t="str">
        <f>CONCATENATE("Import ",IMPORT[[#This Row],[Ket]])</f>
        <v>Import C3</v>
      </c>
      <c r="AE484" s="52">
        <v>1920</v>
      </c>
      <c r="AF484" s="52" t="s">
        <v>5118</v>
      </c>
      <c r="AG484" s="52" t="s">
        <v>5780</v>
      </c>
      <c r="AH484" s="52">
        <f ca="1">IMPORT[[#This Row],[C]]</f>
        <v>3</v>
      </c>
      <c r="AI484" s="126" t="str">
        <f>CONCATENATE(IMPORT[[#This Row],[6]]," ",IMPORT[[#This Row],[7]])</f>
        <v>1920 PCS</v>
      </c>
    </row>
    <row r="485" spans="1:35">
      <c r="A485" s="102">
        <v>483</v>
      </c>
      <c r="B485" s="31">
        <f ca="1">IF(IMPORT[[#This Row],[C]]&lt;1,"",ROW()-2)</f>
        <v>483</v>
      </c>
      <c r="C485" s="57" t="s">
        <v>3327</v>
      </c>
      <c r="D485" s="31" t="s">
        <v>3326</v>
      </c>
      <c r="E485" s="31">
        <v>1920</v>
      </c>
      <c r="F485" s="31">
        <f ca="1">IMPORT[TT]</f>
        <v>2</v>
      </c>
      <c r="G485" s="31"/>
      <c r="H485" s="34" t="s">
        <v>3299</v>
      </c>
      <c r="I485" s="32">
        <v>2</v>
      </c>
      <c r="K485" s="31" t="str">
        <f>IF(IMPORT[[#This Row],[b1]]="","",IMPORT[[#This Row],[b1]]-IMPORT[[#This Row],[a1]])</f>
        <v/>
      </c>
      <c r="L485" s="32">
        <f ca="1">SUM(INDIRECT(IMPORT_VAR[TABLENAME]&amp;"[@a"&amp;$1:$1-1&amp;"]"),INDIRECT(IMPORT_VAR[TABLENAME]&amp;"[@c"&amp;$1:$1-1&amp;"]"))</f>
        <v>2</v>
      </c>
      <c r="M485" s="31"/>
      <c r="N485" s="31" t="str">
        <f>IF(IMPORT[[#This Row],[b2]]="","",IMPORT[[#This Row],[b2]]-IMPORT[[#This Row],[a2]])</f>
        <v/>
      </c>
      <c r="O485" s="32">
        <f ca="1">SUM(INDIRECT(IMPORT_VAR[TABLENAME]&amp;"[@a"&amp;$1:$1-1&amp;"]"),INDIRECT(IMPORT_VAR[TABLENAME]&amp;"[@c"&amp;$1:$1-1&amp;"]"))</f>
        <v>2</v>
      </c>
      <c r="P485" s="33"/>
      <c r="Q485" s="33" t="str">
        <f>IF(IMPORT[[#This Row],[b3]]="","",IMPORT[[#This Row],[b3]]-IMPORT[[#This Row],[a3]])</f>
        <v/>
      </c>
      <c r="R485" s="32">
        <f ca="1">SUM(INDIRECT(IMPORT_VAR[TABLENAME]&amp;"[@a"&amp;$1:$1-1&amp;"]"),INDIRECT(IMPORT_VAR[TABLENAME]&amp;"[@c"&amp;$1:$1-1&amp;"]"))</f>
        <v>2</v>
      </c>
      <c r="S485" s="33"/>
      <c r="T485" s="33" t="str">
        <f>IF(IMPORT[[#This Row],[b4]]="","",IMPORT[[#This Row],[b4]]-IMPORT[[#This Row],[a4]])</f>
        <v/>
      </c>
      <c r="U485" s="32">
        <f ca="1">SUM(INDIRECT(IMPORT_VAR[TABLENAME]&amp;"[@a"&amp;$1:$1-1&amp;"]"),INDIRECT(IMPORT_VAR[TABLENAME]&amp;"[@c"&amp;$1:$1-1&amp;"]"))</f>
        <v>2</v>
      </c>
      <c r="V485" s="33"/>
      <c r="W485" s="31"/>
      <c r="X485" s="31" t="str">
        <f>IF(IMPORT[[#This Row],[b5]]="","",IMPORT[[#This Row],[b5]]-IMPORT[[#This Row],[a5]])</f>
        <v/>
      </c>
      <c r="Y485" s="49">
        <f ca="1">SUM(INDIRECT(IMPORT_VAR[TABLENAME]&amp;"[@a"&amp;$1:$1-1&amp;"]"),INDIRECT(IMPORT_VAR[TABLENAME]&amp;"[@c"&amp;$1:$1-1&amp;"]"))</f>
        <v>2</v>
      </c>
      <c r="Z485" s="51" t="s">
        <v>3326</v>
      </c>
      <c r="AA485" s="51" t="s">
        <v>3327</v>
      </c>
      <c r="AB485" s="51"/>
      <c r="AC485" s="51" t="str">
        <f>CONCATENATE(IMPORT[[#This Row],[1]]," ",IMPORT[[#This Row],[2]],IF(IMPORT[[#This Row],[3]]="","",CONCATENATE(" ",IMPORT[[#This Row],[3]])))</f>
        <v>Glitter Pen CQ718-8</v>
      </c>
      <c r="AD485" s="51" t="str">
        <f>CONCATENATE("Import ",IMPORT[[#This Row],[Ket]])</f>
        <v>Import C3</v>
      </c>
      <c r="AE485" s="52">
        <v>1920</v>
      </c>
      <c r="AF485" s="52" t="s">
        <v>5118</v>
      </c>
      <c r="AG485" s="52" t="s">
        <v>5780</v>
      </c>
      <c r="AH485" s="52">
        <f ca="1">IMPORT[[#This Row],[C]]</f>
        <v>2</v>
      </c>
      <c r="AI485" s="126" t="str">
        <f>CONCATENATE(IMPORT[[#This Row],[6]]," ",IMPORT[[#This Row],[7]])</f>
        <v>1920 PCS</v>
      </c>
    </row>
    <row r="486" spans="1:35">
      <c r="A486" s="102">
        <v>484</v>
      </c>
      <c r="B486" s="31">
        <f ca="1">IF(IMPORT[[#This Row],[C]]&lt;1,"",ROW()-2)</f>
        <v>484</v>
      </c>
      <c r="C486" s="57" t="s">
        <v>3328</v>
      </c>
      <c r="D486" s="31" t="s">
        <v>3326</v>
      </c>
      <c r="E486" s="31">
        <v>1920</v>
      </c>
      <c r="F486" s="31">
        <f ca="1">IMPORT[TT]</f>
        <v>8</v>
      </c>
      <c r="G486" s="31"/>
      <c r="H486" s="34" t="s">
        <v>3299</v>
      </c>
      <c r="I486" s="32">
        <v>8</v>
      </c>
      <c r="K486" s="31" t="str">
        <f>IF(IMPORT[[#This Row],[b1]]="","",IMPORT[[#This Row],[b1]]-IMPORT[[#This Row],[a1]])</f>
        <v/>
      </c>
      <c r="L486" s="32">
        <f ca="1">SUM(INDIRECT(IMPORT_VAR[TABLENAME]&amp;"[@a"&amp;$1:$1-1&amp;"]"),INDIRECT(IMPORT_VAR[TABLENAME]&amp;"[@c"&amp;$1:$1-1&amp;"]"))</f>
        <v>8</v>
      </c>
      <c r="M486" s="31"/>
      <c r="N486" s="31" t="str">
        <f>IF(IMPORT[[#This Row],[b2]]="","",IMPORT[[#This Row],[b2]]-IMPORT[[#This Row],[a2]])</f>
        <v/>
      </c>
      <c r="O486" s="32">
        <f ca="1">SUM(INDIRECT(IMPORT_VAR[TABLENAME]&amp;"[@a"&amp;$1:$1-1&amp;"]"),INDIRECT(IMPORT_VAR[TABLENAME]&amp;"[@c"&amp;$1:$1-1&amp;"]"))</f>
        <v>8</v>
      </c>
      <c r="P486" s="33"/>
      <c r="Q486" s="33" t="str">
        <f>IF(IMPORT[[#This Row],[b3]]="","",IMPORT[[#This Row],[b3]]-IMPORT[[#This Row],[a3]])</f>
        <v/>
      </c>
      <c r="R486" s="32">
        <f ca="1">SUM(INDIRECT(IMPORT_VAR[TABLENAME]&amp;"[@a"&amp;$1:$1-1&amp;"]"),INDIRECT(IMPORT_VAR[TABLENAME]&amp;"[@c"&amp;$1:$1-1&amp;"]"))</f>
        <v>8</v>
      </c>
      <c r="S486" s="33"/>
      <c r="T486" s="33" t="str">
        <f>IF(IMPORT[[#This Row],[b4]]="","",IMPORT[[#This Row],[b4]]-IMPORT[[#This Row],[a4]])</f>
        <v/>
      </c>
      <c r="U486" s="32">
        <f ca="1">SUM(INDIRECT(IMPORT_VAR[TABLENAME]&amp;"[@a"&amp;$1:$1-1&amp;"]"),INDIRECT(IMPORT_VAR[TABLENAME]&amp;"[@c"&amp;$1:$1-1&amp;"]"))</f>
        <v>8</v>
      </c>
      <c r="V486" s="33"/>
      <c r="W486" s="31"/>
      <c r="X486" s="31" t="str">
        <f>IF(IMPORT[[#This Row],[b5]]="","",IMPORT[[#This Row],[b5]]-IMPORT[[#This Row],[a5]])</f>
        <v/>
      </c>
      <c r="Y486" s="49">
        <f ca="1">SUM(INDIRECT(IMPORT_VAR[TABLENAME]&amp;"[@a"&amp;$1:$1-1&amp;"]"),INDIRECT(IMPORT_VAR[TABLENAME]&amp;"[@c"&amp;$1:$1-1&amp;"]"))</f>
        <v>8</v>
      </c>
      <c r="Z486" s="51" t="s">
        <v>3326</v>
      </c>
      <c r="AA486" s="51" t="s">
        <v>3328</v>
      </c>
      <c r="AB486" s="51"/>
      <c r="AC486" s="51" t="str">
        <f>CONCATENATE(IMPORT[[#This Row],[1]]," ",IMPORT[[#This Row],[2]],IF(IMPORT[[#This Row],[3]]="","",CONCATENATE(" ",IMPORT[[#This Row],[3]])))</f>
        <v>Glitter Pen CQ718-12</v>
      </c>
      <c r="AD486" s="51" t="str">
        <f>CONCATENATE("Import ",IMPORT[[#This Row],[Ket]])</f>
        <v>Import C3</v>
      </c>
      <c r="AE486" s="52">
        <v>1920</v>
      </c>
      <c r="AF486" s="52" t="s">
        <v>5118</v>
      </c>
      <c r="AG486" s="52" t="s">
        <v>5780</v>
      </c>
      <c r="AH486" s="52">
        <f ca="1">IMPORT[[#This Row],[C]]</f>
        <v>8</v>
      </c>
      <c r="AI486" s="126" t="str">
        <f>CONCATENATE(IMPORT[[#This Row],[6]]," ",IMPORT[[#This Row],[7]])</f>
        <v>1920 PCS</v>
      </c>
    </row>
    <row r="487" spans="1:35">
      <c r="A487" s="102">
        <v>485</v>
      </c>
      <c r="B487" s="31">
        <f ca="1">IF(IMPORT[[#This Row],[C]]&lt;1,"",ROW()-2)</f>
        <v>485</v>
      </c>
      <c r="C487" s="57" t="s">
        <v>3329</v>
      </c>
      <c r="D487" s="31" t="s">
        <v>3055</v>
      </c>
      <c r="E487" s="31">
        <v>96</v>
      </c>
      <c r="F487" s="31">
        <f ca="1">IMPORT[TT]</f>
        <v>2</v>
      </c>
      <c r="G487" s="31"/>
      <c r="H487" s="34" t="s">
        <v>3299</v>
      </c>
      <c r="I487" s="32">
        <v>2</v>
      </c>
      <c r="K487" s="31" t="str">
        <f>IF(IMPORT[[#This Row],[b1]]="","",IMPORT[[#This Row],[b1]]-IMPORT[[#This Row],[a1]])</f>
        <v/>
      </c>
      <c r="L487" s="32">
        <f ca="1">SUM(INDIRECT(IMPORT_VAR[TABLENAME]&amp;"[@a"&amp;$1:$1-1&amp;"]"),INDIRECT(IMPORT_VAR[TABLENAME]&amp;"[@c"&amp;$1:$1-1&amp;"]"))</f>
        <v>2</v>
      </c>
      <c r="M487" s="31"/>
      <c r="N487" s="31" t="str">
        <f>IF(IMPORT[[#This Row],[b2]]="","",IMPORT[[#This Row],[b2]]-IMPORT[[#This Row],[a2]])</f>
        <v/>
      </c>
      <c r="O487" s="32">
        <f ca="1">SUM(INDIRECT(IMPORT_VAR[TABLENAME]&amp;"[@a"&amp;$1:$1-1&amp;"]"),INDIRECT(IMPORT_VAR[TABLENAME]&amp;"[@c"&amp;$1:$1-1&amp;"]"))</f>
        <v>2</v>
      </c>
      <c r="P487" s="33"/>
      <c r="Q487" s="33" t="str">
        <f>IF(IMPORT[[#This Row],[b3]]="","",IMPORT[[#This Row],[b3]]-IMPORT[[#This Row],[a3]])</f>
        <v/>
      </c>
      <c r="R487" s="32">
        <f ca="1">SUM(INDIRECT(IMPORT_VAR[TABLENAME]&amp;"[@a"&amp;$1:$1-1&amp;"]"),INDIRECT(IMPORT_VAR[TABLENAME]&amp;"[@c"&amp;$1:$1-1&amp;"]"))</f>
        <v>2</v>
      </c>
      <c r="S487" s="33"/>
      <c r="T487" s="33" t="str">
        <f>IF(IMPORT[[#This Row],[b4]]="","",IMPORT[[#This Row],[b4]]-IMPORT[[#This Row],[a4]])</f>
        <v/>
      </c>
      <c r="U487" s="32">
        <f ca="1">SUM(INDIRECT(IMPORT_VAR[TABLENAME]&amp;"[@a"&amp;$1:$1-1&amp;"]"),INDIRECT(IMPORT_VAR[TABLENAME]&amp;"[@c"&amp;$1:$1-1&amp;"]"))</f>
        <v>2</v>
      </c>
      <c r="V487" s="33"/>
      <c r="W487" s="31"/>
      <c r="X487" s="31" t="str">
        <f>IF(IMPORT[[#This Row],[b5]]="","",IMPORT[[#This Row],[b5]]-IMPORT[[#This Row],[a5]])</f>
        <v/>
      </c>
      <c r="Y487" s="49">
        <f ca="1">SUM(INDIRECT(IMPORT_VAR[TABLENAME]&amp;"[@a"&amp;$1:$1-1&amp;"]"),INDIRECT(IMPORT_VAR[TABLENAME]&amp;"[@c"&amp;$1:$1-1&amp;"]"))</f>
        <v>2</v>
      </c>
      <c r="Z487" s="51" t="s">
        <v>3055</v>
      </c>
      <c r="AA487" s="51" t="s">
        <v>3329</v>
      </c>
      <c r="AB487" s="51"/>
      <c r="AC487" s="51" t="str">
        <f>CONCATENATE(IMPORT[[#This Row],[1]]," ",IMPORT[[#This Row],[2]],IF(IMPORT[[#This Row],[3]]="","",CONCATENATE(" ",IMPORT[[#This Row],[3]])))</f>
        <v>Study Board XG-103</v>
      </c>
      <c r="AD487" s="51" t="str">
        <f>CONCATENATE("Import ",IMPORT[[#This Row],[Ket]])</f>
        <v>Import C3</v>
      </c>
      <c r="AE487" s="52">
        <v>96</v>
      </c>
      <c r="AF487" s="52" t="s">
        <v>5118</v>
      </c>
      <c r="AG487" s="52" t="s">
        <v>5780</v>
      </c>
      <c r="AH487" s="52">
        <f ca="1">IMPORT[[#This Row],[C]]</f>
        <v>2</v>
      </c>
      <c r="AI487" s="126" t="str">
        <f>CONCATENATE(IMPORT[[#This Row],[6]]," ",IMPORT[[#This Row],[7]])</f>
        <v>96 PCS</v>
      </c>
    </row>
    <row r="488" spans="1:35">
      <c r="A488" s="102">
        <v>486</v>
      </c>
      <c r="B488" s="31" t="str">
        <f ca="1">IF(IMPORT[[#This Row],[C]]&lt;1,"",ROW()-2)</f>
        <v/>
      </c>
      <c r="C488" s="57" t="s">
        <v>3330</v>
      </c>
      <c r="D488" s="31" t="s">
        <v>3055</v>
      </c>
      <c r="E488" s="31">
        <v>96</v>
      </c>
      <c r="F488" s="31">
        <f ca="1">IMPORT[TT]</f>
        <v>0</v>
      </c>
      <c r="G488" s="31"/>
      <c r="H488" s="34" t="s">
        <v>3299</v>
      </c>
      <c r="I488" s="32">
        <v>0</v>
      </c>
      <c r="K488" s="31" t="str">
        <f>IF(IMPORT[[#This Row],[b1]]="","",IMPORT[[#This Row],[b1]]-IMPORT[[#This Row],[a1]])</f>
        <v/>
      </c>
      <c r="L488" s="32">
        <f ca="1">SUM(INDIRECT(IMPORT_VAR[TABLENAME]&amp;"[@a"&amp;$1:$1-1&amp;"]"),INDIRECT(IMPORT_VAR[TABLENAME]&amp;"[@c"&amp;$1:$1-1&amp;"]"))</f>
        <v>0</v>
      </c>
      <c r="M488" s="31"/>
      <c r="N488" s="31" t="str">
        <f>IF(IMPORT[[#This Row],[b2]]="","",IMPORT[[#This Row],[b2]]-IMPORT[[#This Row],[a2]])</f>
        <v/>
      </c>
      <c r="O488" s="32">
        <f ca="1">SUM(INDIRECT(IMPORT_VAR[TABLENAME]&amp;"[@a"&amp;$1:$1-1&amp;"]"),INDIRECT(IMPORT_VAR[TABLENAME]&amp;"[@c"&amp;$1:$1-1&amp;"]"))</f>
        <v>0</v>
      </c>
      <c r="P488" s="33"/>
      <c r="Q488" s="33" t="str">
        <f>IF(IMPORT[[#This Row],[b3]]="","",IMPORT[[#This Row],[b3]]-IMPORT[[#This Row],[a3]])</f>
        <v/>
      </c>
      <c r="R488" s="32">
        <f ca="1">SUM(INDIRECT(IMPORT_VAR[TABLENAME]&amp;"[@a"&amp;$1:$1-1&amp;"]"),INDIRECT(IMPORT_VAR[TABLENAME]&amp;"[@c"&amp;$1:$1-1&amp;"]"))</f>
        <v>0</v>
      </c>
      <c r="S488" s="33"/>
      <c r="T488" s="33" t="str">
        <f>IF(IMPORT[[#This Row],[b4]]="","",IMPORT[[#This Row],[b4]]-IMPORT[[#This Row],[a4]])</f>
        <v/>
      </c>
      <c r="U488" s="32">
        <f ca="1">SUM(INDIRECT(IMPORT_VAR[TABLENAME]&amp;"[@a"&amp;$1:$1-1&amp;"]"),INDIRECT(IMPORT_VAR[TABLENAME]&amp;"[@c"&amp;$1:$1-1&amp;"]"))</f>
        <v>0</v>
      </c>
      <c r="V488" s="33"/>
      <c r="W488" s="31"/>
      <c r="X488" s="31" t="str">
        <f>IF(IMPORT[[#This Row],[b5]]="","",IMPORT[[#This Row],[b5]]-IMPORT[[#This Row],[a5]])</f>
        <v/>
      </c>
      <c r="Y488" s="49">
        <f ca="1">SUM(INDIRECT(IMPORT_VAR[TABLENAME]&amp;"[@a"&amp;$1:$1-1&amp;"]"),INDIRECT(IMPORT_VAR[TABLENAME]&amp;"[@c"&amp;$1:$1-1&amp;"]"))</f>
        <v>0</v>
      </c>
      <c r="Z488" s="51" t="s">
        <v>3055</v>
      </c>
      <c r="AA488" s="51" t="s">
        <v>3330</v>
      </c>
      <c r="AB488" s="51"/>
      <c r="AC488" s="51" t="str">
        <f>CONCATENATE(IMPORT[[#This Row],[1]]," ",IMPORT[[#This Row],[2]],IF(IMPORT[[#This Row],[3]]="","",CONCATENATE(" ",IMPORT[[#This Row],[3]])))</f>
        <v>Study Board XG-105</v>
      </c>
      <c r="AD488" s="51" t="str">
        <f>CONCATENATE("Import ",IMPORT[[#This Row],[Ket]])</f>
        <v>Import C3</v>
      </c>
      <c r="AE488" s="52">
        <v>96</v>
      </c>
      <c r="AF488" s="52" t="s">
        <v>5118</v>
      </c>
      <c r="AG488" s="52" t="s">
        <v>5780</v>
      </c>
      <c r="AH488" s="52">
        <f ca="1">IMPORT[[#This Row],[C]]</f>
        <v>0</v>
      </c>
      <c r="AI488" s="126" t="str">
        <f>CONCATENATE(IMPORT[[#This Row],[6]]," ",IMPORT[[#This Row],[7]])</f>
        <v>96 PCS</v>
      </c>
    </row>
    <row r="489" spans="1:35">
      <c r="A489" s="102">
        <v>487</v>
      </c>
      <c r="B489" s="31">
        <f ca="1">IF(IMPORT[[#This Row],[C]]&lt;1,"",ROW()-2)</f>
        <v>487</v>
      </c>
      <c r="C489" s="57" t="s">
        <v>3332</v>
      </c>
      <c r="D489" s="31" t="s">
        <v>3055</v>
      </c>
      <c r="E489" s="31">
        <v>96</v>
      </c>
      <c r="F489" s="31">
        <f ca="1">IMPORT[TT]</f>
        <v>1</v>
      </c>
      <c r="G489" s="31"/>
      <c r="H489" s="34" t="s">
        <v>3299</v>
      </c>
      <c r="I489" s="32">
        <v>1</v>
      </c>
      <c r="K489" s="31" t="str">
        <f>IF(IMPORT[[#This Row],[b1]]="","",IMPORT[[#This Row],[b1]]-IMPORT[[#This Row],[a1]])</f>
        <v/>
      </c>
      <c r="L489" s="32">
        <f ca="1">SUM(INDIRECT(IMPORT_VAR[TABLENAME]&amp;"[@a"&amp;$1:$1-1&amp;"]"),INDIRECT(IMPORT_VAR[TABLENAME]&amp;"[@c"&amp;$1:$1-1&amp;"]"))</f>
        <v>1</v>
      </c>
      <c r="M489" s="31"/>
      <c r="N489" s="31" t="str">
        <f>IF(IMPORT[[#This Row],[b2]]="","",IMPORT[[#This Row],[b2]]-IMPORT[[#This Row],[a2]])</f>
        <v/>
      </c>
      <c r="O489" s="32">
        <f ca="1">SUM(INDIRECT(IMPORT_VAR[TABLENAME]&amp;"[@a"&amp;$1:$1-1&amp;"]"),INDIRECT(IMPORT_VAR[TABLENAME]&amp;"[@c"&amp;$1:$1-1&amp;"]"))</f>
        <v>1</v>
      </c>
      <c r="P489" s="33"/>
      <c r="Q489" s="33" t="str">
        <f>IF(IMPORT[[#This Row],[b3]]="","",IMPORT[[#This Row],[b3]]-IMPORT[[#This Row],[a3]])</f>
        <v/>
      </c>
      <c r="R489" s="32">
        <f ca="1">SUM(INDIRECT(IMPORT_VAR[TABLENAME]&amp;"[@a"&amp;$1:$1-1&amp;"]"),INDIRECT(IMPORT_VAR[TABLENAME]&amp;"[@c"&amp;$1:$1-1&amp;"]"))</f>
        <v>1</v>
      </c>
      <c r="S489" s="33"/>
      <c r="T489" s="33" t="str">
        <f>IF(IMPORT[[#This Row],[b4]]="","",IMPORT[[#This Row],[b4]]-IMPORT[[#This Row],[a4]])</f>
        <v/>
      </c>
      <c r="U489" s="32">
        <f ca="1">SUM(INDIRECT(IMPORT_VAR[TABLENAME]&amp;"[@a"&amp;$1:$1-1&amp;"]"),INDIRECT(IMPORT_VAR[TABLENAME]&amp;"[@c"&amp;$1:$1-1&amp;"]"))</f>
        <v>1</v>
      </c>
      <c r="V489" s="33"/>
      <c r="W489" s="31"/>
      <c r="X489" s="31" t="str">
        <f>IF(IMPORT[[#This Row],[b5]]="","",IMPORT[[#This Row],[b5]]-IMPORT[[#This Row],[a5]])</f>
        <v/>
      </c>
      <c r="Y489" s="49">
        <f ca="1">SUM(INDIRECT(IMPORT_VAR[TABLENAME]&amp;"[@a"&amp;$1:$1-1&amp;"]"),INDIRECT(IMPORT_VAR[TABLENAME]&amp;"[@c"&amp;$1:$1-1&amp;"]"))</f>
        <v>1</v>
      </c>
      <c r="Z489" s="51" t="s">
        <v>3055</v>
      </c>
      <c r="AA489" s="51" t="s">
        <v>3332</v>
      </c>
      <c r="AB489" s="51"/>
      <c r="AC489" s="51" t="str">
        <f>CONCATENATE(IMPORT[[#This Row],[1]]," ",IMPORT[[#This Row],[2]],IF(IMPORT[[#This Row],[3]]="","",CONCATENATE(" ",IMPORT[[#This Row],[3]])))</f>
        <v>Study Board XG-106</v>
      </c>
      <c r="AD489" s="51" t="str">
        <f>CONCATENATE("Import ",IMPORT[[#This Row],[Ket]])</f>
        <v>Import C3</v>
      </c>
      <c r="AE489" s="52">
        <v>96</v>
      </c>
      <c r="AF489" s="52" t="s">
        <v>5118</v>
      </c>
      <c r="AG489" s="52" t="s">
        <v>5780</v>
      </c>
      <c r="AH489" s="52">
        <f ca="1">IMPORT[[#This Row],[C]]</f>
        <v>1</v>
      </c>
      <c r="AI489" s="126" t="str">
        <f>CONCATENATE(IMPORT[[#This Row],[6]]," ",IMPORT[[#This Row],[7]])</f>
        <v>96 PCS</v>
      </c>
    </row>
    <row r="490" spans="1:35">
      <c r="A490" s="102">
        <v>488</v>
      </c>
      <c r="B490" s="31">
        <f ca="1">IF(IMPORT[[#This Row],[C]]&lt;1,"",ROW()-2)</f>
        <v>488</v>
      </c>
      <c r="C490" s="57" t="s">
        <v>3305</v>
      </c>
      <c r="D490" s="31" t="s">
        <v>2998</v>
      </c>
      <c r="E490" s="31">
        <v>240</v>
      </c>
      <c r="F490" s="31">
        <f ca="1">IMPORT[TT]</f>
        <v>9</v>
      </c>
      <c r="G490" s="31"/>
      <c r="H490" s="34" t="s">
        <v>3299</v>
      </c>
      <c r="I490" s="32">
        <v>9</v>
      </c>
      <c r="K490" s="31" t="str">
        <f>IF(IMPORT[[#This Row],[b1]]="","",IMPORT[[#This Row],[b1]]-IMPORT[[#This Row],[a1]])</f>
        <v/>
      </c>
      <c r="L490" s="32">
        <f ca="1">SUM(INDIRECT(IMPORT_VAR[TABLENAME]&amp;"[@a"&amp;$1:$1-1&amp;"]"),INDIRECT(IMPORT_VAR[TABLENAME]&amp;"[@c"&amp;$1:$1-1&amp;"]"))</f>
        <v>9</v>
      </c>
      <c r="M490" s="31"/>
      <c r="N490" s="31" t="str">
        <f>IF(IMPORT[[#This Row],[b2]]="","",IMPORT[[#This Row],[b2]]-IMPORT[[#This Row],[a2]])</f>
        <v/>
      </c>
      <c r="O490" s="32">
        <f ca="1">SUM(INDIRECT(IMPORT_VAR[TABLENAME]&amp;"[@a"&amp;$1:$1-1&amp;"]"),INDIRECT(IMPORT_VAR[TABLENAME]&amp;"[@c"&amp;$1:$1-1&amp;"]"))</f>
        <v>9</v>
      </c>
      <c r="P490" s="33"/>
      <c r="Q490" s="33" t="str">
        <f>IF(IMPORT[[#This Row],[b3]]="","",IMPORT[[#This Row],[b3]]-IMPORT[[#This Row],[a3]])</f>
        <v/>
      </c>
      <c r="R490" s="32">
        <f ca="1">SUM(INDIRECT(IMPORT_VAR[TABLENAME]&amp;"[@a"&amp;$1:$1-1&amp;"]"),INDIRECT(IMPORT_VAR[TABLENAME]&amp;"[@c"&amp;$1:$1-1&amp;"]"))</f>
        <v>9</v>
      </c>
      <c r="S490" s="33"/>
      <c r="T490" s="33" t="str">
        <f>IF(IMPORT[[#This Row],[b4]]="","",IMPORT[[#This Row],[b4]]-IMPORT[[#This Row],[a4]])</f>
        <v/>
      </c>
      <c r="U490" s="32">
        <f ca="1">SUM(INDIRECT(IMPORT_VAR[TABLENAME]&amp;"[@a"&amp;$1:$1-1&amp;"]"),INDIRECT(IMPORT_VAR[TABLENAME]&amp;"[@c"&amp;$1:$1-1&amp;"]"))</f>
        <v>9</v>
      </c>
      <c r="V490" s="33"/>
      <c r="W490" s="31"/>
      <c r="X490" s="31" t="str">
        <f>IF(IMPORT[[#This Row],[b5]]="","",IMPORT[[#This Row],[b5]]-IMPORT[[#This Row],[a5]])</f>
        <v/>
      </c>
      <c r="Y490" s="49">
        <f ca="1">SUM(INDIRECT(IMPORT_VAR[TABLENAME]&amp;"[@a"&amp;$1:$1-1&amp;"]"),INDIRECT(IMPORT_VAR[TABLENAME]&amp;"[@c"&amp;$1:$1-1&amp;"]"))</f>
        <v>9</v>
      </c>
      <c r="Z490" s="51" t="s">
        <v>5707</v>
      </c>
      <c r="AA490" s="51" t="s">
        <v>3305</v>
      </c>
      <c r="AB490" s="51"/>
      <c r="AC490" s="51" t="str">
        <f>CONCATENATE(IMPORT[[#This Row],[1]]," ",IMPORT[[#This Row],[2]],IF(IMPORT[[#This Row],[3]]="","",CONCATENATE(" ",IMPORT[[#This Row],[3]])))</f>
        <v>Pensil Case A-3322</v>
      </c>
      <c r="AD490" s="51" t="str">
        <f>CONCATENATE("Import ",IMPORT[[#This Row],[Ket]])</f>
        <v>Import C3</v>
      </c>
      <c r="AE490" s="52">
        <v>240</v>
      </c>
      <c r="AF490" s="52" t="s">
        <v>5118</v>
      </c>
      <c r="AG490" s="52" t="s">
        <v>5780</v>
      </c>
      <c r="AH490" s="52">
        <f ca="1">IMPORT[[#This Row],[C]]</f>
        <v>9</v>
      </c>
      <c r="AI490" s="126" t="str">
        <f>CONCATENATE(IMPORT[[#This Row],[6]]," ",IMPORT[[#This Row],[7]])</f>
        <v>240 PCS</v>
      </c>
    </row>
    <row r="491" spans="1:35">
      <c r="A491" s="102">
        <v>489</v>
      </c>
      <c r="B491" s="31">
        <f ca="1">IF(IMPORT[[#This Row],[C]]&lt;1,"",ROW()-2)</f>
        <v>489</v>
      </c>
      <c r="C491" s="57" t="s">
        <v>2989</v>
      </c>
      <c r="D491" s="31" t="s">
        <v>2982</v>
      </c>
      <c r="E491" s="31">
        <v>360</v>
      </c>
      <c r="F491" s="31">
        <f ca="1">IMPORT[TT]</f>
        <v>3</v>
      </c>
      <c r="G491" s="31"/>
      <c r="H491" s="34" t="s">
        <v>3299</v>
      </c>
      <c r="I491" s="32">
        <v>3</v>
      </c>
      <c r="K491" s="31" t="str">
        <f>IF(IMPORT[[#This Row],[b1]]="","",IMPORT[[#This Row],[b1]]-IMPORT[[#This Row],[a1]])</f>
        <v/>
      </c>
      <c r="L491" s="32">
        <f ca="1">SUM(INDIRECT(IMPORT_VAR[TABLENAME]&amp;"[@a"&amp;$1:$1-1&amp;"]"),INDIRECT(IMPORT_VAR[TABLENAME]&amp;"[@c"&amp;$1:$1-1&amp;"]"))</f>
        <v>3</v>
      </c>
      <c r="M491" s="31"/>
      <c r="N491" s="31" t="str">
        <f>IF(IMPORT[[#This Row],[b2]]="","",IMPORT[[#This Row],[b2]]-IMPORT[[#This Row],[a2]])</f>
        <v/>
      </c>
      <c r="O491" s="32">
        <f ca="1">SUM(INDIRECT(IMPORT_VAR[TABLENAME]&amp;"[@a"&amp;$1:$1-1&amp;"]"),INDIRECT(IMPORT_VAR[TABLENAME]&amp;"[@c"&amp;$1:$1-1&amp;"]"))</f>
        <v>3</v>
      </c>
      <c r="P491" s="33"/>
      <c r="Q491" s="33" t="str">
        <f>IF(IMPORT[[#This Row],[b3]]="","",IMPORT[[#This Row],[b3]]-IMPORT[[#This Row],[a3]])</f>
        <v/>
      </c>
      <c r="R491" s="32">
        <f ca="1">SUM(INDIRECT(IMPORT_VAR[TABLENAME]&amp;"[@a"&amp;$1:$1-1&amp;"]"),INDIRECT(IMPORT_VAR[TABLENAME]&amp;"[@c"&amp;$1:$1-1&amp;"]"))</f>
        <v>3</v>
      </c>
      <c r="S491" s="33"/>
      <c r="T491" s="33" t="str">
        <f>IF(IMPORT[[#This Row],[b4]]="","",IMPORT[[#This Row],[b4]]-IMPORT[[#This Row],[a4]])</f>
        <v/>
      </c>
      <c r="U491" s="32">
        <f ca="1">SUM(INDIRECT(IMPORT_VAR[TABLENAME]&amp;"[@a"&amp;$1:$1-1&amp;"]"),INDIRECT(IMPORT_VAR[TABLENAME]&amp;"[@c"&amp;$1:$1-1&amp;"]"))</f>
        <v>3</v>
      </c>
      <c r="V491" s="33"/>
      <c r="W491" s="31"/>
      <c r="X491" s="31" t="str">
        <f>IF(IMPORT[[#This Row],[b5]]="","",IMPORT[[#This Row],[b5]]-IMPORT[[#This Row],[a5]])</f>
        <v/>
      </c>
      <c r="Y491" s="49">
        <f ca="1">SUM(INDIRECT(IMPORT_VAR[TABLENAME]&amp;"[@a"&amp;$1:$1-1&amp;"]"),INDIRECT(IMPORT_VAR[TABLENAME]&amp;"[@c"&amp;$1:$1-1&amp;"]"))</f>
        <v>3</v>
      </c>
      <c r="Z491" s="51" t="s">
        <v>2982</v>
      </c>
      <c r="AA491" s="51" t="s">
        <v>2989</v>
      </c>
      <c r="AB491" s="51"/>
      <c r="AC491" s="51" t="str">
        <f>CONCATENATE(IMPORT[[#This Row],[1]]," ",IMPORT[[#This Row],[2]],IF(IMPORT[[#This Row],[3]]="","",CONCATENATE(" ",IMPORT[[#This Row],[3]])))</f>
        <v>Magnet X4008</v>
      </c>
      <c r="AD491" s="51" t="str">
        <f>CONCATENATE("Import ",IMPORT[[#This Row],[Ket]])</f>
        <v>Import C3</v>
      </c>
      <c r="AE491" s="52">
        <v>360</v>
      </c>
      <c r="AF491" s="52" t="s">
        <v>5118</v>
      </c>
      <c r="AG491" s="52" t="s">
        <v>5780</v>
      </c>
      <c r="AH491" s="52">
        <f ca="1">IMPORT[[#This Row],[C]]</f>
        <v>3</v>
      </c>
      <c r="AI491" s="126" t="str">
        <f>CONCATENATE(IMPORT[[#This Row],[6]]," ",IMPORT[[#This Row],[7]])</f>
        <v>360 PCS</v>
      </c>
    </row>
    <row r="492" spans="1:35">
      <c r="A492" s="102">
        <v>490</v>
      </c>
      <c r="B492" s="31">
        <f ca="1">IF(IMPORT[[#This Row],[C]]&lt;1,"",ROW()-2)</f>
        <v>490</v>
      </c>
      <c r="C492" s="57" t="s">
        <v>3335</v>
      </c>
      <c r="D492" s="31" t="s">
        <v>2982</v>
      </c>
      <c r="E492" s="31">
        <v>40</v>
      </c>
      <c r="F492" s="31">
        <f ca="1">IMPORT[TT]</f>
        <v>4</v>
      </c>
      <c r="G492" s="31"/>
      <c r="H492" s="34" t="s">
        <v>3299</v>
      </c>
      <c r="I492" s="32">
        <v>4</v>
      </c>
      <c r="K492" s="31" t="str">
        <f>IF(IMPORT[[#This Row],[b1]]="","",IMPORT[[#This Row],[b1]]-IMPORT[[#This Row],[a1]])</f>
        <v/>
      </c>
      <c r="L492" s="32">
        <f ca="1">SUM(INDIRECT(IMPORT_VAR[TABLENAME]&amp;"[@a"&amp;$1:$1-1&amp;"]"),INDIRECT(IMPORT_VAR[TABLENAME]&amp;"[@c"&amp;$1:$1-1&amp;"]"))</f>
        <v>4</v>
      </c>
      <c r="M492" s="31"/>
      <c r="N492" s="31" t="str">
        <f>IF(IMPORT[[#This Row],[b2]]="","",IMPORT[[#This Row],[b2]]-IMPORT[[#This Row],[a2]])</f>
        <v/>
      </c>
      <c r="O492" s="32">
        <f ca="1">SUM(INDIRECT(IMPORT_VAR[TABLENAME]&amp;"[@a"&amp;$1:$1-1&amp;"]"),INDIRECT(IMPORT_VAR[TABLENAME]&amp;"[@c"&amp;$1:$1-1&amp;"]"))</f>
        <v>4</v>
      </c>
      <c r="P492" s="33"/>
      <c r="Q492" s="33" t="str">
        <f>IF(IMPORT[[#This Row],[b3]]="","",IMPORT[[#This Row],[b3]]-IMPORT[[#This Row],[a3]])</f>
        <v/>
      </c>
      <c r="R492" s="32">
        <f ca="1">SUM(INDIRECT(IMPORT_VAR[TABLENAME]&amp;"[@a"&amp;$1:$1-1&amp;"]"),INDIRECT(IMPORT_VAR[TABLENAME]&amp;"[@c"&amp;$1:$1-1&amp;"]"))</f>
        <v>4</v>
      </c>
      <c r="S492" s="33"/>
      <c r="T492" s="33" t="str">
        <f>IF(IMPORT[[#This Row],[b4]]="","",IMPORT[[#This Row],[b4]]-IMPORT[[#This Row],[a4]])</f>
        <v/>
      </c>
      <c r="U492" s="32">
        <f ca="1">SUM(INDIRECT(IMPORT_VAR[TABLENAME]&amp;"[@a"&amp;$1:$1-1&amp;"]"),INDIRECT(IMPORT_VAR[TABLENAME]&amp;"[@c"&amp;$1:$1-1&amp;"]"))</f>
        <v>4</v>
      </c>
      <c r="V492" s="33"/>
      <c r="W492" s="31"/>
      <c r="X492" s="31" t="str">
        <f>IF(IMPORT[[#This Row],[b5]]="","",IMPORT[[#This Row],[b5]]-IMPORT[[#This Row],[a5]])</f>
        <v/>
      </c>
      <c r="Y492" s="49">
        <f ca="1">SUM(INDIRECT(IMPORT_VAR[TABLENAME]&amp;"[@a"&amp;$1:$1-1&amp;"]"),INDIRECT(IMPORT_VAR[TABLENAME]&amp;"[@c"&amp;$1:$1-1&amp;"]"))</f>
        <v>4</v>
      </c>
      <c r="Z492" s="51" t="s">
        <v>2982</v>
      </c>
      <c r="AA492" s="51" t="s">
        <v>3335</v>
      </c>
      <c r="AB492" s="51"/>
      <c r="AC492" s="51" t="str">
        <f>CONCATENATE(IMPORT[[#This Row],[1]]," ",IMPORT[[#This Row],[2]],IF(IMPORT[[#This Row],[3]]="","",CONCATENATE(" ",IMPORT[[#This Row],[3]])))</f>
        <v>Magnet X-3010</v>
      </c>
      <c r="AD492" s="51" t="str">
        <f>CONCATENATE("Import ",IMPORT[[#This Row],[Ket]])</f>
        <v>Import C3</v>
      </c>
      <c r="AE492" s="52">
        <v>40</v>
      </c>
      <c r="AF492" s="52" t="s">
        <v>5118</v>
      </c>
      <c r="AG492" s="52" t="s">
        <v>5780</v>
      </c>
      <c r="AH492" s="52">
        <f ca="1">IMPORT[[#This Row],[C]]</f>
        <v>4</v>
      </c>
      <c r="AI492" s="126" t="str">
        <f>CONCATENATE(IMPORT[[#This Row],[6]]," ",IMPORT[[#This Row],[7]])</f>
        <v>40 PCS</v>
      </c>
    </row>
    <row r="493" spans="1:35">
      <c r="A493" s="102">
        <v>491</v>
      </c>
      <c r="B493" s="31" t="str">
        <f ca="1">IF(IMPORT[[#This Row],[C]]&lt;1,"",ROW()-2)</f>
        <v/>
      </c>
      <c r="C493" s="57" t="s">
        <v>2760</v>
      </c>
      <c r="D493" s="31" t="s">
        <v>2982</v>
      </c>
      <c r="E493" s="31">
        <v>240</v>
      </c>
      <c r="F493" s="31">
        <f ca="1">IMPORT[TT]</f>
        <v>0</v>
      </c>
      <c r="G493" s="31"/>
      <c r="H493" s="34" t="s">
        <v>3299</v>
      </c>
      <c r="I493" s="32">
        <v>0</v>
      </c>
      <c r="K493" s="31" t="str">
        <f>IF(IMPORT[[#This Row],[b1]]="","",IMPORT[[#This Row],[b1]]-IMPORT[[#This Row],[a1]])</f>
        <v/>
      </c>
      <c r="L493" s="32">
        <f ca="1">SUM(INDIRECT(IMPORT_VAR[TABLENAME]&amp;"[@a"&amp;$1:$1-1&amp;"]"),INDIRECT(IMPORT_VAR[TABLENAME]&amp;"[@c"&amp;$1:$1-1&amp;"]"))</f>
        <v>0</v>
      </c>
      <c r="M493" s="31"/>
      <c r="N493" s="31" t="str">
        <f>IF(IMPORT[[#This Row],[b2]]="","",IMPORT[[#This Row],[b2]]-IMPORT[[#This Row],[a2]])</f>
        <v/>
      </c>
      <c r="O493" s="32">
        <f ca="1">SUM(INDIRECT(IMPORT_VAR[TABLENAME]&amp;"[@a"&amp;$1:$1-1&amp;"]"),INDIRECT(IMPORT_VAR[TABLENAME]&amp;"[@c"&amp;$1:$1-1&amp;"]"))</f>
        <v>0</v>
      </c>
      <c r="P493" s="33"/>
      <c r="Q493" s="33" t="str">
        <f>IF(IMPORT[[#This Row],[b3]]="","",IMPORT[[#This Row],[b3]]-IMPORT[[#This Row],[a3]])</f>
        <v/>
      </c>
      <c r="R493" s="32">
        <f ca="1">SUM(INDIRECT(IMPORT_VAR[TABLENAME]&amp;"[@a"&amp;$1:$1-1&amp;"]"),INDIRECT(IMPORT_VAR[TABLENAME]&amp;"[@c"&amp;$1:$1-1&amp;"]"))</f>
        <v>0</v>
      </c>
      <c r="S493" s="33"/>
      <c r="T493" s="33" t="str">
        <f>IF(IMPORT[[#This Row],[b4]]="","",IMPORT[[#This Row],[b4]]-IMPORT[[#This Row],[a4]])</f>
        <v/>
      </c>
      <c r="U493" s="32">
        <f ca="1">SUM(INDIRECT(IMPORT_VAR[TABLENAME]&amp;"[@a"&amp;$1:$1-1&amp;"]"),INDIRECT(IMPORT_VAR[TABLENAME]&amp;"[@c"&amp;$1:$1-1&amp;"]"))</f>
        <v>0</v>
      </c>
      <c r="V493" s="33"/>
      <c r="W493" s="31"/>
      <c r="X493" s="31" t="str">
        <f>IF(IMPORT[[#This Row],[b5]]="","",IMPORT[[#This Row],[b5]]-IMPORT[[#This Row],[a5]])</f>
        <v/>
      </c>
      <c r="Y493" s="49">
        <f ca="1">SUM(INDIRECT(IMPORT_VAR[TABLENAME]&amp;"[@a"&amp;$1:$1-1&amp;"]"),INDIRECT(IMPORT_VAR[TABLENAME]&amp;"[@c"&amp;$1:$1-1&amp;"]"))</f>
        <v>0</v>
      </c>
      <c r="Z493" s="51" t="s">
        <v>2982</v>
      </c>
      <c r="AA493" s="51" t="s">
        <v>2760</v>
      </c>
      <c r="AB493" s="51"/>
      <c r="AC493" s="51" t="str">
        <f>CONCATENATE(IMPORT[[#This Row],[1]]," ",IMPORT[[#This Row],[2]],IF(IMPORT[[#This Row],[3]]="","",CONCATENATE(" ",IMPORT[[#This Row],[3]])))</f>
        <v>Magnet 009</v>
      </c>
      <c r="AD493" s="51" t="str">
        <f>CONCATENATE("Import ",IMPORT[[#This Row],[Ket]])</f>
        <v>Import C3</v>
      </c>
      <c r="AE493" s="52">
        <v>240</v>
      </c>
      <c r="AF493" s="52" t="s">
        <v>5118</v>
      </c>
      <c r="AG493" s="52" t="s">
        <v>5780</v>
      </c>
      <c r="AH493" s="52">
        <f ca="1">IMPORT[[#This Row],[C]]</f>
        <v>0</v>
      </c>
      <c r="AI493" s="126" t="str">
        <f>CONCATENATE(IMPORT[[#This Row],[6]]," ",IMPORT[[#This Row],[7]])</f>
        <v>240 PCS</v>
      </c>
    </row>
    <row r="494" spans="1:35">
      <c r="A494" s="102">
        <v>492</v>
      </c>
      <c r="B494" s="31">
        <f ca="1">IF(IMPORT[[#This Row],[C]]&lt;1,"",ROW()-2)</f>
        <v>492</v>
      </c>
      <c r="C494" s="57" t="s">
        <v>2951</v>
      </c>
      <c r="D494" s="31" t="s">
        <v>2804</v>
      </c>
      <c r="E494" s="31">
        <v>504</v>
      </c>
      <c r="F494" s="31">
        <f ca="1">IMPORT[TT]</f>
        <v>26</v>
      </c>
      <c r="G494" s="31"/>
      <c r="H494" s="34" t="s">
        <v>3299</v>
      </c>
      <c r="I494" s="32">
        <v>26</v>
      </c>
      <c r="K494" s="31" t="str">
        <f>IF(IMPORT[[#This Row],[b1]]="","",IMPORT[[#This Row],[b1]]-IMPORT[[#This Row],[a1]])</f>
        <v/>
      </c>
      <c r="L494" s="32">
        <f ca="1">SUM(INDIRECT(IMPORT_VAR[TABLENAME]&amp;"[@a"&amp;$1:$1-1&amp;"]"),INDIRECT(IMPORT_VAR[TABLENAME]&amp;"[@c"&amp;$1:$1-1&amp;"]"))</f>
        <v>26</v>
      </c>
      <c r="M494" s="31"/>
      <c r="N494" s="31" t="str">
        <f>IF(IMPORT[[#This Row],[b2]]="","",IMPORT[[#This Row],[b2]]-IMPORT[[#This Row],[a2]])</f>
        <v/>
      </c>
      <c r="O494" s="32">
        <f ca="1">SUM(INDIRECT(IMPORT_VAR[TABLENAME]&amp;"[@a"&amp;$1:$1-1&amp;"]"),INDIRECT(IMPORT_VAR[TABLENAME]&amp;"[@c"&amp;$1:$1-1&amp;"]"))</f>
        <v>26</v>
      </c>
      <c r="P494" s="33"/>
      <c r="Q494" s="33" t="str">
        <f>IF(IMPORT[[#This Row],[b3]]="","",IMPORT[[#This Row],[b3]]-IMPORT[[#This Row],[a3]])</f>
        <v/>
      </c>
      <c r="R494" s="32">
        <f ca="1">SUM(INDIRECT(IMPORT_VAR[TABLENAME]&amp;"[@a"&amp;$1:$1-1&amp;"]"),INDIRECT(IMPORT_VAR[TABLENAME]&amp;"[@c"&amp;$1:$1-1&amp;"]"))</f>
        <v>26</v>
      </c>
      <c r="S494" s="33"/>
      <c r="T494" s="33" t="str">
        <f>IF(IMPORT[[#This Row],[b4]]="","",IMPORT[[#This Row],[b4]]-IMPORT[[#This Row],[a4]])</f>
        <v/>
      </c>
      <c r="U494" s="32">
        <f ca="1">SUM(INDIRECT(IMPORT_VAR[TABLENAME]&amp;"[@a"&amp;$1:$1-1&amp;"]"),INDIRECT(IMPORT_VAR[TABLENAME]&amp;"[@c"&amp;$1:$1-1&amp;"]"))</f>
        <v>26</v>
      </c>
      <c r="V494" s="33"/>
      <c r="W494" s="31"/>
      <c r="X494" s="31" t="str">
        <f>IF(IMPORT[[#This Row],[b5]]="","",IMPORT[[#This Row],[b5]]-IMPORT[[#This Row],[a5]])</f>
        <v/>
      </c>
      <c r="Y494" s="49">
        <f ca="1">SUM(INDIRECT(IMPORT_VAR[TABLENAME]&amp;"[@a"&amp;$1:$1-1&amp;"]"),INDIRECT(IMPORT_VAR[TABLENAME]&amp;"[@c"&amp;$1:$1-1&amp;"]"))</f>
        <v>26</v>
      </c>
      <c r="Z494" s="51" t="s">
        <v>5661</v>
      </c>
      <c r="AA494" s="51" t="s">
        <v>2951</v>
      </c>
      <c r="AB494" s="51"/>
      <c r="AC494" s="51" t="str">
        <f>CONCATENATE(IMPORT[[#This Row],[1]]," ",IMPORT[[#This Row],[2]],IF(IMPORT[[#This Row],[3]]="","",CONCATENATE(" ",IMPORT[[#This Row],[3]])))</f>
        <v>Kuas BL-8</v>
      </c>
      <c r="AD494" s="51" t="str">
        <f>CONCATENATE("Import ",IMPORT[[#This Row],[Ket]])</f>
        <v>Import C3</v>
      </c>
      <c r="AE494" s="52">
        <v>504</v>
      </c>
      <c r="AF494" s="52" t="s">
        <v>5118</v>
      </c>
      <c r="AG494" s="52" t="s">
        <v>5780</v>
      </c>
      <c r="AH494" s="52">
        <f ca="1">IMPORT[[#This Row],[C]]</f>
        <v>26</v>
      </c>
      <c r="AI494" s="126" t="str">
        <f>CONCATENATE(IMPORT[[#This Row],[6]]," ",IMPORT[[#This Row],[7]])</f>
        <v>504 PCS</v>
      </c>
    </row>
    <row r="495" spans="1:35">
      <c r="A495" s="102">
        <v>493</v>
      </c>
      <c r="B495" s="31">
        <f ca="1">IF(IMPORT[[#This Row],[C]]&lt;1,"",ROW()-2)</f>
        <v>493</v>
      </c>
      <c r="C495" s="57" t="s">
        <v>3238</v>
      </c>
      <c r="D495" s="31" t="s">
        <v>3243</v>
      </c>
      <c r="E495" s="31">
        <v>12000</v>
      </c>
      <c r="F495" s="31">
        <f ca="1">IMPORT[TT]</f>
        <v>8</v>
      </c>
      <c r="G495" s="31"/>
      <c r="H495" s="34" t="s">
        <v>3299</v>
      </c>
      <c r="I495" s="32">
        <v>8</v>
      </c>
      <c r="K495" s="31" t="str">
        <f>IF(IMPORT[[#This Row],[b1]]="","",IMPORT[[#This Row],[b1]]-IMPORT[[#This Row],[a1]])</f>
        <v/>
      </c>
      <c r="L495" s="32">
        <f ca="1">SUM(INDIRECT(IMPORT_VAR[TABLENAME]&amp;"[@a"&amp;$1:$1-1&amp;"]"),INDIRECT(IMPORT_VAR[TABLENAME]&amp;"[@c"&amp;$1:$1-1&amp;"]"))</f>
        <v>8</v>
      </c>
      <c r="M495" s="31"/>
      <c r="N495" s="31" t="str">
        <f>IF(IMPORT[[#This Row],[b2]]="","",IMPORT[[#This Row],[b2]]-IMPORT[[#This Row],[a2]])</f>
        <v/>
      </c>
      <c r="O495" s="32">
        <f ca="1">SUM(INDIRECT(IMPORT_VAR[TABLENAME]&amp;"[@a"&amp;$1:$1-1&amp;"]"),INDIRECT(IMPORT_VAR[TABLENAME]&amp;"[@c"&amp;$1:$1-1&amp;"]"))</f>
        <v>8</v>
      </c>
      <c r="P495" s="33"/>
      <c r="Q495" s="33" t="str">
        <f>IF(IMPORT[[#This Row],[b3]]="","",IMPORT[[#This Row],[b3]]-IMPORT[[#This Row],[a3]])</f>
        <v/>
      </c>
      <c r="R495" s="32">
        <f ca="1">SUM(INDIRECT(IMPORT_VAR[TABLENAME]&amp;"[@a"&amp;$1:$1-1&amp;"]"),INDIRECT(IMPORT_VAR[TABLENAME]&amp;"[@c"&amp;$1:$1-1&amp;"]"))</f>
        <v>8</v>
      </c>
      <c r="S495" s="33"/>
      <c r="T495" s="33" t="str">
        <f>IF(IMPORT[[#This Row],[b4]]="","",IMPORT[[#This Row],[b4]]-IMPORT[[#This Row],[a4]])</f>
        <v/>
      </c>
      <c r="U495" s="32">
        <f ca="1">SUM(INDIRECT(IMPORT_VAR[TABLENAME]&amp;"[@a"&amp;$1:$1-1&amp;"]"),INDIRECT(IMPORT_VAR[TABLENAME]&amp;"[@c"&amp;$1:$1-1&amp;"]"))</f>
        <v>8</v>
      </c>
      <c r="V495" s="33"/>
      <c r="W495" s="31"/>
      <c r="X495" s="31" t="str">
        <f>IF(IMPORT[[#This Row],[b5]]="","",IMPORT[[#This Row],[b5]]-IMPORT[[#This Row],[a5]])</f>
        <v/>
      </c>
      <c r="Y495" s="49">
        <f ca="1">SUM(INDIRECT(IMPORT_VAR[TABLENAME]&amp;"[@a"&amp;$1:$1-1&amp;"]"),INDIRECT(IMPORT_VAR[TABLENAME]&amp;"[@c"&amp;$1:$1-1&amp;"]"))</f>
        <v>8</v>
      </c>
      <c r="Z495" s="51" t="s">
        <v>5718</v>
      </c>
      <c r="AA495" s="51" t="s">
        <v>3238</v>
      </c>
      <c r="AB495" s="52"/>
      <c r="AC495" s="52" t="str">
        <f>CONCATENATE(IMPORT[[#This Row],[1]]," ",IMPORT[[#This Row],[2]],IF(IMPORT[[#This Row],[3]]="","",CONCATENATE(" ",IMPORT[[#This Row],[3]])))</f>
        <v>Refill Gel UTN-1</v>
      </c>
      <c r="AD495" s="52" t="str">
        <f>CONCATENATE("Import ",IMPORT[[#This Row],[Ket]])</f>
        <v>Import C3</v>
      </c>
      <c r="AE495" s="52">
        <v>12000</v>
      </c>
      <c r="AF495" s="52" t="s">
        <v>5118</v>
      </c>
      <c r="AG495" s="52" t="s">
        <v>5780</v>
      </c>
      <c r="AH495" s="52">
        <f ca="1">IMPORT[[#This Row],[C]]</f>
        <v>8</v>
      </c>
      <c r="AI495" s="126" t="str">
        <f>CONCATENATE(IMPORT[[#This Row],[6]]," ",IMPORT[[#This Row],[7]])</f>
        <v>12000 PCS</v>
      </c>
    </row>
    <row r="496" spans="1:35">
      <c r="A496" s="102">
        <v>494</v>
      </c>
      <c r="B496" s="31">
        <f ca="1">IF(IMPORT[[#This Row],[C]]&lt;1,"",ROW()-2)</f>
        <v>494</v>
      </c>
      <c r="C496" s="57" t="s">
        <v>3238</v>
      </c>
      <c r="D496" s="31" t="s">
        <v>3243</v>
      </c>
      <c r="E496" s="31">
        <v>4000</v>
      </c>
      <c r="F496" s="31">
        <f ca="1">IMPORT[TT]</f>
        <v>1</v>
      </c>
      <c r="G496" s="31"/>
      <c r="H496" s="34" t="s">
        <v>3299</v>
      </c>
      <c r="I496" s="32">
        <v>1</v>
      </c>
      <c r="K496" s="31" t="str">
        <f>IF(IMPORT[[#This Row],[b1]]="","",IMPORT[[#This Row],[b1]]-IMPORT[[#This Row],[a1]])</f>
        <v/>
      </c>
      <c r="L496" s="32">
        <f ca="1">SUM(INDIRECT(IMPORT_VAR[TABLENAME]&amp;"[@a"&amp;$1:$1-1&amp;"]"),INDIRECT(IMPORT_VAR[TABLENAME]&amp;"[@c"&amp;$1:$1-1&amp;"]"))</f>
        <v>1</v>
      </c>
      <c r="M496" s="31"/>
      <c r="N496" s="31" t="str">
        <f>IF(IMPORT[[#This Row],[b2]]="","",IMPORT[[#This Row],[b2]]-IMPORT[[#This Row],[a2]])</f>
        <v/>
      </c>
      <c r="O496" s="32">
        <f ca="1">SUM(INDIRECT(IMPORT_VAR[TABLENAME]&amp;"[@a"&amp;$1:$1-1&amp;"]"),INDIRECT(IMPORT_VAR[TABLENAME]&amp;"[@c"&amp;$1:$1-1&amp;"]"))</f>
        <v>1</v>
      </c>
      <c r="P496" s="33"/>
      <c r="Q496" s="33" t="str">
        <f>IF(IMPORT[[#This Row],[b3]]="","",IMPORT[[#This Row],[b3]]-IMPORT[[#This Row],[a3]])</f>
        <v/>
      </c>
      <c r="R496" s="32">
        <f ca="1">SUM(INDIRECT(IMPORT_VAR[TABLENAME]&amp;"[@a"&amp;$1:$1-1&amp;"]"),INDIRECT(IMPORT_VAR[TABLENAME]&amp;"[@c"&amp;$1:$1-1&amp;"]"))</f>
        <v>1</v>
      </c>
      <c r="S496" s="33"/>
      <c r="T496" s="33" t="str">
        <f>IF(IMPORT[[#This Row],[b4]]="","",IMPORT[[#This Row],[b4]]-IMPORT[[#This Row],[a4]])</f>
        <v/>
      </c>
      <c r="U496" s="32">
        <f ca="1">SUM(INDIRECT(IMPORT_VAR[TABLENAME]&amp;"[@a"&amp;$1:$1-1&amp;"]"),INDIRECT(IMPORT_VAR[TABLENAME]&amp;"[@c"&amp;$1:$1-1&amp;"]"))</f>
        <v>1</v>
      </c>
      <c r="V496" s="33"/>
      <c r="W496" s="31"/>
      <c r="X496" s="31" t="str">
        <f>IF(IMPORT[[#This Row],[b5]]="","",IMPORT[[#This Row],[b5]]-IMPORT[[#This Row],[a5]])</f>
        <v/>
      </c>
      <c r="Y496" s="49">
        <f ca="1">SUM(INDIRECT(IMPORT_VAR[TABLENAME]&amp;"[@a"&amp;$1:$1-1&amp;"]"),INDIRECT(IMPORT_VAR[TABLENAME]&amp;"[@c"&amp;$1:$1-1&amp;"]"))</f>
        <v>1</v>
      </c>
      <c r="Z496" s="51" t="s">
        <v>5718</v>
      </c>
      <c r="AA496" s="51" t="s">
        <v>3238</v>
      </c>
      <c r="AB496" s="52"/>
      <c r="AC496" s="52" t="str">
        <f>CONCATENATE(IMPORT[[#This Row],[1]]," ",IMPORT[[#This Row],[2]],IF(IMPORT[[#This Row],[3]]="","",CONCATENATE(" ",IMPORT[[#This Row],[3]])))</f>
        <v>Refill Gel UTN-1</v>
      </c>
      <c r="AD496" s="52" t="str">
        <f>CONCATENATE("Import ",IMPORT[[#This Row],[Ket]])</f>
        <v>Import C3</v>
      </c>
      <c r="AE496" s="52">
        <v>4000</v>
      </c>
      <c r="AF496" s="52" t="s">
        <v>5118</v>
      </c>
      <c r="AG496" s="52" t="s">
        <v>5780</v>
      </c>
      <c r="AH496" s="52">
        <f ca="1">IMPORT[[#This Row],[C]]</f>
        <v>1</v>
      </c>
      <c r="AI496" s="126" t="str">
        <f>CONCATENATE(IMPORT[[#This Row],[6]]," ",IMPORT[[#This Row],[7]])</f>
        <v>4000 PCS</v>
      </c>
    </row>
    <row r="497" spans="1:35">
      <c r="A497" s="102">
        <v>495</v>
      </c>
      <c r="B497" s="31">
        <f ca="1">IF(IMPORT[[#This Row],[C]]&lt;1,"",ROW()-2)</f>
        <v>495</v>
      </c>
      <c r="C497" s="57" t="s">
        <v>3337</v>
      </c>
      <c r="D497" s="31" t="s">
        <v>4084</v>
      </c>
      <c r="E497" s="31">
        <v>48</v>
      </c>
      <c r="F497" s="31">
        <f ca="1">IMPORT[TT]</f>
        <v>2</v>
      </c>
      <c r="G497" s="31"/>
      <c r="H497" s="34" t="s">
        <v>3299</v>
      </c>
      <c r="I497" s="32">
        <v>2</v>
      </c>
      <c r="K497" s="31" t="str">
        <f>IF(IMPORT[[#This Row],[b1]]="","",IMPORT[[#This Row],[b1]]-IMPORT[[#This Row],[a1]])</f>
        <v/>
      </c>
      <c r="L497" s="32">
        <f ca="1">SUM(INDIRECT(IMPORT_VAR[TABLENAME]&amp;"[@a"&amp;$1:$1-1&amp;"]"),INDIRECT(IMPORT_VAR[TABLENAME]&amp;"[@c"&amp;$1:$1-1&amp;"]"))</f>
        <v>2</v>
      </c>
      <c r="M497" s="31"/>
      <c r="N497" s="31" t="str">
        <f>IF(IMPORT[[#This Row],[b2]]="","",IMPORT[[#This Row],[b2]]-IMPORT[[#This Row],[a2]])</f>
        <v/>
      </c>
      <c r="O497" s="32">
        <f ca="1">SUM(INDIRECT(IMPORT_VAR[TABLENAME]&amp;"[@a"&amp;$1:$1-1&amp;"]"),INDIRECT(IMPORT_VAR[TABLENAME]&amp;"[@c"&amp;$1:$1-1&amp;"]"))</f>
        <v>2</v>
      </c>
      <c r="P497" s="33"/>
      <c r="Q497" s="33" t="str">
        <f>IF(IMPORT[[#This Row],[b3]]="","",IMPORT[[#This Row],[b3]]-IMPORT[[#This Row],[a3]])</f>
        <v/>
      </c>
      <c r="R497" s="32">
        <f ca="1">SUM(INDIRECT(IMPORT_VAR[TABLENAME]&amp;"[@a"&amp;$1:$1-1&amp;"]"),INDIRECT(IMPORT_VAR[TABLENAME]&amp;"[@c"&amp;$1:$1-1&amp;"]"))</f>
        <v>2</v>
      </c>
      <c r="S497" s="33"/>
      <c r="T497" s="33" t="str">
        <f>IF(IMPORT[[#This Row],[b4]]="","",IMPORT[[#This Row],[b4]]-IMPORT[[#This Row],[a4]])</f>
        <v/>
      </c>
      <c r="U497" s="32">
        <f ca="1">SUM(INDIRECT(IMPORT_VAR[TABLENAME]&amp;"[@a"&amp;$1:$1-1&amp;"]"),INDIRECT(IMPORT_VAR[TABLENAME]&amp;"[@c"&amp;$1:$1-1&amp;"]"))</f>
        <v>2</v>
      </c>
      <c r="V497" s="33"/>
      <c r="W497" s="31"/>
      <c r="X497" s="31" t="str">
        <f>IF(IMPORT[[#This Row],[b5]]="","",IMPORT[[#This Row],[b5]]-IMPORT[[#This Row],[a5]])</f>
        <v/>
      </c>
      <c r="Y497" s="49">
        <f ca="1">SUM(INDIRECT(IMPORT_VAR[TABLENAME]&amp;"[@a"&amp;$1:$1-1&amp;"]"),INDIRECT(IMPORT_VAR[TABLENAME]&amp;"[@c"&amp;$1:$1-1&amp;"]"))</f>
        <v>2</v>
      </c>
      <c r="Z497" s="52" t="s">
        <v>4191</v>
      </c>
      <c r="AA497" s="51" t="s">
        <v>3337</v>
      </c>
      <c r="AB497" s="51" t="s">
        <v>5692</v>
      </c>
      <c r="AC497" s="51" t="str">
        <f>CONCATENATE(IMPORT[[#This Row],[1]]," ",IMPORT[[#This Row],[2]],IF(IMPORT[[#This Row],[3]]="","",CONCATENATE(" ",IMPORT[[#This Row],[3]])))</f>
        <v>Stapler 1007F (bkn Joss)</v>
      </c>
      <c r="AD497" s="51" t="str">
        <f>CONCATENATE("Import ",IMPORT[[#This Row],[Ket]])</f>
        <v>Import C3</v>
      </c>
      <c r="AE497" s="52">
        <v>48</v>
      </c>
      <c r="AF497" s="52" t="s">
        <v>5118</v>
      </c>
      <c r="AG497" s="52" t="s">
        <v>5780</v>
      </c>
      <c r="AH497" s="52">
        <f ca="1">IMPORT[[#This Row],[C]]</f>
        <v>2</v>
      </c>
      <c r="AI497" s="126" t="str">
        <f>CONCATENATE(IMPORT[[#This Row],[6]]," ",IMPORT[[#This Row],[7]])</f>
        <v>48 PCS</v>
      </c>
    </row>
    <row r="498" spans="1:35">
      <c r="A498" s="102">
        <v>496</v>
      </c>
      <c r="B498" s="31">
        <f ca="1">IF(IMPORT[[#This Row],[C]]&lt;1,"",ROW()-2)</f>
        <v>496</v>
      </c>
      <c r="C498" s="57" t="s">
        <v>3294</v>
      </c>
      <c r="D498" s="31" t="s">
        <v>3951</v>
      </c>
      <c r="E498" s="31">
        <v>1728</v>
      </c>
      <c r="F498" s="31">
        <f ca="1">IMPORT[TT]</f>
        <v>34</v>
      </c>
      <c r="G498" s="31"/>
      <c r="H498" s="34" t="s">
        <v>3299</v>
      </c>
      <c r="I498" s="32">
        <v>34</v>
      </c>
      <c r="K498" s="31" t="str">
        <f>IF(IMPORT[[#This Row],[b1]]="","",IMPORT[[#This Row],[b1]]-IMPORT[[#This Row],[a1]])</f>
        <v/>
      </c>
      <c r="L498" s="32">
        <f ca="1">SUM(INDIRECT(IMPORT_VAR[TABLENAME]&amp;"[@a"&amp;$1:$1-1&amp;"]"),INDIRECT(IMPORT_VAR[TABLENAME]&amp;"[@c"&amp;$1:$1-1&amp;"]"))</f>
        <v>34</v>
      </c>
      <c r="M498" s="31"/>
      <c r="N498" s="31" t="str">
        <f>IF(IMPORT[[#This Row],[b2]]="","",IMPORT[[#This Row],[b2]]-IMPORT[[#This Row],[a2]])</f>
        <v/>
      </c>
      <c r="O498" s="32">
        <f ca="1">SUM(INDIRECT(IMPORT_VAR[TABLENAME]&amp;"[@a"&amp;$1:$1-1&amp;"]"),INDIRECT(IMPORT_VAR[TABLENAME]&amp;"[@c"&amp;$1:$1-1&amp;"]"))</f>
        <v>34</v>
      </c>
      <c r="P498" s="33"/>
      <c r="Q498" s="33" t="str">
        <f>IF(IMPORT[[#This Row],[b3]]="","",IMPORT[[#This Row],[b3]]-IMPORT[[#This Row],[a3]])</f>
        <v/>
      </c>
      <c r="R498" s="32">
        <f ca="1">SUM(INDIRECT(IMPORT_VAR[TABLENAME]&amp;"[@a"&amp;$1:$1-1&amp;"]"),INDIRECT(IMPORT_VAR[TABLENAME]&amp;"[@c"&amp;$1:$1-1&amp;"]"))</f>
        <v>34</v>
      </c>
      <c r="S498" s="33"/>
      <c r="T498" s="33" t="str">
        <f>IF(IMPORT[[#This Row],[b4]]="","",IMPORT[[#This Row],[b4]]-IMPORT[[#This Row],[a4]])</f>
        <v/>
      </c>
      <c r="U498" s="32">
        <f ca="1">SUM(INDIRECT(IMPORT_VAR[TABLENAME]&amp;"[@a"&amp;$1:$1-1&amp;"]"),INDIRECT(IMPORT_VAR[TABLENAME]&amp;"[@c"&amp;$1:$1-1&amp;"]"))</f>
        <v>34</v>
      </c>
      <c r="V498" s="33"/>
      <c r="W498" s="31"/>
      <c r="X498" s="31" t="str">
        <f>IF(IMPORT[[#This Row],[b5]]="","",IMPORT[[#This Row],[b5]]-IMPORT[[#This Row],[a5]])</f>
        <v/>
      </c>
      <c r="Y498" s="49">
        <f ca="1">SUM(INDIRECT(IMPORT_VAR[TABLENAME]&amp;"[@a"&amp;$1:$1-1&amp;"]"),INDIRECT(IMPORT_VAR[TABLENAME]&amp;"[@c"&amp;$1:$1-1&amp;"]"))</f>
        <v>34</v>
      </c>
      <c r="Z498" s="51" t="s">
        <v>3286</v>
      </c>
      <c r="AA498" s="51" t="s">
        <v>3294</v>
      </c>
      <c r="AB498" s="51" t="s">
        <v>5669</v>
      </c>
      <c r="AC498" s="51" t="str">
        <f>CONCATENATE(IMPORT[[#This Row],[1]]," ",IMPORT[[#This Row],[2]],IF(IMPORT[[#This Row],[3]]="","",CONCATENATE(" ",IMPORT[[#This Row],[3]])))</f>
        <v>Gel Pen GP-168 Koala</v>
      </c>
      <c r="AD498" s="51" t="str">
        <f>CONCATENATE("Import ",IMPORT[[#This Row],[Ket]])</f>
        <v>Import C3</v>
      </c>
      <c r="AE498" s="52">
        <v>1728</v>
      </c>
      <c r="AF498" s="52" t="s">
        <v>5118</v>
      </c>
      <c r="AG498" s="52" t="s">
        <v>5780</v>
      </c>
      <c r="AH498" s="52">
        <f ca="1">IMPORT[[#This Row],[C]]</f>
        <v>34</v>
      </c>
      <c r="AI498" s="126" t="str">
        <f>CONCATENATE(IMPORT[[#This Row],[6]]," ",IMPORT[[#This Row],[7]])</f>
        <v>1728 PCS</v>
      </c>
    </row>
    <row r="499" spans="1:35">
      <c r="A499" s="102">
        <v>497</v>
      </c>
      <c r="B499" s="31">
        <f ca="1">IF(IMPORT[[#This Row],[C]]&lt;1,"",ROW()-2)</f>
        <v>497</v>
      </c>
      <c r="C499" s="57" t="s">
        <v>3294</v>
      </c>
      <c r="D499" s="31" t="s">
        <v>3952</v>
      </c>
      <c r="E499" s="31">
        <v>1728</v>
      </c>
      <c r="F499" s="31">
        <f ca="1">IMPORT[TT]</f>
        <v>48</v>
      </c>
      <c r="G499" s="31"/>
      <c r="H499" s="34" t="s">
        <v>3300</v>
      </c>
      <c r="I499" s="32">
        <v>48</v>
      </c>
      <c r="K499" s="31" t="str">
        <f>IF(IMPORT[[#This Row],[b1]]="","",IMPORT[[#This Row],[b1]]-IMPORT[[#This Row],[a1]])</f>
        <v/>
      </c>
      <c r="L499" s="32">
        <f ca="1">SUM(INDIRECT(IMPORT_VAR[TABLENAME]&amp;"[@a"&amp;$1:$1-1&amp;"]"),INDIRECT(IMPORT_VAR[TABLENAME]&amp;"[@c"&amp;$1:$1-1&amp;"]"))</f>
        <v>48</v>
      </c>
      <c r="M499" s="31"/>
      <c r="N499" s="31" t="str">
        <f>IF(IMPORT[[#This Row],[b2]]="","",IMPORT[[#This Row],[b2]]-IMPORT[[#This Row],[a2]])</f>
        <v/>
      </c>
      <c r="O499" s="32">
        <f ca="1">SUM(INDIRECT(IMPORT_VAR[TABLENAME]&amp;"[@a"&amp;$1:$1-1&amp;"]"),INDIRECT(IMPORT_VAR[TABLENAME]&amp;"[@c"&amp;$1:$1-1&amp;"]"))</f>
        <v>48</v>
      </c>
      <c r="P499" s="33"/>
      <c r="Q499" s="33" t="str">
        <f>IF(IMPORT[[#This Row],[b3]]="","",IMPORT[[#This Row],[b3]]-IMPORT[[#This Row],[a3]])</f>
        <v/>
      </c>
      <c r="R499" s="32">
        <f ca="1">SUM(INDIRECT(IMPORT_VAR[TABLENAME]&amp;"[@a"&amp;$1:$1-1&amp;"]"),INDIRECT(IMPORT_VAR[TABLENAME]&amp;"[@c"&amp;$1:$1-1&amp;"]"))</f>
        <v>48</v>
      </c>
      <c r="S499" s="33"/>
      <c r="T499" s="33" t="str">
        <f>IF(IMPORT[[#This Row],[b4]]="","",IMPORT[[#This Row],[b4]]-IMPORT[[#This Row],[a4]])</f>
        <v/>
      </c>
      <c r="U499" s="32">
        <f ca="1">SUM(INDIRECT(IMPORT_VAR[TABLENAME]&amp;"[@a"&amp;$1:$1-1&amp;"]"),INDIRECT(IMPORT_VAR[TABLENAME]&amp;"[@c"&amp;$1:$1-1&amp;"]"))</f>
        <v>48</v>
      </c>
      <c r="V499" s="33"/>
      <c r="W499" s="31"/>
      <c r="X499" s="31" t="str">
        <f>IF(IMPORT[[#This Row],[b5]]="","",IMPORT[[#This Row],[b5]]-IMPORT[[#This Row],[a5]])</f>
        <v/>
      </c>
      <c r="Y499" s="49">
        <f ca="1">SUM(INDIRECT(IMPORT_VAR[TABLENAME]&amp;"[@a"&amp;$1:$1-1&amp;"]"),INDIRECT(IMPORT_VAR[TABLENAME]&amp;"[@c"&amp;$1:$1-1&amp;"]"))</f>
        <v>48</v>
      </c>
      <c r="Z499" s="51" t="s">
        <v>3286</v>
      </c>
      <c r="AA499" s="51" t="s">
        <v>3294</v>
      </c>
      <c r="AB499" s="51" t="s">
        <v>5668</v>
      </c>
      <c r="AC499" s="51" t="str">
        <f>CONCATENATE(IMPORT[[#This Row],[1]]," ",IMPORT[[#This Row],[2]],IF(IMPORT[[#This Row],[3]]="","",CONCATENATE(" ",IMPORT[[#This Row],[3]])))</f>
        <v>Gel Pen GP-168 Joss</v>
      </c>
      <c r="AD499" s="51" t="str">
        <f>CONCATENATE("Import ",IMPORT[[#This Row],[Ket]])</f>
        <v>Import C4</v>
      </c>
      <c r="AE499" s="52">
        <v>1728</v>
      </c>
      <c r="AF499" s="52" t="s">
        <v>5118</v>
      </c>
      <c r="AG499" s="52" t="s">
        <v>5780</v>
      </c>
      <c r="AH499" s="52">
        <f ca="1">IMPORT[[#This Row],[C]]</f>
        <v>48</v>
      </c>
      <c r="AI499" s="126" t="str">
        <f>CONCATENATE(IMPORT[[#This Row],[6]]," ",IMPORT[[#This Row],[7]])</f>
        <v>1728 PCS</v>
      </c>
    </row>
    <row r="500" spans="1:35">
      <c r="A500" s="102">
        <v>498</v>
      </c>
      <c r="B500" s="31">
        <f ca="1">IF(IMPORT[[#This Row],[C]]&lt;1,"",ROW()-2)</f>
        <v>498</v>
      </c>
      <c r="C500" s="57" t="s">
        <v>3338</v>
      </c>
      <c r="D500" s="31" t="s">
        <v>3037</v>
      </c>
      <c r="E500" s="31">
        <v>1500</v>
      </c>
      <c r="F500" s="31">
        <f ca="1">IMPORT[TT]</f>
        <v>26</v>
      </c>
      <c r="G500" s="31"/>
      <c r="H500" s="34" t="s">
        <v>3300</v>
      </c>
      <c r="I500" s="32">
        <v>26</v>
      </c>
      <c r="K500" s="31" t="str">
        <f>IF(IMPORT[[#This Row],[b1]]="","",IMPORT[[#This Row],[b1]]-IMPORT[[#This Row],[a1]])</f>
        <v/>
      </c>
      <c r="L500" s="32">
        <f ca="1">SUM(INDIRECT(IMPORT_VAR[TABLENAME]&amp;"[@a"&amp;$1:$1-1&amp;"]"),INDIRECT(IMPORT_VAR[TABLENAME]&amp;"[@c"&amp;$1:$1-1&amp;"]"))</f>
        <v>26</v>
      </c>
      <c r="M500" s="31"/>
      <c r="N500" s="31" t="str">
        <f>IF(IMPORT[[#This Row],[b2]]="","",IMPORT[[#This Row],[b2]]-IMPORT[[#This Row],[a2]])</f>
        <v/>
      </c>
      <c r="O500" s="32">
        <f ca="1">SUM(INDIRECT(IMPORT_VAR[TABLENAME]&amp;"[@a"&amp;$1:$1-1&amp;"]"),INDIRECT(IMPORT_VAR[TABLENAME]&amp;"[@c"&amp;$1:$1-1&amp;"]"))</f>
        <v>26</v>
      </c>
      <c r="P500" s="33"/>
      <c r="Q500" s="33" t="str">
        <f>IF(IMPORT[[#This Row],[b3]]="","",IMPORT[[#This Row],[b3]]-IMPORT[[#This Row],[a3]])</f>
        <v/>
      </c>
      <c r="R500" s="32">
        <f ca="1">SUM(INDIRECT(IMPORT_VAR[TABLENAME]&amp;"[@a"&amp;$1:$1-1&amp;"]"),INDIRECT(IMPORT_VAR[TABLENAME]&amp;"[@c"&amp;$1:$1-1&amp;"]"))</f>
        <v>26</v>
      </c>
      <c r="S500" s="33"/>
      <c r="T500" s="33" t="str">
        <f>IF(IMPORT[[#This Row],[b4]]="","",IMPORT[[#This Row],[b4]]-IMPORT[[#This Row],[a4]])</f>
        <v/>
      </c>
      <c r="U500" s="32">
        <f ca="1">SUM(INDIRECT(IMPORT_VAR[TABLENAME]&amp;"[@a"&amp;$1:$1-1&amp;"]"),INDIRECT(IMPORT_VAR[TABLENAME]&amp;"[@c"&amp;$1:$1-1&amp;"]"))</f>
        <v>26</v>
      </c>
      <c r="V500" s="33"/>
      <c r="W500" s="31"/>
      <c r="X500" s="31" t="str">
        <f>IF(IMPORT[[#This Row],[b5]]="","",IMPORT[[#This Row],[b5]]-IMPORT[[#This Row],[a5]])</f>
        <v/>
      </c>
      <c r="Y500" s="49">
        <f ca="1">SUM(INDIRECT(IMPORT_VAR[TABLENAME]&amp;"[@a"&amp;$1:$1-1&amp;"]"),INDIRECT(IMPORT_VAR[TABLENAME]&amp;"[@c"&amp;$1:$1-1&amp;"]"))</f>
        <v>26</v>
      </c>
      <c r="Z500" s="51" t="s">
        <v>3037</v>
      </c>
      <c r="AA500" s="51" t="s">
        <v>3338</v>
      </c>
      <c r="AB500" s="51"/>
      <c r="AC500" s="51" t="str">
        <f>CONCATENATE(IMPORT[[#This Row],[1]]," ",IMPORT[[#This Row],[2]],IF(IMPORT[[#This Row],[3]]="","",CONCATENATE(" ",IMPORT[[#This Row],[3]])))</f>
        <v>Ribbon 30 cm</v>
      </c>
      <c r="AD500" s="51" t="str">
        <f>CONCATENATE("Import ",IMPORT[[#This Row],[Ket]])</f>
        <v>Import C4</v>
      </c>
      <c r="AE500" s="52">
        <v>1500</v>
      </c>
      <c r="AF500" s="52" t="s">
        <v>5118</v>
      </c>
      <c r="AG500" s="52" t="s">
        <v>5780</v>
      </c>
      <c r="AH500" s="52">
        <f ca="1">IMPORT[[#This Row],[C]]</f>
        <v>26</v>
      </c>
      <c r="AI500" s="126" t="str">
        <f>CONCATENATE(IMPORT[[#This Row],[6]]," ",IMPORT[[#This Row],[7]])</f>
        <v>1500 PCS</v>
      </c>
    </row>
    <row r="501" spans="1:35">
      <c r="A501" s="102">
        <v>499</v>
      </c>
      <c r="B501" s="31">
        <f ca="1">IF(IMPORT[[#This Row],[C]]&lt;1,"",ROW()-2)</f>
        <v>499</v>
      </c>
      <c r="C501" s="57" t="s">
        <v>3339</v>
      </c>
      <c r="D501" s="31" t="s">
        <v>3037</v>
      </c>
      <c r="E501" s="31">
        <v>500</v>
      </c>
      <c r="F501" s="31">
        <f ca="1">IMPORT[TT]</f>
        <v>42</v>
      </c>
      <c r="G501" s="31"/>
      <c r="H501" s="34" t="s">
        <v>3300</v>
      </c>
      <c r="I501" s="32">
        <v>42</v>
      </c>
      <c r="K501" s="31" t="str">
        <f>IF(IMPORT[[#This Row],[b1]]="","",IMPORT[[#This Row],[b1]]-IMPORT[[#This Row],[a1]])</f>
        <v/>
      </c>
      <c r="L501" s="32">
        <f ca="1">SUM(INDIRECT(IMPORT_VAR[TABLENAME]&amp;"[@a"&amp;$1:$1-1&amp;"]"),INDIRECT(IMPORT_VAR[TABLENAME]&amp;"[@c"&amp;$1:$1-1&amp;"]"))</f>
        <v>42</v>
      </c>
      <c r="M501" s="31"/>
      <c r="N501" s="31" t="str">
        <f>IF(IMPORT[[#This Row],[b2]]="","",IMPORT[[#This Row],[b2]]-IMPORT[[#This Row],[a2]])</f>
        <v/>
      </c>
      <c r="O501" s="32">
        <f ca="1">SUM(INDIRECT(IMPORT_VAR[TABLENAME]&amp;"[@a"&amp;$1:$1-1&amp;"]"),INDIRECT(IMPORT_VAR[TABLENAME]&amp;"[@c"&amp;$1:$1-1&amp;"]"))</f>
        <v>42</v>
      </c>
      <c r="P501" s="33"/>
      <c r="Q501" s="33" t="str">
        <f>IF(IMPORT[[#This Row],[b3]]="","",IMPORT[[#This Row],[b3]]-IMPORT[[#This Row],[a3]])</f>
        <v/>
      </c>
      <c r="R501" s="32">
        <f ca="1">SUM(INDIRECT(IMPORT_VAR[TABLENAME]&amp;"[@a"&amp;$1:$1-1&amp;"]"),INDIRECT(IMPORT_VAR[TABLENAME]&amp;"[@c"&amp;$1:$1-1&amp;"]"))</f>
        <v>42</v>
      </c>
      <c r="S501" s="33"/>
      <c r="T501" s="33" t="str">
        <f>IF(IMPORT[[#This Row],[b4]]="","",IMPORT[[#This Row],[b4]]-IMPORT[[#This Row],[a4]])</f>
        <v/>
      </c>
      <c r="U501" s="32">
        <f ca="1">SUM(INDIRECT(IMPORT_VAR[TABLENAME]&amp;"[@a"&amp;$1:$1-1&amp;"]"),INDIRECT(IMPORT_VAR[TABLENAME]&amp;"[@c"&amp;$1:$1-1&amp;"]"))</f>
        <v>42</v>
      </c>
      <c r="V501" s="33"/>
      <c r="W501" s="31"/>
      <c r="X501" s="31" t="str">
        <f>IF(IMPORT[[#This Row],[b5]]="","",IMPORT[[#This Row],[b5]]-IMPORT[[#This Row],[a5]])</f>
        <v/>
      </c>
      <c r="Y501" s="49">
        <f ca="1">SUM(INDIRECT(IMPORT_VAR[TABLENAME]&amp;"[@a"&amp;$1:$1-1&amp;"]"),INDIRECT(IMPORT_VAR[TABLENAME]&amp;"[@c"&amp;$1:$1-1&amp;"]"))</f>
        <v>42</v>
      </c>
      <c r="Z501" s="51" t="s">
        <v>3037</v>
      </c>
      <c r="AA501" s="51" t="s">
        <v>3339</v>
      </c>
      <c r="AB501" s="51"/>
      <c r="AC501" s="51" t="str">
        <f>CONCATENATE(IMPORT[[#This Row],[1]]," ",IMPORT[[#This Row],[2]],IF(IMPORT[[#This Row],[3]]="","",CONCATENATE(" ",IMPORT[[#This Row],[3]])))</f>
        <v>Ribbon 50 cm</v>
      </c>
      <c r="AD501" s="51" t="str">
        <f>CONCATENATE("Import ",IMPORT[[#This Row],[Ket]])</f>
        <v>Import C4</v>
      </c>
      <c r="AE501" s="52">
        <v>500</v>
      </c>
      <c r="AF501" s="52" t="s">
        <v>5118</v>
      </c>
      <c r="AG501" s="52" t="s">
        <v>5780</v>
      </c>
      <c r="AH501" s="52">
        <f ca="1">IMPORT[[#This Row],[C]]</f>
        <v>42</v>
      </c>
      <c r="AI501" s="126" t="str">
        <f>CONCATENATE(IMPORT[[#This Row],[6]]," ",IMPORT[[#This Row],[7]])</f>
        <v>500 PCS</v>
      </c>
    </row>
    <row r="502" spans="1:35">
      <c r="A502" s="102">
        <v>500</v>
      </c>
      <c r="B502" s="31">
        <f ca="1">IF(IMPORT[[#This Row],[C]]&lt;1,"",ROW()-2)</f>
        <v>500</v>
      </c>
      <c r="C502" s="57" t="s">
        <v>3340</v>
      </c>
      <c r="D502" s="31" t="s">
        <v>3037</v>
      </c>
      <c r="E502" s="31">
        <v>1500</v>
      </c>
      <c r="F502" s="31">
        <f ca="1">IMPORT[TT]</f>
        <v>5</v>
      </c>
      <c r="G502" s="31"/>
      <c r="H502" s="34" t="s">
        <v>3300</v>
      </c>
      <c r="I502" s="32">
        <v>5</v>
      </c>
      <c r="K502" s="31" t="str">
        <f>IF(IMPORT[[#This Row],[b1]]="","",IMPORT[[#This Row],[b1]]-IMPORT[[#This Row],[a1]])</f>
        <v/>
      </c>
      <c r="L502" s="32">
        <f ca="1">SUM(INDIRECT(IMPORT_VAR[TABLENAME]&amp;"[@a"&amp;$1:$1-1&amp;"]"),INDIRECT(IMPORT_VAR[TABLENAME]&amp;"[@c"&amp;$1:$1-1&amp;"]"))</f>
        <v>5</v>
      </c>
      <c r="M502" s="31"/>
      <c r="N502" s="31" t="str">
        <f>IF(IMPORT[[#This Row],[b2]]="","",IMPORT[[#This Row],[b2]]-IMPORT[[#This Row],[a2]])</f>
        <v/>
      </c>
      <c r="O502" s="32">
        <f ca="1">SUM(INDIRECT(IMPORT_VAR[TABLENAME]&amp;"[@a"&amp;$1:$1-1&amp;"]"),INDIRECT(IMPORT_VAR[TABLENAME]&amp;"[@c"&amp;$1:$1-1&amp;"]"))</f>
        <v>5</v>
      </c>
      <c r="P502" s="33"/>
      <c r="Q502" s="33" t="str">
        <f>IF(IMPORT[[#This Row],[b3]]="","",IMPORT[[#This Row],[b3]]-IMPORT[[#This Row],[a3]])</f>
        <v/>
      </c>
      <c r="R502" s="32">
        <f ca="1">SUM(INDIRECT(IMPORT_VAR[TABLENAME]&amp;"[@a"&amp;$1:$1-1&amp;"]"),INDIRECT(IMPORT_VAR[TABLENAME]&amp;"[@c"&amp;$1:$1-1&amp;"]"))</f>
        <v>5</v>
      </c>
      <c r="S502" s="33"/>
      <c r="T502" s="33" t="str">
        <f>IF(IMPORT[[#This Row],[b4]]="","",IMPORT[[#This Row],[b4]]-IMPORT[[#This Row],[a4]])</f>
        <v/>
      </c>
      <c r="U502" s="32">
        <f ca="1">SUM(INDIRECT(IMPORT_VAR[TABLENAME]&amp;"[@a"&amp;$1:$1-1&amp;"]"),INDIRECT(IMPORT_VAR[TABLENAME]&amp;"[@c"&amp;$1:$1-1&amp;"]"))</f>
        <v>5</v>
      </c>
      <c r="V502" s="33"/>
      <c r="W502" s="31"/>
      <c r="X502" s="31" t="str">
        <f>IF(IMPORT[[#This Row],[b5]]="","",IMPORT[[#This Row],[b5]]-IMPORT[[#This Row],[a5]])</f>
        <v/>
      </c>
      <c r="Y502" s="49">
        <f ca="1">SUM(INDIRECT(IMPORT_VAR[TABLENAME]&amp;"[@a"&amp;$1:$1-1&amp;"]"),INDIRECT(IMPORT_VAR[TABLENAME]&amp;"[@c"&amp;$1:$1-1&amp;"]"))</f>
        <v>5</v>
      </c>
      <c r="Z502" s="51" t="s">
        <v>3037</v>
      </c>
      <c r="AA502" s="51" t="s">
        <v>3340</v>
      </c>
      <c r="AB502" s="51"/>
      <c r="AC502" s="51" t="str">
        <f>CONCATENATE(IMPORT[[#This Row],[1]]," ",IMPORT[[#This Row],[2]],IF(IMPORT[[#This Row],[3]]="","",CONCATENATE(" ",IMPORT[[#This Row],[3]])))</f>
        <v>Ribbon 30cm-1</v>
      </c>
      <c r="AD502" s="51" t="str">
        <f>CONCATENATE("Import ",IMPORT[[#This Row],[Ket]])</f>
        <v>Import C4</v>
      </c>
      <c r="AE502" s="52">
        <v>1500</v>
      </c>
      <c r="AF502" s="52" t="s">
        <v>5118</v>
      </c>
      <c r="AG502" s="52" t="s">
        <v>5780</v>
      </c>
      <c r="AH502" s="52">
        <f ca="1">IMPORT[[#This Row],[C]]</f>
        <v>5</v>
      </c>
      <c r="AI502" s="126" t="str">
        <f>CONCATENATE(IMPORT[[#This Row],[6]]," ",IMPORT[[#This Row],[7]])</f>
        <v>1500 PCS</v>
      </c>
    </row>
    <row r="503" spans="1:35">
      <c r="A503" s="102">
        <v>501</v>
      </c>
      <c r="B503" s="31">
        <f ca="1">IF(IMPORT[[#This Row],[C]]&lt;1,"",ROW()-2)</f>
        <v>501</v>
      </c>
      <c r="C503" s="57" t="s">
        <v>3341</v>
      </c>
      <c r="D503" s="31" t="s">
        <v>3037</v>
      </c>
      <c r="E503" s="31">
        <v>500</v>
      </c>
      <c r="F503" s="31">
        <f ca="1">IMPORT[TT]</f>
        <v>4</v>
      </c>
      <c r="G503" s="31"/>
      <c r="H503" s="34" t="s">
        <v>3300</v>
      </c>
      <c r="I503" s="32">
        <v>4</v>
      </c>
      <c r="K503" s="31" t="str">
        <f>IF(IMPORT[[#This Row],[b1]]="","",IMPORT[[#This Row],[b1]]-IMPORT[[#This Row],[a1]])</f>
        <v/>
      </c>
      <c r="L503" s="32">
        <f ca="1">SUM(INDIRECT(IMPORT_VAR[TABLENAME]&amp;"[@a"&amp;$1:$1-1&amp;"]"),INDIRECT(IMPORT_VAR[TABLENAME]&amp;"[@c"&amp;$1:$1-1&amp;"]"))</f>
        <v>4</v>
      </c>
      <c r="M503" s="31"/>
      <c r="N503" s="31" t="str">
        <f>IF(IMPORT[[#This Row],[b2]]="","",IMPORT[[#This Row],[b2]]-IMPORT[[#This Row],[a2]])</f>
        <v/>
      </c>
      <c r="O503" s="32">
        <f ca="1">SUM(INDIRECT(IMPORT_VAR[TABLENAME]&amp;"[@a"&amp;$1:$1-1&amp;"]"),INDIRECT(IMPORT_VAR[TABLENAME]&amp;"[@c"&amp;$1:$1-1&amp;"]"))</f>
        <v>4</v>
      </c>
      <c r="P503" s="33"/>
      <c r="Q503" s="33" t="str">
        <f>IF(IMPORT[[#This Row],[b3]]="","",IMPORT[[#This Row],[b3]]-IMPORT[[#This Row],[a3]])</f>
        <v/>
      </c>
      <c r="R503" s="32">
        <f ca="1">SUM(INDIRECT(IMPORT_VAR[TABLENAME]&amp;"[@a"&amp;$1:$1-1&amp;"]"),INDIRECT(IMPORT_VAR[TABLENAME]&amp;"[@c"&amp;$1:$1-1&amp;"]"))</f>
        <v>4</v>
      </c>
      <c r="S503" s="33"/>
      <c r="T503" s="33" t="str">
        <f>IF(IMPORT[[#This Row],[b4]]="","",IMPORT[[#This Row],[b4]]-IMPORT[[#This Row],[a4]])</f>
        <v/>
      </c>
      <c r="U503" s="32">
        <f ca="1">SUM(INDIRECT(IMPORT_VAR[TABLENAME]&amp;"[@a"&amp;$1:$1-1&amp;"]"),INDIRECT(IMPORT_VAR[TABLENAME]&amp;"[@c"&amp;$1:$1-1&amp;"]"))</f>
        <v>4</v>
      </c>
      <c r="V503" s="33"/>
      <c r="W503" s="31"/>
      <c r="X503" s="31" t="str">
        <f>IF(IMPORT[[#This Row],[b5]]="","",IMPORT[[#This Row],[b5]]-IMPORT[[#This Row],[a5]])</f>
        <v/>
      </c>
      <c r="Y503" s="49">
        <f ca="1">SUM(INDIRECT(IMPORT_VAR[TABLENAME]&amp;"[@a"&amp;$1:$1-1&amp;"]"),INDIRECT(IMPORT_VAR[TABLENAME]&amp;"[@c"&amp;$1:$1-1&amp;"]"))</f>
        <v>4</v>
      </c>
      <c r="Z503" s="51" t="s">
        <v>3037</v>
      </c>
      <c r="AA503" s="51" t="s">
        <v>3341</v>
      </c>
      <c r="AB503" s="51"/>
      <c r="AC503" s="51" t="str">
        <f>CONCATENATE(IMPORT[[#This Row],[1]]," ",IMPORT[[#This Row],[2]],IF(IMPORT[[#This Row],[3]]="","",CONCATENATE(" ",IMPORT[[#This Row],[3]])))</f>
        <v>Ribbon 50cm-1</v>
      </c>
      <c r="AD503" s="51" t="str">
        <f>CONCATENATE("Import ",IMPORT[[#This Row],[Ket]])</f>
        <v>Import C4</v>
      </c>
      <c r="AE503" s="52">
        <v>500</v>
      </c>
      <c r="AF503" s="52" t="s">
        <v>5118</v>
      </c>
      <c r="AG503" s="52" t="s">
        <v>5780</v>
      </c>
      <c r="AH503" s="52">
        <f ca="1">IMPORT[[#This Row],[C]]</f>
        <v>4</v>
      </c>
      <c r="AI503" s="126" t="str">
        <f>CONCATENATE(IMPORT[[#This Row],[6]]," ",IMPORT[[#This Row],[7]])</f>
        <v>500 PCS</v>
      </c>
    </row>
    <row r="504" spans="1:35">
      <c r="A504" s="102">
        <v>502</v>
      </c>
      <c r="B504" s="31">
        <f ca="1">IF(IMPORT[[#This Row],[C]]&lt;1,"",ROW()-2)</f>
        <v>502</v>
      </c>
      <c r="C504" s="57" t="s">
        <v>3342</v>
      </c>
      <c r="D504" s="31" t="s">
        <v>3037</v>
      </c>
      <c r="E504" s="31">
        <v>1500</v>
      </c>
      <c r="F504" s="31">
        <f ca="1">IMPORT[TT]</f>
        <v>7</v>
      </c>
      <c r="G504" s="31"/>
      <c r="H504" s="34" t="s">
        <v>3300</v>
      </c>
      <c r="I504" s="32">
        <v>7</v>
      </c>
      <c r="K504" s="31" t="str">
        <f>IF(IMPORT[[#This Row],[b1]]="","",IMPORT[[#This Row],[b1]]-IMPORT[[#This Row],[a1]])</f>
        <v/>
      </c>
      <c r="L504" s="32">
        <f ca="1">SUM(INDIRECT(IMPORT_VAR[TABLENAME]&amp;"[@a"&amp;$1:$1-1&amp;"]"),INDIRECT(IMPORT_VAR[TABLENAME]&amp;"[@c"&amp;$1:$1-1&amp;"]"))</f>
        <v>7</v>
      </c>
      <c r="M504" s="31"/>
      <c r="N504" s="31" t="str">
        <f>IF(IMPORT[[#This Row],[b2]]="","",IMPORT[[#This Row],[b2]]-IMPORT[[#This Row],[a2]])</f>
        <v/>
      </c>
      <c r="O504" s="32">
        <f ca="1">SUM(INDIRECT(IMPORT_VAR[TABLENAME]&amp;"[@a"&amp;$1:$1-1&amp;"]"),INDIRECT(IMPORT_VAR[TABLENAME]&amp;"[@c"&amp;$1:$1-1&amp;"]"))</f>
        <v>7</v>
      </c>
      <c r="P504" s="33"/>
      <c r="Q504" s="33" t="str">
        <f>IF(IMPORT[[#This Row],[b3]]="","",IMPORT[[#This Row],[b3]]-IMPORT[[#This Row],[a3]])</f>
        <v/>
      </c>
      <c r="R504" s="32">
        <f ca="1">SUM(INDIRECT(IMPORT_VAR[TABLENAME]&amp;"[@a"&amp;$1:$1-1&amp;"]"),INDIRECT(IMPORT_VAR[TABLENAME]&amp;"[@c"&amp;$1:$1-1&amp;"]"))</f>
        <v>7</v>
      </c>
      <c r="S504" s="33"/>
      <c r="T504" s="33" t="str">
        <f>IF(IMPORT[[#This Row],[b4]]="","",IMPORT[[#This Row],[b4]]-IMPORT[[#This Row],[a4]])</f>
        <v/>
      </c>
      <c r="U504" s="32">
        <f ca="1">SUM(INDIRECT(IMPORT_VAR[TABLENAME]&amp;"[@a"&amp;$1:$1-1&amp;"]"),INDIRECT(IMPORT_VAR[TABLENAME]&amp;"[@c"&amp;$1:$1-1&amp;"]"))</f>
        <v>7</v>
      </c>
      <c r="V504" s="33"/>
      <c r="W504" s="31"/>
      <c r="X504" s="31" t="str">
        <f>IF(IMPORT[[#This Row],[b5]]="","",IMPORT[[#This Row],[b5]]-IMPORT[[#This Row],[a5]])</f>
        <v/>
      </c>
      <c r="Y504" s="49">
        <f ca="1">SUM(INDIRECT(IMPORT_VAR[TABLENAME]&amp;"[@a"&amp;$1:$1-1&amp;"]"),INDIRECT(IMPORT_VAR[TABLENAME]&amp;"[@c"&amp;$1:$1-1&amp;"]"))</f>
        <v>7</v>
      </c>
      <c r="Z504" s="51" t="s">
        <v>3037</v>
      </c>
      <c r="AA504" s="51" t="s">
        <v>3342</v>
      </c>
      <c r="AB504" s="52"/>
      <c r="AC504" s="52" t="str">
        <f>CONCATENATE(IMPORT[[#This Row],[1]]," ",IMPORT[[#This Row],[2]],IF(IMPORT[[#This Row],[3]]="","",CONCATENATE(" ",IMPORT[[#This Row],[3]])))</f>
        <v>Ribbon LS-30</v>
      </c>
      <c r="AD504" s="52" t="str">
        <f>CONCATENATE("Import ",IMPORT[[#This Row],[Ket]])</f>
        <v>Import C4</v>
      </c>
      <c r="AE504" s="52">
        <v>1500</v>
      </c>
      <c r="AF504" s="52" t="s">
        <v>5118</v>
      </c>
      <c r="AG504" s="52" t="s">
        <v>5780</v>
      </c>
      <c r="AH504" s="52">
        <f ca="1">IMPORT[[#This Row],[C]]</f>
        <v>7</v>
      </c>
      <c r="AI504" s="126" t="str">
        <f>CONCATENATE(IMPORT[[#This Row],[6]]," ",IMPORT[[#This Row],[7]])</f>
        <v>1500 PCS</v>
      </c>
    </row>
    <row r="505" spans="1:35">
      <c r="A505" s="102">
        <v>503</v>
      </c>
      <c r="B505" s="31">
        <f ca="1">IF(IMPORT[[#This Row],[C]]&lt;1,"",ROW()-2)</f>
        <v>503</v>
      </c>
      <c r="C505" s="57" t="s">
        <v>3276</v>
      </c>
      <c r="D505" s="31" t="s">
        <v>3037</v>
      </c>
      <c r="E505" s="31">
        <v>500</v>
      </c>
      <c r="F505" s="31">
        <f ca="1">IMPORT[TT]</f>
        <v>8</v>
      </c>
      <c r="G505" s="31"/>
      <c r="H505" s="34" t="s">
        <v>3300</v>
      </c>
      <c r="I505" s="32">
        <v>8</v>
      </c>
      <c r="K505" s="31" t="str">
        <f>IF(IMPORT[[#This Row],[b1]]="","",IMPORT[[#This Row],[b1]]-IMPORT[[#This Row],[a1]])</f>
        <v/>
      </c>
      <c r="L505" s="32">
        <f ca="1">SUM(INDIRECT(IMPORT_VAR[TABLENAME]&amp;"[@a"&amp;$1:$1-1&amp;"]"),INDIRECT(IMPORT_VAR[TABLENAME]&amp;"[@c"&amp;$1:$1-1&amp;"]"))</f>
        <v>8</v>
      </c>
      <c r="M505" s="31"/>
      <c r="N505" s="31" t="str">
        <f>IF(IMPORT[[#This Row],[b2]]="","",IMPORT[[#This Row],[b2]]-IMPORT[[#This Row],[a2]])</f>
        <v/>
      </c>
      <c r="O505" s="32">
        <f ca="1">SUM(INDIRECT(IMPORT_VAR[TABLENAME]&amp;"[@a"&amp;$1:$1-1&amp;"]"),INDIRECT(IMPORT_VAR[TABLENAME]&amp;"[@c"&amp;$1:$1-1&amp;"]"))</f>
        <v>8</v>
      </c>
      <c r="P505" s="33"/>
      <c r="Q505" s="33" t="str">
        <f>IF(IMPORT[[#This Row],[b3]]="","",IMPORT[[#This Row],[b3]]-IMPORT[[#This Row],[a3]])</f>
        <v/>
      </c>
      <c r="R505" s="32">
        <f ca="1">SUM(INDIRECT(IMPORT_VAR[TABLENAME]&amp;"[@a"&amp;$1:$1-1&amp;"]"),INDIRECT(IMPORT_VAR[TABLENAME]&amp;"[@c"&amp;$1:$1-1&amp;"]"))</f>
        <v>8</v>
      </c>
      <c r="S505" s="33"/>
      <c r="T505" s="33" t="str">
        <f>IF(IMPORT[[#This Row],[b4]]="","",IMPORT[[#This Row],[b4]]-IMPORT[[#This Row],[a4]])</f>
        <v/>
      </c>
      <c r="U505" s="32">
        <f ca="1">SUM(INDIRECT(IMPORT_VAR[TABLENAME]&amp;"[@a"&amp;$1:$1-1&amp;"]"),INDIRECT(IMPORT_VAR[TABLENAME]&amp;"[@c"&amp;$1:$1-1&amp;"]"))</f>
        <v>8</v>
      </c>
      <c r="V505" s="33"/>
      <c r="W505" s="31"/>
      <c r="X505" s="31" t="str">
        <f>IF(IMPORT[[#This Row],[b5]]="","",IMPORT[[#This Row],[b5]]-IMPORT[[#This Row],[a5]])</f>
        <v/>
      </c>
      <c r="Y505" s="49">
        <f ca="1">SUM(INDIRECT(IMPORT_VAR[TABLENAME]&amp;"[@a"&amp;$1:$1-1&amp;"]"),INDIRECT(IMPORT_VAR[TABLENAME]&amp;"[@c"&amp;$1:$1-1&amp;"]"))</f>
        <v>8</v>
      </c>
      <c r="Z505" s="51" t="s">
        <v>3037</v>
      </c>
      <c r="AA505" s="51" t="s">
        <v>3276</v>
      </c>
      <c r="AB505" s="52"/>
      <c r="AC505" s="52" t="str">
        <f>CONCATENATE(IMPORT[[#This Row],[1]]," ",IMPORT[[#This Row],[2]],IF(IMPORT[[#This Row],[3]]="","",CONCATENATE(" ",IMPORT[[#This Row],[3]])))</f>
        <v>Ribbon LS-50</v>
      </c>
      <c r="AD505" s="52" t="str">
        <f>CONCATENATE("Import ",IMPORT[[#This Row],[Ket]])</f>
        <v>Import C4</v>
      </c>
      <c r="AE505" s="52">
        <v>500</v>
      </c>
      <c r="AF505" s="52" t="s">
        <v>5118</v>
      </c>
      <c r="AG505" s="52" t="s">
        <v>5780</v>
      </c>
      <c r="AH505" s="52">
        <f ca="1">IMPORT[[#This Row],[C]]</f>
        <v>8</v>
      </c>
      <c r="AI505" s="126" t="str">
        <f>CONCATENATE(IMPORT[[#This Row],[6]]," ",IMPORT[[#This Row],[7]])</f>
        <v>500 PCS</v>
      </c>
    </row>
    <row r="506" spans="1:35">
      <c r="A506" s="102">
        <v>504</v>
      </c>
      <c r="B506" s="31">
        <f ca="1">IF(IMPORT[[#This Row],[C]]&lt;1,"",ROW()-2)</f>
        <v>504</v>
      </c>
      <c r="C506" s="57" t="s">
        <v>2777</v>
      </c>
      <c r="D506" s="31" t="s">
        <v>3037</v>
      </c>
      <c r="E506" s="31">
        <v>1500</v>
      </c>
      <c r="F506" s="31">
        <f ca="1">IMPORT[TT]</f>
        <v>8</v>
      </c>
      <c r="G506" s="31"/>
      <c r="H506" s="34" t="s">
        <v>3300</v>
      </c>
      <c r="I506" s="32">
        <v>8</v>
      </c>
      <c r="K506" s="31" t="str">
        <f>IF(IMPORT[[#This Row],[b1]]="","",IMPORT[[#This Row],[b1]]-IMPORT[[#This Row],[a1]])</f>
        <v/>
      </c>
      <c r="L506" s="32">
        <f ca="1">SUM(INDIRECT(IMPORT_VAR[TABLENAME]&amp;"[@a"&amp;$1:$1-1&amp;"]"),INDIRECT(IMPORT_VAR[TABLENAME]&amp;"[@c"&amp;$1:$1-1&amp;"]"))</f>
        <v>8</v>
      </c>
      <c r="M506" s="31"/>
      <c r="N506" s="31" t="str">
        <f>IF(IMPORT[[#This Row],[b2]]="","",IMPORT[[#This Row],[b2]]-IMPORT[[#This Row],[a2]])</f>
        <v/>
      </c>
      <c r="O506" s="32">
        <f ca="1">SUM(INDIRECT(IMPORT_VAR[TABLENAME]&amp;"[@a"&amp;$1:$1-1&amp;"]"),INDIRECT(IMPORT_VAR[TABLENAME]&amp;"[@c"&amp;$1:$1-1&amp;"]"))</f>
        <v>8</v>
      </c>
      <c r="P506" s="33"/>
      <c r="Q506" s="33" t="str">
        <f>IF(IMPORT[[#This Row],[b3]]="","",IMPORT[[#This Row],[b3]]-IMPORT[[#This Row],[a3]])</f>
        <v/>
      </c>
      <c r="R506" s="32">
        <f ca="1">SUM(INDIRECT(IMPORT_VAR[TABLENAME]&amp;"[@a"&amp;$1:$1-1&amp;"]"),INDIRECT(IMPORT_VAR[TABLENAME]&amp;"[@c"&amp;$1:$1-1&amp;"]"))</f>
        <v>8</v>
      </c>
      <c r="S506" s="33"/>
      <c r="T506" s="33" t="str">
        <f>IF(IMPORT[[#This Row],[b4]]="","",IMPORT[[#This Row],[b4]]-IMPORT[[#This Row],[a4]])</f>
        <v/>
      </c>
      <c r="U506" s="32">
        <f ca="1">SUM(INDIRECT(IMPORT_VAR[TABLENAME]&amp;"[@a"&amp;$1:$1-1&amp;"]"),INDIRECT(IMPORT_VAR[TABLENAME]&amp;"[@c"&amp;$1:$1-1&amp;"]"))</f>
        <v>8</v>
      </c>
      <c r="V506" s="33"/>
      <c r="W506" s="31"/>
      <c r="X506" s="31" t="str">
        <f>IF(IMPORT[[#This Row],[b5]]="","",IMPORT[[#This Row],[b5]]-IMPORT[[#This Row],[a5]])</f>
        <v/>
      </c>
      <c r="Y506" s="49">
        <f ca="1">SUM(INDIRECT(IMPORT_VAR[TABLENAME]&amp;"[@a"&amp;$1:$1-1&amp;"]"),INDIRECT(IMPORT_VAR[TABLENAME]&amp;"[@c"&amp;$1:$1-1&amp;"]"))</f>
        <v>8</v>
      </c>
      <c r="Z506" s="51" t="s">
        <v>3037</v>
      </c>
      <c r="AA506" s="51" t="s">
        <v>2777</v>
      </c>
      <c r="AB506" s="52"/>
      <c r="AC506" s="52" t="str">
        <f>CONCATENATE(IMPORT[[#This Row],[1]]," ",IMPORT[[#This Row],[2]],IF(IMPORT[[#This Row],[3]]="","",CONCATENATE(" ",IMPORT[[#This Row],[3]])))</f>
        <v>Ribbon LS-30-1</v>
      </c>
      <c r="AD506" s="52" t="str">
        <f>CONCATENATE("Import ",IMPORT[[#This Row],[Ket]])</f>
        <v>Import C4</v>
      </c>
      <c r="AE506" s="52">
        <v>1500</v>
      </c>
      <c r="AF506" s="52" t="s">
        <v>5118</v>
      </c>
      <c r="AG506" s="52" t="s">
        <v>5780</v>
      </c>
      <c r="AH506" s="52">
        <f ca="1">IMPORT[[#This Row],[C]]</f>
        <v>8</v>
      </c>
      <c r="AI506" s="126" t="str">
        <f>CONCATENATE(IMPORT[[#This Row],[6]]," ",IMPORT[[#This Row],[7]])</f>
        <v>1500 PCS</v>
      </c>
    </row>
    <row r="507" spans="1:35">
      <c r="A507" s="102">
        <v>505</v>
      </c>
      <c r="B507" s="31">
        <f ca="1">IF(IMPORT[[#This Row],[C]]&lt;1,"",ROW()-2)</f>
        <v>505</v>
      </c>
      <c r="C507" s="57" t="s">
        <v>3343</v>
      </c>
      <c r="D507" s="31" t="s">
        <v>3037</v>
      </c>
      <c r="E507" s="31">
        <v>500</v>
      </c>
      <c r="F507" s="31">
        <f ca="1">IMPORT[TT]</f>
        <v>7</v>
      </c>
      <c r="G507" s="31"/>
      <c r="H507" s="34" t="s">
        <v>3300</v>
      </c>
      <c r="I507" s="32">
        <v>7</v>
      </c>
      <c r="K507" s="31" t="str">
        <f>IF(IMPORT[[#This Row],[b1]]="","",IMPORT[[#This Row],[b1]]-IMPORT[[#This Row],[a1]])</f>
        <v/>
      </c>
      <c r="L507" s="32">
        <f ca="1">SUM(INDIRECT(IMPORT_VAR[TABLENAME]&amp;"[@a"&amp;$1:$1-1&amp;"]"),INDIRECT(IMPORT_VAR[TABLENAME]&amp;"[@c"&amp;$1:$1-1&amp;"]"))</f>
        <v>7</v>
      </c>
      <c r="M507" s="31"/>
      <c r="N507" s="31" t="str">
        <f>IF(IMPORT[[#This Row],[b2]]="","",IMPORT[[#This Row],[b2]]-IMPORT[[#This Row],[a2]])</f>
        <v/>
      </c>
      <c r="O507" s="32">
        <f ca="1">SUM(INDIRECT(IMPORT_VAR[TABLENAME]&amp;"[@a"&amp;$1:$1-1&amp;"]"),INDIRECT(IMPORT_VAR[TABLENAME]&amp;"[@c"&amp;$1:$1-1&amp;"]"))</f>
        <v>7</v>
      </c>
      <c r="P507" s="33"/>
      <c r="Q507" s="33" t="str">
        <f>IF(IMPORT[[#This Row],[b3]]="","",IMPORT[[#This Row],[b3]]-IMPORT[[#This Row],[a3]])</f>
        <v/>
      </c>
      <c r="R507" s="32">
        <f ca="1">SUM(INDIRECT(IMPORT_VAR[TABLENAME]&amp;"[@a"&amp;$1:$1-1&amp;"]"),INDIRECT(IMPORT_VAR[TABLENAME]&amp;"[@c"&amp;$1:$1-1&amp;"]"))</f>
        <v>7</v>
      </c>
      <c r="S507" s="33"/>
      <c r="T507" s="33" t="str">
        <f>IF(IMPORT[[#This Row],[b4]]="","",IMPORT[[#This Row],[b4]]-IMPORT[[#This Row],[a4]])</f>
        <v/>
      </c>
      <c r="U507" s="32">
        <f ca="1">SUM(INDIRECT(IMPORT_VAR[TABLENAME]&amp;"[@a"&amp;$1:$1-1&amp;"]"),INDIRECT(IMPORT_VAR[TABLENAME]&amp;"[@c"&amp;$1:$1-1&amp;"]"))</f>
        <v>7</v>
      </c>
      <c r="V507" s="33"/>
      <c r="W507" s="31"/>
      <c r="X507" s="31" t="str">
        <f>IF(IMPORT[[#This Row],[b5]]="","",IMPORT[[#This Row],[b5]]-IMPORT[[#This Row],[a5]])</f>
        <v/>
      </c>
      <c r="Y507" s="49">
        <f ca="1">SUM(INDIRECT(IMPORT_VAR[TABLENAME]&amp;"[@a"&amp;$1:$1-1&amp;"]"),INDIRECT(IMPORT_VAR[TABLENAME]&amp;"[@c"&amp;$1:$1-1&amp;"]"))</f>
        <v>7</v>
      </c>
      <c r="Z507" s="51" t="s">
        <v>3037</v>
      </c>
      <c r="AA507" s="51" t="s">
        <v>3343</v>
      </c>
      <c r="AB507" s="52"/>
      <c r="AC507" s="52" t="str">
        <f>CONCATENATE(IMPORT[[#This Row],[1]]," ",IMPORT[[#This Row],[2]],IF(IMPORT[[#This Row],[3]]="","",CONCATENATE(" ",IMPORT[[#This Row],[3]])))</f>
        <v>Ribbon LS-50-1</v>
      </c>
      <c r="AD507" s="52" t="str">
        <f>CONCATENATE("Import ",IMPORT[[#This Row],[Ket]])</f>
        <v>Import C4</v>
      </c>
      <c r="AE507" s="52">
        <v>500</v>
      </c>
      <c r="AF507" s="52" t="s">
        <v>5118</v>
      </c>
      <c r="AG507" s="52" t="s">
        <v>5780</v>
      </c>
      <c r="AH507" s="52">
        <f ca="1">IMPORT[[#This Row],[C]]</f>
        <v>7</v>
      </c>
      <c r="AI507" s="126" t="str">
        <f>CONCATENATE(IMPORT[[#This Row],[6]]," ",IMPORT[[#This Row],[7]])</f>
        <v>500 PCS</v>
      </c>
    </row>
    <row r="508" spans="1:35">
      <c r="A508" s="102">
        <v>506</v>
      </c>
      <c r="B508" s="31">
        <f ca="1">IF(IMPORT[[#This Row],[C]]&lt;1,"",ROW()-2)</f>
        <v>506</v>
      </c>
      <c r="C508" s="57" t="s">
        <v>3344</v>
      </c>
      <c r="D508" s="31" t="s">
        <v>2804</v>
      </c>
      <c r="E508" s="31">
        <v>600</v>
      </c>
      <c r="F508" s="31">
        <f ca="1">IMPORT[TT]</f>
        <v>4</v>
      </c>
      <c r="G508" s="31"/>
      <c r="H508" s="34" t="s">
        <v>3300</v>
      </c>
      <c r="I508" s="32">
        <v>4</v>
      </c>
      <c r="K508" s="31" t="str">
        <f>IF(IMPORT[[#This Row],[b1]]="","",IMPORT[[#This Row],[b1]]-IMPORT[[#This Row],[a1]])</f>
        <v/>
      </c>
      <c r="L508" s="32">
        <f ca="1">SUM(INDIRECT(IMPORT_VAR[TABLENAME]&amp;"[@a"&amp;$1:$1-1&amp;"]"),INDIRECT(IMPORT_VAR[TABLENAME]&amp;"[@c"&amp;$1:$1-1&amp;"]"))</f>
        <v>4</v>
      </c>
      <c r="M508" s="31"/>
      <c r="N508" s="31" t="str">
        <f>IF(IMPORT[[#This Row],[b2]]="","",IMPORT[[#This Row],[b2]]-IMPORT[[#This Row],[a2]])</f>
        <v/>
      </c>
      <c r="O508" s="32">
        <f ca="1">SUM(INDIRECT(IMPORT_VAR[TABLENAME]&amp;"[@a"&amp;$1:$1-1&amp;"]"),INDIRECT(IMPORT_VAR[TABLENAME]&amp;"[@c"&amp;$1:$1-1&amp;"]"))</f>
        <v>4</v>
      </c>
      <c r="P508" s="33"/>
      <c r="Q508" s="33" t="str">
        <f>IF(IMPORT[[#This Row],[b3]]="","",IMPORT[[#This Row],[b3]]-IMPORT[[#This Row],[a3]])</f>
        <v/>
      </c>
      <c r="R508" s="32">
        <f ca="1">SUM(INDIRECT(IMPORT_VAR[TABLENAME]&amp;"[@a"&amp;$1:$1-1&amp;"]"),INDIRECT(IMPORT_VAR[TABLENAME]&amp;"[@c"&amp;$1:$1-1&amp;"]"))</f>
        <v>4</v>
      </c>
      <c r="S508" s="33"/>
      <c r="T508" s="33" t="str">
        <f>IF(IMPORT[[#This Row],[b4]]="","",IMPORT[[#This Row],[b4]]-IMPORT[[#This Row],[a4]])</f>
        <v/>
      </c>
      <c r="U508" s="32">
        <f ca="1">SUM(INDIRECT(IMPORT_VAR[TABLENAME]&amp;"[@a"&amp;$1:$1-1&amp;"]"),INDIRECT(IMPORT_VAR[TABLENAME]&amp;"[@c"&amp;$1:$1-1&amp;"]"))</f>
        <v>4</v>
      </c>
      <c r="V508" s="33"/>
      <c r="W508" s="31"/>
      <c r="X508" s="31" t="str">
        <f>IF(IMPORT[[#This Row],[b5]]="","",IMPORT[[#This Row],[b5]]-IMPORT[[#This Row],[a5]])</f>
        <v/>
      </c>
      <c r="Y508" s="49">
        <f ca="1">SUM(INDIRECT(IMPORT_VAR[TABLENAME]&amp;"[@a"&amp;$1:$1-1&amp;"]"),INDIRECT(IMPORT_VAR[TABLENAME]&amp;"[@c"&amp;$1:$1-1&amp;"]"))</f>
        <v>4</v>
      </c>
      <c r="Z508" s="51" t="s">
        <v>5661</v>
      </c>
      <c r="AA508" s="51" t="s">
        <v>3344</v>
      </c>
      <c r="AB508" s="51"/>
      <c r="AC508" s="51" t="str">
        <f>CONCATENATE(IMPORT[[#This Row],[1]]," ",IMPORT[[#This Row],[2]],IF(IMPORT[[#This Row],[3]]="","",CONCATENATE(" ",IMPORT[[#This Row],[3]])))</f>
        <v>Kuas 251-6LB</v>
      </c>
      <c r="AD508" s="51" t="str">
        <f>CONCATENATE("Import ",IMPORT[[#This Row],[Ket]])</f>
        <v>Import C4</v>
      </c>
      <c r="AE508" s="52">
        <v>600</v>
      </c>
      <c r="AF508" s="52" t="s">
        <v>5118</v>
      </c>
      <c r="AG508" s="52" t="s">
        <v>5780</v>
      </c>
      <c r="AH508" s="52">
        <f ca="1">IMPORT[[#This Row],[C]]</f>
        <v>4</v>
      </c>
      <c r="AI508" s="126" t="str">
        <f>CONCATENATE(IMPORT[[#This Row],[6]]," ",IMPORT[[#This Row],[7]])</f>
        <v>600 PCS</v>
      </c>
    </row>
    <row r="509" spans="1:35">
      <c r="A509" s="102">
        <v>507</v>
      </c>
      <c r="B509" s="31">
        <f ca="1">IF(IMPORT[[#This Row],[C]]&lt;1,"",ROW()-2)</f>
        <v>507</v>
      </c>
      <c r="C509" s="57" t="s">
        <v>3345</v>
      </c>
      <c r="D509" s="31" t="s">
        <v>2804</v>
      </c>
      <c r="E509" s="31">
        <v>480</v>
      </c>
      <c r="F509" s="31">
        <f ca="1">IMPORT[TT]</f>
        <v>2</v>
      </c>
      <c r="G509" s="31"/>
      <c r="H509" s="34" t="s">
        <v>3300</v>
      </c>
      <c r="I509" s="32">
        <v>2</v>
      </c>
      <c r="K509" s="31" t="str">
        <f>IF(IMPORT[[#This Row],[b1]]="","",IMPORT[[#This Row],[b1]]-IMPORT[[#This Row],[a1]])</f>
        <v/>
      </c>
      <c r="L509" s="32">
        <f ca="1">SUM(INDIRECT(IMPORT_VAR[TABLENAME]&amp;"[@a"&amp;$1:$1-1&amp;"]"),INDIRECT(IMPORT_VAR[TABLENAME]&amp;"[@c"&amp;$1:$1-1&amp;"]"))</f>
        <v>2</v>
      </c>
      <c r="M509" s="31"/>
      <c r="N509" s="31" t="str">
        <f>IF(IMPORT[[#This Row],[b2]]="","",IMPORT[[#This Row],[b2]]-IMPORT[[#This Row],[a2]])</f>
        <v/>
      </c>
      <c r="O509" s="32">
        <f ca="1">SUM(INDIRECT(IMPORT_VAR[TABLENAME]&amp;"[@a"&amp;$1:$1-1&amp;"]"),INDIRECT(IMPORT_VAR[TABLENAME]&amp;"[@c"&amp;$1:$1-1&amp;"]"))</f>
        <v>2</v>
      </c>
      <c r="P509" s="33"/>
      <c r="Q509" s="33" t="str">
        <f>IF(IMPORT[[#This Row],[b3]]="","",IMPORT[[#This Row],[b3]]-IMPORT[[#This Row],[a3]])</f>
        <v/>
      </c>
      <c r="R509" s="32">
        <f ca="1">SUM(INDIRECT(IMPORT_VAR[TABLENAME]&amp;"[@a"&amp;$1:$1-1&amp;"]"),INDIRECT(IMPORT_VAR[TABLENAME]&amp;"[@c"&amp;$1:$1-1&amp;"]"))</f>
        <v>2</v>
      </c>
      <c r="S509" s="33"/>
      <c r="T509" s="33" t="str">
        <f>IF(IMPORT[[#This Row],[b4]]="","",IMPORT[[#This Row],[b4]]-IMPORT[[#This Row],[a4]])</f>
        <v/>
      </c>
      <c r="U509" s="32">
        <f ca="1">SUM(INDIRECT(IMPORT_VAR[TABLENAME]&amp;"[@a"&amp;$1:$1-1&amp;"]"),INDIRECT(IMPORT_VAR[TABLENAME]&amp;"[@c"&amp;$1:$1-1&amp;"]"))</f>
        <v>2</v>
      </c>
      <c r="V509" s="33"/>
      <c r="W509" s="31"/>
      <c r="X509" s="31" t="str">
        <f>IF(IMPORT[[#This Row],[b5]]="","",IMPORT[[#This Row],[b5]]-IMPORT[[#This Row],[a5]])</f>
        <v/>
      </c>
      <c r="Y509" s="49">
        <f ca="1">SUM(INDIRECT(IMPORT_VAR[TABLENAME]&amp;"[@a"&amp;$1:$1-1&amp;"]"),INDIRECT(IMPORT_VAR[TABLENAME]&amp;"[@c"&amp;$1:$1-1&amp;"]"))</f>
        <v>2</v>
      </c>
      <c r="Z509" s="51" t="s">
        <v>5661</v>
      </c>
      <c r="AA509" s="51" t="s">
        <v>3345</v>
      </c>
      <c r="AB509" s="51"/>
      <c r="AC509" s="51" t="str">
        <f>CONCATENATE(IMPORT[[#This Row],[1]]," ",IMPORT[[#This Row],[2]],IF(IMPORT[[#This Row],[3]]="","",CONCATENATE(" ",IMPORT[[#This Row],[3]])))</f>
        <v>Kuas 21839-7H</v>
      </c>
      <c r="AD509" s="51" t="str">
        <f>CONCATENATE("Import ",IMPORT[[#This Row],[Ket]])</f>
        <v>Import C4</v>
      </c>
      <c r="AE509" s="52">
        <v>480</v>
      </c>
      <c r="AF509" s="52" t="s">
        <v>5118</v>
      </c>
      <c r="AG509" s="52" t="s">
        <v>5780</v>
      </c>
      <c r="AH509" s="52">
        <f ca="1">IMPORT[[#This Row],[C]]</f>
        <v>2</v>
      </c>
      <c r="AI509" s="126" t="str">
        <f>CONCATENATE(IMPORT[[#This Row],[6]]," ",IMPORT[[#This Row],[7]])</f>
        <v>480 PCS</v>
      </c>
    </row>
    <row r="510" spans="1:35">
      <c r="A510" s="102">
        <v>508</v>
      </c>
      <c r="B510" s="31">
        <f ca="1">IF(IMPORT[[#This Row],[C]]&lt;1,"",ROW()-2)</f>
        <v>508</v>
      </c>
      <c r="C510" s="57" t="s">
        <v>3346</v>
      </c>
      <c r="D510" s="31" t="s">
        <v>2804</v>
      </c>
      <c r="E510" s="31">
        <v>600</v>
      </c>
      <c r="F510" s="31">
        <f ca="1">IMPORT[TT]</f>
        <v>3</v>
      </c>
      <c r="G510" s="31"/>
      <c r="H510" s="34" t="s">
        <v>3300</v>
      </c>
      <c r="I510" s="32">
        <v>3</v>
      </c>
      <c r="K510" s="31" t="str">
        <f>IF(IMPORT[[#This Row],[b1]]="","",IMPORT[[#This Row],[b1]]-IMPORT[[#This Row],[a1]])</f>
        <v/>
      </c>
      <c r="L510" s="32">
        <f ca="1">SUM(INDIRECT(IMPORT_VAR[TABLENAME]&amp;"[@a"&amp;$1:$1-1&amp;"]"),INDIRECT(IMPORT_VAR[TABLENAME]&amp;"[@c"&amp;$1:$1-1&amp;"]"))</f>
        <v>3</v>
      </c>
      <c r="M510" s="31"/>
      <c r="N510" s="31" t="str">
        <f>IF(IMPORT[[#This Row],[b2]]="","",IMPORT[[#This Row],[b2]]-IMPORT[[#This Row],[a2]])</f>
        <v/>
      </c>
      <c r="O510" s="32">
        <f ca="1">SUM(INDIRECT(IMPORT_VAR[TABLENAME]&amp;"[@a"&amp;$1:$1-1&amp;"]"),INDIRECT(IMPORT_VAR[TABLENAME]&amp;"[@c"&amp;$1:$1-1&amp;"]"))</f>
        <v>3</v>
      </c>
      <c r="P510" s="33"/>
      <c r="Q510" s="33" t="str">
        <f>IF(IMPORT[[#This Row],[b3]]="","",IMPORT[[#This Row],[b3]]-IMPORT[[#This Row],[a3]])</f>
        <v/>
      </c>
      <c r="R510" s="32">
        <f ca="1">SUM(INDIRECT(IMPORT_VAR[TABLENAME]&amp;"[@a"&amp;$1:$1-1&amp;"]"),INDIRECT(IMPORT_VAR[TABLENAME]&amp;"[@c"&amp;$1:$1-1&amp;"]"))</f>
        <v>3</v>
      </c>
      <c r="S510" s="33"/>
      <c r="T510" s="33" t="str">
        <f>IF(IMPORT[[#This Row],[b4]]="","",IMPORT[[#This Row],[b4]]-IMPORT[[#This Row],[a4]])</f>
        <v/>
      </c>
      <c r="U510" s="32">
        <f ca="1">SUM(INDIRECT(IMPORT_VAR[TABLENAME]&amp;"[@a"&amp;$1:$1-1&amp;"]"),INDIRECT(IMPORT_VAR[TABLENAME]&amp;"[@c"&amp;$1:$1-1&amp;"]"))</f>
        <v>3</v>
      </c>
      <c r="V510" s="33"/>
      <c r="W510" s="31"/>
      <c r="X510" s="31" t="str">
        <f>IF(IMPORT[[#This Row],[b5]]="","",IMPORT[[#This Row],[b5]]-IMPORT[[#This Row],[a5]])</f>
        <v/>
      </c>
      <c r="Y510" s="49">
        <f ca="1">SUM(INDIRECT(IMPORT_VAR[TABLENAME]&amp;"[@a"&amp;$1:$1-1&amp;"]"),INDIRECT(IMPORT_VAR[TABLENAME]&amp;"[@c"&amp;$1:$1-1&amp;"]"))</f>
        <v>3</v>
      </c>
      <c r="Z510" s="51" t="s">
        <v>5661</v>
      </c>
      <c r="AA510" s="51" t="s">
        <v>3346</v>
      </c>
      <c r="AB510" s="51"/>
      <c r="AC510" s="51" t="str">
        <f>CONCATENATE(IMPORT[[#This Row],[1]]," ",IMPORT[[#This Row],[2]],IF(IMPORT[[#This Row],[3]]="","",CONCATENATE(" ",IMPORT[[#This Row],[3]])))</f>
        <v>Kuas 21839-5H</v>
      </c>
      <c r="AD510" s="51" t="str">
        <f>CONCATENATE("Import ",IMPORT[[#This Row],[Ket]])</f>
        <v>Import C4</v>
      </c>
      <c r="AE510" s="52">
        <v>600</v>
      </c>
      <c r="AF510" s="52" t="s">
        <v>5118</v>
      </c>
      <c r="AG510" s="52" t="s">
        <v>5780</v>
      </c>
      <c r="AH510" s="52">
        <f ca="1">IMPORT[[#This Row],[C]]</f>
        <v>3</v>
      </c>
      <c r="AI510" s="126" t="str">
        <f>CONCATENATE(IMPORT[[#This Row],[6]]," ",IMPORT[[#This Row],[7]])</f>
        <v>600 PCS</v>
      </c>
    </row>
    <row r="511" spans="1:35">
      <c r="A511" s="102">
        <v>509</v>
      </c>
      <c r="B511" s="31">
        <f ca="1">IF(IMPORT[[#This Row],[C]]&lt;1,"",ROW()-2)</f>
        <v>509</v>
      </c>
      <c r="C511" s="57" t="s">
        <v>3347</v>
      </c>
      <c r="D511" s="31" t="s">
        <v>2804</v>
      </c>
      <c r="E511" s="31">
        <v>600</v>
      </c>
      <c r="F511" s="31">
        <f ca="1">IMPORT[TT]</f>
        <v>3</v>
      </c>
      <c r="G511" s="31"/>
      <c r="H511" s="34" t="s">
        <v>3300</v>
      </c>
      <c r="I511" s="32">
        <v>3</v>
      </c>
      <c r="K511" s="31" t="str">
        <f>IF(IMPORT[[#This Row],[b1]]="","",IMPORT[[#This Row],[b1]]-IMPORT[[#This Row],[a1]])</f>
        <v/>
      </c>
      <c r="L511" s="32">
        <f ca="1">SUM(INDIRECT(IMPORT_VAR[TABLENAME]&amp;"[@a"&amp;$1:$1-1&amp;"]"),INDIRECT(IMPORT_VAR[TABLENAME]&amp;"[@c"&amp;$1:$1-1&amp;"]"))</f>
        <v>3</v>
      </c>
      <c r="M511" s="31"/>
      <c r="N511" s="31" t="str">
        <f>IF(IMPORT[[#This Row],[b2]]="","",IMPORT[[#This Row],[b2]]-IMPORT[[#This Row],[a2]])</f>
        <v/>
      </c>
      <c r="O511" s="32">
        <f ca="1">SUM(INDIRECT(IMPORT_VAR[TABLENAME]&amp;"[@a"&amp;$1:$1-1&amp;"]"),INDIRECT(IMPORT_VAR[TABLENAME]&amp;"[@c"&amp;$1:$1-1&amp;"]"))</f>
        <v>3</v>
      </c>
      <c r="P511" s="33"/>
      <c r="Q511" s="33" t="str">
        <f>IF(IMPORT[[#This Row],[b3]]="","",IMPORT[[#This Row],[b3]]-IMPORT[[#This Row],[a3]])</f>
        <v/>
      </c>
      <c r="R511" s="32">
        <f ca="1">SUM(INDIRECT(IMPORT_VAR[TABLENAME]&amp;"[@a"&amp;$1:$1-1&amp;"]"),INDIRECT(IMPORT_VAR[TABLENAME]&amp;"[@c"&amp;$1:$1-1&amp;"]"))</f>
        <v>3</v>
      </c>
      <c r="S511" s="33"/>
      <c r="T511" s="33" t="str">
        <f>IF(IMPORT[[#This Row],[b4]]="","",IMPORT[[#This Row],[b4]]-IMPORT[[#This Row],[a4]])</f>
        <v/>
      </c>
      <c r="U511" s="32">
        <f ca="1">SUM(INDIRECT(IMPORT_VAR[TABLENAME]&amp;"[@a"&amp;$1:$1-1&amp;"]"),INDIRECT(IMPORT_VAR[TABLENAME]&amp;"[@c"&amp;$1:$1-1&amp;"]"))</f>
        <v>3</v>
      </c>
      <c r="V511" s="33"/>
      <c r="W511" s="31"/>
      <c r="X511" s="31" t="str">
        <f>IF(IMPORT[[#This Row],[b5]]="","",IMPORT[[#This Row],[b5]]-IMPORT[[#This Row],[a5]])</f>
        <v/>
      </c>
      <c r="Y511" s="49">
        <f ca="1">SUM(INDIRECT(IMPORT_VAR[TABLENAME]&amp;"[@a"&amp;$1:$1-1&amp;"]"),INDIRECT(IMPORT_VAR[TABLENAME]&amp;"[@c"&amp;$1:$1-1&amp;"]"))</f>
        <v>3</v>
      </c>
      <c r="Z511" s="51" t="s">
        <v>5661</v>
      </c>
      <c r="AA511" s="51" t="s">
        <v>3347</v>
      </c>
      <c r="AB511" s="51"/>
      <c r="AC511" s="51" t="str">
        <f>CONCATENATE(IMPORT[[#This Row],[1]]," ",IMPORT[[#This Row],[2]],IF(IMPORT[[#This Row],[3]]="","",CONCATENATE(" ",IMPORT[[#This Row],[3]])))</f>
        <v>Kuas 251-6TJ</v>
      </c>
      <c r="AD511" s="51" t="str">
        <f>CONCATENATE("Import ",IMPORT[[#This Row],[Ket]])</f>
        <v>Import C4</v>
      </c>
      <c r="AE511" s="52">
        <v>600</v>
      </c>
      <c r="AF511" s="52" t="s">
        <v>5118</v>
      </c>
      <c r="AG511" s="52" t="s">
        <v>5780</v>
      </c>
      <c r="AH511" s="52">
        <f ca="1">IMPORT[[#This Row],[C]]</f>
        <v>3</v>
      </c>
      <c r="AI511" s="126" t="str">
        <f>CONCATENATE(IMPORT[[#This Row],[6]]," ",IMPORT[[#This Row],[7]])</f>
        <v>600 PCS</v>
      </c>
    </row>
    <row r="512" spans="1:35">
      <c r="A512" s="102">
        <v>510</v>
      </c>
      <c r="B512" s="31">
        <f ca="1">IF(IMPORT[[#This Row],[C]]&lt;1,"",ROW()-2)</f>
        <v>510</v>
      </c>
      <c r="C512" s="57" t="s">
        <v>3348</v>
      </c>
      <c r="D512" s="31" t="s">
        <v>2804</v>
      </c>
      <c r="E512" s="31">
        <v>600</v>
      </c>
      <c r="F512" s="31">
        <f ca="1">IMPORT[TT]</f>
        <v>4</v>
      </c>
      <c r="G512" s="31"/>
      <c r="H512" s="34" t="s">
        <v>3300</v>
      </c>
      <c r="I512" s="32">
        <v>4</v>
      </c>
      <c r="K512" s="31" t="str">
        <f>IF(IMPORT[[#This Row],[b1]]="","",IMPORT[[#This Row],[b1]]-IMPORT[[#This Row],[a1]])</f>
        <v/>
      </c>
      <c r="L512" s="32">
        <f ca="1">SUM(INDIRECT(IMPORT_VAR[TABLENAME]&amp;"[@a"&amp;$1:$1-1&amp;"]"),INDIRECT(IMPORT_VAR[TABLENAME]&amp;"[@c"&amp;$1:$1-1&amp;"]"))</f>
        <v>4</v>
      </c>
      <c r="M512" s="31"/>
      <c r="N512" s="31" t="str">
        <f>IF(IMPORT[[#This Row],[b2]]="","",IMPORT[[#This Row],[b2]]-IMPORT[[#This Row],[a2]])</f>
        <v/>
      </c>
      <c r="O512" s="32">
        <f ca="1">SUM(INDIRECT(IMPORT_VAR[TABLENAME]&amp;"[@a"&amp;$1:$1-1&amp;"]"),INDIRECT(IMPORT_VAR[TABLENAME]&amp;"[@c"&amp;$1:$1-1&amp;"]"))</f>
        <v>4</v>
      </c>
      <c r="P512" s="33"/>
      <c r="Q512" s="33" t="str">
        <f>IF(IMPORT[[#This Row],[b3]]="","",IMPORT[[#This Row],[b3]]-IMPORT[[#This Row],[a3]])</f>
        <v/>
      </c>
      <c r="R512" s="32">
        <f ca="1">SUM(INDIRECT(IMPORT_VAR[TABLENAME]&amp;"[@a"&amp;$1:$1-1&amp;"]"),INDIRECT(IMPORT_VAR[TABLENAME]&amp;"[@c"&amp;$1:$1-1&amp;"]"))</f>
        <v>4</v>
      </c>
      <c r="S512" s="33"/>
      <c r="T512" s="33" t="str">
        <f>IF(IMPORT[[#This Row],[b4]]="","",IMPORT[[#This Row],[b4]]-IMPORT[[#This Row],[a4]])</f>
        <v/>
      </c>
      <c r="U512" s="32">
        <f ca="1">SUM(INDIRECT(IMPORT_VAR[TABLENAME]&amp;"[@a"&amp;$1:$1-1&amp;"]"),INDIRECT(IMPORT_VAR[TABLENAME]&amp;"[@c"&amp;$1:$1-1&amp;"]"))</f>
        <v>4</v>
      </c>
      <c r="V512" s="33"/>
      <c r="W512" s="31"/>
      <c r="X512" s="31" t="str">
        <f>IF(IMPORT[[#This Row],[b5]]="","",IMPORT[[#This Row],[b5]]-IMPORT[[#This Row],[a5]])</f>
        <v/>
      </c>
      <c r="Y512" s="49">
        <f ca="1">SUM(INDIRECT(IMPORT_VAR[TABLENAME]&amp;"[@a"&amp;$1:$1-1&amp;"]"),INDIRECT(IMPORT_VAR[TABLENAME]&amp;"[@c"&amp;$1:$1-1&amp;"]"))</f>
        <v>4</v>
      </c>
      <c r="Z512" s="51" t="s">
        <v>5661</v>
      </c>
      <c r="AA512" s="51" t="s">
        <v>3348</v>
      </c>
      <c r="AB512" s="51"/>
      <c r="AC512" s="51" t="str">
        <f>CONCATENATE(IMPORT[[#This Row],[1]]," ",IMPORT[[#This Row],[2]],IF(IMPORT[[#This Row],[3]]="","",CONCATENATE(" ",IMPORT[[#This Row],[3]])))</f>
        <v>Kuas 251-6BJ</v>
      </c>
      <c r="AD512" s="51" t="str">
        <f>CONCATENATE("Import ",IMPORT[[#This Row],[Ket]])</f>
        <v>Import C4</v>
      </c>
      <c r="AE512" s="52">
        <v>600</v>
      </c>
      <c r="AF512" s="52" t="s">
        <v>5118</v>
      </c>
      <c r="AG512" s="52" t="s">
        <v>5780</v>
      </c>
      <c r="AH512" s="52">
        <f ca="1">IMPORT[[#This Row],[C]]</f>
        <v>4</v>
      </c>
      <c r="AI512" s="126" t="str">
        <f>CONCATENATE(IMPORT[[#This Row],[6]]," ",IMPORT[[#This Row],[7]])</f>
        <v>600 PCS</v>
      </c>
    </row>
    <row r="513" spans="1:35">
      <c r="A513" s="102">
        <v>511</v>
      </c>
      <c r="B513" s="31">
        <f ca="1">IF(IMPORT[[#This Row],[C]]&lt;1,"",ROW()-2)</f>
        <v>511</v>
      </c>
      <c r="C513" s="57" t="s">
        <v>3349</v>
      </c>
      <c r="D513" s="31" t="s">
        <v>2804</v>
      </c>
      <c r="E513" s="31">
        <v>600</v>
      </c>
      <c r="F513" s="31">
        <f ca="1">IMPORT[TT]</f>
        <v>3</v>
      </c>
      <c r="G513" s="31"/>
      <c r="H513" s="34" t="s">
        <v>3300</v>
      </c>
      <c r="I513" s="32">
        <v>3</v>
      </c>
      <c r="K513" s="31" t="str">
        <f>IF(IMPORT[[#This Row],[b1]]="","",IMPORT[[#This Row],[b1]]-IMPORT[[#This Row],[a1]])</f>
        <v/>
      </c>
      <c r="L513" s="32">
        <f ca="1">SUM(INDIRECT(IMPORT_VAR[TABLENAME]&amp;"[@a"&amp;$1:$1-1&amp;"]"),INDIRECT(IMPORT_VAR[TABLENAME]&amp;"[@c"&amp;$1:$1-1&amp;"]"))</f>
        <v>3</v>
      </c>
      <c r="M513" s="31"/>
      <c r="N513" s="31" t="str">
        <f>IF(IMPORT[[#This Row],[b2]]="","",IMPORT[[#This Row],[b2]]-IMPORT[[#This Row],[a2]])</f>
        <v/>
      </c>
      <c r="O513" s="32">
        <f ca="1">SUM(INDIRECT(IMPORT_VAR[TABLENAME]&amp;"[@a"&amp;$1:$1-1&amp;"]"),INDIRECT(IMPORT_VAR[TABLENAME]&amp;"[@c"&amp;$1:$1-1&amp;"]"))</f>
        <v>3</v>
      </c>
      <c r="P513" s="33"/>
      <c r="Q513" s="33" t="str">
        <f>IF(IMPORT[[#This Row],[b3]]="","",IMPORT[[#This Row],[b3]]-IMPORT[[#This Row],[a3]])</f>
        <v/>
      </c>
      <c r="R513" s="32">
        <f ca="1">SUM(INDIRECT(IMPORT_VAR[TABLENAME]&amp;"[@a"&amp;$1:$1-1&amp;"]"),INDIRECT(IMPORT_VAR[TABLENAME]&amp;"[@c"&amp;$1:$1-1&amp;"]"))</f>
        <v>3</v>
      </c>
      <c r="S513" s="33"/>
      <c r="T513" s="33" t="str">
        <f>IF(IMPORT[[#This Row],[b4]]="","",IMPORT[[#This Row],[b4]]-IMPORT[[#This Row],[a4]])</f>
        <v/>
      </c>
      <c r="U513" s="32">
        <f ca="1">SUM(INDIRECT(IMPORT_VAR[TABLENAME]&amp;"[@a"&amp;$1:$1-1&amp;"]"),INDIRECT(IMPORT_VAR[TABLENAME]&amp;"[@c"&amp;$1:$1-1&amp;"]"))</f>
        <v>3</v>
      </c>
      <c r="V513" s="33"/>
      <c r="W513" s="31"/>
      <c r="X513" s="31" t="str">
        <f>IF(IMPORT[[#This Row],[b5]]="","",IMPORT[[#This Row],[b5]]-IMPORT[[#This Row],[a5]])</f>
        <v/>
      </c>
      <c r="Y513" s="49">
        <f ca="1">SUM(INDIRECT(IMPORT_VAR[TABLENAME]&amp;"[@a"&amp;$1:$1-1&amp;"]"),INDIRECT(IMPORT_VAR[TABLENAME]&amp;"[@c"&amp;$1:$1-1&amp;"]"))</f>
        <v>3</v>
      </c>
      <c r="Z513" s="51" t="s">
        <v>5661</v>
      </c>
      <c r="AA513" s="51" t="s">
        <v>3349</v>
      </c>
      <c r="AB513" s="51"/>
      <c r="AC513" s="51" t="str">
        <f>CONCATENATE(IMPORT[[#This Row],[1]]," ",IMPORT[[#This Row],[2]],IF(IMPORT[[#This Row],[3]]="","",CONCATENATE(" ",IMPORT[[#This Row],[3]])))</f>
        <v>Kuas 251-6TB</v>
      </c>
      <c r="AD513" s="51" t="str">
        <f>CONCATENATE("Import ",IMPORT[[#This Row],[Ket]])</f>
        <v>Import C4</v>
      </c>
      <c r="AE513" s="52">
        <v>600</v>
      </c>
      <c r="AF513" s="52" t="s">
        <v>5118</v>
      </c>
      <c r="AG513" s="52" t="s">
        <v>5780</v>
      </c>
      <c r="AH513" s="52">
        <f ca="1">IMPORT[[#This Row],[C]]</f>
        <v>3</v>
      </c>
      <c r="AI513" s="126" t="str">
        <f>CONCATENATE(IMPORT[[#This Row],[6]]," ",IMPORT[[#This Row],[7]])</f>
        <v>600 PCS</v>
      </c>
    </row>
    <row r="514" spans="1:35">
      <c r="A514" s="102">
        <v>512</v>
      </c>
      <c r="B514" s="31">
        <f ca="1">IF(IMPORT[[#This Row],[C]]&lt;1,"",ROW()-2)</f>
        <v>512</v>
      </c>
      <c r="C514" s="57" t="s">
        <v>3350</v>
      </c>
      <c r="D514" s="31" t="s">
        <v>2804</v>
      </c>
      <c r="E514" s="31">
        <v>600</v>
      </c>
      <c r="F514" s="31">
        <f ca="1">IMPORT[TT]</f>
        <v>2</v>
      </c>
      <c r="G514" s="31"/>
      <c r="H514" s="34" t="s">
        <v>3300</v>
      </c>
      <c r="I514" s="32">
        <v>2</v>
      </c>
      <c r="K514" s="31" t="str">
        <f>IF(IMPORT[[#This Row],[b1]]="","",IMPORT[[#This Row],[b1]]-IMPORT[[#This Row],[a1]])</f>
        <v/>
      </c>
      <c r="L514" s="32">
        <f ca="1">SUM(INDIRECT(IMPORT_VAR[TABLENAME]&amp;"[@a"&amp;$1:$1-1&amp;"]"),INDIRECT(IMPORT_VAR[TABLENAME]&amp;"[@c"&amp;$1:$1-1&amp;"]"))</f>
        <v>2</v>
      </c>
      <c r="M514" s="31"/>
      <c r="N514" s="31" t="str">
        <f>IF(IMPORT[[#This Row],[b2]]="","",IMPORT[[#This Row],[b2]]-IMPORT[[#This Row],[a2]])</f>
        <v/>
      </c>
      <c r="O514" s="32">
        <f ca="1">SUM(INDIRECT(IMPORT_VAR[TABLENAME]&amp;"[@a"&amp;$1:$1-1&amp;"]"),INDIRECT(IMPORT_VAR[TABLENAME]&amp;"[@c"&amp;$1:$1-1&amp;"]"))</f>
        <v>2</v>
      </c>
      <c r="P514" s="33"/>
      <c r="Q514" s="33" t="str">
        <f>IF(IMPORT[[#This Row],[b3]]="","",IMPORT[[#This Row],[b3]]-IMPORT[[#This Row],[a3]])</f>
        <v/>
      </c>
      <c r="R514" s="32">
        <f ca="1">SUM(INDIRECT(IMPORT_VAR[TABLENAME]&amp;"[@a"&amp;$1:$1-1&amp;"]"),INDIRECT(IMPORT_VAR[TABLENAME]&amp;"[@c"&amp;$1:$1-1&amp;"]"))</f>
        <v>2</v>
      </c>
      <c r="S514" s="33"/>
      <c r="T514" s="33" t="str">
        <f>IF(IMPORT[[#This Row],[b4]]="","",IMPORT[[#This Row],[b4]]-IMPORT[[#This Row],[a4]])</f>
        <v/>
      </c>
      <c r="U514" s="32">
        <f ca="1">SUM(INDIRECT(IMPORT_VAR[TABLENAME]&amp;"[@a"&amp;$1:$1-1&amp;"]"),INDIRECT(IMPORT_VAR[TABLENAME]&amp;"[@c"&amp;$1:$1-1&amp;"]"))</f>
        <v>2</v>
      </c>
      <c r="V514" s="33"/>
      <c r="W514" s="31"/>
      <c r="X514" s="31" t="str">
        <f>IF(IMPORT[[#This Row],[b5]]="","",IMPORT[[#This Row],[b5]]-IMPORT[[#This Row],[a5]])</f>
        <v/>
      </c>
      <c r="Y514" s="49">
        <f ca="1">SUM(INDIRECT(IMPORT_VAR[TABLENAME]&amp;"[@a"&amp;$1:$1-1&amp;"]"),INDIRECT(IMPORT_VAR[TABLENAME]&amp;"[@c"&amp;$1:$1-1&amp;"]"))</f>
        <v>2</v>
      </c>
      <c r="Z514" s="51" t="s">
        <v>5661</v>
      </c>
      <c r="AA514" s="51" t="s">
        <v>3350</v>
      </c>
      <c r="AB514" s="51"/>
      <c r="AC514" s="51" t="str">
        <f>CONCATENATE(IMPORT[[#This Row],[1]]," ",IMPORT[[#This Row],[2]],IF(IMPORT[[#This Row],[3]]="","",CONCATENATE(" ",IMPORT[[#This Row],[3]])))</f>
        <v>Kuas 251-6CB</v>
      </c>
      <c r="AD514" s="51" t="str">
        <f>CONCATENATE("Import ",IMPORT[[#This Row],[Ket]])</f>
        <v>Import C4</v>
      </c>
      <c r="AE514" s="52">
        <v>600</v>
      </c>
      <c r="AF514" s="52" t="s">
        <v>5118</v>
      </c>
      <c r="AG514" s="52" t="s">
        <v>5780</v>
      </c>
      <c r="AH514" s="52">
        <f ca="1">IMPORT[[#This Row],[C]]</f>
        <v>2</v>
      </c>
      <c r="AI514" s="126" t="str">
        <f>CONCATENATE(IMPORT[[#This Row],[6]]," ",IMPORT[[#This Row],[7]])</f>
        <v>600 PCS</v>
      </c>
    </row>
    <row r="515" spans="1:35">
      <c r="A515" s="102">
        <v>513</v>
      </c>
      <c r="B515" s="31">
        <f ca="1">IF(IMPORT[[#This Row],[C]]&lt;1,"",ROW()-2)</f>
        <v>513</v>
      </c>
      <c r="C515" s="57" t="s">
        <v>3351</v>
      </c>
      <c r="D515" s="31" t="s">
        <v>3352</v>
      </c>
      <c r="E515" s="31">
        <v>792</v>
      </c>
      <c r="F515" s="31">
        <f ca="1">IMPORT[TT]</f>
        <v>4</v>
      </c>
      <c r="G515" s="31"/>
      <c r="H515" s="34" t="s">
        <v>3300</v>
      </c>
      <c r="I515" s="32">
        <v>4</v>
      </c>
      <c r="K515" s="31" t="str">
        <f>IF(IMPORT[[#This Row],[b1]]="","",IMPORT[[#This Row],[b1]]-IMPORT[[#This Row],[a1]])</f>
        <v/>
      </c>
      <c r="L515" s="32">
        <f ca="1">SUM(INDIRECT(IMPORT_VAR[TABLENAME]&amp;"[@a"&amp;$1:$1-1&amp;"]"),INDIRECT(IMPORT_VAR[TABLENAME]&amp;"[@c"&amp;$1:$1-1&amp;"]"))</f>
        <v>4</v>
      </c>
      <c r="M515" s="31"/>
      <c r="N515" s="31" t="str">
        <f>IF(IMPORT[[#This Row],[b2]]="","",IMPORT[[#This Row],[b2]]-IMPORT[[#This Row],[a2]])</f>
        <v/>
      </c>
      <c r="O515" s="32">
        <f ca="1">SUM(INDIRECT(IMPORT_VAR[TABLENAME]&amp;"[@a"&amp;$1:$1-1&amp;"]"),INDIRECT(IMPORT_VAR[TABLENAME]&amp;"[@c"&amp;$1:$1-1&amp;"]"))</f>
        <v>4</v>
      </c>
      <c r="P515" s="33"/>
      <c r="Q515" s="33" t="str">
        <f>IF(IMPORT[[#This Row],[b3]]="","",IMPORT[[#This Row],[b3]]-IMPORT[[#This Row],[a3]])</f>
        <v/>
      </c>
      <c r="R515" s="32">
        <f ca="1">SUM(INDIRECT(IMPORT_VAR[TABLENAME]&amp;"[@a"&amp;$1:$1-1&amp;"]"),INDIRECT(IMPORT_VAR[TABLENAME]&amp;"[@c"&amp;$1:$1-1&amp;"]"))</f>
        <v>4</v>
      </c>
      <c r="S515" s="33"/>
      <c r="T515" s="33" t="str">
        <f>IF(IMPORT[[#This Row],[b4]]="","",IMPORT[[#This Row],[b4]]-IMPORT[[#This Row],[a4]])</f>
        <v/>
      </c>
      <c r="U515" s="32">
        <f ca="1">SUM(INDIRECT(IMPORT_VAR[TABLENAME]&amp;"[@a"&amp;$1:$1-1&amp;"]"),INDIRECT(IMPORT_VAR[TABLENAME]&amp;"[@c"&amp;$1:$1-1&amp;"]"))</f>
        <v>4</v>
      </c>
      <c r="V515" s="33"/>
      <c r="W515" s="31"/>
      <c r="X515" s="31" t="str">
        <f>IF(IMPORT[[#This Row],[b5]]="","",IMPORT[[#This Row],[b5]]-IMPORT[[#This Row],[a5]])</f>
        <v/>
      </c>
      <c r="Y515" s="49">
        <f ca="1">SUM(INDIRECT(IMPORT_VAR[TABLENAME]&amp;"[@a"&amp;$1:$1-1&amp;"]"),INDIRECT(IMPORT_VAR[TABLENAME]&amp;"[@c"&amp;$1:$1-1&amp;"]"))</f>
        <v>4</v>
      </c>
      <c r="Z515" s="51" t="s">
        <v>5662</v>
      </c>
      <c r="AA515" s="51" t="s">
        <v>3351</v>
      </c>
      <c r="AB515" s="51"/>
      <c r="AC515" s="51" t="str">
        <f>CONCATENATE(IMPORT[[#This Row],[1]]," ",IMPORT[[#This Row],[2]],IF(IMPORT[[#This Row],[3]]="","",CONCATENATE(" ",IMPORT[[#This Row],[3]])))</f>
        <v>Buku Mewarnai 9903</v>
      </c>
      <c r="AD515" s="51" t="str">
        <f>CONCATENATE("Import ",IMPORT[[#This Row],[Ket]])</f>
        <v>Import C4</v>
      </c>
      <c r="AE515" s="52">
        <v>792</v>
      </c>
      <c r="AF515" s="52" t="s">
        <v>5118</v>
      </c>
      <c r="AG515" s="52" t="s">
        <v>5780</v>
      </c>
      <c r="AH515" s="52">
        <f ca="1">IMPORT[[#This Row],[C]]</f>
        <v>4</v>
      </c>
      <c r="AI515" s="126" t="str">
        <f>CONCATENATE(IMPORT[[#This Row],[6]]," ",IMPORT[[#This Row],[7]])</f>
        <v>792 PCS</v>
      </c>
    </row>
    <row r="516" spans="1:35">
      <c r="A516" s="102">
        <v>514</v>
      </c>
      <c r="B516" s="31">
        <f ca="1">IF(IMPORT[[#This Row],[C]]&lt;1,"",ROW()-2)</f>
        <v>514</v>
      </c>
      <c r="C516" s="57" t="s">
        <v>3283</v>
      </c>
      <c r="D516" s="31" t="s">
        <v>3352</v>
      </c>
      <c r="E516" s="31">
        <v>360</v>
      </c>
      <c r="F516" s="31">
        <f ca="1">IMPORT[TT]</f>
        <v>2</v>
      </c>
      <c r="G516" s="31"/>
      <c r="H516" s="34" t="s">
        <v>3300</v>
      </c>
      <c r="I516" s="32">
        <v>2</v>
      </c>
      <c r="K516" s="31" t="str">
        <f>IF(IMPORT[[#This Row],[b1]]="","",IMPORT[[#This Row],[b1]]-IMPORT[[#This Row],[a1]])</f>
        <v/>
      </c>
      <c r="L516" s="32">
        <f ca="1">SUM(INDIRECT(IMPORT_VAR[TABLENAME]&amp;"[@a"&amp;$1:$1-1&amp;"]"),INDIRECT(IMPORT_VAR[TABLENAME]&amp;"[@c"&amp;$1:$1-1&amp;"]"))</f>
        <v>2</v>
      </c>
      <c r="M516" s="31"/>
      <c r="N516" s="31" t="str">
        <f>IF(IMPORT[[#This Row],[b2]]="","",IMPORT[[#This Row],[b2]]-IMPORT[[#This Row],[a2]])</f>
        <v/>
      </c>
      <c r="O516" s="32">
        <f ca="1">SUM(INDIRECT(IMPORT_VAR[TABLENAME]&amp;"[@a"&amp;$1:$1-1&amp;"]"),INDIRECT(IMPORT_VAR[TABLENAME]&amp;"[@c"&amp;$1:$1-1&amp;"]"))</f>
        <v>2</v>
      </c>
      <c r="P516" s="33"/>
      <c r="Q516" s="33" t="str">
        <f>IF(IMPORT[[#This Row],[b3]]="","",IMPORT[[#This Row],[b3]]-IMPORT[[#This Row],[a3]])</f>
        <v/>
      </c>
      <c r="R516" s="32">
        <f ca="1">SUM(INDIRECT(IMPORT_VAR[TABLENAME]&amp;"[@a"&amp;$1:$1-1&amp;"]"),INDIRECT(IMPORT_VAR[TABLENAME]&amp;"[@c"&amp;$1:$1-1&amp;"]"))</f>
        <v>2</v>
      </c>
      <c r="S516" s="33"/>
      <c r="T516" s="33" t="str">
        <f>IF(IMPORT[[#This Row],[b4]]="","",IMPORT[[#This Row],[b4]]-IMPORT[[#This Row],[a4]])</f>
        <v/>
      </c>
      <c r="U516" s="32">
        <f ca="1">SUM(INDIRECT(IMPORT_VAR[TABLENAME]&amp;"[@a"&amp;$1:$1-1&amp;"]"),INDIRECT(IMPORT_VAR[TABLENAME]&amp;"[@c"&amp;$1:$1-1&amp;"]"))</f>
        <v>2</v>
      </c>
      <c r="V516" s="33"/>
      <c r="W516" s="31"/>
      <c r="X516" s="31" t="str">
        <f>IF(IMPORT[[#This Row],[b5]]="","",IMPORT[[#This Row],[b5]]-IMPORT[[#This Row],[a5]])</f>
        <v/>
      </c>
      <c r="Y516" s="49">
        <f ca="1">SUM(INDIRECT(IMPORT_VAR[TABLENAME]&amp;"[@a"&amp;$1:$1-1&amp;"]"),INDIRECT(IMPORT_VAR[TABLENAME]&amp;"[@c"&amp;$1:$1-1&amp;"]"))</f>
        <v>2</v>
      </c>
      <c r="Z516" s="51" t="s">
        <v>5662</v>
      </c>
      <c r="AA516" s="51" t="s">
        <v>3283</v>
      </c>
      <c r="AB516" s="51"/>
      <c r="AC516" s="51" t="str">
        <f>CONCATENATE(IMPORT[[#This Row],[1]]," ",IMPORT[[#This Row],[2]],IF(IMPORT[[#This Row],[3]]="","",CONCATENATE(" ",IMPORT[[#This Row],[3]])))</f>
        <v>Buku Mewarnai HT-018</v>
      </c>
      <c r="AD516" s="51" t="str">
        <f>CONCATENATE("Import ",IMPORT[[#This Row],[Ket]])</f>
        <v>Import C4</v>
      </c>
      <c r="AE516" s="52">
        <v>360</v>
      </c>
      <c r="AF516" s="52" t="s">
        <v>5118</v>
      </c>
      <c r="AG516" s="52" t="s">
        <v>5780</v>
      </c>
      <c r="AH516" s="52">
        <f ca="1">IMPORT[[#This Row],[C]]</f>
        <v>2</v>
      </c>
      <c r="AI516" s="126" t="str">
        <f>CONCATENATE(IMPORT[[#This Row],[6]]," ",IMPORT[[#This Row],[7]])</f>
        <v>360 PCS</v>
      </c>
    </row>
    <row r="517" spans="1:35">
      <c r="A517" s="102">
        <v>515</v>
      </c>
      <c r="B517" s="31">
        <f ca="1">IF(IMPORT[[#This Row],[C]]&lt;1,"",ROW()-2)</f>
        <v>515</v>
      </c>
      <c r="C517" s="57" t="s">
        <v>3356</v>
      </c>
      <c r="D517" s="31" t="s">
        <v>3357</v>
      </c>
      <c r="E517" s="31">
        <v>864</v>
      </c>
      <c r="F517" s="31">
        <f ca="1">IMPORT[TT]</f>
        <v>7</v>
      </c>
      <c r="G517" s="31"/>
      <c r="H517" s="34" t="s">
        <v>3300</v>
      </c>
      <c r="I517" s="32">
        <v>7</v>
      </c>
      <c r="K517" s="31" t="str">
        <f>IF(IMPORT[[#This Row],[b1]]="","",IMPORT[[#This Row],[b1]]-IMPORT[[#This Row],[a1]])</f>
        <v/>
      </c>
      <c r="L517" s="32">
        <f ca="1">SUM(INDIRECT(IMPORT_VAR[TABLENAME]&amp;"[@a"&amp;$1:$1-1&amp;"]"),INDIRECT(IMPORT_VAR[TABLENAME]&amp;"[@c"&amp;$1:$1-1&amp;"]"))</f>
        <v>7</v>
      </c>
      <c r="M517" s="31"/>
      <c r="N517" s="31" t="str">
        <f>IF(IMPORT[[#This Row],[b2]]="","",IMPORT[[#This Row],[b2]]-IMPORT[[#This Row],[a2]])</f>
        <v/>
      </c>
      <c r="O517" s="32">
        <f ca="1">SUM(INDIRECT(IMPORT_VAR[TABLENAME]&amp;"[@a"&amp;$1:$1-1&amp;"]"),INDIRECT(IMPORT_VAR[TABLENAME]&amp;"[@c"&amp;$1:$1-1&amp;"]"))</f>
        <v>7</v>
      </c>
      <c r="P517" s="33"/>
      <c r="Q517" s="33" t="str">
        <f>IF(IMPORT[[#This Row],[b3]]="","",IMPORT[[#This Row],[b3]]-IMPORT[[#This Row],[a3]])</f>
        <v/>
      </c>
      <c r="R517" s="32">
        <f ca="1">SUM(INDIRECT(IMPORT_VAR[TABLENAME]&amp;"[@a"&amp;$1:$1-1&amp;"]"),INDIRECT(IMPORT_VAR[TABLENAME]&amp;"[@c"&amp;$1:$1-1&amp;"]"))</f>
        <v>7</v>
      </c>
      <c r="S517" s="33"/>
      <c r="T517" s="33" t="str">
        <f>IF(IMPORT[[#This Row],[b4]]="","",IMPORT[[#This Row],[b4]]-IMPORT[[#This Row],[a4]])</f>
        <v/>
      </c>
      <c r="U517" s="32">
        <f ca="1">SUM(INDIRECT(IMPORT_VAR[TABLENAME]&amp;"[@a"&amp;$1:$1-1&amp;"]"),INDIRECT(IMPORT_VAR[TABLENAME]&amp;"[@c"&amp;$1:$1-1&amp;"]"))</f>
        <v>7</v>
      </c>
      <c r="V517" s="33"/>
      <c r="W517" s="31"/>
      <c r="X517" s="31" t="str">
        <f>IF(IMPORT[[#This Row],[b5]]="","",IMPORT[[#This Row],[b5]]-IMPORT[[#This Row],[a5]])</f>
        <v/>
      </c>
      <c r="Y517" s="49">
        <f ca="1">SUM(INDIRECT(IMPORT_VAR[TABLENAME]&amp;"[@a"&amp;$1:$1-1&amp;"]"),INDIRECT(IMPORT_VAR[TABLENAME]&amp;"[@c"&amp;$1:$1-1&amp;"]"))</f>
        <v>7</v>
      </c>
      <c r="Z517" s="51" t="s">
        <v>3357</v>
      </c>
      <c r="AA517" s="51" t="s">
        <v>3356</v>
      </c>
      <c r="AB517" s="51"/>
      <c r="AC517" s="51" t="str">
        <f>CONCATENATE(IMPORT[[#This Row],[1]]," ",IMPORT[[#This Row],[2]],IF(IMPORT[[#This Row],[3]]="","",CONCATENATE(" ",IMPORT[[#This Row],[3]])))</f>
        <v>Fluorescent Pen HD-5521</v>
      </c>
      <c r="AD517" s="51" t="str">
        <f>CONCATENATE("Import ",IMPORT[[#This Row],[Ket]])</f>
        <v>Import C4</v>
      </c>
      <c r="AE517" s="52">
        <v>864</v>
      </c>
      <c r="AF517" s="52" t="s">
        <v>5118</v>
      </c>
      <c r="AG517" s="52" t="s">
        <v>5780</v>
      </c>
      <c r="AH517" s="52">
        <f ca="1">IMPORT[[#This Row],[C]]</f>
        <v>7</v>
      </c>
      <c r="AI517" s="126" t="str">
        <f>CONCATENATE(IMPORT[[#This Row],[6]]," ",IMPORT[[#This Row],[7]])</f>
        <v>864 PCS</v>
      </c>
    </row>
    <row r="518" spans="1:35">
      <c r="A518" s="102">
        <v>516</v>
      </c>
      <c r="B518" s="31">
        <f ca="1">IF(IMPORT[[#This Row],[C]]&lt;1,"",ROW()-2)</f>
        <v>516</v>
      </c>
      <c r="C518" s="57">
        <v>6600</v>
      </c>
      <c r="D518" s="31" t="s">
        <v>2819</v>
      </c>
      <c r="E518" s="31">
        <v>144</v>
      </c>
      <c r="F518" s="31">
        <f ca="1">IMPORT[TT]</f>
        <v>14</v>
      </c>
      <c r="G518" s="31"/>
      <c r="H518" s="34" t="s">
        <v>3300</v>
      </c>
      <c r="I518" s="32">
        <v>14</v>
      </c>
      <c r="K518" s="31" t="str">
        <f>IF(IMPORT[[#This Row],[b1]]="","",IMPORT[[#This Row],[b1]]-IMPORT[[#This Row],[a1]])</f>
        <v/>
      </c>
      <c r="L518" s="32">
        <f ca="1">SUM(INDIRECT(IMPORT_VAR[TABLENAME]&amp;"[@a"&amp;$1:$1-1&amp;"]"),INDIRECT(IMPORT_VAR[TABLENAME]&amp;"[@c"&amp;$1:$1-1&amp;"]"))</f>
        <v>14</v>
      </c>
      <c r="M518" s="31"/>
      <c r="N518" s="31" t="str">
        <f>IF(IMPORT[[#This Row],[b2]]="","",IMPORT[[#This Row],[b2]]-IMPORT[[#This Row],[a2]])</f>
        <v/>
      </c>
      <c r="O518" s="32">
        <f ca="1">SUM(INDIRECT(IMPORT_VAR[TABLENAME]&amp;"[@a"&amp;$1:$1-1&amp;"]"),INDIRECT(IMPORT_VAR[TABLENAME]&amp;"[@c"&amp;$1:$1-1&amp;"]"))</f>
        <v>14</v>
      </c>
      <c r="P518" s="33"/>
      <c r="Q518" s="33" t="str">
        <f>IF(IMPORT[[#This Row],[b3]]="","",IMPORT[[#This Row],[b3]]-IMPORT[[#This Row],[a3]])</f>
        <v/>
      </c>
      <c r="R518" s="32">
        <f ca="1">SUM(INDIRECT(IMPORT_VAR[TABLENAME]&amp;"[@a"&amp;$1:$1-1&amp;"]"),INDIRECT(IMPORT_VAR[TABLENAME]&amp;"[@c"&amp;$1:$1-1&amp;"]"))</f>
        <v>14</v>
      </c>
      <c r="S518" s="33"/>
      <c r="T518" s="33" t="str">
        <f>IF(IMPORT[[#This Row],[b4]]="","",IMPORT[[#This Row],[b4]]-IMPORT[[#This Row],[a4]])</f>
        <v/>
      </c>
      <c r="U518" s="32">
        <f ca="1">SUM(INDIRECT(IMPORT_VAR[TABLENAME]&amp;"[@a"&amp;$1:$1-1&amp;"]"),INDIRECT(IMPORT_VAR[TABLENAME]&amp;"[@c"&amp;$1:$1-1&amp;"]"))</f>
        <v>14</v>
      </c>
      <c r="V518" s="33"/>
      <c r="W518" s="31"/>
      <c r="X518" s="31" t="str">
        <f>IF(IMPORT[[#This Row],[b5]]="","",IMPORT[[#This Row],[b5]]-IMPORT[[#This Row],[a5]])</f>
        <v/>
      </c>
      <c r="Y518" s="49">
        <f ca="1">SUM(INDIRECT(IMPORT_VAR[TABLENAME]&amp;"[@a"&amp;$1:$1-1&amp;"]"),INDIRECT(IMPORT_VAR[TABLENAME]&amp;"[@c"&amp;$1:$1-1&amp;"]"))</f>
        <v>14</v>
      </c>
      <c r="Z518" s="51" t="s">
        <v>5695</v>
      </c>
      <c r="AA518" s="51">
        <v>6600</v>
      </c>
      <c r="AB518" s="51"/>
      <c r="AC518" s="51" t="str">
        <f>CONCATENATE(IMPORT[[#This Row],[1]]," ",IMPORT[[#This Row],[2]],IF(IMPORT[[#This Row],[3]]="","",CONCATENATE(" ",IMPORT[[#This Row],[3]])))</f>
        <v>Asahan 6600</v>
      </c>
      <c r="AD518" s="51" t="str">
        <f>CONCATENATE("Import ",IMPORT[[#This Row],[Ket]])</f>
        <v>Import C4</v>
      </c>
      <c r="AE518" s="52">
        <v>144</v>
      </c>
      <c r="AF518" s="52" t="s">
        <v>5118</v>
      </c>
      <c r="AG518" s="52" t="s">
        <v>5780</v>
      </c>
      <c r="AH518" s="52">
        <f ca="1">IMPORT[[#This Row],[C]]</f>
        <v>14</v>
      </c>
      <c r="AI518" s="126" t="str">
        <f>CONCATENATE(IMPORT[[#This Row],[6]]," ",IMPORT[[#This Row],[7]])</f>
        <v>144 PCS</v>
      </c>
    </row>
    <row r="519" spans="1:35">
      <c r="A519" s="102">
        <v>517</v>
      </c>
      <c r="B519" s="31" t="str">
        <f ca="1">IF(IMPORT[[#This Row],[C]]&lt;1,"",ROW()-2)</f>
        <v/>
      </c>
      <c r="C519" s="57" t="s">
        <v>3358</v>
      </c>
      <c r="D519" s="31" t="s">
        <v>3055</v>
      </c>
      <c r="E519" s="31">
        <v>360</v>
      </c>
      <c r="F519" s="31">
        <f ca="1">IMPORT[TT]</f>
        <v>0</v>
      </c>
      <c r="G519" s="31"/>
      <c r="H519" s="34" t="s">
        <v>3300</v>
      </c>
      <c r="I519" s="32">
        <v>0</v>
      </c>
      <c r="K519" s="31" t="str">
        <f>IF(IMPORT[[#This Row],[b1]]="","",IMPORT[[#This Row],[b1]]-IMPORT[[#This Row],[a1]])</f>
        <v/>
      </c>
      <c r="L519" s="32">
        <f ca="1">SUM(INDIRECT(IMPORT_VAR[TABLENAME]&amp;"[@a"&amp;$1:$1-1&amp;"]"),INDIRECT(IMPORT_VAR[TABLENAME]&amp;"[@c"&amp;$1:$1-1&amp;"]"))</f>
        <v>0</v>
      </c>
      <c r="M519" s="31"/>
      <c r="N519" s="31" t="str">
        <f>IF(IMPORT[[#This Row],[b2]]="","",IMPORT[[#This Row],[b2]]-IMPORT[[#This Row],[a2]])</f>
        <v/>
      </c>
      <c r="O519" s="32">
        <f ca="1">SUM(INDIRECT(IMPORT_VAR[TABLENAME]&amp;"[@a"&amp;$1:$1-1&amp;"]"),INDIRECT(IMPORT_VAR[TABLENAME]&amp;"[@c"&amp;$1:$1-1&amp;"]"))</f>
        <v>0</v>
      </c>
      <c r="P519" s="33"/>
      <c r="Q519" s="33" t="str">
        <f>IF(IMPORT[[#This Row],[b3]]="","",IMPORT[[#This Row],[b3]]-IMPORT[[#This Row],[a3]])</f>
        <v/>
      </c>
      <c r="R519" s="32">
        <f ca="1">SUM(INDIRECT(IMPORT_VAR[TABLENAME]&amp;"[@a"&amp;$1:$1-1&amp;"]"),INDIRECT(IMPORT_VAR[TABLENAME]&amp;"[@c"&amp;$1:$1-1&amp;"]"))</f>
        <v>0</v>
      </c>
      <c r="S519" s="33"/>
      <c r="T519" s="33" t="str">
        <f>IF(IMPORT[[#This Row],[b4]]="","",IMPORT[[#This Row],[b4]]-IMPORT[[#This Row],[a4]])</f>
        <v/>
      </c>
      <c r="U519" s="32">
        <f ca="1">SUM(INDIRECT(IMPORT_VAR[TABLENAME]&amp;"[@a"&amp;$1:$1-1&amp;"]"),INDIRECT(IMPORT_VAR[TABLENAME]&amp;"[@c"&amp;$1:$1-1&amp;"]"))</f>
        <v>0</v>
      </c>
      <c r="V519" s="33"/>
      <c r="W519" s="31"/>
      <c r="X519" s="31" t="str">
        <f>IF(IMPORT[[#This Row],[b5]]="","",IMPORT[[#This Row],[b5]]-IMPORT[[#This Row],[a5]])</f>
        <v/>
      </c>
      <c r="Y519" s="49">
        <f ca="1">SUM(INDIRECT(IMPORT_VAR[TABLENAME]&amp;"[@a"&amp;$1:$1-1&amp;"]"),INDIRECT(IMPORT_VAR[TABLENAME]&amp;"[@c"&amp;$1:$1-1&amp;"]"))</f>
        <v>0</v>
      </c>
      <c r="Z519" s="51" t="s">
        <v>3055</v>
      </c>
      <c r="AA519" s="51" t="s">
        <v>3358</v>
      </c>
      <c r="AB519" s="51"/>
      <c r="AC519" s="51" t="str">
        <f>CONCATENATE(IMPORT[[#This Row],[1]]," ",IMPORT[[#This Row],[2]],IF(IMPORT[[#This Row],[3]]="","",CONCATENATE(" ",IMPORT[[#This Row],[3]])))</f>
        <v>Study Board 8025</v>
      </c>
      <c r="AD519" s="51" t="str">
        <f>CONCATENATE("Import ",IMPORT[[#This Row],[Ket]])</f>
        <v>Import C4</v>
      </c>
      <c r="AE519" s="52">
        <v>360</v>
      </c>
      <c r="AF519" s="52" t="s">
        <v>5118</v>
      </c>
      <c r="AG519" s="52" t="s">
        <v>5780</v>
      </c>
      <c r="AH519" s="52">
        <f ca="1">IMPORT[[#This Row],[C]]</f>
        <v>0</v>
      </c>
      <c r="AI519" s="126" t="str">
        <f>CONCATENATE(IMPORT[[#This Row],[6]]," ",IMPORT[[#This Row],[7]])</f>
        <v>360 PCS</v>
      </c>
    </row>
    <row r="520" spans="1:35">
      <c r="A520" s="102">
        <v>518</v>
      </c>
      <c r="B520" s="31" t="str">
        <f ca="1">IF(IMPORT[[#This Row],[C]]&lt;1,"",ROW()-2)</f>
        <v/>
      </c>
      <c r="C520" s="57" t="s">
        <v>3361</v>
      </c>
      <c r="D520" s="31" t="s">
        <v>2994</v>
      </c>
      <c r="E520" s="31">
        <v>72</v>
      </c>
      <c r="F520" s="31">
        <f ca="1">IMPORT[TT]</f>
        <v>0</v>
      </c>
      <c r="G520" s="31"/>
      <c r="H520" s="34" t="s">
        <v>3300</v>
      </c>
      <c r="I520" s="32">
        <v>0</v>
      </c>
      <c r="K520" s="31" t="str">
        <f>IF(IMPORT[[#This Row],[b1]]="","",IMPORT[[#This Row],[b1]]-IMPORT[[#This Row],[a1]])</f>
        <v/>
      </c>
      <c r="L520" s="32">
        <f ca="1">SUM(INDIRECT(IMPORT_VAR[TABLENAME]&amp;"[@a"&amp;$1:$1-1&amp;"]"),INDIRECT(IMPORT_VAR[TABLENAME]&amp;"[@c"&amp;$1:$1-1&amp;"]"))</f>
        <v>0</v>
      </c>
      <c r="M520" s="31"/>
      <c r="N520" s="31" t="str">
        <f>IF(IMPORT[[#This Row],[b2]]="","",IMPORT[[#This Row],[b2]]-IMPORT[[#This Row],[a2]])</f>
        <v/>
      </c>
      <c r="O520" s="32">
        <f ca="1">SUM(INDIRECT(IMPORT_VAR[TABLENAME]&amp;"[@a"&amp;$1:$1-1&amp;"]"),INDIRECT(IMPORT_VAR[TABLENAME]&amp;"[@c"&amp;$1:$1-1&amp;"]"))</f>
        <v>0</v>
      </c>
      <c r="P520" s="33"/>
      <c r="Q520" s="33" t="str">
        <f>IF(IMPORT[[#This Row],[b3]]="","",IMPORT[[#This Row],[b3]]-IMPORT[[#This Row],[a3]])</f>
        <v/>
      </c>
      <c r="R520" s="32">
        <f ca="1">SUM(INDIRECT(IMPORT_VAR[TABLENAME]&amp;"[@a"&amp;$1:$1-1&amp;"]"),INDIRECT(IMPORT_VAR[TABLENAME]&amp;"[@c"&amp;$1:$1-1&amp;"]"))</f>
        <v>0</v>
      </c>
      <c r="S520" s="33"/>
      <c r="T520" s="33" t="str">
        <f>IF(IMPORT[[#This Row],[b4]]="","",IMPORT[[#This Row],[b4]]-IMPORT[[#This Row],[a4]])</f>
        <v/>
      </c>
      <c r="U520" s="32">
        <f ca="1">SUM(INDIRECT(IMPORT_VAR[TABLENAME]&amp;"[@a"&amp;$1:$1-1&amp;"]"),INDIRECT(IMPORT_VAR[TABLENAME]&amp;"[@c"&amp;$1:$1-1&amp;"]"))</f>
        <v>0</v>
      </c>
      <c r="V520" s="33"/>
      <c r="W520" s="31"/>
      <c r="X520" s="31" t="str">
        <f>IF(IMPORT[[#This Row],[b5]]="","",IMPORT[[#This Row],[b5]]-IMPORT[[#This Row],[a5]])</f>
        <v/>
      </c>
      <c r="Y520" s="49">
        <f ca="1">SUM(INDIRECT(IMPORT_VAR[TABLENAME]&amp;"[@a"&amp;$1:$1-1&amp;"]"),INDIRECT(IMPORT_VAR[TABLENAME]&amp;"[@c"&amp;$1:$1-1&amp;"]"))</f>
        <v>0</v>
      </c>
      <c r="Z520" s="51" t="s">
        <v>5715</v>
      </c>
      <c r="AA520" s="51" t="s">
        <v>5737</v>
      </c>
      <c r="AB520" s="51" t="s">
        <v>5743</v>
      </c>
      <c r="AC520" s="51" t="str">
        <f>CONCATENATE(IMPORT[[#This Row],[1]]," ",IMPORT[[#This Row],[2]],IF(IMPORT[[#This Row],[3]]="","",CONCATENATE(" ",IMPORT[[#This Row],[3]])))</f>
        <v>NoteBook B1005 (B5）</v>
      </c>
      <c r="AD520" s="51" t="str">
        <f>CONCATENATE("Import ",IMPORT[[#This Row],[Ket]])</f>
        <v>Import C4</v>
      </c>
      <c r="AE520" s="52">
        <v>72</v>
      </c>
      <c r="AF520" s="52" t="s">
        <v>5118</v>
      </c>
      <c r="AG520" s="52" t="s">
        <v>5780</v>
      </c>
      <c r="AH520" s="52">
        <f ca="1">IMPORT[[#This Row],[C]]</f>
        <v>0</v>
      </c>
      <c r="AI520" s="126" t="str">
        <f>CONCATENATE(IMPORT[[#This Row],[6]]," ",IMPORT[[#This Row],[7]])</f>
        <v>72 PCS</v>
      </c>
    </row>
    <row r="521" spans="1:35">
      <c r="A521" s="102">
        <v>519</v>
      </c>
      <c r="B521" s="31" t="str">
        <f ca="1">IF(IMPORT[[#This Row],[C]]&lt;1,"",ROW()-2)</f>
        <v/>
      </c>
      <c r="C521" s="57" t="s">
        <v>3362</v>
      </c>
      <c r="D521" s="31" t="s">
        <v>3243</v>
      </c>
      <c r="E521" s="31">
        <v>576</v>
      </c>
      <c r="F521" s="31">
        <f ca="1">IMPORT[TT]</f>
        <v>0</v>
      </c>
      <c r="G521" s="31"/>
      <c r="H521" s="34" t="s">
        <v>3301</v>
      </c>
      <c r="I521" s="32">
        <v>0</v>
      </c>
      <c r="K521" s="31" t="str">
        <f>IF(IMPORT[[#This Row],[b1]]="","",IMPORT[[#This Row],[b1]]-IMPORT[[#This Row],[a1]])</f>
        <v/>
      </c>
      <c r="L521" s="32">
        <f ca="1">SUM(INDIRECT(IMPORT_VAR[TABLENAME]&amp;"[@a"&amp;$1:$1-1&amp;"]"),INDIRECT(IMPORT_VAR[TABLENAME]&amp;"[@c"&amp;$1:$1-1&amp;"]"))</f>
        <v>0</v>
      </c>
      <c r="M521" s="31"/>
      <c r="N521" s="31" t="str">
        <f>IF(IMPORT[[#This Row],[b2]]="","",IMPORT[[#This Row],[b2]]-IMPORT[[#This Row],[a2]])</f>
        <v/>
      </c>
      <c r="O521" s="32">
        <f ca="1">SUM(INDIRECT(IMPORT_VAR[TABLENAME]&amp;"[@a"&amp;$1:$1-1&amp;"]"),INDIRECT(IMPORT_VAR[TABLENAME]&amp;"[@c"&amp;$1:$1-1&amp;"]"))</f>
        <v>0</v>
      </c>
      <c r="P521" s="33"/>
      <c r="Q521" s="33" t="str">
        <f>IF(IMPORT[[#This Row],[b3]]="","",IMPORT[[#This Row],[b3]]-IMPORT[[#This Row],[a3]])</f>
        <v/>
      </c>
      <c r="R521" s="32">
        <f ca="1">SUM(INDIRECT(IMPORT_VAR[TABLENAME]&amp;"[@a"&amp;$1:$1-1&amp;"]"),INDIRECT(IMPORT_VAR[TABLENAME]&amp;"[@c"&amp;$1:$1-1&amp;"]"))</f>
        <v>0</v>
      </c>
      <c r="S521" s="33"/>
      <c r="T521" s="33" t="str">
        <f>IF(IMPORT[[#This Row],[b4]]="","",IMPORT[[#This Row],[b4]]-IMPORT[[#This Row],[a4]])</f>
        <v/>
      </c>
      <c r="U521" s="32">
        <f ca="1">SUM(INDIRECT(IMPORT_VAR[TABLENAME]&amp;"[@a"&amp;$1:$1-1&amp;"]"),INDIRECT(IMPORT_VAR[TABLENAME]&amp;"[@c"&amp;$1:$1-1&amp;"]"))</f>
        <v>0</v>
      </c>
      <c r="V521" s="33"/>
      <c r="W521" s="31"/>
      <c r="X521" s="31" t="str">
        <f>IF(IMPORT[[#This Row],[b5]]="","",IMPORT[[#This Row],[b5]]-IMPORT[[#This Row],[a5]])</f>
        <v/>
      </c>
      <c r="Y521" s="49">
        <f ca="1">SUM(INDIRECT(IMPORT_VAR[TABLENAME]&amp;"[@a"&amp;$1:$1-1&amp;"]"),INDIRECT(IMPORT_VAR[TABLENAME]&amp;"[@c"&amp;$1:$1-1&amp;"]"))</f>
        <v>0</v>
      </c>
      <c r="Z521" s="51" t="s">
        <v>5718</v>
      </c>
      <c r="AA521" s="51" t="s">
        <v>3362</v>
      </c>
      <c r="AB521" s="52"/>
      <c r="AC521" s="52" t="str">
        <f>CONCATENATE(IMPORT[[#This Row],[1]]," ",IMPORT[[#This Row],[2]],IF(IMPORT[[#This Row],[3]]="","",CONCATENATE(" ",IMPORT[[#This Row],[3]])))</f>
        <v>Refill Gel GR-090</v>
      </c>
      <c r="AD521" s="52" t="str">
        <f>CONCATENATE("Import ",IMPORT[[#This Row],[Ket]])</f>
        <v>Import C5</v>
      </c>
      <c r="AE521" s="52">
        <v>576</v>
      </c>
      <c r="AF521" s="52" t="s">
        <v>5118</v>
      </c>
      <c r="AG521" s="52" t="s">
        <v>5780</v>
      </c>
      <c r="AH521" s="52">
        <f ca="1">IMPORT[[#This Row],[C]]</f>
        <v>0</v>
      </c>
      <c r="AI521" s="126" t="str">
        <f>CONCATENATE(IMPORT[[#This Row],[6]]," ",IMPORT[[#This Row],[7]])</f>
        <v>576 PCS</v>
      </c>
    </row>
    <row r="522" spans="1:35">
      <c r="A522" s="102">
        <v>520</v>
      </c>
      <c r="B522" s="31">
        <f ca="1">IF(IMPORT[[#This Row],[C]]&lt;1,"",ROW()-2)</f>
        <v>520</v>
      </c>
      <c r="C522" s="57" t="s">
        <v>3238</v>
      </c>
      <c r="D522" s="31" t="s">
        <v>3243</v>
      </c>
      <c r="E522" s="31">
        <v>20000</v>
      </c>
      <c r="F522" s="31">
        <f ca="1">IMPORT[TT]</f>
        <v>1</v>
      </c>
      <c r="G522" s="31"/>
      <c r="H522" s="34" t="s">
        <v>3301</v>
      </c>
      <c r="I522" s="32">
        <v>1</v>
      </c>
      <c r="K522" s="31" t="str">
        <f>IF(IMPORT[[#This Row],[b1]]="","",IMPORT[[#This Row],[b1]]-IMPORT[[#This Row],[a1]])</f>
        <v/>
      </c>
      <c r="L522" s="32">
        <f ca="1">SUM(INDIRECT(IMPORT_VAR[TABLENAME]&amp;"[@a"&amp;$1:$1-1&amp;"]"),INDIRECT(IMPORT_VAR[TABLENAME]&amp;"[@c"&amp;$1:$1-1&amp;"]"))</f>
        <v>1</v>
      </c>
      <c r="M522" s="31"/>
      <c r="N522" s="31" t="str">
        <f>IF(IMPORT[[#This Row],[b2]]="","",IMPORT[[#This Row],[b2]]-IMPORT[[#This Row],[a2]])</f>
        <v/>
      </c>
      <c r="O522" s="32">
        <f ca="1">SUM(INDIRECT(IMPORT_VAR[TABLENAME]&amp;"[@a"&amp;$1:$1-1&amp;"]"),INDIRECT(IMPORT_VAR[TABLENAME]&amp;"[@c"&amp;$1:$1-1&amp;"]"))</f>
        <v>1</v>
      </c>
      <c r="P522" s="33"/>
      <c r="Q522" s="33" t="str">
        <f>IF(IMPORT[[#This Row],[b3]]="","",IMPORT[[#This Row],[b3]]-IMPORT[[#This Row],[a3]])</f>
        <v/>
      </c>
      <c r="R522" s="32">
        <f ca="1">SUM(INDIRECT(IMPORT_VAR[TABLENAME]&amp;"[@a"&amp;$1:$1-1&amp;"]"),INDIRECT(IMPORT_VAR[TABLENAME]&amp;"[@c"&amp;$1:$1-1&amp;"]"))</f>
        <v>1</v>
      </c>
      <c r="S522" s="33"/>
      <c r="T522" s="33" t="str">
        <f>IF(IMPORT[[#This Row],[b4]]="","",IMPORT[[#This Row],[b4]]-IMPORT[[#This Row],[a4]])</f>
        <v/>
      </c>
      <c r="U522" s="32">
        <f ca="1">SUM(INDIRECT(IMPORT_VAR[TABLENAME]&amp;"[@a"&amp;$1:$1-1&amp;"]"),INDIRECT(IMPORT_VAR[TABLENAME]&amp;"[@c"&amp;$1:$1-1&amp;"]"))</f>
        <v>1</v>
      </c>
      <c r="V522" s="33"/>
      <c r="W522" s="31"/>
      <c r="X522" s="31" t="str">
        <f>IF(IMPORT[[#This Row],[b5]]="","",IMPORT[[#This Row],[b5]]-IMPORT[[#This Row],[a5]])</f>
        <v/>
      </c>
      <c r="Y522" s="49">
        <f ca="1">SUM(INDIRECT(IMPORT_VAR[TABLENAME]&amp;"[@a"&amp;$1:$1-1&amp;"]"),INDIRECT(IMPORT_VAR[TABLENAME]&amp;"[@c"&amp;$1:$1-1&amp;"]"))</f>
        <v>1</v>
      </c>
      <c r="Z522" s="51" t="s">
        <v>5718</v>
      </c>
      <c r="AA522" s="51" t="s">
        <v>3238</v>
      </c>
      <c r="AB522" s="52"/>
      <c r="AC522" s="52" t="str">
        <f>CONCATENATE(IMPORT[[#This Row],[1]]," ",IMPORT[[#This Row],[2]],IF(IMPORT[[#This Row],[3]]="","",CONCATENATE(" ",IMPORT[[#This Row],[3]])))</f>
        <v>Refill Gel UTN-1</v>
      </c>
      <c r="AD522" s="52" t="str">
        <f>CONCATENATE("Import ",IMPORT[[#This Row],[Ket]])</f>
        <v>Import C5</v>
      </c>
      <c r="AE522" s="52">
        <v>20000</v>
      </c>
      <c r="AF522" s="52" t="s">
        <v>5118</v>
      </c>
      <c r="AG522" s="52" t="s">
        <v>5780</v>
      </c>
      <c r="AH522" s="52">
        <f ca="1">IMPORT[[#This Row],[C]]</f>
        <v>1</v>
      </c>
      <c r="AI522" s="126" t="str">
        <f>CONCATENATE(IMPORT[[#This Row],[6]]," ",IMPORT[[#This Row],[7]])</f>
        <v>20000 PCS</v>
      </c>
    </row>
    <row r="523" spans="1:35">
      <c r="A523" s="102">
        <v>521</v>
      </c>
      <c r="B523" s="31">
        <f ca="1">IF(IMPORT[[#This Row],[C]]&lt;1,"",ROW()-2)</f>
        <v>521</v>
      </c>
      <c r="C523" s="57" t="s">
        <v>3292</v>
      </c>
      <c r="D523" s="31" t="s">
        <v>2763</v>
      </c>
      <c r="E523" s="31">
        <v>360</v>
      </c>
      <c r="F523" s="31">
        <f ca="1">IMPORT[TT]</f>
        <v>27</v>
      </c>
      <c r="G523" s="31"/>
      <c r="H523" s="34" t="s">
        <v>3301</v>
      </c>
      <c r="I523" s="32">
        <v>27</v>
      </c>
      <c r="K523" s="31" t="str">
        <f>IF(IMPORT[[#This Row],[b1]]="","",IMPORT[[#This Row],[b1]]-IMPORT[[#This Row],[a1]])</f>
        <v/>
      </c>
      <c r="L523" s="32">
        <f ca="1">SUM(INDIRECT(IMPORT_VAR[TABLENAME]&amp;"[@a"&amp;$1:$1-1&amp;"]"),INDIRECT(IMPORT_VAR[TABLENAME]&amp;"[@c"&amp;$1:$1-1&amp;"]"))</f>
        <v>27</v>
      </c>
      <c r="M523" s="31"/>
      <c r="N523" s="31" t="str">
        <f>IF(IMPORT[[#This Row],[b2]]="","",IMPORT[[#This Row],[b2]]-IMPORT[[#This Row],[a2]])</f>
        <v/>
      </c>
      <c r="O523" s="32">
        <f ca="1">SUM(INDIRECT(IMPORT_VAR[TABLENAME]&amp;"[@a"&amp;$1:$1-1&amp;"]"),INDIRECT(IMPORT_VAR[TABLENAME]&amp;"[@c"&amp;$1:$1-1&amp;"]"))</f>
        <v>27</v>
      </c>
      <c r="P523" s="33"/>
      <c r="Q523" s="33" t="str">
        <f>IF(IMPORT[[#This Row],[b3]]="","",IMPORT[[#This Row],[b3]]-IMPORT[[#This Row],[a3]])</f>
        <v/>
      </c>
      <c r="R523" s="32">
        <f ca="1">SUM(INDIRECT(IMPORT_VAR[TABLENAME]&amp;"[@a"&amp;$1:$1-1&amp;"]"),INDIRECT(IMPORT_VAR[TABLENAME]&amp;"[@c"&amp;$1:$1-1&amp;"]"))</f>
        <v>27</v>
      </c>
      <c r="S523" s="33"/>
      <c r="T523" s="33" t="str">
        <f>IF(IMPORT[[#This Row],[b4]]="","",IMPORT[[#This Row],[b4]]-IMPORT[[#This Row],[a4]])</f>
        <v/>
      </c>
      <c r="U523" s="32">
        <f ca="1">SUM(INDIRECT(IMPORT_VAR[TABLENAME]&amp;"[@a"&amp;$1:$1-1&amp;"]"),INDIRECT(IMPORT_VAR[TABLENAME]&amp;"[@c"&amp;$1:$1-1&amp;"]"))</f>
        <v>27</v>
      </c>
      <c r="V523" s="33"/>
      <c r="W523" s="31"/>
      <c r="X523" s="31" t="str">
        <f>IF(IMPORT[[#This Row],[b5]]="","",IMPORT[[#This Row],[b5]]-IMPORT[[#This Row],[a5]])</f>
        <v/>
      </c>
      <c r="Y523" s="49">
        <f ca="1">SUM(INDIRECT(IMPORT_VAR[TABLENAME]&amp;"[@a"&amp;$1:$1-1&amp;"]"),INDIRECT(IMPORT_VAR[TABLENAME]&amp;"[@c"&amp;$1:$1-1&amp;"]"))</f>
        <v>27</v>
      </c>
      <c r="Z523" s="51" t="s">
        <v>2763</v>
      </c>
      <c r="AA523" s="52" t="s">
        <v>3292</v>
      </c>
      <c r="AB523" s="51"/>
      <c r="AC523" s="51" t="str">
        <f>CONCATENATE(IMPORT[[#This Row],[1]]," ",IMPORT[[#This Row],[2]],IF(IMPORT[[#This Row],[3]]="","",CONCATENATE(" ",IMPORT[[#This Row],[3]])))</f>
        <v>Pocket GG-3</v>
      </c>
      <c r="AD523" s="51" t="str">
        <f>CONCATENATE("Import ",IMPORT[[#This Row],[Ket]])</f>
        <v>Import C5</v>
      </c>
      <c r="AE523" s="52">
        <v>360</v>
      </c>
      <c r="AF523" s="52" t="s">
        <v>5118</v>
      </c>
      <c r="AG523" s="52" t="s">
        <v>5780</v>
      </c>
      <c r="AH523" s="52">
        <f ca="1">IMPORT[[#This Row],[C]]</f>
        <v>27</v>
      </c>
      <c r="AI523" s="126" t="str">
        <f>CONCATENATE(IMPORT[[#This Row],[6]]," ",IMPORT[[#This Row],[7]])</f>
        <v>360 PCS</v>
      </c>
    </row>
    <row r="524" spans="1:35">
      <c r="A524" s="102">
        <v>522</v>
      </c>
      <c r="B524" s="31">
        <f ca="1">IF(IMPORT[[#This Row],[C]]&lt;1,"",ROW()-2)</f>
        <v>522</v>
      </c>
      <c r="C524" s="57" t="s">
        <v>3363</v>
      </c>
      <c r="D524" s="31" t="s">
        <v>3163</v>
      </c>
      <c r="E524" s="31">
        <v>1000</v>
      </c>
      <c r="F524" s="31">
        <f ca="1">IMPORT[TT]</f>
        <v>68</v>
      </c>
      <c r="G524" s="31"/>
      <c r="H524" s="34" t="s">
        <v>3301</v>
      </c>
      <c r="I524" s="32">
        <v>68</v>
      </c>
      <c r="K524" s="31" t="str">
        <f>IF(IMPORT[[#This Row],[b1]]="","",IMPORT[[#This Row],[b1]]-IMPORT[[#This Row],[a1]])</f>
        <v/>
      </c>
      <c r="L524" s="32">
        <f ca="1">SUM(INDIRECT(IMPORT_VAR[TABLENAME]&amp;"[@a"&amp;$1:$1-1&amp;"]"),INDIRECT(IMPORT_VAR[TABLENAME]&amp;"[@c"&amp;$1:$1-1&amp;"]"))</f>
        <v>68</v>
      </c>
      <c r="M524" s="31"/>
      <c r="N524" s="31" t="str">
        <f>IF(IMPORT[[#This Row],[b2]]="","",IMPORT[[#This Row],[b2]]-IMPORT[[#This Row],[a2]])</f>
        <v/>
      </c>
      <c r="O524" s="32">
        <f ca="1">SUM(INDIRECT(IMPORT_VAR[TABLENAME]&amp;"[@a"&amp;$1:$1-1&amp;"]"),INDIRECT(IMPORT_VAR[TABLENAME]&amp;"[@c"&amp;$1:$1-1&amp;"]"))</f>
        <v>68</v>
      </c>
      <c r="P524" s="33"/>
      <c r="Q524" s="33" t="str">
        <f>IF(IMPORT[[#This Row],[b3]]="","",IMPORT[[#This Row],[b3]]-IMPORT[[#This Row],[a3]])</f>
        <v/>
      </c>
      <c r="R524" s="32">
        <f ca="1">SUM(INDIRECT(IMPORT_VAR[TABLENAME]&amp;"[@a"&amp;$1:$1-1&amp;"]"),INDIRECT(IMPORT_VAR[TABLENAME]&amp;"[@c"&amp;$1:$1-1&amp;"]"))</f>
        <v>68</v>
      </c>
      <c r="S524" s="33"/>
      <c r="T524" s="33" t="str">
        <f>IF(IMPORT[[#This Row],[b4]]="","",IMPORT[[#This Row],[b4]]-IMPORT[[#This Row],[a4]])</f>
        <v/>
      </c>
      <c r="U524" s="32">
        <f ca="1">SUM(INDIRECT(IMPORT_VAR[TABLENAME]&amp;"[@a"&amp;$1:$1-1&amp;"]"),INDIRECT(IMPORT_VAR[TABLENAME]&amp;"[@c"&amp;$1:$1-1&amp;"]"))</f>
        <v>68</v>
      </c>
      <c r="V524" s="33"/>
      <c r="W524" s="31"/>
      <c r="X524" s="31" t="str">
        <f>IF(IMPORT[[#This Row],[b5]]="","",IMPORT[[#This Row],[b5]]-IMPORT[[#This Row],[a5]])</f>
        <v/>
      </c>
      <c r="Y524" s="49">
        <f ca="1">SUM(INDIRECT(IMPORT_VAR[TABLENAME]&amp;"[@a"&amp;$1:$1-1&amp;"]"),INDIRECT(IMPORT_VAR[TABLENAME]&amp;"[@c"&amp;$1:$1-1&amp;"]"))</f>
        <v>68</v>
      </c>
      <c r="Z524" s="51" t="s">
        <v>3163</v>
      </c>
      <c r="AA524" s="51" t="s">
        <v>3363</v>
      </c>
      <c r="AB524" s="51"/>
      <c r="AC524" s="51" t="str">
        <f>CONCATENATE(IMPORT[[#This Row],[1]]," ",IMPORT[[#This Row],[2]],IF(IMPORT[[#This Row],[3]]="","",CONCATENATE(" ",IMPORT[[#This Row],[3]])))</f>
        <v>Wrapper 5070-1</v>
      </c>
      <c r="AD524" s="51" t="str">
        <f>CONCATENATE("Import ",IMPORT[[#This Row],[Ket]])</f>
        <v>Import C5</v>
      </c>
      <c r="AE524" s="52">
        <v>1000</v>
      </c>
      <c r="AF524" s="52" t="s">
        <v>5118</v>
      </c>
      <c r="AG524" s="52" t="s">
        <v>5780</v>
      </c>
      <c r="AH524" s="52">
        <f ca="1">IMPORT[[#This Row],[C]]</f>
        <v>68</v>
      </c>
      <c r="AI524" s="126" t="str">
        <f>CONCATENATE(IMPORT[[#This Row],[6]]," ",IMPORT[[#This Row],[7]])</f>
        <v>1000 PCS</v>
      </c>
    </row>
    <row r="525" spans="1:35">
      <c r="A525" s="102">
        <v>523</v>
      </c>
      <c r="B525" s="31">
        <f ca="1">IF(IMPORT[[#This Row],[C]]&lt;1,"",ROW()-2)</f>
        <v>523</v>
      </c>
      <c r="C525" s="57" t="s">
        <v>3740</v>
      </c>
      <c r="D525" s="31" t="s">
        <v>3163</v>
      </c>
      <c r="E525" s="31">
        <v>1000</v>
      </c>
      <c r="F525" s="31">
        <f ca="1">IMPORT[TT]</f>
        <v>17</v>
      </c>
      <c r="G525" s="31"/>
      <c r="H525" s="34" t="s">
        <v>3301</v>
      </c>
      <c r="I525" s="32">
        <v>17</v>
      </c>
      <c r="K525" s="31" t="str">
        <f>IF(IMPORT[[#This Row],[b1]]="","",IMPORT[[#This Row],[b1]]-IMPORT[[#This Row],[a1]])</f>
        <v/>
      </c>
      <c r="L525" s="32">
        <f ca="1">SUM(INDIRECT(IMPORT_VAR[TABLENAME]&amp;"[@a"&amp;$1:$1-1&amp;"]"),INDIRECT(IMPORT_VAR[TABLENAME]&amp;"[@c"&amp;$1:$1-1&amp;"]"))</f>
        <v>17</v>
      </c>
      <c r="M525" s="31"/>
      <c r="N525" s="31" t="str">
        <f>IF(IMPORT[[#This Row],[b2]]="","",IMPORT[[#This Row],[b2]]-IMPORT[[#This Row],[a2]])</f>
        <v/>
      </c>
      <c r="O525" s="32">
        <f ca="1">SUM(INDIRECT(IMPORT_VAR[TABLENAME]&amp;"[@a"&amp;$1:$1-1&amp;"]"),INDIRECT(IMPORT_VAR[TABLENAME]&amp;"[@c"&amp;$1:$1-1&amp;"]"))</f>
        <v>17</v>
      </c>
      <c r="P525" s="33"/>
      <c r="Q525" s="33" t="str">
        <f>IF(IMPORT[[#This Row],[b3]]="","",IMPORT[[#This Row],[b3]]-IMPORT[[#This Row],[a3]])</f>
        <v/>
      </c>
      <c r="R525" s="32">
        <f ca="1">SUM(INDIRECT(IMPORT_VAR[TABLENAME]&amp;"[@a"&amp;$1:$1-1&amp;"]"),INDIRECT(IMPORT_VAR[TABLENAME]&amp;"[@c"&amp;$1:$1-1&amp;"]"))</f>
        <v>17</v>
      </c>
      <c r="S525" s="33"/>
      <c r="T525" s="33" t="str">
        <f>IF(IMPORT[[#This Row],[b4]]="","",IMPORT[[#This Row],[b4]]-IMPORT[[#This Row],[a4]])</f>
        <v/>
      </c>
      <c r="U525" s="32">
        <f ca="1">SUM(INDIRECT(IMPORT_VAR[TABLENAME]&amp;"[@a"&amp;$1:$1-1&amp;"]"),INDIRECT(IMPORT_VAR[TABLENAME]&amp;"[@c"&amp;$1:$1-1&amp;"]"))</f>
        <v>17</v>
      </c>
      <c r="V525" s="33"/>
      <c r="W525" s="31"/>
      <c r="X525" s="31" t="str">
        <f>IF(IMPORT[[#This Row],[b5]]="","",IMPORT[[#This Row],[b5]]-IMPORT[[#This Row],[a5]])</f>
        <v/>
      </c>
      <c r="Y525" s="49">
        <f ca="1">SUM(INDIRECT(IMPORT_VAR[TABLENAME]&amp;"[@a"&amp;$1:$1-1&amp;"]"),INDIRECT(IMPORT_VAR[TABLENAME]&amp;"[@c"&amp;$1:$1-1&amp;"]"))</f>
        <v>17</v>
      </c>
      <c r="Z525" s="51" t="s">
        <v>3163</v>
      </c>
      <c r="AA525" s="51" t="s">
        <v>3740</v>
      </c>
      <c r="AB525" s="51"/>
      <c r="AC525" s="51" t="str">
        <f>CONCATENATE(IMPORT[[#This Row],[1]]," ",IMPORT[[#This Row],[2]],IF(IMPORT[[#This Row],[3]]="","",CONCATENATE(" ",IMPORT[[#This Row],[3]])))</f>
        <v>Wrapper 5070-4</v>
      </c>
      <c r="AD525" s="51" t="str">
        <f>CONCATENATE("Import ",IMPORT[[#This Row],[Ket]])</f>
        <v>Import C5</v>
      </c>
      <c r="AE525" s="52">
        <v>1000</v>
      </c>
      <c r="AF525" s="52" t="s">
        <v>5118</v>
      </c>
      <c r="AG525" s="52" t="s">
        <v>5780</v>
      </c>
      <c r="AH525" s="52">
        <f ca="1">IMPORT[[#This Row],[C]]</f>
        <v>17</v>
      </c>
      <c r="AI525" s="126" t="str">
        <f>CONCATENATE(IMPORT[[#This Row],[6]]," ",IMPORT[[#This Row],[7]])</f>
        <v>1000 PCS</v>
      </c>
    </row>
    <row r="526" spans="1:35">
      <c r="A526" s="102">
        <v>524</v>
      </c>
      <c r="B526" s="31">
        <f ca="1">IF(IMPORT[[#This Row],[C]]&lt;1,"",ROW()-2)</f>
        <v>524</v>
      </c>
      <c r="C526" s="57" t="s">
        <v>3741</v>
      </c>
      <c r="D526" s="31" t="s">
        <v>3163</v>
      </c>
      <c r="E526" s="31">
        <v>1000</v>
      </c>
      <c r="F526" s="31">
        <f ca="1">IMPORT[TT]</f>
        <v>13</v>
      </c>
      <c r="G526" s="31"/>
      <c r="H526" s="34" t="s">
        <v>3301</v>
      </c>
      <c r="I526" s="32">
        <v>13</v>
      </c>
      <c r="K526" s="31" t="str">
        <f>IF(IMPORT[[#This Row],[b1]]="","",IMPORT[[#This Row],[b1]]-IMPORT[[#This Row],[a1]])</f>
        <v/>
      </c>
      <c r="L526" s="32">
        <f ca="1">SUM(INDIRECT(IMPORT_VAR[TABLENAME]&amp;"[@a"&amp;$1:$1-1&amp;"]"),INDIRECT(IMPORT_VAR[TABLENAME]&amp;"[@c"&amp;$1:$1-1&amp;"]"))</f>
        <v>13</v>
      </c>
      <c r="M526" s="31"/>
      <c r="N526" s="31" t="str">
        <f>IF(IMPORT[[#This Row],[b2]]="","",IMPORT[[#This Row],[b2]]-IMPORT[[#This Row],[a2]])</f>
        <v/>
      </c>
      <c r="O526" s="32">
        <f ca="1">SUM(INDIRECT(IMPORT_VAR[TABLENAME]&amp;"[@a"&amp;$1:$1-1&amp;"]"),INDIRECT(IMPORT_VAR[TABLENAME]&amp;"[@c"&amp;$1:$1-1&amp;"]"))</f>
        <v>13</v>
      </c>
      <c r="P526" s="33"/>
      <c r="Q526" s="33" t="str">
        <f>IF(IMPORT[[#This Row],[b3]]="","",IMPORT[[#This Row],[b3]]-IMPORT[[#This Row],[a3]])</f>
        <v/>
      </c>
      <c r="R526" s="32">
        <f ca="1">SUM(INDIRECT(IMPORT_VAR[TABLENAME]&amp;"[@a"&amp;$1:$1-1&amp;"]"),INDIRECT(IMPORT_VAR[TABLENAME]&amp;"[@c"&amp;$1:$1-1&amp;"]"))</f>
        <v>13</v>
      </c>
      <c r="S526" s="33"/>
      <c r="T526" s="33" t="str">
        <f>IF(IMPORT[[#This Row],[b4]]="","",IMPORT[[#This Row],[b4]]-IMPORT[[#This Row],[a4]])</f>
        <v/>
      </c>
      <c r="U526" s="32">
        <f ca="1">SUM(INDIRECT(IMPORT_VAR[TABLENAME]&amp;"[@a"&amp;$1:$1-1&amp;"]"),INDIRECT(IMPORT_VAR[TABLENAME]&amp;"[@c"&amp;$1:$1-1&amp;"]"))</f>
        <v>13</v>
      </c>
      <c r="V526" s="33"/>
      <c r="W526" s="31"/>
      <c r="X526" s="31" t="str">
        <f>IF(IMPORT[[#This Row],[b5]]="","",IMPORT[[#This Row],[b5]]-IMPORT[[#This Row],[a5]])</f>
        <v/>
      </c>
      <c r="Y526" s="49">
        <f ca="1">SUM(INDIRECT(IMPORT_VAR[TABLENAME]&amp;"[@a"&amp;$1:$1-1&amp;"]"),INDIRECT(IMPORT_VAR[TABLENAME]&amp;"[@c"&amp;$1:$1-1&amp;"]"))</f>
        <v>13</v>
      </c>
      <c r="Z526" s="51" t="s">
        <v>3163</v>
      </c>
      <c r="AA526" s="51" t="s">
        <v>3741</v>
      </c>
      <c r="AB526" s="51"/>
      <c r="AC526" s="51" t="str">
        <f>CONCATENATE(IMPORT[[#This Row],[1]]," ",IMPORT[[#This Row],[2]],IF(IMPORT[[#This Row],[3]]="","",CONCATENATE(" ",IMPORT[[#This Row],[3]])))</f>
        <v>Wrapper 5070-5</v>
      </c>
      <c r="AD526" s="51" t="str">
        <f>CONCATENATE("Import ",IMPORT[[#This Row],[Ket]])</f>
        <v>Import C5</v>
      </c>
      <c r="AE526" s="52">
        <v>1000</v>
      </c>
      <c r="AF526" s="52" t="s">
        <v>5118</v>
      </c>
      <c r="AG526" s="52" t="s">
        <v>5780</v>
      </c>
      <c r="AH526" s="52">
        <f ca="1">IMPORT[[#This Row],[C]]</f>
        <v>13</v>
      </c>
      <c r="AI526" s="126" t="str">
        <f>CONCATENATE(IMPORT[[#This Row],[6]]," ",IMPORT[[#This Row],[7]])</f>
        <v>1000 PCS</v>
      </c>
    </row>
    <row r="527" spans="1:35">
      <c r="A527" s="102">
        <v>525</v>
      </c>
      <c r="B527" s="31">
        <f ca="1">IF(IMPORT[[#This Row],[C]]&lt;1,"",ROW()-2)</f>
        <v>525</v>
      </c>
      <c r="C527" s="57">
        <v>8022</v>
      </c>
      <c r="D527" s="31" t="s">
        <v>3364</v>
      </c>
      <c r="E527" s="31">
        <v>144</v>
      </c>
      <c r="F527" s="31">
        <f ca="1">IMPORT[TT]</f>
        <v>18</v>
      </c>
      <c r="G527" s="31"/>
      <c r="H527" s="34" t="s">
        <v>3301</v>
      </c>
      <c r="I527" s="32">
        <v>18</v>
      </c>
      <c r="K527" s="31" t="str">
        <f>IF(IMPORT[[#This Row],[b1]]="","",IMPORT[[#This Row],[b1]]-IMPORT[[#This Row],[a1]])</f>
        <v/>
      </c>
      <c r="L527" s="32">
        <f ca="1">SUM(INDIRECT(IMPORT_VAR[TABLENAME]&amp;"[@a"&amp;$1:$1-1&amp;"]"),INDIRECT(IMPORT_VAR[TABLENAME]&amp;"[@c"&amp;$1:$1-1&amp;"]"))</f>
        <v>18</v>
      </c>
      <c r="M527" s="31"/>
      <c r="N527" s="31" t="str">
        <f>IF(IMPORT[[#This Row],[b2]]="","",IMPORT[[#This Row],[b2]]-IMPORT[[#This Row],[a2]])</f>
        <v/>
      </c>
      <c r="O527" s="32">
        <f ca="1">SUM(INDIRECT(IMPORT_VAR[TABLENAME]&amp;"[@a"&amp;$1:$1-1&amp;"]"),INDIRECT(IMPORT_VAR[TABLENAME]&amp;"[@c"&amp;$1:$1-1&amp;"]"))</f>
        <v>18</v>
      </c>
      <c r="P527" s="33"/>
      <c r="Q527" s="33" t="str">
        <f>IF(IMPORT[[#This Row],[b3]]="","",IMPORT[[#This Row],[b3]]-IMPORT[[#This Row],[a3]])</f>
        <v/>
      </c>
      <c r="R527" s="32">
        <f ca="1">SUM(INDIRECT(IMPORT_VAR[TABLENAME]&amp;"[@a"&amp;$1:$1-1&amp;"]"),INDIRECT(IMPORT_VAR[TABLENAME]&amp;"[@c"&amp;$1:$1-1&amp;"]"))</f>
        <v>18</v>
      </c>
      <c r="S527" s="33"/>
      <c r="T527" s="33" t="str">
        <f>IF(IMPORT[[#This Row],[b4]]="","",IMPORT[[#This Row],[b4]]-IMPORT[[#This Row],[a4]])</f>
        <v/>
      </c>
      <c r="U527" s="32">
        <f ca="1">SUM(INDIRECT(IMPORT_VAR[TABLENAME]&amp;"[@a"&amp;$1:$1-1&amp;"]"),INDIRECT(IMPORT_VAR[TABLENAME]&amp;"[@c"&amp;$1:$1-1&amp;"]"))</f>
        <v>18</v>
      </c>
      <c r="V527" s="33"/>
      <c r="W527" s="31"/>
      <c r="X527" s="31" t="str">
        <f>IF(IMPORT[[#This Row],[b5]]="","",IMPORT[[#This Row],[b5]]-IMPORT[[#This Row],[a5]])</f>
        <v/>
      </c>
      <c r="Y527" s="49">
        <f ca="1">SUM(INDIRECT(IMPORT_VAR[TABLENAME]&amp;"[@a"&amp;$1:$1-1&amp;"]"),INDIRECT(IMPORT_VAR[TABLENAME]&amp;"[@c"&amp;$1:$1-1&amp;"]"))</f>
        <v>18</v>
      </c>
      <c r="Z527" s="51" t="s">
        <v>3364</v>
      </c>
      <c r="AA527" s="51">
        <v>8022</v>
      </c>
      <c r="AB527" s="51"/>
      <c r="AC527" s="51" t="str">
        <f>CONCATENATE(IMPORT[[#This Row],[1]]," ",IMPORT[[#This Row],[2]],IF(IMPORT[[#This Row],[3]]="","",CONCATENATE(" ",IMPORT[[#This Row],[3]])))</f>
        <v>Learning Board 8022</v>
      </c>
      <c r="AD527" s="51" t="str">
        <f>CONCATENATE("Import ",IMPORT[[#This Row],[Ket]])</f>
        <v>Import C5</v>
      </c>
      <c r="AE527" s="52">
        <v>144</v>
      </c>
      <c r="AF527" s="52" t="s">
        <v>5118</v>
      </c>
      <c r="AG527" s="52" t="s">
        <v>5780</v>
      </c>
      <c r="AH527" s="52">
        <f ca="1">IMPORT[[#This Row],[C]]</f>
        <v>18</v>
      </c>
      <c r="AI527" s="126" t="str">
        <f>CONCATENATE(IMPORT[[#This Row],[6]]," ",IMPORT[[#This Row],[7]])</f>
        <v>144 PCS</v>
      </c>
    </row>
    <row r="528" spans="1:35">
      <c r="A528" s="102">
        <v>526</v>
      </c>
      <c r="B528" s="31">
        <f ca="1">IF(IMPORT[[#This Row],[C]]&lt;1,"",ROW()-2)</f>
        <v>526</v>
      </c>
      <c r="C528" s="57" t="s">
        <v>3365</v>
      </c>
      <c r="D528" s="31" t="s">
        <v>3366</v>
      </c>
      <c r="E528" s="31">
        <v>100</v>
      </c>
      <c r="F528" s="31">
        <f ca="1">IMPORT[TT]</f>
        <v>11</v>
      </c>
      <c r="G528" s="31" t="s">
        <v>3742</v>
      </c>
      <c r="H528" s="34" t="s">
        <v>3301</v>
      </c>
      <c r="I528" s="32">
        <v>11</v>
      </c>
      <c r="K528" s="31" t="str">
        <f>IF(IMPORT[[#This Row],[b1]]="","",IMPORT[[#This Row],[b1]]-IMPORT[[#This Row],[a1]])</f>
        <v/>
      </c>
      <c r="L528" s="32">
        <f ca="1">SUM(INDIRECT(IMPORT_VAR[TABLENAME]&amp;"[@a"&amp;$1:$1-1&amp;"]"),INDIRECT(IMPORT_VAR[TABLENAME]&amp;"[@c"&amp;$1:$1-1&amp;"]"))</f>
        <v>11</v>
      </c>
      <c r="M528" s="31"/>
      <c r="N528" s="31" t="str">
        <f>IF(IMPORT[[#This Row],[b2]]="","",IMPORT[[#This Row],[b2]]-IMPORT[[#This Row],[a2]])</f>
        <v/>
      </c>
      <c r="O528" s="32">
        <f ca="1">SUM(INDIRECT(IMPORT_VAR[TABLENAME]&amp;"[@a"&amp;$1:$1-1&amp;"]"),INDIRECT(IMPORT_VAR[TABLENAME]&amp;"[@c"&amp;$1:$1-1&amp;"]"))</f>
        <v>11</v>
      </c>
      <c r="P528" s="33"/>
      <c r="Q528" s="33" t="str">
        <f>IF(IMPORT[[#This Row],[b3]]="","",IMPORT[[#This Row],[b3]]-IMPORT[[#This Row],[a3]])</f>
        <v/>
      </c>
      <c r="R528" s="32">
        <f ca="1">SUM(INDIRECT(IMPORT_VAR[TABLENAME]&amp;"[@a"&amp;$1:$1-1&amp;"]"),INDIRECT(IMPORT_VAR[TABLENAME]&amp;"[@c"&amp;$1:$1-1&amp;"]"))</f>
        <v>11</v>
      </c>
      <c r="S528" s="33"/>
      <c r="T528" s="33" t="str">
        <f>IF(IMPORT[[#This Row],[b4]]="","",IMPORT[[#This Row],[b4]]-IMPORT[[#This Row],[a4]])</f>
        <v/>
      </c>
      <c r="U528" s="32">
        <f ca="1">SUM(INDIRECT(IMPORT_VAR[TABLENAME]&amp;"[@a"&amp;$1:$1-1&amp;"]"),INDIRECT(IMPORT_VAR[TABLENAME]&amp;"[@c"&amp;$1:$1-1&amp;"]"))</f>
        <v>11</v>
      </c>
      <c r="V528" s="33"/>
      <c r="W528" s="31"/>
      <c r="X528" s="31" t="str">
        <f>IF(IMPORT[[#This Row],[b5]]="","",IMPORT[[#This Row],[b5]]-IMPORT[[#This Row],[a5]])</f>
        <v/>
      </c>
      <c r="Y528" s="49">
        <f ca="1">SUM(INDIRECT(IMPORT_VAR[TABLENAME]&amp;"[@a"&amp;$1:$1-1&amp;"]"),INDIRECT(IMPORT_VAR[TABLENAME]&amp;"[@c"&amp;$1:$1-1&amp;"]"))</f>
        <v>11</v>
      </c>
      <c r="Z528" s="51" t="s">
        <v>3366</v>
      </c>
      <c r="AA528" s="51" t="s">
        <v>3365</v>
      </c>
      <c r="AB528" s="51"/>
      <c r="AC528" s="51" t="str">
        <f>CONCATENATE(IMPORT[[#This Row],[1]]," ",IMPORT[[#This Row],[2]],IF(IMPORT[[#This Row],[3]]="","",CONCATENATE(" ",IMPORT[[#This Row],[3]])))</f>
        <v>Key Ring KC-008</v>
      </c>
      <c r="AD528" s="51" t="str">
        <f>CONCATENATE("Import ",IMPORT[[#This Row],[Ket]])</f>
        <v>Import C5</v>
      </c>
      <c r="AE528" s="52">
        <v>100</v>
      </c>
      <c r="AF528" s="52" t="s">
        <v>5118</v>
      </c>
      <c r="AG528" s="52" t="s">
        <v>5780</v>
      </c>
      <c r="AH528" s="52">
        <f ca="1">IMPORT[[#This Row],[C]]</f>
        <v>11</v>
      </c>
      <c r="AI528" s="126" t="str">
        <f>CONCATENATE(IMPORT[[#This Row],[6]]," ",IMPORT[[#This Row],[7]])</f>
        <v>100 PCS</v>
      </c>
    </row>
    <row r="529" spans="1:35">
      <c r="A529" s="102">
        <v>527</v>
      </c>
      <c r="B529" s="31">
        <f ca="1">IF(IMPORT[[#This Row],[C]]&lt;1,"",ROW()-2)</f>
        <v>527</v>
      </c>
      <c r="C529" s="57">
        <v>501</v>
      </c>
      <c r="D529" s="31" t="s">
        <v>3367</v>
      </c>
      <c r="E529" s="31">
        <v>2000</v>
      </c>
      <c r="F529" s="31">
        <f ca="1">IMPORT[TT]</f>
        <v>12</v>
      </c>
      <c r="G529" s="31"/>
      <c r="H529" s="34" t="s">
        <v>3301</v>
      </c>
      <c r="I529" s="32">
        <v>12</v>
      </c>
      <c r="K529" s="31" t="str">
        <f>IF(IMPORT[[#This Row],[b1]]="","",IMPORT[[#This Row],[b1]]-IMPORT[[#This Row],[a1]])</f>
        <v/>
      </c>
      <c r="L529" s="32">
        <f ca="1">SUM(INDIRECT(IMPORT_VAR[TABLENAME]&amp;"[@a"&amp;$1:$1-1&amp;"]"),INDIRECT(IMPORT_VAR[TABLENAME]&amp;"[@c"&amp;$1:$1-1&amp;"]"))</f>
        <v>12</v>
      </c>
      <c r="M529" s="31"/>
      <c r="N529" s="31" t="str">
        <f>IF(IMPORT[[#This Row],[b2]]="","",IMPORT[[#This Row],[b2]]-IMPORT[[#This Row],[a2]])</f>
        <v/>
      </c>
      <c r="O529" s="32">
        <f ca="1">SUM(INDIRECT(IMPORT_VAR[TABLENAME]&amp;"[@a"&amp;$1:$1-1&amp;"]"),INDIRECT(IMPORT_VAR[TABLENAME]&amp;"[@c"&amp;$1:$1-1&amp;"]"))</f>
        <v>12</v>
      </c>
      <c r="P529" s="33"/>
      <c r="Q529" s="33" t="str">
        <f>IF(IMPORT[[#This Row],[b3]]="","",IMPORT[[#This Row],[b3]]-IMPORT[[#This Row],[a3]])</f>
        <v/>
      </c>
      <c r="R529" s="32">
        <f ca="1">SUM(INDIRECT(IMPORT_VAR[TABLENAME]&amp;"[@a"&amp;$1:$1-1&amp;"]"),INDIRECT(IMPORT_VAR[TABLENAME]&amp;"[@c"&amp;$1:$1-1&amp;"]"))</f>
        <v>12</v>
      </c>
      <c r="S529" s="33"/>
      <c r="T529" s="33" t="str">
        <f>IF(IMPORT[[#This Row],[b4]]="","",IMPORT[[#This Row],[b4]]-IMPORT[[#This Row],[a4]])</f>
        <v/>
      </c>
      <c r="U529" s="32">
        <f ca="1">SUM(INDIRECT(IMPORT_VAR[TABLENAME]&amp;"[@a"&amp;$1:$1-1&amp;"]"),INDIRECT(IMPORT_VAR[TABLENAME]&amp;"[@c"&amp;$1:$1-1&amp;"]"))</f>
        <v>12</v>
      </c>
      <c r="V529" s="33"/>
      <c r="W529" s="31"/>
      <c r="X529" s="31" t="str">
        <f>IF(IMPORT[[#This Row],[b5]]="","",IMPORT[[#This Row],[b5]]-IMPORT[[#This Row],[a5]])</f>
        <v/>
      </c>
      <c r="Y529" s="49">
        <f ca="1">SUM(INDIRECT(IMPORT_VAR[TABLENAME]&amp;"[@a"&amp;$1:$1-1&amp;"]"),INDIRECT(IMPORT_VAR[TABLENAME]&amp;"[@c"&amp;$1:$1-1&amp;"]"))</f>
        <v>12</v>
      </c>
      <c r="Z529" s="51" t="s">
        <v>4102</v>
      </c>
      <c r="AA529" s="51">
        <v>501</v>
      </c>
      <c r="AB529" s="51"/>
      <c r="AC529" s="51" t="str">
        <f>CONCATENATE(IMPORT[[#This Row],[1]]," ",IMPORT[[#This Row],[2]],IF(IMPORT[[#This Row],[3]]="","",CONCATENATE(" ",IMPORT[[#This Row],[3]])))</f>
        <v>Id Card 501</v>
      </c>
      <c r="AD529" s="51" t="str">
        <f>CONCATENATE("Import ",IMPORT[[#This Row],[Ket]])</f>
        <v>Import C5</v>
      </c>
      <c r="AE529" s="52">
        <v>2000</v>
      </c>
      <c r="AF529" s="52" t="s">
        <v>5118</v>
      </c>
      <c r="AG529" s="52" t="s">
        <v>5780</v>
      </c>
      <c r="AH529" s="52">
        <f ca="1">IMPORT[[#This Row],[C]]</f>
        <v>12</v>
      </c>
      <c r="AI529" s="126" t="str">
        <f>CONCATENATE(IMPORT[[#This Row],[6]]," ",IMPORT[[#This Row],[7]])</f>
        <v>2000 PCS</v>
      </c>
    </row>
    <row r="530" spans="1:35">
      <c r="A530" s="102">
        <v>528</v>
      </c>
      <c r="B530" s="31">
        <f ca="1">IF(IMPORT[[#This Row],[C]]&lt;1,"",ROW()-2)</f>
        <v>528</v>
      </c>
      <c r="C530" s="57" t="s">
        <v>3355</v>
      </c>
      <c r="D530" s="31" t="s">
        <v>3140</v>
      </c>
      <c r="E530" s="31">
        <v>576</v>
      </c>
      <c r="F530" s="31">
        <f ca="1">IMPORT[TT]</f>
        <v>4</v>
      </c>
      <c r="G530" s="31"/>
      <c r="H530" s="34" t="s">
        <v>3301</v>
      </c>
      <c r="I530" s="32">
        <v>4</v>
      </c>
      <c r="K530" s="31" t="str">
        <f>IF(IMPORT[[#This Row],[b1]]="","",IMPORT[[#This Row],[b1]]-IMPORT[[#This Row],[a1]])</f>
        <v/>
      </c>
      <c r="L530" s="32">
        <f ca="1">SUM(INDIRECT(IMPORT_VAR[TABLENAME]&amp;"[@a"&amp;$1:$1-1&amp;"]"),INDIRECT(IMPORT_VAR[TABLENAME]&amp;"[@c"&amp;$1:$1-1&amp;"]"))</f>
        <v>4</v>
      </c>
      <c r="M530" s="31"/>
      <c r="N530" s="31" t="str">
        <f>IF(IMPORT[[#This Row],[b2]]="","",IMPORT[[#This Row],[b2]]-IMPORT[[#This Row],[a2]])</f>
        <v/>
      </c>
      <c r="O530" s="32">
        <f ca="1">SUM(INDIRECT(IMPORT_VAR[TABLENAME]&amp;"[@a"&amp;$1:$1-1&amp;"]"),INDIRECT(IMPORT_VAR[TABLENAME]&amp;"[@c"&amp;$1:$1-1&amp;"]"))</f>
        <v>4</v>
      </c>
      <c r="P530" s="33"/>
      <c r="Q530" s="33" t="str">
        <f>IF(IMPORT[[#This Row],[b3]]="","",IMPORT[[#This Row],[b3]]-IMPORT[[#This Row],[a3]])</f>
        <v/>
      </c>
      <c r="R530" s="32">
        <f ca="1">SUM(INDIRECT(IMPORT_VAR[TABLENAME]&amp;"[@a"&amp;$1:$1-1&amp;"]"),INDIRECT(IMPORT_VAR[TABLENAME]&amp;"[@c"&amp;$1:$1-1&amp;"]"))</f>
        <v>4</v>
      </c>
      <c r="S530" s="33"/>
      <c r="T530" s="33" t="str">
        <f>IF(IMPORT[[#This Row],[b4]]="","",IMPORT[[#This Row],[b4]]-IMPORT[[#This Row],[a4]])</f>
        <v/>
      </c>
      <c r="U530" s="32">
        <f ca="1">SUM(INDIRECT(IMPORT_VAR[TABLENAME]&amp;"[@a"&amp;$1:$1-1&amp;"]"),INDIRECT(IMPORT_VAR[TABLENAME]&amp;"[@c"&amp;$1:$1-1&amp;"]"))</f>
        <v>4</v>
      </c>
      <c r="V530" s="33"/>
      <c r="W530" s="31"/>
      <c r="X530" s="31" t="str">
        <f>IF(IMPORT[[#This Row],[b5]]="","",IMPORT[[#This Row],[b5]]-IMPORT[[#This Row],[a5]])</f>
        <v/>
      </c>
      <c r="Y530" s="49">
        <f ca="1">SUM(INDIRECT(IMPORT_VAR[TABLENAME]&amp;"[@a"&amp;$1:$1-1&amp;"]"),INDIRECT(IMPORT_VAR[TABLENAME]&amp;"[@c"&amp;$1:$1-1&amp;"]"))</f>
        <v>4</v>
      </c>
      <c r="Z530" s="51" t="s">
        <v>5665</v>
      </c>
      <c r="AA530" s="51" t="s">
        <v>3355</v>
      </c>
      <c r="AB530" s="51"/>
      <c r="AC530" s="51" t="str">
        <f>CONCATENATE(IMPORT[[#This Row],[1]]," ",IMPORT[[#This Row],[2]],IF(IMPORT[[#This Row],[3]]="","",CONCATENATE(" ",IMPORT[[#This Row],[3]])))</f>
        <v>Tipe-ex Kertas NO.9360</v>
      </c>
      <c r="AD530" s="51" t="str">
        <f>CONCATENATE("Import ",IMPORT[[#This Row],[Ket]])</f>
        <v>Import C5</v>
      </c>
      <c r="AE530" s="52">
        <v>576</v>
      </c>
      <c r="AF530" s="52" t="s">
        <v>5118</v>
      </c>
      <c r="AG530" s="52" t="s">
        <v>5780</v>
      </c>
      <c r="AH530" s="52">
        <f ca="1">IMPORT[[#This Row],[C]]</f>
        <v>4</v>
      </c>
      <c r="AI530" s="126" t="str">
        <f>CONCATENATE(IMPORT[[#This Row],[6]]," ",IMPORT[[#This Row],[7]])</f>
        <v>576 PCS</v>
      </c>
    </row>
    <row r="531" spans="1:35">
      <c r="A531" s="102">
        <v>529</v>
      </c>
      <c r="B531" s="31">
        <f ca="1">IF(IMPORT[[#This Row],[C]]&lt;1,"",ROW()-2)</f>
        <v>529</v>
      </c>
      <c r="C531" s="57">
        <v>8692</v>
      </c>
      <c r="D531" s="31" t="s">
        <v>2819</v>
      </c>
      <c r="E531" s="31">
        <v>120</v>
      </c>
      <c r="F531" s="31">
        <f ca="1">IMPORT[TT]</f>
        <v>1</v>
      </c>
      <c r="G531" s="31"/>
      <c r="H531" s="34" t="s">
        <v>3301</v>
      </c>
      <c r="I531" s="32">
        <v>1</v>
      </c>
      <c r="K531" s="31" t="str">
        <f>IF(IMPORT[[#This Row],[b1]]="","",IMPORT[[#This Row],[b1]]-IMPORT[[#This Row],[a1]])</f>
        <v/>
      </c>
      <c r="L531" s="32">
        <f ca="1">SUM(INDIRECT(IMPORT_VAR[TABLENAME]&amp;"[@a"&amp;$1:$1-1&amp;"]"),INDIRECT(IMPORT_VAR[TABLENAME]&amp;"[@c"&amp;$1:$1-1&amp;"]"))</f>
        <v>1</v>
      </c>
      <c r="M531" s="31"/>
      <c r="N531" s="31" t="str">
        <f>IF(IMPORT[[#This Row],[b2]]="","",IMPORT[[#This Row],[b2]]-IMPORT[[#This Row],[a2]])</f>
        <v/>
      </c>
      <c r="O531" s="32">
        <f ca="1">SUM(INDIRECT(IMPORT_VAR[TABLENAME]&amp;"[@a"&amp;$1:$1-1&amp;"]"),INDIRECT(IMPORT_VAR[TABLENAME]&amp;"[@c"&amp;$1:$1-1&amp;"]"))</f>
        <v>1</v>
      </c>
      <c r="P531" s="33"/>
      <c r="Q531" s="33" t="str">
        <f>IF(IMPORT[[#This Row],[b3]]="","",IMPORT[[#This Row],[b3]]-IMPORT[[#This Row],[a3]])</f>
        <v/>
      </c>
      <c r="R531" s="32">
        <f ca="1">SUM(INDIRECT(IMPORT_VAR[TABLENAME]&amp;"[@a"&amp;$1:$1-1&amp;"]"),INDIRECT(IMPORT_VAR[TABLENAME]&amp;"[@c"&amp;$1:$1-1&amp;"]"))</f>
        <v>1</v>
      </c>
      <c r="S531" s="33"/>
      <c r="T531" s="33" t="str">
        <f>IF(IMPORT[[#This Row],[b4]]="","",IMPORT[[#This Row],[b4]]-IMPORT[[#This Row],[a4]])</f>
        <v/>
      </c>
      <c r="U531" s="32">
        <f ca="1">SUM(INDIRECT(IMPORT_VAR[TABLENAME]&amp;"[@a"&amp;$1:$1-1&amp;"]"),INDIRECT(IMPORT_VAR[TABLENAME]&amp;"[@c"&amp;$1:$1-1&amp;"]"))</f>
        <v>1</v>
      </c>
      <c r="V531" s="33"/>
      <c r="W531" s="31"/>
      <c r="X531" s="31" t="str">
        <f>IF(IMPORT[[#This Row],[b5]]="","",IMPORT[[#This Row],[b5]]-IMPORT[[#This Row],[a5]])</f>
        <v/>
      </c>
      <c r="Y531" s="49">
        <f ca="1">SUM(INDIRECT(IMPORT_VAR[TABLENAME]&amp;"[@a"&amp;$1:$1-1&amp;"]"),INDIRECT(IMPORT_VAR[TABLENAME]&amp;"[@c"&amp;$1:$1-1&amp;"]"))</f>
        <v>1</v>
      </c>
      <c r="Z531" s="51" t="s">
        <v>5695</v>
      </c>
      <c r="AA531" s="51">
        <v>8692</v>
      </c>
      <c r="AB531" s="51"/>
      <c r="AC531" s="51" t="str">
        <f>CONCATENATE(IMPORT[[#This Row],[1]]," ",IMPORT[[#This Row],[2]],IF(IMPORT[[#This Row],[3]]="","",CONCATENATE(" ",IMPORT[[#This Row],[3]])))</f>
        <v>Asahan 8692</v>
      </c>
      <c r="AD531" s="51" t="str">
        <f>CONCATENATE("Import ",IMPORT[[#This Row],[Ket]])</f>
        <v>Import C5</v>
      </c>
      <c r="AE531" s="52">
        <v>120</v>
      </c>
      <c r="AF531" s="52" t="s">
        <v>5118</v>
      </c>
      <c r="AG531" s="52" t="s">
        <v>5780</v>
      </c>
      <c r="AH531" s="52">
        <f ca="1">IMPORT[[#This Row],[C]]</f>
        <v>1</v>
      </c>
      <c r="AI531" s="126" t="str">
        <f>CONCATENATE(IMPORT[[#This Row],[6]]," ",IMPORT[[#This Row],[7]])</f>
        <v>120 PCS</v>
      </c>
    </row>
    <row r="532" spans="1:35">
      <c r="A532" s="102">
        <v>530</v>
      </c>
      <c r="B532" s="31">
        <f ca="1">IF(IMPORT[[#This Row],[C]]&lt;1,"",ROW()-2)</f>
        <v>530</v>
      </c>
      <c r="C532" s="57" t="s">
        <v>3369</v>
      </c>
      <c r="D532" s="31" t="s">
        <v>2994</v>
      </c>
      <c r="E532" s="31">
        <v>96</v>
      </c>
      <c r="F532" s="31">
        <f ca="1">IMPORT[TT]</f>
        <v>2</v>
      </c>
      <c r="G532" s="31"/>
      <c r="H532" s="34" t="s">
        <v>3301</v>
      </c>
      <c r="I532" s="32">
        <v>2</v>
      </c>
      <c r="K532" s="31" t="str">
        <f>IF(IMPORT[[#This Row],[b1]]="","",IMPORT[[#This Row],[b1]]-IMPORT[[#This Row],[a1]])</f>
        <v/>
      </c>
      <c r="L532" s="32">
        <f ca="1">SUM(INDIRECT(IMPORT_VAR[TABLENAME]&amp;"[@a"&amp;$1:$1-1&amp;"]"),INDIRECT(IMPORT_VAR[TABLENAME]&amp;"[@c"&amp;$1:$1-1&amp;"]"))</f>
        <v>2</v>
      </c>
      <c r="M532" s="31"/>
      <c r="N532" s="31" t="str">
        <f>IF(IMPORT[[#This Row],[b2]]="","",IMPORT[[#This Row],[b2]]-IMPORT[[#This Row],[a2]])</f>
        <v/>
      </c>
      <c r="O532" s="32">
        <f ca="1">SUM(INDIRECT(IMPORT_VAR[TABLENAME]&amp;"[@a"&amp;$1:$1-1&amp;"]"),INDIRECT(IMPORT_VAR[TABLENAME]&amp;"[@c"&amp;$1:$1-1&amp;"]"))</f>
        <v>2</v>
      </c>
      <c r="P532" s="33"/>
      <c r="Q532" s="33" t="str">
        <f>IF(IMPORT[[#This Row],[b3]]="","",IMPORT[[#This Row],[b3]]-IMPORT[[#This Row],[a3]])</f>
        <v/>
      </c>
      <c r="R532" s="32">
        <f ca="1">SUM(INDIRECT(IMPORT_VAR[TABLENAME]&amp;"[@a"&amp;$1:$1-1&amp;"]"),INDIRECT(IMPORT_VAR[TABLENAME]&amp;"[@c"&amp;$1:$1-1&amp;"]"))</f>
        <v>2</v>
      </c>
      <c r="S532" s="33"/>
      <c r="T532" s="33" t="str">
        <f>IF(IMPORT[[#This Row],[b4]]="","",IMPORT[[#This Row],[b4]]-IMPORT[[#This Row],[a4]])</f>
        <v/>
      </c>
      <c r="U532" s="32">
        <f ca="1">SUM(INDIRECT(IMPORT_VAR[TABLENAME]&amp;"[@a"&amp;$1:$1-1&amp;"]"),INDIRECT(IMPORT_VAR[TABLENAME]&amp;"[@c"&amp;$1:$1-1&amp;"]"))</f>
        <v>2</v>
      </c>
      <c r="V532" s="33"/>
      <c r="W532" s="31"/>
      <c r="X532" s="31" t="str">
        <f>IF(IMPORT[[#This Row],[b5]]="","",IMPORT[[#This Row],[b5]]-IMPORT[[#This Row],[a5]])</f>
        <v/>
      </c>
      <c r="Y532" s="49">
        <f ca="1">SUM(INDIRECT(IMPORT_VAR[TABLENAME]&amp;"[@a"&amp;$1:$1-1&amp;"]"),INDIRECT(IMPORT_VAR[TABLENAME]&amp;"[@c"&amp;$1:$1-1&amp;"]"))</f>
        <v>2</v>
      </c>
      <c r="Z532" s="51" t="s">
        <v>5715</v>
      </c>
      <c r="AA532" s="51" t="s">
        <v>5739</v>
      </c>
      <c r="AB532" s="51" t="s">
        <v>5742</v>
      </c>
      <c r="AC532" s="51" t="str">
        <f>CONCATENATE(IMPORT[[#This Row],[1]]," ",IMPORT[[#This Row],[2]],IF(IMPORT[[#This Row],[3]]="","",CONCATENATE(" ",IMPORT[[#This Row],[3]])))</f>
        <v>NoteBook B1012 (A5）</v>
      </c>
      <c r="AD532" s="51" t="str">
        <f>CONCATENATE("Import ",IMPORT[[#This Row],[Ket]])</f>
        <v>Import C5</v>
      </c>
      <c r="AE532" s="52">
        <v>96</v>
      </c>
      <c r="AF532" s="52" t="s">
        <v>5118</v>
      </c>
      <c r="AG532" s="52" t="s">
        <v>5780</v>
      </c>
      <c r="AH532" s="52">
        <f ca="1">IMPORT[[#This Row],[C]]</f>
        <v>2</v>
      </c>
      <c r="AI532" s="126" t="str">
        <f>CONCATENATE(IMPORT[[#This Row],[6]]," ",IMPORT[[#This Row],[7]])</f>
        <v>96 PCS</v>
      </c>
    </row>
    <row r="533" spans="1:35">
      <c r="A533" s="102">
        <v>531</v>
      </c>
      <c r="B533" s="31" t="str">
        <f ca="1">IF(IMPORT[[#This Row],[C]]&lt;1,"",ROW()-2)</f>
        <v/>
      </c>
      <c r="C533" s="57" t="s">
        <v>3372</v>
      </c>
      <c r="D533" s="31" t="s">
        <v>2994</v>
      </c>
      <c r="E533" s="31">
        <v>72</v>
      </c>
      <c r="F533" s="31">
        <f ca="1">IMPORT[TT]</f>
        <v>0</v>
      </c>
      <c r="G533" s="31"/>
      <c r="H533" s="34" t="s">
        <v>3301</v>
      </c>
      <c r="I533" s="32">
        <v>0</v>
      </c>
      <c r="K533" s="31" t="str">
        <f>IF(IMPORT[[#This Row],[b1]]="","",IMPORT[[#This Row],[b1]]-IMPORT[[#This Row],[a1]])</f>
        <v/>
      </c>
      <c r="L533" s="32">
        <f ca="1">SUM(INDIRECT(IMPORT_VAR[TABLENAME]&amp;"[@a"&amp;$1:$1-1&amp;"]"),INDIRECT(IMPORT_VAR[TABLENAME]&amp;"[@c"&amp;$1:$1-1&amp;"]"))</f>
        <v>0</v>
      </c>
      <c r="M533" s="31"/>
      <c r="N533" s="31" t="str">
        <f>IF(IMPORT[[#This Row],[b2]]="","",IMPORT[[#This Row],[b2]]-IMPORT[[#This Row],[a2]])</f>
        <v/>
      </c>
      <c r="O533" s="32">
        <f ca="1">SUM(INDIRECT(IMPORT_VAR[TABLENAME]&amp;"[@a"&amp;$1:$1-1&amp;"]"),INDIRECT(IMPORT_VAR[TABLENAME]&amp;"[@c"&amp;$1:$1-1&amp;"]"))</f>
        <v>0</v>
      </c>
      <c r="P533" s="33"/>
      <c r="Q533" s="33" t="str">
        <f>IF(IMPORT[[#This Row],[b3]]="","",IMPORT[[#This Row],[b3]]-IMPORT[[#This Row],[a3]])</f>
        <v/>
      </c>
      <c r="R533" s="32">
        <f ca="1">SUM(INDIRECT(IMPORT_VAR[TABLENAME]&amp;"[@a"&amp;$1:$1-1&amp;"]"),INDIRECT(IMPORT_VAR[TABLENAME]&amp;"[@c"&amp;$1:$1-1&amp;"]"))</f>
        <v>0</v>
      </c>
      <c r="S533" s="33"/>
      <c r="T533" s="33" t="str">
        <f>IF(IMPORT[[#This Row],[b4]]="","",IMPORT[[#This Row],[b4]]-IMPORT[[#This Row],[a4]])</f>
        <v/>
      </c>
      <c r="U533" s="32">
        <f ca="1">SUM(INDIRECT(IMPORT_VAR[TABLENAME]&amp;"[@a"&amp;$1:$1-1&amp;"]"),INDIRECT(IMPORT_VAR[TABLENAME]&amp;"[@c"&amp;$1:$1-1&amp;"]"))</f>
        <v>0</v>
      </c>
      <c r="V533" s="33"/>
      <c r="W533" s="31"/>
      <c r="X533" s="31" t="str">
        <f>IF(IMPORT[[#This Row],[b5]]="","",IMPORT[[#This Row],[b5]]-IMPORT[[#This Row],[a5]])</f>
        <v/>
      </c>
      <c r="Y533" s="49">
        <f ca="1">SUM(INDIRECT(IMPORT_VAR[TABLENAME]&amp;"[@a"&amp;$1:$1-1&amp;"]"),INDIRECT(IMPORT_VAR[TABLENAME]&amp;"[@c"&amp;$1:$1-1&amp;"]"))</f>
        <v>0</v>
      </c>
      <c r="Z533" s="51" t="s">
        <v>5715</v>
      </c>
      <c r="AA533" s="51" t="s">
        <v>5739</v>
      </c>
      <c r="AB533" s="51" t="s">
        <v>5743</v>
      </c>
      <c r="AC533" s="51" t="str">
        <f>CONCATENATE(IMPORT[[#This Row],[1]]," ",IMPORT[[#This Row],[2]],IF(IMPORT[[#This Row],[3]]="","",CONCATENATE(" ",IMPORT[[#This Row],[3]])))</f>
        <v>NoteBook B1012 (B5）</v>
      </c>
      <c r="AD533" s="51" t="str">
        <f>CONCATENATE("Import ",IMPORT[[#This Row],[Ket]])</f>
        <v>Import C5</v>
      </c>
      <c r="AE533" s="52">
        <v>72</v>
      </c>
      <c r="AF533" s="52" t="s">
        <v>5118</v>
      </c>
      <c r="AG533" s="52" t="s">
        <v>5780</v>
      </c>
      <c r="AH533" s="52">
        <f ca="1">IMPORT[[#This Row],[C]]</f>
        <v>0</v>
      </c>
      <c r="AI533" s="126" t="str">
        <f>CONCATENATE(IMPORT[[#This Row],[6]]," ",IMPORT[[#This Row],[7]])</f>
        <v>72 PCS</v>
      </c>
    </row>
    <row r="534" spans="1:35">
      <c r="A534" s="102">
        <v>532</v>
      </c>
      <c r="B534" s="31">
        <f ca="1">IF(IMPORT[[#This Row],[C]]&lt;1,"",ROW()-2)</f>
        <v>532</v>
      </c>
      <c r="C534" s="57" t="s">
        <v>3373</v>
      </c>
      <c r="D534" s="31" t="s">
        <v>2994</v>
      </c>
      <c r="E534" s="31">
        <v>72</v>
      </c>
      <c r="F534" s="31">
        <f ca="1">IMPORT[TT]</f>
        <v>4</v>
      </c>
      <c r="G534" s="31"/>
      <c r="H534" s="34" t="s">
        <v>3301</v>
      </c>
      <c r="I534" s="32">
        <v>4</v>
      </c>
      <c r="K534" s="31" t="str">
        <f>IF(IMPORT[[#This Row],[b1]]="","",IMPORT[[#This Row],[b1]]-IMPORT[[#This Row],[a1]])</f>
        <v/>
      </c>
      <c r="L534" s="32">
        <f ca="1">SUM(INDIRECT(IMPORT_VAR[TABLENAME]&amp;"[@a"&amp;$1:$1-1&amp;"]"),INDIRECT(IMPORT_VAR[TABLENAME]&amp;"[@c"&amp;$1:$1-1&amp;"]"))</f>
        <v>4</v>
      </c>
      <c r="M534" s="31"/>
      <c r="N534" s="31" t="str">
        <f>IF(IMPORT[[#This Row],[b2]]="","",IMPORT[[#This Row],[b2]]-IMPORT[[#This Row],[a2]])</f>
        <v/>
      </c>
      <c r="O534" s="32">
        <f ca="1">SUM(INDIRECT(IMPORT_VAR[TABLENAME]&amp;"[@a"&amp;$1:$1-1&amp;"]"),INDIRECT(IMPORT_VAR[TABLENAME]&amp;"[@c"&amp;$1:$1-1&amp;"]"))</f>
        <v>4</v>
      </c>
      <c r="P534" s="33"/>
      <c r="Q534" s="33" t="str">
        <f>IF(IMPORT[[#This Row],[b3]]="","",IMPORT[[#This Row],[b3]]-IMPORT[[#This Row],[a3]])</f>
        <v/>
      </c>
      <c r="R534" s="32">
        <f ca="1">SUM(INDIRECT(IMPORT_VAR[TABLENAME]&amp;"[@a"&amp;$1:$1-1&amp;"]"),INDIRECT(IMPORT_VAR[TABLENAME]&amp;"[@c"&amp;$1:$1-1&amp;"]"))</f>
        <v>4</v>
      </c>
      <c r="S534" s="33"/>
      <c r="T534" s="33" t="str">
        <f>IF(IMPORT[[#This Row],[b4]]="","",IMPORT[[#This Row],[b4]]-IMPORT[[#This Row],[a4]])</f>
        <v/>
      </c>
      <c r="U534" s="32">
        <f ca="1">SUM(INDIRECT(IMPORT_VAR[TABLENAME]&amp;"[@a"&amp;$1:$1-1&amp;"]"),INDIRECT(IMPORT_VAR[TABLENAME]&amp;"[@c"&amp;$1:$1-1&amp;"]"))</f>
        <v>4</v>
      </c>
      <c r="V534" s="33"/>
      <c r="W534" s="31"/>
      <c r="X534" s="31" t="str">
        <f>IF(IMPORT[[#This Row],[b5]]="","",IMPORT[[#This Row],[b5]]-IMPORT[[#This Row],[a5]])</f>
        <v/>
      </c>
      <c r="Y534" s="49">
        <f ca="1">SUM(INDIRECT(IMPORT_VAR[TABLENAME]&amp;"[@a"&amp;$1:$1-1&amp;"]"),INDIRECT(IMPORT_VAR[TABLENAME]&amp;"[@c"&amp;$1:$1-1&amp;"]"))</f>
        <v>4</v>
      </c>
      <c r="Z534" s="51" t="s">
        <v>5715</v>
      </c>
      <c r="AA534" s="51" t="s">
        <v>5741</v>
      </c>
      <c r="AB534" s="51" t="s">
        <v>5743</v>
      </c>
      <c r="AC534" s="51" t="str">
        <f>CONCATENATE(IMPORT[[#This Row],[1]]," ",IMPORT[[#This Row],[2]],IF(IMPORT[[#This Row],[3]]="","",CONCATENATE(" ",IMPORT[[#This Row],[3]])))</f>
        <v>NoteBook B1019 (B5）</v>
      </c>
      <c r="AD534" s="51" t="str">
        <f>CONCATENATE("Import ",IMPORT[[#This Row],[Ket]])</f>
        <v>Import C5</v>
      </c>
      <c r="AE534" s="52">
        <v>72</v>
      </c>
      <c r="AF534" s="52" t="s">
        <v>5118</v>
      </c>
      <c r="AG534" s="52" t="s">
        <v>5780</v>
      </c>
      <c r="AH534" s="52">
        <f ca="1">IMPORT[[#This Row],[C]]</f>
        <v>4</v>
      </c>
      <c r="AI534" s="126" t="str">
        <f>CONCATENATE(IMPORT[[#This Row],[6]]," ",IMPORT[[#This Row],[7]])</f>
        <v>72 PCS</v>
      </c>
    </row>
    <row r="535" spans="1:35">
      <c r="A535" s="102">
        <v>533</v>
      </c>
      <c r="B535" s="31">
        <f ca="1">IF(IMPORT[[#This Row],[C]]&lt;1,"",ROW()-2)</f>
        <v>533</v>
      </c>
      <c r="C535" s="57" t="s">
        <v>3374</v>
      </c>
      <c r="D535" s="31" t="s">
        <v>2994</v>
      </c>
      <c r="E535" s="31">
        <v>72</v>
      </c>
      <c r="F535" s="31">
        <f ca="1">IMPORT[TT]</f>
        <v>2</v>
      </c>
      <c r="G535" s="31"/>
      <c r="H535" s="34" t="s">
        <v>3301</v>
      </c>
      <c r="I535" s="32">
        <v>2</v>
      </c>
      <c r="K535" s="31" t="str">
        <f>IF(IMPORT[[#This Row],[b1]]="","",IMPORT[[#This Row],[b1]]-IMPORT[[#This Row],[a1]])</f>
        <v/>
      </c>
      <c r="L535" s="32">
        <f ca="1">SUM(INDIRECT(IMPORT_VAR[TABLENAME]&amp;"[@a"&amp;$1:$1-1&amp;"]"),INDIRECT(IMPORT_VAR[TABLENAME]&amp;"[@c"&amp;$1:$1-1&amp;"]"))</f>
        <v>2</v>
      </c>
      <c r="M535" s="31"/>
      <c r="N535" s="31" t="str">
        <f>IF(IMPORT[[#This Row],[b2]]="","",IMPORT[[#This Row],[b2]]-IMPORT[[#This Row],[a2]])</f>
        <v/>
      </c>
      <c r="O535" s="32">
        <f ca="1">SUM(INDIRECT(IMPORT_VAR[TABLENAME]&amp;"[@a"&amp;$1:$1-1&amp;"]"),INDIRECT(IMPORT_VAR[TABLENAME]&amp;"[@c"&amp;$1:$1-1&amp;"]"))</f>
        <v>2</v>
      </c>
      <c r="P535" s="33"/>
      <c r="Q535" s="33" t="str">
        <f>IF(IMPORT[[#This Row],[b3]]="","",IMPORT[[#This Row],[b3]]-IMPORT[[#This Row],[a3]])</f>
        <v/>
      </c>
      <c r="R535" s="32">
        <f ca="1">SUM(INDIRECT(IMPORT_VAR[TABLENAME]&amp;"[@a"&amp;$1:$1-1&amp;"]"),INDIRECT(IMPORT_VAR[TABLENAME]&amp;"[@c"&amp;$1:$1-1&amp;"]"))</f>
        <v>2</v>
      </c>
      <c r="S535" s="33"/>
      <c r="T535" s="33" t="str">
        <f>IF(IMPORT[[#This Row],[b4]]="","",IMPORT[[#This Row],[b4]]-IMPORT[[#This Row],[a4]])</f>
        <v/>
      </c>
      <c r="U535" s="32">
        <f ca="1">SUM(INDIRECT(IMPORT_VAR[TABLENAME]&amp;"[@a"&amp;$1:$1-1&amp;"]"),INDIRECT(IMPORT_VAR[TABLENAME]&amp;"[@c"&amp;$1:$1-1&amp;"]"))</f>
        <v>2</v>
      </c>
      <c r="V535" s="33"/>
      <c r="W535" s="31"/>
      <c r="X535" s="31" t="str">
        <f>IF(IMPORT[[#This Row],[b5]]="","",IMPORT[[#This Row],[b5]]-IMPORT[[#This Row],[a5]])</f>
        <v/>
      </c>
      <c r="Y535" s="49">
        <f ca="1">SUM(INDIRECT(IMPORT_VAR[TABLENAME]&amp;"[@a"&amp;$1:$1-1&amp;"]"),INDIRECT(IMPORT_VAR[TABLENAME]&amp;"[@c"&amp;$1:$1-1&amp;"]"))</f>
        <v>2</v>
      </c>
      <c r="Z535" s="51" t="s">
        <v>5715</v>
      </c>
      <c r="AA535" s="51" t="s">
        <v>5740</v>
      </c>
      <c r="AB535" s="51" t="s">
        <v>5743</v>
      </c>
      <c r="AC535" s="51" t="str">
        <f>CONCATENATE(IMPORT[[#This Row],[1]]," ",IMPORT[[#This Row],[2]],IF(IMPORT[[#This Row],[3]]="","",CONCATENATE(" ",IMPORT[[#This Row],[3]])))</f>
        <v>NoteBook B1018 (B5）</v>
      </c>
      <c r="AD535" s="51" t="str">
        <f>CONCATENATE("Import ",IMPORT[[#This Row],[Ket]])</f>
        <v>Import C5</v>
      </c>
      <c r="AE535" s="52">
        <v>72</v>
      </c>
      <c r="AF535" s="52" t="s">
        <v>5118</v>
      </c>
      <c r="AG535" s="52" t="s">
        <v>5780</v>
      </c>
      <c r="AH535" s="52">
        <f ca="1">IMPORT[[#This Row],[C]]</f>
        <v>2</v>
      </c>
      <c r="AI535" s="126" t="str">
        <f>CONCATENATE(IMPORT[[#This Row],[6]]," ",IMPORT[[#This Row],[7]])</f>
        <v>72 PCS</v>
      </c>
    </row>
    <row r="536" spans="1:35">
      <c r="A536" s="102">
        <v>534</v>
      </c>
      <c r="B536" s="31">
        <f ca="1">IF(IMPORT[[#This Row],[C]]&lt;1,"",ROW()-2)</f>
        <v>534</v>
      </c>
      <c r="C536" s="57" t="s">
        <v>3378</v>
      </c>
      <c r="D536" s="31" t="s">
        <v>2994</v>
      </c>
      <c r="E536" s="31">
        <v>96</v>
      </c>
      <c r="F536" s="31">
        <f ca="1">IMPORT[TT]</f>
        <v>1</v>
      </c>
      <c r="G536" s="31"/>
      <c r="H536" s="34" t="s">
        <v>3301</v>
      </c>
      <c r="I536" s="32">
        <v>1</v>
      </c>
      <c r="K536" s="31" t="str">
        <f>IF(IMPORT[[#This Row],[b1]]="","",IMPORT[[#This Row],[b1]]-IMPORT[[#This Row],[a1]])</f>
        <v/>
      </c>
      <c r="L536" s="32">
        <f ca="1">SUM(INDIRECT(IMPORT_VAR[TABLENAME]&amp;"[@a"&amp;$1:$1-1&amp;"]"),INDIRECT(IMPORT_VAR[TABLENAME]&amp;"[@c"&amp;$1:$1-1&amp;"]"))</f>
        <v>1</v>
      </c>
      <c r="M536" s="31"/>
      <c r="N536" s="31" t="str">
        <f>IF(IMPORT[[#This Row],[b2]]="","",IMPORT[[#This Row],[b2]]-IMPORT[[#This Row],[a2]])</f>
        <v/>
      </c>
      <c r="O536" s="32">
        <f ca="1">SUM(INDIRECT(IMPORT_VAR[TABLENAME]&amp;"[@a"&amp;$1:$1-1&amp;"]"),INDIRECT(IMPORT_VAR[TABLENAME]&amp;"[@c"&amp;$1:$1-1&amp;"]"))</f>
        <v>1</v>
      </c>
      <c r="P536" s="33"/>
      <c r="Q536" s="33" t="str">
        <f>IF(IMPORT[[#This Row],[b3]]="","",IMPORT[[#This Row],[b3]]-IMPORT[[#This Row],[a3]])</f>
        <v/>
      </c>
      <c r="R536" s="32">
        <f ca="1">SUM(INDIRECT(IMPORT_VAR[TABLENAME]&amp;"[@a"&amp;$1:$1-1&amp;"]"),INDIRECT(IMPORT_VAR[TABLENAME]&amp;"[@c"&amp;$1:$1-1&amp;"]"))</f>
        <v>1</v>
      </c>
      <c r="S536" s="33"/>
      <c r="T536" s="33" t="str">
        <f>IF(IMPORT[[#This Row],[b4]]="","",IMPORT[[#This Row],[b4]]-IMPORT[[#This Row],[a4]])</f>
        <v/>
      </c>
      <c r="U536" s="32">
        <f ca="1">SUM(INDIRECT(IMPORT_VAR[TABLENAME]&amp;"[@a"&amp;$1:$1-1&amp;"]"),INDIRECT(IMPORT_VAR[TABLENAME]&amp;"[@c"&amp;$1:$1-1&amp;"]"))</f>
        <v>1</v>
      </c>
      <c r="V536" s="33"/>
      <c r="W536" s="31"/>
      <c r="X536" s="31" t="str">
        <f>IF(IMPORT[[#This Row],[b5]]="","",IMPORT[[#This Row],[b5]]-IMPORT[[#This Row],[a5]])</f>
        <v/>
      </c>
      <c r="Y536" s="49">
        <f ca="1">SUM(INDIRECT(IMPORT_VAR[TABLENAME]&amp;"[@a"&amp;$1:$1-1&amp;"]"),INDIRECT(IMPORT_VAR[TABLENAME]&amp;"[@c"&amp;$1:$1-1&amp;"]"))</f>
        <v>1</v>
      </c>
      <c r="Z536" s="51" t="s">
        <v>5715</v>
      </c>
      <c r="AA536" s="51" t="s">
        <v>5734</v>
      </c>
      <c r="AB536" s="51" t="s">
        <v>5742</v>
      </c>
      <c r="AC536" s="51" t="str">
        <f>CONCATENATE(IMPORT[[#This Row],[1]]," ",IMPORT[[#This Row],[2]],IF(IMPORT[[#This Row],[3]]="","",CONCATENATE(" ",IMPORT[[#This Row],[3]])))</f>
        <v>NoteBook B0200 (A5）</v>
      </c>
      <c r="AD536" s="51" t="str">
        <f>CONCATENATE("Import ",IMPORT[[#This Row],[Ket]])</f>
        <v>Import C5</v>
      </c>
      <c r="AE536" s="52">
        <v>96</v>
      </c>
      <c r="AF536" s="52" t="s">
        <v>5118</v>
      </c>
      <c r="AG536" s="52" t="s">
        <v>5780</v>
      </c>
      <c r="AH536" s="52">
        <f ca="1">IMPORT[[#This Row],[C]]</f>
        <v>1</v>
      </c>
      <c r="AI536" s="126" t="str">
        <f>CONCATENATE(IMPORT[[#This Row],[6]]," ",IMPORT[[#This Row],[7]])</f>
        <v>96 PCS</v>
      </c>
    </row>
    <row r="537" spans="1:35">
      <c r="A537" s="102">
        <v>535</v>
      </c>
      <c r="B537" s="31" t="str">
        <f ca="1">IF(IMPORT[[#This Row],[C]]&lt;1,"",ROW()-2)</f>
        <v/>
      </c>
      <c r="C537" s="57" t="s">
        <v>3381</v>
      </c>
      <c r="D537" s="31" t="s">
        <v>2994</v>
      </c>
      <c r="E537" s="31">
        <v>72</v>
      </c>
      <c r="F537" s="31">
        <f ca="1">IMPORT[TT]</f>
        <v>0</v>
      </c>
      <c r="G537" s="31"/>
      <c r="H537" s="34" t="s">
        <v>3301</v>
      </c>
      <c r="I537" s="32">
        <v>0</v>
      </c>
      <c r="K537" s="31" t="str">
        <f>IF(IMPORT[[#This Row],[b1]]="","",IMPORT[[#This Row],[b1]]-IMPORT[[#This Row],[a1]])</f>
        <v/>
      </c>
      <c r="L537" s="32">
        <f ca="1">SUM(INDIRECT(IMPORT_VAR[TABLENAME]&amp;"[@a"&amp;$1:$1-1&amp;"]"),INDIRECT(IMPORT_VAR[TABLENAME]&amp;"[@c"&amp;$1:$1-1&amp;"]"))</f>
        <v>0</v>
      </c>
      <c r="M537" s="31"/>
      <c r="N537" s="31" t="str">
        <f>IF(IMPORT[[#This Row],[b2]]="","",IMPORT[[#This Row],[b2]]-IMPORT[[#This Row],[a2]])</f>
        <v/>
      </c>
      <c r="O537" s="32">
        <f ca="1">SUM(INDIRECT(IMPORT_VAR[TABLENAME]&amp;"[@a"&amp;$1:$1-1&amp;"]"),INDIRECT(IMPORT_VAR[TABLENAME]&amp;"[@c"&amp;$1:$1-1&amp;"]"))</f>
        <v>0</v>
      </c>
      <c r="P537" s="33"/>
      <c r="Q537" s="33" t="str">
        <f>IF(IMPORT[[#This Row],[b3]]="","",IMPORT[[#This Row],[b3]]-IMPORT[[#This Row],[a3]])</f>
        <v/>
      </c>
      <c r="R537" s="32">
        <f ca="1">SUM(INDIRECT(IMPORT_VAR[TABLENAME]&amp;"[@a"&amp;$1:$1-1&amp;"]"),INDIRECT(IMPORT_VAR[TABLENAME]&amp;"[@c"&amp;$1:$1-1&amp;"]"))</f>
        <v>0</v>
      </c>
      <c r="S537" s="33"/>
      <c r="T537" s="33" t="str">
        <f>IF(IMPORT[[#This Row],[b4]]="","",IMPORT[[#This Row],[b4]]-IMPORT[[#This Row],[a4]])</f>
        <v/>
      </c>
      <c r="U537" s="32">
        <f ca="1">SUM(INDIRECT(IMPORT_VAR[TABLENAME]&amp;"[@a"&amp;$1:$1-1&amp;"]"),INDIRECT(IMPORT_VAR[TABLENAME]&amp;"[@c"&amp;$1:$1-1&amp;"]"))</f>
        <v>0</v>
      </c>
      <c r="V537" s="33"/>
      <c r="W537" s="31"/>
      <c r="X537" s="31" t="str">
        <f>IF(IMPORT[[#This Row],[b5]]="","",IMPORT[[#This Row],[b5]]-IMPORT[[#This Row],[a5]])</f>
        <v/>
      </c>
      <c r="Y537" s="49">
        <f ca="1">SUM(INDIRECT(IMPORT_VAR[TABLENAME]&amp;"[@a"&amp;$1:$1-1&amp;"]"),INDIRECT(IMPORT_VAR[TABLENAME]&amp;"[@c"&amp;$1:$1-1&amp;"]"))</f>
        <v>0</v>
      </c>
      <c r="Z537" s="51" t="s">
        <v>5715</v>
      </c>
      <c r="AA537" s="51" t="s">
        <v>5734</v>
      </c>
      <c r="AB537" s="51" t="s">
        <v>5743</v>
      </c>
      <c r="AC537" s="51" t="str">
        <f>CONCATENATE(IMPORT[[#This Row],[1]]," ",IMPORT[[#This Row],[2]],IF(IMPORT[[#This Row],[3]]="","",CONCATENATE(" ",IMPORT[[#This Row],[3]])))</f>
        <v>NoteBook B0200 (B5）</v>
      </c>
      <c r="AD537" s="51" t="str">
        <f>CONCATENATE("Import ",IMPORT[[#This Row],[Ket]])</f>
        <v>Import C5</v>
      </c>
      <c r="AE537" s="52">
        <v>72</v>
      </c>
      <c r="AF537" s="52" t="s">
        <v>5118</v>
      </c>
      <c r="AG537" s="52" t="s">
        <v>5780</v>
      </c>
      <c r="AH537" s="52">
        <f ca="1">IMPORT[[#This Row],[C]]</f>
        <v>0</v>
      </c>
      <c r="AI537" s="126" t="str">
        <f>CONCATENATE(IMPORT[[#This Row],[6]]," ",IMPORT[[#This Row],[7]])</f>
        <v>72 PCS</v>
      </c>
    </row>
    <row r="538" spans="1:35">
      <c r="A538" s="102">
        <v>536</v>
      </c>
      <c r="B538" s="31">
        <f ca="1">IF(IMPORT[[#This Row],[C]]&lt;1,"",ROW()-2)</f>
        <v>536</v>
      </c>
      <c r="C538" s="57">
        <v>8692</v>
      </c>
      <c r="D538" s="31" t="s">
        <v>2819</v>
      </c>
      <c r="E538" s="31">
        <v>120</v>
      </c>
      <c r="F538" s="31">
        <f ca="1">IMPORT[TT]</f>
        <v>4</v>
      </c>
      <c r="G538" s="31"/>
      <c r="H538" s="34" t="s">
        <v>3743</v>
      </c>
      <c r="I538" s="32">
        <v>4</v>
      </c>
      <c r="K538" s="31" t="str">
        <f>IF(IMPORT[[#This Row],[b1]]="","",IMPORT[[#This Row],[b1]]-IMPORT[[#This Row],[a1]])</f>
        <v/>
      </c>
      <c r="L538" s="32">
        <f ca="1">SUM(INDIRECT(IMPORT_VAR[TABLENAME]&amp;"[@a"&amp;$1:$1-1&amp;"]"),INDIRECT(IMPORT_VAR[TABLENAME]&amp;"[@c"&amp;$1:$1-1&amp;"]"))</f>
        <v>4</v>
      </c>
      <c r="M538" s="31"/>
      <c r="N538" s="31" t="str">
        <f>IF(IMPORT[[#This Row],[b2]]="","",IMPORT[[#This Row],[b2]]-IMPORT[[#This Row],[a2]])</f>
        <v/>
      </c>
      <c r="O538" s="32">
        <f ca="1">SUM(INDIRECT(IMPORT_VAR[TABLENAME]&amp;"[@a"&amp;$1:$1-1&amp;"]"),INDIRECT(IMPORT_VAR[TABLENAME]&amp;"[@c"&amp;$1:$1-1&amp;"]"))</f>
        <v>4</v>
      </c>
      <c r="P538" s="33"/>
      <c r="Q538" s="33" t="str">
        <f>IF(IMPORT[[#This Row],[b3]]="","",IMPORT[[#This Row],[b3]]-IMPORT[[#This Row],[a3]])</f>
        <v/>
      </c>
      <c r="R538" s="32">
        <f ca="1">SUM(INDIRECT(IMPORT_VAR[TABLENAME]&amp;"[@a"&amp;$1:$1-1&amp;"]"),INDIRECT(IMPORT_VAR[TABLENAME]&amp;"[@c"&amp;$1:$1-1&amp;"]"))</f>
        <v>4</v>
      </c>
      <c r="S538" s="33"/>
      <c r="T538" s="33" t="str">
        <f>IF(IMPORT[[#This Row],[b4]]="","",IMPORT[[#This Row],[b4]]-IMPORT[[#This Row],[a4]])</f>
        <v/>
      </c>
      <c r="U538" s="32">
        <f ca="1">SUM(INDIRECT(IMPORT_VAR[TABLENAME]&amp;"[@a"&amp;$1:$1-1&amp;"]"),INDIRECT(IMPORT_VAR[TABLENAME]&amp;"[@c"&amp;$1:$1-1&amp;"]"))</f>
        <v>4</v>
      </c>
      <c r="V538" s="33"/>
      <c r="W538" s="31"/>
      <c r="X538" s="31" t="str">
        <f>IF(IMPORT[[#This Row],[b5]]="","",IMPORT[[#This Row],[b5]]-IMPORT[[#This Row],[a5]])</f>
        <v/>
      </c>
      <c r="Y538" s="49">
        <f ca="1">SUM(INDIRECT(IMPORT_VAR[TABLENAME]&amp;"[@a"&amp;$1:$1-1&amp;"]"),INDIRECT(IMPORT_VAR[TABLENAME]&amp;"[@c"&amp;$1:$1-1&amp;"]"))</f>
        <v>4</v>
      </c>
      <c r="Z538" s="51" t="s">
        <v>5695</v>
      </c>
      <c r="AA538" s="51">
        <v>8692</v>
      </c>
      <c r="AB538" s="51"/>
      <c r="AC538" s="51" t="str">
        <f>CONCATENATE(IMPORT[[#This Row],[1]]," ",IMPORT[[#This Row],[2]],IF(IMPORT[[#This Row],[3]]="","",CONCATENATE(" ",IMPORT[[#This Row],[3]])))</f>
        <v>Asahan 8692</v>
      </c>
      <c r="AD538" s="51" t="str">
        <f>CONCATENATE("Import ",IMPORT[[#This Row],[Ket]])</f>
        <v>Import C6</v>
      </c>
      <c r="AE538" s="52">
        <v>120</v>
      </c>
      <c r="AF538" s="52" t="s">
        <v>5118</v>
      </c>
      <c r="AG538" s="52" t="s">
        <v>5780</v>
      </c>
      <c r="AH538" s="52">
        <f ca="1">IMPORT[[#This Row],[C]]</f>
        <v>4</v>
      </c>
      <c r="AI538" s="126" t="str">
        <f>CONCATENATE(IMPORT[[#This Row],[6]]," ",IMPORT[[#This Row],[7]])</f>
        <v>120 PCS</v>
      </c>
    </row>
    <row r="539" spans="1:35">
      <c r="A539" s="102">
        <v>537</v>
      </c>
      <c r="B539" s="31">
        <f ca="1">IF(IMPORT[[#This Row],[C]]&lt;1,"",ROW()-2)</f>
        <v>537</v>
      </c>
      <c r="C539" s="57" t="s">
        <v>3744</v>
      </c>
      <c r="D539" s="31" t="s">
        <v>2819</v>
      </c>
      <c r="E539" s="31">
        <v>1728</v>
      </c>
      <c r="F539" s="31">
        <f ca="1">IMPORT[TT]</f>
        <v>3</v>
      </c>
      <c r="G539" s="31"/>
      <c r="H539" s="34" t="s">
        <v>3743</v>
      </c>
      <c r="I539" s="32">
        <v>3</v>
      </c>
      <c r="K539" s="31" t="str">
        <f>IF(IMPORT[[#This Row],[b1]]="","",IMPORT[[#This Row],[b1]]-IMPORT[[#This Row],[a1]])</f>
        <v/>
      </c>
      <c r="L539" s="32">
        <f ca="1">SUM(INDIRECT(IMPORT_VAR[TABLENAME]&amp;"[@a"&amp;$1:$1-1&amp;"]"),INDIRECT(IMPORT_VAR[TABLENAME]&amp;"[@c"&amp;$1:$1-1&amp;"]"))</f>
        <v>3</v>
      </c>
      <c r="M539" s="31"/>
      <c r="N539" s="31" t="str">
        <f>IF(IMPORT[[#This Row],[b2]]="","",IMPORT[[#This Row],[b2]]-IMPORT[[#This Row],[a2]])</f>
        <v/>
      </c>
      <c r="O539" s="32">
        <f ca="1">SUM(INDIRECT(IMPORT_VAR[TABLENAME]&amp;"[@a"&amp;$1:$1-1&amp;"]"),INDIRECT(IMPORT_VAR[TABLENAME]&amp;"[@c"&amp;$1:$1-1&amp;"]"))</f>
        <v>3</v>
      </c>
      <c r="P539" s="33"/>
      <c r="Q539" s="33" t="str">
        <f>IF(IMPORT[[#This Row],[b3]]="","",IMPORT[[#This Row],[b3]]-IMPORT[[#This Row],[a3]])</f>
        <v/>
      </c>
      <c r="R539" s="32">
        <f ca="1">SUM(INDIRECT(IMPORT_VAR[TABLENAME]&amp;"[@a"&amp;$1:$1-1&amp;"]"),INDIRECT(IMPORT_VAR[TABLENAME]&amp;"[@c"&amp;$1:$1-1&amp;"]"))</f>
        <v>3</v>
      </c>
      <c r="S539" s="33"/>
      <c r="T539" s="33" t="str">
        <f>IF(IMPORT[[#This Row],[b4]]="","",IMPORT[[#This Row],[b4]]-IMPORT[[#This Row],[a4]])</f>
        <v/>
      </c>
      <c r="U539" s="32">
        <f ca="1">SUM(INDIRECT(IMPORT_VAR[TABLENAME]&amp;"[@a"&amp;$1:$1-1&amp;"]"),INDIRECT(IMPORT_VAR[TABLENAME]&amp;"[@c"&amp;$1:$1-1&amp;"]"))</f>
        <v>3</v>
      </c>
      <c r="V539" s="33"/>
      <c r="W539" s="31"/>
      <c r="X539" s="31" t="str">
        <f>IF(IMPORT[[#This Row],[b5]]="","",IMPORT[[#This Row],[b5]]-IMPORT[[#This Row],[a5]])</f>
        <v/>
      </c>
      <c r="Y539" s="49">
        <f ca="1">SUM(INDIRECT(IMPORT_VAR[TABLENAME]&amp;"[@a"&amp;$1:$1-1&amp;"]"),INDIRECT(IMPORT_VAR[TABLENAME]&amp;"[@c"&amp;$1:$1-1&amp;"]"))</f>
        <v>3</v>
      </c>
      <c r="Z539" s="51" t="s">
        <v>5695</v>
      </c>
      <c r="AA539" s="51" t="s">
        <v>3744</v>
      </c>
      <c r="AB539" s="51"/>
      <c r="AC539" s="51" t="str">
        <f>CONCATENATE(IMPORT[[#This Row],[1]]," ",IMPORT[[#This Row],[2]],IF(IMPORT[[#This Row],[3]]="","",CONCATENATE(" ",IMPORT[[#This Row],[3]])))</f>
        <v>Asahan XH8077</v>
      </c>
      <c r="AD539" s="51" t="str">
        <f>CONCATENATE("Import ",IMPORT[[#This Row],[Ket]])</f>
        <v>Import C6</v>
      </c>
      <c r="AE539" s="52">
        <v>1728</v>
      </c>
      <c r="AF539" s="52" t="s">
        <v>5118</v>
      </c>
      <c r="AG539" s="52" t="s">
        <v>5780</v>
      </c>
      <c r="AH539" s="52">
        <f ca="1">IMPORT[[#This Row],[C]]</f>
        <v>3</v>
      </c>
      <c r="AI539" s="126" t="str">
        <f>CONCATENATE(IMPORT[[#This Row],[6]]," ",IMPORT[[#This Row],[7]])</f>
        <v>1728 PCS</v>
      </c>
    </row>
    <row r="540" spans="1:35">
      <c r="A540" s="102">
        <v>538</v>
      </c>
      <c r="B540" s="31">
        <f ca="1">IF(IMPORT[[#This Row],[C]]&lt;1,"",ROW()-2)</f>
        <v>538</v>
      </c>
      <c r="C540" s="57" t="s">
        <v>3745</v>
      </c>
      <c r="D540" s="31" t="s">
        <v>2819</v>
      </c>
      <c r="E540" s="31">
        <v>3200</v>
      </c>
      <c r="F540" s="31">
        <f ca="1">IMPORT[TT]</f>
        <v>2</v>
      </c>
      <c r="G540" s="31"/>
      <c r="H540" s="34" t="s">
        <v>3743</v>
      </c>
      <c r="I540" s="32">
        <v>2</v>
      </c>
      <c r="K540" s="31" t="str">
        <f>IF(IMPORT[[#This Row],[b1]]="","",IMPORT[[#This Row],[b1]]-IMPORT[[#This Row],[a1]])</f>
        <v/>
      </c>
      <c r="L540" s="32">
        <f ca="1">SUM(INDIRECT(IMPORT_VAR[TABLENAME]&amp;"[@a"&amp;$1:$1-1&amp;"]"),INDIRECT(IMPORT_VAR[TABLENAME]&amp;"[@c"&amp;$1:$1-1&amp;"]"))</f>
        <v>2</v>
      </c>
      <c r="M540" s="31"/>
      <c r="N540" s="31" t="str">
        <f>IF(IMPORT[[#This Row],[b2]]="","",IMPORT[[#This Row],[b2]]-IMPORT[[#This Row],[a2]])</f>
        <v/>
      </c>
      <c r="O540" s="32">
        <f ca="1">SUM(INDIRECT(IMPORT_VAR[TABLENAME]&amp;"[@a"&amp;$1:$1-1&amp;"]"),INDIRECT(IMPORT_VAR[TABLENAME]&amp;"[@c"&amp;$1:$1-1&amp;"]"))</f>
        <v>2</v>
      </c>
      <c r="P540" s="33"/>
      <c r="Q540" s="33" t="str">
        <f>IF(IMPORT[[#This Row],[b3]]="","",IMPORT[[#This Row],[b3]]-IMPORT[[#This Row],[a3]])</f>
        <v/>
      </c>
      <c r="R540" s="32">
        <f ca="1">SUM(INDIRECT(IMPORT_VAR[TABLENAME]&amp;"[@a"&amp;$1:$1-1&amp;"]"),INDIRECT(IMPORT_VAR[TABLENAME]&amp;"[@c"&amp;$1:$1-1&amp;"]"))</f>
        <v>2</v>
      </c>
      <c r="S540" s="33"/>
      <c r="T540" s="33" t="str">
        <f>IF(IMPORT[[#This Row],[b4]]="","",IMPORT[[#This Row],[b4]]-IMPORT[[#This Row],[a4]])</f>
        <v/>
      </c>
      <c r="U540" s="32">
        <f ca="1">SUM(INDIRECT(IMPORT_VAR[TABLENAME]&amp;"[@a"&amp;$1:$1-1&amp;"]"),INDIRECT(IMPORT_VAR[TABLENAME]&amp;"[@c"&amp;$1:$1-1&amp;"]"))</f>
        <v>2</v>
      </c>
      <c r="V540" s="33"/>
      <c r="W540" s="31"/>
      <c r="X540" s="31" t="str">
        <f>IF(IMPORT[[#This Row],[b5]]="","",IMPORT[[#This Row],[b5]]-IMPORT[[#This Row],[a5]])</f>
        <v/>
      </c>
      <c r="Y540" s="49">
        <f ca="1">SUM(INDIRECT(IMPORT_VAR[TABLENAME]&amp;"[@a"&amp;$1:$1-1&amp;"]"),INDIRECT(IMPORT_VAR[TABLENAME]&amp;"[@c"&amp;$1:$1-1&amp;"]"))</f>
        <v>2</v>
      </c>
      <c r="Z540" s="51" t="s">
        <v>5695</v>
      </c>
      <c r="AA540" s="51" t="s">
        <v>3745</v>
      </c>
      <c r="AB540" s="51"/>
      <c r="AC540" s="51" t="str">
        <f>CONCATENATE(IMPORT[[#This Row],[1]]," ",IMPORT[[#This Row],[2]],IF(IMPORT[[#This Row],[3]]="","",CONCATENATE(" ",IMPORT[[#This Row],[3]])))</f>
        <v>Asahan DY-347</v>
      </c>
      <c r="AD540" s="51" t="str">
        <f>CONCATENATE("Import ",IMPORT[[#This Row],[Ket]])</f>
        <v>Import C6</v>
      </c>
      <c r="AE540" s="52">
        <v>3200</v>
      </c>
      <c r="AF540" s="52" t="s">
        <v>5118</v>
      </c>
      <c r="AG540" s="52" t="s">
        <v>5780</v>
      </c>
      <c r="AH540" s="52">
        <f ca="1">IMPORT[[#This Row],[C]]</f>
        <v>2</v>
      </c>
      <c r="AI540" s="126" t="str">
        <f>CONCATENATE(IMPORT[[#This Row],[6]]," ",IMPORT[[#This Row],[7]])</f>
        <v>3200 PCS</v>
      </c>
    </row>
    <row r="541" spans="1:35">
      <c r="A541" s="102">
        <v>539</v>
      </c>
      <c r="B541" s="31">
        <f ca="1">IF(IMPORT[[#This Row],[C]]&lt;1,"",ROW()-2)</f>
        <v>539</v>
      </c>
      <c r="C541" s="57" t="s">
        <v>3746</v>
      </c>
      <c r="D541" s="31" t="s">
        <v>2819</v>
      </c>
      <c r="E541" s="31">
        <v>2784</v>
      </c>
      <c r="F541" s="31">
        <f ca="1">IMPORT[TT]</f>
        <v>7</v>
      </c>
      <c r="G541" s="31"/>
      <c r="H541" s="34" t="s">
        <v>3743</v>
      </c>
      <c r="I541" s="32">
        <v>7</v>
      </c>
      <c r="K541" s="31" t="str">
        <f>IF(IMPORT[[#This Row],[b1]]="","",IMPORT[[#This Row],[b1]]-IMPORT[[#This Row],[a1]])</f>
        <v/>
      </c>
      <c r="L541" s="32">
        <f ca="1">SUM(INDIRECT(IMPORT_VAR[TABLENAME]&amp;"[@a"&amp;$1:$1-1&amp;"]"),INDIRECT(IMPORT_VAR[TABLENAME]&amp;"[@c"&amp;$1:$1-1&amp;"]"))</f>
        <v>7</v>
      </c>
      <c r="M541" s="31"/>
      <c r="N541" s="31" t="str">
        <f>IF(IMPORT[[#This Row],[b2]]="","",IMPORT[[#This Row],[b2]]-IMPORT[[#This Row],[a2]])</f>
        <v/>
      </c>
      <c r="O541" s="32">
        <f ca="1">SUM(INDIRECT(IMPORT_VAR[TABLENAME]&amp;"[@a"&amp;$1:$1-1&amp;"]"),INDIRECT(IMPORT_VAR[TABLENAME]&amp;"[@c"&amp;$1:$1-1&amp;"]"))</f>
        <v>7</v>
      </c>
      <c r="P541" s="33"/>
      <c r="Q541" s="33" t="str">
        <f>IF(IMPORT[[#This Row],[b3]]="","",IMPORT[[#This Row],[b3]]-IMPORT[[#This Row],[a3]])</f>
        <v/>
      </c>
      <c r="R541" s="32">
        <f ca="1">SUM(INDIRECT(IMPORT_VAR[TABLENAME]&amp;"[@a"&amp;$1:$1-1&amp;"]"),INDIRECT(IMPORT_VAR[TABLENAME]&amp;"[@c"&amp;$1:$1-1&amp;"]"))</f>
        <v>7</v>
      </c>
      <c r="S541" s="33"/>
      <c r="T541" s="33" t="str">
        <f>IF(IMPORT[[#This Row],[b4]]="","",IMPORT[[#This Row],[b4]]-IMPORT[[#This Row],[a4]])</f>
        <v/>
      </c>
      <c r="U541" s="32">
        <f ca="1">SUM(INDIRECT(IMPORT_VAR[TABLENAME]&amp;"[@a"&amp;$1:$1-1&amp;"]"),INDIRECT(IMPORT_VAR[TABLENAME]&amp;"[@c"&amp;$1:$1-1&amp;"]"))</f>
        <v>7</v>
      </c>
      <c r="V541" s="33"/>
      <c r="W541" s="31"/>
      <c r="X541" s="31" t="str">
        <f>IF(IMPORT[[#This Row],[b5]]="","",IMPORT[[#This Row],[b5]]-IMPORT[[#This Row],[a5]])</f>
        <v/>
      </c>
      <c r="Y541" s="49">
        <f ca="1">SUM(INDIRECT(IMPORT_VAR[TABLENAME]&amp;"[@a"&amp;$1:$1-1&amp;"]"),INDIRECT(IMPORT_VAR[TABLENAME]&amp;"[@c"&amp;$1:$1-1&amp;"]"))</f>
        <v>7</v>
      </c>
      <c r="Z541" s="51" t="s">
        <v>5695</v>
      </c>
      <c r="AA541" s="51" t="s">
        <v>3746</v>
      </c>
      <c r="AB541" s="51"/>
      <c r="AC541" s="51" t="str">
        <f>CONCATENATE(IMPORT[[#This Row],[1]]," ",IMPORT[[#This Row],[2]],IF(IMPORT[[#This Row],[3]]="","",CONCATENATE(" ",IMPORT[[#This Row],[3]])))</f>
        <v>Asahan UC-128A</v>
      </c>
      <c r="AD541" s="51" t="str">
        <f>CONCATENATE("Import ",IMPORT[[#This Row],[Ket]])</f>
        <v>Import C6</v>
      </c>
      <c r="AE541" s="52">
        <v>2784</v>
      </c>
      <c r="AF541" s="52" t="s">
        <v>5118</v>
      </c>
      <c r="AG541" s="52" t="s">
        <v>5780</v>
      </c>
      <c r="AH541" s="52">
        <f ca="1">IMPORT[[#This Row],[C]]</f>
        <v>7</v>
      </c>
      <c r="AI541" s="126" t="str">
        <f>CONCATENATE(IMPORT[[#This Row],[6]]," ",IMPORT[[#This Row],[7]])</f>
        <v>2784 PCS</v>
      </c>
    </row>
    <row r="542" spans="1:35">
      <c r="A542" s="102">
        <v>540</v>
      </c>
      <c r="B542" s="31">
        <f ca="1">IF(IMPORT[[#This Row],[C]]&lt;1,"",ROW()-2)</f>
        <v>540</v>
      </c>
      <c r="C542" s="57" t="s">
        <v>3747</v>
      </c>
      <c r="D542" s="31" t="s">
        <v>3748</v>
      </c>
      <c r="E542" s="31">
        <v>1200</v>
      </c>
      <c r="F542" s="31">
        <f ca="1">IMPORT[TT]</f>
        <v>20</v>
      </c>
      <c r="G542" s="31" t="s">
        <v>3749</v>
      </c>
      <c r="H542" s="34" t="s">
        <v>3743</v>
      </c>
      <c r="I542" s="32">
        <v>20</v>
      </c>
      <c r="K542" s="31" t="str">
        <f>IF(IMPORT[[#This Row],[b1]]="","",IMPORT[[#This Row],[b1]]-IMPORT[[#This Row],[a1]])</f>
        <v/>
      </c>
      <c r="L542" s="32">
        <f ca="1">SUM(INDIRECT(IMPORT_VAR[TABLENAME]&amp;"[@a"&amp;$1:$1-1&amp;"]"),INDIRECT(IMPORT_VAR[TABLENAME]&amp;"[@c"&amp;$1:$1-1&amp;"]"))</f>
        <v>20</v>
      </c>
      <c r="M542" s="31"/>
      <c r="N542" s="31" t="str">
        <f>IF(IMPORT[[#This Row],[b2]]="","",IMPORT[[#This Row],[b2]]-IMPORT[[#This Row],[a2]])</f>
        <v/>
      </c>
      <c r="O542" s="32">
        <f ca="1">SUM(INDIRECT(IMPORT_VAR[TABLENAME]&amp;"[@a"&amp;$1:$1-1&amp;"]"),INDIRECT(IMPORT_VAR[TABLENAME]&amp;"[@c"&amp;$1:$1-1&amp;"]"))</f>
        <v>20</v>
      </c>
      <c r="P542" s="33"/>
      <c r="Q542" s="33" t="str">
        <f>IF(IMPORT[[#This Row],[b3]]="","",IMPORT[[#This Row],[b3]]-IMPORT[[#This Row],[a3]])</f>
        <v/>
      </c>
      <c r="R542" s="32">
        <f ca="1">SUM(INDIRECT(IMPORT_VAR[TABLENAME]&amp;"[@a"&amp;$1:$1-1&amp;"]"),INDIRECT(IMPORT_VAR[TABLENAME]&amp;"[@c"&amp;$1:$1-1&amp;"]"))</f>
        <v>20</v>
      </c>
      <c r="S542" s="33"/>
      <c r="T542" s="33" t="str">
        <f>IF(IMPORT[[#This Row],[b4]]="","",IMPORT[[#This Row],[b4]]-IMPORT[[#This Row],[a4]])</f>
        <v/>
      </c>
      <c r="U542" s="32">
        <f ca="1">SUM(INDIRECT(IMPORT_VAR[TABLENAME]&amp;"[@a"&amp;$1:$1-1&amp;"]"),INDIRECT(IMPORT_VAR[TABLENAME]&amp;"[@c"&amp;$1:$1-1&amp;"]"))</f>
        <v>20</v>
      </c>
      <c r="V542" s="33"/>
      <c r="W542" s="31"/>
      <c r="X542" s="31" t="str">
        <f>IF(IMPORT[[#This Row],[b5]]="","",IMPORT[[#This Row],[b5]]-IMPORT[[#This Row],[a5]])</f>
        <v/>
      </c>
      <c r="Y542" s="49">
        <f ca="1">SUM(INDIRECT(IMPORT_VAR[TABLENAME]&amp;"[@a"&amp;$1:$1-1&amp;"]"),INDIRECT(IMPORT_VAR[TABLENAME]&amp;"[@c"&amp;$1:$1-1&amp;"]"))</f>
        <v>20</v>
      </c>
      <c r="Z542" s="51" t="s">
        <v>3748</v>
      </c>
      <c r="AA542" s="51" t="s">
        <v>3747</v>
      </c>
      <c r="AB542" s="51"/>
      <c r="AC542" s="51" t="str">
        <f>CONCATENATE(IMPORT[[#This Row],[1]]," ",IMPORT[[#This Row],[2]],IF(IMPORT[[#This Row],[3]]="","",CONCATENATE(" ",IMPORT[[#This Row],[3]])))</f>
        <v>Highlighter Pen XL-102-6</v>
      </c>
      <c r="AD542" s="51" t="str">
        <f>CONCATENATE("Import ",IMPORT[[#This Row],[Ket]])</f>
        <v>Import C6</v>
      </c>
      <c r="AE542" s="52">
        <v>1200</v>
      </c>
      <c r="AF542" s="52" t="s">
        <v>5118</v>
      </c>
      <c r="AG542" s="52" t="s">
        <v>5780</v>
      </c>
      <c r="AH542" s="52">
        <f ca="1">IMPORT[[#This Row],[C]]</f>
        <v>20</v>
      </c>
      <c r="AI542" s="126" t="str">
        <f>CONCATENATE(IMPORT[[#This Row],[6]]," ",IMPORT[[#This Row],[7]])</f>
        <v>1200 PCS</v>
      </c>
    </row>
    <row r="543" spans="1:35">
      <c r="A543" s="102">
        <v>541</v>
      </c>
      <c r="B543" s="31">
        <f ca="1">IF(IMPORT[[#This Row],[C]]&lt;1,"",ROW()-2)</f>
        <v>541</v>
      </c>
      <c r="C543" s="57">
        <v>8608</v>
      </c>
      <c r="D543" s="31" t="s">
        <v>2819</v>
      </c>
      <c r="E543" s="31">
        <v>120</v>
      </c>
      <c r="F543" s="31">
        <f ca="1">IMPORT[TT]</f>
        <v>3</v>
      </c>
      <c r="G543" s="31"/>
      <c r="H543" s="34" t="s">
        <v>3743</v>
      </c>
      <c r="I543" s="32">
        <v>3</v>
      </c>
      <c r="K543" s="31" t="str">
        <f>IF(IMPORT[[#This Row],[b1]]="","",IMPORT[[#This Row],[b1]]-IMPORT[[#This Row],[a1]])</f>
        <v/>
      </c>
      <c r="L543" s="32">
        <f ca="1">SUM(INDIRECT(IMPORT_VAR[TABLENAME]&amp;"[@a"&amp;$1:$1-1&amp;"]"),INDIRECT(IMPORT_VAR[TABLENAME]&amp;"[@c"&amp;$1:$1-1&amp;"]"))</f>
        <v>3</v>
      </c>
      <c r="M543" s="31"/>
      <c r="N543" s="31" t="str">
        <f>IF(IMPORT[[#This Row],[b2]]="","",IMPORT[[#This Row],[b2]]-IMPORT[[#This Row],[a2]])</f>
        <v/>
      </c>
      <c r="O543" s="32">
        <f ca="1">SUM(INDIRECT(IMPORT_VAR[TABLENAME]&amp;"[@a"&amp;$1:$1-1&amp;"]"),INDIRECT(IMPORT_VAR[TABLENAME]&amp;"[@c"&amp;$1:$1-1&amp;"]"))</f>
        <v>3</v>
      </c>
      <c r="P543" s="33"/>
      <c r="Q543" s="33" t="str">
        <f>IF(IMPORT[[#This Row],[b3]]="","",IMPORT[[#This Row],[b3]]-IMPORT[[#This Row],[a3]])</f>
        <v/>
      </c>
      <c r="R543" s="32">
        <f ca="1">SUM(INDIRECT(IMPORT_VAR[TABLENAME]&amp;"[@a"&amp;$1:$1-1&amp;"]"),INDIRECT(IMPORT_VAR[TABLENAME]&amp;"[@c"&amp;$1:$1-1&amp;"]"))</f>
        <v>3</v>
      </c>
      <c r="S543" s="33"/>
      <c r="T543" s="33" t="str">
        <f>IF(IMPORT[[#This Row],[b4]]="","",IMPORT[[#This Row],[b4]]-IMPORT[[#This Row],[a4]])</f>
        <v/>
      </c>
      <c r="U543" s="32">
        <f ca="1">SUM(INDIRECT(IMPORT_VAR[TABLENAME]&amp;"[@a"&amp;$1:$1-1&amp;"]"),INDIRECT(IMPORT_VAR[TABLENAME]&amp;"[@c"&amp;$1:$1-1&amp;"]"))</f>
        <v>3</v>
      </c>
      <c r="V543" s="33"/>
      <c r="W543" s="31"/>
      <c r="X543" s="31" t="str">
        <f>IF(IMPORT[[#This Row],[b5]]="","",IMPORT[[#This Row],[b5]]-IMPORT[[#This Row],[a5]])</f>
        <v/>
      </c>
      <c r="Y543" s="49">
        <f ca="1">SUM(INDIRECT(IMPORT_VAR[TABLENAME]&amp;"[@a"&amp;$1:$1-1&amp;"]"),INDIRECT(IMPORT_VAR[TABLENAME]&amp;"[@c"&amp;$1:$1-1&amp;"]"))</f>
        <v>3</v>
      </c>
      <c r="Z543" s="51" t="s">
        <v>5695</v>
      </c>
      <c r="AA543" s="51">
        <v>8608</v>
      </c>
      <c r="AB543" s="51"/>
      <c r="AC543" s="51" t="str">
        <f>CONCATENATE(IMPORT[[#This Row],[1]]," ",IMPORT[[#This Row],[2]],IF(IMPORT[[#This Row],[3]]="","",CONCATENATE(" ",IMPORT[[#This Row],[3]])))</f>
        <v>Asahan 8608</v>
      </c>
      <c r="AD543" s="51" t="str">
        <f>CONCATENATE("Import ",IMPORT[[#This Row],[Ket]])</f>
        <v>Import C6</v>
      </c>
      <c r="AE543" s="52">
        <v>120</v>
      </c>
      <c r="AF543" s="52" t="s">
        <v>5118</v>
      </c>
      <c r="AG543" s="52" t="s">
        <v>5780</v>
      </c>
      <c r="AH543" s="52">
        <f ca="1">IMPORT[[#This Row],[C]]</f>
        <v>3</v>
      </c>
      <c r="AI543" s="126" t="str">
        <f>CONCATENATE(IMPORT[[#This Row],[6]]," ",IMPORT[[#This Row],[7]])</f>
        <v>120 PCS</v>
      </c>
    </row>
    <row r="544" spans="1:35">
      <c r="A544" s="102">
        <v>542</v>
      </c>
      <c r="B544" s="31">
        <f ca="1">IF(IMPORT[[#This Row],[C]]&lt;1,"",ROW()-2)</f>
        <v>542</v>
      </c>
      <c r="C544" s="57" t="s">
        <v>3750</v>
      </c>
      <c r="D544" s="31" t="s">
        <v>2866</v>
      </c>
      <c r="E544" s="31">
        <v>960</v>
      </c>
      <c r="F544" s="31">
        <f ca="1">IMPORT[TT]</f>
        <v>26</v>
      </c>
      <c r="G544" s="31"/>
      <c r="H544" s="34" t="s">
        <v>3743</v>
      </c>
      <c r="I544" s="32">
        <v>26</v>
      </c>
      <c r="K544" s="31" t="str">
        <f>IF(IMPORT[[#This Row],[b1]]="","",IMPORT[[#This Row],[b1]]-IMPORT[[#This Row],[a1]])</f>
        <v/>
      </c>
      <c r="L544" s="32">
        <f ca="1">SUM(INDIRECT(IMPORT_VAR[TABLENAME]&amp;"[@a"&amp;$1:$1-1&amp;"]"),INDIRECT(IMPORT_VAR[TABLENAME]&amp;"[@c"&amp;$1:$1-1&amp;"]"))</f>
        <v>26</v>
      </c>
      <c r="M544" s="31"/>
      <c r="N544" s="31" t="str">
        <f>IF(IMPORT[[#This Row],[b2]]="","",IMPORT[[#This Row],[b2]]-IMPORT[[#This Row],[a2]])</f>
        <v/>
      </c>
      <c r="O544" s="32">
        <f ca="1">SUM(INDIRECT(IMPORT_VAR[TABLENAME]&amp;"[@a"&amp;$1:$1-1&amp;"]"),INDIRECT(IMPORT_VAR[TABLENAME]&amp;"[@c"&amp;$1:$1-1&amp;"]"))</f>
        <v>26</v>
      </c>
      <c r="P544" s="33"/>
      <c r="Q544" s="33" t="str">
        <f>IF(IMPORT[[#This Row],[b3]]="","",IMPORT[[#This Row],[b3]]-IMPORT[[#This Row],[a3]])</f>
        <v/>
      </c>
      <c r="R544" s="32">
        <f ca="1">SUM(INDIRECT(IMPORT_VAR[TABLENAME]&amp;"[@a"&amp;$1:$1-1&amp;"]"),INDIRECT(IMPORT_VAR[TABLENAME]&amp;"[@c"&amp;$1:$1-1&amp;"]"))</f>
        <v>26</v>
      </c>
      <c r="S544" s="33"/>
      <c r="T544" s="33" t="str">
        <f>IF(IMPORT[[#This Row],[b4]]="","",IMPORT[[#This Row],[b4]]-IMPORT[[#This Row],[a4]])</f>
        <v/>
      </c>
      <c r="U544" s="32">
        <f ca="1">SUM(INDIRECT(IMPORT_VAR[TABLENAME]&amp;"[@a"&amp;$1:$1-1&amp;"]"),INDIRECT(IMPORT_VAR[TABLENAME]&amp;"[@c"&amp;$1:$1-1&amp;"]"))</f>
        <v>26</v>
      </c>
      <c r="V544" s="33"/>
      <c r="W544" s="31"/>
      <c r="X544" s="31" t="str">
        <f>IF(IMPORT[[#This Row],[b5]]="","",IMPORT[[#This Row],[b5]]-IMPORT[[#This Row],[a5]])</f>
        <v/>
      </c>
      <c r="Y544" s="49">
        <f ca="1">SUM(INDIRECT(IMPORT_VAR[TABLENAME]&amp;"[@a"&amp;$1:$1-1&amp;"]"),INDIRECT(IMPORT_VAR[TABLENAME]&amp;"[@c"&amp;$1:$1-1&amp;"]"))</f>
        <v>26</v>
      </c>
      <c r="Z544" s="51" t="s">
        <v>5713</v>
      </c>
      <c r="AA544" s="51" t="s">
        <v>3750</v>
      </c>
      <c r="AB544" s="51"/>
      <c r="AC544" s="51" t="str">
        <f>CONCATENATE(IMPORT[[#This Row],[1]]," ",IMPORT[[#This Row],[2]],IF(IMPORT[[#This Row],[3]]="","",CONCATENATE(" ",IMPORT[[#This Row],[3]])))</f>
        <v>Pensil 1921116-8</v>
      </c>
      <c r="AD544" s="51" t="str">
        <f>CONCATENATE("Import ",IMPORT[[#This Row],[Ket]])</f>
        <v>Import C6</v>
      </c>
      <c r="AE544" s="52">
        <v>960</v>
      </c>
      <c r="AF544" s="52" t="s">
        <v>5118</v>
      </c>
      <c r="AG544" s="52" t="s">
        <v>5780</v>
      </c>
      <c r="AH544" s="52">
        <f ca="1">IMPORT[[#This Row],[C]]</f>
        <v>26</v>
      </c>
      <c r="AI544" s="126" t="str">
        <f>CONCATENATE(IMPORT[[#This Row],[6]]," ",IMPORT[[#This Row],[7]])</f>
        <v>960 PCS</v>
      </c>
    </row>
    <row r="545" spans="1:35">
      <c r="A545" s="102">
        <v>543</v>
      </c>
      <c r="B545" s="31">
        <f ca="1">IF(IMPORT[[#This Row],[C]]&lt;1,"",ROW()-2)</f>
        <v>543</v>
      </c>
      <c r="C545" s="57" t="s">
        <v>3757</v>
      </c>
      <c r="D545" s="31" t="s">
        <v>2771</v>
      </c>
      <c r="E545" s="31">
        <v>1000</v>
      </c>
      <c r="F545" s="31">
        <f ca="1">IMPORT[TT]</f>
        <v>2</v>
      </c>
      <c r="G545" s="31"/>
      <c r="H545" s="34" t="s">
        <v>3743</v>
      </c>
      <c r="I545" s="32">
        <v>2</v>
      </c>
      <c r="K545" s="31" t="str">
        <f>IF(IMPORT[[#This Row],[b1]]="","",IMPORT[[#This Row],[b1]]-IMPORT[[#This Row],[a1]])</f>
        <v/>
      </c>
      <c r="L545" s="32">
        <f ca="1">SUM(INDIRECT(IMPORT_VAR[TABLENAME]&amp;"[@a"&amp;$1:$1-1&amp;"]"),INDIRECT(IMPORT_VAR[TABLENAME]&amp;"[@c"&amp;$1:$1-1&amp;"]"))</f>
        <v>2</v>
      </c>
      <c r="M545" s="31"/>
      <c r="N545" s="31" t="str">
        <f>IF(IMPORT[[#This Row],[b2]]="","",IMPORT[[#This Row],[b2]]-IMPORT[[#This Row],[a2]])</f>
        <v/>
      </c>
      <c r="O545" s="32">
        <f ca="1">SUM(INDIRECT(IMPORT_VAR[TABLENAME]&amp;"[@a"&amp;$1:$1-1&amp;"]"),INDIRECT(IMPORT_VAR[TABLENAME]&amp;"[@c"&amp;$1:$1-1&amp;"]"))</f>
        <v>2</v>
      </c>
      <c r="P545" s="33"/>
      <c r="Q545" s="33" t="str">
        <f>IF(IMPORT[[#This Row],[b3]]="","",IMPORT[[#This Row],[b3]]-IMPORT[[#This Row],[a3]])</f>
        <v/>
      </c>
      <c r="R545" s="32">
        <f ca="1">SUM(INDIRECT(IMPORT_VAR[TABLENAME]&amp;"[@a"&amp;$1:$1-1&amp;"]"),INDIRECT(IMPORT_VAR[TABLENAME]&amp;"[@c"&amp;$1:$1-1&amp;"]"))</f>
        <v>2</v>
      </c>
      <c r="S545" s="33"/>
      <c r="T545" s="33" t="str">
        <f>IF(IMPORT[[#This Row],[b4]]="","",IMPORT[[#This Row],[b4]]-IMPORT[[#This Row],[a4]])</f>
        <v/>
      </c>
      <c r="U545" s="32">
        <f ca="1">SUM(INDIRECT(IMPORT_VAR[TABLENAME]&amp;"[@a"&amp;$1:$1-1&amp;"]"),INDIRECT(IMPORT_VAR[TABLENAME]&amp;"[@c"&amp;$1:$1-1&amp;"]"))</f>
        <v>2</v>
      </c>
      <c r="V545" s="33"/>
      <c r="W545" s="31"/>
      <c r="X545" s="31" t="str">
        <f>IF(IMPORT[[#This Row],[b5]]="","",IMPORT[[#This Row],[b5]]-IMPORT[[#This Row],[a5]])</f>
        <v/>
      </c>
      <c r="Y545" s="49">
        <f ca="1">SUM(INDIRECT(IMPORT_VAR[TABLENAME]&amp;"[@a"&amp;$1:$1-1&amp;"]"),INDIRECT(IMPORT_VAR[TABLENAME]&amp;"[@c"&amp;$1:$1-1&amp;"]"))</f>
        <v>2</v>
      </c>
      <c r="Z545" s="51" t="s">
        <v>5699</v>
      </c>
      <c r="AA545" s="51" t="s">
        <v>3757</v>
      </c>
      <c r="AB545" s="51"/>
      <c r="AC545" s="51" t="str">
        <f>CONCATENATE(IMPORT[[#This Row],[1]]," ",IMPORT[[#This Row],[2]],IF(IMPORT[[#This Row],[3]]="","",CONCATENATE(" ",IMPORT[[#This Row],[3]])))</f>
        <v>Garisan ZX-022</v>
      </c>
      <c r="AD545" s="51" t="str">
        <f>CONCATENATE("Import ",IMPORT[[#This Row],[Ket]])</f>
        <v>Import C6</v>
      </c>
      <c r="AE545" s="52">
        <v>1000</v>
      </c>
      <c r="AF545" s="52" t="s">
        <v>5118</v>
      </c>
      <c r="AG545" s="52" t="s">
        <v>5780</v>
      </c>
      <c r="AH545" s="52">
        <f ca="1">IMPORT[[#This Row],[C]]</f>
        <v>2</v>
      </c>
      <c r="AI545" s="126" t="str">
        <f>CONCATENATE(IMPORT[[#This Row],[6]]," ",IMPORT[[#This Row],[7]])</f>
        <v>1000 PCS</v>
      </c>
    </row>
    <row r="546" spans="1:35">
      <c r="A546" s="102">
        <v>544</v>
      </c>
      <c r="B546" s="31">
        <f ca="1">IF(IMPORT[[#This Row],[C]]&lt;1,"",ROW()-2)</f>
        <v>544</v>
      </c>
      <c r="C546" s="57" t="s">
        <v>3758</v>
      </c>
      <c r="D546" s="31" t="s">
        <v>2771</v>
      </c>
      <c r="E546" s="31">
        <v>1000</v>
      </c>
      <c r="F546" s="31">
        <f ca="1">IMPORT[TT]</f>
        <v>1</v>
      </c>
      <c r="G546" s="31"/>
      <c r="H546" s="34" t="s">
        <v>3743</v>
      </c>
      <c r="I546" s="32">
        <v>1</v>
      </c>
      <c r="K546" s="31" t="str">
        <f>IF(IMPORT[[#This Row],[b1]]="","",IMPORT[[#This Row],[b1]]-IMPORT[[#This Row],[a1]])</f>
        <v/>
      </c>
      <c r="L546" s="32">
        <f ca="1">SUM(INDIRECT(IMPORT_VAR[TABLENAME]&amp;"[@a"&amp;$1:$1-1&amp;"]"),INDIRECT(IMPORT_VAR[TABLENAME]&amp;"[@c"&amp;$1:$1-1&amp;"]"))</f>
        <v>1</v>
      </c>
      <c r="M546" s="31"/>
      <c r="N546" s="31" t="str">
        <f>IF(IMPORT[[#This Row],[b2]]="","",IMPORT[[#This Row],[b2]]-IMPORT[[#This Row],[a2]])</f>
        <v/>
      </c>
      <c r="O546" s="32">
        <f ca="1">SUM(INDIRECT(IMPORT_VAR[TABLENAME]&amp;"[@a"&amp;$1:$1-1&amp;"]"),INDIRECT(IMPORT_VAR[TABLENAME]&amp;"[@c"&amp;$1:$1-1&amp;"]"))</f>
        <v>1</v>
      </c>
      <c r="P546" s="33"/>
      <c r="Q546" s="33" t="str">
        <f>IF(IMPORT[[#This Row],[b3]]="","",IMPORT[[#This Row],[b3]]-IMPORT[[#This Row],[a3]])</f>
        <v/>
      </c>
      <c r="R546" s="32">
        <f ca="1">SUM(INDIRECT(IMPORT_VAR[TABLENAME]&amp;"[@a"&amp;$1:$1-1&amp;"]"),INDIRECT(IMPORT_VAR[TABLENAME]&amp;"[@c"&amp;$1:$1-1&amp;"]"))</f>
        <v>1</v>
      </c>
      <c r="S546" s="33"/>
      <c r="T546" s="33" t="str">
        <f>IF(IMPORT[[#This Row],[b4]]="","",IMPORT[[#This Row],[b4]]-IMPORT[[#This Row],[a4]])</f>
        <v/>
      </c>
      <c r="U546" s="32">
        <f ca="1">SUM(INDIRECT(IMPORT_VAR[TABLENAME]&amp;"[@a"&amp;$1:$1-1&amp;"]"),INDIRECT(IMPORT_VAR[TABLENAME]&amp;"[@c"&amp;$1:$1-1&amp;"]"))</f>
        <v>1</v>
      </c>
      <c r="V546" s="33"/>
      <c r="W546" s="31"/>
      <c r="X546" s="31" t="str">
        <f>IF(IMPORT[[#This Row],[b5]]="","",IMPORT[[#This Row],[b5]]-IMPORT[[#This Row],[a5]])</f>
        <v/>
      </c>
      <c r="Y546" s="49">
        <f ca="1">SUM(INDIRECT(IMPORT_VAR[TABLENAME]&amp;"[@a"&amp;$1:$1-1&amp;"]"),INDIRECT(IMPORT_VAR[TABLENAME]&amp;"[@c"&amp;$1:$1-1&amp;"]"))</f>
        <v>1</v>
      </c>
      <c r="Z546" s="51" t="s">
        <v>5699</v>
      </c>
      <c r="AA546" s="51" t="s">
        <v>3758</v>
      </c>
      <c r="AB546" s="51"/>
      <c r="AC546" s="51" t="str">
        <f>CONCATENATE(IMPORT[[#This Row],[1]]," ",IMPORT[[#This Row],[2]],IF(IMPORT[[#This Row],[3]]="","",CONCATENATE(" ",IMPORT[[#This Row],[3]])))</f>
        <v>Garisan ZX-018</v>
      </c>
      <c r="AD546" s="51" t="str">
        <f>CONCATENATE("Import ",IMPORT[[#This Row],[Ket]])</f>
        <v>Import C6</v>
      </c>
      <c r="AE546" s="52">
        <v>1000</v>
      </c>
      <c r="AF546" s="52" t="s">
        <v>5118</v>
      </c>
      <c r="AG546" s="52" t="s">
        <v>5780</v>
      </c>
      <c r="AH546" s="52">
        <f ca="1">IMPORT[[#This Row],[C]]</f>
        <v>1</v>
      </c>
      <c r="AI546" s="126" t="str">
        <f>CONCATENATE(IMPORT[[#This Row],[6]]," ",IMPORT[[#This Row],[7]])</f>
        <v>1000 PCS</v>
      </c>
    </row>
    <row r="547" spans="1:35">
      <c r="A547" s="102">
        <v>545</v>
      </c>
      <c r="B547" s="31" t="str">
        <f ca="1">IF(IMPORT[[#This Row],[C]]&lt;1,"",ROW()-2)</f>
        <v/>
      </c>
      <c r="C547" s="57" t="s">
        <v>3761</v>
      </c>
      <c r="D547" s="31" t="s">
        <v>2763</v>
      </c>
      <c r="E547" s="31">
        <v>480</v>
      </c>
      <c r="F547" s="31">
        <f ca="1">IMPORT[TT]</f>
        <v>0</v>
      </c>
      <c r="G547" s="31"/>
      <c r="H547" s="34" t="s">
        <v>3743</v>
      </c>
      <c r="I547" s="32">
        <v>0</v>
      </c>
      <c r="K547" s="31" t="str">
        <f>IF(IMPORT[[#This Row],[b1]]="","",IMPORT[[#This Row],[b1]]-IMPORT[[#This Row],[a1]])</f>
        <v/>
      </c>
      <c r="L547" s="32">
        <f ca="1">SUM(INDIRECT(IMPORT_VAR[TABLENAME]&amp;"[@a"&amp;$1:$1-1&amp;"]"),INDIRECT(IMPORT_VAR[TABLENAME]&amp;"[@c"&amp;$1:$1-1&amp;"]"))</f>
        <v>0</v>
      </c>
      <c r="M547" s="31"/>
      <c r="N547" s="31" t="str">
        <f>IF(IMPORT[[#This Row],[b2]]="","",IMPORT[[#This Row],[b2]]-IMPORT[[#This Row],[a2]])</f>
        <v/>
      </c>
      <c r="O547" s="32">
        <f ca="1">SUM(INDIRECT(IMPORT_VAR[TABLENAME]&amp;"[@a"&amp;$1:$1-1&amp;"]"),INDIRECT(IMPORT_VAR[TABLENAME]&amp;"[@c"&amp;$1:$1-1&amp;"]"))</f>
        <v>0</v>
      </c>
      <c r="P547" s="33"/>
      <c r="Q547" s="33" t="str">
        <f>IF(IMPORT[[#This Row],[b3]]="","",IMPORT[[#This Row],[b3]]-IMPORT[[#This Row],[a3]])</f>
        <v/>
      </c>
      <c r="R547" s="32">
        <f ca="1">SUM(INDIRECT(IMPORT_VAR[TABLENAME]&amp;"[@a"&amp;$1:$1-1&amp;"]"),INDIRECT(IMPORT_VAR[TABLENAME]&amp;"[@c"&amp;$1:$1-1&amp;"]"))</f>
        <v>0</v>
      </c>
      <c r="S547" s="33"/>
      <c r="T547" s="33" t="str">
        <f>IF(IMPORT[[#This Row],[b4]]="","",IMPORT[[#This Row],[b4]]-IMPORT[[#This Row],[a4]])</f>
        <v/>
      </c>
      <c r="U547" s="32">
        <f ca="1">SUM(INDIRECT(IMPORT_VAR[TABLENAME]&amp;"[@a"&amp;$1:$1-1&amp;"]"),INDIRECT(IMPORT_VAR[TABLENAME]&amp;"[@c"&amp;$1:$1-1&amp;"]"))</f>
        <v>0</v>
      </c>
      <c r="V547" s="33"/>
      <c r="W547" s="31"/>
      <c r="X547" s="31" t="str">
        <f>IF(IMPORT[[#This Row],[b5]]="","",IMPORT[[#This Row],[b5]]-IMPORT[[#This Row],[a5]])</f>
        <v/>
      </c>
      <c r="Y547" s="49">
        <f ca="1">SUM(INDIRECT(IMPORT_VAR[TABLENAME]&amp;"[@a"&amp;$1:$1-1&amp;"]"),INDIRECT(IMPORT_VAR[TABLENAME]&amp;"[@c"&amp;$1:$1-1&amp;"]"))</f>
        <v>0</v>
      </c>
      <c r="Z547" s="51" t="s">
        <v>2763</v>
      </c>
      <c r="AA547" s="52" t="s">
        <v>5757</v>
      </c>
      <c r="AB547" s="52" t="s">
        <v>5747</v>
      </c>
      <c r="AC547" s="52" t="str">
        <f>CONCATENATE(IMPORT[[#This Row],[1]]," ",IMPORT[[#This Row],[2]],IF(IMPORT[[#This Row],[3]]="","",CONCATENATE(" ",IMPORT[[#This Row],[3]])))</f>
        <v>Pocket 1840-L  (Tanggung)</v>
      </c>
      <c r="AD547" s="52" t="str">
        <f>CONCATENATE("Import ",IMPORT[[#This Row],[Ket]])</f>
        <v>Import C6</v>
      </c>
      <c r="AE547" s="52">
        <v>480</v>
      </c>
      <c r="AF547" s="52" t="s">
        <v>5118</v>
      </c>
      <c r="AG547" s="52" t="s">
        <v>5780</v>
      </c>
      <c r="AH547" s="52">
        <f ca="1">IMPORT[[#This Row],[C]]</f>
        <v>0</v>
      </c>
      <c r="AI547" s="126" t="str">
        <f>CONCATENATE(IMPORT[[#This Row],[6]]," ",IMPORT[[#This Row],[7]])</f>
        <v>480 PCS</v>
      </c>
    </row>
    <row r="548" spans="1:35">
      <c r="A548" s="102">
        <v>546</v>
      </c>
      <c r="B548" s="31">
        <f ca="1">IF(IMPORT[[#This Row],[C]]&lt;1,"",ROW()-2)</f>
        <v>546</v>
      </c>
      <c r="C548" s="57" t="s">
        <v>3763</v>
      </c>
      <c r="D548" s="31" t="s">
        <v>2763</v>
      </c>
      <c r="E548" s="31">
        <v>480</v>
      </c>
      <c r="F548" s="31">
        <f ca="1">IMPORT[TT]</f>
        <v>1</v>
      </c>
      <c r="G548" s="31"/>
      <c r="H548" s="34" t="s">
        <v>3743</v>
      </c>
      <c r="I548" s="32">
        <v>1</v>
      </c>
      <c r="K548" s="31" t="str">
        <f>IF(IMPORT[[#This Row],[b1]]="","",IMPORT[[#This Row],[b1]]-IMPORT[[#This Row],[a1]])</f>
        <v/>
      </c>
      <c r="L548" s="32">
        <f ca="1">SUM(INDIRECT(IMPORT_VAR[TABLENAME]&amp;"[@a"&amp;$1:$1-1&amp;"]"),INDIRECT(IMPORT_VAR[TABLENAME]&amp;"[@c"&amp;$1:$1-1&amp;"]"))</f>
        <v>1</v>
      </c>
      <c r="M548" s="31"/>
      <c r="N548" s="31" t="str">
        <f>IF(IMPORT[[#This Row],[b2]]="","",IMPORT[[#This Row],[b2]]-IMPORT[[#This Row],[a2]])</f>
        <v/>
      </c>
      <c r="O548" s="32">
        <f ca="1">SUM(INDIRECT(IMPORT_VAR[TABLENAME]&amp;"[@a"&amp;$1:$1-1&amp;"]"),INDIRECT(IMPORT_VAR[TABLENAME]&amp;"[@c"&amp;$1:$1-1&amp;"]"))</f>
        <v>1</v>
      </c>
      <c r="P548" s="33"/>
      <c r="Q548" s="33" t="str">
        <f>IF(IMPORT[[#This Row],[b3]]="","",IMPORT[[#This Row],[b3]]-IMPORT[[#This Row],[a3]])</f>
        <v/>
      </c>
      <c r="R548" s="32">
        <f ca="1">SUM(INDIRECT(IMPORT_VAR[TABLENAME]&amp;"[@a"&amp;$1:$1-1&amp;"]"),INDIRECT(IMPORT_VAR[TABLENAME]&amp;"[@c"&amp;$1:$1-1&amp;"]"))</f>
        <v>1</v>
      </c>
      <c r="S548" s="33"/>
      <c r="T548" s="33" t="str">
        <f>IF(IMPORT[[#This Row],[b4]]="","",IMPORT[[#This Row],[b4]]-IMPORT[[#This Row],[a4]])</f>
        <v/>
      </c>
      <c r="U548" s="32">
        <f ca="1">SUM(INDIRECT(IMPORT_VAR[TABLENAME]&amp;"[@a"&amp;$1:$1-1&amp;"]"),INDIRECT(IMPORT_VAR[TABLENAME]&amp;"[@c"&amp;$1:$1-1&amp;"]"))</f>
        <v>1</v>
      </c>
      <c r="V548" s="33"/>
      <c r="W548" s="31"/>
      <c r="X548" s="31" t="str">
        <f>IF(IMPORT[[#This Row],[b5]]="","",IMPORT[[#This Row],[b5]]-IMPORT[[#This Row],[a5]])</f>
        <v/>
      </c>
      <c r="Y548" s="49">
        <f ca="1">SUM(INDIRECT(IMPORT_VAR[TABLENAME]&amp;"[@a"&amp;$1:$1-1&amp;"]"),INDIRECT(IMPORT_VAR[TABLENAME]&amp;"[@c"&amp;$1:$1-1&amp;"]"))</f>
        <v>1</v>
      </c>
      <c r="Z548" s="51" t="s">
        <v>2763</v>
      </c>
      <c r="AA548" s="52" t="s">
        <v>5755</v>
      </c>
      <c r="AB548" s="52" t="s">
        <v>5747</v>
      </c>
      <c r="AC548" s="52" t="str">
        <f>CONCATENATE(IMPORT[[#This Row],[1]]," ",IMPORT[[#This Row],[2]],IF(IMPORT[[#This Row],[3]]="","",CONCATENATE(" ",IMPORT[[#This Row],[3]])))</f>
        <v>Pocket 1839-L  (Tanggung)</v>
      </c>
      <c r="AD548" s="52" t="str">
        <f>CONCATENATE("Import ",IMPORT[[#This Row],[Ket]])</f>
        <v>Import C6</v>
      </c>
      <c r="AE548" s="52">
        <v>480</v>
      </c>
      <c r="AF548" s="52" t="s">
        <v>5118</v>
      </c>
      <c r="AG548" s="52" t="s">
        <v>5780</v>
      </c>
      <c r="AH548" s="52">
        <f ca="1">IMPORT[[#This Row],[C]]</f>
        <v>1</v>
      </c>
      <c r="AI548" s="126" t="str">
        <f>CONCATENATE(IMPORT[[#This Row],[6]]," ",IMPORT[[#This Row],[7]])</f>
        <v>480 PCS</v>
      </c>
    </row>
    <row r="549" spans="1:35">
      <c r="A549" s="102">
        <v>547</v>
      </c>
      <c r="B549" s="31">
        <f ca="1">IF(IMPORT[[#This Row],[C]]&lt;1,"",ROW()-2)</f>
        <v>547</v>
      </c>
      <c r="C549" s="57" t="s">
        <v>3764</v>
      </c>
      <c r="D549" s="31" t="s">
        <v>2763</v>
      </c>
      <c r="E549" s="31">
        <v>480</v>
      </c>
      <c r="F549" s="31">
        <f ca="1">IMPORT[TT]</f>
        <v>2</v>
      </c>
      <c r="G549" s="31"/>
      <c r="H549" s="34" t="s">
        <v>3743</v>
      </c>
      <c r="I549" s="32">
        <v>2</v>
      </c>
      <c r="K549" s="31" t="str">
        <f>IF(IMPORT[[#This Row],[b1]]="","",IMPORT[[#This Row],[b1]]-IMPORT[[#This Row],[a1]])</f>
        <v/>
      </c>
      <c r="L549" s="32">
        <f ca="1">SUM(INDIRECT(IMPORT_VAR[TABLENAME]&amp;"[@a"&amp;$1:$1-1&amp;"]"),INDIRECT(IMPORT_VAR[TABLENAME]&amp;"[@c"&amp;$1:$1-1&amp;"]"))</f>
        <v>2</v>
      </c>
      <c r="M549" s="31"/>
      <c r="N549" s="31" t="str">
        <f>IF(IMPORT[[#This Row],[b2]]="","",IMPORT[[#This Row],[b2]]-IMPORT[[#This Row],[a2]])</f>
        <v/>
      </c>
      <c r="O549" s="32">
        <f ca="1">SUM(INDIRECT(IMPORT_VAR[TABLENAME]&amp;"[@a"&amp;$1:$1-1&amp;"]"),INDIRECT(IMPORT_VAR[TABLENAME]&amp;"[@c"&amp;$1:$1-1&amp;"]"))</f>
        <v>2</v>
      </c>
      <c r="P549" s="33"/>
      <c r="Q549" s="33" t="str">
        <f>IF(IMPORT[[#This Row],[b3]]="","",IMPORT[[#This Row],[b3]]-IMPORT[[#This Row],[a3]])</f>
        <v/>
      </c>
      <c r="R549" s="32">
        <f ca="1">SUM(INDIRECT(IMPORT_VAR[TABLENAME]&amp;"[@a"&amp;$1:$1-1&amp;"]"),INDIRECT(IMPORT_VAR[TABLENAME]&amp;"[@c"&amp;$1:$1-1&amp;"]"))</f>
        <v>2</v>
      </c>
      <c r="S549" s="33"/>
      <c r="T549" s="33" t="str">
        <f>IF(IMPORT[[#This Row],[b4]]="","",IMPORT[[#This Row],[b4]]-IMPORT[[#This Row],[a4]])</f>
        <v/>
      </c>
      <c r="U549" s="32">
        <f ca="1">SUM(INDIRECT(IMPORT_VAR[TABLENAME]&amp;"[@a"&amp;$1:$1-1&amp;"]"),INDIRECT(IMPORT_VAR[TABLENAME]&amp;"[@c"&amp;$1:$1-1&amp;"]"))</f>
        <v>2</v>
      </c>
      <c r="V549" s="33"/>
      <c r="W549" s="31"/>
      <c r="X549" s="31" t="str">
        <f>IF(IMPORT[[#This Row],[b5]]="","",IMPORT[[#This Row],[b5]]-IMPORT[[#This Row],[a5]])</f>
        <v/>
      </c>
      <c r="Y549" s="49">
        <f ca="1">SUM(INDIRECT(IMPORT_VAR[TABLENAME]&amp;"[@a"&amp;$1:$1-1&amp;"]"),INDIRECT(IMPORT_VAR[TABLENAME]&amp;"[@c"&amp;$1:$1-1&amp;"]"))</f>
        <v>2</v>
      </c>
      <c r="Z549" s="51" t="s">
        <v>2763</v>
      </c>
      <c r="AA549" s="52" t="s">
        <v>5753</v>
      </c>
      <c r="AB549" s="52" t="s">
        <v>5749</v>
      </c>
      <c r="AC549" s="52" t="str">
        <f>CONCATENATE(IMPORT[[#This Row],[1]]," ",IMPORT[[#This Row],[2]],IF(IMPORT[[#This Row],[3]]="","",CONCATENATE(" ",IMPORT[[#This Row],[3]])))</f>
        <v>Pocket 1838-L (Tanggung Glitter)</v>
      </c>
      <c r="AD549" s="52" t="str">
        <f>CONCATENATE("Import ",IMPORT[[#This Row],[Ket]])</f>
        <v>Import C6</v>
      </c>
      <c r="AE549" s="52">
        <v>480</v>
      </c>
      <c r="AF549" s="52" t="s">
        <v>5118</v>
      </c>
      <c r="AG549" s="52" t="s">
        <v>5780</v>
      </c>
      <c r="AH549" s="52">
        <f ca="1">IMPORT[[#This Row],[C]]</f>
        <v>2</v>
      </c>
      <c r="AI549" s="126" t="str">
        <f>CONCATENATE(IMPORT[[#This Row],[6]]," ",IMPORT[[#This Row],[7]])</f>
        <v>480 PCS</v>
      </c>
    </row>
    <row r="550" spans="1:35">
      <c r="A550" s="102">
        <v>548</v>
      </c>
      <c r="B550" s="31">
        <f ca="1">IF(IMPORT[[#This Row],[C]]&lt;1,"",ROW()-2)</f>
        <v>548</v>
      </c>
      <c r="C550" s="57" t="s">
        <v>3765</v>
      </c>
      <c r="D550" s="31" t="s">
        <v>2763</v>
      </c>
      <c r="E550" s="31">
        <v>480</v>
      </c>
      <c r="F550" s="31">
        <f ca="1">IMPORT[TT]</f>
        <v>2</v>
      </c>
      <c r="G550" s="31"/>
      <c r="H550" s="34" t="s">
        <v>3743</v>
      </c>
      <c r="I550" s="32">
        <v>2</v>
      </c>
      <c r="K550" s="31" t="str">
        <f>IF(IMPORT[[#This Row],[b1]]="","",IMPORT[[#This Row],[b1]]-IMPORT[[#This Row],[a1]])</f>
        <v/>
      </c>
      <c r="L550" s="32">
        <f ca="1">SUM(INDIRECT(IMPORT_VAR[TABLENAME]&amp;"[@a"&amp;$1:$1-1&amp;"]"),INDIRECT(IMPORT_VAR[TABLENAME]&amp;"[@c"&amp;$1:$1-1&amp;"]"))</f>
        <v>2</v>
      </c>
      <c r="M550" s="31"/>
      <c r="N550" s="31" t="str">
        <f>IF(IMPORT[[#This Row],[b2]]="","",IMPORT[[#This Row],[b2]]-IMPORT[[#This Row],[a2]])</f>
        <v/>
      </c>
      <c r="O550" s="32">
        <f ca="1">SUM(INDIRECT(IMPORT_VAR[TABLENAME]&amp;"[@a"&amp;$1:$1-1&amp;"]"),INDIRECT(IMPORT_VAR[TABLENAME]&amp;"[@c"&amp;$1:$1-1&amp;"]"))</f>
        <v>2</v>
      </c>
      <c r="P550" s="33"/>
      <c r="Q550" s="33" t="str">
        <f>IF(IMPORT[[#This Row],[b3]]="","",IMPORT[[#This Row],[b3]]-IMPORT[[#This Row],[a3]])</f>
        <v/>
      </c>
      <c r="R550" s="32">
        <f ca="1">SUM(INDIRECT(IMPORT_VAR[TABLENAME]&amp;"[@a"&amp;$1:$1-1&amp;"]"),INDIRECT(IMPORT_VAR[TABLENAME]&amp;"[@c"&amp;$1:$1-1&amp;"]"))</f>
        <v>2</v>
      </c>
      <c r="S550" s="33"/>
      <c r="T550" s="33" t="str">
        <f>IF(IMPORT[[#This Row],[b4]]="","",IMPORT[[#This Row],[b4]]-IMPORT[[#This Row],[a4]])</f>
        <v/>
      </c>
      <c r="U550" s="32">
        <f ca="1">SUM(INDIRECT(IMPORT_VAR[TABLENAME]&amp;"[@a"&amp;$1:$1-1&amp;"]"),INDIRECT(IMPORT_VAR[TABLENAME]&amp;"[@c"&amp;$1:$1-1&amp;"]"))</f>
        <v>2</v>
      </c>
      <c r="V550" s="33"/>
      <c r="W550" s="31"/>
      <c r="X550" s="31" t="str">
        <f>IF(IMPORT[[#This Row],[b5]]="","",IMPORT[[#This Row],[b5]]-IMPORT[[#This Row],[a5]])</f>
        <v/>
      </c>
      <c r="Y550" s="49">
        <f ca="1">SUM(INDIRECT(IMPORT_VAR[TABLENAME]&amp;"[@a"&amp;$1:$1-1&amp;"]"),INDIRECT(IMPORT_VAR[TABLENAME]&amp;"[@c"&amp;$1:$1-1&amp;"]"))</f>
        <v>2</v>
      </c>
      <c r="Z550" s="51" t="s">
        <v>2763</v>
      </c>
      <c r="AA550" s="52" t="s">
        <v>5767</v>
      </c>
      <c r="AB550" s="51" t="s">
        <v>5769</v>
      </c>
      <c r="AC550" s="51" t="str">
        <f>CONCATENATE(IMPORT[[#This Row],[1]]," ",IMPORT[[#This Row],[2]],IF(IMPORT[[#This Row],[3]]="","",CONCATENATE(" ",IMPORT[[#This Row],[3]])))</f>
        <v>Pocket 2850-L (Tanggung Timbul Glitter)</v>
      </c>
      <c r="AD550" s="51" t="str">
        <f>CONCATENATE("Import ",IMPORT[[#This Row],[Ket]])</f>
        <v>Import C6</v>
      </c>
      <c r="AE550" s="52">
        <v>480</v>
      </c>
      <c r="AF550" s="52" t="s">
        <v>5118</v>
      </c>
      <c r="AG550" s="52" t="s">
        <v>5780</v>
      </c>
      <c r="AH550" s="52">
        <f ca="1">IMPORT[[#This Row],[C]]</f>
        <v>2</v>
      </c>
      <c r="AI550" s="126" t="str">
        <f>CONCATENATE(IMPORT[[#This Row],[6]]," ",IMPORT[[#This Row],[7]])</f>
        <v>480 PCS</v>
      </c>
    </row>
    <row r="551" spans="1:35">
      <c r="A551" s="102">
        <v>549</v>
      </c>
      <c r="B551" s="31">
        <f ca="1">IF(IMPORT[[#This Row],[C]]&lt;1,"",ROW()-2)</f>
        <v>549</v>
      </c>
      <c r="C551" s="57" t="s">
        <v>3766</v>
      </c>
      <c r="D551" s="31" t="s">
        <v>2763</v>
      </c>
      <c r="E551" s="31">
        <v>480</v>
      </c>
      <c r="F551" s="31">
        <f ca="1">IMPORT[TT]</f>
        <v>1</v>
      </c>
      <c r="G551" s="31"/>
      <c r="H551" s="34" t="s">
        <v>3743</v>
      </c>
      <c r="I551" s="32">
        <v>1</v>
      </c>
      <c r="K551" s="31" t="str">
        <f>IF(IMPORT[[#This Row],[b1]]="","",IMPORT[[#This Row],[b1]]-IMPORT[[#This Row],[a1]])</f>
        <v/>
      </c>
      <c r="L551" s="32">
        <f ca="1">SUM(INDIRECT(IMPORT_VAR[TABLENAME]&amp;"[@a"&amp;$1:$1-1&amp;"]"),INDIRECT(IMPORT_VAR[TABLENAME]&amp;"[@c"&amp;$1:$1-1&amp;"]"))</f>
        <v>1</v>
      </c>
      <c r="M551" s="31"/>
      <c r="N551" s="31" t="str">
        <f>IF(IMPORT[[#This Row],[b2]]="","",IMPORT[[#This Row],[b2]]-IMPORT[[#This Row],[a2]])</f>
        <v/>
      </c>
      <c r="O551" s="32">
        <f ca="1">SUM(INDIRECT(IMPORT_VAR[TABLENAME]&amp;"[@a"&amp;$1:$1-1&amp;"]"),INDIRECT(IMPORT_VAR[TABLENAME]&amp;"[@c"&amp;$1:$1-1&amp;"]"))</f>
        <v>1</v>
      </c>
      <c r="P551" s="33"/>
      <c r="Q551" s="33" t="str">
        <f>IF(IMPORT[[#This Row],[b3]]="","",IMPORT[[#This Row],[b3]]-IMPORT[[#This Row],[a3]])</f>
        <v/>
      </c>
      <c r="R551" s="32">
        <f ca="1">SUM(INDIRECT(IMPORT_VAR[TABLENAME]&amp;"[@a"&amp;$1:$1-1&amp;"]"),INDIRECT(IMPORT_VAR[TABLENAME]&amp;"[@c"&amp;$1:$1-1&amp;"]"))</f>
        <v>1</v>
      </c>
      <c r="S551" s="33"/>
      <c r="T551" s="33" t="str">
        <f>IF(IMPORT[[#This Row],[b4]]="","",IMPORT[[#This Row],[b4]]-IMPORT[[#This Row],[a4]])</f>
        <v/>
      </c>
      <c r="U551" s="32">
        <f ca="1">SUM(INDIRECT(IMPORT_VAR[TABLENAME]&amp;"[@a"&amp;$1:$1-1&amp;"]"),INDIRECT(IMPORT_VAR[TABLENAME]&amp;"[@c"&amp;$1:$1-1&amp;"]"))</f>
        <v>1</v>
      </c>
      <c r="V551" s="33"/>
      <c r="W551" s="31"/>
      <c r="X551" s="31" t="str">
        <f>IF(IMPORT[[#This Row],[b5]]="","",IMPORT[[#This Row],[b5]]-IMPORT[[#This Row],[a5]])</f>
        <v/>
      </c>
      <c r="Y551" s="49">
        <f ca="1">SUM(INDIRECT(IMPORT_VAR[TABLENAME]&amp;"[@a"&amp;$1:$1-1&amp;"]"),INDIRECT(IMPORT_VAR[TABLENAME]&amp;"[@c"&amp;$1:$1-1&amp;"]"))</f>
        <v>1</v>
      </c>
      <c r="Z551" s="51" t="s">
        <v>2763</v>
      </c>
      <c r="AA551" s="52" t="s">
        <v>5763</v>
      </c>
      <c r="AB551" s="52" t="s">
        <v>5747</v>
      </c>
      <c r="AC551" s="52" t="str">
        <f>CONCATENATE(IMPORT[[#This Row],[1]]," ",IMPORT[[#This Row],[2]],IF(IMPORT[[#This Row],[3]]="","",CONCATENATE(" ",IMPORT[[#This Row],[3]])))</f>
        <v>Pocket 1847-L (Tanggung)</v>
      </c>
      <c r="AD551" s="52" t="str">
        <f>CONCATENATE("Import ",IMPORT[[#This Row],[Ket]])</f>
        <v>Import C6</v>
      </c>
      <c r="AE551" s="52">
        <v>480</v>
      </c>
      <c r="AF551" s="52" t="s">
        <v>5118</v>
      </c>
      <c r="AG551" s="52" t="s">
        <v>5780</v>
      </c>
      <c r="AH551" s="52">
        <f ca="1">IMPORT[[#This Row],[C]]</f>
        <v>1</v>
      </c>
      <c r="AI551" s="126" t="str">
        <f>CONCATENATE(IMPORT[[#This Row],[6]]," ",IMPORT[[#This Row],[7]])</f>
        <v>480 PCS</v>
      </c>
    </row>
    <row r="552" spans="1:35">
      <c r="A552" s="102">
        <v>550</v>
      </c>
      <c r="B552" s="31">
        <f ca="1">IF(IMPORT[[#This Row],[C]]&lt;1,"",ROW()-2)</f>
        <v>550</v>
      </c>
      <c r="C552" s="57" t="s">
        <v>3767</v>
      </c>
      <c r="D552" s="31" t="s">
        <v>2763</v>
      </c>
      <c r="E552" s="31">
        <v>480</v>
      </c>
      <c r="F552" s="31">
        <f ca="1">IMPORT[TT]</f>
        <v>1</v>
      </c>
      <c r="G552" s="31"/>
      <c r="H552" s="34" t="s">
        <v>3743</v>
      </c>
      <c r="I552" s="32">
        <v>1</v>
      </c>
      <c r="K552" s="31" t="str">
        <f>IF(IMPORT[[#This Row],[b1]]="","",IMPORT[[#This Row],[b1]]-IMPORT[[#This Row],[a1]])</f>
        <v/>
      </c>
      <c r="L552" s="32">
        <f ca="1">SUM(INDIRECT(IMPORT_VAR[TABLENAME]&amp;"[@a"&amp;$1:$1-1&amp;"]"),INDIRECT(IMPORT_VAR[TABLENAME]&amp;"[@c"&amp;$1:$1-1&amp;"]"))</f>
        <v>1</v>
      </c>
      <c r="M552" s="31"/>
      <c r="N552" s="31" t="str">
        <f>IF(IMPORT[[#This Row],[b2]]="","",IMPORT[[#This Row],[b2]]-IMPORT[[#This Row],[a2]])</f>
        <v/>
      </c>
      <c r="O552" s="32">
        <f ca="1">SUM(INDIRECT(IMPORT_VAR[TABLENAME]&amp;"[@a"&amp;$1:$1-1&amp;"]"),INDIRECT(IMPORT_VAR[TABLENAME]&amp;"[@c"&amp;$1:$1-1&amp;"]"))</f>
        <v>1</v>
      </c>
      <c r="P552" s="33"/>
      <c r="Q552" s="33" t="str">
        <f>IF(IMPORT[[#This Row],[b3]]="","",IMPORT[[#This Row],[b3]]-IMPORT[[#This Row],[a3]])</f>
        <v/>
      </c>
      <c r="R552" s="32">
        <f ca="1">SUM(INDIRECT(IMPORT_VAR[TABLENAME]&amp;"[@a"&amp;$1:$1-1&amp;"]"),INDIRECT(IMPORT_VAR[TABLENAME]&amp;"[@c"&amp;$1:$1-1&amp;"]"))</f>
        <v>1</v>
      </c>
      <c r="S552" s="33"/>
      <c r="T552" s="33" t="str">
        <f>IF(IMPORT[[#This Row],[b4]]="","",IMPORT[[#This Row],[b4]]-IMPORT[[#This Row],[a4]])</f>
        <v/>
      </c>
      <c r="U552" s="32">
        <f ca="1">SUM(INDIRECT(IMPORT_VAR[TABLENAME]&amp;"[@a"&amp;$1:$1-1&amp;"]"),INDIRECT(IMPORT_VAR[TABLENAME]&amp;"[@c"&amp;$1:$1-1&amp;"]"))</f>
        <v>1</v>
      </c>
      <c r="V552" s="33"/>
      <c r="W552" s="31"/>
      <c r="X552" s="31" t="str">
        <f>IF(IMPORT[[#This Row],[b5]]="","",IMPORT[[#This Row],[b5]]-IMPORT[[#This Row],[a5]])</f>
        <v/>
      </c>
      <c r="Y552" s="49">
        <f ca="1">SUM(INDIRECT(IMPORT_VAR[TABLENAME]&amp;"[@a"&amp;$1:$1-1&amp;"]"),INDIRECT(IMPORT_VAR[TABLENAME]&amp;"[@c"&amp;$1:$1-1&amp;"]"))</f>
        <v>1</v>
      </c>
      <c r="Z552" s="51" t="s">
        <v>2763</v>
      </c>
      <c r="AA552" s="52" t="s">
        <v>5761</v>
      </c>
      <c r="AB552" s="52" t="s">
        <v>5747</v>
      </c>
      <c r="AC552" s="52" t="str">
        <f>CONCATENATE(IMPORT[[#This Row],[1]]," ",IMPORT[[#This Row],[2]],IF(IMPORT[[#This Row],[3]]="","",CONCATENATE(" ",IMPORT[[#This Row],[3]])))</f>
        <v>Pocket 1846-L (Tanggung)</v>
      </c>
      <c r="AD552" s="52" t="str">
        <f>CONCATENATE("Import ",IMPORT[[#This Row],[Ket]])</f>
        <v>Import C6</v>
      </c>
      <c r="AE552" s="52">
        <v>480</v>
      </c>
      <c r="AF552" s="52" t="s">
        <v>5118</v>
      </c>
      <c r="AG552" s="52" t="s">
        <v>5780</v>
      </c>
      <c r="AH552" s="52">
        <f ca="1">IMPORT[[#This Row],[C]]</f>
        <v>1</v>
      </c>
      <c r="AI552" s="126" t="str">
        <f>CONCATENATE(IMPORT[[#This Row],[6]]," ",IMPORT[[#This Row],[7]])</f>
        <v>480 PCS</v>
      </c>
    </row>
    <row r="553" spans="1:35">
      <c r="A553" s="102">
        <v>551</v>
      </c>
      <c r="B553" s="31">
        <f ca="1">IF(IMPORT[[#This Row],[C]]&lt;1,"",ROW()-2)</f>
        <v>551</v>
      </c>
      <c r="C553" s="57" t="s">
        <v>3768</v>
      </c>
      <c r="D553" s="31" t="s">
        <v>2763</v>
      </c>
      <c r="E553" s="31">
        <v>480</v>
      </c>
      <c r="F553" s="31">
        <f ca="1">IMPORT[TT]</f>
        <v>1</v>
      </c>
      <c r="G553" s="31"/>
      <c r="H553" s="34" t="s">
        <v>3743</v>
      </c>
      <c r="I553" s="32">
        <v>1</v>
      </c>
      <c r="K553" s="31" t="str">
        <f>IF(IMPORT[[#This Row],[b1]]="","",IMPORT[[#This Row],[b1]]-IMPORT[[#This Row],[a1]])</f>
        <v/>
      </c>
      <c r="L553" s="32">
        <f ca="1">SUM(INDIRECT(IMPORT_VAR[TABLENAME]&amp;"[@a"&amp;$1:$1-1&amp;"]"),INDIRECT(IMPORT_VAR[TABLENAME]&amp;"[@c"&amp;$1:$1-1&amp;"]"))</f>
        <v>1</v>
      </c>
      <c r="M553" s="31"/>
      <c r="N553" s="31" t="str">
        <f>IF(IMPORT[[#This Row],[b2]]="","",IMPORT[[#This Row],[b2]]-IMPORT[[#This Row],[a2]])</f>
        <v/>
      </c>
      <c r="O553" s="32">
        <f ca="1">SUM(INDIRECT(IMPORT_VAR[TABLENAME]&amp;"[@a"&amp;$1:$1-1&amp;"]"),INDIRECT(IMPORT_VAR[TABLENAME]&amp;"[@c"&amp;$1:$1-1&amp;"]"))</f>
        <v>1</v>
      </c>
      <c r="P553" s="33"/>
      <c r="Q553" s="33" t="str">
        <f>IF(IMPORT[[#This Row],[b3]]="","",IMPORT[[#This Row],[b3]]-IMPORT[[#This Row],[a3]])</f>
        <v/>
      </c>
      <c r="R553" s="32">
        <f ca="1">SUM(INDIRECT(IMPORT_VAR[TABLENAME]&amp;"[@a"&amp;$1:$1-1&amp;"]"),INDIRECT(IMPORT_VAR[TABLENAME]&amp;"[@c"&amp;$1:$1-1&amp;"]"))</f>
        <v>1</v>
      </c>
      <c r="S553" s="33"/>
      <c r="T553" s="33" t="str">
        <f>IF(IMPORT[[#This Row],[b4]]="","",IMPORT[[#This Row],[b4]]-IMPORT[[#This Row],[a4]])</f>
        <v/>
      </c>
      <c r="U553" s="32">
        <f ca="1">SUM(INDIRECT(IMPORT_VAR[TABLENAME]&amp;"[@a"&amp;$1:$1-1&amp;"]"),INDIRECT(IMPORT_VAR[TABLENAME]&amp;"[@c"&amp;$1:$1-1&amp;"]"))</f>
        <v>1</v>
      </c>
      <c r="V553" s="33"/>
      <c r="W553" s="31"/>
      <c r="X553" s="31" t="str">
        <f>IF(IMPORT[[#This Row],[b5]]="","",IMPORT[[#This Row],[b5]]-IMPORT[[#This Row],[a5]])</f>
        <v/>
      </c>
      <c r="Y553" s="49">
        <f ca="1">SUM(INDIRECT(IMPORT_VAR[TABLENAME]&amp;"[@a"&amp;$1:$1-1&amp;"]"),INDIRECT(IMPORT_VAR[TABLENAME]&amp;"[@c"&amp;$1:$1-1&amp;"]"))</f>
        <v>1</v>
      </c>
      <c r="Z553" s="51" t="s">
        <v>2763</v>
      </c>
      <c r="AA553" s="52" t="s">
        <v>5765</v>
      </c>
      <c r="AB553" s="52" t="s">
        <v>5747</v>
      </c>
      <c r="AC553" s="52" t="str">
        <f>CONCATENATE(IMPORT[[#This Row],[1]]," ",IMPORT[[#This Row],[2]],IF(IMPORT[[#This Row],[3]]="","",CONCATENATE(" ",IMPORT[[#This Row],[3]])))</f>
        <v>Pocket 1854-L (Tanggung)</v>
      </c>
      <c r="AD553" s="52" t="str">
        <f>CONCATENATE("Import ",IMPORT[[#This Row],[Ket]])</f>
        <v>Import C6</v>
      </c>
      <c r="AE553" s="52">
        <v>480</v>
      </c>
      <c r="AF553" s="52" t="s">
        <v>5118</v>
      </c>
      <c r="AG553" s="52" t="s">
        <v>5780</v>
      </c>
      <c r="AH553" s="52">
        <f ca="1">IMPORT[[#This Row],[C]]</f>
        <v>1</v>
      </c>
      <c r="AI553" s="126" t="str">
        <f>CONCATENATE(IMPORT[[#This Row],[6]]," ",IMPORT[[#This Row],[7]])</f>
        <v>480 PCS</v>
      </c>
    </row>
    <row r="554" spans="1:35">
      <c r="A554" s="102">
        <v>552</v>
      </c>
      <c r="B554" s="31">
        <f ca="1">IF(IMPORT[[#This Row],[C]]&lt;1,"",ROW()-2)</f>
        <v>552</v>
      </c>
      <c r="C554" s="57" t="s">
        <v>3774</v>
      </c>
      <c r="D554" s="31" t="s">
        <v>2763</v>
      </c>
      <c r="E554" s="31">
        <v>360</v>
      </c>
      <c r="F554" s="31">
        <f ca="1">IMPORT[TT]</f>
        <v>1</v>
      </c>
      <c r="G554" s="31"/>
      <c r="H554" s="34" t="s">
        <v>3743</v>
      </c>
      <c r="I554" s="32">
        <v>1</v>
      </c>
      <c r="K554" s="31" t="str">
        <f>IF(IMPORT[[#This Row],[b1]]="","",IMPORT[[#This Row],[b1]]-IMPORT[[#This Row],[a1]])</f>
        <v/>
      </c>
      <c r="L554" s="32">
        <f ca="1">SUM(INDIRECT(IMPORT_VAR[TABLENAME]&amp;"[@a"&amp;$1:$1-1&amp;"]"),INDIRECT(IMPORT_VAR[TABLENAME]&amp;"[@c"&amp;$1:$1-1&amp;"]"))</f>
        <v>1</v>
      </c>
      <c r="M554" s="31"/>
      <c r="N554" s="31" t="str">
        <f>IF(IMPORT[[#This Row],[b2]]="","",IMPORT[[#This Row],[b2]]-IMPORT[[#This Row],[a2]])</f>
        <v/>
      </c>
      <c r="O554" s="32">
        <f ca="1">SUM(INDIRECT(IMPORT_VAR[TABLENAME]&amp;"[@a"&amp;$1:$1-1&amp;"]"),INDIRECT(IMPORT_VAR[TABLENAME]&amp;"[@c"&amp;$1:$1-1&amp;"]"))</f>
        <v>1</v>
      </c>
      <c r="P554" s="33"/>
      <c r="Q554" s="33" t="str">
        <f>IF(IMPORT[[#This Row],[b3]]="","",IMPORT[[#This Row],[b3]]-IMPORT[[#This Row],[a3]])</f>
        <v/>
      </c>
      <c r="R554" s="32">
        <f ca="1">SUM(INDIRECT(IMPORT_VAR[TABLENAME]&amp;"[@a"&amp;$1:$1-1&amp;"]"),INDIRECT(IMPORT_VAR[TABLENAME]&amp;"[@c"&amp;$1:$1-1&amp;"]"))</f>
        <v>1</v>
      </c>
      <c r="S554" s="33"/>
      <c r="T554" s="33" t="str">
        <f>IF(IMPORT[[#This Row],[b4]]="","",IMPORT[[#This Row],[b4]]-IMPORT[[#This Row],[a4]])</f>
        <v/>
      </c>
      <c r="U554" s="32">
        <f ca="1">SUM(INDIRECT(IMPORT_VAR[TABLENAME]&amp;"[@a"&amp;$1:$1-1&amp;"]"),INDIRECT(IMPORT_VAR[TABLENAME]&amp;"[@c"&amp;$1:$1-1&amp;"]"))</f>
        <v>1</v>
      </c>
      <c r="V554" s="33"/>
      <c r="W554" s="31"/>
      <c r="X554" s="31" t="str">
        <f>IF(IMPORT[[#This Row],[b5]]="","",IMPORT[[#This Row],[b5]]-IMPORT[[#This Row],[a5]])</f>
        <v/>
      </c>
      <c r="Y554" s="49">
        <f ca="1">SUM(INDIRECT(IMPORT_VAR[TABLENAME]&amp;"[@a"&amp;$1:$1-1&amp;"]"),INDIRECT(IMPORT_VAR[TABLENAME]&amp;"[@c"&amp;$1:$1-1&amp;"]"))</f>
        <v>1</v>
      </c>
      <c r="Z554" s="51" t="s">
        <v>2763</v>
      </c>
      <c r="AA554" s="52" t="s">
        <v>5754</v>
      </c>
      <c r="AB554" s="52" t="s">
        <v>5750</v>
      </c>
      <c r="AC554" s="52" t="str">
        <f>CONCATENATE(IMPORT[[#This Row],[1]]," ",IMPORT[[#This Row],[2]],IF(IMPORT[[#This Row],[3]]="","",CONCATENATE(" ",IMPORT[[#This Row],[3]])))</f>
        <v>Pocket 1838-XL  (Besar Glitter)</v>
      </c>
      <c r="AD554" s="52" t="str">
        <f>CONCATENATE("Import ",IMPORT[[#This Row],[Ket]])</f>
        <v>Import C6</v>
      </c>
      <c r="AE554" s="52">
        <v>360</v>
      </c>
      <c r="AF554" s="52" t="s">
        <v>5118</v>
      </c>
      <c r="AG554" s="52" t="s">
        <v>5780</v>
      </c>
      <c r="AH554" s="52">
        <f ca="1">IMPORT[[#This Row],[C]]</f>
        <v>1</v>
      </c>
      <c r="AI554" s="126" t="str">
        <f>CONCATENATE(IMPORT[[#This Row],[6]]," ",IMPORT[[#This Row],[7]])</f>
        <v>360 PCS</v>
      </c>
    </row>
    <row r="555" spans="1:35">
      <c r="A555" s="102">
        <v>553</v>
      </c>
      <c r="B555" s="31">
        <f ca="1">IF(IMPORT[[#This Row],[C]]&lt;1,"",ROW()-2)</f>
        <v>553</v>
      </c>
      <c r="C555" s="57" t="s">
        <v>3775</v>
      </c>
      <c r="D555" s="31" t="s">
        <v>2763</v>
      </c>
      <c r="E555" s="31">
        <v>360</v>
      </c>
      <c r="F555" s="31">
        <f ca="1">IMPORT[TT]</f>
        <v>2</v>
      </c>
      <c r="G555" s="31"/>
      <c r="H555" s="34" t="s">
        <v>3743</v>
      </c>
      <c r="I555" s="32">
        <v>2</v>
      </c>
      <c r="K555" s="31" t="str">
        <f>IF(IMPORT[[#This Row],[b1]]="","",IMPORT[[#This Row],[b1]]-IMPORT[[#This Row],[a1]])</f>
        <v/>
      </c>
      <c r="L555" s="32">
        <f ca="1">SUM(INDIRECT(IMPORT_VAR[TABLENAME]&amp;"[@a"&amp;$1:$1-1&amp;"]"),INDIRECT(IMPORT_VAR[TABLENAME]&amp;"[@c"&amp;$1:$1-1&amp;"]"))</f>
        <v>2</v>
      </c>
      <c r="M555" s="31"/>
      <c r="N555" s="31" t="str">
        <f>IF(IMPORT[[#This Row],[b2]]="","",IMPORT[[#This Row],[b2]]-IMPORT[[#This Row],[a2]])</f>
        <v/>
      </c>
      <c r="O555" s="32">
        <f ca="1">SUM(INDIRECT(IMPORT_VAR[TABLENAME]&amp;"[@a"&amp;$1:$1-1&amp;"]"),INDIRECT(IMPORT_VAR[TABLENAME]&amp;"[@c"&amp;$1:$1-1&amp;"]"))</f>
        <v>2</v>
      </c>
      <c r="P555" s="33"/>
      <c r="Q555" s="33" t="str">
        <f>IF(IMPORT[[#This Row],[b3]]="","",IMPORT[[#This Row],[b3]]-IMPORT[[#This Row],[a3]])</f>
        <v/>
      </c>
      <c r="R555" s="32">
        <f ca="1">SUM(INDIRECT(IMPORT_VAR[TABLENAME]&amp;"[@a"&amp;$1:$1-1&amp;"]"),INDIRECT(IMPORT_VAR[TABLENAME]&amp;"[@c"&amp;$1:$1-1&amp;"]"))</f>
        <v>2</v>
      </c>
      <c r="S555" s="33"/>
      <c r="T555" s="33" t="str">
        <f>IF(IMPORT[[#This Row],[b4]]="","",IMPORT[[#This Row],[b4]]-IMPORT[[#This Row],[a4]])</f>
        <v/>
      </c>
      <c r="U555" s="32">
        <f ca="1">SUM(INDIRECT(IMPORT_VAR[TABLENAME]&amp;"[@a"&amp;$1:$1-1&amp;"]"),INDIRECT(IMPORT_VAR[TABLENAME]&amp;"[@c"&amp;$1:$1-1&amp;"]"))</f>
        <v>2</v>
      </c>
      <c r="V555" s="33"/>
      <c r="W555" s="31"/>
      <c r="X555" s="31" t="str">
        <f>IF(IMPORT[[#This Row],[b5]]="","",IMPORT[[#This Row],[b5]]-IMPORT[[#This Row],[a5]])</f>
        <v/>
      </c>
      <c r="Y555" s="49">
        <f ca="1">SUM(INDIRECT(IMPORT_VAR[TABLENAME]&amp;"[@a"&amp;$1:$1-1&amp;"]"),INDIRECT(IMPORT_VAR[TABLENAME]&amp;"[@c"&amp;$1:$1-1&amp;"]"))</f>
        <v>2</v>
      </c>
      <c r="Z555" s="51" t="s">
        <v>2763</v>
      </c>
      <c r="AA555" s="52" t="s">
        <v>5768</v>
      </c>
      <c r="AB555" s="51" t="s">
        <v>5750</v>
      </c>
      <c r="AC555" s="51" t="str">
        <f>CONCATENATE(IMPORT[[#This Row],[1]]," ",IMPORT[[#This Row],[2]],IF(IMPORT[[#This Row],[3]]="","",CONCATENATE(" ",IMPORT[[#This Row],[3]])))</f>
        <v>Pocket 2850-XL (Besar Glitter)</v>
      </c>
      <c r="AD555" s="51" t="str">
        <f>CONCATENATE("Import ",IMPORT[[#This Row],[Ket]])</f>
        <v>Import C6</v>
      </c>
      <c r="AE555" s="52">
        <v>360</v>
      </c>
      <c r="AF555" s="52" t="s">
        <v>5118</v>
      </c>
      <c r="AG555" s="52" t="s">
        <v>5780</v>
      </c>
      <c r="AH555" s="52">
        <f ca="1">IMPORT[[#This Row],[C]]</f>
        <v>2</v>
      </c>
      <c r="AI555" s="126" t="str">
        <f>CONCATENATE(IMPORT[[#This Row],[6]]," ",IMPORT[[#This Row],[7]])</f>
        <v>360 PCS</v>
      </c>
    </row>
    <row r="556" spans="1:35">
      <c r="A556" s="102">
        <v>554</v>
      </c>
      <c r="B556" s="31">
        <f ca="1">IF(IMPORT[[#This Row],[C]]&lt;1,"",ROW()-2)</f>
        <v>554</v>
      </c>
      <c r="C556" s="57" t="s">
        <v>3778</v>
      </c>
      <c r="D556" s="31" t="s">
        <v>2763</v>
      </c>
      <c r="E556" s="31">
        <v>360</v>
      </c>
      <c r="F556" s="31">
        <f ca="1">IMPORT[TT]</f>
        <v>1</v>
      </c>
      <c r="G556" s="31"/>
      <c r="H556" s="34" t="s">
        <v>3743</v>
      </c>
      <c r="I556" s="32">
        <v>1</v>
      </c>
      <c r="K556" s="31" t="str">
        <f>IF(IMPORT[[#This Row],[b1]]="","",IMPORT[[#This Row],[b1]]-IMPORT[[#This Row],[a1]])</f>
        <v/>
      </c>
      <c r="L556" s="32">
        <f ca="1">SUM(INDIRECT(IMPORT_VAR[TABLENAME]&amp;"[@a"&amp;$1:$1-1&amp;"]"),INDIRECT(IMPORT_VAR[TABLENAME]&amp;"[@c"&amp;$1:$1-1&amp;"]"))</f>
        <v>1</v>
      </c>
      <c r="M556" s="31"/>
      <c r="N556" s="31" t="str">
        <f>IF(IMPORT[[#This Row],[b2]]="","",IMPORT[[#This Row],[b2]]-IMPORT[[#This Row],[a2]])</f>
        <v/>
      </c>
      <c r="O556" s="32">
        <f ca="1">SUM(INDIRECT(IMPORT_VAR[TABLENAME]&amp;"[@a"&amp;$1:$1-1&amp;"]"),INDIRECT(IMPORT_VAR[TABLENAME]&amp;"[@c"&amp;$1:$1-1&amp;"]"))</f>
        <v>1</v>
      </c>
      <c r="P556" s="33"/>
      <c r="Q556" s="33" t="str">
        <f>IF(IMPORT[[#This Row],[b3]]="","",IMPORT[[#This Row],[b3]]-IMPORT[[#This Row],[a3]])</f>
        <v/>
      </c>
      <c r="R556" s="32">
        <f ca="1">SUM(INDIRECT(IMPORT_VAR[TABLENAME]&amp;"[@a"&amp;$1:$1-1&amp;"]"),INDIRECT(IMPORT_VAR[TABLENAME]&amp;"[@c"&amp;$1:$1-1&amp;"]"))</f>
        <v>1</v>
      </c>
      <c r="S556" s="33"/>
      <c r="T556" s="33" t="str">
        <f>IF(IMPORT[[#This Row],[b4]]="","",IMPORT[[#This Row],[b4]]-IMPORT[[#This Row],[a4]])</f>
        <v/>
      </c>
      <c r="U556" s="32">
        <f ca="1">SUM(INDIRECT(IMPORT_VAR[TABLENAME]&amp;"[@a"&amp;$1:$1-1&amp;"]"),INDIRECT(IMPORT_VAR[TABLENAME]&amp;"[@c"&amp;$1:$1-1&amp;"]"))</f>
        <v>1</v>
      </c>
      <c r="V556" s="33"/>
      <c r="W556" s="31"/>
      <c r="X556" s="31" t="str">
        <f>IF(IMPORT[[#This Row],[b5]]="","",IMPORT[[#This Row],[b5]]-IMPORT[[#This Row],[a5]])</f>
        <v/>
      </c>
      <c r="Y556" s="49">
        <f ca="1">SUM(INDIRECT(IMPORT_VAR[TABLENAME]&amp;"[@a"&amp;$1:$1-1&amp;"]"),INDIRECT(IMPORT_VAR[TABLENAME]&amp;"[@c"&amp;$1:$1-1&amp;"]"))</f>
        <v>1</v>
      </c>
      <c r="Z556" s="51" t="s">
        <v>2763</v>
      </c>
      <c r="AA556" s="52" t="s">
        <v>5766</v>
      </c>
      <c r="AB556" s="51" t="s">
        <v>5748</v>
      </c>
      <c r="AC556" s="51" t="str">
        <f>CONCATENATE(IMPORT[[#This Row],[1]]," ",IMPORT[[#This Row],[2]],IF(IMPORT[[#This Row],[3]]="","",CONCATENATE(" ",IMPORT[[#This Row],[3]])))</f>
        <v>Pocket 1854-XL (Besar)</v>
      </c>
      <c r="AD556" s="51" t="str">
        <f>CONCATENATE("Import ",IMPORT[[#This Row],[Ket]])</f>
        <v>Import C6</v>
      </c>
      <c r="AE556" s="52">
        <v>360</v>
      </c>
      <c r="AF556" s="52" t="s">
        <v>5118</v>
      </c>
      <c r="AG556" s="52" t="s">
        <v>5780</v>
      </c>
      <c r="AH556" s="52">
        <f ca="1">IMPORT[[#This Row],[C]]</f>
        <v>1</v>
      </c>
      <c r="AI556" s="126" t="str">
        <f>CONCATENATE(IMPORT[[#This Row],[6]]," ",IMPORT[[#This Row],[7]])</f>
        <v>360 PCS</v>
      </c>
    </row>
    <row r="557" spans="1:35">
      <c r="A557" s="102">
        <v>555</v>
      </c>
      <c r="B557" s="31">
        <f ca="1">IF(IMPORT[[#This Row],[C]]&lt;1,"",ROW()-2)</f>
        <v>555</v>
      </c>
      <c r="C557" s="57">
        <v>1820</v>
      </c>
      <c r="D557" s="31" t="s">
        <v>2771</v>
      </c>
      <c r="E557" s="31">
        <v>480</v>
      </c>
      <c r="F557" s="31">
        <f ca="1">IMPORT[TT]</f>
        <v>3</v>
      </c>
      <c r="G557" s="31"/>
      <c r="H557" s="34" t="s">
        <v>3743</v>
      </c>
      <c r="I557" s="32">
        <v>3</v>
      </c>
      <c r="K557" s="31" t="str">
        <f>IF(IMPORT[[#This Row],[b1]]="","",IMPORT[[#This Row],[b1]]-IMPORT[[#This Row],[a1]])</f>
        <v/>
      </c>
      <c r="L557" s="32">
        <f ca="1">SUM(INDIRECT(IMPORT_VAR[TABLENAME]&amp;"[@a"&amp;$1:$1-1&amp;"]"),INDIRECT(IMPORT_VAR[TABLENAME]&amp;"[@c"&amp;$1:$1-1&amp;"]"))</f>
        <v>3</v>
      </c>
      <c r="M557" s="31"/>
      <c r="N557" s="31" t="str">
        <f>IF(IMPORT[[#This Row],[b2]]="","",IMPORT[[#This Row],[b2]]-IMPORT[[#This Row],[a2]])</f>
        <v/>
      </c>
      <c r="O557" s="32">
        <f ca="1">SUM(INDIRECT(IMPORT_VAR[TABLENAME]&amp;"[@a"&amp;$1:$1-1&amp;"]"),INDIRECT(IMPORT_VAR[TABLENAME]&amp;"[@c"&amp;$1:$1-1&amp;"]"))</f>
        <v>3</v>
      </c>
      <c r="P557" s="33"/>
      <c r="Q557" s="33" t="str">
        <f>IF(IMPORT[[#This Row],[b3]]="","",IMPORT[[#This Row],[b3]]-IMPORT[[#This Row],[a3]])</f>
        <v/>
      </c>
      <c r="R557" s="32">
        <f ca="1">SUM(INDIRECT(IMPORT_VAR[TABLENAME]&amp;"[@a"&amp;$1:$1-1&amp;"]"),INDIRECT(IMPORT_VAR[TABLENAME]&amp;"[@c"&amp;$1:$1-1&amp;"]"))</f>
        <v>3</v>
      </c>
      <c r="S557" s="33"/>
      <c r="T557" s="33" t="str">
        <f>IF(IMPORT[[#This Row],[b4]]="","",IMPORT[[#This Row],[b4]]-IMPORT[[#This Row],[a4]])</f>
        <v/>
      </c>
      <c r="U557" s="32">
        <f ca="1">SUM(INDIRECT(IMPORT_VAR[TABLENAME]&amp;"[@a"&amp;$1:$1-1&amp;"]"),INDIRECT(IMPORT_VAR[TABLENAME]&amp;"[@c"&amp;$1:$1-1&amp;"]"))</f>
        <v>3</v>
      </c>
      <c r="V557" s="33"/>
      <c r="W557" s="31"/>
      <c r="X557" s="31" t="str">
        <f>IF(IMPORT[[#This Row],[b5]]="","",IMPORT[[#This Row],[b5]]-IMPORT[[#This Row],[a5]])</f>
        <v/>
      </c>
      <c r="Y557" s="49">
        <f ca="1">SUM(INDIRECT(IMPORT_VAR[TABLENAME]&amp;"[@a"&amp;$1:$1-1&amp;"]"),INDIRECT(IMPORT_VAR[TABLENAME]&amp;"[@c"&amp;$1:$1-1&amp;"]"))</f>
        <v>3</v>
      </c>
      <c r="Z557" s="51" t="s">
        <v>5699</v>
      </c>
      <c r="AA557" s="51">
        <v>1820</v>
      </c>
      <c r="AB557" s="51"/>
      <c r="AC557" s="51" t="str">
        <f>CONCATENATE(IMPORT[[#This Row],[1]]," ",IMPORT[[#This Row],[2]],IF(IMPORT[[#This Row],[3]]="","",CONCATENATE(" ",IMPORT[[#This Row],[3]])))</f>
        <v>Garisan 1820</v>
      </c>
      <c r="AD557" s="51" t="str">
        <f>CONCATENATE("Import ",IMPORT[[#This Row],[Ket]])</f>
        <v>Import C6</v>
      </c>
      <c r="AE557" s="52">
        <v>480</v>
      </c>
      <c r="AF557" s="52" t="s">
        <v>5118</v>
      </c>
      <c r="AG557" s="52" t="s">
        <v>5780</v>
      </c>
      <c r="AH557" s="52">
        <f ca="1">IMPORT[[#This Row],[C]]</f>
        <v>3</v>
      </c>
      <c r="AI557" s="126" t="str">
        <f>CONCATENATE(IMPORT[[#This Row],[6]]," ",IMPORT[[#This Row],[7]])</f>
        <v>480 PCS</v>
      </c>
    </row>
    <row r="558" spans="1:35">
      <c r="A558" s="102">
        <v>556</v>
      </c>
      <c r="B558" s="31">
        <f ca="1">IF(IMPORT[[#This Row],[C]]&lt;1,"",ROW()-2)</f>
        <v>556</v>
      </c>
      <c r="C558" s="57">
        <v>2030</v>
      </c>
      <c r="D558" s="31" t="s">
        <v>2771</v>
      </c>
      <c r="E558" s="31">
        <v>288</v>
      </c>
      <c r="F558" s="31">
        <f ca="1">IMPORT[TT]</f>
        <v>4</v>
      </c>
      <c r="G558" s="31"/>
      <c r="H558" s="34" t="s">
        <v>3743</v>
      </c>
      <c r="I558" s="32">
        <v>4</v>
      </c>
      <c r="K558" s="31" t="str">
        <f>IF(IMPORT[[#This Row],[b1]]="","",IMPORT[[#This Row],[b1]]-IMPORT[[#This Row],[a1]])</f>
        <v/>
      </c>
      <c r="L558" s="32">
        <f ca="1">SUM(INDIRECT(IMPORT_VAR[TABLENAME]&amp;"[@a"&amp;$1:$1-1&amp;"]"),INDIRECT(IMPORT_VAR[TABLENAME]&amp;"[@c"&amp;$1:$1-1&amp;"]"))</f>
        <v>4</v>
      </c>
      <c r="M558" s="31"/>
      <c r="N558" s="31" t="str">
        <f>IF(IMPORT[[#This Row],[b2]]="","",IMPORT[[#This Row],[b2]]-IMPORT[[#This Row],[a2]])</f>
        <v/>
      </c>
      <c r="O558" s="32">
        <f ca="1">SUM(INDIRECT(IMPORT_VAR[TABLENAME]&amp;"[@a"&amp;$1:$1-1&amp;"]"),INDIRECT(IMPORT_VAR[TABLENAME]&amp;"[@c"&amp;$1:$1-1&amp;"]"))</f>
        <v>4</v>
      </c>
      <c r="P558" s="33"/>
      <c r="Q558" s="33" t="str">
        <f>IF(IMPORT[[#This Row],[b3]]="","",IMPORT[[#This Row],[b3]]-IMPORT[[#This Row],[a3]])</f>
        <v/>
      </c>
      <c r="R558" s="32">
        <f ca="1">SUM(INDIRECT(IMPORT_VAR[TABLENAME]&amp;"[@a"&amp;$1:$1-1&amp;"]"),INDIRECT(IMPORT_VAR[TABLENAME]&amp;"[@c"&amp;$1:$1-1&amp;"]"))</f>
        <v>4</v>
      </c>
      <c r="S558" s="33"/>
      <c r="T558" s="33" t="str">
        <f>IF(IMPORT[[#This Row],[b4]]="","",IMPORT[[#This Row],[b4]]-IMPORT[[#This Row],[a4]])</f>
        <v/>
      </c>
      <c r="U558" s="32">
        <f ca="1">SUM(INDIRECT(IMPORT_VAR[TABLENAME]&amp;"[@a"&amp;$1:$1-1&amp;"]"),INDIRECT(IMPORT_VAR[TABLENAME]&amp;"[@c"&amp;$1:$1-1&amp;"]"))</f>
        <v>4</v>
      </c>
      <c r="V558" s="33"/>
      <c r="W558" s="31"/>
      <c r="X558" s="31" t="str">
        <f>IF(IMPORT[[#This Row],[b5]]="","",IMPORT[[#This Row],[b5]]-IMPORT[[#This Row],[a5]])</f>
        <v/>
      </c>
      <c r="Y558" s="49">
        <f ca="1">SUM(INDIRECT(IMPORT_VAR[TABLENAME]&amp;"[@a"&amp;$1:$1-1&amp;"]"),INDIRECT(IMPORT_VAR[TABLENAME]&amp;"[@c"&amp;$1:$1-1&amp;"]"))</f>
        <v>4</v>
      </c>
      <c r="Z558" s="51" t="s">
        <v>5699</v>
      </c>
      <c r="AA558" s="52">
        <v>2030</v>
      </c>
      <c r="AB558" s="51"/>
      <c r="AC558" s="51" t="str">
        <f>CONCATENATE(IMPORT[[#This Row],[1]]," ",IMPORT[[#This Row],[2]],IF(IMPORT[[#This Row],[3]]="","",CONCATENATE(" ",IMPORT[[#This Row],[3]])))</f>
        <v>Garisan 2030</v>
      </c>
      <c r="AD558" s="51" t="str">
        <f>CONCATENATE("Import ",IMPORT[[#This Row],[Ket]])</f>
        <v>Import C6</v>
      </c>
      <c r="AE558" s="52">
        <v>288</v>
      </c>
      <c r="AF558" s="52" t="s">
        <v>5118</v>
      </c>
      <c r="AG558" s="52" t="s">
        <v>5780</v>
      </c>
      <c r="AH558" s="52">
        <f ca="1">IMPORT[[#This Row],[C]]</f>
        <v>4</v>
      </c>
      <c r="AI558" s="126" t="str">
        <f>CONCATENATE(IMPORT[[#This Row],[6]]," ",IMPORT[[#This Row],[7]])</f>
        <v>288 PCS</v>
      </c>
    </row>
    <row r="559" spans="1:35">
      <c r="A559" s="102">
        <v>557</v>
      </c>
      <c r="B559" s="31">
        <f ca="1">IF(IMPORT[[#This Row],[C]]&lt;1,"",ROW()-2)</f>
        <v>557</v>
      </c>
      <c r="C559" s="57">
        <v>2032</v>
      </c>
      <c r="D559" s="31" t="s">
        <v>2771</v>
      </c>
      <c r="E559" s="31">
        <v>144</v>
      </c>
      <c r="F559" s="31">
        <f ca="1">IMPORT[TT]</f>
        <v>4</v>
      </c>
      <c r="G559" s="31"/>
      <c r="H559" s="34" t="s">
        <v>3743</v>
      </c>
      <c r="I559" s="32">
        <v>4</v>
      </c>
      <c r="K559" s="31" t="str">
        <f>IF(IMPORT[[#This Row],[b1]]="","",IMPORT[[#This Row],[b1]]-IMPORT[[#This Row],[a1]])</f>
        <v/>
      </c>
      <c r="L559" s="32">
        <f ca="1">SUM(INDIRECT(IMPORT_VAR[TABLENAME]&amp;"[@a"&amp;$1:$1-1&amp;"]"),INDIRECT(IMPORT_VAR[TABLENAME]&amp;"[@c"&amp;$1:$1-1&amp;"]"))</f>
        <v>4</v>
      </c>
      <c r="M559" s="31"/>
      <c r="N559" s="31" t="str">
        <f>IF(IMPORT[[#This Row],[b2]]="","",IMPORT[[#This Row],[b2]]-IMPORT[[#This Row],[a2]])</f>
        <v/>
      </c>
      <c r="O559" s="32">
        <f ca="1">SUM(INDIRECT(IMPORT_VAR[TABLENAME]&amp;"[@a"&amp;$1:$1-1&amp;"]"),INDIRECT(IMPORT_VAR[TABLENAME]&amp;"[@c"&amp;$1:$1-1&amp;"]"))</f>
        <v>4</v>
      </c>
      <c r="P559" s="33"/>
      <c r="Q559" s="33" t="str">
        <f>IF(IMPORT[[#This Row],[b3]]="","",IMPORT[[#This Row],[b3]]-IMPORT[[#This Row],[a3]])</f>
        <v/>
      </c>
      <c r="R559" s="32">
        <f ca="1">SUM(INDIRECT(IMPORT_VAR[TABLENAME]&amp;"[@a"&amp;$1:$1-1&amp;"]"),INDIRECT(IMPORT_VAR[TABLENAME]&amp;"[@c"&amp;$1:$1-1&amp;"]"))</f>
        <v>4</v>
      </c>
      <c r="S559" s="33"/>
      <c r="T559" s="33" t="str">
        <f>IF(IMPORT[[#This Row],[b4]]="","",IMPORT[[#This Row],[b4]]-IMPORT[[#This Row],[a4]])</f>
        <v/>
      </c>
      <c r="U559" s="32">
        <f ca="1">SUM(INDIRECT(IMPORT_VAR[TABLENAME]&amp;"[@a"&amp;$1:$1-1&amp;"]"),INDIRECT(IMPORT_VAR[TABLENAME]&amp;"[@c"&amp;$1:$1-1&amp;"]"))</f>
        <v>4</v>
      </c>
      <c r="V559" s="33"/>
      <c r="W559" s="31"/>
      <c r="X559" s="31" t="str">
        <f>IF(IMPORT[[#This Row],[b5]]="","",IMPORT[[#This Row],[b5]]-IMPORT[[#This Row],[a5]])</f>
        <v/>
      </c>
      <c r="Y559" s="49">
        <f ca="1">SUM(INDIRECT(IMPORT_VAR[TABLENAME]&amp;"[@a"&amp;$1:$1-1&amp;"]"),INDIRECT(IMPORT_VAR[TABLENAME]&amp;"[@c"&amp;$1:$1-1&amp;"]"))</f>
        <v>4</v>
      </c>
      <c r="Z559" s="51" t="s">
        <v>5699</v>
      </c>
      <c r="AA559" s="52">
        <v>2032</v>
      </c>
      <c r="AB559" s="51"/>
      <c r="AC559" s="51" t="str">
        <f>CONCATENATE(IMPORT[[#This Row],[1]]," ",IMPORT[[#This Row],[2]],IF(IMPORT[[#This Row],[3]]="","",CONCATENATE(" ",IMPORT[[#This Row],[3]])))</f>
        <v>Garisan 2032</v>
      </c>
      <c r="AD559" s="51" t="str">
        <f>CONCATENATE("Import ",IMPORT[[#This Row],[Ket]])</f>
        <v>Import C6</v>
      </c>
      <c r="AE559" s="52">
        <v>144</v>
      </c>
      <c r="AF559" s="52" t="s">
        <v>5118</v>
      </c>
      <c r="AG559" s="52" t="s">
        <v>5780</v>
      </c>
      <c r="AH559" s="52">
        <f ca="1">IMPORT[[#This Row],[C]]</f>
        <v>4</v>
      </c>
      <c r="AI559" s="126" t="str">
        <f>CONCATENATE(IMPORT[[#This Row],[6]]," ",IMPORT[[#This Row],[7]])</f>
        <v>144 PCS</v>
      </c>
    </row>
    <row r="560" spans="1:35">
      <c r="A560" s="102">
        <v>558</v>
      </c>
      <c r="B560" s="31">
        <f ca="1">IF(IMPORT[[#This Row],[C]]&lt;1,"",ROW()-2)</f>
        <v>558</v>
      </c>
      <c r="C560" s="57">
        <v>1890</v>
      </c>
      <c r="D560" s="31" t="s">
        <v>2771</v>
      </c>
      <c r="E560" s="31">
        <v>480</v>
      </c>
      <c r="F560" s="31">
        <f ca="1">IMPORT[TT]</f>
        <v>3</v>
      </c>
      <c r="G560" s="31"/>
      <c r="H560" s="34" t="s">
        <v>3743</v>
      </c>
      <c r="I560" s="32">
        <v>3</v>
      </c>
      <c r="K560" s="31" t="str">
        <f>IF(IMPORT[[#This Row],[b1]]="","",IMPORT[[#This Row],[b1]]-IMPORT[[#This Row],[a1]])</f>
        <v/>
      </c>
      <c r="L560" s="32">
        <f ca="1">SUM(INDIRECT(IMPORT_VAR[TABLENAME]&amp;"[@a"&amp;$1:$1-1&amp;"]"),INDIRECT(IMPORT_VAR[TABLENAME]&amp;"[@c"&amp;$1:$1-1&amp;"]"))</f>
        <v>3</v>
      </c>
      <c r="M560" s="31"/>
      <c r="N560" s="31" t="str">
        <f>IF(IMPORT[[#This Row],[b2]]="","",IMPORT[[#This Row],[b2]]-IMPORT[[#This Row],[a2]])</f>
        <v/>
      </c>
      <c r="O560" s="32">
        <f ca="1">SUM(INDIRECT(IMPORT_VAR[TABLENAME]&amp;"[@a"&amp;$1:$1-1&amp;"]"),INDIRECT(IMPORT_VAR[TABLENAME]&amp;"[@c"&amp;$1:$1-1&amp;"]"))</f>
        <v>3</v>
      </c>
      <c r="P560" s="33"/>
      <c r="Q560" s="33" t="str">
        <f>IF(IMPORT[[#This Row],[b3]]="","",IMPORT[[#This Row],[b3]]-IMPORT[[#This Row],[a3]])</f>
        <v/>
      </c>
      <c r="R560" s="32">
        <f ca="1">SUM(INDIRECT(IMPORT_VAR[TABLENAME]&amp;"[@a"&amp;$1:$1-1&amp;"]"),INDIRECT(IMPORT_VAR[TABLENAME]&amp;"[@c"&amp;$1:$1-1&amp;"]"))</f>
        <v>3</v>
      </c>
      <c r="S560" s="33"/>
      <c r="T560" s="33" t="str">
        <f>IF(IMPORT[[#This Row],[b4]]="","",IMPORT[[#This Row],[b4]]-IMPORT[[#This Row],[a4]])</f>
        <v/>
      </c>
      <c r="U560" s="32">
        <f ca="1">SUM(INDIRECT(IMPORT_VAR[TABLENAME]&amp;"[@a"&amp;$1:$1-1&amp;"]"),INDIRECT(IMPORT_VAR[TABLENAME]&amp;"[@c"&amp;$1:$1-1&amp;"]"))</f>
        <v>3</v>
      </c>
      <c r="V560" s="33"/>
      <c r="W560" s="31"/>
      <c r="X560" s="31" t="str">
        <f>IF(IMPORT[[#This Row],[b5]]="","",IMPORT[[#This Row],[b5]]-IMPORT[[#This Row],[a5]])</f>
        <v/>
      </c>
      <c r="Y560" s="49">
        <f ca="1">SUM(INDIRECT(IMPORT_VAR[TABLENAME]&amp;"[@a"&amp;$1:$1-1&amp;"]"),INDIRECT(IMPORT_VAR[TABLENAME]&amp;"[@c"&amp;$1:$1-1&amp;"]"))</f>
        <v>3</v>
      </c>
      <c r="Z560" s="51" t="s">
        <v>5699</v>
      </c>
      <c r="AA560" s="51">
        <v>1890</v>
      </c>
      <c r="AB560" s="51"/>
      <c r="AC560" s="51" t="str">
        <f>CONCATENATE(IMPORT[[#This Row],[1]]," ",IMPORT[[#This Row],[2]],IF(IMPORT[[#This Row],[3]]="","",CONCATENATE(" ",IMPORT[[#This Row],[3]])))</f>
        <v>Garisan 1890</v>
      </c>
      <c r="AD560" s="51" t="str">
        <f>CONCATENATE("Import ",IMPORT[[#This Row],[Ket]])</f>
        <v>Import C6</v>
      </c>
      <c r="AE560" s="52">
        <v>480</v>
      </c>
      <c r="AF560" s="52" t="s">
        <v>5118</v>
      </c>
      <c r="AG560" s="52" t="s">
        <v>5780</v>
      </c>
      <c r="AH560" s="52">
        <f ca="1">IMPORT[[#This Row],[C]]</f>
        <v>3</v>
      </c>
      <c r="AI560" s="126" t="str">
        <f>CONCATENATE(IMPORT[[#This Row],[6]]," ",IMPORT[[#This Row],[7]])</f>
        <v>480 PCS</v>
      </c>
    </row>
    <row r="561" spans="1:36">
      <c r="A561" s="102">
        <v>559</v>
      </c>
      <c r="B561" s="31">
        <f ca="1">IF(IMPORT[[#This Row],[C]]&lt;1,"",ROW()-2)</f>
        <v>559</v>
      </c>
      <c r="C561" s="57">
        <v>2540</v>
      </c>
      <c r="D561" s="31" t="s">
        <v>2771</v>
      </c>
      <c r="E561" s="31">
        <v>480</v>
      </c>
      <c r="F561" s="31">
        <f ca="1">IMPORT[TT]</f>
        <v>3</v>
      </c>
      <c r="G561" s="31"/>
      <c r="H561" s="34" t="s">
        <v>3743</v>
      </c>
      <c r="I561" s="32">
        <v>3</v>
      </c>
      <c r="K561" s="31" t="str">
        <f>IF(IMPORT[[#This Row],[b1]]="","",IMPORT[[#This Row],[b1]]-IMPORT[[#This Row],[a1]])</f>
        <v/>
      </c>
      <c r="L561" s="32">
        <f ca="1">SUM(INDIRECT(IMPORT_VAR[TABLENAME]&amp;"[@a"&amp;$1:$1-1&amp;"]"),INDIRECT(IMPORT_VAR[TABLENAME]&amp;"[@c"&amp;$1:$1-1&amp;"]"))</f>
        <v>3</v>
      </c>
      <c r="M561" s="31"/>
      <c r="N561" s="31" t="str">
        <f>IF(IMPORT[[#This Row],[b2]]="","",IMPORT[[#This Row],[b2]]-IMPORT[[#This Row],[a2]])</f>
        <v/>
      </c>
      <c r="O561" s="32">
        <f ca="1">SUM(INDIRECT(IMPORT_VAR[TABLENAME]&amp;"[@a"&amp;$1:$1-1&amp;"]"),INDIRECT(IMPORT_VAR[TABLENAME]&amp;"[@c"&amp;$1:$1-1&amp;"]"))</f>
        <v>3</v>
      </c>
      <c r="P561" s="33"/>
      <c r="Q561" s="33" t="str">
        <f>IF(IMPORT[[#This Row],[b3]]="","",IMPORT[[#This Row],[b3]]-IMPORT[[#This Row],[a3]])</f>
        <v/>
      </c>
      <c r="R561" s="32">
        <f ca="1">SUM(INDIRECT(IMPORT_VAR[TABLENAME]&amp;"[@a"&amp;$1:$1-1&amp;"]"),INDIRECT(IMPORT_VAR[TABLENAME]&amp;"[@c"&amp;$1:$1-1&amp;"]"))</f>
        <v>3</v>
      </c>
      <c r="S561" s="33"/>
      <c r="T561" s="33" t="str">
        <f>IF(IMPORT[[#This Row],[b4]]="","",IMPORT[[#This Row],[b4]]-IMPORT[[#This Row],[a4]])</f>
        <v/>
      </c>
      <c r="U561" s="32">
        <f ca="1">SUM(INDIRECT(IMPORT_VAR[TABLENAME]&amp;"[@a"&amp;$1:$1-1&amp;"]"),INDIRECT(IMPORT_VAR[TABLENAME]&amp;"[@c"&amp;$1:$1-1&amp;"]"))</f>
        <v>3</v>
      </c>
      <c r="V561" s="33"/>
      <c r="W561" s="31"/>
      <c r="X561" s="31" t="str">
        <f>IF(IMPORT[[#This Row],[b5]]="","",IMPORT[[#This Row],[b5]]-IMPORT[[#This Row],[a5]])</f>
        <v/>
      </c>
      <c r="Y561" s="49">
        <f ca="1">SUM(INDIRECT(IMPORT_VAR[TABLENAME]&amp;"[@a"&amp;$1:$1-1&amp;"]"),INDIRECT(IMPORT_VAR[TABLENAME]&amp;"[@c"&amp;$1:$1-1&amp;"]"))</f>
        <v>3</v>
      </c>
      <c r="Z561" s="51" t="s">
        <v>5699</v>
      </c>
      <c r="AA561" s="52">
        <v>2540</v>
      </c>
      <c r="AB561" s="51"/>
      <c r="AC561" s="51" t="str">
        <f>CONCATENATE(IMPORT[[#This Row],[1]]," ",IMPORT[[#This Row],[2]],IF(IMPORT[[#This Row],[3]]="","",CONCATENATE(" ",IMPORT[[#This Row],[3]])))</f>
        <v>Garisan 2540</v>
      </c>
      <c r="AD561" s="51" t="str">
        <f>CONCATENATE("Import ",IMPORT[[#This Row],[Ket]])</f>
        <v>Import C6</v>
      </c>
      <c r="AE561" s="52">
        <v>480</v>
      </c>
      <c r="AF561" s="52" t="s">
        <v>5118</v>
      </c>
      <c r="AG561" s="52" t="s">
        <v>5780</v>
      </c>
      <c r="AH561" s="52">
        <f ca="1">IMPORT[[#This Row],[C]]</f>
        <v>3</v>
      </c>
      <c r="AI561" s="126" t="str">
        <f>CONCATENATE(IMPORT[[#This Row],[6]]," ",IMPORT[[#This Row],[7]])</f>
        <v>480 PCS</v>
      </c>
    </row>
    <row r="562" spans="1:36">
      <c r="A562" s="102">
        <v>560</v>
      </c>
      <c r="B562" s="31">
        <f ca="1">IF(IMPORT[[#This Row],[C]]&lt;1,"",ROW()-2)</f>
        <v>560</v>
      </c>
      <c r="C562" s="57">
        <v>1896</v>
      </c>
      <c r="D562" s="31" t="s">
        <v>2771</v>
      </c>
      <c r="E562" s="31">
        <v>480</v>
      </c>
      <c r="F562" s="31">
        <f ca="1">IMPORT[TT]</f>
        <v>4</v>
      </c>
      <c r="G562" s="31"/>
      <c r="H562" s="34" t="s">
        <v>3743</v>
      </c>
      <c r="I562" s="32">
        <v>4</v>
      </c>
      <c r="K562" s="31" t="str">
        <f>IF(IMPORT[[#This Row],[b1]]="","",IMPORT[[#This Row],[b1]]-IMPORT[[#This Row],[a1]])</f>
        <v/>
      </c>
      <c r="L562" s="32">
        <f ca="1">SUM(INDIRECT(IMPORT_VAR[TABLENAME]&amp;"[@a"&amp;$1:$1-1&amp;"]"),INDIRECT(IMPORT_VAR[TABLENAME]&amp;"[@c"&amp;$1:$1-1&amp;"]"))</f>
        <v>4</v>
      </c>
      <c r="M562" s="31"/>
      <c r="N562" s="31" t="str">
        <f>IF(IMPORT[[#This Row],[b2]]="","",IMPORT[[#This Row],[b2]]-IMPORT[[#This Row],[a2]])</f>
        <v/>
      </c>
      <c r="O562" s="32">
        <f ca="1">SUM(INDIRECT(IMPORT_VAR[TABLENAME]&amp;"[@a"&amp;$1:$1-1&amp;"]"),INDIRECT(IMPORT_VAR[TABLENAME]&amp;"[@c"&amp;$1:$1-1&amp;"]"))</f>
        <v>4</v>
      </c>
      <c r="P562" s="33"/>
      <c r="Q562" s="33" t="str">
        <f>IF(IMPORT[[#This Row],[b3]]="","",IMPORT[[#This Row],[b3]]-IMPORT[[#This Row],[a3]])</f>
        <v/>
      </c>
      <c r="R562" s="32">
        <f ca="1">SUM(INDIRECT(IMPORT_VAR[TABLENAME]&amp;"[@a"&amp;$1:$1-1&amp;"]"),INDIRECT(IMPORT_VAR[TABLENAME]&amp;"[@c"&amp;$1:$1-1&amp;"]"))</f>
        <v>4</v>
      </c>
      <c r="S562" s="33"/>
      <c r="T562" s="33" t="str">
        <f>IF(IMPORT[[#This Row],[b4]]="","",IMPORT[[#This Row],[b4]]-IMPORT[[#This Row],[a4]])</f>
        <v/>
      </c>
      <c r="U562" s="32">
        <f ca="1">SUM(INDIRECT(IMPORT_VAR[TABLENAME]&amp;"[@a"&amp;$1:$1-1&amp;"]"),INDIRECT(IMPORT_VAR[TABLENAME]&amp;"[@c"&amp;$1:$1-1&amp;"]"))</f>
        <v>4</v>
      </c>
      <c r="V562" s="33"/>
      <c r="W562" s="31"/>
      <c r="X562" s="31" t="str">
        <f>IF(IMPORT[[#This Row],[b5]]="","",IMPORT[[#This Row],[b5]]-IMPORT[[#This Row],[a5]])</f>
        <v/>
      </c>
      <c r="Y562" s="49">
        <f ca="1">SUM(INDIRECT(IMPORT_VAR[TABLENAME]&amp;"[@a"&amp;$1:$1-1&amp;"]"),INDIRECT(IMPORT_VAR[TABLENAME]&amp;"[@c"&amp;$1:$1-1&amp;"]"))</f>
        <v>4</v>
      </c>
      <c r="Z562" s="51" t="s">
        <v>5699</v>
      </c>
      <c r="AA562" s="52">
        <v>1896</v>
      </c>
      <c r="AB562" s="51"/>
      <c r="AC562" s="51" t="str">
        <f>CONCATENATE(IMPORT[[#This Row],[1]]," ",IMPORT[[#This Row],[2]],IF(IMPORT[[#This Row],[3]]="","",CONCATENATE(" ",IMPORT[[#This Row],[3]])))</f>
        <v>Garisan 1896</v>
      </c>
      <c r="AD562" s="51" t="str">
        <f>CONCATENATE("Import ",IMPORT[[#This Row],[Ket]])</f>
        <v>Import C6</v>
      </c>
      <c r="AE562" s="52">
        <v>480</v>
      </c>
      <c r="AF562" s="52" t="s">
        <v>5118</v>
      </c>
      <c r="AG562" s="52" t="s">
        <v>5780</v>
      </c>
      <c r="AH562" s="52">
        <f ca="1">IMPORT[[#This Row],[C]]</f>
        <v>4</v>
      </c>
      <c r="AI562" s="126" t="str">
        <f>CONCATENATE(IMPORT[[#This Row],[6]]," ",IMPORT[[#This Row],[7]])</f>
        <v>480 PCS</v>
      </c>
    </row>
    <row r="563" spans="1:36">
      <c r="A563" s="102">
        <v>561</v>
      </c>
      <c r="B563" s="31">
        <f ca="1">IF(IMPORT[[#This Row],[C]]&lt;1,"",ROW()-2)</f>
        <v>561</v>
      </c>
      <c r="C563" s="57">
        <v>8418</v>
      </c>
      <c r="D563" s="31" t="s">
        <v>2771</v>
      </c>
      <c r="E563" s="31">
        <v>480</v>
      </c>
      <c r="F563" s="31">
        <f ca="1">IMPORT[TT]</f>
        <v>3</v>
      </c>
      <c r="G563" s="31"/>
      <c r="H563" s="34" t="s">
        <v>3743</v>
      </c>
      <c r="I563" s="32">
        <v>3</v>
      </c>
      <c r="K563" s="31" t="str">
        <f>IF(IMPORT[[#This Row],[b1]]="","",IMPORT[[#This Row],[b1]]-IMPORT[[#This Row],[a1]])</f>
        <v/>
      </c>
      <c r="L563" s="32">
        <f ca="1">SUM(INDIRECT(IMPORT_VAR[TABLENAME]&amp;"[@a"&amp;$1:$1-1&amp;"]"),INDIRECT(IMPORT_VAR[TABLENAME]&amp;"[@c"&amp;$1:$1-1&amp;"]"))</f>
        <v>3</v>
      </c>
      <c r="M563" s="31"/>
      <c r="N563" s="31" t="str">
        <f>IF(IMPORT[[#This Row],[b2]]="","",IMPORT[[#This Row],[b2]]-IMPORT[[#This Row],[a2]])</f>
        <v/>
      </c>
      <c r="O563" s="32">
        <f ca="1">SUM(INDIRECT(IMPORT_VAR[TABLENAME]&amp;"[@a"&amp;$1:$1-1&amp;"]"),INDIRECT(IMPORT_VAR[TABLENAME]&amp;"[@c"&amp;$1:$1-1&amp;"]"))</f>
        <v>3</v>
      </c>
      <c r="P563" s="33"/>
      <c r="Q563" s="33" t="str">
        <f>IF(IMPORT[[#This Row],[b3]]="","",IMPORT[[#This Row],[b3]]-IMPORT[[#This Row],[a3]])</f>
        <v/>
      </c>
      <c r="R563" s="32">
        <f ca="1">SUM(INDIRECT(IMPORT_VAR[TABLENAME]&amp;"[@a"&amp;$1:$1-1&amp;"]"),INDIRECT(IMPORT_VAR[TABLENAME]&amp;"[@c"&amp;$1:$1-1&amp;"]"))</f>
        <v>3</v>
      </c>
      <c r="S563" s="33"/>
      <c r="T563" s="33" t="str">
        <f>IF(IMPORT[[#This Row],[b4]]="","",IMPORT[[#This Row],[b4]]-IMPORT[[#This Row],[a4]])</f>
        <v/>
      </c>
      <c r="U563" s="32">
        <f ca="1">SUM(INDIRECT(IMPORT_VAR[TABLENAME]&amp;"[@a"&amp;$1:$1-1&amp;"]"),INDIRECT(IMPORT_VAR[TABLENAME]&amp;"[@c"&amp;$1:$1-1&amp;"]"))</f>
        <v>3</v>
      </c>
      <c r="V563" s="33"/>
      <c r="W563" s="31"/>
      <c r="X563" s="31" t="str">
        <f>IF(IMPORT[[#This Row],[b5]]="","",IMPORT[[#This Row],[b5]]-IMPORT[[#This Row],[a5]])</f>
        <v/>
      </c>
      <c r="Y563" s="49">
        <f ca="1">SUM(INDIRECT(IMPORT_VAR[TABLENAME]&amp;"[@a"&amp;$1:$1-1&amp;"]"),INDIRECT(IMPORT_VAR[TABLENAME]&amp;"[@c"&amp;$1:$1-1&amp;"]"))</f>
        <v>3</v>
      </c>
      <c r="Z563" s="51" t="s">
        <v>5699</v>
      </c>
      <c r="AA563" s="52">
        <v>8418</v>
      </c>
      <c r="AB563" s="51"/>
      <c r="AC563" s="51" t="str">
        <f>CONCATENATE(IMPORT[[#This Row],[1]]," ",IMPORT[[#This Row],[2]],IF(IMPORT[[#This Row],[3]]="","",CONCATENATE(" ",IMPORT[[#This Row],[3]])))</f>
        <v>Garisan 8418</v>
      </c>
      <c r="AD563" s="51" t="str">
        <f>CONCATENATE("Import ",IMPORT[[#This Row],[Ket]])</f>
        <v>Import C6</v>
      </c>
      <c r="AE563" s="52">
        <v>480</v>
      </c>
      <c r="AF563" s="52" t="s">
        <v>5118</v>
      </c>
      <c r="AG563" s="52" t="s">
        <v>5780</v>
      </c>
      <c r="AH563" s="52">
        <f ca="1">IMPORT[[#This Row],[C]]</f>
        <v>3</v>
      </c>
      <c r="AI563" s="126" t="str">
        <f>CONCATENATE(IMPORT[[#This Row],[6]]," ",IMPORT[[#This Row],[7]])</f>
        <v>480 PCS</v>
      </c>
    </row>
    <row r="564" spans="1:36">
      <c r="A564" s="102">
        <v>562</v>
      </c>
      <c r="B564" s="31">
        <f ca="1">IF(IMPORT[[#This Row],[C]]&lt;1,"",ROW()-2)</f>
        <v>562</v>
      </c>
      <c r="C564" s="57" t="s">
        <v>3780</v>
      </c>
      <c r="D564" s="31" t="s">
        <v>2771</v>
      </c>
      <c r="E564" s="31">
        <v>480</v>
      </c>
      <c r="F564" s="31">
        <f ca="1">IMPORT[TT]</f>
        <v>4</v>
      </c>
      <c r="G564" s="31"/>
      <c r="H564" s="34" t="s">
        <v>3743</v>
      </c>
      <c r="I564" s="32">
        <v>4</v>
      </c>
      <c r="K564" s="31" t="str">
        <f>IF(IMPORT[[#This Row],[b1]]="","",IMPORT[[#This Row],[b1]]-IMPORT[[#This Row],[a1]])</f>
        <v/>
      </c>
      <c r="L564" s="32">
        <f ca="1">SUM(INDIRECT(IMPORT_VAR[TABLENAME]&amp;"[@a"&amp;$1:$1-1&amp;"]"),INDIRECT(IMPORT_VAR[TABLENAME]&amp;"[@c"&amp;$1:$1-1&amp;"]"))</f>
        <v>4</v>
      </c>
      <c r="M564" s="31"/>
      <c r="N564" s="31" t="str">
        <f>IF(IMPORT[[#This Row],[b2]]="","",IMPORT[[#This Row],[b2]]-IMPORT[[#This Row],[a2]])</f>
        <v/>
      </c>
      <c r="O564" s="32">
        <f ca="1">SUM(INDIRECT(IMPORT_VAR[TABLENAME]&amp;"[@a"&amp;$1:$1-1&amp;"]"),INDIRECT(IMPORT_VAR[TABLENAME]&amp;"[@c"&amp;$1:$1-1&amp;"]"))</f>
        <v>4</v>
      </c>
      <c r="P564" s="33"/>
      <c r="Q564" s="33" t="str">
        <f>IF(IMPORT[[#This Row],[b3]]="","",IMPORT[[#This Row],[b3]]-IMPORT[[#This Row],[a3]])</f>
        <v/>
      </c>
      <c r="R564" s="32">
        <f ca="1">SUM(INDIRECT(IMPORT_VAR[TABLENAME]&amp;"[@a"&amp;$1:$1-1&amp;"]"),INDIRECT(IMPORT_VAR[TABLENAME]&amp;"[@c"&amp;$1:$1-1&amp;"]"))</f>
        <v>4</v>
      </c>
      <c r="S564" s="33"/>
      <c r="T564" s="33" t="str">
        <f>IF(IMPORT[[#This Row],[b4]]="","",IMPORT[[#This Row],[b4]]-IMPORT[[#This Row],[a4]])</f>
        <v/>
      </c>
      <c r="U564" s="32">
        <f ca="1">SUM(INDIRECT(IMPORT_VAR[TABLENAME]&amp;"[@a"&amp;$1:$1-1&amp;"]"),INDIRECT(IMPORT_VAR[TABLENAME]&amp;"[@c"&amp;$1:$1-1&amp;"]"))</f>
        <v>4</v>
      </c>
      <c r="V564" s="33"/>
      <c r="W564" s="31"/>
      <c r="X564" s="31" t="str">
        <f>IF(IMPORT[[#This Row],[b5]]="","",IMPORT[[#This Row],[b5]]-IMPORT[[#This Row],[a5]])</f>
        <v/>
      </c>
      <c r="Y564" s="49">
        <f ca="1">SUM(INDIRECT(IMPORT_VAR[TABLENAME]&amp;"[@a"&amp;$1:$1-1&amp;"]"),INDIRECT(IMPORT_VAR[TABLENAME]&amp;"[@c"&amp;$1:$1-1&amp;"]"))</f>
        <v>4</v>
      </c>
      <c r="Z564" s="51" t="s">
        <v>5699</v>
      </c>
      <c r="AA564" s="52" t="s">
        <v>3780</v>
      </c>
      <c r="AB564" s="51"/>
      <c r="AC564" s="51" t="str">
        <f>CONCATENATE(IMPORT[[#This Row],[1]]," ",IMPORT[[#This Row],[2]],IF(IMPORT[[#This Row],[3]]="","",CONCATENATE(" ",IMPORT[[#This Row],[3]])))</f>
        <v>Garisan 9443-18</v>
      </c>
      <c r="AD564" s="51" t="str">
        <f>CONCATENATE("Import ",IMPORT[[#This Row],[Ket]])</f>
        <v>Import C6</v>
      </c>
      <c r="AE564" s="52">
        <v>480</v>
      </c>
      <c r="AF564" s="52" t="s">
        <v>5118</v>
      </c>
      <c r="AG564" s="52" t="s">
        <v>5780</v>
      </c>
      <c r="AH564" s="52">
        <f ca="1">IMPORT[[#This Row],[C]]</f>
        <v>4</v>
      </c>
      <c r="AI564" s="126" t="str">
        <f>CONCATENATE(IMPORT[[#This Row],[6]]," ",IMPORT[[#This Row],[7]])</f>
        <v>480 PCS</v>
      </c>
    </row>
    <row r="565" spans="1:36">
      <c r="A565" s="102">
        <v>563</v>
      </c>
      <c r="B565" s="31">
        <f ca="1">IF(IMPORT[[#This Row],[C]]&lt;1,"",ROW()-2)</f>
        <v>563</v>
      </c>
      <c r="C565" s="57" t="s">
        <v>3781</v>
      </c>
      <c r="D565" s="31" t="s">
        <v>2771</v>
      </c>
      <c r="E565" s="31">
        <v>480</v>
      </c>
      <c r="F565" s="31">
        <f ca="1">IMPORT[TT]</f>
        <v>4</v>
      </c>
      <c r="G565" s="31"/>
      <c r="H565" s="34" t="s">
        <v>3743</v>
      </c>
      <c r="I565" s="32">
        <v>4</v>
      </c>
      <c r="K565" s="31" t="str">
        <f>IF(IMPORT[[#This Row],[b1]]="","",IMPORT[[#This Row],[b1]]-IMPORT[[#This Row],[a1]])</f>
        <v/>
      </c>
      <c r="L565" s="32">
        <f ca="1">SUM(INDIRECT(IMPORT_VAR[TABLENAME]&amp;"[@a"&amp;$1:$1-1&amp;"]"),INDIRECT(IMPORT_VAR[TABLENAME]&amp;"[@c"&amp;$1:$1-1&amp;"]"))</f>
        <v>4</v>
      </c>
      <c r="M565" s="31"/>
      <c r="N565" s="31" t="str">
        <f>IF(IMPORT[[#This Row],[b2]]="","",IMPORT[[#This Row],[b2]]-IMPORT[[#This Row],[a2]])</f>
        <v/>
      </c>
      <c r="O565" s="32">
        <f ca="1">SUM(INDIRECT(IMPORT_VAR[TABLENAME]&amp;"[@a"&amp;$1:$1-1&amp;"]"),INDIRECT(IMPORT_VAR[TABLENAME]&amp;"[@c"&amp;$1:$1-1&amp;"]"))</f>
        <v>4</v>
      </c>
      <c r="P565" s="33"/>
      <c r="Q565" s="33" t="str">
        <f>IF(IMPORT[[#This Row],[b3]]="","",IMPORT[[#This Row],[b3]]-IMPORT[[#This Row],[a3]])</f>
        <v/>
      </c>
      <c r="R565" s="32">
        <f ca="1">SUM(INDIRECT(IMPORT_VAR[TABLENAME]&amp;"[@a"&amp;$1:$1-1&amp;"]"),INDIRECT(IMPORT_VAR[TABLENAME]&amp;"[@c"&amp;$1:$1-1&amp;"]"))</f>
        <v>4</v>
      </c>
      <c r="S565" s="33"/>
      <c r="T565" s="33" t="str">
        <f>IF(IMPORT[[#This Row],[b4]]="","",IMPORT[[#This Row],[b4]]-IMPORT[[#This Row],[a4]])</f>
        <v/>
      </c>
      <c r="U565" s="32">
        <f ca="1">SUM(INDIRECT(IMPORT_VAR[TABLENAME]&amp;"[@a"&amp;$1:$1-1&amp;"]"),INDIRECT(IMPORT_VAR[TABLENAME]&amp;"[@c"&amp;$1:$1-1&amp;"]"))</f>
        <v>4</v>
      </c>
      <c r="V565" s="33"/>
      <c r="W565" s="31"/>
      <c r="X565" s="31" t="str">
        <f>IF(IMPORT[[#This Row],[b5]]="","",IMPORT[[#This Row],[b5]]-IMPORT[[#This Row],[a5]])</f>
        <v/>
      </c>
      <c r="Y565" s="49">
        <f ca="1">SUM(INDIRECT(IMPORT_VAR[TABLENAME]&amp;"[@a"&amp;$1:$1-1&amp;"]"),INDIRECT(IMPORT_VAR[TABLENAME]&amp;"[@c"&amp;$1:$1-1&amp;"]"))</f>
        <v>4</v>
      </c>
      <c r="Z565" s="51" t="s">
        <v>5699</v>
      </c>
      <c r="AA565" s="52" t="s">
        <v>3781</v>
      </c>
      <c r="AB565" s="51"/>
      <c r="AC565" s="51" t="str">
        <f>CONCATENATE(IMPORT[[#This Row],[1]]," ",IMPORT[[#This Row],[2]],IF(IMPORT[[#This Row],[3]]="","",CONCATENATE(" ",IMPORT[[#This Row],[3]])))</f>
        <v>Garisan 9443-17</v>
      </c>
      <c r="AD565" s="51" t="str">
        <f>CONCATENATE("Import ",IMPORT[[#This Row],[Ket]])</f>
        <v>Import C6</v>
      </c>
      <c r="AE565" s="52">
        <v>480</v>
      </c>
      <c r="AF565" s="52" t="s">
        <v>5118</v>
      </c>
      <c r="AG565" s="52" t="s">
        <v>5780</v>
      </c>
      <c r="AH565" s="52">
        <f ca="1">IMPORT[[#This Row],[C]]</f>
        <v>4</v>
      </c>
      <c r="AI565" s="126" t="str">
        <f>CONCATENATE(IMPORT[[#This Row],[6]]," ",IMPORT[[#This Row],[7]])</f>
        <v>480 PCS</v>
      </c>
    </row>
    <row r="566" spans="1:36">
      <c r="A566" s="102">
        <v>564</v>
      </c>
      <c r="B566" s="31">
        <f ca="1">IF(IMPORT[[#This Row],[C]]&lt;1,"",ROW()-2)</f>
        <v>564</v>
      </c>
      <c r="C566" s="57">
        <v>9443</v>
      </c>
      <c r="D566" s="31" t="s">
        <v>2771</v>
      </c>
      <c r="E566" s="31">
        <v>480</v>
      </c>
      <c r="F566" s="31">
        <f ca="1">IMPORT[TT]</f>
        <v>4</v>
      </c>
      <c r="G566" s="31"/>
      <c r="H566" s="34" t="s">
        <v>3743</v>
      </c>
      <c r="I566" s="32">
        <v>4</v>
      </c>
      <c r="K566" s="31" t="str">
        <f>IF(IMPORT[[#This Row],[b1]]="","",IMPORT[[#This Row],[b1]]-IMPORT[[#This Row],[a1]])</f>
        <v/>
      </c>
      <c r="L566" s="32">
        <f ca="1">SUM(INDIRECT(IMPORT_VAR[TABLENAME]&amp;"[@a"&amp;$1:$1-1&amp;"]"),INDIRECT(IMPORT_VAR[TABLENAME]&amp;"[@c"&amp;$1:$1-1&amp;"]"))</f>
        <v>4</v>
      </c>
      <c r="M566" s="31"/>
      <c r="N566" s="31" t="str">
        <f>IF(IMPORT[[#This Row],[b2]]="","",IMPORT[[#This Row],[b2]]-IMPORT[[#This Row],[a2]])</f>
        <v/>
      </c>
      <c r="O566" s="32">
        <f ca="1">SUM(INDIRECT(IMPORT_VAR[TABLENAME]&amp;"[@a"&amp;$1:$1-1&amp;"]"),INDIRECT(IMPORT_VAR[TABLENAME]&amp;"[@c"&amp;$1:$1-1&amp;"]"))</f>
        <v>4</v>
      </c>
      <c r="P566" s="33"/>
      <c r="Q566" s="33" t="str">
        <f>IF(IMPORT[[#This Row],[b3]]="","",IMPORT[[#This Row],[b3]]-IMPORT[[#This Row],[a3]])</f>
        <v/>
      </c>
      <c r="R566" s="32">
        <f ca="1">SUM(INDIRECT(IMPORT_VAR[TABLENAME]&amp;"[@a"&amp;$1:$1-1&amp;"]"),INDIRECT(IMPORT_VAR[TABLENAME]&amp;"[@c"&amp;$1:$1-1&amp;"]"))</f>
        <v>4</v>
      </c>
      <c r="S566" s="33"/>
      <c r="T566" s="33" t="str">
        <f>IF(IMPORT[[#This Row],[b4]]="","",IMPORT[[#This Row],[b4]]-IMPORT[[#This Row],[a4]])</f>
        <v/>
      </c>
      <c r="U566" s="32">
        <f ca="1">SUM(INDIRECT(IMPORT_VAR[TABLENAME]&amp;"[@a"&amp;$1:$1-1&amp;"]"),INDIRECT(IMPORT_VAR[TABLENAME]&amp;"[@c"&amp;$1:$1-1&amp;"]"))</f>
        <v>4</v>
      </c>
      <c r="V566" s="33"/>
      <c r="W566" s="31"/>
      <c r="X566" s="31" t="str">
        <f>IF(IMPORT[[#This Row],[b5]]="","",IMPORT[[#This Row],[b5]]-IMPORT[[#This Row],[a5]])</f>
        <v/>
      </c>
      <c r="Y566" s="49">
        <f ca="1">SUM(INDIRECT(IMPORT_VAR[TABLENAME]&amp;"[@a"&amp;$1:$1-1&amp;"]"),INDIRECT(IMPORT_VAR[TABLENAME]&amp;"[@c"&amp;$1:$1-1&amp;"]"))</f>
        <v>4</v>
      </c>
      <c r="Z566" s="51" t="s">
        <v>5699</v>
      </c>
      <c r="AA566" s="52">
        <v>9443</v>
      </c>
      <c r="AB566" s="51"/>
      <c r="AC566" s="51" t="str">
        <f>CONCATENATE(IMPORT[[#This Row],[1]]," ",IMPORT[[#This Row],[2]],IF(IMPORT[[#This Row],[3]]="","",CONCATENATE(" ",IMPORT[[#This Row],[3]])))</f>
        <v>Garisan 9443</v>
      </c>
      <c r="AD566" s="51" t="str">
        <f>CONCATENATE("Import ",IMPORT[[#This Row],[Ket]])</f>
        <v>Import C6</v>
      </c>
      <c r="AE566" s="52">
        <v>480</v>
      </c>
      <c r="AF566" s="52" t="s">
        <v>5118</v>
      </c>
      <c r="AG566" s="52" t="s">
        <v>5780</v>
      </c>
      <c r="AH566" s="52">
        <f ca="1">IMPORT[[#This Row],[C]]</f>
        <v>4</v>
      </c>
      <c r="AI566" s="126" t="str">
        <f>CONCATENATE(IMPORT[[#This Row],[6]]," ",IMPORT[[#This Row],[7]])</f>
        <v>480 PCS</v>
      </c>
    </row>
    <row r="567" spans="1:36">
      <c r="A567" s="102">
        <v>565</v>
      </c>
      <c r="B567" s="31">
        <f ca="1">IF(IMPORT[[#This Row],[C]]&lt;1,"",ROW()-2)</f>
        <v>565</v>
      </c>
      <c r="C567" s="57">
        <v>1895</v>
      </c>
      <c r="D567" s="31" t="s">
        <v>2771</v>
      </c>
      <c r="E567" s="31">
        <v>480</v>
      </c>
      <c r="F567" s="31">
        <f ca="1">IMPORT[TT]</f>
        <v>4</v>
      </c>
      <c r="G567" s="31"/>
      <c r="H567" s="34" t="s">
        <v>3743</v>
      </c>
      <c r="I567" s="32">
        <v>4</v>
      </c>
      <c r="K567" s="31" t="str">
        <f>IF(IMPORT[[#This Row],[b1]]="","",IMPORT[[#This Row],[b1]]-IMPORT[[#This Row],[a1]])</f>
        <v/>
      </c>
      <c r="L567" s="32">
        <f ca="1">SUM(INDIRECT(IMPORT_VAR[TABLENAME]&amp;"[@a"&amp;$1:$1-1&amp;"]"),INDIRECT(IMPORT_VAR[TABLENAME]&amp;"[@c"&amp;$1:$1-1&amp;"]"))</f>
        <v>4</v>
      </c>
      <c r="M567" s="31"/>
      <c r="N567" s="31" t="str">
        <f>IF(IMPORT[[#This Row],[b2]]="","",IMPORT[[#This Row],[b2]]-IMPORT[[#This Row],[a2]])</f>
        <v/>
      </c>
      <c r="O567" s="32">
        <f ca="1">SUM(INDIRECT(IMPORT_VAR[TABLENAME]&amp;"[@a"&amp;$1:$1-1&amp;"]"),INDIRECT(IMPORT_VAR[TABLENAME]&amp;"[@c"&amp;$1:$1-1&amp;"]"))</f>
        <v>4</v>
      </c>
      <c r="P567" s="33"/>
      <c r="Q567" s="33" t="str">
        <f>IF(IMPORT[[#This Row],[b3]]="","",IMPORT[[#This Row],[b3]]-IMPORT[[#This Row],[a3]])</f>
        <v/>
      </c>
      <c r="R567" s="32">
        <f ca="1">SUM(INDIRECT(IMPORT_VAR[TABLENAME]&amp;"[@a"&amp;$1:$1-1&amp;"]"),INDIRECT(IMPORT_VAR[TABLENAME]&amp;"[@c"&amp;$1:$1-1&amp;"]"))</f>
        <v>4</v>
      </c>
      <c r="S567" s="33"/>
      <c r="T567" s="33" t="str">
        <f>IF(IMPORT[[#This Row],[b4]]="","",IMPORT[[#This Row],[b4]]-IMPORT[[#This Row],[a4]])</f>
        <v/>
      </c>
      <c r="U567" s="32">
        <f ca="1">SUM(INDIRECT(IMPORT_VAR[TABLENAME]&amp;"[@a"&amp;$1:$1-1&amp;"]"),INDIRECT(IMPORT_VAR[TABLENAME]&amp;"[@c"&amp;$1:$1-1&amp;"]"))</f>
        <v>4</v>
      </c>
      <c r="V567" s="33"/>
      <c r="W567" s="31"/>
      <c r="X567" s="31" t="str">
        <f>IF(IMPORT[[#This Row],[b5]]="","",IMPORT[[#This Row],[b5]]-IMPORT[[#This Row],[a5]])</f>
        <v/>
      </c>
      <c r="Y567" s="49">
        <f ca="1">SUM(INDIRECT(IMPORT_VAR[TABLENAME]&amp;"[@a"&amp;$1:$1-1&amp;"]"),INDIRECT(IMPORT_VAR[TABLENAME]&amp;"[@c"&amp;$1:$1-1&amp;"]"))</f>
        <v>4</v>
      </c>
      <c r="Z567" s="51" t="s">
        <v>5699</v>
      </c>
      <c r="AA567" s="52">
        <v>1895</v>
      </c>
      <c r="AB567" s="51"/>
      <c r="AC567" s="51" t="str">
        <f>CONCATENATE(IMPORT[[#This Row],[1]]," ",IMPORT[[#This Row],[2]],IF(IMPORT[[#This Row],[3]]="","",CONCATENATE(" ",IMPORT[[#This Row],[3]])))</f>
        <v>Garisan 1895</v>
      </c>
      <c r="AD567" s="51" t="str">
        <f>CONCATENATE("Import ",IMPORT[[#This Row],[Ket]])</f>
        <v>Import C6</v>
      </c>
      <c r="AE567" s="52">
        <v>480</v>
      </c>
      <c r="AF567" s="52" t="s">
        <v>5118</v>
      </c>
      <c r="AG567" s="52" t="s">
        <v>5780</v>
      </c>
      <c r="AH567" s="52">
        <f ca="1">IMPORT[[#This Row],[C]]</f>
        <v>4</v>
      </c>
      <c r="AI567" s="126" t="str">
        <f>CONCATENATE(IMPORT[[#This Row],[6]]," ",IMPORT[[#This Row],[7]])</f>
        <v>480 PCS</v>
      </c>
    </row>
    <row r="568" spans="1:36">
      <c r="A568" s="102">
        <v>566</v>
      </c>
      <c r="B568" s="31">
        <f ca="1">IF(IMPORT[[#This Row],[C]]&lt;1,"",ROW()-2)</f>
        <v>566</v>
      </c>
      <c r="C568" s="57" t="s">
        <v>5646</v>
      </c>
      <c r="D568" s="31" t="s">
        <v>5645</v>
      </c>
      <c r="E568" s="31">
        <v>480</v>
      </c>
      <c r="F568" s="31">
        <f ca="1">IMPORT[TT]</f>
        <v>4</v>
      </c>
      <c r="G568" s="31"/>
      <c r="H568" s="34" t="s">
        <v>3743</v>
      </c>
      <c r="I568" s="32">
        <v>4</v>
      </c>
      <c r="K568" s="31" t="str">
        <f>IF(IMPORT[[#This Row],[b1]]="","",IMPORT[[#This Row],[b1]]-IMPORT[[#This Row],[a1]])</f>
        <v/>
      </c>
      <c r="L568" s="32">
        <f ca="1">SUM(INDIRECT(IMPORT_VAR[TABLENAME]&amp;"[@a"&amp;$1:$1-1&amp;"]"),INDIRECT(IMPORT_VAR[TABLENAME]&amp;"[@c"&amp;$1:$1-1&amp;"]"))</f>
        <v>4</v>
      </c>
      <c r="M568" s="31"/>
      <c r="N568" s="31" t="str">
        <f>IF(IMPORT[[#This Row],[b2]]="","",IMPORT[[#This Row],[b2]]-IMPORT[[#This Row],[a2]])</f>
        <v/>
      </c>
      <c r="O568" s="32">
        <f ca="1">SUM(INDIRECT(IMPORT_VAR[TABLENAME]&amp;"[@a"&amp;$1:$1-1&amp;"]"),INDIRECT(IMPORT_VAR[TABLENAME]&amp;"[@c"&amp;$1:$1-1&amp;"]"))</f>
        <v>4</v>
      </c>
      <c r="P568" s="33"/>
      <c r="Q568" s="33" t="str">
        <f>IF(IMPORT[[#This Row],[b3]]="","",IMPORT[[#This Row],[b3]]-IMPORT[[#This Row],[a3]])</f>
        <v/>
      </c>
      <c r="R568" s="32">
        <f ca="1">SUM(INDIRECT(IMPORT_VAR[TABLENAME]&amp;"[@a"&amp;$1:$1-1&amp;"]"),INDIRECT(IMPORT_VAR[TABLENAME]&amp;"[@c"&amp;$1:$1-1&amp;"]"))</f>
        <v>4</v>
      </c>
      <c r="S568" s="33"/>
      <c r="T568" s="33" t="str">
        <f>IF(IMPORT[[#This Row],[b4]]="","",IMPORT[[#This Row],[b4]]-IMPORT[[#This Row],[a4]])</f>
        <v/>
      </c>
      <c r="U568" s="32">
        <f ca="1">SUM(INDIRECT(IMPORT_VAR[TABLENAME]&amp;"[@a"&amp;$1:$1-1&amp;"]"),INDIRECT(IMPORT_VAR[TABLENAME]&amp;"[@c"&amp;$1:$1-1&amp;"]"))</f>
        <v>4</v>
      </c>
      <c r="V568" s="33"/>
      <c r="W568" s="31"/>
      <c r="X568" s="31" t="str">
        <f>IF(IMPORT[[#This Row],[b5]]="","",IMPORT[[#This Row],[b5]]-IMPORT[[#This Row],[a5]])</f>
        <v/>
      </c>
      <c r="Y568" s="49">
        <f ca="1">SUM(INDIRECT(IMPORT_VAR[TABLENAME]&amp;"[@a"&amp;$1:$1-1&amp;"]"),INDIRECT(IMPORT_VAR[TABLENAME]&amp;"[@c"&amp;$1:$1-1&amp;"]"))</f>
        <v>4</v>
      </c>
      <c r="Z568" s="51" t="s">
        <v>5699</v>
      </c>
      <c r="AA568" s="51" t="s">
        <v>5646</v>
      </c>
      <c r="AB568" s="51" t="s">
        <v>5698</v>
      </c>
      <c r="AC568" s="51" t="str">
        <f>CONCATENATE(IMPORT[[#This Row],[1]]," ",IMPORT[[#This Row],[2]],IF(IMPORT[[#This Row],[3]]="","",CONCATENATE(" ",IMPORT[[#This Row],[3]])))</f>
        <v>Garisan 050 (Sablon)</v>
      </c>
      <c r="AD568" s="51" t="str">
        <f>CONCATENATE("Import ",IMPORT[[#This Row],[Ket]])</f>
        <v>Import C6</v>
      </c>
      <c r="AE568" s="52">
        <v>480</v>
      </c>
      <c r="AF568" s="52" t="s">
        <v>5118</v>
      </c>
      <c r="AG568" s="52" t="s">
        <v>5780</v>
      </c>
      <c r="AH568" s="52">
        <f ca="1">IMPORT[[#This Row],[C]]</f>
        <v>4</v>
      </c>
      <c r="AI568" s="126" t="str">
        <f>CONCATENATE(IMPORT[[#This Row],[6]]," ",IMPORT[[#This Row],[7]])</f>
        <v>480 PCS</v>
      </c>
      <c r="AJ568" s="114"/>
    </row>
    <row r="569" spans="1:36">
      <c r="A569" s="102">
        <v>567</v>
      </c>
      <c r="B569" s="31">
        <f ca="1">IF(IMPORT[[#This Row],[C]]&lt;1,"",ROW()-2)</f>
        <v>567</v>
      </c>
      <c r="C569" s="57" t="s">
        <v>3782</v>
      </c>
      <c r="D569" s="31" t="s">
        <v>2771</v>
      </c>
      <c r="E569" s="31">
        <v>120</v>
      </c>
      <c r="F569" s="31">
        <f ca="1">IMPORT[TT]</f>
        <v>10</v>
      </c>
      <c r="G569" s="31"/>
      <c r="H569" s="34" t="s">
        <v>3743</v>
      </c>
      <c r="I569" s="32">
        <v>10</v>
      </c>
      <c r="K569" s="31" t="str">
        <f>IF(IMPORT[[#This Row],[b1]]="","",IMPORT[[#This Row],[b1]]-IMPORT[[#This Row],[a1]])</f>
        <v/>
      </c>
      <c r="L569" s="32">
        <f ca="1">SUM(INDIRECT(IMPORT_VAR[TABLENAME]&amp;"[@a"&amp;$1:$1-1&amp;"]"),INDIRECT(IMPORT_VAR[TABLENAME]&amp;"[@c"&amp;$1:$1-1&amp;"]"))</f>
        <v>10</v>
      </c>
      <c r="M569" s="31"/>
      <c r="N569" s="31" t="str">
        <f>IF(IMPORT[[#This Row],[b2]]="","",IMPORT[[#This Row],[b2]]-IMPORT[[#This Row],[a2]])</f>
        <v/>
      </c>
      <c r="O569" s="32">
        <f ca="1">SUM(INDIRECT(IMPORT_VAR[TABLENAME]&amp;"[@a"&amp;$1:$1-1&amp;"]"),INDIRECT(IMPORT_VAR[TABLENAME]&amp;"[@c"&amp;$1:$1-1&amp;"]"))</f>
        <v>10</v>
      </c>
      <c r="P569" s="33"/>
      <c r="Q569" s="33" t="str">
        <f>IF(IMPORT[[#This Row],[b3]]="","",IMPORT[[#This Row],[b3]]-IMPORT[[#This Row],[a3]])</f>
        <v/>
      </c>
      <c r="R569" s="32">
        <f ca="1">SUM(INDIRECT(IMPORT_VAR[TABLENAME]&amp;"[@a"&amp;$1:$1-1&amp;"]"),INDIRECT(IMPORT_VAR[TABLENAME]&amp;"[@c"&amp;$1:$1-1&amp;"]"))</f>
        <v>10</v>
      </c>
      <c r="S569" s="33"/>
      <c r="T569" s="33" t="str">
        <f>IF(IMPORT[[#This Row],[b4]]="","",IMPORT[[#This Row],[b4]]-IMPORT[[#This Row],[a4]])</f>
        <v/>
      </c>
      <c r="U569" s="32">
        <f ca="1">SUM(INDIRECT(IMPORT_VAR[TABLENAME]&amp;"[@a"&amp;$1:$1-1&amp;"]"),INDIRECT(IMPORT_VAR[TABLENAME]&amp;"[@c"&amp;$1:$1-1&amp;"]"))</f>
        <v>10</v>
      </c>
      <c r="V569" s="33"/>
      <c r="W569" s="31"/>
      <c r="X569" s="31" t="str">
        <f>IF(IMPORT[[#This Row],[b5]]="","",IMPORT[[#This Row],[b5]]-IMPORT[[#This Row],[a5]])</f>
        <v/>
      </c>
      <c r="Y569" s="49">
        <f ca="1">SUM(INDIRECT(IMPORT_VAR[TABLENAME]&amp;"[@a"&amp;$1:$1-1&amp;"]"),INDIRECT(IMPORT_VAR[TABLENAME]&amp;"[@c"&amp;$1:$1-1&amp;"]"))</f>
        <v>10</v>
      </c>
      <c r="Z569" s="51" t="s">
        <v>5699</v>
      </c>
      <c r="AA569" s="51" t="s">
        <v>3782</v>
      </c>
      <c r="AB569" s="51"/>
      <c r="AC569" s="51" t="str">
        <f>CONCATENATE(IMPORT[[#This Row],[1]]," ",IMPORT[[#This Row],[2]],IF(IMPORT[[#This Row],[3]]="","",CONCATENATE(" ",IMPORT[[#This Row],[3]])))</f>
        <v>Garisan 2-25100-3</v>
      </c>
      <c r="AD569" s="51" t="str">
        <f>CONCATENATE("Import ",IMPORT[[#This Row],[Ket]])</f>
        <v>Import C6</v>
      </c>
      <c r="AE569" s="52">
        <v>120</v>
      </c>
      <c r="AF569" s="52" t="s">
        <v>5118</v>
      </c>
      <c r="AG569" s="52" t="s">
        <v>5780</v>
      </c>
      <c r="AH569" s="52">
        <f ca="1">IMPORT[[#This Row],[C]]</f>
        <v>10</v>
      </c>
      <c r="AI569" s="126" t="str">
        <f>CONCATENATE(IMPORT[[#This Row],[6]]," ",IMPORT[[#This Row],[7]])</f>
        <v>120 PCS</v>
      </c>
      <c r="AJ569" s="114"/>
    </row>
    <row r="570" spans="1:36">
      <c r="A570" s="102">
        <v>568</v>
      </c>
      <c r="B570" s="31">
        <f ca="1">IF(IMPORT[[#This Row],[C]]&lt;1,"",ROW()-2)</f>
        <v>568</v>
      </c>
      <c r="C570" s="57">
        <v>95</v>
      </c>
      <c r="D570" s="31" t="s">
        <v>2771</v>
      </c>
      <c r="E570" s="31">
        <v>480</v>
      </c>
      <c r="F570" s="31">
        <f ca="1">IMPORT[TT]</f>
        <v>4</v>
      </c>
      <c r="G570" s="31"/>
      <c r="H570" s="34" t="s">
        <v>3743</v>
      </c>
      <c r="I570" s="32">
        <v>4</v>
      </c>
      <c r="K570" s="31" t="str">
        <f>IF(IMPORT[[#This Row],[b1]]="","",IMPORT[[#This Row],[b1]]-IMPORT[[#This Row],[a1]])</f>
        <v/>
      </c>
      <c r="L570" s="32">
        <f ca="1">SUM(INDIRECT(IMPORT_VAR[TABLENAME]&amp;"[@a"&amp;$1:$1-1&amp;"]"),INDIRECT(IMPORT_VAR[TABLENAME]&amp;"[@c"&amp;$1:$1-1&amp;"]"))</f>
        <v>4</v>
      </c>
      <c r="M570" s="31"/>
      <c r="N570" s="31" t="str">
        <f>IF(IMPORT[[#This Row],[b2]]="","",IMPORT[[#This Row],[b2]]-IMPORT[[#This Row],[a2]])</f>
        <v/>
      </c>
      <c r="O570" s="32">
        <f ca="1">SUM(INDIRECT(IMPORT_VAR[TABLENAME]&amp;"[@a"&amp;$1:$1-1&amp;"]"),INDIRECT(IMPORT_VAR[TABLENAME]&amp;"[@c"&amp;$1:$1-1&amp;"]"))</f>
        <v>4</v>
      </c>
      <c r="P570" s="33"/>
      <c r="Q570" s="33" t="str">
        <f>IF(IMPORT[[#This Row],[b3]]="","",IMPORT[[#This Row],[b3]]-IMPORT[[#This Row],[a3]])</f>
        <v/>
      </c>
      <c r="R570" s="32">
        <f ca="1">SUM(INDIRECT(IMPORT_VAR[TABLENAME]&amp;"[@a"&amp;$1:$1-1&amp;"]"),INDIRECT(IMPORT_VAR[TABLENAME]&amp;"[@c"&amp;$1:$1-1&amp;"]"))</f>
        <v>4</v>
      </c>
      <c r="S570" s="33"/>
      <c r="T570" s="33" t="str">
        <f>IF(IMPORT[[#This Row],[b4]]="","",IMPORT[[#This Row],[b4]]-IMPORT[[#This Row],[a4]])</f>
        <v/>
      </c>
      <c r="U570" s="32">
        <f ca="1">SUM(INDIRECT(IMPORT_VAR[TABLENAME]&amp;"[@a"&amp;$1:$1-1&amp;"]"),INDIRECT(IMPORT_VAR[TABLENAME]&amp;"[@c"&amp;$1:$1-1&amp;"]"))</f>
        <v>4</v>
      </c>
      <c r="V570" s="33"/>
      <c r="W570" s="31"/>
      <c r="X570" s="31" t="str">
        <f>IF(IMPORT[[#This Row],[b5]]="","",IMPORT[[#This Row],[b5]]-IMPORT[[#This Row],[a5]])</f>
        <v/>
      </c>
      <c r="Y570" s="49">
        <f ca="1">SUM(INDIRECT(IMPORT_VAR[TABLENAME]&amp;"[@a"&amp;$1:$1-1&amp;"]"),INDIRECT(IMPORT_VAR[TABLENAME]&amp;"[@c"&amp;$1:$1-1&amp;"]"))</f>
        <v>4</v>
      </c>
      <c r="Z570" s="51" t="s">
        <v>5699</v>
      </c>
      <c r="AA570" s="51">
        <v>95</v>
      </c>
      <c r="AB570" s="51"/>
      <c r="AC570" s="51" t="str">
        <f>CONCATENATE(IMPORT[[#This Row],[1]]," ",IMPORT[[#This Row],[2]],IF(IMPORT[[#This Row],[3]]="","",CONCATENATE(" ",IMPORT[[#This Row],[3]])))</f>
        <v>Garisan 95</v>
      </c>
      <c r="AD570" s="51" t="str">
        <f>CONCATENATE("Import ",IMPORT[[#This Row],[Ket]])</f>
        <v>Import C6</v>
      </c>
      <c r="AE570" s="52">
        <v>480</v>
      </c>
      <c r="AF570" s="52" t="s">
        <v>5118</v>
      </c>
      <c r="AG570" s="52" t="s">
        <v>5780</v>
      </c>
      <c r="AH570" s="52">
        <f ca="1">IMPORT[[#This Row],[C]]</f>
        <v>4</v>
      </c>
      <c r="AI570" s="126" t="str">
        <f>CONCATENATE(IMPORT[[#This Row],[6]]," ",IMPORT[[#This Row],[7]])</f>
        <v>480 PCS</v>
      </c>
      <c r="AJ570" s="114"/>
    </row>
    <row r="571" spans="1:36">
      <c r="A571" s="102">
        <v>569</v>
      </c>
      <c r="B571" s="31">
        <f ca="1">IF(IMPORT[[#This Row],[C]]&lt;1,"",ROW()-2)</f>
        <v>569</v>
      </c>
      <c r="C571" s="57" t="s">
        <v>3783</v>
      </c>
      <c r="D571" s="31" t="s">
        <v>2771</v>
      </c>
      <c r="E571" s="31">
        <v>288</v>
      </c>
      <c r="F571" s="31">
        <f ca="1">IMPORT[TT]</f>
        <v>3</v>
      </c>
      <c r="G571" s="31"/>
      <c r="H571" s="34" t="s">
        <v>3743</v>
      </c>
      <c r="I571" s="32">
        <v>3</v>
      </c>
      <c r="K571" s="31" t="str">
        <f>IF(IMPORT[[#This Row],[b1]]="","",IMPORT[[#This Row],[b1]]-IMPORT[[#This Row],[a1]])</f>
        <v/>
      </c>
      <c r="L571" s="32">
        <f ca="1">SUM(INDIRECT(IMPORT_VAR[TABLENAME]&amp;"[@a"&amp;$1:$1-1&amp;"]"),INDIRECT(IMPORT_VAR[TABLENAME]&amp;"[@c"&amp;$1:$1-1&amp;"]"))</f>
        <v>3</v>
      </c>
      <c r="M571" s="31"/>
      <c r="N571" s="31" t="str">
        <f>IF(IMPORT[[#This Row],[b2]]="","",IMPORT[[#This Row],[b2]]-IMPORT[[#This Row],[a2]])</f>
        <v/>
      </c>
      <c r="O571" s="32">
        <f ca="1">SUM(INDIRECT(IMPORT_VAR[TABLENAME]&amp;"[@a"&amp;$1:$1-1&amp;"]"),INDIRECT(IMPORT_VAR[TABLENAME]&amp;"[@c"&amp;$1:$1-1&amp;"]"))</f>
        <v>3</v>
      </c>
      <c r="P571" s="33"/>
      <c r="Q571" s="33" t="str">
        <f>IF(IMPORT[[#This Row],[b3]]="","",IMPORT[[#This Row],[b3]]-IMPORT[[#This Row],[a3]])</f>
        <v/>
      </c>
      <c r="R571" s="32">
        <f ca="1">SUM(INDIRECT(IMPORT_VAR[TABLENAME]&amp;"[@a"&amp;$1:$1-1&amp;"]"),INDIRECT(IMPORT_VAR[TABLENAME]&amp;"[@c"&amp;$1:$1-1&amp;"]"))</f>
        <v>3</v>
      </c>
      <c r="S571" s="33"/>
      <c r="T571" s="33" t="str">
        <f>IF(IMPORT[[#This Row],[b4]]="","",IMPORT[[#This Row],[b4]]-IMPORT[[#This Row],[a4]])</f>
        <v/>
      </c>
      <c r="U571" s="32">
        <f ca="1">SUM(INDIRECT(IMPORT_VAR[TABLENAME]&amp;"[@a"&amp;$1:$1-1&amp;"]"),INDIRECT(IMPORT_VAR[TABLENAME]&amp;"[@c"&amp;$1:$1-1&amp;"]"))</f>
        <v>3</v>
      </c>
      <c r="V571" s="33"/>
      <c r="W571" s="31"/>
      <c r="X571" s="31" t="str">
        <f>IF(IMPORT[[#This Row],[b5]]="","",IMPORT[[#This Row],[b5]]-IMPORT[[#This Row],[a5]])</f>
        <v/>
      </c>
      <c r="Y571" s="49">
        <f ca="1">SUM(INDIRECT(IMPORT_VAR[TABLENAME]&amp;"[@a"&amp;$1:$1-1&amp;"]"),INDIRECT(IMPORT_VAR[TABLENAME]&amp;"[@c"&amp;$1:$1-1&amp;"]"))</f>
        <v>3</v>
      </c>
      <c r="Z571" s="51" t="s">
        <v>5699</v>
      </c>
      <c r="AA571" s="52" t="s">
        <v>3783</v>
      </c>
      <c r="AB571" s="51"/>
      <c r="AC571" s="51" t="str">
        <f>CONCATENATE(IMPORT[[#This Row],[1]]," ",IMPORT[[#This Row],[2]],IF(IMPORT[[#This Row],[3]]="","",CONCATENATE(" ",IMPORT[[#This Row],[3]])))</f>
        <v>Garisan 030-3</v>
      </c>
      <c r="AD571" s="51" t="str">
        <f>CONCATENATE("Import ",IMPORT[[#This Row],[Ket]])</f>
        <v>Import C6</v>
      </c>
      <c r="AE571" s="52">
        <v>288</v>
      </c>
      <c r="AF571" s="52" t="s">
        <v>5118</v>
      </c>
      <c r="AG571" s="52" t="s">
        <v>5780</v>
      </c>
      <c r="AH571" s="52">
        <f ca="1">IMPORT[[#This Row],[C]]</f>
        <v>3</v>
      </c>
      <c r="AI571" s="126" t="str">
        <f>CONCATENATE(IMPORT[[#This Row],[6]]," ",IMPORT[[#This Row],[7]])</f>
        <v>288 PCS</v>
      </c>
      <c r="AJ571" s="114"/>
    </row>
    <row r="572" spans="1:36">
      <c r="A572" s="102">
        <v>570</v>
      </c>
      <c r="B572" s="31" t="str">
        <f ca="1">IF(IMPORT[[#This Row],[C]]&lt;1,"",ROW()-2)</f>
        <v/>
      </c>
      <c r="C572" s="57" t="s">
        <v>3784</v>
      </c>
      <c r="D572" s="31" t="s">
        <v>5658</v>
      </c>
      <c r="E572" s="31">
        <v>96</v>
      </c>
      <c r="F572" s="31">
        <f ca="1">IMPORT[TT]</f>
        <v>0</v>
      </c>
      <c r="G572" s="31"/>
      <c r="H572" s="34" t="s">
        <v>3743</v>
      </c>
      <c r="I572" s="32">
        <v>0</v>
      </c>
      <c r="K572" s="31" t="str">
        <f>IF(IMPORT[[#This Row],[b1]]="","",IMPORT[[#This Row],[b1]]-IMPORT[[#This Row],[a1]])</f>
        <v/>
      </c>
      <c r="L572" s="32">
        <f ca="1">SUM(INDIRECT(IMPORT_VAR[TABLENAME]&amp;"[@a"&amp;$1:$1-1&amp;"]"),INDIRECT(IMPORT_VAR[TABLENAME]&amp;"[@c"&amp;$1:$1-1&amp;"]"))</f>
        <v>0</v>
      </c>
      <c r="M572" s="31"/>
      <c r="N572" s="31" t="str">
        <f>IF(IMPORT[[#This Row],[b2]]="","",IMPORT[[#This Row],[b2]]-IMPORT[[#This Row],[a2]])</f>
        <v/>
      </c>
      <c r="O572" s="32">
        <f ca="1">SUM(INDIRECT(IMPORT_VAR[TABLENAME]&amp;"[@a"&amp;$1:$1-1&amp;"]"),INDIRECT(IMPORT_VAR[TABLENAME]&amp;"[@c"&amp;$1:$1-1&amp;"]"))</f>
        <v>0</v>
      </c>
      <c r="P572" s="33"/>
      <c r="Q572" s="33" t="str">
        <f>IF(IMPORT[[#This Row],[b3]]="","",IMPORT[[#This Row],[b3]]-IMPORT[[#This Row],[a3]])</f>
        <v/>
      </c>
      <c r="R572" s="32">
        <f ca="1">SUM(INDIRECT(IMPORT_VAR[TABLENAME]&amp;"[@a"&amp;$1:$1-1&amp;"]"),INDIRECT(IMPORT_VAR[TABLENAME]&amp;"[@c"&amp;$1:$1-1&amp;"]"))</f>
        <v>0</v>
      </c>
      <c r="S572" s="33"/>
      <c r="T572" s="33" t="str">
        <f>IF(IMPORT[[#This Row],[b4]]="","",IMPORT[[#This Row],[b4]]-IMPORT[[#This Row],[a4]])</f>
        <v/>
      </c>
      <c r="U572" s="32">
        <f ca="1">SUM(INDIRECT(IMPORT_VAR[TABLENAME]&amp;"[@a"&amp;$1:$1-1&amp;"]"),INDIRECT(IMPORT_VAR[TABLENAME]&amp;"[@c"&amp;$1:$1-1&amp;"]"))</f>
        <v>0</v>
      </c>
      <c r="V572" s="33"/>
      <c r="W572" s="31"/>
      <c r="X572" s="31" t="str">
        <f>IF(IMPORT[[#This Row],[b5]]="","",IMPORT[[#This Row],[b5]]-IMPORT[[#This Row],[a5]])</f>
        <v/>
      </c>
      <c r="Y572" s="49">
        <f ca="1">SUM(INDIRECT(IMPORT_VAR[TABLENAME]&amp;"[@a"&amp;$1:$1-1&amp;"]"),INDIRECT(IMPORT_VAR[TABLENAME]&amp;"[@c"&amp;$1:$1-1&amp;"]"))</f>
        <v>0</v>
      </c>
      <c r="Z572" s="51" t="s">
        <v>5715</v>
      </c>
      <c r="AA572" s="51" t="s">
        <v>5741</v>
      </c>
      <c r="AB572" s="51" t="s">
        <v>5746</v>
      </c>
      <c r="AC572" s="51" t="str">
        <f>CONCATENATE(IMPORT[[#This Row],[1]]," ",IMPORT[[#This Row],[2]],IF(IMPORT[[#This Row],[3]]="","",CONCATENATE(" ",IMPORT[[#This Row],[3]])))</f>
        <v>NoteBook B1019 (BN) (A5)</v>
      </c>
      <c r="AD572" s="51" t="str">
        <f>CONCATENATE("Import ",IMPORT[[#This Row],[Ket]])</f>
        <v>Import C6</v>
      </c>
      <c r="AE572" s="52">
        <v>96</v>
      </c>
      <c r="AF572" s="52" t="s">
        <v>5118</v>
      </c>
      <c r="AG572" s="52" t="s">
        <v>5780</v>
      </c>
      <c r="AH572" s="52">
        <f ca="1">IMPORT[[#This Row],[C]]</f>
        <v>0</v>
      </c>
      <c r="AI572" s="126" t="str">
        <f>CONCATENATE(IMPORT[[#This Row],[6]]," ",IMPORT[[#This Row],[7]])</f>
        <v>96 PCS</v>
      </c>
      <c r="AJ572" s="114"/>
    </row>
    <row r="573" spans="1:36">
      <c r="A573" s="102">
        <v>571</v>
      </c>
      <c r="B573" s="31">
        <f ca="1">IF(IMPORT[[#This Row],[C]]&lt;1,"",ROW()-2)</f>
        <v>571</v>
      </c>
      <c r="C573" s="57" t="s">
        <v>3785</v>
      </c>
      <c r="D573" s="31" t="s">
        <v>2994</v>
      </c>
      <c r="E573" s="31">
        <v>72</v>
      </c>
      <c r="F573" s="31">
        <f ca="1">IMPORT[TT]</f>
        <v>5</v>
      </c>
      <c r="G573" s="31"/>
      <c r="H573" s="34" t="s">
        <v>3743</v>
      </c>
      <c r="I573" s="32">
        <v>5</v>
      </c>
      <c r="K573" s="31" t="str">
        <f>IF(IMPORT[[#This Row],[b1]]="","",IMPORT[[#This Row],[b1]]-IMPORT[[#This Row],[a1]])</f>
        <v/>
      </c>
      <c r="L573" s="32">
        <f ca="1">SUM(INDIRECT(IMPORT_VAR[TABLENAME]&amp;"[@a"&amp;$1:$1-1&amp;"]"),INDIRECT(IMPORT_VAR[TABLENAME]&amp;"[@c"&amp;$1:$1-1&amp;"]"))</f>
        <v>5</v>
      </c>
      <c r="M573" s="31"/>
      <c r="N573" s="31" t="str">
        <f>IF(IMPORT[[#This Row],[b2]]="","",IMPORT[[#This Row],[b2]]-IMPORT[[#This Row],[a2]])</f>
        <v/>
      </c>
      <c r="O573" s="32">
        <f ca="1">SUM(INDIRECT(IMPORT_VAR[TABLENAME]&amp;"[@a"&amp;$1:$1-1&amp;"]"),INDIRECT(IMPORT_VAR[TABLENAME]&amp;"[@c"&amp;$1:$1-1&amp;"]"))</f>
        <v>5</v>
      </c>
      <c r="P573" s="33"/>
      <c r="Q573" s="33" t="str">
        <f>IF(IMPORT[[#This Row],[b3]]="","",IMPORT[[#This Row],[b3]]-IMPORT[[#This Row],[a3]])</f>
        <v/>
      </c>
      <c r="R573" s="32">
        <f ca="1">SUM(INDIRECT(IMPORT_VAR[TABLENAME]&amp;"[@a"&amp;$1:$1-1&amp;"]"),INDIRECT(IMPORT_VAR[TABLENAME]&amp;"[@c"&amp;$1:$1-1&amp;"]"))</f>
        <v>5</v>
      </c>
      <c r="S573" s="33"/>
      <c r="T573" s="33" t="str">
        <f>IF(IMPORT[[#This Row],[b4]]="","",IMPORT[[#This Row],[b4]]-IMPORT[[#This Row],[a4]])</f>
        <v/>
      </c>
      <c r="U573" s="32">
        <f ca="1">SUM(INDIRECT(IMPORT_VAR[TABLENAME]&amp;"[@a"&amp;$1:$1-1&amp;"]"),INDIRECT(IMPORT_VAR[TABLENAME]&amp;"[@c"&amp;$1:$1-1&amp;"]"))</f>
        <v>5</v>
      </c>
      <c r="V573" s="33"/>
      <c r="W573" s="31"/>
      <c r="X573" s="31" t="str">
        <f>IF(IMPORT[[#This Row],[b5]]="","",IMPORT[[#This Row],[b5]]-IMPORT[[#This Row],[a5]])</f>
        <v/>
      </c>
      <c r="Y573" s="49">
        <f ca="1">SUM(INDIRECT(IMPORT_VAR[TABLENAME]&amp;"[@a"&amp;$1:$1-1&amp;"]"),INDIRECT(IMPORT_VAR[TABLENAME]&amp;"[@c"&amp;$1:$1-1&amp;"]"))</f>
        <v>5</v>
      </c>
      <c r="Z573" s="51" t="s">
        <v>5715</v>
      </c>
      <c r="AA573" s="51" t="s">
        <v>5744</v>
      </c>
      <c r="AB573" s="51" t="s">
        <v>5743</v>
      </c>
      <c r="AC573" s="51" t="str">
        <f>CONCATENATE(IMPORT[[#This Row],[1]]," ",IMPORT[[#This Row],[2]],IF(IMPORT[[#This Row],[3]]="","",CONCATENATE(" ",IMPORT[[#This Row],[3]])))</f>
        <v>NoteBook B078 (B5）</v>
      </c>
      <c r="AD573" s="51" t="str">
        <f>CONCATENATE("Import ",IMPORT[[#This Row],[Ket]])</f>
        <v>Import C6</v>
      </c>
      <c r="AE573" s="52">
        <v>72</v>
      </c>
      <c r="AF573" s="52" t="s">
        <v>5118</v>
      </c>
      <c r="AG573" s="52" t="s">
        <v>5780</v>
      </c>
      <c r="AH573" s="52">
        <f ca="1">IMPORT[[#This Row],[C]]</f>
        <v>5</v>
      </c>
      <c r="AI573" s="126" t="str">
        <f>CONCATENATE(IMPORT[[#This Row],[6]]," ",IMPORT[[#This Row],[7]])</f>
        <v>72 PCS</v>
      </c>
      <c r="AJ573" s="114"/>
    </row>
    <row r="574" spans="1:36">
      <c r="A574" s="102">
        <v>572</v>
      </c>
      <c r="B574" s="31">
        <f ca="1">IF(IMPORT[[#This Row],[C]]&lt;1,"",ROW()-2)</f>
        <v>572</v>
      </c>
      <c r="C574" s="57" t="s">
        <v>3788</v>
      </c>
      <c r="D574" s="31" t="s">
        <v>2994</v>
      </c>
      <c r="E574" s="31">
        <v>72</v>
      </c>
      <c r="F574" s="31">
        <f ca="1">IMPORT[TT]</f>
        <v>1</v>
      </c>
      <c r="G574" s="31"/>
      <c r="H574" s="34" t="s">
        <v>3743</v>
      </c>
      <c r="I574" s="32">
        <v>1</v>
      </c>
      <c r="K574" s="31" t="str">
        <f>IF(IMPORT[[#This Row],[b1]]="","",IMPORT[[#This Row],[b1]]-IMPORT[[#This Row],[a1]])</f>
        <v/>
      </c>
      <c r="L574" s="32">
        <f ca="1">SUM(INDIRECT(IMPORT_VAR[TABLENAME]&amp;"[@a"&amp;$1:$1-1&amp;"]"),INDIRECT(IMPORT_VAR[TABLENAME]&amp;"[@c"&amp;$1:$1-1&amp;"]"))</f>
        <v>1</v>
      </c>
      <c r="M574" s="31"/>
      <c r="N574" s="31" t="str">
        <f>IF(IMPORT[[#This Row],[b2]]="","",IMPORT[[#This Row],[b2]]-IMPORT[[#This Row],[a2]])</f>
        <v/>
      </c>
      <c r="O574" s="32">
        <f ca="1">SUM(INDIRECT(IMPORT_VAR[TABLENAME]&amp;"[@a"&amp;$1:$1-1&amp;"]"),INDIRECT(IMPORT_VAR[TABLENAME]&amp;"[@c"&amp;$1:$1-1&amp;"]"))</f>
        <v>1</v>
      </c>
      <c r="P574" s="33"/>
      <c r="Q574" s="33" t="str">
        <f>IF(IMPORT[[#This Row],[b3]]="","",IMPORT[[#This Row],[b3]]-IMPORT[[#This Row],[a3]])</f>
        <v/>
      </c>
      <c r="R574" s="32">
        <f ca="1">SUM(INDIRECT(IMPORT_VAR[TABLENAME]&amp;"[@a"&amp;$1:$1-1&amp;"]"),INDIRECT(IMPORT_VAR[TABLENAME]&amp;"[@c"&amp;$1:$1-1&amp;"]"))</f>
        <v>1</v>
      </c>
      <c r="S574" s="33"/>
      <c r="T574" s="33" t="str">
        <f>IF(IMPORT[[#This Row],[b4]]="","",IMPORT[[#This Row],[b4]]-IMPORT[[#This Row],[a4]])</f>
        <v/>
      </c>
      <c r="U574" s="32">
        <f ca="1">SUM(INDIRECT(IMPORT_VAR[TABLENAME]&amp;"[@a"&amp;$1:$1-1&amp;"]"),INDIRECT(IMPORT_VAR[TABLENAME]&amp;"[@c"&amp;$1:$1-1&amp;"]"))</f>
        <v>1</v>
      </c>
      <c r="V574" s="33"/>
      <c r="W574" s="31"/>
      <c r="X574" s="31" t="str">
        <f>IF(IMPORT[[#This Row],[b5]]="","",IMPORT[[#This Row],[b5]]-IMPORT[[#This Row],[a5]])</f>
        <v/>
      </c>
      <c r="Y574" s="49">
        <f ca="1">SUM(INDIRECT(IMPORT_VAR[TABLENAME]&amp;"[@a"&amp;$1:$1-1&amp;"]"),INDIRECT(IMPORT_VAR[TABLENAME]&amp;"[@c"&amp;$1:$1-1&amp;"]"))</f>
        <v>1</v>
      </c>
      <c r="Z574" s="51" t="s">
        <v>5715</v>
      </c>
      <c r="AA574" s="51" t="s">
        <v>5736</v>
      </c>
      <c r="AB574" s="51" t="s">
        <v>5743</v>
      </c>
      <c r="AC574" s="51" t="str">
        <f>CONCATENATE(IMPORT[[#This Row],[1]]," ",IMPORT[[#This Row],[2]],IF(IMPORT[[#This Row],[3]]="","",CONCATENATE(" ",IMPORT[[#This Row],[3]])))</f>
        <v>NoteBook B0217 (B5）</v>
      </c>
      <c r="AD574" s="51" t="str">
        <f>CONCATENATE("Import ",IMPORT[[#This Row],[Ket]])</f>
        <v>Import C6</v>
      </c>
      <c r="AE574" s="52">
        <v>72</v>
      </c>
      <c r="AF574" s="52" t="s">
        <v>5118</v>
      </c>
      <c r="AG574" s="52" t="s">
        <v>5780</v>
      </c>
      <c r="AH574" s="52">
        <f ca="1">IMPORT[[#This Row],[C]]</f>
        <v>1</v>
      </c>
      <c r="AI574" s="126" t="str">
        <f>CONCATENATE(IMPORT[[#This Row],[6]]," ",IMPORT[[#This Row],[7]])</f>
        <v>72 PCS</v>
      </c>
      <c r="AJ574" s="114"/>
    </row>
    <row r="575" spans="1:36">
      <c r="A575" s="102">
        <v>573</v>
      </c>
      <c r="B575" s="31">
        <f ca="1">IF(IMPORT[[#This Row],[C]]&lt;1,"",ROW()-2)</f>
        <v>573</v>
      </c>
      <c r="C575" s="57" t="s">
        <v>3790</v>
      </c>
      <c r="D575" s="31" t="s">
        <v>2804</v>
      </c>
      <c r="E575" s="31">
        <v>600</v>
      </c>
      <c r="F575" s="31">
        <f ca="1">IMPORT[TT]</f>
        <v>5</v>
      </c>
      <c r="G575" s="31"/>
      <c r="H575" s="34" t="s">
        <v>3743</v>
      </c>
      <c r="I575" s="32">
        <v>5</v>
      </c>
      <c r="K575" s="31" t="str">
        <f>IF(IMPORT[[#This Row],[b1]]="","",IMPORT[[#This Row],[b1]]-IMPORT[[#This Row],[a1]])</f>
        <v/>
      </c>
      <c r="L575" s="32">
        <f ca="1">SUM(INDIRECT(IMPORT_VAR[TABLENAME]&amp;"[@a"&amp;$1:$1-1&amp;"]"),INDIRECT(IMPORT_VAR[TABLENAME]&amp;"[@c"&amp;$1:$1-1&amp;"]"))</f>
        <v>5</v>
      </c>
      <c r="M575" s="31"/>
      <c r="N575" s="31" t="str">
        <f>IF(IMPORT[[#This Row],[b2]]="","",IMPORT[[#This Row],[b2]]-IMPORT[[#This Row],[a2]])</f>
        <v/>
      </c>
      <c r="O575" s="32">
        <f ca="1">SUM(INDIRECT(IMPORT_VAR[TABLENAME]&amp;"[@a"&amp;$1:$1-1&amp;"]"),INDIRECT(IMPORT_VAR[TABLENAME]&amp;"[@c"&amp;$1:$1-1&amp;"]"))</f>
        <v>5</v>
      </c>
      <c r="P575" s="33"/>
      <c r="Q575" s="33" t="str">
        <f>IF(IMPORT[[#This Row],[b3]]="","",IMPORT[[#This Row],[b3]]-IMPORT[[#This Row],[a3]])</f>
        <v/>
      </c>
      <c r="R575" s="32">
        <f ca="1">SUM(INDIRECT(IMPORT_VAR[TABLENAME]&amp;"[@a"&amp;$1:$1-1&amp;"]"),INDIRECT(IMPORT_VAR[TABLENAME]&amp;"[@c"&amp;$1:$1-1&amp;"]"))</f>
        <v>5</v>
      </c>
      <c r="S575" s="33"/>
      <c r="T575" s="33" t="str">
        <f>IF(IMPORT[[#This Row],[b4]]="","",IMPORT[[#This Row],[b4]]-IMPORT[[#This Row],[a4]])</f>
        <v/>
      </c>
      <c r="U575" s="32">
        <f ca="1">SUM(INDIRECT(IMPORT_VAR[TABLENAME]&amp;"[@a"&amp;$1:$1-1&amp;"]"),INDIRECT(IMPORT_VAR[TABLENAME]&amp;"[@c"&amp;$1:$1-1&amp;"]"))</f>
        <v>5</v>
      </c>
      <c r="V575" s="33"/>
      <c r="W575" s="31"/>
      <c r="X575" s="31" t="str">
        <f>IF(IMPORT[[#This Row],[b5]]="","",IMPORT[[#This Row],[b5]]-IMPORT[[#This Row],[a5]])</f>
        <v/>
      </c>
      <c r="Y575" s="49">
        <f ca="1">SUM(INDIRECT(IMPORT_VAR[TABLENAME]&amp;"[@a"&amp;$1:$1-1&amp;"]"),INDIRECT(IMPORT_VAR[TABLENAME]&amp;"[@c"&amp;$1:$1-1&amp;"]"))</f>
        <v>5</v>
      </c>
      <c r="Z575" s="51" t="s">
        <v>5661</v>
      </c>
      <c r="AA575" s="51" t="s">
        <v>3790</v>
      </c>
      <c r="AB575" s="51"/>
      <c r="AC575" s="51" t="str">
        <f>CONCATENATE(IMPORT[[#This Row],[1]]," ",IMPORT[[#This Row],[2]],IF(IMPORT[[#This Row],[3]]="","",CONCATENATE(" ",IMPORT[[#This Row],[3]])))</f>
        <v>Kuas 21839-4S</v>
      </c>
      <c r="AD575" s="51" t="str">
        <f>CONCATENATE("Import ",IMPORT[[#This Row],[Ket]])</f>
        <v>Import C6</v>
      </c>
      <c r="AE575" s="52">
        <v>600</v>
      </c>
      <c r="AF575" s="52" t="s">
        <v>5118</v>
      </c>
      <c r="AG575" s="52" t="s">
        <v>5780</v>
      </c>
      <c r="AH575" s="52">
        <f ca="1">IMPORT[[#This Row],[C]]</f>
        <v>5</v>
      </c>
      <c r="AI575" s="126" t="str">
        <f>CONCATENATE(IMPORT[[#This Row],[6]]," ",IMPORT[[#This Row],[7]])</f>
        <v>600 PCS</v>
      </c>
      <c r="AJ575" s="114"/>
    </row>
    <row r="576" spans="1:36">
      <c r="A576" s="102">
        <v>574</v>
      </c>
      <c r="B576" s="31">
        <f ca="1">IF(IMPORT[[#This Row],[C]]&lt;1,"",ROW()-2)</f>
        <v>574</v>
      </c>
      <c r="C576" s="57" t="s">
        <v>3108</v>
      </c>
      <c r="D576" s="31" t="s">
        <v>2804</v>
      </c>
      <c r="E576" s="31">
        <v>3600</v>
      </c>
      <c r="F576" s="31">
        <f ca="1">IMPORT[TT]</f>
        <v>2</v>
      </c>
      <c r="G576" s="31"/>
      <c r="H576" s="34" t="s">
        <v>3743</v>
      </c>
      <c r="I576" s="32">
        <v>2</v>
      </c>
      <c r="K576" s="31" t="str">
        <f>IF(IMPORT[[#This Row],[b1]]="","",IMPORT[[#This Row],[b1]]-IMPORT[[#This Row],[a1]])</f>
        <v/>
      </c>
      <c r="L576" s="32">
        <f ca="1">SUM(INDIRECT(IMPORT_VAR[TABLENAME]&amp;"[@a"&amp;$1:$1-1&amp;"]"),INDIRECT(IMPORT_VAR[TABLENAME]&amp;"[@c"&amp;$1:$1-1&amp;"]"))</f>
        <v>2</v>
      </c>
      <c r="M576" s="31"/>
      <c r="N576" s="31" t="str">
        <f>IF(IMPORT[[#This Row],[b2]]="","",IMPORT[[#This Row],[b2]]-IMPORT[[#This Row],[a2]])</f>
        <v/>
      </c>
      <c r="O576" s="32">
        <f ca="1">SUM(INDIRECT(IMPORT_VAR[TABLENAME]&amp;"[@a"&amp;$1:$1-1&amp;"]"),INDIRECT(IMPORT_VAR[TABLENAME]&amp;"[@c"&amp;$1:$1-1&amp;"]"))</f>
        <v>2</v>
      </c>
      <c r="P576" s="33"/>
      <c r="Q576" s="33" t="str">
        <f>IF(IMPORT[[#This Row],[b3]]="","",IMPORT[[#This Row],[b3]]-IMPORT[[#This Row],[a3]])</f>
        <v/>
      </c>
      <c r="R576" s="32">
        <f ca="1">SUM(INDIRECT(IMPORT_VAR[TABLENAME]&amp;"[@a"&amp;$1:$1-1&amp;"]"),INDIRECT(IMPORT_VAR[TABLENAME]&amp;"[@c"&amp;$1:$1-1&amp;"]"))</f>
        <v>2</v>
      </c>
      <c r="S576" s="33"/>
      <c r="T576" s="33" t="str">
        <f>IF(IMPORT[[#This Row],[b4]]="","",IMPORT[[#This Row],[b4]]-IMPORT[[#This Row],[a4]])</f>
        <v/>
      </c>
      <c r="U576" s="32">
        <f ca="1">SUM(INDIRECT(IMPORT_VAR[TABLENAME]&amp;"[@a"&amp;$1:$1-1&amp;"]"),INDIRECT(IMPORT_VAR[TABLENAME]&amp;"[@c"&amp;$1:$1-1&amp;"]"))</f>
        <v>2</v>
      </c>
      <c r="V576" s="33"/>
      <c r="W576" s="31"/>
      <c r="X576" s="31" t="str">
        <f>IF(IMPORT[[#This Row],[b5]]="","",IMPORT[[#This Row],[b5]]-IMPORT[[#This Row],[a5]])</f>
        <v/>
      </c>
      <c r="Y576" s="49">
        <f ca="1">SUM(INDIRECT(IMPORT_VAR[TABLENAME]&amp;"[@a"&amp;$1:$1-1&amp;"]"),INDIRECT(IMPORT_VAR[TABLENAME]&amp;"[@c"&amp;$1:$1-1&amp;"]"))</f>
        <v>2</v>
      </c>
      <c r="Z576" s="51" t="s">
        <v>5661</v>
      </c>
      <c r="AA576" s="51" t="s">
        <v>3108</v>
      </c>
      <c r="AB576" s="51"/>
      <c r="AC576" s="51" t="str">
        <f>CONCATENATE(IMPORT[[#This Row],[1]]," ",IMPORT[[#This Row],[2]],IF(IMPORT[[#This Row],[3]]="","",CONCATENATE(" ",IMPORT[[#This Row],[3]])))</f>
        <v>Kuas 251-1</v>
      </c>
      <c r="AD576" s="51" t="str">
        <f>CONCATENATE("Import ",IMPORT[[#This Row],[Ket]])</f>
        <v>Import C6</v>
      </c>
      <c r="AE576" s="52">
        <v>3600</v>
      </c>
      <c r="AF576" s="52" t="s">
        <v>5118</v>
      </c>
      <c r="AG576" s="52" t="s">
        <v>5780</v>
      </c>
      <c r="AH576" s="52">
        <f ca="1">IMPORT[[#This Row],[C]]</f>
        <v>2</v>
      </c>
      <c r="AI576" s="126" t="str">
        <f>CONCATENATE(IMPORT[[#This Row],[6]]," ",IMPORT[[#This Row],[7]])</f>
        <v>3600 PCS</v>
      </c>
      <c r="AJ576" s="114"/>
    </row>
    <row r="577" spans="1:36">
      <c r="A577" s="102">
        <v>575</v>
      </c>
      <c r="B577" s="31">
        <f ca="1">IF(IMPORT[[#This Row],[C]]&lt;1,"",ROW()-2)</f>
        <v>575</v>
      </c>
      <c r="C577" s="57" t="s">
        <v>3791</v>
      </c>
      <c r="D577" s="31" t="s">
        <v>2804</v>
      </c>
      <c r="E577" s="31">
        <v>3600</v>
      </c>
      <c r="F577" s="31">
        <f ca="1">IMPORT[TT]</f>
        <v>1</v>
      </c>
      <c r="G577" s="31"/>
      <c r="H577" s="34" t="s">
        <v>3743</v>
      </c>
      <c r="I577" s="32">
        <v>1</v>
      </c>
      <c r="K577" s="31" t="str">
        <f>IF(IMPORT[[#This Row],[b1]]="","",IMPORT[[#This Row],[b1]]-IMPORT[[#This Row],[a1]])</f>
        <v/>
      </c>
      <c r="L577" s="32">
        <f ca="1">SUM(INDIRECT(IMPORT_VAR[TABLENAME]&amp;"[@a"&amp;$1:$1-1&amp;"]"),INDIRECT(IMPORT_VAR[TABLENAME]&amp;"[@c"&amp;$1:$1-1&amp;"]"))</f>
        <v>1</v>
      </c>
      <c r="M577" s="31"/>
      <c r="N577" s="31" t="str">
        <f>IF(IMPORT[[#This Row],[b2]]="","",IMPORT[[#This Row],[b2]]-IMPORT[[#This Row],[a2]])</f>
        <v/>
      </c>
      <c r="O577" s="32">
        <f ca="1">SUM(INDIRECT(IMPORT_VAR[TABLENAME]&amp;"[@a"&amp;$1:$1-1&amp;"]"),INDIRECT(IMPORT_VAR[TABLENAME]&amp;"[@c"&amp;$1:$1-1&amp;"]"))</f>
        <v>1</v>
      </c>
      <c r="P577" s="33"/>
      <c r="Q577" s="33" t="str">
        <f>IF(IMPORT[[#This Row],[b3]]="","",IMPORT[[#This Row],[b3]]-IMPORT[[#This Row],[a3]])</f>
        <v/>
      </c>
      <c r="R577" s="32">
        <f ca="1">SUM(INDIRECT(IMPORT_VAR[TABLENAME]&amp;"[@a"&amp;$1:$1-1&amp;"]"),INDIRECT(IMPORT_VAR[TABLENAME]&amp;"[@c"&amp;$1:$1-1&amp;"]"))</f>
        <v>1</v>
      </c>
      <c r="S577" s="33"/>
      <c r="T577" s="33" t="str">
        <f>IF(IMPORT[[#This Row],[b4]]="","",IMPORT[[#This Row],[b4]]-IMPORT[[#This Row],[a4]])</f>
        <v/>
      </c>
      <c r="U577" s="32">
        <f ca="1">SUM(INDIRECT(IMPORT_VAR[TABLENAME]&amp;"[@a"&amp;$1:$1-1&amp;"]"),INDIRECT(IMPORT_VAR[TABLENAME]&amp;"[@c"&amp;$1:$1-1&amp;"]"))</f>
        <v>1</v>
      </c>
      <c r="V577" s="33"/>
      <c r="W577" s="31"/>
      <c r="X577" s="31" t="str">
        <f>IF(IMPORT[[#This Row],[b5]]="","",IMPORT[[#This Row],[b5]]-IMPORT[[#This Row],[a5]])</f>
        <v/>
      </c>
      <c r="Y577" s="49">
        <f ca="1">SUM(INDIRECT(IMPORT_VAR[TABLENAME]&amp;"[@a"&amp;$1:$1-1&amp;"]"),INDIRECT(IMPORT_VAR[TABLENAME]&amp;"[@c"&amp;$1:$1-1&amp;"]"))</f>
        <v>1</v>
      </c>
      <c r="Z577" s="51" t="s">
        <v>5661</v>
      </c>
      <c r="AA577" s="51" t="s">
        <v>3791</v>
      </c>
      <c r="AB577" s="51"/>
      <c r="AC577" s="51" t="str">
        <f>CONCATENATE(IMPORT[[#This Row],[1]]," ",IMPORT[[#This Row],[2]],IF(IMPORT[[#This Row],[3]]="","",CONCATENATE(" ",IMPORT[[#This Row],[3]])))</f>
        <v>Kuas 251-5</v>
      </c>
      <c r="AD577" s="51" t="str">
        <f>CONCATENATE("Import ",IMPORT[[#This Row],[Ket]])</f>
        <v>Import C6</v>
      </c>
      <c r="AE577" s="52">
        <v>3600</v>
      </c>
      <c r="AF577" s="52" t="s">
        <v>5118</v>
      </c>
      <c r="AG577" s="52" t="s">
        <v>5780</v>
      </c>
      <c r="AH577" s="52">
        <f ca="1">IMPORT[[#This Row],[C]]</f>
        <v>1</v>
      </c>
      <c r="AI577" s="126" t="str">
        <f>CONCATENATE(IMPORT[[#This Row],[6]]," ",IMPORT[[#This Row],[7]])</f>
        <v>3600 PCS</v>
      </c>
      <c r="AJ577" s="114"/>
    </row>
    <row r="578" spans="1:36">
      <c r="A578" s="102">
        <v>576</v>
      </c>
      <c r="B578" s="31">
        <f ca="1">IF(IMPORT[[#This Row],[C]]&lt;1,"",ROW()-2)</f>
        <v>576</v>
      </c>
      <c r="C578" s="57" t="s">
        <v>3113</v>
      </c>
      <c r="D578" s="31" t="s">
        <v>2804</v>
      </c>
      <c r="E578" s="31">
        <v>3600</v>
      </c>
      <c r="F578" s="31">
        <f ca="1">IMPORT[TT]</f>
        <v>2</v>
      </c>
      <c r="G578" s="31"/>
      <c r="H578" s="34" t="s">
        <v>3743</v>
      </c>
      <c r="I578" s="32">
        <v>2</v>
      </c>
      <c r="K578" s="31" t="str">
        <f>IF(IMPORT[[#This Row],[b1]]="","",IMPORT[[#This Row],[b1]]-IMPORT[[#This Row],[a1]])</f>
        <v/>
      </c>
      <c r="L578" s="32">
        <f ca="1">SUM(INDIRECT(IMPORT_VAR[TABLENAME]&amp;"[@a"&amp;$1:$1-1&amp;"]"),INDIRECT(IMPORT_VAR[TABLENAME]&amp;"[@c"&amp;$1:$1-1&amp;"]"))</f>
        <v>2</v>
      </c>
      <c r="M578" s="31"/>
      <c r="N578" s="31" t="str">
        <f>IF(IMPORT[[#This Row],[b2]]="","",IMPORT[[#This Row],[b2]]-IMPORT[[#This Row],[a2]])</f>
        <v/>
      </c>
      <c r="O578" s="32">
        <f ca="1">SUM(INDIRECT(IMPORT_VAR[TABLENAME]&amp;"[@a"&amp;$1:$1-1&amp;"]"),INDIRECT(IMPORT_VAR[TABLENAME]&amp;"[@c"&amp;$1:$1-1&amp;"]"))</f>
        <v>2</v>
      </c>
      <c r="P578" s="33"/>
      <c r="Q578" s="33" t="str">
        <f>IF(IMPORT[[#This Row],[b3]]="","",IMPORT[[#This Row],[b3]]-IMPORT[[#This Row],[a3]])</f>
        <v/>
      </c>
      <c r="R578" s="32">
        <f ca="1">SUM(INDIRECT(IMPORT_VAR[TABLENAME]&amp;"[@a"&amp;$1:$1-1&amp;"]"),INDIRECT(IMPORT_VAR[TABLENAME]&amp;"[@c"&amp;$1:$1-1&amp;"]"))</f>
        <v>2</v>
      </c>
      <c r="S578" s="33"/>
      <c r="T578" s="33" t="str">
        <f>IF(IMPORT[[#This Row],[b4]]="","",IMPORT[[#This Row],[b4]]-IMPORT[[#This Row],[a4]])</f>
        <v/>
      </c>
      <c r="U578" s="32">
        <f ca="1">SUM(INDIRECT(IMPORT_VAR[TABLENAME]&amp;"[@a"&amp;$1:$1-1&amp;"]"),INDIRECT(IMPORT_VAR[TABLENAME]&amp;"[@c"&amp;$1:$1-1&amp;"]"))</f>
        <v>2</v>
      </c>
      <c r="V578" s="33"/>
      <c r="W578" s="31"/>
      <c r="X578" s="31" t="str">
        <f>IF(IMPORT[[#This Row],[b5]]="","",IMPORT[[#This Row],[b5]]-IMPORT[[#This Row],[a5]])</f>
        <v/>
      </c>
      <c r="Y578" s="49">
        <f ca="1">SUM(INDIRECT(IMPORT_VAR[TABLENAME]&amp;"[@a"&amp;$1:$1-1&amp;"]"),INDIRECT(IMPORT_VAR[TABLENAME]&amp;"[@c"&amp;$1:$1-1&amp;"]"))</f>
        <v>2</v>
      </c>
      <c r="Z578" s="51" t="s">
        <v>5661</v>
      </c>
      <c r="AA578" s="51" t="s">
        <v>3113</v>
      </c>
      <c r="AB578" s="51"/>
      <c r="AC578" s="51" t="str">
        <f>CONCATENATE(IMPORT[[#This Row],[1]]," ",IMPORT[[#This Row],[2]],IF(IMPORT[[#This Row],[3]]="","",CONCATENATE(" ",IMPORT[[#This Row],[3]])))</f>
        <v>Kuas 251-7</v>
      </c>
      <c r="AD578" s="51" t="str">
        <f>CONCATENATE("Import ",IMPORT[[#This Row],[Ket]])</f>
        <v>Import C6</v>
      </c>
      <c r="AE578" s="52">
        <v>3600</v>
      </c>
      <c r="AF578" s="52" t="s">
        <v>5118</v>
      </c>
      <c r="AG578" s="52" t="s">
        <v>5780</v>
      </c>
      <c r="AH578" s="52">
        <f ca="1">IMPORT[[#This Row],[C]]</f>
        <v>2</v>
      </c>
      <c r="AI578" s="126" t="str">
        <f>CONCATENATE(IMPORT[[#This Row],[6]]," ",IMPORT[[#This Row],[7]])</f>
        <v>3600 PCS</v>
      </c>
      <c r="AJ578" s="114"/>
    </row>
    <row r="579" spans="1:36">
      <c r="A579" s="102">
        <v>577</v>
      </c>
      <c r="B579" s="31">
        <f ca="1">IF(IMPORT[[#This Row],[C]]&lt;1,"",ROW()-2)</f>
        <v>577</v>
      </c>
      <c r="C579" s="57" t="s">
        <v>3114</v>
      </c>
      <c r="D579" s="31" t="s">
        <v>2804</v>
      </c>
      <c r="E579" s="31">
        <v>3600</v>
      </c>
      <c r="F579" s="31">
        <f ca="1">IMPORT[TT]</f>
        <v>2</v>
      </c>
      <c r="G579" s="31"/>
      <c r="H579" s="34" t="s">
        <v>3743</v>
      </c>
      <c r="I579" s="32">
        <v>2</v>
      </c>
      <c r="K579" s="31" t="str">
        <f>IF(IMPORT[[#This Row],[b1]]="","",IMPORT[[#This Row],[b1]]-IMPORT[[#This Row],[a1]])</f>
        <v/>
      </c>
      <c r="L579" s="32">
        <f ca="1">SUM(INDIRECT(IMPORT_VAR[TABLENAME]&amp;"[@a"&amp;$1:$1-1&amp;"]"),INDIRECT(IMPORT_VAR[TABLENAME]&amp;"[@c"&amp;$1:$1-1&amp;"]"))</f>
        <v>2</v>
      </c>
      <c r="M579" s="31"/>
      <c r="N579" s="31" t="str">
        <f>IF(IMPORT[[#This Row],[b2]]="","",IMPORT[[#This Row],[b2]]-IMPORT[[#This Row],[a2]])</f>
        <v/>
      </c>
      <c r="O579" s="32">
        <f ca="1">SUM(INDIRECT(IMPORT_VAR[TABLENAME]&amp;"[@a"&amp;$1:$1-1&amp;"]"),INDIRECT(IMPORT_VAR[TABLENAME]&amp;"[@c"&amp;$1:$1-1&amp;"]"))</f>
        <v>2</v>
      </c>
      <c r="P579" s="33"/>
      <c r="Q579" s="33" t="str">
        <f>IF(IMPORT[[#This Row],[b3]]="","",IMPORT[[#This Row],[b3]]-IMPORT[[#This Row],[a3]])</f>
        <v/>
      </c>
      <c r="R579" s="32">
        <f ca="1">SUM(INDIRECT(IMPORT_VAR[TABLENAME]&amp;"[@a"&amp;$1:$1-1&amp;"]"),INDIRECT(IMPORT_VAR[TABLENAME]&amp;"[@c"&amp;$1:$1-1&amp;"]"))</f>
        <v>2</v>
      </c>
      <c r="S579" s="33"/>
      <c r="T579" s="33" t="str">
        <f>IF(IMPORT[[#This Row],[b4]]="","",IMPORT[[#This Row],[b4]]-IMPORT[[#This Row],[a4]])</f>
        <v/>
      </c>
      <c r="U579" s="32">
        <f ca="1">SUM(INDIRECT(IMPORT_VAR[TABLENAME]&amp;"[@a"&amp;$1:$1-1&amp;"]"),INDIRECT(IMPORT_VAR[TABLENAME]&amp;"[@c"&amp;$1:$1-1&amp;"]"))</f>
        <v>2</v>
      </c>
      <c r="V579" s="33"/>
      <c r="W579" s="31"/>
      <c r="X579" s="31" t="str">
        <f>IF(IMPORT[[#This Row],[b5]]="","",IMPORT[[#This Row],[b5]]-IMPORT[[#This Row],[a5]])</f>
        <v/>
      </c>
      <c r="Y579" s="49">
        <f ca="1">SUM(INDIRECT(IMPORT_VAR[TABLENAME]&amp;"[@a"&amp;$1:$1-1&amp;"]"),INDIRECT(IMPORT_VAR[TABLENAME]&amp;"[@c"&amp;$1:$1-1&amp;"]"))</f>
        <v>2</v>
      </c>
      <c r="Z579" s="51" t="s">
        <v>5661</v>
      </c>
      <c r="AA579" s="51" t="s">
        <v>3114</v>
      </c>
      <c r="AB579" s="51"/>
      <c r="AC579" s="51" t="str">
        <f>CONCATENATE(IMPORT[[#This Row],[1]]," ",IMPORT[[#This Row],[2]],IF(IMPORT[[#This Row],[3]]="","",CONCATENATE(" ",IMPORT[[#This Row],[3]])))</f>
        <v>Kuas 251-8</v>
      </c>
      <c r="AD579" s="51" t="str">
        <f>CONCATENATE("Import ",IMPORT[[#This Row],[Ket]])</f>
        <v>Import C6</v>
      </c>
      <c r="AE579" s="52">
        <v>3600</v>
      </c>
      <c r="AF579" s="52" t="s">
        <v>5118</v>
      </c>
      <c r="AG579" s="52" t="s">
        <v>5780</v>
      </c>
      <c r="AH579" s="52">
        <f ca="1">IMPORT[[#This Row],[C]]</f>
        <v>2</v>
      </c>
      <c r="AI579" s="126" t="str">
        <f>CONCATENATE(IMPORT[[#This Row],[6]]," ",IMPORT[[#This Row],[7]])</f>
        <v>3600 PCS</v>
      </c>
      <c r="AJ579" s="114"/>
    </row>
    <row r="580" spans="1:36">
      <c r="A580" s="102">
        <v>578</v>
      </c>
      <c r="B580" s="31">
        <f ca="1">IF(IMPORT[[#This Row],[C]]&lt;1,"",ROW()-2)</f>
        <v>578</v>
      </c>
      <c r="C580" s="57" t="s">
        <v>3115</v>
      </c>
      <c r="D580" s="31" t="s">
        <v>2804</v>
      </c>
      <c r="E580" s="31">
        <v>3600</v>
      </c>
      <c r="F580" s="31">
        <f ca="1">IMPORT[TT]</f>
        <v>3</v>
      </c>
      <c r="G580" s="31"/>
      <c r="H580" s="34" t="s">
        <v>3743</v>
      </c>
      <c r="I580" s="32">
        <v>3</v>
      </c>
      <c r="K580" s="31" t="str">
        <f>IF(IMPORT[[#This Row],[b1]]="","",IMPORT[[#This Row],[b1]]-IMPORT[[#This Row],[a1]])</f>
        <v/>
      </c>
      <c r="L580" s="32">
        <f ca="1">SUM(INDIRECT(IMPORT_VAR[TABLENAME]&amp;"[@a"&amp;$1:$1-1&amp;"]"),INDIRECT(IMPORT_VAR[TABLENAME]&amp;"[@c"&amp;$1:$1-1&amp;"]"))</f>
        <v>3</v>
      </c>
      <c r="M580" s="31"/>
      <c r="N580" s="31" t="str">
        <f>IF(IMPORT[[#This Row],[b2]]="","",IMPORT[[#This Row],[b2]]-IMPORT[[#This Row],[a2]])</f>
        <v/>
      </c>
      <c r="O580" s="32">
        <f ca="1">SUM(INDIRECT(IMPORT_VAR[TABLENAME]&amp;"[@a"&amp;$1:$1-1&amp;"]"),INDIRECT(IMPORT_VAR[TABLENAME]&amp;"[@c"&amp;$1:$1-1&amp;"]"))</f>
        <v>3</v>
      </c>
      <c r="P580" s="33"/>
      <c r="Q580" s="33" t="str">
        <f>IF(IMPORT[[#This Row],[b3]]="","",IMPORT[[#This Row],[b3]]-IMPORT[[#This Row],[a3]])</f>
        <v/>
      </c>
      <c r="R580" s="32">
        <f ca="1">SUM(INDIRECT(IMPORT_VAR[TABLENAME]&amp;"[@a"&amp;$1:$1-1&amp;"]"),INDIRECT(IMPORT_VAR[TABLENAME]&amp;"[@c"&amp;$1:$1-1&amp;"]"))</f>
        <v>3</v>
      </c>
      <c r="S580" s="33"/>
      <c r="T580" s="33" t="str">
        <f>IF(IMPORT[[#This Row],[b4]]="","",IMPORT[[#This Row],[b4]]-IMPORT[[#This Row],[a4]])</f>
        <v/>
      </c>
      <c r="U580" s="32">
        <f ca="1">SUM(INDIRECT(IMPORT_VAR[TABLENAME]&amp;"[@a"&amp;$1:$1-1&amp;"]"),INDIRECT(IMPORT_VAR[TABLENAME]&amp;"[@c"&amp;$1:$1-1&amp;"]"))</f>
        <v>3</v>
      </c>
      <c r="V580" s="33"/>
      <c r="W580" s="31"/>
      <c r="X580" s="31" t="str">
        <f>IF(IMPORT[[#This Row],[b5]]="","",IMPORT[[#This Row],[b5]]-IMPORT[[#This Row],[a5]])</f>
        <v/>
      </c>
      <c r="Y580" s="49">
        <f ca="1">SUM(INDIRECT(IMPORT_VAR[TABLENAME]&amp;"[@a"&amp;$1:$1-1&amp;"]"),INDIRECT(IMPORT_VAR[TABLENAME]&amp;"[@c"&amp;$1:$1-1&amp;"]"))</f>
        <v>3</v>
      </c>
      <c r="Z580" s="51" t="s">
        <v>5661</v>
      </c>
      <c r="AA580" s="51" t="s">
        <v>3115</v>
      </c>
      <c r="AB580" s="51"/>
      <c r="AC580" s="51" t="str">
        <f>CONCATENATE(IMPORT[[#This Row],[1]]," ",IMPORT[[#This Row],[2]],IF(IMPORT[[#This Row],[3]]="","",CONCATENATE(" ",IMPORT[[#This Row],[3]])))</f>
        <v>Kuas 251-9</v>
      </c>
      <c r="AD580" s="51" t="str">
        <f>CONCATENATE("Import ",IMPORT[[#This Row],[Ket]])</f>
        <v>Import C6</v>
      </c>
      <c r="AE580" s="52">
        <v>3600</v>
      </c>
      <c r="AF580" s="52" t="s">
        <v>5118</v>
      </c>
      <c r="AG580" s="52" t="s">
        <v>5780</v>
      </c>
      <c r="AH580" s="52">
        <f ca="1">IMPORT[[#This Row],[C]]</f>
        <v>3</v>
      </c>
      <c r="AI580" s="126" t="str">
        <f>CONCATENATE(IMPORT[[#This Row],[6]]," ",IMPORT[[#This Row],[7]])</f>
        <v>3600 PCS</v>
      </c>
      <c r="AJ580" s="114"/>
    </row>
    <row r="581" spans="1:36">
      <c r="A581" s="102">
        <v>579</v>
      </c>
      <c r="B581" s="31">
        <f ca="1">IF(IMPORT[[#This Row],[C]]&lt;1,"",ROW()-2)</f>
        <v>579</v>
      </c>
      <c r="C581" s="57" t="s">
        <v>3116</v>
      </c>
      <c r="D581" s="31" t="s">
        <v>2804</v>
      </c>
      <c r="E581" s="31">
        <v>1800</v>
      </c>
      <c r="F581" s="31">
        <f ca="1">IMPORT[TT]</f>
        <v>1</v>
      </c>
      <c r="G581" s="31"/>
      <c r="H581" s="34" t="s">
        <v>3743</v>
      </c>
      <c r="I581" s="32">
        <v>1</v>
      </c>
      <c r="K581" s="31" t="str">
        <f>IF(IMPORT[[#This Row],[b1]]="","",IMPORT[[#This Row],[b1]]-IMPORT[[#This Row],[a1]])</f>
        <v/>
      </c>
      <c r="L581" s="32">
        <f ca="1">SUM(INDIRECT(IMPORT_VAR[TABLENAME]&amp;"[@a"&amp;$1:$1-1&amp;"]"),INDIRECT(IMPORT_VAR[TABLENAME]&amp;"[@c"&amp;$1:$1-1&amp;"]"))</f>
        <v>1</v>
      </c>
      <c r="M581" s="31"/>
      <c r="N581" s="31" t="str">
        <f>IF(IMPORT[[#This Row],[b2]]="","",IMPORT[[#This Row],[b2]]-IMPORT[[#This Row],[a2]])</f>
        <v/>
      </c>
      <c r="O581" s="32">
        <f ca="1">SUM(INDIRECT(IMPORT_VAR[TABLENAME]&amp;"[@a"&amp;$1:$1-1&amp;"]"),INDIRECT(IMPORT_VAR[TABLENAME]&amp;"[@c"&amp;$1:$1-1&amp;"]"))</f>
        <v>1</v>
      </c>
      <c r="P581" s="33"/>
      <c r="Q581" s="33" t="str">
        <f>IF(IMPORT[[#This Row],[b3]]="","",IMPORT[[#This Row],[b3]]-IMPORT[[#This Row],[a3]])</f>
        <v/>
      </c>
      <c r="R581" s="32">
        <f ca="1">SUM(INDIRECT(IMPORT_VAR[TABLENAME]&amp;"[@a"&amp;$1:$1-1&amp;"]"),INDIRECT(IMPORT_VAR[TABLENAME]&amp;"[@c"&amp;$1:$1-1&amp;"]"))</f>
        <v>1</v>
      </c>
      <c r="S581" s="33"/>
      <c r="T581" s="33" t="str">
        <f>IF(IMPORT[[#This Row],[b4]]="","",IMPORT[[#This Row],[b4]]-IMPORT[[#This Row],[a4]])</f>
        <v/>
      </c>
      <c r="U581" s="32">
        <f ca="1">SUM(INDIRECT(IMPORT_VAR[TABLENAME]&amp;"[@a"&amp;$1:$1-1&amp;"]"),INDIRECT(IMPORT_VAR[TABLENAME]&amp;"[@c"&amp;$1:$1-1&amp;"]"))</f>
        <v>1</v>
      </c>
      <c r="V581" s="33"/>
      <c r="W581" s="31"/>
      <c r="X581" s="31" t="str">
        <f>IF(IMPORT[[#This Row],[b5]]="","",IMPORT[[#This Row],[b5]]-IMPORT[[#This Row],[a5]])</f>
        <v/>
      </c>
      <c r="Y581" s="49">
        <f ca="1">SUM(INDIRECT(IMPORT_VAR[TABLENAME]&amp;"[@a"&amp;$1:$1-1&amp;"]"),INDIRECT(IMPORT_VAR[TABLENAME]&amp;"[@c"&amp;$1:$1-1&amp;"]"))</f>
        <v>1</v>
      </c>
      <c r="Z581" s="51" t="s">
        <v>5661</v>
      </c>
      <c r="AA581" s="51" t="s">
        <v>3116</v>
      </c>
      <c r="AB581" s="51"/>
      <c r="AC581" s="51" t="str">
        <f>CONCATENATE(IMPORT[[#This Row],[1]]," ",IMPORT[[#This Row],[2]],IF(IMPORT[[#This Row],[3]]="","",CONCATENATE(" ",IMPORT[[#This Row],[3]])))</f>
        <v>Kuas 251-10</v>
      </c>
      <c r="AD581" s="51" t="str">
        <f>CONCATENATE("Import ",IMPORT[[#This Row],[Ket]])</f>
        <v>Import C6</v>
      </c>
      <c r="AE581" s="52">
        <v>1800</v>
      </c>
      <c r="AF581" s="52" t="s">
        <v>5118</v>
      </c>
      <c r="AG581" s="52" t="s">
        <v>5780</v>
      </c>
      <c r="AH581" s="52">
        <f ca="1">IMPORT[[#This Row],[C]]</f>
        <v>1</v>
      </c>
      <c r="AI581" s="126" t="str">
        <f>CONCATENATE(IMPORT[[#This Row],[6]]," ",IMPORT[[#This Row],[7]])</f>
        <v>1800 PCS</v>
      </c>
      <c r="AJ581" s="114"/>
    </row>
    <row r="582" spans="1:36">
      <c r="A582" s="102">
        <v>580</v>
      </c>
      <c r="B582" s="31">
        <f ca="1">IF(IMPORT[[#This Row],[C]]&lt;1,"",ROW()-2)</f>
        <v>580</v>
      </c>
      <c r="C582" s="57" t="s">
        <v>3117</v>
      </c>
      <c r="D582" s="31" t="s">
        <v>2804</v>
      </c>
      <c r="E582" s="31">
        <v>1800</v>
      </c>
      <c r="F582" s="31">
        <f ca="1">IMPORT[TT]</f>
        <v>2</v>
      </c>
      <c r="G582" s="31"/>
      <c r="H582" s="34" t="s">
        <v>3743</v>
      </c>
      <c r="I582" s="32">
        <v>2</v>
      </c>
      <c r="K582" s="31" t="str">
        <f>IF(IMPORT[[#This Row],[b1]]="","",IMPORT[[#This Row],[b1]]-IMPORT[[#This Row],[a1]])</f>
        <v/>
      </c>
      <c r="L582" s="32">
        <f ca="1">SUM(INDIRECT(IMPORT_VAR[TABLENAME]&amp;"[@a"&amp;$1:$1-1&amp;"]"),INDIRECT(IMPORT_VAR[TABLENAME]&amp;"[@c"&amp;$1:$1-1&amp;"]"))</f>
        <v>2</v>
      </c>
      <c r="M582" s="31"/>
      <c r="N582" s="31" t="str">
        <f>IF(IMPORT[[#This Row],[b2]]="","",IMPORT[[#This Row],[b2]]-IMPORT[[#This Row],[a2]])</f>
        <v/>
      </c>
      <c r="O582" s="32">
        <f ca="1">SUM(INDIRECT(IMPORT_VAR[TABLENAME]&amp;"[@a"&amp;$1:$1-1&amp;"]"),INDIRECT(IMPORT_VAR[TABLENAME]&amp;"[@c"&amp;$1:$1-1&amp;"]"))</f>
        <v>2</v>
      </c>
      <c r="P582" s="33"/>
      <c r="Q582" s="33" t="str">
        <f>IF(IMPORT[[#This Row],[b3]]="","",IMPORT[[#This Row],[b3]]-IMPORT[[#This Row],[a3]])</f>
        <v/>
      </c>
      <c r="R582" s="32">
        <f ca="1">SUM(INDIRECT(IMPORT_VAR[TABLENAME]&amp;"[@a"&amp;$1:$1-1&amp;"]"),INDIRECT(IMPORT_VAR[TABLENAME]&amp;"[@c"&amp;$1:$1-1&amp;"]"))</f>
        <v>2</v>
      </c>
      <c r="S582" s="33"/>
      <c r="T582" s="33" t="str">
        <f>IF(IMPORT[[#This Row],[b4]]="","",IMPORT[[#This Row],[b4]]-IMPORT[[#This Row],[a4]])</f>
        <v/>
      </c>
      <c r="U582" s="32">
        <f ca="1">SUM(INDIRECT(IMPORT_VAR[TABLENAME]&amp;"[@a"&amp;$1:$1-1&amp;"]"),INDIRECT(IMPORT_VAR[TABLENAME]&amp;"[@c"&amp;$1:$1-1&amp;"]"))</f>
        <v>2</v>
      </c>
      <c r="V582" s="33"/>
      <c r="W582" s="31"/>
      <c r="X582" s="31" t="str">
        <f>IF(IMPORT[[#This Row],[b5]]="","",IMPORT[[#This Row],[b5]]-IMPORT[[#This Row],[a5]])</f>
        <v/>
      </c>
      <c r="Y582" s="49">
        <f ca="1">SUM(INDIRECT(IMPORT_VAR[TABLENAME]&amp;"[@a"&amp;$1:$1-1&amp;"]"),INDIRECT(IMPORT_VAR[TABLENAME]&amp;"[@c"&amp;$1:$1-1&amp;"]"))</f>
        <v>2</v>
      </c>
      <c r="Z582" s="51" t="s">
        <v>5661</v>
      </c>
      <c r="AA582" s="51" t="s">
        <v>3117</v>
      </c>
      <c r="AB582" s="51"/>
      <c r="AC582" s="51" t="str">
        <f>CONCATENATE(IMPORT[[#This Row],[1]]," ",IMPORT[[#This Row],[2]],IF(IMPORT[[#This Row],[3]]="","",CONCATENATE(" ",IMPORT[[#This Row],[3]])))</f>
        <v>Kuas 251-11</v>
      </c>
      <c r="AD582" s="51" t="str">
        <f>CONCATENATE("Import ",IMPORT[[#This Row],[Ket]])</f>
        <v>Import C6</v>
      </c>
      <c r="AE582" s="52">
        <v>1800</v>
      </c>
      <c r="AF582" s="52" t="s">
        <v>5118</v>
      </c>
      <c r="AG582" s="52" t="s">
        <v>5780</v>
      </c>
      <c r="AH582" s="52">
        <f ca="1">IMPORT[[#This Row],[C]]</f>
        <v>2</v>
      </c>
      <c r="AI582" s="126" t="str">
        <f>CONCATENATE(IMPORT[[#This Row],[6]]," ",IMPORT[[#This Row],[7]])</f>
        <v>1800 PCS</v>
      </c>
      <c r="AJ582" s="114"/>
    </row>
    <row r="583" spans="1:36">
      <c r="A583" s="102">
        <v>581</v>
      </c>
      <c r="B583" s="31">
        <f ca="1">IF(IMPORT[[#This Row],[C]]&lt;1,"",ROW()-2)</f>
        <v>581</v>
      </c>
      <c r="C583" s="57" t="s">
        <v>3118</v>
      </c>
      <c r="D583" s="31" t="s">
        <v>2804</v>
      </c>
      <c r="E583" s="31">
        <v>1800</v>
      </c>
      <c r="F583" s="31">
        <f ca="1">IMPORT[TT]</f>
        <v>11</v>
      </c>
      <c r="G583" s="31"/>
      <c r="H583" s="34" t="s">
        <v>3743</v>
      </c>
      <c r="I583" s="32">
        <v>11</v>
      </c>
      <c r="K583" s="31" t="str">
        <f>IF(IMPORT[[#This Row],[b1]]="","",IMPORT[[#This Row],[b1]]-IMPORT[[#This Row],[a1]])</f>
        <v/>
      </c>
      <c r="L583" s="32">
        <f ca="1">SUM(INDIRECT(IMPORT_VAR[TABLENAME]&amp;"[@a"&amp;$1:$1-1&amp;"]"),INDIRECT(IMPORT_VAR[TABLENAME]&amp;"[@c"&amp;$1:$1-1&amp;"]"))</f>
        <v>11</v>
      </c>
      <c r="M583" s="31"/>
      <c r="N583" s="31" t="str">
        <f>IF(IMPORT[[#This Row],[b2]]="","",IMPORT[[#This Row],[b2]]-IMPORT[[#This Row],[a2]])</f>
        <v/>
      </c>
      <c r="O583" s="32">
        <f ca="1">SUM(INDIRECT(IMPORT_VAR[TABLENAME]&amp;"[@a"&amp;$1:$1-1&amp;"]"),INDIRECT(IMPORT_VAR[TABLENAME]&amp;"[@c"&amp;$1:$1-1&amp;"]"))</f>
        <v>11</v>
      </c>
      <c r="P583" s="33"/>
      <c r="Q583" s="33" t="str">
        <f>IF(IMPORT[[#This Row],[b3]]="","",IMPORT[[#This Row],[b3]]-IMPORT[[#This Row],[a3]])</f>
        <v/>
      </c>
      <c r="R583" s="32">
        <f ca="1">SUM(INDIRECT(IMPORT_VAR[TABLENAME]&amp;"[@a"&amp;$1:$1-1&amp;"]"),INDIRECT(IMPORT_VAR[TABLENAME]&amp;"[@c"&amp;$1:$1-1&amp;"]"))</f>
        <v>11</v>
      </c>
      <c r="S583" s="33"/>
      <c r="T583" s="33" t="str">
        <f>IF(IMPORT[[#This Row],[b4]]="","",IMPORT[[#This Row],[b4]]-IMPORT[[#This Row],[a4]])</f>
        <v/>
      </c>
      <c r="U583" s="32">
        <f ca="1">SUM(INDIRECT(IMPORT_VAR[TABLENAME]&amp;"[@a"&amp;$1:$1-1&amp;"]"),INDIRECT(IMPORT_VAR[TABLENAME]&amp;"[@c"&amp;$1:$1-1&amp;"]"))</f>
        <v>11</v>
      </c>
      <c r="V583" s="33"/>
      <c r="W583" s="31"/>
      <c r="X583" s="31" t="str">
        <f>IF(IMPORT[[#This Row],[b5]]="","",IMPORT[[#This Row],[b5]]-IMPORT[[#This Row],[a5]])</f>
        <v/>
      </c>
      <c r="Y583" s="49">
        <f ca="1">SUM(INDIRECT(IMPORT_VAR[TABLENAME]&amp;"[@a"&amp;$1:$1-1&amp;"]"),INDIRECT(IMPORT_VAR[TABLENAME]&amp;"[@c"&amp;$1:$1-1&amp;"]"))</f>
        <v>11</v>
      </c>
      <c r="Z583" s="51" t="s">
        <v>5661</v>
      </c>
      <c r="AA583" s="51" t="s">
        <v>3118</v>
      </c>
      <c r="AB583" s="51"/>
      <c r="AC583" s="51" t="str">
        <f>CONCATENATE(IMPORT[[#This Row],[1]]," ",IMPORT[[#This Row],[2]],IF(IMPORT[[#This Row],[3]]="","",CONCATENATE(" ",IMPORT[[#This Row],[3]])))</f>
        <v>Kuas 251-12</v>
      </c>
      <c r="AD583" s="51" t="str">
        <f>CONCATENATE("Import ",IMPORT[[#This Row],[Ket]])</f>
        <v>Import C6</v>
      </c>
      <c r="AE583" s="52">
        <v>1800</v>
      </c>
      <c r="AF583" s="52" t="s">
        <v>5118</v>
      </c>
      <c r="AG583" s="52" t="s">
        <v>5780</v>
      </c>
      <c r="AH583" s="52">
        <f ca="1">IMPORT[[#This Row],[C]]</f>
        <v>11</v>
      </c>
      <c r="AI583" s="126" t="str">
        <f>CONCATENATE(IMPORT[[#This Row],[6]]," ",IMPORT[[#This Row],[7]])</f>
        <v>1800 PCS</v>
      </c>
      <c r="AJ583" s="114"/>
    </row>
    <row r="584" spans="1:36">
      <c r="A584" s="102">
        <v>582</v>
      </c>
      <c r="B584" s="31">
        <f ca="1">IF(IMPORT[[#This Row],[C]]&lt;1,"",ROW()-2)</f>
        <v>582</v>
      </c>
      <c r="C584" s="57" t="s">
        <v>3792</v>
      </c>
      <c r="D584" s="31" t="s">
        <v>2804</v>
      </c>
      <c r="E584" s="31">
        <v>2400</v>
      </c>
      <c r="F584" s="31">
        <f ca="1">IMPORT[TT]</f>
        <v>2</v>
      </c>
      <c r="G584" s="31"/>
      <c r="H584" s="34" t="s">
        <v>3743</v>
      </c>
      <c r="I584" s="32">
        <v>2</v>
      </c>
      <c r="K584" s="31" t="str">
        <f>IF(IMPORT[[#This Row],[b1]]="","",IMPORT[[#This Row],[b1]]-IMPORT[[#This Row],[a1]])</f>
        <v/>
      </c>
      <c r="L584" s="32">
        <f ca="1">SUM(INDIRECT(IMPORT_VAR[TABLENAME]&amp;"[@a"&amp;$1:$1-1&amp;"]"),INDIRECT(IMPORT_VAR[TABLENAME]&amp;"[@c"&amp;$1:$1-1&amp;"]"))</f>
        <v>2</v>
      </c>
      <c r="M584" s="31"/>
      <c r="N584" s="31" t="str">
        <f>IF(IMPORT[[#This Row],[b2]]="","",IMPORT[[#This Row],[b2]]-IMPORT[[#This Row],[a2]])</f>
        <v/>
      </c>
      <c r="O584" s="32">
        <f ca="1">SUM(INDIRECT(IMPORT_VAR[TABLENAME]&amp;"[@a"&amp;$1:$1-1&amp;"]"),INDIRECT(IMPORT_VAR[TABLENAME]&amp;"[@c"&amp;$1:$1-1&amp;"]"))</f>
        <v>2</v>
      </c>
      <c r="P584" s="33"/>
      <c r="Q584" s="33" t="str">
        <f>IF(IMPORT[[#This Row],[b3]]="","",IMPORT[[#This Row],[b3]]-IMPORT[[#This Row],[a3]])</f>
        <v/>
      </c>
      <c r="R584" s="32">
        <f ca="1">SUM(INDIRECT(IMPORT_VAR[TABLENAME]&amp;"[@a"&amp;$1:$1-1&amp;"]"),INDIRECT(IMPORT_VAR[TABLENAME]&amp;"[@c"&amp;$1:$1-1&amp;"]"))</f>
        <v>2</v>
      </c>
      <c r="S584" s="33"/>
      <c r="T584" s="33" t="str">
        <f>IF(IMPORT[[#This Row],[b4]]="","",IMPORT[[#This Row],[b4]]-IMPORT[[#This Row],[a4]])</f>
        <v/>
      </c>
      <c r="U584" s="32">
        <f ca="1">SUM(INDIRECT(IMPORT_VAR[TABLENAME]&amp;"[@a"&amp;$1:$1-1&amp;"]"),INDIRECT(IMPORT_VAR[TABLENAME]&amp;"[@c"&amp;$1:$1-1&amp;"]"))</f>
        <v>2</v>
      </c>
      <c r="V584" s="33"/>
      <c r="W584" s="31"/>
      <c r="X584" s="31" t="str">
        <f>IF(IMPORT[[#This Row],[b5]]="","",IMPORT[[#This Row],[b5]]-IMPORT[[#This Row],[a5]])</f>
        <v/>
      </c>
      <c r="Y584" s="49">
        <f ca="1">SUM(INDIRECT(IMPORT_VAR[TABLENAME]&amp;"[@a"&amp;$1:$1-1&amp;"]"),INDIRECT(IMPORT_VAR[TABLENAME]&amp;"[@c"&amp;$1:$1-1&amp;"]"))</f>
        <v>2</v>
      </c>
      <c r="Z584" s="51" t="s">
        <v>5661</v>
      </c>
      <c r="AA584" s="51" t="s">
        <v>3792</v>
      </c>
      <c r="AB584" s="51"/>
      <c r="AC584" s="51" t="str">
        <f>CONCATENATE(IMPORT[[#This Row],[1]]," ",IMPORT[[#This Row],[2]],IF(IMPORT[[#This Row],[3]]="","",CONCATENATE(" ",IMPORT[[#This Row],[3]])))</f>
        <v>Kuas Y2</v>
      </c>
      <c r="AD584" s="51" t="str">
        <f>CONCATENATE("Import ",IMPORT[[#This Row],[Ket]])</f>
        <v>Import C6</v>
      </c>
      <c r="AE584" s="52">
        <v>2400</v>
      </c>
      <c r="AF584" s="52" t="s">
        <v>5118</v>
      </c>
      <c r="AG584" s="52" t="s">
        <v>5780</v>
      </c>
      <c r="AH584" s="52">
        <f ca="1">IMPORT[[#This Row],[C]]</f>
        <v>2</v>
      </c>
      <c r="AI584" s="126" t="str">
        <f>CONCATENATE(IMPORT[[#This Row],[6]]," ",IMPORT[[#This Row],[7]])</f>
        <v>2400 PCS</v>
      </c>
      <c r="AJ584" s="114"/>
    </row>
    <row r="585" spans="1:36">
      <c r="A585" s="102">
        <v>583</v>
      </c>
      <c r="B585" s="31">
        <f ca="1">IF(IMPORT[[#This Row],[C]]&lt;1,"",ROW()-2)</f>
        <v>583</v>
      </c>
      <c r="C585" s="57" t="s">
        <v>3793</v>
      </c>
      <c r="D585" s="31" t="s">
        <v>2804</v>
      </c>
      <c r="E585" s="31">
        <v>2400</v>
      </c>
      <c r="F585" s="31">
        <f ca="1">IMPORT[TT]</f>
        <v>3</v>
      </c>
      <c r="G585" s="31"/>
      <c r="H585" s="34" t="s">
        <v>3743</v>
      </c>
      <c r="I585" s="32">
        <v>3</v>
      </c>
      <c r="K585" s="31" t="str">
        <f>IF(IMPORT[[#This Row],[b1]]="","",IMPORT[[#This Row],[b1]]-IMPORT[[#This Row],[a1]])</f>
        <v/>
      </c>
      <c r="L585" s="32">
        <f ca="1">SUM(INDIRECT(IMPORT_VAR[TABLENAME]&amp;"[@a"&amp;$1:$1-1&amp;"]"),INDIRECT(IMPORT_VAR[TABLENAME]&amp;"[@c"&amp;$1:$1-1&amp;"]"))</f>
        <v>3</v>
      </c>
      <c r="M585" s="31"/>
      <c r="N585" s="31" t="str">
        <f>IF(IMPORT[[#This Row],[b2]]="","",IMPORT[[#This Row],[b2]]-IMPORT[[#This Row],[a2]])</f>
        <v/>
      </c>
      <c r="O585" s="32">
        <f ca="1">SUM(INDIRECT(IMPORT_VAR[TABLENAME]&amp;"[@a"&amp;$1:$1-1&amp;"]"),INDIRECT(IMPORT_VAR[TABLENAME]&amp;"[@c"&amp;$1:$1-1&amp;"]"))</f>
        <v>3</v>
      </c>
      <c r="P585" s="33"/>
      <c r="Q585" s="33" t="str">
        <f>IF(IMPORT[[#This Row],[b3]]="","",IMPORT[[#This Row],[b3]]-IMPORT[[#This Row],[a3]])</f>
        <v/>
      </c>
      <c r="R585" s="32">
        <f ca="1">SUM(INDIRECT(IMPORT_VAR[TABLENAME]&amp;"[@a"&amp;$1:$1-1&amp;"]"),INDIRECT(IMPORT_VAR[TABLENAME]&amp;"[@c"&amp;$1:$1-1&amp;"]"))</f>
        <v>3</v>
      </c>
      <c r="S585" s="33"/>
      <c r="T585" s="33" t="str">
        <f>IF(IMPORT[[#This Row],[b4]]="","",IMPORT[[#This Row],[b4]]-IMPORT[[#This Row],[a4]])</f>
        <v/>
      </c>
      <c r="U585" s="32">
        <f ca="1">SUM(INDIRECT(IMPORT_VAR[TABLENAME]&amp;"[@a"&amp;$1:$1-1&amp;"]"),INDIRECT(IMPORT_VAR[TABLENAME]&amp;"[@c"&amp;$1:$1-1&amp;"]"))</f>
        <v>3</v>
      </c>
      <c r="V585" s="33"/>
      <c r="W585" s="31"/>
      <c r="X585" s="31" t="str">
        <f>IF(IMPORT[[#This Row],[b5]]="","",IMPORT[[#This Row],[b5]]-IMPORT[[#This Row],[a5]])</f>
        <v/>
      </c>
      <c r="Y585" s="49">
        <f ca="1">SUM(INDIRECT(IMPORT_VAR[TABLENAME]&amp;"[@a"&amp;$1:$1-1&amp;"]"),INDIRECT(IMPORT_VAR[TABLENAME]&amp;"[@c"&amp;$1:$1-1&amp;"]"))</f>
        <v>3</v>
      </c>
      <c r="Z585" s="51" t="s">
        <v>5661</v>
      </c>
      <c r="AA585" s="51" t="s">
        <v>3793</v>
      </c>
      <c r="AB585" s="51"/>
      <c r="AC585" s="51" t="str">
        <f>CONCATENATE(IMPORT[[#This Row],[1]]," ",IMPORT[[#This Row],[2]],IF(IMPORT[[#This Row],[3]]="","",CONCATENATE(" ",IMPORT[[#This Row],[3]])))</f>
        <v>Kuas Y4</v>
      </c>
      <c r="AD585" s="51" t="str">
        <f>CONCATENATE("Import ",IMPORT[[#This Row],[Ket]])</f>
        <v>Import C6</v>
      </c>
      <c r="AE585" s="52">
        <v>2400</v>
      </c>
      <c r="AF585" s="52" t="s">
        <v>5118</v>
      </c>
      <c r="AG585" s="52" t="s">
        <v>5780</v>
      </c>
      <c r="AH585" s="52">
        <f ca="1">IMPORT[[#This Row],[C]]</f>
        <v>3</v>
      </c>
      <c r="AI585" s="126" t="str">
        <f>CONCATENATE(IMPORT[[#This Row],[6]]," ",IMPORT[[#This Row],[7]])</f>
        <v>2400 PCS</v>
      </c>
      <c r="AJ585" s="114"/>
    </row>
    <row r="586" spans="1:36">
      <c r="A586" s="102">
        <v>584</v>
      </c>
      <c r="B586" s="31">
        <f ca="1">IF(IMPORT[[#This Row],[C]]&lt;1,"",ROW()-2)</f>
        <v>584</v>
      </c>
      <c r="C586" s="57" t="s">
        <v>3794</v>
      </c>
      <c r="D586" s="31" t="s">
        <v>2804</v>
      </c>
      <c r="E586" s="31">
        <v>2400</v>
      </c>
      <c r="F586" s="31">
        <f ca="1">IMPORT[TT]</f>
        <v>3</v>
      </c>
      <c r="G586" s="31"/>
      <c r="H586" s="34" t="s">
        <v>3743</v>
      </c>
      <c r="I586" s="32">
        <v>3</v>
      </c>
      <c r="K586" s="31" t="str">
        <f>IF(IMPORT[[#This Row],[b1]]="","",IMPORT[[#This Row],[b1]]-IMPORT[[#This Row],[a1]])</f>
        <v/>
      </c>
      <c r="L586" s="32">
        <f ca="1">SUM(INDIRECT(IMPORT_VAR[TABLENAME]&amp;"[@a"&amp;$1:$1-1&amp;"]"),INDIRECT(IMPORT_VAR[TABLENAME]&amp;"[@c"&amp;$1:$1-1&amp;"]"))</f>
        <v>3</v>
      </c>
      <c r="M586" s="31"/>
      <c r="N586" s="31" t="str">
        <f>IF(IMPORT[[#This Row],[b2]]="","",IMPORT[[#This Row],[b2]]-IMPORT[[#This Row],[a2]])</f>
        <v/>
      </c>
      <c r="O586" s="32">
        <f ca="1">SUM(INDIRECT(IMPORT_VAR[TABLENAME]&amp;"[@a"&amp;$1:$1-1&amp;"]"),INDIRECT(IMPORT_VAR[TABLENAME]&amp;"[@c"&amp;$1:$1-1&amp;"]"))</f>
        <v>3</v>
      </c>
      <c r="P586" s="33"/>
      <c r="Q586" s="33" t="str">
        <f>IF(IMPORT[[#This Row],[b3]]="","",IMPORT[[#This Row],[b3]]-IMPORT[[#This Row],[a3]])</f>
        <v/>
      </c>
      <c r="R586" s="32">
        <f ca="1">SUM(INDIRECT(IMPORT_VAR[TABLENAME]&amp;"[@a"&amp;$1:$1-1&amp;"]"),INDIRECT(IMPORT_VAR[TABLENAME]&amp;"[@c"&amp;$1:$1-1&amp;"]"))</f>
        <v>3</v>
      </c>
      <c r="S586" s="33"/>
      <c r="T586" s="33" t="str">
        <f>IF(IMPORT[[#This Row],[b4]]="","",IMPORT[[#This Row],[b4]]-IMPORT[[#This Row],[a4]])</f>
        <v/>
      </c>
      <c r="U586" s="32">
        <f ca="1">SUM(INDIRECT(IMPORT_VAR[TABLENAME]&amp;"[@a"&amp;$1:$1-1&amp;"]"),INDIRECT(IMPORT_VAR[TABLENAME]&amp;"[@c"&amp;$1:$1-1&amp;"]"))</f>
        <v>3</v>
      </c>
      <c r="V586" s="33"/>
      <c r="W586" s="31"/>
      <c r="X586" s="31" t="str">
        <f>IF(IMPORT[[#This Row],[b5]]="","",IMPORT[[#This Row],[b5]]-IMPORT[[#This Row],[a5]])</f>
        <v/>
      </c>
      <c r="Y586" s="49">
        <f ca="1">SUM(INDIRECT(IMPORT_VAR[TABLENAME]&amp;"[@a"&amp;$1:$1-1&amp;"]"),INDIRECT(IMPORT_VAR[TABLENAME]&amp;"[@c"&amp;$1:$1-1&amp;"]"))</f>
        <v>3</v>
      </c>
      <c r="Z586" s="51" t="s">
        <v>5661</v>
      </c>
      <c r="AA586" s="51" t="s">
        <v>3794</v>
      </c>
      <c r="AB586" s="51"/>
      <c r="AC586" s="51" t="str">
        <f>CONCATENATE(IMPORT[[#This Row],[1]]," ",IMPORT[[#This Row],[2]],IF(IMPORT[[#This Row],[3]]="","",CONCATENATE(" ",IMPORT[[#This Row],[3]])))</f>
        <v>Kuas Y5</v>
      </c>
      <c r="AD586" s="51" t="str">
        <f>CONCATENATE("Import ",IMPORT[[#This Row],[Ket]])</f>
        <v>Import C6</v>
      </c>
      <c r="AE586" s="52">
        <v>2400</v>
      </c>
      <c r="AF586" s="52" t="s">
        <v>5118</v>
      </c>
      <c r="AG586" s="52" t="s">
        <v>5780</v>
      </c>
      <c r="AH586" s="52">
        <f ca="1">IMPORT[[#This Row],[C]]</f>
        <v>3</v>
      </c>
      <c r="AI586" s="126" t="str">
        <f>CONCATENATE(IMPORT[[#This Row],[6]]," ",IMPORT[[#This Row],[7]])</f>
        <v>2400 PCS</v>
      </c>
      <c r="AJ586" s="114"/>
    </row>
    <row r="587" spans="1:36">
      <c r="A587" s="102">
        <v>585</v>
      </c>
      <c r="B587" s="31">
        <f ca="1">IF(IMPORT[[#This Row],[C]]&lt;1,"",ROW()-2)</f>
        <v>585</v>
      </c>
      <c r="C587" s="57" t="s">
        <v>3795</v>
      </c>
      <c r="D587" s="31" t="s">
        <v>2804</v>
      </c>
      <c r="E587" s="31">
        <v>2400</v>
      </c>
      <c r="F587" s="31">
        <f ca="1">IMPORT[TT]</f>
        <v>3</v>
      </c>
      <c r="G587" s="31"/>
      <c r="H587" s="34" t="s">
        <v>3743</v>
      </c>
      <c r="I587" s="32">
        <v>3</v>
      </c>
      <c r="K587" s="31" t="str">
        <f>IF(IMPORT[[#This Row],[b1]]="","",IMPORT[[#This Row],[b1]]-IMPORT[[#This Row],[a1]])</f>
        <v/>
      </c>
      <c r="L587" s="32">
        <f ca="1">SUM(INDIRECT(IMPORT_VAR[TABLENAME]&amp;"[@a"&amp;$1:$1-1&amp;"]"),INDIRECT(IMPORT_VAR[TABLENAME]&amp;"[@c"&amp;$1:$1-1&amp;"]"))</f>
        <v>3</v>
      </c>
      <c r="M587" s="31"/>
      <c r="N587" s="31" t="str">
        <f>IF(IMPORT[[#This Row],[b2]]="","",IMPORT[[#This Row],[b2]]-IMPORT[[#This Row],[a2]])</f>
        <v/>
      </c>
      <c r="O587" s="32">
        <f ca="1">SUM(INDIRECT(IMPORT_VAR[TABLENAME]&amp;"[@a"&amp;$1:$1-1&amp;"]"),INDIRECT(IMPORT_VAR[TABLENAME]&amp;"[@c"&amp;$1:$1-1&amp;"]"))</f>
        <v>3</v>
      </c>
      <c r="P587" s="33"/>
      <c r="Q587" s="33" t="str">
        <f>IF(IMPORT[[#This Row],[b3]]="","",IMPORT[[#This Row],[b3]]-IMPORT[[#This Row],[a3]])</f>
        <v/>
      </c>
      <c r="R587" s="32">
        <f ca="1">SUM(INDIRECT(IMPORT_VAR[TABLENAME]&amp;"[@a"&amp;$1:$1-1&amp;"]"),INDIRECT(IMPORT_VAR[TABLENAME]&amp;"[@c"&amp;$1:$1-1&amp;"]"))</f>
        <v>3</v>
      </c>
      <c r="S587" s="33"/>
      <c r="T587" s="33" t="str">
        <f>IF(IMPORT[[#This Row],[b4]]="","",IMPORT[[#This Row],[b4]]-IMPORT[[#This Row],[a4]])</f>
        <v/>
      </c>
      <c r="U587" s="32">
        <f ca="1">SUM(INDIRECT(IMPORT_VAR[TABLENAME]&amp;"[@a"&amp;$1:$1-1&amp;"]"),INDIRECT(IMPORT_VAR[TABLENAME]&amp;"[@c"&amp;$1:$1-1&amp;"]"))</f>
        <v>3</v>
      </c>
      <c r="V587" s="33"/>
      <c r="W587" s="31"/>
      <c r="X587" s="31" t="str">
        <f>IF(IMPORT[[#This Row],[b5]]="","",IMPORT[[#This Row],[b5]]-IMPORT[[#This Row],[a5]])</f>
        <v/>
      </c>
      <c r="Y587" s="49">
        <f ca="1">SUM(INDIRECT(IMPORT_VAR[TABLENAME]&amp;"[@a"&amp;$1:$1-1&amp;"]"),INDIRECT(IMPORT_VAR[TABLENAME]&amp;"[@c"&amp;$1:$1-1&amp;"]"))</f>
        <v>3</v>
      </c>
      <c r="Z587" s="51" t="s">
        <v>5661</v>
      </c>
      <c r="AA587" s="51" t="s">
        <v>3795</v>
      </c>
      <c r="AB587" s="51"/>
      <c r="AC587" s="51" t="str">
        <f>CONCATENATE(IMPORT[[#This Row],[1]]," ",IMPORT[[#This Row],[2]],IF(IMPORT[[#This Row],[3]]="","",CONCATENATE(" ",IMPORT[[#This Row],[3]])))</f>
        <v>Kuas Y6</v>
      </c>
      <c r="AD587" s="51" t="str">
        <f>CONCATENATE("Import ",IMPORT[[#This Row],[Ket]])</f>
        <v>Import C6</v>
      </c>
      <c r="AE587" s="52">
        <v>2400</v>
      </c>
      <c r="AF587" s="52" t="s">
        <v>5118</v>
      </c>
      <c r="AG587" s="52" t="s">
        <v>5780</v>
      </c>
      <c r="AH587" s="52">
        <f ca="1">IMPORT[[#This Row],[C]]</f>
        <v>3</v>
      </c>
      <c r="AI587" s="126" t="str">
        <f>CONCATENATE(IMPORT[[#This Row],[6]]," ",IMPORT[[#This Row],[7]])</f>
        <v>2400 PCS</v>
      </c>
      <c r="AJ587" s="114"/>
    </row>
    <row r="588" spans="1:36">
      <c r="A588" s="102">
        <v>586</v>
      </c>
      <c r="B588" s="31">
        <f ca="1">IF(IMPORT[[#This Row],[C]]&lt;1,"",ROW()-2)</f>
        <v>586</v>
      </c>
      <c r="C588" s="57" t="s">
        <v>3796</v>
      </c>
      <c r="D588" s="31" t="s">
        <v>2804</v>
      </c>
      <c r="E588" s="31">
        <v>1800</v>
      </c>
      <c r="F588" s="31">
        <f ca="1">IMPORT[TT]</f>
        <v>3</v>
      </c>
      <c r="G588" s="31"/>
      <c r="H588" s="34" t="s">
        <v>3743</v>
      </c>
      <c r="I588" s="32">
        <v>3</v>
      </c>
      <c r="K588" s="31" t="str">
        <f>IF(IMPORT[[#This Row],[b1]]="","",IMPORT[[#This Row],[b1]]-IMPORT[[#This Row],[a1]])</f>
        <v/>
      </c>
      <c r="L588" s="32">
        <f ca="1">SUM(INDIRECT(IMPORT_VAR[TABLENAME]&amp;"[@a"&amp;$1:$1-1&amp;"]"),INDIRECT(IMPORT_VAR[TABLENAME]&amp;"[@c"&amp;$1:$1-1&amp;"]"))</f>
        <v>3</v>
      </c>
      <c r="M588" s="31"/>
      <c r="N588" s="31" t="str">
        <f>IF(IMPORT[[#This Row],[b2]]="","",IMPORT[[#This Row],[b2]]-IMPORT[[#This Row],[a2]])</f>
        <v/>
      </c>
      <c r="O588" s="32">
        <f ca="1">SUM(INDIRECT(IMPORT_VAR[TABLENAME]&amp;"[@a"&amp;$1:$1-1&amp;"]"),INDIRECT(IMPORT_VAR[TABLENAME]&amp;"[@c"&amp;$1:$1-1&amp;"]"))</f>
        <v>3</v>
      </c>
      <c r="P588" s="33"/>
      <c r="Q588" s="33" t="str">
        <f>IF(IMPORT[[#This Row],[b3]]="","",IMPORT[[#This Row],[b3]]-IMPORT[[#This Row],[a3]])</f>
        <v/>
      </c>
      <c r="R588" s="32">
        <f ca="1">SUM(INDIRECT(IMPORT_VAR[TABLENAME]&amp;"[@a"&amp;$1:$1-1&amp;"]"),INDIRECT(IMPORT_VAR[TABLENAME]&amp;"[@c"&amp;$1:$1-1&amp;"]"))</f>
        <v>3</v>
      </c>
      <c r="S588" s="33"/>
      <c r="T588" s="33" t="str">
        <f>IF(IMPORT[[#This Row],[b4]]="","",IMPORT[[#This Row],[b4]]-IMPORT[[#This Row],[a4]])</f>
        <v/>
      </c>
      <c r="U588" s="32">
        <f ca="1">SUM(INDIRECT(IMPORT_VAR[TABLENAME]&amp;"[@a"&amp;$1:$1-1&amp;"]"),INDIRECT(IMPORT_VAR[TABLENAME]&amp;"[@c"&amp;$1:$1-1&amp;"]"))</f>
        <v>3</v>
      </c>
      <c r="V588" s="33"/>
      <c r="W588" s="31"/>
      <c r="X588" s="31" t="str">
        <f>IF(IMPORT[[#This Row],[b5]]="","",IMPORT[[#This Row],[b5]]-IMPORT[[#This Row],[a5]])</f>
        <v/>
      </c>
      <c r="Y588" s="49">
        <f ca="1">SUM(INDIRECT(IMPORT_VAR[TABLENAME]&amp;"[@a"&amp;$1:$1-1&amp;"]"),INDIRECT(IMPORT_VAR[TABLENAME]&amp;"[@c"&amp;$1:$1-1&amp;"]"))</f>
        <v>3</v>
      </c>
      <c r="Z588" s="51" t="s">
        <v>5661</v>
      </c>
      <c r="AA588" s="51" t="s">
        <v>3796</v>
      </c>
      <c r="AB588" s="51"/>
      <c r="AC588" s="51" t="str">
        <f>CONCATENATE(IMPORT[[#This Row],[1]]," ",IMPORT[[#This Row],[2]],IF(IMPORT[[#This Row],[3]]="","",CONCATENATE(" ",IMPORT[[#This Row],[3]])))</f>
        <v>Kuas Y7</v>
      </c>
      <c r="AD588" s="51" t="str">
        <f>CONCATENATE("Import ",IMPORT[[#This Row],[Ket]])</f>
        <v>Import C6</v>
      </c>
      <c r="AE588" s="52">
        <v>1800</v>
      </c>
      <c r="AF588" s="52" t="s">
        <v>5118</v>
      </c>
      <c r="AG588" s="52" t="s">
        <v>5780</v>
      </c>
      <c r="AH588" s="52">
        <f ca="1">IMPORT[[#This Row],[C]]</f>
        <v>3</v>
      </c>
      <c r="AI588" s="126" t="str">
        <f>CONCATENATE(IMPORT[[#This Row],[6]]," ",IMPORT[[#This Row],[7]])</f>
        <v>1800 PCS</v>
      </c>
      <c r="AJ588" s="114"/>
    </row>
    <row r="589" spans="1:36">
      <c r="A589" s="102">
        <v>587</v>
      </c>
      <c r="B589" s="31">
        <f ca="1">IF(IMPORT[[#This Row],[C]]&lt;1,"",ROW()-2)</f>
        <v>587</v>
      </c>
      <c r="C589" s="57" t="s">
        <v>3797</v>
      </c>
      <c r="D589" s="31" t="s">
        <v>2804</v>
      </c>
      <c r="E589" s="31">
        <v>1800</v>
      </c>
      <c r="F589" s="31">
        <f ca="1">IMPORT[TT]</f>
        <v>4</v>
      </c>
      <c r="G589" s="31"/>
      <c r="H589" s="34" t="s">
        <v>3743</v>
      </c>
      <c r="I589" s="32">
        <v>4</v>
      </c>
      <c r="K589" s="31" t="str">
        <f>IF(IMPORT[[#This Row],[b1]]="","",IMPORT[[#This Row],[b1]]-IMPORT[[#This Row],[a1]])</f>
        <v/>
      </c>
      <c r="L589" s="32">
        <f ca="1">SUM(INDIRECT(IMPORT_VAR[TABLENAME]&amp;"[@a"&amp;$1:$1-1&amp;"]"),INDIRECT(IMPORT_VAR[TABLENAME]&amp;"[@c"&amp;$1:$1-1&amp;"]"))</f>
        <v>4</v>
      </c>
      <c r="M589" s="31"/>
      <c r="N589" s="31" t="str">
        <f>IF(IMPORT[[#This Row],[b2]]="","",IMPORT[[#This Row],[b2]]-IMPORT[[#This Row],[a2]])</f>
        <v/>
      </c>
      <c r="O589" s="32">
        <f ca="1">SUM(INDIRECT(IMPORT_VAR[TABLENAME]&amp;"[@a"&amp;$1:$1-1&amp;"]"),INDIRECT(IMPORT_VAR[TABLENAME]&amp;"[@c"&amp;$1:$1-1&amp;"]"))</f>
        <v>4</v>
      </c>
      <c r="P589" s="33"/>
      <c r="Q589" s="33" t="str">
        <f>IF(IMPORT[[#This Row],[b3]]="","",IMPORT[[#This Row],[b3]]-IMPORT[[#This Row],[a3]])</f>
        <v/>
      </c>
      <c r="R589" s="32">
        <f ca="1">SUM(INDIRECT(IMPORT_VAR[TABLENAME]&amp;"[@a"&amp;$1:$1-1&amp;"]"),INDIRECT(IMPORT_VAR[TABLENAME]&amp;"[@c"&amp;$1:$1-1&amp;"]"))</f>
        <v>4</v>
      </c>
      <c r="S589" s="33"/>
      <c r="T589" s="33" t="str">
        <f>IF(IMPORT[[#This Row],[b4]]="","",IMPORT[[#This Row],[b4]]-IMPORT[[#This Row],[a4]])</f>
        <v/>
      </c>
      <c r="U589" s="32">
        <f ca="1">SUM(INDIRECT(IMPORT_VAR[TABLENAME]&amp;"[@a"&amp;$1:$1-1&amp;"]"),INDIRECT(IMPORT_VAR[TABLENAME]&amp;"[@c"&amp;$1:$1-1&amp;"]"))</f>
        <v>4</v>
      </c>
      <c r="V589" s="33"/>
      <c r="W589" s="31"/>
      <c r="X589" s="31" t="str">
        <f>IF(IMPORT[[#This Row],[b5]]="","",IMPORT[[#This Row],[b5]]-IMPORT[[#This Row],[a5]])</f>
        <v/>
      </c>
      <c r="Y589" s="49">
        <f ca="1">SUM(INDIRECT(IMPORT_VAR[TABLENAME]&amp;"[@a"&amp;$1:$1-1&amp;"]"),INDIRECT(IMPORT_VAR[TABLENAME]&amp;"[@c"&amp;$1:$1-1&amp;"]"))</f>
        <v>4</v>
      </c>
      <c r="Z589" s="51" t="s">
        <v>5661</v>
      </c>
      <c r="AA589" s="51" t="s">
        <v>3797</v>
      </c>
      <c r="AB589" s="51"/>
      <c r="AC589" s="51" t="str">
        <f>CONCATENATE(IMPORT[[#This Row],[1]]," ",IMPORT[[#This Row],[2]],IF(IMPORT[[#This Row],[3]]="","",CONCATENATE(" ",IMPORT[[#This Row],[3]])))</f>
        <v>Kuas Y8</v>
      </c>
      <c r="AD589" s="51" t="str">
        <f>CONCATENATE("Import ",IMPORT[[#This Row],[Ket]])</f>
        <v>Import C6</v>
      </c>
      <c r="AE589" s="52">
        <v>1800</v>
      </c>
      <c r="AF589" s="52" t="s">
        <v>5118</v>
      </c>
      <c r="AG589" s="52" t="s">
        <v>5780</v>
      </c>
      <c r="AH589" s="52">
        <f ca="1">IMPORT[[#This Row],[C]]</f>
        <v>4</v>
      </c>
      <c r="AI589" s="126" t="str">
        <f>CONCATENATE(IMPORT[[#This Row],[6]]," ",IMPORT[[#This Row],[7]])</f>
        <v>1800 PCS</v>
      </c>
    </row>
    <row r="590" spans="1:36">
      <c r="A590" s="102">
        <v>588</v>
      </c>
      <c r="B590" s="31">
        <f ca="1">IF(IMPORT[[#This Row],[C]]&lt;1,"",ROW()-2)</f>
        <v>588</v>
      </c>
      <c r="C590" s="57" t="s">
        <v>3798</v>
      </c>
      <c r="D590" s="31" t="s">
        <v>2804</v>
      </c>
      <c r="E590" s="31">
        <v>1800</v>
      </c>
      <c r="F590" s="31">
        <f ca="1">IMPORT[TT]</f>
        <v>3</v>
      </c>
      <c r="G590" s="31"/>
      <c r="H590" s="34" t="s">
        <v>3743</v>
      </c>
      <c r="I590" s="32">
        <v>3</v>
      </c>
      <c r="K590" s="31" t="str">
        <f>IF(IMPORT[[#This Row],[b1]]="","",IMPORT[[#This Row],[b1]]-IMPORT[[#This Row],[a1]])</f>
        <v/>
      </c>
      <c r="L590" s="32">
        <f ca="1">SUM(INDIRECT(IMPORT_VAR[TABLENAME]&amp;"[@a"&amp;$1:$1-1&amp;"]"),INDIRECT(IMPORT_VAR[TABLENAME]&amp;"[@c"&amp;$1:$1-1&amp;"]"))</f>
        <v>3</v>
      </c>
      <c r="M590" s="31"/>
      <c r="N590" s="31" t="str">
        <f>IF(IMPORT[[#This Row],[b2]]="","",IMPORT[[#This Row],[b2]]-IMPORT[[#This Row],[a2]])</f>
        <v/>
      </c>
      <c r="O590" s="32">
        <f ca="1">SUM(INDIRECT(IMPORT_VAR[TABLENAME]&amp;"[@a"&amp;$1:$1-1&amp;"]"),INDIRECT(IMPORT_VAR[TABLENAME]&amp;"[@c"&amp;$1:$1-1&amp;"]"))</f>
        <v>3</v>
      </c>
      <c r="P590" s="33"/>
      <c r="Q590" s="33" t="str">
        <f>IF(IMPORT[[#This Row],[b3]]="","",IMPORT[[#This Row],[b3]]-IMPORT[[#This Row],[a3]])</f>
        <v/>
      </c>
      <c r="R590" s="32">
        <f ca="1">SUM(INDIRECT(IMPORT_VAR[TABLENAME]&amp;"[@a"&amp;$1:$1-1&amp;"]"),INDIRECT(IMPORT_VAR[TABLENAME]&amp;"[@c"&amp;$1:$1-1&amp;"]"))</f>
        <v>3</v>
      </c>
      <c r="S590" s="33"/>
      <c r="T590" s="33" t="str">
        <f>IF(IMPORT[[#This Row],[b4]]="","",IMPORT[[#This Row],[b4]]-IMPORT[[#This Row],[a4]])</f>
        <v/>
      </c>
      <c r="U590" s="32">
        <f ca="1">SUM(INDIRECT(IMPORT_VAR[TABLENAME]&amp;"[@a"&amp;$1:$1-1&amp;"]"),INDIRECT(IMPORT_VAR[TABLENAME]&amp;"[@c"&amp;$1:$1-1&amp;"]"))</f>
        <v>3</v>
      </c>
      <c r="V590" s="33"/>
      <c r="W590" s="31"/>
      <c r="X590" s="31" t="str">
        <f>IF(IMPORT[[#This Row],[b5]]="","",IMPORT[[#This Row],[b5]]-IMPORT[[#This Row],[a5]])</f>
        <v/>
      </c>
      <c r="Y590" s="49">
        <f ca="1">SUM(INDIRECT(IMPORT_VAR[TABLENAME]&amp;"[@a"&amp;$1:$1-1&amp;"]"),INDIRECT(IMPORT_VAR[TABLENAME]&amp;"[@c"&amp;$1:$1-1&amp;"]"))</f>
        <v>3</v>
      </c>
      <c r="Z590" s="51" t="s">
        <v>5661</v>
      </c>
      <c r="AA590" s="51" t="s">
        <v>3798</v>
      </c>
      <c r="AB590" s="51"/>
      <c r="AC590" s="51" t="str">
        <f>CONCATENATE(IMPORT[[#This Row],[1]]," ",IMPORT[[#This Row],[2]],IF(IMPORT[[#This Row],[3]]="","",CONCATENATE(" ",IMPORT[[#This Row],[3]])))</f>
        <v>Kuas Y9</v>
      </c>
      <c r="AD590" s="51" t="str">
        <f>CONCATENATE("Import ",IMPORT[[#This Row],[Ket]])</f>
        <v>Import C6</v>
      </c>
      <c r="AE590" s="52">
        <v>1800</v>
      </c>
      <c r="AF590" s="52" t="s">
        <v>5118</v>
      </c>
      <c r="AG590" s="52" t="s">
        <v>5780</v>
      </c>
      <c r="AH590" s="52">
        <f ca="1">IMPORT[[#This Row],[C]]</f>
        <v>3</v>
      </c>
      <c r="AI590" s="126" t="str">
        <f>CONCATENATE(IMPORT[[#This Row],[6]]," ",IMPORT[[#This Row],[7]])</f>
        <v>1800 PCS</v>
      </c>
    </row>
    <row r="591" spans="1:36">
      <c r="A591" s="102">
        <v>589</v>
      </c>
      <c r="B591" s="31">
        <f ca="1">IF(IMPORT[[#This Row],[C]]&lt;1,"",ROW()-2)</f>
        <v>589</v>
      </c>
      <c r="C591" s="57" t="s">
        <v>3799</v>
      </c>
      <c r="D591" s="31" t="s">
        <v>2804</v>
      </c>
      <c r="E591" s="31">
        <v>1800</v>
      </c>
      <c r="F591" s="31">
        <f ca="1">IMPORT[TT]</f>
        <v>1</v>
      </c>
      <c r="G591" s="31"/>
      <c r="H591" s="34" t="s">
        <v>3743</v>
      </c>
      <c r="I591" s="32">
        <v>1</v>
      </c>
      <c r="K591" s="31" t="str">
        <f>IF(IMPORT[[#This Row],[b1]]="","",IMPORT[[#This Row],[b1]]-IMPORT[[#This Row],[a1]])</f>
        <v/>
      </c>
      <c r="L591" s="32">
        <f ca="1">SUM(INDIRECT(IMPORT_VAR[TABLENAME]&amp;"[@a"&amp;$1:$1-1&amp;"]"),INDIRECT(IMPORT_VAR[TABLENAME]&amp;"[@c"&amp;$1:$1-1&amp;"]"))</f>
        <v>1</v>
      </c>
      <c r="M591" s="31"/>
      <c r="N591" s="31" t="str">
        <f>IF(IMPORT[[#This Row],[b2]]="","",IMPORT[[#This Row],[b2]]-IMPORT[[#This Row],[a2]])</f>
        <v/>
      </c>
      <c r="O591" s="32">
        <f ca="1">SUM(INDIRECT(IMPORT_VAR[TABLENAME]&amp;"[@a"&amp;$1:$1-1&amp;"]"),INDIRECT(IMPORT_VAR[TABLENAME]&amp;"[@c"&amp;$1:$1-1&amp;"]"))</f>
        <v>1</v>
      </c>
      <c r="P591" s="33"/>
      <c r="Q591" s="33" t="str">
        <f>IF(IMPORT[[#This Row],[b3]]="","",IMPORT[[#This Row],[b3]]-IMPORT[[#This Row],[a3]])</f>
        <v/>
      </c>
      <c r="R591" s="32">
        <f ca="1">SUM(INDIRECT(IMPORT_VAR[TABLENAME]&amp;"[@a"&amp;$1:$1-1&amp;"]"),INDIRECT(IMPORT_VAR[TABLENAME]&amp;"[@c"&amp;$1:$1-1&amp;"]"))</f>
        <v>1</v>
      </c>
      <c r="S591" s="33"/>
      <c r="T591" s="33" t="str">
        <f>IF(IMPORT[[#This Row],[b4]]="","",IMPORT[[#This Row],[b4]]-IMPORT[[#This Row],[a4]])</f>
        <v/>
      </c>
      <c r="U591" s="32">
        <f ca="1">SUM(INDIRECT(IMPORT_VAR[TABLENAME]&amp;"[@a"&amp;$1:$1-1&amp;"]"),INDIRECT(IMPORT_VAR[TABLENAME]&amp;"[@c"&amp;$1:$1-1&amp;"]"))</f>
        <v>1</v>
      </c>
      <c r="V591" s="33"/>
      <c r="W591" s="31"/>
      <c r="X591" s="31" t="str">
        <f>IF(IMPORT[[#This Row],[b5]]="","",IMPORT[[#This Row],[b5]]-IMPORT[[#This Row],[a5]])</f>
        <v/>
      </c>
      <c r="Y591" s="49">
        <f ca="1">SUM(INDIRECT(IMPORT_VAR[TABLENAME]&amp;"[@a"&amp;$1:$1-1&amp;"]"),INDIRECT(IMPORT_VAR[TABLENAME]&amp;"[@c"&amp;$1:$1-1&amp;"]"))</f>
        <v>1</v>
      </c>
      <c r="Z591" s="51" t="s">
        <v>5661</v>
      </c>
      <c r="AA591" s="51" t="s">
        <v>3799</v>
      </c>
      <c r="AB591" s="51"/>
      <c r="AC591" s="51" t="str">
        <f>CONCATENATE(IMPORT[[#This Row],[1]]," ",IMPORT[[#This Row],[2]],IF(IMPORT[[#This Row],[3]]="","",CONCATENATE(" ",IMPORT[[#This Row],[3]])))</f>
        <v>Kuas Y12</v>
      </c>
      <c r="AD591" s="51" t="str">
        <f>CONCATENATE("Import ",IMPORT[[#This Row],[Ket]])</f>
        <v>Import C6</v>
      </c>
      <c r="AE591" s="52">
        <v>1800</v>
      </c>
      <c r="AF591" s="52" t="s">
        <v>5118</v>
      </c>
      <c r="AG591" s="52" t="s">
        <v>5780</v>
      </c>
      <c r="AH591" s="52">
        <f ca="1">IMPORT[[#This Row],[C]]</f>
        <v>1</v>
      </c>
      <c r="AI591" s="126" t="str">
        <f>CONCATENATE(IMPORT[[#This Row],[6]]," ",IMPORT[[#This Row],[7]])</f>
        <v>1800 PCS</v>
      </c>
    </row>
    <row r="592" spans="1:36">
      <c r="A592" s="102">
        <v>590</v>
      </c>
      <c r="B592" s="31">
        <f ca="1">IF(IMPORT[[#This Row],[C]]&lt;1,"",ROW()-2)</f>
        <v>590</v>
      </c>
      <c r="C592" s="57" t="s">
        <v>3800</v>
      </c>
      <c r="D592" s="31" t="s">
        <v>2804</v>
      </c>
      <c r="E592" s="31">
        <v>2400</v>
      </c>
      <c r="F592" s="31">
        <f ca="1">IMPORT[TT]</f>
        <v>3</v>
      </c>
      <c r="G592" s="31"/>
      <c r="H592" s="34" t="s">
        <v>3743</v>
      </c>
      <c r="I592" s="32">
        <v>3</v>
      </c>
      <c r="K592" s="31" t="str">
        <f>IF(IMPORT[[#This Row],[b1]]="","",IMPORT[[#This Row],[b1]]-IMPORT[[#This Row],[a1]])</f>
        <v/>
      </c>
      <c r="L592" s="32">
        <f ca="1">SUM(INDIRECT(IMPORT_VAR[TABLENAME]&amp;"[@a"&amp;$1:$1-1&amp;"]"),INDIRECT(IMPORT_VAR[TABLENAME]&amp;"[@c"&amp;$1:$1-1&amp;"]"))</f>
        <v>3</v>
      </c>
      <c r="M592" s="31"/>
      <c r="N592" s="31" t="str">
        <f>IF(IMPORT[[#This Row],[b2]]="","",IMPORT[[#This Row],[b2]]-IMPORT[[#This Row],[a2]])</f>
        <v/>
      </c>
      <c r="O592" s="32">
        <f ca="1">SUM(INDIRECT(IMPORT_VAR[TABLENAME]&amp;"[@a"&amp;$1:$1-1&amp;"]"),INDIRECT(IMPORT_VAR[TABLENAME]&amp;"[@c"&amp;$1:$1-1&amp;"]"))</f>
        <v>3</v>
      </c>
      <c r="P592" s="33"/>
      <c r="Q592" s="33" t="str">
        <f>IF(IMPORT[[#This Row],[b3]]="","",IMPORT[[#This Row],[b3]]-IMPORT[[#This Row],[a3]])</f>
        <v/>
      </c>
      <c r="R592" s="32">
        <f ca="1">SUM(INDIRECT(IMPORT_VAR[TABLENAME]&amp;"[@a"&amp;$1:$1-1&amp;"]"),INDIRECT(IMPORT_VAR[TABLENAME]&amp;"[@c"&amp;$1:$1-1&amp;"]"))</f>
        <v>3</v>
      </c>
      <c r="S592" s="33"/>
      <c r="T592" s="33" t="str">
        <f>IF(IMPORT[[#This Row],[b4]]="","",IMPORT[[#This Row],[b4]]-IMPORT[[#This Row],[a4]])</f>
        <v/>
      </c>
      <c r="U592" s="32">
        <f ca="1">SUM(INDIRECT(IMPORT_VAR[TABLENAME]&amp;"[@a"&amp;$1:$1-1&amp;"]"),INDIRECT(IMPORT_VAR[TABLENAME]&amp;"[@c"&amp;$1:$1-1&amp;"]"))</f>
        <v>3</v>
      </c>
      <c r="V592" s="33"/>
      <c r="W592" s="31"/>
      <c r="X592" s="31" t="str">
        <f>IF(IMPORT[[#This Row],[b5]]="","",IMPORT[[#This Row],[b5]]-IMPORT[[#This Row],[a5]])</f>
        <v/>
      </c>
      <c r="Y592" s="49">
        <f ca="1">SUM(INDIRECT(IMPORT_VAR[TABLENAME]&amp;"[@a"&amp;$1:$1-1&amp;"]"),INDIRECT(IMPORT_VAR[TABLENAME]&amp;"[@c"&amp;$1:$1-1&amp;"]"))</f>
        <v>3</v>
      </c>
      <c r="Z592" s="51" t="s">
        <v>5661</v>
      </c>
      <c r="AA592" s="51" t="s">
        <v>3800</v>
      </c>
      <c r="AB592" s="51"/>
      <c r="AC592" s="51" t="str">
        <f>CONCATENATE(IMPORT[[#This Row],[1]]," ",IMPORT[[#This Row],[2]],IF(IMPORT[[#This Row],[3]]="","",CONCATENATE(" ",IMPORT[[#This Row],[3]])))</f>
        <v>Kuas B-1</v>
      </c>
      <c r="AD592" s="51" t="str">
        <f>CONCATENATE("Import ",IMPORT[[#This Row],[Ket]])</f>
        <v>Import C6</v>
      </c>
      <c r="AE592" s="52">
        <v>2400</v>
      </c>
      <c r="AF592" s="52" t="s">
        <v>5118</v>
      </c>
      <c r="AG592" s="52" t="s">
        <v>5780</v>
      </c>
      <c r="AH592" s="52">
        <f ca="1">IMPORT[[#This Row],[C]]</f>
        <v>3</v>
      </c>
      <c r="AI592" s="126" t="str">
        <f>CONCATENATE(IMPORT[[#This Row],[6]]," ",IMPORT[[#This Row],[7]])</f>
        <v>2400 PCS</v>
      </c>
    </row>
    <row r="593" spans="1:35">
      <c r="A593" s="102">
        <v>591</v>
      </c>
      <c r="B593" s="31">
        <f ca="1">IF(IMPORT[[#This Row],[C]]&lt;1,"",ROW()-2)</f>
        <v>591</v>
      </c>
      <c r="C593" s="57" t="s">
        <v>3801</v>
      </c>
      <c r="D593" s="31" t="s">
        <v>2804</v>
      </c>
      <c r="E593" s="31">
        <v>2400</v>
      </c>
      <c r="F593" s="31">
        <f ca="1">IMPORT[TT]</f>
        <v>2</v>
      </c>
      <c r="G593" s="31"/>
      <c r="H593" s="34" t="s">
        <v>3743</v>
      </c>
      <c r="I593" s="32">
        <v>2</v>
      </c>
      <c r="K593" s="31" t="str">
        <f>IF(IMPORT[[#This Row],[b1]]="","",IMPORT[[#This Row],[b1]]-IMPORT[[#This Row],[a1]])</f>
        <v/>
      </c>
      <c r="L593" s="32">
        <f ca="1">SUM(INDIRECT(IMPORT_VAR[TABLENAME]&amp;"[@a"&amp;$1:$1-1&amp;"]"),INDIRECT(IMPORT_VAR[TABLENAME]&amp;"[@c"&amp;$1:$1-1&amp;"]"))</f>
        <v>2</v>
      </c>
      <c r="M593" s="31"/>
      <c r="N593" s="31" t="str">
        <f>IF(IMPORT[[#This Row],[b2]]="","",IMPORT[[#This Row],[b2]]-IMPORT[[#This Row],[a2]])</f>
        <v/>
      </c>
      <c r="O593" s="32">
        <f ca="1">SUM(INDIRECT(IMPORT_VAR[TABLENAME]&amp;"[@a"&amp;$1:$1-1&amp;"]"),INDIRECT(IMPORT_VAR[TABLENAME]&amp;"[@c"&amp;$1:$1-1&amp;"]"))</f>
        <v>2</v>
      </c>
      <c r="P593" s="33"/>
      <c r="Q593" s="33" t="str">
        <f>IF(IMPORT[[#This Row],[b3]]="","",IMPORT[[#This Row],[b3]]-IMPORT[[#This Row],[a3]])</f>
        <v/>
      </c>
      <c r="R593" s="32">
        <f ca="1">SUM(INDIRECT(IMPORT_VAR[TABLENAME]&amp;"[@a"&amp;$1:$1-1&amp;"]"),INDIRECT(IMPORT_VAR[TABLENAME]&amp;"[@c"&amp;$1:$1-1&amp;"]"))</f>
        <v>2</v>
      </c>
      <c r="S593" s="33"/>
      <c r="T593" s="33" t="str">
        <f>IF(IMPORT[[#This Row],[b4]]="","",IMPORT[[#This Row],[b4]]-IMPORT[[#This Row],[a4]])</f>
        <v/>
      </c>
      <c r="U593" s="32">
        <f ca="1">SUM(INDIRECT(IMPORT_VAR[TABLENAME]&amp;"[@a"&amp;$1:$1-1&amp;"]"),INDIRECT(IMPORT_VAR[TABLENAME]&amp;"[@c"&amp;$1:$1-1&amp;"]"))</f>
        <v>2</v>
      </c>
      <c r="V593" s="33"/>
      <c r="W593" s="31"/>
      <c r="X593" s="31" t="str">
        <f>IF(IMPORT[[#This Row],[b5]]="","",IMPORT[[#This Row],[b5]]-IMPORT[[#This Row],[a5]])</f>
        <v/>
      </c>
      <c r="Y593" s="49">
        <f ca="1">SUM(INDIRECT(IMPORT_VAR[TABLENAME]&amp;"[@a"&amp;$1:$1-1&amp;"]"),INDIRECT(IMPORT_VAR[TABLENAME]&amp;"[@c"&amp;$1:$1-1&amp;"]"))</f>
        <v>2</v>
      </c>
      <c r="Z593" s="51" t="s">
        <v>5661</v>
      </c>
      <c r="AA593" s="51" t="s">
        <v>3801</v>
      </c>
      <c r="AB593" s="51"/>
      <c r="AC593" s="51" t="str">
        <f>CONCATENATE(IMPORT[[#This Row],[1]]," ",IMPORT[[#This Row],[2]],IF(IMPORT[[#This Row],[3]]="","",CONCATENATE(" ",IMPORT[[#This Row],[3]])))</f>
        <v>Kuas B-2</v>
      </c>
      <c r="AD593" s="51" t="str">
        <f>CONCATENATE("Import ",IMPORT[[#This Row],[Ket]])</f>
        <v>Import C6</v>
      </c>
      <c r="AE593" s="52">
        <v>2400</v>
      </c>
      <c r="AF593" s="52" t="s">
        <v>5118</v>
      </c>
      <c r="AG593" s="52" t="s">
        <v>5780</v>
      </c>
      <c r="AH593" s="52">
        <f ca="1">IMPORT[[#This Row],[C]]</f>
        <v>2</v>
      </c>
      <c r="AI593" s="126" t="str">
        <f>CONCATENATE(IMPORT[[#This Row],[6]]," ",IMPORT[[#This Row],[7]])</f>
        <v>2400 PCS</v>
      </c>
    </row>
    <row r="594" spans="1:35">
      <c r="A594" s="102">
        <v>592</v>
      </c>
      <c r="B594" s="31">
        <f ca="1">IF(IMPORT[[#This Row],[C]]&lt;1,"",ROW()-2)</f>
        <v>592</v>
      </c>
      <c r="C594" s="57" t="s">
        <v>3802</v>
      </c>
      <c r="D594" s="31" t="s">
        <v>2804</v>
      </c>
      <c r="E594" s="31">
        <v>2400</v>
      </c>
      <c r="F594" s="31">
        <f ca="1">IMPORT[TT]</f>
        <v>3</v>
      </c>
      <c r="G594" s="31"/>
      <c r="H594" s="34" t="s">
        <v>3743</v>
      </c>
      <c r="I594" s="32">
        <v>3</v>
      </c>
      <c r="K594" s="31" t="str">
        <f>IF(IMPORT[[#This Row],[b1]]="","",IMPORT[[#This Row],[b1]]-IMPORT[[#This Row],[a1]])</f>
        <v/>
      </c>
      <c r="L594" s="32">
        <f ca="1">SUM(INDIRECT(IMPORT_VAR[TABLENAME]&amp;"[@a"&amp;$1:$1-1&amp;"]"),INDIRECT(IMPORT_VAR[TABLENAME]&amp;"[@c"&amp;$1:$1-1&amp;"]"))</f>
        <v>3</v>
      </c>
      <c r="M594" s="31"/>
      <c r="N594" s="31" t="str">
        <f>IF(IMPORT[[#This Row],[b2]]="","",IMPORT[[#This Row],[b2]]-IMPORT[[#This Row],[a2]])</f>
        <v/>
      </c>
      <c r="O594" s="32">
        <f ca="1">SUM(INDIRECT(IMPORT_VAR[TABLENAME]&amp;"[@a"&amp;$1:$1-1&amp;"]"),INDIRECT(IMPORT_VAR[TABLENAME]&amp;"[@c"&amp;$1:$1-1&amp;"]"))</f>
        <v>3</v>
      </c>
      <c r="P594" s="33"/>
      <c r="Q594" s="33" t="str">
        <f>IF(IMPORT[[#This Row],[b3]]="","",IMPORT[[#This Row],[b3]]-IMPORT[[#This Row],[a3]])</f>
        <v/>
      </c>
      <c r="R594" s="32">
        <f ca="1">SUM(INDIRECT(IMPORT_VAR[TABLENAME]&amp;"[@a"&amp;$1:$1-1&amp;"]"),INDIRECT(IMPORT_VAR[TABLENAME]&amp;"[@c"&amp;$1:$1-1&amp;"]"))</f>
        <v>3</v>
      </c>
      <c r="S594" s="33"/>
      <c r="T594" s="33" t="str">
        <f>IF(IMPORT[[#This Row],[b4]]="","",IMPORT[[#This Row],[b4]]-IMPORT[[#This Row],[a4]])</f>
        <v/>
      </c>
      <c r="U594" s="32">
        <f ca="1">SUM(INDIRECT(IMPORT_VAR[TABLENAME]&amp;"[@a"&amp;$1:$1-1&amp;"]"),INDIRECT(IMPORT_VAR[TABLENAME]&amp;"[@c"&amp;$1:$1-1&amp;"]"))</f>
        <v>3</v>
      </c>
      <c r="V594" s="33"/>
      <c r="W594" s="31"/>
      <c r="X594" s="31" t="str">
        <f>IF(IMPORT[[#This Row],[b5]]="","",IMPORT[[#This Row],[b5]]-IMPORT[[#This Row],[a5]])</f>
        <v/>
      </c>
      <c r="Y594" s="49">
        <f ca="1">SUM(INDIRECT(IMPORT_VAR[TABLENAME]&amp;"[@a"&amp;$1:$1-1&amp;"]"),INDIRECT(IMPORT_VAR[TABLENAME]&amp;"[@c"&amp;$1:$1-1&amp;"]"))</f>
        <v>3</v>
      </c>
      <c r="Z594" s="51" t="s">
        <v>5661</v>
      </c>
      <c r="AA594" s="51" t="s">
        <v>3802</v>
      </c>
      <c r="AB594" s="51"/>
      <c r="AC594" s="51" t="str">
        <f>CONCATENATE(IMPORT[[#This Row],[1]]," ",IMPORT[[#This Row],[2]],IF(IMPORT[[#This Row],[3]]="","",CONCATENATE(" ",IMPORT[[#This Row],[3]])))</f>
        <v>Kuas B-5</v>
      </c>
      <c r="AD594" s="51" t="str">
        <f>CONCATENATE("Import ",IMPORT[[#This Row],[Ket]])</f>
        <v>Import C6</v>
      </c>
      <c r="AE594" s="52">
        <v>2400</v>
      </c>
      <c r="AF594" s="52" t="s">
        <v>5118</v>
      </c>
      <c r="AG594" s="52" t="s">
        <v>5780</v>
      </c>
      <c r="AH594" s="52">
        <f ca="1">IMPORT[[#This Row],[C]]</f>
        <v>3</v>
      </c>
      <c r="AI594" s="126" t="str">
        <f>CONCATENATE(IMPORT[[#This Row],[6]]," ",IMPORT[[#This Row],[7]])</f>
        <v>2400 PCS</v>
      </c>
    </row>
    <row r="595" spans="1:35">
      <c r="A595" s="102">
        <v>593</v>
      </c>
      <c r="B595" s="31">
        <f ca="1">IF(IMPORT[[#This Row],[C]]&lt;1,"",ROW()-2)</f>
        <v>593</v>
      </c>
      <c r="C595" s="57" t="s">
        <v>3803</v>
      </c>
      <c r="D595" s="31" t="s">
        <v>2804</v>
      </c>
      <c r="E595" s="31">
        <v>1800</v>
      </c>
      <c r="F595" s="31">
        <f ca="1">IMPORT[TT]</f>
        <v>3</v>
      </c>
      <c r="G595" s="31"/>
      <c r="H595" s="34" t="s">
        <v>3743</v>
      </c>
      <c r="I595" s="32">
        <v>3</v>
      </c>
      <c r="K595" s="31" t="str">
        <f>IF(IMPORT[[#This Row],[b1]]="","",IMPORT[[#This Row],[b1]]-IMPORT[[#This Row],[a1]])</f>
        <v/>
      </c>
      <c r="L595" s="32">
        <f ca="1">SUM(INDIRECT(IMPORT_VAR[TABLENAME]&amp;"[@a"&amp;$1:$1-1&amp;"]"),INDIRECT(IMPORT_VAR[TABLENAME]&amp;"[@c"&amp;$1:$1-1&amp;"]"))</f>
        <v>3</v>
      </c>
      <c r="M595" s="31"/>
      <c r="N595" s="31" t="str">
        <f>IF(IMPORT[[#This Row],[b2]]="","",IMPORT[[#This Row],[b2]]-IMPORT[[#This Row],[a2]])</f>
        <v/>
      </c>
      <c r="O595" s="32">
        <f ca="1">SUM(INDIRECT(IMPORT_VAR[TABLENAME]&amp;"[@a"&amp;$1:$1-1&amp;"]"),INDIRECT(IMPORT_VAR[TABLENAME]&amp;"[@c"&amp;$1:$1-1&amp;"]"))</f>
        <v>3</v>
      </c>
      <c r="P595" s="33"/>
      <c r="Q595" s="33" t="str">
        <f>IF(IMPORT[[#This Row],[b3]]="","",IMPORT[[#This Row],[b3]]-IMPORT[[#This Row],[a3]])</f>
        <v/>
      </c>
      <c r="R595" s="32">
        <f ca="1">SUM(INDIRECT(IMPORT_VAR[TABLENAME]&amp;"[@a"&amp;$1:$1-1&amp;"]"),INDIRECT(IMPORT_VAR[TABLENAME]&amp;"[@c"&amp;$1:$1-1&amp;"]"))</f>
        <v>3</v>
      </c>
      <c r="S595" s="33"/>
      <c r="T595" s="33" t="str">
        <f>IF(IMPORT[[#This Row],[b4]]="","",IMPORT[[#This Row],[b4]]-IMPORT[[#This Row],[a4]])</f>
        <v/>
      </c>
      <c r="U595" s="32">
        <f ca="1">SUM(INDIRECT(IMPORT_VAR[TABLENAME]&amp;"[@a"&amp;$1:$1-1&amp;"]"),INDIRECT(IMPORT_VAR[TABLENAME]&amp;"[@c"&amp;$1:$1-1&amp;"]"))</f>
        <v>3</v>
      </c>
      <c r="V595" s="33"/>
      <c r="W595" s="31"/>
      <c r="X595" s="31" t="str">
        <f>IF(IMPORT[[#This Row],[b5]]="","",IMPORT[[#This Row],[b5]]-IMPORT[[#This Row],[a5]])</f>
        <v/>
      </c>
      <c r="Y595" s="49">
        <f ca="1">SUM(INDIRECT(IMPORT_VAR[TABLENAME]&amp;"[@a"&amp;$1:$1-1&amp;"]"),INDIRECT(IMPORT_VAR[TABLENAME]&amp;"[@c"&amp;$1:$1-1&amp;"]"))</f>
        <v>3</v>
      </c>
      <c r="Z595" s="51" t="s">
        <v>5661</v>
      </c>
      <c r="AA595" s="51" t="s">
        <v>3803</v>
      </c>
      <c r="AB595" s="51"/>
      <c r="AC595" s="51" t="str">
        <f>CONCATENATE(IMPORT[[#This Row],[1]]," ",IMPORT[[#This Row],[2]],IF(IMPORT[[#This Row],[3]]="","",CONCATENATE(" ",IMPORT[[#This Row],[3]])))</f>
        <v>Kuas B-7</v>
      </c>
      <c r="AD595" s="51" t="str">
        <f>CONCATENATE("Import ",IMPORT[[#This Row],[Ket]])</f>
        <v>Import C6</v>
      </c>
      <c r="AE595" s="52">
        <v>1800</v>
      </c>
      <c r="AF595" s="52" t="s">
        <v>5118</v>
      </c>
      <c r="AG595" s="52" t="s">
        <v>5780</v>
      </c>
      <c r="AH595" s="52">
        <f ca="1">IMPORT[[#This Row],[C]]</f>
        <v>3</v>
      </c>
      <c r="AI595" s="126" t="str">
        <f>CONCATENATE(IMPORT[[#This Row],[6]]," ",IMPORT[[#This Row],[7]])</f>
        <v>1800 PCS</v>
      </c>
    </row>
    <row r="596" spans="1:35">
      <c r="A596" s="102">
        <v>594</v>
      </c>
      <c r="B596" s="31">
        <f ca="1">IF(IMPORT[[#This Row],[C]]&lt;1,"",ROW()-2)</f>
        <v>594</v>
      </c>
      <c r="C596" s="57" t="s">
        <v>3804</v>
      </c>
      <c r="D596" s="31" t="s">
        <v>2804</v>
      </c>
      <c r="E596" s="31">
        <v>1800</v>
      </c>
      <c r="F596" s="31">
        <f ca="1">IMPORT[TT]</f>
        <v>2</v>
      </c>
      <c r="G596" s="31"/>
      <c r="H596" s="34" t="s">
        <v>3743</v>
      </c>
      <c r="I596" s="32">
        <v>2</v>
      </c>
      <c r="K596" s="31" t="str">
        <f>IF(IMPORT[[#This Row],[b1]]="","",IMPORT[[#This Row],[b1]]-IMPORT[[#This Row],[a1]])</f>
        <v/>
      </c>
      <c r="L596" s="32">
        <f ca="1">SUM(INDIRECT(IMPORT_VAR[TABLENAME]&amp;"[@a"&amp;$1:$1-1&amp;"]"),INDIRECT(IMPORT_VAR[TABLENAME]&amp;"[@c"&amp;$1:$1-1&amp;"]"))</f>
        <v>2</v>
      </c>
      <c r="M596" s="31"/>
      <c r="N596" s="31" t="str">
        <f>IF(IMPORT[[#This Row],[b2]]="","",IMPORT[[#This Row],[b2]]-IMPORT[[#This Row],[a2]])</f>
        <v/>
      </c>
      <c r="O596" s="32">
        <f ca="1">SUM(INDIRECT(IMPORT_VAR[TABLENAME]&amp;"[@a"&amp;$1:$1-1&amp;"]"),INDIRECT(IMPORT_VAR[TABLENAME]&amp;"[@c"&amp;$1:$1-1&amp;"]"))</f>
        <v>2</v>
      </c>
      <c r="P596" s="33"/>
      <c r="Q596" s="33" t="str">
        <f>IF(IMPORT[[#This Row],[b3]]="","",IMPORT[[#This Row],[b3]]-IMPORT[[#This Row],[a3]])</f>
        <v/>
      </c>
      <c r="R596" s="32">
        <f ca="1">SUM(INDIRECT(IMPORT_VAR[TABLENAME]&amp;"[@a"&amp;$1:$1-1&amp;"]"),INDIRECT(IMPORT_VAR[TABLENAME]&amp;"[@c"&amp;$1:$1-1&amp;"]"))</f>
        <v>2</v>
      </c>
      <c r="S596" s="33"/>
      <c r="T596" s="33" t="str">
        <f>IF(IMPORT[[#This Row],[b4]]="","",IMPORT[[#This Row],[b4]]-IMPORT[[#This Row],[a4]])</f>
        <v/>
      </c>
      <c r="U596" s="32">
        <f ca="1">SUM(INDIRECT(IMPORT_VAR[TABLENAME]&amp;"[@a"&amp;$1:$1-1&amp;"]"),INDIRECT(IMPORT_VAR[TABLENAME]&amp;"[@c"&amp;$1:$1-1&amp;"]"))</f>
        <v>2</v>
      </c>
      <c r="V596" s="33"/>
      <c r="W596" s="31"/>
      <c r="X596" s="31" t="str">
        <f>IF(IMPORT[[#This Row],[b5]]="","",IMPORT[[#This Row],[b5]]-IMPORT[[#This Row],[a5]])</f>
        <v/>
      </c>
      <c r="Y596" s="49">
        <f ca="1">SUM(INDIRECT(IMPORT_VAR[TABLENAME]&amp;"[@a"&amp;$1:$1-1&amp;"]"),INDIRECT(IMPORT_VAR[TABLENAME]&amp;"[@c"&amp;$1:$1-1&amp;"]"))</f>
        <v>2</v>
      </c>
      <c r="Z596" s="51" t="s">
        <v>5661</v>
      </c>
      <c r="AA596" s="51" t="s">
        <v>3804</v>
      </c>
      <c r="AB596" s="51"/>
      <c r="AC596" s="51" t="str">
        <f>CONCATENATE(IMPORT[[#This Row],[1]]," ",IMPORT[[#This Row],[2]],IF(IMPORT[[#This Row],[3]]="","",CONCATENATE(" ",IMPORT[[#This Row],[3]])))</f>
        <v>Kuas B-8</v>
      </c>
      <c r="AD596" s="51" t="str">
        <f>CONCATENATE("Import ",IMPORT[[#This Row],[Ket]])</f>
        <v>Import C6</v>
      </c>
      <c r="AE596" s="52">
        <v>1800</v>
      </c>
      <c r="AF596" s="52" t="s">
        <v>5118</v>
      </c>
      <c r="AG596" s="52" t="s">
        <v>5780</v>
      </c>
      <c r="AH596" s="52">
        <f ca="1">IMPORT[[#This Row],[C]]</f>
        <v>2</v>
      </c>
      <c r="AI596" s="126" t="str">
        <f>CONCATENATE(IMPORT[[#This Row],[6]]," ",IMPORT[[#This Row],[7]])</f>
        <v>1800 PCS</v>
      </c>
    </row>
    <row r="597" spans="1:35">
      <c r="A597" s="102">
        <v>595</v>
      </c>
      <c r="B597" s="31">
        <f ca="1">IF(IMPORT[[#This Row],[C]]&lt;1,"",ROW()-2)</f>
        <v>595</v>
      </c>
      <c r="C597" s="57">
        <v>8075</v>
      </c>
      <c r="D597" s="31" t="s">
        <v>2982</v>
      </c>
      <c r="E597" s="31">
        <v>240</v>
      </c>
      <c r="F597" s="31">
        <f ca="1">IMPORT[TT]</f>
        <v>3</v>
      </c>
      <c r="G597" s="31"/>
      <c r="H597" s="34" t="s">
        <v>3743</v>
      </c>
      <c r="I597" s="32">
        <v>3</v>
      </c>
      <c r="K597" s="31" t="str">
        <f>IF(IMPORT[[#This Row],[b1]]="","",IMPORT[[#This Row],[b1]]-IMPORT[[#This Row],[a1]])</f>
        <v/>
      </c>
      <c r="L597" s="32">
        <f ca="1">SUM(INDIRECT(IMPORT_VAR[TABLENAME]&amp;"[@a"&amp;$1:$1-1&amp;"]"),INDIRECT(IMPORT_VAR[TABLENAME]&amp;"[@c"&amp;$1:$1-1&amp;"]"))</f>
        <v>3</v>
      </c>
      <c r="M597" s="31"/>
      <c r="N597" s="31" t="str">
        <f>IF(IMPORT[[#This Row],[b2]]="","",IMPORT[[#This Row],[b2]]-IMPORT[[#This Row],[a2]])</f>
        <v/>
      </c>
      <c r="O597" s="32">
        <f ca="1">SUM(INDIRECT(IMPORT_VAR[TABLENAME]&amp;"[@a"&amp;$1:$1-1&amp;"]"),INDIRECT(IMPORT_VAR[TABLENAME]&amp;"[@c"&amp;$1:$1-1&amp;"]"))</f>
        <v>3</v>
      </c>
      <c r="P597" s="33"/>
      <c r="Q597" s="33" t="str">
        <f>IF(IMPORT[[#This Row],[b3]]="","",IMPORT[[#This Row],[b3]]-IMPORT[[#This Row],[a3]])</f>
        <v/>
      </c>
      <c r="R597" s="32">
        <f ca="1">SUM(INDIRECT(IMPORT_VAR[TABLENAME]&amp;"[@a"&amp;$1:$1-1&amp;"]"),INDIRECT(IMPORT_VAR[TABLENAME]&amp;"[@c"&amp;$1:$1-1&amp;"]"))</f>
        <v>3</v>
      </c>
      <c r="S597" s="33"/>
      <c r="T597" s="33" t="str">
        <f>IF(IMPORT[[#This Row],[b4]]="","",IMPORT[[#This Row],[b4]]-IMPORT[[#This Row],[a4]])</f>
        <v/>
      </c>
      <c r="U597" s="32">
        <f ca="1">SUM(INDIRECT(IMPORT_VAR[TABLENAME]&amp;"[@a"&amp;$1:$1-1&amp;"]"),INDIRECT(IMPORT_VAR[TABLENAME]&amp;"[@c"&amp;$1:$1-1&amp;"]"))</f>
        <v>3</v>
      </c>
      <c r="V597" s="33"/>
      <c r="W597" s="31"/>
      <c r="X597" s="31" t="str">
        <f>IF(IMPORT[[#This Row],[b5]]="","",IMPORT[[#This Row],[b5]]-IMPORT[[#This Row],[a5]])</f>
        <v/>
      </c>
      <c r="Y597" s="49">
        <f ca="1">SUM(INDIRECT(IMPORT_VAR[TABLENAME]&amp;"[@a"&amp;$1:$1-1&amp;"]"),INDIRECT(IMPORT_VAR[TABLENAME]&amp;"[@c"&amp;$1:$1-1&amp;"]"))</f>
        <v>3</v>
      </c>
      <c r="Z597" s="51" t="s">
        <v>2982</v>
      </c>
      <c r="AA597" s="51">
        <v>8075</v>
      </c>
      <c r="AB597" s="51"/>
      <c r="AC597" s="51" t="str">
        <f>CONCATENATE(IMPORT[[#This Row],[1]]," ",IMPORT[[#This Row],[2]],IF(IMPORT[[#This Row],[3]]="","",CONCATENATE(" ",IMPORT[[#This Row],[3]])))</f>
        <v>Magnet 8075</v>
      </c>
      <c r="AD597" s="51" t="str">
        <f>CONCATENATE("Import ",IMPORT[[#This Row],[Ket]])</f>
        <v>Import C6</v>
      </c>
      <c r="AE597" s="52">
        <v>240</v>
      </c>
      <c r="AF597" s="52" t="s">
        <v>5118</v>
      </c>
      <c r="AG597" s="52" t="s">
        <v>5780</v>
      </c>
      <c r="AH597" s="52">
        <f ca="1">IMPORT[[#This Row],[C]]</f>
        <v>3</v>
      </c>
      <c r="AI597" s="126" t="str">
        <f>CONCATENATE(IMPORT[[#This Row],[6]]," ",IMPORT[[#This Row],[7]])</f>
        <v>240 PCS</v>
      </c>
    </row>
    <row r="598" spans="1:35">
      <c r="A598" s="102">
        <v>596</v>
      </c>
      <c r="B598" s="31">
        <f ca="1">IF(IMPORT[[#This Row],[C]]&lt;1,"",ROW()-2)</f>
        <v>596</v>
      </c>
      <c r="C598" s="57" t="s">
        <v>2983</v>
      </c>
      <c r="D598" s="31" t="s">
        <v>2982</v>
      </c>
      <c r="E598" s="31">
        <v>240</v>
      </c>
      <c r="F598" s="31">
        <f ca="1">IMPORT[TT]</f>
        <v>4</v>
      </c>
      <c r="G598" s="31"/>
      <c r="H598" s="34" t="s">
        <v>3743</v>
      </c>
      <c r="I598" s="32">
        <v>4</v>
      </c>
      <c r="K598" s="31" t="str">
        <f>IF(IMPORT[[#This Row],[b1]]="","",IMPORT[[#This Row],[b1]]-IMPORT[[#This Row],[a1]])</f>
        <v/>
      </c>
      <c r="L598" s="32">
        <f ca="1">SUM(INDIRECT(IMPORT_VAR[TABLENAME]&amp;"[@a"&amp;$1:$1-1&amp;"]"),INDIRECT(IMPORT_VAR[TABLENAME]&amp;"[@c"&amp;$1:$1-1&amp;"]"))</f>
        <v>4</v>
      </c>
      <c r="M598" s="31"/>
      <c r="N598" s="31" t="str">
        <f>IF(IMPORT[[#This Row],[b2]]="","",IMPORT[[#This Row],[b2]]-IMPORT[[#This Row],[a2]])</f>
        <v/>
      </c>
      <c r="O598" s="32">
        <f ca="1">SUM(INDIRECT(IMPORT_VAR[TABLENAME]&amp;"[@a"&amp;$1:$1-1&amp;"]"),INDIRECT(IMPORT_VAR[TABLENAME]&amp;"[@c"&amp;$1:$1-1&amp;"]"))</f>
        <v>4</v>
      </c>
      <c r="P598" s="33"/>
      <c r="Q598" s="33" t="str">
        <f>IF(IMPORT[[#This Row],[b3]]="","",IMPORT[[#This Row],[b3]]-IMPORT[[#This Row],[a3]])</f>
        <v/>
      </c>
      <c r="R598" s="32">
        <f ca="1">SUM(INDIRECT(IMPORT_VAR[TABLENAME]&amp;"[@a"&amp;$1:$1-1&amp;"]"),INDIRECT(IMPORT_VAR[TABLENAME]&amp;"[@c"&amp;$1:$1-1&amp;"]"))</f>
        <v>4</v>
      </c>
      <c r="S598" s="33"/>
      <c r="T598" s="33" t="str">
        <f>IF(IMPORT[[#This Row],[b4]]="","",IMPORT[[#This Row],[b4]]-IMPORT[[#This Row],[a4]])</f>
        <v/>
      </c>
      <c r="U598" s="32">
        <f ca="1">SUM(INDIRECT(IMPORT_VAR[TABLENAME]&amp;"[@a"&amp;$1:$1-1&amp;"]"),INDIRECT(IMPORT_VAR[TABLENAME]&amp;"[@c"&amp;$1:$1-1&amp;"]"))</f>
        <v>4</v>
      </c>
      <c r="V598" s="33"/>
      <c r="W598" s="31"/>
      <c r="X598" s="31" t="str">
        <f>IF(IMPORT[[#This Row],[b5]]="","",IMPORT[[#This Row],[b5]]-IMPORT[[#This Row],[a5]])</f>
        <v/>
      </c>
      <c r="Y598" s="49">
        <f ca="1">SUM(INDIRECT(IMPORT_VAR[TABLENAME]&amp;"[@a"&amp;$1:$1-1&amp;"]"),INDIRECT(IMPORT_VAR[TABLENAME]&amp;"[@c"&amp;$1:$1-1&amp;"]"))</f>
        <v>4</v>
      </c>
      <c r="Z598" s="51" t="s">
        <v>2982</v>
      </c>
      <c r="AA598" s="51" t="s">
        <v>2983</v>
      </c>
      <c r="AB598" s="51"/>
      <c r="AC598" s="51" t="str">
        <f>CONCATENATE(IMPORT[[#This Row],[1]]," ",IMPORT[[#This Row],[2]],IF(IMPORT[[#This Row],[3]]="","",CONCATENATE(" ",IMPORT[[#This Row],[3]])))</f>
        <v>Magnet 006</v>
      </c>
      <c r="AD598" s="51" t="str">
        <f>CONCATENATE("Import ",IMPORT[[#This Row],[Ket]])</f>
        <v>Import C6</v>
      </c>
      <c r="AE598" s="52">
        <v>240</v>
      </c>
      <c r="AF598" s="52" t="s">
        <v>5118</v>
      </c>
      <c r="AG598" s="52" t="s">
        <v>5780</v>
      </c>
      <c r="AH598" s="52">
        <f ca="1">IMPORT[[#This Row],[C]]</f>
        <v>4</v>
      </c>
      <c r="AI598" s="126" t="str">
        <f>CONCATENATE(IMPORT[[#This Row],[6]]," ",IMPORT[[#This Row],[7]])</f>
        <v>240 PCS</v>
      </c>
    </row>
    <row r="599" spans="1:35">
      <c r="A599" s="102">
        <v>597</v>
      </c>
      <c r="B599" s="31">
        <f ca="1">IF(IMPORT[[#This Row],[C]]&lt;1,"",ROW()-2)</f>
        <v>597</v>
      </c>
      <c r="C599" s="57" t="s">
        <v>3805</v>
      </c>
      <c r="D599" s="31" t="s">
        <v>2982</v>
      </c>
      <c r="E599" s="31">
        <v>320</v>
      </c>
      <c r="F599" s="31">
        <f ca="1">IMPORT[TT]</f>
        <v>3</v>
      </c>
      <c r="G599" s="31"/>
      <c r="H599" s="34" t="s">
        <v>3743</v>
      </c>
      <c r="I599" s="32">
        <v>3</v>
      </c>
      <c r="K599" s="31" t="str">
        <f>IF(IMPORT[[#This Row],[b1]]="","",IMPORT[[#This Row],[b1]]-IMPORT[[#This Row],[a1]])</f>
        <v/>
      </c>
      <c r="L599" s="32">
        <f ca="1">SUM(INDIRECT(IMPORT_VAR[TABLENAME]&amp;"[@a"&amp;$1:$1-1&amp;"]"),INDIRECT(IMPORT_VAR[TABLENAME]&amp;"[@c"&amp;$1:$1-1&amp;"]"))</f>
        <v>3</v>
      </c>
      <c r="M599" s="31"/>
      <c r="N599" s="31" t="str">
        <f>IF(IMPORT[[#This Row],[b2]]="","",IMPORT[[#This Row],[b2]]-IMPORT[[#This Row],[a2]])</f>
        <v/>
      </c>
      <c r="O599" s="32">
        <f ca="1">SUM(INDIRECT(IMPORT_VAR[TABLENAME]&amp;"[@a"&amp;$1:$1-1&amp;"]"),INDIRECT(IMPORT_VAR[TABLENAME]&amp;"[@c"&amp;$1:$1-1&amp;"]"))</f>
        <v>3</v>
      </c>
      <c r="P599" s="33"/>
      <c r="Q599" s="33" t="str">
        <f>IF(IMPORT[[#This Row],[b3]]="","",IMPORT[[#This Row],[b3]]-IMPORT[[#This Row],[a3]])</f>
        <v/>
      </c>
      <c r="R599" s="32">
        <f ca="1">SUM(INDIRECT(IMPORT_VAR[TABLENAME]&amp;"[@a"&amp;$1:$1-1&amp;"]"),INDIRECT(IMPORT_VAR[TABLENAME]&amp;"[@c"&amp;$1:$1-1&amp;"]"))</f>
        <v>3</v>
      </c>
      <c r="S599" s="33"/>
      <c r="T599" s="33" t="str">
        <f>IF(IMPORT[[#This Row],[b4]]="","",IMPORT[[#This Row],[b4]]-IMPORT[[#This Row],[a4]])</f>
        <v/>
      </c>
      <c r="U599" s="32">
        <f ca="1">SUM(INDIRECT(IMPORT_VAR[TABLENAME]&amp;"[@a"&amp;$1:$1-1&amp;"]"),INDIRECT(IMPORT_VAR[TABLENAME]&amp;"[@c"&amp;$1:$1-1&amp;"]"))</f>
        <v>3</v>
      </c>
      <c r="V599" s="33"/>
      <c r="W599" s="31"/>
      <c r="X599" s="31" t="str">
        <f>IF(IMPORT[[#This Row],[b5]]="","",IMPORT[[#This Row],[b5]]-IMPORT[[#This Row],[a5]])</f>
        <v/>
      </c>
      <c r="Y599" s="49">
        <f ca="1">SUM(INDIRECT(IMPORT_VAR[TABLENAME]&amp;"[@a"&amp;$1:$1-1&amp;"]"),INDIRECT(IMPORT_VAR[TABLENAME]&amp;"[@c"&amp;$1:$1-1&amp;"]"))</f>
        <v>3</v>
      </c>
      <c r="Z599" s="51" t="s">
        <v>2982</v>
      </c>
      <c r="AA599" s="51" t="s">
        <v>3805</v>
      </c>
      <c r="AB599" s="51"/>
      <c r="AC599" s="51" t="str">
        <f>CONCATENATE(IMPORT[[#This Row],[1]]," ",IMPORT[[#This Row],[2]],IF(IMPORT[[#This Row],[3]]="","",CONCATENATE(" ",IMPORT[[#This Row],[3]])))</f>
        <v>Magnet XD-61</v>
      </c>
      <c r="AD599" s="51" t="str">
        <f>CONCATENATE("Import ",IMPORT[[#This Row],[Ket]])</f>
        <v>Import C6</v>
      </c>
      <c r="AE599" s="52">
        <v>320</v>
      </c>
      <c r="AF599" s="52" t="s">
        <v>5118</v>
      </c>
      <c r="AG599" s="52" t="s">
        <v>5780</v>
      </c>
      <c r="AH599" s="52">
        <f ca="1">IMPORT[[#This Row],[C]]</f>
        <v>3</v>
      </c>
      <c r="AI599" s="126" t="str">
        <f>CONCATENATE(IMPORT[[#This Row],[6]]," ",IMPORT[[#This Row],[7]])</f>
        <v>320 PCS</v>
      </c>
    </row>
    <row r="600" spans="1:35">
      <c r="A600" s="102">
        <v>598</v>
      </c>
      <c r="B600" s="31">
        <f ca="1">IF(IMPORT[[#This Row],[C]]&lt;1,"",ROW()-2)</f>
        <v>598</v>
      </c>
      <c r="C600" s="57" t="s">
        <v>2760</v>
      </c>
      <c r="D600" s="31" t="s">
        <v>2982</v>
      </c>
      <c r="E600" s="31">
        <v>240</v>
      </c>
      <c r="F600" s="31">
        <f ca="1">IMPORT[TT]</f>
        <v>5</v>
      </c>
      <c r="G600" s="31"/>
      <c r="H600" s="34" t="s">
        <v>3743</v>
      </c>
      <c r="I600" s="32">
        <v>5</v>
      </c>
      <c r="K600" s="31" t="str">
        <f>IF(IMPORT[[#This Row],[b1]]="","",IMPORT[[#This Row],[b1]]-IMPORT[[#This Row],[a1]])</f>
        <v/>
      </c>
      <c r="L600" s="32">
        <f ca="1">SUM(INDIRECT(IMPORT_VAR[TABLENAME]&amp;"[@a"&amp;$1:$1-1&amp;"]"),INDIRECT(IMPORT_VAR[TABLENAME]&amp;"[@c"&amp;$1:$1-1&amp;"]"))</f>
        <v>5</v>
      </c>
      <c r="M600" s="31"/>
      <c r="N600" s="31" t="str">
        <f>IF(IMPORT[[#This Row],[b2]]="","",IMPORT[[#This Row],[b2]]-IMPORT[[#This Row],[a2]])</f>
        <v/>
      </c>
      <c r="O600" s="32">
        <f ca="1">SUM(INDIRECT(IMPORT_VAR[TABLENAME]&amp;"[@a"&amp;$1:$1-1&amp;"]"),INDIRECT(IMPORT_VAR[TABLENAME]&amp;"[@c"&amp;$1:$1-1&amp;"]"))</f>
        <v>5</v>
      </c>
      <c r="P600" s="33"/>
      <c r="Q600" s="33" t="str">
        <f>IF(IMPORT[[#This Row],[b3]]="","",IMPORT[[#This Row],[b3]]-IMPORT[[#This Row],[a3]])</f>
        <v/>
      </c>
      <c r="R600" s="32">
        <f ca="1">SUM(INDIRECT(IMPORT_VAR[TABLENAME]&amp;"[@a"&amp;$1:$1-1&amp;"]"),INDIRECT(IMPORT_VAR[TABLENAME]&amp;"[@c"&amp;$1:$1-1&amp;"]"))</f>
        <v>5</v>
      </c>
      <c r="S600" s="33"/>
      <c r="T600" s="33" t="str">
        <f>IF(IMPORT[[#This Row],[b4]]="","",IMPORT[[#This Row],[b4]]-IMPORT[[#This Row],[a4]])</f>
        <v/>
      </c>
      <c r="U600" s="32">
        <f ca="1">SUM(INDIRECT(IMPORT_VAR[TABLENAME]&amp;"[@a"&amp;$1:$1-1&amp;"]"),INDIRECT(IMPORT_VAR[TABLENAME]&amp;"[@c"&amp;$1:$1-1&amp;"]"))</f>
        <v>5</v>
      </c>
      <c r="V600" s="33"/>
      <c r="W600" s="31"/>
      <c r="X600" s="31" t="str">
        <f>IF(IMPORT[[#This Row],[b5]]="","",IMPORT[[#This Row],[b5]]-IMPORT[[#This Row],[a5]])</f>
        <v/>
      </c>
      <c r="Y600" s="49">
        <f ca="1">SUM(INDIRECT(IMPORT_VAR[TABLENAME]&amp;"[@a"&amp;$1:$1-1&amp;"]"),INDIRECT(IMPORT_VAR[TABLENAME]&amp;"[@c"&amp;$1:$1-1&amp;"]"))</f>
        <v>5</v>
      </c>
      <c r="Z600" s="51" t="s">
        <v>2982</v>
      </c>
      <c r="AA600" s="51" t="s">
        <v>2760</v>
      </c>
      <c r="AB600" s="51"/>
      <c r="AC600" s="51" t="str">
        <f>CONCATENATE(IMPORT[[#This Row],[1]]," ",IMPORT[[#This Row],[2]],IF(IMPORT[[#This Row],[3]]="","",CONCATENATE(" ",IMPORT[[#This Row],[3]])))</f>
        <v>Magnet 009</v>
      </c>
      <c r="AD600" s="51" t="str">
        <f>CONCATENATE("Import ",IMPORT[[#This Row],[Ket]])</f>
        <v>Import C6</v>
      </c>
      <c r="AE600" s="52">
        <v>240</v>
      </c>
      <c r="AF600" s="52" t="s">
        <v>5118</v>
      </c>
      <c r="AG600" s="52" t="s">
        <v>5780</v>
      </c>
      <c r="AH600" s="52">
        <f ca="1">IMPORT[[#This Row],[C]]</f>
        <v>5</v>
      </c>
      <c r="AI600" s="126" t="str">
        <f>CONCATENATE(IMPORT[[#This Row],[6]]," ",IMPORT[[#This Row],[7]])</f>
        <v>240 PCS</v>
      </c>
    </row>
    <row r="601" spans="1:35">
      <c r="A601" s="102">
        <v>599</v>
      </c>
      <c r="B601" s="31">
        <f ca="1">IF(IMPORT[[#This Row],[C]]&lt;1,"",ROW()-2)</f>
        <v>599</v>
      </c>
      <c r="C601" s="57">
        <v>451800</v>
      </c>
      <c r="D601" s="31" t="s">
        <v>2800</v>
      </c>
      <c r="E601" s="31">
        <v>20</v>
      </c>
      <c r="F601" s="31">
        <f ca="1">IMPORT[TT]</f>
        <v>4</v>
      </c>
      <c r="G601" s="31"/>
      <c r="H601" s="34" t="s">
        <v>3743</v>
      </c>
      <c r="I601" s="32">
        <v>4</v>
      </c>
      <c r="K601" s="31" t="str">
        <f>IF(IMPORT[[#This Row],[b1]]="","",IMPORT[[#This Row],[b1]]-IMPORT[[#This Row],[a1]])</f>
        <v/>
      </c>
      <c r="L601" s="32">
        <f ca="1">SUM(INDIRECT(IMPORT_VAR[TABLENAME]&amp;"[@a"&amp;$1:$1-1&amp;"]"),INDIRECT(IMPORT_VAR[TABLENAME]&amp;"[@c"&amp;$1:$1-1&amp;"]"))</f>
        <v>4</v>
      </c>
      <c r="M601" s="31"/>
      <c r="N601" s="31" t="str">
        <f>IF(IMPORT[[#This Row],[b2]]="","",IMPORT[[#This Row],[b2]]-IMPORT[[#This Row],[a2]])</f>
        <v/>
      </c>
      <c r="O601" s="32">
        <f ca="1">SUM(INDIRECT(IMPORT_VAR[TABLENAME]&amp;"[@a"&amp;$1:$1-1&amp;"]"),INDIRECT(IMPORT_VAR[TABLENAME]&amp;"[@c"&amp;$1:$1-1&amp;"]"))</f>
        <v>4</v>
      </c>
      <c r="P601" s="33"/>
      <c r="Q601" s="33" t="str">
        <f>IF(IMPORT[[#This Row],[b3]]="","",IMPORT[[#This Row],[b3]]-IMPORT[[#This Row],[a3]])</f>
        <v/>
      </c>
      <c r="R601" s="32">
        <f ca="1">SUM(INDIRECT(IMPORT_VAR[TABLENAME]&amp;"[@a"&amp;$1:$1-1&amp;"]"),INDIRECT(IMPORT_VAR[TABLENAME]&amp;"[@c"&amp;$1:$1-1&amp;"]"))</f>
        <v>4</v>
      </c>
      <c r="S601" s="33"/>
      <c r="T601" s="33" t="str">
        <f>IF(IMPORT[[#This Row],[b4]]="","",IMPORT[[#This Row],[b4]]-IMPORT[[#This Row],[a4]])</f>
        <v/>
      </c>
      <c r="U601" s="32">
        <f ca="1">SUM(INDIRECT(IMPORT_VAR[TABLENAME]&amp;"[@a"&amp;$1:$1-1&amp;"]"),INDIRECT(IMPORT_VAR[TABLENAME]&amp;"[@c"&amp;$1:$1-1&amp;"]"))</f>
        <v>4</v>
      </c>
      <c r="V601" s="33"/>
      <c r="W601" s="31"/>
      <c r="X601" s="31" t="str">
        <f>IF(IMPORT[[#This Row],[b5]]="","",IMPORT[[#This Row],[b5]]-IMPORT[[#This Row],[a5]])</f>
        <v/>
      </c>
      <c r="Y601" s="49">
        <f ca="1">SUM(INDIRECT(IMPORT_VAR[TABLENAME]&amp;"[@a"&amp;$1:$1-1&amp;"]"),INDIRECT(IMPORT_VAR[TABLENAME]&amp;"[@c"&amp;$1:$1-1&amp;"]"))</f>
        <v>4</v>
      </c>
      <c r="Z601" s="51" t="s">
        <v>2800</v>
      </c>
      <c r="AA601" s="51">
        <v>451800</v>
      </c>
      <c r="AB601" s="51"/>
      <c r="AC601" s="51" t="str">
        <f>CONCATENATE(IMPORT[[#This Row],[1]]," ",IMPORT[[#This Row],[2]],IF(IMPORT[[#This Row],[3]]="","",CONCATENATE(" ",IMPORT[[#This Row],[3]])))</f>
        <v>Tape 451800</v>
      </c>
      <c r="AD601" s="51" t="str">
        <f>CONCATENATE("Import ",IMPORT[[#This Row],[Ket]])</f>
        <v>Import C6</v>
      </c>
      <c r="AE601" s="52">
        <v>20</v>
      </c>
      <c r="AF601" s="52" t="s">
        <v>5118</v>
      </c>
      <c r="AG601" s="52" t="s">
        <v>5780</v>
      </c>
      <c r="AH601" s="52">
        <f ca="1">IMPORT[[#This Row],[C]]</f>
        <v>4</v>
      </c>
      <c r="AI601" s="126" t="str">
        <f>CONCATENATE(IMPORT[[#This Row],[6]]," ",IMPORT[[#This Row],[7]])</f>
        <v>20 PCS</v>
      </c>
    </row>
    <row r="602" spans="1:35">
      <c r="A602" s="102">
        <v>600</v>
      </c>
      <c r="B602" s="31" t="str">
        <f ca="1">IF(IMPORT[[#This Row],[C]]&lt;1,"",ROW()-2)</f>
        <v/>
      </c>
      <c r="C602" s="57" t="s">
        <v>3806</v>
      </c>
      <c r="D602" s="31" t="s">
        <v>3807</v>
      </c>
      <c r="E602" s="31">
        <v>250</v>
      </c>
      <c r="F602" s="31">
        <f ca="1">IMPORT[TT]</f>
        <v>0</v>
      </c>
      <c r="G602" s="31"/>
      <c r="H602" s="34" t="s">
        <v>3743</v>
      </c>
      <c r="I602" s="32">
        <v>0</v>
      </c>
      <c r="K602" s="31" t="str">
        <f>IF(IMPORT[[#This Row],[b1]]="","",IMPORT[[#This Row],[b1]]-IMPORT[[#This Row],[a1]])</f>
        <v/>
      </c>
      <c r="L602" s="32">
        <f ca="1">SUM(INDIRECT(IMPORT_VAR[TABLENAME]&amp;"[@a"&amp;$1:$1-1&amp;"]"),INDIRECT(IMPORT_VAR[TABLENAME]&amp;"[@c"&amp;$1:$1-1&amp;"]"))</f>
        <v>0</v>
      </c>
      <c r="M602" s="31"/>
      <c r="N602" s="31" t="str">
        <f>IF(IMPORT[[#This Row],[b2]]="","",IMPORT[[#This Row],[b2]]-IMPORT[[#This Row],[a2]])</f>
        <v/>
      </c>
      <c r="O602" s="32">
        <f ca="1">SUM(INDIRECT(IMPORT_VAR[TABLENAME]&amp;"[@a"&amp;$1:$1-1&amp;"]"),INDIRECT(IMPORT_VAR[TABLENAME]&amp;"[@c"&amp;$1:$1-1&amp;"]"))</f>
        <v>0</v>
      </c>
      <c r="P602" s="33"/>
      <c r="Q602" s="33" t="str">
        <f>IF(IMPORT[[#This Row],[b3]]="","",IMPORT[[#This Row],[b3]]-IMPORT[[#This Row],[a3]])</f>
        <v/>
      </c>
      <c r="R602" s="32">
        <f ca="1">SUM(INDIRECT(IMPORT_VAR[TABLENAME]&amp;"[@a"&amp;$1:$1-1&amp;"]"),INDIRECT(IMPORT_VAR[TABLENAME]&amp;"[@c"&amp;$1:$1-1&amp;"]"))</f>
        <v>0</v>
      </c>
      <c r="S602" s="33"/>
      <c r="T602" s="33" t="str">
        <f>IF(IMPORT[[#This Row],[b4]]="","",IMPORT[[#This Row],[b4]]-IMPORT[[#This Row],[a4]])</f>
        <v/>
      </c>
      <c r="U602" s="32">
        <f ca="1">SUM(INDIRECT(IMPORT_VAR[TABLENAME]&amp;"[@a"&amp;$1:$1-1&amp;"]"),INDIRECT(IMPORT_VAR[TABLENAME]&amp;"[@c"&amp;$1:$1-1&amp;"]"))</f>
        <v>0</v>
      </c>
      <c r="V602" s="33"/>
      <c r="W602" s="31"/>
      <c r="X602" s="31" t="str">
        <f>IF(IMPORT[[#This Row],[b5]]="","",IMPORT[[#This Row],[b5]]-IMPORT[[#This Row],[a5]])</f>
        <v/>
      </c>
      <c r="Y602" s="49">
        <f ca="1">SUM(INDIRECT(IMPORT_VAR[TABLENAME]&amp;"[@a"&amp;$1:$1-1&amp;"]"),INDIRECT(IMPORT_VAR[TABLENAME]&amp;"[@c"&amp;$1:$1-1&amp;"]"))</f>
        <v>0</v>
      </c>
      <c r="Z602" s="51" t="s">
        <v>3807</v>
      </c>
      <c r="AA602" s="51" t="s">
        <v>3806</v>
      </c>
      <c r="AB602" s="51"/>
      <c r="AC602" s="51" t="str">
        <f>CONCATENATE(IMPORT[[#This Row],[1]]," ",IMPORT[[#This Row],[2]],IF(IMPORT[[#This Row],[3]]="","",CONCATENATE(" ",IMPORT[[#This Row],[3]])))</f>
        <v>Tube T-1</v>
      </c>
      <c r="AD602" s="51" t="str">
        <f>CONCATENATE("Import ",IMPORT[[#This Row],[Ket]])</f>
        <v>Import C6</v>
      </c>
      <c r="AE602" s="52">
        <v>250</v>
      </c>
      <c r="AF602" s="52" t="s">
        <v>5118</v>
      </c>
      <c r="AG602" s="52" t="s">
        <v>5780</v>
      </c>
      <c r="AH602" s="52">
        <f ca="1">IMPORT[[#This Row],[C]]</f>
        <v>0</v>
      </c>
      <c r="AI602" s="126" t="str">
        <f>CONCATENATE(IMPORT[[#This Row],[6]]," ",IMPORT[[#This Row],[7]])</f>
        <v>250 PCS</v>
      </c>
    </row>
    <row r="603" spans="1:35">
      <c r="A603" s="102">
        <v>601</v>
      </c>
      <c r="B603" s="31">
        <f ca="1">IF(IMPORT[[#This Row],[C]]&lt;1,"",ROW()-2)</f>
        <v>601</v>
      </c>
      <c r="C603" s="57" t="s">
        <v>3808</v>
      </c>
      <c r="D603" s="31" t="s">
        <v>2819</v>
      </c>
      <c r="E603" s="31">
        <v>4320</v>
      </c>
      <c r="F603" s="31">
        <f ca="1">IMPORT[TT]</f>
        <v>3</v>
      </c>
      <c r="G603" s="31"/>
      <c r="H603" s="34" t="s">
        <v>3809</v>
      </c>
      <c r="I603" s="32">
        <v>3</v>
      </c>
      <c r="K603" s="31" t="str">
        <f>IF(IMPORT[[#This Row],[b1]]="","",IMPORT[[#This Row],[b1]]-IMPORT[[#This Row],[a1]])</f>
        <v/>
      </c>
      <c r="L603" s="32">
        <f ca="1">SUM(INDIRECT(IMPORT_VAR[TABLENAME]&amp;"[@a"&amp;$1:$1-1&amp;"]"),INDIRECT(IMPORT_VAR[TABLENAME]&amp;"[@c"&amp;$1:$1-1&amp;"]"))</f>
        <v>3</v>
      </c>
      <c r="M603" s="31"/>
      <c r="N603" s="31" t="str">
        <f>IF(IMPORT[[#This Row],[b2]]="","",IMPORT[[#This Row],[b2]]-IMPORT[[#This Row],[a2]])</f>
        <v/>
      </c>
      <c r="O603" s="32">
        <f ca="1">SUM(INDIRECT(IMPORT_VAR[TABLENAME]&amp;"[@a"&amp;$1:$1-1&amp;"]"),INDIRECT(IMPORT_VAR[TABLENAME]&amp;"[@c"&amp;$1:$1-1&amp;"]"))</f>
        <v>3</v>
      </c>
      <c r="P603" s="33"/>
      <c r="Q603" s="33" t="str">
        <f>IF(IMPORT[[#This Row],[b3]]="","",IMPORT[[#This Row],[b3]]-IMPORT[[#This Row],[a3]])</f>
        <v/>
      </c>
      <c r="R603" s="32">
        <f ca="1">SUM(INDIRECT(IMPORT_VAR[TABLENAME]&amp;"[@a"&amp;$1:$1-1&amp;"]"),INDIRECT(IMPORT_VAR[TABLENAME]&amp;"[@c"&amp;$1:$1-1&amp;"]"))</f>
        <v>3</v>
      </c>
      <c r="S603" s="33"/>
      <c r="T603" s="33" t="str">
        <f>IF(IMPORT[[#This Row],[b4]]="","",IMPORT[[#This Row],[b4]]-IMPORT[[#This Row],[a4]])</f>
        <v/>
      </c>
      <c r="U603" s="32">
        <f ca="1">SUM(INDIRECT(IMPORT_VAR[TABLENAME]&amp;"[@a"&amp;$1:$1-1&amp;"]"),INDIRECT(IMPORT_VAR[TABLENAME]&amp;"[@c"&amp;$1:$1-1&amp;"]"))</f>
        <v>3</v>
      </c>
      <c r="V603" s="33"/>
      <c r="W603" s="31"/>
      <c r="X603" s="31" t="str">
        <f>IF(IMPORT[[#This Row],[b5]]="","",IMPORT[[#This Row],[b5]]-IMPORT[[#This Row],[a5]])</f>
        <v/>
      </c>
      <c r="Y603" s="49">
        <f ca="1">SUM(INDIRECT(IMPORT_VAR[TABLENAME]&amp;"[@a"&amp;$1:$1-1&amp;"]"),INDIRECT(IMPORT_VAR[TABLENAME]&amp;"[@c"&amp;$1:$1-1&amp;"]"))</f>
        <v>3</v>
      </c>
      <c r="Z603" s="51" t="s">
        <v>5695</v>
      </c>
      <c r="AA603" s="51" t="s">
        <v>3808</v>
      </c>
      <c r="AB603" s="51"/>
      <c r="AC603" s="51" t="str">
        <f>CONCATENATE(IMPORT[[#This Row],[1]]," ",IMPORT[[#This Row],[2]],IF(IMPORT[[#This Row],[3]]="","",CONCATENATE(" ",IMPORT[[#This Row],[3]])))</f>
        <v>Asahan TY808</v>
      </c>
      <c r="AD603" s="51" t="str">
        <f>CONCATENATE("Import ",IMPORT[[#This Row],[Ket]])</f>
        <v>Import C7</v>
      </c>
      <c r="AE603" s="52">
        <v>4320</v>
      </c>
      <c r="AF603" s="52" t="s">
        <v>5118</v>
      </c>
      <c r="AG603" s="52" t="s">
        <v>5780</v>
      </c>
      <c r="AH603" s="52">
        <f ca="1">IMPORT[[#This Row],[C]]</f>
        <v>3</v>
      </c>
      <c r="AI603" s="126" t="str">
        <f>CONCATENATE(IMPORT[[#This Row],[6]]," ",IMPORT[[#This Row],[7]])</f>
        <v>4320 PCS</v>
      </c>
    </row>
    <row r="604" spans="1:35">
      <c r="A604" s="102">
        <v>602</v>
      </c>
      <c r="B604" s="31">
        <f ca="1">IF(IMPORT[[#This Row],[C]]&lt;1,"",ROW()-2)</f>
        <v>602</v>
      </c>
      <c r="C604" s="57" t="s">
        <v>3810</v>
      </c>
      <c r="D604" s="31" t="s">
        <v>2998</v>
      </c>
      <c r="E604" s="31">
        <v>432</v>
      </c>
      <c r="F604" s="31">
        <f ca="1">IMPORT[TT]</f>
        <v>13</v>
      </c>
      <c r="G604" s="31"/>
      <c r="H604" s="34" t="s">
        <v>3809</v>
      </c>
      <c r="I604" s="32">
        <v>13</v>
      </c>
      <c r="K604" s="31" t="str">
        <f>IF(IMPORT[[#This Row],[b1]]="","",IMPORT[[#This Row],[b1]]-IMPORT[[#This Row],[a1]])</f>
        <v/>
      </c>
      <c r="L604" s="32">
        <f ca="1">SUM(INDIRECT(IMPORT_VAR[TABLENAME]&amp;"[@a"&amp;$1:$1-1&amp;"]"),INDIRECT(IMPORT_VAR[TABLENAME]&amp;"[@c"&amp;$1:$1-1&amp;"]"))</f>
        <v>13</v>
      </c>
      <c r="M604" s="31"/>
      <c r="N604" s="31" t="str">
        <f>IF(IMPORT[[#This Row],[b2]]="","",IMPORT[[#This Row],[b2]]-IMPORT[[#This Row],[a2]])</f>
        <v/>
      </c>
      <c r="O604" s="32">
        <f ca="1">SUM(INDIRECT(IMPORT_VAR[TABLENAME]&amp;"[@a"&amp;$1:$1-1&amp;"]"),INDIRECT(IMPORT_VAR[TABLENAME]&amp;"[@c"&amp;$1:$1-1&amp;"]"))</f>
        <v>13</v>
      </c>
      <c r="P604" s="33"/>
      <c r="Q604" s="33" t="str">
        <f>IF(IMPORT[[#This Row],[b3]]="","",IMPORT[[#This Row],[b3]]-IMPORT[[#This Row],[a3]])</f>
        <v/>
      </c>
      <c r="R604" s="32">
        <f ca="1">SUM(INDIRECT(IMPORT_VAR[TABLENAME]&amp;"[@a"&amp;$1:$1-1&amp;"]"),INDIRECT(IMPORT_VAR[TABLENAME]&amp;"[@c"&amp;$1:$1-1&amp;"]"))</f>
        <v>13</v>
      </c>
      <c r="S604" s="33"/>
      <c r="T604" s="33" t="str">
        <f>IF(IMPORT[[#This Row],[b4]]="","",IMPORT[[#This Row],[b4]]-IMPORT[[#This Row],[a4]])</f>
        <v/>
      </c>
      <c r="U604" s="32">
        <f ca="1">SUM(INDIRECT(IMPORT_VAR[TABLENAME]&amp;"[@a"&amp;$1:$1-1&amp;"]"),INDIRECT(IMPORT_VAR[TABLENAME]&amp;"[@c"&amp;$1:$1-1&amp;"]"))</f>
        <v>13</v>
      </c>
      <c r="V604" s="33"/>
      <c r="W604" s="31"/>
      <c r="X604" s="31" t="str">
        <f>IF(IMPORT[[#This Row],[b5]]="","",IMPORT[[#This Row],[b5]]-IMPORT[[#This Row],[a5]])</f>
        <v/>
      </c>
      <c r="Y604" s="49">
        <f ca="1">SUM(INDIRECT(IMPORT_VAR[TABLENAME]&amp;"[@a"&amp;$1:$1-1&amp;"]"),INDIRECT(IMPORT_VAR[TABLENAME]&amp;"[@c"&amp;$1:$1-1&amp;"]"))</f>
        <v>13</v>
      </c>
      <c r="Z604" s="51" t="s">
        <v>5707</v>
      </c>
      <c r="AA604" s="51" t="s">
        <v>3810</v>
      </c>
      <c r="AB604" s="52"/>
      <c r="AC604" s="52" t="str">
        <f>CONCATENATE(IMPORT[[#This Row],[1]]," ",IMPORT[[#This Row],[2]],IF(IMPORT[[#This Row],[3]]="","",CONCATENATE(" ",IMPORT[[#This Row],[3]])))</f>
        <v>Pensil Case SH-02</v>
      </c>
      <c r="AD604" s="52" t="str">
        <f>CONCATENATE("Import ",IMPORT[[#This Row],[Ket]])</f>
        <v>Import C7</v>
      </c>
      <c r="AE604" s="52">
        <v>432</v>
      </c>
      <c r="AF604" s="52" t="s">
        <v>5118</v>
      </c>
      <c r="AG604" s="52" t="s">
        <v>5780</v>
      </c>
      <c r="AH604" s="52">
        <f ca="1">IMPORT[[#This Row],[C]]</f>
        <v>13</v>
      </c>
      <c r="AI604" s="126" t="str">
        <f>CONCATENATE(IMPORT[[#This Row],[6]]," ",IMPORT[[#This Row],[7]])</f>
        <v>432 PCS</v>
      </c>
    </row>
    <row r="605" spans="1:35">
      <c r="A605" s="102">
        <v>603</v>
      </c>
      <c r="B605" s="31">
        <f ca="1">IF(IMPORT[[#This Row],[C]]&lt;1,"",ROW()-2)</f>
        <v>603</v>
      </c>
      <c r="C605" s="57" t="s">
        <v>3811</v>
      </c>
      <c r="D605" s="31" t="s">
        <v>2998</v>
      </c>
      <c r="E605" s="31">
        <v>288</v>
      </c>
      <c r="F605" s="31">
        <f ca="1">IMPORT[TT]</f>
        <v>5</v>
      </c>
      <c r="G605" s="31"/>
      <c r="H605" s="34" t="s">
        <v>3809</v>
      </c>
      <c r="I605" s="32">
        <v>5</v>
      </c>
      <c r="K605" s="31" t="str">
        <f>IF(IMPORT[[#This Row],[b1]]="","",IMPORT[[#This Row],[b1]]-IMPORT[[#This Row],[a1]])</f>
        <v/>
      </c>
      <c r="L605" s="32">
        <f ca="1">SUM(INDIRECT(IMPORT_VAR[TABLENAME]&amp;"[@a"&amp;$1:$1-1&amp;"]"),INDIRECT(IMPORT_VAR[TABLENAME]&amp;"[@c"&amp;$1:$1-1&amp;"]"))</f>
        <v>5</v>
      </c>
      <c r="M605" s="31"/>
      <c r="N605" s="31" t="str">
        <f>IF(IMPORT[[#This Row],[b2]]="","",IMPORT[[#This Row],[b2]]-IMPORT[[#This Row],[a2]])</f>
        <v/>
      </c>
      <c r="O605" s="32">
        <f ca="1">SUM(INDIRECT(IMPORT_VAR[TABLENAME]&amp;"[@a"&amp;$1:$1-1&amp;"]"),INDIRECT(IMPORT_VAR[TABLENAME]&amp;"[@c"&amp;$1:$1-1&amp;"]"))</f>
        <v>5</v>
      </c>
      <c r="P605" s="33"/>
      <c r="Q605" s="33" t="str">
        <f>IF(IMPORT[[#This Row],[b3]]="","",IMPORT[[#This Row],[b3]]-IMPORT[[#This Row],[a3]])</f>
        <v/>
      </c>
      <c r="R605" s="32">
        <f ca="1">SUM(INDIRECT(IMPORT_VAR[TABLENAME]&amp;"[@a"&amp;$1:$1-1&amp;"]"),INDIRECT(IMPORT_VAR[TABLENAME]&amp;"[@c"&amp;$1:$1-1&amp;"]"))</f>
        <v>5</v>
      </c>
      <c r="S605" s="33"/>
      <c r="T605" s="33" t="str">
        <f>IF(IMPORT[[#This Row],[b4]]="","",IMPORT[[#This Row],[b4]]-IMPORT[[#This Row],[a4]])</f>
        <v/>
      </c>
      <c r="U605" s="32">
        <f ca="1">SUM(INDIRECT(IMPORT_VAR[TABLENAME]&amp;"[@a"&amp;$1:$1-1&amp;"]"),INDIRECT(IMPORT_VAR[TABLENAME]&amp;"[@c"&amp;$1:$1-1&amp;"]"))</f>
        <v>5</v>
      </c>
      <c r="V605" s="33"/>
      <c r="W605" s="31"/>
      <c r="X605" s="31" t="str">
        <f>IF(IMPORT[[#This Row],[b5]]="","",IMPORT[[#This Row],[b5]]-IMPORT[[#This Row],[a5]])</f>
        <v/>
      </c>
      <c r="Y605" s="49">
        <f ca="1">SUM(INDIRECT(IMPORT_VAR[TABLENAME]&amp;"[@a"&amp;$1:$1-1&amp;"]"),INDIRECT(IMPORT_VAR[TABLENAME]&amp;"[@c"&amp;$1:$1-1&amp;"]"))</f>
        <v>5</v>
      </c>
      <c r="Z605" s="51" t="s">
        <v>5707</v>
      </c>
      <c r="AA605" s="51" t="s">
        <v>3811</v>
      </c>
      <c r="AB605" s="52"/>
      <c r="AC605" s="52" t="str">
        <f>CONCATENATE(IMPORT[[#This Row],[1]]," ",IMPORT[[#This Row],[2]],IF(IMPORT[[#This Row],[3]]="","",CONCATENATE(" ",IMPORT[[#This Row],[3]])))</f>
        <v>Pensil Case SH-8701</v>
      </c>
      <c r="AD605" s="52" t="str">
        <f>CONCATENATE("Import ",IMPORT[[#This Row],[Ket]])</f>
        <v>Import C7</v>
      </c>
      <c r="AE605" s="52">
        <v>288</v>
      </c>
      <c r="AF605" s="52" t="s">
        <v>5118</v>
      </c>
      <c r="AG605" s="52" t="s">
        <v>5780</v>
      </c>
      <c r="AH605" s="52">
        <f ca="1">IMPORT[[#This Row],[C]]</f>
        <v>5</v>
      </c>
      <c r="AI605" s="126" t="str">
        <f>CONCATENATE(IMPORT[[#This Row],[6]]," ",IMPORT[[#This Row],[7]])</f>
        <v>288 PCS</v>
      </c>
    </row>
    <row r="606" spans="1:35">
      <c r="A606" s="102">
        <v>604</v>
      </c>
      <c r="B606" s="31">
        <f ca="1">IF(IMPORT[[#This Row],[C]]&lt;1,"",ROW()-2)</f>
        <v>604</v>
      </c>
      <c r="C606" s="57" t="s">
        <v>3812</v>
      </c>
      <c r="D606" s="31" t="s">
        <v>2998</v>
      </c>
      <c r="E606" s="31">
        <v>288</v>
      </c>
      <c r="F606" s="31">
        <f ca="1">IMPORT[TT]</f>
        <v>2</v>
      </c>
      <c r="G606" s="31"/>
      <c r="H606" s="34" t="s">
        <v>3809</v>
      </c>
      <c r="I606" s="32">
        <v>2</v>
      </c>
      <c r="K606" s="31" t="str">
        <f>IF(IMPORT[[#This Row],[b1]]="","",IMPORT[[#This Row],[b1]]-IMPORT[[#This Row],[a1]])</f>
        <v/>
      </c>
      <c r="L606" s="32">
        <f ca="1">SUM(INDIRECT(IMPORT_VAR[TABLENAME]&amp;"[@a"&amp;$1:$1-1&amp;"]"),INDIRECT(IMPORT_VAR[TABLENAME]&amp;"[@c"&amp;$1:$1-1&amp;"]"))</f>
        <v>2</v>
      </c>
      <c r="M606" s="31"/>
      <c r="N606" s="31" t="str">
        <f>IF(IMPORT[[#This Row],[b2]]="","",IMPORT[[#This Row],[b2]]-IMPORT[[#This Row],[a2]])</f>
        <v/>
      </c>
      <c r="O606" s="32">
        <f ca="1">SUM(INDIRECT(IMPORT_VAR[TABLENAME]&amp;"[@a"&amp;$1:$1-1&amp;"]"),INDIRECT(IMPORT_VAR[TABLENAME]&amp;"[@c"&amp;$1:$1-1&amp;"]"))</f>
        <v>2</v>
      </c>
      <c r="P606" s="33"/>
      <c r="Q606" s="33" t="str">
        <f>IF(IMPORT[[#This Row],[b3]]="","",IMPORT[[#This Row],[b3]]-IMPORT[[#This Row],[a3]])</f>
        <v/>
      </c>
      <c r="R606" s="32">
        <f ca="1">SUM(INDIRECT(IMPORT_VAR[TABLENAME]&amp;"[@a"&amp;$1:$1-1&amp;"]"),INDIRECT(IMPORT_VAR[TABLENAME]&amp;"[@c"&amp;$1:$1-1&amp;"]"))</f>
        <v>2</v>
      </c>
      <c r="S606" s="33"/>
      <c r="T606" s="33" t="str">
        <f>IF(IMPORT[[#This Row],[b4]]="","",IMPORT[[#This Row],[b4]]-IMPORT[[#This Row],[a4]])</f>
        <v/>
      </c>
      <c r="U606" s="32">
        <f ca="1">SUM(INDIRECT(IMPORT_VAR[TABLENAME]&amp;"[@a"&amp;$1:$1-1&amp;"]"),INDIRECT(IMPORT_VAR[TABLENAME]&amp;"[@c"&amp;$1:$1-1&amp;"]"))</f>
        <v>2</v>
      </c>
      <c r="V606" s="33"/>
      <c r="W606" s="31"/>
      <c r="X606" s="31" t="str">
        <f>IF(IMPORT[[#This Row],[b5]]="","",IMPORT[[#This Row],[b5]]-IMPORT[[#This Row],[a5]])</f>
        <v/>
      </c>
      <c r="Y606" s="49">
        <f ca="1">SUM(INDIRECT(IMPORT_VAR[TABLENAME]&amp;"[@a"&amp;$1:$1-1&amp;"]"),INDIRECT(IMPORT_VAR[TABLENAME]&amp;"[@c"&amp;$1:$1-1&amp;"]"))</f>
        <v>2</v>
      </c>
      <c r="Z606" s="51" t="s">
        <v>5707</v>
      </c>
      <c r="AA606" s="51" t="s">
        <v>3812</v>
      </c>
      <c r="AB606" s="52"/>
      <c r="AC606" s="52" t="str">
        <f>CONCATENATE(IMPORT[[#This Row],[1]]," ",IMPORT[[#This Row],[2]],IF(IMPORT[[#This Row],[3]]="","",CONCATENATE(" ",IMPORT[[#This Row],[3]])))</f>
        <v>Pensil Case SH-8702</v>
      </c>
      <c r="AD606" s="52" t="str">
        <f>CONCATENATE("Import ",IMPORT[[#This Row],[Ket]])</f>
        <v>Import C7</v>
      </c>
      <c r="AE606" s="52">
        <v>288</v>
      </c>
      <c r="AF606" s="52" t="s">
        <v>5118</v>
      </c>
      <c r="AG606" s="52" t="s">
        <v>5780</v>
      </c>
      <c r="AH606" s="52">
        <f ca="1">IMPORT[[#This Row],[C]]</f>
        <v>2</v>
      </c>
      <c r="AI606" s="126" t="str">
        <f>CONCATENATE(IMPORT[[#This Row],[6]]," ",IMPORT[[#This Row],[7]])</f>
        <v>288 PCS</v>
      </c>
    </row>
    <row r="607" spans="1:35">
      <c r="A607" s="102">
        <v>605</v>
      </c>
      <c r="B607" s="31">
        <f ca="1">IF(IMPORT[[#This Row],[C]]&lt;1,"",ROW()-2)</f>
        <v>605</v>
      </c>
      <c r="C607" s="57" t="s">
        <v>3813</v>
      </c>
      <c r="D607" s="31" t="s">
        <v>2998</v>
      </c>
      <c r="E607" s="31">
        <v>288</v>
      </c>
      <c r="F607" s="31">
        <f ca="1">IMPORT[TT]</f>
        <v>1</v>
      </c>
      <c r="G607" s="31"/>
      <c r="H607" s="34" t="s">
        <v>3809</v>
      </c>
      <c r="I607" s="32">
        <v>1</v>
      </c>
      <c r="K607" s="31" t="str">
        <f>IF(IMPORT[[#This Row],[b1]]="","",IMPORT[[#This Row],[b1]]-IMPORT[[#This Row],[a1]])</f>
        <v/>
      </c>
      <c r="L607" s="32">
        <f ca="1">SUM(INDIRECT(IMPORT_VAR[TABLENAME]&amp;"[@a"&amp;$1:$1-1&amp;"]"),INDIRECT(IMPORT_VAR[TABLENAME]&amp;"[@c"&amp;$1:$1-1&amp;"]"))</f>
        <v>1</v>
      </c>
      <c r="M607" s="31"/>
      <c r="N607" s="31" t="str">
        <f>IF(IMPORT[[#This Row],[b2]]="","",IMPORT[[#This Row],[b2]]-IMPORT[[#This Row],[a2]])</f>
        <v/>
      </c>
      <c r="O607" s="32">
        <f ca="1">SUM(INDIRECT(IMPORT_VAR[TABLENAME]&amp;"[@a"&amp;$1:$1-1&amp;"]"),INDIRECT(IMPORT_VAR[TABLENAME]&amp;"[@c"&amp;$1:$1-1&amp;"]"))</f>
        <v>1</v>
      </c>
      <c r="P607" s="33"/>
      <c r="Q607" s="33" t="str">
        <f>IF(IMPORT[[#This Row],[b3]]="","",IMPORT[[#This Row],[b3]]-IMPORT[[#This Row],[a3]])</f>
        <v/>
      </c>
      <c r="R607" s="32">
        <f ca="1">SUM(INDIRECT(IMPORT_VAR[TABLENAME]&amp;"[@a"&amp;$1:$1-1&amp;"]"),INDIRECT(IMPORT_VAR[TABLENAME]&amp;"[@c"&amp;$1:$1-1&amp;"]"))</f>
        <v>1</v>
      </c>
      <c r="S607" s="33"/>
      <c r="T607" s="33" t="str">
        <f>IF(IMPORT[[#This Row],[b4]]="","",IMPORT[[#This Row],[b4]]-IMPORT[[#This Row],[a4]])</f>
        <v/>
      </c>
      <c r="U607" s="32">
        <f ca="1">SUM(INDIRECT(IMPORT_VAR[TABLENAME]&amp;"[@a"&amp;$1:$1-1&amp;"]"),INDIRECT(IMPORT_VAR[TABLENAME]&amp;"[@c"&amp;$1:$1-1&amp;"]"))</f>
        <v>1</v>
      </c>
      <c r="V607" s="33"/>
      <c r="W607" s="31"/>
      <c r="X607" s="31" t="str">
        <f>IF(IMPORT[[#This Row],[b5]]="","",IMPORT[[#This Row],[b5]]-IMPORT[[#This Row],[a5]])</f>
        <v/>
      </c>
      <c r="Y607" s="49">
        <f ca="1">SUM(INDIRECT(IMPORT_VAR[TABLENAME]&amp;"[@a"&amp;$1:$1-1&amp;"]"),INDIRECT(IMPORT_VAR[TABLENAME]&amp;"[@c"&amp;$1:$1-1&amp;"]"))</f>
        <v>1</v>
      </c>
      <c r="Z607" s="51" t="s">
        <v>5707</v>
      </c>
      <c r="AA607" s="51" t="s">
        <v>3813</v>
      </c>
      <c r="AB607" s="52"/>
      <c r="AC607" s="52" t="str">
        <f>CONCATENATE(IMPORT[[#This Row],[1]]," ",IMPORT[[#This Row],[2]],IF(IMPORT[[#This Row],[3]]="","",CONCATENATE(" ",IMPORT[[#This Row],[3]])))</f>
        <v>Pensil Case SH-8703</v>
      </c>
      <c r="AD607" s="52" t="str">
        <f>CONCATENATE("Import ",IMPORT[[#This Row],[Ket]])</f>
        <v>Import C7</v>
      </c>
      <c r="AE607" s="52">
        <v>288</v>
      </c>
      <c r="AF607" s="52" t="s">
        <v>5118</v>
      </c>
      <c r="AG607" s="52" t="s">
        <v>5780</v>
      </c>
      <c r="AH607" s="52">
        <f ca="1">IMPORT[[#This Row],[C]]</f>
        <v>1</v>
      </c>
      <c r="AI607" s="126" t="str">
        <f>CONCATENATE(IMPORT[[#This Row],[6]]," ",IMPORT[[#This Row],[7]])</f>
        <v>288 PCS</v>
      </c>
    </row>
    <row r="608" spans="1:35">
      <c r="A608" s="102">
        <v>606</v>
      </c>
      <c r="B608" s="31">
        <f ca="1">IF(IMPORT[[#This Row],[C]]&lt;1,"",ROW()-2)</f>
        <v>606</v>
      </c>
      <c r="C608" s="57" t="s">
        <v>3814</v>
      </c>
      <c r="D608" s="31" t="s">
        <v>2998</v>
      </c>
      <c r="E608" s="31">
        <v>288</v>
      </c>
      <c r="F608" s="31">
        <f ca="1">IMPORT[TT]</f>
        <v>2</v>
      </c>
      <c r="G608" s="31"/>
      <c r="H608" s="34" t="s">
        <v>3809</v>
      </c>
      <c r="I608" s="32">
        <v>2</v>
      </c>
      <c r="K608" s="31" t="str">
        <f>IF(IMPORT[[#This Row],[b1]]="","",IMPORT[[#This Row],[b1]]-IMPORT[[#This Row],[a1]])</f>
        <v/>
      </c>
      <c r="L608" s="32">
        <f ca="1">SUM(INDIRECT(IMPORT_VAR[TABLENAME]&amp;"[@a"&amp;$1:$1-1&amp;"]"),INDIRECT(IMPORT_VAR[TABLENAME]&amp;"[@c"&amp;$1:$1-1&amp;"]"))</f>
        <v>2</v>
      </c>
      <c r="M608" s="31"/>
      <c r="N608" s="31" t="str">
        <f>IF(IMPORT[[#This Row],[b2]]="","",IMPORT[[#This Row],[b2]]-IMPORT[[#This Row],[a2]])</f>
        <v/>
      </c>
      <c r="O608" s="32">
        <f ca="1">SUM(INDIRECT(IMPORT_VAR[TABLENAME]&amp;"[@a"&amp;$1:$1-1&amp;"]"),INDIRECT(IMPORT_VAR[TABLENAME]&amp;"[@c"&amp;$1:$1-1&amp;"]"))</f>
        <v>2</v>
      </c>
      <c r="P608" s="33"/>
      <c r="Q608" s="33" t="str">
        <f>IF(IMPORT[[#This Row],[b3]]="","",IMPORT[[#This Row],[b3]]-IMPORT[[#This Row],[a3]])</f>
        <v/>
      </c>
      <c r="R608" s="32">
        <f ca="1">SUM(INDIRECT(IMPORT_VAR[TABLENAME]&amp;"[@a"&amp;$1:$1-1&amp;"]"),INDIRECT(IMPORT_VAR[TABLENAME]&amp;"[@c"&amp;$1:$1-1&amp;"]"))</f>
        <v>2</v>
      </c>
      <c r="S608" s="33"/>
      <c r="T608" s="33" t="str">
        <f>IF(IMPORT[[#This Row],[b4]]="","",IMPORT[[#This Row],[b4]]-IMPORT[[#This Row],[a4]])</f>
        <v/>
      </c>
      <c r="U608" s="32">
        <f ca="1">SUM(INDIRECT(IMPORT_VAR[TABLENAME]&amp;"[@a"&amp;$1:$1-1&amp;"]"),INDIRECT(IMPORT_VAR[TABLENAME]&amp;"[@c"&amp;$1:$1-1&amp;"]"))</f>
        <v>2</v>
      </c>
      <c r="V608" s="33"/>
      <c r="W608" s="31"/>
      <c r="X608" s="31" t="str">
        <f>IF(IMPORT[[#This Row],[b5]]="","",IMPORT[[#This Row],[b5]]-IMPORT[[#This Row],[a5]])</f>
        <v/>
      </c>
      <c r="Y608" s="49">
        <f ca="1">SUM(INDIRECT(IMPORT_VAR[TABLENAME]&amp;"[@a"&amp;$1:$1-1&amp;"]"),INDIRECT(IMPORT_VAR[TABLENAME]&amp;"[@c"&amp;$1:$1-1&amp;"]"))</f>
        <v>2</v>
      </c>
      <c r="Z608" s="51" t="s">
        <v>5707</v>
      </c>
      <c r="AA608" s="51" t="s">
        <v>3814</v>
      </c>
      <c r="AB608" s="52"/>
      <c r="AC608" s="52" t="str">
        <f>CONCATENATE(IMPORT[[#This Row],[1]]," ",IMPORT[[#This Row],[2]],IF(IMPORT[[#This Row],[3]]="","",CONCATENATE(" ",IMPORT[[#This Row],[3]])))</f>
        <v>Pensil Case SH-8704</v>
      </c>
      <c r="AD608" s="52" t="str">
        <f>CONCATENATE("Import ",IMPORT[[#This Row],[Ket]])</f>
        <v>Import C7</v>
      </c>
      <c r="AE608" s="52">
        <v>288</v>
      </c>
      <c r="AF608" s="52" t="s">
        <v>5118</v>
      </c>
      <c r="AG608" s="52" t="s">
        <v>5780</v>
      </c>
      <c r="AH608" s="52">
        <f ca="1">IMPORT[[#This Row],[C]]</f>
        <v>2</v>
      </c>
      <c r="AI608" s="126" t="str">
        <f>CONCATENATE(IMPORT[[#This Row],[6]]," ",IMPORT[[#This Row],[7]])</f>
        <v>288 PCS</v>
      </c>
    </row>
    <row r="609" spans="1:35">
      <c r="A609" s="102">
        <v>607</v>
      </c>
      <c r="B609" s="31">
        <f ca="1">IF(IMPORT[[#This Row],[C]]&lt;1,"",ROW()-2)</f>
        <v>607</v>
      </c>
      <c r="C609" s="57" t="s">
        <v>3815</v>
      </c>
      <c r="D609" s="31" t="s">
        <v>2998</v>
      </c>
      <c r="E609" s="31">
        <v>288</v>
      </c>
      <c r="F609" s="31">
        <f ca="1">IMPORT[TT]</f>
        <v>3</v>
      </c>
      <c r="G609" s="31"/>
      <c r="H609" s="34" t="s">
        <v>3809</v>
      </c>
      <c r="I609" s="32">
        <v>3</v>
      </c>
      <c r="K609" s="31" t="str">
        <f>IF(IMPORT[[#This Row],[b1]]="","",IMPORT[[#This Row],[b1]]-IMPORT[[#This Row],[a1]])</f>
        <v/>
      </c>
      <c r="L609" s="32">
        <f ca="1">SUM(INDIRECT(IMPORT_VAR[TABLENAME]&amp;"[@a"&amp;$1:$1-1&amp;"]"),INDIRECT(IMPORT_VAR[TABLENAME]&amp;"[@c"&amp;$1:$1-1&amp;"]"))</f>
        <v>3</v>
      </c>
      <c r="M609" s="31"/>
      <c r="N609" s="31" t="str">
        <f>IF(IMPORT[[#This Row],[b2]]="","",IMPORT[[#This Row],[b2]]-IMPORT[[#This Row],[a2]])</f>
        <v/>
      </c>
      <c r="O609" s="32">
        <f ca="1">SUM(INDIRECT(IMPORT_VAR[TABLENAME]&amp;"[@a"&amp;$1:$1-1&amp;"]"),INDIRECT(IMPORT_VAR[TABLENAME]&amp;"[@c"&amp;$1:$1-1&amp;"]"))</f>
        <v>3</v>
      </c>
      <c r="P609" s="33"/>
      <c r="Q609" s="33" t="str">
        <f>IF(IMPORT[[#This Row],[b3]]="","",IMPORT[[#This Row],[b3]]-IMPORT[[#This Row],[a3]])</f>
        <v/>
      </c>
      <c r="R609" s="32">
        <f ca="1">SUM(INDIRECT(IMPORT_VAR[TABLENAME]&amp;"[@a"&amp;$1:$1-1&amp;"]"),INDIRECT(IMPORT_VAR[TABLENAME]&amp;"[@c"&amp;$1:$1-1&amp;"]"))</f>
        <v>3</v>
      </c>
      <c r="S609" s="33"/>
      <c r="T609" s="33" t="str">
        <f>IF(IMPORT[[#This Row],[b4]]="","",IMPORT[[#This Row],[b4]]-IMPORT[[#This Row],[a4]])</f>
        <v/>
      </c>
      <c r="U609" s="32">
        <f ca="1">SUM(INDIRECT(IMPORT_VAR[TABLENAME]&amp;"[@a"&amp;$1:$1-1&amp;"]"),INDIRECT(IMPORT_VAR[TABLENAME]&amp;"[@c"&amp;$1:$1-1&amp;"]"))</f>
        <v>3</v>
      </c>
      <c r="V609" s="33"/>
      <c r="W609" s="31"/>
      <c r="X609" s="31" t="str">
        <f>IF(IMPORT[[#This Row],[b5]]="","",IMPORT[[#This Row],[b5]]-IMPORT[[#This Row],[a5]])</f>
        <v/>
      </c>
      <c r="Y609" s="49">
        <f ca="1">SUM(INDIRECT(IMPORT_VAR[TABLENAME]&amp;"[@a"&amp;$1:$1-1&amp;"]"),INDIRECT(IMPORT_VAR[TABLENAME]&amp;"[@c"&amp;$1:$1-1&amp;"]"))</f>
        <v>3</v>
      </c>
      <c r="Z609" s="51" t="s">
        <v>5707</v>
      </c>
      <c r="AA609" s="51" t="s">
        <v>3815</v>
      </c>
      <c r="AB609" s="52"/>
      <c r="AC609" s="52" t="str">
        <f>CONCATENATE(IMPORT[[#This Row],[1]]," ",IMPORT[[#This Row],[2]],IF(IMPORT[[#This Row],[3]]="","",CONCATENATE(" ",IMPORT[[#This Row],[3]])))</f>
        <v>Pensil Case SH-8705</v>
      </c>
      <c r="AD609" s="52" t="str">
        <f>CONCATENATE("Import ",IMPORT[[#This Row],[Ket]])</f>
        <v>Import C7</v>
      </c>
      <c r="AE609" s="52">
        <v>288</v>
      </c>
      <c r="AF609" s="52" t="s">
        <v>5118</v>
      </c>
      <c r="AG609" s="52" t="s">
        <v>5780</v>
      </c>
      <c r="AH609" s="52">
        <f ca="1">IMPORT[[#This Row],[C]]</f>
        <v>3</v>
      </c>
      <c r="AI609" s="126" t="str">
        <f>CONCATENATE(IMPORT[[#This Row],[6]]," ",IMPORT[[#This Row],[7]])</f>
        <v>288 PCS</v>
      </c>
    </row>
    <row r="610" spans="1:35">
      <c r="A610" s="102">
        <v>608</v>
      </c>
      <c r="B610" s="31">
        <f ca="1">IF(IMPORT[[#This Row],[C]]&lt;1,"",ROW()-2)</f>
        <v>608</v>
      </c>
      <c r="C610" s="57" t="s">
        <v>3816</v>
      </c>
      <c r="D610" s="31" t="s">
        <v>3286</v>
      </c>
      <c r="E610" s="31">
        <v>2304</v>
      </c>
      <c r="F610" s="31">
        <f ca="1">IMPORT[TT]</f>
        <v>5</v>
      </c>
      <c r="G610" s="31"/>
      <c r="H610" s="34" t="s">
        <v>3809</v>
      </c>
      <c r="I610" s="32">
        <v>5</v>
      </c>
      <c r="K610" s="31" t="str">
        <f>IF(IMPORT[[#This Row],[b1]]="","",IMPORT[[#This Row],[b1]]-IMPORT[[#This Row],[a1]])</f>
        <v/>
      </c>
      <c r="L610" s="32">
        <f ca="1">SUM(INDIRECT(IMPORT_VAR[TABLENAME]&amp;"[@a"&amp;$1:$1-1&amp;"]"),INDIRECT(IMPORT_VAR[TABLENAME]&amp;"[@c"&amp;$1:$1-1&amp;"]"))</f>
        <v>5</v>
      </c>
      <c r="M610" s="31"/>
      <c r="N610" s="31" t="str">
        <f>IF(IMPORT[[#This Row],[b2]]="","",IMPORT[[#This Row],[b2]]-IMPORT[[#This Row],[a2]])</f>
        <v/>
      </c>
      <c r="O610" s="32">
        <f ca="1">SUM(INDIRECT(IMPORT_VAR[TABLENAME]&amp;"[@a"&amp;$1:$1-1&amp;"]"),INDIRECT(IMPORT_VAR[TABLENAME]&amp;"[@c"&amp;$1:$1-1&amp;"]"))</f>
        <v>5</v>
      </c>
      <c r="P610" s="33"/>
      <c r="Q610" s="33" t="str">
        <f>IF(IMPORT[[#This Row],[b3]]="","",IMPORT[[#This Row],[b3]]-IMPORT[[#This Row],[a3]])</f>
        <v/>
      </c>
      <c r="R610" s="32">
        <f ca="1">SUM(INDIRECT(IMPORT_VAR[TABLENAME]&amp;"[@a"&amp;$1:$1-1&amp;"]"),INDIRECT(IMPORT_VAR[TABLENAME]&amp;"[@c"&amp;$1:$1-1&amp;"]"))</f>
        <v>5</v>
      </c>
      <c r="S610" s="33"/>
      <c r="T610" s="33" t="str">
        <f>IF(IMPORT[[#This Row],[b4]]="","",IMPORT[[#This Row],[b4]]-IMPORT[[#This Row],[a4]])</f>
        <v/>
      </c>
      <c r="U610" s="32">
        <f ca="1">SUM(INDIRECT(IMPORT_VAR[TABLENAME]&amp;"[@a"&amp;$1:$1-1&amp;"]"),INDIRECT(IMPORT_VAR[TABLENAME]&amp;"[@c"&amp;$1:$1-1&amp;"]"))</f>
        <v>5</v>
      </c>
      <c r="V610" s="33"/>
      <c r="W610" s="31"/>
      <c r="X610" s="31" t="str">
        <f>IF(IMPORT[[#This Row],[b5]]="","",IMPORT[[#This Row],[b5]]-IMPORT[[#This Row],[a5]])</f>
        <v/>
      </c>
      <c r="Y610" s="49">
        <f ca="1">SUM(INDIRECT(IMPORT_VAR[TABLENAME]&amp;"[@a"&amp;$1:$1-1&amp;"]"),INDIRECT(IMPORT_VAR[TABLENAME]&amp;"[@c"&amp;$1:$1-1&amp;"]"))</f>
        <v>5</v>
      </c>
      <c r="Z610" s="51" t="s">
        <v>3286</v>
      </c>
      <c r="AA610" s="51">
        <v>830</v>
      </c>
      <c r="AB610" s="51" t="str">
        <f t="shared" ref="AB610:AB617" si="0">"+ Stip"</f>
        <v>+ Stip</v>
      </c>
      <c r="AC610" s="51" t="str">
        <f>CONCATENATE(IMPORT[[#This Row],[1]]," ",IMPORT[[#This Row],[2]],IF(IMPORT[[#This Row],[3]]="","",CONCATENATE(" ",IMPORT[[#This Row],[3]])))</f>
        <v>Gel Pen 830 + Stip</v>
      </c>
      <c r="AD610" s="51" t="str">
        <f>CONCATENATE("Import ",IMPORT[[#This Row],[Ket]])</f>
        <v>Import C7</v>
      </c>
      <c r="AE610" s="52">
        <v>2304</v>
      </c>
      <c r="AF610" s="52" t="s">
        <v>5118</v>
      </c>
      <c r="AG610" s="52" t="s">
        <v>5780</v>
      </c>
      <c r="AH610" s="52">
        <f ca="1">IMPORT[[#This Row],[C]]</f>
        <v>5</v>
      </c>
      <c r="AI610" s="126" t="str">
        <f>CONCATENATE(IMPORT[[#This Row],[6]]," ",IMPORT[[#This Row],[7]])</f>
        <v>2304 PCS</v>
      </c>
    </row>
    <row r="611" spans="1:35">
      <c r="A611" s="102">
        <v>609</v>
      </c>
      <c r="B611" s="31">
        <f ca="1">IF(IMPORT[[#This Row],[C]]&lt;1,"",ROW()-2)</f>
        <v>609</v>
      </c>
      <c r="C611" s="57" t="s">
        <v>3817</v>
      </c>
      <c r="D611" s="31" t="s">
        <v>3286</v>
      </c>
      <c r="E611" s="31">
        <v>2304</v>
      </c>
      <c r="F611" s="31">
        <f ca="1">IMPORT[TT]</f>
        <v>1</v>
      </c>
      <c r="G611" s="31"/>
      <c r="H611" s="34" t="s">
        <v>3809</v>
      </c>
      <c r="I611" s="32">
        <v>1</v>
      </c>
      <c r="K611" s="31" t="str">
        <f>IF(IMPORT[[#This Row],[b1]]="","",IMPORT[[#This Row],[b1]]-IMPORT[[#This Row],[a1]])</f>
        <v/>
      </c>
      <c r="L611" s="32">
        <f ca="1">SUM(INDIRECT(IMPORT_VAR[TABLENAME]&amp;"[@a"&amp;$1:$1-1&amp;"]"),INDIRECT(IMPORT_VAR[TABLENAME]&amp;"[@c"&amp;$1:$1-1&amp;"]"))</f>
        <v>1</v>
      </c>
      <c r="M611" s="31"/>
      <c r="N611" s="31" t="str">
        <f>IF(IMPORT[[#This Row],[b2]]="","",IMPORT[[#This Row],[b2]]-IMPORT[[#This Row],[a2]])</f>
        <v/>
      </c>
      <c r="O611" s="32">
        <f ca="1">SUM(INDIRECT(IMPORT_VAR[TABLENAME]&amp;"[@a"&amp;$1:$1-1&amp;"]"),INDIRECT(IMPORT_VAR[TABLENAME]&amp;"[@c"&amp;$1:$1-1&amp;"]"))</f>
        <v>1</v>
      </c>
      <c r="P611" s="33"/>
      <c r="Q611" s="33" t="str">
        <f>IF(IMPORT[[#This Row],[b3]]="","",IMPORT[[#This Row],[b3]]-IMPORT[[#This Row],[a3]])</f>
        <v/>
      </c>
      <c r="R611" s="32">
        <f ca="1">SUM(INDIRECT(IMPORT_VAR[TABLENAME]&amp;"[@a"&amp;$1:$1-1&amp;"]"),INDIRECT(IMPORT_VAR[TABLENAME]&amp;"[@c"&amp;$1:$1-1&amp;"]"))</f>
        <v>1</v>
      </c>
      <c r="S611" s="33"/>
      <c r="T611" s="33" t="str">
        <f>IF(IMPORT[[#This Row],[b4]]="","",IMPORT[[#This Row],[b4]]-IMPORT[[#This Row],[a4]])</f>
        <v/>
      </c>
      <c r="U611" s="32">
        <f ca="1">SUM(INDIRECT(IMPORT_VAR[TABLENAME]&amp;"[@a"&amp;$1:$1-1&amp;"]"),INDIRECT(IMPORT_VAR[TABLENAME]&amp;"[@c"&amp;$1:$1-1&amp;"]"))</f>
        <v>1</v>
      </c>
      <c r="V611" s="33"/>
      <c r="W611" s="31"/>
      <c r="X611" s="31" t="str">
        <f>IF(IMPORT[[#This Row],[b5]]="","",IMPORT[[#This Row],[b5]]-IMPORT[[#This Row],[a5]])</f>
        <v/>
      </c>
      <c r="Y611" s="49">
        <f ca="1">SUM(INDIRECT(IMPORT_VAR[TABLENAME]&amp;"[@a"&amp;$1:$1-1&amp;"]"),INDIRECT(IMPORT_VAR[TABLENAME]&amp;"[@c"&amp;$1:$1-1&amp;"]"))</f>
        <v>1</v>
      </c>
      <c r="Z611" s="51" t="s">
        <v>3286</v>
      </c>
      <c r="AA611" s="51">
        <v>832</v>
      </c>
      <c r="AB611" s="51" t="str">
        <f t="shared" si="0"/>
        <v>+ Stip</v>
      </c>
      <c r="AC611" s="51" t="str">
        <f>CONCATENATE(IMPORT[[#This Row],[1]]," ",IMPORT[[#This Row],[2]],IF(IMPORT[[#This Row],[3]]="","",CONCATENATE(" ",IMPORT[[#This Row],[3]])))</f>
        <v>Gel Pen 832 + Stip</v>
      </c>
      <c r="AD611" s="51" t="str">
        <f>CONCATENATE("Import ",IMPORT[[#This Row],[Ket]])</f>
        <v>Import C7</v>
      </c>
      <c r="AE611" s="52">
        <v>2304</v>
      </c>
      <c r="AF611" s="52" t="s">
        <v>5118</v>
      </c>
      <c r="AG611" s="52" t="s">
        <v>5780</v>
      </c>
      <c r="AH611" s="52">
        <f ca="1">IMPORT[[#This Row],[C]]</f>
        <v>1</v>
      </c>
      <c r="AI611" s="126" t="str">
        <f>CONCATENATE(IMPORT[[#This Row],[6]]," ",IMPORT[[#This Row],[7]])</f>
        <v>2304 PCS</v>
      </c>
    </row>
    <row r="612" spans="1:35">
      <c r="A612" s="102">
        <v>610</v>
      </c>
      <c r="B612" s="31">
        <f ca="1">IF(IMPORT[[#This Row],[C]]&lt;1,"",ROW()-2)</f>
        <v>610</v>
      </c>
      <c r="C612" s="57" t="s">
        <v>3818</v>
      </c>
      <c r="D612" s="31" t="s">
        <v>3286</v>
      </c>
      <c r="E612" s="31">
        <v>2304</v>
      </c>
      <c r="F612" s="31">
        <f ca="1">IMPORT[TT]</f>
        <v>5</v>
      </c>
      <c r="G612" s="31"/>
      <c r="H612" s="34" t="s">
        <v>3809</v>
      </c>
      <c r="I612" s="32">
        <v>5</v>
      </c>
      <c r="K612" s="31" t="str">
        <f>IF(IMPORT[[#This Row],[b1]]="","",IMPORT[[#This Row],[b1]]-IMPORT[[#This Row],[a1]])</f>
        <v/>
      </c>
      <c r="L612" s="32">
        <f ca="1">SUM(INDIRECT(IMPORT_VAR[TABLENAME]&amp;"[@a"&amp;$1:$1-1&amp;"]"),INDIRECT(IMPORT_VAR[TABLENAME]&amp;"[@c"&amp;$1:$1-1&amp;"]"))</f>
        <v>5</v>
      </c>
      <c r="M612" s="31"/>
      <c r="N612" s="31" t="str">
        <f>IF(IMPORT[[#This Row],[b2]]="","",IMPORT[[#This Row],[b2]]-IMPORT[[#This Row],[a2]])</f>
        <v/>
      </c>
      <c r="O612" s="32">
        <f ca="1">SUM(INDIRECT(IMPORT_VAR[TABLENAME]&amp;"[@a"&amp;$1:$1-1&amp;"]"),INDIRECT(IMPORT_VAR[TABLENAME]&amp;"[@c"&amp;$1:$1-1&amp;"]"))</f>
        <v>5</v>
      </c>
      <c r="P612" s="33"/>
      <c r="Q612" s="33" t="str">
        <f>IF(IMPORT[[#This Row],[b3]]="","",IMPORT[[#This Row],[b3]]-IMPORT[[#This Row],[a3]])</f>
        <v/>
      </c>
      <c r="R612" s="32">
        <f ca="1">SUM(INDIRECT(IMPORT_VAR[TABLENAME]&amp;"[@a"&amp;$1:$1-1&amp;"]"),INDIRECT(IMPORT_VAR[TABLENAME]&amp;"[@c"&amp;$1:$1-1&amp;"]"))</f>
        <v>5</v>
      </c>
      <c r="S612" s="33"/>
      <c r="T612" s="33" t="str">
        <f>IF(IMPORT[[#This Row],[b4]]="","",IMPORT[[#This Row],[b4]]-IMPORT[[#This Row],[a4]])</f>
        <v/>
      </c>
      <c r="U612" s="32">
        <f ca="1">SUM(INDIRECT(IMPORT_VAR[TABLENAME]&amp;"[@a"&amp;$1:$1-1&amp;"]"),INDIRECT(IMPORT_VAR[TABLENAME]&amp;"[@c"&amp;$1:$1-1&amp;"]"))</f>
        <v>5</v>
      </c>
      <c r="V612" s="33"/>
      <c r="W612" s="31"/>
      <c r="X612" s="31" t="str">
        <f>IF(IMPORT[[#This Row],[b5]]="","",IMPORT[[#This Row],[b5]]-IMPORT[[#This Row],[a5]])</f>
        <v/>
      </c>
      <c r="Y612" s="49">
        <f ca="1">SUM(INDIRECT(IMPORT_VAR[TABLENAME]&amp;"[@a"&amp;$1:$1-1&amp;"]"),INDIRECT(IMPORT_VAR[TABLENAME]&amp;"[@c"&amp;$1:$1-1&amp;"]"))</f>
        <v>5</v>
      </c>
      <c r="Z612" s="51" t="s">
        <v>3286</v>
      </c>
      <c r="AA612" s="51">
        <v>835</v>
      </c>
      <c r="AB612" s="51" t="str">
        <f t="shared" si="0"/>
        <v>+ Stip</v>
      </c>
      <c r="AC612" s="51" t="str">
        <f>CONCATENATE(IMPORT[[#This Row],[1]]," ",IMPORT[[#This Row],[2]],IF(IMPORT[[#This Row],[3]]="","",CONCATENATE(" ",IMPORT[[#This Row],[3]])))</f>
        <v>Gel Pen 835 + Stip</v>
      </c>
      <c r="AD612" s="51" t="str">
        <f>CONCATENATE("Import ",IMPORT[[#This Row],[Ket]])</f>
        <v>Import C7</v>
      </c>
      <c r="AE612" s="52">
        <v>2304</v>
      </c>
      <c r="AF612" s="52" t="s">
        <v>5118</v>
      </c>
      <c r="AG612" s="52" t="s">
        <v>5780</v>
      </c>
      <c r="AH612" s="52">
        <f ca="1">IMPORT[[#This Row],[C]]</f>
        <v>5</v>
      </c>
      <c r="AI612" s="126" t="str">
        <f>CONCATENATE(IMPORT[[#This Row],[6]]," ",IMPORT[[#This Row],[7]])</f>
        <v>2304 PCS</v>
      </c>
    </row>
    <row r="613" spans="1:35">
      <c r="A613" s="102">
        <v>611</v>
      </c>
      <c r="B613" s="31">
        <f ca="1">IF(IMPORT[[#This Row],[C]]&lt;1,"",ROW()-2)</f>
        <v>611</v>
      </c>
      <c r="C613" s="57" t="s">
        <v>3819</v>
      </c>
      <c r="D613" s="31" t="s">
        <v>3286</v>
      </c>
      <c r="E613" s="31">
        <v>2304</v>
      </c>
      <c r="F613" s="31">
        <f ca="1">IMPORT[TT]</f>
        <v>6</v>
      </c>
      <c r="G613" s="31"/>
      <c r="H613" s="34" t="s">
        <v>3809</v>
      </c>
      <c r="I613" s="32">
        <v>6</v>
      </c>
      <c r="K613" s="31" t="str">
        <f>IF(IMPORT[[#This Row],[b1]]="","",IMPORT[[#This Row],[b1]]-IMPORT[[#This Row],[a1]])</f>
        <v/>
      </c>
      <c r="L613" s="32">
        <f ca="1">SUM(INDIRECT(IMPORT_VAR[TABLENAME]&amp;"[@a"&amp;$1:$1-1&amp;"]"),INDIRECT(IMPORT_VAR[TABLENAME]&amp;"[@c"&amp;$1:$1-1&amp;"]"))</f>
        <v>6</v>
      </c>
      <c r="M613" s="31"/>
      <c r="N613" s="31" t="str">
        <f>IF(IMPORT[[#This Row],[b2]]="","",IMPORT[[#This Row],[b2]]-IMPORT[[#This Row],[a2]])</f>
        <v/>
      </c>
      <c r="O613" s="32">
        <f ca="1">SUM(INDIRECT(IMPORT_VAR[TABLENAME]&amp;"[@a"&amp;$1:$1-1&amp;"]"),INDIRECT(IMPORT_VAR[TABLENAME]&amp;"[@c"&amp;$1:$1-1&amp;"]"))</f>
        <v>6</v>
      </c>
      <c r="P613" s="33"/>
      <c r="Q613" s="33" t="str">
        <f>IF(IMPORT[[#This Row],[b3]]="","",IMPORT[[#This Row],[b3]]-IMPORT[[#This Row],[a3]])</f>
        <v/>
      </c>
      <c r="R613" s="32">
        <f ca="1">SUM(INDIRECT(IMPORT_VAR[TABLENAME]&amp;"[@a"&amp;$1:$1-1&amp;"]"),INDIRECT(IMPORT_VAR[TABLENAME]&amp;"[@c"&amp;$1:$1-1&amp;"]"))</f>
        <v>6</v>
      </c>
      <c r="S613" s="33"/>
      <c r="T613" s="33" t="str">
        <f>IF(IMPORT[[#This Row],[b4]]="","",IMPORT[[#This Row],[b4]]-IMPORT[[#This Row],[a4]])</f>
        <v/>
      </c>
      <c r="U613" s="32">
        <f ca="1">SUM(INDIRECT(IMPORT_VAR[TABLENAME]&amp;"[@a"&amp;$1:$1-1&amp;"]"),INDIRECT(IMPORT_VAR[TABLENAME]&amp;"[@c"&amp;$1:$1-1&amp;"]"))</f>
        <v>6</v>
      </c>
      <c r="V613" s="33"/>
      <c r="W613" s="31"/>
      <c r="X613" s="31" t="str">
        <f>IF(IMPORT[[#This Row],[b5]]="","",IMPORT[[#This Row],[b5]]-IMPORT[[#This Row],[a5]])</f>
        <v/>
      </c>
      <c r="Y613" s="49">
        <f ca="1">SUM(INDIRECT(IMPORT_VAR[TABLENAME]&amp;"[@a"&amp;$1:$1-1&amp;"]"),INDIRECT(IMPORT_VAR[TABLENAME]&amp;"[@c"&amp;$1:$1-1&amp;"]"))</f>
        <v>6</v>
      </c>
      <c r="Z613" s="51" t="s">
        <v>3286</v>
      </c>
      <c r="AA613" s="51">
        <v>837</v>
      </c>
      <c r="AB613" s="51" t="str">
        <f t="shared" si="0"/>
        <v>+ Stip</v>
      </c>
      <c r="AC613" s="51" t="str">
        <f>CONCATENATE(IMPORT[[#This Row],[1]]," ",IMPORT[[#This Row],[2]],IF(IMPORT[[#This Row],[3]]="","",CONCATENATE(" ",IMPORT[[#This Row],[3]])))</f>
        <v>Gel Pen 837 + Stip</v>
      </c>
      <c r="AD613" s="51" t="str">
        <f>CONCATENATE("Import ",IMPORT[[#This Row],[Ket]])</f>
        <v>Import C7</v>
      </c>
      <c r="AE613" s="52">
        <v>2304</v>
      </c>
      <c r="AF613" s="52" t="s">
        <v>5118</v>
      </c>
      <c r="AG613" s="52" t="s">
        <v>5780</v>
      </c>
      <c r="AH613" s="52">
        <f ca="1">IMPORT[[#This Row],[C]]</f>
        <v>6</v>
      </c>
      <c r="AI613" s="126" t="str">
        <f>CONCATENATE(IMPORT[[#This Row],[6]]," ",IMPORT[[#This Row],[7]])</f>
        <v>2304 PCS</v>
      </c>
    </row>
    <row r="614" spans="1:35">
      <c r="A614" s="102">
        <v>612</v>
      </c>
      <c r="B614" s="31">
        <f ca="1">IF(IMPORT[[#This Row],[C]]&lt;1,"",ROW()-2)</f>
        <v>612</v>
      </c>
      <c r="C614" s="57" t="s">
        <v>3820</v>
      </c>
      <c r="D614" s="31" t="s">
        <v>3286</v>
      </c>
      <c r="E614" s="31">
        <v>2304</v>
      </c>
      <c r="F614" s="31">
        <f ca="1">IMPORT[TT]</f>
        <v>4</v>
      </c>
      <c r="G614" s="31"/>
      <c r="H614" s="34" t="s">
        <v>3809</v>
      </c>
      <c r="I614" s="32">
        <v>4</v>
      </c>
      <c r="K614" s="31" t="str">
        <f>IF(IMPORT[[#This Row],[b1]]="","",IMPORT[[#This Row],[b1]]-IMPORT[[#This Row],[a1]])</f>
        <v/>
      </c>
      <c r="L614" s="32">
        <f ca="1">SUM(INDIRECT(IMPORT_VAR[TABLENAME]&amp;"[@a"&amp;$1:$1-1&amp;"]"),INDIRECT(IMPORT_VAR[TABLENAME]&amp;"[@c"&amp;$1:$1-1&amp;"]"))</f>
        <v>4</v>
      </c>
      <c r="M614" s="31"/>
      <c r="N614" s="31" t="str">
        <f>IF(IMPORT[[#This Row],[b2]]="","",IMPORT[[#This Row],[b2]]-IMPORT[[#This Row],[a2]])</f>
        <v/>
      </c>
      <c r="O614" s="32">
        <f ca="1">SUM(INDIRECT(IMPORT_VAR[TABLENAME]&amp;"[@a"&amp;$1:$1-1&amp;"]"),INDIRECT(IMPORT_VAR[TABLENAME]&amp;"[@c"&amp;$1:$1-1&amp;"]"))</f>
        <v>4</v>
      </c>
      <c r="P614" s="33"/>
      <c r="Q614" s="33" t="str">
        <f>IF(IMPORT[[#This Row],[b3]]="","",IMPORT[[#This Row],[b3]]-IMPORT[[#This Row],[a3]])</f>
        <v/>
      </c>
      <c r="R614" s="32">
        <f ca="1">SUM(INDIRECT(IMPORT_VAR[TABLENAME]&amp;"[@a"&amp;$1:$1-1&amp;"]"),INDIRECT(IMPORT_VAR[TABLENAME]&amp;"[@c"&amp;$1:$1-1&amp;"]"))</f>
        <v>4</v>
      </c>
      <c r="S614" s="33"/>
      <c r="T614" s="33" t="str">
        <f>IF(IMPORT[[#This Row],[b4]]="","",IMPORT[[#This Row],[b4]]-IMPORT[[#This Row],[a4]])</f>
        <v/>
      </c>
      <c r="U614" s="32">
        <f ca="1">SUM(INDIRECT(IMPORT_VAR[TABLENAME]&amp;"[@a"&amp;$1:$1-1&amp;"]"),INDIRECT(IMPORT_VAR[TABLENAME]&amp;"[@c"&amp;$1:$1-1&amp;"]"))</f>
        <v>4</v>
      </c>
      <c r="V614" s="33"/>
      <c r="W614" s="31"/>
      <c r="X614" s="31" t="str">
        <f>IF(IMPORT[[#This Row],[b5]]="","",IMPORT[[#This Row],[b5]]-IMPORT[[#This Row],[a5]])</f>
        <v/>
      </c>
      <c r="Y614" s="49">
        <f ca="1">SUM(INDIRECT(IMPORT_VAR[TABLENAME]&amp;"[@a"&amp;$1:$1-1&amp;"]"),INDIRECT(IMPORT_VAR[TABLENAME]&amp;"[@c"&amp;$1:$1-1&amp;"]"))</f>
        <v>4</v>
      </c>
      <c r="Z614" s="51" t="s">
        <v>3286</v>
      </c>
      <c r="AA614" s="51">
        <v>8801</v>
      </c>
      <c r="AB614" s="51" t="str">
        <f t="shared" si="0"/>
        <v>+ Stip</v>
      </c>
      <c r="AC614" s="51" t="str">
        <f>CONCATENATE(IMPORT[[#This Row],[1]]," ",IMPORT[[#This Row],[2]],IF(IMPORT[[#This Row],[3]]="","",CONCATENATE(" ",IMPORT[[#This Row],[3]])))</f>
        <v>Gel Pen 8801 + Stip</v>
      </c>
      <c r="AD614" s="51" t="str">
        <f>CONCATENATE("Import ",IMPORT[[#This Row],[Ket]])</f>
        <v>Import C7</v>
      </c>
      <c r="AE614" s="52">
        <v>2304</v>
      </c>
      <c r="AF614" s="52" t="s">
        <v>5118</v>
      </c>
      <c r="AG614" s="52" t="s">
        <v>5780</v>
      </c>
      <c r="AH614" s="52">
        <f ca="1">IMPORT[[#This Row],[C]]</f>
        <v>4</v>
      </c>
      <c r="AI614" s="126" t="str">
        <f>CONCATENATE(IMPORT[[#This Row],[6]]," ",IMPORT[[#This Row],[7]])</f>
        <v>2304 PCS</v>
      </c>
    </row>
    <row r="615" spans="1:35">
      <c r="A615" s="102">
        <v>613</v>
      </c>
      <c r="B615" s="31">
        <f ca="1">IF(IMPORT[[#This Row],[C]]&lt;1,"",ROW()-2)</f>
        <v>613</v>
      </c>
      <c r="C615" s="57" t="s">
        <v>3821</v>
      </c>
      <c r="D615" s="31" t="s">
        <v>3286</v>
      </c>
      <c r="E615" s="31">
        <v>2304</v>
      </c>
      <c r="F615" s="31">
        <f ca="1">IMPORT[TT]</f>
        <v>5</v>
      </c>
      <c r="G615" s="31"/>
      <c r="H615" s="34" t="s">
        <v>3809</v>
      </c>
      <c r="I615" s="32">
        <v>5</v>
      </c>
      <c r="K615" s="31" t="str">
        <f>IF(IMPORT[[#This Row],[b1]]="","",IMPORT[[#This Row],[b1]]-IMPORT[[#This Row],[a1]])</f>
        <v/>
      </c>
      <c r="L615" s="32">
        <f ca="1">SUM(INDIRECT(IMPORT_VAR[TABLENAME]&amp;"[@a"&amp;$1:$1-1&amp;"]"),INDIRECT(IMPORT_VAR[TABLENAME]&amp;"[@c"&amp;$1:$1-1&amp;"]"))</f>
        <v>5</v>
      </c>
      <c r="M615" s="31"/>
      <c r="N615" s="31" t="str">
        <f>IF(IMPORT[[#This Row],[b2]]="","",IMPORT[[#This Row],[b2]]-IMPORT[[#This Row],[a2]])</f>
        <v/>
      </c>
      <c r="O615" s="32">
        <f ca="1">SUM(INDIRECT(IMPORT_VAR[TABLENAME]&amp;"[@a"&amp;$1:$1-1&amp;"]"),INDIRECT(IMPORT_VAR[TABLENAME]&amp;"[@c"&amp;$1:$1-1&amp;"]"))</f>
        <v>5</v>
      </c>
      <c r="P615" s="33"/>
      <c r="Q615" s="33" t="str">
        <f>IF(IMPORT[[#This Row],[b3]]="","",IMPORT[[#This Row],[b3]]-IMPORT[[#This Row],[a3]])</f>
        <v/>
      </c>
      <c r="R615" s="32">
        <f ca="1">SUM(INDIRECT(IMPORT_VAR[TABLENAME]&amp;"[@a"&amp;$1:$1-1&amp;"]"),INDIRECT(IMPORT_VAR[TABLENAME]&amp;"[@c"&amp;$1:$1-1&amp;"]"))</f>
        <v>5</v>
      </c>
      <c r="S615" s="33"/>
      <c r="T615" s="33" t="str">
        <f>IF(IMPORT[[#This Row],[b4]]="","",IMPORT[[#This Row],[b4]]-IMPORT[[#This Row],[a4]])</f>
        <v/>
      </c>
      <c r="U615" s="32">
        <f ca="1">SUM(INDIRECT(IMPORT_VAR[TABLENAME]&amp;"[@a"&amp;$1:$1-1&amp;"]"),INDIRECT(IMPORT_VAR[TABLENAME]&amp;"[@c"&amp;$1:$1-1&amp;"]"))</f>
        <v>5</v>
      </c>
      <c r="V615" s="33"/>
      <c r="W615" s="31"/>
      <c r="X615" s="31" t="str">
        <f>IF(IMPORT[[#This Row],[b5]]="","",IMPORT[[#This Row],[b5]]-IMPORT[[#This Row],[a5]])</f>
        <v/>
      </c>
      <c r="Y615" s="49">
        <f ca="1">SUM(INDIRECT(IMPORT_VAR[TABLENAME]&amp;"[@a"&amp;$1:$1-1&amp;"]"),INDIRECT(IMPORT_VAR[TABLENAME]&amp;"[@c"&amp;$1:$1-1&amp;"]"))</f>
        <v>5</v>
      </c>
      <c r="Z615" s="51" t="s">
        <v>3286</v>
      </c>
      <c r="AA615" s="51">
        <v>8803</v>
      </c>
      <c r="AB615" s="51" t="str">
        <f t="shared" si="0"/>
        <v>+ Stip</v>
      </c>
      <c r="AC615" s="51" t="str">
        <f>CONCATENATE(IMPORT[[#This Row],[1]]," ",IMPORT[[#This Row],[2]],IF(IMPORT[[#This Row],[3]]="","",CONCATENATE(" ",IMPORT[[#This Row],[3]])))</f>
        <v>Gel Pen 8803 + Stip</v>
      </c>
      <c r="AD615" s="51" t="str">
        <f>CONCATENATE("Import ",IMPORT[[#This Row],[Ket]])</f>
        <v>Import C7</v>
      </c>
      <c r="AE615" s="52">
        <v>2304</v>
      </c>
      <c r="AF615" s="52" t="s">
        <v>5118</v>
      </c>
      <c r="AG615" s="52" t="s">
        <v>5780</v>
      </c>
      <c r="AH615" s="52">
        <f ca="1">IMPORT[[#This Row],[C]]</f>
        <v>5</v>
      </c>
      <c r="AI615" s="126" t="str">
        <f>CONCATENATE(IMPORT[[#This Row],[6]]," ",IMPORT[[#This Row],[7]])</f>
        <v>2304 PCS</v>
      </c>
    </row>
    <row r="616" spans="1:35">
      <c r="A616" s="102">
        <v>614</v>
      </c>
      <c r="B616" s="31">
        <f ca="1">IF(IMPORT[[#This Row],[C]]&lt;1,"",ROW()-2)</f>
        <v>614</v>
      </c>
      <c r="C616" s="57" t="s">
        <v>3822</v>
      </c>
      <c r="D616" s="31" t="s">
        <v>3286</v>
      </c>
      <c r="E616" s="31">
        <v>2304</v>
      </c>
      <c r="F616" s="31">
        <f ca="1">IMPORT[TT]</f>
        <v>4</v>
      </c>
      <c r="G616" s="31"/>
      <c r="H616" s="34" t="s">
        <v>3809</v>
      </c>
      <c r="I616" s="32">
        <v>4</v>
      </c>
      <c r="K616" s="31" t="str">
        <f>IF(IMPORT[[#This Row],[b1]]="","",IMPORT[[#This Row],[b1]]-IMPORT[[#This Row],[a1]])</f>
        <v/>
      </c>
      <c r="L616" s="32">
        <f ca="1">SUM(INDIRECT(IMPORT_VAR[TABLENAME]&amp;"[@a"&amp;$1:$1-1&amp;"]"),INDIRECT(IMPORT_VAR[TABLENAME]&amp;"[@c"&amp;$1:$1-1&amp;"]"))</f>
        <v>4</v>
      </c>
      <c r="M616" s="31"/>
      <c r="N616" s="31" t="str">
        <f>IF(IMPORT[[#This Row],[b2]]="","",IMPORT[[#This Row],[b2]]-IMPORT[[#This Row],[a2]])</f>
        <v/>
      </c>
      <c r="O616" s="32">
        <f ca="1">SUM(INDIRECT(IMPORT_VAR[TABLENAME]&amp;"[@a"&amp;$1:$1-1&amp;"]"),INDIRECT(IMPORT_VAR[TABLENAME]&amp;"[@c"&amp;$1:$1-1&amp;"]"))</f>
        <v>4</v>
      </c>
      <c r="P616" s="33"/>
      <c r="Q616" s="33" t="str">
        <f>IF(IMPORT[[#This Row],[b3]]="","",IMPORT[[#This Row],[b3]]-IMPORT[[#This Row],[a3]])</f>
        <v/>
      </c>
      <c r="R616" s="32">
        <f ca="1">SUM(INDIRECT(IMPORT_VAR[TABLENAME]&amp;"[@a"&amp;$1:$1-1&amp;"]"),INDIRECT(IMPORT_VAR[TABLENAME]&amp;"[@c"&amp;$1:$1-1&amp;"]"))</f>
        <v>4</v>
      </c>
      <c r="S616" s="33"/>
      <c r="T616" s="33" t="str">
        <f>IF(IMPORT[[#This Row],[b4]]="","",IMPORT[[#This Row],[b4]]-IMPORT[[#This Row],[a4]])</f>
        <v/>
      </c>
      <c r="U616" s="32">
        <f ca="1">SUM(INDIRECT(IMPORT_VAR[TABLENAME]&amp;"[@a"&amp;$1:$1-1&amp;"]"),INDIRECT(IMPORT_VAR[TABLENAME]&amp;"[@c"&amp;$1:$1-1&amp;"]"))</f>
        <v>4</v>
      </c>
      <c r="V616" s="33"/>
      <c r="W616" s="31"/>
      <c r="X616" s="31" t="str">
        <f>IF(IMPORT[[#This Row],[b5]]="","",IMPORT[[#This Row],[b5]]-IMPORT[[#This Row],[a5]])</f>
        <v/>
      </c>
      <c r="Y616" s="49">
        <f ca="1">SUM(INDIRECT(IMPORT_VAR[TABLENAME]&amp;"[@a"&amp;$1:$1-1&amp;"]"),INDIRECT(IMPORT_VAR[TABLENAME]&amp;"[@c"&amp;$1:$1-1&amp;"]"))</f>
        <v>4</v>
      </c>
      <c r="Z616" s="51" t="s">
        <v>3286</v>
      </c>
      <c r="AA616" s="51">
        <v>8805</v>
      </c>
      <c r="AB616" s="51" t="str">
        <f t="shared" si="0"/>
        <v>+ Stip</v>
      </c>
      <c r="AC616" s="51" t="str">
        <f>CONCATENATE(IMPORT[[#This Row],[1]]," ",IMPORT[[#This Row],[2]],IF(IMPORT[[#This Row],[3]]="","",CONCATENATE(" ",IMPORT[[#This Row],[3]])))</f>
        <v>Gel Pen 8805 + Stip</v>
      </c>
      <c r="AD616" s="51" t="str">
        <f>CONCATENATE("Import ",IMPORT[[#This Row],[Ket]])</f>
        <v>Import C7</v>
      </c>
      <c r="AE616" s="52">
        <v>2304</v>
      </c>
      <c r="AF616" s="52" t="s">
        <v>5118</v>
      </c>
      <c r="AG616" s="52" t="s">
        <v>5780</v>
      </c>
      <c r="AH616" s="52">
        <f ca="1">IMPORT[[#This Row],[C]]</f>
        <v>4</v>
      </c>
      <c r="AI616" s="126" t="str">
        <f>CONCATENATE(IMPORT[[#This Row],[6]]," ",IMPORT[[#This Row],[7]])</f>
        <v>2304 PCS</v>
      </c>
    </row>
    <row r="617" spans="1:35">
      <c r="A617" s="102">
        <v>615</v>
      </c>
      <c r="B617" s="31">
        <f ca="1">IF(IMPORT[[#This Row],[C]]&lt;1,"",ROW()-2)</f>
        <v>615</v>
      </c>
      <c r="C617" s="57" t="s">
        <v>3823</v>
      </c>
      <c r="D617" s="31" t="s">
        <v>3286</v>
      </c>
      <c r="E617" s="31">
        <v>2304</v>
      </c>
      <c r="F617" s="31">
        <f ca="1">IMPORT[TT]</f>
        <v>5</v>
      </c>
      <c r="G617" s="31"/>
      <c r="H617" s="34" t="s">
        <v>3809</v>
      </c>
      <c r="I617" s="32">
        <v>5</v>
      </c>
      <c r="K617" s="31" t="str">
        <f>IF(IMPORT[[#This Row],[b1]]="","",IMPORT[[#This Row],[b1]]-IMPORT[[#This Row],[a1]])</f>
        <v/>
      </c>
      <c r="L617" s="32">
        <f ca="1">SUM(INDIRECT(IMPORT_VAR[TABLENAME]&amp;"[@a"&amp;$1:$1-1&amp;"]"),INDIRECT(IMPORT_VAR[TABLENAME]&amp;"[@c"&amp;$1:$1-1&amp;"]"))</f>
        <v>5</v>
      </c>
      <c r="M617" s="31"/>
      <c r="N617" s="31" t="str">
        <f>IF(IMPORT[[#This Row],[b2]]="","",IMPORT[[#This Row],[b2]]-IMPORT[[#This Row],[a2]])</f>
        <v/>
      </c>
      <c r="O617" s="32">
        <f ca="1">SUM(INDIRECT(IMPORT_VAR[TABLENAME]&amp;"[@a"&amp;$1:$1-1&amp;"]"),INDIRECT(IMPORT_VAR[TABLENAME]&amp;"[@c"&amp;$1:$1-1&amp;"]"))</f>
        <v>5</v>
      </c>
      <c r="P617" s="33"/>
      <c r="Q617" s="33" t="str">
        <f>IF(IMPORT[[#This Row],[b3]]="","",IMPORT[[#This Row],[b3]]-IMPORT[[#This Row],[a3]])</f>
        <v/>
      </c>
      <c r="R617" s="32">
        <f ca="1">SUM(INDIRECT(IMPORT_VAR[TABLENAME]&amp;"[@a"&amp;$1:$1-1&amp;"]"),INDIRECT(IMPORT_VAR[TABLENAME]&amp;"[@c"&amp;$1:$1-1&amp;"]"))</f>
        <v>5</v>
      </c>
      <c r="S617" s="33"/>
      <c r="T617" s="33" t="str">
        <f>IF(IMPORT[[#This Row],[b4]]="","",IMPORT[[#This Row],[b4]]-IMPORT[[#This Row],[a4]])</f>
        <v/>
      </c>
      <c r="U617" s="32">
        <f ca="1">SUM(INDIRECT(IMPORT_VAR[TABLENAME]&amp;"[@a"&amp;$1:$1-1&amp;"]"),INDIRECT(IMPORT_VAR[TABLENAME]&amp;"[@c"&amp;$1:$1-1&amp;"]"))</f>
        <v>5</v>
      </c>
      <c r="V617" s="33"/>
      <c r="W617" s="31"/>
      <c r="X617" s="31" t="str">
        <f>IF(IMPORT[[#This Row],[b5]]="","",IMPORT[[#This Row],[b5]]-IMPORT[[#This Row],[a5]])</f>
        <v/>
      </c>
      <c r="Y617" s="49">
        <f ca="1">SUM(INDIRECT(IMPORT_VAR[TABLENAME]&amp;"[@a"&amp;$1:$1-1&amp;"]"),INDIRECT(IMPORT_VAR[TABLENAME]&amp;"[@c"&amp;$1:$1-1&amp;"]"))</f>
        <v>5</v>
      </c>
      <c r="Z617" s="51" t="s">
        <v>3286</v>
      </c>
      <c r="AA617" s="51">
        <v>8807</v>
      </c>
      <c r="AB617" s="51" t="str">
        <f t="shared" si="0"/>
        <v>+ Stip</v>
      </c>
      <c r="AC617" s="51" t="str">
        <f>CONCATENATE(IMPORT[[#This Row],[1]]," ",IMPORT[[#This Row],[2]],IF(IMPORT[[#This Row],[3]]="","",CONCATENATE(" ",IMPORT[[#This Row],[3]])))</f>
        <v>Gel Pen 8807 + Stip</v>
      </c>
      <c r="AD617" s="51" t="str">
        <f>CONCATENATE("Import ",IMPORT[[#This Row],[Ket]])</f>
        <v>Import C7</v>
      </c>
      <c r="AE617" s="52">
        <v>2304</v>
      </c>
      <c r="AF617" s="52" t="s">
        <v>5118</v>
      </c>
      <c r="AG617" s="52" t="s">
        <v>5780</v>
      </c>
      <c r="AH617" s="52">
        <f ca="1">IMPORT[[#This Row],[C]]</f>
        <v>5</v>
      </c>
      <c r="AI617" s="126" t="str">
        <f>CONCATENATE(IMPORT[[#This Row],[6]]," ",IMPORT[[#This Row],[7]])</f>
        <v>2304 PCS</v>
      </c>
    </row>
    <row r="618" spans="1:35">
      <c r="A618" s="102">
        <v>616</v>
      </c>
      <c r="B618" s="31">
        <f ca="1">IF(IMPORT[[#This Row],[C]]&lt;1,"",ROW()-2)</f>
        <v>616</v>
      </c>
      <c r="C618" s="57" t="s">
        <v>3824</v>
      </c>
      <c r="D618" s="31" t="s">
        <v>3286</v>
      </c>
      <c r="E618" s="31">
        <v>2304</v>
      </c>
      <c r="F618" s="31">
        <f ca="1">IMPORT[TT]</f>
        <v>4</v>
      </c>
      <c r="G618" s="31"/>
      <c r="H618" s="34" t="s">
        <v>3809</v>
      </c>
      <c r="I618" s="32">
        <v>4</v>
      </c>
      <c r="K618" s="31" t="str">
        <f>IF(IMPORT[[#This Row],[b1]]="","",IMPORT[[#This Row],[b1]]-IMPORT[[#This Row],[a1]])</f>
        <v/>
      </c>
      <c r="L618" s="32">
        <f ca="1">SUM(INDIRECT(IMPORT_VAR[TABLENAME]&amp;"[@a"&amp;$1:$1-1&amp;"]"),INDIRECT(IMPORT_VAR[TABLENAME]&amp;"[@c"&amp;$1:$1-1&amp;"]"))</f>
        <v>4</v>
      </c>
      <c r="M618" s="31"/>
      <c r="N618" s="31" t="str">
        <f>IF(IMPORT[[#This Row],[b2]]="","",IMPORT[[#This Row],[b2]]-IMPORT[[#This Row],[a2]])</f>
        <v/>
      </c>
      <c r="O618" s="32">
        <f ca="1">SUM(INDIRECT(IMPORT_VAR[TABLENAME]&amp;"[@a"&amp;$1:$1-1&amp;"]"),INDIRECT(IMPORT_VAR[TABLENAME]&amp;"[@c"&amp;$1:$1-1&amp;"]"))</f>
        <v>4</v>
      </c>
      <c r="P618" s="33"/>
      <c r="Q618" s="33" t="str">
        <f>IF(IMPORT[[#This Row],[b3]]="","",IMPORT[[#This Row],[b3]]-IMPORT[[#This Row],[a3]])</f>
        <v/>
      </c>
      <c r="R618" s="32">
        <f ca="1">SUM(INDIRECT(IMPORT_VAR[TABLENAME]&amp;"[@a"&amp;$1:$1-1&amp;"]"),INDIRECT(IMPORT_VAR[TABLENAME]&amp;"[@c"&amp;$1:$1-1&amp;"]"))</f>
        <v>4</v>
      </c>
      <c r="S618" s="33"/>
      <c r="T618" s="33" t="str">
        <f>IF(IMPORT[[#This Row],[b4]]="","",IMPORT[[#This Row],[b4]]-IMPORT[[#This Row],[a4]])</f>
        <v/>
      </c>
      <c r="U618" s="32">
        <f ca="1">SUM(INDIRECT(IMPORT_VAR[TABLENAME]&amp;"[@a"&amp;$1:$1-1&amp;"]"),INDIRECT(IMPORT_VAR[TABLENAME]&amp;"[@c"&amp;$1:$1-1&amp;"]"))</f>
        <v>4</v>
      </c>
      <c r="V618" s="33"/>
      <c r="W618" s="31"/>
      <c r="X618" s="31" t="str">
        <f>IF(IMPORT[[#This Row],[b5]]="","",IMPORT[[#This Row],[b5]]-IMPORT[[#This Row],[a5]])</f>
        <v/>
      </c>
      <c r="Y618" s="49">
        <f ca="1">SUM(INDIRECT(IMPORT_VAR[TABLENAME]&amp;"[@a"&amp;$1:$1-1&amp;"]"),INDIRECT(IMPORT_VAR[TABLENAME]&amp;"[@c"&amp;$1:$1-1&amp;"]"))</f>
        <v>4</v>
      </c>
      <c r="Z618" s="51" t="s">
        <v>3286</v>
      </c>
      <c r="AA618" s="51" t="s">
        <v>3824</v>
      </c>
      <c r="AB618" s="51"/>
      <c r="AC618" s="51" t="str">
        <f>CONCATENATE(IMPORT[[#This Row],[1]]," ",IMPORT[[#This Row],[2]],IF(IMPORT[[#This Row],[3]]="","",CONCATENATE(" ",IMPORT[[#This Row],[3]])))</f>
        <v>Gel Pen DT-612</v>
      </c>
      <c r="AD618" s="51" t="str">
        <f>CONCATENATE("Import ",IMPORT[[#This Row],[Ket]])</f>
        <v>Import C7</v>
      </c>
      <c r="AE618" s="52">
        <v>2304</v>
      </c>
      <c r="AF618" s="52" t="s">
        <v>5118</v>
      </c>
      <c r="AG618" s="52" t="s">
        <v>5780</v>
      </c>
      <c r="AH618" s="52">
        <f ca="1">IMPORT[[#This Row],[C]]</f>
        <v>4</v>
      </c>
      <c r="AI618" s="126" t="str">
        <f>CONCATENATE(IMPORT[[#This Row],[6]]," ",IMPORT[[#This Row],[7]])</f>
        <v>2304 PCS</v>
      </c>
    </row>
    <row r="619" spans="1:35">
      <c r="A619" s="102">
        <v>617</v>
      </c>
      <c r="B619" s="31">
        <f ca="1">IF(IMPORT[[#This Row],[C]]&lt;1,"",ROW()-2)</f>
        <v>617</v>
      </c>
      <c r="C619" s="57">
        <v>8801</v>
      </c>
      <c r="D619" s="31" t="s">
        <v>3286</v>
      </c>
      <c r="E619" s="31">
        <v>2304</v>
      </c>
      <c r="F619" s="31">
        <f ca="1">IMPORT[TT]</f>
        <v>6</v>
      </c>
      <c r="G619" s="31"/>
      <c r="H619" s="34" t="s">
        <v>3809</v>
      </c>
      <c r="I619" s="32">
        <v>6</v>
      </c>
      <c r="K619" s="31" t="str">
        <f>IF(IMPORT[[#This Row],[b1]]="","",IMPORT[[#This Row],[b1]]-IMPORT[[#This Row],[a1]])</f>
        <v/>
      </c>
      <c r="L619" s="32">
        <f ca="1">SUM(INDIRECT(IMPORT_VAR[TABLENAME]&amp;"[@a"&amp;$1:$1-1&amp;"]"),INDIRECT(IMPORT_VAR[TABLENAME]&amp;"[@c"&amp;$1:$1-1&amp;"]"))</f>
        <v>6</v>
      </c>
      <c r="M619" s="31"/>
      <c r="N619" s="31" t="str">
        <f>IF(IMPORT[[#This Row],[b2]]="","",IMPORT[[#This Row],[b2]]-IMPORT[[#This Row],[a2]])</f>
        <v/>
      </c>
      <c r="O619" s="32">
        <f ca="1">SUM(INDIRECT(IMPORT_VAR[TABLENAME]&amp;"[@a"&amp;$1:$1-1&amp;"]"),INDIRECT(IMPORT_VAR[TABLENAME]&amp;"[@c"&amp;$1:$1-1&amp;"]"))</f>
        <v>6</v>
      </c>
      <c r="P619" s="33"/>
      <c r="Q619" s="33" t="str">
        <f>IF(IMPORT[[#This Row],[b3]]="","",IMPORT[[#This Row],[b3]]-IMPORT[[#This Row],[a3]])</f>
        <v/>
      </c>
      <c r="R619" s="32">
        <f ca="1">SUM(INDIRECT(IMPORT_VAR[TABLENAME]&amp;"[@a"&amp;$1:$1-1&amp;"]"),INDIRECT(IMPORT_VAR[TABLENAME]&amp;"[@c"&amp;$1:$1-1&amp;"]"))</f>
        <v>6</v>
      </c>
      <c r="S619" s="33"/>
      <c r="T619" s="33" t="str">
        <f>IF(IMPORT[[#This Row],[b4]]="","",IMPORT[[#This Row],[b4]]-IMPORT[[#This Row],[a4]])</f>
        <v/>
      </c>
      <c r="U619" s="32">
        <f ca="1">SUM(INDIRECT(IMPORT_VAR[TABLENAME]&amp;"[@a"&amp;$1:$1-1&amp;"]"),INDIRECT(IMPORT_VAR[TABLENAME]&amp;"[@c"&amp;$1:$1-1&amp;"]"))</f>
        <v>6</v>
      </c>
      <c r="V619" s="33"/>
      <c r="W619" s="31"/>
      <c r="X619" s="31" t="str">
        <f>IF(IMPORT[[#This Row],[b5]]="","",IMPORT[[#This Row],[b5]]-IMPORT[[#This Row],[a5]])</f>
        <v/>
      </c>
      <c r="Y619" s="49">
        <f ca="1">SUM(INDIRECT(IMPORT_VAR[TABLENAME]&amp;"[@a"&amp;$1:$1-1&amp;"]"),INDIRECT(IMPORT_VAR[TABLENAME]&amp;"[@c"&amp;$1:$1-1&amp;"]"))</f>
        <v>6</v>
      </c>
      <c r="Z619" s="51" t="s">
        <v>3286</v>
      </c>
      <c r="AA619" s="51">
        <v>8801</v>
      </c>
      <c r="AB619" s="51"/>
      <c r="AC619" s="51" t="str">
        <f>CONCATENATE(IMPORT[[#This Row],[1]]," ",IMPORT[[#This Row],[2]],IF(IMPORT[[#This Row],[3]]="","",CONCATENATE(" ",IMPORT[[#This Row],[3]])))</f>
        <v>Gel Pen 8801</v>
      </c>
      <c r="AD619" s="51" t="str">
        <f>CONCATENATE("Import ",IMPORT[[#This Row],[Ket]])</f>
        <v>Import C7</v>
      </c>
      <c r="AE619" s="52">
        <v>2304</v>
      </c>
      <c r="AF619" s="52" t="s">
        <v>5118</v>
      </c>
      <c r="AG619" s="52" t="s">
        <v>5780</v>
      </c>
      <c r="AH619" s="52">
        <f ca="1">IMPORT[[#This Row],[C]]</f>
        <v>6</v>
      </c>
      <c r="AI619" s="126" t="str">
        <f>CONCATENATE(IMPORT[[#This Row],[6]]," ",IMPORT[[#This Row],[7]])</f>
        <v>2304 PCS</v>
      </c>
    </row>
    <row r="620" spans="1:35">
      <c r="A620" s="102">
        <v>618</v>
      </c>
      <c r="B620" s="31">
        <f ca="1">IF(IMPORT[[#This Row],[C]]&lt;1,"",ROW()-2)</f>
        <v>618</v>
      </c>
      <c r="C620" s="57">
        <v>8803</v>
      </c>
      <c r="D620" s="31" t="s">
        <v>3286</v>
      </c>
      <c r="E620" s="31">
        <v>2304</v>
      </c>
      <c r="F620" s="31">
        <f ca="1">IMPORT[TT]</f>
        <v>2</v>
      </c>
      <c r="G620" s="31"/>
      <c r="H620" s="34" t="s">
        <v>3809</v>
      </c>
      <c r="I620" s="32">
        <v>2</v>
      </c>
      <c r="K620" s="31" t="str">
        <f>IF(IMPORT[[#This Row],[b1]]="","",IMPORT[[#This Row],[b1]]-IMPORT[[#This Row],[a1]])</f>
        <v/>
      </c>
      <c r="L620" s="32">
        <f ca="1">SUM(INDIRECT(IMPORT_VAR[TABLENAME]&amp;"[@a"&amp;$1:$1-1&amp;"]"),INDIRECT(IMPORT_VAR[TABLENAME]&amp;"[@c"&amp;$1:$1-1&amp;"]"))</f>
        <v>2</v>
      </c>
      <c r="M620" s="31"/>
      <c r="N620" s="31" t="str">
        <f>IF(IMPORT[[#This Row],[b2]]="","",IMPORT[[#This Row],[b2]]-IMPORT[[#This Row],[a2]])</f>
        <v/>
      </c>
      <c r="O620" s="32">
        <f ca="1">SUM(INDIRECT(IMPORT_VAR[TABLENAME]&amp;"[@a"&amp;$1:$1-1&amp;"]"),INDIRECT(IMPORT_VAR[TABLENAME]&amp;"[@c"&amp;$1:$1-1&amp;"]"))</f>
        <v>2</v>
      </c>
      <c r="P620" s="33"/>
      <c r="Q620" s="33" t="str">
        <f>IF(IMPORT[[#This Row],[b3]]="","",IMPORT[[#This Row],[b3]]-IMPORT[[#This Row],[a3]])</f>
        <v/>
      </c>
      <c r="R620" s="32">
        <f ca="1">SUM(INDIRECT(IMPORT_VAR[TABLENAME]&amp;"[@a"&amp;$1:$1-1&amp;"]"),INDIRECT(IMPORT_VAR[TABLENAME]&amp;"[@c"&amp;$1:$1-1&amp;"]"))</f>
        <v>2</v>
      </c>
      <c r="S620" s="33"/>
      <c r="T620" s="33" t="str">
        <f>IF(IMPORT[[#This Row],[b4]]="","",IMPORT[[#This Row],[b4]]-IMPORT[[#This Row],[a4]])</f>
        <v/>
      </c>
      <c r="U620" s="32">
        <f ca="1">SUM(INDIRECT(IMPORT_VAR[TABLENAME]&amp;"[@a"&amp;$1:$1-1&amp;"]"),INDIRECT(IMPORT_VAR[TABLENAME]&amp;"[@c"&amp;$1:$1-1&amp;"]"))</f>
        <v>2</v>
      </c>
      <c r="V620" s="33"/>
      <c r="W620" s="31"/>
      <c r="X620" s="31" t="str">
        <f>IF(IMPORT[[#This Row],[b5]]="","",IMPORT[[#This Row],[b5]]-IMPORT[[#This Row],[a5]])</f>
        <v/>
      </c>
      <c r="Y620" s="49">
        <f ca="1">SUM(INDIRECT(IMPORT_VAR[TABLENAME]&amp;"[@a"&amp;$1:$1-1&amp;"]"),INDIRECT(IMPORT_VAR[TABLENAME]&amp;"[@c"&amp;$1:$1-1&amp;"]"))</f>
        <v>2</v>
      </c>
      <c r="Z620" s="51" t="s">
        <v>3286</v>
      </c>
      <c r="AA620" s="51">
        <v>8803</v>
      </c>
      <c r="AB620" s="51"/>
      <c r="AC620" s="51" t="str">
        <f>CONCATENATE(IMPORT[[#This Row],[1]]," ",IMPORT[[#This Row],[2]],IF(IMPORT[[#This Row],[3]]="","",CONCATENATE(" ",IMPORT[[#This Row],[3]])))</f>
        <v>Gel Pen 8803</v>
      </c>
      <c r="AD620" s="51" t="str">
        <f>CONCATENATE("Import ",IMPORT[[#This Row],[Ket]])</f>
        <v>Import C7</v>
      </c>
      <c r="AE620" s="52">
        <v>2304</v>
      </c>
      <c r="AF620" s="52" t="s">
        <v>5118</v>
      </c>
      <c r="AG620" s="52" t="s">
        <v>5780</v>
      </c>
      <c r="AH620" s="52">
        <f ca="1">IMPORT[[#This Row],[C]]</f>
        <v>2</v>
      </c>
      <c r="AI620" s="126" t="str">
        <f>CONCATENATE(IMPORT[[#This Row],[6]]," ",IMPORT[[#This Row],[7]])</f>
        <v>2304 PCS</v>
      </c>
    </row>
    <row r="621" spans="1:35">
      <c r="A621" s="102">
        <v>619</v>
      </c>
      <c r="B621" s="31">
        <f ca="1">IF(IMPORT[[#This Row],[C]]&lt;1,"",ROW()-2)</f>
        <v>619</v>
      </c>
      <c r="C621" s="57">
        <v>8805</v>
      </c>
      <c r="D621" s="31" t="s">
        <v>3286</v>
      </c>
      <c r="E621" s="31">
        <v>2304</v>
      </c>
      <c r="F621" s="31">
        <f ca="1">IMPORT[TT]</f>
        <v>5</v>
      </c>
      <c r="G621" s="31"/>
      <c r="H621" s="34" t="s">
        <v>3809</v>
      </c>
      <c r="I621" s="32">
        <v>5</v>
      </c>
      <c r="K621" s="31" t="str">
        <f>IF(IMPORT[[#This Row],[b1]]="","",IMPORT[[#This Row],[b1]]-IMPORT[[#This Row],[a1]])</f>
        <v/>
      </c>
      <c r="L621" s="32">
        <f ca="1">SUM(INDIRECT(IMPORT_VAR[TABLENAME]&amp;"[@a"&amp;$1:$1-1&amp;"]"),INDIRECT(IMPORT_VAR[TABLENAME]&amp;"[@c"&amp;$1:$1-1&amp;"]"))</f>
        <v>5</v>
      </c>
      <c r="M621" s="31"/>
      <c r="N621" s="31" t="str">
        <f>IF(IMPORT[[#This Row],[b2]]="","",IMPORT[[#This Row],[b2]]-IMPORT[[#This Row],[a2]])</f>
        <v/>
      </c>
      <c r="O621" s="32">
        <f ca="1">SUM(INDIRECT(IMPORT_VAR[TABLENAME]&amp;"[@a"&amp;$1:$1-1&amp;"]"),INDIRECT(IMPORT_VAR[TABLENAME]&amp;"[@c"&amp;$1:$1-1&amp;"]"))</f>
        <v>5</v>
      </c>
      <c r="P621" s="33"/>
      <c r="Q621" s="33" t="str">
        <f>IF(IMPORT[[#This Row],[b3]]="","",IMPORT[[#This Row],[b3]]-IMPORT[[#This Row],[a3]])</f>
        <v/>
      </c>
      <c r="R621" s="32">
        <f ca="1">SUM(INDIRECT(IMPORT_VAR[TABLENAME]&amp;"[@a"&amp;$1:$1-1&amp;"]"),INDIRECT(IMPORT_VAR[TABLENAME]&amp;"[@c"&amp;$1:$1-1&amp;"]"))</f>
        <v>5</v>
      </c>
      <c r="S621" s="33"/>
      <c r="T621" s="33" t="str">
        <f>IF(IMPORT[[#This Row],[b4]]="","",IMPORT[[#This Row],[b4]]-IMPORT[[#This Row],[a4]])</f>
        <v/>
      </c>
      <c r="U621" s="32">
        <f ca="1">SUM(INDIRECT(IMPORT_VAR[TABLENAME]&amp;"[@a"&amp;$1:$1-1&amp;"]"),INDIRECT(IMPORT_VAR[TABLENAME]&amp;"[@c"&amp;$1:$1-1&amp;"]"))</f>
        <v>5</v>
      </c>
      <c r="V621" s="33"/>
      <c r="W621" s="31"/>
      <c r="X621" s="31" t="str">
        <f>IF(IMPORT[[#This Row],[b5]]="","",IMPORT[[#This Row],[b5]]-IMPORT[[#This Row],[a5]])</f>
        <v/>
      </c>
      <c r="Y621" s="49">
        <f ca="1">SUM(INDIRECT(IMPORT_VAR[TABLENAME]&amp;"[@a"&amp;$1:$1-1&amp;"]"),INDIRECT(IMPORT_VAR[TABLENAME]&amp;"[@c"&amp;$1:$1-1&amp;"]"))</f>
        <v>5</v>
      </c>
      <c r="Z621" s="51" t="s">
        <v>3286</v>
      </c>
      <c r="AA621" s="51">
        <v>8805</v>
      </c>
      <c r="AB621" s="51"/>
      <c r="AC621" s="51" t="str">
        <f>CONCATENATE(IMPORT[[#This Row],[1]]," ",IMPORT[[#This Row],[2]],IF(IMPORT[[#This Row],[3]]="","",CONCATENATE(" ",IMPORT[[#This Row],[3]])))</f>
        <v>Gel Pen 8805</v>
      </c>
      <c r="AD621" s="51" t="str">
        <f>CONCATENATE("Import ",IMPORT[[#This Row],[Ket]])</f>
        <v>Import C7</v>
      </c>
      <c r="AE621" s="52">
        <v>2304</v>
      </c>
      <c r="AF621" s="52" t="s">
        <v>5118</v>
      </c>
      <c r="AG621" s="52" t="s">
        <v>5780</v>
      </c>
      <c r="AH621" s="52">
        <f ca="1">IMPORT[[#This Row],[C]]</f>
        <v>5</v>
      </c>
      <c r="AI621" s="126" t="str">
        <f>CONCATENATE(IMPORT[[#This Row],[6]]," ",IMPORT[[#This Row],[7]])</f>
        <v>2304 PCS</v>
      </c>
    </row>
    <row r="622" spans="1:35">
      <c r="A622" s="102">
        <v>620</v>
      </c>
      <c r="B622" s="31">
        <f ca="1">IF(IMPORT[[#This Row],[C]]&lt;1,"",ROW()-2)</f>
        <v>620</v>
      </c>
      <c r="C622" s="57">
        <v>8807</v>
      </c>
      <c r="D622" s="31" t="s">
        <v>3286</v>
      </c>
      <c r="E622" s="31">
        <v>2304</v>
      </c>
      <c r="F622" s="31">
        <f ca="1">IMPORT[TT]</f>
        <v>3</v>
      </c>
      <c r="G622" s="31"/>
      <c r="H622" s="34" t="s">
        <v>3809</v>
      </c>
      <c r="I622" s="32">
        <v>3</v>
      </c>
      <c r="K622" s="31" t="str">
        <f>IF(IMPORT[[#This Row],[b1]]="","",IMPORT[[#This Row],[b1]]-IMPORT[[#This Row],[a1]])</f>
        <v/>
      </c>
      <c r="L622" s="32">
        <f ca="1">SUM(INDIRECT(IMPORT_VAR[TABLENAME]&amp;"[@a"&amp;$1:$1-1&amp;"]"),INDIRECT(IMPORT_VAR[TABLENAME]&amp;"[@c"&amp;$1:$1-1&amp;"]"))</f>
        <v>3</v>
      </c>
      <c r="M622" s="31"/>
      <c r="N622" s="31" t="str">
        <f>IF(IMPORT[[#This Row],[b2]]="","",IMPORT[[#This Row],[b2]]-IMPORT[[#This Row],[a2]])</f>
        <v/>
      </c>
      <c r="O622" s="32">
        <f ca="1">SUM(INDIRECT(IMPORT_VAR[TABLENAME]&amp;"[@a"&amp;$1:$1-1&amp;"]"),INDIRECT(IMPORT_VAR[TABLENAME]&amp;"[@c"&amp;$1:$1-1&amp;"]"))</f>
        <v>3</v>
      </c>
      <c r="P622" s="33"/>
      <c r="Q622" s="33" t="str">
        <f>IF(IMPORT[[#This Row],[b3]]="","",IMPORT[[#This Row],[b3]]-IMPORT[[#This Row],[a3]])</f>
        <v/>
      </c>
      <c r="R622" s="32">
        <f ca="1">SUM(INDIRECT(IMPORT_VAR[TABLENAME]&amp;"[@a"&amp;$1:$1-1&amp;"]"),INDIRECT(IMPORT_VAR[TABLENAME]&amp;"[@c"&amp;$1:$1-1&amp;"]"))</f>
        <v>3</v>
      </c>
      <c r="S622" s="33"/>
      <c r="T622" s="33" t="str">
        <f>IF(IMPORT[[#This Row],[b4]]="","",IMPORT[[#This Row],[b4]]-IMPORT[[#This Row],[a4]])</f>
        <v/>
      </c>
      <c r="U622" s="32">
        <f ca="1">SUM(INDIRECT(IMPORT_VAR[TABLENAME]&amp;"[@a"&amp;$1:$1-1&amp;"]"),INDIRECT(IMPORT_VAR[TABLENAME]&amp;"[@c"&amp;$1:$1-1&amp;"]"))</f>
        <v>3</v>
      </c>
      <c r="V622" s="33"/>
      <c r="W622" s="31"/>
      <c r="X622" s="31" t="str">
        <f>IF(IMPORT[[#This Row],[b5]]="","",IMPORT[[#This Row],[b5]]-IMPORT[[#This Row],[a5]])</f>
        <v/>
      </c>
      <c r="Y622" s="49">
        <f ca="1">SUM(INDIRECT(IMPORT_VAR[TABLENAME]&amp;"[@a"&amp;$1:$1-1&amp;"]"),INDIRECT(IMPORT_VAR[TABLENAME]&amp;"[@c"&amp;$1:$1-1&amp;"]"))</f>
        <v>3</v>
      </c>
      <c r="Z622" s="51" t="s">
        <v>3286</v>
      </c>
      <c r="AA622" s="51">
        <v>8807</v>
      </c>
      <c r="AB622" s="51"/>
      <c r="AC622" s="51" t="str">
        <f>CONCATENATE(IMPORT[[#This Row],[1]]," ",IMPORT[[#This Row],[2]],IF(IMPORT[[#This Row],[3]]="","",CONCATENATE(" ",IMPORT[[#This Row],[3]])))</f>
        <v>Gel Pen 8807</v>
      </c>
      <c r="AD622" s="51" t="str">
        <f>CONCATENATE("Import ",IMPORT[[#This Row],[Ket]])</f>
        <v>Import C7</v>
      </c>
      <c r="AE622" s="52">
        <v>2304</v>
      </c>
      <c r="AF622" s="52" t="s">
        <v>5118</v>
      </c>
      <c r="AG622" s="52" t="s">
        <v>5780</v>
      </c>
      <c r="AH622" s="52">
        <f ca="1">IMPORT[[#This Row],[C]]</f>
        <v>3</v>
      </c>
      <c r="AI622" s="126" t="str">
        <f>CONCATENATE(IMPORT[[#This Row],[6]]," ",IMPORT[[#This Row],[7]])</f>
        <v>2304 PCS</v>
      </c>
    </row>
    <row r="623" spans="1:35">
      <c r="A623" s="102">
        <v>621</v>
      </c>
      <c r="B623" s="31">
        <f ca="1">IF(IMPORT[[#This Row],[C]]&lt;1,"",ROW()-2)</f>
        <v>621</v>
      </c>
      <c r="C623" s="57">
        <v>16337</v>
      </c>
      <c r="D623" s="31" t="s">
        <v>2784</v>
      </c>
      <c r="E623" s="31">
        <v>240</v>
      </c>
      <c r="F623" s="31">
        <f ca="1">IMPORT[TT]</f>
        <v>3</v>
      </c>
      <c r="G623" s="31"/>
      <c r="H623" s="34" t="s">
        <v>3809</v>
      </c>
      <c r="I623" s="32">
        <v>3</v>
      </c>
      <c r="K623" s="31" t="str">
        <f>IF(IMPORT[[#This Row],[b1]]="","",IMPORT[[#This Row],[b1]]-IMPORT[[#This Row],[a1]])</f>
        <v/>
      </c>
      <c r="L623" s="32">
        <f ca="1">SUM(INDIRECT(IMPORT_VAR[TABLENAME]&amp;"[@a"&amp;$1:$1-1&amp;"]"),INDIRECT(IMPORT_VAR[TABLENAME]&amp;"[@c"&amp;$1:$1-1&amp;"]"))</f>
        <v>3</v>
      </c>
      <c r="M623" s="31"/>
      <c r="N623" s="31" t="str">
        <f>IF(IMPORT[[#This Row],[b2]]="","",IMPORT[[#This Row],[b2]]-IMPORT[[#This Row],[a2]])</f>
        <v/>
      </c>
      <c r="O623" s="32">
        <f ca="1">SUM(INDIRECT(IMPORT_VAR[TABLENAME]&amp;"[@a"&amp;$1:$1-1&amp;"]"),INDIRECT(IMPORT_VAR[TABLENAME]&amp;"[@c"&amp;$1:$1-1&amp;"]"))</f>
        <v>3</v>
      </c>
      <c r="P623" s="33"/>
      <c r="Q623" s="33" t="str">
        <f>IF(IMPORT[[#This Row],[b3]]="","",IMPORT[[#This Row],[b3]]-IMPORT[[#This Row],[a3]])</f>
        <v/>
      </c>
      <c r="R623" s="32">
        <f ca="1">SUM(INDIRECT(IMPORT_VAR[TABLENAME]&amp;"[@a"&amp;$1:$1-1&amp;"]"),INDIRECT(IMPORT_VAR[TABLENAME]&amp;"[@c"&amp;$1:$1-1&amp;"]"))</f>
        <v>3</v>
      </c>
      <c r="S623" s="33"/>
      <c r="T623" s="33" t="str">
        <f>IF(IMPORT[[#This Row],[b4]]="","",IMPORT[[#This Row],[b4]]-IMPORT[[#This Row],[a4]])</f>
        <v/>
      </c>
      <c r="U623" s="32">
        <f ca="1">SUM(INDIRECT(IMPORT_VAR[TABLENAME]&amp;"[@a"&amp;$1:$1-1&amp;"]"),INDIRECT(IMPORT_VAR[TABLENAME]&amp;"[@c"&amp;$1:$1-1&amp;"]"))</f>
        <v>3</v>
      </c>
      <c r="V623" s="33"/>
      <c r="W623" s="31"/>
      <c r="X623" s="31" t="str">
        <f>IF(IMPORT[[#This Row],[b5]]="","",IMPORT[[#This Row],[b5]]-IMPORT[[#This Row],[a5]])</f>
        <v/>
      </c>
      <c r="Y623" s="49">
        <f ca="1">SUM(INDIRECT(IMPORT_VAR[TABLENAME]&amp;"[@a"&amp;$1:$1-1&amp;"]"),INDIRECT(IMPORT_VAR[TABLENAME]&amp;"[@c"&amp;$1:$1-1&amp;"]"))</f>
        <v>3</v>
      </c>
      <c r="Z623" s="51" t="s">
        <v>5696</v>
      </c>
      <c r="AA623" s="51">
        <v>16337</v>
      </c>
      <c r="AB623" s="51"/>
      <c r="AC623" s="51" t="str">
        <f>CONCATENATE(IMPORT[[#This Row],[1]]," ",IMPORT[[#This Row],[2]],IF(IMPORT[[#This Row],[3]]="","",CONCATENATE(" ",IMPORT[[#This Row],[3]])))</f>
        <v>Gunting 16337</v>
      </c>
      <c r="AD623" s="51" t="str">
        <f>CONCATENATE("Import ",IMPORT[[#This Row],[Ket]])</f>
        <v>Import C7</v>
      </c>
      <c r="AE623" s="52">
        <v>240</v>
      </c>
      <c r="AF623" s="52" t="s">
        <v>5118</v>
      </c>
      <c r="AG623" s="52" t="s">
        <v>5780</v>
      </c>
      <c r="AH623" s="52">
        <f ca="1">IMPORT[[#This Row],[C]]</f>
        <v>3</v>
      </c>
      <c r="AI623" s="126" t="str">
        <f>CONCATENATE(IMPORT[[#This Row],[6]]," ",IMPORT[[#This Row],[7]])</f>
        <v>240 PCS</v>
      </c>
    </row>
    <row r="624" spans="1:35">
      <c r="A624" s="102">
        <v>622</v>
      </c>
      <c r="B624" s="31">
        <f ca="1">IF(IMPORT[[#This Row],[C]]&lt;1,"",ROW()-2)</f>
        <v>622</v>
      </c>
      <c r="C624" s="57" t="s">
        <v>3825</v>
      </c>
      <c r="D624" s="31" t="s">
        <v>2784</v>
      </c>
      <c r="E624" s="31">
        <v>240</v>
      </c>
      <c r="F624" s="31">
        <f ca="1">IMPORT[TT]</f>
        <v>3</v>
      </c>
      <c r="G624" s="31"/>
      <c r="H624" s="34" t="s">
        <v>3809</v>
      </c>
      <c r="I624" s="32">
        <v>3</v>
      </c>
      <c r="K624" s="31" t="str">
        <f>IF(IMPORT[[#This Row],[b1]]="","",IMPORT[[#This Row],[b1]]-IMPORT[[#This Row],[a1]])</f>
        <v/>
      </c>
      <c r="L624" s="32">
        <f ca="1">SUM(INDIRECT(IMPORT_VAR[TABLENAME]&amp;"[@a"&amp;$1:$1-1&amp;"]"),INDIRECT(IMPORT_VAR[TABLENAME]&amp;"[@c"&amp;$1:$1-1&amp;"]"))</f>
        <v>3</v>
      </c>
      <c r="M624" s="31"/>
      <c r="N624" s="31" t="str">
        <f>IF(IMPORT[[#This Row],[b2]]="","",IMPORT[[#This Row],[b2]]-IMPORT[[#This Row],[a2]])</f>
        <v/>
      </c>
      <c r="O624" s="32">
        <f ca="1">SUM(INDIRECT(IMPORT_VAR[TABLENAME]&amp;"[@a"&amp;$1:$1-1&amp;"]"),INDIRECT(IMPORT_VAR[TABLENAME]&amp;"[@c"&amp;$1:$1-1&amp;"]"))</f>
        <v>3</v>
      </c>
      <c r="P624" s="33"/>
      <c r="Q624" s="33" t="str">
        <f>IF(IMPORT[[#This Row],[b3]]="","",IMPORT[[#This Row],[b3]]-IMPORT[[#This Row],[a3]])</f>
        <v/>
      </c>
      <c r="R624" s="32">
        <f ca="1">SUM(INDIRECT(IMPORT_VAR[TABLENAME]&amp;"[@a"&amp;$1:$1-1&amp;"]"),INDIRECT(IMPORT_VAR[TABLENAME]&amp;"[@c"&amp;$1:$1-1&amp;"]"))</f>
        <v>3</v>
      </c>
      <c r="S624" s="33"/>
      <c r="T624" s="33" t="str">
        <f>IF(IMPORT[[#This Row],[b4]]="","",IMPORT[[#This Row],[b4]]-IMPORT[[#This Row],[a4]])</f>
        <v/>
      </c>
      <c r="U624" s="32">
        <f ca="1">SUM(INDIRECT(IMPORT_VAR[TABLENAME]&amp;"[@a"&amp;$1:$1-1&amp;"]"),INDIRECT(IMPORT_VAR[TABLENAME]&amp;"[@c"&amp;$1:$1-1&amp;"]"))</f>
        <v>3</v>
      </c>
      <c r="V624" s="33"/>
      <c r="W624" s="31"/>
      <c r="X624" s="31" t="str">
        <f>IF(IMPORT[[#This Row],[b5]]="","",IMPORT[[#This Row],[b5]]-IMPORT[[#This Row],[a5]])</f>
        <v/>
      </c>
      <c r="Y624" s="49">
        <f ca="1">SUM(INDIRECT(IMPORT_VAR[TABLENAME]&amp;"[@a"&amp;$1:$1-1&amp;"]"),INDIRECT(IMPORT_VAR[TABLENAME]&amp;"[@c"&amp;$1:$1-1&amp;"]"))</f>
        <v>3</v>
      </c>
      <c r="Z624" s="51" t="s">
        <v>5696</v>
      </c>
      <c r="AA624" s="51" t="s">
        <v>3825</v>
      </c>
      <c r="AB624" s="51"/>
      <c r="AC624" s="51" t="str">
        <f>CONCATENATE(IMPORT[[#This Row],[1]]," ",IMPORT[[#This Row],[2]],IF(IMPORT[[#This Row],[3]]="","",CONCATENATE(" ",IMPORT[[#This Row],[3]])))</f>
        <v>Gunting DS-109</v>
      </c>
      <c r="AD624" s="51" t="str">
        <f>CONCATENATE("Import ",IMPORT[[#This Row],[Ket]])</f>
        <v>Import C7</v>
      </c>
      <c r="AE624" s="52">
        <v>240</v>
      </c>
      <c r="AF624" s="52" t="s">
        <v>5118</v>
      </c>
      <c r="AG624" s="52" t="s">
        <v>5780</v>
      </c>
      <c r="AH624" s="52">
        <f ca="1">IMPORT[[#This Row],[C]]</f>
        <v>3</v>
      </c>
      <c r="AI624" s="126" t="str">
        <f>CONCATENATE(IMPORT[[#This Row],[6]]," ",IMPORT[[#This Row],[7]])</f>
        <v>240 PCS</v>
      </c>
    </row>
    <row r="625" spans="1:35">
      <c r="A625" s="102">
        <v>623</v>
      </c>
      <c r="B625" s="31">
        <f ca="1">IF(IMPORT[[#This Row],[C]]&lt;1,"",ROW()-2)</f>
        <v>623</v>
      </c>
      <c r="C625" s="57" t="s">
        <v>3826</v>
      </c>
      <c r="D625" s="31" t="s">
        <v>2784</v>
      </c>
      <c r="E625" s="31">
        <v>360</v>
      </c>
      <c r="F625" s="31">
        <f ca="1">IMPORT[TT]</f>
        <v>4</v>
      </c>
      <c r="G625" s="31"/>
      <c r="H625" s="34" t="s">
        <v>3809</v>
      </c>
      <c r="I625" s="32">
        <v>4</v>
      </c>
      <c r="K625" s="31" t="str">
        <f>IF(IMPORT[[#This Row],[b1]]="","",IMPORT[[#This Row],[b1]]-IMPORT[[#This Row],[a1]])</f>
        <v/>
      </c>
      <c r="L625" s="32">
        <f ca="1">SUM(INDIRECT(IMPORT_VAR[TABLENAME]&amp;"[@a"&amp;$1:$1-1&amp;"]"),INDIRECT(IMPORT_VAR[TABLENAME]&amp;"[@c"&amp;$1:$1-1&amp;"]"))</f>
        <v>4</v>
      </c>
      <c r="M625" s="31"/>
      <c r="N625" s="31" t="str">
        <f>IF(IMPORT[[#This Row],[b2]]="","",IMPORT[[#This Row],[b2]]-IMPORT[[#This Row],[a2]])</f>
        <v/>
      </c>
      <c r="O625" s="32">
        <f ca="1">SUM(INDIRECT(IMPORT_VAR[TABLENAME]&amp;"[@a"&amp;$1:$1-1&amp;"]"),INDIRECT(IMPORT_VAR[TABLENAME]&amp;"[@c"&amp;$1:$1-1&amp;"]"))</f>
        <v>4</v>
      </c>
      <c r="P625" s="33"/>
      <c r="Q625" s="33" t="str">
        <f>IF(IMPORT[[#This Row],[b3]]="","",IMPORT[[#This Row],[b3]]-IMPORT[[#This Row],[a3]])</f>
        <v/>
      </c>
      <c r="R625" s="32">
        <f ca="1">SUM(INDIRECT(IMPORT_VAR[TABLENAME]&amp;"[@a"&amp;$1:$1-1&amp;"]"),INDIRECT(IMPORT_VAR[TABLENAME]&amp;"[@c"&amp;$1:$1-1&amp;"]"))</f>
        <v>4</v>
      </c>
      <c r="S625" s="33"/>
      <c r="T625" s="33" t="str">
        <f>IF(IMPORT[[#This Row],[b4]]="","",IMPORT[[#This Row],[b4]]-IMPORT[[#This Row],[a4]])</f>
        <v/>
      </c>
      <c r="U625" s="32">
        <f ca="1">SUM(INDIRECT(IMPORT_VAR[TABLENAME]&amp;"[@a"&amp;$1:$1-1&amp;"]"),INDIRECT(IMPORT_VAR[TABLENAME]&amp;"[@c"&amp;$1:$1-1&amp;"]"))</f>
        <v>4</v>
      </c>
      <c r="V625" s="33"/>
      <c r="W625" s="31"/>
      <c r="X625" s="31" t="str">
        <f>IF(IMPORT[[#This Row],[b5]]="","",IMPORT[[#This Row],[b5]]-IMPORT[[#This Row],[a5]])</f>
        <v/>
      </c>
      <c r="Y625" s="49">
        <f ca="1">SUM(INDIRECT(IMPORT_VAR[TABLENAME]&amp;"[@a"&amp;$1:$1-1&amp;"]"),INDIRECT(IMPORT_VAR[TABLENAME]&amp;"[@c"&amp;$1:$1-1&amp;"]"))</f>
        <v>4</v>
      </c>
      <c r="Z625" s="51" t="s">
        <v>5696</v>
      </c>
      <c r="AA625" s="51" t="s">
        <v>3826</v>
      </c>
      <c r="AB625" s="51"/>
      <c r="AC625" s="51" t="str">
        <f>CONCATENATE(IMPORT[[#This Row],[1]]," ",IMPORT[[#This Row],[2]],IF(IMPORT[[#This Row],[3]]="","",CONCATENATE(" ",IMPORT[[#This Row],[3]])))</f>
        <v>Gunting 9002A</v>
      </c>
      <c r="AD625" s="51" t="str">
        <f>CONCATENATE("Import ",IMPORT[[#This Row],[Ket]])</f>
        <v>Import C7</v>
      </c>
      <c r="AE625" s="52">
        <v>360</v>
      </c>
      <c r="AF625" s="52" t="s">
        <v>5118</v>
      </c>
      <c r="AG625" s="52" t="s">
        <v>5780</v>
      </c>
      <c r="AH625" s="52">
        <f ca="1">IMPORT[[#This Row],[C]]</f>
        <v>4</v>
      </c>
      <c r="AI625" s="126" t="str">
        <f>CONCATENATE(IMPORT[[#This Row],[6]]," ",IMPORT[[#This Row],[7]])</f>
        <v>360 PCS</v>
      </c>
    </row>
    <row r="626" spans="1:35">
      <c r="A626" s="102">
        <v>624</v>
      </c>
      <c r="B626" s="31">
        <f ca="1">IF(IMPORT[[#This Row],[C]]&lt;1,"",ROW()-2)</f>
        <v>624</v>
      </c>
      <c r="C626" s="57" t="s">
        <v>3827</v>
      </c>
      <c r="D626" s="31" t="s">
        <v>2784</v>
      </c>
      <c r="E626" s="31">
        <v>240</v>
      </c>
      <c r="F626" s="31">
        <f ca="1">IMPORT[TT]</f>
        <v>3</v>
      </c>
      <c r="G626" s="31"/>
      <c r="H626" s="34" t="s">
        <v>3809</v>
      </c>
      <c r="I626" s="32">
        <v>3</v>
      </c>
      <c r="K626" s="31" t="str">
        <f>IF(IMPORT[[#This Row],[b1]]="","",IMPORT[[#This Row],[b1]]-IMPORT[[#This Row],[a1]])</f>
        <v/>
      </c>
      <c r="L626" s="32">
        <f ca="1">SUM(INDIRECT(IMPORT_VAR[TABLENAME]&amp;"[@a"&amp;$1:$1-1&amp;"]"),INDIRECT(IMPORT_VAR[TABLENAME]&amp;"[@c"&amp;$1:$1-1&amp;"]"))</f>
        <v>3</v>
      </c>
      <c r="M626" s="31"/>
      <c r="N626" s="31" t="str">
        <f>IF(IMPORT[[#This Row],[b2]]="","",IMPORT[[#This Row],[b2]]-IMPORT[[#This Row],[a2]])</f>
        <v/>
      </c>
      <c r="O626" s="32">
        <f ca="1">SUM(INDIRECT(IMPORT_VAR[TABLENAME]&amp;"[@a"&amp;$1:$1-1&amp;"]"),INDIRECT(IMPORT_VAR[TABLENAME]&amp;"[@c"&amp;$1:$1-1&amp;"]"))</f>
        <v>3</v>
      </c>
      <c r="P626" s="33"/>
      <c r="Q626" s="33" t="str">
        <f>IF(IMPORT[[#This Row],[b3]]="","",IMPORT[[#This Row],[b3]]-IMPORT[[#This Row],[a3]])</f>
        <v/>
      </c>
      <c r="R626" s="32">
        <f ca="1">SUM(INDIRECT(IMPORT_VAR[TABLENAME]&amp;"[@a"&amp;$1:$1-1&amp;"]"),INDIRECT(IMPORT_VAR[TABLENAME]&amp;"[@c"&amp;$1:$1-1&amp;"]"))</f>
        <v>3</v>
      </c>
      <c r="S626" s="33"/>
      <c r="T626" s="33" t="str">
        <f>IF(IMPORT[[#This Row],[b4]]="","",IMPORT[[#This Row],[b4]]-IMPORT[[#This Row],[a4]])</f>
        <v/>
      </c>
      <c r="U626" s="32">
        <f ca="1">SUM(INDIRECT(IMPORT_VAR[TABLENAME]&amp;"[@a"&amp;$1:$1-1&amp;"]"),INDIRECT(IMPORT_VAR[TABLENAME]&amp;"[@c"&amp;$1:$1-1&amp;"]"))</f>
        <v>3</v>
      </c>
      <c r="V626" s="33"/>
      <c r="W626" s="31"/>
      <c r="X626" s="31" t="str">
        <f>IF(IMPORT[[#This Row],[b5]]="","",IMPORT[[#This Row],[b5]]-IMPORT[[#This Row],[a5]])</f>
        <v/>
      </c>
      <c r="Y626" s="49">
        <f ca="1">SUM(INDIRECT(IMPORT_VAR[TABLENAME]&amp;"[@a"&amp;$1:$1-1&amp;"]"),INDIRECT(IMPORT_VAR[TABLENAME]&amp;"[@c"&amp;$1:$1-1&amp;"]"))</f>
        <v>3</v>
      </c>
      <c r="Z626" s="51" t="s">
        <v>5696</v>
      </c>
      <c r="AA626" s="51" t="s">
        <v>3827</v>
      </c>
      <c r="AB626" s="51"/>
      <c r="AC626" s="51" t="str">
        <f>CONCATENATE(IMPORT[[#This Row],[1]]," ",IMPORT[[#This Row],[2]],IF(IMPORT[[#This Row],[3]]="","",CONCATENATE(" ",IMPORT[[#This Row],[3]])))</f>
        <v>Gunting DS-9008</v>
      </c>
      <c r="AD626" s="51" t="str">
        <f>CONCATENATE("Import ",IMPORT[[#This Row],[Ket]])</f>
        <v>Import C7</v>
      </c>
      <c r="AE626" s="52">
        <v>240</v>
      </c>
      <c r="AF626" s="52" t="s">
        <v>5118</v>
      </c>
      <c r="AG626" s="52" t="s">
        <v>5780</v>
      </c>
      <c r="AH626" s="52">
        <f ca="1">IMPORT[[#This Row],[C]]</f>
        <v>3</v>
      </c>
      <c r="AI626" s="126" t="str">
        <f>CONCATENATE(IMPORT[[#This Row],[6]]," ",IMPORT[[#This Row],[7]])</f>
        <v>240 PCS</v>
      </c>
    </row>
    <row r="627" spans="1:35">
      <c r="A627" s="102">
        <v>625</v>
      </c>
      <c r="B627" s="31">
        <f ca="1">IF(IMPORT[[#This Row],[C]]&lt;1,"",ROW()-2)</f>
        <v>625</v>
      </c>
      <c r="C627" s="57" t="s">
        <v>3828</v>
      </c>
      <c r="D627" s="31" t="s">
        <v>2784</v>
      </c>
      <c r="E627" s="31">
        <v>240</v>
      </c>
      <c r="F627" s="31">
        <f ca="1">IMPORT[TT]</f>
        <v>3</v>
      </c>
      <c r="G627" s="31"/>
      <c r="H627" s="34" t="s">
        <v>3809</v>
      </c>
      <c r="I627" s="32">
        <v>3</v>
      </c>
      <c r="K627" s="31" t="str">
        <f>IF(IMPORT[[#This Row],[b1]]="","",IMPORT[[#This Row],[b1]]-IMPORT[[#This Row],[a1]])</f>
        <v/>
      </c>
      <c r="L627" s="32">
        <f ca="1">SUM(INDIRECT(IMPORT_VAR[TABLENAME]&amp;"[@a"&amp;$1:$1-1&amp;"]"),INDIRECT(IMPORT_VAR[TABLENAME]&amp;"[@c"&amp;$1:$1-1&amp;"]"))</f>
        <v>3</v>
      </c>
      <c r="M627" s="31"/>
      <c r="N627" s="31" t="str">
        <f>IF(IMPORT[[#This Row],[b2]]="","",IMPORT[[#This Row],[b2]]-IMPORT[[#This Row],[a2]])</f>
        <v/>
      </c>
      <c r="O627" s="32">
        <f ca="1">SUM(INDIRECT(IMPORT_VAR[TABLENAME]&amp;"[@a"&amp;$1:$1-1&amp;"]"),INDIRECT(IMPORT_VAR[TABLENAME]&amp;"[@c"&amp;$1:$1-1&amp;"]"))</f>
        <v>3</v>
      </c>
      <c r="P627" s="33"/>
      <c r="Q627" s="33" t="str">
        <f>IF(IMPORT[[#This Row],[b3]]="","",IMPORT[[#This Row],[b3]]-IMPORT[[#This Row],[a3]])</f>
        <v/>
      </c>
      <c r="R627" s="32">
        <f ca="1">SUM(INDIRECT(IMPORT_VAR[TABLENAME]&amp;"[@a"&amp;$1:$1-1&amp;"]"),INDIRECT(IMPORT_VAR[TABLENAME]&amp;"[@c"&amp;$1:$1-1&amp;"]"))</f>
        <v>3</v>
      </c>
      <c r="S627" s="33"/>
      <c r="T627" s="33" t="str">
        <f>IF(IMPORT[[#This Row],[b4]]="","",IMPORT[[#This Row],[b4]]-IMPORT[[#This Row],[a4]])</f>
        <v/>
      </c>
      <c r="U627" s="32">
        <f ca="1">SUM(INDIRECT(IMPORT_VAR[TABLENAME]&amp;"[@a"&amp;$1:$1-1&amp;"]"),INDIRECT(IMPORT_VAR[TABLENAME]&amp;"[@c"&amp;$1:$1-1&amp;"]"))</f>
        <v>3</v>
      </c>
      <c r="V627" s="33"/>
      <c r="W627" s="31"/>
      <c r="X627" s="31" t="str">
        <f>IF(IMPORT[[#This Row],[b5]]="","",IMPORT[[#This Row],[b5]]-IMPORT[[#This Row],[a5]])</f>
        <v/>
      </c>
      <c r="Y627" s="49">
        <f ca="1">SUM(INDIRECT(IMPORT_VAR[TABLENAME]&amp;"[@a"&amp;$1:$1-1&amp;"]"),INDIRECT(IMPORT_VAR[TABLENAME]&amp;"[@c"&amp;$1:$1-1&amp;"]"))</f>
        <v>3</v>
      </c>
      <c r="Z627" s="51" t="s">
        <v>5696</v>
      </c>
      <c r="AA627" s="51" t="s">
        <v>3828</v>
      </c>
      <c r="AB627" s="51"/>
      <c r="AC627" s="51" t="str">
        <f>CONCATENATE(IMPORT[[#This Row],[1]]," ",IMPORT[[#This Row],[2]],IF(IMPORT[[#This Row],[3]]="","",CONCATENATE(" ",IMPORT[[#This Row],[3]])))</f>
        <v>Gunting DS-203-8</v>
      </c>
      <c r="AD627" s="51" t="str">
        <f>CONCATENATE("Import ",IMPORT[[#This Row],[Ket]])</f>
        <v>Import C7</v>
      </c>
      <c r="AE627" s="52">
        <v>240</v>
      </c>
      <c r="AF627" s="52" t="s">
        <v>5118</v>
      </c>
      <c r="AG627" s="52" t="s">
        <v>5780</v>
      </c>
      <c r="AH627" s="52">
        <f ca="1">IMPORT[[#This Row],[C]]</f>
        <v>3</v>
      </c>
      <c r="AI627" s="126" t="str">
        <f>CONCATENATE(IMPORT[[#This Row],[6]]," ",IMPORT[[#This Row],[7]])</f>
        <v>240 PCS</v>
      </c>
    </row>
    <row r="628" spans="1:35">
      <c r="A628" s="102">
        <v>626</v>
      </c>
      <c r="B628" s="31">
        <f ca="1">IF(IMPORT[[#This Row],[C]]&lt;1,"",ROW()-2)</f>
        <v>626</v>
      </c>
      <c r="C628" s="57" t="s">
        <v>3829</v>
      </c>
      <c r="D628" s="31" t="s">
        <v>2784</v>
      </c>
      <c r="E628" s="31">
        <v>240</v>
      </c>
      <c r="F628" s="31">
        <f ca="1">IMPORT[TT]</f>
        <v>3</v>
      </c>
      <c r="G628" s="31"/>
      <c r="H628" s="34" t="s">
        <v>3809</v>
      </c>
      <c r="I628" s="32">
        <v>3</v>
      </c>
      <c r="K628" s="31" t="str">
        <f>IF(IMPORT[[#This Row],[b1]]="","",IMPORT[[#This Row],[b1]]-IMPORT[[#This Row],[a1]])</f>
        <v/>
      </c>
      <c r="L628" s="32">
        <f ca="1">SUM(INDIRECT(IMPORT_VAR[TABLENAME]&amp;"[@a"&amp;$1:$1-1&amp;"]"),INDIRECT(IMPORT_VAR[TABLENAME]&amp;"[@c"&amp;$1:$1-1&amp;"]"))</f>
        <v>3</v>
      </c>
      <c r="M628" s="31"/>
      <c r="N628" s="31" t="str">
        <f>IF(IMPORT[[#This Row],[b2]]="","",IMPORT[[#This Row],[b2]]-IMPORT[[#This Row],[a2]])</f>
        <v/>
      </c>
      <c r="O628" s="32">
        <f ca="1">SUM(INDIRECT(IMPORT_VAR[TABLENAME]&amp;"[@a"&amp;$1:$1-1&amp;"]"),INDIRECT(IMPORT_VAR[TABLENAME]&amp;"[@c"&amp;$1:$1-1&amp;"]"))</f>
        <v>3</v>
      </c>
      <c r="P628" s="33"/>
      <c r="Q628" s="33" t="str">
        <f>IF(IMPORT[[#This Row],[b3]]="","",IMPORT[[#This Row],[b3]]-IMPORT[[#This Row],[a3]])</f>
        <v/>
      </c>
      <c r="R628" s="32">
        <f ca="1">SUM(INDIRECT(IMPORT_VAR[TABLENAME]&amp;"[@a"&amp;$1:$1-1&amp;"]"),INDIRECT(IMPORT_VAR[TABLENAME]&amp;"[@c"&amp;$1:$1-1&amp;"]"))</f>
        <v>3</v>
      </c>
      <c r="S628" s="33"/>
      <c r="T628" s="33" t="str">
        <f>IF(IMPORT[[#This Row],[b4]]="","",IMPORT[[#This Row],[b4]]-IMPORT[[#This Row],[a4]])</f>
        <v/>
      </c>
      <c r="U628" s="32">
        <f ca="1">SUM(INDIRECT(IMPORT_VAR[TABLENAME]&amp;"[@a"&amp;$1:$1-1&amp;"]"),INDIRECT(IMPORT_VAR[TABLENAME]&amp;"[@c"&amp;$1:$1-1&amp;"]"))</f>
        <v>3</v>
      </c>
      <c r="V628" s="33"/>
      <c r="W628" s="31"/>
      <c r="X628" s="31" t="str">
        <f>IF(IMPORT[[#This Row],[b5]]="","",IMPORT[[#This Row],[b5]]-IMPORT[[#This Row],[a5]])</f>
        <v/>
      </c>
      <c r="Y628" s="49">
        <f ca="1">SUM(INDIRECT(IMPORT_VAR[TABLENAME]&amp;"[@a"&amp;$1:$1-1&amp;"]"),INDIRECT(IMPORT_VAR[TABLENAME]&amp;"[@c"&amp;$1:$1-1&amp;"]"))</f>
        <v>3</v>
      </c>
      <c r="Z628" s="51" t="s">
        <v>5696</v>
      </c>
      <c r="AA628" s="51" t="s">
        <v>3829</v>
      </c>
      <c r="AB628" s="51"/>
      <c r="AC628" s="51" t="str">
        <f>CONCATENATE(IMPORT[[#This Row],[1]]," ",IMPORT[[#This Row],[2]],IF(IMPORT[[#This Row],[3]]="","",CONCATENATE(" ",IMPORT[[#This Row],[3]])))</f>
        <v>Gunting CL-6015</v>
      </c>
      <c r="AD628" s="51" t="str">
        <f>CONCATENATE("Import ",IMPORT[[#This Row],[Ket]])</f>
        <v>Import C7</v>
      </c>
      <c r="AE628" s="52">
        <v>240</v>
      </c>
      <c r="AF628" s="52" t="s">
        <v>5118</v>
      </c>
      <c r="AG628" s="52" t="s">
        <v>5780</v>
      </c>
      <c r="AH628" s="52">
        <f ca="1">IMPORT[[#This Row],[C]]</f>
        <v>3</v>
      </c>
      <c r="AI628" s="126" t="str">
        <f>CONCATENATE(IMPORT[[#This Row],[6]]," ",IMPORT[[#This Row],[7]])</f>
        <v>240 PCS</v>
      </c>
    </row>
    <row r="629" spans="1:35">
      <c r="A629" s="102">
        <v>627</v>
      </c>
      <c r="B629" s="31">
        <f ca="1">IF(IMPORT[[#This Row],[C]]&lt;1,"",ROW()-2)</f>
        <v>627</v>
      </c>
      <c r="C629" s="57" t="s">
        <v>3106</v>
      </c>
      <c r="D629" s="31" t="s">
        <v>3105</v>
      </c>
      <c r="E629" s="31">
        <v>48</v>
      </c>
      <c r="F629" s="31">
        <f ca="1">IMPORT[TT]</f>
        <v>31</v>
      </c>
      <c r="G629" s="31"/>
      <c r="H629" s="34" t="s">
        <v>3809</v>
      </c>
      <c r="I629" s="32">
        <v>31</v>
      </c>
      <c r="K629" s="31" t="str">
        <f>IF(IMPORT[[#This Row],[b1]]="","",IMPORT[[#This Row],[b1]]-IMPORT[[#This Row],[a1]])</f>
        <v/>
      </c>
      <c r="L629" s="32">
        <f ca="1">SUM(INDIRECT(IMPORT_VAR[TABLENAME]&amp;"[@a"&amp;$1:$1-1&amp;"]"),INDIRECT(IMPORT_VAR[TABLENAME]&amp;"[@c"&amp;$1:$1-1&amp;"]"))</f>
        <v>31</v>
      </c>
      <c r="M629" s="31"/>
      <c r="N629" s="31" t="str">
        <f>IF(IMPORT[[#This Row],[b2]]="","",IMPORT[[#This Row],[b2]]-IMPORT[[#This Row],[a2]])</f>
        <v/>
      </c>
      <c r="O629" s="32">
        <f ca="1">SUM(INDIRECT(IMPORT_VAR[TABLENAME]&amp;"[@a"&amp;$1:$1-1&amp;"]"),INDIRECT(IMPORT_VAR[TABLENAME]&amp;"[@c"&amp;$1:$1-1&amp;"]"))</f>
        <v>31</v>
      </c>
      <c r="P629" s="33"/>
      <c r="Q629" s="33" t="str">
        <f>IF(IMPORT[[#This Row],[b3]]="","",IMPORT[[#This Row],[b3]]-IMPORT[[#This Row],[a3]])</f>
        <v/>
      </c>
      <c r="R629" s="32">
        <f ca="1">SUM(INDIRECT(IMPORT_VAR[TABLENAME]&amp;"[@a"&amp;$1:$1-1&amp;"]"),INDIRECT(IMPORT_VAR[TABLENAME]&amp;"[@c"&amp;$1:$1-1&amp;"]"))</f>
        <v>31</v>
      </c>
      <c r="S629" s="33"/>
      <c r="T629" s="33" t="str">
        <f>IF(IMPORT[[#This Row],[b4]]="","",IMPORT[[#This Row],[b4]]-IMPORT[[#This Row],[a4]])</f>
        <v/>
      </c>
      <c r="U629" s="32">
        <f ca="1">SUM(INDIRECT(IMPORT_VAR[TABLENAME]&amp;"[@a"&amp;$1:$1-1&amp;"]"),INDIRECT(IMPORT_VAR[TABLENAME]&amp;"[@c"&amp;$1:$1-1&amp;"]"))</f>
        <v>31</v>
      </c>
      <c r="V629" s="33"/>
      <c r="W629" s="31"/>
      <c r="X629" s="31" t="str">
        <f>IF(IMPORT[[#This Row],[b5]]="","",IMPORT[[#This Row],[b5]]-IMPORT[[#This Row],[a5]])</f>
        <v/>
      </c>
      <c r="Y629" s="49">
        <f ca="1">SUM(INDIRECT(IMPORT_VAR[TABLENAME]&amp;"[@a"&amp;$1:$1-1&amp;"]"),INDIRECT(IMPORT_VAR[TABLENAME]&amp;"[@c"&amp;$1:$1-1&amp;"]"))</f>
        <v>31</v>
      </c>
      <c r="Z629" s="51" t="s">
        <v>3105</v>
      </c>
      <c r="AA629" s="51" t="s">
        <v>3106</v>
      </c>
      <c r="AB629" s="51"/>
      <c r="AC629" s="51" t="str">
        <f>CONCATENATE(IMPORT[[#This Row],[1]]," ",IMPORT[[#This Row],[2]],IF(IMPORT[[#This Row],[3]]="","",CONCATENATE(" ",IMPORT[[#This Row],[3]])))</f>
        <v>Book end SB-8877</v>
      </c>
      <c r="AD629" s="51" t="str">
        <f>CONCATENATE("Import ",IMPORT[[#This Row],[Ket]])</f>
        <v>Import C7</v>
      </c>
      <c r="AE629" s="52">
        <v>48</v>
      </c>
      <c r="AF629" s="52" t="s">
        <v>5118</v>
      </c>
      <c r="AG629" s="52" t="s">
        <v>5780</v>
      </c>
      <c r="AH629" s="52">
        <f ca="1">IMPORT[[#This Row],[C]]</f>
        <v>31</v>
      </c>
      <c r="AI629" s="126" t="str">
        <f>CONCATENATE(IMPORT[[#This Row],[6]]," ",IMPORT[[#This Row],[7]])</f>
        <v>48 PCS</v>
      </c>
    </row>
    <row r="630" spans="1:35">
      <c r="A630" s="102">
        <v>628</v>
      </c>
      <c r="B630" s="31">
        <f ca="1">IF(IMPORT[[#This Row],[C]]&lt;1,"",ROW()-2)</f>
        <v>628</v>
      </c>
      <c r="C630" s="57" t="s">
        <v>3830</v>
      </c>
      <c r="D630" s="31" t="s">
        <v>3105</v>
      </c>
      <c r="E630" s="31">
        <v>48</v>
      </c>
      <c r="F630" s="31">
        <f ca="1">IMPORT[TT]</f>
        <v>29</v>
      </c>
      <c r="G630" s="31"/>
      <c r="H630" s="34" t="s">
        <v>3809</v>
      </c>
      <c r="I630" s="32">
        <v>29</v>
      </c>
      <c r="K630" s="31" t="str">
        <f>IF(IMPORT[[#This Row],[b1]]="","",IMPORT[[#This Row],[b1]]-IMPORT[[#This Row],[a1]])</f>
        <v/>
      </c>
      <c r="L630" s="32">
        <f ca="1">SUM(INDIRECT(IMPORT_VAR[TABLENAME]&amp;"[@a"&amp;$1:$1-1&amp;"]"),INDIRECT(IMPORT_VAR[TABLENAME]&amp;"[@c"&amp;$1:$1-1&amp;"]"))</f>
        <v>29</v>
      </c>
      <c r="M630" s="31"/>
      <c r="N630" s="31" t="str">
        <f>IF(IMPORT[[#This Row],[b2]]="","",IMPORT[[#This Row],[b2]]-IMPORT[[#This Row],[a2]])</f>
        <v/>
      </c>
      <c r="O630" s="32">
        <f ca="1">SUM(INDIRECT(IMPORT_VAR[TABLENAME]&amp;"[@a"&amp;$1:$1-1&amp;"]"),INDIRECT(IMPORT_VAR[TABLENAME]&amp;"[@c"&amp;$1:$1-1&amp;"]"))</f>
        <v>29</v>
      </c>
      <c r="P630" s="33"/>
      <c r="Q630" s="33" t="str">
        <f>IF(IMPORT[[#This Row],[b3]]="","",IMPORT[[#This Row],[b3]]-IMPORT[[#This Row],[a3]])</f>
        <v/>
      </c>
      <c r="R630" s="32">
        <f ca="1">SUM(INDIRECT(IMPORT_VAR[TABLENAME]&amp;"[@a"&amp;$1:$1-1&amp;"]"),INDIRECT(IMPORT_VAR[TABLENAME]&amp;"[@c"&amp;$1:$1-1&amp;"]"))</f>
        <v>29</v>
      </c>
      <c r="S630" s="33"/>
      <c r="T630" s="33" t="str">
        <f>IF(IMPORT[[#This Row],[b4]]="","",IMPORT[[#This Row],[b4]]-IMPORT[[#This Row],[a4]])</f>
        <v/>
      </c>
      <c r="U630" s="32">
        <f ca="1">SUM(INDIRECT(IMPORT_VAR[TABLENAME]&amp;"[@a"&amp;$1:$1-1&amp;"]"),INDIRECT(IMPORT_VAR[TABLENAME]&amp;"[@c"&amp;$1:$1-1&amp;"]"))</f>
        <v>29</v>
      </c>
      <c r="V630" s="33"/>
      <c r="W630" s="31"/>
      <c r="X630" s="31" t="str">
        <f>IF(IMPORT[[#This Row],[b5]]="","",IMPORT[[#This Row],[b5]]-IMPORT[[#This Row],[a5]])</f>
        <v/>
      </c>
      <c r="Y630" s="49">
        <f ca="1">SUM(INDIRECT(IMPORT_VAR[TABLENAME]&amp;"[@a"&amp;$1:$1-1&amp;"]"),INDIRECT(IMPORT_VAR[TABLENAME]&amp;"[@c"&amp;$1:$1-1&amp;"]"))</f>
        <v>29</v>
      </c>
      <c r="Z630" s="51" t="s">
        <v>3105</v>
      </c>
      <c r="AA630" s="51" t="s">
        <v>3830</v>
      </c>
      <c r="AB630" s="51"/>
      <c r="AC630" s="51" t="str">
        <f>CONCATENATE(IMPORT[[#This Row],[1]]," ",IMPORT[[#This Row],[2]],IF(IMPORT[[#This Row],[3]]="","",CONCATENATE(" ",IMPORT[[#This Row],[3]])))</f>
        <v>Book end SB-8899</v>
      </c>
      <c r="AD630" s="51" t="str">
        <f>CONCATENATE("Import ",IMPORT[[#This Row],[Ket]])</f>
        <v>Import C7</v>
      </c>
      <c r="AE630" s="52">
        <v>48</v>
      </c>
      <c r="AF630" s="52" t="s">
        <v>5118</v>
      </c>
      <c r="AG630" s="52" t="s">
        <v>5780</v>
      </c>
      <c r="AH630" s="52">
        <f ca="1">IMPORT[[#This Row],[C]]</f>
        <v>29</v>
      </c>
      <c r="AI630" s="126" t="str">
        <f>CONCATENATE(IMPORT[[#This Row],[6]]," ",IMPORT[[#This Row],[7]])</f>
        <v>48 PCS</v>
      </c>
    </row>
    <row r="631" spans="1:35">
      <c r="A631" s="102">
        <v>629</v>
      </c>
      <c r="B631" s="31">
        <f ca="1">IF(IMPORT[[#This Row],[C]]&lt;1,"",ROW()-2)</f>
        <v>629</v>
      </c>
      <c r="C631" s="57" t="s">
        <v>3831</v>
      </c>
      <c r="D631" s="31" t="s">
        <v>2982</v>
      </c>
      <c r="E631" s="31">
        <v>240</v>
      </c>
      <c r="F631" s="31">
        <f ca="1">IMPORT[TT]</f>
        <v>1</v>
      </c>
      <c r="G631" s="31"/>
      <c r="H631" s="34" t="s">
        <v>3809</v>
      </c>
      <c r="I631" s="32">
        <v>1</v>
      </c>
      <c r="K631" s="31" t="str">
        <f>IF(IMPORT[[#This Row],[b1]]="","",IMPORT[[#This Row],[b1]]-IMPORT[[#This Row],[a1]])</f>
        <v/>
      </c>
      <c r="L631" s="32">
        <f ca="1">SUM(INDIRECT(IMPORT_VAR[TABLENAME]&amp;"[@a"&amp;$1:$1-1&amp;"]"),INDIRECT(IMPORT_VAR[TABLENAME]&amp;"[@c"&amp;$1:$1-1&amp;"]"))</f>
        <v>1</v>
      </c>
      <c r="M631" s="31"/>
      <c r="N631" s="31" t="str">
        <f>IF(IMPORT[[#This Row],[b2]]="","",IMPORT[[#This Row],[b2]]-IMPORT[[#This Row],[a2]])</f>
        <v/>
      </c>
      <c r="O631" s="32">
        <f ca="1">SUM(INDIRECT(IMPORT_VAR[TABLENAME]&amp;"[@a"&amp;$1:$1-1&amp;"]"),INDIRECT(IMPORT_VAR[TABLENAME]&amp;"[@c"&amp;$1:$1-1&amp;"]"))</f>
        <v>1</v>
      </c>
      <c r="P631" s="33"/>
      <c r="Q631" s="33" t="str">
        <f>IF(IMPORT[[#This Row],[b3]]="","",IMPORT[[#This Row],[b3]]-IMPORT[[#This Row],[a3]])</f>
        <v/>
      </c>
      <c r="R631" s="32">
        <f ca="1">SUM(INDIRECT(IMPORT_VAR[TABLENAME]&amp;"[@a"&amp;$1:$1-1&amp;"]"),INDIRECT(IMPORT_VAR[TABLENAME]&amp;"[@c"&amp;$1:$1-1&amp;"]"))</f>
        <v>1</v>
      </c>
      <c r="S631" s="33"/>
      <c r="T631" s="33" t="str">
        <f>IF(IMPORT[[#This Row],[b4]]="","",IMPORT[[#This Row],[b4]]-IMPORT[[#This Row],[a4]])</f>
        <v/>
      </c>
      <c r="U631" s="32">
        <f ca="1">SUM(INDIRECT(IMPORT_VAR[TABLENAME]&amp;"[@a"&amp;$1:$1-1&amp;"]"),INDIRECT(IMPORT_VAR[TABLENAME]&amp;"[@c"&amp;$1:$1-1&amp;"]"))</f>
        <v>1</v>
      </c>
      <c r="V631" s="33"/>
      <c r="W631" s="31"/>
      <c r="X631" s="31" t="str">
        <f>IF(IMPORT[[#This Row],[b5]]="","",IMPORT[[#This Row],[b5]]-IMPORT[[#This Row],[a5]])</f>
        <v/>
      </c>
      <c r="Y631" s="49">
        <f ca="1">SUM(INDIRECT(IMPORT_VAR[TABLENAME]&amp;"[@a"&amp;$1:$1-1&amp;"]"),INDIRECT(IMPORT_VAR[TABLENAME]&amp;"[@c"&amp;$1:$1-1&amp;"]"))</f>
        <v>1</v>
      </c>
      <c r="Z631" s="51" t="s">
        <v>2982</v>
      </c>
      <c r="AA631" s="51" t="s">
        <v>3831</v>
      </c>
      <c r="AB631" s="51"/>
      <c r="AC631" s="51" t="str">
        <f>CONCATENATE(IMPORT[[#This Row],[1]]," ",IMPORT[[#This Row],[2]],IF(IMPORT[[#This Row],[3]]="","",CONCATENATE(" ",IMPORT[[#This Row],[3]])))</f>
        <v>Magnet 003</v>
      </c>
      <c r="AD631" s="51" t="str">
        <f>CONCATENATE("Import ",IMPORT[[#This Row],[Ket]])</f>
        <v>Import C7</v>
      </c>
      <c r="AE631" s="52">
        <v>240</v>
      </c>
      <c r="AF631" s="52" t="s">
        <v>5118</v>
      </c>
      <c r="AG631" s="52" t="s">
        <v>5780</v>
      </c>
      <c r="AH631" s="52">
        <f ca="1">IMPORT[[#This Row],[C]]</f>
        <v>1</v>
      </c>
      <c r="AI631" s="126" t="str">
        <f>CONCATENATE(IMPORT[[#This Row],[6]]," ",IMPORT[[#This Row],[7]])</f>
        <v>240 PCS</v>
      </c>
    </row>
    <row r="632" spans="1:35">
      <c r="A632" s="102">
        <v>630</v>
      </c>
      <c r="B632" s="31" t="str">
        <f ca="1">IF(IMPORT[[#This Row],[C]]&lt;1,"",ROW()-2)</f>
        <v/>
      </c>
      <c r="C632" s="57" t="s">
        <v>3250</v>
      </c>
      <c r="D632" s="31" t="s">
        <v>2982</v>
      </c>
      <c r="E632" s="31">
        <v>240</v>
      </c>
      <c r="F632" s="31">
        <f ca="1">IMPORT[TT]</f>
        <v>0</v>
      </c>
      <c r="G632" s="31"/>
      <c r="H632" s="34" t="s">
        <v>3809</v>
      </c>
      <c r="I632" s="32">
        <v>0</v>
      </c>
      <c r="K632" s="31" t="str">
        <f>IF(IMPORT[[#This Row],[b1]]="","",IMPORT[[#This Row],[b1]]-IMPORT[[#This Row],[a1]])</f>
        <v/>
      </c>
      <c r="L632" s="32">
        <f ca="1">SUM(INDIRECT(IMPORT_VAR[TABLENAME]&amp;"[@a"&amp;$1:$1-1&amp;"]"),INDIRECT(IMPORT_VAR[TABLENAME]&amp;"[@c"&amp;$1:$1-1&amp;"]"))</f>
        <v>0</v>
      </c>
      <c r="M632" s="31"/>
      <c r="N632" s="31" t="str">
        <f>IF(IMPORT[[#This Row],[b2]]="","",IMPORT[[#This Row],[b2]]-IMPORT[[#This Row],[a2]])</f>
        <v/>
      </c>
      <c r="O632" s="32">
        <f ca="1">SUM(INDIRECT(IMPORT_VAR[TABLENAME]&amp;"[@a"&amp;$1:$1-1&amp;"]"),INDIRECT(IMPORT_VAR[TABLENAME]&amp;"[@c"&amp;$1:$1-1&amp;"]"))</f>
        <v>0</v>
      </c>
      <c r="P632" s="33"/>
      <c r="Q632" s="33" t="str">
        <f>IF(IMPORT[[#This Row],[b3]]="","",IMPORT[[#This Row],[b3]]-IMPORT[[#This Row],[a3]])</f>
        <v/>
      </c>
      <c r="R632" s="32">
        <f ca="1">SUM(INDIRECT(IMPORT_VAR[TABLENAME]&amp;"[@a"&amp;$1:$1-1&amp;"]"),INDIRECT(IMPORT_VAR[TABLENAME]&amp;"[@c"&amp;$1:$1-1&amp;"]"))</f>
        <v>0</v>
      </c>
      <c r="S632" s="33"/>
      <c r="T632" s="33" t="str">
        <f>IF(IMPORT[[#This Row],[b4]]="","",IMPORT[[#This Row],[b4]]-IMPORT[[#This Row],[a4]])</f>
        <v/>
      </c>
      <c r="U632" s="32">
        <f ca="1">SUM(INDIRECT(IMPORT_VAR[TABLENAME]&amp;"[@a"&amp;$1:$1-1&amp;"]"),INDIRECT(IMPORT_VAR[TABLENAME]&amp;"[@c"&amp;$1:$1-1&amp;"]"))</f>
        <v>0</v>
      </c>
      <c r="V632" s="33"/>
      <c r="W632" s="31"/>
      <c r="X632" s="31" t="str">
        <f>IF(IMPORT[[#This Row],[b5]]="","",IMPORT[[#This Row],[b5]]-IMPORT[[#This Row],[a5]])</f>
        <v/>
      </c>
      <c r="Y632" s="49">
        <f ca="1">SUM(INDIRECT(IMPORT_VAR[TABLENAME]&amp;"[@a"&amp;$1:$1-1&amp;"]"),INDIRECT(IMPORT_VAR[TABLENAME]&amp;"[@c"&amp;$1:$1-1&amp;"]"))</f>
        <v>0</v>
      </c>
      <c r="Z632" s="51" t="s">
        <v>2982</v>
      </c>
      <c r="AA632" s="51" t="s">
        <v>3250</v>
      </c>
      <c r="AB632" s="51"/>
      <c r="AC632" s="51" t="str">
        <f>CONCATENATE(IMPORT[[#This Row],[1]]," ",IMPORT[[#This Row],[2]],IF(IMPORT[[#This Row],[3]]="","",CONCATENATE(" ",IMPORT[[#This Row],[3]])))</f>
        <v>Magnet 8016</v>
      </c>
      <c r="AD632" s="51" t="str">
        <f>CONCATENATE("Import ",IMPORT[[#This Row],[Ket]])</f>
        <v>Import C7</v>
      </c>
      <c r="AE632" s="52">
        <v>240</v>
      </c>
      <c r="AF632" s="52" t="s">
        <v>5118</v>
      </c>
      <c r="AG632" s="52" t="s">
        <v>5780</v>
      </c>
      <c r="AH632" s="52">
        <f ca="1">IMPORT[[#This Row],[C]]</f>
        <v>0</v>
      </c>
      <c r="AI632" s="126" t="str">
        <f>CONCATENATE(IMPORT[[#This Row],[6]]," ",IMPORT[[#This Row],[7]])</f>
        <v>240 PCS</v>
      </c>
    </row>
    <row r="633" spans="1:35">
      <c r="A633" s="102">
        <v>631</v>
      </c>
      <c r="B633" s="31">
        <f ca="1">IF(IMPORT[[#This Row],[C]]&lt;1,"",ROW()-2)</f>
        <v>631</v>
      </c>
      <c r="C633" s="57" t="s">
        <v>5647</v>
      </c>
      <c r="D633" s="31" t="s">
        <v>2982</v>
      </c>
      <c r="E633" s="31">
        <v>800</v>
      </c>
      <c r="F633" s="31">
        <f ca="1">IMPORT[TT]</f>
        <v>6</v>
      </c>
      <c r="G633" s="31"/>
      <c r="H633" s="34" t="s">
        <v>3809</v>
      </c>
      <c r="I633" s="32">
        <v>6</v>
      </c>
      <c r="K633" s="31" t="str">
        <f>IF(IMPORT[[#This Row],[b1]]="","",IMPORT[[#This Row],[b1]]-IMPORT[[#This Row],[a1]])</f>
        <v/>
      </c>
      <c r="L633" s="32">
        <f ca="1">SUM(INDIRECT(IMPORT_VAR[TABLENAME]&amp;"[@a"&amp;$1:$1-1&amp;"]"),INDIRECT(IMPORT_VAR[TABLENAME]&amp;"[@c"&amp;$1:$1-1&amp;"]"))</f>
        <v>6</v>
      </c>
      <c r="M633" s="31"/>
      <c r="N633" s="31" t="str">
        <f>IF(IMPORT[[#This Row],[b2]]="","",IMPORT[[#This Row],[b2]]-IMPORT[[#This Row],[a2]])</f>
        <v/>
      </c>
      <c r="O633" s="32">
        <f ca="1">SUM(INDIRECT(IMPORT_VAR[TABLENAME]&amp;"[@a"&amp;$1:$1-1&amp;"]"),INDIRECT(IMPORT_VAR[TABLENAME]&amp;"[@c"&amp;$1:$1-1&amp;"]"))</f>
        <v>6</v>
      </c>
      <c r="P633" s="33"/>
      <c r="Q633" s="33" t="str">
        <f>IF(IMPORT[[#This Row],[b3]]="","",IMPORT[[#This Row],[b3]]-IMPORT[[#This Row],[a3]])</f>
        <v/>
      </c>
      <c r="R633" s="32">
        <f ca="1">SUM(INDIRECT(IMPORT_VAR[TABLENAME]&amp;"[@a"&amp;$1:$1-1&amp;"]"),INDIRECT(IMPORT_VAR[TABLENAME]&amp;"[@c"&amp;$1:$1-1&amp;"]"))</f>
        <v>6</v>
      </c>
      <c r="S633" s="33"/>
      <c r="T633" s="33" t="str">
        <f>IF(IMPORT[[#This Row],[b4]]="","",IMPORT[[#This Row],[b4]]-IMPORT[[#This Row],[a4]])</f>
        <v/>
      </c>
      <c r="U633" s="32">
        <f ca="1">SUM(INDIRECT(IMPORT_VAR[TABLENAME]&amp;"[@a"&amp;$1:$1-1&amp;"]"),INDIRECT(IMPORT_VAR[TABLENAME]&amp;"[@c"&amp;$1:$1-1&amp;"]"))</f>
        <v>6</v>
      </c>
      <c r="V633" s="33"/>
      <c r="W633" s="31"/>
      <c r="X633" s="31" t="str">
        <f>IF(IMPORT[[#This Row],[b5]]="","",IMPORT[[#This Row],[b5]]-IMPORT[[#This Row],[a5]])</f>
        <v/>
      </c>
      <c r="Y633" s="49">
        <f ca="1">SUM(INDIRECT(IMPORT_VAR[TABLENAME]&amp;"[@a"&amp;$1:$1-1&amp;"]"),INDIRECT(IMPORT_VAR[TABLENAME]&amp;"[@c"&amp;$1:$1-1&amp;"]"))</f>
        <v>6</v>
      </c>
      <c r="Z633" s="51" t="s">
        <v>2982</v>
      </c>
      <c r="AA633" s="51" t="s">
        <v>5647</v>
      </c>
      <c r="AB633" s="51"/>
      <c r="AC633" s="51" t="str">
        <f>CONCATENATE(IMPORT[[#This Row],[1]]," ",IMPORT[[#This Row],[2]],IF(IMPORT[[#This Row],[3]]="","",CONCATENATE(" ",IMPORT[[#This Row],[3]])))</f>
        <v>Magnet 025 (034)</v>
      </c>
      <c r="AD633" s="51" t="str">
        <f>CONCATENATE("Import ",IMPORT[[#This Row],[Ket]])</f>
        <v>Import C7</v>
      </c>
      <c r="AE633" s="52">
        <v>800</v>
      </c>
      <c r="AF633" s="52" t="s">
        <v>5118</v>
      </c>
      <c r="AG633" s="52" t="s">
        <v>5780</v>
      </c>
      <c r="AH633" s="52">
        <f ca="1">IMPORT[[#This Row],[C]]</f>
        <v>6</v>
      </c>
      <c r="AI633" s="126" t="str">
        <f>CONCATENATE(IMPORT[[#This Row],[6]]," ",IMPORT[[#This Row],[7]])</f>
        <v>800 PCS</v>
      </c>
    </row>
    <row r="634" spans="1:35">
      <c r="A634" s="102">
        <v>632</v>
      </c>
      <c r="B634" s="31">
        <f ca="1">IF(IMPORT[[#This Row],[C]]&lt;1,"",ROW()-2)</f>
        <v>632</v>
      </c>
      <c r="C634" s="57" t="s">
        <v>2985</v>
      </c>
      <c r="D634" s="31" t="s">
        <v>2982</v>
      </c>
      <c r="E634" s="31">
        <v>360</v>
      </c>
      <c r="F634" s="31">
        <f ca="1">IMPORT[TT]</f>
        <v>1</v>
      </c>
      <c r="G634" s="31"/>
      <c r="H634" s="34" t="s">
        <v>3809</v>
      </c>
      <c r="I634" s="32">
        <v>1</v>
      </c>
      <c r="K634" s="31" t="str">
        <f>IF(IMPORT[[#This Row],[b1]]="","",IMPORT[[#This Row],[b1]]-IMPORT[[#This Row],[a1]])</f>
        <v/>
      </c>
      <c r="L634" s="32">
        <f ca="1">SUM(INDIRECT(IMPORT_VAR[TABLENAME]&amp;"[@a"&amp;$1:$1-1&amp;"]"),INDIRECT(IMPORT_VAR[TABLENAME]&amp;"[@c"&amp;$1:$1-1&amp;"]"))</f>
        <v>1</v>
      </c>
      <c r="M634" s="31"/>
      <c r="N634" s="31" t="str">
        <f>IF(IMPORT[[#This Row],[b2]]="","",IMPORT[[#This Row],[b2]]-IMPORT[[#This Row],[a2]])</f>
        <v/>
      </c>
      <c r="O634" s="32">
        <f ca="1">SUM(INDIRECT(IMPORT_VAR[TABLENAME]&amp;"[@a"&amp;$1:$1-1&amp;"]"),INDIRECT(IMPORT_VAR[TABLENAME]&amp;"[@c"&amp;$1:$1-1&amp;"]"))</f>
        <v>1</v>
      </c>
      <c r="P634" s="33"/>
      <c r="Q634" s="33" t="str">
        <f>IF(IMPORT[[#This Row],[b3]]="","",IMPORT[[#This Row],[b3]]-IMPORT[[#This Row],[a3]])</f>
        <v/>
      </c>
      <c r="R634" s="32">
        <f ca="1">SUM(INDIRECT(IMPORT_VAR[TABLENAME]&amp;"[@a"&amp;$1:$1-1&amp;"]"),INDIRECT(IMPORT_VAR[TABLENAME]&amp;"[@c"&amp;$1:$1-1&amp;"]"))</f>
        <v>1</v>
      </c>
      <c r="S634" s="33"/>
      <c r="T634" s="33" t="str">
        <f>IF(IMPORT[[#This Row],[b4]]="","",IMPORT[[#This Row],[b4]]-IMPORT[[#This Row],[a4]])</f>
        <v/>
      </c>
      <c r="U634" s="32">
        <f ca="1">SUM(INDIRECT(IMPORT_VAR[TABLENAME]&amp;"[@a"&amp;$1:$1-1&amp;"]"),INDIRECT(IMPORT_VAR[TABLENAME]&amp;"[@c"&amp;$1:$1-1&amp;"]"))</f>
        <v>1</v>
      </c>
      <c r="V634" s="33"/>
      <c r="W634" s="31"/>
      <c r="X634" s="31" t="str">
        <f>IF(IMPORT[[#This Row],[b5]]="","",IMPORT[[#This Row],[b5]]-IMPORT[[#This Row],[a5]])</f>
        <v/>
      </c>
      <c r="Y634" s="49">
        <f ca="1">SUM(INDIRECT(IMPORT_VAR[TABLENAME]&amp;"[@a"&amp;$1:$1-1&amp;"]"),INDIRECT(IMPORT_VAR[TABLENAME]&amp;"[@c"&amp;$1:$1-1&amp;"]"))</f>
        <v>1</v>
      </c>
      <c r="Z634" s="51" t="s">
        <v>2982</v>
      </c>
      <c r="AA634" s="51" t="s">
        <v>2985</v>
      </c>
      <c r="AB634" s="51"/>
      <c r="AC634" s="51" t="str">
        <f>CONCATENATE(IMPORT[[#This Row],[1]]," ",IMPORT[[#This Row],[2]],IF(IMPORT[[#This Row],[3]]="","",CONCATENATE(" ",IMPORT[[#This Row],[3]])))</f>
        <v>Magnet 8011-6</v>
      </c>
      <c r="AD634" s="51" t="str">
        <f>CONCATENATE("Import ",IMPORT[[#This Row],[Ket]])</f>
        <v>Import C7</v>
      </c>
      <c r="AE634" s="52">
        <v>360</v>
      </c>
      <c r="AF634" s="52" t="s">
        <v>5118</v>
      </c>
      <c r="AG634" s="52" t="s">
        <v>5780</v>
      </c>
      <c r="AH634" s="52">
        <f ca="1">IMPORT[[#This Row],[C]]</f>
        <v>1</v>
      </c>
      <c r="AI634" s="126" t="str">
        <f>CONCATENATE(IMPORT[[#This Row],[6]]," ",IMPORT[[#This Row],[7]])</f>
        <v>360 PCS</v>
      </c>
    </row>
    <row r="635" spans="1:35">
      <c r="A635" s="102">
        <v>633</v>
      </c>
      <c r="B635" s="31" t="str">
        <f ca="1">IF(IMPORT[[#This Row],[C]]&lt;1,"",ROW()-2)</f>
        <v/>
      </c>
      <c r="C635" s="57" t="s">
        <v>3832</v>
      </c>
      <c r="D635" s="31" t="s">
        <v>2982</v>
      </c>
      <c r="E635" s="31">
        <v>480</v>
      </c>
      <c r="F635" s="31">
        <f ca="1">IMPORT[TT]</f>
        <v>0</v>
      </c>
      <c r="G635" s="31"/>
      <c r="H635" s="34" t="s">
        <v>3809</v>
      </c>
      <c r="I635" s="32">
        <v>0</v>
      </c>
      <c r="K635" s="31" t="str">
        <f>IF(IMPORT[[#This Row],[b1]]="","",IMPORT[[#This Row],[b1]]-IMPORT[[#This Row],[a1]])</f>
        <v/>
      </c>
      <c r="L635" s="32">
        <f ca="1">SUM(INDIRECT(IMPORT_VAR[TABLENAME]&amp;"[@a"&amp;$1:$1-1&amp;"]"),INDIRECT(IMPORT_VAR[TABLENAME]&amp;"[@c"&amp;$1:$1-1&amp;"]"))</f>
        <v>0</v>
      </c>
      <c r="M635" s="31"/>
      <c r="N635" s="31" t="str">
        <f>IF(IMPORT[[#This Row],[b2]]="","",IMPORT[[#This Row],[b2]]-IMPORT[[#This Row],[a2]])</f>
        <v/>
      </c>
      <c r="O635" s="32">
        <f ca="1">SUM(INDIRECT(IMPORT_VAR[TABLENAME]&amp;"[@a"&amp;$1:$1-1&amp;"]"),INDIRECT(IMPORT_VAR[TABLENAME]&amp;"[@c"&amp;$1:$1-1&amp;"]"))</f>
        <v>0</v>
      </c>
      <c r="P635" s="33"/>
      <c r="Q635" s="33" t="str">
        <f>IF(IMPORT[[#This Row],[b3]]="","",IMPORT[[#This Row],[b3]]-IMPORT[[#This Row],[a3]])</f>
        <v/>
      </c>
      <c r="R635" s="32">
        <f ca="1">SUM(INDIRECT(IMPORT_VAR[TABLENAME]&amp;"[@a"&amp;$1:$1-1&amp;"]"),INDIRECT(IMPORT_VAR[TABLENAME]&amp;"[@c"&amp;$1:$1-1&amp;"]"))</f>
        <v>0</v>
      </c>
      <c r="S635" s="33"/>
      <c r="T635" s="33" t="str">
        <f>IF(IMPORT[[#This Row],[b4]]="","",IMPORT[[#This Row],[b4]]-IMPORT[[#This Row],[a4]])</f>
        <v/>
      </c>
      <c r="U635" s="32">
        <f ca="1">SUM(INDIRECT(IMPORT_VAR[TABLENAME]&amp;"[@a"&amp;$1:$1-1&amp;"]"),INDIRECT(IMPORT_VAR[TABLENAME]&amp;"[@c"&amp;$1:$1-1&amp;"]"))</f>
        <v>0</v>
      </c>
      <c r="V635" s="33"/>
      <c r="W635" s="31"/>
      <c r="X635" s="31" t="str">
        <f>IF(IMPORT[[#This Row],[b5]]="","",IMPORT[[#This Row],[b5]]-IMPORT[[#This Row],[a5]])</f>
        <v/>
      </c>
      <c r="Y635" s="49">
        <f ca="1">SUM(INDIRECT(IMPORT_VAR[TABLENAME]&amp;"[@a"&amp;$1:$1-1&amp;"]"),INDIRECT(IMPORT_VAR[TABLENAME]&amp;"[@c"&amp;$1:$1-1&amp;"]"))</f>
        <v>0</v>
      </c>
      <c r="Z635" s="51" t="s">
        <v>2982</v>
      </c>
      <c r="AA635" s="51" t="s">
        <v>3832</v>
      </c>
      <c r="AB635" s="51"/>
      <c r="AC635" s="51" t="str">
        <f>CONCATENATE(IMPORT[[#This Row],[1]]," ",IMPORT[[#This Row],[2]],IF(IMPORT[[#This Row],[3]]="","",CONCATENATE(" ",IMPORT[[#This Row],[3]])))</f>
        <v>Magnet 054</v>
      </c>
      <c r="AD635" s="51" t="str">
        <f>CONCATENATE("Import ",IMPORT[[#This Row],[Ket]])</f>
        <v>Import C7</v>
      </c>
      <c r="AE635" s="52">
        <v>480</v>
      </c>
      <c r="AF635" s="52" t="s">
        <v>5118</v>
      </c>
      <c r="AG635" s="52" t="s">
        <v>5780</v>
      </c>
      <c r="AH635" s="52">
        <f ca="1">IMPORT[[#This Row],[C]]</f>
        <v>0</v>
      </c>
      <c r="AI635" s="126" t="str">
        <f>CONCATENATE(IMPORT[[#This Row],[6]]," ",IMPORT[[#This Row],[7]])</f>
        <v>480 PCS</v>
      </c>
    </row>
    <row r="636" spans="1:35">
      <c r="A636" s="102">
        <v>634</v>
      </c>
      <c r="B636" s="31">
        <f ca="1">IF(IMPORT[[#This Row],[C]]&lt;1,"",ROW()-2)</f>
        <v>634</v>
      </c>
      <c r="C636" s="57" t="s">
        <v>3833</v>
      </c>
      <c r="D636" s="31" t="s">
        <v>2982</v>
      </c>
      <c r="E636" s="31">
        <v>240</v>
      </c>
      <c r="F636" s="31">
        <f ca="1">IMPORT[TT]</f>
        <v>4</v>
      </c>
      <c r="G636" s="31"/>
      <c r="H636" s="34" t="s">
        <v>3809</v>
      </c>
      <c r="I636" s="32">
        <v>4</v>
      </c>
      <c r="K636" s="31" t="str">
        <f>IF(IMPORT[[#This Row],[b1]]="","",IMPORT[[#This Row],[b1]]-IMPORT[[#This Row],[a1]])</f>
        <v/>
      </c>
      <c r="L636" s="32">
        <f ca="1">SUM(INDIRECT(IMPORT_VAR[TABLENAME]&amp;"[@a"&amp;$1:$1-1&amp;"]"),INDIRECT(IMPORT_VAR[TABLENAME]&amp;"[@c"&amp;$1:$1-1&amp;"]"))</f>
        <v>4</v>
      </c>
      <c r="M636" s="31"/>
      <c r="N636" s="31" t="str">
        <f>IF(IMPORT[[#This Row],[b2]]="","",IMPORT[[#This Row],[b2]]-IMPORT[[#This Row],[a2]])</f>
        <v/>
      </c>
      <c r="O636" s="32">
        <f ca="1">SUM(INDIRECT(IMPORT_VAR[TABLENAME]&amp;"[@a"&amp;$1:$1-1&amp;"]"),INDIRECT(IMPORT_VAR[TABLENAME]&amp;"[@c"&amp;$1:$1-1&amp;"]"))</f>
        <v>4</v>
      </c>
      <c r="P636" s="33"/>
      <c r="Q636" s="33" t="str">
        <f>IF(IMPORT[[#This Row],[b3]]="","",IMPORT[[#This Row],[b3]]-IMPORT[[#This Row],[a3]])</f>
        <v/>
      </c>
      <c r="R636" s="32">
        <f ca="1">SUM(INDIRECT(IMPORT_VAR[TABLENAME]&amp;"[@a"&amp;$1:$1-1&amp;"]"),INDIRECT(IMPORT_VAR[TABLENAME]&amp;"[@c"&amp;$1:$1-1&amp;"]"))</f>
        <v>4</v>
      </c>
      <c r="S636" s="33"/>
      <c r="T636" s="33" t="str">
        <f>IF(IMPORT[[#This Row],[b4]]="","",IMPORT[[#This Row],[b4]]-IMPORT[[#This Row],[a4]])</f>
        <v/>
      </c>
      <c r="U636" s="32">
        <f ca="1">SUM(INDIRECT(IMPORT_VAR[TABLENAME]&amp;"[@a"&amp;$1:$1-1&amp;"]"),INDIRECT(IMPORT_VAR[TABLENAME]&amp;"[@c"&amp;$1:$1-1&amp;"]"))</f>
        <v>4</v>
      </c>
      <c r="V636" s="33"/>
      <c r="W636" s="31"/>
      <c r="X636" s="31" t="str">
        <f>IF(IMPORT[[#This Row],[b5]]="","",IMPORT[[#This Row],[b5]]-IMPORT[[#This Row],[a5]])</f>
        <v/>
      </c>
      <c r="Y636" s="49">
        <f ca="1">SUM(INDIRECT(IMPORT_VAR[TABLENAME]&amp;"[@a"&amp;$1:$1-1&amp;"]"),INDIRECT(IMPORT_VAR[TABLENAME]&amp;"[@c"&amp;$1:$1-1&amp;"]"))</f>
        <v>4</v>
      </c>
      <c r="Z636" s="51" t="s">
        <v>2982</v>
      </c>
      <c r="AA636" s="51" t="s">
        <v>3833</v>
      </c>
      <c r="AB636" s="51"/>
      <c r="AC636" s="51" t="str">
        <f>CONCATENATE(IMPORT[[#This Row],[1]]," ",IMPORT[[#This Row],[2]],IF(IMPORT[[#This Row],[3]]="","",CONCATENATE(" ",IMPORT[[#This Row],[3]])))</f>
        <v>Magnet 005</v>
      </c>
      <c r="AD636" s="51" t="str">
        <f>CONCATENATE("Import ",IMPORT[[#This Row],[Ket]])</f>
        <v>Import C7</v>
      </c>
      <c r="AE636" s="52">
        <v>240</v>
      </c>
      <c r="AF636" s="52" t="s">
        <v>5118</v>
      </c>
      <c r="AG636" s="52" t="s">
        <v>5780</v>
      </c>
      <c r="AH636" s="52">
        <f ca="1">IMPORT[[#This Row],[C]]</f>
        <v>4</v>
      </c>
      <c r="AI636" s="126" t="str">
        <f>CONCATENATE(IMPORT[[#This Row],[6]]," ",IMPORT[[#This Row],[7]])</f>
        <v>240 PCS</v>
      </c>
    </row>
    <row r="637" spans="1:35">
      <c r="A637" s="102">
        <v>635</v>
      </c>
      <c r="B637" s="31">
        <f ca="1">IF(IMPORT[[#This Row],[C]]&lt;1,"",ROW()-2)</f>
        <v>635</v>
      </c>
      <c r="C637" s="57" t="s">
        <v>3247</v>
      </c>
      <c r="D637" s="31" t="s">
        <v>2982</v>
      </c>
      <c r="E637" s="31">
        <v>120</v>
      </c>
      <c r="F637" s="31">
        <f ca="1">IMPORT[TT]</f>
        <v>6</v>
      </c>
      <c r="G637" s="31"/>
      <c r="H637" s="34" t="s">
        <v>3809</v>
      </c>
      <c r="I637" s="32">
        <v>6</v>
      </c>
      <c r="K637" s="31" t="str">
        <f>IF(IMPORT[[#This Row],[b1]]="","",IMPORT[[#This Row],[b1]]-IMPORT[[#This Row],[a1]])</f>
        <v/>
      </c>
      <c r="L637" s="32">
        <f ca="1">SUM(INDIRECT(IMPORT_VAR[TABLENAME]&amp;"[@a"&amp;$1:$1-1&amp;"]"),INDIRECT(IMPORT_VAR[TABLENAME]&amp;"[@c"&amp;$1:$1-1&amp;"]"))</f>
        <v>6</v>
      </c>
      <c r="M637" s="31"/>
      <c r="N637" s="31" t="str">
        <f>IF(IMPORT[[#This Row],[b2]]="","",IMPORT[[#This Row],[b2]]-IMPORT[[#This Row],[a2]])</f>
        <v/>
      </c>
      <c r="O637" s="32">
        <f ca="1">SUM(INDIRECT(IMPORT_VAR[TABLENAME]&amp;"[@a"&amp;$1:$1-1&amp;"]"),INDIRECT(IMPORT_VAR[TABLENAME]&amp;"[@c"&amp;$1:$1-1&amp;"]"))</f>
        <v>6</v>
      </c>
      <c r="P637" s="33"/>
      <c r="Q637" s="33" t="str">
        <f>IF(IMPORT[[#This Row],[b3]]="","",IMPORT[[#This Row],[b3]]-IMPORT[[#This Row],[a3]])</f>
        <v/>
      </c>
      <c r="R637" s="32">
        <f ca="1">SUM(INDIRECT(IMPORT_VAR[TABLENAME]&amp;"[@a"&amp;$1:$1-1&amp;"]"),INDIRECT(IMPORT_VAR[TABLENAME]&amp;"[@c"&amp;$1:$1-1&amp;"]"))</f>
        <v>6</v>
      </c>
      <c r="S637" s="33"/>
      <c r="T637" s="33" t="str">
        <f>IF(IMPORT[[#This Row],[b4]]="","",IMPORT[[#This Row],[b4]]-IMPORT[[#This Row],[a4]])</f>
        <v/>
      </c>
      <c r="U637" s="32">
        <f ca="1">SUM(INDIRECT(IMPORT_VAR[TABLENAME]&amp;"[@a"&amp;$1:$1-1&amp;"]"),INDIRECT(IMPORT_VAR[TABLENAME]&amp;"[@c"&amp;$1:$1-1&amp;"]"))</f>
        <v>6</v>
      </c>
      <c r="V637" s="33"/>
      <c r="W637" s="31"/>
      <c r="X637" s="31" t="str">
        <f>IF(IMPORT[[#This Row],[b5]]="","",IMPORT[[#This Row],[b5]]-IMPORT[[#This Row],[a5]])</f>
        <v/>
      </c>
      <c r="Y637" s="49">
        <f ca="1">SUM(INDIRECT(IMPORT_VAR[TABLENAME]&amp;"[@a"&amp;$1:$1-1&amp;"]"),INDIRECT(IMPORT_VAR[TABLENAME]&amp;"[@c"&amp;$1:$1-1&amp;"]"))</f>
        <v>6</v>
      </c>
      <c r="Z637" s="51" t="s">
        <v>2982</v>
      </c>
      <c r="AA637" s="51" t="s">
        <v>3247</v>
      </c>
      <c r="AB637" s="51"/>
      <c r="AC637" s="51" t="str">
        <f>CONCATENATE(IMPORT[[#This Row],[1]]," ",IMPORT[[#This Row],[2]],IF(IMPORT[[#This Row],[3]]="","",CONCATENATE(" ",IMPORT[[#This Row],[3]])))</f>
        <v>Magnet 8801</v>
      </c>
      <c r="AD637" s="51" t="str">
        <f>CONCATENATE("Import ",IMPORT[[#This Row],[Ket]])</f>
        <v>Import C7</v>
      </c>
      <c r="AE637" s="52">
        <v>120</v>
      </c>
      <c r="AF637" s="52" t="s">
        <v>5118</v>
      </c>
      <c r="AG637" s="52" t="s">
        <v>5780</v>
      </c>
      <c r="AH637" s="52">
        <f ca="1">IMPORT[[#This Row],[C]]</f>
        <v>6</v>
      </c>
      <c r="AI637" s="126" t="str">
        <f>CONCATENATE(IMPORT[[#This Row],[6]]," ",IMPORT[[#This Row],[7]])</f>
        <v>120 PCS</v>
      </c>
    </row>
    <row r="638" spans="1:35">
      <c r="A638" s="102">
        <v>636</v>
      </c>
      <c r="B638" s="31">
        <f ca="1">IF(IMPORT[[#This Row],[C]]&lt;1,"",ROW()-2)</f>
        <v>636</v>
      </c>
      <c r="C638" s="57" t="s">
        <v>2988</v>
      </c>
      <c r="D638" s="31" t="s">
        <v>2982</v>
      </c>
      <c r="E638" s="31">
        <v>400</v>
      </c>
      <c r="F638" s="31">
        <f ca="1">IMPORT[TT]</f>
        <v>4</v>
      </c>
      <c r="G638" s="31"/>
      <c r="H638" s="34" t="s">
        <v>3809</v>
      </c>
      <c r="I638" s="32">
        <v>4</v>
      </c>
      <c r="K638" s="31" t="str">
        <f>IF(IMPORT[[#This Row],[b1]]="","",IMPORT[[#This Row],[b1]]-IMPORT[[#This Row],[a1]])</f>
        <v/>
      </c>
      <c r="L638" s="32">
        <f ca="1">SUM(INDIRECT(IMPORT_VAR[TABLENAME]&amp;"[@a"&amp;$1:$1-1&amp;"]"),INDIRECT(IMPORT_VAR[TABLENAME]&amp;"[@c"&amp;$1:$1-1&amp;"]"))</f>
        <v>4</v>
      </c>
      <c r="M638" s="31"/>
      <c r="N638" s="31" t="str">
        <f>IF(IMPORT[[#This Row],[b2]]="","",IMPORT[[#This Row],[b2]]-IMPORT[[#This Row],[a2]])</f>
        <v/>
      </c>
      <c r="O638" s="32">
        <f ca="1">SUM(INDIRECT(IMPORT_VAR[TABLENAME]&amp;"[@a"&amp;$1:$1-1&amp;"]"),INDIRECT(IMPORT_VAR[TABLENAME]&amp;"[@c"&amp;$1:$1-1&amp;"]"))</f>
        <v>4</v>
      </c>
      <c r="P638" s="33"/>
      <c r="Q638" s="33" t="str">
        <f>IF(IMPORT[[#This Row],[b3]]="","",IMPORT[[#This Row],[b3]]-IMPORT[[#This Row],[a3]])</f>
        <v/>
      </c>
      <c r="R638" s="32">
        <f ca="1">SUM(INDIRECT(IMPORT_VAR[TABLENAME]&amp;"[@a"&amp;$1:$1-1&amp;"]"),INDIRECT(IMPORT_VAR[TABLENAME]&amp;"[@c"&amp;$1:$1-1&amp;"]"))</f>
        <v>4</v>
      </c>
      <c r="S638" s="33"/>
      <c r="T638" s="33" t="str">
        <f>IF(IMPORT[[#This Row],[b4]]="","",IMPORT[[#This Row],[b4]]-IMPORT[[#This Row],[a4]])</f>
        <v/>
      </c>
      <c r="U638" s="32">
        <f ca="1">SUM(INDIRECT(IMPORT_VAR[TABLENAME]&amp;"[@a"&amp;$1:$1-1&amp;"]"),INDIRECT(IMPORT_VAR[TABLENAME]&amp;"[@c"&amp;$1:$1-1&amp;"]"))</f>
        <v>4</v>
      </c>
      <c r="V638" s="33"/>
      <c r="W638" s="31"/>
      <c r="X638" s="31" t="str">
        <f>IF(IMPORT[[#This Row],[b5]]="","",IMPORT[[#This Row],[b5]]-IMPORT[[#This Row],[a5]])</f>
        <v/>
      </c>
      <c r="Y638" s="49">
        <f ca="1">SUM(INDIRECT(IMPORT_VAR[TABLENAME]&amp;"[@a"&amp;$1:$1-1&amp;"]"),INDIRECT(IMPORT_VAR[TABLENAME]&amp;"[@c"&amp;$1:$1-1&amp;"]"))</f>
        <v>4</v>
      </c>
      <c r="Z638" s="51" t="s">
        <v>2982</v>
      </c>
      <c r="AA638" s="51" t="s">
        <v>2988</v>
      </c>
      <c r="AB638" s="51"/>
      <c r="AC638" s="51" t="str">
        <f>CONCATENATE(IMPORT[[#This Row],[1]]," ",IMPORT[[#This Row],[2]],IF(IMPORT[[#This Row],[3]]="","",CONCATENATE(" ",IMPORT[[#This Row],[3]])))</f>
        <v>Magnet X3510</v>
      </c>
      <c r="AD638" s="51" t="str">
        <f>CONCATENATE("Import ",IMPORT[[#This Row],[Ket]])</f>
        <v>Import C7</v>
      </c>
      <c r="AE638" s="52">
        <v>400</v>
      </c>
      <c r="AF638" s="52" t="s">
        <v>5118</v>
      </c>
      <c r="AG638" s="52" t="s">
        <v>5780</v>
      </c>
      <c r="AH638" s="52">
        <f ca="1">IMPORT[[#This Row],[C]]</f>
        <v>4</v>
      </c>
      <c r="AI638" s="126" t="str">
        <f>CONCATENATE(IMPORT[[#This Row],[6]]," ",IMPORT[[#This Row],[7]])</f>
        <v>400 PCS</v>
      </c>
    </row>
    <row r="639" spans="1:35">
      <c r="A639" s="102">
        <v>637</v>
      </c>
      <c r="B639" s="31">
        <f ca="1">IF(IMPORT[[#This Row],[C]]&lt;1,"",ROW()-2)</f>
        <v>637</v>
      </c>
      <c r="C639" s="57" t="s">
        <v>3834</v>
      </c>
      <c r="D639" s="31" t="s">
        <v>2982</v>
      </c>
      <c r="E639" s="31">
        <v>240</v>
      </c>
      <c r="F639" s="31">
        <f ca="1">IMPORT[TT]</f>
        <v>2</v>
      </c>
      <c r="G639" s="31"/>
      <c r="H639" s="34" t="s">
        <v>3809</v>
      </c>
      <c r="I639" s="32">
        <v>2</v>
      </c>
      <c r="K639" s="31" t="str">
        <f>IF(IMPORT[[#This Row],[b1]]="","",IMPORT[[#This Row],[b1]]-IMPORT[[#This Row],[a1]])</f>
        <v/>
      </c>
      <c r="L639" s="32">
        <f ca="1">SUM(INDIRECT(IMPORT_VAR[TABLENAME]&amp;"[@a"&amp;$1:$1-1&amp;"]"),INDIRECT(IMPORT_VAR[TABLENAME]&amp;"[@c"&amp;$1:$1-1&amp;"]"))</f>
        <v>2</v>
      </c>
      <c r="M639" s="31"/>
      <c r="N639" s="31" t="str">
        <f>IF(IMPORT[[#This Row],[b2]]="","",IMPORT[[#This Row],[b2]]-IMPORT[[#This Row],[a2]])</f>
        <v/>
      </c>
      <c r="O639" s="32">
        <f ca="1">SUM(INDIRECT(IMPORT_VAR[TABLENAME]&amp;"[@a"&amp;$1:$1-1&amp;"]"),INDIRECT(IMPORT_VAR[TABLENAME]&amp;"[@c"&amp;$1:$1-1&amp;"]"))</f>
        <v>2</v>
      </c>
      <c r="P639" s="33"/>
      <c r="Q639" s="33" t="str">
        <f>IF(IMPORT[[#This Row],[b3]]="","",IMPORT[[#This Row],[b3]]-IMPORT[[#This Row],[a3]])</f>
        <v/>
      </c>
      <c r="R639" s="32">
        <f ca="1">SUM(INDIRECT(IMPORT_VAR[TABLENAME]&amp;"[@a"&amp;$1:$1-1&amp;"]"),INDIRECT(IMPORT_VAR[TABLENAME]&amp;"[@c"&amp;$1:$1-1&amp;"]"))</f>
        <v>2</v>
      </c>
      <c r="S639" s="33"/>
      <c r="T639" s="33" t="str">
        <f>IF(IMPORT[[#This Row],[b4]]="","",IMPORT[[#This Row],[b4]]-IMPORT[[#This Row],[a4]])</f>
        <v/>
      </c>
      <c r="U639" s="32">
        <f ca="1">SUM(INDIRECT(IMPORT_VAR[TABLENAME]&amp;"[@a"&amp;$1:$1-1&amp;"]"),INDIRECT(IMPORT_VAR[TABLENAME]&amp;"[@c"&amp;$1:$1-1&amp;"]"))</f>
        <v>2</v>
      </c>
      <c r="V639" s="33"/>
      <c r="W639" s="31"/>
      <c r="X639" s="31" t="str">
        <f>IF(IMPORT[[#This Row],[b5]]="","",IMPORT[[#This Row],[b5]]-IMPORT[[#This Row],[a5]])</f>
        <v/>
      </c>
      <c r="Y639" s="49">
        <f ca="1">SUM(INDIRECT(IMPORT_VAR[TABLENAME]&amp;"[@a"&amp;$1:$1-1&amp;"]"),INDIRECT(IMPORT_VAR[TABLENAME]&amp;"[@c"&amp;$1:$1-1&amp;"]"))</f>
        <v>2</v>
      </c>
      <c r="Z639" s="51" t="s">
        <v>2982</v>
      </c>
      <c r="AA639" s="51" t="s">
        <v>3834</v>
      </c>
      <c r="AB639" s="51"/>
      <c r="AC639" s="51" t="str">
        <f>CONCATENATE(IMPORT[[#This Row],[1]]," ",IMPORT[[#This Row],[2]],IF(IMPORT[[#This Row],[3]]="","",CONCATENATE(" ",IMPORT[[#This Row],[3]])))</f>
        <v>Magnet 8076</v>
      </c>
      <c r="AD639" s="51" t="str">
        <f>CONCATENATE("Import ",IMPORT[[#This Row],[Ket]])</f>
        <v>Import C7</v>
      </c>
      <c r="AE639" s="52">
        <v>240</v>
      </c>
      <c r="AF639" s="52" t="s">
        <v>5118</v>
      </c>
      <c r="AG639" s="52" t="s">
        <v>5780</v>
      </c>
      <c r="AH639" s="52">
        <f ca="1">IMPORT[[#This Row],[C]]</f>
        <v>2</v>
      </c>
      <c r="AI639" s="126" t="str">
        <f>CONCATENATE(IMPORT[[#This Row],[6]]," ",IMPORT[[#This Row],[7]])</f>
        <v>240 PCS</v>
      </c>
    </row>
    <row r="640" spans="1:35">
      <c r="A640" s="102">
        <v>638</v>
      </c>
      <c r="B640" s="31">
        <f ca="1">IF(IMPORT[[#This Row],[C]]&lt;1,"",ROW()-2)</f>
        <v>638</v>
      </c>
      <c r="C640" s="57" t="s">
        <v>3835</v>
      </c>
      <c r="D640" s="31" t="s">
        <v>2982</v>
      </c>
      <c r="E640" s="31">
        <v>800</v>
      </c>
      <c r="F640" s="31">
        <f ca="1">IMPORT[TT]</f>
        <v>3</v>
      </c>
      <c r="G640" s="31"/>
      <c r="H640" s="34" t="s">
        <v>3809</v>
      </c>
      <c r="I640" s="32">
        <v>3</v>
      </c>
      <c r="K640" s="31" t="str">
        <f>IF(IMPORT[[#This Row],[b1]]="","",IMPORT[[#This Row],[b1]]-IMPORT[[#This Row],[a1]])</f>
        <v/>
      </c>
      <c r="L640" s="32">
        <f ca="1">SUM(INDIRECT(IMPORT_VAR[TABLENAME]&amp;"[@a"&amp;$1:$1-1&amp;"]"),INDIRECT(IMPORT_VAR[TABLENAME]&amp;"[@c"&amp;$1:$1-1&amp;"]"))</f>
        <v>3</v>
      </c>
      <c r="M640" s="31"/>
      <c r="N640" s="31" t="str">
        <f>IF(IMPORT[[#This Row],[b2]]="","",IMPORT[[#This Row],[b2]]-IMPORT[[#This Row],[a2]])</f>
        <v/>
      </c>
      <c r="O640" s="32">
        <f ca="1">SUM(INDIRECT(IMPORT_VAR[TABLENAME]&amp;"[@a"&amp;$1:$1-1&amp;"]"),INDIRECT(IMPORT_VAR[TABLENAME]&amp;"[@c"&amp;$1:$1-1&amp;"]"))</f>
        <v>3</v>
      </c>
      <c r="P640" s="33"/>
      <c r="Q640" s="33" t="str">
        <f>IF(IMPORT[[#This Row],[b3]]="","",IMPORT[[#This Row],[b3]]-IMPORT[[#This Row],[a3]])</f>
        <v/>
      </c>
      <c r="R640" s="32">
        <f ca="1">SUM(INDIRECT(IMPORT_VAR[TABLENAME]&amp;"[@a"&amp;$1:$1-1&amp;"]"),INDIRECT(IMPORT_VAR[TABLENAME]&amp;"[@c"&amp;$1:$1-1&amp;"]"))</f>
        <v>3</v>
      </c>
      <c r="S640" s="33"/>
      <c r="T640" s="33" t="str">
        <f>IF(IMPORT[[#This Row],[b4]]="","",IMPORT[[#This Row],[b4]]-IMPORT[[#This Row],[a4]])</f>
        <v/>
      </c>
      <c r="U640" s="32">
        <f ca="1">SUM(INDIRECT(IMPORT_VAR[TABLENAME]&amp;"[@a"&amp;$1:$1-1&amp;"]"),INDIRECT(IMPORT_VAR[TABLENAME]&amp;"[@c"&amp;$1:$1-1&amp;"]"))</f>
        <v>3</v>
      </c>
      <c r="V640" s="33"/>
      <c r="W640" s="31"/>
      <c r="X640" s="31" t="str">
        <f>IF(IMPORT[[#This Row],[b5]]="","",IMPORT[[#This Row],[b5]]-IMPORT[[#This Row],[a5]])</f>
        <v/>
      </c>
      <c r="Y640" s="49">
        <f ca="1">SUM(INDIRECT(IMPORT_VAR[TABLENAME]&amp;"[@a"&amp;$1:$1-1&amp;"]"),INDIRECT(IMPORT_VAR[TABLENAME]&amp;"[@c"&amp;$1:$1-1&amp;"]"))</f>
        <v>3</v>
      </c>
      <c r="Z640" s="51" t="s">
        <v>2982</v>
      </c>
      <c r="AA640" s="51" t="s">
        <v>3835</v>
      </c>
      <c r="AB640" s="51"/>
      <c r="AC640" s="51" t="str">
        <f>CONCATENATE(IMPORT[[#This Row],[1]]," ",IMPORT[[#This Row],[2]],IF(IMPORT[[#This Row],[3]]="","",CONCATENATE(" ",IMPORT[[#This Row],[3]])))</f>
        <v>Magnet X3006</v>
      </c>
      <c r="AD640" s="51" t="str">
        <f>CONCATENATE("Import ",IMPORT[[#This Row],[Ket]])</f>
        <v>Import C7</v>
      </c>
      <c r="AE640" s="52">
        <v>800</v>
      </c>
      <c r="AF640" s="52" t="s">
        <v>5118</v>
      </c>
      <c r="AG640" s="52" t="s">
        <v>5780</v>
      </c>
      <c r="AH640" s="52">
        <f ca="1">IMPORT[[#This Row],[C]]</f>
        <v>3</v>
      </c>
      <c r="AI640" s="126" t="str">
        <f>CONCATENATE(IMPORT[[#This Row],[6]]," ",IMPORT[[#This Row],[7]])</f>
        <v>800 PCS</v>
      </c>
    </row>
    <row r="641" spans="1:35">
      <c r="A641" s="102">
        <v>639</v>
      </c>
      <c r="B641" s="31">
        <f ca="1">IF(IMPORT[[#This Row],[C]]&lt;1,"",ROW()-2)</f>
        <v>639</v>
      </c>
      <c r="C641" s="57" t="s">
        <v>3836</v>
      </c>
      <c r="D641" s="31" t="s">
        <v>2771</v>
      </c>
      <c r="E641" s="31">
        <v>120</v>
      </c>
      <c r="F641" s="31">
        <f ca="1">IMPORT[TT]</f>
        <v>1</v>
      </c>
      <c r="G641" s="31"/>
      <c r="H641" s="34" t="s">
        <v>3809</v>
      </c>
      <c r="I641" s="32">
        <v>1</v>
      </c>
      <c r="K641" s="31" t="str">
        <f>IF(IMPORT[[#This Row],[b1]]="","",IMPORT[[#This Row],[b1]]-IMPORT[[#This Row],[a1]])</f>
        <v/>
      </c>
      <c r="L641" s="32">
        <f ca="1">SUM(INDIRECT(IMPORT_VAR[TABLENAME]&amp;"[@a"&amp;$1:$1-1&amp;"]"),INDIRECT(IMPORT_VAR[TABLENAME]&amp;"[@c"&amp;$1:$1-1&amp;"]"))</f>
        <v>1</v>
      </c>
      <c r="M641" s="31"/>
      <c r="N641" s="31" t="str">
        <f>IF(IMPORT[[#This Row],[b2]]="","",IMPORT[[#This Row],[b2]]-IMPORT[[#This Row],[a2]])</f>
        <v/>
      </c>
      <c r="O641" s="32">
        <f ca="1">SUM(INDIRECT(IMPORT_VAR[TABLENAME]&amp;"[@a"&amp;$1:$1-1&amp;"]"),INDIRECT(IMPORT_VAR[TABLENAME]&amp;"[@c"&amp;$1:$1-1&amp;"]"))</f>
        <v>1</v>
      </c>
      <c r="P641" s="33"/>
      <c r="Q641" s="33" t="str">
        <f>IF(IMPORT[[#This Row],[b3]]="","",IMPORT[[#This Row],[b3]]-IMPORT[[#This Row],[a3]])</f>
        <v/>
      </c>
      <c r="R641" s="32">
        <f ca="1">SUM(INDIRECT(IMPORT_VAR[TABLENAME]&amp;"[@a"&amp;$1:$1-1&amp;"]"),INDIRECT(IMPORT_VAR[TABLENAME]&amp;"[@c"&amp;$1:$1-1&amp;"]"))</f>
        <v>1</v>
      </c>
      <c r="S641" s="33"/>
      <c r="T641" s="33" t="str">
        <f>IF(IMPORT[[#This Row],[b4]]="","",IMPORT[[#This Row],[b4]]-IMPORT[[#This Row],[a4]])</f>
        <v/>
      </c>
      <c r="U641" s="32">
        <f ca="1">SUM(INDIRECT(IMPORT_VAR[TABLENAME]&amp;"[@a"&amp;$1:$1-1&amp;"]"),INDIRECT(IMPORT_VAR[TABLENAME]&amp;"[@c"&amp;$1:$1-1&amp;"]"))</f>
        <v>1</v>
      </c>
      <c r="V641" s="33"/>
      <c r="W641" s="31"/>
      <c r="X641" s="31" t="str">
        <f>IF(IMPORT[[#This Row],[b5]]="","",IMPORT[[#This Row],[b5]]-IMPORT[[#This Row],[a5]])</f>
        <v/>
      </c>
      <c r="Y641" s="49">
        <f ca="1">SUM(INDIRECT(IMPORT_VAR[TABLENAME]&amp;"[@a"&amp;$1:$1-1&amp;"]"),INDIRECT(IMPORT_VAR[TABLENAME]&amp;"[@c"&amp;$1:$1-1&amp;"]"))</f>
        <v>1</v>
      </c>
      <c r="Z641" s="51" t="s">
        <v>5699</v>
      </c>
      <c r="AA641" s="51" t="s">
        <v>3836</v>
      </c>
      <c r="AB641" s="51"/>
      <c r="AC641" s="51" t="str">
        <f>CONCATENATE(IMPORT[[#This Row],[1]]," ",IMPORT[[#This Row],[2]],IF(IMPORT[[#This Row],[3]]="","",CONCATENATE(" ",IMPORT[[#This Row],[3]])))</f>
        <v>Garisan GB-100</v>
      </c>
      <c r="AD641" s="51" t="str">
        <f>CONCATENATE("Import ",IMPORT[[#This Row],[Ket]])</f>
        <v>Import C7</v>
      </c>
      <c r="AE641" s="52">
        <v>120</v>
      </c>
      <c r="AF641" s="52" t="s">
        <v>5118</v>
      </c>
      <c r="AG641" s="52" t="s">
        <v>5780</v>
      </c>
      <c r="AH641" s="52">
        <f ca="1">IMPORT[[#This Row],[C]]</f>
        <v>1</v>
      </c>
      <c r="AI641" s="126" t="str">
        <f>CONCATENATE(IMPORT[[#This Row],[6]]," ",IMPORT[[#This Row],[7]])</f>
        <v>120 PCS</v>
      </c>
    </row>
    <row r="642" spans="1:35">
      <c r="A642" s="102">
        <v>640</v>
      </c>
      <c r="B642" s="31">
        <f ca="1">IF(IMPORT[[#This Row],[C]]&lt;1,"",ROW()-2)</f>
        <v>640</v>
      </c>
      <c r="C642" s="57" t="s">
        <v>3837</v>
      </c>
      <c r="D642" s="31" t="s">
        <v>3838</v>
      </c>
      <c r="E642" s="31">
        <v>240</v>
      </c>
      <c r="F642" s="31">
        <f ca="1">IMPORT[TT]</f>
        <v>1</v>
      </c>
      <c r="G642" s="31"/>
      <c r="H642" s="34" t="s">
        <v>3809</v>
      </c>
      <c r="I642" s="32">
        <v>1</v>
      </c>
      <c r="K642" s="31" t="str">
        <f>IF(IMPORT[[#This Row],[b1]]="","",IMPORT[[#This Row],[b1]]-IMPORT[[#This Row],[a1]])</f>
        <v/>
      </c>
      <c r="L642" s="32">
        <f ca="1">SUM(INDIRECT(IMPORT_VAR[TABLENAME]&amp;"[@a"&amp;$1:$1-1&amp;"]"),INDIRECT(IMPORT_VAR[TABLENAME]&amp;"[@c"&amp;$1:$1-1&amp;"]"))</f>
        <v>1</v>
      </c>
      <c r="M642" s="31"/>
      <c r="N642" s="31" t="str">
        <f>IF(IMPORT[[#This Row],[b2]]="","",IMPORT[[#This Row],[b2]]-IMPORT[[#This Row],[a2]])</f>
        <v/>
      </c>
      <c r="O642" s="32">
        <f ca="1">SUM(INDIRECT(IMPORT_VAR[TABLENAME]&amp;"[@a"&amp;$1:$1-1&amp;"]"),INDIRECT(IMPORT_VAR[TABLENAME]&amp;"[@c"&amp;$1:$1-1&amp;"]"))</f>
        <v>1</v>
      </c>
      <c r="P642" s="33"/>
      <c r="Q642" s="33" t="str">
        <f>IF(IMPORT[[#This Row],[b3]]="","",IMPORT[[#This Row],[b3]]-IMPORT[[#This Row],[a3]])</f>
        <v/>
      </c>
      <c r="R642" s="32">
        <f ca="1">SUM(INDIRECT(IMPORT_VAR[TABLENAME]&amp;"[@a"&amp;$1:$1-1&amp;"]"),INDIRECT(IMPORT_VAR[TABLENAME]&amp;"[@c"&amp;$1:$1-1&amp;"]"))</f>
        <v>1</v>
      </c>
      <c r="S642" s="33"/>
      <c r="T642" s="33" t="str">
        <f>IF(IMPORT[[#This Row],[b4]]="","",IMPORT[[#This Row],[b4]]-IMPORT[[#This Row],[a4]])</f>
        <v/>
      </c>
      <c r="U642" s="32">
        <f ca="1">SUM(INDIRECT(IMPORT_VAR[TABLENAME]&amp;"[@a"&amp;$1:$1-1&amp;"]"),INDIRECT(IMPORT_VAR[TABLENAME]&amp;"[@c"&amp;$1:$1-1&amp;"]"))</f>
        <v>1</v>
      </c>
      <c r="V642" s="33"/>
      <c r="W642" s="31"/>
      <c r="X642" s="31" t="str">
        <f>IF(IMPORT[[#This Row],[b5]]="","",IMPORT[[#This Row],[b5]]-IMPORT[[#This Row],[a5]])</f>
        <v/>
      </c>
      <c r="Y642" s="49">
        <f ca="1">SUM(INDIRECT(IMPORT_VAR[TABLENAME]&amp;"[@a"&amp;$1:$1-1&amp;"]"),INDIRECT(IMPORT_VAR[TABLENAME]&amp;"[@c"&amp;$1:$1-1&amp;"]"))</f>
        <v>1</v>
      </c>
      <c r="Z642" s="51" t="s">
        <v>3838</v>
      </c>
      <c r="AA642" s="51" t="s">
        <v>3837</v>
      </c>
      <c r="AB642" s="51"/>
      <c r="AC642" s="51" t="str">
        <f>CONCATENATE(IMPORT[[#This Row],[1]]," ",IMPORT[[#This Row],[2]],IF(IMPORT[[#This Row],[3]]="","",CONCATENATE(" ",IMPORT[[#This Row],[3]])))</f>
        <v>Writing Board 6565</v>
      </c>
      <c r="AD642" s="51" t="str">
        <f>CONCATENATE("Import ",IMPORT[[#This Row],[Ket]])</f>
        <v>Import C7</v>
      </c>
      <c r="AE642" s="52">
        <v>240</v>
      </c>
      <c r="AF642" s="52" t="s">
        <v>5118</v>
      </c>
      <c r="AG642" s="52" t="s">
        <v>5780</v>
      </c>
      <c r="AH642" s="52">
        <f ca="1">IMPORT[[#This Row],[C]]</f>
        <v>1</v>
      </c>
      <c r="AI642" s="126" t="str">
        <f>CONCATENATE(IMPORT[[#This Row],[6]]," ",IMPORT[[#This Row],[7]])</f>
        <v>240 PCS</v>
      </c>
    </row>
    <row r="643" spans="1:35">
      <c r="A643" s="102">
        <v>641</v>
      </c>
      <c r="B643" s="31">
        <f ca="1">IF(IMPORT[[#This Row],[C]]&lt;1,"",ROW()-2)</f>
        <v>641</v>
      </c>
      <c r="C643" s="57" t="s">
        <v>3160</v>
      </c>
      <c r="D643" s="31" t="s">
        <v>2763</v>
      </c>
      <c r="E643" s="31">
        <v>2000</v>
      </c>
      <c r="F643" s="31">
        <f ca="1">IMPORT[TT]</f>
        <v>9</v>
      </c>
      <c r="G643" s="31"/>
      <c r="H643" s="34" t="s">
        <v>3809</v>
      </c>
      <c r="I643" s="32">
        <v>9</v>
      </c>
      <c r="K643" s="31" t="str">
        <f>IF(IMPORT[[#This Row],[b1]]="","",IMPORT[[#This Row],[b1]]-IMPORT[[#This Row],[a1]])</f>
        <v/>
      </c>
      <c r="L643" s="32">
        <f ca="1">SUM(INDIRECT(IMPORT_VAR[TABLENAME]&amp;"[@a"&amp;$1:$1-1&amp;"]"),INDIRECT(IMPORT_VAR[TABLENAME]&amp;"[@c"&amp;$1:$1-1&amp;"]"))</f>
        <v>9</v>
      </c>
      <c r="M643" s="31"/>
      <c r="N643" s="31" t="str">
        <f>IF(IMPORT[[#This Row],[b2]]="","",IMPORT[[#This Row],[b2]]-IMPORT[[#This Row],[a2]])</f>
        <v/>
      </c>
      <c r="O643" s="32">
        <f ca="1">SUM(INDIRECT(IMPORT_VAR[TABLENAME]&amp;"[@a"&amp;$1:$1-1&amp;"]"),INDIRECT(IMPORT_VAR[TABLENAME]&amp;"[@c"&amp;$1:$1-1&amp;"]"))</f>
        <v>9</v>
      </c>
      <c r="P643" s="33"/>
      <c r="Q643" s="33" t="str">
        <f>IF(IMPORT[[#This Row],[b3]]="","",IMPORT[[#This Row],[b3]]-IMPORT[[#This Row],[a3]])</f>
        <v/>
      </c>
      <c r="R643" s="32">
        <f ca="1">SUM(INDIRECT(IMPORT_VAR[TABLENAME]&amp;"[@a"&amp;$1:$1-1&amp;"]"),INDIRECT(IMPORT_VAR[TABLENAME]&amp;"[@c"&amp;$1:$1-1&amp;"]"))</f>
        <v>9</v>
      </c>
      <c r="S643" s="33"/>
      <c r="T643" s="33" t="str">
        <f>IF(IMPORT[[#This Row],[b4]]="","",IMPORT[[#This Row],[b4]]-IMPORT[[#This Row],[a4]])</f>
        <v/>
      </c>
      <c r="U643" s="32">
        <f ca="1">SUM(INDIRECT(IMPORT_VAR[TABLENAME]&amp;"[@a"&amp;$1:$1-1&amp;"]"),INDIRECT(IMPORT_VAR[TABLENAME]&amp;"[@c"&amp;$1:$1-1&amp;"]"))</f>
        <v>9</v>
      </c>
      <c r="V643" s="33"/>
      <c r="W643" s="31"/>
      <c r="X643" s="31" t="str">
        <f>IF(IMPORT[[#This Row],[b5]]="","",IMPORT[[#This Row],[b5]]-IMPORT[[#This Row],[a5]])</f>
        <v/>
      </c>
      <c r="Y643" s="49">
        <f ca="1">SUM(INDIRECT(IMPORT_VAR[TABLENAME]&amp;"[@a"&amp;$1:$1-1&amp;"]"),INDIRECT(IMPORT_VAR[TABLENAME]&amp;"[@c"&amp;$1:$1-1&amp;"]"))</f>
        <v>9</v>
      </c>
      <c r="Z643" s="51" t="s">
        <v>2763</v>
      </c>
      <c r="AA643" s="52" t="s">
        <v>3160</v>
      </c>
      <c r="AB643" s="51"/>
      <c r="AC643" s="51" t="str">
        <f>CONCATENATE(IMPORT[[#This Row],[1]]," ",IMPORT[[#This Row],[2]],IF(IMPORT[[#This Row],[3]]="","",CONCATENATE(" ",IMPORT[[#This Row],[3]])))</f>
        <v>Pocket A6</v>
      </c>
      <c r="AD643" s="51" t="str">
        <f>CONCATENATE("Import ",IMPORT[[#This Row],[Ket]])</f>
        <v>Import C7</v>
      </c>
      <c r="AE643" s="52">
        <v>2000</v>
      </c>
      <c r="AF643" s="52" t="s">
        <v>5118</v>
      </c>
      <c r="AG643" s="52" t="s">
        <v>5780</v>
      </c>
      <c r="AH643" s="52">
        <f ca="1">IMPORT[[#This Row],[C]]</f>
        <v>9</v>
      </c>
      <c r="AI643" s="126" t="str">
        <f>CONCATENATE(IMPORT[[#This Row],[6]]," ",IMPORT[[#This Row],[7]])</f>
        <v>2000 PCS</v>
      </c>
    </row>
    <row r="644" spans="1:35">
      <c r="A644" s="102">
        <v>642</v>
      </c>
      <c r="B644" s="31">
        <f ca="1">IF(IMPORT[[#This Row],[C]]&lt;1,"",ROW()-2)</f>
        <v>642</v>
      </c>
      <c r="C644" s="57" t="s">
        <v>3839</v>
      </c>
      <c r="D644" s="31" t="s">
        <v>2763</v>
      </c>
      <c r="E644" s="31">
        <v>1500</v>
      </c>
      <c r="F644" s="31">
        <f ca="1">IMPORT[TT]</f>
        <v>8</v>
      </c>
      <c r="G644" s="31"/>
      <c r="H644" s="34" t="s">
        <v>3809</v>
      </c>
      <c r="I644" s="32">
        <v>8</v>
      </c>
      <c r="K644" s="31" t="str">
        <f>IF(IMPORT[[#This Row],[b1]]="","",IMPORT[[#This Row],[b1]]-IMPORT[[#This Row],[a1]])</f>
        <v/>
      </c>
      <c r="L644" s="32">
        <f ca="1">SUM(INDIRECT(IMPORT_VAR[TABLENAME]&amp;"[@a"&amp;$1:$1-1&amp;"]"),INDIRECT(IMPORT_VAR[TABLENAME]&amp;"[@c"&amp;$1:$1-1&amp;"]"))</f>
        <v>8</v>
      </c>
      <c r="M644" s="31"/>
      <c r="N644" s="31" t="str">
        <f>IF(IMPORT[[#This Row],[b2]]="","",IMPORT[[#This Row],[b2]]-IMPORT[[#This Row],[a2]])</f>
        <v/>
      </c>
      <c r="O644" s="32">
        <f ca="1">SUM(INDIRECT(IMPORT_VAR[TABLENAME]&amp;"[@a"&amp;$1:$1-1&amp;"]"),INDIRECT(IMPORT_VAR[TABLENAME]&amp;"[@c"&amp;$1:$1-1&amp;"]"))</f>
        <v>8</v>
      </c>
      <c r="P644" s="33"/>
      <c r="Q644" s="33" t="str">
        <f>IF(IMPORT[[#This Row],[b3]]="","",IMPORT[[#This Row],[b3]]-IMPORT[[#This Row],[a3]])</f>
        <v/>
      </c>
      <c r="R644" s="32">
        <f ca="1">SUM(INDIRECT(IMPORT_VAR[TABLENAME]&amp;"[@a"&amp;$1:$1-1&amp;"]"),INDIRECT(IMPORT_VAR[TABLENAME]&amp;"[@c"&amp;$1:$1-1&amp;"]"))</f>
        <v>8</v>
      </c>
      <c r="S644" s="33"/>
      <c r="T644" s="33" t="str">
        <f>IF(IMPORT[[#This Row],[b4]]="","",IMPORT[[#This Row],[b4]]-IMPORT[[#This Row],[a4]])</f>
        <v/>
      </c>
      <c r="U644" s="32">
        <f ca="1">SUM(INDIRECT(IMPORT_VAR[TABLENAME]&amp;"[@a"&amp;$1:$1-1&amp;"]"),INDIRECT(IMPORT_VAR[TABLENAME]&amp;"[@c"&amp;$1:$1-1&amp;"]"))</f>
        <v>8</v>
      </c>
      <c r="V644" s="33"/>
      <c r="W644" s="31"/>
      <c r="X644" s="31" t="str">
        <f>IF(IMPORT[[#This Row],[b5]]="","",IMPORT[[#This Row],[b5]]-IMPORT[[#This Row],[a5]])</f>
        <v/>
      </c>
      <c r="Y644" s="49">
        <f ca="1">SUM(INDIRECT(IMPORT_VAR[TABLENAME]&amp;"[@a"&amp;$1:$1-1&amp;"]"),INDIRECT(IMPORT_VAR[TABLENAME]&amp;"[@c"&amp;$1:$1-1&amp;"]"))</f>
        <v>8</v>
      </c>
      <c r="Z644" s="51" t="s">
        <v>2763</v>
      </c>
      <c r="AA644" s="52" t="s">
        <v>3839</v>
      </c>
      <c r="AB644" s="51"/>
      <c r="AC644" s="51" t="str">
        <f>CONCATENATE(IMPORT[[#This Row],[1]]," ",IMPORT[[#This Row],[2]],IF(IMPORT[[#This Row],[3]]="","",CONCATENATE(" ",IMPORT[[#This Row],[3]])))</f>
        <v>Pocket A5</v>
      </c>
      <c r="AD644" s="51" t="str">
        <f>CONCATENATE("Import ",IMPORT[[#This Row],[Ket]])</f>
        <v>Import C7</v>
      </c>
      <c r="AE644" s="52">
        <v>1500</v>
      </c>
      <c r="AF644" s="52" t="s">
        <v>5118</v>
      </c>
      <c r="AG644" s="52" t="s">
        <v>5780</v>
      </c>
      <c r="AH644" s="52">
        <f ca="1">IMPORT[[#This Row],[C]]</f>
        <v>8</v>
      </c>
      <c r="AI644" s="126" t="str">
        <f>CONCATENATE(IMPORT[[#This Row],[6]]," ",IMPORT[[#This Row],[7]])</f>
        <v>1500 PCS</v>
      </c>
    </row>
    <row r="645" spans="1:35">
      <c r="A645" s="102">
        <v>643</v>
      </c>
      <c r="B645" s="31">
        <f ca="1">IF(IMPORT[[#This Row],[C]]&lt;1,"",ROW()-2)</f>
        <v>643</v>
      </c>
      <c r="C645" s="57" t="s">
        <v>3840</v>
      </c>
      <c r="D645" s="31" t="s">
        <v>2763</v>
      </c>
      <c r="E645" s="31">
        <v>1000</v>
      </c>
      <c r="F645" s="31">
        <f ca="1">IMPORT[TT]</f>
        <v>3</v>
      </c>
      <c r="G645" s="31"/>
      <c r="H645" s="34" t="s">
        <v>3809</v>
      </c>
      <c r="I645" s="32">
        <v>3</v>
      </c>
      <c r="K645" s="31" t="str">
        <f>IF(IMPORT[[#This Row],[b1]]="","",IMPORT[[#This Row],[b1]]-IMPORT[[#This Row],[a1]])</f>
        <v/>
      </c>
      <c r="L645" s="32">
        <f ca="1">SUM(INDIRECT(IMPORT_VAR[TABLENAME]&amp;"[@a"&amp;$1:$1-1&amp;"]"),INDIRECT(IMPORT_VAR[TABLENAME]&amp;"[@c"&amp;$1:$1-1&amp;"]"))</f>
        <v>3</v>
      </c>
      <c r="M645" s="31"/>
      <c r="N645" s="31" t="str">
        <f>IF(IMPORT[[#This Row],[b2]]="","",IMPORT[[#This Row],[b2]]-IMPORT[[#This Row],[a2]])</f>
        <v/>
      </c>
      <c r="O645" s="32">
        <f ca="1">SUM(INDIRECT(IMPORT_VAR[TABLENAME]&amp;"[@a"&amp;$1:$1-1&amp;"]"),INDIRECT(IMPORT_VAR[TABLENAME]&amp;"[@c"&amp;$1:$1-1&amp;"]"))</f>
        <v>3</v>
      </c>
      <c r="P645" s="33"/>
      <c r="Q645" s="33" t="str">
        <f>IF(IMPORT[[#This Row],[b3]]="","",IMPORT[[#This Row],[b3]]-IMPORT[[#This Row],[a3]])</f>
        <v/>
      </c>
      <c r="R645" s="32">
        <f ca="1">SUM(INDIRECT(IMPORT_VAR[TABLENAME]&amp;"[@a"&amp;$1:$1-1&amp;"]"),INDIRECT(IMPORT_VAR[TABLENAME]&amp;"[@c"&amp;$1:$1-1&amp;"]"))</f>
        <v>3</v>
      </c>
      <c r="S645" s="33"/>
      <c r="T645" s="33" t="str">
        <f>IF(IMPORT[[#This Row],[b4]]="","",IMPORT[[#This Row],[b4]]-IMPORT[[#This Row],[a4]])</f>
        <v/>
      </c>
      <c r="U645" s="32">
        <f ca="1">SUM(INDIRECT(IMPORT_VAR[TABLENAME]&amp;"[@a"&amp;$1:$1-1&amp;"]"),INDIRECT(IMPORT_VAR[TABLENAME]&amp;"[@c"&amp;$1:$1-1&amp;"]"))</f>
        <v>3</v>
      </c>
      <c r="V645" s="33"/>
      <c r="W645" s="31"/>
      <c r="X645" s="31" t="str">
        <f>IF(IMPORT[[#This Row],[b5]]="","",IMPORT[[#This Row],[b5]]-IMPORT[[#This Row],[a5]])</f>
        <v/>
      </c>
      <c r="Y645" s="49">
        <f ca="1">SUM(INDIRECT(IMPORT_VAR[TABLENAME]&amp;"[@a"&amp;$1:$1-1&amp;"]"),INDIRECT(IMPORT_VAR[TABLENAME]&amp;"[@c"&amp;$1:$1-1&amp;"]"))</f>
        <v>3</v>
      </c>
      <c r="Z645" s="51" t="s">
        <v>2763</v>
      </c>
      <c r="AA645" s="52" t="s">
        <v>3840</v>
      </c>
      <c r="AB645" s="51"/>
      <c r="AC645" s="51" t="str">
        <f>CONCATENATE(IMPORT[[#This Row],[1]]," ",IMPORT[[#This Row],[2]],IF(IMPORT[[#This Row],[3]]="","",CONCATENATE(" ",IMPORT[[#This Row],[3]])))</f>
        <v>Pocket A4</v>
      </c>
      <c r="AD645" s="51" t="str">
        <f>CONCATENATE("Import ",IMPORT[[#This Row],[Ket]])</f>
        <v>Import C7</v>
      </c>
      <c r="AE645" s="52">
        <v>1000</v>
      </c>
      <c r="AF645" s="52" t="s">
        <v>5118</v>
      </c>
      <c r="AG645" s="52" t="s">
        <v>5780</v>
      </c>
      <c r="AH645" s="52">
        <f ca="1">IMPORT[[#This Row],[C]]</f>
        <v>3</v>
      </c>
      <c r="AI645" s="126" t="str">
        <f>CONCATENATE(IMPORT[[#This Row],[6]]," ",IMPORT[[#This Row],[7]])</f>
        <v>1000 PCS</v>
      </c>
    </row>
    <row r="646" spans="1:35">
      <c r="A646" s="102">
        <v>644</v>
      </c>
      <c r="B646" s="39">
        <f ca="1">IF(IMPORT[[#This Row],[C]]&lt;1,"",ROW()-2)</f>
        <v>644</v>
      </c>
      <c r="C646" s="57" t="s">
        <v>3895</v>
      </c>
      <c r="D646" s="31" t="s">
        <v>2994</v>
      </c>
      <c r="E646" s="31">
        <v>240</v>
      </c>
      <c r="F646" s="39">
        <f ca="1">IMPORT[TT]</f>
        <v>1</v>
      </c>
      <c r="G646" s="31"/>
      <c r="H646" s="31" t="s">
        <v>3928</v>
      </c>
      <c r="I646" s="40">
        <v>1</v>
      </c>
      <c r="K646" s="39" t="str">
        <f>IF(IMPORT[[#This Row],[b1]]="","",IMPORT[[#This Row],[b1]]-IMPORT[[#This Row],[a1]])</f>
        <v/>
      </c>
      <c r="L646" s="40">
        <f ca="1">SUM(INDIRECT(IMPORT_VAR[TABLENAME]&amp;"[@a"&amp;$1:$1-1&amp;"]"),INDIRECT(IMPORT_VAR[TABLENAME]&amp;"[@c"&amp;$1:$1-1&amp;"]"))</f>
        <v>1</v>
      </c>
      <c r="M646" s="31"/>
      <c r="N646" s="39" t="str">
        <f>IF(IMPORT[[#This Row],[b2]]="","",IMPORT[[#This Row],[b2]]-IMPORT[[#This Row],[a2]])</f>
        <v/>
      </c>
      <c r="O646" s="40">
        <f ca="1">SUM(INDIRECT(IMPORT_VAR[TABLENAME]&amp;"[@a"&amp;$1:$1-1&amp;"]"),INDIRECT(IMPORT_VAR[TABLENAME]&amp;"[@c"&amp;$1:$1-1&amp;"]"))</f>
        <v>1</v>
      </c>
      <c r="P646" s="33"/>
      <c r="Q646" s="41" t="str">
        <f>IF(IMPORT[[#This Row],[b3]]="","",IMPORT[[#This Row],[b3]]-IMPORT[[#This Row],[a3]])</f>
        <v/>
      </c>
      <c r="R646" s="40">
        <f ca="1">SUM(INDIRECT(IMPORT_VAR[TABLENAME]&amp;"[@a"&amp;$1:$1-1&amp;"]"),INDIRECT(IMPORT_VAR[TABLENAME]&amp;"[@c"&amp;$1:$1-1&amp;"]"))</f>
        <v>1</v>
      </c>
      <c r="S646" s="33"/>
      <c r="T646" s="41" t="str">
        <f>IF(IMPORT[[#This Row],[b4]]="","",IMPORT[[#This Row],[b4]]-IMPORT[[#This Row],[a4]])</f>
        <v/>
      </c>
      <c r="U646" s="40">
        <f ca="1">SUM(INDIRECT(IMPORT_VAR[TABLENAME]&amp;"[@a"&amp;$1:$1-1&amp;"]"),INDIRECT(IMPORT_VAR[TABLENAME]&amp;"[@c"&amp;$1:$1-1&amp;"]"))</f>
        <v>1</v>
      </c>
      <c r="V646" s="41"/>
      <c r="W646" s="31"/>
      <c r="X646" s="39" t="str">
        <f>IF(IMPORT[[#This Row],[b5]]="","",IMPORT[[#This Row],[b5]]-IMPORT[[#This Row],[a5]])</f>
        <v/>
      </c>
      <c r="Y646" s="50">
        <f ca="1">SUM(INDIRECT(IMPORT_VAR[TABLENAME]&amp;"[@a"&amp;$1:$1-1&amp;"]"),INDIRECT(IMPORT_VAR[TABLENAME]&amp;"[@c"&amp;$1:$1-1&amp;"]"))</f>
        <v>1</v>
      </c>
      <c r="Z646" s="51" t="s">
        <v>5715</v>
      </c>
      <c r="AA646" s="51" t="s">
        <v>3895</v>
      </c>
      <c r="AB646" s="51"/>
      <c r="AC646" s="51" t="str">
        <f>CONCATENATE(IMPORT[[#This Row],[1]]," ",IMPORT[[#This Row],[2]],IF(IMPORT[[#This Row],[3]]="","",CONCATENATE(" ",IMPORT[[#This Row],[3]])))</f>
        <v>NoteBook 50100-67</v>
      </c>
      <c r="AD646" s="51" t="str">
        <f>CONCATENATE("Import ",IMPORT[[#This Row],[Ket]])</f>
        <v>Import D1</v>
      </c>
      <c r="AE646" s="52">
        <v>240</v>
      </c>
      <c r="AF646" s="52" t="s">
        <v>5118</v>
      </c>
      <c r="AG646" s="52" t="s">
        <v>5780</v>
      </c>
      <c r="AH646" s="52">
        <f ca="1">IMPORT[[#This Row],[C]]</f>
        <v>1</v>
      </c>
      <c r="AI646" s="126" t="str">
        <f>CONCATENATE(IMPORT[[#This Row],[6]]," ",IMPORT[[#This Row],[7]])</f>
        <v>240 PCS</v>
      </c>
    </row>
    <row r="647" spans="1:35">
      <c r="A647" s="102">
        <v>645</v>
      </c>
      <c r="B647" s="39">
        <f ca="1">IF(IMPORT[[#This Row],[C]]&lt;1,"",ROW()-2)</f>
        <v>645</v>
      </c>
      <c r="C647" s="57" t="s">
        <v>3896</v>
      </c>
      <c r="D647" s="31" t="s">
        <v>2994</v>
      </c>
      <c r="E647" s="31">
        <v>120</v>
      </c>
      <c r="F647" s="39">
        <f ca="1">IMPORT[TT]</f>
        <v>1</v>
      </c>
      <c r="G647" s="31"/>
      <c r="H647" s="31" t="s">
        <v>3928</v>
      </c>
      <c r="I647" s="40">
        <v>1</v>
      </c>
      <c r="K647" s="39" t="str">
        <f>IF(IMPORT[[#This Row],[b1]]="","",IMPORT[[#This Row],[b1]]-IMPORT[[#This Row],[a1]])</f>
        <v/>
      </c>
      <c r="L647" s="40">
        <f ca="1">SUM(INDIRECT(IMPORT_VAR[TABLENAME]&amp;"[@a"&amp;$1:$1-1&amp;"]"),INDIRECT(IMPORT_VAR[TABLENAME]&amp;"[@c"&amp;$1:$1-1&amp;"]"))</f>
        <v>1</v>
      </c>
      <c r="M647" s="31"/>
      <c r="N647" s="39" t="str">
        <f>IF(IMPORT[[#This Row],[b2]]="","",IMPORT[[#This Row],[b2]]-IMPORT[[#This Row],[a2]])</f>
        <v/>
      </c>
      <c r="O647" s="40">
        <f ca="1">SUM(INDIRECT(IMPORT_VAR[TABLENAME]&amp;"[@a"&amp;$1:$1-1&amp;"]"),INDIRECT(IMPORT_VAR[TABLENAME]&amp;"[@c"&amp;$1:$1-1&amp;"]"))</f>
        <v>1</v>
      </c>
      <c r="P647" s="33"/>
      <c r="Q647" s="41" t="str">
        <f>IF(IMPORT[[#This Row],[b3]]="","",IMPORT[[#This Row],[b3]]-IMPORT[[#This Row],[a3]])</f>
        <v/>
      </c>
      <c r="R647" s="40">
        <f ca="1">SUM(INDIRECT(IMPORT_VAR[TABLENAME]&amp;"[@a"&amp;$1:$1-1&amp;"]"),INDIRECT(IMPORT_VAR[TABLENAME]&amp;"[@c"&amp;$1:$1-1&amp;"]"))</f>
        <v>1</v>
      </c>
      <c r="S647" s="33"/>
      <c r="T647" s="41" t="str">
        <f>IF(IMPORT[[#This Row],[b4]]="","",IMPORT[[#This Row],[b4]]-IMPORT[[#This Row],[a4]])</f>
        <v/>
      </c>
      <c r="U647" s="40">
        <f ca="1">SUM(INDIRECT(IMPORT_VAR[TABLENAME]&amp;"[@a"&amp;$1:$1-1&amp;"]"),INDIRECT(IMPORT_VAR[TABLENAME]&amp;"[@c"&amp;$1:$1-1&amp;"]"))</f>
        <v>1</v>
      </c>
      <c r="V647" s="41"/>
      <c r="W647" s="31"/>
      <c r="X647" s="39" t="str">
        <f>IF(IMPORT[[#This Row],[b5]]="","",IMPORT[[#This Row],[b5]]-IMPORT[[#This Row],[a5]])</f>
        <v/>
      </c>
      <c r="Y647" s="50">
        <f ca="1">SUM(INDIRECT(IMPORT_VAR[TABLENAME]&amp;"[@a"&amp;$1:$1-1&amp;"]"),INDIRECT(IMPORT_VAR[TABLENAME]&amp;"[@c"&amp;$1:$1-1&amp;"]"))</f>
        <v>1</v>
      </c>
      <c r="Z647" s="51" t="s">
        <v>5715</v>
      </c>
      <c r="AA647" s="51" t="s">
        <v>3896</v>
      </c>
      <c r="AB647" s="51"/>
      <c r="AC647" s="51" t="str">
        <f>CONCATENATE(IMPORT[[#This Row],[1]]," ",IMPORT[[#This Row],[2]],IF(IMPORT[[#This Row],[3]]="","",CONCATENATE(" ",IMPORT[[#This Row],[3]])))</f>
        <v>NoteBook 18100-62</v>
      </c>
      <c r="AD647" s="51" t="str">
        <f>CONCATENATE("Import ",IMPORT[[#This Row],[Ket]])</f>
        <v>Import D1</v>
      </c>
      <c r="AE647" s="52">
        <v>120</v>
      </c>
      <c r="AF647" s="52" t="s">
        <v>5118</v>
      </c>
      <c r="AG647" s="52" t="s">
        <v>5780</v>
      </c>
      <c r="AH647" s="52">
        <f ca="1">IMPORT[[#This Row],[C]]</f>
        <v>1</v>
      </c>
      <c r="AI647" s="126" t="str">
        <f>CONCATENATE(IMPORT[[#This Row],[6]]," ",IMPORT[[#This Row],[7]])</f>
        <v>120 PCS</v>
      </c>
    </row>
    <row r="648" spans="1:35">
      <c r="A648" s="102">
        <v>646</v>
      </c>
      <c r="B648" s="39" t="str">
        <f ca="1">IF(IMPORT[[#This Row],[C]]&lt;1,"",ROW()-2)</f>
        <v/>
      </c>
      <c r="C648" s="57" t="s">
        <v>3897</v>
      </c>
      <c r="D648" s="31" t="s">
        <v>2994</v>
      </c>
      <c r="E648" s="31">
        <v>160</v>
      </c>
      <c r="F648" s="39">
        <f ca="1">IMPORT[TT]</f>
        <v>0</v>
      </c>
      <c r="G648" s="31"/>
      <c r="H648" s="31" t="s">
        <v>3928</v>
      </c>
      <c r="I648" s="40">
        <v>0</v>
      </c>
      <c r="K648" s="39" t="str">
        <f>IF(IMPORT[[#This Row],[b1]]="","",IMPORT[[#This Row],[b1]]-IMPORT[[#This Row],[a1]])</f>
        <v/>
      </c>
      <c r="L648" s="40">
        <f ca="1">SUM(INDIRECT(IMPORT_VAR[TABLENAME]&amp;"[@a"&amp;$1:$1-1&amp;"]"),INDIRECT(IMPORT_VAR[TABLENAME]&amp;"[@c"&amp;$1:$1-1&amp;"]"))</f>
        <v>0</v>
      </c>
      <c r="M648" s="31"/>
      <c r="N648" s="39" t="str">
        <f>IF(IMPORT[[#This Row],[b2]]="","",IMPORT[[#This Row],[b2]]-IMPORT[[#This Row],[a2]])</f>
        <v/>
      </c>
      <c r="O648" s="40">
        <f ca="1">SUM(INDIRECT(IMPORT_VAR[TABLENAME]&amp;"[@a"&amp;$1:$1-1&amp;"]"),INDIRECT(IMPORT_VAR[TABLENAME]&amp;"[@c"&amp;$1:$1-1&amp;"]"))</f>
        <v>0</v>
      </c>
      <c r="P648" s="33"/>
      <c r="Q648" s="41" t="str">
        <f>IF(IMPORT[[#This Row],[b3]]="","",IMPORT[[#This Row],[b3]]-IMPORT[[#This Row],[a3]])</f>
        <v/>
      </c>
      <c r="R648" s="40">
        <f ca="1">SUM(INDIRECT(IMPORT_VAR[TABLENAME]&amp;"[@a"&amp;$1:$1-1&amp;"]"),INDIRECT(IMPORT_VAR[TABLENAME]&amp;"[@c"&amp;$1:$1-1&amp;"]"))</f>
        <v>0</v>
      </c>
      <c r="S648" s="33"/>
      <c r="T648" s="41" t="str">
        <f>IF(IMPORT[[#This Row],[b4]]="","",IMPORT[[#This Row],[b4]]-IMPORT[[#This Row],[a4]])</f>
        <v/>
      </c>
      <c r="U648" s="40">
        <f ca="1">SUM(INDIRECT(IMPORT_VAR[TABLENAME]&amp;"[@a"&amp;$1:$1-1&amp;"]"),INDIRECT(IMPORT_VAR[TABLENAME]&amp;"[@c"&amp;$1:$1-1&amp;"]"))</f>
        <v>0</v>
      </c>
      <c r="V648" s="41"/>
      <c r="W648" s="31"/>
      <c r="X648" s="39" t="str">
        <f>IF(IMPORT[[#This Row],[b5]]="","",IMPORT[[#This Row],[b5]]-IMPORT[[#This Row],[a5]])</f>
        <v/>
      </c>
      <c r="Y648" s="50">
        <f ca="1">SUM(INDIRECT(IMPORT_VAR[TABLENAME]&amp;"[@a"&amp;$1:$1-1&amp;"]"),INDIRECT(IMPORT_VAR[TABLENAME]&amp;"[@c"&amp;$1:$1-1&amp;"]"))</f>
        <v>0</v>
      </c>
      <c r="Z648" s="51" t="s">
        <v>5715</v>
      </c>
      <c r="AA648" s="51" t="s">
        <v>3897</v>
      </c>
      <c r="AB648" s="51"/>
      <c r="AC648" s="51" t="str">
        <f>CONCATENATE(IMPORT[[#This Row],[1]]," ",IMPORT[[#This Row],[2]],IF(IMPORT[[#This Row],[3]]="","",CONCATENATE(" ",IMPORT[[#This Row],[3]])))</f>
        <v>NoteBook 25100-69</v>
      </c>
      <c r="AD648" s="51" t="str">
        <f>CONCATENATE("Import ",IMPORT[[#This Row],[Ket]])</f>
        <v>Import D1</v>
      </c>
      <c r="AE648" s="52">
        <v>160</v>
      </c>
      <c r="AF648" s="52" t="s">
        <v>5118</v>
      </c>
      <c r="AG648" s="52" t="s">
        <v>5780</v>
      </c>
      <c r="AH648" s="52">
        <f ca="1">IMPORT[[#This Row],[C]]</f>
        <v>0</v>
      </c>
      <c r="AI648" s="126" t="str">
        <f>CONCATENATE(IMPORT[[#This Row],[6]]," ",IMPORT[[#This Row],[7]])</f>
        <v>160 PCS</v>
      </c>
    </row>
    <row r="649" spans="1:35">
      <c r="A649" s="102">
        <v>647</v>
      </c>
      <c r="B649" s="39">
        <f ca="1">IF(IMPORT[[#This Row],[C]]&lt;1,"",ROW()-2)</f>
        <v>647</v>
      </c>
      <c r="C649" s="57" t="s">
        <v>3899</v>
      </c>
      <c r="D649" s="31" t="s">
        <v>2994</v>
      </c>
      <c r="E649" s="31">
        <v>240</v>
      </c>
      <c r="F649" s="39">
        <f ca="1">IMPORT[TT]</f>
        <v>4</v>
      </c>
      <c r="G649" s="31"/>
      <c r="H649" s="31" t="s">
        <v>3928</v>
      </c>
      <c r="I649" s="40">
        <v>4</v>
      </c>
      <c r="K649" s="39" t="str">
        <f>IF(IMPORT[[#This Row],[b1]]="","",IMPORT[[#This Row],[b1]]-IMPORT[[#This Row],[a1]])</f>
        <v/>
      </c>
      <c r="L649" s="40">
        <f ca="1">SUM(INDIRECT(IMPORT_VAR[TABLENAME]&amp;"[@a"&amp;$1:$1-1&amp;"]"),INDIRECT(IMPORT_VAR[TABLENAME]&amp;"[@c"&amp;$1:$1-1&amp;"]"))</f>
        <v>4</v>
      </c>
      <c r="M649" s="31"/>
      <c r="N649" s="39" t="str">
        <f>IF(IMPORT[[#This Row],[b2]]="","",IMPORT[[#This Row],[b2]]-IMPORT[[#This Row],[a2]])</f>
        <v/>
      </c>
      <c r="O649" s="40">
        <f ca="1">SUM(INDIRECT(IMPORT_VAR[TABLENAME]&amp;"[@a"&amp;$1:$1-1&amp;"]"),INDIRECT(IMPORT_VAR[TABLENAME]&amp;"[@c"&amp;$1:$1-1&amp;"]"))</f>
        <v>4</v>
      </c>
      <c r="P649" s="33"/>
      <c r="Q649" s="41" t="str">
        <f>IF(IMPORT[[#This Row],[b3]]="","",IMPORT[[#This Row],[b3]]-IMPORT[[#This Row],[a3]])</f>
        <v/>
      </c>
      <c r="R649" s="40">
        <f ca="1">SUM(INDIRECT(IMPORT_VAR[TABLENAME]&amp;"[@a"&amp;$1:$1-1&amp;"]"),INDIRECT(IMPORT_VAR[TABLENAME]&amp;"[@c"&amp;$1:$1-1&amp;"]"))</f>
        <v>4</v>
      </c>
      <c r="S649" s="33"/>
      <c r="T649" s="41" t="str">
        <f>IF(IMPORT[[#This Row],[b4]]="","",IMPORT[[#This Row],[b4]]-IMPORT[[#This Row],[a4]])</f>
        <v/>
      </c>
      <c r="U649" s="40">
        <f ca="1">SUM(INDIRECT(IMPORT_VAR[TABLENAME]&amp;"[@a"&amp;$1:$1-1&amp;"]"),INDIRECT(IMPORT_VAR[TABLENAME]&amp;"[@c"&amp;$1:$1-1&amp;"]"))</f>
        <v>4</v>
      </c>
      <c r="V649" s="41"/>
      <c r="W649" s="31"/>
      <c r="X649" s="39" t="str">
        <f>IF(IMPORT[[#This Row],[b5]]="","",IMPORT[[#This Row],[b5]]-IMPORT[[#This Row],[a5]])</f>
        <v/>
      </c>
      <c r="Y649" s="50">
        <f ca="1">SUM(INDIRECT(IMPORT_VAR[TABLENAME]&amp;"[@a"&amp;$1:$1-1&amp;"]"),INDIRECT(IMPORT_VAR[TABLENAME]&amp;"[@c"&amp;$1:$1-1&amp;"]"))</f>
        <v>4</v>
      </c>
      <c r="Z649" s="51" t="s">
        <v>5715</v>
      </c>
      <c r="AA649" s="51" t="s">
        <v>3899</v>
      </c>
      <c r="AB649" s="51"/>
      <c r="AC649" s="51" t="str">
        <f>CONCATENATE(IMPORT[[#This Row],[1]]," ",IMPORT[[#This Row],[2]],IF(IMPORT[[#This Row],[3]]="","",CONCATENATE(" ",IMPORT[[#This Row],[3]])))</f>
        <v>NoteBook 28850-68</v>
      </c>
      <c r="AD649" s="51" t="str">
        <f>CONCATENATE("Import ",IMPORT[[#This Row],[Ket]])</f>
        <v>Import D1</v>
      </c>
      <c r="AE649" s="52">
        <v>240</v>
      </c>
      <c r="AF649" s="52" t="s">
        <v>5118</v>
      </c>
      <c r="AG649" s="52" t="s">
        <v>5780</v>
      </c>
      <c r="AH649" s="52">
        <f ca="1">IMPORT[[#This Row],[C]]</f>
        <v>4</v>
      </c>
      <c r="AI649" s="126" t="str">
        <f>CONCATENATE(IMPORT[[#This Row],[6]]," ",IMPORT[[#This Row],[7]])</f>
        <v>240 PCS</v>
      </c>
    </row>
    <row r="650" spans="1:35">
      <c r="A650" s="102">
        <v>648</v>
      </c>
      <c r="B650" s="39">
        <f ca="1">IF(IMPORT[[#This Row],[C]]&lt;1,"",ROW()-2)</f>
        <v>648</v>
      </c>
      <c r="C650" s="57" t="s">
        <v>3900</v>
      </c>
      <c r="D650" s="31" t="s">
        <v>3838</v>
      </c>
      <c r="E650" s="31">
        <v>384</v>
      </c>
      <c r="F650" s="39">
        <f ca="1">IMPORT[TT]</f>
        <v>7</v>
      </c>
      <c r="G650" s="31"/>
      <c r="H650" s="31" t="s">
        <v>3928</v>
      </c>
      <c r="I650" s="40">
        <v>7</v>
      </c>
      <c r="K650" s="39" t="str">
        <f>IF(IMPORT[[#This Row],[b1]]="","",IMPORT[[#This Row],[b1]]-IMPORT[[#This Row],[a1]])</f>
        <v/>
      </c>
      <c r="L650" s="40">
        <f ca="1">SUM(INDIRECT(IMPORT_VAR[TABLENAME]&amp;"[@a"&amp;$1:$1-1&amp;"]"),INDIRECT(IMPORT_VAR[TABLENAME]&amp;"[@c"&amp;$1:$1-1&amp;"]"))</f>
        <v>7</v>
      </c>
      <c r="M650" s="31"/>
      <c r="N650" s="39" t="str">
        <f>IF(IMPORT[[#This Row],[b2]]="","",IMPORT[[#This Row],[b2]]-IMPORT[[#This Row],[a2]])</f>
        <v/>
      </c>
      <c r="O650" s="40">
        <f ca="1">SUM(INDIRECT(IMPORT_VAR[TABLENAME]&amp;"[@a"&amp;$1:$1-1&amp;"]"),INDIRECT(IMPORT_VAR[TABLENAME]&amp;"[@c"&amp;$1:$1-1&amp;"]"))</f>
        <v>7</v>
      </c>
      <c r="P650" s="33"/>
      <c r="Q650" s="41" t="str">
        <f>IF(IMPORT[[#This Row],[b3]]="","",IMPORT[[#This Row],[b3]]-IMPORT[[#This Row],[a3]])</f>
        <v/>
      </c>
      <c r="R650" s="40">
        <f ca="1">SUM(INDIRECT(IMPORT_VAR[TABLENAME]&amp;"[@a"&amp;$1:$1-1&amp;"]"),INDIRECT(IMPORT_VAR[TABLENAME]&amp;"[@c"&amp;$1:$1-1&amp;"]"))</f>
        <v>7</v>
      </c>
      <c r="S650" s="33"/>
      <c r="T650" s="41" t="str">
        <f>IF(IMPORT[[#This Row],[b4]]="","",IMPORT[[#This Row],[b4]]-IMPORT[[#This Row],[a4]])</f>
        <v/>
      </c>
      <c r="U650" s="40">
        <f ca="1">SUM(INDIRECT(IMPORT_VAR[TABLENAME]&amp;"[@a"&amp;$1:$1-1&amp;"]"),INDIRECT(IMPORT_VAR[TABLENAME]&amp;"[@c"&amp;$1:$1-1&amp;"]"))</f>
        <v>7</v>
      </c>
      <c r="V650" s="41"/>
      <c r="W650" s="31"/>
      <c r="X650" s="39" t="str">
        <f>IF(IMPORT[[#This Row],[b5]]="","",IMPORT[[#This Row],[b5]]-IMPORT[[#This Row],[a5]])</f>
        <v/>
      </c>
      <c r="Y650" s="50">
        <f ca="1">SUM(INDIRECT(IMPORT_VAR[TABLENAME]&amp;"[@a"&amp;$1:$1-1&amp;"]"),INDIRECT(IMPORT_VAR[TABLENAME]&amp;"[@c"&amp;$1:$1-1&amp;"]"))</f>
        <v>7</v>
      </c>
      <c r="Z650" s="51" t="s">
        <v>3838</v>
      </c>
      <c r="AA650" s="51" t="s">
        <v>3900</v>
      </c>
      <c r="AB650" s="51"/>
      <c r="AC650" s="51" t="str">
        <f>CONCATENATE(IMPORT[[#This Row],[1]]," ",IMPORT[[#This Row],[2]],IF(IMPORT[[#This Row],[3]]="","",CONCATENATE(" ",IMPORT[[#This Row],[3]])))</f>
        <v>Writing Board JQ-666</v>
      </c>
      <c r="AD650" s="51" t="str">
        <f>CONCATENATE("Import ",IMPORT[[#This Row],[Ket]])</f>
        <v>Import D1</v>
      </c>
      <c r="AE650" s="52">
        <v>384</v>
      </c>
      <c r="AF650" s="52" t="s">
        <v>5118</v>
      </c>
      <c r="AG650" s="52" t="s">
        <v>5780</v>
      </c>
      <c r="AH650" s="52">
        <f ca="1">IMPORT[[#This Row],[C]]</f>
        <v>7</v>
      </c>
      <c r="AI650" s="126" t="str">
        <f>CONCATENATE(IMPORT[[#This Row],[6]]," ",IMPORT[[#This Row],[7]])</f>
        <v>384 PCS</v>
      </c>
    </row>
    <row r="651" spans="1:35">
      <c r="A651" s="102">
        <v>649</v>
      </c>
      <c r="B651" s="39">
        <f ca="1">IF(IMPORT[[#This Row],[C]]&lt;1,"",ROW()-2)</f>
        <v>649</v>
      </c>
      <c r="C651" s="57">
        <v>2206</v>
      </c>
      <c r="D651" s="31" t="s">
        <v>3352</v>
      </c>
      <c r="E651" s="31">
        <v>480</v>
      </c>
      <c r="F651" s="39">
        <f ca="1">IMPORT[TT]</f>
        <v>4</v>
      </c>
      <c r="G651" s="31"/>
      <c r="H651" s="31" t="s">
        <v>3928</v>
      </c>
      <c r="I651" s="40">
        <v>4</v>
      </c>
      <c r="K651" s="39" t="str">
        <f>IF(IMPORT[[#This Row],[b1]]="","",IMPORT[[#This Row],[b1]]-IMPORT[[#This Row],[a1]])</f>
        <v/>
      </c>
      <c r="L651" s="40">
        <f ca="1">SUM(INDIRECT(IMPORT_VAR[TABLENAME]&amp;"[@a"&amp;$1:$1-1&amp;"]"),INDIRECT(IMPORT_VAR[TABLENAME]&amp;"[@c"&amp;$1:$1-1&amp;"]"))</f>
        <v>4</v>
      </c>
      <c r="M651" s="31"/>
      <c r="N651" s="39" t="str">
        <f>IF(IMPORT[[#This Row],[b2]]="","",IMPORT[[#This Row],[b2]]-IMPORT[[#This Row],[a2]])</f>
        <v/>
      </c>
      <c r="O651" s="40">
        <f ca="1">SUM(INDIRECT(IMPORT_VAR[TABLENAME]&amp;"[@a"&amp;$1:$1-1&amp;"]"),INDIRECT(IMPORT_VAR[TABLENAME]&amp;"[@c"&amp;$1:$1-1&amp;"]"))</f>
        <v>4</v>
      </c>
      <c r="P651" s="33"/>
      <c r="Q651" s="41" t="str">
        <f>IF(IMPORT[[#This Row],[b3]]="","",IMPORT[[#This Row],[b3]]-IMPORT[[#This Row],[a3]])</f>
        <v/>
      </c>
      <c r="R651" s="40">
        <f ca="1">SUM(INDIRECT(IMPORT_VAR[TABLENAME]&amp;"[@a"&amp;$1:$1-1&amp;"]"),INDIRECT(IMPORT_VAR[TABLENAME]&amp;"[@c"&amp;$1:$1-1&amp;"]"))</f>
        <v>4</v>
      </c>
      <c r="S651" s="33"/>
      <c r="T651" s="41" t="str">
        <f>IF(IMPORT[[#This Row],[b4]]="","",IMPORT[[#This Row],[b4]]-IMPORT[[#This Row],[a4]])</f>
        <v/>
      </c>
      <c r="U651" s="40">
        <f ca="1">SUM(INDIRECT(IMPORT_VAR[TABLENAME]&amp;"[@a"&amp;$1:$1-1&amp;"]"),INDIRECT(IMPORT_VAR[TABLENAME]&amp;"[@c"&amp;$1:$1-1&amp;"]"))</f>
        <v>4</v>
      </c>
      <c r="V651" s="41"/>
      <c r="W651" s="31"/>
      <c r="X651" s="39" t="str">
        <f>IF(IMPORT[[#This Row],[b5]]="","",IMPORT[[#This Row],[b5]]-IMPORT[[#This Row],[a5]])</f>
        <v/>
      </c>
      <c r="Y651" s="50">
        <f ca="1">SUM(INDIRECT(IMPORT_VAR[TABLENAME]&amp;"[@a"&amp;$1:$1-1&amp;"]"),INDIRECT(IMPORT_VAR[TABLENAME]&amp;"[@c"&amp;$1:$1-1&amp;"]"))</f>
        <v>4</v>
      </c>
      <c r="Z651" s="51" t="s">
        <v>5662</v>
      </c>
      <c r="AA651" s="51">
        <v>2206</v>
      </c>
      <c r="AB651" s="51"/>
      <c r="AC651" s="51" t="str">
        <f>CONCATENATE(IMPORT[[#This Row],[1]]," ",IMPORT[[#This Row],[2]],IF(IMPORT[[#This Row],[3]]="","",CONCATENATE(" ",IMPORT[[#This Row],[3]])))</f>
        <v>Buku Mewarnai 2206</v>
      </c>
      <c r="AD651" s="51" t="str">
        <f>CONCATENATE("Import ",IMPORT[[#This Row],[Ket]])</f>
        <v>Import D1</v>
      </c>
      <c r="AE651" s="52">
        <v>480</v>
      </c>
      <c r="AF651" s="52" t="s">
        <v>5118</v>
      </c>
      <c r="AG651" s="52" t="s">
        <v>5780</v>
      </c>
      <c r="AH651" s="52">
        <f ca="1">IMPORT[[#This Row],[C]]</f>
        <v>4</v>
      </c>
      <c r="AI651" s="126" t="str">
        <f>CONCATENATE(IMPORT[[#This Row],[6]]," ",IMPORT[[#This Row],[7]])</f>
        <v>480 PCS</v>
      </c>
    </row>
    <row r="652" spans="1:35">
      <c r="A652" s="102">
        <v>650</v>
      </c>
      <c r="B652" s="39">
        <f ca="1">IF(IMPORT[[#This Row],[C]]&lt;1,"",ROW()-2)</f>
        <v>650</v>
      </c>
      <c r="C652" s="57">
        <v>9901</v>
      </c>
      <c r="D652" s="31" t="s">
        <v>3352</v>
      </c>
      <c r="E652" s="31">
        <v>792</v>
      </c>
      <c r="F652" s="39">
        <f ca="1">IMPORT[TT]</f>
        <v>5</v>
      </c>
      <c r="G652" s="31"/>
      <c r="H652" s="31" t="s">
        <v>3928</v>
      </c>
      <c r="I652" s="40">
        <v>5</v>
      </c>
      <c r="K652" s="39" t="str">
        <f>IF(IMPORT[[#This Row],[b1]]="","",IMPORT[[#This Row],[b1]]-IMPORT[[#This Row],[a1]])</f>
        <v/>
      </c>
      <c r="L652" s="40">
        <f ca="1">SUM(INDIRECT(IMPORT_VAR[TABLENAME]&amp;"[@a"&amp;$1:$1-1&amp;"]"),INDIRECT(IMPORT_VAR[TABLENAME]&amp;"[@c"&amp;$1:$1-1&amp;"]"))</f>
        <v>5</v>
      </c>
      <c r="M652" s="31"/>
      <c r="N652" s="39" t="str">
        <f>IF(IMPORT[[#This Row],[b2]]="","",IMPORT[[#This Row],[b2]]-IMPORT[[#This Row],[a2]])</f>
        <v/>
      </c>
      <c r="O652" s="40">
        <f ca="1">SUM(INDIRECT(IMPORT_VAR[TABLENAME]&amp;"[@a"&amp;$1:$1-1&amp;"]"),INDIRECT(IMPORT_VAR[TABLENAME]&amp;"[@c"&amp;$1:$1-1&amp;"]"))</f>
        <v>5</v>
      </c>
      <c r="P652" s="33"/>
      <c r="Q652" s="41" t="str">
        <f>IF(IMPORT[[#This Row],[b3]]="","",IMPORT[[#This Row],[b3]]-IMPORT[[#This Row],[a3]])</f>
        <v/>
      </c>
      <c r="R652" s="40">
        <f ca="1">SUM(INDIRECT(IMPORT_VAR[TABLENAME]&amp;"[@a"&amp;$1:$1-1&amp;"]"),INDIRECT(IMPORT_VAR[TABLENAME]&amp;"[@c"&amp;$1:$1-1&amp;"]"))</f>
        <v>5</v>
      </c>
      <c r="S652" s="33"/>
      <c r="T652" s="41" t="str">
        <f>IF(IMPORT[[#This Row],[b4]]="","",IMPORT[[#This Row],[b4]]-IMPORT[[#This Row],[a4]])</f>
        <v/>
      </c>
      <c r="U652" s="40">
        <f ca="1">SUM(INDIRECT(IMPORT_VAR[TABLENAME]&amp;"[@a"&amp;$1:$1-1&amp;"]"),INDIRECT(IMPORT_VAR[TABLENAME]&amp;"[@c"&amp;$1:$1-1&amp;"]"))</f>
        <v>5</v>
      </c>
      <c r="V652" s="41"/>
      <c r="W652" s="31"/>
      <c r="X652" s="39" t="str">
        <f>IF(IMPORT[[#This Row],[b5]]="","",IMPORT[[#This Row],[b5]]-IMPORT[[#This Row],[a5]])</f>
        <v/>
      </c>
      <c r="Y652" s="50">
        <f ca="1">SUM(INDIRECT(IMPORT_VAR[TABLENAME]&amp;"[@a"&amp;$1:$1-1&amp;"]"),INDIRECT(IMPORT_VAR[TABLENAME]&amp;"[@c"&amp;$1:$1-1&amp;"]"))</f>
        <v>5</v>
      </c>
      <c r="Z652" s="51" t="s">
        <v>5662</v>
      </c>
      <c r="AA652" s="51">
        <v>9901</v>
      </c>
      <c r="AB652" s="51"/>
      <c r="AC652" s="51" t="str">
        <f>CONCATENATE(IMPORT[[#This Row],[1]]," ",IMPORT[[#This Row],[2]],IF(IMPORT[[#This Row],[3]]="","",CONCATENATE(" ",IMPORT[[#This Row],[3]])))</f>
        <v>Buku Mewarnai 9901</v>
      </c>
      <c r="AD652" s="51" t="str">
        <f>CONCATENATE("Import ",IMPORT[[#This Row],[Ket]])</f>
        <v>Import D1</v>
      </c>
      <c r="AE652" s="52">
        <v>792</v>
      </c>
      <c r="AF652" s="52" t="s">
        <v>5118</v>
      </c>
      <c r="AG652" s="52" t="s">
        <v>5780</v>
      </c>
      <c r="AH652" s="52">
        <f ca="1">IMPORT[[#This Row],[C]]</f>
        <v>5</v>
      </c>
      <c r="AI652" s="126" t="str">
        <f>CONCATENATE(IMPORT[[#This Row],[6]]," ",IMPORT[[#This Row],[7]])</f>
        <v>792 PCS</v>
      </c>
    </row>
    <row r="653" spans="1:35">
      <c r="A653" s="102">
        <v>651</v>
      </c>
      <c r="B653" s="39">
        <f ca="1">IF(IMPORT[[#This Row],[C]]&lt;1,"",ROW()-2)</f>
        <v>651</v>
      </c>
      <c r="C653" s="57">
        <v>9903</v>
      </c>
      <c r="D653" s="31" t="s">
        <v>3352</v>
      </c>
      <c r="E653" s="31">
        <v>792</v>
      </c>
      <c r="F653" s="39">
        <f ca="1">IMPORT[TT]</f>
        <v>2</v>
      </c>
      <c r="G653" s="31"/>
      <c r="H653" s="31" t="s">
        <v>3928</v>
      </c>
      <c r="I653" s="40">
        <v>2</v>
      </c>
      <c r="K653" s="39" t="str">
        <f>IF(IMPORT[[#This Row],[b1]]="","",IMPORT[[#This Row],[b1]]-IMPORT[[#This Row],[a1]])</f>
        <v/>
      </c>
      <c r="L653" s="40">
        <f ca="1">SUM(INDIRECT(IMPORT_VAR[TABLENAME]&amp;"[@a"&amp;$1:$1-1&amp;"]"),INDIRECT(IMPORT_VAR[TABLENAME]&amp;"[@c"&amp;$1:$1-1&amp;"]"))</f>
        <v>2</v>
      </c>
      <c r="M653" s="31"/>
      <c r="N653" s="39" t="str">
        <f>IF(IMPORT[[#This Row],[b2]]="","",IMPORT[[#This Row],[b2]]-IMPORT[[#This Row],[a2]])</f>
        <v/>
      </c>
      <c r="O653" s="40">
        <f ca="1">SUM(INDIRECT(IMPORT_VAR[TABLENAME]&amp;"[@a"&amp;$1:$1-1&amp;"]"),INDIRECT(IMPORT_VAR[TABLENAME]&amp;"[@c"&amp;$1:$1-1&amp;"]"))</f>
        <v>2</v>
      </c>
      <c r="P653" s="33"/>
      <c r="Q653" s="41" t="str">
        <f>IF(IMPORT[[#This Row],[b3]]="","",IMPORT[[#This Row],[b3]]-IMPORT[[#This Row],[a3]])</f>
        <v/>
      </c>
      <c r="R653" s="40">
        <f ca="1">SUM(INDIRECT(IMPORT_VAR[TABLENAME]&amp;"[@a"&amp;$1:$1-1&amp;"]"),INDIRECT(IMPORT_VAR[TABLENAME]&amp;"[@c"&amp;$1:$1-1&amp;"]"))</f>
        <v>2</v>
      </c>
      <c r="S653" s="33"/>
      <c r="T653" s="41" t="str">
        <f>IF(IMPORT[[#This Row],[b4]]="","",IMPORT[[#This Row],[b4]]-IMPORT[[#This Row],[a4]])</f>
        <v/>
      </c>
      <c r="U653" s="40">
        <f ca="1">SUM(INDIRECT(IMPORT_VAR[TABLENAME]&amp;"[@a"&amp;$1:$1-1&amp;"]"),INDIRECT(IMPORT_VAR[TABLENAME]&amp;"[@c"&amp;$1:$1-1&amp;"]"))</f>
        <v>2</v>
      </c>
      <c r="V653" s="41"/>
      <c r="W653" s="31"/>
      <c r="X653" s="39" t="str">
        <f>IF(IMPORT[[#This Row],[b5]]="","",IMPORT[[#This Row],[b5]]-IMPORT[[#This Row],[a5]])</f>
        <v/>
      </c>
      <c r="Y653" s="50">
        <f ca="1">SUM(INDIRECT(IMPORT_VAR[TABLENAME]&amp;"[@a"&amp;$1:$1-1&amp;"]"),INDIRECT(IMPORT_VAR[TABLENAME]&amp;"[@c"&amp;$1:$1-1&amp;"]"))</f>
        <v>2</v>
      </c>
      <c r="Z653" s="51" t="s">
        <v>5662</v>
      </c>
      <c r="AA653" s="51">
        <v>9903</v>
      </c>
      <c r="AB653" s="51"/>
      <c r="AC653" s="51" t="str">
        <f>CONCATENATE(IMPORT[[#This Row],[1]]," ",IMPORT[[#This Row],[2]],IF(IMPORT[[#This Row],[3]]="","",CONCATENATE(" ",IMPORT[[#This Row],[3]])))</f>
        <v>Buku Mewarnai 9903</v>
      </c>
      <c r="AD653" s="51" t="str">
        <f>CONCATENATE("Import ",IMPORT[[#This Row],[Ket]])</f>
        <v>Import D1</v>
      </c>
      <c r="AE653" s="52">
        <v>792</v>
      </c>
      <c r="AF653" s="52" t="s">
        <v>5118</v>
      </c>
      <c r="AG653" s="52" t="s">
        <v>5780</v>
      </c>
      <c r="AH653" s="52">
        <f ca="1">IMPORT[[#This Row],[C]]</f>
        <v>2</v>
      </c>
      <c r="AI653" s="126" t="str">
        <f>CONCATENATE(IMPORT[[#This Row],[6]]," ",IMPORT[[#This Row],[7]])</f>
        <v>792 PCS</v>
      </c>
    </row>
    <row r="654" spans="1:35">
      <c r="A654" s="102">
        <v>652</v>
      </c>
      <c r="B654" s="39">
        <f ca="1">IF(IMPORT[[#This Row],[C]]&lt;1,"",ROW()-2)</f>
        <v>652</v>
      </c>
      <c r="C654" s="57" t="s">
        <v>3901</v>
      </c>
      <c r="D654" s="31" t="s">
        <v>3352</v>
      </c>
      <c r="E654" s="31">
        <v>360</v>
      </c>
      <c r="F654" s="39">
        <f ca="1">IMPORT[TT]</f>
        <v>1</v>
      </c>
      <c r="G654" s="31"/>
      <c r="H654" s="31" t="s">
        <v>3928</v>
      </c>
      <c r="I654" s="40">
        <v>1</v>
      </c>
      <c r="K654" s="39" t="str">
        <f>IF(IMPORT[[#This Row],[b1]]="","",IMPORT[[#This Row],[b1]]-IMPORT[[#This Row],[a1]])</f>
        <v/>
      </c>
      <c r="L654" s="40">
        <f ca="1">SUM(INDIRECT(IMPORT_VAR[TABLENAME]&amp;"[@a"&amp;$1:$1-1&amp;"]"),INDIRECT(IMPORT_VAR[TABLENAME]&amp;"[@c"&amp;$1:$1-1&amp;"]"))</f>
        <v>1</v>
      </c>
      <c r="M654" s="31"/>
      <c r="N654" s="39" t="str">
        <f>IF(IMPORT[[#This Row],[b2]]="","",IMPORT[[#This Row],[b2]]-IMPORT[[#This Row],[a2]])</f>
        <v/>
      </c>
      <c r="O654" s="40">
        <f ca="1">SUM(INDIRECT(IMPORT_VAR[TABLENAME]&amp;"[@a"&amp;$1:$1-1&amp;"]"),INDIRECT(IMPORT_VAR[TABLENAME]&amp;"[@c"&amp;$1:$1-1&amp;"]"))</f>
        <v>1</v>
      </c>
      <c r="P654" s="33"/>
      <c r="Q654" s="41" t="str">
        <f>IF(IMPORT[[#This Row],[b3]]="","",IMPORT[[#This Row],[b3]]-IMPORT[[#This Row],[a3]])</f>
        <v/>
      </c>
      <c r="R654" s="40">
        <f ca="1">SUM(INDIRECT(IMPORT_VAR[TABLENAME]&amp;"[@a"&amp;$1:$1-1&amp;"]"),INDIRECT(IMPORT_VAR[TABLENAME]&amp;"[@c"&amp;$1:$1-1&amp;"]"))</f>
        <v>1</v>
      </c>
      <c r="S654" s="33"/>
      <c r="T654" s="41" t="str">
        <f>IF(IMPORT[[#This Row],[b4]]="","",IMPORT[[#This Row],[b4]]-IMPORT[[#This Row],[a4]])</f>
        <v/>
      </c>
      <c r="U654" s="40">
        <f ca="1">SUM(INDIRECT(IMPORT_VAR[TABLENAME]&amp;"[@a"&amp;$1:$1-1&amp;"]"),INDIRECT(IMPORT_VAR[TABLENAME]&amp;"[@c"&amp;$1:$1-1&amp;"]"))</f>
        <v>1</v>
      </c>
      <c r="V654" s="41"/>
      <c r="W654" s="31"/>
      <c r="X654" s="39" t="str">
        <f>IF(IMPORT[[#This Row],[b5]]="","",IMPORT[[#This Row],[b5]]-IMPORT[[#This Row],[a5]])</f>
        <v/>
      </c>
      <c r="Y654" s="50">
        <f ca="1">SUM(INDIRECT(IMPORT_VAR[TABLENAME]&amp;"[@a"&amp;$1:$1-1&amp;"]"),INDIRECT(IMPORT_VAR[TABLENAME]&amp;"[@c"&amp;$1:$1-1&amp;"]"))</f>
        <v>1</v>
      </c>
      <c r="Z654" s="51" t="s">
        <v>5662</v>
      </c>
      <c r="AA654" s="51" t="s">
        <v>3901</v>
      </c>
      <c r="AB654" s="51"/>
      <c r="AC654" s="51" t="str">
        <f>CONCATENATE(IMPORT[[#This Row],[1]]," ",IMPORT[[#This Row],[2]],IF(IMPORT[[#This Row],[3]]="","",CONCATENATE(" ",IMPORT[[#This Row],[3]])))</f>
        <v>Buku Mewarnai HT-081</v>
      </c>
      <c r="AD654" s="51" t="str">
        <f>CONCATENATE("Import ",IMPORT[[#This Row],[Ket]])</f>
        <v>Import D1</v>
      </c>
      <c r="AE654" s="52">
        <v>360</v>
      </c>
      <c r="AF654" s="52" t="s">
        <v>5118</v>
      </c>
      <c r="AG654" s="52" t="s">
        <v>5780</v>
      </c>
      <c r="AH654" s="52">
        <f ca="1">IMPORT[[#This Row],[C]]</f>
        <v>1</v>
      </c>
      <c r="AI654" s="126" t="str">
        <f>CONCATENATE(IMPORT[[#This Row],[6]]," ",IMPORT[[#This Row],[7]])</f>
        <v>360 PCS</v>
      </c>
    </row>
    <row r="655" spans="1:35">
      <c r="A655" s="102">
        <v>653</v>
      </c>
      <c r="B655" s="39">
        <f ca="1">IF(IMPORT[[#This Row],[C]]&lt;1,"",ROW()-2)</f>
        <v>653</v>
      </c>
      <c r="C655" s="57" t="s">
        <v>3909</v>
      </c>
      <c r="D655" s="31" t="s">
        <v>3140</v>
      </c>
      <c r="E655" s="31">
        <v>1152</v>
      </c>
      <c r="F655" s="39">
        <f ca="1">IMPORT[TT]</f>
        <v>2</v>
      </c>
      <c r="G655" s="31"/>
      <c r="H655" s="31" t="s">
        <v>3928</v>
      </c>
      <c r="I655" s="40">
        <v>2</v>
      </c>
      <c r="K655" s="39" t="str">
        <f>IF(IMPORT[[#This Row],[b1]]="","",IMPORT[[#This Row],[b1]]-IMPORT[[#This Row],[a1]])</f>
        <v/>
      </c>
      <c r="L655" s="40">
        <f ca="1">SUM(INDIRECT(IMPORT_VAR[TABLENAME]&amp;"[@a"&amp;$1:$1-1&amp;"]"),INDIRECT(IMPORT_VAR[TABLENAME]&amp;"[@c"&amp;$1:$1-1&amp;"]"))</f>
        <v>2</v>
      </c>
      <c r="M655" s="31"/>
      <c r="N655" s="39" t="str">
        <f>IF(IMPORT[[#This Row],[b2]]="","",IMPORT[[#This Row],[b2]]-IMPORT[[#This Row],[a2]])</f>
        <v/>
      </c>
      <c r="O655" s="40">
        <f ca="1">SUM(INDIRECT(IMPORT_VAR[TABLENAME]&amp;"[@a"&amp;$1:$1-1&amp;"]"),INDIRECT(IMPORT_VAR[TABLENAME]&amp;"[@c"&amp;$1:$1-1&amp;"]"))</f>
        <v>2</v>
      </c>
      <c r="P655" s="33"/>
      <c r="Q655" s="41" t="str">
        <f>IF(IMPORT[[#This Row],[b3]]="","",IMPORT[[#This Row],[b3]]-IMPORT[[#This Row],[a3]])</f>
        <v/>
      </c>
      <c r="R655" s="40">
        <f ca="1">SUM(INDIRECT(IMPORT_VAR[TABLENAME]&amp;"[@a"&amp;$1:$1-1&amp;"]"),INDIRECT(IMPORT_VAR[TABLENAME]&amp;"[@c"&amp;$1:$1-1&amp;"]"))</f>
        <v>2</v>
      </c>
      <c r="S655" s="33"/>
      <c r="T655" s="41" t="str">
        <f>IF(IMPORT[[#This Row],[b4]]="","",IMPORT[[#This Row],[b4]]-IMPORT[[#This Row],[a4]])</f>
        <v/>
      </c>
      <c r="U655" s="40">
        <f ca="1">SUM(INDIRECT(IMPORT_VAR[TABLENAME]&amp;"[@a"&amp;$1:$1-1&amp;"]"),INDIRECT(IMPORT_VAR[TABLENAME]&amp;"[@c"&amp;$1:$1-1&amp;"]"))</f>
        <v>2</v>
      </c>
      <c r="V655" s="41"/>
      <c r="W655" s="31"/>
      <c r="X655" s="39" t="str">
        <f>IF(IMPORT[[#This Row],[b5]]="","",IMPORT[[#This Row],[b5]]-IMPORT[[#This Row],[a5]])</f>
        <v/>
      </c>
      <c r="Y655" s="50">
        <f ca="1">SUM(INDIRECT(IMPORT_VAR[TABLENAME]&amp;"[@a"&amp;$1:$1-1&amp;"]"),INDIRECT(IMPORT_VAR[TABLENAME]&amp;"[@c"&amp;$1:$1-1&amp;"]"))</f>
        <v>2</v>
      </c>
      <c r="Z655" s="51" t="s">
        <v>5665</v>
      </c>
      <c r="AA655" s="51" t="s">
        <v>3909</v>
      </c>
      <c r="AB655" s="51"/>
      <c r="AC655" s="51" t="str">
        <f>CONCATENATE(IMPORT[[#This Row],[1]]," ",IMPORT[[#This Row],[2]],IF(IMPORT[[#This Row],[3]]="","",CONCATENATE(" ",IMPORT[[#This Row],[3]])))</f>
        <v>Tipe-ex Kertas NO.9458</v>
      </c>
      <c r="AD655" s="51" t="str">
        <f>CONCATENATE("Import ",IMPORT[[#This Row],[Ket]])</f>
        <v>Import D1</v>
      </c>
      <c r="AE655" s="52">
        <v>1152</v>
      </c>
      <c r="AF655" s="52" t="s">
        <v>5118</v>
      </c>
      <c r="AG655" s="52" t="s">
        <v>5780</v>
      </c>
      <c r="AH655" s="52">
        <f ca="1">IMPORT[[#This Row],[C]]</f>
        <v>2</v>
      </c>
      <c r="AI655" s="126" t="str">
        <f>CONCATENATE(IMPORT[[#This Row],[6]]," ",IMPORT[[#This Row],[7]])</f>
        <v>1152 PCS</v>
      </c>
    </row>
    <row r="656" spans="1:35">
      <c r="A656" s="102">
        <v>654</v>
      </c>
      <c r="B656" s="39">
        <f ca="1">IF(IMPORT[[#This Row],[C]]&lt;1,"",ROW()-2)</f>
        <v>654</v>
      </c>
      <c r="C656" s="57" t="s">
        <v>3911</v>
      </c>
      <c r="D656" s="31" t="s">
        <v>3140</v>
      </c>
      <c r="E656" s="31">
        <v>1152</v>
      </c>
      <c r="F656" s="39">
        <f ca="1">IMPORT[TT]</f>
        <v>3</v>
      </c>
      <c r="G656" s="31"/>
      <c r="H656" s="31" t="s">
        <v>3928</v>
      </c>
      <c r="I656" s="40">
        <v>3</v>
      </c>
      <c r="K656" s="39" t="str">
        <f>IF(IMPORT[[#This Row],[b1]]="","",IMPORT[[#This Row],[b1]]-IMPORT[[#This Row],[a1]])</f>
        <v/>
      </c>
      <c r="L656" s="40">
        <f ca="1">SUM(INDIRECT(IMPORT_VAR[TABLENAME]&amp;"[@a"&amp;$1:$1-1&amp;"]"),INDIRECT(IMPORT_VAR[TABLENAME]&amp;"[@c"&amp;$1:$1-1&amp;"]"))</f>
        <v>3</v>
      </c>
      <c r="M656" s="31"/>
      <c r="N656" s="39" t="str">
        <f>IF(IMPORT[[#This Row],[b2]]="","",IMPORT[[#This Row],[b2]]-IMPORT[[#This Row],[a2]])</f>
        <v/>
      </c>
      <c r="O656" s="40">
        <f ca="1">SUM(INDIRECT(IMPORT_VAR[TABLENAME]&amp;"[@a"&amp;$1:$1-1&amp;"]"),INDIRECT(IMPORT_VAR[TABLENAME]&amp;"[@c"&amp;$1:$1-1&amp;"]"))</f>
        <v>3</v>
      </c>
      <c r="P656" s="33"/>
      <c r="Q656" s="41" t="str">
        <f>IF(IMPORT[[#This Row],[b3]]="","",IMPORT[[#This Row],[b3]]-IMPORT[[#This Row],[a3]])</f>
        <v/>
      </c>
      <c r="R656" s="40">
        <f ca="1">SUM(INDIRECT(IMPORT_VAR[TABLENAME]&amp;"[@a"&amp;$1:$1-1&amp;"]"),INDIRECT(IMPORT_VAR[TABLENAME]&amp;"[@c"&amp;$1:$1-1&amp;"]"))</f>
        <v>3</v>
      </c>
      <c r="S656" s="33"/>
      <c r="T656" s="41" t="str">
        <f>IF(IMPORT[[#This Row],[b4]]="","",IMPORT[[#This Row],[b4]]-IMPORT[[#This Row],[a4]])</f>
        <v/>
      </c>
      <c r="U656" s="40">
        <f ca="1">SUM(INDIRECT(IMPORT_VAR[TABLENAME]&amp;"[@a"&amp;$1:$1-1&amp;"]"),INDIRECT(IMPORT_VAR[TABLENAME]&amp;"[@c"&amp;$1:$1-1&amp;"]"))</f>
        <v>3</v>
      </c>
      <c r="V656" s="41"/>
      <c r="W656" s="31"/>
      <c r="X656" s="39" t="str">
        <f>IF(IMPORT[[#This Row],[b5]]="","",IMPORT[[#This Row],[b5]]-IMPORT[[#This Row],[a5]])</f>
        <v/>
      </c>
      <c r="Y656" s="50">
        <f ca="1">SUM(INDIRECT(IMPORT_VAR[TABLENAME]&amp;"[@a"&amp;$1:$1-1&amp;"]"),INDIRECT(IMPORT_VAR[TABLENAME]&amp;"[@c"&amp;$1:$1-1&amp;"]"))</f>
        <v>3</v>
      </c>
      <c r="Z656" s="51" t="s">
        <v>5665</v>
      </c>
      <c r="AA656" s="51" t="s">
        <v>3911</v>
      </c>
      <c r="AB656" s="51"/>
      <c r="AC656" s="51" t="str">
        <f>CONCATENATE(IMPORT[[#This Row],[1]]," ",IMPORT[[#This Row],[2]],IF(IMPORT[[#This Row],[3]]="","",CONCATENATE(" ",IMPORT[[#This Row],[3]])))</f>
        <v>Tipe-ex Kertas NO.9462</v>
      </c>
      <c r="AD656" s="51" t="str">
        <f>CONCATENATE("Import ",IMPORT[[#This Row],[Ket]])</f>
        <v>Import D1</v>
      </c>
      <c r="AE656" s="52">
        <v>1152</v>
      </c>
      <c r="AF656" s="52" t="s">
        <v>5118</v>
      </c>
      <c r="AG656" s="52" t="s">
        <v>5780</v>
      </c>
      <c r="AH656" s="52">
        <f ca="1">IMPORT[[#This Row],[C]]</f>
        <v>3</v>
      </c>
      <c r="AI656" s="126" t="str">
        <f>CONCATENATE(IMPORT[[#This Row],[6]]," ",IMPORT[[#This Row],[7]])</f>
        <v>1152 PCS</v>
      </c>
    </row>
    <row r="657" spans="1:35">
      <c r="A657" s="102">
        <v>655</v>
      </c>
      <c r="B657" s="39">
        <f ca="1">IF(IMPORT[[#This Row],[C]]&lt;1,"",ROW()-2)</f>
        <v>655</v>
      </c>
      <c r="C657" s="57" t="s">
        <v>3912</v>
      </c>
      <c r="D657" s="31" t="s">
        <v>3140</v>
      </c>
      <c r="E657" s="31">
        <v>864</v>
      </c>
      <c r="F657" s="39">
        <f ca="1">IMPORT[TT]</f>
        <v>5</v>
      </c>
      <c r="G657" s="31"/>
      <c r="H657" s="31" t="s">
        <v>3928</v>
      </c>
      <c r="I657" s="40">
        <v>5</v>
      </c>
      <c r="K657" s="39" t="str">
        <f>IF(IMPORT[[#This Row],[b1]]="","",IMPORT[[#This Row],[b1]]-IMPORT[[#This Row],[a1]])</f>
        <v/>
      </c>
      <c r="L657" s="40">
        <f ca="1">SUM(INDIRECT(IMPORT_VAR[TABLENAME]&amp;"[@a"&amp;$1:$1-1&amp;"]"),INDIRECT(IMPORT_VAR[TABLENAME]&amp;"[@c"&amp;$1:$1-1&amp;"]"))</f>
        <v>5</v>
      </c>
      <c r="M657" s="31"/>
      <c r="N657" s="39" t="str">
        <f>IF(IMPORT[[#This Row],[b2]]="","",IMPORT[[#This Row],[b2]]-IMPORT[[#This Row],[a2]])</f>
        <v/>
      </c>
      <c r="O657" s="40">
        <f ca="1">SUM(INDIRECT(IMPORT_VAR[TABLENAME]&amp;"[@a"&amp;$1:$1-1&amp;"]"),INDIRECT(IMPORT_VAR[TABLENAME]&amp;"[@c"&amp;$1:$1-1&amp;"]"))</f>
        <v>5</v>
      </c>
      <c r="P657" s="33"/>
      <c r="Q657" s="41" t="str">
        <f>IF(IMPORT[[#This Row],[b3]]="","",IMPORT[[#This Row],[b3]]-IMPORT[[#This Row],[a3]])</f>
        <v/>
      </c>
      <c r="R657" s="40">
        <f ca="1">SUM(INDIRECT(IMPORT_VAR[TABLENAME]&amp;"[@a"&amp;$1:$1-1&amp;"]"),INDIRECT(IMPORT_VAR[TABLENAME]&amp;"[@c"&amp;$1:$1-1&amp;"]"))</f>
        <v>5</v>
      </c>
      <c r="S657" s="33"/>
      <c r="T657" s="41" t="str">
        <f>IF(IMPORT[[#This Row],[b4]]="","",IMPORT[[#This Row],[b4]]-IMPORT[[#This Row],[a4]])</f>
        <v/>
      </c>
      <c r="U657" s="40">
        <f ca="1">SUM(INDIRECT(IMPORT_VAR[TABLENAME]&amp;"[@a"&amp;$1:$1-1&amp;"]"),INDIRECT(IMPORT_VAR[TABLENAME]&amp;"[@c"&amp;$1:$1-1&amp;"]"))</f>
        <v>5</v>
      </c>
      <c r="V657" s="41"/>
      <c r="W657" s="31"/>
      <c r="X657" s="39" t="str">
        <f>IF(IMPORT[[#This Row],[b5]]="","",IMPORT[[#This Row],[b5]]-IMPORT[[#This Row],[a5]])</f>
        <v/>
      </c>
      <c r="Y657" s="50">
        <f ca="1">SUM(INDIRECT(IMPORT_VAR[TABLENAME]&amp;"[@a"&amp;$1:$1-1&amp;"]"),INDIRECT(IMPORT_VAR[TABLENAME]&amp;"[@c"&amp;$1:$1-1&amp;"]"))</f>
        <v>5</v>
      </c>
      <c r="Z657" s="51" t="s">
        <v>5665</v>
      </c>
      <c r="AA657" s="51" t="s">
        <v>3912</v>
      </c>
      <c r="AB657" s="51"/>
      <c r="AC657" s="51" t="str">
        <f>CONCATENATE(IMPORT[[#This Row],[1]]," ",IMPORT[[#This Row],[2]],IF(IMPORT[[#This Row],[3]]="","",CONCATENATE(" ",IMPORT[[#This Row],[3]])))</f>
        <v>Tipe-ex Kertas NO.9304</v>
      </c>
      <c r="AD657" s="51" t="str">
        <f>CONCATENATE("Import ",IMPORT[[#This Row],[Ket]])</f>
        <v>Import D1</v>
      </c>
      <c r="AE657" s="52">
        <v>864</v>
      </c>
      <c r="AF657" s="52" t="s">
        <v>5118</v>
      </c>
      <c r="AG657" s="52" t="s">
        <v>5780</v>
      </c>
      <c r="AH657" s="52">
        <f ca="1">IMPORT[[#This Row],[C]]</f>
        <v>5</v>
      </c>
      <c r="AI657" s="126" t="str">
        <f>CONCATENATE(IMPORT[[#This Row],[6]]," ",IMPORT[[#This Row],[7]])</f>
        <v>864 PCS</v>
      </c>
    </row>
    <row r="658" spans="1:35">
      <c r="A658" s="102">
        <v>656</v>
      </c>
      <c r="B658" s="39">
        <f ca="1">IF(IMPORT[[#This Row],[C]]&lt;1,"",ROW()-2)</f>
        <v>656</v>
      </c>
      <c r="C658" s="57" t="s">
        <v>3913</v>
      </c>
      <c r="D658" s="31" t="s">
        <v>3140</v>
      </c>
      <c r="E658" s="31">
        <v>1152</v>
      </c>
      <c r="F658" s="39">
        <f ca="1">IMPORT[TT]</f>
        <v>2</v>
      </c>
      <c r="G658" s="31"/>
      <c r="H658" s="31" t="s">
        <v>3928</v>
      </c>
      <c r="I658" s="40">
        <v>2</v>
      </c>
      <c r="K658" s="39" t="str">
        <f>IF(IMPORT[[#This Row],[b1]]="","",IMPORT[[#This Row],[b1]]-IMPORT[[#This Row],[a1]])</f>
        <v/>
      </c>
      <c r="L658" s="40">
        <f ca="1">SUM(INDIRECT(IMPORT_VAR[TABLENAME]&amp;"[@a"&amp;$1:$1-1&amp;"]"),INDIRECT(IMPORT_VAR[TABLENAME]&amp;"[@c"&amp;$1:$1-1&amp;"]"))</f>
        <v>2</v>
      </c>
      <c r="M658" s="31"/>
      <c r="N658" s="39" t="str">
        <f>IF(IMPORT[[#This Row],[b2]]="","",IMPORT[[#This Row],[b2]]-IMPORT[[#This Row],[a2]])</f>
        <v/>
      </c>
      <c r="O658" s="40">
        <f ca="1">SUM(INDIRECT(IMPORT_VAR[TABLENAME]&amp;"[@a"&amp;$1:$1-1&amp;"]"),INDIRECT(IMPORT_VAR[TABLENAME]&amp;"[@c"&amp;$1:$1-1&amp;"]"))</f>
        <v>2</v>
      </c>
      <c r="P658" s="33"/>
      <c r="Q658" s="41" t="str">
        <f>IF(IMPORT[[#This Row],[b3]]="","",IMPORT[[#This Row],[b3]]-IMPORT[[#This Row],[a3]])</f>
        <v/>
      </c>
      <c r="R658" s="40">
        <f ca="1">SUM(INDIRECT(IMPORT_VAR[TABLENAME]&amp;"[@a"&amp;$1:$1-1&amp;"]"),INDIRECT(IMPORT_VAR[TABLENAME]&amp;"[@c"&amp;$1:$1-1&amp;"]"))</f>
        <v>2</v>
      </c>
      <c r="S658" s="33"/>
      <c r="T658" s="41" t="str">
        <f>IF(IMPORT[[#This Row],[b4]]="","",IMPORT[[#This Row],[b4]]-IMPORT[[#This Row],[a4]])</f>
        <v/>
      </c>
      <c r="U658" s="40">
        <f ca="1">SUM(INDIRECT(IMPORT_VAR[TABLENAME]&amp;"[@a"&amp;$1:$1-1&amp;"]"),INDIRECT(IMPORT_VAR[TABLENAME]&amp;"[@c"&amp;$1:$1-1&amp;"]"))</f>
        <v>2</v>
      </c>
      <c r="V658" s="41"/>
      <c r="W658" s="31"/>
      <c r="X658" s="39" t="str">
        <f>IF(IMPORT[[#This Row],[b5]]="","",IMPORT[[#This Row],[b5]]-IMPORT[[#This Row],[a5]])</f>
        <v/>
      </c>
      <c r="Y658" s="50">
        <f ca="1">SUM(INDIRECT(IMPORT_VAR[TABLENAME]&amp;"[@a"&amp;$1:$1-1&amp;"]"),INDIRECT(IMPORT_VAR[TABLENAME]&amp;"[@c"&amp;$1:$1-1&amp;"]"))</f>
        <v>2</v>
      </c>
      <c r="Z658" s="51" t="s">
        <v>5665</v>
      </c>
      <c r="AA658" s="51" t="s">
        <v>3913</v>
      </c>
      <c r="AB658" s="51"/>
      <c r="AC658" s="51" t="str">
        <f>CONCATENATE(IMPORT[[#This Row],[1]]," ",IMPORT[[#This Row],[2]],IF(IMPORT[[#This Row],[3]]="","",CONCATENATE(" ",IMPORT[[#This Row],[3]])))</f>
        <v>Tipe-ex Kertas 91040HG</v>
      </c>
      <c r="AD658" s="51" t="str">
        <f>CONCATENATE("Import ",IMPORT[[#This Row],[Ket]])</f>
        <v>Import D1</v>
      </c>
      <c r="AE658" s="52">
        <v>1152</v>
      </c>
      <c r="AF658" s="52" t="s">
        <v>5118</v>
      </c>
      <c r="AG658" s="52" t="s">
        <v>5780</v>
      </c>
      <c r="AH658" s="52">
        <f ca="1">IMPORT[[#This Row],[C]]</f>
        <v>2</v>
      </c>
      <c r="AI658" s="126" t="str">
        <f>CONCATENATE(IMPORT[[#This Row],[6]]," ",IMPORT[[#This Row],[7]])</f>
        <v>1152 PCS</v>
      </c>
    </row>
    <row r="659" spans="1:35">
      <c r="A659" s="102">
        <v>657</v>
      </c>
      <c r="B659" s="39">
        <f ca="1">IF(IMPORT[[#This Row],[C]]&lt;1,"",ROW()-2)</f>
        <v>657</v>
      </c>
      <c r="C659" s="57" t="s">
        <v>3914</v>
      </c>
      <c r="D659" s="31" t="s">
        <v>3140</v>
      </c>
      <c r="E659" s="31">
        <v>1152</v>
      </c>
      <c r="F659" s="39">
        <f ca="1">IMPORT[TT]</f>
        <v>3</v>
      </c>
      <c r="G659" s="31"/>
      <c r="H659" s="31" t="s">
        <v>3928</v>
      </c>
      <c r="I659" s="40">
        <v>3</v>
      </c>
      <c r="K659" s="39" t="str">
        <f>IF(IMPORT[[#This Row],[b1]]="","",IMPORT[[#This Row],[b1]]-IMPORT[[#This Row],[a1]])</f>
        <v/>
      </c>
      <c r="L659" s="40">
        <f ca="1">SUM(INDIRECT(IMPORT_VAR[TABLENAME]&amp;"[@a"&amp;$1:$1-1&amp;"]"),INDIRECT(IMPORT_VAR[TABLENAME]&amp;"[@c"&amp;$1:$1-1&amp;"]"))</f>
        <v>3</v>
      </c>
      <c r="M659" s="31"/>
      <c r="N659" s="39" t="str">
        <f>IF(IMPORT[[#This Row],[b2]]="","",IMPORT[[#This Row],[b2]]-IMPORT[[#This Row],[a2]])</f>
        <v/>
      </c>
      <c r="O659" s="40">
        <f ca="1">SUM(INDIRECT(IMPORT_VAR[TABLENAME]&amp;"[@a"&amp;$1:$1-1&amp;"]"),INDIRECT(IMPORT_VAR[TABLENAME]&amp;"[@c"&amp;$1:$1-1&amp;"]"))</f>
        <v>3</v>
      </c>
      <c r="P659" s="33"/>
      <c r="Q659" s="41" t="str">
        <f>IF(IMPORT[[#This Row],[b3]]="","",IMPORT[[#This Row],[b3]]-IMPORT[[#This Row],[a3]])</f>
        <v/>
      </c>
      <c r="R659" s="40">
        <f ca="1">SUM(INDIRECT(IMPORT_VAR[TABLENAME]&amp;"[@a"&amp;$1:$1-1&amp;"]"),INDIRECT(IMPORT_VAR[TABLENAME]&amp;"[@c"&amp;$1:$1-1&amp;"]"))</f>
        <v>3</v>
      </c>
      <c r="S659" s="33"/>
      <c r="T659" s="41" t="str">
        <f>IF(IMPORT[[#This Row],[b4]]="","",IMPORT[[#This Row],[b4]]-IMPORT[[#This Row],[a4]])</f>
        <v/>
      </c>
      <c r="U659" s="40">
        <f ca="1">SUM(INDIRECT(IMPORT_VAR[TABLENAME]&amp;"[@a"&amp;$1:$1-1&amp;"]"),INDIRECT(IMPORT_VAR[TABLENAME]&amp;"[@c"&amp;$1:$1-1&amp;"]"))</f>
        <v>3</v>
      </c>
      <c r="V659" s="41"/>
      <c r="W659" s="31"/>
      <c r="X659" s="39" t="str">
        <f>IF(IMPORT[[#This Row],[b5]]="","",IMPORT[[#This Row],[b5]]-IMPORT[[#This Row],[a5]])</f>
        <v/>
      </c>
      <c r="Y659" s="50">
        <f ca="1">SUM(INDIRECT(IMPORT_VAR[TABLENAME]&amp;"[@a"&amp;$1:$1-1&amp;"]"),INDIRECT(IMPORT_VAR[TABLENAME]&amp;"[@c"&amp;$1:$1-1&amp;"]"))</f>
        <v>3</v>
      </c>
      <c r="Z659" s="51" t="s">
        <v>5665</v>
      </c>
      <c r="AA659" s="51" t="s">
        <v>3914</v>
      </c>
      <c r="AB659" s="51"/>
      <c r="AC659" s="51" t="str">
        <f>CONCATENATE(IMPORT[[#This Row],[1]]," ",IMPORT[[#This Row],[2]],IF(IMPORT[[#This Row],[3]]="","",CONCATENATE(" ",IMPORT[[#This Row],[3]])))</f>
        <v>Tipe-ex Kertas 91038HG</v>
      </c>
      <c r="AD659" s="51" t="str">
        <f>CONCATENATE("Import ",IMPORT[[#This Row],[Ket]])</f>
        <v>Import D1</v>
      </c>
      <c r="AE659" s="52">
        <v>1152</v>
      </c>
      <c r="AF659" s="52" t="s">
        <v>5118</v>
      </c>
      <c r="AG659" s="52" t="s">
        <v>5780</v>
      </c>
      <c r="AH659" s="52">
        <f ca="1">IMPORT[[#This Row],[C]]</f>
        <v>3</v>
      </c>
      <c r="AI659" s="126" t="str">
        <f>CONCATENATE(IMPORT[[#This Row],[6]]," ",IMPORT[[#This Row],[7]])</f>
        <v>1152 PCS</v>
      </c>
    </row>
    <row r="660" spans="1:35">
      <c r="A660" s="102">
        <v>658</v>
      </c>
      <c r="B660" s="39">
        <f ca="1">IF(IMPORT[[#This Row],[C]]&lt;1,"",ROW()-2)</f>
        <v>658</v>
      </c>
      <c r="C660" s="57" t="s">
        <v>3915</v>
      </c>
      <c r="D660" s="31" t="s">
        <v>3140</v>
      </c>
      <c r="E660" s="31">
        <v>1152</v>
      </c>
      <c r="F660" s="39">
        <f ca="1">IMPORT[TT]</f>
        <v>2</v>
      </c>
      <c r="G660" s="31"/>
      <c r="H660" s="31" t="s">
        <v>3928</v>
      </c>
      <c r="I660" s="40">
        <v>2</v>
      </c>
      <c r="K660" s="39" t="str">
        <f>IF(IMPORT[[#This Row],[b1]]="","",IMPORT[[#This Row],[b1]]-IMPORT[[#This Row],[a1]])</f>
        <v/>
      </c>
      <c r="L660" s="40">
        <f ca="1">SUM(INDIRECT(IMPORT_VAR[TABLENAME]&amp;"[@a"&amp;$1:$1-1&amp;"]"),INDIRECT(IMPORT_VAR[TABLENAME]&amp;"[@c"&amp;$1:$1-1&amp;"]"))</f>
        <v>2</v>
      </c>
      <c r="M660" s="31"/>
      <c r="N660" s="39" t="str">
        <f>IF(IMPORT[[#This Row],[b2]]="","",IMPORT[[#This Row],[b2]]-IMPORT[[#This Row],[a2]])</f>
        <v/>
      </c>
      <c r="O660" s="40">
        <f ca="1">SUM(INDIRECT(IMPORT_VAR[TABLENAME]&amp;"[@a"&amp;$1:$1-1&amp;"]"),INDIRECT(IMPORT_VAR[TABLENAME]&amp;"[@c"&amp;$1:$1-1&amp;"]"))</f>
        <v>2</v>
      </c>
      <c r="P660" s="33"/>
      <c r="Q660" s="41" t="str">
        <f>IF(IMPORT[[#This Row],[b3]]="","",IMPORT[[#This Row],[b3]]-IMPORT[[#This Row],[a3]])</f>
        <v/>
      </c>
      <c r="R660" s="40">
        <f ca="1">SUM(INDIRECT(IMPORT_VAR[TABLENAME]&amp;"[@a"&amp;$1:$1-1&amp;"]"),INDIRECT(IMPORT_VAR[TABLENAME]&amp;"[@c"&amp;$1:$1-1&amp;"]"))</f>
        <v>2</v>
      </c>
      <c r="S660" s="33"/>
      <c r="T660" s="41" t="str">
        <f>IF(IMPORT[[#This Row],[b4]]="","",IMPORT[[#This Row],[b4]]-IMPORT[[#This Row],[a4]])</f>
        <v/>
      </c>
      <c r="U660" s="40">
        <f ca="1">SUM(INDIRECT(IMPORT_VAR[TABLENAME]&amp;"[@a"&amp;$1:$1-1&amp;"]"),INDIRECT(IMPORT_VAR[TABLENAME]&amp;"[@c"&amp;$1:$1-1&amp;"]"))</f>
        <v>2</v>
      </c>
      <c r="V660" s="41"/>
      <c r="W660" s="31"/>
      <c r="X660" s="39" t="str">
        <f>IF(IMPORT[[#This Row],[b5]]="","",IMPORT[[#This Row],[b5]]-IMPORT[[#This Row],[a5]])</f>
        <v/>
      </c>
      <c r="Y660" s="50">
        <f ca="1">SUM(INDIRECT(IMPORT_VAR[TABLENAME]&amp;"[@a"&amp;$1:$1-1&amp;"]"),INDIRECT(IMPORT_VAR[TABLENAME]&amp;"[@c"&amp;$1:$1-1&amp;"]"))</f>
        <v>2</v>
      </c>
      <c r="Z660" s="51" t="s">
        <v>5665</v>
      </c>
      <c r="AA660" s="51" t="s">
        <v>3915</v>
      </c>
      <c r="AB660" s="51"/>
      <c r="AC660" s="51" t="str">
        <f>CONCATENATE(IMPORT[[#This Row],[1]]," ",IMPORT[[#This Row],[2]],IF(IMPORT[[#This Row],[3]]="","",CONCATENATE(" ",IMPORT[[#This Row],[3]])))</f>
        <v>Tipe-ex Kertas 91033HG</v>
      </c>
      <c r="AD660" s="51" t="str">
        <f>CONCATENATE("Import ",IMPORT[[#This Row],[Ket]])</f>
        <v>Import D1</v>
      </c>
      <c r="AE660" s="52">
        <v>1152</v>
      </c>
      <c r="AF660" s="52" t="s">
        <v>5118</v>
      </c>
      <c r="AG660" s="52" t="s">
        <v>5780</v>
      </c>
      <c r="AH660" s="52">
        <f ca="1">IMPORT[[#This Row],[C]]</f>
        <v>2</v>
      </c>
      <c r="AI660" s="126" t="str">
        <f>CONCATENATE(IMPORT[[#This Row],[6]]," ",IMPORT[[#This Row],[7]])</f>
        <v>1152 PCS</v>
      </c>
    </row>
    <row r="661" spans="1:35">
      <c r="A661" s="102">
        <v>659</v>
      </c>
      <c r="B661" s="39">
        <f ca="1">IF(IMPORT[[#This Row],[C]]&lt;1,"",ROW()-2)</f>
        <v>659</v>
      </c>
      <c r="C661" s="57" t="s">
        <v>3919</v>
      </c>
      <c r="D661" s="31" t="s">
        <v>3140</v>
      </c>
      <c r="E661" s="31">
        <v>576</v>
      </c>
      <c r="F661" s="39">
        <f ca="1">IMPORT[TT]</f>
        <v>1</v>
      </c>
      <c r="G661" s="31"/>
      <c r="H661" s="31" t="s">
        <v>3928</v>
      </c>
      <c r="I661" s="40">
        <v>1</v>
      </c>
      <c r="K661" s="39" t="str">
        <f>IF(IMPORT[[#This Row],[b1]]="","",IMPORT[[#This Row],[b1]]-IMPORT[[#This Row],[a1]])</f>
        <v/>
      </c>
      <c r="L661" s="40">
        <f ca="1">SUM(INDIRECT(IMPORT_VAR[TABLENAME]&amp;"[@a"&amp;$1:$1-1&amp;"]"),INDIRECT(IMPORT_VAR[TABLENAME]&amp;"[@c"&amp;$1:$1-1&amp;"]"))</f>
        <v>1</v>
      </c>
      <c r="M661" s="31"/>
      <c r="N661" s="39" t="str">
        <f>IF(IMPORT[[#This Row],[b2]]="","",IMPORT[[#This Row],[b2]]-IMPORT[[#This Row],[a2]])</f>
        <v/>
      </c>
      <c r="O661" s="40">
        <f ca="1">SUM(INDIRECT(IMPORT_VAR[TABLENAME]&amp;"[@a"&amp;$1:$1-1&amp;"]"),INDIRECT(IMPORT_VAR[TABLENAME]&amp;"[@c"&amp;$1:$1-1&amp;"]"))</f>
        <v>1</v>
      </c>
      <c r="P661" s="33"/>
      <c r="Q661" s="41" t="str">
        <f>IF(IMPORT[[#This Row],[b3]]="","",IMPORT[[#This Row],[b3]]-IMPORT[[#This Row],[a3]])</f>
        <v/>
      </c>
      <c r="R661" s="40">
        <f ca="1">SUM(INDIRECT(IMPORT_VAR[TABLENAME]&amp;"[@a"&amp;$1:$1-1&amp;"]"),INDIRECT(IMPORT_VAR[TABLENAME]&amp;"[@c"&amp;$1:$1-1&amp;"]"))</f>
        <v>1</v>
      </c>
      <c r="S661" s="33"/>
      <c r="T661" s="41" t="str">
        <f>IF(IMPORT[[#This Row],[b4]]="","",IMPORT[[#This Row],[b4]]-IMPORT[[#This Row],[a4]])</f>
        <v/>
      </c>
      <c r="U661" s="40">
        <f ca="1">SUM(INDIRECT(IMPORT_VAR[TABLENAME]&amp;"[@a"&amp;$1:$1-1&amp;"]"),INDIRECT(IMPORT_VAR[TABLENAME]&amp;"[@c"&amp;$1:$1-1&amp;"]"))</f>
        <v>1</v>
      </c>
      <c r="V661" s="41"/>
      <c r="W661" s="31"/>
      <c r="X661" s="39" t="str">
        <f>IF(IMPORT[[#This Row],[b5]]="","",IMPORT[[#This Row],[b5]]-IMPORT[[#This Row],[a5]])</f>
        <v/>
      </c>
      <c r="Y661" s="50">
        <f ca="1">SUM(INDIRECT(IMPORT_VAR[TABLENAME]&amp;"[@a"&amp;$1:$1-1&amp;"]"),INDIRECT(IMPORT_VAR[TABLENAME]&amp;"[@c"&amp;$1:$1-1&amp;"]"))</f>
        <v>1</v>
      </c>
      <c r="Z661" s="51" t="s">
        <v>5665</v>
      </c>
      <c r="AA661" s="51" t="s">
        <v>3919</v>
      </c>
      <c r="AB661" s="51"/>
      <c r="AC661" s="51" t="str">
        <f>CONCATENATE(IMPORT[[#This Row],[1]]," ",IMPORT[[#This Row],[2]],IF(IMPORT[[#This Row],[3]]="","",CONCATENATE(" ",IMPORT[[#This Row],[3]])))</f>
        <v>Tipe-ex Kertas NO.8539</v>
      </c>
      <c r="AD661" s="51" t="str">
        <f>CONCATENATE("Import ",IMPORT[[#This Row],[Ket]])</f>
        <v>Import D1</v>
      </c>
      <c r="AE661" s="52">
        <v>576</v>
      </c>
      <c r="AF661" s="52" t="s">
        <v>5118</v>
      </c>
      <c r="AG661" s="52" t="s">
        <v>5780</v>
      </c>
      <c r="AH661" s="52">
        <f ca="1">IMPORT[[#This Row],[C]]</f>
        <v>1</v>
      </c>
      <c r="AI661" s="126" t="str">
        <f>CONCATENATE(IMPORT[[#This Row],[6]]," ",IMPORT[[#This Row],[7]])</f>
        <v>576 PCS</v>
      </c>
    </row>
    <row r="662" spans="1:35">
      <c r="A662" s="102">
        <v>660</v>
      </c>
      <c r="B662" s="39">
        <f ca="1">IF(IMPORT[[#This Row],[C]]&lt;1,"",ROW()-2)</f>
        <v>660</v>
      </c>
      <c r="C662" s="57" t="s">
        <v>3922</v>
      </c>
      <c r="D662" s="31" t="s">
        <v>3140</v>
      </c>
      <c r="E662" s="31">
        <v>576</v>
      </c>
      <c r="F662" s="39">
        <f ca="1">IMPORT[TT]</f>
        <v>3</v>
      </c>
      <c r="G662" s="31"/>
      <c r="H662" s="31" t="s">
        <v>3928</v>
      </c>
      <c r="I662" s="40">
        <v>3</v>
      </c>
      <c r="K662" s="39" t="str">
        <f>IF(IMPORT[[#This Row],[b1]]="","",IMPORT[[#This Row],[b1]]-IMPORT[[#This Row],[a1]])</f>
        <v/>
      </c>
      <c r="L662" s="40">
        <f ca="1">SUM(INDIRECT(IMPORT_VAR[TABLENAME]&amp;"[@a"&amp;$1:$1-1&amp;"]"),INDIRECT(IMPORT_VAR[TABLENAME]&amp;"[@c"&amp;$1:$1-1&amp;"]"))</f>
        <v>3</v>
      </c>
      <c r="M662" s="31"/>
      <c r="N662" s="39" t="str">
        <f>IF(IMPORT[[#This Row],[b2]]="","",IMPORT[[#This Row],[b2]]-IMPORT[[#This Row],[a2]])</f>
        <v/>
      </c>
      <c r="O662" s="40">
        <f ca="1">SUM(INDIRECT(IMPORT_VAR[TABLENAME]&amp;"[@a"&amp;$1:$1-1&amp;"]"),INDIRECT(IMPORT_VAR[TABLENAME]&amp;"[@c"&amp;$1:$1-1&amp;"]"))</f>
        <v>3</v>
      </c>
      <c r="P662" s="33"/>
      <c r="Q662" s="41" t="str">
        <f>IF(IMPORT[[#This Row],[b3]]="","",IMPORT[[#This Row],[b3]]-IMPORT[[#This Row],[a3]])</f>
        <v/>
      </c>
      <c r="R662" s="40">
        <f ca="1">SUM(INDIRECT(IMPORT_VAR[TABLENAME]&amp;"[@a"&amp;$1:$1-1&amp;"]"),INDIRECT(IMPORT_VAR[TABLENAME]&amp;"[@c"&amp;$1:$1-1&amp;"]"))</f>
        <v>3</v>
      </c>
      <c r="S662" s="33"/>
      <c r="T662" s="41" t="str">
        <f>IF(IMPORT[[#This Row],[b4]]="","",IMPORT[[#This Row],[b4]]-IMPORT[[#This Row],[a4]])</f>
        <v/>
      </c>
      <c r="U662" s="40">
        <f ca="1">SUM(INDIRECT(IMPORT_VAR[TABLENAME]&amp;"[@a"&amp;$1:$1-1&amp;"]"),INDIRECT(IMPORT_VAR[TABLENAME]&amp;"[@c"&amp;$1:$1-1&amp;"]"))</f>
        <v>3</v>
      </c>
      <c r="V662" s="41"/>
      <c r="W662" s="31"/>
      <c r="X662" s="39" t="str">
        <f>IF(IMPORT[[#This Row],[b5]]="","",IMPORT[[#This Row],[b5]]-IMPORT[[#This Row],[a5]])</f>
        <v/>
      </c>
      <c r="Y662" s="50">
        <f ca="1">SUM(INDIRECT(IMPORT_VAR[TABLENAME]&amp;"[@a"&amp;$1:$1-1&amp;"]"),INDIRECT(IMPORT_VAR[TABLENAME]&amp;"[@c"&amp;$1:$1-1&amp;"]"))</f>
        <v>3</v>
      </c>
      <c r="Z662" s="51" t="s">
        <v>5665</v>
      </c>
      <c r="AA662" s="51" t="s">
        <v>3922</v>
      </c>
      <c r="AB662" s="51"/>
      <c r="AC662" s="51" t="str">
        <f>CONCATENATE(IMPORT[[#This Row],[1]]," ",IMPORT[[#This Row],[2]],IF(IMPORT[[#This Row],[3]]="","",CONCATENATE(" ",IMPORT[[#This Row],[3]])))</f>
        <v>Tipe-ex Kertas NO.8527</v>
      </c>
      <c r="AD662" s="51" t="str">
        <f>CONCATENATE("Import ",IMPORT[[#This Row],[Ket]])</f>
        <v>Import D1</v>
      </c>
      <c r="AE662" s="52">
        <v>576</v>
      </c>
      <c r="AF662" s="52" t="s">
        <v>5118</v>
      </c>
      <c r="AG662" s="52" t="s">
        <v>5780</v>
      </c>
      <c r="AH662" s="52">
        <f ca="1">IMPORT[[#This Row],[C]]</f>
        <v>3</v>
      </c>
      <c r="AI662" s="126" t="str">
        <f>CONCATENATE(IMPORT[[#This Row],[6]]," ",IMPORT[[#This Row],[7]])</f>
        <v>576 PCS</v>
      </c>
    </row>
    <row r="663" spans="1:35">
      <c r="A663" s="102">
        <v>661</v>
      </c>
      <c r="B663" s="39">
        <f ca="1">IF(IMPORT[[#This Row],[C]]&lt;1,"",ROW()-2)</f>
        <v>661</v>
      </c>
      <c r="C663" s="57" t="s">
        <v>3926</v>
      </c>
      <c r="D663" s="31" t="s">
        <v>2819</v>
      </c>
      <c r="E663" s="31">
        <v>120</v>
      </c>
      <c r="F663" s="39">
        <f ca="1">IMPORT[TT]</f>
        <v>15</v>
      </c>
      <c r="G663" s="31"/>
      <c r="H663" s="31" t="s">
        <v>3928</v>
      </c>
      <c r="I663" s="40">
        <v>15</v>
      </c>
      <c r="K663" s="39" t="str">
        <f>IF(IMPORT[[#This Row],[b1]]="","",IMPORT[[#This Row],[b1]]-IMPORT[[#This Row],[a1]])</f>
        <v/>
      </c>
      <c r="L663" s="40">
        <f ca="1">SUM(INDIRECT(IMPORT_VAR[TABLENAME]&amp;"[@a"&amp;$1:$1-1&amp;"]"),INDIRECT(IMPORT_VAR[TABLENAME]&amp;"[@c"&amp;$1:$1-1&amp;"]"))</f>
        <v>15</v>
      </c>
      <c r="M663" s="31"/>
      <c r="N663" s="39" t="str">
        <f>IF(IMPORT[[#This Row],[b2]]="","",IMPORT[[#This Row],[b2]]-IMPORT[[#This Row],[a2]])</f>
        <v/>
      </c>
      <c r="O663" s="40">
        <f ca="1">SUM(INDIRECT(IMPORT_VAR[TABLENAME]&amp;"[@a"&amp;$1:$1-1&amp;"]"),INDIRECT(IMPORT_VAR[TABLENAME]&amp;"[@c"&amp;$1:$1-1&amp;"]"))</f>
        <v>15</v>
      </c>
      <c r="P663" s="33"/>
      <c r="Q663" s="41" t="str">
        <f>IF(IMPORT[[#This Row],[b3]]="","",IMPORT[[#This Row],[b3]]-IMPORT[[#This Row],[a3]])</f>
        <v/>
      </c>
      <c r="R663" s="40">
        <f ca="1">SUM(INDIRECT(IMPORT_VAR[TABLENAME]&amp;"[@a"&amp;$1:$1-1&amp;"]"),INDIRECT(IMPORT_VAR[TABLENAME]&amp;"[@c"&amp;$1:$1-1&amp;"]"))</f>
        <v>15</v>
      </c>
      <c r="S663" s="33"/>
      <c r="T663" s="41" t="str">
        <f>IF(IMPORT[[#This Row],[b4]]="","",IMPORT[[#This Row],[b4]]-IMPORT[[#This Row],[a4]])</f>
        <v/>
      </c>
      <c r="U663" s="40">
        <f ca="1">SUM(INDIRECT(IMPORT_VAR[TABLENAME]&amp;"[@a"&amp;$1:$1-1&amp;"]"),INDIRECT(IMPORT_VAR[TABLENAME]&amp;"[@c"&amp;$1:$1-1&amp;"]"))</f>
        <v>15</v>
      </c>
      <c r="V663" s="41"/>
      <c r="W663" s="31"/>
      <c r="X663" s="39" t="str">
        <f>IF(IMPORT[[#This Row],[b5]]="","",IMPORT[[#This Row],[b5]]-IMPORT[[#This Row],[a5]])</f>
        <v/>
      </c>
      <c r="Y663" s="50">
        <f ca="1">SUM(INDIRECT(IMPORT_VAR[TABLENAME]&amp;"[@a"&amp;$1:$1-1&amp;"]"),INDIRECT(IMPORT_VAR[TABLENAME]&amp;"[@c"&amp;$1:$1-1&amp;"]"))</f>
        <v>15</v>
      </c>
      <c r="Z663" s="51" t="s">
        <v>5695</v>
      </c>
      <c r="AA663" s="51" t="s">
        <v>3926</v>
      </c>
      <c r="AB663" s="51"/>
      <c r="AC663" s="51" t="str">
        <f>CONCATENATE(IMPORT[[#This Row],[1]]," ",IMPORT[[#This Row],[2]],IF(IMPORT[[#This Row],[3]]="","",CONCATENATE(" ",IMPORT[[#This Row],[3]])))</f>
        <v>Asahan TG3086A</v>
      </c>
      <c r="AD663" s="51" t="str">
        <f>CONCATENATE("Import ",IMPORT[[#This Row],[Ket]])</f>
        <v>Import D1</v>
      </c>
      <c r="AE663" s="52">
        <v>120</v>
      </c>
      <c r="AF663" s="52" t="s">
        <v>5118</v>
      </c>
      <c r="AG663" s="52" t="s">
        <v>5780</v>
      </c>
      <c r="AH663" s="52">
        <f ca="1">IMPORT[[#This Row],[C]]</f>
        <v>15</v>
      </c>
      <c r="AI663" s="126" t="str">
        <f>CONCATENATE(IMPORT[[#This Row],[6]]," ",IMPORT[[#This Row],[7]])</f>
        <v>120 PCS</v>
      </c>
    </row>
    <row r="664" spans="1:35">
      <c r="A664" s="102">
        <v>662</v>
      </c>
      <c r="B664" s="39">
        <f ca="1">IF(IMPORT[[#This Row],[C]]&lt;1,"",ROW()-2)</f>
        <v>662</v>
      </c>
      <c r="C664" s="57" t="s">
        <v>3927</v>
      </c>
      <c r="D664" s="31" t="s">
        <v>2819</v>
      </c>
      <c r="E664" s="31">
        <v>120</v>
      </c>
      <c r="F664" s="39">
        <f ca="1">IMPORT[TT]</f>
        <v>25</v>
      </c>
      <c r="G664" s="31"/>
      <c r="H664" s="31" t="s">
        <v>3928</v>
      </c>
      <c r="I664" s="40">
        <v>25</v>
      </c>
      <c r="K664" s="39" t="str">
        <f>IF(IMPORT[[#This Row],[b1]]="","",IMPORT[[#This Row],[b1]]-IMPORT[[#This Row],[a1]])</f>
        <v/>
      </c>
      <c r="L664" s="40">
        <f ca="1">SUM(INDIRECT(IMPORT_VAR[TABLENAME]&amp;"[@a"&amp;$1:$1-1&amp;"]"),INDIRECT(IMPORT_VAR[TABLENAME]&amp;"[@c"&amp;$1:$1-1&amp;"]"))</f>
        <v>25</v>
      </c>
      <c r="M664" s="31"/>
      <c r="N664" s="39" t="str">
        <f>IF(IMPORT[[#This Row],[b2]]="","",IMPORT[[#This Row],[b2]]-IMPORT[[#This Row],[a2]])</f>
        <v/>
      </c>
      <c r="O664" s="40">
        <f ca="1">SUM(INDIRECT(IMPORT_VAR[TABLENAME]&amp;"[@a"&amp;$1:$1-1&amp;"]"),INDIRECT(IMPORT_VAR[TABLENAME]&amp;"[@c"&amp;$1:$1-1&amp;"]"))</f>
        <v>25</v>
      </c>
      <c r="P664" s="33"/>
      <c r="Q664" s="41" t="str">
        <f>IF(IMPORT[[#This Row],[b3]]="","",IMPORT[[#This Row],[b3]]-IMPORT[[#This Row],[a3]])</f>
        <v/>
      </c>
      <c r="R664" s="40">
        <f ca="1">SUM(INDIRECT(IMPORT_VAR[TABLENAME]&amp;"[@a"&amp;$1:$1-1&amp;"]"),INDIRECT(IMPORT_VAR[TABLENAME]&amp;"[@c"&amp;$1:$1-1&amp;"]"))</f>
        <v>25</v>
      </c>
      <c r="S664" s="33"/>
      <c r="T664" s="41" t="str">
        <f>IF(IMPORT[[#This Row],[b4]]="","",IMPORT[[#This Row],[b4]]-IMPORT[[#This Row],[a4]])</f>
        <v/>
      </c>
      <c r="U664" s="40">
        <f ca="1">SUM(INDIRECT(IMPORT_VAR[TABLENAME]&amp;"[@a"&amp;$1:$1-1&amp;"]"),INDIRECT(IMPORT_VAR[TABLENAME]&amp;"[@c"&amp;$1:$1-1&amp;"]"))</f>
        <v>25</v>
      </c>
      <c r="V664" s="41"/>
      <c r="W664" s="31"/>
      <c r="X664" s="39" t="str">
        <f>IF(IMPORT[[#This Row],[b5]]="","",IMPORT[[#This Row],[b5]]-IMPORT[[#This Row],[a5]])</f>
        <v/>
      </c>
      <c r="Y664" s="50">
        <f ca="1">SUM(INDIRECT(IMPORT_VAR[TABLENAME]&amp;"[@a"&amp;$1:$1-1&amp;"]"),INDIRECT(IMPORT_VAR[TABLENAME]&amp;"[@c"&amp;$1:$1-1&amp;"]"))</f>
        <v>25</v>
      </c>
      <c r="Z664" s="51" t="s">
        <v>5695</v>
      </c>
      <c r="AA664" s="51" t="s">
        <v>3927</v>
      </c>
      <c r="AB664" s="51"/>
      <c r="AC664" s="51" t="str">
        <f>CONCATENATE(IMPORT[[#This Row],[1]]," ",IMPORT[[#This Row],[2]],IF(IMPORT[[#This Row],[3]]="","",CONCATENATE(" ",IMPORT[[#This Row],[3]])))</f>
        <v>Asahan TG3695</v>
      </c>
      <c r="AD664" s="51" t="str">
        <f>CONCATENATE("Import ",IMPORT[[#This Row],[Ket]])</f>
        <v>Import D1</v>
      </c>
      <c r="AE664" s="52">
        <v>120</v>
      </c>
      <c r="AF664" s="52" t="s">
        <v>5118</v>
      </c>
      <c r="AG664" s="52" t="s">
        <v>5780</v>
      </c>
      <c r="AH664" s="52">
        <f ca="1">IMPORT[[#This Row],[C]]</f>
        <v>25</v>
      </c>
      <c r="AI664" s="126" t="str">
        <f>CONCATENATE(IMPORT[[#This Row],[6]]," ",IMPORT[[#This Row],[7]])</f>
        <v>120 PCS</v>
      </c>
    </row>
    <row r="665" spans="1:35">
      <c r="A665" s="102">
        <v>663</v>
      </c>
      <c r="B665" s="39">
        <f ca="1">IF(IMPORT[[#This Row],[C]]&lt;1,"",ROW()-2)</f>
        <v>663</v>
      </c>
      <c r="C665" s="57">
        <v>655</v>
      </c>
      <c r="D665" s="31" t="s">
        <v>2819</v>
      </c>
      <c r="E665" s="31">
        <v>144</v>
      </c>
      <c r="F665" s="39">
        <f ca="1">IMPORT[TT]</f>
        <v>2</v>
      </c>
      <c r="G665" s="31"/>
      <c r="H665" s="31" t="s">
        <v>3928</v>
      </c>
      <c r="I665" s="40">
        <v>2</v>
      </c>
      <c r="K665" s="39" t="str">
        <f>IF(IMPORT[[#This Row],[b1]]="","",IMPORT[[#This Row],[b1]]-IMPORT[[#This Row],[a1]])</f>
        <v/>
      </c>
      <c r="L665" s="40">
        <f ca="1">SUM(INDIRECT(IMPORT_VAR[TABLENAME]&amp;"[@a"&amp;$1:$1-1&amp;"]"),INDIRECT(IMPORT_VAR[TABLENAME]&amp;"[@c"&amp;$1:$1-1&amp;"]"))</f>
        <v>2</v>
      </c>
      <c r="M665" s="31"/>
      <c r="N665" s="39" t="str">
        <f>IF(IMPORT[[#This Row],[b2]]="","",IMPORT[[#This Row],[b2]]-IMPORT[[#This Row],[a2]])</f>
        <v/>
      </c>
      <c r="O665" s="40">
        <f ca="1">SUM(INDIRECT(IMPORT_VAR[TABLENAME]&amp;"[@a"&amp;$1:$1-1&amp;"]"),INDIRECT(IMPORT_VAR[TABLENAME]&amp;"[@c"&amp;$1:$1-1&amp;"]"))</f>
        <v>2</v>
      </c>
      <c r="P665" s="33"/>
      <c r="Q665" s="41" t="str">
        <f>IF(IMPORT[[#This Row],[b3]]="","",IMPORT[[#This Row],[b3]]-IMPORT[[#This Row],[a3]])</f>
        <v/>
      </c>
      <c r="R665" s="40">
        <f ca="1">SUM(INDIRECT(IMPORT_VAR[TABLENAME]&amp;"[@a"&amp;$1:$1-1&amp;"]"),INDIRECT(IMPORT_VAR[TABLENAME]&amp;"[@c"&amp;$1:$1-1&amp;"]"))</f>
        <v>2</v>
      </c>
      <c r="S665" s="33"/>
      <c r="T665" s="41" t="str">
        <f>IF(IMPORT[[#This Row],[b4]]="","",IMPORT[[#This Row],[b4]]-IMPORT[[#This Row],[a4]])</f>
        <v/>
      </c>
      <c r="U665" s="40">
        <f ca="1">SUM(INDIRECT(IMPORT_VAR[TABLENAME]&amp;"[@a"&amp;$1:$1-1&amp;"]"),INDIRECT(IMPORT_VAR[TABLENAME]&amp;"[@c"&amp;$1:$1-1&amp;"]"))</f>
        <v>2</v>
      </c>
      <c r="V665" s="41"/>
      <c r="W665" s="31"/>
      <c r="X665" s="39" t="str">
        <f>IF(IMPORT[[#This Row],[b5]]="","",IMPORT[[#This Row],[b5]]-IMPORT[[#This Row],[a5]])</f>
        <v/>
      </c>
      <c r="Y665" s="50">
        <f ca="1">SUM(INDIRECT(IMPORT_VAR[TABLENAME]&amp;"[@a"&amp;$1:$1-1&amp;"]"),INDIRECT(IMPORT_VAR[TABLENAME]&amp;"[@c"&amp;$1:$1-1&amp;"]"))</f>
        <v>2</v>
      </c>
      <c r="Z665" s="51" t="s">
        <v>5695</v>
      </c>
      <c r="AA665" s="51">
        <v>655</v>
      </c>
      <c r="AB665" s="51"/>
      <c r="AC665" s="51" t="str">
        <f>CONCATENATE(IMPORT[[#This Row],[1]]," ",IMPORT[[#This Row],[2]],IF(IMPORT[[#This Row],[3]]="","",CONCATENATE(" ",IMPORT[[#This Row],[3]])))</f>
        <v>Asahan 655</v>
      </c>
      <c r="AD665" s="51" t="str">
        <f>CONCATENATE("Import ",IMPORT[[#This Row],[Ket]])</f>
        <v>Import D1</v>
      </c>
      <c r="AE665" s="52">
        <v>144</v>
      </c>
      <c r="AF665" s="52" t="s">
        <v>5118</v>
      </c>
      <c r="AG665" s="52" t="s">
        <v>5780</v>
      </c>
      <c r="AH665" s="52">
        <f ca="1">IMPORT[[#This Row],[C]]</f>
        <v>2</v>
      </c>
      <c r="AI665" s="126" t="str">
        <f>CONCATENATE(IMPORT[[#This Row],[6]]," ",IMPORT[[#This Row],[7]])</f>
        <v>144 PCS</v>
      </c>
    </row>
    <row r="666" spans="1:35">
      <c r="A666" s="102">
        <v>664</v>
      </c>
      <c r="B666" s="39">
        <f ca="1">IF(IMPORT[[#This Row],[C]]&lt;1,"",ROW()-2)</f>
        <v>664</v>
      </c>
      <c r="C666" s="57">
        <v>906</v>
      </c>
      <c r="D666" s="31" t="s">
        <v>2819</v>
      </c>
      <c r="E666" s="31">
        <v>120</v>
      </c>
      <c r="F666" s="39">
        <f ca="1">IMPORT[TT]</f>
        <v>13</v>
      </c>
      <c r="G666" s="31"/>
      <c r="H666" s="31" t="s">
        <v>3928</v>
      </c>
      <c r="I666" s="40">
        <v>13</v>
      </c>
      <c r="K666" s="39" t="str">
        <f>IF(IMPORT[[#This Row],[b1]]="","",IMPORT[[#This Row],[b1]]-IMPORT[[#This Row],[a1]])</f>
        <v/>
      </c>
      <c r="L666" s="40">
        <f ca="1">SUM(INDIRECT(IMPORT_VAR[TABLENAME]&amp;"[@a"&amp;$1:$1-1&amp;"]"),INDIRECT(IMPORT_VAR[TABLENAME]&amp;"[@c"&amp;$1:$1-1&amp;"]"))</f>
        <v>13</v>
      </c>
      <c r="M666" s="31"/>
      <c r="N666" s="39" t="str">
        <f>IF(IMPORT[[#This Row],[b2]]="","",IMPORT[[#This Row],[b2]]-IMPORT[[#This Row],[a2]])</f>
        <v/>
      </c>
      <c r="O666" s="40">
        <f ca="1">SUM(INDIRECT(IMPORT_VAR[TABLENAME]&amp;"[@a"&amp;$1:$1-1&amp;"]"),INDIRECT(IMPORT_VAR[TABLENAME]&amp;"[@c"&amp;$1:$1-1&amp;"]"))</f>
        <v>13</v>
      </c>
      <c r="P666" s="33"/>
      <c r="Q666" s="41" t="str">
        <f>IF(IMPORT[[#This Row],[b3]]="","",IMPORT[[#This Row],[b3]]-IMPORT[[#This Row],[a3]])</f>
        <v/>
      </c>
      <c r="R666" s="40">
        <f ca="1">SUM(INDIRECT(IMPORT_VAR[TABLENAME]&amp;"[@a"&amp;$1:$1-1&amp;"]"),INDIRECT(IMPORT_VAR[TABLENAME]&amp;"[@c"&amp;$1:$1-1&amp;"]"))</f>
        <v>13</v>
      </c>
      <c r="S666" s="33"/>
      <c r="T666" s="41" t="str">
        <f>IF(IMPORT[[#This Row],[b4]]="","",IMPORT[[#This Row],[b4]]-IMPORT[[#This Row],[a4]])</f>
        <v/>
      </c>
      <c r="U666" s="40">
        <f ca="1">SUM(INDIRECT(IMPORT_VAR[TABLENAME]&amp;"[@a"&amp;$1:$1-1&amp;"]"),INDIRECT(IMPORT_VAR[TABLENAME]&amp;"[@c"&amp;$1:$1-1&amp;"]"))</f>
        <v>13</v>
      </c>
      <c r="V666" s="41"/>
      <c r="W666" s="31"/>
      <c r="X666" s="39" t="str">
        <f>IF(IMPORT[[#This Row],[b5]]="","",IMPORT[[#This Row],[b5]]-IMPORT[[#This Row],[a5]])</f>
        <v/>
      </c>
      <c r="Y666" s="50">
        <f ca="1">SUM(INDIRECT(IMPORT_VAR[TABLENAME]&amp;"[@a"&amp;$1:$1-1&amp;"]"),INDIRECT(IMPORT_VAR[TABLENAME]&amp;"[@c"&amp;$1:$1-1&amp;"]"))</f>
        <v>13</v>
      </c>
      <c r="Z666" s="51" t="s">
        <v>5695</v>
      </c>
      <c r="AA666" s="51">
        <v>906</v>
      </c>
      <c r="AB666" s="51"/>
      <c r="AC666" s="51" t="str">
        <f>CONCATENATE(IMPORT[[#This Row],[1]]," ",IMPORT[[#This Row],[2]],IF(IMPORT[[#This Row],[3]]="","",CONCATENATE(" ",IMPORT[[#This Row],[3]])))</f>
        <v>Asahan 906</v>
      </c>
      <c r="AD666" s="51" t="str">
        <f>CONCATENATE("Import ",IMPORT[[#This Row],[Ket]])</f>
        <v>Import D1</v>
      </c>
      <c r="AE666" s="52">
        <v>120</v>
      </c>
      <c r="AF666" s="52" t="s">
        <v>5118</v>
      </c>
      <c r="AG666" s="52" t="s">
        <v>5780</v>
      </c>
      <c r="AH666" s="52">
        <f ca="1">IMPORT[[#This Row],[C]]</f>
        <v>13</v>
      </c>
      <c r="AI666" s="126" t="str">
        <f>CONCATENATE(IMPORT[[#This Row],[6]]," ",IMPORT[[#This Row],[7]])</f>
        <v>120 PCS</v>
      </c>
    </row>
    <row r="667" spans="1:35">
      <c r="A667" s="102">
        <v>665</v>
      </c>
      <c r="B667" s="39">
        <f ca="1">IF(IMPORT[[#This Row],[C]]&lt;1,"",ROW()-2)</f>
        <v>665</v>
      </c>
      <c r="C667" s="57">
        <v>6613</v>
      </c>
      <c r="D667" s="31" t="s">
        <v>2819</v>
      </c>
      <c r="E667" s="31">
        <v>96</v>
      </c>
      <c r="F667" s="39">
        <f ca="1">IMPORT[TT]</f>
        <v>21</v>
      </c>
      <c r="G667" s="31"/>
      <c r="H667" s="31" t="s">
        <v>3928</v>
      </c>
      <c r="I667" s="40">
        <v>21</v>
      </c>
      <c r="K667" s="39" t="str">
        <f>IF(IMPORT[[#This Row],[b1]]="","",IMPORT[[#This Row],[b1]]-IMPORT[[#This Row],[a1]])</f>
        <v/>
      </c>
      <c r="L667" s="40">
        <f ca="1">SUM(INDIRECT(IMPORT_VAR[TABLENAME]&amp;"[@a"&amp;$1:$1-1&amp;"]"),INDIRECT(IMPORT_VAR[TABLENAME]&amp;"[@c"&amp;$1:$1-1&amp;"]"))</f>
        <v>21</v>
      </c>
      <c r="M667" s="31"/>
      <c r="N667" s="39" t="str">
        <f>IF(IMPORT[[#This Row],[b2]]="","",IMPORT[[#This Row],[b2]]-IMPORT[[#This Row],[a2]])</f>
        <v/>
      </c>
      <c r="O667" s="40">
        <f ca="1">SUM(INDIRECT(IMPORT_VAR[TABLENAME]&amp;"[@a"&amp;$1:$1-1&amp;"]"),INDIRECT(IMPORT_VAR[TABLENAME]&amp;"[@c"&amp;$1:$1-1&amp;"]"))</f>
        <v>21</v>
      </c>
      <c r="P667" s="33"/>
      <c r="Q667" s="41" t="str">
        <f>IF(IMPORT[[#This Row],[b3]]="","",IMPORT[[#This Row],[b3]]-IMPORT[[#This Row],[a3]])</f>
        <v/>
      </c>
      <c r="R667" s="40">
        <f ca="1">SUM(INDIRECT(IMPORT_VAR[TABLENAME]&amp;"[@a"&amp;$1:$1-1&amp;"]"),INDIRECT(IMPORT_VAR[TABLENAME]&amp;"[@c"&amp;$1:$1-1&amp;"]"))</f>
        <v>21</v>
      </c>
      <c r="S667" s="33"/>
      <c r="T667" s="41" t="str">
        <f>IF(IMPORT[[#This Row],[b4]]="","",IMPORT[[#This Row],[b4]]-IMPORT[[#This Row],[a4]])</f>
        <v/>
      </c>
      <c r="U667" s="40">
        <f ca="1">SUM(INDIRECT(IMPORT_VAR[TABLENAME]&amp;"[@a"&amp;$1:$1-1&amp;"]"),INDIRECT(IMPORT_VAR[TABLENAME]&amp;"[@c"&amp;$1:$1-1&amp;"]"))</f>
        <v>21</v>
      </c>
      <c r="V667" s="41"/>
      <c r="W667" s="31"/>
      <c r="X667" s="39" t="str">
        <f>IF(IMPORT[[#This Row],[b5]]="","",IMPORT[[#This Row],[b5]]-IMPORT[[#This Row],[a5]])</f>
        <v/>
      </c>
      <c r="Y667" s="50">
        <f ca="1">SUM(INDIRECT(IMPORT_VAR[TABLENAME]&amp;"[@a"&amp;$1:$1-1&amp;"]"),INDIRECT(IMPORT_VAR[TABLENAME]&amp;"[@c"&amp;$1:$1-1&amp;"]"))</f>
        <v>21</v>
      </c>
      <c r="Z667" s="51" t="s">
        <v>5695</v>
      </c>
      <c r="AA667" s="51">
        <v>6613</v>
      </c>
      <c r="AB667" s="51"/>
      <c r="AC667" s="51" t="str">
        <f>CONCATENATE(IMPORT[[#This Row],[1]]," ",IMPORT[[#This Row],[2]],IF(IMPORT[[#This Row],[3]]="","",CONCATENATE(" ",IMPORT[[#This Row],[3]])))</f>
        <v>Asahan 6613</v>
      </c>
      <c r="AD667" s="51" t="str">
        <f>CONCATENATE("Import ",IMPORT[[#This Row],[Ket]])</f>
        <v>Import D1</v>
      </c>
      <c r="AE667" s="52">
        <v>96</v>
      </c>
      <c r="AF667" s="52" t="s">
        <v>5118</v>
      </c>
      <c r="AG667" s="52" t="s">
        <v>5780</v>
      </c>
      <c r="AH667" s="52">
        <f ca="1">IMPORT[[#This Row],[C]]</f>
        <v>21</v>
      </c>
      <c r="AI667" s="126" t="str">
        <f>CONCATENATE(IMPORT[[#This Row],[6]]," ",IMPORT[[#This Row],[7]])</f>
        <v>96 PCS</v>
      </c>
    </row>
    <row r="668" spans="1:35">
      <c r="A668" s="102">
        <v>666</v>
      </c>
      <c r="B668" s="39">
        <f ca="1">IF(IMPORT[[#This Row],[C]]&lt;1,"",ROW()-2)</f>
        <v>666</v>
      </c>
      <c r="C668" s="57">
        <v>8096</v>
      </c>
      <c r="D668" s="31" t="s">
        <v>2819</v>
      </c>
      <c r="E668" s="31">
        <v>2592</v>
      </c>
      <c r="F668" s="39">
        <f ca="1">IMPORT[TT]</f>
        <v>9</v>
      </c>
      <c r="G668" s="31"/>
      <c r="H668" s="31" t="s">
        <v>3928</v>
      </c>
      <c r="I668" s="40">
        <v>9</v>
      </c>
      <c r="K668" s="39" t="str">
        <f>IF(IMPORT[[#This Row],[b1]]="","",IMPORT[[#This Row],[b1]]-IMPORT[[#This Row],[a1]])</f>
        <v/>
      </c>
      <c r="L668" s="40">
        <f ca="1">SUM(INDIRECT(IMPORT_VAR[TABLENAME]&amp;"[@a"&amp;$1:$1-1&amp;"]"),INDIRECT(IMPORT_VAR[TABLENAME]&amp;"[@c"&amp;$1:$1-1&amp;"]"))</f>
        <v>9</v>
      </c>
      <c r="M668" s="31"/>
      <c r="N668" s="39" t="str">
        <f>IF(IMPORT[[#This Row],[b2]]="","",IMPORT[[#This Row],[b2]]-IMPORT[[#This Row],[a2]])</f>
        <v/>
      </c>
      <c r="O668" s="40">
        <f ca="1">SUM(INDIRECT(IMPORT_VAR[TABLENAME]&amp;"[@a"&amp;$1:$1-1&amp;"]"),INDIRECT(IMPORT_VAR[TABLENAME]&amp;"[@c"&amp;$1:$1-1&amp;"]"))</f>
        <v>9</v>
      </c>
      <c r="P668" s="33"/>
      <c r="Q668" s="41" t="str">
        <f>IF(IMPORT[[#This Row],[b3]]="","",IMPORT[[#This Row],[b3]]-IMPORT[[#This Row],[a3]])</f>
        <v/>
      </c>
      <c r="R668" s="40">
        <f ca="1">SUM(INDIRECT(IMPORT_VAR[TABLENAME]&amp;"[@a"&amp;$1:$1-1&amp;"]"),INDIRECT(IMPORT_VAR[TABLENAME]&amp;"[@c"&amp;$1:$1-1&amp;"]"))</f>
        <v>9</v>
      </c>
      <c r="S668" s="33"/>
      <c r="T668" s="41" t="str">
        <f>IF(IMPORT[[#This Row],[b4]]="","",IMPORT[[#This Row],[b4]]-IMPORT[[#This Row],[a4]])</f>
        <v/>
      </c>
      <c r="U668" s="40">
        <f ca="1">SUM(INDIRECT(IMPORT_VAR[TABLENAME]&amp;"[@a"&amp;$1:$1-1&amp;"]"),INDIRECT(IMPORT_VAR[TABLENAME]&amp;"[@c"&amp;$1:$1-1&amp;"]"))</f>
        <v>9</v>
      </c>
      <c r="V668" s="41"/>
      <c r="W668" s="31"/>
      <c r="X668" s="39" t="str">
        <f>IF(IMPORT[[#This Row],[b5]]="","",IMPORT[[#This Row],[b5]]-IMPORT[[#This Row],[a5]])</f>
        <v/>
      </c>
      <c r="Y668" s="50">
        <f ca="1">SUM(INDIRECT(IMPORT_VAR[TABLENAME]&amp;"[@a"&amp;$1:$1-1&amp;"]"),INDIRECT(IMPORT_VAR[TABLENAME]&amp;"[@c"&amp;$1:$1-1&amp;"]"))</f>
        <v>9</v>
      </c>
      <c r="Z668" s="51" t="s">
        <v>5695</v>
      </c>
      <c r="AA668" s="51">
        <v>8096</v>
      </c>
      <c r="AB668" s="51"/>
      <c r="AC668" s="51" t="str">
        <f>CONCATENATE(IMPORT[[#This Row],[1]]," ",IMPORT[[#This Row],[2]],IF(IMPORT[[#This Row],[3]]="","",CONCATENATE(" ",IMPORT[[#This Row],[3]])))</f>
        <v>Asahan 8096</v>
      </c>
      <c r="AD668" s="51" t="str">
        <f>CONCATENATE("Import ",IMPORT[[#This Row],[Ket]])</f>
        <v>Import D1</v>
      </c>
      <c r="AE668" s="52">
        <v>2592</v>
      </c>
      <c r="AF668" s="52" t="s">
        <v>5118</v>
      </c>
      <c r="AG668" s="52" t="s">
        <v>5780</v>
      </c>
      <c r="AH668" s="52">
        <f ca="1">IMPORT[[#This Row],[C]]</f>
        <v>9</v>
      </c>
      <c r="AI668" s="126" t="str">
        <f>CONCATENATE(IMPORT[[#This Row],[6]]," ",IMPORT[[#This Row],[7]])</f>
        <v>2592 PCS</v>
      </c>
    </row>
    <row r="669" spans="1:35">
      <c r="A669" s="102">
        <v>667</v>
      </c>
      <c r="B669" s="39">
        <f ca="1">IF(IMPORT[[#This Row],[C]]&lt;1,"",ROW()-2)</f>
        <v>667</v>
      </c>
      <c r="C669" s="57">
        <v>8095</v>
      </c>
      <c r="D669" s="31" t="s">
        <v>2819</v>
      </c>
      <c r="E669" s="31">
        <v>1728</v>
      </c>
      <c r="F669" s="39">
        <f ca="1">IMPORT[TT]</f>
        <v>3</v>
      </c>
      <c r="G669" s="31"/>
      <c r="H669" s="31" t="s">
        <v>3928</v>
      </c>
      <c r="I669" s="40">
        <v>3</v>
      </c>
      <c r="K669" s="39" t="str">
        <f>IF(IMPORT[[#This Row],[b1]]="","",IMPORT[[#This Row],[b1]]-IMPORT[[#This Row],[a1]])</f>
        <v/>
      </c>
      <c r="L669" s="40">
        <f ca="1">SUM(INDIRECT(IMPORT_VAR[TABLENAME]&amp;"[@a"&amp;$1:$1-1&amp;"]"),INDIRECT(IMPORT_VAR[TABLENAME]&amp;"[@c"&amp;$1:$1-1&amp;"]"))</f>
        <v>3</v>
      </c>
      <c r="M669" s="31"/>
      <c r="N669" s="39" t="str">
        <f>IF(IMPORT[[#This Row],[b2]]="","",IMPORT[[#This Row],[b2]]-IMPORT[[#This Row],[a2]])</f>
        <v/>
      </c>
      <c r="O669" s="40">
        <f ca="1">SUM(INDIRECT(IMPORT_VAR[TABLENAME]&amp;"[@a"&amp;$1:$1-1&amp;"]"),INDIRECT(IMPORT_VAR[TABLENAME]&amp;"[@c"&amp;$1:$1-1&amp;"]"))</f>
        <v>3</v>
      </c>
      <c r="P669" s="33"/>
      <c r="Q669" s="41" t="str">
        <f>IF(IMPORT[[#This Row],[b3]]="","",IMPORT[[#This Row],[b3]]-IMPORT[[#This Row],[a3]])</f>
        <v/>
      </c>
      <c r="R669" s="40">
        <f ca="1">SUM(INDIRECT(IMPORT_VAR[TABLENAME]&amp;"[@a"&amp;$1:$1-1&amp;"]"),INDIRECT(IMPORT_VAR[TABLENAME]&amp;"[@c"&amp;$1:$1-1&amp;"]"))</f>
        <v>3</v>
      </c>
      <c r="S669" s="33"/>
      <c r="T669" s="41" t="str">
        <f>IF(IMPORT[[#This Row],[b4]]="","",IMPORT[[#This Row],[b4]]-IMPORT[[#This Row],[a4]])</f>
        <v/>
      </c>
      <c r="U669" s="40">
        <f ca="1">SUM(INDIRECT(IMPORT_VAR[TABLENAME]&amp;"[@a"&amp;$1:$1-1&amp;"]"),INDIRECT(IMPORT_VAR[TABLENAME]&amp;"[@c"&amp;$1:$1-1&amp;"]"))</f>
        <v>3</v>
      </c>
      <c r="V669" s="41"/>
      <c r="W669" s="31"/>
      <c r="X669" s="39" t="str">
        <f>IF(IMPORT[[#This Row],[b5]]="","",IMPORT[[#This Row],[b5]]-IMPORT[[#This Row],[a5]])</f>
        <v/>
      </c>
      <c r="Y669" s="50">
        <f ca="1">SUM(INDIRECT(IMPORT_VAR[TABLENAME]&amp;"[@a"&amp;$1:$1-1&amp;"]"),INDIRECT(IMPORT_VAR[TABLENAME]&amp;"[@c"&amp;$1:$1-1&amp;"]"))</f>
        <v>3</v>
      </c>
      <c r="Z669" s="51" t="s">
        <v>5695</v>
      </c>
      <c r="AA669" s="51">
        <v>8095</v>
      </c>
      <c r="AB669" s="51"/>
      <c r="AC669" s="51" t="str">
        <f>CONCATENATE(IMPORT[[#This Row],[1]]," ",IMPORT[[#This Row],[2]],IF(IMPORT[[#This Row],[3]]="","",CONCATENATE(" ",IMPORT[[#This Row],[3]])))</f>
        <v>Asahan 8095</v>
      </c>
      <c r="AD669" s="51" t="str">
        <f>CONCATENATE("Import ",IMPORT[[#This Row],[Ket]])</f>
        <v>Import D1</v>
      </c>
      <c r="AE669" s="52">
        <v>1728</v>
      </c>
      <c r="AF669" s="52" t="s">
        <v>5118</v>
      </c>
      <c r="AG669" s="52" t="s">
        <v>5780</v>
      </c>
      <c r="AH669" s="52">
        <f ca="1">IMPORT[[#This Row],[C]]</f>
        <v>3</v>
      </c>
      <c r="AI669" s="126" t="str">
        <f>CONCATENATE(IMPORT[[#This Row],[6]]," ",IMPORT[[#This Row],[7]])</f>
        <v>1728 PCS</v>
      </c>
    </row>
    <row r="670" spans="1:35">
      <c r="A670" s="102">
        <v>668</v>
      </c>
      <c r="B670" s="39">
        <f ca="1">IF(IMPORT[[#This Row],[C]]&lt;1,"",ROW()-2)</f>
        <v>668</v>
      </c>
      <c r="C670" s="57" t="s">
        <v>3810</v>
      </c>
      <c r="D670" s="31" t="s">
        <v>2998</v>
      </c>
      <c r="E670" s="31">
        <v>432</v>
      </c>
      <c r="F670" s="39">
        <f ca="1">IMPORT[TT]</f>
        <v>11</v>
      </c>
      <c r="G670" s="31"/>
      <c r="H670" s="31" t="s">
        <v>3928</v>
      </c>
      <c r="I670" s="40">
        <v>11</v>
      </c>
      <c r="K670" s="39" t="str">
        <f>IF(IMPORT[[#This Row],[b1]]="","",IMPORT[[#This Row],[b1]]-IMPORT[[#This Row],[a1]])</f>
        <v/>
      </c>
      <c r="L670" s="40">
        <f ca="1">SUM(INDIRECT(IMPORT_VAR[TABLENAME]&amp;"[@a"&amp;$1:$1-1&amp;"]"),INDIRECT(IMPORT_VAR[TABLENAME]&amp;"[@c"&amp;$1:$1-1&amp;"]"))</f>
        <v>11</v>
      </c>
      <c r="M670" s="31"/>
      <c r="N670" s="39" t="str">
        <f>IF(IMPORT[[#This Row],[b2]]="","",IMPORT[[#This Row],[b2]]-IMPORT[[#This Row],[a2]])</f>
        <v/>
      </c>
      <c r="O670" s="40">
        <f ca="1">SUM(INDIRECT(IMPORT_VAR[TABLENAME]&amp;"[@a"&amp;$1:$1-1&amp;"]"),INDIRECT(IMPORT_VAR[TABLENAME]&amp;"[@c"&amp;$1:$1-1&amp;"]"))</f>
        <v>11</v>
      </c>
      <c r="P670" s="33"/>
      <c r="Q670" s="41" t="str">
        <f>IF(IMPORT[[#This Row],[b3]]="","",IMPORT[[#This Row],[b3]]-IMPORT[[#This Row],[a3]])</f>
        <v/>
      </c>
      <c r="R670" s="40">
        <f ca="1">SUM(INDIRECT(IMPORT_VAR[TABLENAME]&amp;"[@a"&amp;$1:$1-1&amp;"]"),INDIRECT(IMPORT_VAR[TABLENAME]&amp;"[@c"&amp;$1:$1-1&amp;"]"))</f>
        <v>11</v>
      </c>
      <c r="S670" s="33"/>
      <c r="T670" s="41" t="str">
        <f>IF(IMPORT[[#This Row],[b4]]="","",IMPORT[[#This Row],[b4]]-IMPORT[[#This Row],[a4]])</f>
        <v/>
      </c>
      <c r="U670" s="40">
        <f ca="1">SUM(INDIRECT(IMPORT_VAR[TABLENAME]&amp;"[@a"&amp;$1:$1-1&amp;"]"),INDIRECT(IMPORT_VAR[TABLENAME]&amp;"[@c"&amp;$1:$1-1&amp;"]"))</f>
        <v>11</v>
      </c>
      <c r="V670" s="41"/>
      <c r="W670" s="31"/>
      <c r="X670" s="39" t="str">
        <f>IF(IMPORT[[#This Row],[b5]]="","",IMPORT[[#This Row],[b5]]-IMPORT[[#This Row],[a5]])</f>
        <v/>
      </c>
      <c r="Y670" s="50">
        <f ca="1">SUM(INDIRECT(IMPORT_VAR[TABLENAME]&amp;"[@a"&amp;$1:$1-1&amp;"]"),INDIRECT(IMPORT_VAR[TABLENAME]&amp;"[@c"&amp;$1:$1-1&amp;"]"))</f>
        <v>11</v>
      </c>
      <c r="Z670" s="51" t="s">
        <v>5707</v>
      </c>
      <c r="AA670" s="51" t="s">
        <v>3810</v>
      </c>
      <c r="AB670" s="52"/>
      <c r="AC670" s="52" t="str">
        <f>CONCATENATE(IMPORT[[#This Row],[1]]," ",IMPORT[[#This Row],[2]],IF(IMPORT[[#This Row],[3]]="","",CONCATENATE(" ",IMPORT[[#This Row],[3]])))</f>
        <v>Pensil Case SH-02</v>
      </c>
      <c r="AD670" s="52" t="str">
        <f>CONCATENATE("Import ",IMPORT[[#This Row],[Ket]])</f>
        <v>Import D1</v>
      </c>
      <c r="AE670" s="52">
        <v>432</v>
      </c>
      <c r="AF670" s="52" t="s">
        <v>5118</v>
      </c>
      <c r="AG670" s="52" t="s">
        <v>5780</v>
      </c>
      <c r="AH670" s="52">
        <f ca="1">IMPORT[[#This Row],[C]]</f>
        <v>11</v>
      </c>
      <c r="AI670" s="126" t="str">
        <f>CONCATENATE(IMPORT[[#This Row],[6]]," ",IMPORT[[#This Row],[7]])</f>
        <v>432 PCS</v>
      </c>
    </row>
    <row r="671" spans="1:35">
      <c r="A671" s="102">
        <v>669</v>
      </c>
      <c r="B671" s="39">
        <f ca="1">IF(IMPORT[[#This Row],[C]]&lt;1,"",ROW()-2)</f>
        <v>669</v>
      </c>
      <c r="C671" s="57" t="s">
        <v>3900</v>
      </c>
      <c r="D671" s="31" t="s">
        <v>3838</v>
      </c>
      <c r="E671" s="31">
        <v>384</v>
      </c>
      <c r="F671" s="39">
        <f ca="1">IMPORT[TT]</f>
        <v>9</v>
      </c>
      <c r="G671" s="31"/>
      <c r="H671" s="31" t="s">
        <v>3976</v>
      </c>
      <c r="I671" s="40">
        <v>9</v>
      </c>
      <c r="K671" s="39" t="str">
        <f>IF(IMPORT[[#This Row],[b1]]="","",IMPORT[[#This Row],[b1]]-IMPORT[[#This Row],[a1]])</f>
        <v/>
      </c>
      <c r="L671" s="40">
        <f ca="1">SUM(INDIRECT(IMPORT_VAR[TABLENAME]&amp;"[@a"&amp;$1:$1-1&amp;"]"),INDIRECT(IMPORT_VAR[TABLENAME]&amp;"[@c"&amp;$1:$1-1&amp;"]"))</f>
        <v>9</v>
      </c>
      <c r="M671" s="31"/>
      <c r="N671" s="39" t="str">
        <f>IF(IMPORT[[#This Row],[b2]]="","",IMPORT[[#This Row],[b2]]-IMPORT[[#This Row],[a2]])</f>
        <v/>
      </c>
      <c r="O671" s="40">
        <f ca="1">SUM(INDIRECT(IMPORT_VAR[TABLENAME]&amp;"[@a"&amp;$1:$1-1&amp;"]"),INDIRECT(IMPORT_VAR[TABLENAME]&amp;"[@c"&amp;$1:$1-1&amp;"]"))</f>
        <v>9</v>
      </c>
      <c r="P671" s="33"/>
      <c r="Q671" s="41" t="str">
        <f>IF(IMPORT[[#This Row],[b3]]="","",IMPORT[[#This Row],[b3]]-IMPORT[[#This Row],[a3]])</f>
        <v/>
      </c>
      <c r="R671" s="40">
        <f ca="1">SUM(INDIRECT(IMPORT_VAR[TABLENAME]&amp;"[@a"&amp;$1:$1-1&amp;"]"),INDIRECT(IMPORT_VAR[TABLENAME]&amp;"[@c"&amp;$1:$1-1&amp;"]"))</f>
        <v>9</v>
      </c>
      <c r="S671" s="33"/>
      <c r="T671" s="41" t="str">
        <f>IF(IMPORT[[#This Row],[b4]]="","",IMPORT[[#This Row],[b4]]-IMPORT[[#This Row],[a4]])</f>
        <v/>
      </c>
      <c r="U671" s="40">
        <f ca="1">SUM(INDIRECT(IMPORT_VAR[TABLENAME]&amp;"[@a"&amp;$1:$1-1&amp;"]"),INDIRECT(IMPORT_VAR[TABLENAME]&amp;"[@c"&amp;$1:$1-1&amp;"]"))</f>
        <v>9</v>
      </c>
      <c r="V671" s="41"/>
      <c r="W671" s="31"/>
      <c r="X671" s="39" t="str">
        <f>IF(IMPORT[[#This Row],[b5]]="","",IMPORT[[#This Row],[b5]]-IMPORT[[#This Row],[a5]])</f>
        <v/>
      </c>
      <c r="Y671" s="50">
        <f ca="1">SUM(INDIRECT(IMPORT_VAR[TABLENAME]&amp;"[@a"&amp;$1:$1-1&amp;"]"),INDIRECT(IMPORT_VAR[TABLENAME]&amp;"[@c"&amp;$1:$1-1&amp;"]"))</f>
        <v>9</v>
      </c>
      <c r="Z671" s="51" t="s">
        <v>3838</v>
      </c>
      <c r="AA671" s="51" t="s">
        <v>3900</v>
      </c>
      <c r="AB671" s="51"/>
      <c r="AC671" s="51" t="str">
        <f>CONCATENATE(IMPORT[[#This Row],[1]]," ",IMPORT[[#This Row],[2]],IF(IMPORT[[#This Row],[3]]="","",CONCATENATE(" ",IMPORT[[#This Row],[3]])))</f>
        <v>Writing Board JQ-666</v>
      </c>
      <c r="AD671" s="51" t="str">
        <f>CONCATENATE("Import ",IMPORT[[#This Row],[Ket]])</f>
        <v>Import D2</v>
      </c>
      <c r="AE671" s="52">
        <v>384</v>
      </c>
      <c r="AF671" s="52" t="s">
        <v>5118</v>
      </c>
      <c r="AG671" s="52" t="s">
        <v>5780</v>
      </c>
      <c r="AH671" s="52">
        <f ca="1">IMPORT[[#This Row],[C]]</f>
        <v>9</v>
      </c>
      <c r="AI671" s="126" t="str">
        <f>CONCATENATE(IMPORT[[#This Row],[6]]," ",IMPORT[[#This Row],[7]])</f>
        <v>384 PCS</v>
      </c>
    </row>
    <row r="672" spans="1:35">
      <c r="A672" s="102">
        <v>670</v>
      </c>
      <c r="B672" s="39">
        <f ca="1">IF(IMPORT[[#This Row],[C]]&lt;1,"",ROW()-2)</f>
        <v>670</v>
      </c>
      <c r="C672" s="57" t="s">
        <v>3977</v>
      </c>
      <c r="D672" s="31" t="s">
        <v>3903</v>
      </c>
      <c r="E672" s="31">
        <v>1056</v>
      </c>
      <c r="F672" s="39">
        <f ca="1">IMPORT[TT]</f>
        <v>6</v>
      </c>
      <c r="G672" s="31"/>
      <c r="H672" s="31" t="s">
        <v>3976</v>
      </c>
      <c r="I672" s="40">
        <v>6</v>
      </c>
      <c r="K672" s="39" t="str">
        <f>IF(IMPORT[[#This Row],[b1]]="","",IMPORT[[#This Row],[b1]]-IMPORT[[#This Row],[a1]])</f>
        <v/>
      </c>
      <c r="L672" s="40">
        <f ca="1">SUM(INDIRECT(IMPORT_VAR[TABLENAME]&amp;"[@a"&amp;$1:$1-1&amp;"]"),INDIRECT(IMPORT_VAR[TABLENAME]&amp;"[@c"&amp;$1:$1-1&amp;"]"))</f>
        <v>6</v>
      </c>
      <c r="M672" s="31"/>
      <c r="N672" s="39" t="str">
        <f>IF(IMPORT[[#This Row],[b2]]="","",IMPORT[[#This Row],[b2]]-IMPORT[[#This Row],[a2]])</f>
        <v/>
      </c>
      <c r="O672" s="40">
        <f ca="1">SUM(INDIRECT(IMPORT_VAR[TABLENAME]&amp;"[@a"&amp;$1:$1-1&amp;"]"),INDIRECT(IMPORT_VAR[TABLENAME]&amp;"[@c"&amp;$1:$1-1&amp;"]"))</f>
        <v>6</v>
      </c>
      <c r="P672" s="33"/>
      <c r="Q672" s="41" t="str">
        <f>IF(IMPORT[[#This Row],[b3]]="","",IMPORT[[#This Row],[b3]]-IMPORT[[#This Row],[a3]])</f>
        <v/>
      </c>
      <c r="R672" s="40">
        <f ca="1">SUM(INDIRECT(IMPORT_VAR[TABLENAME]&amp;"[@a"&amp;$1:$1-1&amp;"]"),INDIRECT(IMPORT_VAR[TABLENAME]&amp;"[@c"&amp;$1:$1-1&amp;"]"))</f>
        <v>6</v>
      </c>
      <c r="S672" s="33"/>
      <c r="T672" s="41" t="str">
        <f>IF(IMPORT[[#This Row],[b4]]="","",IMPORT[[#This Row],[b4]]-IMPORT[[#This Row],[a4]])</f>
        <v/>
      </c>
      <c r="U672" s="40">
        <f ca="1">SUM(INDIRECT(IMPORT_VAR[TABLENAME]&amp;"[@a"&amp;$1:$1-1&amp;"]"),INDIRECT(IMPORT_VAR[TABLENAME]&amp;"[@c"&amp;$1:$1-1&amp;"]"))</f>
        <v>6</v>
      </c>
      <c r="V672" s="41"/>
      <c r="W672" s="31"/>
      <c r="X672" s="39" t="str">
        <f>IF(IMPORT[[#This Row],[b5]]="","",IMPORT[[#This Row],[b5]]-IMPORT[[#This Row],[a5]])</f>
        <v/>
      </c>
      <c r="Y672" s="50">
        <f ca="1">SUM(INDIRECT(IMPORT_VAR[TABLENAME]&amp;"[@a"&amp;$1:$1-1&amp;"]"),INDIRECT(IMPORT_VAR[TABLENAME]&amp;"[@c"&amp;$1:$1-1&amp;"]"))</f>
        <v>6</v>
      </c>
      <c r="Z672" s="51" t="s">
        <v>3903</v>
      </c>
      <c r="AA672" s="51" t="s">
        <v>3977</v>
      </c>
      <c r="AB672" s="51"/>
      <c r="AC672" s="51" t="str">
        <f>CONCATENATE(IMPORT[[#This Row],[1]]," ",IMPORT[[#This Row],[2]],IF(IMPORT[[#This Row],[3]]="","",CONCATENATE(" ",IMPORT[[#This Row],[3]])))</f>
        <v>Sticky XTQ（333）</v>
      </c>
      <c r="AD672" s="51" t="str">
        <f>CONCATENATE("Import ",IMPORT[[#This Row],[Ket]])</f>
        <v>Import D2</v>
      </c>
      <c r="AE672" s="52">
        <v>1056</v>
      </c>
      <c r="AF672" s="52" t="s">
        <v>5118</v>
      </c>
      <c r="AG672" s="52" t="s">
        <v>5780</v>
      </c>
      <c r="AH672" s="52">
        <f ca="1">IMPORT[[#This Row],[C]]</f>
        <v>6</v>
      </c>
      <c r="AI672" s="126" t="str">
        <f>CONCATENATE(IMPORT[[#This Row],[6]]," ",IMPORT[[#This Row],[7]])</f>
        <v>1056 PCS</v>
      </c>
    </row>
    <row r="673" spans="1:35">
      <c r="A673" s="102">
        <v>671</v>
      </c>
      <c r="B673" s="39">
        <f ca="1">IF(IMPORT[[#This Row],[C]]&lt;1,"",ROW()-2)</f>
        <v>671</v>
      </c>
      <c r="C673" s="57" t="s">
        <v>3978</v>
      </c>
      <c r="D673" s="31" t="s">
        <v>4085</v>
      </c>
      <c r="E673" s="31">
        <v>48</v>
      </c>
      <c r="F673" s="39">
        <f ca="1">IMPORT[TT]</f>
        <v>79</v>
      </c>
      <c r="G673" s="31"/>
      <c r="H673" s="31" t="s">
        <v>3976</v>
      </c>
      <c r="I673" s="40">
        <v>79</v>
      </c>
      <c r="K673" s="39" t="str">
        <f>IF(IMPORT[[#This Row],[b1]]="","",IMPORT[[#This Row],[b1]]-IMPORT[[#This Row],[a1]])</f>
        <v/>
      </c>
      <c r="L673" s="40">
        <f ca="1">SUM(INDIRECT(IMPORT_VAR[TABLENAME]&amp;"[@a"&amp;$1:$1-1&amp;"]"),INDIRECT(IMPORT_VAR[TABLENAME]&amp;"[@c"&amp;$1:$1-1&amp;"]"))</f>
        <v>79</v>
      </c>
      <c r="M673" s="31"/>
      <c r="N673" s="39" t="str">
        <f>IF(IMPORT[[#This Row],[b2]]="","",IMPORT[[#This Row],[b2]]-IMPORT[[#This Row],[a2]])</f>
        <v/>
      </c>
      <c r="O673" s="40">
        <f ca="1">SUM(INDIRECT(IMPORT_VAR[TABLENAME]&amp;"[@a"&amp;$1:$1-1&amp;"]"),INDIRECT(IMPORT_VAR[TABLENAME]&amp;"[@c"&amp;$1:$1-1&amp;"]"))</f>
        <v>79</v>
      </c>
      <c r="P673" s="33"/>
      <c r="Q673" s="41" t="str">
        <f>IF(IMPORT[[#This Row],[b3]]="","",IMPORT[[#This Row],[b3]]-IMPORT[[#This Row],[a3]])</f>
        <v/>
      </c>
      <c r="R673" s="40">
        <f ca="1">SUM(INDIRECT(IMPORT_VAR[TABLENAME]&amp;"[@a"&amp;$1:$1-1&amp;"]"),INDIRECT(IMPORT_VAR[TABLENAME]&amp;"[@c"&amp;$1:$1-1&amp;"]"))</f>
        <v>79</v>
      </c>
      <c r="S673" s="33"/>
      <c r="T673" s="41" t="str">
        <f>IF(IMPORT[[#This Row],[b4]]="","",IMPORT[[#This Row],[b4]]-IMPORT[[#This Row],[a4]])</f>
        <v/>
      </c>
      <c r="U673" s="40">
        <f ca="1">SUM(INDIRECT(IMPORT_VAR[TABLENAME]&amp;"[@a"&amp;$1:$1-1&amp;"]"),INDIRECT(IMPORT_VAR[TABLENAME]&amp;"[@c"&amp;$1:$1-1&amp;"]"))</f>
        <v>79</v>
      </c>
      <c r="V673" s="41"/>
      <c r="W673" s="31"/>
      <c r="X673" s="39" t="str">
        <f>IF(IMPORT[[#This Row],[b5]]="","",IMPORT[[#This Row],[b5]]-IMPORT[[#This Row],[a5]])</f>
        <v/>
      </c>
      <c r="Y673" s="50">
        <f ca="1">SUM(INDIRECT(IMPORT_VAR[TABLENAME]&amp;"[@a"&amp;$1:$1-1&amp;"]"),INDIRECT(IMPORT_VAR[TABLENAME]&amp;"[@c"&amp;$1:$1-1&amp;"]"))</f>
        <v>79</v>
      </c>
      <c r="Z673" s="52" t="s">
        <v>4191</v>
      </c>
      <c r="AA673" s="51" t="s">
        <v>3978</v>
      </c>
      <c r="AB673" s="51" t="s">
        <v>5668</v>
      </c>
      <c r="AC673" s="51" t="str">
        <f>CONCATENATE(IMPORT[[#This Row],[1]]," ",IMPORT[[#This Row],[2]],IF(IMPORT[[#This Row],[3]]="","",CONCATENATE(" ",IMPORT[[#This Row],[3]])))</f>
        <v>Stapler 1008F Joss</v>
      </c>
      <c r="AD673" s="51" t="str">
        <f>CONCATENATE("Import ",IMPORT[[#This Row],[Ket]])</f>
        <v>Import D2</v>
      </c>
      <c r="AE673" s="52">
        <v>48</v>
      </c>
      <c r="AF673" s="52" t="s">
        <v>5118</v>
      </c>
      <c r="AG673" s="52" t="s">
        <v>5780</v>
      </c>
      <c r="AH673" s="52">
        <f ca="1">IMPORT[[#This Row],[C]]</f>
        <v>79</v>
      </c>
      <c r="AI673" s="126" t="str">
        <f>CONCATENATE(IMPORT[[#This Row],[6]]," ",IMPORT[[#This Row],[7]])</f>
        <v>48 PCS</v>
      </c>
    </row>
    <row r="674" spans="1:35">
      <c r="A674" s="102">
        <v>672</v>
      </c>
      <c r="B674" s="39">
        <f ca="1">IF(IMPORT[[#This Row],[C]]&lt;1,"",ROW()-2)</f>
        <v>672</v>
      </c>
      <c r="C674" s="57" t="s">
        <v>3980</v>
      </c>
      <c r="D674" s="31" t="s">
        <v>4006</v>
      </c>
      <c r="E674" s="31">
        <v>1500</v>
      </c>
      <c r="F674" s="39">
        <f ca="1">IMPORT[TT]</f>
        <v>24</v>
      </c>
      <c r="G674" s="31"/>
      <c r="H674" s="31" t="s">
        <v>3976</v>
      </c>
      <c r="I674" s="40">
        <v>24</v>
      </c>
      <c r="K674" s="39" t="str">
        <f>IF(IMPORT[[#This Row],[b1]]="","",IMPORT[[#This Row],[b1]]-IMPORT[[#This Row],[a1]])</f>
        <v/>
      </c>
      <c r="L674" s="40">
        <f ca="1">SUM(INDIRECT(IMPORT_VAR[TABLENAME]&amp;"[@a"&amp;$1:$1-1&amp;"]"),INDIRECT(IMPORT_VAR[TABLENAME]&amp;"[@c"&amp;$1:$1-1&amp;"]"))</f>
        <v>24</v>
      </c>
      <c r="M674" s="31"/>
      <c r="N674" s="39" t="str">
        <f>IF(IMPORT[[#This Row],[b2]]="","",IMPORT[[#This Row],[b2]]-IMPORT[[#This Row],[a2]])</f>
        <v/>
      </c>
      <c r="O674" s="40">
        <f ca="1">SUM(INDIRECT(IMPORT_VAR[TABLENAME]&amp;"[@a"&amp;$1:$1-1&amp;"]"),INDIRECT(IMPORT_VAR[TABLENAME]&amp;"[@c"&amp;$1:$1-1&amp;"]"))</f>
        <v>24</v>
      </c>
      <c r="P674" s="33"/>
      <c r="Q674" s="41" t="str">
        <f>IF(IMPORT[[#This Row],[b3]]="","",IMPORT[[#This Row],[b3]]-IMPORT[[#This Row],[a3]])</f>
        <v/>
      </c>
      <c r="R674" s="40">
        <f ca="1">SUM(INDIRECT(IMPORT_VAR[TABLENAME]&amp;"[@a"&amp;$1:$1-1&amp;"]"),INDIRECT(IMPORT_VAR[TABLENAME]&amp;"[@c"&amp;$1:$1-1&amp;"]"))</f>
        <v>24</v>
      </c>
      <c r="S674" s="33"/>
      <c r="T674" s="41" t="str">
        <f>IF(IMPORT[[#This Row],[b4]]="","",IMPORT[[#This Row],[b4]]-IMPORT[[#This Row],[a4]])</f>
        <v/>
      </c>
      <c r="U674" s="40">
        <f ca="1">SUM(INDIRECT(IMPORT_VAR[TABLENAME]&amp;"[@a"&amp;$1:$1-1&amp;"]"),INDIRECT(IMPORT_VAR[TABLENAME]&amp;"[@c"&amp;$1:$1-1&amp;"]"))</f>
        <v>24</v>
      </c>
      <c r="V674" s="41"/>
      <c r="W674" s="31"/>
      <c r="X674" s="39" t="str">
        <f>IF(IMPORT[[#This Row],[b5]]="","",IMPORT[[#This Row],[b5]]-IMPORT[[#This Row],[a5]])</f>
        <v/>
      </c>
      <c r="Y674" s="50">
        <f ca="1">SUM(INDIRECT(IMPORT_VAR[TABLENAME]&amp;"[@a"&amp;$1:$1-1&amp;"]"),INDIRECT(IMPORT_VAR[TABLENAME]&amp;"[@c"&amp;$1:$1-1&amp;"]"))</f>
        <v>24</v>
      </c>
      <c r="Z674" s="51" t="s">
        <v>2896</v>
      </c>
      <c r="AA674" s="51" t="s">
        <v>3980</v>
      </c>
      <c r="AB674" s="51" t="s">
        <v>5670</v>
      </c>
      <c r="AC674" s="51" t="str">
        <f>CONCATENATE(IMPORT[[#This Row],[1]]," ",IMPORT[[#This Row],[2]],IF(IMPORT[[#This Row],[3]]="","",CONCATENATE(" ",IMPORT[[#This Row],[3]])))</f>
        <v>File BF-19 Biru</v>
      </c>
      <c r="AD674" s="51" t="str">
        <f>CONCATENATE("Import ",IMPORT[[#This Row],[Ket]])</f>
        <v>Import D2</v>
      </c>
      <c r="AE674" s="52">
        <v>1500</v>
      </c>
      <c r="AF674" s="52" t="s">
        <v>5118</v>
      </c>
      <c r="AG674" s="52" t="s">
        <v>5780</v>
      </c>
      <c r="AH674" s="52">
        <f ca="1">IMPORT[[#This Row],[C]]</f>
        <v>24</v>
      </c>
      <c r="AI674" s="126" t="str">
        <f>CONCATENATE(IMPORT[[#This Row],[6]]," ",IMPORT[[#This Row],[7]])</f>
        <v>1500 PCS</v>
      </c>
    </row>
    <row r="675" spans="1:35">
      <c r="A675" s="102">
        <v>673</v>
      </c>
      <c r="B675" s="39">
        <f ca="1">IF(IMPORT[[#This Row],[C]]&lt;1,"",ROW()-2)</f>
        <v>673</v>
      </c>
      <c r="C675" s="57">
        <v>8801</v>
      </c>
      <c r="D675" s="31" t="s">
        <v>3981</v>
      </c>
      <c r="E675" s="31">
        <v>2304</v>
      </c>
      <c r="F675" s="39">
        <f ca="1">IMPORT[TT]</f>
        <v>14</v>
      </c>
      <c r="G675" s="31"/>
      <c r="H675" s="31" t="s">
        <v>3976</v>
      </c>
      <c r="I675" s="40">
        <v>14</v>
      </c>
      <c r="K675" s="39" t="str">
        <f>IF(IMPORT[[#This Row],[b1]]="","",IMPORT[[#This Row],[b1]]-IMPORT[[#This Row],[a1]])</f>
        <v/>
      </c>
      <c r="L675" s="40">
        <f ca="1">SUM(INDIRECT(IMPORT_VAR[TABLENAME]&amp;"[@a"&amp;$1:$1-1&amp;"]"),INDIRECT(IMPORT_VAR[TABLENAME]&amp;"[@c"&amp;$1:$1-1&amp;"]"))</f>
        <v>14</v>
      </c>
      <c r="M675" s="31"/>
      <c r="N675" s="39" t="str">
        <f>IF(IMPORT[[#This Row],[b2]]="","",IMPORT[[#This Row],[b2]]-IMPORT[[#This Row],[a2]])</f>
        <v/>
      </c>
      <c r="O675" s="40">
        <f ca="1">SUM(INDIRECT(IMPORT_VAR[TABLENAME]&amp;"[@a"&amp;$1:$1-1&amp;"]"),INDIRECT(IMPORT_VAR[TABLENAME]&amp;"[@c"&amp;$1:$1-1&amp;"]"))</f>
        <v>14</v>
      </c>
      <c r="P675" s="33"/>
      <c r="Q675" s="41" t="str">
        <f>IF(IMPORT[[#This Row],[b3]]="","",IMPORT[[#This Row],[b3]]-IMPORT[[#This Row],[a3]])</f>
        <v/>
      </c>
      <c r="R675" s="40">
        <f ca="1">SUM(INDIRECT(IMPORT_VAR[TABLENAME]&amp;"[@a"&amp;$1:$1-1&amp;"]"),INDIRECT(IMPORT_VAR[TABLENAME]&amp;"[@c"&amp;$1:$1-1&amp;"]"))</f>
        <v>14</v>
      </c>
      <c r="S675" s="33"/>
      <c r="T675" s="41" t="str">
        <f>IF(IMPORT[[#This Row],[b4]]="","",IMPORT[[#This Row],[b4]]-IMPORT[[#This Row],[a4]])</f>
        <v/>
      </c>
      <c r="U675" s="40">
        <f ca="1">SUM(INDIRECT(IMPORT_VAR[TABLENAME]&amp;"[@a"&amp;$1:$1-1&amp;"]"),INDIRECT(IMPORT_VAR[TABLENAME]&amp;"[@c"&amp;$1:$1-1&amp;"]"))</f>
        <v>14</v>
      </c>
      <c r="V675" s="41"/>
      <c r="W675" s="31"/>
      <c r="X675" s="39" t="str">
        <f>IF(IMPORT[[#This Row],[b5]]="","",IMPORT[[#This Row],[b5]]-IMPORT[[#This Row],[a5]])</f>
        <v/>
      </c>
      <c r="Y675" s="50">
        <f ca="1">SUM(INDIRECT(IMPORT_VAR[TABLENAME]&amp;"[@a"&amp;$1:$1-1&amp;"]"),INDIRECT(IMPORT_VAR[TABLENAME]&amp;"[@c"&amp;$1:$1-1&amp;"]"))</f>
        <v>14</v>
      </c>
      <c r="Z675" s="51" t="s">
        <v>3981</v>
      </c>
      <c r="AA675" s="51">
        <v>8801</v>
      </c>
      <c r="AB675" s="51"/>
      <c r="AC675" s="51" t="str">
        <f>CONCATENATE(IMPORT[[#This Row],[1]]," ",IMPORT[[#This Row],[2]],IF(IMPORT[[#This Row],[3]]="","",CONCATENATE(" ",IMPORT[[#This Row],[3]])))</f>
        <v>Gel Pen  8801</v>
      </c>
      <c r="AD675" s="51" t="str">
        <f>CONCATENATE("Import ",IMPORT[[#This Row],[Ket]])</f>
        <v>Import D2</v>
      </c>
      <c r="AE675" s="52">
        <v>2304</v>
      </c>
      <c r="AF675" s="52" t="s">
        <v>5118</v>
      </c>
      <c r="AG675" s="52" t="s">
        <v>5780</v>
      </c>
      <c r="AH675" s="52">
        <f ca="1">IMPORT[[#This Row],[C]]</f>
        <v>14</v>
      </c>
      <c r="AI675" s="126" t="str">
        <f>CONCATENATE(IMPORT[[#This Row],[6]]," ",IMPORT[[#This Row],[7]])</f>
        <v>2304 PCS</v>
      </c>
    </row>
    <row r="676" spans="1:35">
      <c r="A676" s="102">
        <v>674</v>
      </c>
      <c r="B676" s="39">
        <f ca="1">IF(IMPORT[[#This Row],[C]]&lt;1,"",ROW()-2)</f>
        <v>674</v>
      </c>
      <c r="C676" s="57">
        <v>8805</v>
      </c>
      <c r="D676" s="31" t="s">
        <v>3981</v>
      </c>
      <c r="E676" s="31">
        <v>2304</v>
      </c>
      <c r="F676" s="39">
        <f ca="1">IMPORT[TT]</f>
        <v>9</v>
      </c>
      <c r="G676" s="31"/>
      <c r="H676" s="31" t="s">
        <v>3976</v>
      </c>
      <c r="I676" s="40">
        <v>9</v>
      </c>
      <c r="K676" s="39" t="str">
        <f>IF(IMPORT[[#This Row],[b1]]="","",IMPORT[[#This Row],[b1]]-IMPORT[[#This Row],[a1]])</f>
        <v/>
      </c>
      <c r="L676" s="40">
        <f ca="1">SUM(INDIRECT(IMPORT_VAR[TABLENAME]&amp;"[@a"&amp;$1:$1-1&amp;"]"),INDIRECT(IMPORT_VAR[TABLENAME]&amp;"[@c"&amp;$1:$1-1&amp;"]"))</f>
        <v>9</v>
      </c>
      <c r="M676" s="31"/>
      <c r="N676" s="39" t="str">
        <f>IF(IMPORT[[#This Row],[b2]]="","",IMPORT[[#This Row],[b2]]-IMPORT[[#This Row],[a2]])</f>
        <v/>
      </c>
      <c r="O676" s="40">
        <f ca="1">SUM(INDIRECT(IMPORT_VAR[TABLENAME]&amp;"[@a"&amp;$1:$1-1&amp;"]"),INDIRECT(IMPORT_VAR[TABLENAME]&amp;"[@c"&amp;$1:$1-1&amp;"]"))</f>
        <v>9</v>
      </c>
      <c r="P676" s="33"/>
      <c r="Q676" s="41" t="str">
        <f>IF(IMPORT[[#This Row],[b3]]="","",IMPORT[[#This Row],[b3]]-IMPORT[[#This Row],[a3]])</f>
        <v/>
      </c>
      <c r="R676" s="40">
        <f ca="1">SUM(INDIRECT(IMPORT_VAR[TABLENAME]&amp;"[@a"&amp;$1:$1-1&amp;"]"),INDIRECT(IMPORT_VAR[TABLENAME]&amp;"[@c"&amp;$1:$1-1&amp;"]"))</f>
        <v>9</v>
      </c>
      <c r="S676" s="33"/>
      <c r="T676" s="41" t="str">
        <f>IF(IMPORT[[#This Row],[b4]]="","",IMPORT[[#This Row],[b4]]-IMPORT[[#This Row],[a4]])</f>
        <v/>
      </c>
      <c r="U676" s="40">
        <f ca="1">SUM(INDIRECT(IMPORT_VAR[TABLENAME]&amp;"[@a"&amp;$1:$1-1&amp;"]"),INDIRECT(IMPORT_VAR[TABLENAME]&amp;"[@c"&amp;$1:$1-1&amp;"]"))</f>
        <v>9</v>
      </c>
      <c r="V676" s="41"/>
      <c r="W676" s="31"/>
      <c r="X676" s="39" t="str">
        <f>IF(IMPORT[[#This Row],[b5]]="","",IMPORT[[#This Row],[b5]]-IMPORT[[#This Row],[a5]])</f>
        <v/>
      </c>
      <c r="Y676" s="50">
        <f ca="1">SUM(INDIRECT(IMPORT_VAR[TABLENAME]&amp;"[@a"&amp;$1:$1-1&amp;"]"),INDIRECT(IMPORT_VAR[TABLENAME]&amp;"[@c"&amp;$1:$1-1&amp;"]"))</f>
        <v>9</v>
      </c>
      <c r="Z676" s="51" t="s">
        <v>3981</v>
      </c>
      <c r="AA676" s="51">
        <v>8805</v>
      </c>
      <c r="AB676" s="51"/>
      <c r="AC676" s="51" t="str">
        <f>CONCATENATE(IMPORT[[#This Row],[1]]," ",IMPORT[[#This Row],[2]],IF(IMPORT[[#This Row],[3]]="","",CONCATENATE(" ",IMPORT[[#This Row],[3]])))</f>
        <v>Gel Pen  8805</v>
      </c>
      <c r="AD676" s="51" t="str">
        <f>CONCATENATE("Import ",IMPORT[[#This Row],[Ket]])</f>
        <v>Import D2</v>
      </c>
      <c r="AE676" s="52">
        <v>2304</v>
      </c>
      <c r="AF676" s="52" t="s">
        <v>5118</v>
      </c>
      <c r="AG676" s="52" t="s">
        <v>5780</v>
      </c>
      <c r="AH676" s="52">
        <f ca="1">IMPORT[[#This Row],[C]]</f>
        <v>9</v>
      </c>
      <c r="AI676" s="126" t="str">
        <f>CONCATENATE(IMPORT[[#This Row],[6]]," ",IMPORT[[#This Row],[7]])</f>
        <v>2304 PCS</v>
      </c>
    </row>
    <row r="677" spans="1:35">
      <c r="A677" s="102">
        <v>675</v>
      </c>
      <c r="B677" s="39">
        <f ca="1">IF(IMPORT[[#This Row],[C]]&lt;1,"",ROW()-2)</f>
        <v>675</v>
      </c>
      <c r="C677" s="57">
        <v>8807</v>
      </c>
      <c r="D677" s="31" t="s">
        <v>3981</v>
      </c>
      <c r="E677" s="31">
        <v>2304</v>
      </c>
      <c r="F677" s="39">
        <f ca="1">IMPORT[TT]</f>
        <v>10</v>
      </c>
      <c r="G677" s="31"/>
      <c r="H677" s="31" t="s">
        <v>3976</v>
      </c>
      <c r="I677" s="40">
        <v>10</v>
      </c>
      <c r="K677" s="39" t="str">
        <f>IF(IMPORT[[#This Row],[b1]]="","",IMPORT[[#This Row],[b1]]-IMPORT[[#This Row],[a1]])</f>
        <v/>
      </c>
      <c r="L677" s="40">
        <f ca="1">SUM(INDIRECT(IMPORT_VAR[TABLENAME]&amp;"[@a"&amp;$1:$1-1&amp;"]"),INDIRECT(IMPORT_VAR[TABLENAME]&amp;"[@c"&amp;$1:$1-1&amp;"]"))</f>
        <v>10</v>
      </c>
      <c r="M677" s="31"/>
      <c r="N677" s="39" t="str">
        <f>IF(IMPORT[[#This Row],[b2]]="","",IMPORT[[#This Row],[b2]]-IMPORT[[#This Row],[a2]])</f>
        <v/>
      </c>
      <c r="O677" s="40">
        <f ca="1">SUM(INDIRECT(IMPORT_VAR[TABLENAME]&amp;"[@a"&amp;$1:$1-1&amp;"]"),INDIRECT(IMPORT_VAR[TABLENAME]&amp;"[@c"&amp;$1:$1-1&amp;"]"))</f>
        <v>10</v>
      </c>
      <c r="P677" s="33"/>
      <c r="Q677" s="41" t="str">
        <f>IF(IMPORT[[#This Row],[b3]]="","",IMPORT[[#This Row],[b3]]-IMPORT[[#This Row],[a3]])</f>
        <v/>
      </c>
      <c r="R677" s="40">
        <f ca="1">SUM(INDIRECT(IMPORT_VAR[TABLENAME]&amp;"[@a"&amp;$1:$1-1&amp;"]"),INDIRECT(IMPORT_VAR[TABLENAME]&amp;"[@c"&amp;$1:$1-1&amp;"]"))</f>
        <v>10</v>
      </c>
      <c r="S677" s="33"/>
      <c r="T677" s="41" t="str">
        <f>IF(IMPORT[[#This Row],[b4]]="","",IMPORT[[#This Row],[b4]]-IMPORT[[#This Row],[a4]])</f>
        <v/>
      </c>
      <c r="U677" s="40">
        <f ca="1">SUM(INDIRECT(IMPORT_VAR[TABLENAME]&amp;"[@a"&amp;$1:$1-1&amp;"]"),INDIRECT(IMPORT_VAR[TABLENAME]&amp;"[@c"&amp;$1:$1-1&amp;"]"))</f>
        <v>10</v>
      </c>
      <c r="V677" s="41"/>
      <c r="W677" s="31"/>
      <c r="X677" s="39" t="str">
        <f>IF(IMPORT[[#This Row],[b5]]="","",IMPORT[[#This Row],[b5]]-IMPORT[[#This Row],[a5]])</f>
        <v/>
      </c>
      <c r="Y677" s="50">
        <f ca="1">SUM(INDIRECT(IMPORT_VAR[TABLENAME]&amp;"[@a"&amp;$1:$1-1&amp;"]"),INDIRECT(IMPORT_VAR[TABLENAME]&amp;"[@c"&amp;$1:$1-1&amp;"]"))</f>
        <v>10</v>
      </c>
      <c r="Z677" s="51" t="s">
        <v>3981</v>
      </c>
      <c r="AA677" s="51">
        <v>8807</v>
      </c>
      <c r="AB677" s="51"/>
      <c r="AC677" s="51" t="str">
        <f>CONCATENATE(IMPORT[[#This Row],[1]]," ",IMPORT[[#This Row],[2]],IF(IMPORT[[#This Row],[3]]="","",CONCATENATE(" ",IMPORT[[#This Row],[3]])))</f>
        <v>Gel Pen  8807</v>
      </c>
      <c r="AD677" s="51" t="str">
        <f>CONCATENATE("Import ",IMPORT[[#This Row],[Ket]])</f>
        <v>Import D2</v>
      </c>
      <c r="AE677" s="52">
        <v>2304</v>
      </c>
      <c r="AF677" s="52" t="s">
        <v>5118</v>
      </c>
      <c r="AG677" s="52" t="s">
        <v>5780</v>
      </c>
      <c r="AH677" s="52">
        <f ca="1">IMPORT[[#This Row],[C]]</f>
        <v>10</v>
      </c>
      <c r="AI677" s="126" t="str">
        <f>CONCATENATE(IMPORT[[#This Row],[6]]," ",IMPORT[[#This Row],[7]])</f>
        <v>2304 PCS</v>
      </c>
    </row>
    <row r="678" spans="1:35">
      <c r="A678" s="102">
        <v>676</v>
      </c>
      <c r="B678" s="39">
        <f ca="1">IF(IMPORT[[#This Row],[C]]&lt;1,"",ROW()-2)</f>
        <v>676</v>
      </c>
      <c r="C678" s="57">
        <v>925</v>
      </c>
      <c r="D678" s="31" t="s">
        <v>3981</v>
      </c>
      <c r="E678" s="31">
        <v>2304</v>
      </c>
      <c r="F678" s="39">
        <f ca="1">IMPORT[TT]</f>
        <v>7</v>
      </c>
      <c r="G678" s="31"/>
      <c r="H678" s="31" t="s">
        <v>3976</v>
      </c>
      <c r="I678" s="40">
        <v>7</v>
      </c>
      <c r="K678" s="39" t="str">
        <f>IF(IMPORT[[#This Row],[b1]]="","",IMPORT[[#This Row],[b1]]-IMPORT[[#This Row],[a1]])</f>
        <v/>
      </c>
      <c r="L678" s="40">
        <f ca="1">SUM(INDIRECT(IMPORT_VAR[TABLENAME]&amp;"[@a"&amp;$1:$1-1&amp;"]"),INDIRECT(IMPORT_VAR[TABLENAME]&amp;"[@c"&amp;$1:$1-1&amp;"]"))</f>
        <v>7</v>
      </c>
      <c r="M678" s="31"/>
      <c r="N678" s="39" t="str">
        <f>IF(IMPORT[[#This Row],[b2]]="","",IMPORT[[#This Row],[b2]]-IMPORT[[#This Row],[a2]])</f>
        <v/>
      </c>
      <c r="O678" s="40">
        <f ca="1">SUM(INDIRECT(IMPORT_VAR[TABLENAME]&amp;"[@a"&amp;$1:$1-1&amp;"]"),INDIRECT(IMPORT_VAR[TABLENAME]&amp;"[@c"&amp;$1:$1-1&amp;"]"))</f>
        <v>7</v>
      </c>
      <c r="P678" s="33"/>
      <c r="Q678" s="41" t="str">
        <f>IF(IMPORT[[#This Row],[b3]]="","",IMPORT[[#This Row],[b3]]-IMPORT[[#This Row],[a3]])</f>
        <v/>
      </c>
      <c r="R678" s="40">
        <f ca="1">SUM(INDIRECT(IMPORT_VAR[TABLENAME]&amp;"[@a"&amp;$1:$1-1&amp;"]"),INDIRECT(IMPORT_VAR[TABLENAME]&amp;"[@c"&amp;$1:$1-1&amp;"]"))</f>
        <v>7</v>
      </c>
      <c r="S678" s="33"/>
      <c r="T678" s="41" t="str">
        <f>IF(IMPORT[[#This Row],[b4]]="","",IMPORT[[#This Row],[b4]]-IMPORT[[#This Row],[a4]])</f>
        <v/>
      </c>
      <c r="U678" s="40">
        <f ca="1">SUM(INDIRECT(IMPORT_VAR[TABLENAME]&amp;"[@a"&amp;$1:$1-1&amp;"]"),INDIRECT(IMPORT_VAR[TABLENAME]&amp;"[@c"&amp;$1:$1-1&amp;"]"))</f>
        <v>7</v>
      </c>
      <c r="V678" s="41"/>
      <c r="W678" s="31"/>
      <c r="X678" s="39" t="str">
        <f>IF(IMPORT[[#This Row],[b5]]="","",IMPORT[[#This Row],[b5]]-IMPORT[[#This Row],[a5]])</f>
        <v/>
      </c>
      <c r="Y678" s="50">
        <f ca="1">SUM(INDIRECT(IMPORT_VAR[TABLENAME]&amp;"[@a"&amp;$1:$1-1&amp;"]"),INDIRECT(IMPORT_VAR[TABLENAME]&amp;"[@c"&amp;$1:$1-1&amp;"]"))</f>
        <v>7</v>
      </c>
      <c r="Z678" s="51" t="s">
        <v>3981</v>
      </c>
      <c r="AA678" s="51">
        <v>925</v>
      </c>
      <c r="AB678" s="51"/>
      <c r="AC678" s="51" t="str">
        <f>CONCATENATE(IMPORT[[#This Row],[1]]," ",IMPORT[[#This Row],[2]],IF(IMPORT[[#This Row],[3]]="","",CONCATENATE(" ",IMPORT[[#This Row],[3]])))</f>
        <v>Gel Pen  925</v>
      </c>
      <c r="AD678" s="51" t="str">
        <f>CONCATENATE("Import ",IMPORT[[#This Row],[Ket]])</f>
        <v>Import D2</v>
      </c>
      <c r="AE678" s="52">
        <v>2304</v>
      </c>
      <c r="AF678" s="52" t="s">
        <v>5118</v>
      </c>
      <c r="AG678" s="52" t="s">
        <v>5780</v>
      </c>
      <c r="AH678" s="52">
        <f ca="1">IMPORT[[#This Row],[C]]</f>
        <v>7</v>
      </c>
      <c r="AI678" s="126" t="str">
        <f>CONCATENATE(IMPORT[[#This Row],[6]]," ",IMPORT[[#This Row],[7]])</f>
        <v>2304 PCS</v>
      </c>
    </row>
    <row r="679" spans="1:35">
      <c r="A679" s="102">
        <v>677</v>
      </c>
      <c r="B679" s="39" t="str">
        <f ca="1">IF(IMPORT[[#This Row],[C]]&lt;1,"",ROW()-2)</f>
        <v/>
      </c>
      <c r="C679" s="57">
        <v>6608</v>
      </c>
      <c r="D679" s="31" t="s">
        <v>3981</v>
      </c>
      <c r="E679" s="31">
        <v>2304</v>
      </c>
      <c r="F679" s="39">
        <f ca="1">IMPORT[TT]</f>
        <v>0</v>
      </c>
      <c r="G679" s="31"/>
      <c r="H679" s="31" t="s">
        <v>3976</v>
      </c>
      <c r="I679" s="40">
        <v>0</v>
      </c>
      <c r="K679" s="39" t="str">
        <f>IF(IMPORT[[#This Row],[b1]]="","",IMPORT[[#This Row],[b1]]-IMPORT[[#This Row],[a1]])</f>
        <v/>
      </c>
      <c r="L679" s="40">
        <f ca="1">SUM(INDIRECT(IMPORT_VAR[TABLENAME]&amp;"[@a"&amp;$1:$1-1&amp;"]"),INDIRECT(IMPORT_VAR[TABLENAME]&amp;"[@c"&amp;$1:$1-1&amp;"]"))</f>
        <v>0</v>
      </c>
      <c r="M679" s="31"/>
      <c r="N679" s="39" t="str">
        <f>IF(IMPORT[[#This Row],[b2]]="","",IMPORT[[#This Row],[b2]]-IMPORT[[#This Row],[a2]])</f>
        <v/>
      </c>
      <c r="O679" s="40">
        <f ca="1">SUM(INDIRECT(IMPORT_VAR[TABLENAME]&amp;"[@a"&amp;$1:$1-1&amp;"]"),INDIRECT(IMPORT_VAR[TABLENAME]&amp;"[@c"&amp;$1:$1-1&amp;"]"))</f>
        <v>0</v>
      </c>
      <c r="P679" s="33"/>
      <c r="Q679" s="41" t="str">
        <f>IF(IMPORT[[#This Row],[b3]]="","",IMPORT[[#This Row],[b3]]-IMPORT[[#This Row],[a3]])</f>
        <v/>
      </c>
      <c r="R679" s="40">
        <f ca="1">SUM(INDIRECT(IMPORT_VAR[TABLENAME]&amp;"[@a"&amp;$1:$1-1&amp;"]"),INDIRECT(IMPORT_VAR[TABLENAME]&amp;"[@c"&amp;$1:$1-1&amp;"]"))</f>
        <v>0</v>
      </c>
      <c r="S679" s="33"/>
      <c r="T679" s="41" t="str">
        <f>IF(IMPORT[[#This Row],[b4]]="","",IMPORT[[#This Row],[b4]]-IMPORT[[#This Row],[a4]])</f>
        <v/>
      </c>
      <c r="U679" s="40">
        <f ca="1">SUM(INDIRECT(IMPORT_VAR[TABLENAME]&amp;"[@a"&amp;$1:$1-1&amp;"]"),INDIRECT(IMPORT_VAR[TABLENAME]&amp;"[@c"&amp;$1:$1-1&amp;"]"))</f>
        <v>0</v>
      </c>
      <c r="V679" s="41"/>
      <c r="W679" s="31"/>
      <c r="X679" s="39" t="str">
        <f>IF(IMPORT[[#This Row],[b5]]="","",IMPORT[[#This Row],[b5]]-IMPORT[[#This Row],[a5]])</f>
        <v/>
      </c>
      <c r="Y679" s="50">
        <f ca="1">SUM(INDIRECT(IMPORT_VAR[TABLENAME]&amp;"[@a"&amp;$1:$1-1&amp;"]"),INDIRECT(IMPORT_VAR[TABLENAME]&amp;"[@c"&amp;$1:$1-1&amp;"]"))</f>
        <v>0</v>
      </c>
      <c r="Z679" s="51" t="s">
        <v>3981</v>
      </c>
      <c r="AA679" s="51">
        <v>6608</v>
      </c>
      <c r="AB679" s="51"/>
      <c r="AC679" s="51" t="str">
        <f>CONCATENATE(IMPORT[[#This Row],[1]]," ",IMPORT[[#This Row],[2]],IF(IMPORT[[#This Row],[3]]="","",CONCATENATE(" ",IMPORT[[#This Row],[3]])))</f>
        <v>Gel Pen  6608</v>
      </c>
      <c r="AD679" s="51" t="str">
        <f>CONCATENATE("Import ",IMPORT[[#This Row],[Ket]])</f>
        <v>Import D2</v>
      </c>
      <c r="AE679" s="52">
        <v>2304</v>
      </c>
      <c r="AF679" s="52" t="s">
        <v>5118</v>
      </c>
      <c r="AG679" s="52" t="s">
        <v>5780</v>
      </c>
      <c r="AH679" s="52">
        <f ca="1">IMPORT[[#This Row],[C]]</f>
        <v>0</v>
      </c>
      <c r="AI679" s="126" t="str">
        <f>CONCATENATE(IMPORT[[#This Row],[6]]," ",IMPORT[[#This Row],[7]])</f>
        <v>2304 PCS</v>
      </c>
    </row>
    <row r="680" spans="1:35">
      <c r="A680" s="102">
        <v>678</v>
      </c>
      <c r="B680" s="39">
        <f ca="1">IF(IMPORT[[#This Row],[C]]&lt;1,"",ROW()-2)</f>
        <v>678</v>
      </c>
      <c r="C680" s="57">
        <v>830</v>
      </c>
      <c r="D680" s="31" t="s">
        <v>3981</v>
      </c>
      <c r="E680" s="31">
        <v>2304</v>
      </c>
      <c r="F680" s="39">
        <f ca="1">IMPORT[TT]</f>
        <v>11</v>
      </c>
      <c r="G680" s="31"/>
      <c r="H680" s="31" t="s">
        <v>3976</v>
      </c>
      <c r="I680" s="40">
        <v>11</v>
      </c>
      <c r="K680" s="39" t="str">
        <f>IF(IMPORT[[#This Row],[b1]]="","",IMPORT[[#This Row],[b1]]-IMPORT[[#This Row],[a1]])</f>
        <v/>
      </c>
      <c r="L680" s="40">
        <f ca="1">SUM(INDIRECT(IMPORT_VAR[TABLENAME]&amp;"[@a"&amp;$1:$1-1&amp;"]"),INDIRECT(IMPORT_VAR[TABLENAME]&amp;"[@c"&amp;$1:$1-1&amp;"]"))</f>
        <v>11</v>
      </c>
      <c r="M680" s="31"/>
      <c r="N680" s="39" t="str">
        <f>IF(IMPORT[[#This Row],[b2]]="","",IMPORT[[#This Row],[b2]]-IMPORT[[#This Row],[a2]])</f>
        <v/>
      </c>
      <c r="O680" s="40">
        <f ca="1">SUM(INDIRECT(IMPORT_VAR[TABLENAME]&amp;"[@a"&amp;$1:$1-1&amp;"]"),INDIRECT(IMPORT_VAR[TABLENAME]&amp;"[@c"&amp;$1:$1-1&amp;"]"))</f>
        <v>11</v>
      </c>
      <c r="P680" s="33"/>
      <c r="Q680" s="41" t="str">
        <f>IF(IMPORT[[#This Row],[b3]]="","",IMPORT[[#This Row],[b3]]-IMPORT[[#This Row],[a3]])</f>
        <v/>
      </c>
      <c r="R680" s="40">
        <f ca="1">SUM(INDIRECT(IMPORT_VAR[TABLENAME]&amp;"[@a"&amp;$1:$1-1&amp;"]"),INDIRECT(IMPORT_VAR[TABLENAME]&amp;"[@c"&amp;$1:$1-1&amp;"]"))</f>
        <v>11</v>
      </c>
      <c r="S680" s="33"/>
      <c r="T680" s="41" t="str">
        <f>IF(IMPORT[[#This Row],[b4]]="","",IMPORT[[#This Row],[b4]]-IMPORT[[#This Row],[a4]])</f>
        <v/>
      </c>
      <c r="U680" s="40">
        <f ca="1">SUM(INDIRECT(IMPORT_VAR[TABLENAME]&amp;"[@a"&amp;$1:$1-1&amp;"]"),INDIRECT(IMPORT_VAR[TABLENAME]&amp;"[@c"&amp;$1:$1-1&amp;"]"))</f>
        <v>11</v>
      </c>
      <c r="V680" s="41"/>
      <c r="W680" s="31"/>
      <c r="X680" s="39" t="str">
        <f>IF(IMPORT[[#This Row],[b5]]="","",IMPORT[[#This Row],[b5]]-IMPORT[[#This Row],[a5]])</f>
        <v/>
      </c>
      <c r="Y680" s="50">
        <f ca="1">SUM(INDIRECT(IMPORT_VAR[TABLENAME]&amp;"[@a"&amp;$1:$1-1&amp;"]"),INDIRECT(IMPORT_VAR[TABLENAME]&amp;"[@c"&amp;$1:$1-1&amp;"]"))</f>
        <v>11</v>
      </c>
      <c r="Z680" s="51" t="s">
        <v>3981</v>
      </c>
      <c r="AA680" s="51">
        <v>830</v>
      </c>
      <c r="AB680" s="51"/>
      <c r="AC680" s="51" t="str">
        <f>CONCATENATE(IMPORT[[#This Row],[1]]," ",IMPORT[[#This Row],[2]],IF(IMPORT[[#This Row],[3]]="","",CONCATENATE(" ",IMPORT[[#This Row],[3]])))</f>
        <v>Gel Pen  830</v>
      </c>
      <c r="AD680" s="51" t="str">
        <f>CONCATENATE("Import ",IMPORT[[#This Row],[Ket]])</f>
        <v>Import D2</v>
      </c>
      <c r="AE680" s="52">
        <v>2304</v>
      </c>
      <c r="AF680" s="52" t="s">
        <v>5118</v>
      </c>
      <c r="AG680" s="52" t="s">
        <v>5780</v>
      </c>
      <c r="AH680" s="52">
        <f ca="1">IMPORT[[#This Row],[C]]</f>
        <v>11</v>
      </c>
      <c r="AI680" s="126" t="str">
        <f>CONCATENATE(IMPORT[[#This Row],[6]]," ",IMPORT[[#This Row],[7]])</f>
        <v>2304 PCS</v>
      </c>
    </row>
    <row r="681" spans="1:35">
      <c r="A681" s="102">
        <v>679</v>
      </c>
      <c r="B681" s="39">
        <f ca="1">IF(IMPORT[[#This Row],[C]]&lt;1,"",ROW()-2)</f>
        <v>679</v>
      </c>
      <c r="C681" s="57">
        <v>832</v>
      </c>
      <c r="D681" s="31" t="s">
        <v>3981</v>
      </c>
      <c r="E681" s="31">
        <v>2304</v>
      </c>
      <c r="F681" s="39">
        <f ca="1">IMPORT[TT]</f>
        <v>11</v>
      </c>
      <c r="G681" s="31"/>
      <c r="H681" s="31" t="s">
        <v>3976</v>
      </c>
      <c r="I681" s="40">
        <v>11</v>
      </c>
      <c r="K681" s="39" t="str">
        <f>IF(IMPORT[[#This Row],[b1]]="","",IMPORT[[#This Row],[b1]]-IMPORT[[#This Row],[a1]])</f>
        <v/>
      </c>
      <c r="L681" s="40">
        <f ca="1">SUM(INDIRECT(IMPORT_VAR[TABLENAME]&amp;"[@a"&amp;$1:$1-1&amp;"]"),INDIRECT(IMPORT_VAR[TABLENAME]&amp;"[@c"&amp;$1:$1-1&amp;"]"))</f>
        <v>11</v>
      </c>
      <c r="M681" s="31"/>
      <c r="N681" s="39" t="str">
        <f>IF(IMPORT[[#This Row],[b2]]="","",IMPORT[[#This Row],[b2]]-IMPORT[[#This Row],[a2]])</f>
        <v/>
      </c>
      <c r="O681" s="40">
        <f ca="1">SUM(INDIRECT(IMPORT_VAR[TABLENAME]&amp;"[@a"&amp;$1:$1-1&amp;"]"),INDIRECT(IMPORT_VAR[TABLENAME]&amp;"[@c"&amp;$1:$1-1&amp;"]"))</f>
        <v>11</v>
      </c>
      <c r="P681" s="33"/>
      <c r="Q681" s="41" t="str">
        <f>IF(IMPORT[[#This Row],[b3]]="","",IMPORT[[#This Row],[b3]]-IMPORT[[#This Row],[a3]])</f>
        <v/>
      </c>
      <c r="R681" s="40">
        <f ca="1">SUM(INDIRECT(IMPORT_VAR[TABLENAME]&amp;"[@a"&amp;$1:$1-1&amp;"]"),INDIRECT(IMPORT_VAR[TABLENAME]&amp;"[@c"&amp;$1:$1-1&amp;"]"))</f>
        <v>11</v>
      </c>
      <c r="S681" s="33"/>
      <c r="T681" s="41" t="str">
        <f>IF(IMPORT[[#This Row],[b4]]="","",IMPORT[[#This Row],[b4]]-IMPORT[[#This Row],[a4]])</f>
        <v/>
      </c>
      <c r="U681" s="40">
        <f ca="1">SUM(INDIRECT(IMPORT_VAR[TABLENAME]&amp;"[@a"&amp;$1:$1-1&amp;"]"),INDIRECT(IMPORT_VAR[TABLENAME]&amp;"[@c"&amp;$1:$1-1&amp;"]"))</f>
        <v>11</v>
      </c>
      <c r="V681" s="41"/>
      <c r="W681" s="31"/>
      <c r="X681" s="39" t="str">
        <f>IF(IMPORT[[#This Row],[b5]]="","",IMPORT[[#This Row],[b5]]-IMPORT[[#This Row],[a5]])</f>
        <v/>
      </c>
      <c r="Y681" s="50">
        <f ca="1">SUM(INDIRECT(IMPORT_VAR[TABLENAME]&amp;"[@a"&amp;$1:$1-1&amp;"]"),INDIRECT(IMPORT_VAR[TABLENAME]&amp;"[@c"&amp;$1:$1-1&amp;"]"))</f>
        <v>11</v>
      </c>
      <c r="Z681" s="51" t="s">
        <v>3981</v>
      </c>
      <c r="AA681" s="51">
        <v>832</v>
      </c>
      <c r="AB681" s="51"/>
      <c r="AC681" s="51" t="str">
        <f>CONCATENATE(IMPORT[[#This Row],[1]]," ",IMPORT[[#This Row],[2]],IF(IMPORT[[#This Row],[3]]="","",CONCATENATE(" ",IMPORT[[#This Row],[3]])))</f>
        <v>Gel Pen  832</v>
      </c>
      <c r="AD681" s="51" t="str">
        <f>CONCATENATE("Import ",IMPORT[[#This Row],[Ket]])</f>
        <v>Import D2</v>
      </c>
      <c r="AE681" s="52">
        <v>2304</v>
      </c>
      <c r="AF681" s="52" t="s">
        <v>5118</v>
      </c>
      <c r="AG681" s="52" t="s">
        <v>5780</v>
      </c>
      <c r="AH681" s="52">
        <f ca="1">IMPORT[[#This Row],[C]]</f>
        <v>11</v>
      </c>
      <c r="AI681" s="126" t="str">
        <f>CONCATENATE(IMPORT[[#This Row],[6]]," ",IMPORT[[#This Row],[7]])</f>
        <v>2304 PCS</v>
      </c>
    </row>
    <row r="682" spans="1:35">
      <c r="A682" s="102">
        <v>680</v>
      </c>
      <c r="B682" s="39">
        <f ca="1">IF(IMPORT[[#This Row],[C]]&lt;1,"",ROW()-2)</f>
        <v>680</v>
      </c>
      <c r="C682" s="57">
        <v>835</v>
      </c>
      <c r="D682" s="31" t="s">
        <v>3981</v>
      </c>
      <c r="E682" s="31">
        <v>2304</v>
      </c>
      <c r="F682" s="39">
        <f ca="1">IMPORT[TT]</f>
        <v>10</v>
      </c>
      <c r="G682" s="31"/>
      <c r="H682" s="31" t="s">
        <v>3976</v>
      </c>
      <c r="I682" s="40">
        <v>10</v>
      </c>
      <c r="K682" s="39" t="str">
        <f>IF(IMPORT[[#This Row],[b1]]="","",IMPORT[[#This Row],[b1]]-IMPORT[[#This Row],[a1]])</f>
        <v/>
      </c>
      <c r="L682" s="40">
        <f ca="1">SUM(INDIRECT(IMPORT_VAR[TABLENAME]&amp;"[@a"&amp;$1:$1-1&amp;"]"),INDIRECT(IMPORT_VAR[TABLENAME]&amp;"[@c"&amp;$1:$1-1&amp;"]"))</f>
        <v>10</v>
      </c>
      <c r="M682" s="31"/>
      <c r="N682" s="39" t="str">
        <f>IF(IMPORT[[#This Row],[b2]]="","",IMPORT[[#This Row],[b2]]-IMPORT[[#This Row],[a2]])</f>
        <v/>
      </c>
      <c r="O682" s="40">
        <f ca="1">SUM(INDIRECT(IMPORT_VAR[TABLENAME]&amp;"[@a"&amp;$1:$1-1&amp;"]"),INDIRECT(IMPORT_VAR[TABLENAME]&amp;"[@c"&amp;$1:$1-1&amp;"]"))</f>
        <v>10</v>
      </c>
      <c r="P682" s="33"/>
      <c r="Q682" s="41" t="str">
        <f>IF(IMPORT[[#This Row],[b3]]="","",IMPORT[[#This Row],[b3]]-IMPORT[[#This Row],[a3]])</f>
        <v/>
      </c>
      <c r="R682" s="40">
        <f ca="1">SUM(INDIRECT(IMPORT_VAR[TABLENAME]&amp;"[@a"&amp;$1:$1-1&amp;"]"),INDIRECT(IMPORT_VAR[TABLENAME]&amp;"[@c"&amp;$1:$1-1&amp;"]"))</f>
        <v>10</v>
      </c>
      <c r="S682" s="33"/>
      <c r="T682" s="41" t="str">
        <f>IF(IMPORT[[#This Row],[b4]]="","",IMPORT[[#This Row],[b4]]-IMPORT[[#This Row],[a4]])</f>
        <v/>
      </c>
      <c r="U682" s="40">
        <f ca="1">SUM(INDIRECT(IMPORT_VAR[TABLENAME]&amp;"[@a"&amp;$1:$1-1&amp;"]"),INDIRECT(IMPORT_VAR[TABLENAME]&amp;"[@c"&amp;$1:$1-1&amp;"]"))</f>
        <v>10</v>
      </c>
      <c r="V682" s="41"/>
      <c r="W682" s="31"/>
      <c r="X682" s="39" t="str">
        <f>IF(IMPORT[[#This Row],[b5]]="","",IMPORT[[#This Row],[b5]]-IMPORT[[#This Row],[a5]])</f>
        <v/>
      </c>
      <c r="Y682" s="50">
        <f ca="1">SUM(INDIRECT(IMPORT_VAR[TABLENAME]&amp;"[@a"&amp;$1:$1-1&amp;"]"),INDIRECT(IMPORT_VAR[TABLENAME]&amp;"[@c"&amp;$1:$1-1&amp;"]"))</f>
        <v>10</v>
      </c>
      <c r="Z682" s="51" t="s">
        <v>3981</v>
      </c>
      <c r="AA682" s="51">
        <v>835</v>
      </c>
      <c r="AB682" s="51"/>
      <c r="AC682" s="51" t="str">
        <f>CONCATENATE(IMPORT[[#This Row],[1]]," ",IMPORT[[#This Row],[2]],IF(IMPORT[[#This Row],[3]]="","",CONCATENATE(" ",IMPORT[[#This Row],[3]])))</f>
        <v>Gel Pen  835</v>
      </c>
      <c r="AD682" s="51" t="str">
        <f>CONCATENATE("Import ",IMPORT[[#This Row],[Ket]])</f>
        <v>Import D2</v>
      </c>
      <c r="AE682" s="52">
        <v>2304</v>
      </c>
      <c r="AF682" s="52" t="s">
        <v>5118</v>
      </c>
      <c r="AG682" s="52" t="s">
        <v>5780</v>
      </c>
      <c r="AH682" s="52">
        <f ca="1">IMPORT[[#This Row],[C]]</f>
        <v>10</v>
      </c>
      <c r="AI682" s="126" t="str">
        <f>CONCATENATE(IMPORT[[#This Row],[6]]," ",IMPORT[[#This Row],[7]])</f>
        <v>2304 PCS</v>
      </c>
    </row>
    <row r="683" spans="1:35">
      <c r="A683" s="102">
        <v>681</v>
      </c>
      <c r="B683" s="39">
        <f ca="1">IF(IMPORT[[#This Row],[C]]&lt;1,"",ROW()-2)</f>
        <v>681</v>
      </c>
      <c r="C683" s="57">
        <v>837</v>
      </c>
      <c r="D683" s="31" t="s">
        <v>3981</v>
      </c>
      <c r="E683" s="31">
        <v>2304</v>
      </c>
      <c r="F683" s="39">
        <f ca="1">IMPORT[TT]</f>
        <v>10</v>
      </c>
      <c r="G683" s="31"/>
      <c r="H683" s="31" t="s">
        <v>3976</v>
      </c>
      <c r="I683" s="40">
        <v>10</v>
      </c>
      <c r="K683" s="39" t="str">
        <f>IF(IMPORT[[#This Row],[b1]]="","",IMPORT[[#This Row],[b1]]-IMPORT[[#This Row],[a1]])</f>
        <v/>
      </c>
      <c r="L683" s="40">
        <f ca="1">SUM(INDIRECT(IMPORT_VAR[TABLENAME]&amp;"[@a"&amp;$1:$1-1&amp;"]"),INDIRECT(IMPORT_VAR[TABLENAME]&amp;"[@c"&amp;$1:$1-1&amp;"]"))</f>
        <v>10</v>
      </c>
      <c r="M683" s="31"/>
      <c r="N683" s="39" t="str">
        <f>IF(IMPORT[[#This Row],[b2]]="","",IMPORT[[#This Row],[b2]]-IMPORT[[#This Row],[a2]])</f>
        <v/>
      </c>
      <c r="O683" s="40">
        <f ca="1">SUM(INDIRECT(IMPORT_VAR[TABLENAME]&amp;"[@a"&amp;$1:$1-1&amp;"]"),INDIRECT(IMPORT_VAR[TABLENAME]&amp;"[@c"&amp;$1:$1-1&amp;"]"))</f>
        <v>10</v>
      </c>
      <c r="P683" s="33"/>
      <c r="Q683" s="41" t="str">
        <f>IF(IMPORT[[#This Row],[b3]]="","",IMPORT[[#This Row],[b3]]-IMPORT[[#This Row],[a3]])</f>
        <v/>
      </c>
      <c r="R683" s="40">
        <f ca="1">SUM(INDIRECT(IMPORT_VAR[TABLENAME]&amp;"[@a"&amp;$1:$1-1&amp;"]"),INDIRECT(IMPORT_VAR[TABLENAME]&amp;"[@c"&amp;$1:$1-1&amp;"]"))</f>
        <v>10</v>
      </c>
      <c r="S683" s="33"/>
      <c r="T683" s="41" t="str">
        <f>IF(IMPORT[[#This Row],[b4]]="","",IMPORT[[#This Row],[b4]]-IMPORT[[#This Row],[a4]])</f>
        <v/>
      </c>
      <c r="U683" s="40">
        <f ca="1">SUM(INDIRECT(IMPORT_VAR[TABLENAME]&amp;"[@a"&amp;$1:$1-1&amp;"]"),INDIRECT(IMPORT_VAR[TABLENAME]&amp;"[@c"&amp;$1:$1-1&amp;"]"))</f>
        <v>10</v>
      </c>
      <c r="V683" s="41"/>
      <c r="W683" s="31"/>
      <c r="X683" s="39" t="str">
        <f>IF(IMPORT[[#This Row],[b5]]="","",IMPORT[[#This Row],[b5]]-IMPORT[[#This Row],[a5]])</f>
        <v/>
      </c>
      <c r="Y683" s="50">
        <f ca="1">SUM(INDIRECT(IMPORT_VAR[TABLENAME]&amp;"[@a"&amp;$1:$1-1&amp;"]"),INDIRECT(IMPORT_VAR[TABLENAME]&amp;"[@c"&amp;$1:$1-1&amp;"]"))</f>
        <v>10</v>
      </c>
      <c r="Z683" s="51" t="s">
        <v>3981</v>
      </c>
      <c r="AA683" s="51">
        <v>837</v>
      </c>
      <c r="AB683" s="51"/>
      <c r="AC683" s="51" t="str">
        <f>CONCATENATE(IMPORT[[#This Row],[1]]," ",IMPORT[[#This Row],[2]],IF(IMPORT[[#This Row],[3]]="","",CONCATENATE(" ",IMPORT[[#This Row],[3]])))</f>
        <v>Gel Pen  837</v>
      </c>
      <c r="AD683" s="51" t="str">
        <f>CONCATENATE("Import ",IMPORT[[#This Row],[Ket]])</f>
        <v>Import D2</v>
      </c>
      <c r="AE683" s="52">
        <v>2304</v>
      </c>
      <c r="AF683" s="52" t="s">
        <v>5118</v>
      </c>
      <c r="AG683" s="52" t="s">
        <v>5780</v>
      </c>
      <c r="AH683" s="52">
        <f ca="1">IMPORT[[#This Row],[C]]</f>
        <v>10</v>
      </c>
      <c r="AI683" s="126" t="str">
        <f>CONCATENATE(IMPORT[[#This Row],[6]]," ",IMPORT[[#This Row],[7]])</f>
        <v>2304 PCS</v>
      </c>
    </row>
    <row r="684" spans="1:35">
      <c r="A684" s="102">
        <v>682</v>
      </c>
      <c r="B684" s="39">
        <f ca="1">IF(IMPORT[[#This Row],[C]]&lt;1,"",ROW()-2)</f>
        <v>682</v>
      </c>
      <c r="C684" s="57">
        <v>6605</v>
      </c>
      <c r="D684" s="31" t="s">
        <v>3981</v>
      </c>
      <c r="E684" s="31">
        <v>2304</v>
      </c>
      <c r="F684" s="39">
        <f ca="1">IMPORT[TT]</f>
        <v>4</v>
      </c>
      <c r="G684" s="31"/>
      <c r="H684" s="31" t="s">
        <v>3976</v>
      </c>
      <c r="I684" s="40">
        <v>4</v>
      </c>
      <c r="K684" s="39" t="str">
        <f>IF(IMPORT[[#This Row],[b1]]="","",IMPORT[[#This Row],[b1]]-IMPORT[[#This Row],[a1]])</f>
        <v/>
      </c>
      <c r="L684" s="40">
        <f ca="1">SUM(INDIRECT(IMPORT_VAR[TABLENAME]&amp;"[@a"&amp;$1:$1-1&amp;"]"),INDIRECT(IMPORT_VAR[TABLENAME]&amp;"[@c"&amp;$1:$1-1&amp;"]"))</f>
        <v>4</v>
      </c>
      <c r="M684" s="31"/>
      <c r="N684" s="39" t="str">
        <f>IF(IMPORT[[#This Row],[b2]]="","",IMPORT[[#This Row],[b2]]-IMPORT[[#This Row],[a2]])</f>
        <v/>
      </c>
      <c r="O684" s="40">
        <f ca="1">SUM(INDIRECT(IMPORT_VAR[TABLENAME]&amp;"[@a"&amp;$1:$1-1&amp;"]"),INDIRECT(IMPORT_VAR[TABLENAME]&amp;"[@c"&amp;$1:$1-1&amp;"]"))</f>
        <v>4</v>
      </c>
      <c r="P684" s="33"/>
      <c r="Q684" s="41" t="str">
        <f>IF(IMPORT[[#This Row],[b3]]="","",IMPORT[[#This Row],[b3]]-IMPORT[[#This Row],[a3]])</f>
        <v/>
      </c>
      <c r="R684" s="40">
        <f ca="1">SUM(INDIRECT(IMPORT_VAR[TABLENAME]&amp;"[@a"&amp;$1:$1-1&amp;"]"),INDIRECT(IMPORT_VAR[TABLENAME]&amp;"[@c"&amp;$1:$1-1&amp;"]"))</f>
        <v>4</v>
      </c>
      <c r="S684" s="33"/>
      <c r="T684" s="41" t="str">
        <f>IF(IMPORT[[#This Row],[b4]]="","",IMPORT[[#This Row],[b4]]-IMPORT[[#This Row],[a4]])</f>
        <v/>
      </c>
      <c r="U684" s="40">
        <f ca="1">SUM(INDIRECT(IMPORT_VAR[TABLENAME]&amp;"[@a"&amp;$1:$1-1&amp;"]"),INDIRECT(IMPORT_VAR[TABLENAME]&amp;"[@c"&amp;$1:$1-1&amp;"]"))</f>
        <v>4</v>
      </c>
      <c r="V684" s="41"/>
      <c r="W684" s="31"/>
      <c r="X684" s="39" t="str">
        <f>IF(IMPORT[[#This Row],[b5]]="","",IMPORT[[#This Row],[b5]]-IMPORT[[#This Row],[a5]])</f>
        <v/>
      </c>
      <c r="Y684" s="50">
        <f ca="1">SUM(INDIRECT(IMPORT_VAR[TABLENAME]&amp;"[@a"&amp;$1:$1-1&amp;"]"),INDIRECT(IMPORT_VAR[TABLENAME]&amp;"[@c"&amp;$1:$1-1&amp;"]"))</f>
        <v>4</v>
      </c>
      <c r="Z684" s="51" t="s">
        <v>3981</v>
      </c>
      <c r="AA684" s="51">
        <v>6605</v>
      </c>
      <c r="AB684" s="51"/>
      <c r="AC684" s="51" t="str">
        <f>CONCATENATE(IMPORT[[#This Row],[1]]," ",IMPORT[[#This Row],[2]],IF(IMPORT[[#This Row],[3]]="","",CONCATENATE(" ",IMPORT[[#This Row],[3]])))</f>
        <v>Gel Pen  6605</v>
      </c>
      <c r="AD684" s="51" t="str">
        <f>CONCATENATE("Import ",IMPORT[[#This Row],[Ket]])</f>
        <v>Import D2</v>
      </c>
      <c r="AE684" s="52">
        <v>2304</v>
      </c>
      <c r="AF684" s="52" t="s">
        <v>5118</v>
      </c>
      <c r="AG684" s="52" t="s">
        <v>5780</v>
      </c>
      <c r="AH684" s="52">
        <f ca="1">IMPORT[[#This Row],[C]]</f>
        <v>4</v>
      </c>
      <c r="AI684" s="126" t="str">
        <f>CONCATENATE(IMPORT[[#This Row],[6]]," ",IMPORT[[#This Row],[7]])</f>
        <v>2304 PCS</v>
      </c>
    </row>
    <row r="685" spans="1:35">
      <c r="A685" s="102">
        <v>683</v>
      </c>
      <c r="B685" s="39">
        <f ca="1">IF(IMPORT[[#This Row],[C]]&lt;1,"",ROW()-2)</f>
        <v>683</v>
      </c>
      <c r="C685" s="57" t="s">
        <v>3982</v>
      </c>
      <c r="D685" s="31" t="s">
        <v>2998</v>
      </c>
      <c r="E685" s="31">
        <v>160</v>
      </c>
      <c r="F685" s="39">
        <f ca="1">IMPORT[TT]</f>
        <v>8</v>
      </c>
      <c r="G685" s="31"/>
      <c r="H685" s="31" t="s">
        <v>3976</v>
      </c>
      <c r="I685" s="40">
        <v>8</v>
      </c>
      <c r="K685" s="39" t="str">
        <f>IF(IMPORT[[#This Row],[b1]]="","",IMPORT[[#This Row],[b1]]-IMPORT[[#This Row],[a1]])</f>
        <v/>
      </c>
      <c r="L685" s="40">
        <f ca="1">SUM(INDIRECT(IMPORT_VAR[TABLENAME]&amp;"[@a"&amp;$1:$1-1&amp;"]"),INDIRECT(IMPORT_VAR[TABLENAME]&amp;"[@c"&amp;$1:$1-1&amp;"]"))</f>
        <v>8</v>
      </c>
      <c r="M685" s="31"/>
      <c r="N685" s="39" t="str">
        <f>IF(IMPORT[[#This Row],[b2]]="","",IMPORT[[#This Row],[b2]]-IMPORT[[#This Row],[a2]])</f>
        <v/>
      </c>
      <c r="O685" s="40">
        <f ca="1">SUM(INDIRECT(IMPORT_VAR[TABLENAME]&amp;"[@a"&amp;$1:$1-1&amp;"]"),INDIRECT(IMPORT_VAR[TABLENAME]&amp;"[@c"&amp;$1:$1-1&amp;"]"))</f>
        <v>8</v>
      </c>
      <c r="P685" s="33"/>
      <c r="Q685" s="41" t="str">
        <f>IF(IMPORT[[#This Row],[b3]]="","",IMPORT[[#This Row],[b3]]-IMPORT[[#This Row],[a3]])</f>
        <v/>
      </c>
      <c r="R685" s="40">
        <f ca="1">SUM(INDIRECT(IMPORT_VAR[TABLENAME]&amp;"[@a"&amp;$1:$1-1&amp;"]"),INDIRECT(IMPORT_VAR[TABLENAME]&amp;"[@c"&amp;$1:$1-1&amp;"]"))</f>
        <v>8</v>
      </c>
      <c r="S685" s="33"/>
      <c r="T685" s="41" t="str">
        <f>IF(IMPORT[[#This Row],[b4]]="","",IMPORT[[#This Row],[b4]]-IMPORT[[#This Row],[a4]])</f>
        <v/>
      </c>
      <c r="U685" s="40">
        <f ca="1">SUM(INDIRECT(IMPORT_VAR[TABLENAME]&amp;"[@a"&amp;$1:$1-1&amp;"]"),INDIRECT(IMPORT_VAR[TABLENAME]&amp;"[@c"&amp;$1:$1-1&amp;"]"))</f>
        <v>8</v>
      </c>
      <c r="V685" s="41"/>
      <c r="W685" s="31"/>
      <c r="X685" s="39" t="str">
        <f>IF(IMPORT[[#This Row],[b5]]="","",IMPORT[[#This Row],[b5]]-IMPORT[[#This Row],[a5]])</f>
        <v/>
      </c>
      <c r="Y685" s="50">
        <f ca="1">SUM(INDIRECT(IMPORT_VAR[TABLENAME]&amp;"[@a"&amp;$1:$1-1&amp;"]"),INDIRECT(IMPORT_VAR[TABLENAME]&amp;"[@c"&amp;$1:$1-1&amp;"]"))</f>
        <v>8</v>
      </c>
      <c r="Z685" s="51" t="s">
        <v>5707</v>
      </c>
      <c r="AA685" s="51" t="s">
        <v>3982</v>
      </c>
      <c r="AB685" s="52"/>
      <c r="AC685" s="52" t="str">
        <f>CONCATENATE(IMPORT[[#This Row],[1]]," ",IMPORT[[#This Row],[2]],IF(IMPORT[[#This Row],[3]]="","",CONCATENATE(" ",IMPORT[[#This Row],[3]])))</f>
        <v>Pensil Case P-188</v>
      </c>
      <c r="AD685" s="52" t="str">
        <f>CONCATENATE("Import ",IMPORT[[#This Row],[Ket]])</f>
        <v>Import D2</v>
      </c>
      <c r="AE685" s="52">
        <v>160</v>
      </c>
      <c r="AF685" s="52" t="s">
        <v>5118</v>
      </c>
      <c r="AG685" s="52" t="s">
        <v>5780</v>
      </c>
      <c r="AH685" s="52">
        <f ca="1">IMPORT[[#This Row],[C]]</f>
        <v>8</v>
      </c>
      <c r="AI685" s="126" t="str">
        <f>CONCATENATE(IMPORT[[#This Row],[6]]," ",IMPORT[[#This Row],[7]])</f>
        <v>160 PCS</v>
      </c>
    </row>
    <row r="686" spans="1:35">
      <c r="A686" s="102">
        <v>684</v>
      </c>
      <c r="B686" s="39">
        <f ca="1">IF(IMPORT[[#This Row],[C]]&lt;1,"",ROW()-2)</f>
        <v>684</v>
      </c>
      <c r="C686" s="57" t="s">
        <v>3918</v>
      </c>
      <c r="D686" s="31" t="s">
        <v>3140</v>
      </c>
      <c r="E686" s="31">
        <v>576</v>
      </c>
      <c r="F686" s="39">
        <f ca="1">IMPORT[TT]</f>
        <v>5</v>
      </c>
      <c r="G686" s="31"/>
      <c r="H686" s="31" t="s">
        <v>3976</v>
      </c>
      <c r="I686" s="40">
        <v>5</v>
      </c>
      <c r="K686" s="39" t="str">
        <f>IF(IMPORT[[#This Row],[b1]]="","",IMPORT[[#This Row],[b1]]-IMPORT[[#This Row],[a1]])</f>
        <v/>
      </c>
      <c r="L686" s="40">
        <f ca="1">SUM(INDIRECT(IMPORT_VAR[TABLENAME]&amp;"[@a"&amp;$1:$1-1&amp;"]"),INDIRECT(IMPORT_VAR[TABLENAME]&amp;"[@c"&amp;$1:$1-1&amp;"]"))</f>
        <v>5</v>
      </c>
      <c r="M686" s="31"/>
      <c r="N686" s="39" t="str">
        <f>IF(IMPORT[[#This Row],[b2]]="","",IMPORT[[#This Row],[b2]]-IMPORT[[#This Row],[a2]])</f>
        <v/>
      </c>
      <c r="O686" s="40">
        <f ca="1">SUM(INDIRECT(IMPORT_VAR[TABLENAME]&amp;"[@a"&amp;$1:$1-1&amp;"]"),INDIRECT(IMPORT_VAR[TABLENAME]&amp;"[@c"&amp;$1:$1-1&amp;"]"))</f>
        <v>5</v>
      </c>
      <c r="P686" s="33"/>
      <c r="Q686" s="41" t="str">
        <f>IF(IMPORT[[#This Row],[b3]]="","",IMPORT[[#This Row],[b3]]-IMPORT[[#This Row],[a3]])</f>
        <v/>
      </c>
      <c r="R686" s="40">
        <f ca="1">SUM(INDIRECT(IMPORT_VAR[TABLENAME]&amp;"[@a"&amp;$1:$1-1&amp;"]"),INDIRECT(IMPORT_VAR[TABLENAME]&amp;"[@c"&amp;$1:$1-1&amp;"]"))</f>
        <v>5</v>
      </c>
      <c r="S686" s="33"/>
      <c r="T686" s="41" t="str">
        <f>IF(IMPORT[[#This Row],[b4]]="","",IMPORT[[#This Row],[b4]]-IMPORT[[#This Row],[a4]])</f>
        <v/>
      </c>
      <c r="U686" s="40">
        <f ca="1">SUM(INDIRECT(IMPORT_VAR[TABLENAME]&amp;"[@a"&amp;$1:$1-1&amp;"]"),INDIRECT(IMPORT_VAR[TABLENAME]&amp;"[@c"&amp;$1:$1-1&amp;"]"))</f>
        <v>5</v>
      </c>
      <c r="V686" s="41"/>
      <c r="W686" s="31"/>
      <c r="X686" s="39" t="str">
        <f>IF(IMPORT[[#This Row],[b5]]="","",IMPORT[[#This Row],[b5]]-IMPORT[[#This Row],[a5]])</f>
        <v/>
      </c>
      <c r="Y686" s="50">
        <f ca="1">SUM(INDIRECT(IMPORT_VAR[TABLENAME]&amp;"[@a"&amp;$1:$1-1&amp;"]"),INDIRECT(IMPORT_VAR[TABLENAME]&amp;"[@c"&amp;$1:$1-1&amp;"]"))</f>
        <v>5</v>
      </c>
      <c r="Z686" s="51" t="s">
        <v>5665</v>
      </c>
      <c r="AA686" s="51" t="s">
        <v>3918</v>
      </c>
      <c r="AB686" s="51"/>
      <c r="AC686" s="51" t="str">
        <f>CONCATENATE(IMPORT[[#This Row],[1]]," ",IMPORT[[#This Row],[2]],IF(IMPORT[[#This Row],[3]]="","",CONCATENATE(" ",IMPORT[[#This Row],[3]])))</f>
        <v>Tipe-ex Kertas NO.8557</v>
      </c>
      <c r="AD686" s="51" t="str">
        <f>CONCATENATE("Import ",IMPORT[[#This Row],[Ket]])</f>
        <v>Import D2</v>
      </c>
      <c r="AE686" s="52">
        <v>576</v>
      </c>
      <c r="AF686" s="52" t="s">
        <v>5118</v>
      </c>
      <c r="AG686" s="52" t="s">
        <v>5780</v>
      </c>
      <c r="AH686" s="52">
        <f ca="1">IMPORT[[#This Row],[C]]</f>
        <v>5</v>
      </c>
      <c r="AI686" s="126" t="str">
        <f>CONCATENATE(IMPORT[[#This Row],[6]]," ",IMPORT[[#This Row],[7]])</f>
        <v>576 PCS</v>
      </c>
    </row>
    <row r="687" spans="1:35">
      <c r="A687" s="102">
        <v>685</v>
      </c>
      <c r="B687" s="39">
        <f ca="1">IF(IMPORT[[#This Row],[C]]&lt;1,"",ROW()-2)</f>
        <v>685</v>
      </c>
      <c r="C687" s="57" t="s">
        <v>3920</v>
      </c>
      <c r="D687" s="31" t="s">
        <v>3140</v>
      </c>
      <c r="E687" s="31">
        <v>576</v>
      </c>
      <c r="F687" s="39">
        <f ca="1">IMPORT[TT]</f>
        <v>8</v>
      </c>
      <c r="G687" s="31"/>
      <c r="H687" s="31" t="s">
        <v>3976</v>
      </c>
      <c r="I687" s="40">
        <v>8</v>
      </c>
      <c r="K687" s="39" t="str">
        <f>IF(IMPORT[[#This Row],[b1]]="","",IMPORT[[#This Row],[b1]]-IMPORT[[#This Row],[a1]])</f>
        <v/>
      </c>
      <c r="L687" s="40">
        <f ca="1">SUM(INDIRECT(IMPORT_VAR[TABLENAME]&amp;"[@a"&amp;$1:$1-1&amp;"]"),INDIRECT(IMPORT_VAR[TABLENAME]&amp;"[@c"&amp;$1:$1-1&amp;"]"))</f>
        <v>8</v>
      </c>
      <c r="M687" s="31"/>
      <c r="N687" s="39" t="str">
        <f>IF(IMPORT[[#This Row],[b2]]="","",IMPORT[[#This Row],[b2]]-IMPORT[[#This Row],[a2]])</f>
        <v/>
      </c>
      <c r="O687" s="40">
        <f ca="1">SUM(INDIRECT(IMPORT_VAR[TABLENAME]&amp;"[@a"&amp;$1:$1-1&amp;"]"),INDIRECT(IMPORT_VAR[TABLENAME]&amp;"[@c"&amp;$1:$1-1&amp;"]"))</f>
        <v>8</v>
      </c>
      <c r="P687" s="33"/>
      <c r="Q687" s="41" t="str">
        <f>IF(IMPORT[[#This Row],[b3]]="","",IMPORT[[#This Row],[b3]]-IMPORT[[#This Row],[a3]])</f>
        <v/>
      </c>
      <c r="R687" s="40">
        <f ca="1">SUM(INDIRECT(IMPORT_VAR[TABLENAME]&amp;"[@a"&amp;$1:$1-1&amp;"]"),INDIRECT(IMPORT_VAR[TABLENAME]&amp;"[@c"&amp;$1:$1-1&amp;"]"))</f>
        <v>8</v>
      </c>
      <c r="S687" s="33"/>
      <c r="T687" s="41" t="str">
        <f>IF(IMPORT[[#This Row],[b4]]="","",IMPORT[[#This Row],[b4]]-IMPORT[[#This Row],[a4]])</f>
        <v/>
      </c>
      <c r="U687" s="40">
        <f ca="1">SUM(INDIRECT(IMPORT_VAR[TABLENAME]&amp;"[@a"&amp;$1:$1-1&amp;"]"),INDIRECT(IMPORT_VAR[TABLENAME]&amp;"[@c"&amp;$1:$1-1&amp;"]"))</f>
        <v>8</v>
      </c>
      <c r="V687" s="41"/>
      <c r="W687" s="31"/>
      <c r="X687" s="39" t="str">
        <f>IF(IMPORT[[#This Row],[b5]]="","",IMPORT[[#This Row],[b5]]-IMPORT[[#This Row],[a5]])</f>
        <v/>
      </c>
      <c r="Y687" s="50">
        <f ca="1">SUM(INDIRECT(IMPORT_VAR[TABLENAME]&amp;"[@a"&amp;$1:$1-1&amp;"]"),INDIRECT(IMPORT_VAR[TABLENAME]&amp;"[@c"&amp;$1:$1-1&amp;"]"))</f>
        <v>8</v>
      </c>
      <c r="Z687" s="51" t="s">
        <v>5665</v>
      </c>
      <c r="AA687" s="51" t="s">
        <v>3920</v>
      </c>
      <c r="AB687" s="51"/>
      <c r="AC687" s="51" t="str">
        <f>CONCATENATE(IMPORT[[#This Row],[1]]," ",IMPORT[[#This Row],[2]],IF(IMPORT[[#This Row],[3]]="","",CONCATENATE(" ",IMPORT[[#This Row],[3]])))</f>
        <v>Tipe-ex Kertas NO.8546</v>
      </c>
      <c r="AD687" s="51" t="str">
        <f>CONCATENATE("Import ",IMPORT[[#This Row],[Ket]])</f>
        <v>Import D2</v>
      </c>
      <c r="AE687" s="52">
        <v>576</v>
      </c>
      <c r="AF687" s="52" t="s">
        <v>5118</v>
      </c>
      <c r="AG687" s="52" t="s">
        <v>5780</v>
      </c>
      <c r="AH687" s="52">
        <f ca="1">IMPORT[[#This Row],[C]]</f>
        <v>8</v>
      </c>
      <c r="AI687" s="126" t="str">
        <f>CONCATENATE(IMPORT[[#This Row],[6]]," ",IMPORT[[#This Row],[7]])</f>
        <v>576 PCS</v>
      </c>
    </row>
    <row r="688" spans="1:35">
      <c r="A688" s="102">
        <v>686</v>
      </c>
      <c r="B688" s="39">
        <f ca="1">IF(IMPORT[[#This Row],[C]]&lt;1,"",ROW()-2)</f>
        <v>686</v>
      </c>
      <c r="C688" s="57" t="s">
        <v>3922</v>
      </c>
      <c r="D688" s="31" t="s">
        <v>3140</v>
      </c>
      <c r="E688" s="31">
        <v>576</v>
      </c>
      <c r="F688" s="39">
        <f ca="1">IMPORT[TT]</f>
        <v>9</v>
      </c>
      <c r="G688" s="31"/>
      <c r="H688" s="31" t="s">
        <v>3976</v>
      </c>
      <c r="I688" s="40">
        <v>9</v>
      </c>
      <c r="K688" s="39" t="str">
        <f>IF(IMPORT[[#This Row],[b1]]="","",IMPORT[[#This Row],[b1]]-IMPORT[[#This Row],[a1]])</f>
        <v/>
      </c>
      <c r="L688" s="40">
        <f ca="1">SUM(INDIRECT(IMPORT_VAR[TABLENAME]&amp;"[@a"&amp;$1:$1-1&amp;"]"),INDIRECT(IMPORT_VAR[TABLENAME]&amp;"[@c"&amp;$1:$1-1&amp;"]"))</f>
        <v>9</v>
      </c>
      <c r="M688" s="31"/>
      <c r="N688" s="39" t="str">
        <f>IF(IMPORT[[#This Row],[b2]]="","",IMPORT[[#This Row],[b2]]-IMPORT[[#This Row],[a2]])</f>
        <v/>
      </c>
      <c r="O688" s="40">
        <f ca="1">SUM(INDIRECT(IMPORT_VAR[TABLENAME]&amp;"[@a"&amp;$1:$1-1&amp;"]"),INDIRECT(IMPORT_VAR[TABLENAME]&amp;"[@c"&amp;$1:$1-1&amp;"]"))</f>
        <v>9</v>
      </c>
      <c r="P688" s="33"/>
      <c r="Q688" s="41" t="str">
        <f>IF(IMPORT[[#This Row],[b3]]="","",IMPORT[[#This Row],[b3]]-IMPORT[[#This Row],[a3]])</f>
        <v/>
      </c>
      <c r="R688" s="40">
        <f ca="1">SUM(INDIRECT(IMPORT_VAR[TABLENAME]&amp;"[@a"&amp;$1:$1-1&amp;"]"),INDIRECT(IMPORT_VAR[TABLENAME]&amp;"[@c"&amp;$1:$1-1&amp;"]"))</f>
        <v>9</v>
      </c>
      <c r="S688" s="33"/>
      <c r="T688" s="41" t="str">
        <f>IF(IMPORT[[#This Row],[b4]]="","",IMPORT[[#This Row],[b4]]-IMPORT[[#This Row],[a4]])</f>
        <v/>
      </c>
      <c r="U688" s="40">
        <f ca="1">SUM(INDIRECT(IMPORT_VAR[TABLENAME]&amp;"[@a"&amp;$1:$1-1&amp;"]"),INDIRECT(IMPORT_VAR[TABLENAME]&amp;"[@c"&amp;$1:$1-1&amp;"]"))</f>
        <v>9</v>
      </c>
      <c r="V688" s="41"/>
      <c r="W688" s="31"/>
      <c r="X688" s="39" t="str">
        <f>IF(IMPORT[[#This Row],[b5]]="","",IMPORT[[#This Row],[b5]]-IMPORT[[#This Row],[a5]])</f>
        <v/>
      </c>
      <c r="Y688" s="50">
        <f ca="1">SUM(INDIRECT(IMPORT_VAR[TABLENAME]&amp;"[@a"&amp;$1:$1-1&amp;"]"),INDIRECT(IMPORT_VAR[TABLENAME]&amp;"[@c"&amp;$1:$1-1&amp;"]"))</f>
        <v>9</v>
      </c>
      <c r="Z688" s="51" t="s">
        <v>5665</v>
      </c>
      <c r="AA688" s="51" t="s">
        <v>3922</v>
      </c>
      <c r="AB688" s="51"/>
      <c r="AC688" s="51" t="str">
        <f>CONCATENATE(IMPORT[[#This Row],[1]]," ",IMPORT[[#This Row],[2]],IF(IMPORT[[#This Row],[3]]="","",CONCATENATE(" ",IMPORT[[#This Row],[3]])))</f>
        <v>Tipe-ex Kertas NO.8527</v>
      </c>
      <c r="AD688" s="51" t="str">
        <f>CONCATENATE("Import ",IMPORT[[#This Row],[Ket]])</f>
        <v>Import D2</v>
      </c>
      <c r="AE688" s="52">
        <v>576</v>
      </c>
      <c r="AF688" s="52" t="s">
        <v>5118</v>
      </c>
      <c r="AG688" s="52" t="s">
        <v>5780</v>
      </c>
      <c r="AH688" s="52">
        <f ca="1">IMPORT[[#This Row],[C]]</f>
        <v>9</v>
      </c>
      <c r="AI688" s="126" t="str">
        <f>CONCATENATE(IMPORT[[#This Row],[6]]," ",IMPORT[[#This Row],[7]])</f>
        <v>576 PCS</v>
      </c>
    </row>
    <row r="689" spans="1:35">
      <c r="A689" s="102">
        <v>687</v>
      </c>
      <c r="B689" s="39">
        <f ca="1">IF(IMPORT[[#This Row],[C]]&lt;1,"",ROW()-2)</f>
        <v>687</v>
      </c>
      <c r="C689" s="57" t="s">
        <v>3923</v>
      </c>
      <c r="D689" s="31" t="s">
        <v>3140</v>
      </c>
      <c r="E689" s="31">
        <v>576</v>
      </c>
      <c r="F689" s="39">
        <f ca="1">IMPORT[TT]</f>
        <v>7</v>
      </c>
      <c r="G689" s="31"/>
      <c r="H689" s="31" t="s">
        <v>3976</v>
      </c>
      <c r="I689" s="40">
        <v>7</v>
      </c>
      <c r="K689" s="39" t="str">
        <f>IF(IMPORT[[#This Row],[b1]]="","",IMPORT[[#This Row],[b1]]-IMPORT[[#This Row],[a1]])</f>
        <v/>
      </c>
      <c r="L689" s="40">
        <f ca="1">SUM(INDIRECT(IMPORT_VAR[TABLENAME]&amp;"[@a"&amp;$1:$1-1&amp;"]"),INDIRECT(IMPORT_VAR[TABLENAME]&amp;"[@c"&amp;$1:$1-1&amp;"]"))</f>
        <v>7</v>
      </c>
      <c r="M689" s="31"/>
      <c r="N689" s="39" t="str">
        <f>IF(IMPORT[[#This Row],[b2]]="","",IMPORT[[#This Row],[b2]]-IMPORT[[#This Row],[a2]])</f>
        <v/>
      </c>
      <c r="O689" s="40">
        <f ca="1">SUM(INDIRECT(IMPORT_VAR[TABLENAME]&amp;"[@a"&amp;$1:$1-1&amp;"]"),INDIRECT(IMPORT_VAR[TABLENAME]&amp;"[@c"&amp;$1:$1-1&amp;"]"))</f>
        <v>7</v>
      </c>
      <c r="P689" s="33"/>
      <c r="Q689" s="41" t="str">
        <f>IF(IMPORT[[#This Row],[b3]]="","",IMPORT[[#This Row],[b3]]-IMPORT[[#This Row],[a3]])</f>
        <v/>
      </c>
      <c r="R689" s="40">
        <f ca="1">SUM(INDIRECT(IMPORT_VAR[TABLENAME]&amp;"[@a"&amp;$1:$1-1&amp;"]"),INDIRECT(IMPORT_VAR[TABLENAME]&amp;"[@c"&amp;$1:$1-1&amp;"]"))</f>
        <v>7</v>
      </c>
      <c r="S689" s="33"/>
      <c r="T689" s="41" t="str">
        <f>IF(IMPORT[[#This Row],[b4]]="","",IMPORT[[#This Row],[b4]]-IMPORT[[#This Row],[a4]])</f>
        <v/>
      </c>
      <c r="U689" s="40">
        <f ca="1">SUM(INDIRECT(IMPORT_VAR[TABLENAME]&amp;"[@a"&amp;$1:$1-1&amp;"]"),INDIRECT(IMPORT_VAR[TABLENAME]&amp;"[@c"&amp;$1:$1-1&amp;"]"))</f>
        <v>7</v>
      </c>
      <c r="V689" s="41"/>
      <c r="W689" s="31"/>
      <c r="X689" s="39" t="str">
        <f>IF(IMPORT[[#This Row],[b5]]="","",IMPORT[[#This Row],[b5]]-IMPORT[[#This Row],[a5]])</f>
        <v/>
      </c>
      <c r="Y689" s="50">
        <f ca="1">SUM(INDIRECT(IMPORT_VAR[TABLENAME]&amp;"[@a"&amp;$1:$1-1&amp;"]"),INDIRECT(IMPORT_VAR[TABLENAME]&amp;"[@c"&amp;$1:$1-1&amp;"]"))</f>
        <v>7</v>
      </c>
      <c r="Z689" s="51" t="s">
        <v>5665</v>
      </c>
      <c r="AA689" s="51" t="s">
        <v>3923</v>
      </c>
      <c r="AB689" s="51"/>
      <c r="AC689" s="51" t="str">
        <f>CONCATENATE(IMPORT[[#This Row],[1]]," ",IMPORT[[#This Row],[2]],IF(IMPORT[[#This Row],[3]]="","",CONCATENATE(" ",IMPORT[[#This Row],[3]])))</f>
        <v>Tipe-ex Kertas NO.8528</v>
      </c>
      <c r="AD689" s="51" t="str">
        <f>CONCATENATE("Import ",IMPORT[[#This Row],[Ket]])</f>
        <v>Import D2</v>
      </c>
      <c r="AE689" s="52">
        <v>576</v>
      </c>
      <c r="AF689" s="52" t="s">
        <v>5118</v>
      </c>
      <c r="AG689" s="52" t="s">
        <v>5780</v>
      </c>
      <c r="AH689" s="52">
        <f ca="1">IMPORT[[#This Row],[C]]</f>
        <v>7</v>
      </c>
      <c r="AI689" s="126" t="str">
        <f>CONCATENATE(IMPORT[[#This Row],[6]]," ",IMPORT[[#This Row],[7]])</f>
        <v>576 PCS</v>
      </c>
    </row>
    <row r="690" spans="1:35">
      <c r="A690" s="102">
        <v>688</v>
      </c>
      <c r="B690" s="39">
        <f ca="1">IF(IMPORT[[#This Row],[C]]&lt;1,"",ROW()-2)</f>
        <v>688</v>
      </c>
      <c r="C690" s="57" t="s">
        <v>3904</v>
      </c>
      <c r="D690" s="31" t="s">
        <v>3140</v>
      </c>
      <c r="E690" s="31">
        <v>864</v>
      </c>
      <c r="F690" s="39">
        <f ca="1">IMPORT[TT]</f>
        <v>2</v>
      </c>
      <c r="G690" s="31"/>
      <c r="H690" s="31" t="s">
        <v>3976</v>
      </c>
      <c r="I690" s="40">
        <v>2</v>
      </c>
      <c r="K690" s="39" t="str">
        <f>IF(IMPORT[[#This Row],[b1]]="","",IMPORT[[#This Row],[b1]]-IMPORT[[#This Row],[a1]])</f>
        <v/>
      </c>
      <c r="L690" s="40">
        <f ca="1">SUM(INDIRECT(IMPORT_VAR[TABLENAME]&amp;"[@a"&amp;$1:$1-1&amp;"]"),INDIRECT(IMPORT_VAR[TABLENAME]&amp;"[@c"&amp;$1:$1-1&amp;"]"))</f>
        <v>2</v>
      </c>
      <c r="M690" s="31"/>
      <c r="N690" s="39" t="str">
        <f>IF(IMPORT[[#This Row],[b2]]="","",IMPORT[[#This Row],[b2]]-IMPORT[[#This Row],[a2]])</f>
        <v/>
      </c>
      <c r="O690" s="40">
        <f ca="1">SUM(INDIRECT(IMPORT_VAR[TABLENAME]&amp;"[@a"&amp;$1:$1-1&amp;"]"),INDIRECT(IMPORT_VAR[TABLENAME]&amp;"[@c"&amp;$1:$1-1&amp;"]"))</f>
        <v>2</v>
      </c>
      <c r="P690" s="33"/>
      <c r="Q690" s="41" t="str">
        <f>IF(IMPORT[[#This Row],[b3]]="","",IMPORT[[#This Row],[b3]]-IMPORT[[#This Row],[a3]])</f>
        <v/>
      </c>
      <c r="R690" s="40">
        <f ca="1">SUM(INDIRECT(IMPORT_VAR[TABLENAME]&amp;"[@a"&amp;$1:$1-1&amp;"]"),INDIRECT(IMPORT_VAR[TABLENAME]&amp;"[@c"&amp;$1:$1-1&amp;"]"))</f>
        <v>2</v>
      </c>
      <c r="S690" s="33"/>
      <c r="T690" s="41" t="str">
        <f>IF(IMPORT[[#This Row],[b4]]="","",IMPORT[[#This Row],[b4]]-IMPORT[[#This Row],[a4]])</f>
        <v/>
      </c>
      <c r="U690" s="40">
        <f ca="1">SUM(INDIRECT(IMPORT_VAR[TABLENAME]&amp;"[@a"&amp;$1:$1-1&amp;"]"),INDIRECT(IMPORT_VAR[TABLENAME]&amp;"[@c"&amp;$1:$1-1&amp;"]"))</f>
        <v>2</v>
      </c>
      <c r="V690" s="41"/>
      <c r="W690" s="31"/>
      <c r="X690" s="39" t="str">
        <f>IF(IMPORT[[#This Row],[b5]]="","",IMPORT[[#This Row],[b5]]-IMPORT[[#This Row],[a5]])</f>
        <v/>
      </c>
      <c r="Y690" s="50">
        <f ca="1">SUM(INDIRECT(IMPORT_VAR[TABLENAME]&amp;"[@a"&amp;$1:$1-1&amp;"]"),INDIRECT(IMPORT_VAR[TABLENAME]&amp;"[@c"&amp;$1:$1-1&amp;"]"))</f>
        <v>2</v>
      </c>
      <c r="Z690" s="51" t="s">
        <v>5665</v>
      </c>
      <c r="AA690" s="51" t="s">
        <v>3904</v>
      </c>
      <c r="AB690" s="51"/>
      <c r="AC690" s="51" t="str">
        <f>CONCATENATE(IMPORT[[#This Row],[1]]," ",IMPORT[[#This Row],[2]],IF(IMPORT[[#This Row],[3]]="","",CONCATENATE(" ",IMPORT[[#This Row],[3]])))</f>
        <v>Tipe-ex Kertas NO.9446</v>
      </c>
      <c r="AD690" s="51" t="str">
        <f>CONCATENATE("Import ",IMPORT[[#This Row],[Ket]])</f>
        <v>Import D2</v>
      </c>
      <c r="AE690" s="52">
        <v>864</v>
      </c>
      <c r="AF690" s="52" t="s">
        <v>5118</v>
      </c>
      <c r="AG690" s="52" t="s">
        <v>5780</v>
      </c>
      <c r="AH690" s="52">
        <f ca="1">IMPORT[[#This Row],[C]]</f>
        <v>2</v>
      </c>
      <c r="AI690" s="126" t="str">
        <f>CONCATENATE(IMPORT[[#This Row],[6]]," ",IMPORT[[#This Row],[7]])</f>
        <v>864 PCS</v>
      </c>
    </row>
    <row r="691" spans="1:35">
      <c r="A691" s="102">
        <v>689</v>
      </c>
      <c r="B691" s="39">
        <f ca="1">IF(IMPORT[[#This Row],[C]]&lt;1,"",ROW()-2)</f>
        <v>689</v>
      </c>
      <c r="C691" s="57" t="s">
        <v>3905</v>
      </c>
      <c r="D691" s="31" t="s">
        <v>3140</v>
      </c>
      <c r="E691" s="31">
        <v>864</v>
      </c>
      <c r="F691" s="39">
        <f ca="1">IMPORT[TT]</f>
        <v>6</v>
      </c>
      <c r="G691" s="31"/>
      <c r="H691" s="31" t="s">
        <v>3976</v>
      </c>
      <c r="I691" s="40">
        <v>6</v>
      </c>
      <c r="K691" s="39" t="str">
        <f>IF(IMPORT[[#This Row],[b1]]="","",IMPORT[[#This Row],[b1]]-IMPORT[[#This Row],[a1]])</f>
        <v/>
      </c>
      <c r="L691" s="40">
        <f ca="1">SUM(INDIRECT(IMPORT_VAR[TABLENAME]&amp;"[@a"&amp;$1:$1-1&amp;"]"),INDIRECT(IMPORT_VAR[TABLENAME]&amp;"[@c"&amp;$1:$1-1&amp;"]"))</f>
        <v>6</v>
      </c>
      <c r="M691" s="31"/>
      <c r="N691" s="39" t="str">
        <f>IF(IMPORT[[#This Row],[b2]]="","",IMPORT[[#This Row],[b2]]-IMPORT[[#This Row],[a2]])</f>
        <v/>
      </c>
      <c r="O691" s="40">
        <f ca="1">SUM(INDIRECT(IMPORT_VAR[TABLENAME]&amp;"[@a"&amp;$1:$1-1&amp;"]"),INDIRECT(IMPORT_VAR[TABLENAME]&amp;"[@c"&amp;$1:$1-1&amp;"]"))</f>
        <v>6</v>
      </c>
      <c r="P691" s="33"/>
      <c r="Q691" s="41" t="str">
        <f>IF(IMPORT[[#This Row],[b3]]="","",IMPORT[[#This Row],[b3]]-IMPORT[[#This Row],[a3]])</f>
        <v/>
      </c>
      <c r="R691" s="40">
        <f ca="1">SUM(INDIRECT(IMPORT_VAR[TABLENAME]&amp;"[@a"&amp;$1:$1-1&amp;"]"),INDIRECT(IMPORT_VAR[TABLENAME]&amp;"[@c"&amp;$1:$1-1&amp;"]"))</f>
        <v>6</v>
      </c>
      <c r="S691" s="33"/>
      <c r="T691" s="41" t="str">
        <f>IF(IMPORT[[#This Row],[b4]]="","",IMPORT[[#This Row],[b4]]-IMPORT[[#This Row],[a4]])</f>
        <v/>
      </c>
      <c r="U691" s="40">
        <f ca="1">SUM(INDIRECT(IMPORT_VAR[TABLENAME]&amp;"[@a"&amp;$1:$1-1&amp;"]"),INDIRECT(IMPORT_VAR[TABLENAME]&amp;"[@c"&amp;$1:$1-1&amp;"]"))</f>
        <v>6</v>
      </c>
      <c r="V691" s="41"/>
      <c r="W691" s="31"/>
      <c r="X691" s="39" t="str">
        <f>IF(IMPORT[[#This Row],[b5]]="","",IMPORT[[#This Row],[b5]]-IMPORT[[#This Row],[a5]])</f>
        <v/>
      </c>
      <c r="Y691" s="50">
        <f ca="1">SUM(INDIRECT(IMPORT_VAR[TABLENAME]&amp;"[@a"&amp;$1:$1-1&amp;"]"),INDIRECT(IMPORT_VAR[TABLENAME]&amp;"[@c"&amp;$1:$1-1&amp;"]"))</f>
        <v>6</v>
      </c>
      <c r="Z691" s="51" t="s">
        <v>5665</v>
      </c>
      <c r="AA691" s="51" t="s">
        <v>3905</v>
      </c>
      <c r="AB691" s="51"/>
      <c r="AC691" s="51" t="str">
        <f>CONCATENATE(IMPORT[[#This Row],[1]]," ",IMPORT[[#This Row],[2]],IF(IMPORT[[#This Row],[3]]="","",CONCATENATE(" ",IMPORT[[#This Row],[3]])))</f>
        <v>Tipe-ex Kertas NO.9443</v>
      </c>
      <c r="AD691" s="51" t="str">
        <f>CONCATENATE("Import ",IMPORT[[#This Row],[Ket]])</f>
        <v>Import D2</v>
      </c>
      <c r="AE691" s="52">
        <v>864</v>
      </c>
      <c r="AF691" s="52" t="s">
        <v>5118</v>
      </c>
      <c r="AG691" s="52" t="s">
        <v>5780</v>
      </c>
      <c r="AH691" s="52">
        <f ca="1">IMPORT[[#This Row],[C]]</f>
        <v>6</v>
      </c>
      <c r="AI691" s="126" t="str">
        <f>CONCATENATE(IMPORT[[#This Row],[6]]," ",IMPORT[[#This Row],[7]])</f>
        <v>864 PCS</v>
      </c>
    </row>
    <row r="692" spans="1:35">
      <c r="A692" s="102">
        <v>690</v>
      </c>
      <c r="B692" s="39">
        <f ca="1">IF(IMPORT[[#This Row],[C]]&lt;1,"",ROW()-2)</f>
        <v>690</v>
      </c>
      <c r="C692" s="57" t="s">
        <v>3907</v>
      </c>
      <c r="D692" s="31" t="s">
        <v>3140</v>
      </c>
      <c r="E692" s="31">
        <v>1152</v>
      </c>
      <c r="F692" s="39">
        <f ca="1">IMPORT[TT]</f>
        <v>7</v>
      </c>
      <c r="G692" s="31"/>
      <c r="H692" s="31" t="s">
        <v>3976</v>
      </c>
      <c r="I692" s="40">
        <v>7</v>
      </c>
      <c r="K692" s="39" t="str">
        <f>IF(IMPORT[[#This Row],[b1]]="","",IMPORT[[#This Row],[b1]]-IMPORT[[#This Row],[a1]])</f>
        <v/>
      </c>
      <c r="L692" s="40">
        <f ca="1">SUM(INDIRECT(IMPORT_VAR[TABLENAME]&amp;"[@a"&amp;$1:$1-1&amp;"]"),INDIRECT(IMPORT_VAR[TABLENAME]&amp;"[@c"&amp;$1:$1-1&amp;"]"))</f>
        <v>7</v>
      </c>
      <c r="M692" s="31"/>
      <c r="N692" s="39" t="str">
        <f>IF(IMPORT[[#This Row],[b2]]="","",IMPORT[[#This Row],[b2]]-IMPORT[[#This Row],[a2]])</f>
        <v/>
      </c>
      <c r="O692" s="40">
        <f ca="1">SUM(INDIRECT(IMPORT_VAR[TABLENAME]&amp;"[@a"&amp;$1:$1-1&amp;"]"),INDIRECT(IMPORT_VAR[TABLENAME]&amp;"[@c"&amp;$1:$1-1&amp;"]"))</f>
        <v>7</v>
      </c>
      <c r="P692" s="33"/>
      <c r="Q692" s="41" t="str">
        <f>IF(IMPORT[[#This Row],[b3]]="","",IMPORT[[#This Row],[b3]]-IMPORT[[#This Row],[a3]])</f>
        <v/>
      </c>
      <c r="R692" s="40">
        <f ca="1">SUM(INDIRECT(IMPORT_VAR[TABLENAME]&amp;"[@a"&amp;$1:$1-1&amp;"]"),INDIRECT(IMPORT_VAR[TABLENAME]&amp;"[@c"&amp;$1:$1-1&amp;"]"))</f>
        <v>7</v>
      </c>
      <c r="S692" s="33"/>
      <c r="T692" s="41" t="str">
        <f>IF(IMPORT[[#This Row],[b4]]="","",IMPORT[[#This Row],[b4]]-IMPORT[[#This Row],[a4]])</f>
        <v/>
      </c>
      <c r="U692" s="40">
        <f ca="1">SUM(INDIRECT(IMPORT_VAR[TABLENAME]&amp;"[@a"&amp;$1:$1-1&amp;"]"),INDIRECT(IMPORT_VAR[TABLENAME]&amp;"[@c"&amp;$1:$1-1&amp;"]"))</f>
        <v>7</v>
      </c>
      <c r="V692" s="41"/>
      <c r="W692" s="31"/>
      <c r="X692" s="39" t="str">
        <f>IF(IMPORT[[#This Row],[b5]]="","",IMPORT[[#This Row],[b5]]-IMPORT[[#This Row],[a5]])</f>
        <v/>
      </c>
      <c r="Y692" s="50">
        <f ca="1">SUM(INDIRECT(IMPORT_VAR[TABLENAME]&amp;"[@a"&amp;$1:$1-1&amp;"]"),INDIRECT(IMPORT_VAR[TABLENAME]&amp;"[@c"&amp;$1:$1-1&amp;"]"))</f>
        <v>7</v>
      </c>
      <c r="Z692" s="51" t="s">
        <v>5665</v>
      </c>
      <c r="AA692" s="51" t="s">
        <v>3907</v>
      </c>
      <c r="AB692" s="51"/>
      <c r="AC692" s="51" t="str">
        <f>CONCATENATE(IMPORT[[#This Row],[1]]," ",IMPORT[[#This Row],[2]],IF(IMPORT[[#This Row],[3]]="","",CONCATENATE(" ",IMPORT[[#This Row],[3]])))</f>
        <v>Tipe-ex Kertas NO.9461</v>
      </c>
      <c r="AD692" s="51" t="str">
        <f>CONCATENATE("Import ",IMPORT[[#This Row],[Ket]])</f>
        <v>Import D2</v>
      </c>
      <c r="AE692" s="52">
        <v>1152</v>
      </c>
      <c r="AF692" s="52" t="s">
        <v>5118</v>
      </c>
      <c r="AG692" s="52" t="s">
        <v>5780</v>
      </c>
      <c r="AH692" s="52">
        <f ca="1">IMPORT[[#This Row],[C]]</f>
        <v>7</v>
      </c>
      <c r="AI692" s="126" t="str">
        <f>CONCATENATE(IMPORT[[#This Row],[6]]," ",IMPORT[[#This Row],[7]])</f>
        <v>1152 PCS</v>
      </c>
    </row>
    <row r="693" spans="1:35">
      <c r="A693" s="102">
        <v>691</v>
      </c>
      <c r="B693" s="39">
        <f ca="1">IF(IMPORT[[#This Row],[C]]&lt;1,"",ROW()-2)</f>
        <v>691</v>
      </c>
      <c r="C693" s="57" t="s">
        <v>3908</v>
      </c>
      <c r="D693" s="31" t="s">
        <v>3140</v>
      </c>
      <c r="E693" s="31">
        <v>864</v>
      </c>
      <c r="F693" s="39">
        <f ca="1">IMPORT[TT]</f>
        <v>7</v>
      </c>
      <c r="G693" s="31"/>
      <c r="H693" s="31" t="s">
        <v>3976</v>
      </c>
      <c r="I693" s="40">
        <v>7</v>
      </c>
      <c r="K693" s="39" t="str">
        <f>IF(IMPORT[[#This Row],[b1]]="","",IMPORT[[#This Row],[b1]]-IMPORT[[#This Row],[a1]])</f>
        <v/>
      </c>
      <c r="L693" s="40">
        <f ca="1">SUM(INDIRECT(IMPORT_VAR[TABLENAME]&amp;"[@a"&amp;$1:$1-1&amp;"]"),INDIRECT(IMPORT_VAR[TABLENAME]&amp;"[@c"&amp;$1:$1-1&amp;"]"))</f>
        <v>7</v>
      </c>
      <c r="M693" s="31"/>
      <c r="N693" s="39" t="str">
        <f>IF(IMPORT[[#This Row],[b2]]="","",IMPORT[[#This Row],[b2]]-IMPORT[[#This Row],[a2]])</f>
        <v/>
      </c>
      <c r="O693" s="40">
        <f ca="1">SUM(INDIRECT(IMPORT_VAR[TABLENAME]&amp;"[@a"&amp;$1:$1-1&amp;"]"),INDIRECT(IMPORT_VAR[TABLENAME]&amp;"[@c"&amp;$1:$1-1&amp;"]"))</f>
        <v>7</v>
      </c>
      <c r="P693" s="33"/>
      <c r="Q693" s="41" t="str">
        <f>IF(IMPORT[[#This Row],[b3]]="","",IMPORT[[#This Row],[b3]]-IMPORT[[#This Row],[a3]])</f>
        <v/>
      </c>
      <c r="R693" s="40">
        <f ca="1">SUM(INDIRECT(IMPORT_VAR[TABLENAME]&amp;"[@a"&amp;$1:$1-1&amp;"]"),INDIRECT(IMPORT_VAR[TABLENAME]&amp;"[@c"&amp;$1:$1-1&amp;"]"))</f>
        <v>7</v>
      </c>
      <c r="S693" s="33"/>
      <c r="T693" s="41" t="str">
        <f>IF(IMPORT[[#This Row],[b4]]="","",IMPORT[[#This Row],[b4]]-IMPORT[[#This Row],[a4]])</f>
        <v/>
      </c>
      <c r="U693" s="40">
        <f ca="1">SUM(INDIRECT(IMPORT_VAR[TABLENAME]&amp;"[@a"&amp;$1:$1-1&amp;"]"),INDIRECT(IMPORT_VAR[TABLENAME]&amp;"[@c"&amp;$1:$1-1&amp;"]"))</f>
        <v>7</v>
      </c>
      <c r="V693" s="41"/>
      <c r="W693" s="31"/>
      <c r="X693" s="39" t="str">
        <f>IF(IMPORT[[#This Row],[b5]]="","",IMPORT[[#This Row],[b5]]-IMPORT[[#This Row],[a5]])</f>
        <v/>
      </c>
      <c r="Y693" s="50">
        <f ca="1">SUM(INDIRECT(IMPORT_VAR[TABLENAME]&amp;"[@a"&amp;$1:$1-1&amp;"]"),INDIRECT(IMPORT_VAR[TABLENAME]&amp;"[@c"&amp;$1:$1-1&amp;"]"))</f>
        <v>7</v>
      </c>
      <c r="Z693" s="51" t="s">
        <v>5665</v>
      </c>
      <c r="AA693" s="51" t="s">
        <v>3908</v>
      </c>
      <c r="AB693" s="51"/>
      <c r="AC693" s="51" t="str">
        <f>CONCATENATE(IMPORT[[#This Row],[1]]," ",IMPORT[[#This Row],[2]],IF(IMPORT[[#This Row],[3]]="","",CONCATENATE(" ",IMPORT[[#This Row],[3]])))</f>
        <v>Tipe-ex Kertas NO.9442</v>
      </c>
      <c r="AD693" s="51" t="str">
        <f>CONCATENATE("Import ",IMPORT[[#This Row],[Ket]])</f>
        <v>Import D2</v>
      </c>
      <c r="AE693" s="52">
        <v>864</v>
      </c>
      <c r="AF693" s="52" t="s">
        <v>5118</v>
      </c>
      <c r="AG693" s="52" t="s">
        <v>5780</v>
      </c>
      <c r="AH693" s="52">
        <f ca="1">IMPORT[[#This Row],[C]]</f>
        <v>7</v>
      </c>
      <c r="AI693" s="126" t="str">
        <f>CONCATENATE(IMPORT[[#This Row],[6]]," ",IMPORT[[#This Row],[7]])</f>
        <v>864 PCS</v>
      </c>
    </row>
    <row r="694" spans="1:35">
      <c r="A694" s="102">
        <v>692</v>
      </c>
      <c r="B694" s="39">
        <f ca="1">IF(IMPORT[[#This Row],[C]]&lt;1,"",ROW()-2)</f>
        <v>692</v>
      </c>
      <c r="C694" s="57" t="s">
        <v>3911</v>
      </c>
      <c r="D694" s="31" t="s">
        <v>3140</v>
      </c>
      <c r="E694" s="31">
        <v>1152</v>
      </c>
      <c r="F694" s="39">
        <f ca="1">IMPORT[TT]</f>
        <v>7</v>
      </c>
      <c r="G694" s="31"/>
      <c r="H694" s="31" t="s">
        <v>3976</v>
      </c>
      <c r="I694" s="40">
        <v>7</v>
      </c>
      <c r="K694" s="39" t="str">
        <f>IF(IMPORT[[#This Row],[b1]]="","",IMPORT[[#This Row],[b1]]-IMPORT[[#This Row],[a1]])</f>
        <v/>
      </c>
      <c r="L694" s="40">
        <f ca="1">SUM(INDIRECT(IMPORT_VAR[TABLENAME]&amp;"[@a"&amp;$1:$1-1&amp;"]"),INDIRECT(IMPORT_VAR[TABLENAME]&amp;"[@c"&amp;$1:$1-1&amp;"]"))</f>
        <v>7</v>
      </c>
      <c r="M694" s="31"/>
      <c r="N694" s="39" t="str">
        <f>IF(IMPORT[[#This Row],[b2]]="","",IMPORT[[#This Row],[b2]]-IMPORT[[#This Row],[a2]])</f>
        <v/>
      </c>
      <c r="O694" s="40">
        <f ca="1">SUM(INDIRECT(IMPORT_VAR[TABLENAME]&amp;"[@a"&amp;$1:$1-1&amp;"]"),INDIRECT(IMPORT_VAR[TABLENAME]&amp;"[@c"&amp;$1:$1-1&amp;"]"))</f>
        <v>7</v>
      </c>
      <c r="P694" s="33"/>
      <c r="Q694" s="41" t="str">
        <f>IF(IMPORT[[#This Row],[b3]]="","",IMPORT[[#This Row],[b3]]-IMPORT[[#This Row],[a3]])</f>
        <v/>
      </c>
      <c r="R694" s="40">
        <f ca="1">SUM(INDIRECT(IMPORT_VAR[TABLENAME]&amp;"[@a"&amp;$1:$1-1&amp;"]"),INDIRECT(IMPORT_VAR[TABLENAME]&amp;"[@c"&amp;$1:$1-1&amp;"]"))</f>
        <v>7</v>
      </c>
      <c r="S694" s="33"/>
      <c r="T694" s="41" t="str">
        <f>IF(IMPORT[[#This Row],[b4]]="","",IMPORT[[#This Row],[b4]]-IMPORT[[#This Row],[a4]])</f>
        <v/>
      </c>
      <c r="U694" s="40">
        <f ca="1">SUM(INDIRECT(IMPORT_VAR[TABLENAME]&amp;"[@a"&amp;$1:$1-1&amp;"]"),INDIRECT(IMPORT_VAR[TABLENAME]&amp;"[@c"&amp;$1:$1-1&amp;"]"))</f>
        <v>7</v>
      </c>
      <c r="V694" s="41"/>
      <c r="W694" s="31"/>
      <c r="X694" s="39" t="str">
        <f>IF(IMPORT[[#This Row],[b5]]="","",IMPORT[[#This Row],[b5]]-IMPORT[[#This Row],[a5]])</f>
        <v/>
      </c>
      <c r="Y694" s="50">
        <f ca="1">SUM(INDIRECT(IMPORT_VAR[TABLENAME]&amp;"[@a"&amp;$1:$1-1&amp;"]"),INDIRECT(IMPORT_VAR[TABLENAME]&amp;"[@c"&amp;$1:$1-1&amp;"]"))</f>
        <v>7</v>
      </c>
      <c r="Z694" s="51" t="s">
        <v>5665</v>
      </c>
      <c r="AA694" s="51" t="s">
        <v>3911</v>
      </c>
      <c r="AB694" s="51"/>
      <c r="AC694" s="51" t="str">
        <f>CONCATENATE(IMPORT[[#This Row],[1]]," ",IMPORT[[#This Row],[2]],IF(IMPORT[[#This Row],[3]]="","",CONCATENATE(" ",IMPORT[[#This Row],[3]])))</f>
        <v>Tipe-ex Kertas NO.9462</v>
      </c>
      <c r="AD694" s="51" t="str">
        <f>CONCATENATE("Import ",IMPORT[[#This Row],[Ket]])</f>
        <v>Import D2</v>
      </c>
      <c r="AE694" s="52">
        <v>1152</v>
      </c>
      <c r="AF694" s="52" t="s">
        <v>5118</v>
      </c>
      <c r="AG694" s="52" t="s">
        <v>5780</v>
      </c>
      <c r="AH694" s="52">
        <f ca="1">IMPORT[[#This Row],[C]]</f>
        <v>7</v>
      </c>
      <c r="AI694" s="126" t="str">
        <f>CONCATENATE(IMPORT[[#This Row],[6]]," ",IMPORT[[#This Row],[7]])</f>
        <v>1152 PCS</v>
      </c>
    </row>
    <row r="695" spans="1:35">
      <c r="A695" s="102">
        <v>693</v>
      </c>
      <c r="B695" s="39">
        <f ca="1">IF(IMPORT[[#This Row],[C]]&lt;1,"",ROW()-2)</f>
        <v>693</v>
      </c>
      <c r="C695" s="57" t="s">
        <v>3910</v>
      </c>
      <c r="D695" s="31" t="s">
        <v>3140</v>
      </c>
      <c r="E695" s="31">
        <v>1152</v>
      </c>
      <c r="F695" s="39">
        <f ca="1">IMPORT[TT]</f>
        <v>6</v>
      </c>
      <c r="G695" s="31"/>
      <c r="H695" s="31" t="s">
        <v>3976</v>
      </c>
      <c r="I695" s="40">
        <v>6</v>
      </c>
      <c r="K695" s="39" t="str">
        <f>IF(IMPORT[[#This Row],[b1]]="","",IMPORT[[#This Row],[b1]]-IMPORT[[#This Row],[a1]])</f>
        <v/>
      </c>
      <c r="L695" s="40">
        <f ca="1">SUM(INDIRECT(IMPORT_VAR[TABLENAME]&amp;"[@a"&amp;$1:$1-1&amp;"]"),INDIRECT(IMPORT_VAR[TABLENAME]&amp;"[@c"&amp;$1:$1-1&amp;"]"))</f>
        <v>6</v>
      </c>
      <c r="M695" s="31"/>
      <c r="N695" s="39" t="str">
        <f>IF(IMPORT[[#This Row],[b2]]="","",IMPORT[[#This Row],[b2]]-IMPORT[[#This Row],[a2]])</f>
        <v/>
      </c>
      <c r="O695" s="40">
        <f ca="1">SUM(INDIRECT(IMPORT_VAR[TABLENAME]&amp;"[@a"&amp;$1:$1-1&amp;"]"),INDIRECT(IMPORT_VAR[TABLENAME]&amp;"[@c"&amp;$1:$1-1&amp;"]"))</f>
        <v>6</v>
      </c>
      <c r="P695" s="33"/>
      <c r="Q695" s="41" t="str">
        <f>IF(IMPORT[[#This Row],[b3]]="","",IMPORT[[#This Row],[b3]]-IMPORT[[#This Row],[a3]])</f>
        <v/>
      </c>
      <c r="R695" s="40">
        <f ca="1">SUM(INDIRECT(IMPORT_VAR[TABLENAME]&amp;"[@a"&amp;$1:$1-1&amp;"]"),INDIRECT(IMPORT_VAR[TABLENAME]&amp;"[@c"&amp;$1:$1-1&amp;"]"))</f>
        <v>6</v>
      </c>
      <c r="S695" s="33"/>
      <c r="T695" s="41" t="str">
        <f>IF(IMPORT[[#This Row],[b4]]="","",IMPORT[[#This Row],[b4]]-IMPORT[[#This Row],[a4]])</f>
        <v/>
      </c>
      <c r="U695" s="40">
        <f ca="1">SUM(INDIRECT(IMPORT_VAR[TABLENAME]&amp;"[@a"&amp;$1:$1-1&amp;"]"),INDIRECT(IMPORT_VAR[TABLENAME]&amp;"[@c"&amp;$1:$1-1&amp;"]"))</f>
        <v>6</v>
      </c>
      <c r="V695" s="41"/>
      <c r="W695" s="31"/>
      <c r="X695" s="39" t="str">
        <f>IF(IMPORT[[#This Row],[b5]]="","",IMPORT[[#This Row],[b5]]-IMPORT[[#This Row],[a5]])</f>
        <v/>
      </c>
      <c r="Y695" s="50">
        <f ca="1">SUM(INDIRECT(IMPORT_VAR[TABLENAME]&amp;"[@a"&amp;$1:$1-1&amp;"]"),INDIRECT(IMPORT_VAR[TABLENAME]&amp;"[@c"&amp;$1:$1-1&amp;"]"))</f>
        <v>6</v>
      </c>
      <c r="Z695" s="51" t="s">
        <v>5665</v>
      </c>
      <c r="AA695" s="51" t="s">
        <v>3910</v>
      </c>
      <c r="AB695" s="51"/>
      <c r="AC695" s="51" t="str">
        <f>CONCATENATE(IMPORT[[#This Row],[1]]," ",IMPORT[[#This Row],[2]],IF(IMPORT[[#This Row],[3]]="","",CONCATENATE(" ",IMPORT[[#This Row],[3]])))</f>
        <v>Tipe-ex Kertas NO.9459</v>
      </c>
      <c r="AD695" s="51" t="str">
        <f>CONCATENATE("Import ",IMPORT[[#This Row],[Ket]])</f>
        <v>Import D2</v>
      </c>
      <c r="AE695" s="52">
        <v>1152</v>
      </c>
      <c r="AF695" s="52" t="s">
        <v>5118</v>
      </c>
      <c r="AG695" s="52" t="s">
        <v>5780</v>
      </c>
      <c r="AH695" s="52">
        <f ca="1">IMPORT[[#This Row],[C]]</f>
        <v>6</v>
      </c>
      <c r="AI695" s="126" t="str">
        <f>CONCATENATE(IMPORT[[#This Row],[6]]," ",IMPORT[[#This Row],[7]])</f>
        <v>1152 PCS</v>
      </c>
    </row>
    <row r="696" spans="1:35">
      <c r="A696" s="102">
        <v>694</v>
      </c>
      <c r="B696" s="39">
        <f ca="1">IF(IMPORT[[#This Row],[C]]&lt;1,"",ROW()-2)</f>
        <v>694</v>
      </c>
      <c r="C696" s="57" t="s">
        <v>3906</v>
      </c>
      <c r="D696" s="31" t="s">
        <v>3140</v>
      </c>
      <c r="E696" s="31">
        <v>864</v>
      </c>
      <c r="F696" s="39">
        <f ca="1">IMPORT[TT]</f>
        <v>3</v>
      </c>
      <c r="G696" s="31"/>
      <c r="H696" s="31" t="s">
        <v>3976</v>
      </c>
      <c r="I696" s="40">
        <v>3</v>
      </c>
      <c r="K696" s="39" t="str">
        <f>IF(IMPORT[[#This Row],[b1]]="","",IMPORT[[#This Row],[b1]]-IMPORT[[#This Row],[a1]])</f>
        <v/>
      </c>
      <c r="L696" s="40">
        <f ca="1">SUM(INDIRECT(IMPORT_VAR[TABLENAME]&amp;"[@a"&amp;$1:$1-1&amp;"]"),INDIRECT(IMPORT_VAR[TABLENAME]&amp;"[@c"&amp;$1:$1-1&amp;"]"))</f>
        <v>3</v>
      </c>
      <c r="M696" s="31"/>
      <c r="N696" s="39" t="str">
        <f>IF(IMPORT[[#This Row],[b2]]="","",IMPORT[[#This Row],[b2]]-IMPORT[[#This Row],[a2]])</f>
        <v/>
      </c>
      <c r="O696" s="40">
        <f ca="1">SUM(INDIRECT(IMPORT_VAR[TABLENAME]&amp;"[@a"&amp;$1:$1-1&amp;"]"),INDIRECT(IMPORT_VAR[TABLENAME]&amp;"[@c"&amp;$1:$1-1&amp;"]"))</f>
        <v>3</v>
      </c>
      <c r="P696" s="33"/>
      <c r="Q696" s="41" t="str">
        <f>IF(IMPORT[[#This Row],[b3]]="","",IMPORT[[#This Row],[b3]]-IMPORT[[#This Row],[a3]])</f>
        <v/>
      </c>
      <c r="R696" s="40">
        <f ca="1">SUM(INDIRECT(IMPORT_VAR[TABLENAME]&amp;"[@a"&amp;$1:$1-1&amp;"]"),INDIRECT(IMPORT_VAR[TABLENAME]&amp;"[@c"&amp;$1:$1-1&amp;"]"))</f>
        <v>3</v>
      </c>
      <c r="S696" s="33"/>
      <c r="T696" s="41" t="str">
        <f>IF(IMPORT[[#This Row],[b4]]="","",IMPORT[[#This Row],[b4]]-IMPORT[[#This Row],[a4]])</f>
        <v/>
      </c>
      <c r="U696" s="40">
        <f ca="1">SUM(INDIRECT(IMPORT_VAR[TABLENAME]&amp;"[@a"&amp;$1:$1-1&amp;"]"),INDIRECT(IMPORT_VAR[TABLENAME]&amp;"[@c"&amp;$1:$1-1&amp;"]"))</f>
        <v>3</v>
      </c>
      <c r="V696" s="41"/>
      <c r="W696" s="31"/>
      <c r="X696" s="39" t="str">
        <f>IF(IMPORT[[#This Row],[b5]]="","",IMPORT[[#This Row],[b5]]-IMPORT[[#This Row],[a5]])</f>
        <v/>
      </c>
      <c r="Y696" s="50">
        <f ca="1">SUM(INDIRECT(IMPORT_VAR[TABLENAME]&amp;"[@a"&amp;$1:$1-1&amp;"]"),INDIRECT(IMPORT_VAR[TABLENAME]&amp;"[@c"&amp;$1:$1-1&amp;"]"))</f>
        <v>3</v>
      </c>
      <c r="Z696" s="51" t="s">
        <v>5665</v>
      </c>
      <c r="AA696" s="51" t="s">
        <v>3906</v>
      </c>
      <c r="AB696" s="51"/>
      <c r="AC696" s="51" t="str">
        <f>CONCATENATE(IMPORT[[#This Row],[1]]," ",IMPORT[[#This Row],[2]],IF(IMPORT[[#This Row],[3]]="","",CONCATENATE(" ",IMPORT[[#This Row],[3]])))</f>
        <v>Tipe-ex Kertas NO.9480</v>
      </c>
      <c r="AD696" s="51" t="str">
        <f>CONCATENATE("Import ",IMPORT[[#This Row],[Ket]])</f>
        <v>Import D2</v>
      </c>
      <c r="AE696" s="52">
        <v>864</v>
      </c>
      <c r="AF696" s="52" t="s">
        <v>5118</v>
      </c>
      <c r="AG696" s="52" t="s">
        <v>5780</v>
      </c>
      <c r="AH696" s="52">
        <f ca="1">IMPORT[[#This Row],[C]]</f>
        <v>3</v>
      </c>
      <c r="AI696" s="126" t="str">
        <f>CONCATENATE(IMPORT[[#This Row],[6]]," ",IMPORT[[#This Row],[7]])</f>
        <v>864 PCS</v>
      </c>
    </row>
    <row r="697" spans="1:35">
      <c r="A697" s="102">
        <v>695</v>
      </c>
      <c r="B697" s="39">
        <f ca="1">IF(IMPORT[[#This Row],[C]]&lt;1,"",ROW()-2)</f>
        <v>695</v>
      </c>
      <c r="C697" s="57" t="s">
        <v>3983</v>
      </c>
      <c r="D697" s="31" t="s">
        <v>3140</v>
      </c>
      <c r="E697" s="31">
        <v>864</v>
      </c>
      <c r="F697" s="39">
        <f ca="1">IMPORT[TT]</f>
        <v>6</v>
      </c>
      <c r="G697" s="31"/>
      <c r="H697" s="31" t="s">
        <v>3976</v>
      </c>
      <c r="I697" s="40">
        <v>6</v>
      </c>
      <c r="K697" s="39" t="str">
        <f>IF(IMPORT[[#This Row],[b1]]="","",IMPORT[[#This Row],[b1]]-IMPORT[[#This Row],[a1]])</f>
        <v/>
      </c>
      <c r="L697" s="40">
        <f ca="1">SUM(INDIRECT(IMPORT_VAR[TABLENAME]&amp;"[@a"&amp;$1:$1-1&amp;"]"),INDIRECT(IMPORT_VAR[TABLENAME]&amp;"[@c"&amp;$1:$1-1&amp;"]"))</f>
        <v>6</v>
      </c>
      <c r="M697" s="31"/>
      <c r="N697" s="39" t="str">
        <f>IF(IMPORT[[#This Row],[b2]]="","",IMPORT[[#This Row],[b2]]-IMPORT[[#This Row],[a2]])</f>
        <v/>
      </c>
      <c r="O697" s="40">
        <f ca="1">SUM(INDIRECT(IMPORT_VAR[TABLENAME]&amp;"[@a"&amp;$1:$1-1&amp;"]"),INDIRECT(IMPORT_VAR[TABLENAME]&amp;"[@c"&amp;$1:$1-1&amp;"]"))</f>
        <v>6</v>
      </c>
      <c r="P697" s="33"/>
      <c r="Q697" s="41" t="str">
        <f>IF(IMPORT[[#This Row],[b3]]="","",IMPORT[[#This Row],[b3]]-IMPORT[[#This Row],[a3]])</f>
        <v/>
      </c>
      <c r="R697" s="40">
        <f ca="1">SUM(INDIRECT(IMPORT_VAR[TABLENAME]&amp;"[@a"&amp;$1:$1-1&amp;"]"),INDIRECT(IMPORT_VAR[TABLENAME]&amp;"[@c"&amp;$1:$1-1&amp;"]"))</f>
        <v>6</v>
      </c>
      <c r="S697" s="33"/>
      <c r="T697" s="41" t="str">
        <f>IF(IMPORT[[#This Row],[b4]]="","",IMPORT[[#This Row],[b4]]-IMPORT[[#This Row],[a4]])</f>
        <v/>
      </c>
      <c r="U697" s="40">
        <f ca="1">SUM(INDIRECT(IMPORT_VAR[TABLENAME]&amp;"[@a"&amp;$1:$1-1&amp;"]"),INDIRECT(IMPORT_VAR[TABLENAME]&amp;"[@c"&amp;$1:$1-1&amp;"]"))</f>
        <v>6</v>
      </c>
      <c r="V697" s="41"/>
      <c r="W697" s="31"/>
      <c r="X697" s="39" t="str">
        <f>IF(IMPORT[[#This Row],[b5]]="","",IMPORT[[#This Row],[b5]]-IMPORT[[#This Row],[a5]])</f>
        <v/>
      </c>
      <c r="Y697" s="50">
        <f ca="1">SUM(INDIRECT(IMPORT_VAR[TABLENAME]&amp;"[@a"&amp;$1:$1-1&amp;"]"),INDIRECT(IMPORT_VAR[TABLENAME]&amp;"[@c"&amp;$1:$1-1&amp;"]"))</f>
        <v>6</v>
      </c>
      <c r="Z697" s="51" t="s">
        <v>5665</v>
      </c>
      <c r="AA697" s="51" t="s">
        <v>3983</v>
      </c>
      <c r="AB697" s="51"/>
      <c r="AC697" s="51" t="str">
        <f>CONCATENATE(IMPORT[[#This Row],[1]]," ",IMPORT[[#This Row],[2]],IF(IMPORT[[#This Row],[3]]="","",CONCATENATE(" ",IMPORT[[#This Row],[3]])))</f>
        <v>Tipe-ex Kertas NO.9473</v>
      </c>
      <c r="AD697" s="51" t="str">
        <f>CONCATENATE("Import ",IMPORT[[#This Row],[Ket]])</f>
        <v>Import D2</v>
      </c>
      <c r="AE697" s="52">
        <v>864</v>
      </c>
      <c r="AF697" s="52" t="s">
        <v>5118</v>
      </c>
      <c r="AG697" s="52" t="s">
        <v>5780</v>
      </c>
      <c r="AH697" s="52">
        <f ca="1">IMPORT[[#This Row],[C]]</f>
        <v>6</v>
      </c>
      <c r="AI697" s="126" t="str">
        <f>CONCATENATE(IMPORT[[#This Row],[6]]," ",IMPORT[[#This Row],[7]])</f>
        <v>864 PCS</v>
      </c>
    </row>
    <row r="698" spans="1:35">
      <c r="A698" s="102">
        <v>696</v>
      </c>
      <c r="B698" s="39">
        <f ca="1">IF(IMPORT[[#This Row],[C]]&lt;1,"",ROW()-2)</f>
        <v>696</v>
      </c>
      <c r="C698" s="57" t="s">
        <v>3984</v>
      </c>
      <c r="D698" s="31" t="s">
        <v>3140</v>
      </c>
      <c r="E698" s="31">
        <v>576</v>
      </c>
      <c r="F698" s="39">
        <f ca="1">IMPORT[TT]</f>
        <v>2</v>
      </c>
      <c r="G698" s="31"/>
      <c r="H698" s="31" t="s">
        <v>3976</v>
      </c>
      <c r="I698" s="40">
        <v>2</v>
      </c>
      <c r="K698" s="39" t="str">
        <f>IF(IMPORT[[#This Row],[b1]]="","",IMPORT[[#This Row],[b1]]-IMPORT[[#This Row],[a1]])</f>
        <v/>
      </c>
      <c r="L698" s="40">
        <f ca="1">SUM(INDIRECT(IMPORT_VAR[TABLENAME]&amp;"[@a"&amp;$1:$1-1&amp;"]"),INDIRECT(IMPORT_VAR[TABLENAME]&amp;"[@c"&amp;$1:$1-1&amp;"]"))</f>
        <v>2</v>
      </c>
      <c r="M698" s="31"/>
      <c r="N698" s="39" t="str">
        <f>IF(IMPORT[[#This Row],[b2]]="","",IMPORT[[#This Row],[b2]]-IMPORT[[#This Row],[a2]])</f>
        <v/>
      </c>
      <c r="O698" s="40">
        <f ca="1">SUM(INDIRECT(IMPORT_VAR[TABLENAME]&amp;"[@a"&amp;$1:$1-1&amp;"]"),INDIRECT(IMPORT_VAR[TABLENAME]&amp;"[@c"&amp;$1:$1-1&amp;"]"))</f>
        <v>2</v>
      </c>
      <c r="P698" s="33"/>
      <c r="Q698" s="41" t="str">
        <f>IF(IMPORT[[#This Row],[b3]]="","",IMPORT[[#This Row],[b3]]-IMPORT[[#This Row],[a3]])</f>
        <v/>
      </c>
      <c r="R698" s="40">
        <f ca="1">SUM(INDIRECT(IMPORT_VAR[TABLENAME]&amp;"[@a"&amp;$1:$1-1&amp;"]"),INDIRECT(IMPORT_VAR[TABLENAME]&amp;"[@c"&amp;$1:$1-1&amp;"]"))</f>
        <v>2</v>
      </c>
      <c r="S698" s="33"/>
      <c r="T698" s="41" t="str">
        <f>IF(IMPORT[[#This Row],[b4]]="","",IMPORT[[#This Row],[b4]]-IMPORT[[#This Row],[a4]])</f>
        <v/>
      </c>
      <c r="U698" s="40">
        <f ca="1">SUM(INDIRECT(IMPORT_VAR[TABLENAME]&amp;"[@a"&amp;$1:$1-1&amp;"]"),INDIRECT(IMPORT_VAR[TABLENAME]&amp;"[@c"&amp;$1:$1-1&amp;"]"))</f>
        <v>2</v>
      </c>
      <c r="V698" s="41"/>
      <c r="W698" s="31"/>
      <c r="X698" s="39" t="str">
        <f>IF(IMPORT[[#This Row],[b5]]="","",IMPORT[[#This Row],[b5]]-IMPORT[[#This Row],[a5]])</f>
        <v/>
      </c>
      <c r="Y698" s="50">
        <f ca="1">SUM(INDIRECT(IMPORT_VAR[TABLENAME]&amp;"[@a"&amp;$1:$1-1&amp;"]"),INDIRECT(IMPORT_VAR[TABLENAME]&amp;"[@c"&amp;$1:$1-1&amp;"]"))</f>
        <v>2</v>
      </c>
      <c r="Z698" s="51" t="s">
        <v>5665</v>
      </c>
      <c r="AA698" s="51" t="s">
        <v>3984</v>
      </c>
      <c r="AB698" s="51"/>
      <c r="AC698" s="51" t="str">
        <f>CONCATENATE(IMPORT[[#This Row],[1]]," ",IMPORT[[#This Row],[2]],IF(IMPORT[[#This Row],[3]]="","",CONCATENATE(" ",IMPORT[[#This Row],[3]])))</f>
        <v>Tipe-ex Kertas NO.8017</v>
      </c>
      <c r="AD698" s="51" t="str">
        <f>CONCATENATE("Import ",IMPORT[[#This Row],[Ket]])</f>
        <v>Import D2</v>
      </c>
      <c r="AE698" s="52">
        <v>576</v>
      </c>
      <c r="AF698" s="52" t="s">
        <v>5118</v>
      </c>
      <c r="AG698" s="52" t="s">
        <v>5780</v>
      </c>
      <c r="AH698" s="52">
        <f ca="1">IMPORT[[#This Row],[C]]</f>
        <v>2</v>
      </c>
      <c r="AI698" s="126" t="str">
        <f>CONCATENATE(IMPORT[[#This Row],[6]]," ",IMPORT[[#This Row],[7]])</f>
        <v>576 PCS</v>
      </c>
    </row>
    <row r="699" spans="1:35">
      <c r="A699" s="102">
        <v>697</v>
      </c>
      <c r="B699" s="39">
        <f ca="1">IF(IMPORT[[#This Row],[C]]&lt;1,"",ROW()-2)</f>
        <v>697</v>
      </c>
      <c r="C699" s="57" t="s">
        <v>3985</v>
      </c>
      <c r="D699" s="31" t="s">
        <v>3140</v>
      </c>
      <c r="E699" s="31">
        <v>576</v>
      </c>
      <c r="F699" s="39">
        <f ca="1">IMPORT[TT]</f>
        <v>4</v>
      </c>
      <c r="G699" s="31"/>
      <c r="H699" s="31" t="s">
        <v>3976</v>
      </c>
      <c r="I699" s="40">
        <v>4</v>
      </c>
      <c r="K699" s="39" t="str">
        <f>IF(IMPORT[[#This Row],[b1]]="","",IMPORT[[#This Row],[b1]]-IMPORT[[#This Row],[a1]])</f>
        <v/>
      </c>
      <c r="L699" s="40">
        <f ca="1">SUM(INDIRECT(IMPORT_VAR[TABLENAME]&amp;"[@a"&amp;$1:$1-1&amp;"]"),INDIRECT(IMPORT_VAR[TABLENAME]&amp;"[@c"&amp;$1:$1-1&amp;"]"))</f>
        <v>4</v>
      </c>
      <c r="M699" s="31"/>
      <c r="N699" s="39" t="str">
        <f>IF(IMPORT[[#This Row],[b2]]="","",IMPORT[[#This Row],[b2]]-IMPORT[[#This Row],[a2]])</f>
        <v/>
      </c>
      <c r="O699" s="40">
        <f ca="1">SUM(INDIRECT(IMPORT_VAR[TABLENAME]&amp;"[@a"&amp;$1:$1-1&amp;"]"),INDIRECT(IMPORT_VAR[TABLENAME]&amp;"[@c"&amp;$1:$1-1&amp;"]"))</f>
        <v>4</v>
      </c>
      <c r="P699" s="33"/>
      <c r="Q699" s="41" t="str">
        <f>IF(IMPORT[[#This Row],[b3]]="","",IMPORT[[#This Row],[b3]]-IMPORT[[#This Row],[a3]])</f>
        <v/>
      </c>
      <c r="R699" s="40">
        <f ca="1">SUM(INDIRECT(IMPORT_VAR[TABLENAME]&amp;"[@a"&amp;$1:$1-1&amp;"]"),INDIRECT(IMPORT_VAR[TABLENAME]&amp;"[@c"&amp;$1:$1-1&amp;"]"))</f>
        <v>4</v>
      </c>
      <c r="S699" s="33"/>
      <c r="T699" s="41" t="str">
        <f>IF(IMPORT[[#This Row],[b4]]="","",IMPORT[[#This Row],[b4]]-IMPORT[[#This Row],[a4]])</f>
        <v/>
      </c>
      <c r="U699" s="40">
        <f ca="1">SUM(INDIRECT(IMPORT_VAR[TABLENAME]&amp;"[@a"&amp;$1:$1-1&amp;"]"),INDIRECT(IMPORT_VAR[TABLENAME]&amp;"[@c"&amp;$1:$1-1&amp;"]"))</f>
        <v>4</v>
      </c>
      <c r="V699" s="41"/>
      <c r="W699" s="31"/>
      <c r="X699" s="39" t="str">
        <f>IF(IMPORT[[#This Row],[b5]]="","",IMPORT[[#This Row],[b5]]-IMPORT[[#This Row],[a5]])</f>
        <v/>
      </c>
      <c r="Y699" s="50">
        <f ca="1">SUM(INDIRECT(IMPORT_VAR[TABLENAME]&amp;"[@a"&amp;$1:$1-1&amp;"]"),INDIRECT(IMPORT_VAR[TABLENAME]&amp;"[@c"&amp;$1:$1-1&amp;"]"))</f>
        <v>4</v>
      </c>
      <c r="Z699" s="51" t="s">
        <v>5665</v>
      </c>
      <c r="AA699" s="51" t="s">
        <v>3985</v>
      </c>
      <c r="AB699" s="51"/>
      <c r="AC699" s="51" t="str">
        <f>CONCATENATE(IMPORT[[#This Row],[1]]," ",IMPORT[[#This Row],[2]],IF(IMPORT[[#This Row],[3]]="","",CONCATENATE(" ",IMPORT[[#This Row],[3]])))</f>
        <v>Tipe-ex Kertas NO.8018</v>
      </c>
      <c r="AD699" s="51" t="str">
        <f>CONCATENATE("Import ",IMPORT[[#This Row],[Ket]])</f>
        <v>Import D2</v>
      </c>
      <c r="AE699" s="52">
        <v>576</v>
      </c>
      <c r="AF699" s="52" t="s">
        <v>5118</v>
      </c>
      <c r="AG699" s="52" t="s">
        <v>5780</v>
      </c>
      <c r="AH699" s="52">
        <f ca="1">IMPORT[[#This Row],[C]]</f>
        <v>4</v>
      </c>
      <c r="AI699" s="126" t="str">
        <f>CONCATENATE(IMPORT[[#This Row],[6]]," ",IMPORT[[#This Row],[7]])</f>
        <v>576 PCS</v>
      </c>
    </row>
    <row r="700" spans="1:35">
      <c r="A700" s="102">
        <v>698</v>
      </c>
      <c r="B700" s="39">
        <f ca="1">IF(IMPORT[[#This Row],[C]]&lt;1,"",ROW()-2)</f>
        <v>698</v>
      </c>
      <c r="C700" s="57" t="s">
        <v>3919</v>
      </c>
      <c r="D700" s="31" t="s">
        <v>3140</v>
      </c>
      <c r="E700" s="31">
        <v>576</v>
      </c>
      <c r="F700" s="39">
        <f ca="1">IMPORT[TT]</f>
        <v>8</v>
      </c>
      <c r="G700" s="31"/>
      <c r="H700" s="31" t="s">
        <v>3976</v>
      </c>
      <c r="I700" s="40">
        <v>8</v>
      </c>
      <c r="K700" s="39" t="str">
        <f>IF(IMPORT[[#This Row],[b1]]="","",IMPORT[[#This Row],[b1]]-IMPORT[[#This Row],[a1]])</f>
        <v/>
      </c>
      <c r="L700" s="40">
        <f ca="1">SUM(INDIRECT(IMPORT_VAR[TABLENAME]&amp;"[@a"&amp;$1:$1-1&amp;"]"),INDIRECT(IMPORT_VAR[TABLENAME]&amp;"[@c"&amp;$1:$1-1&amp;"]"))</f>
        <v>8</v>
      </c>
      <c r="M700" s="31"/>
      <c r="N700" s="39" t="str">
        <f>IF(IMPORT[[#This Row],[b2]]="","",IMPORT[[#This Row],[b2]]-IMPORT[[#This Row],[a2]])</f>
        <v/>
      </c>
      <c r="O700" s="40">
        <f ca="1">SUM(INDIRECT(IMPORT_VAR[TABLENAME]&amp;"[@a"&amp;$1:$1-1&amp;"]"),INDIRECT(IMPORT_VAR[TABLENAME]&amp;"[@c"&amp;$1:$1-1&amp;"]"))</f>
        <v>8</v>
      </c>
      <c r="P700" s="33"/>
      <c r="Q700" s="41" t="str">
        <f>IF(IMPORT[[#This Row],[b3]]="","",IMPORT[[#This Row],[b3]]-IMPORT[[#This Row],[a3]])</f>
        <v/>
      </c>
      <c r="R700" s="40">
        <f ca="1">SUM(INDIRECT(IMPORT_VAR[TABLENAME]&amp;"[@a"&amp;$1:$1-1&amp;"]"),INDIRECT(IMPORT_VAR[TABLENAME]&amp;"[@c"&amp;$1:$1-1&amp;"]"))</f>
        <v>8</v>
      </c>
      <c r="S700" s="33"/>
      <c r="T700" s="41" t="str">
        <f>IF(IMPORT[[#This Row],[b4]]="","",IMPORT[[#This Row],[b4]]-IMPORT[[#This Row],[a4]])</f>
        <v/>
      </c>
      <c r="U700" s="40">
        <f ca="1">SUM(INDIRECT(IMPORT_VAR[TABLENAME]&amp;"[@a"&amp;$1:$1-1&amp;"]"),INDIRECT(IMPORT_VAR[TABLENAME]&amp;"[@c"&amp;$1:$1-1&amp;"]"))</f>
        <v>8</v>
      </c>
      <c r="V700" s="41"/>
      <c r="W700" s="31"/>
      <c r="X700" s="39" t="str">
        <f>IF(IMPORT[[#This Row],[b5]]="","",IMPORT[[#This Row],[b5]]-IMPORT[[#This Row],[a5]])</f>
        <v/>
      </c>
      <c r="Y700" s="50">
        <f ca="1">SUM(INDIRECT(IMPORT_VAR[TABLENAME]&amp;"[@a"&amp;$1:$1-1&amp;"]"),INDIRECT(IMPORT_VAR[TABLENAME]&amp;"[@c"&amp;$1:$1-1&amp;"]"))</f>
        <v>8</v>
      </c>
      <c r="Z700" s="51" t="s">
        <v>5665</v>
      </c>
      <c r="AA700" s="51" t="s">
        <v>3919</v>
      </c>
      <c r="AB700" s="51"/>
      <c r="AC700" s="51" t="str">
        <f>CONCATENATE(IMPORT[[#This Row],[1]]," ",IMPORT[[#This Row],[2]],IF(IMPORT[[#This Row],[3]]="","",CONCATENATE(" ",IMPORT[[#This Row],[3]])))</f>
        <v>Tipe-ex Kertas NO.8539</v>
      </c>
      <c r="AD700" s="51" t="str">
        <f>CONCATENATE("Import ",IMPORT[[#This Row],[Ket]])</f>
        <v>Import D2</v>
      </c>
      <c r="AE700" s="52">
        <v>576</v>
      </c>
      <c r="AF700" s="52" t="s">
        <v>5118</v>
      </c>
      <c r="AG700" s="52" t="s">
        <v>5780</v>
      </c>
      <c r="AH700" s="52">
        <f ca="1">IMPORT[[#This Row],[C]]</f>
        <v>8</v>
      </c>
      <c r="AI700" s="126" t="str">
        <f>CONCATENATE(IMPORT[[#This Row],[6]]," ",IMPORT[[#This Row],[7]])</f>
        <v>576 PCS</v>
      </c>
    </row>
    <row r="701" spans="1:35">
      <c r="A701" s="102">
        <v>699</v>
      </c>
      <c r="B701" s="39">
        <f ca="1">IF(IMPORT[[#This Row],[C]]&lt;1,"",ROW()-2)</f>
        <v>699</v>
      </c>
      <c r="C701" s="57" t="s">
        <v>3921</v>
      </c>
      <c r="D701" s="31" t="s">
        <v>3140</v>
      </c>
      <c r="E701" s="31">
        <v>576</v>
      </c>
      <c r="F701" s="39">
        <f ca="1">IMPORT[TT]</f>
        <v>3</v>
      </c>
      <c r="G701" s="31"/>
      <c r="H701" s="31" t="s">
        <v>3976</v>
      </c>
      <c r="I701" s="40">
        <v>3</v>
      </c>
      <c r="K701" s="39" t="str">
        <f>IF(IMPORT[[#This Row],[b1]]="","",IMPORT[[#This Row],[b1]]-IMPORT[[#This Row],[a1]])</f>
        <v/>
      </c>
      <c r="L701" s="40">
        <f ca="1">SUM(INDIRECT(IMPORT_VAR[TABLENAME]&amp;"[@a"&amp;$1:$1-1&amp;"]"),INDIRECT(IMPORT_VAR[TABLENAME]&amp;"[@c"&amp;$1:$1-1&amp;"]"))</f>
        <v>3</v>
      </c>
      <c r="M701" s="31"/>
      <c r="N701" s="39" t="str">
        <f>IF(IMPORT[[#This Row],[b2]]="","",IMPORT[[#This Row],[b2]]-IMPORT[[#This Row],[a2]])</f>
        <v/>
      </c>
      <c r="O701" s="40">
        <f ca="1">SUM(INDIRECT(IMPORT_VAR[TABLENAME]&amp;"[@a"&amp;$1:$1-1&amp;"]"),INDIRECT(IMPORT_VAR[TABLENAME]&amp;"[@c"&amp;$1:$1-1&amp;"]"))</f>
        <v>3</v>
      </c>
      <c r="P701" s="33"/>
      <c r="Q701" s="41" t="str">
        <f>IF(IMPORT[[#This Row],[b3]]="","",IMPORT[[#This Row],[b3]]-IMPORT[[#This Row],[a3]])</f>
        <v/>
      </c>
      <c r="R701" s="40">
        <f ca="1">SUM(INDIRECT(IMPORT_VAR[TABLENAME]&amp;"[@a"&amp;$1:$1-1&amp;"]"),INDIRECT(IMPORT_VAR[TABLENAME]&amp;"[@c"&amp;$1:$1-1&amp;"]"))</f>
        <v>3</v>
      </c>
      <c r="S701" s="33"/>
      <c r="T701" s="41" t="str">
        <f>IF(IMPORT[[#This Row],[b4]]="","",IMPORT[[#This Row],[b4]]-IMPORT[[#This Row],[a4]])</f>
        <v/>
      </c>
      <c r="U701" s="40">
        <f ca="1">SUM(INDIRECT(IMPORT_VAR[TABLENAME]&amp;"[@a"&amp;$1:$1-1&amp;"]"),INDIRECT(IMPORT_VAR[TABLENAME]&amp;"[@c"&amp;$1:$1-1&amp;"]"))</f>
        <v>3</v>
      </c>
      <c r="V701" s="41"/>
      <c r="W701" s="31"/>
      <c r="X701" s="39" t="str">
        <f>IF(IMPORT[[#This Row],[b5]]="","",IMPORT[[#This Row],[b5]]-IMPORT[[#This Row],[a5]])</f>
        <v/>
      </c>
      <c r="Y701" s="50">
        <f ca="1">SUM(INDIRECT(IMPORT_VAR[TABLENAME]&amp;"[@a"&amp;$1:$1-1&amp;"]"),INDIRECT(IMPORT_VAR[TABLENAME]&amp;"[@c"&amp;$1:$1-1&amp;"]"))</f>
        <v>3</v>
      </c>
      <c r="Z701" s="51" t="s">
        <v>5665</v>
      </c>
      <c r="AA701" s="51" t="s">
        <v>3921</v>
      </c>
      <c r="AB701" s="51"/>
      <c r="AC701" s="51" t="str">
        <f>CONCATENATE(IMPORT[[#This Row],[1]]," ",IMPORT[[#This Row],[2]],IF(IMPORT[[#This Row],[3]]="","",CONCATENATE(" ",IMPORT[[#This Row],[3]])))</f>
        <v>Tipe-ex Kertas NO.8522</v>
      </c>
      <c r="AD701" s="51" t="str">
        <f>CONCATENATE("Import ",IMPORT[[#This Row],[Ket]])</f>
        <v>Import D2</v>
      </c>
      <c r="AE701" s="52">
        <v>576</v>
      </c>
      <c r="AF701" s="52" t="s">
        <v>5118</v>
      </c>
      <c r="AG701" s="52" t="s">
        <v>5780</v>
      </c>
      <c r="AH701" s="52">
        <f ca="1">IMPORT[[#This Row],[C]]</f>
        <v>3</v>
      </c>
      <c r="AI701" s="126" t="str">
        <f>CONCATENATE(IMPORT[[#This Row],[6]]," ",IMPORT[[#This Row],[7]])</f>
        <v>576 PCS</v>
      </c>
    </row>
    <row r="702" spans="1:35">
      <c r="A702" s="102">
        <v>700</v>
      </c>
      <c r="B702" s="39">
        <f ca="1">IF(IMPORT[[#This Row],[C]]&lt;1,"",ROW()-2)</f>
        <v>700</v>
      </c>
      <c r="C702" s="57" t="s">
        <v>3913</v>
      </c>
      <c r="D702" s="31" t="s">
        <v>3140</v>
      </c>
      <c r="E702" s="31">
        <v>1152</v>
      </c>
      <c r="F702" s="39">
        <f ca="1">IMPORT[TT]</f>
        <v>10</v>
      </c>
      <c r="G702" s="31"/>
      <c r="H702" s="31" t="s">
        <v>3976</v>
      </c>
      <c r="I702" s="40">
        <v>10</v>
      </c>
      <c r="K702" s="39" t="str">
        <f>IF(IMPORT[[#This Row],[b1]]="","",IMPORT[[#This Row],[b1]]-IMPORT[[#This Row],[a1]])</f>
        <v/>
      </c>
      <c r="L702" s="40">
        <f ca="1">SUM(INDIRECT(IMPORT_VAR[TABLENAME]&amp;"[@a"&amp;$1:$1-1&amp;"]"),INDIRECT(IMPORT_VAR[TABLENAME]&amp;"[@c"&amp;$1:$1-1&amp;"]"))</f>
        <v>10</v>
      </c>
      <c r="M702" s="31"/>
      <c r="N702" s="39" t="str">
        <f>IF(IMPORT[[#This Row],[b2]]="","",IMPORT[[#This Row],[b2]]-IMPORT[[#This Row],[a2]])</f>
        <v/>
      </c>
      <c r="O702" s="40">
        <f ca="1">SUM(INDIRECT(IMPORT_VAR[TABLENAME]&amp;"[@a"&amp;$1:$1-1&amp;"]"),INDIRECT(IMPORT_VAR[TABLENAME]&amp;"[@c"&amp;$1:$1-1&amp;"]"))</f>
        <v>10</v>
      </c>
      <c r="P702" s="33"/>
      <c r="Q702" s="41" t="str">
        <f>IF(IMPORT[[#This Row],[b3]]="","",IMPORT[[#This Row],[b3]]-IMPORT[[#This Row],[a3]])</f>
        <v/>
      </c>
      <c r="R702" s="40">
        <f ca="1">SUM(INDIRECT(IMPORT_VAR[TABLENAME]&amp;"[@a"&amp;$1:$1-1&amp;"]"),INDIRECT(IMPORT_VAR[TABLENAME]&amp;"[@c"&amp;$1:$1-1&amp;"]"))</f>
        <v>10</v>
      </c>
      <c r="S702" s="33"/>
      <c r="T702" s="41" t="str">
        <f>IF(IMPORT[[#This Row],[b4]]="","",IMPORT[[#This Row],[b4]]-IMPORT[[#This Row],[a4]])</f>
        <v/>
      </c>
      <c r="U702" s="40">
        <f ca="1">SUM(INDIRECT(IMPORT_VAR[TABLENAME]&amp;"[@a"&amp;$1:$1-1&amp;"]"),INDIRECT(IMPORT_VAR[TABLENAME]&amp;"[@c"&amp;$1:$1-1&amp;"]"))</f>
        <v>10</v>
      </c>
      <c r="V702" s="41"/>
      <c r="W702" s="31"/>
      <c r="X702" s="39" t="str">
        <f>IF(IMPORT[[#This Row],[b5]]="","",IMPORT[[#This Row],[b5]]-IMPORT[[#This Row],[a5]])</f>
        <v/>
      </c>
      <c r="Y702" s="50">
        <f ca="1">SUM(INDIRECT(IMPORT_VAR[TABLENAME]&amp;"[@a"&amp;$1:$1-1&amp;"]"),INDIRECT(IMPORT_VAR[TABLENAME]&amp;"[@c"&amp;$1:$1-1&amp;"]"))</f>
        <v>10</v>
      </c>
      <c r="Z702" s="51" t="s">
        <v>5665</v>
      </c>
      <c r="AA702" s="51" t="s">
        <v>3913</v>
      </c>
      <c r="AB702" s="51"/>
      <c r="AC702" s="51" t="str">
        <f>CONCATENATE(IMPORT[[#This Row],[1]]," ",IMPORT[[#This Row],[2]],IF(IMPORT[[#This Row],[3]]="","",CONCATENATE(" ",IMPORT[[#This Row],[3]])))</f>
        <v>Tipe-ex Kertas 91040HG</v>
      </c>
      <c r="AD702" s="51" t="str">
        <f>CONCATENATE("Import ",IMPORT[[#This Row],[Ket]])</f>
        <v>Import D2</v>
      </c>
      <c r="AE702" s="52">
        <v>1152</v>
      </c>
      <c r="AF702" s="52" t="s">
        <v>5118</v>
      </c>
      <c r="AG702" s="52" t="s">
        <v>5780</v>
      </c>
      <c r="AH702" s="52">
        <f ca="1">IMPORT[[#This Row],[C]]</f>
        <v>10</v>
      </c>
      <c r="AI702" s="126" t="str">
        <f>CONCATENATE(IMPORT[[#This Row],[6]]," ",IMPORT[[#This Row],[7]])</f>
        <v>1152 PCS</v>
      </c>
    </row>
    <row r="703" spans="1:35">
      <c r="A703" s="102">
        <v>701</v>
      </c>
      <c r="B703" s="39">
        <f ca="1">IF(IMPORT[[#This Row],[C]]&lt;1,"",ROW()-2)</f>
        <v>701</v>
      </c>
      <c r="C703" s="57" t="s">
        <v>3914</v>
      </c>
      <c r="D703" s="31" t="s">
        <v>3140</v>
      </c>
      <c r="E703" s="31">
        <v>1152</v>
      </c>
      <c r="F703" s="39">
        <f ca="1">IMPORT[TT]</f>
        <v>10</v>
      </c>
      <c r="G703" s="31"/>
      <c r="H703" s="31" t="s">
        <v>3976</v>
      </c>
      <c r="I703" s="40">
        <v>10</v>
      </c>
      <c r="K703" s="39" t="str">
        <f>IF(IMPORT[[#This Row],[b1]]="","",IMPORT[[#This Row],[b1]]-IMPORT[[#This Row],[a1]])</f>
        <v/>
      </c>
      <c r="L703" s="40">
        <f ca="1">SUM(INDIRECT(IMPORT_VAR[TABLENAME]&amp;"[@a"&amp;$1:$1-1&amp;"]"),INDIRECT(IMPORT_VAR[TABLENAME]&amp;"[@c"&amp;$1:$1-1&amp;"]"))</f>
        <v>10</v>
      </c>
      <c r="M703" s="31"/>
      <c r="N703" s="39" t="str">
        <f>IF(IMPORT[[#This Row],[b2]]="","",IMPORT[[#This Row],[b2]]-IMPORT[[#This Row],[a2]])</f>
        <v/>
      </c>
      <c r="O703" s="40">
        <f ca="1">SUM(INDIRECT(IMPORT_VAR[TABLENAME]&amp;"[@a"&amp;$1:$1-1&amp;"]"),INDIRECT(IMPORT_VAR[TABLENAME]&amp;"[@c"&amp;$1:$1-1&amp;"]"))</f>
        <v>10</v>
      </c>
      <c r="P703" s="33"/>
      <c r="Q703" s="41" t="str">
        <f>IF(IMPORT[[#This Row],[b3]]="","",IMPORT[[#This Row],[b3]]-IMPORT[[#This Row],[a3]])</f>
        <v/>
      </c>
      <c r="R703" s="40">
        <f ca="1">SUM(INDIRECT(IMPORT_VAR[TABLENAME]&amp;"[@a"&amp;$1:$1-1&amp;"]"),INDIRECT(IMPORT_VAR[TABLENAME]&amp;"[@c"&amp;$1:$1-1&amp;"]"))</f>
        <v>10</v>
      </c>
      <c r="S703" s="33"/>
      <c r="T703" s="41" t="str">
        <f>IF(IMPORT[[#This Row],[b4]]="","",IMPORT[[#This Row],[b4]]-IMPORT[[#This Row],[a4]])</f>
        <v/>
      </c>
      <c r="U703" s="40">
        <f ca="1">SUM(INDIRECT(IMPORT_VAR[TABLENAME]&amp;"[@a"&amp;$1:$1-1&amp;"]"),INDIRECT(IMPORT_VAR[TABLENAME]&amp;"[@c"&amp;$1:$1-1&amp;"]"))</f>
        <v>10</v>
      </c>
      <c r="V703" s="41"/>
      <c r="W703" s="31"/>
      <c r="X703" s="39" t="str">
        <f>IF(IMPORT[[#This Row],[b5]]="","",IMPORT[[#This Row],[b5]]-IMPORT[[#This Row],[a5]])</f>
        <v/>
      </c>
      <c r="Y703" s="50">
        <f ca="1">SUM(INDIRECT(IMPORT_VAR[TABLENAME]&amp;"[@a"&amp;$1:$1-1&amp;"]"),INDIRECT(IMPORT_VAR[TABLENAME]&amp;"[@c"&amp;$1:$1-1&amp;"]"))</f>
        <v>10</v>
      </c>
      <c r="Z703" s="51" t="s">
        <v>5665</v>
      </c>
      <c r="AA703" s="51" t="s">
        <v>3914</v>
      </c>
      <c r="AB703" s="51"/>
      <c r="AC703" s="51" t="str">
        <f>CONCATENATE(IMPORT[[#This Row],[1]]," ",IMPORT[[#This Row],[2]],IF(IMPORT[[#This Row],[3]]="","",CONCATENATE(" ",IMPORT[[#This Row],[3]])))</f>
        <v>Tipe-ex Kertas 91038HG</v>
      </c>
      <c r="AD703" s="51" t="str">
        <f>CONCATENATE("Import ",IMPORT[[#This Row],[Ket]])</f>
        <v>Import D2</v>
      </c>
      <c r="AE703" s="52">
        <v>1152</v>
      </c>
      <c r="AF703" s="52" t="s">
        <v>5118</v>
      </c>
      <c r="AG703" s="52" t="s">
        <v>5780</v>
      </c>
      <c r="AH703" s="52">
        <f ca="1">IMPORT[[#This Row],[C]]</f>
        <v>10</v>
      </c>
      <c r="AI703" s="126" t="str">
        <f>CONCATENATE(IMPORT[[#This Row],[6]]," ",IMPORT[[#This Row],[7]])</f>
        <v>1152 PCS</v>
      </c>
    </row>
    <row r="704" spans="1:35">
      <c r="A704" s="102">
        <v>702</v>
      </c>
      <c r="B704" s="39">
        <f ca="1">IF(IMPORT[[#This Row],[C]]&lt;1,"",ROW()-2)</f>
        <v>702</v>
      </c>
      <c r="C704" s="57" t="s">
        <v>3915</v>
      </c>
      <c r="D704" s="31" t="s">
        <v>3140</v>
      </c>
      <c r="E704" s="31">
        <v>1152</v>
      </c>
      <c r="F704" s="39">
        <f ca="1">IMPORT[TT]</f>
        <v>10</v>
      </c>
      <c r="G704" s="31"/>
      <c r="H704" s="31" t="s">
        <v>3976</v>
      </c>
      <c r="I704" s="40">
        <v>10</v>
      </c>
      <c r="K704" s="39" t="str">
        <f>IF(IMPORT[[#This Row],[b1]]="","",IMPORT[[#This Row],[b1]]-IMPORT[[#This Row],[a1]])</f>
        <v/>
      </c>
      <c r="L704" s="40">
        <f ca="1">SUM(INDIRECT(IMPORT_VAR[TABLENAME]&amp;"[@a"&amp;$1:$1-1&amp;"]"),INDIRECT(IMPORT_VAR[TABLENAME]&amp;"[@c"&amp;$1:$1-1&amp;"]"))</f>
        <v>10</v>
      </c>
      <c r="M704" s="31"/>
      <c r="N704" s="39" t="str">
        <f>IF(IMPORT[[#This Row],[b2]]="","",IMPORT[[#This Row],[b2]]-IMPORT[[#This Row],[a2]])</f>
        <v/>
      </c>
      <c r="O704" s="40">
        <f ca="1">SUM(INDIRECT(IMPORT_VAR[TABLENAME]&amp;"[@a"&amp;$1:$1-1&amp;"]"),INDIRECT(IMPORT_VAR[TABLENAME]&amp;"[@c"&amp;$1:$1-1&amp;"]"))</f>
        <v>10</v>
      </c>
      <c r="P704" s="33"/>
      <c r="Q704" s="41" t="str">
        <f>IF(IMPORT[[#This Row],[b3]]="","",IMPORT[[#This Row],[b3]]-IMPORT[[#This Row],[a3]])</f>
        <v/>
      </c>
      <c r="R704" s="40">
        <f ca="1">SUM(INDIRECT(IMPORT_VAR[TABLENAME]&amp;"[@a"&amp;$1:$1-1&amp;"]"),INDIRECT(IMPORT_VAR[TABLENAME]&amp;"[@c"&amp;$1:$1-1&amp;"]"))</f>
        <v>10</v>
      </c>
      <c r="S704" s="33"/>
      <c r="T704" s="41" t="str">
        <f>IF(IMPORT[[#This Row],[b4]]="","",IMPORT[[#This Row],[b4]]-IMPORT[[#This Row],[a4]])</f>
        <v/>
      </c>
      <c r="U704" s="40">
        <f ca="1">SUM(INDIRECT(IMPORT_VAR[TABLENAME]&amp;"[@a"&amp;$1:$1-1&amp;"]"),INDIRECT(IMPORT_VAR[TABLENAME]&amp;"[@c"&amp;$1:$1-1&amp;"]"))</f>
        <v>10</v>
      </c>
      <c r="V704" s="41"/>
      <c r="W704" s="31"/>
      <c r="X704" s="39" t="str">
        <f>IF(IMPORT[[#This Row],[b5]]="","",IMPORT[[#This Row],[b5]]-IMPORT[[#This Row],[a5]])</f>
        <v/>
      </c>
      <c r="Y704" s="50">
        <f ca="1">SUM(INDIRECT(IMPORT_VAR[TABLENAME]&amp;"[@a"&amp;$1:$1-1&amp;"]"),INDIRECT(IMPORT_VAR[TABLENAME]&amp;"[@c"&amp;$1:$1-1&amp;"]"))</f>
        <v>10</v>
      </c>
      <c r="Z704" s="51" t="s">
        <v>5665</v>
      </c>
      <c r="AA704" s="51" t="s">
        <v>3915</v>
      </c>
      <c r="AB704" s="51"/>
      <c r="AC704" s="51" t="str">
        <f>CONCATENATE(IMPORT[[#This Row],[1]]," ",IMPORT[[#This Row],[2]],IF(IMPORT[[#This Row],[3]]="","",CONCATENATE(" ",IMPORT[[#This Row],[3]])))</f>
        <v>Tipe-ex Kertas 91033HG</v>
      </c>
      <c r="AD704" s="51" t="str">
        <f>CONCATENATE("Import ",IMPORT[[#This Row],[Ket]])</f>
        <v>Import D2</v>
      </c>
      <c r="AE704" s="52">
        <v>1152</v>
      </c>
      <c r="AF704" s="52" t="s">
        <v>5118</v>
      </c>
      <c r="AG704" s="52" t="s">
        <v>5780</v>
      </c>
      <c r="AH704" s="52">
        <f ca="1">IMPORT[[#This Row],[C]]</f>
        <v>10</v>
      </c>
      <c r="AI704" s="126" t="str">
        <f>CONCATENATE(IMPORT[[#This Row],[6]]," ",IMPORT[[#This Row],[7]])</f>
        <v>1152 PCS</v>
      </c>
    </row>
    <row r="705" spans="1:35">
      <c r="A705" s="102">
        <v>703</v>
      </c>
      <c r="B705" s="39">
        <f ca="1">IF(IMPORT[[#This Row],[C]]&lt;1,"",ROW()-2)</f>
        <v>703</v>
      </c>
      <c r="C705" s="57" t="s">
        <v>3916</v>
      </c>
      <c r="D705" s="31" t="s">
        <v>3140</v>
      </c>
      <c r="E705" s="31">
        <v>576</v>
      </c>
      <c r="F705" s="39">
        <f ca="1">IMPORT[TT]</f>
        <v>3</v>
      </c>
      <c r="G705" s="31"/>
      <c r="H705" s="31" t="s">
        <v>3976</v>
      </c>
      <c r="I705" s="40">
        <v>3</v>
      </c>
      <c r="K705" s="39" t="str">
        <f>IF(IMPORT[[#This Row],[b1]]="","",IMPORT[[#This Row],[b1]]-IMPORT[[#This Row],[a1]])</f>
        <v/>
      </c>
      <c r="L705" s="40">
        <f ca="1">SUM(INDIRECT(IMPORT_VAR[TABLENAME]&amp;"[@a"&amp;$1:$1-1&amp;"]"),INDIRECT(IMPORT_VAR[TABLENAME]&amp;"[@c"&amp;$1:$1-1&amp;"]"))</f>
        <v>3</v>
      </c>
      <c r="M705" s="31"/>
      <c r="N705" s="39" t="str">
        <f>IF(IMPORT[[#This Row],[b2]]="","",IMPORT[[#This Row],[b2]]-IMPORT[[#This Row],[a2]])</f>
        <v/>
      </c>
      <c r="O705" s="40">
        <f ca="1">SUM(INDIRECT(IMPORT_VAR[TABLENAME]&amp;"[@a"&amp;$1:$1-1&amp;"]"),INDIRECT(IMPORT_VAR[TABLENAME]&amp;"[@c"&amp;$1:$1-1&amp;"]"))</f>
        <v>3</v>
      </c>
      <c r="P705" s="33"/>
      <c r="Q705" s="41" t="str">
        <f>IF(IMPORT[[#This Row],[b3]]="","",IMPORT[[#This Row],[b3]]-IMPORT[[#This Row],[a3]])</f>
        <v/>
      </c>
      <c r="R705" s="40">
        <f ca="1">SUM(INDIRECT(IMPORT_VAR[TABLENAME]&amp;"[@a"&amp;$1:$1-1&amp;"]"),INDIRECT(IMPORT_VAR[TABLENAME]&amp;"[@c"&amp;$1:$1-1&amp;"]"))</f>
        <v>3</v>
      </c>
      <c r="S705" s="33"/>
      <c r="T705" s="41" t="str">
        <f>IF(IMPORT[[#This Row],[b4]]="","",IMPORT[[#This Row],[b4]]-IMPORT[[#This Row],[a4]])</f>
        <v/>
      </c>
      <c r="U705" s="40">
        <f ca="1">SUM(INDIRECT(IMPORT_VAR[TABLENAME]&amp;"[@a"&amp;$1:$1-1&amp;"]"),INDIRECT(IMPORT_VAR[TABLENAME]&amp;"[@c"&amp;$1:$1-1&amp;"]"))</f>
        <v>3</v>
      </c>
      <c r="V705" s="41"/>
      <c r="W705" s="31"/>
      <c r="X705" s="39" t="str">
        <f>IF(IMPORT[[#This Row],[b5]]="","",IMPORT[[#This Row],[b5]]-IMPORT[[#This Row],[a5]])</f>
        <v/>
      </c>
      <c r="Y705" s="50">
        <f ca="1">SUM(INDIRECT(IMPORT_VAR[TABLENAME]&amp;"[@a"&amp;$1:$1-1&amp;"]"),INDIRECT(IMPORT_VAR[TABLENAME]&amp;"[@c"&amp;$1:$1-1&amp;"]"))</f>
        <v>3</v>
      </c>
      <c r="Z705" s="51" t="s">
        <v>5665</v>
      </c>
      <c r="AA705" s="51" t="s">
        <v>3916</v>
      </c>
      <c r="AB705" s="51"/>
      <c r="AC705" s="51" t="str">
        <f>CONCATENATE(IMPORT[[#This Row],[1]]," ",IMPORT[[#This Row],[2]],IF(IMPORT[[#This Row],[3]]="","",CONCATENATE(" ",IMPORT[[#This Row],[3]])))</f>
        <v>Tipe-ex Kertas DP-912</v>
      </c>
      <c r="AD705" s="51" t="str">
        <f>CONCATENATE("Import ",IMPORT[[#This Row],[Ket]])</f>
        <v>Import D2</v>
      </c>
      <c r="AE705" s="52">
        <v>576</v>
      </c>
      <c r="AF705" s="52" t="s">
        <v>5118</v>
      </c>
      <c r="AG705" s="52" t="s">
        <v>5780</v>
      </c>
      <c r="AH705" s="52">
        <f ca="1">IMPORT[[#This Row],[C]]</f>
        <v>3</v>
      </c>
      <c r="AI705" s="126" t="str">
        <f>CONCATENATE(IMPORT[[#This Row],[6]]," ",IMPORT[[#This Row],[7]])</f>
        <v>576 PCS</v>
      </c>
    </row>
    <row r="706" spans="1:35">
      <c r="A706" s="102">
        <v>704</v>
      </c>
      <c r="B706" s="39">
        <f ca="1">IF(IMPORT[[#This Row],[C]]&lt;1,"",ROW()-2)</f>
        <v>704</v>
      </c>
      <c r="C706" s="57">
        <v>8803</v>
      </c>
      <c r="D706" s="31" t="s">
        <v>3286</v>
      </c>
      <c r="E706" s="31">
        <v>2304</v>
      </c>
      <c r="F706" s="39">
        <f ca="1">IMPORT[TT]</f>
        <v>13</v>
      </c>
      <c r="G706" s="31"/>
      <c r="H706" s="31" t="s">
        <v>4087</v>
      </c>
      <c r="I706" s="40">
        <v>13</v>
      </c>
      <c r="K706" s="39" t="str">
        <f>IF(IMPORT[[#This Row],[b1]]="","",IMPORT[[#This Row],[b1]]-IMPORT[[#This Row],[a1]])</f>
        <v/>
      </c>
      <c r="L706" s="40">
        <f ca="1">SUM(INDIRECT(IMPORT_VAR[TABLENAME]&amp;"[@a"&amp;$1:$1-1&amp;"]"),INDIRECT(IMPORT_VAR[TABLENAME]&amp;"[@c"&amp;$1:$1-1&amp;"]"))</f>
        <v>13</v>
      </c>
      <c r="M706" s="31"/>
      <c r="N706" s="39" t="str">
        <f>IF(IMPORT[[#This Row],[b2]]="","",IMPORT[[#This Row],[b2]]-IMPORT[[#This Row],[a2]])</f>
        <v/>
      </c>
      <c r="O706" s="40">
        <f ca="1">SUM(INDIRECT(IMPORT_VAR[TABLENAME]&amp;"[@a"&amp;$1:$1-1&amp;"]"),INDIRECT(IMPORT_VAR[TABLENAME]&amp;"[@c"&amp;$1:$1-1&amp;"]"))</f>
        <v>13</v>
      </c>
      <c r="P706" s="33"/>
      <c r="Q706" s="41" t="str">
        <f>IF(IMPORT[[#This Row],[b3]]="","",IMPORT[[#This Row],[b3]]-IMPORT[[#This Row],[a3]])</f>
        <v/>
      </c>
      <c r="R706" s="40">
        <f ca="1">SUM(INDIRECT(IMPORT_VAR[TABLENAME]&amp;"[@a"&amp;$1:$1-1&amp;"]"),INDIRECT(IMPORT_VAR[TABLENAME]&amp;"[@c"&amp;$1:$1-1&amp;"]"))</f>
        <v>13</v>
      </c>
      <c r="S706" s="33"/>
      <c r="T706" s="41" t="str">
        <f>IF(IMPORT[[#This Row],[b4]]="","",IMPORT[[#This Row],[b4]]-IMPORT[[#This Row],[a4]])</f>
        <v/>
      </c>
      <c r="U706" s="40">
        <f ca="1">SUM(INDIRECT(IMPORT_VAR[TABLENAME]&amp;"[@a"&amp;$1:$1-1&amp;"]"),INDIRECT(IMPORT_VAR[TABLENAME]&amp;"[@c"&amp;$1:$1-1&amp;"]"))</f>
        <v>13</v>
      </c>
      <c r="V706" s="41"/>
      <c r="W706" s="31"/>
      <c r="X706" s="39" t="str">
        <f>IF(IMPORT[[#This Row],[b5]]="","",IMPORT[[#This Row],[b5]]-IMPORT[[#This Row],[a5]])</f>
        <v/>
      </c>
      <c r="Y706" s="50">
        <f ca="1">SUM(INDIRECT(IMPORT_VAR[TABLENAME]&amp;"[@a"&amp;$1:$1-1&amp;"]"),INDIRECT(IMPORT_VAR[TABLENAME]&amp;"[@c"&amp;$1:$1-1&amp;"]"))</f>
        <v>13</v>
      </c>
      <c r="Z706" s="51" t="s">
        <v>3286</v>
      </c>
      <c r="AA706" s="51">
        <v>8803</v>
      </c>
      <c r="AB706" s="51"/>
      <c r="AC706" s="51" t="str">
        <f>CONCATENATE(IMPORT[[#This Row],[1]]," ",IMPORT[[#This Row],[2]],IF(IMPORT[[#This Row],[3]]="","",CONCATENATE(" ",IMPORT[[#This Row],[3]])))</f>
        <v>Gel Pen 8803</v>
      </c>
      <c r="AD706" s="51" t="str">
        <f>CONCATENATE("Import ",IMPORT[[#This Row],[Ket]])</f>
        <v>Import D3</v>
      </c>
      <c r="AE706" s="52">
        <v>2304</v>
      </c>
      <c r="AF706" s="52" t="s">
        <v>5118</v>
      </c>
      <c r="AG706" s="52" t="s">
        <v>5780</v>
      </c>
      <c r="AH706" s="52">
        <f ca="1">IMPORT[[#This Row],[C]]</f>
        <v>13</v>
      </c>
      <c r="AI706" s="126" t="str">
        <f>CONCATENATE(IMPORT[[#This Row],[6]]," ",IMPORT[[#This Row],[7]])</f>
        <v>2304 PCS</v>
      </c>
    </row>
    <row r="707" spans="1:35">
      <c r="A707" s="102">
        <v>705</v>
      </c>
      <c r="B707" s="39">
        <f ca="1">IF(IMPORT[[#This Row],[C]]&lt;1,"",ROW()-2)</f>
        <v>705</v>
      </c>
      <c r="C707" s="57">
        <v>923</v>
      </c>
      <c r="D707" s="31" t="s">
        <v>3286</v>
      </c>
      <c r="E707" s="31">
        <v>2304</v>
      </c>
      <c r="F707" s="39">
        <f ca="1">IMPORT[TT]</f>
        <v>8</v>
      </c>
      <c r="G707" s="31"/>
      <c r="H707" s="31" t="s">
        <v>4087</v>
      </c>
      <c r="I707" s="40">
        <v>8</v>
      </c>
      <c r="K707" s="39" t="str">
        <f>IF(IMPORT[[#This Row],[b1]]="","",IMPORT[[#This Row],[b1]]-IMPORT[[#This Row],[a1]])</f>
        <v/>
      </c>
      <c r="L707" s="40">
        <f ca="1">SUM(INDIRECT(IMPORT_VAR[TABLENAME]&amp;"[@a"&amp;$1:$1-1&amp;"]"),INDIRECT(IMPORT_VAR[TABLENAME]&amp;"[@c"&amp;$1:$1-1&amp;"]"))</f>
        <v>8</v>
      </c>
      <c r="M707" s="31"/>
      <c r="N707" s="39" t="str">
        <f>IF(IMPORT[[#This Row],[b2]]="","",IMPORT[[#This Row],[b2]]-IMPORT[[#This Row],[a2]])</f>
        <v/>
      </c>
      <c r="O707" s="40">
        <f ca="1">SUM(INDIRECT(IMPORT_VAR[TABLENAME]&amp;"[@a"&amp;$1:$1-1&amp;"]"),INDIRECT(IMPORT_VAR[TABLENAME]&amp;"[@c"&amp;$1:$1-1&amp;"]"))</f>
        <v>8</v>
      </c>
      <c r="P707" s="33"/>
      <c r="Q707" s="41" t="str">
        <f>IF(IMPORT[[#This Row],[b3]]="","",IMPORT[[#This Row],[b3]]-IMPORT[[#This Row],[a3]])</f>
        <v/>
      </c>
      <c r="R707" s="40">
        <f ca="1">SUM(INDIRECT(IMPORT_VAR[TABLENAME]&amp;"[@a"&amp;$1:$1-1&amp;"]"),INDIRECT(IMPORT_VAR[TABLENAME]&amp;"[@c"&amp;$1:$1-1&amp;"]"))</f>
        <v>8</v>
      </c>
      <c r="S707" s="33"/>
      <c r="T707" s="41" t="str">
        <f>IF(IMPORT[[#This Row],[b4]]="","",IMPORT[[#This Row],[b4]]-IMPORT[[#This Row],[a4]])</f>
        <v/>
      </c>
      <c r="U707" s="40">
        <f ca="1">SUM(INDIRECT(IMPORT_VAR[TABLENAME]&amp;"[@a"&amp;$1:$1-1&amp;"]"),INDIRECT(IMPORT_VAR[TABLENAME]&amp;"[@c"&amp;$1:$1-1&amp;"]"))</f>
        <v>8</v>
      </c>
      <c r="V707" s="41"/>
      <c r="W707" s="31"/>
      <c r="X707" s="39" t="str">
        <f>IF(IMPORT[[#This Row],[b5]]="","",IMPORT[[#This Row],[b5]]-IMPORT[[#This Row],[a5]])</f>
        <v/>
      </c>
      <c r="Y707" s="50">
        <f ca="1">SUM(INDIRECT(IMPORT_VAR[TABLENAME]&amp;"[@a"&amp;$1:$1-1&amp;"]"),INDIRECT(IMPORT_VAR[TABLENAME]&amp;"[@c"&amp;$1:$1-1&amp;"]"))</f>
        <v>8</v>
      </c>
      <c r="Z707" s="51" t="s">
        <v>3286</v>
      </c>
      <c r="AA707" s="51">
        <v>923</v>
      </c>
      <c r="AB707" s="51"/>
      <c r="AC707" s="51" t="str">
        <f>CONCATENATE(IMPORT[[#This Row],[1]]," ",IMPORT[[#This Row],[2]],IF(IMPORT[[#This Row],[3]]="","",CONCATENATE(" ",IMPORT[[#This Row],[3]])))</f>
        <v>Gel Pen 923</v>
      </c>
      <c r="AD707" s="51" t="str">
        <f>CONCATENATE("Import ",IMPORT[[#This Row],[Ket]])</f>
        <v>Import D3</v>
      </c>
      <c r="AE707" s="52">
        <v>2304</v>
      </c>
      <c r="AF707" s="52" t="s">
        <v>5118</v>
      </c>
      <c r="AG707" s="52" t="s">
        <v>5780</v>
      </c>
      <c r="AH707" s="52">
        <f ca="1">IMPORT[[#This Row],[C]]</f>
        <v>8</v>
      </c>
      <c r="AI707" s="126" t="str">
        <f>CONCATENATE(IMPORT[[#This Row],[6]]," ",IMPORT[[#This Row],[7]])</f>
        <v>2304 PCS</v>
      </c>
    </row>
    <row r="708" spans="1:35">
      <c r="A708" s="102">
        <v>706</v>
      </c>
      <c r="B708" s="39">
        <f ca="1">IF(IMPORT[[#This Row],[C]]&lt;1,"",ROW()-2)</f>
        <v>706</v>
      </c>
      <c r="C708" s="57">
        <v>6603</v>
      </c>
      <c r="D708" s="31" t="s">
        <v>3286</v>
      </c>
      <c r="E708" s="31">
        <v>2304</v>
      </c>
      <c r="F708" s="39">
        <f ca="1">IMPORT[TT]</f>
        <v>8</v>
      </c>
      <c r="G708" s="31"/>
      <c r="H708" s="31" t="s">
        <v>4087</v>
      </c>
      <c r="I708" s="40">
        <v>8</v>
      </c>
      <c r="K708" s="39" t="str">
        <f>IF(IMPORT[[#This Row],[b1]]="","",IMPORT[[#This Row],[b1]]-IMPORT[[#This Row],[a1]])</f>
        <v/>
      </c>
      <c r="L708" s="40">
        <f ca="1">SUM(INDIRECT(IMPORT_VAR[TABLENAME]&amp;"[@a"&amp;$1:$1-1&amp;"]"),INDIRECT(IMPORT_VAR[TABLENAME]&amp;"[@c"&amp;$1:$1-1&amp;"]"))</f>
        <v>8</v>
      </c>
      <c r="M708" s="31"/>
      <c r="N708" s="39" t="str">
        <f>IF(IMPORT[[#This Row],[b2]]="","",IMPORT[[#This Row],[b2]]-IMPORT[[#This Row],[a2]])</f>
        <v/>
      </c>
      <c r="O708" s="40">
        <f ca="1">SUM(INDIRECT(IMPORT_VAR[TABLENAME]&amp;"[@a"&amp;$1:$1-1&amp;"]"),INDIRECT(IMPORT_VAR[TABLENAME]&amp;"[@c"&amp;$1:$1-1&amp;"]"))</f>
        <v>8</v>
      </c>
      <c r="P708" s="33"/>
      <c r="Q708" s="41" t="str">
        <f>IF(IMPORT[[#This Row],[b3]]="","",IMPORT[[#This Row],[b3]]-IMPORT[[#This Row],[a3]])</f>
        <v/>
      </c>
      <c r="R708" s="40">
        <f ca="1">SUM(INDIRECT(IMPORT_VAR[TABLENAME]&amp;"[@a"&amp;$1:$1-1&amp;"]"),INDIRECT(IMPORT_VAR[TABLENAME]&amp;"[@c"&amp;$1:$1-1&amp;"]"))</f>
        <v>8</v>
      </c>
      <c r="S708" s="33"/>
      <c r="T708" s="41" t="str">
        <f>IF(IMPORT[[#This Row],[b4]]="","",IMPORT[[#This Row],[b4]]-IMPORT[[#This Row],[a4]])</f>
        <v/>
      </c>
      <c r="U708" s="40">
        <f ca="1">SUM(INDIRECT(IMPORT_VAR[TABLENAME]&amp;"[@a"&amp;$1:$1-1&amp;"]"),INDIRECT(IMPORT_VAR[TABLENAME]&amp;"[@c"&amp;$1:$1-1&amp;"]"))</f>
        <v>8</v>
      </c>
      <c r="V708" s="41"/>
      <c r="W708" s="31"/>
      <c r="X708" s="39" t="str">
        <f>IF(IMPORT[[#This Row],[b5]]="","",IMPORT[[#This Row],[b5]]-IMPORT[[#This Row],[a5]])</f>
        <v/>
      </c>
      <c r="Y708" s="50">
        <f ca="1">SUM(INDIRECT(IMPORT_VAR[TABLENAME]&amp;"[@a"&amp;$1:$1-1&amp;"]"),INDIRECT(IMPORT_VAR[TABLENAME]&amp;"[@c"&amp;$1:$1-1&amp;"]"))</f>
        <v>8</v>
      </c>
      <c r="Z708" s="51" t="s">
        <v>3286</v>
      </c>
      <c r="AA708" s="51">
        <v>6603</v>
      </c>
      <c r="AB708" s="51"/>
      <c r="AC708" s="51" t="str">
        <f>CONCATENATE(IMPORT[[#This Row],[1]]," ",IMPORT[[#This Row],[2]],IF(IMPORT[[#This Row],[3]]="","",CONCATENATE(" ",IMPORT[[#This Row],[3]])))</f>
        <v>Gel Pen 6603</v>
      </c>
      <c r="AD708" s="51" t="str">
        <f>CONCATENATE("Import ",IMPORT[[#This Row],[Ket]])</f>
        <v>Import D3</v>
      </c>
      <c r="AE708" s="52">
        <v>2304</v>
      </c>
      <c r="AF708" s="52" t="s">
        <v>5118</v>
      </c>
      <c r="AG708" s="52" t="s">
        <v>5780</v>
      </c>
      <c r="AH708" s="52">
        <f ca="1">IMPORT[[#This Row],[C]]</f>
        <v>8</v>
      </c>
      <c r="AI708" s="126" t="str">
        <f>CONCATENATE(IMPORT[[#This Row],[6]]," ",IMPORT[[#This Row],[7]])</f>
        <v>2304 PCS</v>
      </c>
    </row>
    <row r="709" spans="1:35">
      <c r="A709" s="102">
        <v>707</v>
      </c>
      <c r="B709" s="39">
        <f ca="1">IF(IMPORT[[#This Row],[C]]&lt;1,"",ROW()-2)</f>
        <v>707</v>
      </c>
      <c r="C709" s="57">
        <v>6608</v>
      </c>
      <c r="D709" s="31" t="s">
        <v>3286</v>
      </c>
      <c r="E709" s="31">
        <v>2304</v>
      </c>
      <c r="F709" s="39">
        <f ca="1">IMPORT[TT]</f>
        <v>5</v>
      </c>
      <c r="G709" s="31"/>
      <c r="H709" s="31" t="s">
        <v>4087</v>
      </c>
      <c r="I709" s="40">
        <v>5</v>
      </c>
      <c r="K709" s="39" t="str">
        <f>IF(IMPORT[[#This Row],[b1]]="","",IMPORT[[#This Row],[b1]]-IMPORT[[#This Row],[a1]])</f>
        <v/>
      </c>
      <c r="L709" s="40">
        <f ca="1">SUM(INDIRECT(IMPORT_VAR[TABLENAME]&amp;"[@a"&amp;$1:$1-1&amp;"]"),INDIRECT(IMPORT_VAR[TABLENAME]&amp;"[@c"&amp;$1:$1-1&amp;"]"))</f>
        <v>5</v>
      </c>
      <c r="M709" s="31"/>
      <c r="N709" s="39" t="str">
        <f>IF(IMPORT[[#This Row],[b2]]="","",IMPORT[[#This Row],[b2]]-IMPORT[[#This Row],[a2]])</f>
        <v/>
      </c>
      <c r="O709" s="40">
        <f ca="1">SUM(INDIRECT(IMPORT_VAR[TABLENAME]&amp;"[@a"&amp;$1:$1-1&amp;"]"),INDIRECT(IMPORT_VAR[TABLENAME]&amp;"[@c"&amp;$1:$1-1&amp;"]"))</f>
        <v>5</v>
      </c>
      <c r="P709" s="33"/>
      <c r="Q709" s="41" t="str">
        <f>IF(IMPORT[[#This Row],[b3]]="","",IMPORT[[#This Row],[b3]]-IMPORT[[#This Row],[a3]])</f>
        <v/>
      </c>
      <c r="R709" s="40">
        <f ca="1">SUM(INDIRECT(IMPORT_VAR[TABLENAME]&amp;"[@a"&amp;$1:$1-1&amp;"]"),INDIRECT(IMPORT_VAR[TABLENAME]&amp;"[@c"&amp;$1:$1-1&amp;"]"))</f>
        <v>5</v>
      </c>
      <c r="S709" s="33"/>
      <c r="T709" s="41" t="str">
        <f>IF(IMPORT[[#This Row],[b4]]="","",IMPORT[[#This Row],[b4]]-IMPORT[[#This Row],[a4]])</f>
        <v/>
      </c>
      <c r="U709" s="40">
        <f ca="1">SUM(INDIRECT(IMPORT_VAR[TABLENAME]&amp;"[@a"&amp;$1:$1-1&amp;"]"),INDIRECT(IMPORT_VAR[TABLENAME]&amp;"[@c"&amp;$1:$1-1&amp;"]"))</f>
        <v>5</v>
      </c>
      <c r="V709" s="41"/>
      <c r="W709" s="31"/>
      <c r="X709" s="39" t="str">
        <f>IF(IMPORT[[#This Row],[b5]]="","",IMPORT[[#This Row],[b5]]-IMPORT[[#This Row],[a5]])</f>
        <v/>
      </c>
      <c r="Y709" s="50">
        <f ca="1">SUM(INDIRECT(IMPORT_VAR[TABLENAME]&amp;"[@a"&amp;$1:$1-1&amp;"]"),INDIRECT(IMPORT_VAR[TABLENAME]&amp;"[@c"&amp;$1:$1-1&amp;"]"))</f>
        <v>5</v>
      </c>
      <c r="Z709" s="51" t="s">
        <v>3286</v>
      </c>
      <c r="AA709" s="51">
        <v>6608</v>
      </c>
      <c r="AB709" s="51"/>
      <c r="AC709" s="51" t="str">
        <f>CONCATENATE(IMPORT[[#This Row],[1]]," ",IMPORT[[#This Row],[2]],IF(IMPORT[[#This Row],[3]]="","",CONCATENATE(" ",IMPORT[[#This Row],[3]])))</f>
        <v>Gel Pen 6608</v>
      </c>
      <c r="AD709" s="51" t="str">
        <f>CONCATENATE("Import ",IMPORT[[#This Row],[Ket]])</f>
        <v>Import D3</v>
      </c>
      <c r="AE709" s="52">
        <v>2304</v>
      </c>
      <c r="AF709" s="52" t="s">
        <v>5118</v>
      </c>
      <c r="AG709" s="52" t="s">
        <v>5780</v>
      </c>
      <c r="AH709" s="52">
        <f ca="1">IMPORT[[#This Row],[C]]</f>
        <v>5</v>
      </c>
      <c r="AI709" s="126" t="str">
        <f>CONCATENATE(IMPORT[[#This Row],[6]]," ",IMPORT[[#This Row],[7]])</f>
        <v>2304 PCS</v>
      </c>
    </row>
    <row r="710" spans="1:35">
      <c r="A710" s="102">
        <v>708</v>
      </c>
      <c r="B710" s="39">
        <f ca="1">IF(IMPORT[[#This Row],[C]]&lt;1,"",ROW()-2)</f>
        <v>708</v>
      </c>
      <c r="C710" s="57">
        <v>922</v>
      </c>
      <c r="D710" s="31" t="s">
        <v>3286</v>
      </c>
      <c r="E710" s="31">
        <v>2304</v>
      </c>
      <c r="F710" s="39">
        <f ca="1">IMPORT[TT]</f>
        <v>9</v>
      </c>
      <c r="G710" s="31"/>
      <c r="H710" s="31" t="s">
        <v>4087</v>
      </c>
      <c r="I710" s="40">
        <v>9</v>
      </c>
      <c r="K710" s="39" t="str">
        <f>IF(IMPORT[[#This Row],[b1]]="","",IMPORT[[#This Row],[b1]]-IMPORT[[#This Row],[a1]])</f>
        <v/>
      </c>
      <c r="L710" s="40">
        <f ca="1">SUM(INDIRECT(IMPORT_VAR[TABLENAME]&amp;"[@a"&amp;$1:$1-1&amp;"]"),INDIRECT(IMPORT_VAR[TABLENAME]&amp;"[@c"&amp;$1:$1-1&amp;"]"))</f>
        <v>9</v>
      </c>
      <c r="M710" s="31"/>
      <c r="N710" s="39" t="str">
        <f>IF(IMPORT[[#This Row],[b2]]="","",IMPORT[[#This Row],[b2]]-IMPORT[[#This Row],[a2]])</f>
        <v/>
      </c>
      <c r="O710" s="40">
        <f ca="1">SUM(INDIRECT(IMPORT_VAR[TABLENAME]&amp;"[@a"&amp;$1:$1-1&amp;"]"),INDIRECT(IMPORT_VAR[TABLENAME]&amp;"[@c"&amp;$1:$1-1&amp;"]"))</f>
        <v>9</v>
      </c>
      <c r="P710" s="33"/>
      <c r="Q710" s="41" t="str">
        <f>IF(IMPORT[[#This Row],[b3]]="","",IMPORT[[#This Row],[b3]]-IMPORT[[#This Row],[a3]])</f>
        <v/>
      </c>
      <c r="R710" s="40">
        <f ca="1">SUM(INDIRECT(IMPORT_VAR[TABLENAME]&amp;"[@a"&amp;$1:$1-1&amp;"]"),INDIRECT(IMPORT_VAR[TABLENAME]&amp;"[@c"&amp;$1:$1-1&amp;"]"))</f>
        <v>9</v>
      </c>
      <c r="S710" s="33"/>
      <c r="T710" s="41" t="str">
        <f>IF(IMPORT[[#This Row],[b4]]="","",IMPORT[[#This Row],[b4]]-IMPORT[[#This Row],[a4]])</f>
        <v/>
      </c>
      <c r="U710" s="40">
        <f ca="1">SUM(INDIRECT(IMPORT_VAR[TABLENAME]&amp;"[@a"&amp;$1:$1-1&amp;"]"),INDIRECT(IMPORT_VAR[TABLENAME]&amp;"[@c"&amp;$1:$1-1&amp;"]"))</f>
        <v>9</v>
      </c>
      <c r="V710" s="41"/>
      <c r="W710" s="31"/>
      <c r="X710" s="39" t="str">
        <f>IF(IMPORT[[#This Row],[b5]]="","",IMPORT[[#This Row],[b5]]-IMPORT[[#This Row],[a5]])</f>
        <v/>
      </c>
      <c r="Y710" s="50">
        <f ca="1">SUM(INDIRECT(IMPORT_VAR[TABLENAME]&amp;"[@a"&amp;$1:$1-1&amp;"]"),INDIRECT(IMPORT_VAR[TABLENAME]&amp;"[@c"&amp;$1:$1-1&amp;"]"))</f>
        <v>9</v>
      </c>
      <c r="Z710" s="51" t="s">
        <v>3286</v>
      </c>
      <c r="AA710" s="51">
        <v>922</v>
      </c>
      <c r="AB710" s="51"/>
      <c r="AC710" s="51" t="str">
        <f>CONCATENATE(IMPORT[[#This Row],[1]]," ",IMPORT[[#This Row],[2]],IF(IMPORT[[#This Row],[3]]="","",CONCATENATE(" ",IMPORT[[#This Row],[3]])))</f>
        <v>Gel Pen 922</v>
      </c>
      <c r="AD710" s="51" t="str">
        <f>CONCATENATE("Import ",IMPORT[[#This Row],[Ket]])</f>
        <v>Import D3</v>
      </c>
      <c r="AE710" s="52">
        <v>2304</v>
      </c>
      <c r="AF710" s="52" t="s">
        <v>5118</v>
      </c>
      <c r="AG710" s="52" t="s">
        <v>5780</v>
      </c>
      <c r="AH710" s="52">
        <f ca="1">IMPORT[[#This Row],[C]]</f>
        <v>9</v>
      </c>
      <c r="AI710" s="126" t="str">
        <f>CONCATENATE(IMPORT[[#This Row],[6]]," ",IMPORT[[#This Row],[7]])</f>
        <v>2304 PCS</v>
      </c>
    </row>
    <row r="711" spans="1:35">
      <c r="A711" s="102">
        <v>709</v>
      </c>
      <c r="B711" s="39">
        <f ca="1">IF(IMPORT[[#This Row],[C]]&lt;1,"",ROW()-2)</f>
        <v>709</v>
      </c>
      <c r="C711" s="57">
        <v>6601</v>
      </c>
      <c r="D711" s="31" t="s">
        <v>3286</v>
      </c>
      <c r="E711" s="31">
        <v>2304</v>
      </c>
      <c r="F711" s="39">
        <f ca="1">IMPORT[TT]</f>
        <v>8</v>
      </c>
      <c r="G711" s="31"/>
      <c r="H711" s="31" t="s">
        <v>4087</v>
      </c>
      <c r="I711" s="40">
        <v>8</v>
      </c>
      <c r="K711" s="39" t="str">
        <f>IF(IMPORT[[#This Row],[b1]]="","",IMPORT[[#This Row],[b1]]-IMPORT[[#This Row],[a1]])</f>
        <v/>
      </c>
      <c r="L711" s="40">
        <f ca="1">SUM(INDIRECT(IMPORT_VAR[TABLENAME]&amp;"[@a"&amp;$1:$1-1&amp;"]"),INDIRECT(IMPORT_VAR[TABLENAME]&amp;"[@c"&amp;$1:$1-1&amp;"]"))</f>
        <v>8</v>
      </c>
      <c r="M711" s="31"/>
      <c r="N711" s="39" t="str">
        <f>IF(IMPORT[[#This Row],[b2]]="","",IMPORT[[#This Row],[b2]]-IMPORT[[#This Row],[a2]])</f>
        <v/>
      </c>
      <c r="O711" s="40">
        <f ca="1">SUM(INDIRECT(IMPORT_VAR[TABLENAME]&amp;"[@a"&amp;$1:$1-1&amp;"]"),INDIRECT(IMPORT_VAR[TABLENAME]&amp;"[@c"&amp;$1:$1-1&amp;"]"))</f>
        <v>8</v>
      </c>
      <c r="P711" s="33"/>
      <c r="Q711" s="41" t="str">
        <f>IF(IMPORT[[#This Row],[b3]]="","",IMPORT[[#This Row],[b3]]-IMPORT[[#This Row],[a3]])</f>
        <v/>
      </c>
      <c r="R711" s="40">
        <f ca="1">SUM(INDIRECT(IMPORT_VAR[TABLENAME]&amp;"[@a"&amp;$1:$1-1&amp;"]"),INDIRECT(IMPORT_VAR[TABLENAME]&amp;"[@c"&amp;$1:$1-1&amp;"]"))</f>
        <v>8</v>
      </c>
      <c r="S711" s="33"/>
      <c r="T711" s="41" t="str">
        <f>IF(IMPORT[[#This Row],[b4]]="","",IMPORT[[#This Row],[b4]]-IMPORT[[#This Row],[a4]])</f>
        <v/>
      </c>
      <c r="U711" s="40">
        <f ca="1">SUM(INDIRECT(IMPORT_VAR[TABLENAME]&amp;"[@a"&amp;$1:$1-1&amp;"]"),INDIRECT(IMPORT_VAR[TABLENAME]&amp;"[@c"&amp;$1:$1-1&amp;"]"))</f>
        <v>8</v>
      </c>
      <c r="V711" s="41"/>
      <c r="W711" s="31"/>
      <c r="X711" s="39" t="str">
        <f>IF(IMPORT[[#This Row],[b5]]="","",IMPORT[[#This Row],[b5]]-IMPORT[[#This Row],[a5]])</f>
        <v/>
      </c>
      <c r="Y711" s="50">
        <f ca="1">SUM(INDIRECT(IMPORT_VAR[TABLENAME]&amp;"[@a"&amp;$1:$1-1&amp;"]"),INDIRECT(IMPORT_VAR[TABLENAME]&amp;"[@c"&amp;$1:$1-1&amp;"]"))</f>
        <v>8</v>
      </c>
      <c r="Z711" s="51" t="s">
        <v>3286</v>
      </c>
      <c r="AA711" s="51">
        <v>6601</v>
      </c>
      <c r="AB711" s="51"/>
      <c r="AC711" s="51" t="str">
        <f>CONCATENATE(IMPORT[[#This Row],[1]]," ",IMPORT[[#This Row],[2]],IF(IMPORT[[#This Row],[3]]="","",CONCATENATE(" ",IMPORT[[#This Row],[3]])))</f>
        <v>Gel Pen 6601</v>
      </c>
      <c r="AD711" s="51" t="str">
        <f>CONCATENATE("Import ",IMPORT[[#This Row],[Ket]])</f>
        <v>Import D3</v>
      </c>
      <c r="AE711" s="52">
        <v>2304</v>
      </c>
      <c r="AF711" s="52" t="s">
        <v>5118</v>
      </c>
      <c r="AG711" s="52" t="s">
        <v>5780</v>
      </c>
      <c r="AH711" s="52">
        <f ca="1">IMPORT[[#This Row],[C]]</f>
        <v>8</v>
      </c>
      <c r="AI711" s="126" t="str">
        <f>CONCATENATE(IMPORT[[#This Row],[6]]," ",IMPORT[[#This Row],[7]])</f>
        <v>2304 PCS</v>
      </c>
    </row>
    <row r="712" spans="1:35">
      <c r="A712" s="102">
        <v>710</v>
      </c>
      <c r="B712" s="39">
        <f ca="1">IF(IMPORT[[#This Row],[C]]&lt;1,"",ROW()-2)</f>
        <v>710</v>
      </c>
      <c r="C712" s="57" t="s">
        <v>4088</v>
      </c>
      <c r="D712" s="31" t="s">
        <v>2998</v>
      </c>
      <c r="E712" s="31">
        <v>480</v>
      </c>
      <c r="F712" s="39">
        <f ca="1">IMPORT[TT]</f>
        <v>4</v>
      </c>
      <c r="G712" s="31"/>
      <c r="H712" s="31" t="s">
        <v>4087</v>
      </c>
      <c r="I712" s="40">
        <v>4</v>
      </c>
      <c r="K712" s="39" t="str">
        <f>IF(IMPORT[[#This Row],[b1]]="","",IMPORT[[#This Row],[b1]]-IMPORT[[#This Row],[a1]])</f>
        <v/>
      </c>
      <c r="L712" s="40">
        <f ca="1">SUM(INDIRECT(IMPORT_VAR[TABLENAME]&amp;"[@a"&amp;$1:$1-1&amp;"]"),INDIRECT(IMPORT_VAR[TABLENAME]&amp;"[@c"&amp;$1:$1-1&amp;"]"))</f>
        <v>4</v>
      </c>
      <c r="M712" s="31"/>
      <c r="N712" s="39" t="str">
        <f>IF(IMPORT[[#This Row],[b2]]="","",IMPORT[[#This Row],[b2]]-IMPORT[[#This Row],[a2]])</f>
        <v/>
      </c>
      <c r="O712" s="40">
        <f ca="1">SUM(INDIRECT(IMPORT_VAR[TABLENAME]&amp;"[@a"&amp;$1:$1-1&amp;"]"),INDIRECT(IMPORT_VAR[TABLENAME]&amp;"[@c"&amp;$1:$1-1&amp;"]"))</f>
        <v>4</v>
      </c>
      <c r="P712" s="33"/>
      <c r="Q712" s="41" t="str">
        <f>IF(IMPORT[[#This Row],[b3]]="","",IMPORT[[#This Row],[b3]]-IMPORT[[#This Row],[a3]])</f>
        <v/>
      </c>
      <c r="R712" s="40">
        <f ca="1">SUM(INDIRECT(IMPORT_VAR[TABLENAME]&amp;"[@a"&amp;$1:$1-1&amp;"]"),INDIRECT(IMPORT_VAR[TABLENAME]&amp;"[@c"&amp;$1:$1-1&amp;"]"))</f>
        <v>4</v>
      </c>
      <c r="S712" s="33"/>
      <c r="T712" s="41" t="str">
        <f>IF(IMPORT[[#This Row],[b4]]="","",IMPORT[[#This Row],[b4]]-IMPORT[[#This Row],[a4]])</f>
        <v/>
      </c>
      <c r="U712" s="40">
        <f ca="1">SUM(INDIRECT(IMPORT_VAR[TABLENAME]&amp;"[@a"&amp;$1:$1-1&amp;"]"),INDIRECT(IMPORT_VAR[TABLENAME]&amp;"[@c"&amp;$1:$1-1&amp;"]"))</f>
        <v>4</v>
      </c>
      <c r="V712" s="41"/>
      <c r="W712" s="31"/>
      <c r="X712" s="39" t="str">
        <f>IF(IMPORT[[#This Row],[b5]]="","",IMPORT[[#This Row],[b5]]-IMPORT[[#This Row],[a5]])</f>
        <v/>
      </c>
      <c r="Y712" s="50">
        <f ca="1">SUM(INDIRECT(IMPORT_VAR[TABLENAME]&amp;"[@a"&amp;$1:$1-1&amp;"]"),INDIRECT(IMPORT_VAR[TABLENAME]&amp;"[@c"&amp;$1:$1-1&amp;"]"))</f>
        <v>4</v>
      </c>
      <c r="Z712" s="51" t="s">
        <v>5707</v>
      </c>
      <c r="AA712" s="51" t="s">
        <v>4088</v>
      </c>
      <c r="AB712" s="52"/>
      <c r="AC712" s="52" t="str">
        <f>CONCATENATE(IMPORT[[#This Row],[1]]," ",IMPORT[[#This Row],[2]],IF(IMPORT[[#This Row],[3]]="","",CONCATENATE(" ",IMPORT[[#This Row],[3]])))</f>
        <v>Pensil Case SH-15</v>
      </c>
      <c r="AD712" s="52" t="str">
        <f>CONCATENATE("Import ",IMPORT[[#This Row],[Ket]])</f>
        <v>Import D3</v>
      </c>
      <c r="AE712" s="52">
        <v>480</v>
      </c>
      <c r="AF712" s="52" t="s">
        <v>5118</v>
      </c>
      <c r="AG712" s="52" t="s">
        <v>5780</v>
      </c>
      <c r="AH712" s="52">
        <f ca="1">IMPORT[[#This Row],[C]]</f>
        <v>4</v>
      </c>
      <c r="AI712" s="126" t="str">
        <f>CONCATENATE(IMPORT[[#This Row],[6]]," ",IMPORT[[#This Row],[7]])</f>
        <v>480 PCS</v>
      </c>
    </row>
    <row r="713" spans="1:35">
      <c r="A713" s="102">
        <v>711</v>
      </c>
      <c r="B713" s="39">
        <f ca="1">IF(IMPORT[[#This Row],[C]]&lt;1,"",ROW()-2)</f>
        <v>711</v>
      </c>
      <c r="C713" s="57" t="s">
        <v>4089</v>
      </c>
      <c r="D713" s="31" t="s">
        <v>2998</v>
      </c>
      <c r="E713" s="31">
        <v>480</v>
      </c>
      <c r="F713" s="39">
        <f ca="1">IMPORT[TT]</f>
        <v>9</v>
      </c>
      <c r="G713" s="31"/>
      <c r="H713" s="31" t="s">
        <v>4087</v>
      </c>
      <c r="I713" s="40">
        <v>9</v>
      </c>
      <c r="K713" s="39" t="str">
        <f>IF(IMPORT[[#This Row],[b1]]="","",IMPORT[[#This Row],[b1]]-IMPORT[[#This Row],[a1]])</f>
        <v/>
      </c>
      <c r="L713" s="40">
        <f ca="1">SUM(INDIRECT(IMPORT_VAR[TABLENAME]&amp;"[@a"&amp;$1:$1-1&amp;"]"),INDIRECT(IMPORT_VAR[TABLENAME]&amp;"[@c"&amp;$1:$1-1&amp;"]"))</f>
        <v>9</v>
      </c>
      <c r="M713" s="31"/>
      <c r="N713" s="39" t="str">
        <f>IF(IMPORT[[#This Row],[b2]]="","",IMPORT[[#This Row],[b2]]-IMPORT[[#This Row],[a2]])</f>
        <v/>
      </c>
      <c r="O713" s="40">
        <f ca="1">SUM(INDIRECT(IMPORT_VAR[TABLENAME]&amp;"[@a"&amp;$1:$1-1&amp;"]"),INDIRECT(IMPORT_VAR[TABLENAME]&amp;"[@c"&amp;$1:$1-1&amp;"]"))</f>
        <v>9</v>
      </c>
      <c r="P713" s="33"/>
      <c r="Q713" s="41" t="str">
        <f>IF(IMPORT[[#This Row],[b3]]="","",IMPORT[[#This Row],[b3]]-IMPORT[[#This Row],[a3]])</f>
        <v/>
      </c>
      <c r="R713" s="40">
        <f ca="1">SUM(INDIRECT(IMPORT_VAR[TABLENAME]&amp;"[@a"&amp;$1:$1-1&amp;"]"),INDIRECT(IMPORT_VAR[TABLENAME]&amp;"[@c"&amp;$1:$1-1&amp;"]"))</f>
        <v>9</v>
      </c>
      <c r="S713" s="33"/>
      <c r="T713" s="41" t="str">
        <f>IF(IMPORT[[#This Row],[b4]]="","",IMPORT[[#This Row],[b4]]-IMPORT[[#This Row],[a4]])</f>
        <v/>
      </c>
      <c r="U713" s="40">
        <f ca="1">SUM(INDIRECT(IMPORT_VAR[TABLENAME]&amp;"[@a"&amp;$1:$1-1&amp;"]"),INDIRECT(IMPORT_VAR[TABLENAME]&amp;"[@c"&amp;$1:$1-1&amp;"]"))</f>
        <v>9</v>
      </c>
      <c r="V713" s="41"/>
      <c r="W713" s="31"/>
      <c r="X713" s="39" t="str">
        <f>IF(IMPORT[[#This Row],[b5]]="","",IMPORT[[#This Row],[b5]]-IMPORT[[#This Row],[a5]])</f>
        <v/>
      </c>
      <c r="Y713" s="50">
        <f ca="1">SUM(INDIRECT(IMPORT_VAR[TABLENAME]&amp;"[@a"&amp;$1:$1-1&amp;"]"),INDIRECT(IMPORT_VAR[TABLENAME]&amp;"[@c"&amp;$1:$1-1&amp;"]"))</f>
        <v>9</v>
      </c>
      <c r="Z713" s="51" t="s">
        <v>5707</v>
      </c>
      <c r="AA713" s="51" t="s">
        <v>4089</v>
      </c>
      <c r="AB713" s="52"/>
      <c r="AC713" s="52" t="str">
        <f>CONCATENATE(IMPORT[[#This Row],[1]]," ",IMPORT[[#This Row],[2]],IF(IMPORT[[#This Row],[3]]="","",CONCATENATE(" ",IMPORT[[#This Row],[3]])))</f>
        <v>Pensil Case SH-16</v>
      </c>
      <c r="AD713" s="52" t="str">
        <f>CONCATENATE("Import ",IMPORT[[#This Row],[Ket]])</f>
        <v>Import D3</v>
      </c>
      <c r="AE713" s="52">
        <v>480</v>
      </c>
      <c r="AF713" s="52" t="s">
        <v>5118</v>
      </c>
      <c r="AG713" s="52" t="s">
        <v>5780</v>
      </c>
      <c r="AH713" s="52">
        <f ca="1">IMPORT[[#This Row],[C]]</f>
        <v>9</v>
      </c>
      <c r="AI713" s="126" t="str">
        <f>CONCATENATE(IMPORT[[#This Row],[6]]," ",IMPORT[[#This Row],[7]])</f>
        <v>480 PCS</v>
      </c>
    </row>
    <row r="714" spans="1:35">
      <c r="A714" s="102">
        <v>712</v>
      </c>
      <c r="B714" s="39">
        <f ca="1">IF(IMPORT[[#This Row],[C]]&lt;1,"",ROW()-2)</f>
        <v>712</v>
      </c>
      <c r="C714" s="57" t="s">
        <v>4090</v>
      </c>
      <c r="D714" s="31" t="s">
        <v>2998</v>
      </c>
      <c r="E714" s="31">
        <v>480</v>
      </c>
      <c r="F714" s="39">
        <f ca="1">IMPORT[TT]</f>
        <v>12</v>
      </c>
      <c r="G714" s="31"/>
      <c r="H714" s="31" t="s">
        <v>4087</v>
      </c>
      <c r="I714" s="40">
        <v>12</v>
      </c>
      <c r="K714" s="39" t="str">
        <f>IF(IMPORT[[#This Row],[b1]]="","",IMPORT[[#This Row],[b1]]-IMPORT[[#This Row],[a1]])</f>
        <v/>
      </c>
      <c r="L714" s="40">
        <f ca="1">SUM(INDIRECT(IMPORT_VAR[TABLENAME]&amp;"[@a"&amp;$1:$1-1&amp;"]"),INDIRECT(IMPORT_VAR[TABLENAME]&amp;"[@c"&amp;$1:$1-1&amp;"]"))</f>
        <v>12</v>
      </c>
      <c r="M714" s="31"/>
      <c r="N714" s="39" t="str">
        <f>IF(IMPORT[[#This Row],[b2]]="","",IMPORT[[#This Row],[b2]]-IMPORT[[#This Row],[a2]])</f>
        <v/>
      </c>
      <c r="O714" s="40">
        <f ca="1">SUM(INDIRECT(IMPORT_VAR[TABLENAME]&amp;"[@a"&amp;$1:$1-1&amp;"]"),INDIRECT(IMPORT_VAR[TABLENAME]&amp;"[@c"&amp;$1:$1-1&amp;"]"))</f>
        <v>12</v>
      </c>
      <c r="P714" s="33"/>
      <c r="Q714" s="41" t="str">
        <f>IF(IMPORT[[#This Row],[b3]]="","",IMPORT[[#This Row],[b3]]-IMPORT[[#This Row],[a3]])</f>
        <v/>
      </c>
      <c r="R714" s="40">
        <f ca="1">SUM(INDIRECT(IMPORT_VAR[TABLENAME]&amp;"[@a"&amp;$1:$1-1&amp;"]"),INDIRECT(IMPORT_VAR[TABLENAME]&amp;"[@c"&amp;$1:$1-1&amp;"]"))</f>
        <v>12</v>
      </c>
      <c r="S714" s="33"/>
      <c r="T714" s="41" t="str">
        <f>IF(IMPORT[[#This Row],[b4]]="","",IMPORT[[#This Row],[b4]]-IMPORT[[#This Row],[a4]])</f>
        <v/>
      </c>
      <c r="U714" s="40">
        <f ca="1">SUM(INDIRECT(IMPORT_VAR[TABLENAME]&amp;"[@a"&amp;$1:$1-1&amp;"]"),INDIRECT(IMPORT_VAR[TABLENAME]&amp;"[@c"&amp;$1:$1-1&amp;"]"))</f>
        <v>12</v>
      </c>
      <c r="V714" s="41"/>
      <c r="W714" s="31"/>
      <c r="X714" s="39" t="str">
        <f>IF(IMPORT[[#This Row],[b5]]="","",IMPORT[[#This Row],[b5]]-IMPORT[[#This Row],[a5]])</f>
        <v/>
      </c>
      <c r="Y714" s="50">
        <f ca="1">SUM(INDIRECT(IMPORT_VAR[TABLENAME]&amp;"[@a"&amp;$1:$1-1&amp;"]"),INDIRECT(IMPORT_VAR[TABLENAME]&amp;"[@c"&amp;$1:$1-1&amp;"]"))</f>
        <v>12</v>
      </c>
      <c r="Z714" s="51" t="s">
        <v>5707</v>
      </c>
      <c r="AA714" s="51" t="s">
        <v>4090</v>
      </c>
      <c r="AB714" s="52"/>
      <c r="AC714" s="52" t="str">
        <f>CONCATENATE(IMPORT[[#This Row],[1]]," ",IMPORT[[#This Row],[2]],IF(IMPORT[[#This Row],[3]]="","",CONCATENATE(" ",IMPORT[[#This Row],[3]])))</f>
        <v>Pensil Case SH-07</v>
      </c>
      <c r="AD714" s="52" t="str">
        <f>CONCATENATE("Import ",IMPORT[[#This Row],[Ket]])</f>
        <v>Import D3</v>
      </c>
      <c r="AE714" s="52">
        <v>480</v>
      </c>
      <c r="AF714" s="52" t="s">
        <v>5118</v>
      </c>
      <c r="AG714" s="52" t="s">
        <v>5780</v>
      </c>
      <c r="AH714" s="52">
        <f ca="1">IMPORT[[#This Row],[C]]</f>
        <v>12</v>
      </c>
      <c r="AI714" s="126" t="str">
        <f>CONCATENATE(IMPORT[[#This Row],[6]]," ",IMPORT[[#This Row],[7]])</f>
        <v>480 PCS</v>
      </c>
    </row>
    <row r="715" spans="1:35">
      <c r="A715" s="102">
        <v>713</v>
      </c>
      <c r="B715" s="39">
        <f ca="1">IF(IMPORT[[#This Row],[C]]&lt;1,"",ROW()-2)</f>
        <v>713</v>
      </c>
      <c r="C715" s="57">
        <v>814</v>
      </c>
      <c r="D715" s="31" t="s">
        <v>2819</v>
      </c>
      <c r="E715" s="31">
        <v>144</v>
      </c>
      <c r="F715" s="39">
        <f ca="1">IMPORT[TT]</f>
        <v>6</v>
      </c>
      <c r="G715" s="31"/>
      <c r="H715" s="31" t="s">
        <v>4087</v>
      </c>
      <c r="I715" s="40">
        <v>6</v>
      </c>
      <c r="K715" s="39" t="str">
        <f>IF(IMPORT[[#This Row],[b1]]="","",IMPORT[[#This Row],[b1]]-IMPORT[[#This Row],[a1]])</f>
        <v/>
      </c>
      <c r="L715" s="40">
        <f ca="1">SUM(INDIRECT(IMPORT_VAR[TABLENAME]&amp;"[@a"&amp;$1:$1-1&amp;"]"),INDIRECT(IMPORT_VAR[TABLENAME]&amp;"[@c"&amp;$1:$1-1&amp;"]"))</f>
        <v>6</v>
      </c>
      <c r="M715" s="31"/>
      <c r="N715" s="39" t="str">
        <f>IF(IMPORT[[#This Row],[b2]]="","",IMPORT[[#This Row],[b2]]-IMPORT[[#This Row],[a2]])</f>
        <v/>
      </c>
      <c r="O715" s="40">
        <f ca="1">SUM(INDIRECT(IMPORT_VAR[TABLENAME]&amp;"[@a"&amp;$1:$1-1&amp;"]"),INDIRECT(IMPORT_VAR[TABLENAME]&amp;"[@c"&amp;$1:$1-1&amp;"]"))</f>
        <v>6</v>
      </c>
      <c r="P715" s="33"/>
      <c r="Q715" s="41" t="str">
        <f>IF(IMPORT[[#This Row],[b3]]="","",IMPORT[[#This Row],[b3]]-IMPORT[[#This Row],[a3]])</f>
        <v/>
      </c>
      <c r="R715" s="40">
        <f ca="1">SUM(INDIRECT(IMPORT_VAR[TABLENAME]&amp;"[@a"&amp;$1:$1-1&amp;"]"),INDIRECT(IMPORT_VAR[TABLENAME]&amp;"[@c"&amp;$1:$1-1&amp;"]"))</f>
        <v>6</v>
      </c>
      <c r="S715" s="33"/>
      <c r="T715" s="41" t="str">
        <f>IF(IMPORT[[#This Row],[b4]]="","",IMPORT[[#This Row],[b4]]-IMPORT[[#This Row],[a4]])</f>
        <v/>
      </c>
      <c r="U715" s="40">
        <f ca="1">SUM(INDIRECT(IMPORT_VAR[TABLENAME]&amp;"[@a"&amp;$1:$1-1&amp;"]"),INDIRECT(IMPORT_VAR[TABLENAME]&amp;"[@c"&amp;$1:$1-1&amp;"]"))</f>
        <v>6</v>
      </c>
      <c r="V715" s="41"/>
      <c r="W715" s="31"/>
      <c r="X715" s="39" t="str">
        <f>IF(IMPORT[[#This Row],[b5]]="","",IMPORT[[#This Row],[b5]]-IMPORT[[#This Row],[a5]])</f>
        <v/>
      </c>
      <c r="Y715" s="50">
        <f ca="1">SUM(INDIRECT(IMPORT_VAR[TABLENAME]&amp;"[@a"&amp;$1:$1-1&amp;"]"),INDIRECT(IMPORT_VAR[TABLENAME]&amp;"[@c"&amp;$1:$1-1&amp;"]"))</f>
        <v>6</v>
      </c>
      <c r="Z715" s="52" t="s">
        <v>5695</v>
      </c>
      <c r="AA715" s="51">
        <v>814</v>
      </c>
      <c r="AB715" s="51"/>
      <c r="AC715" s="51" t="str">
        <f>CONCATENATE(IMPORT[[#This Row],[1]]," ",IMPORT[[#This Row],[2]],IF(IMPORT[[#This Row],[3]]="","",CONCATENATE(" ",IMPORT[[#This Row],[3]])))</f>
        <v>Asahan 814</v>
      </c>
      <c r="AD715" s="51" t="str">
        <f>CONCATENATE("Import ",IMPORT[[#This Row],[Ket]])</f>
        <v>Import D3</v>
      </c>
      <c r="AE715" s="52">
        <v>144</v>
      </c>
      <c r="AF715" s="52" t="s">
        <v>5118</v>
      </c>
      <c r="AG715" s="52" t="s">
        <v>5780</v>
      </c>
      <c r="AH715" s="52">
        <f ca="1">IMPORT[[#This Row],[C]]</f>
        <v>6</v>
      </c>
      <c r="AI715" s="126" t="str">
        <f>CONCATENATE(IMPORT[[#This Row],[6]]," ",IMPORT[[#This Row],[7]])</f>
        <v>144 PCS</v>
      </c>
    </row>
    <row r="716" spans="1:35">
      <c r="A716" s="102">
        <v>714</v>
      </c>
      <c r="B716" s="39">
        <f ca="1">IF(IMPORT[[#This Row],[C]]&lt;1,"",ROW()-2)</f>
        <v>714</v>
      </c>
      <c r="C716" s="112" t="s">
        <v>4097</v>
      </c>
      <c r="D716" s="31" t="s">
        <v>3140</v>
      </c>
      <c r="E716" s="31">
        <v>2034</v>
      </c>
      <c r="F716" s="39">
        <f ca="1">IMPORT[TT]</f>
        <v>17</v>
      </c>
      <c r="G716" s="31"/>
      <c r="H716" s="31" t="s">
        <v>4087</v>
      </c>
      <c r="I716" s="40">
        <v>17</v>
      </c>
      <c r="K716" s="39" t="str">
        <f>IF(IMPORT[[#This Row],[b1]]="","",IMPORT[[#This Row],[b1]]-IMPORT[[#This Row],[a1]])</f>
        <v/>
      </c>
      <c r="L716" s="40">
        <f ca="1">SUM(INDIRECT(IMPORT_VAR[TABLENAME]&amp;"[@a"&amp;$1:$1-1&amp;"]"),INDIRECT(IMPORT_VAR[TABLENAME]&amp;"[@c"&amp;$1:$1-1&amp;"]"))</f>
        <v>17</v>
      </c>
      <c r="M716" s="31"/>
      <c r="N716" s="39" t="str">
        <f>IF(IMPORT[[#This Row],[b2]]="","",IMPORT[[#This Row],[b2]]-IMPORT[[#This Row],[a2]])</f>
        <v/>
      </c>
      <c r="O716" s="40">
        <f ca="1">SUM(INDIRECT(IMPORT_VAR[TABLENAME]&amp;"[@a"&amp;$1:$1-1&amp;"]"),INDIRECT(IMPORT_VAR[TABLENAME]&amp;"[@c"&amp;$1:$1-1&amp;"]"))</f>
        <v>17</v>
      </c>
      <c r="P716" s="33"/>
      <c r="Q716" s="41" t="str">
        <f>IF(IMPORT[[#This Row],[b3]]="","",IMPORT[[#This Row],[b3]]-IMPORT[[#This Row],[a3]])</f>
        <v/>
      </c>
      <c r="R716" s="40">
        <f ca="1">SUM(INDIRECT(IMPORT_VAR[TABLENAME]&amp;"[@a"&amp;$1:$1-1&amp;"]"),INDIRECT(IMPORT_VAR[TABLENAME]&amp;"[@c"&amp;$1:$1-1&amp;"]"))</f>
        <v>17</v>
      </c>
      <c r="S716" s="33"/>
      <c r="T716" s="41" t="str">
        <f>IF(IMPORT[[#This Row],[b4]]="","",IMPORT[[#This Row],[b4]]-IMPORT[[#This Row],[a4]])</f>
        <v/>
      </c>
      <c r="U716" s="40">
        <f ca="1">SUM(INDIRECT(IMPORT_VAR[TABLENAME]&amp;"[@a"&amp;$1:$1-1&amp;"]"),INDIRECT(IMPORT_VAR[TABLENAME]&amp;"[@c"&amp;$1:$1-1&amp;"]"))</f>
        <v>17</v>
      </c>
      <c r="V716" s="41"/>
      <c r="W716" s="31"/>
      <c r="X716" s="39" t="str">
        <f>IF(IMPORT[[#This Row],[b5]]="","",IMPORT[[#This Row],[b5]]-IMPORT[[#This Row],[a5]])</f>
        <v/>
      </c>
      <c r="Y716" s="50">
        <f ca="1">SUM(INDIRECT(IMPORT_VAR[TABLENAME]&amp;"[@a"&amp;$1:$1-1&amp;"]"),INDIRECT(IMPORT_VAR[TABLENAME]&amp;"[@c"&amp;$1:$1-1&amp;"]"))</f>
        <v>17</v>
      </c>
      <c r="Z716" s="52" t="s">
        <v>5665</v>
      </c>
      <c r="AA716" s="51" t="s">
        <v>4097</v>
      </c>
      <c r="AB716" s="51"/>
      <c r="AC716" s="51" t="str">
        <f>CONCATENATE(IMPORT[[#This Row],[1]]," ",IMPORT[[#This Row],[2]],IF(IMPORT[[#This Row],[3]]="","",CONCATENATE(" ",IMPORT[[#This Row],[3]])))</f>
        <v>Tipe-ex Kertas 0831</v>
      </c>
      <c r="AD716" s="51" t="str">
        <f>CONCATENATE("Import ",IMPORT[[#This Row],[Ket]])</f>
        <v>Import D3</v>
      </c>
      <c r="AE716" s="52">
        <v>2034</v>
      </c>
      <c r="AF716" s="52" t="s">
        <v>5118</v>
      </c>
      <c r="AG716" s="52" t="s">
        <v>5780</v>
      </c>
      <c r="AH716" s="52">
        <f ca="1">IMPORT[[#This Row],[C]]</f>
        <v>17</v>
      </c>
      <c r="AI716" s="126" t="str">
        <f>CONCATENATE(IMPORT[[#This Row],[6]]," ",IMPORT[[#This Row],[7]])</f>
        <v>2034 PCS</v>
      </c>
    </row>
    <row r="717" spans="1:35">
      <c r="A717" s="102">
        <v>715</v>
      </c>
      <c r="B717" s="39">
        <f ca="1">IF(IMPORT[[#This Row],[C]]&lt;1,"",ROW()-2)</f>
        <v>715</v>
      </c>
      <c r="C717" s="57" t="s">
        <v>4093</v>
      </c>
      <c r="D717" s="31" t="s">
        <v>3140</v>
      </c>
      <c r="E717" s="31">
        <v>720</v>
      </c>
      <c r="F717" s="39">
        <f ca="1">IMPORT[TT]</f>
        <v>24</v>
      </c>
      <c r="G717" s="31"/>
      <c r="H717" s="31" t="s">
        <v>4087</v>
      </c>
      <c r="I717" s="40">
        <v>24</v>
      </c>
      <c r="K717" s="39" t="str">
        <f>IF(IMPORT[[#This Row],[b1]]="","",IMPORT[[#This Row],[b1]]-IMPORT[[#This Row],[a1]])</f>
        <v/>
      </c>
      <c r="L717" s="40">
        <f ca="1">SUM(INDIRECT(IMPORT_VAR[TABLENAME]&amp;"[@a"&amp;$1:$1-1&amp;"]"),INDIRECT(IMPORT_VAR[TABLENAME]&amp;"[@c"&amp;$1:$1-1&amp;"]"))</f>
        <v>24</v>
      </c>
      <c r="M717" s="31"/>
      <c r="N717" s="39" t="str">
        <f>IF(IMPORT[[#This Row],[b2]]="","",IMPORT[[#This Row],[b2]]-IMPORT[[#This Row],[a2]])</f>
        <v/>
      </c>
      <c r="O717" s="40">
        <f ca="1">SUM(INDIRECT(IMPORT_VAR[TABLENAME]&amp;"[@a"&amp;$1:$1-1&amp;"]"),INDIRECT(IMPORT_VAR[TABLENAME]&amp;"[@c"&amp;$1:$1-1&amp;"]"))</f>
        <v>24</v>
      </c>
      <c r="P717" s="33"/>
      <c r="Q717" s="41" t="str">
        <f>IF(IMPORT[[#This Row],[b3]]="","",IMPORT[[#This Row],[b3]]-IMPORT[[#This Row],[a3]])</f>
        <v/>
      </c>
      <c r="R717" s="40">
        <f ca="1">SUM(INDIRECT(IMPORT_VAR[TABLENAME]&amp;"[@a"&amp;$1:$1-1&amp;"]"),INDIRECT(IMPORT_VAR[TABLENAME]&amp;"[@c"&amp;$1:$1-1&amp;"]"))</f>
        <v>24</v>
      </c>
      <c r="S717" s="33"/>
      <c r="T717" s="41" t="str">
        <f>IF(IMPORT[[#This Row],[b4]]="","",IMPORT[[#This Row],[b4]]-IMPORT[[#This Row],[a4]])</f>
        <v/>
      </c>
      <c r="U717" s="40">
        <f ca="1">SUM(INDIRECT(IMPORT_VAR[TABLENAME]&amp;"[@a"&amp;$1:$1-1&amp;"]"),INDIRECT(IMPORT_VAR[TABLENAME]&amp;"[@c"&amp;$1:$1-1&amp;"]"))</f>
        <v>24</v>
      </c>
      <c r="V717" s="41"/>
      <c r="W717" s="31"/>
      <c r="X717" s="39" t="str">
        <f>IF(IMPORT[[#This Row],[b5]]="","",IMPORT[[#This Row],[b5]]-IMPORT[[#This Row],[a5]])</f>
        <v/>
      </c>
      <c r="Y717" s="50">
        <f ca="1">SUM(INDIRECT(IMPORT_VAR[TABLENAME]&amp;"[@a"&amp;$1:$1-1&amp;"]"),INDIRECT(IMPORT_VAR[TABLENAME]&amp;"[@c"&amp;$1:$1-1&amp;"]"))</f>
        <v>24</v>
      </c>
      <c r="Z717" s="52" t="s">
        <v>5665</v>
      </c>
      <c r="AA717" s="51" t="s">
        <v>4093</v>
      </c>
      <c r="AB717" s="51"/>
      <c r="AC717" s="51" t="str">
        <f>CONCATENATE(IMPORT[[#This Row],[1]]," ",IMPORT[[#This Row],[2]],IF(IMPORT[[#This Row],[3]]="","",CONCATENATE(" ",IMPORT[[#This Row],[3]])))</f>
        <v>Tipe-ex Kertas No.5026</v>
      </c>
      <c r="AD717" s="51" t="str">
        <f>CONCATENATE("Import ",IMPORT[[#This Row],[Ket]])</f>
        <v>Import D3</v>
      </c>
      <c r="AE717" s="52">
        <v>720</v>
      </c>
      <c r="AF717" s="52" t="s">
        <v>5118</v>
      </c>
      <c r="AG717" s="52" t="s">
        <v>5780</v>
      </c>
      <c r="AH717" s="52">
        <f ca="1">IMPORT[[#This Row],[C]]</f>
        <v>24</v>
      </c>
      <c r="AI717" s="126" t="str">
        <f>CONCATENATE(IMPORT[[#This Row],[6]]," ",IMPORT[[#This Row],[7]])</f>
        <v>720 PCS</v>
      </c>
    </row>
    <row r="718" spans="1:35">
      <c r="A718" s="102">
        <v>716</v>
      </c>
      <c r="B718" s="39">
        <f ca="1">IF(IMPORT[[#This Row],[C]]&lt;1,"",ROW()-2)</f>
        <v>716</v>
      </c>
      <c r="C718" s="57" t="s">
        <v>4094</v>
      </c>
      <c r="D718" s="31" t="s">
        <v>3140</v>
      </c>
      <c r="E718" s="31">
        <v>720</v>
      </c>
      <c r="F718" s="39">
        <f ca="1">IMPORT[TT]</f>
        <v>22</v>
      </c>
      <c r="G718" s="31"/>
      <c r="H718" s="31" t="s">
        <v>4087</v>
      </c>
      <c r="I718" s="40">
        <v>22</v>
      </c>
      <c r="K718" s="39" t="str">
        <f>IF(IMPORT[[#This Row],[b1]]="","",IMPORT[[#This Row],[b1]]-IMPORT[[#This Row],[a1]])</f>
        <v/>
      </c>
      <c r="L718" s="40">
        <f ca="1">SUM(INDIRECT(IMPORT_VAR[TABLENAME]&amp;"[@a"&amp;$1:$1-1&amp;"]"),INDIRECT(IMPORT_VAR[TABLENAME]&amp;"[@c"&amp;$1:$1-1&amp;"]"))</f>
        <v>22</v>
      </c>
      <c r="M718" s="31"/>
      <c r="N718" s="39" t="str">
        <f>IF(IMPORT[[#This Row],[b2]]="","",IMPORT[[#This Row],[b2]]-IMPORT[[#This Row],[a2]])</f>
        <v/>
      </c>
      <c r="O718" s="40">
        <f ca="1">SUM(INDIRECT(IMPORT_VAR[TABLENAME]&amp;"[@a"&amp;$1:$1-1&amp;"]"),INDIRECT(IMPORT_VAR[TABLENAME]&amp;"[@c"&amp;$1:$1-1&amp;"]"))</f>
        <v>22</v>
      </c>
      <c r="P718" s="33"/>
      <c r="Q718" s="41" t="str">
        <f>IF(IMPORT[[#This Row],[b3]]="","",IMPORT[[#This Row],[b3]]-IMPORT[[#This Row],[a3]])</f>
        <v/>
      </c>
      <c r="R718" s="40">
        <f ca="1">SUM(INDIRECT(IMPORT_VAR[TABLENAME]&amp;"[@a"&amp;$1:$1-1&amp;"]"),INDIRECT(IMPORT_VAR[TABLENAME]&amp;"[@c"&amp;$1:$1-1&amp;"]"))</f>
        <v>22</v>
      </c>
      <c r="S718" s="33"/>
      <c r="T718" s="41" t="str">
        <f>IF(IMPORT[[#This Row],[b4]]="","",IMPORT[[#This Row],[b4]]-IMPORT[[#This Row],[a4]])</f>
        <v/>
      </c>
      <c r="U718" s="40">
        <f ca="1">SUM(INDIRECT(IMPORT_VAR[TABLENAME]&amp;"[@a"&amp;$1:$1-1&amp;"]"),INDIRECT(IMPORT_VAR[TABLENAME]&amp;"[@c"&amp;$1:$1-1&amp;"]"))</f>
        <v>22</v>
      </c>
      <c r="V718" s="41"/>
      <c r="W718" s="31"/>
      <c r="X718" s="39" t="str">
        <f>IF(IMPORT[[#This Row],[b5]]="","",IMPORT[[#This Row],[b5]]-IMPORT[[#This Row],[a5]])</f>
        <v/>
      </c>
      <c r="Y718" s="50">
        <f ca="1">SUM(INDIRECT(IMPORT_VAR[TABLENAME]&amp;"[@a"&amp;$1:$1-1&amp;"]"),INDIRECT(IMPORT_VAR[TABLENAME]&amp;"[@c"&amp;$1:$1-1&amp;"]"))</f>
        <v>22</v>
      </c>
      <c r="Z718" s="52" t="s">
        <v>5665</v>
      </c>
      <c r="AA718" s="51" t="s">
        <v>4094</v>
      </c>
      <c r="AB718" s="51"/>
      <c r="AC718" s="51" t="str">
        <f>CONCATENATE(IMPORT[[#This Row],[1]]," ",IMPORT[[#This Row],[2]],IF(IMPORT[[#This Row],[3]]="","",CONCATENATE(" ",IMPORT[[#This Row],[3]])))</f>
        <v>Tipe-ex Kertas No.5039</v>
      </c>
      <c r="AD718" s="51" t="str">
        <f>CONCATENATE("Import ",IMPORT[[#This Row],[Ket]])</f>
        <v>Import D3</v>
      </c>
      <c r="AE718" s="52">
        <v>720</v>
      </c>
      <c r="AF718" s="52" t="s">
        <v>5118</v>
      </c>
      <c r="AG718" s="52" t="s">
        <v>5780</v>
      </c>
      <c r="AH718" s="52">
        <f ca="1">IMPORT[[#This Row],[C]]</f>
        <v>22</v>
      </c>
      <c r="AI718" s="126" t="str">
        <f>CONCATENATE(IMPORT[[#This Row],[6]]," ",IMPORT[[#This Row],[7]])</f>
        <v>720 PCS</v>
      </c>
    </row>
    <row r="719" spans="1:35">
      <c r="A719" s="102">
        <v>717</v>
      </c>
      <c r="B719" s="39">
        <f ca="1">IF(IMPORT[[#This Row],[C]]&lt;1,"",ROW()-2)</f>
        <v>717</v>
      </c>
      <c r="C719" s="57" t="s">
        <v>4095</v>
      </c>
      <c r="D719" s="31" t="s">
        <v>3140</v>
      </c>
      <c r="E719" s="31">
        <v>720</v>
      </c>
      <c r="F719" s="39">
        <f ca="1">IMPORT[TT]</f>
        <v>22</v>
      </c>
      <c r="G719" s="31"/>
      <c r="H719" s="31" t="s">
        <v>4087</v>
      </c>
      <c r="I719" s="40">
        <v>22</v>
      </c>
      <c r="K719" s="39" t="str">
        <f>IF(IMPORT[[#This Row],[b1]]="","",IMPORT[[#This Row],[b1]]-IMPORT[[#This Row],[a1]])</f>
        <v/>
      </c>
      <c r="L719" s="40">
        <f ca="1">SUM(INDIRECT(IMPORT_VAR[TABLENAME]&amp;"[@a"&amp;$1:$1-1&amp;"]"),INDIRECT(IMPORT_VAR[TABLENAME]&amp;"[@c"&amp;$1:$1-1&amp;"]"))</f>
        <v>22</v>
      </c>
      <c r="M719" s="31"/>
      <c r="N719" s="39" t="str">
        <f>IF(IMPORT[[#This Row],[b2]]="","",IMPORT[[#This Row],[b2]]-IMPORT[[#This Row],[a2]])</f>
        <v/>
      </c>
      <c r="O719" s="40">
        <f ca="1">SUM(INDIRECT(IMPORT_VAR[TABLENAME]&amp;"[@a"&amp;$1:$1-1&amp;"]"),INDIRECT(IMPORT_VAR[TABLENAME]&amp;"[@c"&amp;$1:$1-1&amp;"]"))</f>
        <v>22</v>
      </c>
      <c r="P719" s="33"/>
      <c r="Q719" s="41" t="str">
        <f>IF(IMPORT[[#This Row],[b3]]="","",IMPORT[[#This Row],[b3]]-IMPORT[[#This Row],[a3]])</f>
        <v/>
      </c>
      <c r="R719" s="40">
        <f ca="1">SUM(INDIRECT(IMPORT_VAR[TABLENAME]&amp;"[@a"&amp;$1:$1-1&amp;"]"),INDIRECT(IMPORT_VAR[TABLENAME]&amp;"[@c"&amp;$1:$1-1&amp;"]"))</f>
        <v>22</v>
      </c>
      <c r="S719" s="33"/>
      <c r="T719" s="41" t="str">
        <f>IF(IMPORT[[#This Row],[b4]]="","",IMPORT[[#This Row],[b4]]-IMPORT[[#This Row],[a4]])</f>
        <v/>
      </c>
      <c r="U719" s="40">
        <f ca="1">SUM(INDIRECT(IMPORT_VAR[TABLENAME]&amp;"[@a"&amp;$1:$1-1&amp;"]"),INDIRECT(IMPORT_VAR[TABLENAME]&amp;"[@c"&amp;$1:$1-1&amp;"]"))</f>
        <v>22</v>
      </c>
      <c r="V719" s="41"/>
      <c r="W719" s="31"/>
      <c r="X719" s="39" t="str">
        <f>IF(IMPORT[[#This Row],[b5]]="","",IMPORT[[#This Row],[b5]]-IMPORT[[#This Row],[a5]])</f>
        <v/>
      </c>
      <c r="Y719" s="50">
        <f ca="1">SUM(INDIRECT(IMPORT_VAR[TABLENAME]&amp;"[@a"&amp;$1:$1-1&amp;"]"),INDIRECT(IMPORT_VAR[TABLENAME]&amp;"[@c"&amp;$1:$1-1&amp;"]"))</f>
        <v>22</v>
      </c>
      <c r="Z719" s="52" t="s">
        <v>5665</v>
      </c>
      <c r="AA719" s="51" t="s">
        <v>4095</v>
      </c>
      <c r="AB719" s="51"/>
      <c r="AC719" s="51" t="str">
        <f>CONCATENATE(IMPORT[[#This Row],[1]]," ",IMPORT[[#This Row],[2]],IF(IMPORT[[#This Row],[3]]="","",CONCATENATE(" ",IMPORT[[#This Row],[3]])))</f>
        <v>Tipe-ex Kertas No.5031</v>
      </c>
      <c r="AD719" s="51" t="str">
        <f>CONCATENATE("Import ",IMPORT[[#This Row],[Ket]])</f>
        <v>Import D3</v>
      </c>
      <c r="AE719" s="52">
        <v>720</v>
      </c>
      <c r="AF719" s="52" t="s">
        <v>5118</v>
      </c>
      <c r="AG719" s="52" t="s">
        <v>5780</v>
      </c>
      <c r="AH719" s="52">
        <f ca="1">IMPORT[[#This Row],[C]]</f>
        <v>22</v>
      </c>
      <c r="AI719" s="126" t="str">
        <f>CONCATENATE(IMPORT[[#This Row],[6]]," ",IMPORT[[#This Row],[7]])</f>
        <v>720 PCS</v>
      </c>
    </row>
    <row r="720" spans="1:35">
      <c r="A720" s="102">
        <v>718</v>
      </c>
      <c r="B720" s="39">
        <f ca="1">IF(IMPORT[[#This Row],[C]]&lt;1,"",ROW()-2)</f>
        <v>718</v>
      </c>
      <c r="C720" s="57" t="s">
        <v>4096</v>
      </c>
      <c r="D720" s="31" t="s">
        <v>3140</v>
      </c>
      <c r="E720" s="31">
        <v>720</v>
      </c>
      <c r="F720" s="39">
        <f ca="1">IMPORT[TT]</f>
        <v>24</v>
      </c>
      <c r="G720" s="31"/>
      <c r="H720" s="31" t="s">
        <v>4087</v>
      </c>
      <c r="I720" s="40">
        <v>24</v>
      </c>
      <c r="K720" s="39" t="str">
        <f>IF(IMPORT[[#This Row],[b1]]="","",IMPORT[[#This Row],[b1]]-IMPORT[[#This Row],[a1]])</f>
        <v/>
      </c>
      <c r="L720" s="40">
        <f ca="1">SUM(INDIRECT(IMPORT_VAR[TABLENAME]&amp;"[@a"&amp;$1:$1-1&amp;"]"),INDIRECT(IMPORT_VAR[TABLENAME]&amp;"[@c"&amp;$1:$1-1&amp;"]"))</f>
        <v>24</v>
      </c>
      <c r="M720" s="31"/>
      <c r="N720" s="39" t="str">
        <f>IF(IMPORT[[#This Row],[b2]]="","",IMPORT[[#This Row],[b2]]-IMPORT[[#This Row],[a2]])</f>
        <v/>
      </c>
      <c r="O720" s="40">
        <f ca="1">SUM(INDIRECT(IMPORT_VAR[TABLENAME]&amp;"[@a"&amp;$1:$1-1&amp;"]"),INDIRECT(IMPORT_VAR[TABLENAME]&amp;"[@c"&amp;$1:$1-1&amp;"]"))</f>
        <v>24</v>
      </c>
      <c r="P720" s="33"/>
      <c r="Q720" s="41" t="str">
        <f>IF(IMPORT[[#This Row],[b3]]="","",IMPORT[[#This Row],[b3]]-IMPORT[[#This Row],[a3]])</f>
        <v/>
      </c>
      <c r="R720" s="40">
        <f ca="1">SUM(INDIRECT(IMPORT_VAR[TABLENAME]&amp;"[@a"&amp;$1:$1-1&amp;"]"),INDIRECT(IMPORT_VAR[TABLENAME]&amp;"[@c"&amp;$1:$1-1&amp;"]"))</f>
        <v>24</v>
      </c>
      <c r="S720" s="33"/>
      <c r="T720" s="41" t="str">
        <f>IF(IMPORT[[#This Row],[b4]]="","",IMPORT[[#This Row],[b4]]-IMPORT[[#This Row],[a4]])</f>
        <v/>
      </c>
      <c r="U720" s="40">
        <f ca="1">SUM(INDIRECT(IMPORT_VAR[TABLENAME]&amp;"[@a"&amp;$1:$1-1&amp;"]"),INDIRECT(IMPORT_VAR[TABLENAME]&amp;"[@c"&amp;$1:$1-1&amp;"]"))</f>
        <v>24</v>
      </c>
      <c r="V720" s="41"/>
      <c r="W720" s="31"/>
      <c r="X720" s="39" t="str">
        <f>IF(IMPORT[[#This Row],[b5]]="","",IMPORT[[#This Row],[b5]]-IMPORT[[#This Row],[a5]])</f>
        <v/>
      </c>
      <c r="Y720" s="50">
        <f ca="1">SUM(INDIRECT(IMPORT_VAR[TABLENAME]&amp;"[@a"&amp;$1:$1-1&amp;"]"),INDIRECT(IMPORT_VAR[TABLENAME]&amp;"[@c"&amp;$1:$1-1&amp;"]"))</f>
        <v>24</v>
      </c>
      <c r="Z720" s="52" t="s">
        <v>5665</v>
      </c>
      <c r="AA720" s="51" t="s">
        <v>4096</v>
      </c>
      <c r="AB720" s="51"/>
      <c r="AC720" s="51" t="str">
        <f>CONCATENATE(IMPORT[[#This Row],[1]]," ",IMPORT[[#This Row],[2]],IF(IMPORT[[#This Row],[3]]="","",CONCATENATE(" ",IMPORT[[#This Row],[3]])))</f>
        <v>Tipe-ex Kertas No.726</v>
      </c>
      <c r="AD720" s="51" t="str">
        <f>CONCATENATE("Import ",IMPORT[[#This Row],[Ket]])</f>
        <v>Import D3</v>
      </c>
      <c r="AE720" s="52">
        <v>720</v>
      </c>
      <c r="AF720" s="52" t="s">
        <v>5118</v>
      </c>
      <c r="AG720" s="52" t="s">
        <v>5780</v>
      </c>
      <c r="AH720" s="52">
        <f ca="1">IMPORT[[#This Row],[C]]</f>
        <v>24</v>
      </c>
      <c r="AI720" s="126" t="str">
        <f>CONCATENATE(IMPORT[[#This Row],[6]]," ",IMPORT[[#This Row],[7]])</f>
        <v>720 PCS</v>
      </c>
    </row>
    <row r="721" spans="1:35">
      <c r="A721" s="102">
        <v>719</v>
      </c>
      <c r="B721" s="39">
        <f ca="1">IF(IMPORT[[#This Row],[C]]&lt;1,"",ROW()-2)</f>
        <v>719</v>
      </c>
      <c r="C721" s="57">
        <v>8538</v>
      </c>
      <c r="D721" s="31" t="s">
        <v>3140</v>
      </c>
      <c r="E721" s="31">
        <v>576</v>
      </c>
      <c r="F721" s="39">
        <f ca="1">IMPORT[TT]</f>
        <v>3</v>
      </c>
      <c r="G721" s="31"/>
      <c r="H721" s="31" t="s">
        <v>4087</v>
      </c>
      <c r="I721" s="40">
        <v>3</v>
      </c>
      <c r="K721" s="39" t="str">
        <f>IF(IMPORT[[#This Row],[b1]]="","",IMPORT[[#This Row],[b1]]-IMPORT[[#This Row],[a1]])</f>
        <v/>
      </c>
      <c r="L721" s="40">
        <f ca="1">SUM(INDIRECT(IMPORT_VAR[TABLENAME]&amp;"[@a"&amp;$1:$1-1&amp;"]"),INDIRECT(IMPORT_VAR[TABLENAME]&amp;"[@c"&amp;$1:$1-1&amp;"]"))</f>
        <v>3</v>
      </c>
      <c r="M721" s="31"/>
      <c r="N721" s="39" t="str">
        <f>IF(IMPORT[[#This Row],[b2]]="","",IMPORT[[#This Row],[b2]]-IMPORT[[#This Row],[a2]])</f>
        <v/>
      </c>
      <c r="O721" s="40">
        <f ca="1">SUM(INDIRECT(IMPORT_VAR[TABLENAME]&amp;"[@a"&amp;$1:$1-1&amp;"]"),INDIRECT(IMPORT_VAR[TABLENAME]&amp;"[@c"&amp;$1:$1-1&amp;"]"))</f>
        <v>3</v>
      </c>
      <c r="P721" s="33"/>
      <c r="Q721" s="41" t="str">
        <f>IF(IMPORT[[#This Row],[b3]]="","",IMPORT[[#This Row],[b3]]-IMPORT[[#This Row],[a3]])</f>
        <v/>
      </c>
      <c r="R721" s="40">
        <f ca="1">SUM(INDIRECT(IMPORT_VAR[TABLENAME]&amp;"[@a"&amp;$1:$1-1&amp;"]"),INDIRECT(IMPORT_VAR[TABLENAME]&amp;"[@c"&amp;$1:$1-1&amp;"]"))</f>
        <v>3</v>
      </c>
      <c r="S721" s="33"/>
      <c r="T721" s="41" t="str">
        <f>IF(IMPORT[[#This Row],[b4]]="","",IMPORT[[#This Row],[b4]]-IMPORT[[#This Row],[a4]])</f>
        <v/>
      </c>
      <c r="U721" s="40">
        <f ca="1">SUM(INDIRECT(IMPORT_VAR[TABLENAME]&amp;"[@a"&amp;$1:$1-1&amp;"]"),INDIRECT(IMPORT_VAR[TABLENAME]&amp;"[@c"&amp;$1:$1-1&amp;"]"))</f>
        <v>3</v>
      </c>
      <c r="V721" s="41"/>
      <c r="W721" s="31"/>
      <c r="X721" s="39" t="str">
        <f>IF(IMPORT[[#This Row],[b5]]="","",IMPORT[[#This Row],[b5]]-IMPORT[[#This Row],[a5]])</f>
        <v/>
      </c>
      <c r="Y721" s="50">
        <f ca="1">SUM(INDIRECT(IMPORT_VAR[TABLENAME]&amp;"[@a"&amp;$1:$1-1&amp;"]"),INDIRECT(IMPORT_VAR[TABLENAME]&amp;"[@c"&amp;$1:$1-1&amp;"]"))</f>
        <v>3</v>
      </c>
      <c r="Z721" s="52" t="s">
        <v>5665</v>
      </c>
      <c r="AA721" s="51">
        <v>8538</v>
      </c>
      <c r="AB721" s="51"/>
      <c r="AC721" s="51" t="str">
        <f>CONCATENATE(IMPORT[[#This Row],[1]]," ",IMPORT[[#This Row],[2]],IF(IMPORT[[#This Row],[3]]="","",CONCATENATE(" ",IMPORT[[#This Row],[3]])))</f>
        <v>Tipe-ex Kertas 8538</v>
      </c>
      <c r="AD721" s="51" t="str">
        <f>CONCATENATE("Import ",IMPORT[[#This Row],[Ket]])</f>
        <v>Import D3</v>
      </c>
      <c r="AE721" s="52">
        <v>576</v>
      </c>
      <c r="AF721" s="52" t="s">
        <v>5118</v>
      </c>
      <c r="AG721" s="52" t="s">
        <v>5780</v>
      </c>
      <c r="AH721" s="52">
        <f ca="1">IMPORT[[#This Row],[C]]</f>
        <v>3</v>
      </c>
      <c r="AI721" s="126" t="str">
        <f>CONCATENATE(IMPORT[[#This Row],[6]]," ",IMPORT[[#This Row],[7]])</f>
        <v>576 PCS</v>
      </c>
    </row>
    <row r="722" spans="1:35">
      <c r="A722" s="102">
        <v>720</v>
      </c>
      <c r="B722" s="39">
        <f ca="1">IF(IMPORT[[#This Row],[C]]&lt;1,"",ROW()-2)</f>
        <v>720</v>
      </c>
      <c r="C722" s="57">
        <v>9458</v>
      </c>
      <c r="D722" s="31" t="s">
        <v>3140</v>
      </c>
      <c r="E722" s="31">
        <v>1152</v>
      </c>
      <c r="F722" s="39">
        <f ca="1">IMPORT[TT]</f>
        <v>10</v>
      </c>
      <c r="G722" s="31"/>
      <c r="H722" s="31" t="s">
        <v>4087</v>
      </c>
      <c r="I722" s="40">
        <v>10</v>
      </c>
      <c r="K722" s="39" t="str">
        <f>IF(IMPORT[[#This Row],[b1]]="","",IMPORT[[#This Row],[b1]]-IMPORT[[#This Row],[a1]])</f>
        <v/>
      </c>
      <c r="L722" s="40">
        <f ca="1">SUM(INDIRECT(IMPORT_VAR[TABLENAME]&amp;"[@a"&amp;$1:$1-1&amp;"]"),INDIRECT(IMPORT_VAR[TABLENAME]&amp;"[@c"&amp;$1:$1-1&amp;"]"))</f>
        <v>10</v>
      </c>
      <c r="M722" s="31"/>
      <c r="N722" s="39" t="str">
        <f>IF(IMPORT[[#This Row],[b2]]="","",IMPORT[[#This Row],[b2]]-IMPORT[[#This Row],[a2]])</f>
        <v/>
      </c>
      <c r="O722" s="40">
        <f ca="1">SUM(INDIRECT(IMPORT_VAR[TABLENAME]&amp;"[@a"&amp;$1:$1-1&amp;"]"),INDIRECT(IMPORT_VAR[TABLENAME]&amp;"[@c"&amp;$1:$1-1&amp;"]"))</f>
        <v>10</v>
      </c>
      <c r="P722" s="33"/>
      <c r="Q722" s="41" t="str">
        <f>IF(IMPORT[[#This Row],[b3]]="","",IMPORT[[#This Row],[b3]]-IMPORT[[#This Row],[a3]])</f>
        <v/>
      </c>
      <c r="R722" s="40">
        <f ca="1">SUM(INDIRECT(IMPORT_VAR[TABLENAME]&amp;"[@a"&amp;$1:$1-1&amp;"]"),INDIRECT(IMPORT_VAR[TABLENAME]&amp;"[@c"&amp;$1:$1-1&amp;"]"))</f>
        <v>10</v>
      </c>
      <c r="S722" s="33"/>
      <c r="T722" s="41" t="str">
        <f>IF(IMPORT[[#This Row],[b4]]="","",IMPORT[[#This Row],[b4]]-IMPORT[[#This Row],[a4]])</f>
        <v/>
      </c>
      <c r="U722" s="40">
        <f ca="1">SUM(INDIRECT(IMPORT_VAR[TABLENAME]&amp;"[@a"&amp;$1:$1-1&amp;"]"),INDIRECT(IMPORT_VAR[TABLENAME]&amp;"[@c"&amp;$1:$1-1&amp;"]"))</f>
        <v>10</v>
      </c>
      <c r="V722" s="41"/>
      <c r="W722" s="31"/>
      <c r="X722" s="39" t="str">
        <f>IF(IMPORT[[#This Row],[b5]]="","",IMPORT[[#This Row],[b5]]-IMPORT[[#This Row],[a5]])</f>
        <v/>
      </c>
      <c r="Y722" s="50">
        <f ca="1">SUM(INDIRECT(IMPORT_VAR[TABLENAME]&amp;"[@a"&amp;$1:$1-1&amp;"]"),INDIRECT(IMPORT_VAR[TABLENAME]&amp;"[@c"&amp;$1:$1-1&amp;"]"))</f>
        <v>10</v>
      </c>
      <c r="Z722" s="52" t="s">
        <v>5665</v>
      </c>
      <c r="AA722" s="51">
        <v>9458</v>
      </c>
      <c r="AB722" s="51"/>
      <c r="AC722" s="51" t="str">
        <f>CONCATENATE(IMPORT[[#This Row],[1]]," ",IMPORT[[#This Row],[2]],IF(IMPORT[[#This Row],[3]]="","",CONCATENATE(" ",IMPORT[[#This Row],[3]])))</f>
        <v>Tipe-ex Kertas 9458</v>
      </c>
      <c r="AD722" s="51" t="str">
        <f>CONCATENATE("Import ",IMPORT[[#This Row],[Ket]])</f>
        <v>Import D3</v>
      </c>
      <c r="AE722" s="52">
        <v>1152</v>
      </c>
      <c r="AF722" s="52" t="s">
        <v>5118</v>
      </c>
      <c r="AG722" s="52" t="s">
        <v>5780</v>
      </c>
      <c r="AH722" s="52">
        <f ca="1">IMPORT[[#This Row],[C]]</f>
        <v>10</v>
      </c>
      <c r="AI722" s="126" t="str">
        <f>CONCATENATE(IMPORT[[#This Row],[6]]," ",IMPORT[[#This Row],[7]])</f>
        <v>1152 PCS</v>
      </c>
    </row>
    <row r="723" spans="1:35">
      <c r="A723" s="102">
        <v>721</v>
      </c>
      <c r="B723" s="39">
        <f ca="1">IF(IMPORT[[#This Row],[C]]&lt;1,"",ROW()-2)</f>
        <v>721</v>
      </c>
      <c r="C723" s="57">
        <v>8243</v>
      </c>
      <c r="D723" s="31" t="s">
        <v>3140</v>
      </c>
      <c r="E723" s="31">
        <v>864</v>
      </c>
      <c r="F723" s="39">
        <f ca="1">IMPORT[TT]</f>
        <v>8</v>
      </c>
      <c r="G723" s="31"/>
      <c r="H723" s="31" t="s">
        <v>4087</v>
      </c>
      <c r="I723" s="40">
        <v>8</v>
      </c>
      <c r="K723" s="39" t="str">
        <f>IF(IMPORT[[#This Row],[b1]]="","",IMPORT[[#This Row],[b1]]-IMPORT[[#This Row],[a1]])</f>
        <v/>
      </c>
      <c r="L723" s="40">
        <f ca="1">SUM(INDIRECT(IMPORT_VAR[TABLENAME]&amp;"[@a"&amp;$1:$1-1&amp;"]"),INDIRECT(IMPORT_VAR[TABLENAME]&amp;"[@c"&amp;$1:$1-1&amp;"]"))</f>
        <v>8</v>
      </c>
      <c r="M723" s="31"/>
      <c r="N723" s="39" t="str">
        <f>IF(IMPORT[[#This Row],[b2]]="","",IMPORT[[#This Row],[b2]]-IMPORT[[#This Row],[a2]])</f>
        <v/>
      </c>
      <c r="O723" s="40">
        <f ca="1">SUM(INDIRECT(IMPORT_VAR[TABLENAME]&amp;"[@a"&amp;$1:$1-1&amp;"]"),INDIRECT(IMPORT_VAR[TABLENAME]&amp;"[@c"&amp;$1:$1-1&amp;"]"))</f>
        <v>8</v>
      </c>
      <c r="P723" s="33"/>
      <c r="Q723" s="41" t="str">
        <f>IF(IMPORT[[#This Row],[b3]]="","",IMPORT[[#This Row],[b3]]-IMPORT[[#This Row],[a3]])</f>
        <v/>
      </c>
      <c r="R723" s="40">
        <f ca="1">SUM(INDIRECT(IMPORT_VAR[TABLENAME]&amp;"[@a"&amp;$1:$1-1&amp;"]"),INDIRECT(IMPORT_VAR[TABLENAME]&amp;"[@c"&amp;$1:$1-1&amp;"]"))</f>
        <v>8</v>
      </c>
      <c r="S723" s="33"/>
      <c r="T723" s="41" t="str">
        <f>IF(IMPORT[[#This Row],[b4]]="","",IMPORT[[#This Row],[b4]]-IMPORT[[#This Row],[a4]])</f>
        <v/>
      </c>
      <c r="U723" s="40">
        <f ca="1">SUM(INDIRECT(IMPORT_VAR[TABLENAME]&amp;"[@a"&amp;$1:$1-1&amp;"]"),INDIRECT(IMPORT_VAR[TABLENAME]&amp;"[@c"&amp;$1:$1-1&amp;"]"))</f>
        <v>8</v>
      </c>
      <c r="V723" s="41"/>
      <c r="W723" s="31"/>
      <c r="X723" s="39" t="str">
        <f>IF(IMPORT[[#This Row],[b5]]="","",IMPORT[[#This Row],[b5]]-IMPORT[[#This Row],[a5]])</f>
        <v/>
      </c>
      <c r="Y723" s="50">
        <f ca="1">SUM(INDIRECT(IMPORT_VAR[TABLENAME]&amp;"[@a"&amp;$1:$1-1&amp;"]"),INDIRECT(IMPORT_VAR[TABLENAME]&amp;"[@c"&amp;$1:$1-1&amp;"]"))</f>
        <v>8</v>
      </c>
      <c r="Z723" s="52" t="s">
        <v>5665</v>
      </c>
      <c r="AA723" s="51">
        <v>8243</v>
      </c>
      <c r="AB723" s="51"/>
      <c r="AC723" s="51" t="str">
        <f>CONCATENATE(IMPORT[[#This Row],[1]]," ",IMPORT[[#This Row],[2]],IF(IMPORT[[#This Row],[3]]="","",CONCATENATE(" ",IMPORT[[#This Row],[3]])))</f>
        <v>Tipe-ex Kertas 8243</v>
      </c>
      <c r="AD723" s="51" t="str">
        <f>CONCATENATE("Import ",IMPORT[[#This Row],[Ket]])</f>
        <v>Import D3</v>
      </c>
      <c r="AE723" s="52">
        <v>864</v>
      </c>
      <c r="AF723" s="52" t="s">
        <v>5118</v>
      </c>
      <c r="AG723" s="52" t="s">
        <v>5780</v>
      </c>
      <c r="AH723" s="52">
        <f ca="1">IMPORT[[#This Row],[C]]</f>
        <v>8</v>
      </c>
      <c r="AI723" s="126" t="str">
        <f>CONCATENATE(IMPORT[[#This Row],[6]]," ",IMPORT[[#This Row],[7]])</f>
        <v>864 PCS</v>
      </c>
    </row>
    <row r="724" spans="1:35">
      <c r="A724" s="102">
        <v>722</v>
      </c>
      <c r="B724" s="39">
        <f ca="1">IF(IMPORT[[#This Row],[C]]&lt;1,"",ROW()-2)</f>
        <v>722</v>
      </c>
      <c r="C724" s="57">
        <v>8242</v>
      </c>
      <c r="D724" s="31" t="s">
        <v>3140</v>
      </c>
      <c r="E724" s="31">
        <v>864</v>
      </c>
      <c r="F724" s="39">
        <f ca="1">IMPORT[TT]</f>
        <v>23</v>
      </c>
      <c r="G724" s="31"/>
      <c r="H724" s="31" t="s">
        <v>4087</v>
      </c>
      <c r="I724" s="40">
        <v>23</v>
      </c>
      <c r="K724" s="39" t="str">
        <f>IF(IMPORT[[#This Row],[b1]]="","",IMPORT[[#This Row],[b1]]-IMPORT[[#This Row],[a1]])</f>
        <v/>
      </c>
      <c r="L724" s="40">
        <f ca="1">SUM(INDIRECT(IMPORT_VAR[TABLENAME]&amp;"[@a"&amp;$1:$1-1&amp;"]"),INDIRECT(IMPORT_VAR[TABLENAME]&amp;"[@c"&amp;$1:$1-1&amp;"]"))</f>
        <v>23</v>
      </c>
      <c r="M724" s="31"/>
      <c r="N724" s="39" t="str">
        <f>IF(IMPORT[[#This Row],[b2]]="","",IMPORT[[#This Row],[b2]]-IMPORT[[#This Row],[a2]])</f>
        <v/>
      </c>
      <c r="O724" s="40">
        <f ca="1">SUM(INDIRECT(IMPORT_VAR[TABLENAME]&amp;"[@a"&amp;$1:$1-1&amp;"]"),INDIRECT(IMPORT_VAR[TABLENAME]&amp;"[@c"&amp;$1:$1-1&amp;"]"))</f>
        <v>23</v>
      </c>
      <c r="P724" s="33"/>
      <c r="Q724" s="41" t="str">
        <f>IF(IMPORT[[#This Row],[b3]]="","",IMPORT[[#This Row],[b3]]-IMPORT[[#This Row],[a3]])</f>
        <v/>
      </c>
      <c r="R724" s="40">
        <f ca="1">SUM(INDIRECT(IMPORT_VAR[TABLENAME]&amp;"[@a"&amp;$1:$1-1&amp;"]"),INDIRECT(IMPORT_VAR[TABLENAME]&amp;"[@c"&amp;$1:$1-1&amp;"]"))</f>
        <v>23</v>
      </c>
      <c r="S724" s="33"/>
      <c r="T724" s="41" t="str">
        <f>IF(IMPORT[[#This Row],[b4]]="","",IMPORT[[#This Row],[b4]]-IMPORT[[#This Row],[a4]])</f>
        <v/>
      </c>
      <c r="U724" s="40">
        <f ca="1">SUM(INDIRECT(IMPORT_VAR[TABLENAME]&amp;"[@a"&amp;$1:$1-1&amp;"]"),INDIRECT(IMPORT_VAR[TABLENAME]&amp;"[@c"&amp;$1:$1-1&amp;"]"))</f>
        <v>23</v>
      </c>
      <c r="V724" s="41"/>
      <c r="W724" s="31"/>
      <c r="X724" s="39" t="str">
        <f>IF(IMPORT[[#This Row],[b5]]="","",IMPORT[[#This Row],[b5]]-IMPORT[[#This Row],[a5]])</f>
        <v/>
      </c>
      <c r="Y724" s="50">
        <f ca="1">SUM(INDIRECT(IMPORT_VAR[TABLENAME]&amp;"[@a"&amp;$1:$1-1&amp;"]"),INDIRECT(IMPORT_VAR[TABLENAME]&amp;"[@c"&amp;$1:$1-1&amp;"]"))</f>
        <v>23</v>
      </c>
      <c r="Z724" s="52" t="s">
        <v>5665</v>
      </c>
      <c r="AA724" s="51">
        <v>8242</v>
      </c>
      <c r="AB724" s="51"/>
      <c r="AC724" s="51" t="str">
        <f>CONCATENATE(IMPORT[[#This Row],[1]]," ",IMPORT[[#This Row],[2]],IF(IMPORT[[#This Row],[3]]="","",CONCATENATE(" ",IMPORT[[#This Row],[3]])))</f>
        <v>Tipe-ex Kertas 8242</v>
      </c>
      <c r="AD724" s="51" t="str">
        <f>CONCATENATE("Import ",IMPORT[[#This Row],[Ket]])</f>
        <v>Import D3</v>
      </c>
      <c r="AE724" s="52">
        <v>864</v>
      </c>
      <c r="AF724" s="52" t="s">
        <v>5118</v>
      </c>
      <c r="AG724" s="52" t="s">
        <v>5780</v>
      </c>
      <c r="AH724" s="52">
        <f ca="1">IMPORT[[#This Row],[C]]</f>
        <v>23</v>
      </c>
      <c r="AI724" s="126" t="str">
        <f>CONCATENATE(IMPORT[[#This Row],[6]]," ",IMPORT[[#This Row],[7]])</f>
        <v>864 PCS</v>
      </c>
    </row>
    <row r="725" spans="1:35">
      <c r="A725" s="102">
        <v>723</v>
      </c>
      <c r="B725" s="39">
        <f ca="1">IF(IMPORT[[#This Row],[C]]&lt;1,"",ROW()-2)</f>
        <v>723</v>
      </c>
      <c r="C725" s="57" t="s">
        <v>4098</v>
      </c>
      <c r="D725" s="31" t="s">
        <v>4101</v>
      </c>
      <c r="E725" s="31">
        <v>100</v>
      </c>
      <c r="F725" s="39">
        <f ca="1">IMPORT[TT]</f>
        <v>33</v>
      </c>
      <c r="G725" s="31"/>
      <c r="H725" s="31" t="s">
        <v>4087</v>
      </c>
      <c r="I725" s="40">
        <v>33</v>
      </c>
      <c r="K725" s="39" t="str">
        <f>IF(IMPORT[[#This Row],[b1]]="","",IMPORT[[#This Row],[b1]]-IMPORT[[#This Row],[a1]])</f>
        <v/>
      </c>
      <c r="L725" s="40">
        <f ca="1">SUM(INDIRECT(IMPORT_VAR[TABLENAME]&amp;"[@a"&amp;$1:$1-1&amp;"]"),INDIRECT(IMPORT_VAR[TABLENAME]&amp;"[@c"&amp;$1:$1-1&amp;"]"))</f>
        <v>33</v>
      </c>
      <c r="M725" s="31"/>
      <c r="N725" s="39" t="str">
        <f>IF(IMPORT[[#This Row],[b2]]="","",IMPORT[[#This Row],[b2]]-IMPORT[[#This Row],[a2]])</f>
        <v/>
      </c>
      <c r="O725" s="40">
        <f ca="1">SUM(INDIRECT(IMPORT_VAR[TABLENAME]&amp;"[@a"&amp;$1:$1-1&amp;"]"),INDIRECT(IMPORT_VAR[TABLENAME]&amp;"[@c"&amp;$1:$1-1&amp;"]"))</f>
        <v>33</v>
      </c>
      <c r="P725" s="33"/>
      <c r="Q725" s="41" t="str">
        <f>IF(IMPORT[[#This Row],[b3]]="","",IMPORT[[#This Row],[b3]]-IMPORT[[#This Row],[a3]])</f>
        <v/>
      </c>
      <c r="R725" s="40">
        <f ca="1">SUM(INDIRECT(IMPORT_VAR[TABLENAME]&amp;"[@a"&amp;$1:$1-1&amp;"]"),INDIRECT(IMPORT_VAR[TABLENAME]&amp;"[@c"&amp;$1:$1-1&amp;"]"))</f>
        <v>33</v>
      </c>
      <c r="S725" s="33"/>
      <c r="T725" s="41" t="str">
        <f>IF(IMPORT[[#This Row],[b4]]="","",IMPORT[[#This Row],[b4]]-IMPORT[[#This Row],[a4]])</f>
        <v/>
      </c>
      <c r="U725" s="40">
        <f ca="1">SUM(INDIRECT(IMPORT_VAR[TABLENAME]&amp;"[@a"&amp;$1:$1-1&amp;"]"),INDIRECT(IMPORT_VAR[TABLENAME]&amp;"[@c"&amp;$1:$1-1&amp;"]"))</f>
        <v>33</v>
      </c>
      <c r="V725" s="41"/>
      <c r="W725" s="31"/>
      <c r="X725" s="39" t="str">
        <f>IF(IMPORT[[#This Row],[b5]]="","",IMPORT[[#This Row],[b5]]-IMPORT[[#This Row],[a5]])</f>
        <v/>
      </c>
      <c r="Y725" s="50">
        <f ca="1">SUM(INDIRECT(IMPORT_VAR[TABLENAME]&amp;"[@a"&amp;$1:$1-1&amp;"]"),INDIRECT(IMPORT_VAR[TABLENAME]&amp;"[@c"&amp;$1:$1-1&amp;"]"))</f>
        <v>33</v>
      </c>
      <c r="Z725" s="52" t="s">
        <v>5663</v>
      </c>
      <c r="AA725" s="51" t="s">
        <v>4098</v>
      </c>
      <c r="AB725" s="51"/>
      <c r="AC725" s="51" t="str">
        <f>CONCATENATE(IMPORT[[#This Row],[1]]," ",IMPORT[[#This Row],[2]],IF(IMPORT[[#This Row],[3]]="","",CONCATENATE(" ",IMPORT[[#This Row],[3]])))</f>
        <v>Jangka MS-403</v>
      </c>
      <c r="AD725" s="51" t="str">
        <f>CONCATENATE("Import ",IMPORT[[#This Row],[Ket]])</f>
        <v>Import D3</v>
      </c>
      <c r="AE725" s="52">
        <v>100</v>
      </c>
      <c r="AF725" s="52" t="s">
        <v>5118</v>
      </c>
      <c r="AG725" s="52" t="s">
        <v>5780</v>
      </c>
      <c r="AH725" s="52">
        <f ca="1">IMPORT[[#This Row],[C]]</f>
        <v>33</v>
      </c>
      <c r="AI725" s="126" t="str">
        <f>CONCATENATE(IMPORT[[#This Row],[6]]," ",IMPORT[[#This Row],[7]])</f>
        <v>100 PCS</v>
      </c>
    </row>
    <row r="726" spans="1:35">
      <c r="A726" s="102">
        <v>724</v>
      </c>
      <c r="B726" s="39">
        <f ca="1">IF(IMPORT[[#This Row],[C]]&lt;1,"",ROW()-2)</f>
        <v>724</v>
      </c>
      <c r="C726" s="57" t="s">
        <v>4099</v>
      </c>
      <c r="D726" s="31" t="s">
        <v>4101</v>
      </c>
      <c r="E726" s="31">
        <v>100</v>
      </c>
      <c r="F726" s="39">
        <f ca="1">IMPORT[TT]</f>
        <v>35</v>
      </c>
      <c r="G726" s="31"/>
      <c r="H726" s="31" t="s">
        <v>4087</v>
      </c>
      <c r="I726" s="40">
        <v>35</v>
      </c>
      <c r="K726" s="39" t="str">
        <f>IF(IMPORT[[#This Row],[b1]]="","",IMPORT[[#This Row],[b1]]-IMPORT[[#This Row],[a1]])</f>
        <v/>
      </c>
      <c r="L726" s="40">
        <f ca="1">SUM(INDIRECT(IMPORT_VAR[TABLENAME]&amp;"[@a"&amp;$1:$1-1&amp;"]"),INDIRECT(IMPORT_VAR[TABLENAME]&amp;"[@c"&amp;$1:$1-1&amp;"]"))</f>
        <v>35</v>
      </c>
      <c r="M726" s="31"/>
      <c r="N726" s="39" t="str">
        <f>IF(IMPORT[[#This Row],[b2]]="","",IMPORT[[#This Row],[b2]]-IMPORT[[#This Row],[a2]])</f>
        <v/>
      </c>
      <c r="O726" s="40">
        <f ca="1">SUM(INDIRECT(IMPORT_VAR[TABLENAME]&amp;"[@a"&amp;$1:$1-1&amp;"]"),INDIRECT(IMPORT_VAR[TABLENAME]&amp;"[@c"&amp;$1:$1-1&amp;"]"))</f>
        <v>35</v>
      </c>
      <c r="P726" s="33"/>
      <c r="Q726" s="41" t="str">
        <f>IF(IMPORT[[#This Row],[b3]]="","",IMPORT[[#This Row],[b3]]-IMPORT[[#This Row],[a3]])</f>
        <v/>
      </c>
      <c r="R726" s="40">
        <f ca="1">SUM(INDIRECT(IMPORT_VAR[TABLENAME]&amp;"[@a"&amp;$1:$1-1&amp;"]"),INDIRECT(IMPORT_VAR[TABLENAME]&amp;"[@c"&amp;$1:$1-1&amp;"]"))</f>
        <v>35</v>
      </c>
      <c r="S726" s="33"/>
      <c r="T726" s="41" t="str">
        <f>IF(IMPORT[[#This Row],[b4]]="","",IMPORT[[#This Row],[b4]]-IMPORT[[#This Row],[a4]])</f>
        <v/>
      </c>
      <c r="U726" s="40">
        <f ca="1">SUM(INDIRECT(IMPORT_VAR[TABLENAME]&amp;"[@a"&amp;$1:$1-1&amp;"]"),INDIRECT(IMPORT_VAR[TABLENAME]&amp;"[@c"&amp;$1:$1-1&amp;"]"))</f>
        <v>35</v>
      </c>
      <c r="V726" s="41"/>
      <c r="W726" s="31"/>
      <c r="X726" s="39" t="str">
        <f>IF(IMPORT[[#This Row],[b5]]="","",IMPORT[[#This Row],[b5]]-IMPORT[[#This Row],[a5]])</f>
        <v/>
      </c>
      <c r="Y726" s="50">
        <f ca="1">SUM(INDIRECT(IMPORT_VAR[TABLENAME]&amp;"[@a"&amp;$1:$1-1&amp;"]"),INDIRECT(IMPORT_VAR[TABLENAME]&amp;"[@c"&amp;$1:$1-1&amp;"]"))</f>
        <v>35</v>
      </c>
      <c r="Z726" s="52" t="s">
        <v>5663</v>
      </c>
      <c r="AA726" s="51" t="s">
        <v>4099</v>
      </c>
      <c r="AB726" s="51"/>
      <c r="AC726" s="51" t="str">
        <f>CONCATENATE(IMPORT[[#This Row],[1]]," ",IMPORT[[#This Row],[2]],IF(IMPORT[[#This Row],[3]]="","",CONCATENATE(" ",IMPORT[[#This Row],[3]])))</f>
        <v>Jangka MS-404</v>
      </c>
      <c r="AD726" s="51" t="str">
        <f>CONCATENATE("Import ",IMPORT[[#This Row],[Ket]])</f>
        <v>Import D3</v>
      </c>
      <c r="AE726" s="52">
        <v>100</v>
      </c>
      <c r="AF726" s="52" t="s">
        <v>5118</v>
      </c>
      <c r="AG726" s="52" t="s">
        <v>5780</v>
      </c>
      <c r="AH726" s="52">
        <f ca="1">IMPORT[[#This Row],[C]]</f>
        <v>35</v>
      </c>
      <c r="AI726" s="126" t="str">
        <f>CONCATENATE(IMPORT[[#This Row],[6]]," ",IMPORT[[#This Row],[7]])</f>
        <v>100 PCS</v>
      </c>
    </row>
    <row r="727" spans="1:35">
      <c r="A727" s="102">
        <v>725</v>
      </c>
      <c r="B727" s="39">
        <f ca="1">IF(IMPORT[[#This Row],[C]]&lt;1,"",ROW()-2)</f>
        <v>725</v>
      </c>
      <c r="C727" s="57" t="s">
        <v>4100</v>
      </c>
      <c r="D727" s="31" t="s">
        <v>4101</v>
      </c>
      <c r="E727" s="31">
        <v>100</v>
      </c>
      <c r="F727" s="39">
        <f ca="1">IMPORT[TT]</f>
        <v>8</v>
      </c>
      <c r="G727" s="31"/>
      <c r="H727" s="31" t="s">
        <v>4087</v>
      </c>
      <c r="I727" s="40">
        <v>8</v>
      </c>
      <c r="K727" s="39" t="str">
        <f>IF(IMPORT[[#This Row],[b1]]="","",IMPORT[[#This Row],[b1]]-IMPORT[[#This Row],[a1]])</f>
        <v/>
      </c>
      <c r="L727" s="40">
        <f ca="1">SUM(INDIRECT(IMPORT_VAR[TABLENAME]&amp;"[@a"&amp;$1:$1-1&amp;"]"),INDIRECT(IMPORT_VAR[TABLENAME]&amp;"[@c"&amp;$1:$1-1&amp;"]"))</f>
        <v>8</v>
      </c>
      <c r="M727" s="31"/>
      <c r="N727" s="39" t="str">
        <f>IF(IMPORT[[#This Row],[b2]]="","",IMPORT[[#This Row],[b2]]-IMPORT[[#This Row],[a2]])</f>
        <v/>
      </c>
      <c r="O727" s="40">
        <f ca="1">SUM(INDIRECT(IMPORT_VAR[TABLENAME]&amp;"[@a"&amp;$1:$1-1&amp;"]"),INDIRECT(IMPORT_VAR[TABLENAME]&amp;"[@c"&amp;$1:$1-1&amp;"]"))</f>
        <v>8</v>
      </c>
      <c r="P727" s="33"/>
      <c r="Q727" s="41" t="str">
        <f>IF(IMPORT[[#This Row],[b3]]="","",IMPORT[[#This Row],[b3]]-IMPORT[[#This Row],[a3]])</f>
        <v/>
      </c>
      <c r="R727" s="40">
        <f ca="1">SUM(INDIRECT(IMPORT_VAR[TABLENAME]&amp;"[@a"&amp;$1:$1-1&amp;"]"),INDIRECT(IMPORT_VAR[TABLENAME]&amp;"[@c"&amp;$1:$1-1&amp;"]"))</f>
        <v>8</v>
      </c>
      <c r="S727" s="33"/>
      <c r="T727" s="41" t="str">
        <f>IF(IMPORT[[#This Row],[b4]]="","",IMPORT[[#This Row],[b4]]-IMPORT[[#This Row],[a4]])</f>
        <v/>
      </c>
      <c r="U727" s="40">
        <f ca="1">SUM(INDIRECT(IMPORT_VAR[TABLENAME]&amp;"[@a"&amp;$1:$1-1&amp;"]"),INDIRECT(IMPORT_VAR[TABLENAME]&amp;"[@c"&amp;$1:$1-1&amp;"]"))</f>
        <v>8</v>
      </c>
      <c r="V727" s="41"/>
      <c r="W727" s="31"/>
      <c r="X727" s="39" t="str">
        <f>IF(IMPORT[[#This Row],[b5]]="","",IMPORT[[#This Row],[b5]]-IMPORT[[#This Row],[a5]])</f>
        <v/>
      </c>
      <c r="Y727" s="50">
        <f ca="1">SUM(INDIRECT(IMPORT_VAR[TABLENAME]&amp;"[@a"&amp;$1:$1-1&amp;"]"),INDIRECT(IMPORT_VAR[TABLENAME]&amp;"[@c"&amp;$1:$1-1&amp;"]"))</f>
        <v>8</v>
      </c>
      <c r="Z727" s="52" t="s">
        <v>5663</v>
      </c>
      <c r="AA727" s="51" t="s">
        <v>4100</v>
      </c>
      <c r="AB727" s="51"/>
      <c r="AC727" s="51" t="str">
        <f>CONCATENATE(IMPORT[[#This Row],[1]]," ",IMPORT[[#This Row],[2]],IF(IMPORT[[#This Row],[3]]="","",CONCATENATE(" ",IMPORT[[#This Row],[3]])))</f>
        <v>Jangka MS-405</v>
      </c>
      <c r="AD727" s="51" t="str">
        <f>CONCATENATE("Import ",IMPORT[[#This Row],[Ket]])</f>
        <v>Import D3</v>
      </c>
      <c r="AE727" s="52">
        <v>100</v>
      </c>
      <c r="AF727" s="52" t="s">
        <v>5118</v>
      </c>
      <c r="AG727" s="52" t="s">
        <v>5780</v>
      </c>
      <c r="AH727" s="52">
        <f ca="1">IMPORT[[#This Row],[C]]</f>
        <v>8</v>
      </c>
      <c r="AI727" s="126" t="str">
        <f>CONCATENATE(IMPORT[[#This Row],[6]]," ",IMPORT[[#This Row],[7]])</f>
        <v>100 PCS</v>
      </c>
    </row>
    <row r="728" spans="1:35">
      <c r="A728" s="102">
        <v>726</v>
      </c>
      <c r="B728" s="39">
        <f ca="1">IF(IMPORT[[#This Row],[C]]&lt;1,"",ROW()-2)</f>
        <v>726</v>
      </c>
      <c r="C728" s="57" t="s">
        <v>3979</v>
      </c>
      <c r="D728" s="31" t="s">
        <v>2953</v>
      </c>
      <c r="E728" s="31">
        <v>5000</v>
      </c>
      <c r="F728" s="39">
        <f ca="1">IMPORT[TT]</f>
        <v>67</v>
      </c>
      <c r="G728" s="31"/>
      <c r="H728" s="31" t="s">
        <v>4087</v>
      </c>
      <c r="I728" s="40">
        <v>67</v>
      </c>
      <c r="K728" s="39" t="str">
        <f>IF(IMPORT[[#This Row],[b1]]="","",IMPORT[[#This Row],[b1]]-IMPORT[[#This Row],[a1]])</f>
        <v/>
      </c>
      <c r="L728" s="40">
        <f ca="1">SUM(INDIRECT(IMPORT_VAR[TABLENAME]&amp;"[@a"&amp;$1:$1-1&amp;"]"),INDIRECT(IMPORT_VAR[TABLENAME]&amp;"[@c"&amp;$1:$1-1&amp;"]"))</f>
        <v>67</v>
      </c>
      <c r="M728" s="31"/>
      <c r="N728" s="39" t="str">
        <f>IF(IMPORT[[#This Row],[b2]]="","",IMPORT[[#This Row],[b2]]-IMPORT[[#This Row],[a2]])</f>
        <v/>
      </c>
      <c r="O728" s="40">
        <f ca="1">SUM(INDIRECT(IMPORT_VAR[TABLENAME]&amp;"[@a"&amp;$1:$1-1&amp;"]"),INDIRECT(IMPORT_VAR[TABLENAME]&amp;"[@c"&amp;$1:$1-1&amp;"]"))</f>
        <v>67</v>
      </c>
      <c r="P728" s="33"/>
      <c r="Q728" s="41" t="str">
        <f>IF(IMPORT[[#This Row],[b3]]="","",IMPORT[[#This Row],[b3]]-IMPORT[[#This Row],[a3]])</f>
        <v/>
      </c>
      <c r="R728" s="40">
        <f ca="1">SUM(INDIRECT(IMPORT_VAR[TABLENAME]&amp;"[@a"&amp;$1:$1-1&amp;"]"),INDIRECT(IMPORT_VAR[TABLENAME]&amp;"[@c"&amp;$1:$1-1&amp;"]"))</f>
        <v>67</v>
      </c>
      <c r="S728" s="33"/>
      <c r="T728" s="41" t="str">
        <f>IF(IMPORT[[#This Row],[b4]]="","",IMPORT[[#This Row],[b4]]-IMPORT[[#This Row],[a4]])</f>
        <v/>
      </c>
      <c r="U728" s="40">
        <f ca="1">SUM(INDIRECT(IMPORT_VAR[TABLENAME]&amp;"[@a"&amp;$1:$1-1&amp;"]"),INDIRECT(IMPORT_VAR[TABLENAME]&amp;"[@c"&amp;$1:$1-1&amp;"]"))</f>
        <v>67</v>
      </c>
      <c r="V728" s="41"/>
      <c r="W728" s="31"/>
      <c r="X728" s="39" t="str">
        <f>IF(IMPORT[[#This Row],[b5]]="","",IMPORT[[#This Row],[b5]]-IMPORT[[#This Row],[a5]])</f>
        <v/>
      </c>
      <c r="Y728" s="50">
        <f ca="1">SUM(INDIRECT(IMPORT_VAR[TABLENAME]&amp;"[@a"&amp;$1:$1-1&amp;"]"),INDIRECT(IMPORT_VAR[TABLENAME]&amp;"[@c"&amp;$1:$1-1&amp;"]"))</f>
        <v>67</v>
      </c>
      <c r="Z728" s="52" t="s">
        <v>5664</v>
      </c>
      <c r="AA728" s="51" t="s">
        <v>3979</v>
      </c>
      <c r="AB728" s="51"/>
      <c r="AC728" s="51" t="str">
        <f>CONCATENATE(IMPORT[[#This Row],[1]]," ",IMPORT[[#This Row],[2]],IF(IMPORT[[#This Row],[3]]="","",CONCATENATE(" ",IMPORT[[#This Row],[3]])))</f>
        <v>Clip 1.0SLG</v>
      </c>
      <c r="AD728" s="51" t="str">
        <f>CONCATENATE("Import ",IMPORT[[#This Row],[Ket]])</f>
        <v>Import D3</v>
      </c>
      <c r="AE728" s="52">
        <v>5000</v>
      </c>
      <c r="AF728" s="52" t="s">
        <v>5118</v>
      </c>
      <c r="AG728" s="52" t="s">
        <v>5780</v>
      </c>
      <c r="AH728" s="52">
        <f ca="1">IMPORT[[#This Row],[C]]</f>
        <v>67</v>
      </c>
      <c r="AI728" s="126" t="str">
        <f>CONCATENATE(IMPORT[[#This Row],[6]]," ",IMPORT[[#This Row],[7]])</f>
        <v>5000 PCS</v>
      </c>
    </row>
    <row r="729" spans="1:35">
      <c r="A729" s="102">
        <v>727</v>
      </c>
      <c r="B729" s="39">
        <f ca="1">IF(IMPORT[[#This Row],[C]]&lt;1,"",ROW()-2)</f>
        <v>727</v>
      </c>
      <c r="C729" s="57" t="s">
        <v>4103</v>
      </c>
      <c r="D729" s="31" t="s">
        <v>4102</v>
      </c>
      <c r="E729" s="31">
        <v>2000</v>
      </c>
      <c r="F729" s="39">
        <f ca="1">IMPORT[TT]</f>
        <v>24</v>
      </c>
      <c r="G729" s="31"/>
      <c r="H729" s="31" t="s">
        <v>4087</v>
      </c>
      <c r="I729" s="40">
        <v>24</v>
      </c>
      <c r="K729" s="39" t="str">
        <f>IF(IMPORT[[#This Row],[b1]]="","",IMPORT[[#This Row],[b1]]-IMPORT[[#This Row],[a1]])</f>
        <v/>
      </c>
      <c r="L729" s="40">
        <f ca="1">SUM(INDIRECT(IMPORT_VAR[TABLENAME]&amp;"[@a"&amp;$1:$1-1&amp;"]"),INDIRECT(IMPORT_VAR[TABLENAME]&amp;"[@c"&amp;$1:$1-1&amp;"]"))</f>
        <v>24</v>
      </c>
      <c r="M729" s="31"/>
      <c r="N729" s="39" t="str">
        <f>IF(IMPORT[[#This Row],[b2]]="","",IMPORT[[#This Row],[b2]]-IMPORT[[#This Row],[a2]])</f>
        <v/>
      </c>
      <c r="O729" s="40">
        <f ca="1">SUM(INDIRECT(IMPORT_VAR[TABLENAME]&amp;"[@a"&amp;$1:$1-1&amp;"]"),INDIRECT(IMPORT_VAR[TABLENAME]&amp;"[@c"&amp;$1:$1-1&amp;"]"))</f>
        <v>24</v>
      </c>
      <c r="P729" s="33"/>
      <c r="Q729" s="41" t="str">
        <f>IF(IMPORT[[#This Row],[b3]]="","",IMPORT[[#This Row],[b3]]-IMPORT[[#This Row],[a3]])</f>
        <v/>
      </c>
      <c r="R729" s="40">
        <f ca="1">SUM(INDIRECT(IMPORT_VAR[TABLENAME]&amp;"[@a"&amp;$1:$1-1&amp;"]"),INDIRECT(IMPORT_VAR[TABLENAME]&amp;"[@c"&amp;$1:$1-1&amp;"]"))</f>
        <v>24</v>
      </c>
      <c r="S729" s="33"/>
      <c r="T729" s="41" t="str">
        <f>IF(IMPORT[[#This Row],[b4]]="","",IMPORT[[#This Row],[b4]]-IMPORT[[#This Row],[a4]])</f>
        <v/>
      </c>
      <c r="U729" s="40">
        <f ca="1">SUM(INDIRECT(IMPORT_VAR[TABLENAME]&amp;"[@a"&amp;$1:$1-1&amp;"]"),INDIRECT(IMPORT_VAR[TABLENAME]&amp;"[@c"&amp;$1:$1-1&amp;"]"))</f>
        <v>24</v>
      </c>
      <c r="V729" s="41"/>
      <c r="W729" s="31"/>
      <c r="X729" s="39" t="str">
        <f>IF(IMPORT[[#This Row],[b5]]="","",IMPORT[[#This Row],[b5]]-IMPORT[[#This Row],[a5]])</f>
        <v/>
      </c>
      <c r="Y729" s="50">
        <f ca="1">SUM(INDIRECT(IMPORT_VAR[TABLENAME]&amp;"[@a"&amp;$1:$1-1&amp;"]"),INDIRECT(IMPORT_VAR[TABLENAME]&amp;"[@c"&amp;$1:$1-1&amp;"]"))</f>
        <v>24</v>
      </c>
      <c r="Z729" s="52" t="s">
        <v>4102</v>
      </c>
      <c r="AA729" s="51" t="s">
        <v>4103</v>
      </c>
      <c r="AB729" s="51"/>
      <c r="AC729" s="51" t="str">
        <f>CONCATENATE(IMPORT[[#This Row],[1]]," ",IMPORT[[#This Row],[2]],IF(IMPORT[[#This Row],[3]]="","",CONCATENATE(" ",IMPORT[[#This Row],[3]])))</f>
        <v>Id Card 812-W</v>
      </c>
      <c r="AD729" s="51" t="str">
        <f>CONCATENATE("Import ",IMPORT[[#This Row],[Ket]])</f>
        <v>Import D3</v>
      </c>
      <c r="AE729" s="52">
        <v>2000</v>
      </c>
      <c r="AF729" s="52" t="s">
        <v>5118</v>
      </c>
      <c r="AG729" s="52" t="s">
        <v>5780</v>
      </c>
      <c r="AH729" s="52">
        <f ca="1">IMPORT[[#This Row],[C]]</f>
        <v>24</v>
      </c>
      <c r="AI729" s="126" t="str">
        <f>CONCATENATE(IMPORT[[#This Row],[6]]," ",IMPORT[[#This Row],[7]])</f>
        <v>2000 PCS</v>
      </c>
    </row>
    <row r="730" spans="1:35">
      <c r="A730" s="102">
        <v>728</v>
      </c>
      <c r="B730" s="39">
        <f ca="1">IF(IMPORT[[#This Row],[C]]&lt;1,"",ROW()-2)</f>
        <v>728</v>
      </c>
      <c r="C730" s="57" t="s">
        <v>4104</v>
      </c>
      <c r="D730" s="31" t="s">
        <v>4102</v>
      </c>
      <c r="E730" s="31">
        <v>2000</v>
      </c>
      <c r="F730" s="39">
        <f ca="1">IMPORT[TT]</f>
        <v>10</v>
      </c>
      <c r="G730" s="31"/>
      <c r="H730" s="31" t="s">
        <v>4087</v>
      </c>
      <c r="I730" s="40">
        <v>10</v>
      </c>
      <c r="K730" s="39" t="str">
        <f>IF(IMPORT[[#This Row],[b1]]="","",IMPORT[[#This Row],[b1]]-IMPORT[[#This Row],[a1]])</f>
        <v/>
      </c>
      <c r="L730" s="40">
        <f ca="1">SUM(INDIRECT(IMPORT_VAR[TABLENAME]&amp;"[@a"&amp;$1:$1-1&amp;"]"),INDIRECT(IMPORT_VAR[TABLENAME]&amp;"[@c"&amp;$1:$1-1&amp;"]"))</f>
        <v>10</v>
      </c>
      <c r="M730" s="31"/>
      <c r="N730" s="39" t="str">
        <f>IF(IMPORT[[#This Row],[b2]]="","",IMPORT[[#This Row],[b2]]-IMPORT[[#This Row],[a2]])</f>
        <v/>
      </c>
      <c r="O730" s="40">
        <f ca="1">SUM(INDIRECT(IMPORT_VAR[TABLENAME]&amp;"[@a"&amp;$1:$1-1&amp;"]"),INDIRECT(IMPORT_VAR[TABLENAME]&amp;"[@c"&amp;$1:$1-1&amp;"]"))</f>
        <v>10</v>
      </c>
      <c r="P730" s="33"/>
      <c r="Q730" s="41" t="str">
        <f>IF(IMPORT[[#This Row],[b3]]="","",IMPORT[[#This Row],[b3]]-IMPORT[[#This Row],[a3]])</f>
        <v/>
      </c>
      <c r="R730" s="40">
        <f ca="1">SUM(INDIRECT(IMPORT_VAR[TABLENAME]&amp;"[@a"&amp;$1:$1-1&amp;"]"),INDIRECT(IMPORT_VAR[TABLENAME]&amp;"[@c"&amp;$1:$1-1&amp;"]"))</f>
        <v>10</v>
      </c>
      <c r="S730" s="33"/>
      <c r="T730" s="41" t="str">
        <f>IF(IMPORT[[#This Row],[b4]]="","",IMPORT[[#This Row],[b4]]-IMPORT[[#This Row],[a4]])</f>
        <v/>
      </c>
      <c r="U730" s="40">
        <f ca="1">SUM(INDIRECT(IMPORT_VAR[TABLENAME]&amp;"[@a"&amp;$1:$1-1&amp;"]"),INDIRECT(IMPORT_VAR[TABLENAME]&amp;"[@c"&amp;$1:$1-1&amp;"]"))</f>
        <v>10</v>
      </c>
      <c r="V730" s="41"/>
      <c r="W730" s="31"/>
      <c r="X730" s="39" t="str">
        <f>IF(IMPORT[[#This Row],[b5]]="","",IMPORT[[#This Row],[b5]]-IMPORT[[#This Row],[a5]])</f>
        <v/>
      </c>
      <c r="Y730" s="50">
        <f ca="1">SUM(INDIRECT(IMPORT_VAR[TABLENAME]&amp;"[@a"&amp;$1:$1-1&amp;"]"),INDIRECT(IMPORT_VAR[TABLENAME]&amp;"[@c"&amp;$1:$1-1&amp;"]"))</f>
        <v>10</v>
      </c>
      <c r="Z730" s="52" t="s">
        <v>4102</v>
      </c>
      <c r="AA730" s="51" t="s">
        <v>4104</v>
      </c>
      <c r="AB730" s="51"/>
      <c r="AC730" s="51" t="str">
        <f>CONCATENATE(IMPORT[[#This Row],[1]]," ",IMPORT[[#This Row],[2]],IF(IMPORT[[#This Row],[3]]="","",CONCATENATE(" ",IMPORT[[#This Row],[3]])))</f>
        <v>Id Card 812-B</v>
      </c>
      <c r="AD730" s="51" t="str">
        <f>CONCATENATE("Import ",IMPORT[[#This Row],[Ket]])</f>
        <v>Import D3</v>
      </c>
      <c r="AE730" s="52">
        <v>2000</v>
      </c>
      <c r="AF730" s="52" t="s">
        <v>5118</v>
      </c>
      <c r="AG730" s="52" t="s">
        <v>5780</v>
      </c>
      <c r="AH730" s="52">
        <f ca="1">IMPORT[[#This Row],[C]]</f>
        <v>10</v>
      </c>
      <c r="AI730" s="126" t="str">
        <f>CONCATENATE(IMPORT[[#This Row],[6]]," ",IMPORT[[#This Row],[7]])</f>
        <v>2000 PCS</v>
      </c>
    </row>
    <row r="731" spans="1:35">
      <c r="A731" s="102">
        <v>729</v>
      </c>
      <c r="B731" s="39" t="str">
        <f ca="1">IF(IMPORT[[#This Row],[C]]&lt;1,"",ROW()-2)</f>
        <v/>
      </c>
      <c r="C731" s="57" t="s">
        <v>4105</v>
      </c>
      <c r="D731" s="31" t="s">
        <v>4102</v>
      </c>
      <c r="E731" s="31">
        <v>5000</v>
      </c>
      <c r="F731" s="39">
        <f ca="1">IMPORT[TT]</f>
        <v>0</v>
      </c>
      <c r="G731" s="31"/>
      <c r="H731" s="31" t="s">
        <v>4087</v>
      </c>
      <c r="I731" s="40">
        <v>0</v>
      </c>
      <c r="K731" s="39" t="str">
        <f>IF(IMPORT[[#This Row],[b1]]="","",IMPORT[[#This Row],[b1]]-IMPORT[[#This Row],[a1]])</f>
        <v/>
      </c>
      <c r="L731" s="40">
        <f ca="1">SUM(INDIRECT(IMPORT_VAR[TABLENAME]&amp;"[@a"&amp;$1:$1-1&amp;"]"),INDIRECT(IMPORT_VAR[TABLENAME]&amp;"[@c"&amp;$1:$1-1&amp;"]"))</f>
        <v>0</v>
      </c>
      <c r="M731" s="31"/>
      <c r="N731" s="39" t="str">
        <f>IF(IMPORT[[#This Row],[b2]]="","",IMPORT[[#This Row],[b2]]-IMPORT[[#This Row],[a2]])</f>
        <v/>
      </c>
      <c r="O731" s="40">
        <f ca="1">SUM(INDIRECT(IMPORT_VAR[TABLENAME]&amp;"[@a"&amp;$1:$1-1&amp;"]"),INDIRECT(IMPORT_VAR[TABLENAME]&amp;"[@c"&amp;$1:$1-1&amp;"]"))</f>
        <v>0</v>
      </c>
      <c r="P731" s="33"/>
      <c r="Q731" s="41" t="str">
        <f>IF(IMPORT[[#This Row],[b3]]="","",IMPORT[[#This Row],[b3]]-IMPORT[[#This Row],[a3]])</f>
        <v/>
      </c>
      <c r="R731" s="40">
        <f ca="1">SUM(INDIRECT(IMPORT_VAR[TABLENAME]&amp;"[@a"&amp;$1:$1-1&amp;"]"),INDIRECT(IMPORT_VAR[TABLENAME]&amp;"[@c"&amp;$1:$1-1&amp;"]"))</f>
        <v>0</v>
      </c>
      <c r="S731" s="33"/>
      <c r="T731" s="41" t="str">
        <f>IF(IMPORT[[#This Row],[b4]]="","",IMPORT[[#This Row],[b4]]-IMPORT[[#This Row],[a4]])</f>
        <v/>
      </c>
      <c r="U731" s="40">
        <f ca="1">SUM(INDIRECT(IMPORT_VAR[TABLENAME]&amp;"[@a"&amp;$1:$1-1&amp;"]"),INDIRECT(IMPORT_VAR[TABLENAME]&amp;"[@c"&amp;$1:$1-1&amp;"]"))</f>
        <v>0</v>
      </c>
      <c r="V731" s="41"/>
      <c r="W731" s="31"/>
      <c r="X731" s="39" t="str">
        <f>IF(IMPORT[[#This Row],[b5]]="","",IMPORT[[#This Row],[b5]]-IMPORT[[#This Row],[a5]])</f>
        <v/>
      </c>
      <c r="Y731" s="50">
        <f ca="1">SUM(INDIRECT(IMPORT_VAR[TABLENAME]&amp;"[@a"&amp;$1:$1-1&amp;"]"),INDIRECT(IMPORT_VAR[TABLENAME]&amp;"[@c"&amp;$1:$1-1&amp;"]"))</f>
        <v>0</v>
      </c>
      <c r="Z731" s="52" t="s">
        <v>4102</v>
      </c>
      <c r="AA731" s="51" t="s">
        <v>4105</v>
      </c>
      <c r="AB731" s="51"/>
      <c r="AC731" s="51" t="str">
        <f>CONCATENATE(IMPORT[[#This Row],[1]]," ",IMPORT[[#This Row],[2]],IF(IMPORT[[#This Row],[3]]="","",CONCATENATE(" ",IMPORT[[#This Row],[3]])))</f>
        <v>Id Card B2</v>
      </c>
      <c r="AD731" s="51" t="str">
        <f>CONCATENATE("Import ",IMPORT[[#This Row],[Ket]])</f>
        <v>Import D3</v>
      </c>
      <c r="AE731" s="52">
        <v>5000</v>
      </c>
      <c r="AF731" s="52" t="s">
        <v>5118</v>
      </c>
      <c r="AG731" s="52" t="s">
        <v>5780</v>
      </c>
      <c r="AH731" s="52">
        <f ca="1">IMPORT[[#This Row],[C]]</f>
        <v>0</v>
      </c>
      <c r="AI731" s="126" t="str">
        <f>CONCATENATE(IMPORT[[#This Row],[6]]," ",IMPORT[[#This Row],[7]])</f>
        <v>5000 PCS</v>
      </c>
    </row>
    <row r="732" spans="1:35">
      <c r="A732" s="102">
        <v>730</v>
      </c>
      <c r="B732" s="39">
        <f ca="1">IF(IMPORT[[#This Row],[C]]&lt;1,"",ROW()-2)</f>
        <v>730</v>
      </c>
      <c r="C732" s="57" t="s">
        <v>2830</v>
      </c>
      <c r="D732" s="31" t="s">
        <v>4102</v>
      </c>
      <c r="E732" s="31">
        <v>4000</v>
      </c>
      <c r="F732" s="39">
        <f ca="1">IMPORT[TT]</f>
        <v>7</v>
      </c>
      <c r="G732" s="31"/>
      <c r="H732" s="31" t="s">
        <v>4087</v>
      </c>
      <c r="I732" s="40">
        <v>7</v>
      </c>
      <c r="K732" s="39" t="str">
        <f>IF(IMPORT[[#This Row],[b1]]="","",IMPORT[[#This Row],[b1]]-IMPORT[[#This Row],[a1]])</f>
        <v/>
      </c>
      <c r="L732" s="40">
        <f ca="1">SUM(INDIRECT(IMPORT_VAR[TABLENAME]&amp;"[@a"&amp;$1:$1-1&amp;"]"),INDIRECT(IMPORT_VAR[TABLENAME]&amp;"[@c"&amp;$1:$1-1&amp;"]"))</f>
        <v>7</v>
      </c>
      <c r="M732" s="31"/>
      <c r="N732" s="39" t="str">
        <f>IF(IMPORT[[#This Row],[b2]]="","",IMPORT[[#This Row],[b2]]-IMPORT[[#This Row],[a2]])</f>
        <v/>
      </c>
      <c r="O732" s="40">
        <f ca="1">SUM(INDIRECT(IMPORT_VAR[TABLENAME]&amp;"[@a"&amp;$1:$1-1&amp;"]"),INDIRECT(IMPORT_VAR[TABLENAME]&amp;"[@c"&amp;$1:$1-1&amp;"]"))</f>
        <v>7</v>
      </c>
      <c r="P732" s="33"/>
      <c r="Q732" s="41" t="str">
        <f>IF(IMPORT[[#This Row],[b3]]="","",IMPORT[[#This Row],[b3]]-IMPORT[[#This Row],[a3]])</f>
        <v/>
      </c>
      <c r="R732" s="40">
        <f ca="1">SUM(INDIRECT(IMPORT_VAR[TABLENAME]&amp;"[@a"&amp;$1:$1-1&amp;"]"),INDIRECT(IMPORT_VAR[TABLENAME]&amp;"[@c"&amp;$1:$1-1&amp;"]"))</f>
        <v>7</v>
      </c>
      <c r="S732" s="33"/>
      <c r="T732" s="41" t="str">
        <f>IF(IMPORT[[#This Row],[b4]]="","",IMPORT[[#This Row],[b4]]-IMPORT[[#This Row],[a4]])</f>
        <v/>
      </c>
      <c r="U732" s="40">
        <f ca="1">SUM(INDIRECT(IMPORT_VAR[TABLENAME]&amp;"[@a"&amp;$1:$1-1&amp;"]"),INDIRECT(IMPORT_VAR[TABLENAME]&amp;"[@c"&amp;$1:$1-1&amp;"]"))</f>
        <v>7</v>
      </c>
      <c r="V732" s="41"/>
      <c r="W732" s="31"/>
      <c r="X732" s="39" t="str">
        <f>IF(IMPORT[[#This Row],[b5]]="","",IMPORT[[#This Row],[b5]]-IMPORT[[#This Row],[a5]])</f>
        <v/>
      </c>
      <c r="Y732" s="50">
        <f ca="1">SUM(INDIRECT(IMPORT_VAR[TABLENAME]&amp;"[@a"&amp;$1:$1-1&amp;"]"),INDIRECT(IMPORT_VAR[TABLENAME]&amp;"[@c"&amp;$1:$1-1&amp;"]"))</f>
        <v>7</v>
      </c>
      <c r="Z732" s="52" t="s">
        <v>4102</v>
      </c>
      <c r="AA732" s="51" t="s">
        <v>2830</v>
      </c>
      <c r="AB732" s="51"/>
      <c r="AC732" s="51" t="str">
        <f>CONCATENATE(IMPORT[[#This Row],[1]]," ",IMPORT[[#This Row],[2]],IF(IMPORT[[#This Row],[3]]="","",CONCATENATE(" ",IMPORT[[#This Row],[3]])))</f>
        <v>Id Card B3</v>
      </c>
      <c r="AD732" s="51" t="str">
        <f>CONCATENATE("Import ",IMPORT[[#This Row],[Ket]])</f>
        <v>Import D3</v>
      </c>
      <c r="AE732" s="52">
        <v>4000</v>
      </c>
      <c r="AF732" s="52" t="s">
        <v>5118</v>
      </c>
      <c r="AG732" s="52" t="s">
        <v>5780</v>
      </c>
      <c r="AH732" s="52">
        <f ca="1">IMPORT[[#This Row],[C]]</f>
        <v>7</v>
      </c>
      <c r="AI732" s="126" t="str">
        <f>CONCATENATE(IMPORT[[#This Row],[6]]," ",IMPORT[[#This Row],[7]])</f>
        <v>4000 PCS</v>
      </c>
    </row>
    <row r="733" spans="1:35">
      <c r="A733" s="102">
        <v>731</v>
      </c>
      <c r="B733" s="39">
        <f ca="1">IF(IMPORT[[#This Row],[C]]&lt;1,"",ROW()-2)</f>
        <v>731</v>
      </c>
      <c r="C733" s="57" t="s">
        <v>2832</v>
      </c>
      <c r="D733" s="31" t="s">
        <v>4102</v>
      </c>
      <c r="E733" s="31">
        <v>4000</v>
      </c>
      <c r="F733" s="39">
        <f ca="1">IMPORT[TT]</f>
        <v>14</v>
      </c>
      <c r="G733" s="31"/>
      <c r="H733" s="31" t="s">
        <v>4087</v>
      </c>
      <c r="I733" s="40">
        <v>14</v>
      </c>
      <c r="K733" s="39" t="str">
        <f>IF(IMPORT[[#This Row],[b1]]="","",IMPORT[[#This Row],[b1]]-IMPORT[[#This Row],[a1]])</f>
        <v/>
      </c>
      <c r="L733" s="40">
        <f ca="1">SUM(INDIRECT(IMPORT_VAR[TABLENAME]&amp;"[@a"&amp;$1:$1-1&amp;"]"),INDIRECT(IMPORT_VAR[TABLENAME]&amp;"[@c"&amp;$1:$1-1&amp;"]"))</f>
        <v>14</v>
      </c>
      <c r="M733" s="31"/>
      <c r="N733" s="39" t="str">
        <f>IF(IMPORT[[#This Row],[b2]]="","",IMPORT[[#This Row],[b2]]-IMPORT[[#This Row],[a2]])</f>
        <v/>
      </c>
      <c r="O733" s="40">
        <f ca="1">SUM(INDIRECT(IMPORT_VAR[TABLENAME]&amp;"[@a"&amp;$1:$1-1&amp;"]"),INDIRECT(IMPORT_VAR[TABLENAME]&amp;"[@c"&amp;$1:$1-1&amp;"]"))</f>
        <v>14</v>
      </c>
      <c r="P733" s="33"/>
      <c r="Q733" s="41" t="str">
        <f>IF(IMPORT[[#This Row],[b3]]="","",IMPORT[[#This Row],[b3]]-IMPORT[[#This Row],[a3]])</f>
        <v/>
      </c>
      <c r="R733" s="40">
        <f ca="1">SUM(INDIRECT(IMPORT_VAR[TABLENAME]&amp;"[@a"&amp;$1:$1-1&amp;"]"),INDIRECT(IMPORT_VAR[TABLENAME]&amp;"[@c"&amp;$1:$1-1&amp;"]"))</f>
        <v>14</v>
      </c>
      <c r="S733" s="33"/>
      <c r="T733" s="41" t="str">
        <f>IF(IMPORT[[#This Row],[b4]]="","",IMPORT[[#This Row],[b4]]-IMPORT[[#This Row],[a4]])</f>
        <v/>
      </c>
      <c r="U733" s="40">
        <f ca="1">SUM(INDIRECT(IMPORT_VAR[TABLENAME]&amp;"[@a"&amp;$1:$1-1&amp;"]"),INDIRECT(IMPORT_VAR[TABLENAME]&amp;"[@c"&amp;$1:$1-1&amp;"]"))</f>
        <v>14</v>
      </c>
      <c r="V733" s="41"/>
      <c r="W733" s="31"/>
      <c r="X733" s="39" t="str">
        <f>IF(IMPORT[[#This Row],[b5]]="","",IMPORT[[#This Row],[b5]]-IMPORT[[#This Row],[a5]])</f>
        <v/>
      </c>
      <c r="Y733" s="50">
        <f ca="1">SUM(INDIRECT(IMPORT_VAR[TABLENAME]&amp;"[@a"&amp;$1:$1-1&amp;"]"),INDIRECT(IMPORT_VAR[TABLENAME]&amp;"[@c"&amp;$1:$1-1&amp;"]"))</f>
        <v>14</v>
      </c>
      <c r="Z733" s="52" t="s">
        <v>4102</v>
      </c>
      <c r="AA733" s="51" t="s">
        <v>2832</v>
      </c>
      <c r="AB733" s="51"/>
      <c r="AC733" s="51" t="str">
        <f>CONCATENATE(IMPORT[[#This Row],[1]]," ",IMPORT[[#This Row],[2]],IF(IMPORT[[#This Row],[3]]="","",CONCATENATE(" ",IMPORT[[#This Row],[3]])))</f>
        <v>Id Card B4</v>
      </c>
      <c r="AD733" s="51" t="str">
        <f>CONCATENATE("Import ",IMPORT[[#This Row],[Ket]])</f>
        <v>Import D3</v>
      </c>
      <c r="AE733" s="52">
        <v>4000</v>
      </c>
      <c r="AF733" s="52" t="s">
        <v>5118</v>
      </c>
      <c r="AG733" s="52" t="s">
        <v>5780</v>
      </c>
      <c r="AH733" s="52">
        <f ca="1">IMPORT[[#This Row],[C]]</f>
        <v>14</v>
      </c>
      <c r="AI733" s="126" t="str">
        <f>CONCATENATE(IMPORT[[#This Row],[6]]," ",IMPORT[[#This Row],[7]])</f>
        <v>4000 PCS</v>
      </c>
    </row>
    <row r="734" spans="1:35">
      <c r="A734" s="102">
        <v>732</v>
      </c>
      <c r="B734" s="39">
        <f ca="1">IF(IMPORT[[#This Row],[C]]&lt;1,"",ROW()-2)</f>
        <v>732</v>
      </c>
      <c r="C734" s="57" t="s">
        <v>4106</v>
      </c>
      <c r="D734" s="31" t="s">
        <v>2953</v>
      </c>
      <c r="E734" s="31">
        <v>1000</v>
      </c>
      <c r="F734" s="39">
        <f ca="1">IMPORT[TT]</f>
        <v>26</v>
      </c>
      <c r="G734" s="31"/>
      <c r="H734" s="31" t="s">
        <v>4087</v>
      </c>
      <c r="I734" s="40">
        <v>26</v>
      </c>
      <c r="K734" s="39" t="str">
        <f>IF(IMPORT[[#This Row],[b1]]="","",IMPORT[[#This Row],[b1]]-IMPORT[[#This Row],[a1]])</f>
        <v/>
      </c>
      <c r="L734" s="40">
        <f ca="1">SUM(INDIRECT(IMPORT_VAR[TABLENAME]&amp;"[@a"&amp;$1:$1-1&amp;"]"),INDIRECT(IMPORT_VAR[TABLENAME]&amp;"[@c"&amp;$1:$1-1&amp;"]"))</f>
        <v>26</v>
      </c>
      <c r="M734" s="31"/>
      <c r="N734" s="39" t="str">
        <f>IF(IMPORT[[#This Row],[b2]]="","",IMPORT[[#This Row],[b2]]-IMPORT[[#This Row],[a2]])</f>
        <v/>
      </c>
      <c r="O734" s="40">
        <f ca="1">SUM(INDIRECT(IMPORT_VAR[TABLENAME]&amp;"[@a"&amp;$1:$1-1&amp;"]"),INDIRECT(IMPORT_VAR[TABLENAME]&amp;"[@c"&amp;$1:$1-1&amp;"]"))</f>
        <v>26</v>
      </c>
      <c r="P734" s="33"/>
      <c r="Q734" s="41" t="str">
        <f>IF(IMPORT[[#This Row],[b3]]="","",IMPORT[[#This Row],[b3]]-IMPORT[[#This Row],[a3]])</f>
        <v/>
      </c>
      <c r="R734" s="40">
        <f ca="1">SUM(INDIRECT(IMPORT_VAR[TABLENAME]&amp;"[@a"&amp;$1:$1-1&amp;"]"),INDIRECT(IMPORT_VAR[TABLENAME]&amp;"[@c"&amp;$1:$1-1&amp;"]"))</f>
        <v>26</v>
      </c>
      <c r="S734" s="33"/>
      <c r="T734" s="41" t="str">
        <f>IF(IMPORT[[#This Row],[b4]]="","",IMPORT[[#This Row],[b4]]-IMPORT[[#This Row],[a4]])</f>
        <v/>
      </c>
      <c r="U734" s="40">
        <f ca="1">SUM(INDIRECT(IMPORT_VAR[TABLENAME]&amp;"[@a"&amp;$1:$1-1&amp;"]"),INDIRECT(IMPORT_VAR[TABLENAME]&amp;"[@c"&amp;$1:$1-1&amp;"]"))</f>
        <v>26</v>
      </c>
      <c r="V734" s="41"/>
      <c r="W734" s="31"/>
      <c r="X734" s="39" t="str">
        <f>IF(IMPORT[[#This Row],[b5]]="","",IMPORT[[#This Row],[b5]]-IMPORT[[#This Row],[a5]])</f>
        <v/>
      </c>
      <c r="Y734" s="50">
        <f ca="1">SUM(INDIRECT(IMPORT_VAR[TABLENAME]&amp;"[@a"&amp;$1:$1-1&amp;"]"),INDIRECT(IMPORT_VAR[TABLENAME]&amp;"[@c"&amp;$1:$1-1&amp;"]"))</f>
        <v>26</v>
      </c>
      <c r="Z734" s="52" t="s">
        <v>5664</v>
      </c>
      <c r="AA734" s="51" t="s">
        <v>4106</v>
      </c>
      <c r="AB734" s="51"/>
      <c r="AC734" s="51" t="str">
        <f>CONCATENATE(IMPORT[[#This Row],[1]]," ",IMPORT[[#This Row],[2]],IF(IMPORT[[#This Row],[3]]="","",CONCATENATE(" ",IMPORT[[#This Row],[3]])))</f>
        <v>Clip JP-38</v>
      </c>
      <c r="AD734" s="51" t="str">
        <f>CONCATENATE("Import ",IMPORT[[#This Row],[Ket]])</f>
        <v>Import D3</v>
      </c>
      <c r="AE734" s="52">
        <v>1000</v>
      </c>
      <c r="AF734" s="52" t="s">
        <v>5118</v>
      </c>
      <c r="AG734" s="52" t="s">
        <v>5780</v>
      </c>
      <c r="AH734" s="52">
        <f ca="1">IMPORT[[#This Row],[C]]</f>
        <v>26</v>
      </c>
      <c r="AI734" s="126" t="str">
        <f>CONCATENATE(IMPORT[[#This Row],[6]]," ",IMPORT[[#This Row],[7]])</f>
        <v>1000 PCS</v>
      </c>
    </row>
    <row r="735" spans="1:35">
      <c r="A735" s="102">
        <v>733</v>
      </c>
      <c r="B735" s="39">
        <f ca="1">IF(IMPORT[[#This Row],[C]]&lt;1,"",ROW()-2)</f>
        <v>733</v>
      </c>
      <c r="C735" s="57" t="s">
        <v>4107</v>
      </c>
      <c r="D735" s="31" t="s">
        <v>2994</v>
      </c>
      <c r="E735" s="31">
        <v>120</v>
      </c>
      <c r="F735" s="39">
        <f ca="1">IMPORT[TT]</f>
        <v>1</v>
      </c>
      <c r="G735" s="31"/>
      <c r="H735" s="31" t="s">
        <v>4087</v>
      </c>
      <c r="I735" s="40">
        <v>1</v>
      </c>
      <c r="K735" s="39" t="str">
        <f>IF(IMPORT[[#This Row],[b1]]="","",IMPORT[[#This Row],[b1]]-IMPORT[[#This Row],[a1]])</f>
        <v/>
      </c>
      <c r="L735" s="40">
        <f ca="1">SUM(INDIRECT(IMPORT_VAR[TABLENAME]&amp;"[@a"&amp;$1:$1-1&amp;"]"),INDIRECT(IMPORT_VAR[TABLENAME]&amp;"[@c"&amp;$1:$1-1&amp;"]"))</f>
        <v>1</v>
      </c>
      <c r="M735" s="31"/>
      <c r="N735" s="39" t="str">
        <f>IF(IMPORT[[#This Row],[b2]]="","",IMPORT[[#This Row],[b2]]-IMPORT[[#This Row],[a2]])</f>
        <v/>
      </c>
      <c r="O735" s="40">
        <f ca="1">SUM(INDIRECT(IMPORT_VAR[TABLENAME]&amp;"[@a"&amp;$1:$1-1&amp;"]"),INDIRECT(IMPORT_VAR[TABLENAME]&amp;"[@c"&amp;$1:$1-1&amp;"]"))</f>
        <v>1</v>
      </c>
      <c r="P735" s="33"/>
      <c r="Q735" s="41" t="str">
        <f>IF(IMPORT[[#This Row],[b3]]="","",IMPORT[[#This Row],[b3]]-IMPORT[[#This Row],[a3]])</f>
        <v/>
      </c>
      <c r="R735" s="40">
        <f ca="1">SUM(INDIRECT(IMPORT_VAR[TABLENAME]&amp;"[@a"&amp;$1:$1-1&amp;"]"),INDIRECT(IMPORT_VAR[TABLENAME]&amp;"[@c"&amp;$1:$1-1&amp;"]"))</f>
        <v>1</v>
      </c>
      <c r="S735" s="33"/>
      <c r="T735" s="41" t="str">
        <f>IF(IMPORT[[#This Row],[b4]]="","",IMPORT[[#This Row],[b4]]-IMPORT[[#This Row],[a4]])</f>
        <v/>
      </c>
      <c r="U735" s="40">
        <f ca="1">SUM(INDIRECT(IMPORT_VAR[TABLENAME]&amp;"[@a"&amp;$1:$1-1&amp;"]"),INDIRECT(IMPORT_VAR[TABLENAME]&amp;"[@c"&amp;$1:$1-1&amp;"]"))</f>
        <v>1</v>
      </c>
      <c r="V735" s="41"/>
      <c r="W735" s="31"/>
      <c r="X735" s="39" t="str">
        <f>IF(IMPORT[[#This Row],[b5]]="","",IMPORT[[#This Row],[b5]]-IMPORT[[#This Row],[a5]])</f>
        <v/>
      </c>
      <c r="Y735" s="50">
        <f ca="1">SUM(INDIRECT(IMPORT_VAR[TABLENAME]&amp;"[@a"&amp;$1:$1-1&amp;"]"),INDIRECT(IMPORT_VAR[TABLENAME]&amp;"[@c"&amp;$1:$1-1&amp;"]"))</f>
        <v>1</v>
      </c>
      <c r="Z735" s="52" t="s">
        <v>5715</v>
      </c>
      <c r="AA735" s="51" t="s">
        <v>4107</v>
      </c>
      <c r="AB735" s="51"/>
      <c r="AC735" s="51" t="str">
        <f>CONCATENATE(IMPORT[[#This Row],[1]]," ",IMPORT[[#This Row],[2]],IF(IMPORT[[#This Row],[3]]="","",CONCATENATE(" ",IMPORT[[#This Row],[3]])))</f>
        <v>NoteBook 18100-59</v>
      </c>
      <c r="AD735" s="51" t="str">
        <f>CONCATENATE("Import ",IMPORT[[#This Row],[Ket]])</f>
        <v>Import D3</v>
      </c>
      <c r="AE735" s="52">
        <v>120</v>
      </c>
      <c r="AF735" s="52" t="s">
        <v>5118</v>
      </c>
      <c r="AG735" s="52" t="s">
        <v>5780</v>
      </c>
      <c r="AH735" s="52">
        <f ca="1">IMPORT[[#This Row],[C]]</f>
        <v>1</v>
      </c>
      <c r="AI735" s="126" t="str">
        <f>CONCATENATE(IMPORT[[#This Row],[6]]," ",IMPORT[[#This Row],[7]])</f>
        <v>120 PCS</v>
      </c>
    </row>
    <row r="736" spans="1:35">
      <c r="A736" s="102">
        <v>734</v>
      </c>
      <c r="B736" s="39">
        <f ca="1">IF(IMPORT[[#This Row],[C]]&lt;1,"",ROW()-2)</f>
        <v>734</v>
      </c>
      <c r="C736" s="57" t="s">
        <v>4108</v>
      </c>
      <c r="D736" s="31" t="s">
        <v>2994</v>
      </c>
      <c r="E736" s="31">
        <v>120</v>
      </c>
      <c r="F736" s="39">
        <f ca="1">IMPORT[TT]</f>
        <v>2</v>
      </c>
      <c r="G736" s="31"/>
      <c r="H736" s="31" t="s">
        <v>4087</v>
      </c>
      <c r="I736" s="40">
        <v>2</v>
      </c>
      <c r="K736" s="39" t="str">
        <f>IF(IMPORT[[#This Row],[b1]]="","",IMPORT[[#This Row],[b1]]-IMPORT[[#This Row],[a1]])</f>
        <v/>
      </c>
      <c r="L736" s="40">
        <f ca="1">SUM(INDIRECT(IMPORT_VAR[TABLENAME]&amp;"[@a"&amp;$1:$1-1&amp;"]"),INDIRECT(IMPORT_VAR[TABLENAME]&amp;"[@c"&amp;$1:$1-1&amp;"]"))</f>
        <v>2</v>
      </c>
      <c r="M736" s="31"/>
      <c r="N736" s="39" t="str">
        <f>IF(IMPORT[[#This Row],[b2]]="","",IMPORT[[#This Row],[b2]]-IMPORT[[#This Row],[a2]])</f>
        <v/>
      </c>
      <c r="O736" s="40">
        <f ca="1">SUM(INDIRECT(IMPORT_VAR[TABLENAME]&amp;"[@a"&amp;$1:$1-1&amp;"]"),INDIRECT(IMPORT_VAR[TABLENAME]&amp;"[@c"&amp;$1:$1-1&amp;"]"))</f>
        <v>2</v>
      </c>
      <c r="P736" s="33"/>
      <c r="Q736" s="41" t="str">
        <f>IF(IMPORT[[#This Row],[b3]]="","",IMPORT[[#This Row],[b3]]-IMPORT[[#This Row],[a3]])</f>
        <v/>
      </c>
      <c r="R736" s="40">
        <f ca="1">SUM(INDIRECT(IMPORT_VAR[TABLENAME]&amp;"[@a"&amp;$1:$1-1&amp;"]"),INDIRECT(IMPORT_VAR[TABLENAME]&amp;"[@c"&amp;$1:$1-1&amp;"]"))</f>
        <v>2</v>
      </c>
      <c r="S736" s="33"/>
      <c r="T736" s="41" t="str">
        <f>IF(IMPORT[[#This Row],[b4]]="","",IMPORT[[#This Row],[b4]]-IMPORT[[#This Row],[a4]])</f>
        <v/>
      </c>
      <c r="U736" s="40">
        <f ca="1">SUM(INDIRECT(IMPORT_VAR[TABLENAME]&amp;"[@a"&amp;$1:$1-1&amp;"]"),INDIRECT(IMPORT_VAR[TABLENAME]&amp;"[@c"&amp;$1:$1-1&amp;"]"))</f>
        <v>2</v>
      </c>
      <c r="V736" s="41"/>
      <c r="W736" s="31"/>
      <c r="X736" s="39" t="str">
        <f>IF(IMPORT[[#This Row],[b5]]="","",IMPORT[[#This Row],[b5]]-IMPORT[[#This Row],[a5]])</f>
        <v/>
      </c>
      <c r="Y736" s="50">
        <f ca="1">SUM(INDIRECT(IMPORT_VAR[TABLENAME]&amp;"[@a"&amp;$1:$1-1&amp;"]"),INDIRECT(IMPORT_VAR[TABLENAME]&amp;"[@c"&amp;$1:$1-1&amp;"]"))</f>
        <v>2</v>
      </c>
      <c r="Z736" s="52" t="s">
        <v>5715</v>
      </c>
      <c r="AA736" s="51" t="s">
        <v>4108</v>
      </c>
      <c r="AB736" s="51"/>
      <c r="AC736" s="51" t="str">
        <f>CONCATENATE(IMPORT[[#This Row],[1]]," ",IMPORT[[#This Row],[2]],IF(IMPORT[[#This Row],[3]]="","",CONCATENATE(" ",IMPORT[[#This Row],[3]])))</f>
        <v>NoteBook 18100-68</v>
      </c>
      <c r="AD736" s="51" t="str">
        <f>CONCATENATE("Import ",IMPORT[[#This Row],[Ket]])</f>
        <v>Import D3</v>
      </c>
      <c r="AE736" s="52">
        <v>120</v>
      </c>
      <c r="AF736" s="52" t="s">
        <v>5118</v>
      </c>
      <c r="AG736" s="52" t="s">
        <v>5780</v>
      </c>
      <c r="AH736" s="52">
        <f ca="1">IMPORT[[#This Row],[C]]</f>
        <v>2</v>
      </c>
      <c r="AI736" s="126" t="str">
        <f>CONCATENATE(IMPORT[[#This Row],[6]]," ",IMPORT[[#This Row],[7]])</f>
        <v>120 PCS</v>
      </c>
    </row>
    <row r="737" spans="1:35">
      <c r="A737" s="102">
        <v>735</v>
      </c>
      <c r="B737" s="39" t="str">
        <f ca="1">IF(IMPORT[[#This Row],[C]]&lt;1,"",ROW()-2)</f>
        <v/>
      </c>
      <c r="C737" s="57" t="s">
        <v>4112</v>
      </c>
      <c r="D737" s="31" t="s">
        <v>2994</v>
      </c>
      <c r="E737" s="31">
        <v>160</v>
      </c>
      <c r="F737" s="39">
        <f ca="1">IMPORT[TT]</f>
        <v>0</v>
      </c>
      <c r="G737" s="31"/>
      <c r="H737" s="31" t="s">
        <v>4087</v>
      </c>
      <c r="I737" s="40">
        <v>0</v>
      </c>
      <c r="K737" s="39" t="str">
        <f>IF(IMPORT[[#This Row],[b1]]="","",IMPORT[[#This Row],[b1]]-IMPORT[[#This Row],[a1]])</f>
        <v/>
      </c>
      <c r="L737" s="40">
        <f ca="1">SUM(INDIRECT(IMPORT_VAR[TABLENAME]&amp;"[@a"&amp;$1:$1-1&amp;"]"),INDIRECT(IMPORT_VAR[TABLENAME]&amp;"[@c"&amp;$1:$1-1&amp;"]"))</f>
        <v>0</v>
      </c>
      <c r="M737" s="31"/>
      <c r="N737" s="39" t="str">
        <f>IF(IMPORT[[#This Row],[b2]]="","",IMPORT[[#This Row],[b2]]-IMPORT[[#This Row],[a2]])</f>
        <v/>
      </c>
      <c r="O737" s="40">
        <f ca="1">SUM(INDIRECT(IMPORT_VAR[TABLENAME]&amp;"[@a"&amp;$1:$1-1&amp;"]"),INDIRECT(IMPORT_VAR[TABLENAME]&amp;"[@c"&amp;$1:$1-1&amp;"]"))</f>
        <v>0</v>
      </c>
      <c r="P737" s="33"/>
      <c r="Q737" s="41" t="str">
        <f>IF(IMPORT[[#This Row],[b3]]="","",IMPORT[[#This Row],[b3]]-IMPORT[[#This Row],[a3]])</f>
        <v/>
      </c>
      <c r="R737" s="40">
        <f ca="1">SUM(INDIRECT(IMPORT_VAR[TABLENAME]&amp;"[@a"&amp;$1:$1-1&amp;"]"),INDIRECT(IMPORT_VAR[TABLENAME]&amp;"[@c"&amp;$1:$1-1&amp;"]"))</f>
        <v>0</v>
      </c>
      <c r="S737" s="33"/>
      <c r="T737" s="41" t="str">
        <f>IF(IMPORT[[#This Row],[b4]]="","",IMPORT[[#This Row],[b4]]-IMPORT[[#This Row],[a4]])</f>
        <v/>
      </c>
      <c r="U737" s="40">
        <f ca="1">SUM(INDIRECT(IMPORT_VAR[TABLENAME]&amp;"[@a"&amp;$1:$1-1&amp;"]"),INDIRECT(IMPORT_VAR[TABLENAME]&amp;"[@c"&amp;$1:$1-1&amp;"]"))</f>
        <v>0</v>
      </c>
      <c r="V737" s="41"/>
      <c r="W737" s="31"/>
      <c r="X737" s="39" t="str">
        <f>IF(IMPORT[[#This Row],[b5]]="","",IMPORT[[#This Row],[b5]]-IMPORT[[#This Row],[a5]])</f>
        <v/>
      </c>
      <c r="Y737" s="50">
        <f ca="1">SUM(INDIRECT(IMPORT_VAR[TABLENAME]&amp;"[@a"&amp;$1:$1-1&amp;"]"),INDIRECT(IMPORT_VAR[TABLENAME]&amp;"[@c"&amp;$1:$1-1&amp;"]"))</f>
        <v>0</v>
      </c>
      <c r="Z737" s="52" t="s">
        <v>5715</v>
      </c>
      <c r="AA737" s="51" t="s">
        <v>4112</v>
      </c>
      <c r="AB737" s="51"/>
      <c r="AC737" s="51" t="str">
        <f>CONCATENATE(IMPORT[[#This Row],[1]]," ",IMPORT[[#This Row],[2]],IF(IMPORT[[#This Row],[3]]="","",CONCATENATE(" ",IMPORT[[#This Row],[3]])))</f>
        <v>NoteBook 28825-68</v>
      </c>
      <c r="AD737" s="51" t="str">
        <f>CONCATENATE("Import ",IMPORT[[#This Row],[Ket]])</f>
        <v>Import D3</v>
      </c>
      <c r="AE737" s="52">
        <v>160</v>
      </c>
      <c r="AF737" s="52" t="s">
        <v>5118</v>
      </c>
      <c r="AG737" s="52" t="s">
        <v>5780</v>
      </c>
      <c r="AH737" s="52">
        <f ca="1">IMPORT[[#This Row],[C]]</f>
        <v>0</v>
      </c>
      <c r="AI737" s="126" t="str">
        <f>CONCATENATE(IMPORT[[#This Row],[6]]," ",IMPORT[[#This Row],[7]])</f>
        <v>160 PCS</v>
      </c>
    </row>
    <row r="738" spans="1:35">
      <c r="A738" s="102">
        <v>736</v>
      </c>
      <c r="B738" s="39">
        <f ca="1">IF(IMPORT[[#This Row],[C]]&lt;1,"",ROW()-2)</f>
        <v>736</v>
      </c>
      <c r="C738" s="57" t="s">
        <v>4113</v>
      </c>
      <c r="D738" s="31" t="s">
        <v>2994</v>
      </c>
      <c r="E738" s="31">
        <v>160</v>
      </c>
      <c r="F738" s="39">
        <f ca="1">IMPORT[TT]</f>
        <v>1</v>
      </c>
      <c r="G738" s="31"/>
      <c r="H738" s="31" t="s">
        <v>4087</v>
      </c>
      <c r="I738" s="40">
        <v>1</v>
      </c>
      <c r="K738" s="39" t="str">
        <f>IF(IMPORT[[#This Row],[b1]]="","",IMPORT[[#This Row],[b1]]-IMPORT[[#This Row],[a1]])</f>
        <v/>
      </c>
      <c r="L738" s="40">
        <f ca="1">SUM(INDIRECT(IMPORT_VAR[TABLENAME]&amp;"[@a"&amp;$1:$1-1&amp;"]"),INDIRECT(IMPORT_VAR[TABLENAME]&amp;"[@c"&amp;$1:$1-1&amp;"]"))</f>
        <v>1</v>
      </c>
      <c r="M738" s="31"/>
      <c r="N738" s="39" t="str">
        <f>IF(IMPORT[[#This Row],[b2]]="","",IMPORT[[#This Row],[b2]]-IMPORT[[#This Row],[a2]])</f>
        <v/>
      </c>
      <c r="O738" s="40">
        <f ca="1">SUM(INDIRECT(IMPORT_VAR[TABLENAME]&amp;"[@a"&amp;$1:$1-1&amp;"]"),INDIRECT(IMPORT_VAR[TABLENAME]&amp;"[@c"&amp;$1:$1-1&amp;"]"))</f>
        <v>1</v>
      </c>
      <c r="P738" s="33"/>
      <c r="Q738" s="41" t="str">
        <f>IF(IMPORT[[#This Row],[b3]]="","",IMPORT[[#This Row],[b3]]-IMPORT[[#This Row],[a3]])</f>
        <v/>
      </c>
      <c r="R738" s="40">
        <f ca="1">SUM(INDIRECT(IMPORT_VAR[TABLENAME]&amp;"[@a"&amp;$1:$1-1&amp;"]"),INDIRECT(IMPORT_VAR[TABLENAME]&amp;"[@c"&amp;$1:$1-1&amp;"]"))</f>
        <v>1</v>
      </c>
      <c r="S738" s="33"/>
      <c r="T738" s="41" t="str">
        <f>IF(IMPORT[[#This Row],[b4]]="","",IMPORT[[#This Row],[b4]]-IMPORT[[#This Row],[a4]])</f>
        <v/>
      </c>
      <c r="U738" s="40">
        <f ca="1">SUM(INDIRECT(IMPORT_VAR[TABLENAME]&amp;"[@a"&amp;$1:$1-1&amp;"]"),INDIRECT(IMPORT_VAR[TABLENAME]&amp;"[@c"&amp;$1:$1-1&amp;"]"))</f>
        <v>1</v>
      </c>
      <c r="V738" s="41"/>
      <c r="W738" s="31"/>
      <c r="X738" s="39" t="str">
        <f>IF(IMPORT[[#This Row],[b5]]="","",IMPORT[[#This Row],[b5]]-IMPORT[[#This Row],[a5]])</f>
        <v/>
      </c>
      <c r="Y738" s="50">
        <f ca="1">SUM(INDIRECT(IMPORT_VAR[TABLENAME]&amp;"[@a"&amp;$1:$1-1&amp;"]"),INDIRECT(IMPORT_VAR[TABLENAME]&amp;"[@c"&amp;$1:$1-1&amp;"]"))</f>
        <v>1</v>
      </c>
      <c r="Z738" s="52" t="s">
        <v>5715</v>
      </c>
      <c r="AA738" s="51" t="s">
        <v>4113</v>
      </c>
      <c r="AB738" s="51"/>
      <c r="AC738" s="51" t="str">
        <f>CONCATENATE(IMPORT[[#This Row],[1]]," ",IMPORT[[#This Row],[2]],IF(IMPORT[[#This Row],[3]]="","",CONCATENATE(" ",IMPORT[[#This Row],[3]])))</f>
        <v>NoteBook 25100-62</v>
      </c>
      <c r="AD738" s="51" t="str">
        <f>CONCATENATE("Import ",IMPORT[[#This Row],[Ket]])</f>
        <v>Import D3</v>
      </c>
      <c r="AE738" s="52">
        <v>160</v>
      </c>
      <c r="AF738" s="52" t="s">
        <v>5118</v>
      </c>
      <c r="AG738" s="52" t="s">
        <v>5780</v>
      </c>
      <c r="AH738" s="52">
        <f ca="1">IMPORT[[#This Row],[C]]</f>
        <v>1</v>
      </c>
      <c r="AI738" s="126" t="str">
        <f>CONCATENATE(IMPORT[[#This Row],[6]]," ",IMPORT[[#This Row],[7]])</f>
        <v>160 PCS</v>
      </c>
    </row>
    <row r="739" spans="1:35">
      <c r="A739" s="102">
        <v>737</v>
      </c>
      <c r="B739" s="39">
        <f ca="1">IF(IMPORT[[#This Row],[C]]&lt;1,"",ROW()-2)</f>
        <v>737</v>
      </c>
      <c r="C739" s="57" t="s">
        <v>4117</v>
      </c>
      <c r="D739" s="31" t="s">
        <v>2994</v>
      </c>
      <c r="E739" s="31">
        <v>160</v>
      </c>
      <c r="F739" s="39">
        <f ca="1">IMPORT[TT]</f>
        <v>5</v>
      </c>
      <c r="G739" s="31"/>
      <c r="H739" s="31" t="s">
        <v>4087</v>
      </c>
      <c r="I739" s="40">
        <v>5</v>
      </c>
      <c r="K739" s="39" t="str">
        <f>IF(IMPORT[[#This Row],[b1]]="","",IMPORT[[#This Row],[b1]]-IMPORT[[#This Row],[a1]])</f>
        <v/>
      </c>
      <c r="L739" s="40">
        <f ca="1">SUM(INDIRECT(IMPORT_VAR[TABLENAME]&amp;"[@a"&amp;$1:$1-1&amp;"]"),INDIRECT(IMPORT_VAR[TABLENAME]&amp;"[@c"&amp;$1:$1-1&amp;"]"))</f>
        <v>5</v>
      </c>
      <c r="M739" s="31"/>
      <c r="N739" s="39" t="str">
        <f>IF(IMPORT[[#This Row],[b2]]="","",IMPORT[[#This Row],[b2]]-IMPORT[[#This Row],[a2]])</f>
        <v/>
      </c>
      <c r="O739" s="40">
        <f ca="1">SUM(INDIRECT(IMPORT_VAR[TABLENAME]&amp;"[@a"&amp;$1:$1-1&amp;"]"),INDIRECT(IMPORT_VAR[TABLENAME]&amp;"[@c"&amp;$1:$1-1&amp;"]"))</f>
        <v>5</v>
      </c>
      <c r="P739" s="33"/>
      <c r="Q739" s="41" t="str">
        <f>IF(IMPORT[[#This Row],[b3]]="","",IMPORT[[#This Row],[b3]]-IMPORT[[#This Row],[a3]])</f>
        <v/>
      </c>
      <c r="R739" s="40">
        <f ca="1">SUM(INDIRECT(IMPORT_VAR[TABLENAME]&amp;"[@a"&amp;$1:$1-1&amp;"]"),INDIRECT(IMPORT_VAR[TABLENAME]&amp;"[@c"&amp;$1:$1-1&amp;"]"))</f>
        <v>5</v>
      </c>
      <c r="S739" s="33"/>
      <c r="T739" s="41" t="str">
        <f>IF(IMPORT[[#This Row],[b4]]="","",IMPORT[[#This Row],[b4]]-IMPORT[[#This Row],[a4]])</f>
        <v/>
      </c>
      <c r="U739" s="40">
        <f ca="1">SUM(INDIRECT(IMPORT_VAR[TABLENAME]&amp;"[@a"&amp;$1:$1-1&amp;"]"),INDIRECT(IMPORT_VAR[TABLENAME]&amp;"[@c"&amp;$1:$1-1&amp;"]"))</f>
        <v>5</v>
      </c>
      <c r="V739" s="41"/>
      <c r="W739" s="31"/>
      <c r="X739" s="39" t="str">
        <f>IF(IMPORT[[#This Row],[b5]]="","",IMPORT[[#This Row],[b5]]-IMPORT[[#This Row],[a5]])</f>
        <v/>
      </c>
      <c r="Y739" s="50">
        <f ca="1">SUM(INDIRECT(IMPORT_VAR[TABLENAME]&amp;"[@a"&amp;$1:$1-1&amp;"]"),INDIRECT(IMPORT_VAR[TABLENAME]&amp;"[@c"&amp;$1:$1-1&amp;"]"))</f>
        <v>5</v>
      </c>
      <c r="Z739" s="52" t="s">
        <v>5715</v>
      </c>
      <c r="AA739" s="51" t="s">
        <v>4117</v>
      </c>
      <c r="AB739" s="51"/>
      <c r="AC739" s="51" t="str">
        <f>CONCATENATE(IMPORT[[#This Row],[1]]," ",IMPORT[[#This Row],[2]],IF(IMPORT[[#This Row],[3]]="","",CONCATENATE(" ",IMPORT[[#This Row],[3]])))</f>
        <v>NoteBook 25100-71</v>
      </c>
      <c r="AD739" s="51" t="str">
        <f>CONCATENATE("Import ",IMPORT[[#This Row],[Ket]])</f>
        <v>Import D3</v>
      </c>
      <c r="AE739" s="52">
        <v>160</v>
      </c>
      <c r="AF739" s="52" t="s">
        <v>5118</v>
      </c>
      <c r="AG739" s="52" t="s">
        <v>5780</v>
      </c>
      <c r="AH739" s="52">
        <f ca="1">IMPORT[[#This Row],[C]]</f>
        <v>5</v>
      </c>
      <c r="AI739" s="126" t="str">
        <f>CONCATENATE(IMPORT[[#This Row],[6]]," ",IMPORT[[#This Row],[7]])</f>
        <v>160 PCS</v>
      </c>
    </row>
    <row r="740" spans="1:35">
      <c r="A740" s="102">
        <v>738</v>
      </c>
      <c r="B740" s="39">
        <f ca="1">IF(IMPORT[[#This Row],[C]]&lt;1,"",ROW()-2)</f>
        <v>738</v>
      </c>
      <c r="C740" s="57" t="s">
        <v>4120</v>
      </c>
      <c r="D740" s="31" t="s">
        <v>2994</v>
      </c>
      <c r="E740" s="31">
        <v>240</v>
      </c>
      <c r="F740" s="39">
        <f ca="1">IMPORT[TT]</f>
        <v>5</v>
      </c>
      <c r="G740" s="31"/>
      <c r="H740" s="31" t="s">
        <v>4087</v>
      </c>
      <c r="I740" s="40">
        <v>5</v>
      </c>
      <c r="K740" s="39" t="str">
        <f>IF(IMPORT[[#This Row],[b1]]="","",IMPORT[[#This Row],[b1]]-IMPORT[[#This Row],[a1]])</f>
        <v/>
      </c>
      <c r="L740" s="40">
        <f ca="1">SUM(INDIRECT(IMPORT_VAR[TABLENAME]&amp;"[@a"&amp;$1:$1-1&amp;"]"),INDIRECT(IMPORT_VAR[TABLENAME]&amp;"[@c"&amp;$1:$1-1&amp;"]"))</f>
        <v>5</v>
      </c>
      <c r="M740" s="31"/>
      <c r="N740" s="39" t="str">
        <f>IF(IMPORT[[#This Row],[b2]]="","",IMPORT[[#This Row],[b2]]-IMPORT[[#This Row],[a2]])</f>
        <v/>
      </c>
      <c r="O740" s="40">
        <f ca="1">SUM(INDIRECT(IMPORT_VAR[TABLENAME]&amp;"[@a"&amp;$1:$1-1&amp;"]"),INDIRECT(IMPORT_VAR[TABLENAME]&amp;"[@c"&amp;$1:$1-1&amp;"]"))</f>
        <v>5</v>
      </c>
      <c r="P740" s="33"/>
      <c r="Q740" s="41" t="str">
        <f>IF(IMPORT[[#This Row],[b3]]="","",IMPORT[[#This Row],[b3]]-IMPORT[[#This Row],[a3]])</f>
        <v/>
      </c>
      <c r="R740" s="40">
        <f ca="1">SUM(INDIRECT(IMPORT_VAR[TABLENAME]&amp;"[@a"&amp;$1:$1-1&amp;"]"),INDIRECT(IMPORT_VAR[TABLENAME]&amp;"[@c"&amp;$1:$1-1&amp;"]"))</f>
        <v>5</v>
      </c>
      <c r="S740" s="33"/>
      <c r="T740" s="41" t="str">
        <f>IF(IMPORT[[#This Row],[b4]]="","",IMPORT[[#This Row],[b4]]-IMPORT[[#This Row],[a4]])</f>
        <v/>
      </c>
      <c r="U740" s="40">
        <f ca="1">SUM(INDIRECT(IMPORT_VAR[TABLENAME]&amp;"[@a"&amp;$1:$1-1&amp;"]"),INDIRECT(IMPORT_VAR[TABLENAME]&amp;"[@c"&amp;$1:$1-1&amp;"]"))</f>
        <v>5</v>
      </c>
      <c r="V740" s="41"/>
      <c r="W740" s="31"/>
      <c r="X740" s="39" t="str">
        <f>IF(IMPORT[[#This Row],[b5]]="","",IMPORT[[#This Row],[b5]]-IMPORT[[#This Row],[a5]])</f>
        <v/>
      </c>
      <c r="Y740" s="50">
        <f ca="1">SUM(INDIRECT(IMPORT_VAR[TABLENAME]&amp;"[@a"&amp;$1:$1-1&amp;"]"),INDIRECT(IMPORT_VAR[TABLENAME]&amp;"[@c"&amp;$1:$1-1&amp;"]"))</f>
        <v>5</v>
      </c>
      <c r="Z740" s="52" t="s">
        <v>5715</v>
      </c>
      <c r="AA740" s="51" t="s">
        <v>4120</v>
      </c>
      <c r="AB740" s="51"/>
      <c r="AC740" s="51" t="str">
        <f>CONCATENATE(IMPORT[[#This Row],[1]]," ",IMPORT[[#This Row],[2]],IF(IMPORT[[#This Row],[3]]="","",CONCATENATE(" ",IMPORT[[#This Row],[3]])))</f>
        <v>NoteBook 28850-62</v>
      </c>
      <c r="AD740" s="51" t="str">
        <f>CONCATENATE("Import ",IMPORT[[#This Row],[Ket]])</f>
        <v>Import D3</v>
      </c>
      <c r="AE740" s="52">
        <v>240</v>
      </c>
      <c r="AF740" s="52" t="s">
        <v>5118</v>
      </c>
      <c r="AG740" s="52" t="s">
        <v>5780</v>
      </c>
      <c r="AH740" s="52">
        <f ca="1">IMPORT[[#This Row],[C]]</f>
        <v>5</v>
      </c>
      <c r="AI740" s="126" t="str">
        <f>CONCATENATE(IMPORT[[#This Row],[6]]," ",IMPORT[[#This Row],[7]])</f>
        <v>240 PCS</v>
      </c>
    </row>
    <row r="741" spans="1:35">
      <c r="A741" s="102">
        <v>739</v>
      </c>
      <c r="B741" s="39">
        <f ca="1">IF(IMPORT[[#This Row],[C]]&lt;1,"",ROW()-2)</f>
        <v>739</v>
      </c>
      <c r="C741" s="57" t="s">
        <v>4119</v>
      </c>
      <c r="D741" s="31" t="s">
        <v>2994</v>
      </c>
      <c r="E741" s="31">
        <v>240</v>
      </c>
      <c r="F741" s="39">
        <f ca="1">IMPORT[TT]</f>
        <v>5</v>
      </c>
      <c r="G741" s="31"/>
      <c r="H741" s="31" t="s">
        <v>4087</v>
      </c>
      <c r="I741" s="40">
        <v>5</v>
      </c>
      <c r="K741" s="39" t="str">
        <f>IF(IMPORT[[#This Row],[b1]]="","",IMPORT[[#This Row],[b1]]-IMPORT[[#This Row],[a1]])</f>
        <v/>
      </c>
      <c r="L741" s="40">
        <f ca="1">SUM(INDIRECT(IMPORT_VAR[TABLENAME]&amp;"[@a"&amp;$1:$1-1&amp;"]"),INDIRECT(IMPORT_VAR[TABLENAME]&amp;"[@c"&amp;$1:$1-1&amp;"]"))</f>
        <v>5</v>
      </c>
      <c r="M741" s="31"/>
      <c r="N741" s="39" t="str">
        <f>IF(IMPORT[[#This Row],[b2]]="","",IMPORT[[#This Row],[b2]]-IMPORT[[#This Row],[a2]])</f>
        <v/>
      </c>
      <c r="O741" s="40">
        <f ca="1">SUM(INDIRECT(IMPORT_VAR[TABLENAME]&amp;"[@a"&amp;$1:$1-1&amp;"]"),INDIRECT(IMPORT_VAR[TABLENAME]&amp;"[@c"&amp;$1:$1-1&amp;"]"))</f>
        <v>5</v>
      </c>
      <c r="P741" s="33"/>
      <c r="Q741" s="41" t="str">
        <f>IF(IMPORT[[#This Row],[b3]]="","",IMPORT[[#This Row],[b3]]-IMPORT[[#This Row],[a3]])</f>
        <v/>
      </c>
      <c r="R741" s="40">
        <f ca="1">SUM(INDIRECT(IMPORT_VAR[TABLENAME]&amp;"[@a"&amp;$1:$1-1&amp;"]"),INDIRECT(IMPORT_VAR[TABLENAME]&amp;"[@c"&amp;$1:$1-1&amp;"]"))</f>
        <v>5</v>
      </c>
      <c r="S741" s="33"/>
      <c r="T741" s="41" t="str">
        <f>IF(IMPORT[[#This Row],[b4]]="","",IMPORT[[#This Row],[b4]]-IMPORT[[#This Row],[a4]])</f>
        <v/>
      </c>
      <c r="U741" s="40">
        <f ca="1">SUM(INDIRECT(IMPORT_VAR[TABLENAME]&amp;"[@a"&amp;$1:$1-1&amp;"]"),INDIRECT(IMPORT_VAR[TABLENAME]&amp;"[@c"&amp;$1:$1-1&amp;"]"))</f>
        <v>5</v>
      </c>
      <c r="V741" s="41"/>
      <c r="W741" s="31"/>
      <c r="X741" s="39" t="str">
        <f>IF(IMPORT[[#This Row],[b5]]="","",IMPORT[[#This Row],[b5]]-IMPORT[[#This Row],[a5]])</f>
        <v/>
      </c>
      <c r="Y741" s="50">
        <f ca="1">SUM(INDIRECT(IMPORT_VAR[TABLENAME]&amp;"[@a"&amp;$1:$1-1&amp;"]"),INDIRECT(IMPORT_VAR[TABLENAME]&amp;"[@c"&amp;$1:$1-1&amp;"]"))</f>
        <v>5</v>
      </c>
      <c r="Z741" s="52" t="s">
        <v>5715</v>
      </c>
      <c r="AA741" s="51" t="s">
        <v>4119</v>
      </c>
      <c r="AB741" s="51"/>
      <c r="AC741" s="51" t="str">
        <f>CONCATENATE(IMPORT[[#This Row],[1]]," ",IMPORT[[#This Row],[2]],IF(IMPORT[[#This Row],[3]]="","",CONCATENATE(" ",IMPORT[[#This Row],[3]])))</f>
        <v>NoteBook 28850-64</v>
      </c>
      <c r="AD741" s="51" t="str">
        <f>CONCATENATE("Import ",IMPORT[[#This Row],[Ket]])</f>
        <v>Import D3</v>
      </c>
      <c r="AE741" s="52">
        <v>240</v>
      </c>
      <c r="AF741" s="52" t="s">
        <v>5118</v>
      </c>
      <c r="AG741" s="52" t="s">
        <v>5780</v>
      </c>
      <c r="AH741" s="52">
        <f ca="1">IMPORT[[#This Row],[C]]</f>
        <v>5</v>
      </c>
      <c r="AI741" s="126" t="str">
        <f>CONCATENATE(IMPORT[[#This Row],[6]]," ",IMPORT[[#This Row],[7]])</f>
        <v>240 PCS</v>
      </c>
    </row>
    <row r="742" spans="1:35">
      <c r="A742" s="102">
        <v>740</v>
      </c>
      <c r="B742" s="39">
        <f ca="1">IF(IMPORT[[#This Row],[C]]&lt;1,"",ROW()-2)</f>
        <v>740</v>
      </c>
      <c r="C742" s="57" t="s">
        <v>4174</v>
      </c>
      <c r="D742" s="31" t="s">
        <v>2998</v>
      </c>
      <c r="E742" s="31">
        <v>120</v>
      </c>
      <c r="F742" s="39">
        <f ca="1">IMPORT[TT]</f>
        <v>8</v>
      </c>
      <c r="G742" s="31"/>
      <c r="H742" s="31" t="s">
        <v>4216</v>
      </c>
      <c r="I742" s="40">
        <v>8</v>
      </c>
      <c r="K742" s="39" t="str">
        <f>IF(IMPORT[[#This Row],[b1]]="","",IMPORT[[#This Row],[b1]]-IMPORT[[#This Row],[a1]])</f>
        <v/>
      </c>
      <c r="L742" s="40">
        <f ca="1">SUM(INDIRECT(IMPORT_VAR[TABLENAME]&amp;"[@a"&amp;$1:$1-1&amp;"]"),INDIRECT(IMPORT_VAR[TABLENAME]&amp;"[@c"&amp;$1:$1-1&amp;"]"))</f>
        <v>8</v>
      </c>
      <c r="M742" s="31"/>
      <c r="N742" s="39" t="str">
        <f>IF(IMPORT[[#This Row],[b2]]="","",IMPORT[[#This Row],[b2]]-IMPORT[[#This Row],[a2]])</f>
        <v/>
      </c>
      <c r="O742" s="40">
        <f ca="1">SUM(INDIRECT(IMPORT_VAR[TABLENAME]&amp;"[@a"&amp;$1:$1-1&amp;"]"),INDIRECT(IMPORT_VAR[TABLENAME]&amp;"[@c"&amp;$1:$1-1&amp;"]"))</f>
        <v>8</v>
      </c>
      <c r="P742" s="33"/>
      <c r="Q742" s="41" t="str">
        <f>IF(IMPORT[[#This Row],[b3]]="","",IMPORT[[#This Row],[b3]]-IMPORT[[#This Row],[a3]])</f>
        <v/>
      </c>
      <c r="R742" s="40">
        <f ca="1">SUM(INDIRECT(IMPORT_VAR[TABLENAME]&amp;"[@a"&amp;$1:$1-1&amp;"]"),INDIRECT(IMPORT_VAR[TABLENAME]&amp;"[@c"&amp;$1:$1-1&amp;"]"))</f>
        <v>8</v>
      </c>
      <c r="S742" s="33"/>
      <c r="T742" s="41" t="str">
        <f>IF(IMPORT[[#This Row],[b4]]="","",IMPORT[[#This Row],[b4]]-IMPORT[[#This Row],[a4]])</f>
        <v/>
      </c>
      <c r="U742" s="40">
        <f ca="1">SUM(INDIRECT(IMPORT_VAR[TABLENAME]&amp;"[@a"&amp;$1:$1-1&amp;"]"),INDIRECT(IMPORT_VAR[TABLENAME]&amp;"[@c"&amp;$1:$1-1&amp;"]"))</f>
        <v>8</v>
      </c>
      <c r="V742" s="41"/>
      <c r="W742" s="31"/>
      <c r="X742" s="39" t="str">
        <f>IF(IMPORT[[#This Row],[b5]]="","",IMPORT[[#This Row],[b5]]-IMPORT[[#This Row],[a5]])</f>
        <v/>
      </c>
      <c r="Y742" s="50">
        <f ca="1">SUM(INDIRECT(IMPORT_VAR[TABLENAME]&amp;"[@a"&amp;$1:$1-1&amp;"]"),INDIRECT(IMPORT_VAR[TABLENAME]&amp;"[@c"&amp;$1:$1-1&amp;"]"))</f>
        <v>8</v>
      </c>
      <c r="Z742" s="52" t="s">
        <v>5707</v>
      </c>
      <c r="AA742" s="51" t="s">
        <v>4174</v>
      </c>
      <c r="AB742" s="51"/>
      <c r="AC742" s="51" t="str">
        <f>CONCATENATE(IMPORT[[#This Row],[1]]," ",IMPORT[[#This Row],[2]],IF(IMPORT[[#This Row],[3]]="","",CONCATENATE(" ",IMPORT[[#This Row],[3]])))</f>
        <v>Pensil Case 168-20</v>
      </c>
      <c r="AD742" s="51" t="str">
        <f>CONCATENATE("Import ",IMPORT[[#This Row],[Ket]])</f>
        <v>Import D4</v>
      </c>
      <c r="AE742" s="52">
        <v>120</v>
      </c>
      <c r="AF742" s="52" t="s">
        <v>5118</v>
      </c>
      <c r="AG742" s="52" t="s">
        <v>5780</v>
      </c>
      <c r="AH742" s="52">
        <f ca="1">IMPORT[[#This Row],[C]]</f>
        <v>8</v>
      </c>
      <c r="AI742" s="126" t="str">
        <f>CONCATENATE(IMPORT[[#This Row],[6]]," ",IMPORT[[#This Row],[7]])</f>
        <v>120 PCS</v>
      </c>
    </row>
    <row r="743" spans="1:35">
      <c r="A743" s="102">
        <v>741</v>
      </c>
      <c r="B743" s="39">
        <f ca="1">IF(IMPORT[[#This Row],[C]]&lt;1,"",ROW()-2)</f>
        <v>741</v>
      </c>
      <c r="C743" s="57" t="s">
        <v>4175</v>
      </c>
      <c r="D743" s="31" t="s">
        <v>2998</v>
      </c>
      <c r="E743" s="31">
        <v>144</v>
      </c>
      <c r="F743" s="39">
        <f ca="1">IMPORT[TT]</f>
        <v>2</v>
      </c>
      <c r="G743" s="31"/>
      <c r="H743" s="31" t="s">
        <v>4216</v>
      </c>
      <c r="I743" s="40">
        <v>2</v>
      </c>
      <c r="K743" s="39" t="str">
        <f>IF(IMPORT[[#This Row],[b1]]="","",IMPORT[[#This Row],[b1]]-IMPORT[[#This Row],[a1]])</f>
        <v/>
      </c>
      <c r="L743" s="40">
        <f ca="1">SUM(INDIRECT(IMPORT_VAR[TABLENAME]&amp;"[@a"&amp;$1:$1-1&amp;"]"),INDIRECT(IMPORT_VAR[TABLENAME]&amp;"[@c"&amp;$1:$1-1&amp;"]"))</f>
        <v>2</v>
      </c>
      <c r="M743" s="31"/>
      <c r="N743" s="39" t="str">
        <f>IF(IMPORT[[#This Row],[b2]]="","",IMPORT[[#This Row],[b2]]-IMPORT[[#This Row],[a2]])</f>
        <v/>
      </c>
      <c r="O743" s="40">
        <f ca="1">SUM(INDIRECT(IMPORT_VAR[TABLENAME]&amp;"[@a"&amp;$1:$1-1&amp;"]"),INDIRECT(IMPORT_VAR[TABLENAME]&amp;"[@c"&amp;$1:$1-1&amp;"]"))</f>
        <v>2</v>
      </c>
      <c r="P743" s="33"/>
      <c r="Q743" s="41" t="str">
        <f>IF(IMPORT[[#This Row],[b3]]="","",IMPORT[[#This Row],[b3]]-IMPORT[[#This Row],[a3]])</f>
        <v/>
      </c>
      <c r="R743" s="40">
        <f ca="1">SUM(INDIRECT(IMPORT_VAR[TABLENAME]&amp;"[@a"&amp;$1:$1-1&amp;"]"),INDIRECT(IMPORT_VAR[TABLENAME]&amp;"[@c"&amp;$1:$1-1&amp;"]"))</f>
        <v>2</v>
      </c>
      <c r="S743" s="33"/>
      <c r="T743" s="41" t="str">
        <f>IF(IMPORT[[#This Row],[b4]]="","",IMPORT[[#This Row],[b4]]-IMPORT[[#This Row],[a4]])</f>
        <v/>
      </c>
      <c r="U743" s="40">
        <f ca="1">SUM(INDIRECT(IMPORT_VAR[TABLENAME]&amp;"[@a"&amp;$1:$1-1&amp;"]"),INDIRECT(IMPORT_VAR[TABLENAME]&amp;"[@c"&amp;$1:$1-1&amp;"]"))</f>
        <v>2</v>
      </c>
      <c r="V743" s="41"/>
      <c r="W743" s="31"/>
      <c r="X743" s="39" t="str">
        <f>IF(IMPORT[[#This Row],[b5]]="","",IMPORT[[#This Row],[b5]]-IMPORT[[#This Row],[a5]])</f>
        <v/>
      </c>
      <c r="Y743" s="50">
        <f ca="1">SUM(INDIRECT(IMPORT_VAR[TABLENAME]&amp;"[@a"&amp;$1:$1-1&amp;"]"),INDIRECT(IMPORT_VAR[TABLENAME]&amp;"[@c"&amp;$1:$1-1&amp;"]"))</f>
        <v>2</v>
      </c>
      <c r="Z743" s="52" t="s">
        <v>5707</v>
      </c>
      <c r="AA743" s="51" t="s">
        <v>4175</v>
      </c>
      <c r="AB743" s="51"/>
      <c r="AC743" s="51" t="str">
        <f>CONCATENATE(IMPORT[[#This Row],[1]]," ",IMPORT[[#This Row],[2]],IF(IMPORT[[#This Row],[3]]="","",CONCATENATE(" ",IMPORT[[#This Row],[3]])))</f>
        <v>Pensil Case 168-18</v>
      </c>
      <c r="AD743" s="51" t="str">
        <f>CONCATENATE("Import ",IMPORT[[#This Row],[Ket]])</f>
        <v>Import D4</v>
      </c>
      <c r="AE743" s="52">
        <v>144</v>
      </c>
      <c r="AF743" s="52" t="s">
        <v>5118</v>
      </c>
      <c r="AG743" s="52" t="s">
        <v>5780</v>
      </c>
      <c r="AH743" s="52">
        <f ca="1">IMPORT[[#This Row],[C]]</f>
        <v>2</v>
      </c>
      <c r="AI743" s="126" t="str">
        <f>CONCATENATE(IMPORT[[#This Row],[6]]," ",IMPORT[[#This Row],[7]])</f>
        <v>144 PCS</v>
      </c>
    </row>
    <row r="744" spans="1:35">
      <c r="A744" s="102">
        <v>742</v>
      </c>
      <c r="B744" s="39">
        <f ca="1">IF(IMPORT[[#This Row],[C]]&lt;1,"",ROW()-2)</f>
        <v>742</v>
      </c>
      <c r="C744" s="57" t="s">
        <v>4176</v>
      </c>
      <c r="D744" s="31" t="s">
        <v>2998</v>
      </c>
      <c r="E744" s="31">
        <v>144</v>
      </c>
      <c r="F744" s="39">
        <f ca="1">IMPORT[TT]</f>
        <v>12</v>
      </c>
      <c r="G744" s="31"/>
      <c r="H744" s="31" t="s">
        <v>4216</v>
      </c>
      <c r="I744" s="40">
        <v>12</v>
      </c>
      <c r="K744" s="39" t="str">
        <f>IF(IMPORT[[#This Row],[b1]]="","",IMPORT[[#This Row],[b1]]-IMPORT[[#This Row],[a1]])</f>
        <v/>
      </c>
      <c r="L744" s="40">
        <f ca="1">SUM(INDIRECT(IMPORT_VAR[TABLENAME]&amp;"[@a"&amp;$1:$1-1&amp;"]"),INDIRECT(IMPORT_VAR[TABLENAME]&amp;"[@c"&amp;$1:$1-1&amp;"]"))</f>
        <v>12</v>
      </c>
      <c r="M744" s="31"/>
      <c r="N744" s="39" t="str">
        <f>IF(IMPORT[[#This Row],[b2]]="","",IMPORT[[#This Row],[b2]]-IMPORT[[#This Row],[a2]])</f>
        <v/>
      </c>
      <c r="O744" s="40">
        <f ca="1">SUM(INDIRECT(IMPORT_VAR[TABLENAME]&amp;"[@a"&amp;$1:$1-1&amp;"]"),INDIRECT(IMPORT_VAR[TABLENAME]&amp;"[@c"&amp;$1:$1-1&amp;"]"))</f>
        <v>12</v>
      </c>
      <c r="P744" s="33"/>
      <c r="Q744" s="41" t="str">
        <f>IF(IMPORT[[#This Row],[b3]]="","",IMPORT[[#This Row],[b3]]-IMPORT[[#This Row],[a3]])</f>
        <v/>
      </c>
      <c r="R744" s="40">
        <f ca="1">SUM(INDIRECT(IMPORT_VAR[TABLENAME]&amp;"[@a"&amp;$1:$1-1&amp;"]"),INDIRECT(IMPORT_VAR[TABLENAME]&amp;"[@c"&amp;$1:$1-1&amp;"]"))</f>
        <v>12</v>
      </c>
      <c r="S744" s="33"/>
      <c r="T744" s="41" t="str">
        <f>IF(IMPORT[[#This Row],[b4]]="","",IMPORT[[#This Row],[b4]]-IMPORT[[#This Row],[a4]])</f>
        <v/>
      </c>
      <c r="U744" s="40">
        <f ca="1">SUM(INDIRECT(IMPORT_VAR[TABLENAME]&amp;"[@a"&amp;$1:$1-1&amp;"]"),INDIRECT(IMPORT_VAR[TABLENAME]&amp;"[@c"&amp;$1:$1-1&amp;"]"))</f>
        <v>12</v>
      </c>
      <c r="V744" s="41"/>
      <c r="W744" s="31"/>
      <c r="X744" s="39" t="str">
        <f>IF(IMPORT[[#This Row],[b5]]="","",IMPORT[[#This Row],[b5]]-IMPORT[[#This Row],[a5]])</f>
        <v/>
      </c>
      <c r="Y744" s="50">
        <f ca="1">SUM(INDIRECT(IMPORT_VAR[TABLENAME]&amp;"[@a"&amp;$1:$1-1&amp;"]"),INDIRECT(IMPORT_VAR[TABLENAME]&amp;"[@c"&amp;$1:$1-1&amp;"]"))</f>
        <v>12</v>
      </c>
      <c r="Z744" s="52" t="s">
        <v>5707</v>
      </c>
      <c r="AA744" s="51" t="s">
        <v>4176</v>
      </c>
      <c r="AB744" s="51"/>
      <c r="AC744" s="51" t="str">
        <f>CONCATENATE(IMPORT[[#This Row],[1]]," ",IMPORT[[#This Row],[2]],IF(IMPORT[[#This Row],[3]]="","",CONCATENATE(" ",IMPORT[[#This Row],[3]])))</f>
        <v>Pensil Case 168-27</v>
      </c>
      <c r="AD744" s="51" t="str">
        <f>CONCATENATE("Import ",IMPORT[[#This Row],[Ket]])</f>
        <v>Import D4</v>
      </c>
      <c r="AE744" s="52">
        <v>144</v>
      </c>
      <c r="AF744" s="52" t="s">
        <v>5118</v>
      </c>
      <c r="AG744" s="52" t="s">
        <v>5780</v>
      </c>
      <c r="AH744" s="52">
        <f ca="1">IMPORT[[#This Row],[C]]</f>
        <v>12</v>
      </c>
      <c r="AI744" s="126" t="str">
        <f>CONCATENATE(IMPORT[[#This Row],[6]]," ",IMPORT[[#This Row],[7]])</f>
        <v>144 PCS</v>
      </c>
    </row>
    <row r="745" spans="1:35">
      <c r="A745" s="102">
        <v>743</v>
      </c>
      <c r="B745" s="39">
        <f ca="1">IF(IMPORT[[#This Row],[C]]&lt;1,"",ROW()-2)</f>
        <v>743</v>
      </c>
      <c r="C745" s="57" t="s">
        <v>4177</v>
      </c>
      <c r="D745" s="31" t="s">
        <v>2998</v>
      </c>
      <c r="E745" s="31">
        <v>120</v>
      </c>
      <c r="F745" s="39">
        <f ca="1">IMPORT[TT]</f>
        <v>11</v>
      </c>
      <c r="G745" s="31"/>
      <c r="H745" s="31" t="s">
        <v>4216</v>
      </c>
      <c r="I745" s="40">
        <v>11</v>
      </c>
      <c r="K745" s="39" t="str">
        <f>IF(IMPORT[[#This Row],[b1]]="","",IMPORT[[#This Row],[b1]]-IMPORT[[#This Row],[a1]])</f>
        <v/>
      </c>
      <c r="L745" s="40">
        <f ca="1">SUM(INDIRECT(IMPORT_VAR[TABLENAME]&amp;"[@a"&amp;$1:$1-1&amp;"]"),INDIRECT(IMPORT_VAR[TABLENAME]&amp;"[@c"&amp;$1:$1-1&amp;"]"))</f>
        <v>11</v>
      </c>
      <c r="M745" s="31"/>
      <c r="N745" s="39" t="str">
        <f>IF(IMPORT[[#This Row],[b2]]="","",IMPORT[[#This Row],[b2]]-IMPORT[[#This Row],[a2]])</f>
        <v/>
      </c>
      <c r="O745" s="40">
        <f ca="1">SUM(INDIRECT(IMPORT_VAR[TABLENAME]&amp;"[@a"&amp;$1:$1-1&amp;"]"),INDIRECT(IMPORT_VAR[TABLENAME]&amp;"[@c"&amp;$1:$1-1&amp;"]"))</f>
        <v>11</v>
      </c>
      <c r="P745" s="33"/>
      <c r="Q745" s="41" t="str">
        <f>IF(IMPORT[[#This Row],[b3]]="","",IMPORT[[#This Row],[b3]]-IMPORT[[#This Row],[a3]])</f>
        <v/>
      </c>
      <c r="R745" s="40">
        <f ca="1">SUM(INDIRECT(IMPORT_VAR[TABLENAME]&amp;"[@a"&amp;$1:$1-1&amp;"]"),INDIRECT(IMPORT_VAR[TABLENAME]&amp;"[@c"&amp;$1:$1-1&amp;"]"))</f>
        <v>11</v>
      </c>
      <c r="S745" s="33"/>
      <c r="T745" s="41" t="str">
        <f>IF(IMPORT[[#This Row],[b4]]="","",IMPORT[[#This Row],[b4]]-IMPORT[[#This Row],[a4]])</f>
        <v/>
      </c>
      <c r="U745" s="40">
        <f ca="1">SUM(INDIRECT(IMPORT_VAR[TABLENAME]&amp;"[@a"&amp;$1:$1-1&amp;"]"),INDIRECT(IMPORT_VAR[TABLENAME]&amp;"[@c"&amp;$1:$1-1&amp;"]"))</f>
        <v>11</v>
      </c>
      <c r="V745" s="41"/>
      <c r="W745" s="31"/>
      <c r="X745" s="39" t="str">
        <f>IF(IMPORT[[#This Row],[b5]]="","",IMPORT[[#This Row],[b5]]-IMPORT[[#This Row],[a5]])</f>
        <v/>
      </c>
      <c r="Y745" s="50">
        <f ca="1">SUM(INDIRECT(IMPORT_VAR[TABLENAME]&amp;"[@a"&amp;$1:$1-1&amp;"]"),INDIRECT(IMPORT_VAR[TABLENAME]&amp;"[@c"&amp;$1:$1-1&amp;"]"))</f>
        <v>11</v>
      </c>
      <c r="Z745" s="52" t="s">
        <v>5707</v>
      </c>
      <c r="AA745" s="51" t="s">
        <v>4177</v>
      </c>
      <c r="AB745" s="51"/>
      <c r="AC745" s="51" t="str">
        <f>CONCATENATE(IMPORT[[#This Row],[1]]," ",IMPORT[[#This Row],[2]],IF(IMPORT[[#This Row],[3]]="","",CONCATENATE(" ",IMPORT[[#This Row],[3]])))</f>
        <v>Pensil Case 168-28</v>
      </c>
      <c r="AD745" s="51" t="str">
        <f>CONCATENATE("Import ",IMPORT[[#This Row],[Ket]])</f>
        <v>Import D4</v>
      </c>
      <c r="AE745" s="52">
        <v>120</v>
      </c>
      <c r="AF745" s="52" t="s">
        <v>5118</v>
      </c>
      <c r="AG745" s="52" t="s">
        <v>5780</v>
      </c>
      <c r="AH745" s="52">
        <f ca="1">IMPORT[[#This Row],[C]]</f>
        <v>11</v>
      </c>
      <c r="AI745" s="126" t="str">
        <f>CONCATENATE(IMPORT[[#This Row],[6]]," ",IMPORT[[#This Row],[7]])</f>
        <v>120 PCS</v>
      </c>
    </row>
    <row r="746" spans="1:35">
      <c r="A746" s="102">
        <v>744</v>
      </c>
      <c r="B746" s="39">
        <f ca="1">IF(IMPORT[[#This Row],[C]]&lt;1,"",ROW()-2)</f>
        <v>744</v>
      </c>
      <c r="C746" s="57" t="s">
        <v>4178</v>
      </c>
      <c r="D746" s="31" t="s">
        <v>2998</v>
      </c>
      <c r="E746" s="31">
        <v>144</v>
      </c>
      <c r="F746" s="39">
        <f ca="1">IMPORT[TT]</f>
        <v>12</v>
      </c>
      <c r="G746" s="31"/>
      <c r="H746" s="31" t="s">
        <v>4216</v>
      </c>
      <c r="I746" s="40">
        <v>12</v>
      </c>
      <c r="K746" s="39" t="str">
        <f>IF(IMPORT[[#This Row],[b1]]="","",IMPORT[[#This Row],[b1]]-IMPORT[[#This Row],[a1]])</f>
        <v/>
      </c>
      <c r="L746" s="40">
        <f ca="1">SUM(INDIRECT(IMPORT_VAR[TABLENAME]&amp;"[@a"&amp;$1:$1-1&amp;"]"),INDIRECT(IMPORT_VAR[TABLENAME]&amp;"[@c"&amp;$1:$1-1&amp;"]"))</f>
        <v>12</v>
      </c>
      <c r="M746" s="31"/>
      <c r="N746" s="39" t="str">
        <f>IF(IMPORT[[#This Row],[b2]]="","",IMPORT[[#This Row],[b2]]-IMPORT[[#This Row],[a2]])</f>
        <v/>
      </c>
      <c r="O746" s="40">
        <f ca="1">SUM(INDIRECT(IMPORT_VAR[TABLENAME]&amp;"[@a"&amp;$1:$1-1&amp;"]"),INDIRECT(IMPORT_VAR[TABLENAME]&amp;"[@c"&amp;$1:$1-1&amp;"]"))</f>
        <v>12</v>
      </c>
      <c r="P746" s="33"/>
      <c r="Q746" s="41" t="str">
        <f>IF(IMPORT[[#This Row],[b3]]="","",IMPORT[[#This Row],[b3]]-IMPORT[[#This Row],[a3]])</f>
        <v/>
      </c>
      <c r="R746" s="40">
        <f ca="1">SUM(INDIRECT(IMPORT_VAR[TABLENAME]&amp;"[@a"&amp;$1:$1-1&amp;"]"),INDIRECT(IMPORT_VAR[TABLENAME]&amp;"[@c"&amp;$1:$1-1&amp;"]"))</f>
        <v>12</v>
      </c>
      <c r="S746" s="33"/>
      <c r="T746" s="41" t="str">
        <f>IF(IMPORT[[#This Row],[b4]]="","",IMPORT[[#This Row],[b4]]-IMPORT[[#This Row],[a4]])</f>
        <v/>
      </c>
      <c r="U746" s="40">
        <f ca="1">SUM(INDIRECT(IMPORT_VAR[TABLENAME]&amp;"[@a"&amp;$1:$1-1&amp;"]"),INDIRECT(IMPORT_VAR[TABLENAME]&amp;"[@c"&amp;$1:$1-1&amp;"]"))</f>
        <v>12</v>
      </c>
      <c r="V746" s="41"/>
      <c r="W746" s="31"/>
      <c r="X746" s="39" t="str">
        <f>IF(IMPORT[[#This Row],[b5]]="","",IMPORT[[#This Row],[b5]]-IMPORT[[#This Row],[a5]])</f>
        <v/>
      </c>
      <c r="Y746" s="50">
        <f ca="1">SUM(INDIRECT(IMPORT_VAR[TABLENAME]&amp;"[@a"&amp;$1:$1-1&amp;"]"),INDIRECT(IMPORT_VAR[TABLENAME]&amp;"[@c"&amp;$1:$1-1&amp;"]"))</f>
        <v>12</v>
      </c>
      <c r="Z746" s="52" t="s">
        <v>5707</v>
      </c>
      <c r="AA746" s="51" t="s">
        <v>4178</v>
      </c>
      <c r="AB746" s="51"/>
      <c r="AC746" s="51" t="str">
        <f>CONCATENATE(IMPORT[[#This Row],[1]]," ",IMPORT[[#This Row],[2]],IF(IMPORT[[#This Row],[3]]="","",CONCATENATE(" ",IMPORT[[#This Row],[3]])))</f>
        <v>Pensil Case 168-21</v>
      </c>
      <c r="AD746" s="51" t="str">
        <f>CONCATENATE("Import ",IMPORT[[#This Row],[Ket]])</f>
        <v>Import D4</v>
      </c>
      <c r="AE746" s="52">
        <v>144</v>
      </c>
      <c r="AF746" s="52" t="s">
        <v>5118</v>
      </c>
      <c r="AG746" s="52" t="s">
        <v>5780</v>
      </c>
      <c r="AH746" s="52">
        <f ca="1">IMPORT[[#This Row],[C]]</f>
        <v>12</v>
      </c>
      <c r="AI746" s="126" t="str">
        <f>CONCATENATE(IMPORT[[#This Row],[6]]," ",IMPORT[[#This Row],[7]])</f>
        <v>144 PCS</v>
      </c>
    </row>
    <row r="747" spans="1:35">
      <c r="A747" s="102">
        <v>745</v>
      </c>
      <c r="B747" s="39">
        <f ca="1">IF(IMPORT[[#This Row],[C]]&lt;1,"",ROW()-2)</f>
        <v>745</v>
      </c>
      <c r="C747" s="57" t="s">
        <v>4179</v>
      </c>
      <c r="D747" s="31" t="s">
        <v>2998</v>
      </c>
      <c r="E747" s="31">
        <v>144</v>
      </c>
      <c r="F747" s="39">
        <f ca="1">IMPORT[TT]</f>
        <v>9</v>
      </c>
      <c r="G747" s="31"/>
      <c r="H747" s="31" t="s">
        <v>4216</v>
      </c>
      <c r="I747" s="40">
        <v>9</v>
      </c>
      <c r="K747" s="39" t="str">
        <f>IF(IMPORT[[#This Row],[b1]]="","",IMPORT[[#This Row],[b1]]-IMPORT[[#This Row],[a1]])</f>
        <v/>
      </c>
      <c r="L747" s="40">
        <f ca="1">SUM(INDIRECT(IMPORT_VAR[TABLENAME]&amp;"[@a"&amp;$1:$1-1&amp;"]"),INDIRECT(IMPORT_VAR[TABLENAME]&amp;"[@c"&amp;$1:$1-1&amp;"]"))</f>
        <v>9</v>
      </c>
      <c r="M747" s="31"/>
      <c r="N747" s="39" t="str">
        <f>IF(IMPORT[[#This Row],[b2]]="","",IMPORT[[#This Row],[b2]]-IMPORT[[#This Row],[a2]])</f>
        <v/>
      </c>
      <c r="O747" s="40">
        <f ca="1">SUM(INDIRECT(IMPORT_VAR[TABLENAME]&amp;"[@a"&amp;$1:$1-1&amp;"]"),INDIRECT(IMPORT_VAR[TABLENAME]&amp;"[@c"&amp;$1:$1-1&amp;"]"))</f>
        <v>9</v>
      </c>
      <c r="P747" s="33"/>
      <c r="Q747" s="41" t="str">
        <f>IF(IMPORT[[#This Row],[b3]]="","",IMPORT[[#This Row],[b3]]-IMPORT[[#This Row],[a3]])</f>
        <v/>
      </c>
      <c r="R747" s="40">
        <f ca="1">SUM(INDIRECT(IMPORT_VAR[TABLENAME]&amp;"[@a"&amp;$1:$1-1&amp;"]"),INDIRECT(IMPORT_VAR[TABLENAME]&amp;"[@c"&amp;$1:$1-1&amp;"]"))</f>
        <v>9</v>
      </c>
      <c r="S747" s="33"/>
      <c r="T747" s="41" t="str">
        <f>IF(IMPORT[[#This Row],[b4]]="","",IMPORT[[#This Row],[b4]]-IMPORT[[#This Row],[a4]])</f>
        <v/>
      </c>
      <c r="U747" s="40">
        <f ca="1">SUM(INDIRECT(IMPORT_VAR[TABLENAME]&amp;"[@a"&amp;$1:$1-1&amp;"]"),INDIRECT(IMPORT_VAR[TABLENAME]&amp;"[@c"&amp;$1:$1-1&amp;"]"))</f>
        <v>9</v>
      </c>
      <c r="V747" s="41"/>
      <c r="W747" s="31"/>
      <c r="X747" s="39" t="str">
        <f>IF(IMPORT[[#This Row],[b5]]="","",IMPORT[[#This Row],[b5]]-IMPORT[[#This Row],[a5]])</f>
        <v/>
      </c>
      <c r="Y747" s="50">
        <f ca="1">SUM(INDIRECT(IMPORT_VAR[TABLENAME]&amp;"[@a"&amp;$1:$1-1&amp;"]"),INDIRECT(IMPORT_VAR[TABLENAME]&amp;"[@c"&amp;$1:$1-1&amp;"]"))</f>
        <v>9</v>
      </c>
      <c r="Z747" s="52" t="s">
        <v>5707</v>
      </c>
      <c r="AA747" s="51" t="s">
        <v>4179</v>
      </c>
      <c r="AB747" s="51"/>
      <c r="AC747" s="51" t="str">
        <f>CONCATENATE(IMPORT[[#This Row],[1]]," ",IMPORT[[#This Row],[2]],IF(IMPORT[[#This Row],[3]]="","",CONCATENATE(" ",IMPORT[[#This Row],[3]])))</f>
        <v>Pensil Case 168-26</v>
      </c>
      <c r="AD747" s="51" t="str">
        <f>CONCATENATE("Import ",IMPORT[[#This Row],[Ket]])</f>
        <v>Import D4</v>
      </c>
      <c r="AE747" s="52">
        <v>144</v>
      </c>
      <c r="AF747" s="52" t="s">
        <v>5118</v>
      </c>
      <c r="AG747" s="52" t="s">
        <v>5780</v>
      </c>
      <c r="AH747" s="52">
        <f ca="1">IMPORT[[#This Row],[C]]</f>
        <v>9</v>
      </c>
      <c r="AI747" s="126" t="str">
        <f>CONCATENATE(IMPORT[[#This Row],[6]]," ",IMPORT[[#This Row],[7]])</f>
        <v>144 PCS</v>
      </c>
    </row>
    <row r="748" spans="1:35">
      <c r="A748" s="102">
        <v>746</v>
      </c>
      <c r="B748" s="39">
        <f ca="1">IF(IMPORT[[#This Row],[C]]&lt;1,"",ROW()-2)</f>
        <v>746</v>
      </c>
      <c r="C748" s="57" t="s">
        <v>4180</v>
      </c>
      <c r="D748" s="31" t="s">
        <v>6161</v>
      </c>
      <c r="E748" s="31">
        <v>120</v>
      </c>
      <c r="F748" s="39">
        <f ca="1">IMPORT[TT]</f>
        <v>3</v>
      </c>
      <c r="G748" s="31"/>
      <c r="H748" s="31" t="s">
        <v>4216</v>
      </c>
      <c r="I748" s="40">
        <v>3</v>
      </c>
      <c r="K748" s="39" t="str">
        <f>IF(IMPORT[[#This Row],[b1]]="","",IMPORT[[#This Row],[b1]]-IMPORT[[#This Row],[a1]])</f>
        <v/>
      </c>
      <c r="L748" s="40">
        <f ca="1">SUM(INDIRECT(IMPORT_VAR[TABLENAME]&amp;"[@a"&amp;$1:$1-1&amp;"]"),INDIRECT(IMPORT_VAR[TABLENAME]&amp;"[@c"&amp;$1:$1-1&amp;"]"))</f>
        <v>3</v>
      </c>
      <c r="M748" s="31"/>
      <c r="N748" s="39" t="str">
        <f>IF(IMPORT[[#This Row],[b2]]="","",IMPORT[[#This Row],[b2]]-IMPORT[[#This Row],[a2]])</f>
        <v/>
      </c>
      <c r="O748" s="40">
        <f ca="1">SUM(INDIRECT(IMPORT_VAR[TABLENAME]&amp;"[@a"&amp;$1:$1-1&amp;"]"),INDIRECT(IMPORT_VAR[TABLENAME]&amp;"[@c"&amp;$1:$1-1&amp;"]"))</f>
        <v>3</v>
      </c>
      <c r="P748" s="33"/>
      <c r="Q748" s="41" t="str">
        <f>IF(IMPORT[[#This Row],[b3]]="","",IMPORT[[#This Row],[b3]]-IMPORT[[#This Row],[a3]])</f>
        <v/>
      </c>
      <c r="R748" s="40">
        <f ca="1">SUM(INDIRECT(IMPORT_VAR[TABLENAME]&amp;"[@a"&amp;$1:$1-1&amp;"]"),INDIRECT(IMPORT_VAR[TABLENAME]&amp;"[@c"&amp;$1:$1-1&amp;"]"))</f>
        <v>3</v>
      </c>
      <c r="S748" s="33"/>
      <c r="T748" s="41" t="str">
        <f>IF(IMPORT[[#This Row],[b4]]="","",IMPORT[[#This Row],[b4]]-IMPORT[[#This Row],[a4]])</f>
        <v/>
      </c>
      <c r="U748" s="40">
        <f ca="1">SUM(INDIRECT(IMPORT_VAR[TABLENAME]&amp;"[@a"&amp;$1:$1-1&amp;"]"),INDIRECT(IMPORT_VAR[TABLENAME]&amp;"[@c"&amp;$1:$1-1&amp;"]"))</f>
        <v>3</v>
      </c>
      <c r="V748" s="41"/>
      <c r="W748" s="31"/>
      <c r="X748" s="39" t="str">
        <f>IF(IMPORT[[#This Row],[b5]]="","",IMPORT[[#This Row],[b5]]-IMPORT[[#This Row],[a5]])</f>
        <v/>
      </c>
      <c r="Y748" s="50">
        <f ca="1">SUM(INDIRECT(IMPORT_VAR[TABLENAME]&amp;"[@a"&amp;$1:$1-1&amp;"]"),INDIRECT(IMPORT_VAR[TABLENAME]&amp;"[@c"&amp;$1:$1-1&amp;"]"))</f>
        <v>3</v>
      </c>
      <c r="Z748" s="52" t="s">
        <v>5707</v>
      </c>
      <c r="AA748" s="51" t="s">
        <v>4180</v>
      </c>
      <c r="AB748" s="51"/>
      <c r="AC748" s="51" t="str">
        <f>CONCATENATE(IMPORT[[#This Row],[1]]," ",IMPORT[[#This Row],[2]],IF(IMPORT[[#This Row],[3]]="","",CONCATENATE(" ",IMPORT[[#This Row],[3]])))</f>
        <v>Pensil Case 168-69-3</v>
      </c>
      <c r="AD748" s="51" t="str">
        <f>CONCATENATE("Import ",IMPORT[[#This Row],[Ket]])</f>
        <v>Import D4</v>
      </c>
      <c r="AE748" s="52">
        <v>120</v>
      </c>
      <c r="AF748" s="52" t="s">
        <v>5118</v>
      </c>
      <c r="AG748" s="52" t="s">
        <v>5780</v>
      </c>
      <c r="AH748" s="52">
        <f ca="1">IMPORT[[#This Row],[C]]</f>
        <v>3</v>
      </c>
      <c r="AI748" s="126" t="str">
        <f>CONCATENATE(IMPORT[[#This Row],[6]]," ",IMPORT[[#This Row],[7]])</f>
        <v>120 PCS</v>
      </c>
    </row>
    <row r="749" spans="1:35">
      <c r="A749" s="102">
        <v>747</v>
      </c>
      <c r="B749" s="39">
        <f ca="1">IF(IMPORT[[#This Row],[C]]&lt;1,"",ROW()-2)</f>
        <v>747</v>
      </c>
      <c r="C749" s="57" t="s">
        <v>4181</v>
      </c>
      <c r="D749" s="31" t="s">
        <v>6162</v>
      </c>
      <c r="E749" s="31">
        <v>160</v>
      </c>
      <c r="F749" s="39">
        <f ca="1">IMPORT[TT]</f>
        <v>2</v>
      </c>
      <c r="G749" s="31"/>
      <c r="H749" s="31" t="s">
        <v>4216</v>
      </c>
      <c r="I749" s="40">
        <v>2</v>
      </c>
      <c r="K749" s="39" t="str">
        <f>IF(IMPORT[[#This Row],[b1]]="","",IMPORT[[#This Row],[b1]]-IMPORT[[#This Row],[a1]])</f>
        <v/>
      </c>
      <c r="L749" s="40">
        <f ca="1">SUM(INDIRECT(IMPORT_VAR[TABLENAME]&amp;"[@a"&amp;$1:$1-1&amp;"]"),INDIRECT(IMPORT_VAR[TABLENAME]&amp;"[@c"&amp;$1:$1-1&amp;"]"))</f>
        <v>2</v>
      </c>
      <c r="M749" s="31"/>
      <c r="N749" s="39" t="str">
        <f>IF(IMPORT[[#This Row],[b2]]="","",IMPORT[[#This Row],[b2]]-IMPORT[[#This Row],[a2]])</f>
        <v/>
      </c>
      <c r="O749" s="40">
        <f ca="1">SUM(INDIRECT(IMPORT_VAR[TABLENAME]&amp;"[@a"&amp;$1:$1-1&amp;"]"),INDIRECT(IMPORT_VAR[TABLENAME]&amp;"[@c"&amp;$1:$1-1&amp;"]"))</f>
        <v>2</v>
      </c>
      <c r="P749" s="33"/>
      <c r="Q749" s="41" t="str">
        <f>IF(IMPORT[[#This Row],[b3]]="","",IMPORT[[#This Row],[b3]]-IMPORT[[#This Row],[a3]])</f>
        <v/>
      </c>
      <c r="R749" s="40">
        <f ca="1">SUM(INDIRECT(IMPORT_VAR[TABLENAME]&amp;"[@a"&amp;$1:$1-1&amp;"]"),INDIRECT(IMPORT_VAR[TABLENAME]&amp;"[@c"&amp;$1:$1-1&amp;"]"))</f>
        <v>2</v>
      </c>
      <c r="S749" s="33"/>
      <c r="T749" s="41" t="str">
        <f>IF(IMPORT[[#This Row],[b4]]="","",IMPORT[[#This Row],[b4]]-IMPORT[[#This Row],[a4]])</f>
        <v/>
      </c>
      <c r="U749" s="40">
        <f ca="1">SUM(INDIRECT(IMPORT_VAR[TABLENAME]&amp;"[@a"&amp;$1:$1-1&amp;"]"),INDIRECT(IMPORT_VAR[TABLENAME]&amp;"[@c"&amp;$1:$1-1&amp;"]"))</f>
        <v>2</v>
      </c>
      <c r="V749" s="41"/>
      <c r="W749" s="31"/>
      <c r="X749" s="39" t="str">
        <f>IF(IMPORT[[#This Row],[b5]]="","",IMPORT[[#This Row],[b5]]-IMPORT[[#This Row],[a5]])</f>
        <v/>
      </c>
      <c r="Y749" s="50">
        <f ca="1">SUM(INDIRECT(IMPORT_VAR[TABLENAME]&amp;"[@a"&amp;$1:$1-1&amp;"]"),INDIRECT(IMPORT_VAR[TABLENAME]&amp;"[@c"&amp;$1:$1-1&amp;"]"))</f>
        <v>2</v>
      </c>
      <c r="Z749" s="51" t="s">
        <v>5707</v>
      </c>
      <c r="AA749" s="52" t="s">
        <v>4181</v>
      </c>
      <c r="AB749" s="52" t="s">
        <v>5712</v>
      </c>
      <c r="AC749" s="52" t="str">
        <f>CONCATENATE(IMPORT[[#This Row],[1]]," ",IMPORT[[#This Row],[2]],IF(IMPORT[[#This Row],[3]]="","",CONCATENATE(" ",IMPORT[[#This Row],[3]])))</f>
        <v>Pensil Case PC-633-5 Mobil k</v>
      </c>
      <c r="AD749" s="52" t="str">
        <f>CONCATENATE("Import ",IMPORT[[#This Row],[Ket]])</f>
        <v>Import D4</v>
      </c>
      <c r="AE749" s="52">
        <v>160</v>
      </c>
      <c r="AF749" s="52" t="s">
        <v>5118</v>
      </c>
      <c r="AG749" s="52" t="s">
        <v>5780</v>
      </c>
      <c r="AH749" s="52">
        <f ca="1">IMPORT[[#This Row],[C]]</f>
        <v>2</v>
      </c>
      <c r="AI749" s="126" t="str">
        <f>CONCATENATE(IMPORT[[#This Row],[6]]," ",IMPORT[[#This Row],[7]])</f>
        <v>160 PCS</v>
      </c>
    </row>
    <row r="750" spans="1:35">
      <c r="A750" s="102">
        <v>748</v>
      </c>
      <c r="B750" s="39">
        <f ca="1">IF(IMPORT[[#This Row],[C]]&lt;1,"",ROW()-2)</f>
        <v>748</v>
      </c>
      <c r="C750" s="57" t="s">
        <v>4183</v>
      </c>
      <c r="D750" s="31" t="s">
        <v>6161</v>
      </c>
      <c r="E750" s="31">
        <v>200</v>
      </c>
      <c r="F750" s="39">
        <f ca="1">IMPORT[TT]</f>
        <v>6</v>
      </c>
      <c r="G750" s="31"/>
      <c r="H750" s="31" t="s">
        <v>4216</v>
      </c>
      <c r="I750" s="40">
        <v>6</v>
      </c>
      <c r="K750" s="39" t="str">
        <f>IF(IMPORT[[#This Row],[b1]]="","",IMPORT[[#This Row],[b1]]-IMPORT[[#This Row],[a1]])</f>
        <v/>
      </c>
      <c r="L750" s="40">
        <f ca="1">SUM(INDIRECT(IMPORT_VAR[TABLENAME]&amp;"[@a"&amp;$1:$1-1&amp;"]"),INDIRECT(IMPORT_VAR[TABLENAME]&amp;"[@c"&amp;$1:$1-1&amp;"]"))</f>
        <v>6</v>
      </c>
      <c r="M750" s="31"/>
      <c r="N750" s="39" t="str">
        <f>IF(IMPORT[[#This Row],[b2]]="","",IMPORT[[#This Row],[b2]]-IMPORT[[#This Row],[a2]])</f>
        <v/>
      </c>
      <c r="O750" s="40">
        <f ca="1">SUM(INDIRECT(IMPORT_VAR[TABLENAME]&amp;"[@a"&amp;$1:$1-1&amp;"]"),INDIRECT(IMPORT_VAR[TABLENAME]&amp;"[@c"&amp;$1:$1-1&amp;"]"))</f>
        <v>6</v>
      </c>
      <c r="P750" s="33"/>
      <c r="Q750" s="41" t="str">
        <f>IF(IMPORT[[#This Row],[b3]]="","",IMPORT[[#This Row],[b3]]-IMPORT[[#This Row],[a3]])</f>
        <v/>
      </c>
      <c r="R750" s="40">
        <f ca="1">SUM(INDIRECT(IMPORT_VAR[TABLENAME]&amp;"[@a"&amp;$1:$1-1&amp;"]"),INDIRECT(IMPORT_VAR[TABLENAME]&amp;"[@c"&amp;$1:$1-1&amp;"]"))</f>
        <v>6</v>
      </c>
      <c r="S750" s="33"/>
      <c r="T750" s="41" t="str">
        <f>IF(IMPORT[[#This Row],[b4]]="","",IMPORT[[#This Row],[b4]]-IMPORT[[#This Row],[a4]])</f>
        <v/>
      </c>
      <c r="U750" s="40">
        <f ca="1">SUM(INDIRECT(IMPORT_VAR[TABLENAME]&amp;"[@a"&amp;$1:$1-1&amp;"]"),INDIRECT(IMPORT_VAR[TABLENAME]&amp;"[@c"&amp;$1:$1-1&amp;"]"))</f>
        <v>6</v>
      </c>
      <c r="V750" s="41"/>
      <c r="W750" s="31"/>
      <c r="X750" s="39" t="str">
        <f>IF(IMPORT[[#This Row],[b5]]="","",IMPORT[[#This Row],[b5]]-IMPORT[[#This Row],[a5]])</f>
        <v/>
      </c>
      <c r="Y750" s="50">
        <f ca="1">SUM(INDIRECT(IMPORT_VAR[TABLENAME]&amp;"[@a"&amp;$1:$1-1&amp;"]"),INDIRECT(IMPORT_VAR[TABLENAME]&amp;"[@c"&amp;$1:$1-1&amp;"]"))</f>
        <v>6</v>
      </c>
      <c r="Z750" s="52" t="s">
        <v>5707</v>
      </c>
      <c r="AA750" s="51" t="s">
        <v>4183</v>
      </c>
      <c r="AB750" s="52"/>
      <c r="AC750" s="52" t="str">
        <f>CONCATENATE(IMPORT[[#This Row],[1]]," ",IMPORT[[#This Row],[2]],IF(IMPORT[[#This Row],[3]]="","",CONCATENATE(" ",IMPORT[[#This Row],[3]])))</f>
        <v>Pensil Case PC-658-9</v>
      </c>
      <c r="AD750" s="52" t="str">
        <f>CONCATENATE("Import ",IMPORT[[#This Row],[Ket]])</f>
        <v>Import D4</v>
      </c>
      <c r="AE750" s="52">
        <v>200</v>
      </c>
      <c r="AF750" s="52" t="s">
        <v>5118</v>
      </c>
      <c r="AG750" s="52" t="s">
        <v>5780</v>
      </c>
      <c r="AH750" s="52">
        <f ca="1">IMPORT[[#This Row],[C]]</f>
        <v>6</v>
      </c>
      <c r="AI750" s="126" t="str">
        <f>CONCATENATE(IMPORT[[#This Row],[6]]," ",IMPORT[[#This Row],[7]])</f>
        <v>200 PCS</v>
      </c>
    </row>
    <row r="751" spans="1:35">
      <c r="A751" s="102">
        <v>749</v>
      </c>
      <c r="B751" s="39">
        <f ca="1">IF(IMPORT[[#This Row],[C]]&lt;1,"",ROW()-2)</f>
        <v>749</v>
      </c>
      <c r="C751" s="57" t="s">
        <v>4185</v>
      </c>
      <c r="D751" s="31" t="s">
        <v>6161</v>
      </c>
      <c r="E751" s="31">
        <v>144</v>
      </c>
      <c r="F751" s="39">
        <f ca="1">IMPORT[TT]</f>
        <v>8</v>
      </c>
      <c r="G751" s="31"/>
      <c r="H751" s="31" t="s">
        <v>4216</v>
      </c>
      <c r="I751" s="40">
        <v>8</v>
      </c>
      <c r="K751" s="39" t="str">
        <f>IF(IMPORT[[#This Row],[b1]]="","",IMPORT[[#This Row],[b1]]-IMPORT[[#This Row],[a1]])</f>
        <v/>
      </c>
      <c r="L751" s="40">
        <f ca="1">SUM(INDIRECT(IMPORT_VAR[TABLENAME]&amp;"[@a"&amp;$1:$1-1&amp;"]"),INDIRECT(IMPORT_VAR[TABLENAME]&amp;"[@c"&amp;$1:$1-1&amp;"]"))</f>
        <v>8</v>
      </c>
      <c r="M751" s="31"/>
      <c r="N751" s="39" t="str">
        <f>IF(IMPORT[[#This Row],[b2]]="","",IMPORT[[#This Row],[b2]]-IMPORT[[#This Row],[a2]])</f>
        <v/>
      </c>
      <c r="O751" s="40">
        <f ca="1">SUM(INDIRECT(IMPORT_VAR[TABLENAME]&amp;"[@a"&amp;$1:$1-1&amp;"]"),INDIRECT(IMPORT_VAR[TABLENAME]&amp;"[@c"&amp;$1:$1-1&amp;"]"))</f>
        <v>8</v>
      </c>
      <c r="P751" s="33"/>
      <c r="Q751" s="41" t="str">
        <f>IF(IMPORT[[#This Row],[b3]]="","",IMPORT[[#This Row],[b3]]-IMPORT[[#This Row],[a3]])</f>
        <v/>
      </c>
      <c r="R751" s="40">
        <f ca="1">SUM(INDIRECT(IMPORT_VAR[TABLENAME]&amp;"[@a"&amp;$1:$1-1&amp;"]"),INDIRECT(IMPORT_VAR[TABLENAME]&amp;"[@c"&amp;$1:$1-1&amp;"]"))</f>
        <v>8</v>
      </c>
      <c r="S751" s="33"/>
      <c r="T751" s="41" t="str">
        <f>IF(IMPORT[[#This Row],[b4]]="","",IMPORT[[#This Row],[b4]]-IMPORT[[#This Row],[a4]])</f>
        <v/>
      </c>
      <c r="U751" s="40">
        <f ca="1">SUM(INDIRECT(IMPORT_VAR[TABLENAME]&amp;"[@a"&amp;$1:$1-1&amp;"]"),INDIRECT(IMPORT_VAR[TABLENAME]&amp;"[@c"&amp;$1:$1-1&amp;"]"))</f>
        <v>8</v>
      </c>
      <c r="V751" s="41"/>
      <c r="W751" s="31"/>
      <c r="X751" s="39" t="str">
        <f>IF(IMPORT[[#This Row],[b5]]="","",IMPORT[[#This Row],[b5]]-IMPORT[[#This Row],[a5]])</f>
        <v/>
      </c>
      <c r="Y751" s="50">
        <f ca="1">SUM(INDIRECT(IMPORT_VAR[TABLENAME]&amp;"[@a"&amp;$1:$1-1&amp;"]"),INDIRECT(IMPORT_VAR[TABLENAME]&amp;"[@c"&amp;$1:$1-1&amp;"]"))</f>
        <v>8</v>
      </c>
      <c r="Z751" s="52" t="s">
        <v>5707</v>
      </c>
      <c r="AA751" s="52" t="s">
        <v>4185</v>
      </c>
      <c r="AB751" s="52"/>
      <c r="AC751" s="52" t="str">
        <f>CONCATENATE(IMPORT[[#This Row],[1]]," ",IMPORT[[#This Row],[2]],IF(IMPORT[[#This Row],[3]]="","",CONCATENATE(" ",IMPORT[[#This Row],[3]])))</f>
        <v>Pensil Case ZL-139-7</v>
      </c>
      <c r="AD751" s="52" t="str">
        <f>CONCATENATE("Import ",IMPORT[[#This Row],[Ket]])</f>
        <v>Import D4</v>
      </c>
      <c r="AE751" s="52">
        <v>144</v>
      </c>
      <c r="AF751" s="52" t="s">
        <v>5118</v>
      </c>
      <c r="AG751" s="52" t="s">
        <v>5780</v>
      </c>
      <c r="AH751" s="52">
        <f ca="1">IMPORT[[#This Row],[C]]</f>
        <v>8</v>
      </c>
      <c r="AI751" s="126" t="str">
        <f>CONCATENATE(IMPORT[[#This Row],[6]]," ",IMPORT[[#This Row],[7]])</f>
        <v>144 PCS</v>
      </c>
    </row>
    <row r="752" spans="1:35">
      <c r="A752" s="102">
        <v>750</v>
      </c>
      <c r="B752" s="39">
        <f ca="1">IF(IMPORT[[#This Row],[C]]&lt;1,"",ROW()-2)</f>
        <v>750</v>
      </c>
      <c r="C752" s="57" t="s">
        <v>4187</v>
      </c>
      <c r="D752" s="31" t="s">
        <v>6162</v>
      </c>
      <c r="E752" s="31">
        <v>160</v>
      </c>
      <c r="F752" s="39">
        <f ca="1">IMPORT[TT]</f>
        <v>14</v>
      </c>
      <c r="G752" s="31"/>
      <c r="H752" s="31" t="s">
        <v>4216</v>
      </c>
      <c r="I752" s="40">
        <v>14</v>
      </c>
      <c r="K752" s="39" t="str">
        <f>IF(IMPORT[[#This Row],[b1]]="","",IMPORT[[#This Row],[b1]]-IMPORT[[#This Row],[a1]])</f>
        <v/>
      </c>
      <c r="L752" s="40">
        <f ca="1">SUM(INDIRECT(IMPORT_VAR[TABLENAME]&amp;"[@a"&amp;$1:$1-1&amp;"]"),INDIRECT(IMPORT_VAR[TABLENAME]&amp;"[@c"&amp;$1:$1-1&amp;"]"))</f>
        <v>14</v>
      </c>
      <c r="M752" s="31"/>
      <c r="N752" s="39" t="str">
        <f>IF(IMPORT[[#This Row],[b2]]="","",IMPORT[[#This Row],[b2]]-IMPORT[[#This Row],[a2]])</f>
        <v/>
      </c>
      <c r="O752" s="40">
        <f ca="1">SUM(INDIRECT(IMPORT_VAR[TABLENAME]&amp;"[@a"&amp;$1:$1-1&amp;"]"),INDIRECT(IMPORT_VAR[TABLENAME]&amp;"[@c"&amp;$1:$1-1&amp;"]"))</f>
        <v>14</v>
      </c>
      <c r="P752" s="33"/>
      <c r="Q752" s="41" t="str">
        <f>IF(IMPORT[[#This Row],[b3]]="","",IMPORT[[#This Row],[b3]]-IMPORT[[#This Row],[a3]])</f>
        <v/>
      </c>
      <c r="R752" s="40">
        <f ca="1">SUM(INDIRECT(IMPORT_VAR[TABLENAME]&amp;"[@a"&amp;$1:$1-1&amp;"]"),INDIRECT(IMPORT_VAR[TABLENAME]&amp;"[@c"&amp;$1:$1-1&amp;"]"))</f>
        <v>14</v>
      </c>
      <c r="S752" s="33"/>
      <c r="T752" s="41" t="str">
        <f>IF(IMPORT[[#This Row],[b4]]="","",IMPORT[[#This Row],[b4]]-IMPORT[[#This Row],[a4]])</f>
        <v/>
      </c>
      <c r="U752" s="40">
        <f ca="1">SUM(INDIRECT(IMPORT_VAR[TABLENAME]&amp;"[@a"&amp;$1:$1-1&amp;"]"),INDIRECT(IMPORT_VAR[TABLENAME]&amp;"[@c"&amp;$1:$1-1&amp;"]"))</f>
        <v>14</v>
      </c>
      <c r="V752" s="41"/>
      <c r="W752" s="31"/>
      <c r="X752" s="39" t="str">
        <f>IF(IMPORT[[#This Row],[b5]]="","",IMPORT[[#This Row],[b5]]-IMPORT[[#This Row],[a5]])</f>
        <v/>
      </c>
      <c r="Y752" s="50">
        <f ca="1">SUM(INDIRECT(IMPORT_VAR[TABLENAME]&amp;"[@a"&amp;$1:$1-1&amp;"]"),INDIRECT(IMPORT_VAR[TABLENAME]&amp;"[@c"&amp;$1:$1-1&amp;"]"))</f>
        <v>14</v>
      </c>
      <c r="Z752" s="51" t="s">
        <v>5707</v>
      </c>
      <c r="AA752" s="52" t="s">
        <v>4187</v>
      </c>
      <c r="AB752" s="52" t="s">
        <v>5712</v>
      </c>
      <c r="AC752" s="52" t="str">
        <f>CONCATENATE(IMPORT[[#This Row],[1]]," ",IMPORT[[#This Row],[2]],IF(IMPORT[[#This Row],[3]]="","",CONCATENATE(" ",IMPORT[[#This Row],[3]])))</f>
        <v>Pensil Case ZL-178-1 Mobil k</v>
      </c>
      <c r="AD752" s="52" t="str">
        <f>CONCATENATE("Import ",IMPORT[[#This Row],[Ket]])</f>
        <v>Import D4</v>
      </c>
      <c r="AE752" s="52">
        <v>160</v>
      </c>
      <c r="AF752" s="52" t="s">
        <v>5118</v>
      </c>
      <c r="AG752" s="52" t="s">
        <v>5780</v>
      </c>
      <c r="AH752" s="52">
        <f ca="1">IMPORT[[#This Row],[C]]</f>
        <v>14</v>
      </c>
      <c r="AI752" s="126" t="str">
        <f>CONCATENATE(IMPORT[[#This Row],[6]]," ",IMPORT[[#This Row],[7]])</f>
        <v>160 PCS</v>
      </c>
    </row>
    <row r="753" spans="1:35">
      <c r="A753" s="102">
        <v>751</v>
      </c>
      <c r="B753" s="39">
        <f ca="1">IF(IMPORT[[#This Row],[C]]&lt;1,"",ROW()-2)</f>
        <v>751</v>
      </c>
      <c r="C753" s="57" t="s">
        <v>4189</v>
      </c>
      <c r="D753" s="31" t="s">
        <v>6161</v>
      </c>
      <c r="E753" s="31">
        <v>144</v>
      </c>
      <c r="F753" s="39">
        <f ca="1">IMPORT[TT]</f>
        <v>18</v>
      </c>
      <c r="G753" s="31"/>
      <c r="H753" s="31" t="s">
        <v>4216</v>
      </c>
      <c r="I753" s="40">
        <v>18</v>
      </c>
      <c r="K753" s="39" t="str">
        <f>IF(IMPORT[[#This Row],[b1]]="","",IMPORT[[#This Row],[b1]]-IMPORT[[#This Row],[a1]])</f>
        <v/>
      </c>
      <c r="L753" s="40">
        <f ca="1">SUM(INDIRECT(IMPORT_VAR[TABLENAME]&amp;"[@a"&amp;$1:$1-1&amp;"]"),INDIRECT(IMPORT_VAR[TABLENAME]&amp;"[@c"&amp;$1:$1-1&amp;"]"))</f>
        <v>18</v>
      </c>
      <c r="M753" s="31"/>
      <c r="N753" s="39" t="str">
        <f>IF(IMPORT[[#This Row],[b2]]="","",IMPORT[[#This Row],[b2]]-IMPORT[[#This Row],[a2]])</f>
        <v/>
      </c>
      <c r="O753" s="40">
        <f ca="1">SUM(INDIRECT(IMPORT_VAR[TABLENAME]&amp;"[@a"&amp;$1:$1-1&amp;"]"),INDIRECT(IMPORT_VAR[TABLENAME]&amp;"[@c"&amp;$1:$1-1&amp;"]"))</f>
        <v>18</v>
      </c>
      <c r="P753" s="33"/>
      <c r="Q753" s="41" t="str">
        <f>IF(IMPORT[[#This Row],[b3]]="","",IMPORT[[#This Row],[b3]]-IMPORT[[#This Row],[a3]])</f>
        <v/>
      </c>
      <c r="R753" s="40">
        <f ca="1">SUM(INDIRECT(IMPORT_VAR[TABLENAME]&amp;"[@a"&amp;$1:$1-1&amp;"]"),INDIRECT(IMPORT_VAR[TABLENAME]&amp;"[@c"&amp;$1:$1-1&amp;"]"))</f>
        <v>18</v>
      </c>
      <c r="S753" s="33"/>
      <c r="T753" s="41" t="str">
        <f>IF(IMPORT[[#This Row],[b4]]="","",IMPORT[[#This Row],[b4]]-IMPORT[[#This Row],[a4]])</f>
        <v/>
      </c>
      <c r="U753" s="40">
        <f ca="1">SUM(INDIRECT(IMPORT_VAR[TABLENAME]&amp;"[@a"&amp;$1:$1-1&amp;"]"),INDIRECT(IMPORT_VAR[TABLENAME]&amp;"[@c"&amp;$1:$1-1&amp;"]"))</f>
        <v>18</v>
      </c>
      <c r="V753" s="41"/>
      <c r="W753" s="31"/>
      <c r="X753" s="39" t="str">
        <f>IF(IMPORT[[#This Row],[b5]]="","",IMPORT[[#This Row],[b5]]-IMPORT[[#This Row],[a5]])</f>
        <v/>
      </c>
      <c r="Y753" s="50">
        <f ca="1">SUM(INDIRECT(IMPORT_VAR[TABLENAME]&amp;"[@a"&amp;$1:$1-1&amp;"]"),INDIRECT(IMPORT_VAR[TABLENAME]&amp;"[@c"&amp;$1:$1-1&amp;"]"))</f>
        <v>18</v>
      </c>
      <c r="Z753" s="52" t="s">
        <v>5707</v>
      </c>
      <c r="AA753" s="51" t="s">
        <v>4189</v>
      </c>
      <c r="AB753" s="51"/>
      <c r="AC753" s="51" t="str">
        <f>CONCATENATE(IMPORT[[#This Row],[1]]," ",IMPORT[[#This Row],[2]],IF(IMPORT[[#This Row],[3]]="","",CONCATENATE(" ",IMPORT[[#This Row],[3]])))</f>
        <v>Pensil Case BH-20232</v>
      </c>
      <c r="AD753" s="51" t="str">
        <f>CONCATENATE("Import ",IMPORT[[#This Row],[Ket]])</f>
        <v>Import D4</v>
      </c>
      <c r="AE753" s="52">
        <v>144</v>
      </c>
      <c r="AF753" s="52" t="s">
        <v>5118</v>
      </c>
      <c r="AG753" s="52" t="s">
        <v>5780</v>
      </c>
      <c r="AH753" s="52">
        <f ca="1">IMPORT[[#This Row],[C]]</f>
        <v>18</v>
      </c>
      <c r="AI753" s="126" t="str">
        <f>CONCATENATE(IMPORT[[#This Row],[6]]," ",IMPORT[[#This Row],[7]])</f>
        <v>144 PCS</v>
      </c>
    </row>
    <row r="754" spans="1:35">
      <c r="A754" s="102">
        <v>752</v>
      </c>
      <c r="B754" s="39" t="str">
        <f ca="1">IF(IMPORT[[#This Row],[C]]&lt;1,"",ROW()-2)</f>
        <v/>
      </c>
      <c r="C754" s="57" t="s">
        <v>3293</v>
      </c>
      <c r="D754" s="31" t="s">
        <v>4190</v>
      </c>
      <c r="E754" s="31">
        <v>50</v>
      </c>
      <c r="F754" s="39">
        <f ca="1">IMPORT[TT]</f>
        <v>0</v>
      </c>
      <c r="G754" s="31"/>
      <c r="H754" s="31" t="s">
        <v>4216</v>
      </c>
      <c r="I754" s="40">
        <v>0</v>
      </c>
      <c r="K754" s="39" t="str">
        <f>IF(IMPORT[[#This Row],[b1]]="","",IMPORT[[#This Row],[b1]]-IMPORT[[#This Row],[a1]])</f>
        <v/>
      </c>
      <c r="L754" s="40">
        <f ca="1">SUM(INDIRECT(IMPORT_VAR[TABLENAME]&amp;"[@a"&amp;$1:$1-1&amp;"]"),INDIRECT(IMPORT_VAR[TABLENAME]&amp;"[@c"&amp;$1:$1-1&amp;"]"))</f>
        <v>0</v>
      </c>
      <c r="M754" s="31"/>
      <c r="N754" s="39" t="str">
        <f>IF(IMPORT[[#This Row],[b2]]="","",IMPORT[[#This Row],[b2]]-IMPORT[[#This Row],[a2]])</f>
        <v/>
      </c>
      <c r="O754" s="40">
        <f ca="1">SUM(INDIRECT(IMPORT_VAR[TABLENAME]&amp;"[@a"&amp;$1:$1-1&amp;"]"),INDIRECT(IMPORT_VAR[TABLENAME]&amp;"[@c"&amp;$1:$1-1&amp;"]"))</f>
        <v>0</v>
      </c>
      <c r="P754" s="33"/>
      <c r="Q754" s="41" t="str">
        <f>IF(IMPORT[[#This Row],[b3]]="","",IMPORT[[#This Row],[b3]]-IMPORT[[#This Row],[a3]])</f>
        <v/>
      </c>
      <c r="R754" s="40">
        <f ca="1">SUM(INDIRECT(IMPORT_VAR[TABLENAME]&amp;"[@a"&amp;$1:$1-1&amp;"]"),INDIRECT(IMPORT_VAR[TABLENAME]&amp;"[@c"&amp;$1:$1-1&amp;"]"))</f>
        <v>0</v>
      </c>
      <c r="S754" s="33"/>
      <c r="T754" s="41" t="str">
        <f>IF(IMPORT[[#This Row],[b4]]="","",IMPORT[[#This Row],[b4]]-IMPORT[[#This Row],[a4]])</f>
        <v/>
      </c>
      <c r="U754" s="40">
        <f ca="1">SUM(INDIRECT(IMPORT_VAR[TABLENAME]&amp;"[@a"&amp;$1:$1-1&amp;"]"),INDIRECT(IMPORT_VAR[TABLENAME]&amp;"[@c"&amp;$1:$1-1&amp;"]"))</f>
        <v>0</v>
      </c>
      <c r="V754" s="41"/>
      <c r="W754" s="31"/>
      <c r="X754" s="39" t="str">
        <f>IF(IMPORT[[#This Row],[b5]]="","",IMPORT[[#This Row],[b5]]-IMPORT[[#This Row],[a5]])</f>
        <v/>
      </c>
      <c r="Y754" s="50">
        <f ca="1">SUM(INDIRECT(IMPORT_VAR[TABLENAME]&amp;"[@a"&amp;$1:$1-1&amp;"]"),INDIRECT(IMPORT_VAR[TABLENAME]&amp;"[@c"&amp;$1:$1-1&amp;"]"))</f>
        <v>0</v>
      </c>
      <c r="Z754" s="52" t="s">
        <v>4190</v>
      </c>
      <c r="AA754" s="51" t="s">
        <v>3293</v>
      </c>
      <c r="AB754" s="51" t="s">
        <v>5720</v>
      </c>
      <c r="AC754" s="51" t="str">
        <f>CONCATENATE(IMPORT[[#This Row],[1]]," ",IMPORT[[#This Row],[2]],IF(IMPORT[[#This Row],[3]]="","",CONCATENATE(" ",IMPORT[[#This Row],[3]])))</f>
        <v>Staples 13/8 (Isi)</v>
      </c>
      <c r="AD754" s="51" t="str">
        <f>CONCATENATE("Import ",IMPORT[[#This Row],[Ket]])</f>
        <v>Import D4</v>
      </c>
      <c r="AE754" s="52">
        <v>50</v>
      </c>
      <c r="AF754" s="52" t="s">
        <v>5118</v>
      </c>
      <c r="AG754" s="52" t="s">
        <v>5780</v>
      </c>
      <c r="AH754" s="52">
        <f ca="1">IMPORT[[#This Row],[C]]</f>
        <v>0</v>
      </c>
      <c r="AI754" s="126" t="str">
        <f>CONCATENATE(IMPORT[[#This Row],[6]]," ",IMPORT[[#This Row],[7]])</f>
        <v>50 PCS</v>
      </c>
    </row>
    <row r="755" spans="1:35">
      <c r="A755" s="102">
        <v>753</v>
      </c>
      <c r="B755" s="39" t="str">
        <f ca="1">IF(IMPORT[[#This Row],[C]]&lt;1,"",ROW()-2)</f>
        <v/>
      </c>
      <c r="C755" s="57" t="s">
        <v>3978</v>
      </c>
      <c r="D755" s="31" t="s">
        <v>4191</v>
      </c>
      <c r="E755" s="31">
        <v>48</v>
      </c>
      <c r="F755" s="39">
        <f ca="1">IMPORT[TT]</f>
        <v>0</v>
      </c>
      <c r="G755" s="31"/>
      <c r="H755" s="31" t="s">
        <v>4216</v>
      </c>
      <c r="I755" s="40">
        <v>0</v>
      </c>
      <c r="K755" s="39" t="str">
        <f>IF(IMPORT[[#This Row],[b1]]="","",IMPORT[[#This Row],[b1]]-IMPORT[[#This Row],[a1]])</f>
        <v/>
      </c>
      <c r="L755" s="40">
        <f ca="1">SUM(INDIRECT(IMPORT_VAR[TABLENAME]&amp;"[@a"&amp;$1:$1-1&amp;"]"),INDIRECT(IMPORT_VAR[TABLENAME]&amp;"[@c"&amp;$1:$1-1&amp;"]"))</f>
        <v>0</v>
      </c>
      <c r="M755" s="31"/>
      <c r="N755" s="39" t="str">
        <f>IF(IMPORT[[#This Row],[b2]]="","",IMPORT[[#This Row],[b2]]-IMPORT[[#This Row],[a2]])</f>
        <v/>
      </c>
      <c r="O755" s="40">
        <f ca="1">SUM(INDIRECT(IMPORT_VAR[TABLENAME]&amp;"[@a"&amp;$1:$1-1&amp;"]"),INDIRECT(IMPORT_VAR[TABLENAME]&amp;"[@c"&amp;$1:$1-1&amp;"]"))</f>
        <v>0</v>
      </c>
      <c r="P755" s="33"/>
      <c r="Q755" s="41" t="str">
        <f>IF(IMPORT[[#This Row],[b3]]="","",IMPORT[[#This Row],[b3]]-IMPORT[[#This Row],[a3]])</f>
        <v/>
      </c>
      <c r="R755" s="40">
        <f ca="1">SUM(INDIRECT(IMPORT_VAR[TABLENAME]&amp;"[@a"&amp;$1:$1-1&amp;"]"),INDIRECT(IMPORT_VAR[TABLENAME]&amp;"[@c"&amp;$1:$1-1&amp;"]"))</f>
        <v>0</v>
      </c>
      <c r="S755" s="33"/>
      <c r="T755" s="41" t="str">
        <f>IF(IMPORT[[#This Row],[b4]]="","",IMPORT[[#This Row],[b4]]-IMPORT[[#This Row],[a4]])</f>
        <v/>
      </c>
      <c r="U755" s="40">
        <f ca="1">SUM(INDIRECT(IMPORT_VAR[TABLENAME]&amp;"[@a"&amp;$1:$1-1&amp;"]"),INDIRECT(IMPORT_VAR[TABLENAME]&amp;"[@c"&amp;$1:$1-1&amp;"]"))</f>
        <v>0</v>
      </c>
      <c r="V755" s="41"/>
      <c r="W755" s="31"/>
      <c r="X755" s="39" t="str">
        <f>IF(IMPORT[[#This Row],[b5]]="","",IMPORT[[#This Row],[b5]]-IMPORT[[#This Row],[a5]])</f>
        <v/>
      </c>
      <c r="Y755" s="50">
        <f ca="1">SUM(INDIRECT(IMPORT_VAR[TABLENAME]&amp;"[@a"&amp;$1:$1-1&amp;"]"),INDIRECT(IMPORT_VAR[TABLENAME]&amp;"[@c"&amp;$1:$1-1&amp;"]"))</f>
        <v>0</v>
      </c>
      <c r="Z755" s="52" t="s">
        <v>4191</v>
      </c>
      <c r="AA755" s="51" t="s">
        <v>3978</v>
      </c>
      <c r="AB755" s="51"/>
      <c r="AC755" s="51" t="str">
        <f>CONCATENATE(IMPORT[[#This Row],[1]]," ",IMPORT[[#This Row],[2]],IF(IMPORT[[#This Row],[3]]="","",CONCATENATE(" ",IMPORT[[#This Row],[3]])))</f>
        <v>Stapler 1008F</v>
      </c>
      <c r="AD755" s="51" t="str">
        <f>CONCATENATE("Import ",IMPORT[[#This Row],[Ket]])</f>
        <v>Import D4</v>
      </c>
      <c r="AE755" s="52">
        <v>48</v>
      </c>
      <c r="AF755" s="52" t="s">
        <v>5118</v>
      </c>
      <c r="AG755" s="52" t="s">
        <v>5780</v>
      </c>
      <c r="AH755" s="52">
        <f ca="1">IMPORT[[#This Row],[C]]</f>
        <v>0</v>
      </c>
      <c r="AI755" s="126" t="str">
        <f>CONCATENATE(IMPORT[[#This Row],[6]]," ",IMPORT[[#This Row],[7]])</f>
        <v>48 PCS</v>
      </c>
    </row>
    <row r="756" spans="1:35">
      <c r="A756" s="102">
        <v>754</v>
      </c>
      <c r="B756" s="39">
        <f ca="1">IF(IMPORT[[#This Row],[C]]&lt;1,"",ROW()-2)</f>
        <v>754</v>
      </c>
      <c r="C756" s="57" t="s">
        <v>4195</v>
      </c>
      <c r="D756" s="31" t="s">
        <v>2804</v>
      </c>
      <c r="E756" s="31">
        <v>600</v>
      </c>
      <c r="F756" s="39">
        <f ca="1">IMPORT[TT]</f>
        <v>6</v>
      </c>
      <c r="G756" s="31"/>
      <c r="H756" s="31" t="s">
        <v>4216</v>
      </c>
      <c r="I756" s="40">
        <v>6</v>
      </c>
      <c r="K756" s="39" t="str">
        <f>IF(IMPORT[[#This Row],[b1]]="","",IMPORT[[#This Row],[b1]]-IMPORT[[#This Row],[a1]])</f>
        <v/>
      </c>
      <c r="L756" s="40">
        <f ca="1">SUM(INDIRECT(IMPORT_VAR[TABLENAME]&amp;"[@a"&amp;$1:$1-1&amp;"]"),INDIRECT(IMPORT_VAR[TABLENAME]&amp;"[@c"&amp;$1:$1-1&amp;"]"))</f>
        <v>6</v>
      </c>
      <c r="M756" s="31"/>
      <c r="N756" s="39" t="str">
        <f>IF(IMPORT[[#This Row],[b2]]="","",IMPORT[[#This Row],[b2]]-IMPORT[[#This Row],[a2]])</f>
        <v/>
      </c>
      <c r="O756" s="40">
        <f ca="1">SUM(INDIRECT(IMPORT_VAR[TABLENAME]&amp;"[@a"&amp;$1:$1-1&amp;"]"),INDIRECT(IMPORT_VAR[TABLENAME]&amp;"[@c"&amp;$1:$1-1&amp;"]"))</f>
        <v>6</v>
      </c>
      <c r="P756" s="33"/>
      <c r="Q756" s="41" t="str">
        <f>IF(IMPORT[[#This Row],[b3]]="","",IMPORT[[#This Row],[b3]]-IMPORT[[#This Row],[a3]])</f>
        <v/>
      </c>
      <c r="R756" s="40">
        <f ca="1">SUM(INDIRECT(IMPORT_VAR[TABLENAME]&amp;"[@a"&amp;$1:$1-1&amp;"]"),INDIRECT(IMPORT_VAR[TABLENAME]&amp;"[@c"&amp;$1:$1-1&amp;"]"))</f>
        <v>6</v>
      </c>
      <c r="S756" s="33"/>
      <c r="T756" s="41" t="str">
        <f>IF(IMPORT[[#This Row],[b4]]="","",IMPORT[[#This Row],[b4]]-IMPORT[[#This Row],[a4]])</f>
        <v/>
      </c>
      <c r="U756" s="40">
        <f ca="1">SUM(INDIRECT(IMPORT_VAR[TABLENAME]&amp;"[@a"&amp;$1:$1-1&amp;"]"),INDIRECT(IMPORT_VAR[TABLENAME]&amp;"[@c"&amp;$1:$1-1&amp;"]"))</f>
        <v>6</v>
      </c>
      <c r="V756" s="41"/>
      <c r="W756" s="31"/>
      <c r="X756" s="39" t="str">
        <f>IF(IMPORT[[#This Row],[b5]]="","",IMPORT[[#This Row],[b5]]-IMPORT[[#This Row],[a5]])</f>
        <v/>
      </c>
      <c r="Y756" s="50">
        <f ca="1">SUM(INDIRECT(IMPORT_VAR[TABLENAME]&amp;"[@a"&amp;$1:$1-1&amp;"]"),INDIRECT(IMPORT_VAR[TABLENAME]&amp;"[@c"&amp;$1:$1-1&amp;"]"))</f>
        <v>6</v>
      </c>
      <c r="Z756" s="52" t="s">
        <v>5661</v>
      </c>
      <c r="AA756" s="51" t="s">
        <v>4195</v>
      </c>
      <c r="AB756" s="51"/>
      <c r="AC756" s="51" t="str">
        <f>CONCATENATE(IMPORT[[#This Row],[1]]," ",IMPORT[[#This Row],[2]],IF(IMPORT[[#This Row],[3]]="","",CONCATENATE(" ",IMPORT[[#This Row],[3]])))</f>
        <v>Kuas K5</v>
      </c>
      <c r="AD756" s="51" t="str">
        <f>CONCATENATE("Import ",IMPORT[[#This Row],[Ket]])</f>
        <v>Import D4</v>
      </c>
      <c r="AE756" s="52">
        <v>600</v>
      </c>
      <c r="AF756" s="52" t="s">
        <v>5118</v>
      </c>
      <c r="AG756" s="52" t="s">
        <v>5780</v>
      </c>
      <c r="AH756" s="52">
        <f ca="1">IMPORT[[#This Row],[C]]</f>
        <v>6</v>
      </c>
      <c r="AI756" s="126" t="str">
        <f>CONCATENATE(IMPORT[[#This Row],[6]]," ",IMPORT[[#This Row],[7]])</f>
        <v>600 PCS</v>
      </c>
    </row>
    <row r="757" spans="1:35">
      <c r="A757" s="102">
        <v>755</v>
      </c>
      <c r="B757" s="39">
        <f ca="1">IF(IMPORT[[#This Row],[C]]&lt;1,"",ROW()-2)</f>
        <v>755</v>
      </c>
      <c r="C757" s="57" t="s">
        <v>2814</v>
      </c>
      <c r="D757" s="31" t="s">
        <v>2811</v>
      </c>
      <c r="E757" s="31">
        <v>288</v>
      </c>
      <c r="F757" s="39">
        <f ca="1">IMPORT[TT]</f>
        <v>19</v>
      </c>
      <c r="G757" s="31"/>
      <c r="H757" s="31" t="s">
        <v>4216</v>
      </c>
      <c r="I757" s="40">
        <v>19</v>
      </c>
      <c r="K757" s="39" t="str">
        <f>IF(IMPORT[[#This Row],[b1]]="","",IMPORT[[#This Row],[b1]]-IMPORT[[#This Row],[a1]])</f>
        <v/>
      </c>
      <c r="L757" s="40">
        <f ca="1">SUM(INDIRECT(IMPORT_VAR[TABLENAME]&amp;"[@a"&amp;$1:$1-1&amp;"]"),INDIRECT(IMPORT_VAR[TABLENAME]&amp;"[@c"&amp;$1:$1-1&amp;"]"))</f>
        <v>19</v>
      </c>
      <c r="M757" s="31"/>
      <c r="N757" s="39" t="str">
        <f>IF(IMPORT[[#This Row],[b2]]="","",IMPORT[[#This Row],[b2]]-IMPORT[[#This Row],[a2]])</f>
        <v/>
      </c>
      <c r="O757" s="40">
        <f ca="1">SUM(INDIRECT(IMPORT_VAR[TABLENAME]&amp;"[@a"&amp;$1:$1-1&amp;"]"),INDIRECT(IMPORT_VAR[TABLENAME]&amp;"[@c"&amp;$1:$1-1&amp;"]"))</f>
        <v>19</v>
      </c>
      <c r="P757" s="33"/>
      <c r="Q757" s="41" t="str">
        <f>IF(IMPORT[[#This Row],[b3]]="","",IMPORT[[#This Row],[b3]]-IMPORT[[#This Row],[a3]])</f>
        <v/>
      </c>
      <c r="R757" s="40">
        <f ca="1">SUM(INDIRECT(IMPORT_VAR[TABLENAME]&amp;"[@a"&amp;$1:$1-1&amp;"]"),INDIRECT(IMPORT_VAR[TABLENAME]&amp;"[@c"&amp;$1:$1-1&amp;"]"))</f>
        <v>19</v>
      </c>
      <c r="S757" s="33"/>
      <c r="T757" s="41" t="str">
        <f>IF(IMPORT[[#This Row],[b4]]="","",IMPORT[[#This Row],[b4]]-IMPORT[[#This Row],[a4]])</f>
        <v/>
      </c>
      <c r="U757" s="40">
        <f ca="1">SUM(INDIRECT(IMPORT_VAR[TABLENAME]&amp;"[@a"&amp;$1:$1-1&amp;"]"),INDIRECT(IMPORT_VAR[TABLENAME]&amp;"[@c"&amp;$1:$1-1&amp;"]"))</f>
        <v>19</v>
      </c>
      <c r="V757" s="41"/>
      <c r="W757" s="31"/>
      <c r="X757" s="39" t="str">
        <f>IF(IMPORT[[#This Row],[b5]]="","",IMPORT[[#This Row],[b5]]-IMPORT[[#This Row],[a5]])</f>
        <v/>
      </c>
      <c r="Y757" s="50">
        <f ca="1">SUM(INDIRECT(IMPORT_VAR[TABLENAME]&amp;"[@a"&amp;$1:$1-1&amp;"]"),INDIRECT(IMPORT_VAR[TABLENAME]&amp;"[@c"&amp;$1:$1-1&amp;"]"))</f>
        <v>19</v>
      </c>
      <c r="Z757" s="52" t="s">
        <v>2811</v>
      </c>
      <c r="AA757" s="51" t="s">
        <v>2814</v>
      </c>
      <c r="AB757" s="51"/>
      <c r="AC757" s="51" t="str">
        <f>CONCATENATE(IMPORT[[#This Row],[1]]," ",IMPORT[[#This Row],[2]],IF(IMPORT[[#This Row],[3]]="","",CONCATENATE(" ",IMPORT[[#This Row],[3]])))</f>
        <v>Glitter GF-88</v>
      </c>
      <c r="AD757" s="51" t="str">
        <f>CONCATENATE("Import ",IMPORT[[#This Row],[Ket]])</f>
        <v>Import D4</v>
      </c>
      <c r="AE757" s="52">
        <v>288</v>
      </c>
      <c r="AF757" s="52" t="s">
        <v>5118</v>
      </c>
      <c r="AG757" s="52" t="s">
        <v>5780</v>
      </c>
      <c r="AH757" s="52">
        <f ca="1">IMPORT[[#This Row],[C]]</f>
        <v>19</v>
      </c>
      <c r="AI757" s="126" t="str">
        <f>CONCATENATE(IMPORT[[#This Row],[6]]," ",IMPORT[[#This Row],[7]])</f>
        <v>288 PCS</v>
      </c>
    </row>
    <row r="758" spans="1:35">
      <c r="A758" s="102">
        <v>756</v>
      </c>
      <c r="B758" s="39">
        <f ca="1">IF(IMPORT[[#This Row],[C]]&lt;1,"",ROW()-2)</f>
        <v>756</v>
      </c>
      <c r="C758" s="57" t="s">
        <v>4196</v>
      </c>
      <c r="D758" s="31" t="s">
        <v>2811</v>
      </c>
      <c r="E758" s="31">
        <v>288</v>
      </c>
      <c r="F758" s="39">
        <f ca="1">IMPORT[TT]</f>
        <v>4</v>
      </c>
      <c r="G758" s="31"/>
      <c r="H758" s="31" t="s">
        <v>4216</v>
      </c>
      <c r="I758" s="40">
        <v>4</v>
      </c>
      <c r="K758" s="39" t="str">
        <f>IF(IMPORT[[#This Row],[b1]]="","",IMPORT[[#This Row],[b1]]-IMPORT[[#This Row],[a1]])</f>
        <v/>
      </c>
      <c r="L758" s="40">
        <f ca="1">SUM(INDIRECT(IMPORT_VAR[TABLENAME]&amp;"[@a"&amp;$1:$1-1&amp;"]"),INDIRECT(IMPORT_VAR[TABLENAME]&amp;"[@c"&amp;$1:$1-1&amp;"]"))</f>
        <v>4</v>
      </c>
      <c r="M758" s="31"/>
      <c r="N758" s="39" t="str">
        <f>IF(IMPORT[[#This Row],[b2]]="","",IMPORT[[#This Row],[b2]]-IMPORT[[#This Row],[a2]])</f>
        <v/>
      </c>
      <c r="O758" s="40">
        <f ca="1">SUM(INDIRECT(IMPORT_VAR[TABLENAME]&amp;"[@a"&amp;$1:$1-1&amp;"]"),INDIRECT(IMPORT_VAR[TABLENAME]&amp;"[@c"&amp;$1:$1-1&amp;"]"))</f>
        <v>4</v>
      </c>
      <c r="P758" s="33"/>
      <c r="Q758" s="41" t="str">
        <f>IF(IMPORT[[#This Row],[b3]]="","",IMPORT[[#This Row],[b3]]-IMPORT[[#This Row],[a3]])</f>
        <v/>
      </c>
      <c r="R758" s="40">
        <f ca="1">SUM(INDIRECT(IMPORT_VAR[TABLENAME]&amp;"[@a"&amp;$1:$1-1&amp;"]"),INDIRECT(IMPORT_VAR[TABLENAME]&amp;"[@c"&amp;$1:$1-1&amp;"]"))</f>
        <v>4</v>
      </c>
      <c r="S758" s="33"/>
      <c r="T758" s="41" t="str">
        <f>IF(IMPORT[[#This Row],[b4]]="","",IMPORT[[#This Row],[b4]]-IMPORT[[#This Row],[a4]])</f>
        <v/>
      </c>
      <c r="U758" s="40">
        <f ca="1">SUM(INDIRECT(IMPORT_VAR[TABLENAME]&amp;"[@a"&amp;$1:$1-1&amp;"]"),INDIRECT(IMPORT_VAR[TABLENAME]&amp;"[@c"&amp;$1:$1-1&amp;"]"))</f>
        <v>4</v>
      </c>
      <c r="V758" s="41"/>
      <c r="W758" s="31"/>
      <c r="X758" s="39" t="str">
        <f>IF(IMPORT[[#This Row],[b5]]="","",IMPORT[[#This Row],[b5]]-IMPORT[[#This Row],[a5]])</f>
        <v/>
      </c>
      <c r="Y758" s="50">
        <f ca="1">SUM(INDIRECT(IMPORT_VAR[TABLENAME]&amp;"[@a"&amp;$1:$1-1&amp;"]"),INDIRECT(IMPORT_VAR[TABLENAME]&amp;"[@c"&amp;$1:$1-1&amp;"]"))</f>
        <v>4</v>
      </c>
      <c r="Z758" s="52" t="s">
        <v>2811</v>
      </c>
      <c r="AA758" s="51" t="s">
        <v>4196</v>
      </c>
      <c r="AB758" s="51"/>
      <c r="AC758" s="51" t="str">
        <f>CONCATENATE(IMPORT[[#This Row],[1]]," ",IMPORT[[#This Row],[2]],IF(IMPORT[[#This Row],[3]]="","",CONCATENATE(" ",IMPORT[[#This Row],[3]])))</f>
        <v>Glitter GF-88/G</v>
      </c>
      <c r="AD758" s="51" t="str">
        <f>CONCATENATE("Import ",IMPORT[[#This Row],[Ket]])</f>
        <v>Import D4</v>
      </c>
      <c r="AE758" s="52">
        <v>288</v>
      </c>
      <c r="AF758" s="52" t="s">
        <v>5118</v>
      </c>
      <c r="AG758" s="52" t="s">
        <v>5780</v>
      </c>
      <c r="AH758" s="52">
        <f ca="1">IMPORT[[#This Row],[C]]</f>
        <v>4</v>
      </c>
      <c r="AI758" s="126" t="str">
        <f>CONCATENATE(IMPORT[[#This Row],[6]]," ",IMPORT[[#This Row],[7]])</f>
        <v>288 PCS</v>
      </c>
    </row>
    <row r="759" spans="1:35">
      <c r="A759" s="102">
        <v>757</v>
      </c>
      <c r="B759" s="39">
        <f ca="1">IF(IMPORT[[#This Row],[C]]&lt;1,"",ROW()-2)</f>
        <v>757</v>
      </c>
      <c r="C759" s="57" t="s">
        <v>4197</v>
      </c>
      <c r="D759" s="31" t="s">
        <v>2811</v>
      </c>
      <c r="E759" s="31">
        <v>288</v>
      </c>
      <c r="F759" s="39">
        <f ca="1">IMPORT[TT]</f>
        <v>4</v>
      </c>
      <c r="G759" s="31"/>
      <c r="H759" s="31" t="s">
        <v>4216</v>
      </c>
      <c r="I759" s="40">
        <v>4</v>
      </c>
      <c r="K759" s="39" t="str">
        <f>IF(IMPORT[[#This Row],[b1]]="","",IMPORT[[#This Row],[b1]]-IMPORT[[#This Row],[a1]])</f>
        <v/>
      </c>
      <c r="L759" s="40">
        <f ca="1">SUM(INDIRECT(IMPORT_VAR[TABLENAME]&amp;"[@a"&amp;$1:$1-1&amp;"]"),INDIRECT(IMPORT_VAR[TABLENAME]&amp;"[@c"&amp;$1:$1-1&amp;"]"))</f>
        <v>4</v>
      </c>
      <c r="M759" s="31"/>
      <c r="N759" s="39" t="str">
        <f>IF(IMPORT[[#This Row],[b2]]="","",IMPORT[[#This Row],[b2]]-IMPORT[[#This Row],[a2]])</f>
        <v/>
      </c>
      <c r="O759" s="40">
        <f ca="1">SUM(INDIRECT(IMPORT_VAR[TABLENAME]&amp;"[@a"&amp;$1:$1-1&amp;"]"),INDIRECT(IMPORT_VAR[TABLENAME]&amp;"[@c"&amp;$1:$1-1&amp;"]"))</f>
        <v>4</v>
      </c>
      <c r="P759" s="33"/>
      <c r="Q759" s="41" t="str">
        <f>IF(IMPORT[[#This Row],[b3]]="","",IMPORT[[#This Row],[b3]]-IMPORT[[#This Row],[a3]])</f>
        <v/>
      </c>
      <c r="R759" s="40">
        <f ca="1">SUM(INDIRECT(IMPORT_VAR[TABLENAME]&amp;"[@a"&amp;$1:$1-1&amp;"]"),INDIRECT(IMPORT_VAR[TABLENAME]&amp;"[@c"&amp;$1:$1-1&amp;"]"))</f>
        <v>4</v>
      </c>
      <c r="S759" s="33"/>
      <c r="T759" s="41" t="str">
        <f>IF(IMPORT[[#This Row],[b4]]="","",IMPORT[[#This Row],[b4]]-IMPORT[[#This Row],[a4]])</f>
        <v/>
      </c>
      <c r="U759" s="40">
        <f ca="1">SUM(INDIRECT(IMPORT_VAR[TABLENAME]&amp;"[@a"&amp;$1:$1-1&amp;"]"),INDIRECT(IMPORT_VAR[TABLENAME]&amp;"[@c"&amp;$1:$1-1&amp;"]"))</f>
        <v>4</v>
      </c>
      <c r="V759" s="41"/>
      <c r="W759" s="31"/>
      <c r="X759" s="39" t="str">
        <f>IF(IMPORT[[#This Row],[b5]]="","",IMPORT[[#This Row],[b5]]-IMPORT[[#This Row],[a5]])</f>
        <v/>
      </c>
      <c r="Y759" s="50">
        <f ca="1">SUM(INDIRECT(IMPORT_VAR[TABLENAME]&amp;"[@a"&amp;$1:$1-1&amp;"]"),INDIRECT(IMPORT_VAR[TABLENAME]&amp;"[@c"&amp;$1:$1-1&amp;"]"))</f>
        <v>4</v>
      </c>
      <c r="Z759" s="52" t="s">
        <v>2811</v>
      </c>
      <c r="AA759" s="51" t="s">
        <v>4197</v>
      </c>
      <c r="AB759" s="51"/>
      <c r="AC759" s="51" t="str">
        <f>CONCATENATE(IMPORT[[#This Row],[1]]," ",IMPORT[[#This Row],[2]],IF(IMPORT[[#This Row],[3]]="","",CONCATENATE(" ",IMPORT[[#This Row],[3]])))</f>
        <v>Glitter GF-88/S</v>
      </c>
      <c r="AD759" s="51" t="str">
        <f>CONCATENATE("Import ",IMPORT[[#This Row],[Ket]])</f>
        <v>Import D4</v>
      </c>
      <c r="AE759" s="52">
        <v>288</v>
      </c>
      <c r="AF759" s="52" t="s">
        <v>5118</v>
      </c>
      <c r="AG759" s="52" t="s">
        <v>5780</v>
      </c>
      <c r="AH759" s="52">
        <f ca="1">IMPORT[[#This Row],[C]]</f>
        <v>4</v>
      </c>
      <c r="AI759" s="126" t="str">
        <f>CONCATENATE(IMPORT[[#This Row],[6]]," ",IMPORT[[#This Row],[7]])</f>
        <v>288 PCS</v>
      </c>
    </row>
    <row r="760" spans="1:35">
      <c r="A760" s="102">
        <v>758</v>
      </c>
      <c r="B760" s="39">
        <f ca="1">IF(IMPORT[[#This Row],[C]]&lt;1,"",ROW()-2)</f>
        <v>758</v>
      </c>
      <c r="C760" s="57" t="s">
        <v>4198</v>
      </c>
      <c r="D760" s="31" t="s">
        <v>2804</v>
      </c>
      <c r="E760" s="31">
        <v>480</v>
      </c>
      <c r="F760" s="39">
        <f ca="1">IMPORT[TT]</f>
        <v>2</v>
      </c>
      <c r="G760" s="31"/>
      <c r="H760" s="31" t="s">
        <v>4216</v>
      </c>
      <c r="I760" s="40">
        <v>2</v>
      </c>
      <c r="K760" s="39" t="str">
        <f>IF(IMPORT[[#This Row],[b1]]="","",IMPORT[[#This Row],[b1]]-IMPORT[[#This Row],[a1]])</f>
        <v/>
      </c>
      <c r="L760" s="40">
        <f ca="1">SUM(INDIRECT(IMPORT_VAR[TABLENAME]&amp;"[@a"&amp;$1:$1-1&amp;"]"),INDIRECT(IMPORT_VAR[TABLENAME]&amp;"[@c"&amp;$1:$1-1&amp;"]"))</f>
        <v>2</v>
      </c>
      <c r="M760" s="31"/>
      <c r="N760" s="39" t="str">
        <f>IF(IMPORT[[#This Row],[b2]]="","",IMPORT[[#This Row],[b2]]-IMPORT[[#This Row],[a2]])</f>
        <v/>
      </c>
      <c r="O760" s="40">
        <f ca="1">SUM(INDIRECT(IMPORT_VAR[TABLENAME]&amp;"[@a"&amp;$1:$1-1&amp;"]"),INDIRECT(IMPORT_VAR[TABLENAME]&amp;"[@c"&amp;$1:$1-1&amp;"]"))</f>
        <v>2</v>
      </c>
      <c r="P760" s="33"/>
      <c r="Q760" s="41" t="str">
        <f>IF(IMPORT[[#This Row],[b3]]="","",IMPORT[[#This Row],[b3]]-IMPORT[[#This Row],[a3]])</f>
        <v/>
      </c>
      <c r="R760" s="40">
        <f ca="1">SUM(INDIRECT(IMPORT_VAR[TABLENAME]&amp;"[@a"&amp;$1:$1-1&amp;"]"),INDIRECT(IMPORT_VAR[TABLENAME]&amp;"[@c"&amp;$1:$1-1&amp;"]"))</f>
        <v>2</v>
      </c>
      <c r="S760" s="33"/>
      <c r="T760" s="41" t="str">
        <f>IF(IMPORT[[#This Row],[b4]]="","",IMPORT[[#This Row],[b4]]-IMPORT[[#This Row],[a4]])</f>
        <v/>
      </c>
      <c r="U760" s="40">
        <f ca="1">SUM(INDIRECT(IMPORT_VAR[TABLENAME]&amp;"[@a"&amp;$1:$1-1&amp;"]"),INDIRECT(IMPORT_VAR[TABLENAME]&amp;"[@c"&amp;$1:$1-1&amp;"]"))</f>
        <v>2</v>
      </c>
      <c r="V760" s="41"/>
      <c r="W760" s="31"/>
      <c r="X760" s="39" t="str">
        <f>IF(IMPORT[[#This Row],[b5]]="","",IMPORT[[#This Row],[b5]]-IMPORT[[#This Row],[a5]])</f>
        <v/>
      </c>
      <c r="Y760" s="50">
        <f ca="1">SUM(INDIRECT(IMPORT_VAR[TABLENAME]&amp;"[@a"&amp;$1:$1-1&amp;"]"),INDIRECT(IMPORT_VAR[TABLENAME]&amp;"[@c"&amp;$1:$1-1&amp;"]"))</f>
        <v>2</v>
      </c>
      <c r="Z760" s="52" t="s">
        <v>5661</v>
      </c>
      <c r="AA760" s="51" t="s">
        <v>4198</v>
      </c>
      <c r="AB760" s="51"/>
      <c r="AC760" s="51" t="str">
        <f>CONCATENATE(IMPORT[[#This Row],[1]]," ",IMPORT[[#This Row],[2]],IF(IMPORT[[#This Row],[3]]="","",CONCATENATE(" ",IMPORT[[#This Row],[3]])))</f>
        <v>Kuas 21839-10B</v>
      </c>
      <c r="AD760" s="51" t="str">
        <f>CONCATENATE("Import ",IMPORT[[#This Row],[Ket]])</f>
        <v>Import D4</v>
      </c>
      <c r="AE760" s="52">
        <v>480</v>
      </c>
      <c r="AF760" s="52" t="s">
        <v>5118</v>
      </c>
      <c r="AG760" s="52" t="s">
        <v>5780</v>
      </c>
      <c r="AH760" s="52">
        <f ca="1">IMPORT[[#This Row],[C]]</f>
        <v>2</v>
      </c>
      <c r="AI760" s="126" t="str">
        <f>CONCATENATE(IMPORT[[#This Row],[6]]," ",IMPORT[[#This Row],[7]])</f>
        <v>480 PCS</v>
      </c>
    </row>
    <row r="761" spans="1:35">
      <c r="A761" s="102">
        <v>759</v>
      </c>
      <c r="B761" s="39">
        <f ca="1">IF(IMPORT[[#This Row],[C]]&lt;1,"",ROW()-2)</f>
        <v>759</v>
      </c>
      <c r="C761" s="57" t="s">
        <v>4199</v>
      </c>
      <c r="D761" s="31" t="s">
        <v>2804</v>
      </c>
      <c r="E761" s="31">
        <v>600</v>
      </c>
      <c r="F761" s="39">
        <f ca="1">IMPORT[TT]</f>
        <v>6</v>
      </c>
      <c r="G761" s="31"/>
      <c r="H761" s="31" t="s">
        <v>4216</v>
      </c>
      <c r="I761" s="40">
        <v>6</v>
      </c>
      <c r="K761" s="39" t="str">
        <f>IF(IMPORT[[#This Row],[b1]]="","",IMPORT[[#This Row],[b1]]-IMPORT[[#This Row],[a1]])</f>
        <v/>
      </c>
      <c r="L761" s="40">
        <f ca="1">SUM(INDIRECT(IMPORT_VAR[TABLENAME]&amp;"[@a"&amp;$1:$1-1&amp;"]"),INDIRECT(IMPORT_VAR[TABLENAME]&amp;"[@c"&amp;$1:$1-1&amp;"]"))</f>
        <v>6</v>
      </c>
      <c r="M761" s="31"/>
      <c r="N761" s="39" t="str">
        <f>IF(IMPORT[[#This Row],[b2]]="","",IMPORT[[#This Row],[b2]]-IMPORT[[#This Row],[a2]])</f>
        <v/>
      </c>
      <c r="O761" s="40">
        <f ca="1">SUM(INDIRECT(IMPORT_VAR[TABLENAME]&amp;"[@a"&amp;$1:$1-1&amp;"]"),INDIRECT(IMPORT_VAR[TABLENAME]&amp;"[@c"&amp;$1:$1-1&amp;"]"))</f>
        <v>6</v>
      </c>
      <c r="P761" s="33"/>
      <c r="Q761" s="41" t="str">
        <f>IF(IMPORT[[#This Row],[b3]]="","",IMPORT[[#This Row],[b3]]-IMPORT[[#This Row],[a3]])</f>
        <v/>
      </c>
      <c r="R761" s="40">
        <f ca="1">SUM(INDIRECT(IMPORT_VAR[TABLENAME]&amp;"[@a"&amp;$1:$1-1&amp;"]"),INDIRECT(IMPORT_VAR[TABLENAME]&amp;"[@c"&amp;$1:$1-1&amp;"]"))</f>
        <v>6</v>
      </c>
      <c r="S761" s="33"/>
      <c r="T761" s="41" t="str">
        <f>IF(IMPORT[[#This Row],[b4]]="","",IMPORT[[#This Row],[b4]]-IMPORT[[#This Row],[a4]])</f>
        <v/>
      </c>
      <c r="U761" s="40">
        <f ca="1">SUM(INDIRECT(IMPORT_VAR[TABLENAME]&amp;"[@a"&amp;$1:$1-1&amp;"]"),INDIRECT(IMPORT_VAR[TABLENAME]&amp;"[@c"&amp;$1:$1-1&amp;"]"))</f>
        <v>6</v>
      </c>
      <c r="V761" s="41"/>
      <c r="W761" s="31"/>
      <c r="X761" s="39" t="str">
        <f>IF(IMPORT[[#This Row],[b5]]="","",IMPORT[[#This Row],[b5]]-IMPORT[[#This Row],[a5]])</f>
        <v/>
      </c>
      <c r="Y761" s="50">
        <f ca="1">SUM(INDIRECT(IMPORT_VAR[TABLENAME]&amp;"[@a"&amp;$1:$1-1&amp;"]"),INDIRECT(IMPORT_VAR[TABLENAME]&amp;"[@c"&amp;$1:$1-1&amp;"]"))</f>
        <v>6</v>
      </c>
      <c r="Z761" s="52" t="s">
        <v>5661</v>
      </c>
      <c r="AA761" s="51" t="s">
        <v>4199</v>
      </c>
      <c r="AB761" s="51"/>
      <c r="AC761" s="51" t="str">
        <f>CONCATENATE(IMPORT[[#This Row],[1]]," ",IMPORT[[#This Row],[2]],IF(IMPORT[[#This Row],[3]]="","",CONCATENATE(" ",IMPORT[[#This Row],[3]])))</f>
        <v>Kuas 251-6CJ</v>
      </c>
      <c r="AD761" s="51" t="str">
        <f>CONCATENATE("Import ",IMPORT[[#This Row],[Ket]])</f>
        <v>Import D4</v>
      </c>
      <c r="AE761" s="52">
        <v>600</v>
      </c>
      <c r="AF761" s="52" t="s">
        <v>5118</v>
      </c>
      <c r="AG761" s="52" t="s">
        <v>5780</v>
      </c>
      <c r="AH761" s="52">
        <f ca="1">IMPORT[[#This Row],[C]]</f>
        <v>6</v>
      </c>
      <c r="AI761" s="126" t="str">
        <f>CONCATENATE(IMPORT[[#This Row],[6]]," ",IMPORT[[#This Row],[7]])</f>
        <v>600 PCS</v>
      </c>
    </row>
    <row r="762" spans="1:35">
      <c r="A762" s="102">
        <v>760</v>
      </c>
      <c r="B762" s="39">
        <f ca="1">IF(IMPORT[[#This Row],[C]]&lt;1,"",ROW()-2)</f>
        <v>760</v>
      </c>
      <c r="C762" s="57" t="s">
        <v>4200</v>
      </c>
      <c r="D762" s="31" t="s">
        <v>2804</v>
      </c>
      <c r="E762" s="31">
        <v>288</v>
      </c>
      <c r="F762" s="39">
        <f ca="1">IMPORT[TT]</f>
        <v>23</v>
      </c>
      <c r="G762" s="31"/>
      <c r="H762" s="31" t="s">
        <v>4216</v>
      </c>
      <c r="I762" s="40">
        <v>23</v>
      </c>
      <c r="K762" s="39" t="str">
        <f>IF(IMPORT[[#This Row],[b1]]="","",IMPORT[[#This Row],[b1]]-IMPORT[[#This Row],[a1]])</f>
        <v/>
      </c>
      <c r="L762" s="40">
        <f ca="1">SUM(INDIRECT(IMPORT_VAR[TABLENAME]&amp;"[@a"&amp;$1:$1-1&amp;"]"),INDIRECT(IMPORT_VAR[TABLENAME]&amp;"[@c"&amp;$1:$1-1&amp;"]"))</f>
        <v>23</v>
      </c>
      <c r="M762" s="31"/>
      <c r="N762" s="39" t="str">
        <f>IF(IMPORT[[#This Row],[b2]]="","",IMPORT[[#This Row],[b2]]-IMPORT[[#This Row],[a2]])</f>
        <v/>
      </c>
      <c r="O762" s="40">
        <f ca="1">SUM(INDIRECT(IMPORT_VAR[TABLENAME]&amp;"[@a"&amp;$1:$1-1&amp;"]"),INDIRECT(IMPORT_VAR[TABLENAME]&amp;"[@c"&amp;$1:$1-1&amp;"]"))</f>
        <v>23</v>
      </c>
      <c r="P762" s="33"/>
      <c r="Q762" s="41" t="str">
        <f>IF(IMPORT[[#This Row],[b3]]="","",IMPORT[[#This Row],[b3]]-IMPORT[[#This Row],[a3]])</f>
        <v/>
      </c>
      <c r="R762" s="40">
        <f ca="1">SUM(INDIRECT(IMPORT_VAR[TABLENAME]&amp;"[@a"&amp;$1:$1-1&amp;"]"),INDIRECT(IMPORT_VAR[TABLENAME]&amp;"[@c"&amp;$1:$1-1&amp;"]"))</f>
        <v>23</v>
      </c>
      <c r="S762" s="33"/>
      <c r="T762" s="41" t="str">
        <f>IF(IMPORT[[#This Row],[b4]]="","",IMPORT[[#This Row],[b4]]-IMPORT[[#This Row],[a4]])</f>
        <v/>
      </c>
      <c r="U762" s="40">
        <f ca="1">SUM(INDIRECT(IMPORT_VAR[TABLENAME]&amp;"[@a"&amp;$1:$1-1&amp;"]"),INDIRECT(IMPORT_VAR[TABLENAME]&amp;"[@c"&amp;$1:$1-1&amp;"]"))</f>
        <v>23</v>
      </c>
      <c r="V762" s="41"/>
      <c r="W762" s="31"/>
      <c r="X762" s="39" t="str">
        <f>IF(IMPORT[[#This Row],[b5]]="","",IMPORT[[#This Row],[b5]]-IMPORT[[#This Row],[a5]])</f>
        <v/>
      </c>
      <c r="Y762" s="50">
        <f ca="1">SUM(INDIRECT(IMPORT_VAR[TABLENAME]&amp;"[@a"&amp;$1:$1-1&amp;"]"),INDIRECT(IMPORT_VAR[TABLENAME]&amp;"[@c"&amp;$1:$1-1&amp;"]"))</f>
        <v>23</v>
      </c>
      <c r="Z762" s="52" t="s">
        <v>5661</v>
      </c>
      <c r="AA762" s="51" t="s">
        <v>4200</v>
      </c>
      <c r="AB762" s="51"/>
      <c r="AC762" s="51" t="str">
        <f>CONCATENATE(IMPORT[[#This Row],[1]]," ",IMPORT[[#This Row],[2]],IF(IMPORT[[#This Row],[3]]="","",CONCATENATE(" ",IMPORT[[#This Row],[3]])))</f>
        <v>Kuas 21839-W</v>
      </c>
      <c r="AD762" s="51" t="str">
        <f>CONCATENATE("Import ",IMPORT[[#This Row],[Ket]])</f>
        <v>Import D4</v>
      </c>
      <c r="AE762" s="52">
        <v>288</v>
      </c>
      <c r="AF762" s="52" t="s">
        <v>5118</v>
      </c>
      <c r="AG762" s="52" t="s">
        <v>5780</v>
      </c>
      <c r="AH762" s="52">
        <f ca="1">IMPORT[[#This Row],[C]]</f>
        <v>23</v>
      </c>
      <c r="AI762" s="126" t="str">
        <f>CONCATENATE(IMPORT[[#This Row],[6]]," ",IMPORT[[#This Row],[7]])</f>
        <v>288 PCS</v>
      </c>
    </row>
    <row r="763" spans="1:35">
      <c r="A763" s="102">
        <v>761</v>
      </c>
      <c r="B763" s="39">
        <f ca="1">IF(IMPORT[[#This Row],[C]]&lt;1,"",ROW()-2)</f>
        <v>761</v>
      </c>
      <c r="C763" s="57" t="s">
        <v>4201</v>
      </c>
      <c r="D763" s="31" t="s">
        <v>2804</v>
      </c>
      <c r="E763" s="31">
        <v>600</v>
      </c>
      <c r="F763" s="39">
        <f ca="1">IMPORT[TT]</f>
        <v>4</v>
      </c>
      <c r="G763" s="31"/>
      <c r="H763" s="31" t="s">
        <v>4216</v>
      </c>
      <c r="I763" s="40">
        <v>4</v>
      </c>
      <c r="K763" s="39" t="str">
        <f>IF(IMPORT[[#This Row],[b1]]="","",IMPORT[[#This Row],[b1]]-IMPORT[[#This Row],[a1]])</f>
        <v/>
      </c>
      <c r="L763" s="40">
        <f ca="1">SUM(INDIRECT(IMPORT_VAR[TABLENAME]&amp;"[@a"&amp;$1:$1-1&amp;"]"),INDIRECT(IMPORT_VAR[TABLENAME]&amp;"[@c"&amp;$1:$1-1&amp;"]"))</f>
        <v>4</v>
      </c>
      <c r="M763" s="31"/>
      <c r="N763" s="39" t="str">
        <f>IF(IMPORT[[#This Row],[b2]]="","",IMPORT[[#This Row],[b2]]-IMPORT[[#This Row],[a2]])</f>
        <v/>
      </c>
      <c r="O763" s="40">
        <f ca="1">SUM(INDIRECT(IMPORT_VAR[TABLENAME]&amp;"[@a"&amp;$1:$1-1&amp;"]"),INDIRECT(IMPORT_VAR[TABLENAME]&amp;"[@c"&amp;$1:$1-1&amp;"]"))</f>
        <v>4</v>
      </c>
      <c r="P763" s="33"/>
      <c r="Q763" s="41" t="str">
        <f>IF(IMPORT[[#This Row],[b3]]="","",IMPORT[[#This Row],[b3]]-IMPORT[[#This Row],[a3]])</f>
        <v/>
      </c>
      <c r="R763" s="40">
        <f ca="1">SUM(INDIRECT(IMPORT_VAR[TABLENAME]&amp;"[@a"&amp;$1:$1-1&amp;"]"),INDIRECT(IMPORT_VAR[TABLENAME]&amp;"[@c"&amp;$1:$1-1&amp;"]"))</f>
        <v>4</v>
      </c>
      <c r="S763" s="33"/>
      <c r="T763" s="41" t="str">
        <f>IF(IMPORT[[#This Row],[b4]]="","",IMPORT[[#This Row],[b4]]-IMPORT[[#This Row],[a4]])</f>
        <v/>
      </c>
      <c r="U763" s="40">
        <f ca="1">SUM(INDIRECT(IMPORT_VAR[TABLENAME]&amp;"[@a"&amp;$1:$1-1&amp;"]"),INDIRECT(IMPORT_VAR[TABLENAME]&amp;"[@c"&amp;$1:$1-1&amp;"]"))</f>
        <v>4</v>
      </c>
      <c r="V763" s="41"/>
      <c r="W763" s="31"/>
      <c r="X763" s="39" t="str">
        <f>IF(IMPORT[[#This Row],[b5]]="","",IMPORT[[#This Row],[b5]]-IMPORT[[#This Row],[a5]])</f>
        <v/>
      </c>
      <c r="Y763" s="50">
        <f ca="1">SUM(INDIRECT(IMPORT_VAR[TABLENAME]&amp;"[@a"&amp;$1:$1-1&amp;"]"),INDIRECT(IMPORT_VAR[TABLENAME]&amp;"[@c"&amp;$1:$1-1&amp;"]"))</f>
        <v>4</v>
      </c>
      <c r="Z763" s="52" t="s">
        <v>5661</v>
      </c>
      <c r="AA763" s="51" t="s">
        <v>4201</v>
      </c>
      <c r="AB763" s="51"/>
      <c r="AC763" s="51" t="str">
        <f>CONCATENATE(IMPORT[[#This Row],[1]]," ",IMPORT[[#This Row],[2]],IF(IMPORT[[#This Row],[3]]="","",CONCATENATE(" ",IMPORT[[#This Row],[3]])))</f>
        <v>Kuas 21839-6HP</v>
      </c>
      <c r="AD763" s="51" t="str">
        <f>CONCATENATE("Import ",IMPORT[[#This Row],[Ket]])</f>
        <v>Import D4</v>
      </c>
      <c r="AE763" s="52">
        <v>600</v>
      </c>
      <c r="AF763" s="52" t="s">
        <v>5118</v>
      </c>
      <c r="AG763" s="52" t="s">
        <v>5780</v>
      </c>
      <c r="AH763" s="52">
        <f ca="1">IMPORT[[#This Row],[C]]</f>
        <v>4</v>
      </c>
      <c r="AI763" s="126" t="str">
        <f>CONCATENATE(IMPORT[[#This Row],[6]]," ",IMPORT[[#This Row],[7]])</f>
        <v>600 PCS</v>
      </c>
    </row>
    <row r="764" spans="1:35">
      <c r="A764" s="102">
        <v>762</v>
      </c>
      <c r="B764" s="39">
        <f ca="1">IF(IMPORT[[#This Row],[C]]&lt;1,"",ROW()-2)</f>
        <v>762</v>
      </c>
      <c r="C764" s="57" t="s">
        <v>4202</v>
      </c>
      <c r="D764" s="31" t="s">
        <v>2804</v>
      </c>
      <c r="E764" s="31">
        <v>600</v>
      </c>
      <c r="F764" s="39">
        <f ca="1">IMPORT[TT]</f>
        <v>4</v>
      </c>
      <c r="G764" s="31"/>
      <c r="H764" s="31" t="s">
        <v>4216</v>
      </c>
      <c r="I764" s="40">
        <v>4</v>
      </c>
      <c r="K764" s="39" t="str">
        <f>IF(IMPORT[[#This Row],[b1]]="","",IMPORT[[#This Row],[b1]]-IMPORT[[#This Row],[a1]])</f>
        <v/>
      </c>
      <c r="L764" s="40">
        <f ca="1">SUM(INDIRECT(IMPORT_VAR[TABLENAME]&amp;"[@a"&amp;$1:$1-1&amp;"]"),INDIRECT(IMPORT_VAR[TABLENAME]&amp;"[@c"&amp;$1:$1-1&amp;"]"))</f>
        <v>4</v>
      </c>
      <c r="M764" s="31"/>
      <c r="N764" s="39" t="str">
        <f>IF(IMPORT[[#This Row],[b2]]="","",IMPORT[[#This Row],[b2]]-IMPORT[[#This Row],[a2]])</f>
        <v/>
      </c>
      <c r="O764" s="40">
        <f ca="1">SUM(INDIRECT(IMPORT_VAR[TABLENAME]&amp;"[@a"&amp;$1:$1-1&amp;"]"),INDIRECT(IMPORT_VAR[TABLENAME]&amp;"[@c"&amp;$1:$1-1&amp;"]"))</f>
        <v>4</v>
      </c>
      <c r="P764" s="33"/>
      <c r="Q764" s="41" t="str">
        <f>IF(IMPORT[[#This Row],[b3]]="","",IMPORT[[#This Row],[b3]]-IMPORT[[#This Row],[a3]])</f>
        <v/>
      </c>
      <c r="R764" s="40">
        <f ca="1">SUM(INDIRECT(IMPORT_VAR[TABLENAME]&amp;"[@a"&amp;$1:$1-1&amp;"]"),INDIRECT(IMPORT_VAR[TABLENAME]&amp;"[@c"&amp;$1:$1-1&amp;"]"))</f>
        <v>4</v>
      </c>
      <c r="S764" s="33"/>
      <c r="T764" s="41" t="str">
        <f>IF(IMPORT[[#This Row],[b4]]="","",IMPORT[[#This Row],[b4]]-IMPORT[[#This Row],[a4]])</f>
        <v/>
      </c>
      <c r="U764" s="40">
        <f ca="1">SUM(INDIRECT(IMPORT_VAR[TABLENAME]&amp;"[@a"&amp;$1:$1-1&amp;"]"),INDIRECT(IMPORT_VAR[TABLENAME]&amp;"[@c"&amp;$1:$1-1&amp;"]"))</f>
        <v>4</v>
      </c>
      <c r="V764" s="41"/>
      <c r="W764" s="31"/>
      <c r="X764" s="39" t="str">
        <f>IF(IMPORT[[#This Row],[b5]]="","",IMPORT[[#This Row],[b5]]-IMPORT[[#This Row],[a5]])</f>
        <v/>
      </c>
      <c r="Y764" s="50">
        <f ca="1">SUM(INDIRECT(IMPORT_VAR[TABLENAME]&amp;"[@a"&amp;$1:$1-1&amp;"]"),INDIRECT(IMPORT_VAR[TABLENAME]&amp;"[@c"&amp;$1:$1-1&amp;"]"))</f>
        <v>4</v>
      </c>
      <c r="Z764" s="52" t="s">
        <v>5661</v>
      </c>
      <c r="AA764" s="51" t="s">
        <v>4202</v>
      </c>
      <c r="AB764" s="51"/>
      <c r="AC764" s="51" t="str">
        <f>CONCATENATE(IMPORT[[#This Row],[1]]," ",IMPORT[[#This Row],[2]],IF(IMPORT[[#This Row],[3]]="","",CONCATENATE(" ",IMPORT[[#This Row],[3]])))</f>
        <v>Kuas 21839-6H4</v>
      </c>
      <c r="AD764" s="51" t="str">
        <f>CONCATENATE("Import ",IMPORT[[#This Row],[Ket]])</f>
        <v>Import D4</v>
      </c>
      <c r="AE764" s="52">
        <v>600</v>
      </c>
      <c r="AF764" s="52" t="s">
        <v>5118</v>
      </c>
      <c r="AG764" s="52" t="s">
        <v>5780</v>
      </c>
      <c r="AH764" s="52">
        <f ca="1">IMPORT[[#This Row],[C]]</f>
        <v>4</v>
      </c>
      <c r="AI764" s="126" t="str">
        <f>CONCATENATE(IMPORT[[#This Row],[6]]," ",IMPORT[[#This Row],[7]])</f>
        <v>600 PCS</v>
      </c>
    </row>
    <row r="765" spans="1:35">
      <c r="A765" s="102">
        <v>763</v>
      </c>
      <c r="B765" s="39">
        <f ca="1">IF(IMPORT[[#This Row],[C]]&lt;1,"",ROW()-2)</f>
        <v>763</v>
      </c>
      <c r="C765" s="57" t="s">
        <v>4203</v>
      </c>
      <c r="D765" s="31" t="s">
        <v>2804</v>
      </c>
      <c r="E765" s="31">
        <v>600</v>
      </c>
      <c r="F765" s="39">
        <f ca="1">IMPORT[TT]</f>
        <v>4</v>
      </c>
      <c r="G765" s="31"/>
      <c r="H765" s="31" t="s">
        <v>4216</v>
      </c>
      <c r="I765" s="40">
        <v>4</v>
      </c>
      <c r="K765" s="39" t="str">
        <f>IF(IMPORT[[#This Row],[b1]]="","",IMPORT[[#This Row],[b1]]-IMPORT[[#This Row],[a1]])</f>
        <v/>
      </c>
      <c r="L765" s="40">
        <f ca="1">SUM(INDIRECT(IMPORT_VAR[TABLENAME]&amp;"[@a"&amp;$1:$1-1&amp;"]"),INDIRECT(IMPORT_VAR[TABLENAME]&amp;"[@c"&amp;$1:$1-1&amp;"]"))</f>
        <v>4</v>
      </c>
      <c r="M765" s="31"/>
      <c r="N765" s="39" t="str">
        <f>IF(IMPORT[[#This Row],[b2]]="","",IMPORT[[#This Row],[b2]]-IMPORT[[#This Row],[a2]])</f>
        <v/>
      </c>
      <c r="O765" s="40">
        <f ca="1">SUM(INDIRECT(IMPORT_VAR[TABLENAME]&amp;"[@a"&amp;$1:$1-1&amp;"]"),INDIRECT(IMPORT_VAR[TABLENAME]&amp;"[@c"&amp;$1:$1-1&amp;"]"))</f>
        <v>4</v>
      </c>
      <c r="P765" s="33"/>
      <c r="Q765" s="41" t="str">
        <f>IF(IMPORT[[#This Row],[b3]]="","",IMPORT[[#This Row],[b3]]-IMPORT[[#This Row],[a3]])</f>
        <v/>
      </c>
      <c r="R765" s="40">
        <f ca="1">SUM(INDIRECT(IMPORT_VAR[TABLENAME]&amp;"[@a"&amp;$1:$1-1&amp;"]"),INDIRECT(IMPORT_VAR[TABLENAME]&amp;"[@c"&amp;$1:$1-1&amp;"]"))</f>
        <v>4</v>
      </c>
      <c r="S765" s="33"/>
      <c r="T765" s="41" t="str">
        <f>IF(IMPORT[[#This Row],[b4]]="","",IMPORT[[#This Row],[b4]]-IMPORT[[#This Row],[a4]])</f>
        <v/>
      </c>
      <c r="U765" s="40">
        <f ca="1">SUM(INDIRECT(IMPORT_VAR[TABLENAME]&amp;"[@a"&amp;$1:$1-1&amp;"]"),INDIRECT(IMPORT_VAR[TABLENAME]&amp;"[@c"&amp;$1:$1-1&amp;"]"))</f>
        <v>4</v>
      </c>
      <c r="V765" s="41"/>
      <c r="W765" s="31"/>
      <c r="X765" s="39" t="str">
        <f>IF(IMPORT[[#This Row],[b5]]="","",IMPORT[[#This Row],[b5]]-IMPORT[[#This Row],[a5]])</f>
        <v/>
      </c>
      <c r="Y765" s="50">
        <f ca="1">SUM(INDIRECT(IMPORT_VAR[TABLENAME]&amp;"[@a"&amp;$1:$1-1&amp;"]"),INDIRECT(IMPORT_VAR[TABLENAME]&amp;"[@c"&amp;$1:$1-1&amp;"]"))</f>
        <v>4</v>
      </c>
      <c r="Z765" s="52" t="s">
        <v>5661</v>
      </c>
      <c r="AA765" s="51" t="s">
        <v>4203</v>
      </c>
      <c r="AB765" s="51"/>
      <c r="AC765" s="51" t="str">
        <f>CONCATENATE(IMPORT[[#This Row],[1]]," ",IMPORT[[#This Row],[2]],IF(IMPORT[[#This Row],[3]]="","",CONCATENATE(" ",IMPORT[[#This Row],[3]])))</f>
        <v>Kuas 21839-5HB</v>
      </c>
      <c r="AD765" s="51" t="str">
        <f>CONCATENATE("Import ",IMPORT[[#This Row],[Ket]])</f>
        <v>Import D4</v>
      </c>
      <c r="AE765" s="52">
        <v>600</v>
      </c>
      <c r="AF765" s="52" t="s">
        <v>5118</v>
      </c>
      <c r="AG765" s="52" t="s">
        <v>5780</v>
      </c>
      <c r="AH765" s="52">
        <f ca="1">IMPORT[[#This Row],[C]]</f>
        <v>4</v>
      </c>
      <c r="AI765" s="126" t="str">
        <f>CONCATENATE(IMPORT[[#This Row],[6]]," ",IMPORT[[#This Row],[7]])</f>
        <v>600 PCS</v>
      </c>
    </row>
    <row r="766" spans="1:35">
      <c r="A766" s="102">
        <v>764</v>
      </c>
      <c r="B766" s="39">
        <f ca="1">IF(IMPORT[[#This Row],[C]]&lt;1,"",ROW()-2)</f>
        <v>764</v>
      </c>
      <c r="C766" s="57" t="s">
        <v>4204</v>
      </c>
      <c r="D766" s="31" t="s">
        <v>2804</v>
      </c>
      <c r="E766" s="31">
        <v>600</v>
      </c>
      <c r="F766" s="39">
        <f ca="1">IMPORT[TT]</f>
        <v>9</v>
      </c>
      <c r="G766" s="31"/>
      <c r="H766" s="31" t="s">
        <v>4216</v>
      </c>
      <c r="I766" s="40">
        <v>9</v>
      </c>
      <c r="K766" s="39" t="str">
        <f>IF(IMPORT[[#This Row],[b1]]="","",IMPORT[[#This Row],[b1]]-IMPORT[[#This Row],[a1]])</f>
        <v/>
      </c>
      <c r="L766" s="40">
        <f ca="1">SUM(INDIRECT(IMPORT_VAR[TABLENAME]&amp;"[@a"&amp;$1:$1-1&amp;"]"),INDIRECT(IMPORT_VAR[TABLENAME]&amp;"[@c"&amp;$1:$1-1&amp;"]"))</f>
        <v>9</v>
      </c>
      <c r="M766" s="31"/>
      <c r="N766" s="39" t="str">
        <f>IF(IMPORT[[#This Row],[b2]]="","",IMPORT[[#This Row],[b2]]-IMPORT[[#This Row],[a2]])</f>
        <v/>
      </c>
      <c r="O766" s="40">
        <f ca="1">SUM(INDIRECT(IMPORT_VAR[TABLENAME]&amp;"[@a"&amp;$1:$1-1&amp;"]"),INDIRECT(IMPORT_VAR[TABLENAME]&amp;"[@c"&amp;$1:$1-1&amp;"]"))</f>
        <v>9</v>
      </c>
      <c r="P766" s="33"/>
      <c r="Q766" s="41" t="str">
        <f>IF(IMPORT[[#This Row],[b3]]="","",IMPORT[[#This Row],[b3]]-IMPORT[[#This Row],[a3]])</f>
        <v/>
      </c>
      <c r="R766" s="40">
        <f ca="1">SUM(INDIRECT(IMPORT_VAR[TABLENAME]&amp;"[@a"&amp;$1:$1-1&amp;"]"),INDIRECT(IMPORT_VAR[TABLENAME]&amp;"[@c"&amp;$1:$1-1&amp;"]"))</f>
        <v>9</v>
      </c>
      <c r="S766" s="33"/>
      <c r="T766" s="41" t="str">
        <f>IF(IMPORT[[#This Row],[b4]]="","",IMPORT[[#This Row],[b4]]-IMPORT[[#This Row],[a4]])</f>
        <v/>
      </c>
      <c r="U766" s="40">
        <f ca="1">SUM(INDIRECT(IMPORT_VAR[TABLENAME]&amp;"[@a"&amp;$1:$1-1&amp;"]"),INDIRECT(IMPORT_VAR[TABLENAME]&amp;"[@c"&amp;$1:$1-1&amp;"]"))</f>
        <v>9</v>
      </c>
      <c r="V766" s="41"/>
      <c r="W766" s="31"/>
      <c r="X766" s="39" t="str">
        <f>IF(IMPORT[[#This Row],[b5]]="","",IMPORT[[#This Row],[b5]]-IMPORT[[#This Row],[a5]])</f>
        <v/>
      </c>
      <c r="Y766" s="50">
        <f ca="1">SUM(INDIRECT(IMPORT_VAR[TABLENAME]&amp;"[@a"&amp;$1:$1-1&amp;"]"),INDIRECT(IMPORT_VAR[TABLENAME]&amp;"[@c"&amp;$1:$1-1&amp;"]"))</f>
        <v>9</v>
      </c>
      <c r="Z766" s="52" t="s">
        <v>5661</v>
      </c>
      <c r="AA766" s="51" t="s">
        <v>4204</v>
      </c>
      <c r="AB766" s="51"/>
      <c r="AC766" s="51" t="str">
        <f>CONCATENATE(IMPORT[[#This Row],[1]]," ",IMPORT[[#This Row],[2]],IF(IMPORT[[#This Row],[3]]="","",CONCATENATE(" ",IMPORT[[#This Row],[3]])))</f>
        <v>Kuas 21839-4Q</v>
      </c>
      <c r="AD766" s="51" t="str">
        <f>CONCATENATE("Import ",IMPORT[[#This Row],[Ket]])</f>
        <v>Import D4</v>
      </c>
      <c r="AE766" s="52">
        <v>600</v>
      </c>
      <c r="AF766" s="52" t="s">
        <v>5118</v>
      </c>
      <c r="AG766" s="52" t="s">
        <v>5780</v>
      </c>
      <c r="AH766" s="52">
        <f ca="1">IMPORT[[#This Row],[C]]</f>
        <v>9</v>
      </c>
      <c r="AI766" s="126" t="str">
        <f>CONCATENATE(IMPORT[[#This Row],[6]]," ",IMPORT[[#This Row],[7]])</f>
        <v>600 PCS</v>
      </c>
    </row>
    <row r="767" spans="1:35">
      <c r="A767" s="102">
        <v>765</v>
      </c>
      <c r="B767" s="39">
        <f ca="1">IF(IMPORT[[#This Row],[C]]&lt;1,"",ROW()-2)</f>
        <v>765</v>
      </c>
      <c r="C767" s="57" t="s">
        <v>4205</v>
      </c>
      <c r="D767" s="31" t="s">
        <v>2804</v>
      </c>
      <c r="E767" s="31">
        <v>600</v>
      </c>
      <c r="F767" s="39">
        <f ca="1">IMPORT[TT]</f>
        <v>8</v>
      </c>
      <c r="G767" s="31"/>
      <c r="H767" s="31" t="s">
        <v>4216</v>
      </c>
      <c r="I767" s="40">
        <v>8</v>
      </c>
      <c r="K767" s="39" t="str">
        <f>IF(IMPORT[[#This Row],[b1]]="","",IMPORT[[#This Row],[b1]]-IMPORT[[#This Row],[a1]])</f>
        <v/>
      </c>
      <c r="L767" s="40">
        <f ca="1">SUM(INDIRECT(IMPORT_VAR[TABLENAME]&amp;"[@a"&amp;$1:$1-1&amp;"]"),INDIRECT(IMPORT_VAR[TABLENAME]&amp;"[@c"&amp;$1:$1-1&amp;"]"))</f>
        <v>8</v>
      </c>
      <c r="M767" s="31"/>
      <c r="N767" s="39" t="str">
        <f>IF(IMPORT[[#This Row],[b2]]="","",IMPORT[[#This Row],[b2]]-IMPORT[[#This Row],[a2]])</f>
        <v/>
      </c>
      <c r="O767" s="40">
        <f ca="1">SUM(INDIRECT(IMPORT_VAR[TABLENAME]&amp;"[@a"&amp;$1:$1-1&amp;"]"),INDIRECT(IMPORT_VAR[TABLENAME]&amp;"[@c"&amp;$1:$1-1&amp;"]"))</f>
        <v>8</v>
      </c>
      <c r="P767" s="33"/>
      <c r="Q767" s="41" t="str">
        <f>IF(IMPORT[[#This Row],[b3]]="","",IMPORT[[#This Row],[b3]]-IMPORT[[#This Row],[a3]])</f>
        <v/>
      </c>
      <c r="R767" s="40">
        <f ca="1">SUM(INDIRECT(IMPORT_VAR[TABLENAME]&amp;"[@a"&amp;$1:$1-1&amp;"]"),INDIRECT(IMPORT_VAR[TABLENAME]&amp;"[@c"&amp;$1:$1-1&amp;"]"))</f>
        <v>8</v>
      </c>
      <c r="S767" s="33"/>
      <c r="T767" s="41" t="str">
        <f>IF(IMPORT[[#This Row],[b4]]="","",IMPORT[[#This Row],[b4]]-IMPORT[[#This Row],[a4]])</f>
        <v/>
      </c>
      <c r="U767" s="40">
        <f ca="1">SUM(INDIRECT(IMPORT_VAR[TABLENAME]&amp;"[@a"&amp;$1:$1-1&amp;"]"),INDIRECT(IMPORT_VAR[TABLENAME]&amp;"[@c"&amp;$1:$1-1&amp;"]"))</f>
        <v>8</v>
      </c>
      <c r="V767" s="41"/>
      <c r="W767" s="31"/>
      <c r="X767" s="39" t="str">
        <f>IF(IMPORT[[#This Row],[b5]]="","",IMPORT[[#This Row],[b5]]-IMPORT[[#This Row],[a5]])</f>
        <v/>
      </c>
      <c r="Y767" s="50">
        <f ca="1">SUM(INDIRECT(IMPORT_VAR[TABLENAME]&amp;"[@a"&amp;$1:$1-1&amp;"]"),INDIRECT(IMPORT_VAR[TABLENAME]&amp;"[@c"&amp;$1:$1-1&amp;"]"))</f>
        <v>8</v>
      </c>
      <c r="Z767" s="52" t="s">
        <v>5661</v>
      </c>
      <c r="AA767" s="51" t="s">
        <v>4205</v>
      </c>
      <c r="AB767" s="51"/>
      <c r="AC767" s="51" t="str">
        <f>CONCATENATE(IMPORT[[#This Row],[1]]," ",IMPORT[[#This Row],[2]],IF(IMPORT[[#This Row],[3]]="","",CONCATENATE(" ",IMPORT[[#This Row],[3]])))</f>
        <v>Kuas 21839-6Q</v>
      </c>
      <c r="AD767" s="51" t="str">
        <f>CONCATENATE("Import ",IMPORT[[#This Row],[Ket]])</f>
        <v>Import D4</v>
      </c>
      <c r="AE767" s="52">
        <v>600</v>
      </c>
      <c r="AF767" s="52" t="s">
        <v>5118</v>
      </c>
      <c r="AG767" s="52" t="s">
        <v>5780</v>
      </c>
      <c r="AH767" s="52">
        <f ca="1">IMPORT[[#This Row],[C]]</f>
        <v>8</v>
      </c>
      <c r="AI767" s="126" t="str">
        <f>CONCATENATE(IMPORT[[#This Row],[6]]," ",IMPORT[[#This Row],[7]])</f>
        <v>600 PCS</v>
      </c>
    </row>
    <row r="768" spans="1:35">
      <c r="A768" s="102">
        <v>766</v>
      </c>
      <c r="B768" s="39">
        <f ca="1">IF(IMPORT[[#This Row],[C]]&lt;1,"",ROW()-2)</f>
        <v>766</v>
      </c>
      <c r="C768" s="57" t="s">
        <v>4206</v>
      </c>
      <c r="D768" s="31" t="s">
        <v>2804</v>
      </c>
      <c r="E768" s="31">
        <v>2400</v>
      </c>
      <c r="F768" s="39">
        <f ca="1">IMPORT[TT]</f>
        <v>2</v>
      </c>
      <c r="G768" s="31"/>
      <c r="H768" s="31" t="s">
        <v>4216</v>
      </c>
      <c r="I768" s="40">
        <v>2</v>
      </c>
      <c r="K768" s="39" t="str">
        <f>IF(IMPORT[[#This Row],[b1]]="","",IMPORT[[#This Row],[b1]]-IMPORT[[#This Row],[a1]])</f>
        <v/>
      </c>
      <c r="L768" s="40">
        <f ca="1">SUM(INDIRECT(IMPORT_VAR[TABLENAME]&amp;"[@a"&amp;$1:$1-1&amp;"]"),INDIRECT(IMPORT_VAR[TABLENAME]&amp;"[@c"&amp;$1:$1-1&amp;"]"))</f>
        <v>2</v>
      </c>
      <c r="M768" s="31"/>
      <c r="N768" s="39" t="str">
        <f>IF(IMPORT[[#This Row],[b2]]="","",IMPORT[[#This Row],[b2]]-IMPORT[[#This Row],[a2]])</f>
        <v/>
      </c>
      <c r="O768" s="40">
        <f ca="1">SUM(INDIRECT(IMPORT_VAR[TABLENAME]&amp;"[@a"&amp;$1:$1-1&amp;"]"),INDIRECT(IMPORT_VAR[TABLENAME]&amp;"[@c"&amp;$1:$1-1&amp;"]"))</f>
        <v>2</v>
      </c>
      <c r="P768" s="33"/>
      <c r="Q768" s="41" t="str">
        <f>IF(IMPORT[[#This Row],[b3]]="","",IMPORT[[#This Row],[b3]]-IMPORT[[#This Row],[a3]])</f>
        <v/>
      </c>
      <c r="R768" s="40">
        <f ca="1">SUM(INDIRECT(IMPORT_VAR[TABLENAME]&amp;"[@a"&amp;$1:$1-1&amp;"]"),INDIRECT(IMPORT_VAR[TABLENAME]&amp;"[@c"&amp;$1:$1-1&amp;"]"))</f>
        <v>2</v>
      </c>
      <c r="S768" s="33"/>
      <c r="T768" s="41" t="str">
        <f>IF(IMPORT[[#This Row],[b4]]="","",IMPORT[[#This Row],[b4]]-IMPORT[[#This Row],[a4]])</f>
        <v/>
      </c>
      <c r="U768" s="40">
        <f ca="1">SUM(INDIRECT(IMPORT_VAR[TABLENAME]&amp;"[@a"&amp;$1:$1-1&amp;"]"),INDIRECT(IMPORT_VAR[TABLENAME]&amp;"[@c"&amp;$1:$1-1&amp;"]"))</f>
        <v>2</v>
      </c>
      <c r="V768" s="41"/>
      <c r="W768" s="31"/>
      <c r="X768" s="39" t="str">
        <f>IF(IMPORT[[#This Row],[b5]]="","",IMPORT[[#This Row],[b5]]-IMPORT[[#This Row],[a5]])</f>
        <v/>
      </c>
      <c r="Y768" s="50">
        <f ca="1">SUM(INDIRECT(IMPORT_VAR[TABLENAME]&amp;"[@a"&amp;$1:$1-1&amp;"]"),INDIRECT(IMPORT_VAR[TABLENAME]&amp;"[@c"&amp;$1:$1-1&amp;"]"))</f>
        <v>2</v>
      </c>
      <c r="Z768" s="52" t="s">
        <v>5661</v>
      </c>
      <c r="AA768" s="51" t="s">
        <v>4206</v>
      </c>
      <c r="AB768" s="51"/>
      <c r="AC768" s="51" t="str">
        <f>CONCATENATE(IMPORT[[#This Row],[1]]," ",IMPORT[[#This Row],[2]],IF(IMPORT[[#This Row],[3]]="","",CONCATENATE(" ",IMPORT[[#This Row],[3]])))</f>
        <v>Kuas A-1</v>
      </c>
      <c r="AD768" s="51" t="str">
        <f>CONCATENATE("Import ",IMPORT[[#This Row],[Ket]])</f>
        <v>Import D4</v>
      </c>
      <c r="AE768" s="52">
        <v>2400</v>
      </c>
      <c r="AF768" s="52" t="s">
        <v>5118</v>
      </c>
      <c r="AG768" s="52" t="s">
        <v>5780</v>
      </c>
      <c r="AH768" s="52">
        <f ca="1">IMPORT[[#This Row],[C]]</f>
        <v>2</v>
      </c>
      <c r="AI768" s="126" t="str">
        <f>CONCATENATE(IMPORT[[#This Row],[6]]," ",IMPORT[[#This Row],[7]])</f>
        <v>2400 PCS</v>
      </c>
    </row>
    <row r="769" spans="1:35">
      <c r="A769" s="102">
        <v>767</v>
      </c>
      <c r="B769" s="39">
        <f ca="1">IF(IMPORT[[#This Row],[C]]&lt;1,"",ROW()-2)</f>
        <v>767</v>
      </c>
      <c r="C769" s="57" t="s">
        <v>4207</v>
      </c>
      <c r="D769" s="31" t="s">
        <v>2804</v>
      </c>
      <c r="E769" s="31">
        <v>2400</v>
      </c>
      <c r="F769" s="39">
        <f ca="1">IMPORT[TT]</f>
        <v>2</v>
      </c>
      <c r="G769" s="31"/>
      <c r="H769" s="31" t="s">
        <v>4216</v>
      </c>
      <c r="I769" s="40">
        <v>2</v>
      </c>
      <c r="K769" s="39" t="str">
        <f>IF(IMPORT[[#This Row],[b1]]="","",IMPORT[[#This Row],[b1]]-IMPORT[[#This Row],[a1]])</f>
        <v/>
      </c>
      <c r="L769" s="40">
        <f ca="1">SUM(INDIRECT(IMPORT_VAR[TABLENAME]&amp;"[@a"&amp;$1:$1-1&amp;"]"),INDIRECT(IMPORT_VAR[TABLENAME]&amp;"[@c"&amp;$1:$1-1&amp;"]"))</f>
        <v>2</v>
      </c>
      <c r="M769" s="31"/>
      <c r="N769" s="39" t="str">
        <f>IF(IMPORT[[#This Row],[b2]]="","",IMPORT[[#This Row],[b2]]-IMPORT[[#This Row],[a2]])</f>
        <v/>
      </c>
      <c r="O769" s="40">
        <f ca="1">SUM(INDIRECT(IMPORT_VAR[TABLENAME]&amp;"[@a"&amp;$1:$1-1&amp;"]"),INDIRECT(IMPORT_VAR[TABLENAME]&amp;"[@c"&amp;$1:$1-1&amp;"]"))</f>
        <v>2</v>
      </c>
      <c r="P769" s="33"/>
      <c r="Q769" s="41" t="str">
        <f>IF(IMPORT[[#This Row],[b3]]="","",IMPORT[[#This Row],[b3]]-IMPORT[[#This Row],[a3]])</f>
        <v/>
      </c>
      <c r="R769" s="40">
        <f ca="1">SUM(INDIRECT(IMPORT_VAR[TABLENAME]&amp;"[@a"&amp;$1:$1-1&amp;"]"),INDIRECT(IMPORT_VAR[TABLENAME]&amp;"[@c"&amp;$1:$1-1&amp;"]"))</f>
        <v>2</v>
      </c>
      <c r="S769" s="33"/>
      <c r="T769" s="41" t="str">
        <f>IF(IMPORT[[#This Row],[b4]]="","",IMPORT[[#This Row],[b4]]-IMPORT[[#This Row],[a4]])</f>
        <v/>
      </c>
      <c r="U769" s="40">
        <f ca="1">SUM(INDIRECT(IMPORT_VAR[TABLENAME]&amp;"[@a"&amp;$1:$1-1&amp;"]"),INDIRECT(IMPORT_VAR[TABLENAME]&amp;"[@c"&amp;$1:$1-1&amp;"]"))</f>
        <v>2</v>
      </c>
      <c r="V769" s="41"/>
      <c r="W769" s="31"/>
      <c r="X769" s="39" t="str">
        <f>IF(IMPORT[[#This Row],[b5]]="","",IMPORT[[#This Row],[b5]]-IMPORT[[#This Row],[a5]])</f>
        <v/>
      </c>
      <c r="Y769" s="50">
        <f ca="1">SUM(INDIRECT(IMPORT_VAR[TABLENAME]&amp;"[@a"&amp;$1:$1-1&amp;"]"),INDIRECT(IMPORT_VAR[TABLENAME]&amp;"[@c"&amp;$1:$1-1&amp;"]"))</f>
        <v>2</v>
      </c>
      <c r="Z769" s="52" t="s">
        <v>5661</v>
      </c>
      <c r="AA769" s="51" t="s">
        <v>4207</v>
      </c>
      <c r="AB769" s="51"/>
      <c r="AC769" s="51" t="str">
        <f>CONCATENATE(IMPORT[[#This Row],[1]]," ",IMPORT[[#This Row],[2]],IF(IMPORT[[#This Row],[3]]="","",CONCATENATE(" ",IMPORT[[#This Row],[3]])))</f>
        <v>Kuas A-2</v>
      </c>
      <c r="AD769" s="51" t="str">
        <f>CONCATENATE("Import ",IMPORT[[#This Row],[Ket]])</f>
        <v>Import D4</v>
      </c>
      <c r="AE769" s="52">
        <v>2400</v>
      </c>
      <c r="AF769" s="52" t="s">
        <v>5118</v>
      </c>
      <c r="AG769" s="52" t="s">
        <v>5780</v>
      </c>
      <c r="AH769" s="52">
        <f ca="1">IMPORT[[#This Row],[C]]</f>
        <v>2</v>
      </c>
      <c r="AI769" s="126" t="str">
        <f>CONCATENATE(IMPORT[[#This Row],[6]]," ",IMPORT[[#This Row],[7]])</f>
        <v>2400 PCS</v>
      </c>
    </row>
    <row r="770" spans="1:35">
      <c r="A770" s="102">
        <v>768</v>
      </c>
      <c r="B770" s="39">
        <f ca="1">IF(IMPORT[[#This Row],[C]]&lt;1,"",ROW()-2)</f>
        <v>768</v>
      </c>
      <c r="C770" s="57" t="s">
        <v>4208</v>
      </c>
      <c r="D770" s="31" t="s">
        <v>2804</v>
      </c>
      <c r="E770" s="31">
        <v>1800</v>
      </c>
      <c r="F770" s="39">
        <f ca="1">IMPORT[TT]</f>
        <v>3</v>
      </c>
      <c r="G770" s="31"/>
      <c r="H770" s="31" t="s">
        <v>4216</v>
      </c>
      <c r="I770" s="40">
        <v>3</v>
      </c>
      <c r="K770" s="39" t="str">
        <f>IF(IMPORT[[#This Row],[b1]]="","",IMPORT[[#This Row],[b1]]-IMPORT[[#This Row],[a1]])</f>
        <v/>
      </c>
      <c r="L770" s="40">
        <f ca="1">SUM(INDIRECT(IMPORT_VAR[TABLENAME]&amp;"[@a"&amp;$1:$1-1&amp;"]"),INDIRECT(IMPORT_VAR[TABLENAME]&amp;"[@c"&amp;$1:$1-1&amp;"]"))</f>
        <v>3</v>
      </c>
      <c r="M770" s="31"/>
      <c r="N770" s="39" t="str">
        <f>IF(IMPORT[[#This Row],[b2]]="","",IMPORT[[#This Row],[b2]]-IMPORT[[#This Row],[a2]])</f>
        <v/>
      </c>
      <c r="O770" s="40">
        <f ca="1">SUM(INDIRECT(IMPORT_VAR[TABLENAME]&amp;"[@a"&amp;$1:$1-1&amp;"]"),INDIRECT(IMPORT_VAR[TABLENAME]&amp;"[@c"&amp;$1:$1-1&amp;"]"))</f>
        <v>3</v>
      </c>
      <c r="P770" s="33"/>
      <c r="Q770" s="41" t="str">
        <f>IF(IMPORT[[#This Row],[b3]]="","",IMPORT[[#This Row],[b3]]-IMPORT[[#This Row],[a3]])</f>
        <v/>
      </c>
      <c r="R770" s="40">
        <f ca="1">SUM(INDIRECT(IMPORT_VAR[TABLENAME]&amp;"[@a"&amp;$1:$1-1&amp;"]"),INDIRECT(IMPORT_VAR[TABLENAME]&amp;"[@c"&amp;$1:$1-1&amp;"]"))</f>
        <v>3</v>
      </c>
      <c r="S770" s="33"/>
      <c r="T770" s="41" t="str">
        <f>IF(IMPORT[[#This Row],[b4]]="","",IMPORT[[#This Row],[b4]]-IMPORT[[#This Row],[a4]])</f>
        <v/>
      </c>
      <c r="U770" s="40">
        <f ca="1">SUM(INDIRECT(IMPORT_VAR[TABLENAME]&amp;"[@a"&amp;$1:$1-1&amp;"]"),INDIRECT(IMPORT_VAR[TABLENAME]&amp;"[@c"&amp;$1:$1-1&amp;"]"))</f>
        <v>3</v>
      </c>
      <c r="V770" s="41"/>
      <c r="W770" s="31"/>
      <c r="X770" s="39" t="str">
        <f>IF(IMPORT[[#This Row],[b5]]="","",IMPORT[[#This Row],[b5]]-IMPORT[[#This Row],[a5]])</f>
        <v/>
      </c>
      <c r="Y770" s="50">
        <f ca="1">SUM(INDIRECT(IMPORT_VAR[TABLENAME]&amp;"[@a"&amp;$1:$1-1&amp;"]"),INDIRECT(IMPORT_VAR[TABLENAME]&amp;"[@c"&amp;$1:$1-1&amp;"]"))</f>
        <v>3</v>
      </c>
      <c r="Z770" s="52" t="s">
        <v>5661</v>
      </c>
      <c r="AA770" s="51" t="s">
        <v>4208</v>
      </c>
      <c r="AB770" s="51"/>
      <c r="AC770" s="51" t="str">
        <f>CONCATENATE(IMPORT[[#This Row],[1]]," ",IMPORT[[#This Row],[2]],IF(IMPORT[[#This Row],[3]]="","",CONCATENATE(" ",IMPORT[[#This Row],[3]])))</f>
        <v>Kuas A-10</v>
      </c>
      <c r="AD770" s="51" t="str">
        <f>CONCATENATE("Import ",IMPORT[[#This Row],[Ket]])</f>
        <v>Import D4</v>
      </c>
      <c r="AE770" s="52">
        <v>1800</v>
      </c>
      <c r="AF770" s="52" t="s">
        <v>5118</v>
      </c>
      <c r="AG770" s="52" t="s">
        <v>5780</v>
      </c>
      <c r="AH770" s="52">
        <f ca="1">IMPORT[[#This Row],[C]]</f>
        <v>3</v>
      </c>
      <c r="AI770" s="126" t="str">
        <f>CONCATENATE(IMPORT[[#This Row],[6]]," ",IMPORT[[#This Row],[7]])</f>
        <v>1800 PCS</v>
      </c>
    </row>
    <row r="771" spans="1:35">
      <c r="A771" s="102">
        <v>769</v>
      </c>
      <c r="B771" s="39">
        <f ca="1">IF(IMPORT[[#This Row],[C]]&lt;1,"",ROW()-2)</f>
        <v>769</v>
      </c>
      <c r="C771" s="57" t="s">
        <v>4209</v>
      </c>
      <c r="D771" s="31" t="s">
        <v>2804</v>
      </c>
      <c r="E771" s="31">
        <v>1800</v>
      </c>
      <c r="F771" s="39">
        <f ca="1">IMPORT[TT]</f>
        <v>3</v>
      </c>
      <c r="G771" s="31"/>
      <c r="H771" s="31" t="s">
        <v>4216</v>
      </c>
      <c r="I771" s="40">
        <v>3</v>
      </c>
      <c r="K771" s="39" t="str">
        <f>IF(IMPORT[[#This Row],[b1]]="","",IMPORT[[#This Row],[b1]]-IMPORT[[#This Row],[a1]])</f>
        <v/>
      </c>
      <c r="L771" s="40">
        <f ca="1">SUM(INDIRECT(IMPORT_VAR[TABLENAME]&amp;"[@a"&amp;$1:$1-1&amp;"]"),INDIRECT(IMPORT_VAR[TABLENAME]&amp;"[@c"&amp;$1:$1-1&amp;"]"))</f>
        <v>3</v>
      </c>
      <c r="M771" s="31"/>
      <c r="N771" s="39" t="str">
        <f>IF(IMPORT[[#This Row],[b2]]="","",IMPORT[[#This Row],[b2]]-IMPORT[[#This Row],[a2]])</f>
        <v/>
      </c>
      <c r="O771" s="40">
        <f ca="1">SUM(INDIRECT(IMPORT_VAR[TABLENAME]&amp;"[@a"&amp;$1:$1-1&amp;"]"),INDIRECT(IMPORT_VAR[TABLENAME]&amp;"[@c"&amp;$1:$1-1&amp;"]"))</f>
        <v>3</v>
      </c>
      <c r="P771" s="33"/>
      <c r="Q771" s="41" t="str">
        <f>IF(IMPORT[[#This Row],[b3]]="","",IMPORT[[#This Row],[b3]]-IMPORT[[#This Row],[a3]])</f>
        <v/>
      </c>
      <c r="R771" s="40">
        <f ca="1">SUM(INDIRECT(IMPORT_VAR[TABLENAME]&amp;"[@a"&amp;$1:$1-1&amp;"]"),INDIRECT(IMPORT_VAR[TABLENAME]&amp;"[@c"&amp;$1:$1-1&amp;"]"))</f>
        <v>3</v>
      </c>
      <c r="S771" s="33"/>
      <c r="T771" s="41" t="str">
        <f>IF(IMPORT[[#This Row],[b4]]="","",IMPORT[[#This Row],[b4]]-IMPORT[[#This Row],[a4]])</f>
        <v/>
      </c>
      <c r="U771" s="40">
        <f ca="1">SUM(INDIRECT(IMPORT_VAR[TABLENAME]&amp;"[@a"&amp;$1:$1-1&amp;"]"),INDIRECT(IMPORT_VAR[TABLENAME]&amp;"[@c"&amp;$1:$1-1&amp;"]"))</f>
        <v>3</v>
      </c>
      <c r="V771" s="41"/>
      <c r="W771" s="31"/>
      <c r="X771" s="39" t="str">
        <f>IF(IMPORT[[#This Row],[b5]]="","",IMPORT[[#This Row],[b5]]-IMPORT[[#This Row],[a5]])</f>
        <v/>
      </c>
      <c r="Y771" s="50">
        <f ca="1">SUM(INDIRECT(IMPORT_VAR[TABLENAME]&amp;"[@a"&amp;$1:$1-1&amp;"]"),INDIRECT(IMPORT_VAR[TABLENAME]&amp;"[@c"&amp;$1:$1-1&amp;"]"))</f>
        <v>3</v>
      </c>
      <c r="Z771" s="52" t="s">
        <v>5661</v>
      </c>
      <c r="AA771" s="51" t="s">
        <v>4209</v>
      </c>
      <c r="AB771" s="51"/>
      <c r="AC771" s="51" t="str">
        <f>CONCATENATE(IMPORT[[#This Row],[1]]," ",IMPORT[[#This Row],[2]],IF(IMPORT[[#This Row],[3]]="","",CONCATENATE(" ",IMPORT[[#This Row],[3]])))</f>
        <v>Kuas A-11</v>
      </c>
      <c r="AD771" s="51" t="str">
        <f>CONCATENATE("Import ",IMPORT[[#This Row],[Ket]])</f>
        <v>Import D4</v>
      </c>
      <c r="AE771" s="52">
        <v>1800</v>
      </c>
      <c r="AF771" s="52" t="s">
        <v>5118</v>
      </c>
      <c r="AG771" s="52" t="s">
        <v>5780</v>
      </c>
      <c r="AH771" s="52">
        <f ca="1">IMPORT[[#This Row],[C]]</f>
        <v>3</v>
      </c>
      <c r="AI771" s="126" t="str">
        <f>CONCATENATE(IMPORT[[#This Row],[6]]," ",IMPORT[[#This Row],[7]])</f>
        <v>1800 PCS</v>
      </c>
    </row>
    <row r="772" spans="1:35">
      <c r="A772" s="102">
        <v>770</v>
      </c>
      <c r="B772" s="39">
        <f ca="1">IF(IMPORT[[#This Row],[C]]&lt;1,"",ROW()-2)</f>
        <v>770</v>
      </c>
      <c r="C772" s="57" t="s">
        <v>4210</v>
      </c>
      <c r="D772" s="31" t="s">
        <v>2804</v>
      </c>
      <c r="E772" s="31">
        <v>1800</v>
      </c>
      <c r="F772" s="39">
        <f ca="1">IMPORT[TT]</f>
        <v>1</v>
      </c>
      <c r="G772" s="31"/>
      <c r="H772" s="31" t="s">
        <v>4216</v>
      </c>
      <c r="I772" s="40">
        <v>1</v>
      </c>
      <c r="K772" s="39" t="str">
        <f>IF(IMPORT[[#This Row],[b1]]="","",IMPORT[[#This Row],[b1]]-IMPORT[[#This Row],[a1]])</f>
        <v/>
      </c>
      <c r="L772" s="40">
        <f ca="1">SUM(INDIRECT(IMPORT_VAR[TABLENAME]&amp;"[@a"&amp;$1:$1-1&amp;"]"),INDIRECT(IMPORT_VAR[TABLENAME]&amp;"[@c"&amp;$1:$1-1&amp;"]"))</f>
        <v>1</v>
      </c>
      <c r="M772" s="31"/>
      <c r="N772" s="39" t="str">
        <f>IF(IMPORT[[#This Row],[b2]]="","",IMPORT[[#This Row],[b2]]-IMPORT[[#This Row],[a2]])</f>
        <v/>
      </c>
      <c r="O772" s="40">
        <f ca="1">SUM(INDIRECT(IMPORT_VAR[TABLENAME]&amp;"[@a"&amp;$1:$1-1&amp;"]"),INDIRECT(IMPORT_VAR[TABLENAME]&amp;"[@c"&amp;$1:$1-1&amp;"]"))</f>
        <v>1</v>
      </c>
      <c r="P772" s="33"/>
      <c r="Q772" s="41" t="str">
        <f>IF(IMPORT[[#This Row],[b3]]="","",IMPORT[[#This Row],[b3]]-IMPORT[[#This Row],[a3]])</f>
        <v/>
      </c>
      <c r="R772" s="40">
        <f ca="1">SUM(INDIRECT(IMPORT_VAR[TABLENAME]&amp;"[@a"&amp;$1:$1-1&amp;"]"),INDIRECT(IMPORT_VAR[TABLENAME]&amp;"[@c"&amp;$1:$1-1&amp;"]"))</f>
        <v>1</v>
      </c>
      <c r="S772" s="33"/>
      <c r="T772" s="41" t="str">
        <f>IF(IMPORT[[#This Row],[b4]]="","",IMPORT[[#This Row],[b4]]-IMPORT[[#This Row],[a4]])</f>
        <v/>
      </c>
      <c r="U772" s="40">
        <f ca="1">SUM(INDIRECT(IMPORT_VAR[TABLENAME]&amp;"[@a"&amp;$1:$1-1&amp;"]"),INDIRECT(IMPORT_VAR[TABLENAME]&amp;"[@c"&amp;$1:$1-1&amp;"]"))</f>
        <v>1</v>
      </c>
      <c r="V772" s="41"/>
      <c r="W772" s="31"/>
      <c r="X772" s="39" t="str">
        <f>IF(IMPORT[[#This Row],[b5]]="","",IMPORT[[#This Row],[b5]]-IMPORT[[#This Row],[a5]])</f>
        <v/>
      </c>
      <c r="Y772" s="50">
        <f ca="1">SUM(INDIRECT(IMPORT_VAR[TABLENAME]&amp;"[@a"&amp;$1:$1-1&amp;"]"),INDIRECT(IMPORT_VAR[TABLENAME]&amp;"[@c"&amp;$1:$1-1&amp;"]"))</f>
        <v>1</v>
      </c>
      <c r="Z772" s="52" t="s">
        <v>5661</v>
      </c>
      <c r="AA772" s="51" t="s">
        <v>4210</v>
      </c>
      <c r="AB772" s="51"/>
      <c r="AC772" s="51" t="str">
        <f>CONCATENATE(IMPORT[[#This Row],[1]]," ",IMPORT[[#This Row],[2]],IF(IMPORT[[#This Row],[3]]="","",CONCATENATE(" ",IMPORT[[#This Row],[3]])))</f>
        <v>Kuas A-12</v>
      </c>
      <c r="AD772" s="51" t="str">
        <f>CONCATENATE("Import ",IMPORT[[#This Row],[Ket]])</f>
        <v>Import D4</v>
      </c>
      <c r="AE772" s="52">
        <v>1800</v>
      </c>
      <c r="AF772" s="52" t="s">
        <v>5118</v>
      </c>
      <c r="AG772" s="52" t="s">
        <v>5780</v>
      </c>
      <c r="AH772" s="52">
        <f ca="1">IMPORT[[#This Row],[C]]</f>
        <v>1</v>
      </c>
      <c r="AI772" s="126" t="str">
        <f>CONCATENATE(IMPORT[[#This Row],[6]]," ",IMPORT[[#This Row],[7]])</f>
        <v>1800 PCS</v>
      </c>
    </row>
    <row r="773" spans="1:35">
      <c r="A773" s="102">
        <v>771</v>
      </c>
      <c r="B773" s="39">
        <f ca="1">IF(IMPORT[[#This Row],[C]]&lt;1,"",ROW()-2)</f>
        <v>771</v>
      </c>
      <c r="C773" s="57" t="s">
        <v>4211</v>
      </c>
      <c r="D773" s="31" t="s">
        <v>2804</v>
      </c>
      <c r="E773" s="31">
        <v>2400</v>
      </c>
      <c r="F773" s="39">
        <f ca="1">IMPORT[TT]</f>
        <v>2</v>
      </c>
      <c r="G773" s="31"/>
      <c r="H773" s="31" t="s">
        <v>4216</v>
      </c>
      <c r="I773" s="40">
        <v>2</v>
      </c>
      <c r="K773" s="39" t="str">
        <f>IF(IMPORT[[#This Row],[b1]]="","",IMPORT[[#This Row],[b1]]-IMPORT[[#This Row],[a1]])</f>
        <v/>
      </c>
      <c r="L773" s="40">
        <f ca="1">SUM(INDIRECT(IMPORT_VAR[TABLENAME]&amp;"[@a"&amp;$1:$1-1&amp;"]"),INDIRECT(IMPORT_VAR[TABLENAME]&amp;"[@c"&amp;$1:$1-1&amp;"]"))</f>
        <v>2</v>
      </c>
      <c r="M773" s="31"/>
      <c r="N773" s="39" t="str">
        <f>IF(IMPORT[[#This Row],[b2]]="","",IMPORT[[#This Row],[b2]]-IMPORT[[#This Row],[a2]])</f>
        <v/>
      </c>
      <c r="O773" s="40">
        <f ca="1">SUM(INDIRECT(IMPORT_VAR[TABLENAME]&amp;"[@a"&amp;$1:$1-1&amp;"]"),INDIRECT(IMPORT_VAR[TABLENAME]&amp;"[@c"&amp;$1:$1-1&amp;"]"))</f>
        <v>2</v>
      </c>
      <c r="P773" s="33"/>
      <c r="Q773" s="41" t="str">
        <f>IF(IMPORT[[#This Row],[b3]]="","",IMPORT[[#This Row],[b3]]-IMPORT[[#This Row],[a3]])</f>
        <v/>
      </c>
      <c r="R773" s="40">
        <f ca="1">SUM(INDIRECT(IMPORT_VAR[TABLENAME]&amp;"[@a"&amp;$1:$1-1&amp;"]"),INDIRECT(IMPORT_VAR[TABLENAME]&amp;"[@c"&amp;$1:$1-1&amp;"]"))</f>
        <v>2</v>
      </c>
      <c r="S773" s="33"/>
      <c r="T773" s="41" t="str">
        <f>IF(IMPORT[[#This Row],[b4]]="","",IMPORT[[#This Row],[b4]]-IMPORT[[#This Row],[a4]])</f>
        <v/>
      </c>
      <c r="U773" s="40">
        <f ca="1">SUM(INDIRECT(IMPORT_VAR[TABLENAME]&amp;"[@a"&amp;$1:$1-1&amp;"]"),INDIRECT(IMPORT_VAR[TABLENAME]&amp;"[@c"&amp;$1:$1-1&amp;"]"))</f>
        <v>2</v>
      </c>
      <c r="V773" s="41"/>
      <c r="W773" s="31"/>
      <c r="X773" s="39" t="str">
        <f>IF(IMPORT[[#This Row],[b5]]="","",IMPORT[[#This Row],[b5]]-IMPORT[[#This Row],[a5]])</f>
        <v/>
      </c>
      <c r="Y773" s="50">
        <f ca="1">SUM(INDIRECT(IMPORT_VAR[TABLENAME]&amp;"[@a"&amp;$1:$1-1&amp;"]"),INDIRECT(IMPORT_VAR[TABLENAME]&amp;"[@c"&amp;$1:$1-1&amp;"]"))</f>
        <v>2</v>
      </c>
      <c r="Z773" s="52" t="s">
        <v>5661</v>
      </c>
      <c r="AA773" s="51" t="s">
        <v>4211</v>
      </c>
      <c r="AB773" s="51"/>
      <c r="AC773" s="51" t="str">
        <f>CONCATENATE(IMPORT[[#This Row],[1]]," ",IMPORT[[#This Row],[2]],IF(IMPORT[[#This Row],[3]]="","",CONCATENATE(" ",IMPORT[[#This Row],[3]])))</f>
        <v>Kuas B-3</v>
      </c>
      <c r="AD773" s="51" t="str">
        <f>CONCATENATE("Import ",IMPORT[[#This Row],[Ket]])</f>
        <v>Import D4</v>
      </c>
      <c r="AE773" s="52">
        <v>2400</v>
      </c>
      <c r="AF773" s="52" t="s">
        <v>5118</v>
      </c>
      <c r="AG773" s="52" t="s">
        <v>5780</v>
      </c>
      <c r="AH773" s="52">
        <f ca="1">IMPORT[[#This Row],[C]]</f>
        <v>2</v>
      </c>
      <c r="AI773" s="126" t="str">
        <f>CONCATENATE(IMPORT[[#This Row],[6]]," ",IMPORT[[#This Row],[7]])</f>
        <v>2400 PCS</v>
      </c>
    </row>
    <row r="774" spans="1:35">
      <c r="A774" s="102">
        <v>772</v>
      </c>
      <c r="B774" s="39">
        <f ca="1">IF(IMPORT[[#This Row],[C]]&lt;1,"",ROW()-2)</f>
        <v>772</v>
      </c>
      <c r="C774" s="57" t="s">
        <v>2889</v>
      </c>
      <c r="D774" s="31" t="s">
        <v>2804</v>
      </c>
      <c r="E774" s="31">
        <v>2400</v>
      </c>
      <c r="F774" s="39">
        <f ca="1">IMPORT[TT]</f>
        <v>2</v>
      </c>
      <c r="G774" s="31"/>
      <c r="H774" s="31" t="s">
        <v>4216</v>
      </c>
      <c r="I774" s="40">
        <v>2</v>
      </c>
      <c r="K774" s="39" t="str">
        <f>IF(IMPORT[[#This Row],[b1]]="","",IMPORT[[#This Row],[b1]]-IMPORT[[#This Row],[a1]])</f>
        <v/>
      </c>
      <c r="L774" s="40">
        <f ca="1">SUM(INDIRECT(IMPORT_VAR[TABLENAME]&amp;"[@a"&amp;$1:$1-1&amp;"]"),INDIRECT(IMPORT_VAR[TABLENAME]&amp;"[@c"&amp;$1:$1-1&amp;"]"))</f>
        <v>2</v>
      </c>
      <c r="M774" s="31"/>
      <c r="N774" s="39" t="str">
        <f>IF(IMPORT[[#This Row],[b2]]="","",IMPORT[[#This Row],[b2]]-IMPORT[[#This Row],[a2]])</f>
        <v/>
      </c>
      <c r="O774" s="40">
        <f ca="1">SUM(INDIRECT(IMPORT_VAR[TABLENAME]&amp;"[@a"&amp;$1:$1-1&amp;"]"),INDIRECT(IMPORT_VAR[TABLENAME]&amp;"[@c"&amp;$1:$1-1&amp;"]"))</f>
        <v>2</v>
      </c>
      <c r="P774" s="33"/>
      <c r="Q774" s="41" t="str">
        <f>IF(IMPORT[[#This Row],[b3]]="","",IMPORT[[#This Row],[b3]]-IMPORT[[#This Row],[a3]])</f>
        <v/>
      </c>
      <c r="R774" s="40">
        <f ca="1">SUM(INDIRECT(IMPORT_VAR[TABLENAME]&amp;"[@a"&amp;$1:$1-1&amp;"]"),INDIRECT(IMPORT_VAR[TABLENAME]&amp;"[@c"&amp;$1:$1-1&amp;"]"))</f>
        <v>2</v>
      </c>
      <c r="S774" s="33"/>
      <c r="T774" s="41" t="str">
        <f>IF(IMPORT[[#This Row],[b4]]="","",IMPORT[[#This Row],[b4]]-IMPORT[[#This Row],[a4]])</f>
        <v/>
      </c>
      <c r="U774" s="40">
        <f ca="1">SUM(INDIRECT(IMPORT_VAR[TABLENAME]&amp;"[@a"&amp;$1:$1-1&amp;"]"),INDIRECT(IMPORT_VAR[TABLENAME]&amp;"[@c"&amp;$1:$1-1&amp;"]"))</f>
        <v>2</v>
      </c>
      <c r="V774" s="41"/>
      <c r="W774" s="31"/>
      <c r="X774" s="39" t="str">
        <f>IF(IMPORT[[#This Row],[b5]]="","",IMPORT[[#This Row],[b5]]-IMPORT[[#This Row],[a5]])</f>
        <v/>
      </c>
      <c r="Y774" s="50">
        <f ca="1">SUM(INDIRECT(IMPORT_VAR[TABLENAME]&amp;"[@a"&amp;$1:$1-1&amp;"]"),INDIRECT(IMPORT_VAR[TABLENAME]&amp;"[@c"&amp;$1:$1-1&amp;"]"))</f>
        <v>2</v>
      </c>
      <c r="Z774" s="52" t="s">
        <v>5661</v>
      </c>
      <c r="AA774" s="51" t="s">
        <v>2889</v>
      </c>
      <c r="AB774" s="51"/>
      <c r="AC774" s="51" t="str">
        <f>CONCATENATE(IMPORT[[#This Row],[1]]," ",IMPORT[[#This Row],[2]],IF(IMPORT[[#This Row],[3]]="","",CONCATENATE(" ",IMPORT[[#This Row],[3]])))</f>
        <v>Kuas B-4</v>
      </c>
      <c r="AD774" s="51" t="str">
        <f>CONCATENATE("Import ",IMPORT[[#This Row],[Ket]])</f>
        <v>Import D4</v>
      </c>
      <c r="AE774" s="52">
        <v>2400</v>
      </c>
      <c r="AF774" s="52" t="s">
        <v>5118</v>
      </c>
      <c r="AG774" s="52" t="s">
        <v>5780</v>
      </c>
      <c r="AH774" s="52">
        <f ca="1">IMPORT[[#This Row],[C]]</f>
        <v>2</v>
      </c>
      <c r="AI774" s="126" t="str">
        <f>CONCATENATE(IMPORT[[#This Row],[6]]," ",IMPORT[[#This Row],[7]])</f>
        <v>2400 PCS</v>
      </c>
    </row>
    <row r="775" spans="1:35">
      <c r="A775" s="102">
        <v>773</v>
      </c>
      <c r="B775" s="39">
        <f ca="1">IF(IMPORT[[#This Row],[C]]&lt;1,"",ROW()-2)</f>
        <v>773</v>
      </c>
      <c r="C775" s="57" t="s">
        <v>2890</v>
      </c>
      <c r="D775" s="31" t="s">
        <v>2804</v>
      </c>
      <c r="E775" s="31">
        <v>2400</v>
      </c>
      <c r="F775" s="39">
        <f ca="1">IMPORT[TT]</f>
        <v>2</v>
      </c>
      <c r="G775" s="31"/>
      <c r="H775" s="31" t="s">
        <v>4216</v>
      </c>
      <c r="I775" s="40">
        <v>2</v>
      </c>
      <c r="K775" s="39" t="str">
        <f>IF(IMPORT[[#This Row],[b1]]="","",IMPORT[[#This Row],[b1]]-IMPORT[[#This Row],[a1]])</f>
        <v/>
      </c>
      <c r="L775" s="40">
        <f ca="1">SUM(INDIRECT(IMPORT_VAR[TABLENAME]&amp;"[@a"&amp;$1:$1-1&amp;"]"),INDIRECT(IMPORT_VAR[TABLENAME]&amp;"[@c"&amp;$1:$1-1&amp;"]"))</f>
        <v>2</v>
      </c>
      <c r="M775" s="31"/>
      <c r="N775" s="39" t="str">
        <f>IF(IMPORT[[#This Row],[b2]]="","",IMPORT[[#This Row],[b2]]-IMPORT[[#This Row],[a2]])</f>
        <v/>
      </c>
      <c r="O775" s="40">
        <f ca="1">SUM(INDIRECT(IMPORT_VAR[TABLENAME]&amp;"[@a"&amp;$1:$1-1&amp;"]"),INDIRECT(IMPORT_VAR[TABLENAME]&amp;"[@c"&amp;$1:$1-1&amp;"]"))</f>
        <v>2</v>
      </c>
      <c r="P775" s="33"/>
      <c r="Q775" s="41" t="str">
        <f>IF(IMPORT[[#This Row],[b3]]="","",IMPORT[[#This Row],[b3]]-IMPORT[[#This Row],[a3]])</f>
        <v/>
      </c>
      <c r="R775" s="40">
        <f ca="1">SUM(INDIRECT(IMPORT_VAR[TABLENAME]&amp;"[@a"&amp;$1:$1-1&amp;"]"),INDIRECT(IMPORT_VAR[TABLENAME]&amp;"[@c"&amp;$1:$1-1&amp;"]"))</f>
        <v>2</v>
      </c>
      <c r="S775" s="33"/>
      <c r="T775" s="41" t="str">
        <f>IF(IMPORT[[#This Row],[b4]]="","",IMPORT[[#This Row],[b4]]-IMPORT[[#This Row],[a4]])</f>
        <v/>
      </c>
      <c r="U775" s="40">
        <f ca="1">SUM(INDIRECT(IMPORT_VAR[TABLENAME]&amp;"[@a"&amp;$1:$1-1&amp;"]"),INDIRECT(IMPORT_VAR[TABLENAME]&amp;"[@c"&amp;$1:$1-1&amp;"]"))</f>
        <v>2</v>
      </c>
      <c r="V775" s="41"/>
      <c r="W775" s="31"/>
      <c r="X775" s="39" t="str">
        <f>IF(IMPORT[[#This Row],[b5]]="","",IMPORT[[#This Row],[b5]]-IMPORT[[#This Row],[a5]])</f>
        <v/>
      </c>
      <c r="Y775" s="50">
        <f ca="1">SUM(INDIRECT(IMPORT_VAR[TABLENAME]&amp;"[@a"&amp;$1:$1-1&amp;"]"),INDIRECT(IMPORT_VAR[TABLENAME]&amp;"[@c"&amp;$1:$1-1&amp;"]"))</f>
        <v>2</v>
      </c>
      <c r="Z775" s="52" t="s">
        <v>5661</v>
      </c>
      <c r="AA775" s="51" t="s">
        <v>2890</v>
      </c>
      <c r="AB775" s="51"/>
      <c r="AC775" s="51" t="str">
        <f>CONCATENATE(IMPORT[[#This Row],[1]]," ",IMPORT[[#This Row],[2]],IF(IMPORT[[#This Row],[3]]="","",CONCATENATE(" ",IMPORT[[#This Row],[3]])))</f>
        <v>Kuas B-6</v>
      </c>
      <c r="AD775" s="51" t="str">
        <f>CONCATENATE("Import ",IMPORT[[#This Row],[Ket]])</f>
        <v>Import D4</v>
      </c>
      <c r="AE775" s="52">
        <v>2400</v>
      </c>
      <c r="AF775" s="52" t="s">
        <v>5118</v>
      </c>
      <c r="AG775" s="52" t="s">
        <v>5780</v>
      </c>
      <c r="AH775" s="52">
        <f ca="1">IMPORT[[#This Row],[C]]</f>
        <v>2</v>
      </c>
      <c r="AI775" s="126" t="str">
        <f>CONCATENATE(IMPORT[[#This Row],[6]]," ",IMPORT[[#This Row],[7]])</f>
        <v>2400 PCS</v>
      </c>
    </row>
    <row r="776" spans="1:35">
      <c r="A776" s="102">
        <v>774</v>
      </c>
      <c r="B776" s="39">
        <f ca="1">IF(IMPORT[[#This Row],[C]]&lt;1,"",ROW()-2)</f>
        <v>774</v>
      </c>
      <c r="C776" s="57" t="s">
        <v>4212</v>
      </c>
      <c r="D776" s="31" t="s">
        <v>2804</v>
      </c>
      <c r="E776" s="31">
        <v>1800</v>
      </c>
      <c r="F776" s="39">
        <f ca="1">IMPORT[TT]</f>
        <v>3</v>
      </c>
      <c r="G776" s="31"/>
      <c r="H776" s="31" t="s">
        <v>4216</v>
      </c>
      <c r="I776" s="40">
        <v>3</v>
      </c>
      <c r="K776" s="39" t="str">
        <f>IF(IMPORT[[#This Row],[b1]]="","",IMPORT[[#This Row],[b1]]-IMPORT[[#This Row],[a1]])</f>
        <v/>
      </c>
      <c r="L776" s="40">
        <f ca="1">SUM(INDIRECT(IMPORT_VAR[TABLENAME]&amp;"[@a"&amp;$1:$1-1&amp;"]"),INDIRECT(IMPORT_VAR[TABLENAME]&amp;"[@c"&amp;$1:$1-1&amp;"]"))</f>
        <v>3</v>
      </c>
      <c r="M776" s="31"/>
      <c r="N776" s="39" t="str">
        <f>IF(IMPORT[[#This Row],[b2]]="","",IMPORT[[#This Row],[b2]]-IMPORT[[#This Row],[a2]])</f>
        <v/>
      </c>
      <c r="O776" s="40">
        <f ca="1">SUM(INDIRECT(IMPORT_VAR[TABLENAME]&amp;"[@a"&amp;$1:$1-1&amp;"]"),INDIRECT(IMPORT_VAR[TABLENAME]&amp;"[@c"&amp;$1:$1-1&amp;"]"))</f>
        <v>3</v>
      </c>
      <c r="P776" s="33"/>
      <c r="Q776" s="41" t="str">
        <f>IF(IMPORT[[#This Row],[b3]]="","",IMPORT[[#This Row],[b3]]-IMPORT[[#This Row],[a3]])</f>
        <v/>
      </c>
      <c r="R776" s="40">
        <f ca="1">SUM(INDIRECT(IMPORT_VAR[TABLENAME]&amp;"[@a"&amp;$1:$1-1&amp;"]"),INDIRECT(IMPORT_VAR[TABLENAME]&amp;"[@c"&amp;$1:$1-1&amp;"]"))</f>
        <v>3</v>
      </c>
      <c r="S776" s="33"/>
      <c r="T776" s="41" t="str">
        <f>IF(IMPORT[[#This Row],[b4]]="","",IMPORT[[#This Row],[b4]]-IMPORT[[#This Row],[a4]])</f>
        <v/>
      </c>
      <c r="U776" s="40">
        <f ca="1">SUM(INDIRECT(IMPORT_VAR[TABLENAME]&amp;"[@a"&amp;$1:$1-1&amp;"]"),INDIRECT(IMPORT_VAR[TABLENAME]&amp;"[@c"&amp;$1:$1-1&amp;"]"))</f>
        <v>3</v>
      </c>
      <c r="V776" s="41"/>
      <c r="W776" s="31"/>
      <c r="X776" s="39" t="str">
        <f>IF(IMPORT[[#This Row],[b5]]="","",IMPORT[[#This Row],[b5]]-IMPORT[[#This Row],[a5]])</f>
        <v/>
      </c>
      <c r="Y776" s="50">
        <f ca="1">SUM(INDIRECT(IMPORT_VAR[TABLENAME]&amp;"[@a"&amp;$1:$1-1&amp;"]"),INDIRECT(IMPORT_VAR[TABLENAME]&amp;"[@c"&amp;$1:$1-1&amp;"]"))</f>
        <v>3</v>
      </c>
      <c r="Z776" s="52" t="s">
        <v>5661</v>
      </c>
      <c r="AA776" s="51" t="s">
        <v>4212</v>
      </c>
      <c r="AB776" s="51"/>
      <c r="AC776" s="51" t="str">
        <f>CONCATENATE(IMPORT[[#This Row],[1]]," ",IMPORT[[#This Row],[2]],IF(IMPORT[[#This Row],[3]]="","",CONCATENATE(" ",IMPORT[[#This Row],[3]])))</f>
        <v>Kuas B-9</v>
      </c>
      <c r="AD776" s="51" t="str">
        <f>CONCATENATE("Import ",IMPORT[[#This Row],[Ket]])</f>
        <v>Import D4</v>
      </c>
      <c r="AE776" s="52">
        <v>1800</v>
      </c>
      <c r="AF776" s="52" t="s">
        <v>5118</v>
      </c>
      <c r="AG776" s="52" t="s">
        <v>5780</v>
      </c>
      <c r="AH776" s="52">
        <f ca="1">IMPORT[[#This Row],[C]]</f>
        <v>3</v>
      </c>
      <c r="AI776" s="126" t="str">
        <f>CONCATENATE(IMPORT[[#This Row],[6]]," ",IMPORT[[#This Row],[7]])</f>
        <v>1800 PCS</v>
      </c>
    </row>
    <row r="777" spans="1:35">
      <c r="A777" s="102">
        <v>775</v>
      </c>
      <c r="B777" s="39">
        <f ca="1">IF(IMPORT[[#This Row],[C]]&lt;1,"",ROW()-2)</f>
        <v>775</v>
      </c>
      <c r="C777" s="57" t="s">
        <v>4213</v>
      </c>
      <c r="D777" s="31" t="s">
        <v>2804</v>
      </c>
      <c r="E777" s="31">
        <v>1800</v>
      </c>
      <c r="F777" s="39">
        <f ca="1">IMPORT[TT]</f>
        <v>3</v>
      </c>
      <c r="G777" s="31"/>
      <c r="H777" s="31" t="s">
        <v>4216</v>
      </c>
      <c r="I777" s="40">
        <v>3</v>
      </c>
      <c r="K777" s="39" t="str">
        <f>IF(IMPORT[[#This Row],[b1]]="","",IMPORT[[#This Row],[b1]]-IMPORT[[#This Row],[a1]])</f>
        <v/>
      </c>
      <c r="L777" s="40">
        <f ca="1">SUM(INDIRECT(IMPORT_VAR[TABLENAME]&amp;"[@a"&amp;$1:$1-1&amp;"]"),INDIRECT(IMPORT_VAR[TABLENAME]&amp;"[@c"&amp;$1:$1-1&amp;"]"))</f>
        <v>3</v>
      </c>
      <c r="M777" s="31"/>
      <c r="N777" s="39" t="str">
        <f>IF(IMPORT[[#This Row],[b2]]="","",IMPORT[[#This Row],[b2]]-IMPORT[[#This Row],[a2]])</f>
        <v/>
      </c>
      <c r="O777" s="40">
        <f ca="1">SUM(INDIRECT(IMPORT_VAR[TABLENAME]&amp;"[@a"&amp;$1:$1-1&amp;"]"),INDIRECT(IMPORT_VAR[TABLENAME]&amp;"[@c"&amp;$1:$1-1&amp;"]"))</f>
        <v>3</v>
      </c>
      <c r="P777" s="33"/>
      <c r="Q777" s="41" t="str">
        <f>IF(IMPORT[[#This Row],[b3]]="","",IMPORT[[#This Row],[b3]]-IMPORT[[#This Row],[a3]])</f>
        <v/>
      </c>
      <c r="R777" s="40">
        <f ca="1">SUM(INDIRECT(IMPORT_VAR[TABLENAME]&amp;"[@a"&amp;$1:$1-1&amp;"]"),INDIRECT(IMPORT_VAR[TABLENAME]&amp;"[@c"&amp;$1:$1-1&amp;"]"))</f>
        <v>3</v>
      </c>
      <c r="S777" s="33"/>
      <c r="T777" s="41" t="str">
        <f>IF(IMPORT[[#This Row],[b4]]="","",IMPORT[[#This Row],[b4]]-IMPORT[[#This Row],[a4]])</f>
        <v/>
      </c>
      <c r="U777" s="40">
        <f ca="1">SUM(INDIRECT(IMPORT_VAR[TABLENAME]&amp;"[@a"&amp;$1:$1-1&amp;"]"),INDIRECT(IMPORT_VAR[TABLENAME]&amp;"[@c"&amp;$1:$1-1&amp;"]"))</f>
        <v>3</v>
      </c>
      <c r="V777" s="41"/>
      <c r="W777" s="31"/>
      <c r="X777" s="39" t="str">
        <f>IF(IMPORT[[#This Row],[b5]]="","",IMPORT[[#This Row],[b5]]-IMPORT[[#This Row],[a5]])</f>
        <v/>
      </c>
      <c r="Y777" s="50">
        <f ca="1">SUM(INDIRECT(IMPORT_VAR[TABLENAME]&amp;"[@a"&amp;$1:$1-1&amp;"]"),INDIRECT(IMPORT_VAR[TABLENAME]&amp;"[@c"&amp;$1:$1-1&amp;"]"))</f>
        <v>3</v>
      </c>
      <c r="Z777" s="52" t="s">
        <v>5661</v>
      </c>
      <c r="AA777" s="51" t="s">
        <v>4213</v>
      </c>
      <c r="AB777" s="51"/>
      <c r="AC777" s="51" t="str">
        <f>CONCATENATE(IMPORT[[#This Row],[1]]," ",IMPORT[[#This Row],[2]],IF(IMPORT[[#This Row],[3]]="","",CONCATENATE(" ",IMPORT[[#This Row],[3]])))</f>
        <v>Kuas B-10</v>
      </c>
      <c r="AD777" s="51" t="str">
        <f>CONCATENATE("Import ",IMPORT[[#This Row],[Ket]])</f>
        <v>Import D4</v>
      </c>
      <c r="AE777" s="52">
        <v>1800</v>
      </c>
      <c r="AF777" s="52" t="s">
        <v>5118</v>
      </c>
      <c r="AG777" s="52" t="s">
        <v>5780</v>
      </c>
      <c r="AH777" s="52">
        <f ca="1">IMPORT[[#This Row],[C]]</f>
        <v>3</v>
      </c>
      <c r="AI777" s="126" t="str">
        <f>CONCATENATE(IMPORT[[#This Row],[6]]," ",IMPORT[[#This Row],[7]])</f>
        <v>1800 PCS</v>
      </c>
    </row>
    <row r="778" spans="1:35">
      <c r="A778" s="102">
        <v>776</v>
      </c>
      <c r="B778" s="39">
        <f ca="1">IF(IMPORT[[#This Row],[C]]&lt;1,"",ROW()-2)</f>
        <v>776</v>
      </c>
      <c r="C778" s="57" t="s">
        <v>4214</v>
      </c>
      <c r="D778" s="31" t="s">
        <v>2804</v>
      </c>
      <c r="E778" s="31">
        <v>1800</v>
      </c>
      <c r="F778" s="39">
        <f ca="1">IMPORT[TT]</f>
        <v>3</v>
      </c>
      <c r="G778" s="31"/>
      <c r="H778" s="31" t="s">
        <v>4216</v>
      </c>
      <c r="I778" s="40">
        <v>3</v>
      </c>
      <c r="K778" s="39" t="str">
        <f>IF(IMPORT[[#This Row],[b1]]="","",IMPORT[[#This Row],[b1]]-IMPORT[[#This Row],[a1]])</f>
        <v/>
      </c>
      <c r="L778" s="40">
        <f ca="1">SUM(INDIRECT(IMPORT_VAR[TABLENAME]&amp;"[@a"&amp;$1:$1-1&amp;"]"),INDIRECT(IMPORT_VAR[TABLENAME]&amp;"[@c"&amp;$1:$1-1&amp;"]"))</f>
        <v>3</v>
      </c>
      <c r="M778" s="31"/>
      <c r="N778" s="39" t="str">
        <f>IF(IMPORT[[#This Row],[b2]]="","",IMPORT[[#This Row],[b2]]-IMPORT[[#This Row],[a2]])</f>
        <v/>
      </c>
      <c r="O778" s="40">
        <f ca="1">SUM(INDIRECT(IMPORT_VAR[TABLENAME]&amp;"[@a"&amp;$1:$1-1&amp;"]"),INDIRECT(IMPORT_VAR[TABLENAME]&amp;"[@c"&amp;$1:$1-1&amp;"]"))</f>
        <v>3</v>
      </c>
      <c r="P778" s="33"/>
      <c r="Q778" s="41" t="str">
        <f>IF(IMPORT[[#This Row],[b3]]="","",IMPORT[[#This Row],[b3]]-IMPORT[[#This Row],[a3]])</f>
        <v/>
      </c>
      <c r="R778" s="40">
        <f ca="1">SUM(INDIRECT(IMPORT_VAR[TABLENAME]&amp;"[@a"&amp;$1:$1-1&amp;"]"),INDIRECT(IMPORT_VAR[TABLENAME]&amp;"[@c"&amp;$1:$1-1&amp;"]"))</f>
        <v>3</v>
      </c>
      <c r="S778" s="33"/>
      <c r="T778" s="41" t="str">
        <f>IF(IMPORT[[#This Row],[b4]]="","",IMPORT[[#This Row],[b4]]-IMPORT[[#This Row],[a4]])</f>
        <v/>
      </c>
      <c r="U778" s="40">
        <f ca="1">SUM(INDIRECT(IMPORT_VAR[TABLENAME]&amp;"[@a"&amp;$1:$1-1&amp;"]"),INDIRECT(IMPORT_VAR[TABLENAME]&amp;"[@c"&amp;$1:$1-1&amp;"]"))</f>
        <v>3</v>
      </c>
      <c r="V778" s="41"/>
      <c r="W778" s="31"/>
      <c r="X778" s="39" t="str">
        <f>IF(IMPORT[[#This Row],[b5]]="","",IMPORT[[#This Row],[b5]]-IMPORT[[#This Row],[a5]])</f>
        <v/>
      </c>
      <c r="Y778" s="50">
        <f ca="1">SUM(INDIRECT(IMPORT_VAR[TABLENAME]&amp;"[@a"&amp;$1:$1-1&amp;"]"),INDIRECT(IMPORT_VAR[TABLENAME]&amp;"[@c"&amp;$1:$1-1&amp;"]"))</f>
        <v>3</v>
      </c>
      <c r="Z778" s="52" t="s">
        <v>5661</v>
      </c>
      <c r="AA778" s="51" t="s">
        <v>4214</v>
      </c>
      <c r="AB778" s="51"/>
      <c r="AC778" s="51" t="str">
        <f>CONCATENATE(IMPORT[[#This Row],[1]]," ",IMPORT[[#This Row],[2]],IF(IMPORT[[#This Row],[3]]="","",CONCATENATE(" ",IMPORT[[#This Row],[3]])))</f>
        <v>Kuas B-11</v>
      </c>
      <c r="AD778" s="51" t="str">
        <f>CONCATENATE("Import ",IMPORT[[#This Row],[Ket]])</f>
        <v>Import D4</v>
      </c>
      <c r="AE778" s="52">
        <v>1800</v>
      </c>
      <c r="AF778" s="52" t="s">
        <v>5118</v>
      </c>
      <c r="AG778" s="52" t="s">
        <v>5780</v>
      </c>
      <c r="AH778" s="52">
        <f ca="1">IMPORT[[#This Row],[C]]</f>
        <v>3</v>
      </c>
      <c r="AI778" s="126" t="str">
        <f>CONCATENATE(IMPORT[[#This Row],[6]]," ",IMPORT[[#This Row],[7]])</f>
        <v>1800 PCS</v>
      </c>
    </row>
    <row r="779" spans="1:35">
      <c r="A779" s="102">
        <v>777</v>
      </c>
      <c r="B779" s="39">
        <f ca="1">IF(IMPORT[[#This Row],[C]]&lt;1,"",ROW()-2)</f>
        <v>777</v>
      </c>
      <c r="C779" s="57" t="s">
        <v>4215</v>
      </c>
      <c r="D779" s="31" t="s">
        <v>2804</v>
      </c>
      <c r="E779" s="31">
        <v>1800</v>
      </c>
      <c r="F779" s="39">
        <f ca="1">IMPORT[TT]</f>
        <v>3</v>
      </c>
      <c r="G779" s="31"/>
      <c r="H779" s="31" t="s">
        <v>4216</v>
      </c>
      <c r="I779" s="40">
        <v>3</v>
      </c>
      <c r="K779" s="39" t="str">
        <f>IF(IMPORT[[#This Row],[b1]]="","",IMPORT[[#This Row],[b1]]-IMPORT[[#This Row],[a1]])</f>
        <v/>
      </c>
      <c r="L779" s="40">
        <f ca="1">SUM(INDIRECT(IMPORT_VAR[TABLENAME]&amp;"[@a"&amp;$1:$1-1&amp;"]"),INDIRECT(IMPORT_VAR[TABLENAME]&amp;"[@c"&amp;$1:$1-1&amp;"]"))</f>
        <v>3</v>
      </c>
      <c r="M779" s="31"/>
      <c r="N779" s="39" t="str">
        <f>IF(IMPORT[[#This Row],[b2]]="","",IMPORT[[#This Row],[b2]]-IMPORT[[#This Row],[a2]])</f>
        <v/>
      </c>
      <c r="O779" s="40">
        <f ca="1">SUM(INDIRECT(IMPORT_VAR[TABLENAME]&amp;"[@a"&amp;$1:$1-1&amp;"]"),INDIRECT(IMPORT_VAR[TABLENAME]&amp;"[@c"&amp;$1:$1-1&amp;"]"))</f>
        <v>3</v>
      </c>
      <c r="P779" s="33"/>
      <c r="Q779" s="41" t="str">
        <f>IF(IMPORT[[#This Row],[b3]]="","",IMPORT[[#This Row],[b3]]-IMPORT[[#This Row],[a3]])</f>
        <v/>
      </c>
      <c r="R779" s="40">
        <f ca="1">SUM(INDIRECT(IMPORT_VAR[TABLENAME]&amp;"[@a"&amp;$1:$1-1&amp;"]"),INDIRECT(IMPORT_VAR[TABLENAME]&amp;"[@c"&amp;$1:$1-1&amp;"]"))</f>
        <v>3</v>
      </c>
      <c r="S779" s="33"/>
      <c r="T779" s="41" t="str">
        <f>IF(IMPORT[[#This Row],[b4]]="","",IMPORT[[#This Row],[b4]]-IMPORT[[#This Row],[a4]])</f>
        <v/>
      </c>
      <c r="U779" s="40">
        <f ca="1">SUM(INDIRECT(IMPORT_VAR[TABLENAME]&amp;"[@a"&amp;$1:$1-1&amp;"]"),INDIRECT(IMPORT_VAR[TABLENAME]&amp;"[@c"&amp;$1:$1-1&amp;"]"))</f>
        <v>3</v>
      </c>
      <c r="V779" s="41"/>
      <c r="W779" s="31"/>
      <c r="X779" s="39" t="str">
        <f>IF(IMPORT[[#This Row],[b5]]="","",IMPORT[[#This Row],[b5]]-IMPORT[[#This Row],[a5]])</f>
        <v/>
      </c>
      <c r="Y779" s="50">
        <f ca="1">SUM(INDIRECT(IMPORT_VAR[TABLENAME]&amp;"[@a"&amp;$1:$1-1&amp;"]"),INDIRECT(IMPORT_VAR[TABLENAME]&amp;"[@c"&amp;$1:$1-1&amp;"]"))</f>
        <v>3</v>
      </c>
      <c r="Z779" s="52" t="s">
        <v>5661</v>
      </c>
      <c r="AA779" s="51" t="s">
        <v>4215</v>
      </c>
      <c r="AB779" s="51"/>
      <c r="AC779" s="51" t="str">
        <f>CONCATENATE(IMPORT[[#This Row],[1]]," ",IMPORT[[#This Row],[2]],IF(IMPORT[[#This Row],[3]]="","",CONCATENATE(" ",IMPORT[[#This Row],[3]])))</f>
        <v>Kuas B-12</v>
      </c>
      <c r="AD779" s="51" t="str">
        <f>CONCATENATE("Import ",IMPORT[[#This Row],[Ket]])</f>
        <v>Import D4</v>
      </c>
      <c r="AE779" s="52">
        <v>1800</v>
      </c>
      <c r="AF779" s="52" t="s">
        <v>5118</v>
      </c>
      <c r="AG779" s="52" t="s">
        <v>5780</v>
      </c>
      <c r="AH779" s="52">
        <f ca="1">IMPORT[[#This Row],[C]]</f>
        <v>3</v>
      </c>
      <c r="AI779" s="126" t="str">
        <f>CONCATENATE(IMPORT[[#This Row],[6]]," ",IMPORT[[#This Row],[7]])</f>
        <v>1800 PCS</v>
      </c>
    </row>
    <row r="780" spans="1:35">
      <c r="A780" s="102">
        <v>778</v>
      </c>
      <c r="B780" s="39">
        <f ca="1">IF(IMPORT[[#This Row],[C]]&lt;1,"",ROW()-2)</f>
        <v>778</v>
      </c>
      <c r="C780" s="57" t="s">
        <v>4106</v>
      </c>
      <c r="D780" s="31" t="s">
        <v>2953</v>
      </c>
      <c r="E780" s="31">
        <v>1000</v>
      </c>
      <c r="F780" s="39">
        <f ca="1">IMPORT[TT]</f>
        <v>6</v>
      </c>
      <c r="G780" s="31"/>
      <c r="H780" s="31" t="s">
        <v>4216</v>
      </c>
      <c r="I780" s="40">
        <v>6</v>
      </c>
      <c r="K780" s="39" t="str">
        <f>IF(IMPORT[[#This Row],[b1]]="","",IMPORT[[#This Row],[b1]]-IMPORT[[#This Row],[a1]])</f>
        <v/>
      </c>
      <c r="L780" s="40">
        <f ca="1">SUM(INDIRECT(IMPORT_VAR[TABLENAME]&amp;"[@a"&amp;$1:$1-1&amp;"]"),INDIRECT(IMPORT_VAR[TABLENAME]&amp;"[@c"&amp;$1:$1-1&amp;"]"))</f>
        <v>6</v>
      </c>
      <c r="M780" s="31"/>
      <c r="N780" s="39" t="str">
        <f>IF(IMPORT[[#This Row],[b2]]="","",IMPORT[[#This Row],[b2]]-IMPORT[[#This Row],[a2]])</f>
        <v/>
      </c>
      <c r="O780" s="40">
        <f ca="1">SUM(INDIRECT(IMPORT_VAR[TABLENAME]&amp;"[@a"&amp;$1:$1-1&amp;"]"),INDIRECT(IMPORT_VAR[TABLENAME]&amp;"[@c"&amp;$1:$1-1&amp;"]"))</f>
        <v>6</v>
      </c>
      <c r="P780" s="33"/>
      <c r="Q780" s="41" t="str">
        <f>IF(IMPORT[[#This Row],[b3]]="","",IMPORT[[#This Row],[b3]]-IMPORT[[#This Row],[a3]])</f>
        <v/>
      </c>
      <c r="R780" s="40">
        <f ca="1">SUM(INDIRECT(IMPORT_VAR[TABLENAME]&amp;"[@a"&amp;$1:$1-1&amp;"]"),INDIRECT(IMPORT_VAR[TABLENAME]&amp;"[@c"&amp;$1:$1-1&amp;"]"))</f>
        <v>6</v>
      </c>
      <c r="S780" s="33"/>
      <c r="T780" s="41" t="str">
        <f>IF(IMPORT[[#This Row],[b4]]="","",IMPORT[[#This Row],[b4]]-IMPORT[[#This Row],[a4]])</f>
        <v/>
      </c>
      <c r="U780" s="40">
        <f ca="1">SUM(INDIRECT(IMPORT_VAR[TABLENAME]&amp;"[@a"&amp;$1:$1-1&amp;"]"),INDIRECT(IMPORT_VAR[TABLENAME]&amp;"[@c"&amp;$1:$1-1&amp;"]"))</f>
        <v>6</v>
      </c>
      <c r="V780" s="41"/>
      <c r="W780" s="31"/>
      <c r="X780" s="39" t="str">
        <f>IF(IMPORT[[#This Row],[b5]]="","",IMPORT[[#This Row],[b5]]-IMPORT[[#This Row],[a5]])</f>
        <v/>
      </c>
      <c r="Y780" s="50">
        <f ca="1">SUM(INDIRECT(IMPORT_VAR[TABLENAME]&amp;"[@a"&amp;$1:$1-1&amp;"]"),INDIRECT(IMPORT_VAR[TABLENAME]&amp;"[@c"&amp;$1:$1-1&amp;"]"))</f>
        <v>6</v>
      </c>
      <c r="Z780" s="52" t="s">
        <v>5664</v>
      </c>
      <c r="AA780" s="51" t="s">
        <v>4106</v>
      </c>
      <c r="AB780" s="51"/>
      <c r="AC780" s="51" t="str">
        <f>CONCATENATE(IMPORT[[#This Row],[1]]," ",IMPORT[[#This Row],[2]],IF(IMPORT[[#This Row],[3]]="","",CONCATENATE(" ",IMPORT[[#This Row],[3]])))</f>
        <v>Clip JP-38</v>
      </c>
      <c r="AD780" s="51" t="str">
        <f>CONCATENATE("Import ",IMPORT[[#This Row],[Ket]])</f>
        <v>Import D4</v>
      </c>
      <c r="AE780" s="52">
        <v>1000</v>
      </c>
      <c r="AF780" s="52" t="s">
        <v>5118</v>
      </c>
      <c r="AG780" s="52" t="s">
        <v>5780</v>
      </c>
      <c r="AH780" s="52">
        <f ca="1">IMPORT[[#This Row],[C]]</f>
        <v>6</v>
      </c>
      <c r="AI780" s="126" t="str">
        <f>CONCATENATE(IMPORT[[#This Row],[6]]," ",IMPORT[[#This Row],[7]])</f>
        <v>1000 PCS</v>
      </c>
    </row>
    <row r="781" spans="1:35">
      <c r="A781" s="102">
        <v>779</v>
      </c>
      <c r="B781" s="39">
        <f ca="1">IF(IMPORT[[#This Row],[C]]&lt;1,"",ROW()-2)</f>
        <v>779</v>
      </c>
      <c r="C781" s="57" t="s">
        <v>4193</v>
      </c>
      <c r="D781" s="31" t="s">
        <v>2763</v>
      </c>
      <c r="E781" s="31">
        <v>480</v>
      </c>
      <c r="F781" s="39">
        <f ca="1">IMPORT[TT]</f>
        <v>27</v>
      </c>
      <c r="G781" s="31"/>
      <c r="H781" s="31" t="s">
        <v>4241</v>
      </c>
      <c r="I781" s="40">
        <v>27</v>
      </c>
      <c r="K781" s="39" t="str">
        <f>IF(IMPORT[[#This Row],[b1]]="","",IMPORT[[#This Row],[b1]]-IMPORT[[#This Row],[a1]])</f>
        <v/>
      </c>
      <c r="L781" s="40">
        <f ca="1">SUM(INDIRECT(IMPORT_VAR[TABLENAME]&amp;"[@a"&amp;$1:$1-1&amp;"]"),INDIRECT(IMPORT_VAR[TABLENAME]&amp;"[@c"&amp;$1:$1-1&amp;"]"))</f>
        <v>27</v>
      </c>
      <c r="M781" s="31"/>
      <c r="N781" s="39" t="str">
        <f>IF(IMPORT[[#This Row],[b2]]="","",IMPORT[[#This Row],[b2]]-IMPORT[[#This Row],[a2]])</f>
        <v/>
      </c>
      <c r="O781" s="40">
        <f ca="1">SUM(INDIRECT(IMPORT_VAR[TABLENAME]&amp;"[@a"&amp;$1:$1-1&amp;"]"),INDIRECT(IMPORT_VAR[TABLENAME]&amp;"[@c"&amp;$1:$1-1&amp;"]"))</f>
        <v>27</v>
      </c>
      <c r="P781" s="33"/>
      <c r="Q781" s="41" t="str">
        <f>IF(IMPORT[[#This Row],[b3]]="","",IMPORT[[#This Row],[b3]]-IMPORT[[#This Row],[a3]])</f>
        <v/>
      </c>
      <c r="R781" s="40">
        <f ca="1">SUM(INDIRECT(IMPORT_VAR[TABLENAME]&amp;"[@a"&amp;$1:$1-1&amp;"]"),INDIRECT(IMPORT_VAR[TABLENAME]&amp;"[@c"&amp;$1:$1-1&amp;"]"))</f>
        <v>27</v>
      </c>
      <c r="S781" s="33"/>
      <c r="T781" s="41" t="str">
        <f>IF(IMPORT[[#This Row],[b4]]="","",IMPORT[[#This Row],[b4]]-IMPORT[[#This Row],[a4]])</f>
        <v/>
      </c>
      <c r="U781" s="40">
        <f ca="1">SUM(INDIRECT(IMPORT_VAR[TABLENAME]&amp;"[@a"&amp;$1:$1-1&amp;"]"),INDIRECT(IMPORT_VAR[TABLENAME]&amp;"[@c"&amp;$1:$1-1&amp;"]"))</f>
        <v>27</v>
      </c>
      <c r="V781" s="41"/>
      <c r="W781" s="31"/>
      <c r="X781" s="39" t="str">
        <f>IF(IMPORT[[#This Row],[b5]]="","",IMPORT[[#This Row],[b5]]-IMPORT[[#This Row],[a5]])</f>
        <v/>
      </c>
      <c r="Y781" s="50">
        <f ca="1">SUM(INDIRECT(IMPORT_VAR[TABLENAME]&amp;"[@a"&amp;$1:$1-1&amp;"]"),INDIRECT(IMPORT_VAR[TABLENAME]&amp;"[@c"&amp;$1:$1-1&amp;"]"))</f>
        <v>27</v>
      </c>
      <c r="Z781" s="52" t="s">
        <v>2763</v>
      </c>
      <c r="AA781" s="52" t="s">
        <v>4193</v>
      </c>
      <c r="AB781" s="51"/>
      <c r="AC781" s="51" t="str">
        <f>CONCATENATE(IMPORT[[#This Row],[1]]," ",IMPORT[[#This Row],[2]],IF(IMPORT[[#This Row],[3]]="","",CONCATENATE(" ",IMPORT[[#This Row],[3]])))</f>
        <v>Pocket GG-M</v>
      </c>
      <c r="AD781" s="51" t="str">
        <f>CONCATENATE("Import ",IMPORT[[#This Row],[Ket]])</f>
        <v>Import D5</v>
      </c>
      <c r="AE781" s="52">
        <v>480</v>
      </c>
      <c r="AF781" s="52" t="s">
        <v>5118</v>
      </c>
      <c r="AG781" s="52" t="s">
        <v>5780</v>
      </c>
      <c r="AH781" s="52">
        <f ca="1">IMPORT[[#This Row],[C]]</f>
        <v>27</v>
      </c>
      <c r="AI781" s="126" t="str">
        <f>CONCATENATE(IMPORT[[#This Row],[6]]," ",IMPORT[[#This Row],[7]])</f>
        <v>480 PCS</v>
      </c>
    </row>
    <row r="782" spans="1:35">
      <c r="A782" s="102">
        <v>780</v>
      </c>
      <c r="B782" s="42">
        <f ca="1">IF(IMPORT[[#This Row],[C]]&lt;1,"",ROW()-2)</f>
        <v>780</v>
      </c>
      <c r="C782" s="113" t="s">
        <v>4194</v>
      </c>
      <c r="D782" s="36" t="s">
        <v>2763</v>
      </c>
      <c r="E782" s="36">
        <v>360</v>
      </c>
      <c r="F782" s="42">
        <f ca="1">IMPORT[TT]</f>
        <v>30</v>
      </c>
      <c r="G782" s="36"/>
      <c r="H782" s="36" t="s">
        <v>4241</v>
      </c>
      <c r="I782" s="43">
        <v>30</v>
      </c>
      <c r="K782" s="42" t="str">
        <f>IF(IMPORT[[#This Row],[b1]]="","",IMPORT[[#This Row],[b1]]-IMPORT[[#This Row],[a1]])</f>
        <v/>
      </c>
      <c r="L782" s="43">
        <f ca="1">SUM(INDIRECT(IMPORT_VAR[TABLENAME]&amp;"[@a"&amp;$1:$1-1&amp;"]"),INDIRECT(IMPORT_VAR[TABLENAME]&amp;"[@c"&amp;$1:$1-1&amp;"]"))</f>
        <v>30</v>
      </c>
      <c r="M782" s="36"/>
      <c r="N782" s="42" t="str">
        <f>IF(IMPORT[[#This Row],[b2]]="","",IMPORT[[#This Row],[b2]]-IMPORT[[#This Row],[a2]])</f>
        <v/>
      </c>
      <c r="O782" s="43">
        <f ca="1">SUM(INDIRECT(IMPORT_VAR[TABLENAME]&amp;"[@a"&amp;$1:$1-1&amp;"]"),INDIRECT(IMPORT_VAR[TABLENAME]&amp;"[@c"&amp;$1:$1-1&amp;"]"))</f>
        <v>30</v>
      </c>
      <c r="P782" s="38"/>
      <c r="Q782" s="44" t="str">
        <f>IF(IMPORT[[#This Row],[b3]]="","",IMPORT[[#This Row],[b3]]-IMPORT[[#This Row],[a3]])</f>
        <v/>
      </c>
      <c r="R782" s="43">
        <f ca="1">SUM(INDIRECT(IMPORT_VAR[TABLENAME]&amp;"[@a"&amp;$1:$1-1&amp;"]"),INDIRECT(IMPORT_VAR[TABLENAME]&amp;"[@c"&amp;$1:$1-1&amp;"]"))</f>
        <v>30</v>
      </c>
      <c r="S782" s="38"/>
      <c r="T782" s="44" t="str">
        <f>IF(IMPORT[[#This Row],[b4]]="","",IMPORT[[#This Row],[b4]]-IMPORT[[#This Row],[a4]])</f>
        <v/>
      </c>
      <c r="U782" s="43">
        <f ca="1">SUM(INDIRECT(IMPORT_VAR[TABLENAME]&amp;"[@a"&amp;$1:$1-1&amp;"]"),INDIRECT(IMPORT_VAR[TABLENAME]&amp;"[@c"&amp;$1:$1-1&amp;"]"))</f>
        <v>30</v>
      </c>
      <c r="V782" s="44"/>
      <c r="W782" s="36"/>
      <c r="X782" s="55" t="str">
        <f>IF(IMPORT[[#This Row],[b5]]="","",IMPORT[[#This Row],[b5]]-IMPORT[[#This Row],[a5]])</f>
        <v/>
      </c>
      <c r="Y782" s="50">
        <f ca="1">SUM(INDIRECT(IMPORT_VAR[TABLENAME]&amp;"[@a"&amp;$1:$1-1&amp;"]"),INDIRECT(IMPORT_VAR[TABLENAME]&amp;"[@c"&amp;$1:$1-1&amp;"]"))</f>
        <v>30</v>
      </c>
      <c r="Z782" s="51" t="s">
        <v>2763</v>
      </c>
      <c r="AA782" s="52" t="s">
        <v>4194</v>
      </c>
      <c r="AB782" s="51"/>
      <c r="AC782" s="51" t="str">
        <f>CONCATENATE(IMPORT[[#This Row],[1]]," ",IMPORT[[#This Row],[2]],IF(IMPORT[[#This Row],[3]]="","",CONCATENATE(" ",IMPORT[[#This Row],[3]])))</f>
        <v>Pocket GG-L</v>
      </c>
      <c r="AD782" s="51" t="str">
        <f>CONCATENATE("Import ",IMPORT[[#This Row],[Ket]])</f>
        <v>Import D5</v>
      </c>
      <c r="AE782" s="52">
        <v>360</v>
      </c>
      <c r="AF782" s="52" t="s">
        <v>5118</v>
      </c>
      <c r="AG782" s="52" t="s">
        <v>5780</v>
      </c>
      <c r="AH782" s="52">
        <f ca="1">IMPORT[[#This Row],[C]]</f>
        <v>30</v>
      </c>
      <c r="AI782" s="126" t="str">
        <f>CONCATENATE(IMPORT[[#This Row],[6]]," ",IMPORT[[#This Row],[7]])</f>
        <v>360 PCS</v>
      </c>
    </row>
    <row r="783" spans="1:35">
      <c r="A783" s="102">
        <v>781</v>
      </c>
      <c r="B783" s="42">
        <f ca="1">IF(IMPORT[[#This Row],[C]]&lt;1,"",ROW()-2)</f>
        <v>781</v>
      </c>
      <c r="C783" s="113" t="s">
        <v>3242</v>
      </c>
      <c r="D783" s="36" t="s">
        <v>2763</v>
      </c>
      <c r="E783" s="36">
        <v>720</v>
      </c>
      <c r="F783" s="42">
        <f ca="1">IMPORT[TT]</f>
        <v>44</v>
      </c>
      <c r="G783" s="36"/>
      <c r="H783" s="36" t="s">
        <v>4241</v>
      </c>
      <c r="I783" s="43">
        <v>44</v>
      </c>
      <c r="K783" s="42" t="str">
        <f>IF(IMPORT[[#This Row],[b1]]="","",IMPORT[[#This Row],[b1]]-IMPORT[[#This Row],[a1]])</f>
        <v/>
      </c>
      <c r="L783" s="43">
        <f ca="1">SUM(INDIRECT(IMPORT_VAR[TABLENAME]&amp;"[@a"&amp;$1:$1-1&amp;"]"),INDIRECT(IMPORT_VAR[TABLENAME]&amp;"[@c"&amp;$1:$1-1&amp;"]"))</f>
        <v>44</v>
      </c>
      <c r="M783" s="36"/>
      <c r="N783" s="42" t="str">
        <f>IF(IMPORT[[#This Row],[b2]]="","",IMPORT[[#This Row],[b2]]-IMPORT[[#This Row],[a2]])</f>
        <v/>
      </c>
      <c r="O783" s="43">
        <f ca="1">SUM(INDIRECT(IMPORT_VAR[TABLENAME]&amp;"[@a"&amp;$1:$1-1&amp;"]"),INDIRECT(IMPORT_VAR[TABLENAME]&amp;"[@c"&amp;$1:$1-1&amp;"]"))</f>
        <v>44</v>
      </c>
      <c r="P783" s="38"/>
      <c r="Q783" s="44" t="str">
        <f>IF(IMPORT[[#This Row],[b3]]="","",IMPORT[[#This Row],[b3]]-IMPORT[[#This Row],[a3]])</f>
        <v/>
      </c>
      <c r="R783" s="43">
        <f ca="1">SUM(INDIRECT(IMPORT_VAR[TABLENAME]&amp;"[@a"&amp;$1:$1-1&amp;"]"),INDIRECT(IMPORT_VAR[TABLENAME]&amp;"[@c"&amp;$1:$1-1&amp;"]"))</f>
        <v>44</v>
      </c>
      <c r="S783" s="38"/>
      <c r="T783" s="44" t="str">
        <f>IF(IMPORT[[#This Row],[b4]]="","",IMPORT[[#This Row],[b4]]-IMPORT[[#This Row],[a4]])</f>
        <v/>
      </c>
      <c r="U783" s="43">
        <f ca="1">SUM(INDIRECT(IMPORT_VAR[TABLENAME]&amp;"[@a"&amp;$1:$1-1&amp;"]"),INDIRECT(IMPORT_VAR[TABLENAME]&amp;"[@c"&amp;$1:$1-1&amp;"]"))</f>
        <v>44</v>
      </c>
      <c r="V783" s="44"/>
      <c r="W783" s="36"/>
      <c r="X783" s="55" t="str">
        <f>IF(IMPORT[[#This Row],[b5]]="","",IMPORT[[#This Row],[b5]]-IMPORT[[#This Row],[a5]])</f>
        <v/>
      </c>
      <c r="Y783" s="50">
        <f ca="1">SUM(INDIRECT(IMPORT_VAR[TABLENAME]&amp;"[@a"&amp;$1:$1-1&amp;"]"),INDIRECT(IMPORT_VAR[TABLENAME]&amp;"[@c"&amp;$1:$1-1&amp;"]"))</f>
        <v>44</v>
      </c>
      <c r="Z783" s="51" t="s">
        <v>2763</v>
      </c>
      <c r="AA783" s="52" t="s">
        <v>3242</v>
      </c>
      <c r="AB783" s="51"/>
      <c r="AC783" s="51" t="str">
        <f>CONCATENATE(IMPORT[[#This Row],[1]]," ",IMPORT[[#This Row],[2]],IF(IMPORT[[#This Row],[3]]="","",CONCATENATE(" ",IMPORT[[#This Row],[3]])))</f>
        <v>Pocket GG-1</v>
      </c>
      <c r="AD783" s="51" t="str">
        <f>CONCATENATE("Import ",IMPORT[[#This Row],[Ket]])</f>
        <v>Import D5</v>
      </c>
      <c r="AE783" s="52">
        <v>720</v>
      </c>
      <c r="AF783" s="52" t="s">
        <v>5118</v>
      </c>
      <c r="AG783" s="52" t="s">
        <v>5780</v>
      </c>
      <c r="AH783" s="52">
        <f ca="1">IMPORT[[#This Row],[C]]</f>
        <v>44</v>
      </c>
      <c r="AI783" s="126" t="str">
        <f>CONCATENATE(IMPORT[[#This Row],[6]]," ",IMPORT[[#This Row],[7]])</f>
        <v>720 PCS</v>
      </c>
    </row>
    <row r="784" spans="1:35">
      <c r="A784" s="102">
        <v>782</v>
      </c>
      <c r="B784" s="42">
        <f ca="1">IF(IMPORT[[#This Row],[C]]&lt;1,"",ROW()-2)</f>
        <v>782</v>
      </c>
      <c r="C784" s="113" t="s">
        <v>3291</v>
      </c>
      <c r="D784" s="36" t="s">
        <v>2763</v>
      </c>
      <c r="E784" s="36">
        <v>480</v>
      </c>
      <c r="F784" s="42">
        <f ca="1">IMPORT[TT]</f>
        <v>16</v>
      </c>
      <c r="G784" s="36"/>
      <c r="H784" s="36" t="s">
        <v>4241</v>
      </c>
      <c r="I784" s="43">
        <v>16</v>
      </c>
      <c r="K784" s="42" t="str">
        <f>IF(IMPORT[[#This Row],[b1]]="","",IMPORT[[#This Row],[b1]]-IMPORT[[#This Row],[a1]])</f>
        <v/>
      </c>
      <c r="L784" s="43">
        <f ca="1">SUM(INDIRECT(IMPORT_VAR[TABLENAME]&amp;"[@a"&amp;$1:$1-1&amp;"]"),INDIRECT(IMPORT_VAR[TABLENAME]&amp;"[@c"&amp;$1:$1-1&amp;"]"))</f>
        <v>16</v>
      </c>
      <c r="M784" s="36"/>
      <c r="N784" s="42" t="str">
        <f>IF(IMPORT[[#This Row],[b2]]="","",IMPORT[[#This Row],[b2]]-IMPORT[[#This Row],[a2]])</f>
        <v/>
      </c>
      <c r="O784" s="43">
        <f ca="1">SUM(INDIRECT(IMPORT_VAR[TABLENAME]&amp;"[@a"&amp;$1:$1-1&amp;"]"),INDIRECT(IMPORT_VAR[TABLENAME]&amp;"[@c"&amp;$1:$1-1&amp;"]"))</f>
        <v>16</v>
      </c>
      <c r="P784" s="38"/>
      <c r="Q784" s="44" t="str">
        <f>IF(IMPORT[[#This Row],[b3]]="","",IMPORT[[#This Row],[b3]]-IMPORT[[#This Row],[a3]])</f>
        <v/>
      </c>
      <c r="R784" s="43">
        <f ca="1">SUM(INDIRECT(IMPORT_VAR[TABLENAME]&amp;"[@a"&amp;$1:$1-1&amp;"]"),INDIRECT(IMPORT_VAR[TABLENAME]&amp;"[@c"&amp;$1:$1-1&amp;"]"))</f>
        <v>16</v>
      </c>
      <c r="S784" s="38"/>
      <c r="T784" s="44" t="str">
        <f>IF(IMPORT[[#This Row],[b4]]="","",IMPORT[[#This Row],[b4]]-IMPORT[[#This Row],[a4]])</f>
        <v/>
      </c>
      <c r="U784" s="43">
        <f ca="1">SUM(INDIRECT(IMPORT_VAR[TABLENAME]&amp;"[@a"&amp;$1:$1-1&amp;"]"),INDIRECT(IMPORT_VAR[TABLENAME]&amp;"[@c"&amp;$1:$1-1&amp;"]"))</f>
        <v>16</v>
      </c>
      <c r="V784" s="44"/>
      <c r="W784" s="36"/>
      <c r="X784" s="55" t="str">
        <f>IF(IMPORT[[#This Row],[b5]]="","",IMPORT[[#This Row],[b5]]-IMPORT[[#This Row],[a5]])</f>
        <v/>
      </c>
      <c r="Y784" s="50">
        <f ca="1">SUM(INDIRECT(IMPORT_VAR[TABLENAME]&amp;"[@a"&amp;$1:$1-1&amp;"]"),INDIRECT(IMPORT_VAR[TABLENAME]&amp;"[@c"&amp;$1:$1-1&amp;"]"))</f>
        <v>16</v>
      </c>
      <c r="Z784" s="51" t="s">
        <v>2763</v>
      </c>
      <c r="AA784" s="52" t="s">
        <v>3291</v>
      </c>
      <c r="AB784" s="51"/>
      <c r="AC784" s="51" t="str">
        <f>CONCATENATE(IMPORT[[#This Row],[1]]," ",IMPORT[[#This Row],[2]],IF(IMPORT[[#This Row],[3]]="","",CONCATENATE(" ",IMPORT[[#This Row],[3]])))</f>
        <v>Pocket GG-2</v>
      </c>
      <c r="AD784" s="51" t="str">
        <f>CONCATENATE("Import ",IMPORT[[#This Row],[Ket]])</f>
        <v>Import D5</v>
      </c>
      <c r="AE784" s="52">
        <v>480</v>
      </c>
      <c r="AF784" s="52" t="s">
        <v>5118</v>
      </c>
      <c r="AG784" s="52" t="s">
        <v>5780</v>
      </c>
      <c r="AH784" s="52">
        <f ca="1">IMPORT[[#This Row],[C]]</f>
        <v>16</v>
      </c>
      <c r="AI784" s="126" t="str">
        <f>CONCATENATE(IMPORT[[#This Row],[6]]," ",IMPORT[[#This Row],[7]])</f>
        <v>480 PCS</v>
      </c>
    </row>
    <row r="785" spans="1:35">
      <c r="A785" s="102">
        <v>783</v>
      </c>
      <c r="B785" s="42">
        <f ca="1">IF(IMPORT[[#This Row],[C]]&lt;1,"",ROW()-2)</f>
        <v>783</v>
      </c>
      <c r="C785" s="113" t="s">
        <v>3292</v>
      </c>
      <c r="D785" s="36" t="s">
        <v>2763</v>
      </c>
      <c r="E785" s="36">
        <v>360</v>
      </c>
      <c r="F785" s="42">
        <f ca="1">IMPORT[TT]</f>
        <v>37</v>
      </c>
      <c r="G785" s="36"/>
      <c r="H785" s="36" t="s">
        <v>4241</v>
      </c>
      <c r="I785" s="43">
        <v>37</v>
      </c>
      <c r="K785" s="42" t="str">
        <f>IF(IMPORT[[#This Row],[b1]]="","",IMPORT[[#This Row],[b1]]-IMPORT[[#This Row],[a1]])</f>
        <v/>
      </c>
      <c r="L785" s="43">
        <f ca="1">SUM(INDIRECT(IMPORT_VAR[TABLENAME]&amp;"[@a"&amp;$1:$1-1&amp;"]"),INDIRECT(IMPORT_VAR[TABLENAME]&amp;"[@c"&amp;$1:$1-1&amp;"]"))</f>
        <v>37</v>
      </c>
      <c r="M785" s="36"/>
      <c r="N785" s="42" t="str">
        <f>IF(IMPORT[[#This Row],[b2]]="","",IMPORT[[#This Row],[b2]]-IMPORT[[#This Row],[a2]])</f>
        <v/>
      </c>
      <c r="O785" s="43">
        <f ca="1">SUM(INDIRECT(IMPORT_VAR[TABLENAME]&amp;"[@a"&amp;$1:$1-1&amp;"]"),INDIRECT(IMPORT_VAR[TABLENAME]&amp;"[@c"&amp;$1:$1-1&amp;"]"))</f>
        <v>37</v>
      </c>
      <c r="P785" s="38"/>
      <c r="Q785" s="44" t="str">
        <f>IF(IMPORT[[#This Row],[b3]]="","",IMPORT[[#This Row],[b3]]-IMPORT[[#This Row],[a3]])</f>
        <v/>
      </c>
      <c r="R785" s="43">
        <f ca="1">SUM(INDIRECT(IMPORT_VAR[TABLENAME]&amp;"[@a"&amp;$1:$1-1&amp;"]"),INDIRECT(IMPORT_VAR[TABLENAME]&amp;"[@c"&amp;$1:$1-1&amp;"]"))</f>
        <v>37</v>
      </c>
      <c r="S785" s="38"/>
      <c r="T785" s="44" t="str">
        <f>IF(IMPORT[[#This Row],[b4]]="","",IMPORT[[#This Row],[b4]]-IMPORT[[#This Row],[a4]])</f>
        <v/>
      </c>
      <c r="U785" s="43">
        <f ca="1">SUM(INDIRECT(IMPORT_VAR[TABLENAME]&amp;"[@a"&amp;$1:$1-1&amp;"]"),INDIRECT(IMPORT_VAR[TABLENAME]&amp;"[@c"&amp;$1:$1-1&amp;"]"))</f>
        <v>37</v>
      </c>
      <c r="V785" s="44"/>
      <c r="W785" s="36"/>
      <c r="X785" s="55" t="str">
        <f>IF(IMPORT[[#This Row],[b5]]="","",IMPORT[[#This Row],[b5]]-IMPORT[[#This Row],[a5]])</f>
        <v/>
      </c>
      <c r="Y785" s="50">
        <f ca="1">SUM(INDIRECT(IMPORT_VAR[TABLENAME]&amp;"[@a"&amp;$1:$1-1&amp;"]"),INDIRECT(IMPORT_VAR[TABLENAME]&amp;"[@c"&amp;$1:$1-1&amp;"]"))</f>
        <v>37</v>
      </c>
      <c r="Z785" s="51" t="s">
        <v>2763</v>
      </c>
      <c r="AA785" s="52" t="s">
        <v>3292</v>
      </c>
      <c r="AB785" s="51"/>
      <c r="AC785" s="51" t="str">
        <f>CONCATENATE(IMPORT[[#This Row],[1]]," ",IMPORT[[#This Row],[2]],IF(IMPORT[[#This Row],[3]]="","",CONCATENATE(" ",IMPORT[[#This Row],[3]])))</f>
        <v>Pocket GG-3</v>
      </c>
      <c r="AD785" s="51" t="str">
        <f>CONCATENATE("Import ",IMPORT[[#This Row],[Ket]])</f>
        <v>Import D5</v>
      </c>
      <c r="AE785" s="52">
        <v>360</v>
      </c>
      <c r="AF785" s="52" t="s">
        <v>5118</v>
      </c>
      <c r="AG785" s="52" t="s">
        <v>5780</v>
      </c>
      <c r="AH785" s="52">
        <f ca="1">IMPORT[[#This Row],[C]]</f>
        <v>37</v>
      </c>
      <c r="AI785" s="126" t="str">
        <f>CONCATENATE(IMPORT[[#This Row],[6]]," ",IMPORT[[#This Row],[7]])</f>
        <v>360 PCS</v>
      </c>
    </row>
    <row r="786" spans="1:35">
      <c r="A786" s="102">
        <v>784</v>
      </c>
      <c r="B786" s="42">
        <f ca="1">IF(IMPORT[[#This Row],[C]]&lt;1,"",ROW()-2)</f>
        <v>784</v>
      </c>
      <c r="C786" s="113" t="s">
        <v>4106</v>
      </c>
      <c r="D786" s="36" t="s">
        <v>2953</v>
      </c>
      <c r="E786" s="36">
        <v>1000</v>
      </c>
      <c r="F786" s="42">
        <f ca="1">IMPORT[TT]</f>
        <v>6</v>
      </c>
      <c r="G786" s="36"/>
      <c r="H786" s="36" t="s">
        <v>4241</v>
      </c>
      <c r="I786" s="43">
        <v>6</v>
      </c>
      <c r="K786" s="42" t="str">
        <f>IF(IMPORT[[#This Row],[b1]]="","",IMPORT[[#This Row],[b1]]-IMPORT[[#This Row],[a1]])</f>
        <v/>
      </c>
      <c r="L786" s="43">
        <f ca="1">SUM(INDIRECT(IMPORT_VAR[TABLENAME]&amp;"[@a"&amp;$1:$1-1&amp;"]"),INDIRECT(IMPORT_VAR[TABLENAME]&amp;"[@c"&amp;$1:$1-1&amp;"]"))</f>
        <v>6</v>
      </c>
      <c r="M786" s="36"/>
      <c r="N786" s="42" t="str">
        <f>IF(IMPORT[[#This Row],[b2]]="","",IMPORT[[#This Row],[b2]]-IMPORT[[#This Row],[a2]])</f>
        <v/>
      </c>
      <c r="O786" s="43">
        <f ca="1">SUM(INDIRECT(IMPORT_VAR[TABLENAME]&amp;"[@a"&amp;$1:$1-1&amp;"]"),INDIRECT(IMPORT_VAR[TABLENAME]&amp;"[@c"&amp;$1:$1-1&amp;"]"))</f>
        <v>6</v>
      </c>
      <c r="P786" s="38"/>
      <c r="Q786" s="44" t="str">
        <f>IF(IMPORT[[#This Row],[b3]]="","",IMPORT[[#This Row],[b3]]-IMPORT[[#This Row],[a3]])</f>
        <v/>
      </c>
      <c r="R786" s="43">
        <f ca="1">SUM(INDIRECT(IMPORT_VAR[TABLENAME]&amp;"[@a"&amp;$1:$1-1&amp;"]"),INDIRECT(IMPORT_VAR[TABLENAME]&amp;"[@c"&amp;$1:$1-1&amp;"]"))</f>
        <v>6</v>
      </c>
      <c r="S786" s="38"/>
      <c r="T786" s="44" t="str">
        <f>IF(IMPORT[[#This Row],[b4]]="","",IMPORT[[#This Row],[b4]]-IMPORT[[#This Row],[a4]])</f>
        <v/>
      </c>
      <c r="U786" s="43">
        <f ca="1">SUM(INDIRECT(IMPORT_VAR[TABLENAME]&amp;"[@a"&amp;$1:$1-1&amp;"]"),INDIRECT(IMPORT_VAR[TABLENAME]&amp;"[@c"&amp;$1:$1-1&amp;"]"))</f>
        <v>6</v>
      </c>
      <c r="V786" s="44"/>
      <c r="W786" s="36"/>
      <c r="X786" s="55" t="str">
        <f>IF(IMPORT[[#This Row],[b5]]="","",IMPORT[[#This Row],[b5]]-IMPORT[[#This Row],[a5]])</f>
        <v/>
      </c>
      <c r="Y786" s="50">
        <f ca="1">SUM(INDIRECT(IMPORT_VAR[TABLENAME]&amp;"[@a"&amp;$1:$1-1&amp;"]"),INDIRECT(IMPORT_VAR[TABLENAME]&amp;"[@c"&amp;$1:$1-1&amp;"]"))</f>
        <v>6</v>
      </c>
      <c r="Z786" s="51" t="s">
        <v>5664</v>
      </c>
      <c r="AA786" s="51" t="s">
        <v>4106</v>
      </c>
      <c r="AB786" s="51"/>
      <c r="AC786" s="51" t="str">
        <f>CONCATENATE(IMPORT[[#This Row],[1]]," ",IMPORT[[#This Row],[2]],IF(IMPORT[[#This Row],[3]]="","",CONCATENATE(" ",IMPORT[[#This Row],[3]])))</f>
        <v>Clip JP-38</v>
      </c>
      <c r="AD786" s="51" t="str">
        <f>CONCATENATE("Import ",IMPORT[[#This Row],[Ket]])</f>
        <v>Import D5</v>
      </c>
      <c r="AE786" s="52">
        <v>1000</v>
      </c>
      <c r="AF786" s="52" t="s">
        <v>5118</v>
      </c>
      <c r="AG786" s="52" t="s">
        <v>5780</v>
      </c>
      <c r="AH786" s="52">
        <f ca="1">IMPORT[[#This Row],[C]]</f>
        <v>6</v>
      </c>
      <c r="AI786" s="126" t="str">
        <f>CONCATENATE(IMPORT[[#This Row],[6]]," ",IMPORT[[#This Row],[7]])</f>
        <v>1000 PCS</v>
      </c>
    </row>
    <row r="787" spans="1:35">
      <c r="A787" s="102">
        <v>785</v>
      </c>
      <c r="B787" s="42">
        <f ca="1">IF(IMPORT[[#This Row],[C]]&lt;1,"",ROW()-2)</f>
        <v>785</v>
      </c>
      <c r="C787" s="113" t="s">
        <v>4195</v>
      </c>
      <c r="D787" s="36" t="s">
        <v>2804</v>
      </c>
      <c r="E787" s="36">
        <v>600</v>
      </c>
      <c r="F787" s="42">
        <f ca="1">IMPORT[TT]</f>
        <v>2</v>
      </c>
      <c r="G787" s="36"/>
      <c r="H787" s="36" t="s">
        <v>4241</v>
      </c>
      <c r="I787" s="43">
        <v>2</v>
      </c>
      <c r="K787" s="42" t="str">
        <f>IF(IMPORT[[#This Row],[b1]]="","",IMPORT[[#This Row],[b1]]-IMPORT[[#This Row],[a1]])</f>
        <v/>
      </c>
      <c r="L787" s="43">
        <f ca="1">SUM(INDIRECT(IMPORT_VAR[TABLENAME]&amp;"[@a"&amp;$1:$1-1&amp;"]"),INDIRECT(IMPORT_VAR[TABLENAME]&amp;"[@c"&amp;$1:$1-1&amp;"]"))</f>
        <v>2</v>
      </c>
      <c r="M787" s="36"/>
      <c r="N787" s="42" t="str">
        <f>IF(IMPORT[[#This Row],[b2]]="","",IMPORT[[#This Row],[b2]]-IMPORT[[#This Row],[a2]])</f>
        <v/>
      </c>
      <c r="O787" s="43">
        <f ca="1">SUM(INDIRECT(IMPORT_VAR[TABLENAME]&amp;"[@a"&amp;$1:$1-1&amp;"]"),INDIRECT(IMPORT_VAR[TABLENAME]&amp;"[@c"&amp;$1:$1-1&amp;"]"))</f>
        <v>2</v>
      </c>
      <c r="P787" s="38"/>
      <c r="Q787" s="44" t="str">
        <f>IF(IMPORT[[#This Row],[b3]]="","",IMPORT[[#This Row],[b3]]-IMPORT[[#This Row],[a3]])</f>
        <v/>
      </c>
      <c r="R787" s="43">
        <f ca="1">SUM(INDIRECT(IMPORT_VAR[TABLENAME]&amp;"[@a"&amp;$1:$1-1&amp;"]"),INDIRECT(IMPORT_VAR[TABLENAME]&amp;"[@c"&amp;$1:$1-1&amp;"]"))</f>
        <v>2</v>
      </c>
      <c r="S787" s="38"/>
      <c r="T787" s="44" t="str">
        <f>IF(IMPORT[[#This Row],[b4]]="","",IMPORT[[#This Row],[b4]]-IMPORT[[#This Row],[a4]])</f>
        <v/>
      </c>
      <c r="U787" s="43">
        <f ca="1">SUM(INDIRECT(IMPORT_VAR[TABLENAME]&amp;"[@a"&amp;$1:$1-1&amp;"]"),INDIRECT(IMPORT_VAR[TABLENAME]&amp;"[@c"&amp;$1:$1-1&amp;"]"))</f>
        <v>2</v>
      </c>
      <c r="V787" s="44"/>
      <c r="W787" s="36"/>
      <c r="X787" s="55" t="str">
        <f>IF(IMPORT[[#This Row],[b5]]="","",IMPORT[[#This Row],[b5]]-IMPORT[[#This Row],[a5]])</f>
        <v/>
      </c>
      <c r="Y787" s="50">
        <f ca="1">SUM(INDIRECT(IMPORT_VAR[TABLENAME]&amp;"[@a"&amp;$1:$1-1&amp;"]"),INDIRECT(IMPORT_VAR[TABLENAME]&amp;"[@c"&amp;$1:$1-1&amp;"]"))</f>
        <v>2</v>
      </c>
      <c r="Z787" s="51" t="s">
        <v>5661</v>
      </c>
      <c r="AA787" s="51" t="s">
        <v>4195</v>
      </c>
      <c r="AB787" s="51"/>
      <c r="AC787" s="51" t="str">
        <f>CONCATENATE(IMPORT[[#This Row],[1]]," ",IMPORT[[#This Row],[2]],IF(IMPORT[[#This Row],[3]]="","",CONCATENATE(" ",IMPORT[[#This Row],[3]])))</f>
        <v>Kuas K5</v>
      </c>
      <c r="AD787" s="51" t="str">
        <f>CONCATENATE("Import ",IMPORT[[#This Row],[Ket]])</f>
        <v>Import D5</v>
      </c>
      <c r="AE787" s="52">
        <v>600</v>
      </c>
      <c r="AF787" s="52" t="s">
        <v>5118</v>
      </c>
      <c r="AG787" s="52" t="s">
        <v>5780</v>
      </c>
      <c r="AH787" s="52">
        <f ca="1">IMPORT[[#This Row],[C]]</f>
        <v>2</v>
      </c>
      <c r="AI787" s="126" t="str">
        <f>CONCATENATE(IMPORT[[#This Row],[6]]," ",IMPORT[[#This Row],[7]])</f>
        <v>600 PCS</v>
      </c>
    </row>
    <row r="788" spans="1:35">
      <c r="A788" s="102">
        <v>786</v>
      </c>
      <c r="B788" s="42">
        <f ca="1">IF(IMPORT[[#This Row],[C]]&lt;1,"",ROW()-2)</f>
        <v>786</v>
      </c>
      <c r="C788" s="113" t="s">
        <v>4198</v>
      </c>
      <c r="D788" s="36" t="s">
        <v>2804</v>
      </c>
      <c r="E788" s="36">
        <v>480</v>
      </c>
      <c r="F788" s="42">
        <f ca="1">IMPORT[TT]</f>
        <v>2</v>
      </c>
      <c r="G788" s="36"/>
      <c r="H788" s="36" t="s">
        <v>4241</v>
      </c>
      <c r="I788" s="43">
        <v>2</v>
      </c>
      <c r="K788" s="42" t="str">
        <f>IF(IMPORT[[#This Row],[b1]]="","",IMPORT[[#This Row],[b1]]-IMPORT[[#This Row],[a1]])</f>
        <v/>
      </c>
      <c r="L788" s="43">
        <f ca="1">SUM(INDIRECT(IMPORT_VAR[TABLENAME]&amp;"[@a"&amp;$1:$1-1&amp;"]"),INDIRECT(IMPORT_VAR[TABLENAME]&amp;"[@c"&amp;$1:$1-1&amp;"]"))</f>
        <v>2</v>
      </c>
      <c r="M788" s="36"/>
      <c r="N788" s="42" t="str">
        <f>IF(IMPORT[[#This Row],[b2]]="","",IMPORT[[#This Row],[b2]]-IMPORT[[#This Row],[a2]])</f>
        <v/>
      </c>
      <c r="O788" s="43">
        <f ca="1">SUM(INDIRECT(IMPORT_VAR[TABLENAME]&amp;"[@a"&amp;$1:$1-1&amp;"]"),INDIRECT(IMPORT_VAR[TABLENAME]&amp;"[@c"&amp;$1:$1-1&amp;"]"))</f>
        <v>2</v>
      </c>
      <c r="P788" s="38"/>
      <c r="Q788" s="44" t="str">
        <f>IF(IMPORT[[#This Row],[b3]]="","",IMPORT[[#This Row],[b3]]-IMPORT[[#This Row],[a3]])</f>
        <v/>
      </c>
      <c r="R788" s="43">
        <f ca="1">SUM(INDIRECT(IMPORT_VAR[TABLENAME]&amp;"[@a"&amp;$1:$1-1&amp;"]"),INDIRECT(IMPORT_VAR[TABLENAME]&amp;"[@c"&amp;$1:$1-1&amp;"]"))</f>
        <v>2</v>
      </c>
      <c r="S788" s="38"/>
      <c r="T788" s="44" t="str">
        <f>IF(IMPORT[[#This Row],[b4]]="","",IMPORT[[#This Row],[b4]]-IMPORT[[#This Row],[a4]])</f>
        <v/>
      </c>
      <c r="U788" s="43">
        <f ca="1">SUM(INDIRECT(IMPORT_VAR[TABLENAME]&amp;"[@a"&amp;$1:$1-1&amp;"]"),INDIRECT(IMPORT_VAR[TABLENAME]&amp;"[@c"&amp;$1:$1-1&amp;"]"))</f>
        <v>2</v>
      </c>
      <c r="V788" s="44"/>
      <c r="W788" s="36"/>
      <c r="X788" s="55" t="str">
        <f>IF(IMPORT[[#This Row],[b5]]="","",IMPORT[[#This Row],[b5]]-IMPORT[[#This Row],[a5]])</f>
        <v/>
      </c>
      <c r="Y788" s="50">
        <f ca="1">SUM(INDIRECT(IMPORT_VAR[TABLENAME]&amp;"[@a"&amp;$1:$1-1&amp;"]"),INDIRECT(IMPORT_VAR[TABLENAME]&amp;"[@c"&amp;$1:$1-1&amp;"]"))</f>
        <v>2</v>
      </c>
      <c r="Z788" s="51" t="s">
        <v>5661</v>
      </c>
      <c r="AA788" s="51" t="s">
        <v>4198</v>
      </c>
      <c r="AB788" s="51"/>
      <c r="AC788" s="51" t="str">
        <f>CONCATENATE(IMPORT[[#This Row],[1]]," ",IMPORT[[#This Row],[2]],IF(IMPORT[[#This Row],[3]]="","",CONCATENATE(" ",IMPORT[[#This Row],[3]])))</f>
        <v>Kuas 21839-10B</v>
      </c>
      <c r="AD788" s="51" t="str">
        <f>CONCATENATE("Import ",IMPORT[[#This Row],[Ket]])</f>
        <v>Import D5</v>
      </c>
      <c r="AE788" s="52">
        <v>480</v>
      </c>
      <c r="AF788" s="52" t="s">
        <v>5118</v>
      </c>
      <c r="AG788" s="52" t="s">
        <v>5780</v>
      </c>
      <c r="AH788" s="52">
        <f ca="1">IMPORT[[#This Row],[C]]</f>
        <v>2</v>
      </c>
      <c r="AI788" s="126" t="str">
        <f>CONCATENATE(IMPORT[[#This Row],[6]]," ",IMPORT[[#This Row],[7]])</f>
        <v>480 PCS</v>
      </c>
    </row>
    <row r="789" spans="1:35">
      <c r="A789" s="102">
        <v>787</v>
      </c>
      <c r="B789" s="42">
        <f ca="1">IF(IMPORT[[#This Row],[C]]&lt;1,"",ROW()-2)</f>
        <v>787</v>
      </c>
      <c r="C789" s="113" t="s">
        <v>4199</v>
      </c>
      <c r="D789" s="36" t="s">
        <v>2804</v>
      </c>
      <c r="E789" s="36">
        <v>600</v>
      </c>
      <c r="F789" s="42">
        <f ca="1">IMPORT[TT]</f>
        <v>2</v>
      </c>
      <c r="G789" s="36"/>
      <c r="H789" s="36" t="s">
        <v>4241</v>
      </c>
      <c r="I789" s="43">
        <v>2</v>
      </c>
      <c r="K789" s="42" t="str">
        <f>IF(IMPORT[[#This Row],[b1]]="","",IMPORT[[#This Row],[b1]]-IMPORT[[#This Row],[a1]])</f>
        <v/>
      </c>
      <c r="L789" s="43">
        <f ca="1">SUM(INDIRECT(IMPORT_VAR[TABLENAME]&amp;"[@a"&amp;$1:$1-1&amp;"]"),INDIRECT(IMPORT_VAR[TABLENAME]&amp;"[@c"&amp;$1:$1-1&amp;"]"))</f>
        <v>2</v>
      </c>
      <c r="M789" s="36"/>
      <c r="N789" s="42" t="str">
        <f>IF(IMPORT[[#This Row],[b2]]="","",IMPORT[[#This Row],[b2]]-IMPORT[[#This Row],[a2]])</f>
        <v/>
      </c>
      <c r="O789" s="43">
        <f ca="1">SUM(INDIRECT(IMPORT_VAR[TABLENAME]&amp;"[@a"&amp;$1:$1-1&amp;"]"),INDIRECT(IMPORT_VAR[TABLENAME]&amp;"[@c"&amp;$1:$1-1&amp;"]"))</f>
        <v>2</v>
      </c>
      <c r="P789" s="38"/>
      <c r="Q789" s="44" t="str">
        <f>IF(IMPORT[[#This Row],[b3]]="","",IMPORT[[#This Row],[b3]]-IMPORT[[#This Row],[a3]])</f>
        <v/>
      </c>
      <c r="R789" s="43">
        <f ca="1">SUM(INDIRECT(IMPORT_VAR[TABLENAME]&amp;"[@a"&amp;$1:$1-1&amp;"]"),INDIRECT(IMPORT_VAR[TABLENAME]&amp;"[@c"&amp;$1:$1-1&amp;"]"))</f>
        <v>2</v>
      </c>
      <c r="S789" s="38"/>
      <c r="T789" s="44" t="str">
        <f>IF(IMPORT[[#This Row],[b4]]="","",IMPORT[[#This Row],[b4]]-IMPORT[[#This Row],[a4]])</f>
        <v/>
      </c>
      <c r="U789" s="43">
        <f ca="1">SUM(INDIRECT(IMPORT_VAR[TABLENAME]&amp;"[@a"&amp;$1:$1-1&amp;"]"),INDIRECT(IMPORT_VAR[TABLENAME]&amp;"[@c"&amp;$1:$1-1&amp;"]"))</f>
        <v>2</v>
      </c>
      <c r="V789" s="44"/>
      <c r="W789" s="36"/>
      <c r="X789" s="55" t="str">
        <f>IF(IMPORT[[#This Row],[b5]]="","",IMPORT[[#This Row],[b5]]-IMPORT[[#This Row],[a5]])</f>
        <v/>
      </c>
      <c r="Y789" s="50">
        <f ca="1">SUM(INDIRECT(IMPORT_VAR[TABLENAME]&amp;"[@a"&amp;$1:$1-1&amp;"]"),INDIRECT(IMPORT_VAR[TABLENAME]&amp;"[@c"&amp;$1:$1-1&amp;"]"))</f>
        <v>2</v>
      </c>
      <c r="Z789" s="51" t="s">
        <v>5661</v>
      </c>
      <c r="AA789" s="51" t="s">
        <v>4199</v>
      </c>
      <c r="AB789" s="51"/>
      <c r="AC789" s="51" t="str">
        <f>CONCATENATE(IMPORT[[#This Row],[1]]," ",IMPORT[[#This Row],[2]],IF(IMPORT[[#This Row],[3]]="","",CONCATENATE(" ",IMPORT[[#This Row],[3]])))</f>
        <v>Kuas 251-6CJ</v>
      </c>
      <c r="AD789" s="51" t="str">
        <f>CONCATENATE("Import ",IMPORT[[#This Row],[Ket]])</f>
        <v>Import D5</v>
      </c>
      <c r="AE789" s="52">
        <v>600</v>
      </c>
      <c r="AF789" s="52" t="s">
        <v>5118</v>
      </c>
      <c r="AG789" s="52" t="s">
        <v>5780</v>
      </c>
      <c r="AH789" s="52">
        <f ca="1">IMPORT[[#This Row],[C]]</f>
        <v>2</v>
      </c>
      <c r="AI789" s="126" t="str">
        <f>CONCATENATE(IMPORT[[#This Row],[6]]," ",IMPORT[[#This Row],[7]])</f>
        <v>600 PCS</v>
      </c>
    </row>
    <row r="790" spans="1:35">
      <c r="A790" s="102">
        <v>788</v>
      </c>
      <c r="B790" s="42">
        <f ca="1">IF(IMPORT[[#This Row],[C]]&lt;1,"",ROW()-2)</f>
        <v>788</v>
      </c>
      <c r="C790" s="113">
        <v>925</v>
      </c>
      <c r="D790" s="36" t="s">
        <v>2866</v>
      </c>
      <c r="E790" s="36">
        <v>1152</v>
      </c>
      <c r="F790" s="42">
        <f ca="1">IMPORT[TT]</f>
        <v>4</v>
      </c>
      <c r="G790" s="36"/>
      <c r="H790" s="36" t="s">
        <v>4241</v>
      </c>
      <c r="I790" s="43">
        <v>4</v>
      </c>
      <c r="K790" s="42" t="str">
        <f>IF(IMPORT[[#This Row],[b1]]="","",IMPORT[[#This Row],[b1]]-IMPORT[[#This Row],[a1]])</f>
        <v/>
      </c>
      <c r="L790" s="43">
        <f ca="1">SUM(INDIRECT(IMPORT_VAR[TABLENAME]&amp;"[@a"&amp;$1:$1-1&amp;"]"),INDIRECT(IMPORT_VAR[TABLENAME]&amp;"[@c"&amp;$1:$1-1&amp;"]"))</f>
        <v>4</v>
      </c>
      <c r="M790" s="36"/>
      <c r="N790" s="42" t="str">
        <f>IF(IMPORT[[#This Row],[b2]]="","",IMPORT[[#This Row],[b2]]-IMPORT[[#This Row],[a2]])</f>
        <v/>
      </c>
      <c r="O790" s="43">
        <f ca="1">SUM(INDIRECT(IMPORT_VAR[TABLENAME]&amp;"[@a"&amp;$1:$1-1&amp;"]"),INDIRECT(IMPORT_VAR[TABLENAME]&amp;"[@c"&amp;$1:$1-1&amp;"]"))</f>
        <v>4</v>
      </c>
      <c r="P790" s="38"/>
      <c r="Q790" s="44" t="str">
        <f>IF(IMPORT[[#This Row],[b3]]="","",IMPORT[[#This Row],[b3]]-IMPORT[[#This Row],[a3]])</f>
        <v/>
      </c>
      <c r="R790" s="43">
        <f ca="1">SUM(INDIRECT(IMPORT_VAR[TABLENAME]&amp;"[@a"&amp;$1:$1-1&amp;"]"),INDIRECT(IMPORT_VAR[TABLENAME]&amp;"[@c"&amp;$1:$1-1&amp;"]"))</f>
        <v>4</v>
      </c>
      <c r="S790" s="38"/>
      <c r="T790" s="44" t="str">
        <f>IF(IMPORT[[#This Row],[b4]]="","",IMPORT[[#This Row],[b4]]-IMPORT[[#This Row],[a4]])</f>
        <v/>
      </c>
      <c r="U790" s="43">
        <f ca="1">SUM(INDIRECT(IMPORT_VAR[TABLENAME]&amp;"[@a"&amp;$1:$1-1&amp;"]"),INDIRECT(IMPORT_VAR[TABLENAME]&amp;"[@c"&amp;$1:$1-1&amp;"]"))</f>
        <v>4</v>
      </c>
      <c r="V790" s="44"/>
      <c r="W790" s="36"/>
      <c r="X790" s="55" t="str">
        <f>IF(IMPORT[[#This Row],[b5]]="","",IMPORT[[#This Row],[b5]]-IMPORT[[#This Row],[a5]])</f>
        <v/>
      </c>
      <c r="Y790" s="50">
        <f ca="1">SUM(INDIRECT(IMPORT_VAR[TABLENAME]&amp;"[@a"&amp;$1:$1-1&amp;"]"),INDIRECT(IMPORT_VAR[TABLENAME]&amp;"[@c"&amp;$1:$1-1&amp;"]"))</f>
        <v>4</v>
      </c>
      <c r="Z790" s="51" t="s">
        <v>5713</v>
      </c>
      <c r="AA790" s="51">
        <v>925</v>
      </c>
      <c r="AB790" s="51"/>
      <c r="AC790" s="51" t="str">
        <f>CONCATENATE(IMPORT[[#This Row],[1]]," ",IMPORT[[#This Row],[2]],IF(IMPORT[[#This Row],[3]]="","",CONCATENATE(" ",IMPORT[[#This Row],[3]])))</f>
        <v>Pensil 925</v>
      </c>
      <c r="AD790" s="51" t="str">
        <f>CONCATENATE("Import ",IMPORT[[#This Row],[Ket]])</f>
        <v>Import D5</v>
      </c>
      <c r="AE790" s="52">
        <v>1152</v>
      </c>
      <c r="AF790" s="52" t="s">
        <v>5118</v>
      </c>
      <c r="AG790" s="52" t="s">
        <v>5780</v>
      </c>
      <c r="AH790" s="52">
        <f ca="1">IMPORT[[#This Row],[C]]</f>
        <v>4</v>
      </c>
      <c r="AI790" s="126" t="str">
        <f>CONCATENATE(IMPORT[[#This Row],[6]]," ",IMPORT[[#This Row],[7]])</f>
        <v>1152 PCS</v>
      </c>
    </row>
    <row r="791" spans="1:35">
      <c r="A791" s="102">
        <v>789</v>
      </c>
      <c r="B791" s="42">
        <f ca="1">IF(IMPORT[[#This Row],[C]]&lt;1,"",ROW()-2)</f>
        <v>789</v>
      </c>
      <c r="C791" s="113">
        <v>711</v>
      </c>
      <c r="D791" s="36" t="s">
        <v>2866</v>
      </c>
      <c r="E791" s="36">
        <v>1152</v>
      </c>
      <c r="F791" s="42">
        <f ca="1">IMPORT[TT]</f>
        <v>6</v>
      </c>
      <c r="G791" s="36"/>
      <c r="H791" s="36" t="s">
        <v>4241</v>
      </c>
      <c r="I791" s="43">
        <v>6</v>
      </c>
      <c r="K791" s="42" t="str">
        <f>IF(IMPORT[[#This Row],[b1]]="","",IMPORT[[#This Row],[b1]]-IMPORT[[#This Row],[a1]])</f>
        <v/>
      </c>
      <c r="L791" s="43">
        <f ca="1">SUM(INDIRECT(IMPORT_VAR[TABLENAME]&amp;"[@a"&amp;$1:$1-1&amp;"]"),INDIRECT(IMPORT_VAR[TABLENAME]&amp;"[@c"&amp;$1:$1-1&amp;"]"))</f>
        <v>6</v>
      </c>
      <c r="M791" s="36"/>
      <c r="N791" s="42" t="str">
        <f>IF(IMPORT[[#This Row],[b2]]="","",IMPORT[[#This Row],[b2]]-IMPORT[[#This Row],[a2]])</f>
        <v/>
      </c>
      <c r="O791" s="43">
        <f ca="1">SUM(INDIRECT(IMPORT_VAR[TABLENAME]&amp;"[@a"&amp;$1:$1-1&amp;"]"),INDIRECT(IMPORT_VAR[TABLENAME]&amp;"[@c"&amp;$1:$1-1&amp;"]"))</f>
        <v>6</v>
      </c>
      <c r="P791" s="38"/>
      <c r="Q791" s="44" t="str">
        <f>IF(IMPORT[[#This Row],[b3]]="","",IMPORT[[#This Row],[b3]]-IMPORT[[#This Row],[a3]])</f>
        <v/>
      </c>
      <c r="R791" s="43">
        <f ca="1">SUM(INDIRECT(IMPORT_VAR[TABLENAME]&amp;"[@a"&amp;$1:$1-1&amp;"]"),INDIRECT(IMPORT_VAR[TABLENAME]&amp;"[@c"&amp;$1:$1-1&amp;"]"))</f>
        <v>6</v>
      </c>
      <c r="S791" s="38"/>
      <c r="T791" s="44" t="str">
        <f>IF(IMPORT[[#This Row],[b4]]="","",IMPORT[[#This Row],[b4]]-IMPORT[[#This Row],[a4]])</f>
        <v/>
      </c>
      <c r="U791" s="43">
        <f ca="1">SUM(INDIRECT(IMPORT_VAR[TABLENAME]&amp;"[@a"&amp;$1:$1-1&amp;"]"),INDIRECT(IMPORT_VAR[TABLENAME]&amp;"[@c"&amp;$1:$1-1&amp;"]"))</f>
        <v>6</v>
      </c>
      <c r="V791" s="44"/>
      <c r="W791" s="36"/>
      <c r="X791" s="55" t="str">
        <f>IF(IMPORT[[#This Row],[b5]]="","",IMPORT[[#This Row],[b5]]-IMPORT[[#This Row],[a5]])</f>
        <v/>
      </c>
      <c r="Y791" s="50">
        <f ca="1">SUM(INDIRECT(IMPORT_VAR[TABLENAME]&amp;"[@a"&amp;$1:$1-1&amp;"]"),INDIRECT(IMPORT_VAR[TABLENAME]&amp;"[@c"&amp;$1:$1-1&amp;"]"))</f>
        <v>6</v>
      </c>
      <c r="Z791" s="51" t="s">
        <v>5713</v>
      </c>
      <c r="AA791" s="51">
        <v>711</v>
      </c>
      <c r="AB791" s="51"/>
      <c r="AC791" s="51" t="str">
        <f>CONCATENATE(IMPORT[[#This Row],[1]]," ",IMPORT[[#This Row],[2]],IF(IMPORT[[#This Row],[3]]="","",CONCATENATE(" ",IMPORT[[#This Row],[3]])))</f>
        <v>Pensil 711</v>
      </c>
      <c r="AD791" s="51" t="str">
        <f>CONCATENATE("Import ",IMPORT[[#This Row],[Ket]])</f>
        <v>Import D5</v>
      </c>
      <c r="AE791" s="52">
        <v>1152</v>
      </c>
      <c r="AF791" s="52" t="s">
        <v>5118</v>
      </c>
      <c r="AG791" s="52" t="s">
        <v>5780</v>
      </c>
      <c r="AH791" s="52">
        <f ca="1">IMPORT[[#This Row],[C]]</f>
        <v>6</v>
      </c>
      <c r="AI791" s="126" t="str">
        <f>CONCATENATE(IMPORT[[#This Row],[6]]," ",IMPORT[[#This Row],[7]])</f>
        <v>1152 PCS</v>
      </c>
    </row>
    <row r="792" spans="1:35">
      <c r="A792" s="102">
        <v>790</v>
      </c>
      <c r="B792" s="42">
        <f ca="1">IF(IMPORT[[#This Row],[C]]&lt;1,"",ROW()-2)</f>
        <v>790</v>
      </c>
      <c r="C792" s="113">
        <v>953</v>
      </c>
      <c r="D792" s="36" t="s">
        <v>2866</v>
      </c>
      <c r="E792" s="36">
        <v>1152</v>
      </c>
      <c r="F792" s="42">
        <f ca="1">IMPORT[TT]</f>
        <v>6</v>
      </c>
      <c r="G792" s="36"/>
      <c r="H792" s="36" t="s">
        <v>4241</v>
      </c>
      <c r="I792" s="43">
        <v>6</v>
      </c>
      <c r="K792" s="42" t="str">
        <f>IF(IMPORT[[#This Row],[b1]]="","",IMPORT[[#This Row],[b1]]-IMPORT[[#This Row],[a1]])</f>
        <v/>
      </c>
      <c r="L792" s="43">
        <f ca="1">SUM(INDIRECT(IMPORT_VAR[TABLENAME]&amp;"[@a"&amp;$1:$1-1&amp;"]"),INDIRECT(IMPORT_VAR[TABLENAME]&amp;"[@c"&amp;$1:$1-1&amp;"]"))</f>
        <v>6</v>
      </c>
      <c r="M792" s="36"/>
      <c r="N792" s="42" t="str">
        <f>IF(IMPORT[[#This Row],[b2]]="","",IMPORT[[#This Row],[b2]]-IMPORT[[#This Row],[a2]])</f>
        <v/>
      </c>
      <c r="O792" s="43">
        <f ca="1">SUM(INDIRECT(IMPORT_VAR[TABLENAME]&amp;"[@a"&amp;$1:$1-1&amp;"]"),INDIRECT(IMPORT_VAR[TABLENAME]&amp;"[@c"&amp;$1:$1-1&amp;"]"))</f>
        <v>6</v>
      </c>
      <c r="P792" s="38"/>
      <c r="Q792" s="44" t="str">
        <f>IF(IMPORT[[#This Row],[b3]]="","",IMPORT[[#This Row],[b3]]-IMPORT[[#This Row],[a3]])</f>
        <v/>
      </c>
      <c r="R792" s="43">
        <f ca="1">SUM(INDIRECT(IMPORT_VAR[TABLENAME]&amp;"[@a"&amp;$1:$1-1&amp;"]"),INDIRECT(IMPORT_VAR[TABLENAME]&amp;"[@c"&amp;$1:$1-1&amp;"]"))</f>
        <v>6</v>
      </c>
      <c r="S792" s="38"/>
      <c r="T792" s="44" t="str">
        <f>IF(IMPORT[[#This Row],[b4]]="","",IMPORT[[#This Row],[b4]]-IMPORT[[#This Row],[a4]])</f>
        <v/>
      </c>
      <c r="U792" s="43">
        <f ca="1">SUM(INDIRECT(IMPORT_VAR[TABLENAME]&amp;"[@a"&amp;$1:$1-1&amp;"]"),INDIRECT(IMPORT_VAR[TABLENAME]&amp;"[@c"&amp;$1:$1-1&amp;"]"))</f>
        <v>6</v>
      </c>
      <c r="V792" s="44"/>
      <c r="W792" s="36"/>
      <c r="X792" s="55" t="str">
        <f>IF(IMPORT[[#This Row],[b5]]="","",IMPORT[[#This Row],[b5]]-IMPORT[[#This Row],[a5]])</f>
        <v/>
      </c>
      <c r="Y792" s="50">
        <f ca="1">SUM(INDIRECT(IMPORT_VAR[TABLENAME]&amp;"[@a"&amp;$1:$1-1&amp;"]"),INDIRECT(IMPORT_VAR[TABLENAME]&amp;"[@c"&amp;$1:$1-1&amp;"]"))</f>
        <v>6</v>
      </c>
      <c r="Z792" s="51" t="s">
        <v>5713</v>
      </c>
      <c r="AA792" s="51">
        <v>953</v>
      </c>
      <c r="AB792" s="51"/>
      <c r="AC792" s="51" t="str">
        <f>CONCATENATE(IMPORT[[#This Row],[1]]," ",IMPORT[[#This Row],[2]],IF(IMPORT[[#This Row],[3]]="","",CONCATENATE(" ",IMPORT[[#This Row],[3]])))</f>
        <v>Pensil 953</v>
      </c>
      <c r="AD792" s="51" t="str">
        <f>CONCATENATE("Import ",IMPORT[[#This Row],[Ket]])</f>
        <v>Import D5</v>
      </c>
      <c r="AE792" s="52">
        <v>1152</v>
      </c>
      <c r="AF792" s="52" t="s">
        <v>5118</v>
      </c>
      <c r="AG792" s="52" t="s">
        <v>5780</v>
      </c>
      <c r="AH792" s="52">
        <f ca="1">IMPORT[[#This Row],[C]]</f>
        <v>6</v>
      </c>
      <c r="AI792" s="126" t="str">
        <f>CONCATENATE(IMPORT[[#This Row],[6]]," ",IMPORT[[#This Row],[7]])</f>
        <v>1152 PCS</v>
      </c>
    </row>
    <row r="793" spans="1:35">
      <c r="A793" s="102">
        <v>791</v>
      </c>
      <c r="B793" s="42">
        <f ca="1">IF(IMPORT[[#This Row],[C]]&lt;1,"",ROW()-2)</f>
        <v>791</v>
      </c>
      <c r="C793" s="113" t="s">
        <v>4235</v>
      </c>
      <c r="D793" s="36" t="s">
        <v>2866</v>
      </c>
      <c r="E793" s="36">
        <v>1152</v>
      </c>
      <c r="F793" s="42">
        <f ca="1">IMPORT[TT]</f>
        <v>6</v>
      </c>
      <c r="G793" s="36"/>
      <c r="H793" s="36" t="s">
        <v>4241</v>
      </c>
      <c r="I793" s="43">
        <v>6</v>
      </c>
      <c r="K793" s="42" t="str">
        <f>IF(IMPORT[[#This Row],[b1]]="","",IMPORT[[#This Row],[b1]]-IMPORT[[#This Row],[a1]])</f>
        <v/>
      </c>
      <c r="L793" s="43">
        <f ca="1">SUM(INDIRECT(IMPORT_VAR[TABLENAME]&amp;"[@a"&amp;$1:$1-1&amp;"]"),INDIRECT(IMPORT_VAR[TABLENAME]&amp;"[@c"&amp;$1:$1-1&amp;"]"))</f>
        <v>6</v>
      </c>
      <c r="M793" s="36"/>
      <c r="N793" s="42" t="str">
        <f>IF(IMPORT[[#This Row],[b2]]="","",IMPORT[[#This Row],[b2]]-IMPORT[[#This Row],[a2]])</f>
        <v/>
      </c>
      <c r="O793" s="43">
        <f ca="1">SUM(INDIRECT(IMPORT_VAR[TABLENAME]&amp;"[@a"&amp;$1:$1-1&amp;"]"),INDIRECT(IMPORT_VAR[TABLENAME]&amp;"[@c"&amp;$1:$1-1&amp;"]"))</f>
        <v>6</v>
      </c>
      <c r="P793" s="38"/>
      <c r="Q793" s="44" t="str">
        <f>IF(IMPORT[[#This Row],[b3]]="","",IMPORT[[#This Row],[b3]]-IMPORT[[#This Row],[a3]])</f>
        <v/>
      </c>
      <c r="R793" s="43">
        <f ca="1">SUM(INDIRECT(IMPORT_VAR[TABLENAME]&amp;"[@a"&amp;$1:$1-1&amp;"]"),INDIRECT(IMPORT_VAR[TABLENAME]&amp;"[@c"&amp;$1:$1-1&amp;"]"))</f>
        <v>6</v>
      </c>
      <c r="S793" s="38"/>
      <c r="T793" s="44" t="str">
        <f>IF(IMPORT[[#This Row],[b4]]="","",IMPORT[[#This Row],[b4]]-IMPORT[[#This Row],[a4]])</f>
        <v/>
      </c>
      <c r="U793" s="43">
        <f ca="1">SUM(INDIRECT(IMPORT_VAR[TABLENAME]&amp;"[@a"&amp;$1:$1-1&amp;"]"),INDIRECT(IMPORT_VAR[TABLENAME]&amp;"[@c"&amp;$1:$1-1&amp;"]"))</f>
        <v>6</v>
      </c>
      <c r="V793" s="44"/>
      <c r="W793" s="36"/>
      <c r="X793" s="55" t="str">
        <f>IF(IMPORT[[#This Row],[b5]]="","",IMPORT[[#This Row],[b5]]-IMPORT[[#This Row],[a5]])</f>
        <v/>
      </c>
      <c r="Y793" s="50">
        <f ca="1">SUM(INDIRECT(IMPORT_VAR[TABLENAME]&amp;"[@a"&amp;$1:$1-1&amp;"]"),INDIRECT(IMPORT_VAR[TABLENAME]&amp;"[@c"&amp;$1:$1-1&amp;"]"))</f>
        <v>6</v>
      </c>
      <c r="Z793" s="51" t="s">
        <v>5713</v>
      </c>
      <c r="AA793" s="51" t="s">
        <v>4235</v>
      </c>
      <c r="AB793" s="51"/>
      <c r="AC793" s="51" t="str">
        <f>CONCATENATE(IMPORT[[#This Row],[1]]," ",IMPORT[[#This Row],[2]],IF(IMPORT[[#This Row],[3]]="","",CONCATENATE(" ",IMPORT[[#This Row],[3]])))</f>
        <v>Pensil 948</v>
      </c>
      <c r="AD793" s="51" t="str">
        <f>CONCATENATE("Import ",IMPORT[[#This Row],[Ket]])</f>
        <v>Import D5</v>
      </c>
      <c r="AE793" s="52">
        <v>1152</v>
      </c>
      <c r="AF793" s="52" t="s">
        <v>5118</v>
      </c>
      <c r="AG793" s="52" t="s">
        <v>5780</v>
      </c>
      <c r="AH793" s="52">
        <f ca="1">IMPORT[[#This Row],[C]]</f>
        <v>6</v>
      </c>
      <c r="AI793" s="126" t="str">
        <f>CONCATENATE(IMPORT[[#This Row],[6]]," ",IMPORT[[#This Row],[7]])</f>
        <v>1152 PCS</v>
      </c>
    </row>
    <row r="794" spans="1:35">
      <c r="A794" s="102">
        <v>792</v>
      </c>
      <c r="B794" s="42">
        <f ca="1">IF(IMPORT[[#This Row],[C]]&lt;1,"",ROW()-2)</f>
        <v>792</v>
      </c>
      <c r="C794" s="113" t="s">
        <v>4236</v>
      </c>
      <c r="D794" s="36" t="s">
        <v>2866</v>
      </c>
      <c r="E794" s="36">
        <v>1152</v>
      </c>
      <c r="F794" s="42">
        <f ca="1">IMPORT[TT]</f>
        <v>6</v>
      </c>
      <c r="G794" s="36"/>
      <c r="H794" s="36" t="s">
        <v>4241</v>
      </c>
      <c r="I794" s="43">
        <v>6</v>
      </c>
      <c r="K794" s="42" t="str">
        <f>IF(IMPORT[[#This Row],[b1]]="","",IMPORT[[#This Row],[b1]]-IMPORT[[#This Row],[a1]])</f>
        <v/>
      </c>
      <c r="L794" s="43">
        <f ca="1">SUM(INDIRECT(IMPORT_VAR[TABLENAME]&amp;"[@a"&amp;$1:$1-1&amp;"]"),INDIRECT(IMPORT_VAR[TABLENAME]&amp;"[@c"&amp;$1:$1-1&amp;"]"))</f>
        <v>6</v>
      </c>
      <c r="M794" s="36"/>
      <c r="N794" s="42" t="str">
        <f>IF(IMPORT[[#This Row],[b2]]="","",IMPORT[[#This Row],[b2]]-IMPORT[[#This Row],[a2]])</f>
        <v/>
      </c>
      <c r="O794" s="43">
        <f ca="1">SUM(INDIRECT(IMPORT_VAR[TABLENAME]&amp;"[@a"&amp;$1:$1-1&amp;"]"),INDIRECT(IMPORT_VAR[TABLENAME]&amp;"[@c"&amp;$1:$1-1&amp;"]"))</f>
        <v>6</v>
      </c>
      <c r="P794" s="38"/>
      <c r="Q794" s="44" t="str">
        <f>IF(IMPORT[[#This Row],[b3]]="","",IMPORT[[#This Row],[b3]]-IMPORT[[#This Row],[a3]])</f>
        <v/>
      </c>
      <c r="R794" s="43">
        <f ca="1">SUM(INDIRECT(IMPORT_VAR[TABLENAME]&amp;"[@a"&amp;$1:$1-1&amp;"]"),INDIRECT(IMPORT_VAR[TABLENAME]&amp;"[@c"&amp;$1:$1-1&amp;"]"))</f>
        <v>6</v>
      </c>
      <c r="S794" s="38"/>
      <c r="T794" s="44" t="str">
        <f>IF(IMPORT[[#This Row],[b4]]="","",IMPORT[[#This Row],[b4]]-IMPORT[[#This Row],[a4]])</f>
        <v/>
      </c>
      <c r="U794" s="43">
        <f ca="1">SUM(INDIRECT(IMPORT_VAR[TABLENAME]&amp;"[@a"&amp;$1:$1-1&amp;"]"),INDIRECT(IMPORT_VAR[TABLENAME]&amp;"[@c"&amp;$1:$1-1&amp;"]"))</f>
        <v>6</v>
      </c>
      <c r="V794" s="44"/>
      <c r="W794" s="36"/>
      <c r="X794" s="55" t="str">
        <f>IF(IMPORT[[#This Row],[b5]]="","",IMPORT[[#This Row],[b5]]-IMPORT[[#This Row],[a5]])</f>
        <v/>
      </c>
      <c r="Y794" s="50">
        <f ca="1">SUM(INDIRECT(IMPORT_VAR[TABLENAME]&amp;"[@a"&amp;$1:$1-1&amp;"]"),INDIRECT(IMPORT_VAR[TABLENAME]&amp;"[@c"&amp;$1:$1-1&amp;"]"))</f>
        <v>6</v>
      </c>
      <c r="Z794" s="51" t="s">
        <v>5713</v>
      </c>
      <c r="AA794" s="51" t="s">
        <v>4236</v>
      </c>
      <c r="AB794" s="51"/>
      <c r="AC794" s="51" t="str">
        <f>CONCATENATE(IMPORT[[#This Row],[1]]," ",IMPORT[[#This Row],[2]],IF(IMPORT[[#This Row],[3]]="","",CONCATENATE(" ",IMPORT[[#This Row],[3]])))</f>
        <v>Pensil 902</v>
      </c>
      <c r="AD794" s="51" t="str">
        <f>CONCATENATE("Import ",IMPORT[[#This Row],[Ket]])</f>
        <v>Import D5</v>
      </c>
      <c r="AE794" s="52">
        <v>1152</v>
      </c>
      <c r="AF794" s="52" t="s">
        <v>5118</v>
      </c>
      <c r="AG794" s="52" t="s">
        <v>5780</v>
      </c>
      <c r="AH794" s="52">
        <f ca="1">IMPORT[[#This Row],[C]]</f>
        <v>6</v>
      </c>
      <c r="AI794" s="126" t="str">
        <f>CONCATENATE(IMPORT[[#This Row],[6]]," ",IMPORT[[#This Row],[7]])</f>
        <v>1152 PCS</v>
      </c>
    </row>
    <row r="795" spans="1:35">
      <c r="A795" s="102">
        <v>793</v>
      </c>
      <c r="B795" s="42">
        <f ca="1">IF(IMPORT[[#This Row],[C]]&lt;1,"",ROW()-2)</f>
        <v>793</v>
      </c>
      <c r="C795" s="113" t="s">
        <v>4237</v>
      </c>
      <c r="D795" s="36" t="s">
        <v>2866</v>
      </c>
      <c r="E795" s="36">
        <v>1152</v>
      </c>
      <c r="F795" s="42">
        <f ca="1">IMPORT[TT]</f>
        <v>12</v>
      </c>
      <c r="G795" s="36"/>
      <c r="H795" s="36" t="s">
        <v>4241</v>
      </c>
      <c r="I795" s="43">
        <v>12</v>
      </c>
      <c r="K795" s="42" t="str">
        <f>IF(IMPORT[[#This Row],[b1]]="","",IMPORT[[#This Row],[b1]]-IMPORT[[#This Row],[a1]])</f>
        <v/>
      </c>
      <c r="L795" s="43">
        <f ca="1">SUM(INDIRECT(IMPORT_VAR[TABLENAME]&amp;"[@a"&amp;$1:$1-1&amp;"]"),INDIRECT(IMPORT_VAR[TABLENAME]&amp;"[@c"&amp;$1:$1-1&amp;"]"))</f>
        <v>12</v>
      </c>
      <c r="M795" s="36"/>
      <c r="N795" s="42" t="str">
        <f>IF(IMPORT[[#This Row],[b2]]="","",IMPORT[[#This Row],[b2]]-IMPORT[[#This Row],[a2]])</f>
        <v/>
      </c>
      <c r="O795" s="43">
        <f ca="1">SUM(INDIRECT(IMPORT_VAR[TABLENAME]&amp;"[@a"&amp;$1:$1-1&amp;"]"),INDIRECT(IMPORT_VAR[TABLENAME]&amp;"[@c"&amp;$1:$1-1&amp;"]"))</f>
        <v>12</v>
      </c>
      <c r="P795" s="38"/>
      <c r="Q795" s="44" t="str">
        <f>IF(IMPORT[[#This Row],[b3]]="","",IMPORT[[#This Row],[b3]]-IMPORT[[#This Row],[a3]])</f>
        <v/>
      </c>
      <c r="R795" s="43">
        <f ca="1">SUM(INDIRECT(IMPORT_VAR[TABLENAME]&amp;"[@a"&amp;$1:$1-1&amp;"]"),INDIRECT(IMPORT_VAR[TABLENAME]&amp;"[@c"&amp;$1:$1-1&amp;"]"))</f>
        <v>12</v>
      </c>
      <c r="S795" s="38"/>
      <c r="T795" s="44" t="str">
        <f>IF(IMPORT[[#This Row],[b4]]="","",IMPORT[[#This Row],[b4]]-IMPORT[[#This Row],[a4]])</f>
        <v/>
      </c>
      <c r="U795" s="43">
        <f ca="1">SUM(INDIRECT(IMPORT_VAR[TABLENAME]&amp;"[@a"&amp;$1:$1-1&amp;"]"),INDIRECT(IMPORT_VAR[TABLENAME]&amp;"[@c"&amp;$1:$1-1&amp;"]"))</f>
        <v>12</v>
      </c>
      <c r="V795" s="44"/>
      <c r="W795" s="36"/>
      <c r="X795" s="55" t="str">
        <f>IF(IMPORT[[#This Row],[b5]]="","",IMPORT[[#This Row],[b5]]-IMPORT[[#This Row],[a5]])</f>
        <v/>
      </c>
      <c r="Y795" s="50">
        <f ca="1">SUM(INDIRECT(IMPORT_VAR[TABLENAME]&amp;"[@a"&amp;$1:$1-1&amp;"]"),INDIRECT(IMPORT_VAR[TABLENAME]&amp;"[@c"&amp;$1:$1-1&amp;"]"))</f>
        <v>12</v>
      </c>
      <c r="Z795" s="51" t="s">
        <v>5713</v>
      </c>
      <c r="AA795" s="51" t="s">
        <v>4237</v>
      </c>
      <c r="AB795" s="51"/>
      <c r="AC795" s="51" t="str">
        <f>CONCATENATE(IMPORT[[#This Row],[1]]," ",IMPORT[[#This Row],[2]],IF(IMPORT[[#This Row],[3]]="","",CONCATENATE(" ",IMPORT[[#This Row],[3]])))</f>
        <v>Pensil 7027</v>
      </c>
      <c r="AD795" s="51" t="str">
        <f>CONCATENATE("Import ",IMPORT[[#This Row],[Ket]])</f>
        <v>Import D5</v>
      </c>
      <c r="AE795" s="52">
        <v>1152</v>
      </c>
      <c r="AF795" s="52" t="s">
        <v>5118</v>
      </c>
      <c r="AG795" s="52" t="s">
        <v>5780</v>
      </c>
      <c r="AH795" s="52">
        <f ca="1">IMPORT[[#This Row],[C]]</f>
        <v>12</v>
      </c>
      <c r="AI795" s="126" t="str">
        <f>CONCATENATE(IMPORT[[#This Row],[6]]," ",IMPORT[[#This Row],[7]])</f>
        <v>1152 PCS</v>
      </c>
    </row>
    <row r="796" spans="1:35">
      <c r="A796" s="102">
        <v>794</v>
      </c>
      <c r="B796" s="42">
        <f ca="1">IF(IMPORT[[#This Row],[C]]&lt;1,"",ROW()-2)</f>
        <v>794</v>
      </c>
      <c r="C796" s="113" t="s">
        <v>4238</v>
      </c>
      <c r="D796" s="36" t="s">
        <v>2866</v>
      </c>
      <c r="E796" s="36">
        <v>1152</v>
      </c>
      <c r="F796" s="42">
        <f ca="1">IMPORT[TT]</f>
        <v>6</v>
      </c>
      <c r="G796" s="36"/>
      <c r="H796" s="36" t="s">
        <v>4241</v>
      </c>
      <c r="I796" s="43">
        <v>6</v>
      </c>
      <c r="K796" s="42" t="str">
        <f>IF(IMPORT[[#This Row],[b1]]="","",IMPORT[[#This Row],[b1]]-IMPORT[[#This Row],[a1]])</f>
        <v/>
      </c>
      <c r="L796" s="43">
        <f ca="1">SUM(INDIRECT(IMPORT_VAR[TABLENAME]&amp;"[@a"&amp;$1:$1-1&amp;"]"),INDIRECT(IMPORT_VAR[TABLENAME]&amp;"[@c"&amp;$1:$1-1&amp;"]"))</f>
        <v>6</v>
      </c>
      <c r="M796" s="36"/>
      <c r="N796" s="42" t="str">
        <f>IF(IMPORT[[#This Row],[b2]]="","",IMPORT[[#This Row],[b2]]-IMPORT[[#This Row],[a2]])</f>
        <v/>
      </c>
      <c r="O796" s="43">
        <f ca="1">SUM(INDIRECT(IMPORT_VAR[TABLENAME]&amp;"[@a"&amp;$1:$1-1&amp;"]"),INDIRECT(IMPORT_VAR[TABLENAME]&amp;"[@c"&amp;$1:$1-1&amp;"]"))</f>
        <v>6</v>
      </c>
      <c r="P796" s="38"/>
      <c r="Q796" s="44" t="str">
        <f>IF(IMPORT[[#This Row],[b3]]="","",IMPORT[[#This Row],[b3]]-IMPORT[[#This Row],[a3]])</f>
        <v/>
      </c>
      <c r="R796" s="43">
        <f ca="1">SUM(INDIRECT(IMPORT_VAR[TABLENAME]&amp;"[@a"&amp;$1:$1-1&amp;"]"),INDIRECT(IMPORT_VAR[TABLENAME]&amp;"[@c"&amp;$1:$1-1&amp;"]"))</f>
        <v>6</v>
      </c>
      <c r="S796" s="38"/>
      <c r="T796" s="44" t="str">
        <f>IF(IMPORT[[#This Row],[b4]]="","",IMPORT[[#This Row],[b4]]-IMPORT[[#This Row],[a4]])</f>
        <v/>
      </c>
      <c r="U796" s="43">
        <f ca="1">SUM(INDIRECT(IMPORT_VAR[TABLENAME]&amp;"[@a"&amp;$1:$1-1&amp;"]"),INDIRECT(IMPORT_VAR[TABLENAME]&amp;"[@c"&amp;$1:$1-1&amp;"]"))</f>
        <v>6</v>
      </c>
      <c r="V796" s="44"/>
      <c r="W796" s="36"/>
      <c r="X796" s="55" t="str">
        <f>IF(IMPORT[[#This Row],[b5]]="","",IMPORT[[#This Row],[b5]]-IMPORT[[#This Row],[a5]])</f>
        <v/>
      </c>
      <c r="Y796" s="50">
        <f ca="1">SUM(INDIRECT(IMPORT_VAR[TABLENAME]&amp;"[@a"&amp;$1:$1-1&amp;"]"),INDIRECT(IMPORT_VAR[TABLENAME]&amp;"[@c"&amp;$1:$1-1&amp;"]"))</f>
        <v>6</v>
      </c>
      <c r="Z796" s="51" t="s">
        <v>5713</v>
      </c>
      <c r="AA796" s="51" t="s">
        <v>4238</v>
      </c>
      <c r="AB796" s="51"/>
      <c r="AC796" s="51" t="str">
        <f>CONCATENATE(IMPORT[[#This Row],[1]]," ",IMPORT[[#This Row],[2]],IF(IMPORT[[#This Row],[3]]="","",CONCATENATE(" ",IMPORT[[#This Row],[3]])))</f>
        <v>Pensil 915</v>
      </c>
      <c r="AD796" s="51" t="str">
        <f>CONCATENATE("Import ",IMPORT[[#This Row],[Ket]])</f>
        <v>Import D5</v>
      </c>
      <c r="AE796" s="52">
        <v>1152</v>
      </c>
      <c r="AF796" s="52" t="s">
        <v>5118</v>
      </c>
      <c r="AG796" s="52" t="s">
        <v>5780</v>
      </c>
      <c r="AH796" s="52">
        <f ca="1">IMPORT[[#This Row],[C]]</f>
        <v>6</v>
      </c>
      <c r="AI796" s="126" t="str">
        <f>CONCATENATE(IMPORT[[#This Row],[6]]," ",IMPORT[[#This Row],[7]])</f>
        <v>1152 PCS</v>
      </c>
    </row>
    <row r="797" spans="1:35">
      <c r="A797" s="102">
        <v>795</v>
      </c>
      <c r="B797" s="42">
        <f ca="1">IF(IMPORT[[#This Row],[C]]&lt;1,"",ROW()-2)</f>
        <v>795</v>
      </c>
      <c r="C797" s="113">
        <v>5840</v>
      </c>
      <c r="D797" s="36" t="s">
        <v>2998</v>
      </c>
      <c r="E797" s="36">
        <v>288</v>
      </c>
      <c r="F797" s="42">
        <f ca="1">IMPORT[TT]</f>
        <v>7</v>
      </c>
      <c r="G797" s="36"/>
      <c r="H797" s="36" t="s">
        <v>4241</v>
      </c>
      <c r="I797" s="43">
        <v>7</v>
      </c>
      <c r="K797" s="42" t="str">
        <f>IF(IMPORT[[#This Row],[b1]]="","",IMPORT[[#This Row],[b1]]-IMPORT[[#This Row],[a1]])</f>
        <v/>
      </c>
      <c r="L797" s="43">
        <f ca="1">SUM(INDIRECT(IMPORT_VAR[TABLENAME]&amp;"[@a"&amp;$1:$1-1&amp;"]"),INDIRECT(IMPORT_VAR[TABLENAME]&amp;"[@c"&amp;$1:$1-1&amp;"]"))</f>
        <v>7</v>
      </c>
      <c r="M797" s="36"/>
      <c r="N797" s="42" t="str">
        <f>IF(IMPORT[[#This Row],[b2]]="","",IMPORT[[#This Row],[b2]]-IMPORT[[#This Row],[a2]])</f>
        <v/>
      </c>
      <c r="O797" s="43">
        <f ca="1">SUM(INDIRECT(IMPORT_VAR[TABLENAME]&amp;"[@a"&amp;$1:$1-1&amp;"]"),INDIRECT(IMPORT_VAR[TABLENAME]&amp;"[@c"&amp;$1:$1-1&amp;"]"))</f>
        <v>7</v>
      </c>
      <c r="P797" s="38"/>
      <c r="Q797" s="44" t="str">
        <f>IF(IMPORT[[#This Row],[b3]]="","",IMPORT[[#This Row],[b3]]-IMPORT[[#This Row],[a3]])</f>
        <v/>
      </c>
      <c r="R797" s="43">
        <f ca="1">SUM(INDIRECT(IMPORT_VAR[TABLENAME]&amp;"[@a"&amp;$1:$1-1&amp;"]"),INDIRECT(IMPORT_VAR[TABLENAME]&amp;"[@c"&amp;$1:$1-1&amp;"]"))</f>
        <v>7</v>
      </c>
      <c r="S797" s="38"/>
      <c r="T797" s="44" t="str">
        <f>IF(IMPORT[[#This Row],[b4]]="","",IMPORT[[#This Row],[b4]]-IMPORT[[#This Row],[a4]])</f>
        <v/>
      </c>
      <c r="U797" s="43">
        <f ca="1">SUM(INDIRECT(IMPORT_VAR[TABLENAME]&amp;"[@a"&amp;$1:$1-1&amp;"]"),INDIRECT(IMPORT_VAR[TABLENAME]&amp;"[@c"&amp;$1:$1-1&amp;"]"))</f>
        <v>7</v>
      </c>
      <c r="V797" s="44"/>
      <c r="W797" s="36"/>
      <c r="X797" s="55" t="str">
        <f>IF(IMPORT[[#This Row],[b5]]="","",IMPORT[[#This Row],[b5]]-IMPORT[[#This Row],[a5]])</f>
        <v/>
      </c>
      <c r="Y797" s="50">
        <f ca="1">SUM(INDIRECT(IMPORT_VAR[TABLENAME]&amp;"[@a"&amp;$1:$1-1&amp;"]"),INDIRECT(IMPORT_VAR[TABLENAME]&amp;"[@c"&amp;$1:$1-1&amp;"]"))</f>
        <v>7</v>
      </c>
      <c r="Z797" s="51" t="s">
        <v>5707</v>
      </c>
      <c r="AA797" s="51">
        <v>5840</v>
      </c>
      <c r="AB797" s="51"/>
      <c r="AC797" s="51" t="str">
        <f>CONCATENATE(IMPORT[[#This Row],[1]]," ",IMPORT[[#This Row],[2]],IF(IMPORT[[#This Row],[3]]="","",CONCATENATE(" ",IMPORT[[#This Row],[3]])))</f>
        <v>Pensil Case 5840</v>
      </c>
      <c r="AD797" s="51" t="str">
        <f>CONCATENATE("Import ",IMPORT[[#This Row],[Ket]])</f>
        <v>Import D5</v>
      </c>
      <c r="AE797" s="52">
        <v>288</v>
      </c>
      <c r="AF797" s="52" t="s">
        <v>5118</v>
      </c>
      <c r="AG797" s="52" t="s">
        <v>5780</v>
      </c>
      <c r="AH797" s="52">
        <f ca="1">IMPORT[[#This Row],[C]]</f>
        <v>7</v>
      </c>
      <c r="AI797" s="126" t="str">
        <f>CONCATENATE(IMPORT[[#This Row],[6]]," ",IMPORT[[#This Row],[7]])</f>
        <v>288 PCS</v>
      </c>
    </row>
    <row r="798" spans="1:35">
      <c r="A798" s="102">
        <v>796</v>
      </c>
      <c r="B798" s="42">
        <f ca="1">IF(IMPORT[[#This Row],[C]]&lt;1,"",ROW()-2)</f>
        <v>796</v>
      </c>
      <c r="C798" s="113">
        <v>5850</v>
      </c>
      <c r="D798" s="36" t="s">
        <v>2998</v>
      </c>
      <c r="E798" s="36">
        <v>288</v>
      </c>
      <c r="F798" s="42">
        <f ca="1">IMPORT[TT]</f>
        <v>7</v>
      </c>
      <c r="G798" s="36"/>
      <c r="H798" s="36" t="s">
        <v>4241</v>
      </c>
      <c r="I798" s="43">
        <v>7</v>
      </c>
      <c r="K798" s="42" t="str">
        <f>IF(IMPORT[[#This Row],[b1]]="","",IMPORT[[#This Row],[b1]]-IMPORT[[#This Row],[a1]])</f>
        <v/>
      </c>
      <c r="L798" s="43">
        <f ca="1">SUM(INDIRECT(IMPORT_VAR[TABLENAME]&amp;"[@a"&amp;$1:$1-1&amp;"]"),INDIRECT(IMPORT_VAR[TABLENAME]&amp;"[@c"&amp;$1:$1-1&amp;"]"))</f>
        <v>7</v>
      </c>
      <c r="M798" s="36"/>
      <c r="N798" s="42" t="str">
        <f>IF(IMPORT[[#This Row],[b2]]="","",IMPORT[[#This Row],[b2]]-IMPORT[[#This Row],[a2]])</f>
        <v/>
      </c>
      <c r="O798" s="43">
        <f ca="1">SUM(INDIRECT(IMPORT_VAR[TABLENAME]&amp;"[@a"&amp;$1:$1-1&amp;"]"),INDIRECT(IMPORT_VAR[TABLENAME]&amp;"[@c"&amp;$1:$1-1&amp;"]"))</f>
        <v>7</v>
      </c>
      <c r="P798" s="38"/>
      <c r="Q798" s="44" t="str">
        <f>IF(IMPORT[[#This Row],[b3]]="","",IMPORT[[#This Row],[b3]]-IMPORT[[#This Row],[a3]])</f>
        <v/>
      </c>
      <c r="R798" s="43">
        <f ca="1">SUM(INDIRECT(IMPORT_VAR[TABLENAME]&amp;"[@a"&amp;$1:$1-1&amp;"]"),INDIRECT(IMPORT_VAR[TABLENAME]&amp;"[@c"&amp;$1:$1-1&amp;"]"))</f>
        <v>7</v>
      </c>
      <c r="S798" s="38"/>
      <c r="T798" s="44" t="str">
        <f>IF(IMPORT[[#This Row],[b4]]="","",IMPORT[[#This Row],[b4]]-IMPORT[[#This Row],[a4]])</f>
        <v/>
      </c>
      <c r="U798" s="43">
        <f ca="1">SUM(INDIRECT(IMPORT_VAR[TABLENAME]&amp;"[@a"&amp;$1:$1-1&amp;"]"),INDIRECT(IMPORT_VAR[TABLENAME]&amp;"[@c"&amp;$1:$1-1&amp;"]"))</f>
        <v>7</v>
      </c>
      <c r="V798" s="44"/>
      <c r="W798" s="36"/>
      <c r="X798" s="55" t="str">
        <f>IF(IMPORT[[#This Row],[b5]]="","",IMPORT[[#This Row],[b5]]-IMPORT[[#This Row],[a5]])</f>
        <v/>
      </c>
      <c r="Y798" s="50">
        <f ca="1">SUM(INDIRECT(IMPORT_VAR[TABLENAME]&amp;"[@a"&amp;$1:$1-1&amp;"]"),INDIRECT(IMPORT_VAR[TABLENAME]&amp;"[@c"&amp;$1:$1-1&amp;"]"))</f>
        <v>7</v>
      </c>
      <c r="Z798" s="51" t="s">
        <v>5707</v>
      </c>
      <c r="AA798" s="51">
        <v>5850</v>
      </c>
      <c r="AB798" s="51"/>
      <c r="AC798" s="51" t="str">
        <f>CONCATENATE(IMPORT[[#This Row],[1]]," ",IMPORT[[#This Row],[2]],IF(IMPORT[[#This Row],[3]]="","",CONCATENATE(" ",IMPORT[[#This Row],[3]])))</f>
        <v>Pensil Case 5850</v>
      </c>
      <c r="AD798" s="51" t="str">
        <f>CONCATENATE("Import ",IMPORT[[#This Row],[Ket]])</f>
        <v>Import D5</v>
      </c>
      <c r="AE798" s="52">
        <v>288</v>
      </c>
      <c r="AF798" s="52" t="s">
        <v>5118</v>
      </c>
      <c r="AG798" s="52" t="s">
        <v>5780</v>
      </c>
      <c r="AH798" s="52">
        <f ca="1">IMPORT[[#This Row],[C]]</f>
        <v>7</v>
      </c>
      <c r="AI798" s="126" t="str">
        <f>CONCATENATE(IMPORT[[#This Row],[6]]," ",IMPORT[[#This Row],[7]])</f>
        <v>288 PCS</v>
      </c>
    </row>
    <row r="799" spans="1:35">
      <c r="A799" s="102">
        <v>797</v>
      </c>
      <c r="B799" s="42">
        <f ca="1">IF(IMPORT[[#This Row],[C]]&lt;1,"",ROW()-2)</f>
        <v>797</v>
      </c>
      <c r="C799" s="113">
        <v>5851</v>
      </c>
      <c r="D799" s="36" t="s">
        <v>2998</v>
      </c>
      <c r="E799" s="36">
        <v>288</v>
      </c>
      <c r="F799" s="42">
        <f ca="1">IMPORT[TT]</f>
        <v>8</v>
      </c>
      <c r="G799" s="36"/>
      <c r="H799" s="36" t="s">
        <v>4241</v>
      </c>
      <c r="I799" s="43">
        <v>8</v>
      </c>
      <c r="K799" s="42" t="str">
        <f>IF(IMPORT[[#This Row],[b1]]="","",IMPORT[[#This Row],[b1]]-IMPORT[[#This Row],[a1]])</f>
        <v/>
      </c>
      <c r="L799" s="43">
        <f ca="1">SUM(INDIRECT(IMPORT_VAR[TABLENAME]&amp;"[@a"&amp;$1:$1-1&amp;"]"),INDIRECT(IMPORT_VAR[TABLENAME]&amp;"[@c"&amp;$1:$1-1&amp;"]"))</f>
        <v>8</v>
      </c>
      <c r="M799" s="36"/>
      <c r="N799" s="42" t="str">
        <f>IF(IMPORT[[#This Row],[b2]]="","",IMPORT[[#This Row],[b2]]-IMPORT[[#This Row],[a2]])</f>
        <v/>
      </c>
      <c r="O799" s="43">
        <f ca="1">SUM(INDIRECT(IMPORT_VAR[TABLENAME]&amp;"[@a"&amp;$1:$1-1&amp;"]"),INDIRECT(IMPORT_VAR[TABLENAME]&amp;"[@c"&amp;$1:$1-1&amp;"]"))</f>
        <v>8</v>
      </c>
      <c r="P799" s="38"/>
      <c r="Q799" s="44" t="str">
        <f>IF(IMPORT[[#This Row],[b3]]="","",IMPORT[[#This Row],[b3]]-IMPORT[[#This Row],[a3]])</f>
        <v/>
      </c>
      <c r="R799" s="43">
        <f ca="1">SUM(INDIRECT(IMPORT_VAR[TABLENAME]&amp;"[@a"&amp;$1:$1-1&amp;"]"),INDIRECT(IMPORT_VAR[TABLENAME]&amp;"[@c"&amp;$1:$1-1&amp;"]"))</f>
        <v>8</v>
      </c>
      <c r="S799" s="38"/>
      <c r="T799" s="44" t="str">
        <f>IF(IMPORT[[#This Row],[b4]]="","",IMPORT[[#This Row],[b4]]-IMPORT[[#This Row],[a4]])</f>
        <v/>
      </c>
      <c r="U799" s="43">
        <f ca="1">SUM(INDIRECT(IMPORT_VAR[TABLENAME]&amp;"[@a"&amp;$1:$1-1&amp;"]"),INDIRECT(IMPORT_VAR[TABLENAME]&amp;"[@c"&amp;$1:$1-1&amp;"]"))</f>
        <v>8</v>
      </c>
      <c r="V799" s="44"/>
      <c r="W799" s="36"/>
      <c r="X799" s="55" t="str">
        <f>IF(IMPORT[[#This Row],[b5]]="","",IMPORT[[#This Row],[b5]]-IMPORT[[#This Row],[a5]])</f>
        <v/>
      </c>
      <c r="Y799" s="50">
        <f ca="1">SUM(INDIRECT(IMPORT_VAR[TABLENAME]&amp;"[@a"&amp;$1:$1-1&amp;"]"),INDIRECT(IMPORT_VAR[TABLENAME]&amp;"[@c"&amp;$1:$1-1&amp;"]"))</f>
        <v>8</v>
      </c>
      <c r="Z799" s="51" t="s">
        <v>5707</v>
      </c>
      <c r="AA799" s="51">
        <v>5851</v>
      </c>
      <c r="AB799" s="51"/>
      <c r="AC799" s="51" t="str">
        <f>CONCATENATE(IMPORT[[#This Row],[1]]," ",IMPORT[[#This Row],[2]],IF(IMPORT[[#This Row],[3]]="","",CONCATENATE(" ",IMPORT[[#This Row],[3]])))</f>
        <v>Pensil Case 5851</v>
      </c>
      <c r="AD799" s="51" t="str">
        <f>CONCATENATE("Import ",IMPORT[[#This Row],[Ket]])</f>
        <v>Import D5</v>
      </c>
      <c r="AE799" s="52">
        <v>288</v>
      </c>
      <c r="AF799" s="52" t="s">
        <v>5118</v>
      </c>
      <c r="AG799" s="52" t="s">
        <v>5780</v>
      </c>
      <c r="AH799" s="52">
        <f ca="1">IMPORT[[#This Row],[C]]</f>
        <v>8</v>
      </c>
      <c r="AI799" s="126" t="str">
        <f>CONCATENATE(IMPORT[[#This Row],[6]]," ",IMPORT[[#This Row],[7]])</f>
        <v>288 PCS</v>
      </c>
    </row>
    <row r="800" spans="1:35">
      <c r="A800" s="102">
        <v>798</v>
      </c>
      <c r="B800" s="42">
        <f ca="1">IF(IMPORT[[#This Row],[C]]&lt;1,"",ROW()-2)</f>
        <v>798</v>
      </c>
      <c r="C800" s="113">
        <v>5870</v>
      </c>
      <c r="D800" s="36" t="s">
        <v>2998</v>
      </c>
      <c r="E800" s="36">
        <v>288</v>
      </c>
      <c r="F800" s="42">
        <f ca="1">IMPORT[TT]</f>
        <v>3</v>
      </c>
      <c r="G800" s="36"/>
      <c r="H800" s="36" t="s">
        <v>4241</v>
      </c>
      <c r="I800" s="43">
        <v>3</v>
      </c>
      <c r="K800" s="42" t="str">
        <f>IF(IMPORT[[#This Row],[b1]]="","",IMPORT[[#This Row],[b1]]-IMPORT[[#This Row],[a1]])</f>
        <v/>
      </c>
      <c r="L800" s="43">
        <f ca="1">SUM(INDIRECT(IMPORT_VAR[TABLENAME]&amp;"[@a"&amp;$1:$1-1&amp;"]"),INDIRECT(IMPORT_VAR[TABLENAME]&amp;"[@c"&amp;$1:$1-1&amp;"]"))</f>
        <v>3</v>
      </c>
      <c r="M800" s="36"/>
      <c r="N800" s="42" t="str">
        <f>IF(IMPORT[[#This Row],[b2]]="","",IMPORT[[#This Row],[b2]]-IMPORT[[#This Row],[a2]])</f>
        <v/>
      </c>
      <c r="O800" s="43">
        <f ca="1">SUM(INDIRECT(IMPORT_VAR[TABLENAME]&amp;"[@a"&amp;$1:$1-1&amp;"]"),INDIRECT(IMPORT_VAR[TABLENAME]&amp;"[@c"&amp;$1:$1-1&amp;"]"))</f>
        <v>3</v>
      </c>
      <c r="P800" s="38"/>
      <c r="Q800" s="44" t="str">
        <f>IF(IMPORT[[#This Row],[b3]]="","",IMPORT[[#This Row],[b3]]-IMPORT[[#This Row],[a3]])</f>
        <v/>
      </c>
      <c r="R800" s="43">
        <f ca="1">SUM(INDIRECT(IMPORT_VAR[TABLENAME]&amp;"[@a"&amp;$1:$1-1&amp;"]"),INDIRECT(IMPORT_VAR[TABLENAME]&amp;"[@c"&amp;$1:$1-1&amp;"]"))</f>
        <v>3</v>
      </c>
      <c r="S800" s="38"/>
      <c r="T800" s="44" t="str">
        <f>IF(IMPORT[[#This Row],[b4]]="","",IMPORT[[#This Row],[b4]]-IMPORT[[#This Row],[a4]])</f>
        <v/>
      </c>
      <c r="U800" s="43">
        <f ca="1">SUM(INDIRECT(IMPORT_VAR[TABLENAME]&amp;"[@a"&amp;$1:$1-1&amp;"]"),INDIRECT(IMPORT_VAR[TABLENAME]&amp;"[@c"&amp;$1:$1-1&amp;"]"))</f>
        <v>3</v>
      </c>
      <c r="V800" s="44"/>
      <c r="W800" s="36"/>
      <c r="X800" s="55" t="str">
        <f>IF(IMPORT[[#This Row],[b5]]="","",IMPORT[[#This Row],[b5]]-IMPORT[[#This Row],[a5]])</f>
        <v/>
      </c>
      <c r="Y800" s="50">
        <f ca="1">SUM(INDIRECT(IMPORT_VAR[TABLENAME]&amp;"[@a"&amp;$1:$1-1&amp;"]"),INDIRECT(IMPORT_VAR[TABLENAME]&amp;"[@c"&amp;$1:$1-1&amp;"]"))</f>
        <v>3</v>
      </c>
      <c r="Z800" s="51" t="s">
        <v>5707</v>
      </c>
      <c r="AA800" s="51">
        <v>5870</v>
      </c>
      <c r="AB800" s="51"/>
      <c r="AC800" s="51" t="str">
        <f>CONCATENATE(IMPORT[[#This Row],[1]]," ",IMPORT[[#This Row],[2]],IF(IMPORT[[#This Row],[3]]="","",CONCATENATE(" ",IMPORT[[#This Row],[3]])))</f>
        <v>Pensil Case 5870</v>
      </c>
      <c r="AD800" s="51" t="str">
        <f>CONCATENATE("Import ",IMPORT[[#This Row],[Ket]])</f>
        <v>Import D5</v>
      </c>
      <c r="AE800" s="52">
        <v>288</v>
      </c>
      <c r="AF800" s="52" t="s">
        <v>5118</v>
      </c>
      <c r="AG800" s="52" t="s">
        <v>5780</v>
      </c>
      <c r="AH800" s="52">
        <f ca="1">IMPORT[[#This Row],[C]]</f>
        <v>3</v>
      </c>
      <c r="AI800" s="126" t="str">
        <f>CONCATENATE(IMPORT[[#This Row],[6]]," ",IMPORT[[#This Row],[7]])</f>
        <v>288 PCS</v>
      </c>
    </row>
    <row r="801" spans="1:35">
      <c r="A801" s="102">
        <v>799</v>
      </c>
      <c r="B801" s="42">
        <f ca="1">IF(IMPORT[[#This Row],[C]]&lt;1,"",ROW()-2)</f>
        <v>799</v>
      </c>
      <c r="C801" s="113">
        <v>5871</v>
      </c>
      <c r="D801" s="36" t="s">
        <v>2998</v>
      </c>
      <c r="E801" s="36">
        <v>288</v>
      </c>
      <c r="F801" s="42">
        <f ca="1">IMPORT[TT]</f>
        <v>1</v>
      </c>
      <c r="G801" s="36"/>
      <c r="H801" s="36" t="s">
        <v>4241</v>
      </c>
      <c r="I801" s="43">
        <v>1</v>
      </c>
      <c r="K801" s="42" t="str">
        <f>IF(IMPORT[[#This Row],[b1]]="","",IMPORT[[#This Row],[b1]]-IMPORT[[#This Row],[a1]])</f>
        <v/>
      </c>
      <c r="L801" s="43">
        <f ca="1">SUM(INDIRECT(IMPORT_VAR[TABLENAME]&amp;"[@a"&amp;$1:$1-1&amp;"]"),INDIRECT(IMPORT_VAR[TABLENAME]&amp;"[@c"&amp;$1:$1-1&amp;"]"))</f>
        <v>1</v>
      </c>
      <c r="M801" s="36"/>
      <c r="N801" s="42" t="str">
        <f>IF(IMPORT[[#This Row],[b2]]="","",IMPORT[[#This Row],[b2]]-IMPORT[[#This Row],[a2]])</f>
        <v/>
      </c>
      <c r="O801" s="43">
        <f ca="1">SUM(INDIRECT(IMPORT_VAR[TABLENAME]&amp;"[@a"&amp;$1:$1-1&amp;"]"),INDIRECT(IMPORT_VAR[TABLENAME]&amp;"[@c"&amp;$1:$1-1&amp;"]"))</f>
        <v>1</v>
      </c>
      <c r="P801" s="38"/>
      <c r="Q801" s="44" t="str">
        <f>IF(IMPORT[[#This Row],[b3]]="","",IMPORT[[#This Row],[b3]]-IMPORT[[#This Row],[a3]])</f>
        <v/>
      </c>
      <c r="R801" s="43">
        <f ca="1">SUM(INDIRECT(IMPORT_VAR[TABLENAME]&amp;"[@a"&amp;$1:$1-1&amp;"]"),INDIRECT(IMPORT_VAR[TABLENAME]&amp;"[@c"&amp;$1:$1-1&amp;"]"))</f>
        <v>1</v>
      </c>
      <c r="S801" s="38"/>
      <c r="T801" s="44" t="str">
        <f>IF(IMPORT[[#This Row],[b4]]="","",IMPORT[[#This Row],[b4]]-IMPORT[[#This Row],[a4]])</f>
        <v/>
      </c>
      <c r="U801" s="43">
        <f ca="1">SUM(INDIRECT(IMPORT_VAR[TABLENAME]&amp;"[@a"&amp;$1:$1-1&amp;"]"),INDIRECT(IMPORT_VAR[TABLENAME]&amp;"[@c"&amp;$1:$1-1&amp;"]"))</f>
        <v>1</v>
      </c>
      <c r="V801" s="44"/>
      <c r="W801" s="36"/>
      <c r="X801" s="55" t="str">
        <f>IF(IMPORT[[#This Row],[b5]]="","",IMPORT[[#This Row],[b5]]-IMPORT[[#This Row],[a5]])</f>
        <v/>
      </c>
      <c r="Y801" s="50">
        <f ca="1">SUM(INDIRECT(IMPORT_VAR[TABLENAME]&amp;"[@a"&amp;$1:$1-1&amp;"]"),INDIRECT(IMPORT_VAR[TABLENAME]&amp;"[@c"&amp;$1:$1-1&amp;"]"))</f>
        <v>1</v>
      </c>
      <c r="Z801" s="51" t="s">
        <v>5707</v>
      </c>
      <c r="AA801" s="51">
        <v>5871</v>
      </c>
      <c r="AB801" s="51"/>
      <c r="AC801" s="51" t="str">
        <f>CONCATENATE(IMPORT[[#This Row],[1]]," ",IMPORT[[#This Row],[2]],IF(IMPORT[[#This Row],[3]]="","",CONCATENATE(" ",IMPORT[[#This Row],[3]])))</f>
        <v>Pensil Case 5871</v>
      </c>
      <c r="AD801" s="51" t="str">
        <f>CONCATENATE("Import ",IMPORT[[#This Row],[Ket]])</f>
        <v>Import D5</v>
      </c>
      <c r="AE801" s="52">
        <v>288</v>
      </c>
      <c r="AF801" s="52" t="s">
        <v>5118</v>
      </c>
      <c r="AG801" s="52" t="s">
        <v>5780</v>
      </c>
      <c r="AH801" s="52">
        <f ca="1">IMPORT[[#This Row],[C]]</f>
        <v>1</v>
      </c>
      <c r="AI801" s="126" t="str">
        <f>CONCATENATE(IMPORT[[#This Row],[6]]," ",IMPORT[[#This Row],[7]])</f>
        <v>288 PCS</v>
      </c>
    </row>
    <row r="802" spans="1:35">
      <c r="A802" s="102">
        <v>800</v>
      </c>
      <c r="B802" s="42">
        <f ca="1">IF(IMPORT[[#This Row],[C]]&lt;1,"",ROW()-2)</f>
        <v>800</v>
      </c>
      <c r="C802" s="113">
        <v>5872</v>
      </c>
      <c r="D802" s="36" t="s">
        <v>2998</v>
      </c>
      <c r="E802" s="36">
        <v>288</v>
      </c>
      <c r="F802" s="42">
        <f ca="1">IMPORT[TT]</f>
        <v>2</v>
      </c>
      <c r="G802" s="36"/>
      <c r="H802" s="36" t="s">
        <v>4241</v>
      </c>
      <c r="I802" s="43">
        <v>2</v>
      </c>
      <c r="K802" s="42" t="str">
        <f>IF(IMPORT[[#This Row],[b1]]="","",IMPORT[[#This Row],[b1]]-IMPORT[[#This Row],[a1]])</f>
        <v/>
      </c>
      <c r="L802" s="43">
        <f ca="1">SUM(INDIRECT(IMPORT_VAR[TABLENAME]&amp;"[@a"&amp;$1:$1-1&amp;"]"),INDIRECT(IMPORT_VAR[TABLENAME]&amp;"[@c"&amp;$1:$1-1&amp;"]"))</f>
        <v>2</v>
      </c>
      <c r="M802" s="36"/>
      <c r="N802" s="42" t="str">
        <f>IF(IMPORT[[#This Row],[b2]]="","",IMPORT[[#This Row],[b2]]-IMPORT[[#This Row],[a2]])</f>
        <v/>
      </c>
      <c r="O802" s="43">
        <f ca="1">SUM(INDIRECT(IMPORT_VAR[TABLENAME]&amp;"[@a"&amp;$1:$1-1&amp;"]"),INDIRECT(IMPORT_VAR[TABLENAME]&amp;"[@c"&amp;$1:$1-1&amp;"]"))</f>
        <v>2</v>
      </c>
      <c r="P802" s="38"/>
      <c r="Q802" s="44" t="str">
        <f>IF(IMPORT[[#This Row],[b3]]="","",IMPORT[[#This Row],[b3]]-IMPORT[[#This Row],[a3]])</f>
        <v/>
      </c>
      <c r="R802" s="43">
        <f ca="1">SUM(INDIRECT(IMPORT_VAR[TABLENAME]&amp;"[@a"&amp;$1:$1-1&amp;"]"),INDIRECT(IMPORT_VAR[TABLENAME]&amp;"[@c"&amp;$1:$1-1&amp;"]"))</f>
        <v>2</v>
      </c>
      <c r="S802" s="38"/>
      <c r="T802" s="44" t="str">
        <f>IF(IMPORT[[#This Row],[b4]]="","",IMPORT[[#This Row],[b4]]-IMPORT[[#This Row],[a4]])</f>
        <v/>
      </c>
      <c r="U802" s="43">
        <f ca="1">SUM(INDIRECT(IMPORT_VAR[TABLENAME]&amp;"[@a"&amp;$1:$1-1&amp;"]"),INDIRECT(IMPORT_VAR[TABLENAME]&amp;"[@c"&amp;$1:$1-1&amp;"]"))</f>
        <v>2</v>
      </c>
      <c r="V802" s="44"/>
      <c r="W802" s="36"/>
      <c r="X802" s="55" t="str">
        <f>IF(IMPORT[[#This Row],[b5]]="","",IMPORT[[#This Row],[b5]]-IMPORT[[#This Row],[a5]])</f>
        <v/>
      </c>
      <c r="Y802" s="50">
        <f ca="1">SUM(INDIRECT(IMPORT_VAR[TABLENAME]&amp;"[@a"&amp;$1:$1-1&amp;"]"),INDIRECT(IMPORT_VAR[TABLENAME]&amp;"[@c"&amp;$1:$1-1&amp;"]"))</f>
        <v>2</v>
      </c>
      <c r="Z802" s="51" t="s">
        <v>5707</v>
      </c>
      <c r="AA802" s="51">
        <v>5872</v>
      </c>
      <c r="AB802" s="51"/>
      <c r="AC802" s="51" t="str">
        <f>CONCATENATE(IMPORT[[#This Row],[1]]," ",IMPORT[[#This Row],[2]],IF(IMPORT[[#This Row],[3]]="","",CONCATENATE(" ",IMPORT[[#This Row],[3]])))</f>
        <v>Pensil Case 5872</v>
      </c>
      <c r="AD802" s="51" t="str">
        <f>CONCATENATE("Import ",IMPORT[[#This Row],[Ket]])</f>
        <v>Import D5</v>
      </c>
      <c r="AE802" s="52">
        <v>288</v>
      </c>
      <c r="AF802" s="52" t="s">
        <v>5118</v>
      </c>
      <c r="AG802" s="52" t="s">
        <v>5780</v>
      </c>
      <c r="AH802" s="52">
        <f ca="1">IMPORT[[#This Row],[C]]</f>
        <v>2</v>
      </c>
      <c r="AI802" s="126" t="str">
        <f>CONCATENATE(IMPORT[[#This Row],[6]]," ",IMPORT[[#This Row],[7]])</f>
        <v>288 PCS</v>
      </c>
    </row>
    <row r="803" spans="1:35">
      <c r="A803" s="102">
        <v>801</v>
      </c>
      <c r="B803" s="42">
        <f ca="1">IF(IMPORT[[#This Row],[C]]&lt;1,"",ROW()-2)</f>
        <v>801</v>
      </c>
      <c r="C803" s="113" t="s">
        <v>4239</v>
      </c>
      <c r="D803" s="36" t="s">
        <v>3140</v>
      </c>
      <c r="E803" s="36">
        <v>720</v>
      </c>
      <c r="F803" s="42">
        <f ca="1">IMPORT[TT]</f>
        <v>24</v>
      </c>
      <c r="G803" s="36"/>
      <c r="H803" s="36" t="s">
        <v>4241</v>
      </c>
      <c r="I803" s="43">
        <v>24</v>
      </c>
      <c r="K803" s="42" t="str">
        <f>IF(IMPORT[[#This Row],[b1]]="","",IMPORT[[#This Row],[b1]]-IMPORT[[#This Row],[a1]])</f>
        <v/>
      </c>
      <c r="L803" s="43">
        <f ca="1">SUM(INDIRECT(IMPORT_VAR[TABLENAME]&amp;"[@a"&amp;$1:$1-1&amp;"]"),INDIRECT(IMPORT_VAR[TABLENAME]&amp;"[@c"&amp;$1:$1-1&amp;"]"))</f>
        <v>24</v>
      </c>
      <c r="M803" s="36"/>
      <c r="N803" s="42" t="str">
        <f>IF(IMPORT[[#This Row],[b2]]="","",IMPORT[[#This Row],[b2]]-IMPORT[[#This Row],[a2]])</f>
        <v/>
      </c>
      <c r="O803" s="43">
        <f ca="1">SUM(INDIRECT(IMPORT_VAR[TABLENAME]&amp;"[@a"&amp;$1:$1-1&amp;"]"),INDIRECT(IMPORT_VAR[TABLENAME]&amp;"[@c"&amp;$1:$1-1&amp;"]"))</f>
        <v>24</v>
      </c>
      <c r="P803" s="38"/>
      <c r="Q803" s="44" t="str">
        <f>IF(IMPORT[[#This Row],[b3]]="","",IMPORT[[#This Row],[b3]]-IMPORT[[#This Row],[a3]])</f>
        <v/>
      </c>
      <c r="R803" s="43">
        <f ca="1">SUM(INDIRECT(IMPORT_VAR[TABLENAME]&amp;"[@a"&amp;$1:$1-1&amp;"]"),INDIRECT(IMPORT_VAR[TABLENAME]&amp;"[@c"&amp;$1:$1-1&amp;"]"))</f>
        <v>24</v>
      </c>
      <c r="S803" s="38"/>
      <c r="T803" s="44" t="str">
        <f>IF(IMPORT[[#This Row],[b4]]="","",IMPORT[[#This Row],[b4]]-IMPORT[[#This Row],[a4]])</f>
        <v/>
      </c>
      <c r="U803" s="43">
        <f ca="1">SUM(INDIRECT(IMPORT_VAR[TABLENAME]&amp;"[@a"&amp;$1:$1-1&amp;"]"),INDIRECT(IMPORT_VAR[TABLENAME]&amp;"[@c"&amp;$1:$1-1&amp;"]"))</f>
        <v>24</v>
      </c>
      <c r="V803" s="44"/>
      <c r="W803" s="36"/>
      <c r="X803" s="55" t="str">
        <f>IF(IMPORT[[#This Row],[b5]]="","",IMPORT[[#This Row],[b5]]-IMPORT[[#This Row],[a5]])</f>
        <v/>
      </c>
      <c r="Y803" s="50">
        <f ca="1">SUM(INDIRECT(IMPORT_VAR[TABLENAME]&amp;"[@a"&amp;$1:$1-1&amp;"]"),INDIRECT(IMPORT_VAR[TABLENAME]&amp;"[@c"&amp;$1:$1-1&amp;"]"))</f>
        <v>24</v>
      </c>
      <c r="Z803" s="51" t="s">
        <v>5665</v>
      </c>
      <c r="AA803" s="51" t="s">
        <v>4239</v>
      </c>
      <c r="AB803" s="51"/>
      <c r="AC803" s="51" t="str">
        <f>CONCATENATE(IMPORT[[#This Row],[1]]," ",IMPORT[[#This Row],[2]],IF(IMPORT[[#This Row],[3]]="","",CONCATENATE(" ",IMPORT[[#This Row],[3]])))</f>
        <v>Tipe-ex Kertas NO.6080</v>
      </c>
      <c r="AD803" s="51" t="str">
        <f>CONCATENATE("Import ",IMPORT[[#This Row],[Ket]])</f>
        <v>Import D5</v>
      </c>
      <c r="AE803" s="52">
        <v>720</v>
      </c>
      <c r="AF803" s="52" t="s">
        <v>5118</v>
      </c>
      <c r="AG803" s="52" t="s">
        <v>5780</v>
      </c>
      <c r="AH803" s="52">
        <f ca="1">IMPORT[[#This Row],[C]]</f>
        <v>24</v>
      </c>
      <c r="AI803" s="126" t="str">
        <f>CONCATENATE(IMPORT[[#This Row],[6]]," ",IMPORT[[#This Row],[7]])</f>
        <v>720 PCS</v>
      </c>
    </row>
    <row r="804" spans="1:35">
      <c r="A804" s="102">
        <v>802</v>
      </c>
      <c r="B804" s="42">
        <f ca="1">IF(IMPORT[[#This Row],[C]]&lt;1,"",ROW()-2)</f>
        <v>802</v>
      </c>
      <c r="C804" s="113" t="s">
        <v>4240</v>
      </c>
      <c r="D804" s="36" t="s">
        <v>3140</v>
      </c>
      <c r="E804" s="36">
        <v>720</v>
      </c>
      <c r="F804" s="42">
        <f ca="1">IMPORT[TT]</f>
        <v>24</v>
      </c>
      <c r="G804" s="36"/>
      <c r="H804" s="36" t="s">
        <v>4241</v>
      </c>
      <c r="I804" s="43">
        <v>24</v>
      </c>
      <c r="K804" s="42" t="str">
        <f>IF(IMPORT[[#This Row],[b1]]="","",IMPORT[[#This Row],[b1]]-IMPORT[[#This Row],[a1]])</f>
        <v/>
      </c>
      <c r="L804" s="43">
        <f ca="1">SUM(INDIRECT(IMPORT_VAR[TABLENAME]&amp;"[@a"&amp;$1:$1-1&amp;"]"),INDIRECT(IMPORT_VAR[TABLENAME]&amp;"[@c"&amp;$1:$1-1&amp;"]"))</f>
        <v>24</v>
      </c>
      <c r="M804" s="36"/>
      <c r="N804" s="42" t="str">
        <f>IF(IMPORT[[#This Row],[b2]]="","",IMPORT[[#This Row],[b2]]-IMPORT[[#This Row],[a2]])</f>
        <v/>
      </c>
      <c r="O804" s="43">
        <f ca="1">SUM(INDIRECT(IMPORT_VAR[TABLENAME]&amp;"[@a"&amp;$1:$1-1&amp;"]"),INDIRECT(IMPORT_VAR[TABLENAME]&amp;"[@c"&amp;$1:$1-1&amp;"]"))</f>
        <v>24</v>
      </c>
      <c r="P804" s="38"/>
      <c r="Q804" s="44" t="str">
        <f>IF(IMPORT[[#This Row],[b3]]="","",IMPORT[[#This Row],[b3]]-IMPORT[[#This Row],[a3]])</f>
        <v/>
      </c>
      <c r="R804" s="43">
        <f ca="1">SUM(INDIRECT(IMPORT_VAR[TABLENAME]&amp;"[@a"&amp;$1:$1-1&amp;"]"),INDIRECT(IMPORT_VAR[TABLENAME]&amp;"[@c"&amp;$1:$1-1&amp;"]"))</f>
        <v>24</v>
      </c>
      <c r="S804" s="38"/>
      <c r="T804" s="44" t="str">
        <f>IF(IMPORT[[#This Row],[b4]]="","",IMPORT[[#This Row],[b4]]-IMPORT[[#This Row],[a4]])</f>
        <v/>
      </c>
      <c r="U804" s="43">
        <f ca="1">SUM(INDIRECT(IMPORT_VAR[TABLENAME]&amp;"[@a"&amp;$1:$1-1&amp;"]"),INDIRECT(IMPORT_VAR[TABLENAME]&amp;"[@c"&amp;$1:$1-1&amp;"]"))</f>
        <v>24</v>
      </c>
      <c r="V804" s="44"/>
      <c r="W804" s="36"/>
      <c r="X804" s="55" t="str">
        <f>IF(IMPORT[[#This Row],[b5]]="","",IMPORT[[#This Row],[b5]]-IMPORT[[#This Row],[a5]])</f>
        <v/>
      </c>
      <c r="Y804" s="50">
        <f ca="1">SUM(INDIRECT(IMPORT_VAR[TABLENAME]&amp;"[@a"&amp;$1:$1-1&amp;"]"),INDIRECT(IMPORT_VAR[TABLENAME]&amp;"[@c"&amp;$1:$1-1&amp;"]"))</f>
        <v>24</v>
      </c>
      <c r="Z804" s="51" t="s">
        <v>5665</v>
      </c>
      <c r="AA804" s="51" t="s">
        <v>4240</v>
      </c>
      <c r="AB804" s="51"/>
      <c r="AC804" s="51" t="str">
        <f>CONCATENATE(IMPORT[[#This Row],[1]]," ",IMPORT[[#This Row],[2]],IF(IMPORT[[#This Row],[3]]="","",CONCATENATE(" ",IMPORT[[#This Row],[3]])))</f>
        <v>Tipe-ex Kertas NO.5037</v>
      </c>
      <c r="AD804" s="51" t="str">
        <f>CONCATENATE("Import ",IMPORT[[#This Row],[Ket]])</f>
        <v>Import D5</v>
      </c>
      <c r="AE804" s="52">
        <v>720</v>
      </c>
      <c r="AF804" s="52" t="s">
        <v>5118</v>
      </c>
      <c r="AG804" s="52" t="s">
        <v>5780</v>
      </c>
      <c r="AH804" s="52">
        <f ca="1">IMPORT[[#This Row],[C]]</f>
        <v>24</v>
      </c>
      <c r="AI804" s="126" t="str">
        <f>CONCATENATE(IMPORT[[#This Row],[6]]," ",IMPORT[[#This Row],[7]])</f>
        <v>720 PCS</v>
      </c>
    </row>
    <row r="805" spans="1:35">
      <c r="A805" s="102">
        <v>803</v>
      </c>
      <c r="B805" s="42">
        <f ca="1">IF(IMPORT[[#This Row],[C]]&lt;1,"",ROW()-2)</f>
        <v>803</v>
      </c>
      <c r="C805" s="113">
        <v>8525</v>
      </c>
      <c r="D805" s="36" t="s">
        <v>3140</v>
      </c>
      <c r="E805" s="36">
        <v>576</v>
      </c>
      <c r="F805" s="42">
        <f ca="1">IMPORT[TT]</f>
        <v>10</v>
      </c>
      <c r="G805" s="36"/>
      <c r="H805" s="36" t="s">
        <v>4241</v>
      </c>
      <c r="I805" s="43">
        <v>10</v>
      </c>
      <c r="K805" s="42" t="str">
        <f>IF(IMPORT[[#This Row],[b1]]="","",IMPORT[[#This Row],[b1]]-IMPORT[[#This Row],[a1]])</f>
        <v/>
      </c>
      <c r="L805" s="43">
        <f ca="1">SUM(INDIRECT(IMPORT_VAR[TABLENAME]&amp;"[@a"&amp;$1:$1-1&amp;"]"),INDIRECT(IMPORT_VAR[TABLENAME]&amp;"[@c"&amp;$1:$1-1&amp;"]"))</f>
        <v>10</v>
      </c>
      <c r="M805" s="36"/>
      <c r="N805" s="42" t="str">
        <f>IF(IMPORT[[#This Row],[b2]]="","",IMPORT[[#This Row],[b2]]-IMPORT[[#This Row],[a2]])</f>
        <v/>
      </c>
      <c r="O805" s="43">
        <f ca="1">SUM(INDIRECT(IMPORT_VAR[TABLENAME]&amp;"[@a"&amp;$1:$1-1&amp;"]"),INDIRECT(IMPORT_VAR[TABLENAME]&amp;"[@c"&amp;$1:$1-1&amp;"]"))</f>
        <v>10</v>
      </c>
      <c r="P805" s="38"/>
      <c r="Q805" s="44" t="str">
        <f>IF(IMPORT[[#This Row],[b3]]="","",IMPORT[[#This Row],[b3]]-IMPORT[[#This Row],[a3]])</f>
        <v/>
      </c>
      <c r="R805" s="43">
        <f ca="1">SUM(INDIRECT(IMPORT_VAR[TABLENAME]&amp;"[@a"&amp;$1:$1-1&amp;"]"),INDIRECT(IMPORT_VAR[TABLENAME]&amp;"[@c"&amp;$1:$1-1&amp;"]"))</f>
        <v>10</v>
      </c>
      <c r="S805" s="38"/>
      <c r="T805" s="44" t="str">
        <f>IF(IMPORT[[#This Row],[b4]]="","",IMPORT[[#This Row],[b4]]-IMPORT[[#This Row],[a4]])</f>
        <v/>
      </c>
      <c r="U805" s="43">
        <f ca="1">SUM(INDIRECT(IMPORT_VAR[TABLENAME]&amp;"[@a"&amp;$1:$1-1&amp;"]"),INDIRECT(IMPORT_VAR[TABLENAME]&amp;"[@c"&amp;$1:$1-1&amp;"]"))</f>
        <v>10</v>
      </c>
      <c r="V805" s="44"/>
      <c r="W805" s="36"/>
      <c r="X805" s="55" t="str">
        <f>IF(IMPORT[[#This Row],[b5]]="","",IMPORT[[#This Row],[b5]]-IMPORT[[#This Row],[a5]])</f>
        <v/>
      </c>
      <c r="Y805" s="50">
        <f ca="1">SUM(INDIRECT(IMPORT_VAR[TABLENAME]&amp;"[@a"&amp;$1:$1-1&amp;"]"),INDIRECT(IMPORT_VAR[TABLENAME]&amp;"[@c"&amp;$1:$1-1&amp;"]"))</f>
        <v>10</v>
      </c>
      <c r="Z805" s="51" t="s">
        <v>5665</v>
      </c>
      <c r="AA805" s="51">
        <v>8525</v>
      </c>
      <c r="AB805" s="51"/>
      <c r="AC805" s="51" t="str">
        <f>CONCATENATE(IMPORT[[#This Row],[1]]," ",IMPORT[[#This Row],[2]],IF(IMPORT[[#This Row],[3]]="","",CONCATENATE(" ",IMPORT[[#This Row],[3]])))</f>
        <v>Tipe-ex Kertas 8525</v>
      </c>
      <c r="AD805" s="51" t="str">
        <f>CONCATENATE("Import ",IMPORT[[#This Row],[Ket]])</f>
        <v>Import D5</v>
      </c>
      <c r="AE805" s="52">
        <v>576</v>
      </c>
      <c r="AF805" s="52" t="s">
        <v>5118</v>
      </c>
      <c r="AG805" s="52" t="s">
        <v>5780</v>
      </c>
      <c r="AH805" s="52">
        <f ca="1">IMPORT[[#This Row],[C]]</f>
        <v>10</v>
      </c>
      <c r="AI805" s="126" t="str">
        <f>CONCATENATE(IMPORT[[#This Row],[6]]," ",IMPORT[[#This Row],[7]])</f>
        <v>576 PCS</v>
      </c>
    </row>
    <row r="806" spans="1:35">
      <c r="A806" s="102">
        <v>804</v>
      </c>
      <c r="B806" s="42">
        <f ca="1">IF(IMPORT[[#This Row],[C]]&lt;1,"",ROW()-2)</f>
        <v>804</v>
      </c>
      <c r="C806" s="113" t="s">
        <v>3980</v>
      </c>
      <c r="D806" s="36" t="s">
        <v>2896</v>
      </c>
      <c r="E806" s="36">
        <v>1500</v>
      </c>
      <c r="F806" s="42">
        <f ca="1">IMPORT[TT]</f>
        <v>40</v>
      </c>
      <c r="G806" s="36" t="s">
        <v>4303</v>
      </c>
      <c r="H806" s="36" t="s">
        <v>4299</v>
      </c>
      <c r="I806" s="43">
        <v>40</v>
      </c>
      <c r="K806" s="42" t="str">
        <f>IF(IMPORT[[#This Row],[b1]]="","",IMPORT[[#This Row],[b1]]-IMPORT[[#This Row],[a1]])</f>
        <v/>
      </c>
      <c r="L806" s="43">
        <f ca="1">SUM(INDIRECT(IMPORT_VAR[TABLENAME]&amp;"[@a"&amp;$1:$1-1&amp;"]"),INDIRECT(IMPORT_VAR[TABLENAME]&amp;"[@c"&amp;$1:$1-1&amp;"]"))</f>
        <v>40</v>
      </c>
      <c r="M806" s="36"/>
      <c r="N806" s="42" t="str">
        <f>IF(IMPORT[[#This Row],[b2]]="","",IMPORT[[#This Row],[b2]]-IMPORT[[#This Row],[a2]])</f>
        <v/>
      </c>
      <c r="O806" s="43">
        <f ca="1">SUM(INDIRECT(IMPORT_VAR[TABLENAME]&amp;"[@a"&amp;$1:$1-1&amp;"]"),INDIRECT(IMPORT_VAR[TABLENAME]&amp;"[@c"&amp;$1:$1-1&amp;"]"))</f>
        <v>40</v>
      </c>
      <c r="P806" s="38"/>
      <c r="Q806" s="44" t="str">
        <f>IF(IMPORT[[#This Row],[b3]]="","",IMPORT[[#This Row],[b3]]-IMPORT[[#This Row],[a3]])</f>
        <v/>
      </c>
      <c r="R806" s="43">
        <f ca="1">SUM(INDIRECT(IMPORT_VAR[TABLENAME]&amp;"[@a"&amp;$1:$1-1&amp;"]"),INDIRECT(IMPORT_VAR[TABLENAME]&amp;"[@c"&amp;$1:$1-1&amp;"]"))</f>
        <v>40</v>
      </c>
      <c r="S806" s="38"/>
      <c r="T806" s="44" t="str">
        <f>IF(IMPORT[[#This Row],[b4]]="","",IMPORT[[#This Row],[b4]]-IMPORT[[#This Row],[a4]])</f>
        <v/>
      </c>
      <c r="U806" s="43">
        <f ca="1">SUM(INDIRECT(IMPORT_VAR[TABLENAME]&amp;"[@a"&amp;$1:$1-1&amp;"]"),INDIRECT(IMPORT_VAR[TABLENAME]&amp;"[@c"&amp;$1:$1-1&amp;"]"))</f>
        <v>40</v>
      </c>
      <c r="V806" s="44"/>
      <c r="W806" s="36"/>
      <c r="X806" s="55" t="str">
        <f>IF(IMPORT[[#This Row],[b5]]="","",IMPORT[[#This Row],[b5]]-IMPORT[[#This Row],[a5]])</f>
        <v/>
      </c>
      <c r="Y806" s="50">
        <f ca="1">SUM(INDIRECT(IMPORT_VAR[TABLENAME]&amp;"[@a"&amp;$1:$1-1&amp;"]"),INDIRECT(IMPORT_VAR[TABLENAME]&amp;"[@c"&amp;$1:$1-1&amp;"]"))</f>
        <v>40</v>
      </c>
      <c r="Z806" s="51" t="s">
        <v>2896</v>
      </c>
      <c r="AA806" s="51" t="s">
        <v>3980</v>
      </c>
      <c r="AB806" s="51" t="s">
        <v>4303</v>
      </c>
      <c r="AC806" s="51" t="str">
        <f>CONCATENATE(IMPORT[[#This Row],[1]]," ",IMPORT[[#This Row],[2]],IF(IMPORT[[#This Row],[3]]="","",CONCATENATE(" ",IMPORT[[#This Row],[3]])))</f>
        <v>File BF-19 Hj, K, P, Mr, Ht</v>
      </c>
      <c r="AD806" s="51" t="str">
        <f>CONCATENATE("Import ",IMPORT[[#This Row],[Ket]])</f>
        <v>Import D6</v>
      </c>
      <c r="AE806" s="52">
        <v>1500</v>
      </c>
      <c r="AF806" s="52" t="s">
        <v>5118</v>
      </c>
      <c r="AG806" s="52" t="s">
        <v>5780</v>
      </c>
      <c r="AH806" s="52">
        <f ca="1">IMPORT[[#This Row],[C]]</f>
        <v>40</v>
      </c>
      <c r="AI806" s="126" t="str">
        <f>CONCATENATE(IMPORT[[#This Row],[6]]," ",IMPORT[[#This Row],[7]])</f>
        <v>1500 PCS</v>
      </c>
    </row>
    <row r="807" spans="1:35">
      <c r="A807" s="102">
        <v>805</v>
      </c>
      <c r="B807" s="39">
        <f ca="1">IF(IMPORT[[#This Row],[C]]&lt;1,"",ROW()-2)</f>
        <v>805</v>
      </c>
      <c r="C807" s="113" t="s">
        <v>4298</v>
      </c>
      <c r="D807" s="36" t="s">
        <v>2994</v>
      </c>
      <c r="E807" s="31">
        <v>240</v>
      </c>
      <c r="F807" s="39">
        <f ca="1">IMPORT[TT]</f>
        <v>10</v>
      </c>
      <c r="G807" s="31"/>
      <c r="H807" s="36" t="s">
        <v>4299</v>
      </c>
      <c r="I807" s="40">
        <v>10</v>
      </c>
      <c r="K807" s="39" t="str">
        <f>IF(IMPORT[[#This Row],[b1]]="","",IMPORT[[#This Row],[b1]]-IMPORT[[#This Row],[a1]])</f>
        <v/>
      </c>
      <c r="L807" s="40">
        <f ca="1">SUM(INDIRECT(IMPORT_VAR[TABLENAME]&amp;"[@a"&amp;$1:$1-1&amp;"]"),INDIRECT(IMPORT_VAR[TABLENAME]&amp;"[@c"&amp;$1:$1-1&amp;"]"))</f>
        <v>10</v>
      </c>
      <c r="M807" s="31"/>
      <c r="N807" s="39" t="str">
        <f>IF(IMPORT[[#This Row],[b2]]="","",IMPORT[[#This Row],[b2]]-IMPORT[[#This Row],[a2]])</f>
        <v/>
      </c>
      <c r="O807" s="40">
        <f ca="1">SUM(INDIRECT(IMPORT_VAR[TABLENAME]&amp;"[@a"&amp;$1:$1-1&amp;"]"),INDIRECT(IMPORT_VAR[TABLENAME]&amp;"[@c"&amp;$1:$1-1&amp;"]"))</f>
        <v>10</v>
      </c>
      <c r="P807" s="33"/>
      <c r="Q807" s="41" t="str">
        <f>IF(IMPORT[[#This Row],[b3]]="","",IMPORT[[#This Row],[b3]]-IMPORT[[#This Row],[a3]])</f>
        <v/>
      </c>
      <c r="R807" s="40">
        <f ca="1">SUM(INDIRECT(IMPORT_VAR[TABLENAME]&amp;"[@a"&amp;$1:$1-1&amp;"]"),INDIRECT(IMPORT_VAR[TABLENAME]&amp;"[@c"&amp;$1:$1-1&amp;"]"))</f>
        <v>10</v>
      </c>
      <c r="S807" s="33"/>
      <c r="T807" s="41" t="str">
        <f>IF(IMPORT[[#This Row],[b4]]="","",IMPORT[[#This Row],[b4]]-IMPORT[[#This Row],[a4]])</f>
        <v/>
      </c>
      <c r="U807" s="40">
        <f ca="1">SUM(INDIRECT(IMPORT_VAR[TABLENAME]&amp;"[@a"&amp;$1:$1-1&amp;"]"),INDIRECT(IMPORT_VAR[TABLENAME]&amp;"[@c"&amp;$1:$1-1&amp;"]"))</f>
        <v>10</v>
      </c>
      <c r="V807" s="41"/>
      <c r="W807" s="31"/>
      <c r="X807" s="54" t="str">
        <f>IF(IMPORT[[#This Row],[b5]]="","",IMPORT[[#This Row],[b5]]-IMPORT[[#This Row],[a5]])</f>
        <v/>
      </c>
      <c r="Y807" s="50">
        <f ca="1">SUM(INDIRECT(IMPORT_VAR[TABLENAME]&amp;"[@a"&amp;$1:$1-1&amp;"]"),INDIRECT(IMPORT_VAR[TABLENAME]&amp;"[@c"&amp;$1:$1-1&amp;"]"))</f>
        <v>10</v>
      </c>
      <c r="Z807" s="51" t="s">
        <v>5715</v>
      </c>
      <c r="AA807" s="51" t="s">
        <v>4298</v>
      </c>
      <c r="AB807" s="51"/>
      <c r="AC807" s="51" t="str">
        <f>CONCATENATE(IMPORT[[#This Row],[1]]," ",IMPORT[[#This Row],[2]],IF(IMPORT[[#This Row],[3]]="","",CONCATENATE(" ",IMPORT[[#This Row],[3]])))</f>
        <v>NoteBook 28850-61</v>
      </c>
      <c r="AD807" s="51" t="str">
        <f>CONCATENATE("Import ",IMPORT[[#This Row],[Ket]])</f>
        <v>Import D6</v>
      </c>
      <c r="AE807" s="52">
        <v>240</v>
      </c>
      <c r="AF807" s="52" t="s">
        <v>5118</v>
      </c>
      <c r="AG807" s="52" t="s">
        <v>5780</v>
      </c>
      <c r="AH807" s="52">
        <f ca="1">IMPORT[[#This Row],[C]]</f>
        <v>10</v>
      </c>
      <c r="AI807" s="126" t="str">
        <f>CONCATENATE(IMPORT[[#This Row],[6]]," ",IMPORT[[#This Row],[7]])</f>
        <v>240 PCS</v>
      </c>
    </row>
    <row r="808" spans="1:35">
      <c r="A808" s="102">
        <v>806</v>
      </c>
      <c r="B808" s="39">
        <f ca="1">IF(IMPORT[[#This Row],[C]]&lt;1,"",ROW()-2)</f>
        <v>806</v>
      </c>
      <c r="C808" s="113" t="s">
        <v>3312</v>
      </c>
      <c r="D808" s="36" t="s">
        <v>2994</v>
      </c>
      <c r="E808" s="31">
        <v>240</v>
      </c>
      <c r="F808" s="39">
        <f ca="1">IMPORT[TT]</f>
        <v>9</v>
      </c>
      <c r="G808" s="31"/>
      <c r="H808" s="36" t="s">
        <v>4299</v>
      </c>
      <c r="I808" s="40">
        <v>9</v>
      </c>
      <c r="K808" s="39" t="str">
        <f>IF(IMPORT[[#This Row],[b1]]="","",IMPORT[[#This Row],[b1]]-IMPORT[[#This Row],[a1]])</f>
        <v/>
      </c>
      <c r="L808" s="40">
        <f ca="1">SUM(INDIRECT(IMPORT_VAR[TABLENAME]&amp;"[@a"&amp;$1:$1-1&amp;"]"),INDIRECT(IMPORT_VAR[TABLENAME]&amp;"[@c"&amp;$1:$1-1&amp;"]"))</f>
        <v>9</v>
      </c>
      <c r="M808" s="31"/>
      <c r="N808" s="39" t="str">
        <f>IF(IMPORT[[#This Row],[b2]]="","",IMPORT[[#This Row],[b2]]-IMPORT[[#This Row],[a2]])</f>
        <v/>
      </c>
      <c r="O808" s="40">
        <f ca="1">SUM(INDIRECT(IMPORT_VAR[TABLENAME]&amp;"[@a"&amp;$1:$1-1&amp;"]"),INDIRECT(IMPORT_VAR[TABLENAME]&amp;"[@c"&amp;$1:$1-1&amp;"]"))</f>
        <v>9</v>
      </c>
      <c r="P808" s="33"/>
      <c r="Q808" s="41" t="str">
        <f>IF(IMPORT[[#This Row],[b3]]="","",IMPORT[[#This Row],[b3]]-IMPORT[[#This Row],[a3]])</f>
        <v/>
      </c>
      <c r="R808" s="40">
        <f ca="1">SUM(INDIRECT(IMPORT_VAR[TABLENAME]&amp;"[@a"&amp;$1:$1-1&amp;"]"),INDIRECT(IMPORT_VAR[TABLENAME]&amp;"[@c"&amp;$1:$1-1&amp;"]"))</f>
        <v>9</v>
      </c>
      <c r="S808" s="33"/>
      <c r="T808" s="41" t="str">
        <f>IF(IMPORT[[#This Row],[b4]]="","",IMPORT[[#This Row],[b4]]-IMPORT[[#This Row],[a4]])</f>
        <v/>
      </c>
      <c r="U808" s="40">
        <f ca="1">SUM(INDIRECT(IMPORT_VAR[TABLENAME]&amp;"[@a"&amp;$1:$1-1&amp;"]"),INDIRECT(IMPORT_VAR[TABLENAME]&amp;"[@c"&amp;$1:$1-1&amp;"]"))</f>
        <v>9</v>
      </c>
      <c r="V808" s="41"/>
      <c r="W808" s="31"/>
      <c r="X808" s="54" t="str">
        <f>IF(IMPORT[[#This Row],[b5]]="","",IMPORT[[#This Row],[b5]]-IMPORT[[#This Row],[a5]])</f>
        <v/>
      </c>
      <c r="Y808" s="50">
        <f ca="1">SUM(INDIRECT(IMPORT_VAR[TABLENAME]&amp;"[@a"&amp;$1:$1-1&amp;"]"),INDIRECT(IMPORT_VAR[TABLENAME]&amp;"[@c"&amp;$1:$1-1&amp;"]"))</f>
        <v>9</v>
      </c>
      <c r="Z808" s="51" t="s">
        <v>5715</v>
      </c>
      <c r="AA808" s="51" t="s">
        <v>3312</v>
      </c>
      <c r="AB808" s="51"/>
      <c r="AC808" s="51" t="str">
        <f>CONCATENATE(IMPORT[[#This Row],[1]]," ",IMPORT[[#This Row],[2]],IF(IMPORT[[#This Row],[3]]="","",CONCATENATE(" ",IMPORT[[#This Row],[3]])))</f>
        <v>NoteBook 28850-65</v>
      </c>
      <c r="AD808" s="51" t="str">
        <f>CONCATENATE("Import ",IMPORT[[#This Row],[Ket]])</f>
        <v>Import D6</v>
      </c>
      <c r="AE808" s="52">
        <v>240</v>
      </c>
      <c r="AF808" s="52" t="s">
        <v>5118</v>
      </c>
      <c r="AG808" s="52" t="s">
        <v>5780</v>
      </c>
      <c r="AH808" s="52">
        <f ca="1">IMPORT[[#This Row],[C]]</f>
        <v>9</v>
      </c>
      <c r="AI808" s="126" t="str">
        <f>CONCATENATE(IMPORT[[#This Row],[6]]," ",IMPORT[[#This Row],[7]])</f>
        <v>240 PCS</v>
      </c>
    </row>
    <row r="809" spans="1:35">
      <c r="A809" s="102">
        <v>807</v>
      </c>
      <c r="B809" s="42">
        <f ca="1">IF(IMPORT[[#This Row],[C]]&lt;1,"",ROW()-2)</f>
        <v>807</v>
      </c>
      <c r="C809" s="113" t="s">
        <v>4297</v>
      </c>
      <c r="D809" s="36" t="s">
        <v>2994</v>
      </c>
      <c r="E809" s="36">
        <v>240</v>
      </c>
      <c r="F809" s="42">
        <f ca="1">IMPORT[TT]</f>
        <v>3</v>
      </c>
      <c r="G809" s="36"/>
      <c r="H809" s="36" t="s">
        <v>4299</v>
      </c>
      <c r="I809" s="43">
        <v>3</v>
      </c>
      <c r="K809" s="42" t="str">
        <f>IF(IMPORT[[#This Row],[b1]]="","",IMPORT[[#This Row],[b1]]-IMPORT[[#This Row],[a1]])</f>
        <v/>
      </c>
      <c r="L809" s="43">
        <f ca="1">SUM(INDIRECT(IMPORT_VAR[TABLENAME]&amp;"[@a"&amp;$1:$1-1&amp;"]"),INDIRECT(IMPORT_VAR[TABLENAME]&amp;"[@c"&amp;$1:$1-1&amp;"]"))</f>
        <v>3</v>
      </c>
      <c r="M809" s="36"/>
      <c r="N809" s="42" t="str">
        <f>IF(IMPORT[[#This Row],[b2]]="","",IMPORT[[#This Row],[b2]]-IMPORT[[#This Row],[a2]])</f>
        <v/>
      </c>
      <c r="O809" s="43">
        <f ca="1">SUM(INDIRECT(IMPORT_VAR[TABLENAME]&amp;"[@a"&amp;$1:$1-1&amp;"]"),INDIRECT(IMPORT_VAR[TABLENAME]&amp;"[@c"&amp;$1:$1-1&amp;"]"))</f>
        <v>3</v>
      </c>
      <c r="P809" s="38"/>
      <c r="Q809" s="44" t="str">
        <f>IF(IMPORT[[#This Row],[b3]]="","",IMPORT[[#This Row],[b3]]-IMPORT[[#This Row],[a3]])</f>
        <v/>
      </c>
      <c r="R809" s="43">
        <f ca="1">SUM(INDIRECT(IMPORT_VAR[TABLENAME]&amp;"[@a"&amp;$1:$1-1&amp;"]"),INDIRECT(IMPORT_VAR[TABLENAME]&amp;"[@c"&amp;$1:$1-1&amp;"]"))</f>
        <v>3</v>
      </c>
      <c r="S809" s="38"/>
      <c r="T809" s="44" t="str">
        <f>IF(IMPORT[[#This Row],[b4]]="","",IMPORT[[#This Row],[b4]]-IMPORT[[#This Row],[a4]])</f>
        <v/>
      </c>
      <c r="U809" s="43">
        <f ca="1">SUM(INDIRECT(IMPORT_VAR[TABLENAME]&amp;"[@a"&amp;$1:$1-1&amp;"]"),INDIRECT(IMPORT_VAR[TABLENAME]&amp;"[@c"&amp;$1:$1-1&amp;"]"))</f>
        <v>3</v>
      </c>
      <c r="V809" s="44"/>
      <c r="W809" s="36"/>
      <c r="X809" s="55" t="str">
        <f>IF(IMPORT[[#This Row],[b5]]="","",IMPORT[[#This Row],[b5]]-IMPORT[[#This Row],[a5]])</f>
        <v/>
      </c>
      <c r="Y809" s="50">
        <f ca="1">SUM(INDIRECT(IMPORT_VAR[TABLENAME]&amp;"[@a"&amp;$1:$1-1&amp;"]"),INDIRECT(IMPORT_VAR[TABLENAME]&amp;"[@c"&amp;$1:$1-1&amp;"]"))</f>
        <v>3</v>
      </c>
      <c r="Z809" s="51" t="s">
        <v>5715</v>
      </c>
      <c r="AA809" s="51" t="s">
        <v>4297</v>
      </c>
      <c r="AB809" s="51"/>
      <c r="AC809" s="51" t="str">
        <f>CONCATENATE(IMPORT[[#This Row],[1]]," ",IMPORT[[#This Row],[2]],IF(IMPORT[[#This Row],[3]]="","",CONCATENATE(" ",IMPORT[[#This Row],[3]])))</f>
        <v>NoteBook 50100-71</v>
      </c>
      <c r="AD809" s="51" t="str">
        <f>CONCATENATE("Import ",IMPORT[[#This Row],[Ket]])</f>
        <v>Import D6</v>
      </c>
      <c r="AE809" s="52">
        <v>240</v>
      </c>
      <c r="AF809" s="52" t="s">
        <v>5118</v>
      </c>
      <c r="AG809" s="52" t="s">
        <v>5780</v>
      </c>
      <c r="AH809" s="52">
        <f ca="1">IMPORT[[#This Row],[C]]</f>
        <v>3</v>
      </c>
      <c r="AI809" s="126" t="str">
        <f>CONCATENATE(IMPORT[[#This Row],[6]]," ",IMPORT[[#This Row],[7]])</f>
        <v>240 PCS</v>
      </c>
    </row>
    <row r="810" spans="1:35">
      <c r="A810" s="102">
        <v>808</v>
      </c>
      <c r="B810" s="42">
        <f ca="1">IF(IMPORT[[#This Row],[C]]&lt;1,"",ROW()-2)</f>
        <v>808</v>
      </c>
      <c r="C810" s="113" t="s">
        <v>4296</v>
      </c>
      <c r="D810" s="36" t="s">
        <v>2994</v>
      </c>
      <c r="E810" s="36">
        <v>240</v>
      </c>
      <c r="F810" s="42">
        <f ca="1">IMPORT[TT]</f>
        <v>8</v>
      </c>
      <c r="G810" s="36"/>
      <c r="H810" s="36" t="s">
        <v>4299</v>
      </c>
      <c r="I810" s="43">
        <v>8</v>
      </c>
      <c r="K810" s="42" t="str">
        <f>IF(IMPORT[[#This Row],[b1]]="","",IMPORT[[#This Row],[b1]]-IMPORT[[#This Row],[a1]])</f>
        <v/>
      </c>
      <c r="L810" s="43">
        <f ca="1">SUM(INDIRECT(IMPORT_VAR[TABLENAME]&amp;"[@a"&amp;$1:$1-1&amp;"]"),INDIRECT(IMPORT_VAR[TABLENAME]&amp;"[@c"&amp;$1:$1-1&amp;"]"))</f>
        <v>8</v>
      </c>
      <c r="M810" s="36"/>
      <c r="N810" s="42" t="str">
        <f>IF(IMPORT[[#This Row],[b2]]="","",IMPORT[[#This Row],[b2]]-IMPORT[[#This Row],[a2]])</f>
        <v/>
      </c>
      <c r="O810" s="43">
        <f ca="1">SUM(INDIRECT(IMPORT_VAR[TABLENAME]&amp;"[@a"&amp;$1:$1-1&amp;"]"),INDIRECT(IMPORT_VAR[TABLENAME]&amp;"[@c"&amp;$1:$1-1&amp;"]"))</f>
        <v>8</v>
      </c>
      <c r="P810" s="38"/>
      <c r="Q810" s="44" t="str">
        <f>IF(IMPORT[[#This Row],[b3]]="","",IMPORT[[#This Row],[b3]]-IMPORT[[#This Row],[a3]])</f>
        <v/>
      </c>
      <c r="R810" s="43">
        <f ca="1">SUM(INDIRECT(IMPORT_VAR[TABLENAME]&amp;"[@a"&amp;$1:$1-1&amp;"]"),INDIRECT(IMPORT_VAR[TABLENAME]&amp;"[@c"&amp;$1:$1-1&amp;"]"))</f>
        <v>8</v>
      </c>
      <c r="S810" s="38"/>
      <c r="T810" s="44" t="str">
        <f>IF(IMPORT[[#This Row],[b4]]="","",IMPORT[[#This Row],[b4]]-IMPORT[[#This Row],[a4]])</f>
        <v/>
      </c>
      <c r="U810" s="43">
        <f ca="1">SUM(INDIRECT(IMPORT_VAR[TABLENAME]&amp;"[@a"&amp;$1:$1-1&amp;"]"),INDIRECT(IMPORT_VAR[TABLENAME]&amp;"[@c"&amp;$1:$1-1&amp;"]"))</f>
        <v>8</v>
      </c>
      <c r="V810" s="44"/>
      <c r="W810" s="36"/>
      <c r="X810" s="55" t="str">
        <f>IF(IMPORT[[#This Row],[b5]]="","",IMPORT[[#This Row],[b5]]-IMPORT[[#This Row],[a5]])</f>
        <v/>
      </c>
      <c r="Y810" s="50">
        <f ca="1">SUM(INDIRECT(IMPORT_VAR[TABLENAME]&amp;"[@a"&amp;$1:$1-1&amp;"]"),INDIRECT(IMPORT_VAR[TABLENAME]&amp;"[@c"&amp;$1:$1-1&amp;"]"))</f>
        <v>8</v>
      </c>
      <c r="Z810" s="51" t="s">
        <v>5715</v>
      </c>
      <c r="AA810" s="51" t="s">
        <v>4296</v>
      </c>
      <c r="AB810" s="51"/>
      <c r="AC810" s="51" t="str">
        <f>CONCATENATE(IMPORT[[#This Row],[1]]," ",IMPORT[[#This Row],[2]],IF(IMPORT[[#This Row],[3]]="","",CONCATENATE(" ",IMPORT[[#This Row],[3]])))</f>
        <v>NoteBook 28850-67</v>
      </c>
      <c r="AD810" s="51" t="str">
        <f>CONCATENATE("Import ",IMPORT[[#This Row],[Ket]])</f>
        <v>Import D6</v>
      </c>
      <c r="AE810" s="52">
        <v>240</v>
      </c>
      <c r="AF810" s="52" t="s">
        <v>5118</v>
      </c>
      <c r="AG810" s="52" t="s">
        <v>5780</v>
      </c>
      <c r="AH810" s="52">
        <f ca="1">IMPORT[[#This Row],[C]]</f>
        <v>8</v>
      </c>
      <c r="AI810" s="126" t="str">
        <f>CONCATENATE(IMPORT[[#This Row],[6]]," ",IMPORT[[#This Row],[7]])</f>
        <v>240 PCS</v>
      </c>
    </row>
    <row r="811" spans="1:35">
      <c r="A811" s="102">
        <v>809</v>
      </c>
      <c r="B811" s="42">
        <f ca="1">IF(IMPORT[[#This Row],[C]]&lt;1,"",ROW()-2)</f>
        <v>809</v>
      </c>
      <c r="C811" s="113" t="s">
        <v>4295</v>
      </c>
      <c r="D811" s="36" t="s">
        <v>2994</v>
      </c>
      <c r="E811" s="36">
        <v>160</v>
      </c>
      <c r="F811" s="42">
        <f ca="1">IMPORT[TT]</f>
        <v>7</v>
      </c>
      <c r="G811" s="36"/>
      <c r="H811" s="36" t="s">
        <v>4299</v>
      </c>
      <c r="I811" s="43">
        <v>7</v>
      </c>
      <c r="K811" s="42" t="str">
        <f>IF(IMPORT[[#This Row],[b1]]="","",IMPORT[[#This Row],[b1]]-IMPORT[[#This Row],[a1]])</f>
        <v/>
      </c>
      <c r="L811" s="43">
        <f ca="1">SUM(INDIRECT(IMPORT_VAR[TABLENAME]&amp;"[@a"&amp;$1:$1-1&amp;"]"),INDIRECT(IMPORT_VAR[TABLENAME]&amp;"[@c"&amp;$1:$1-1&amp;"]"))</f>
        <v>7</v>
      </c>
      <c r="M811" s="36"/>
      <c r="N811" s="42" t="str">
        <f>IF(IMPORT[[#This Row],[b2]]="","",IMPORT[[#This Row],[b2]]-IMPORT[[#This Row],[a2]])</f>
        <v/>
      </c>
      <c r="O811" s="43">
        <f ca="1">SUM(INDIRECT(IMPORT_VAR[TABLENAME]&amp;"[@a"&amp;$1:$1-1&amp;"]"),INDIRECT(IMPORT_VAR[TABLENAME]&amp;"[@c"&amp;$1:$1-1&amp;"]"))</f>
        <v>7</v>
      </c>
      <c r="P811" s="38"/>
      <c r="Q811" s="44" t="str">
        <f>IF(IMPORT[[#This Row],[b3]]="","",IMPORT[[#This Row],[b3]]-IMPORT[[#This Row],[a3]])</f>
        <v/>
      </c>
      <c r="R811" s="43">
        <f ca="1">SUM(INDIRECT(IMPORT_VAR[TABLENAME]&amp;"[@a"&amp;$1:$1-1&amp;"]"),INDIRECT(IMPORT_VAR[TABLENAME]&amp;"[@c"&amp;$1:$1-1&amp;"]"))</f>
        <v>7</v>
      </c>
      <c r="S811" s="38"/>
      <c r="T811" s="44" t="str">
        <f>IF(IMPORT[[#This Row],[b4]]="","",IMPORT[[#This Row],[b4]]-IMPORT[[#This Row],[a4]])</f>
        <v/>
      </c>
      <c r="U811" s="43">
        <f ca="1">SUM(INDIRECT(IMPORT_VAR[TABLENAME]&amp;"[@a"&amp;$1:$1-1&amp;"]"),INDIRECT(IMPORT_VAR[TABLENAME]&amp;"[@c"&amp;$1:$1-1&amp;"]"))</f>
        <v>7</v>
      </c>
      <c r="V811" s="44"/>
      <c r="W811" s="36"/>
      <c r="X811" s="55" t="str">
        <f>IF(IMPORT[[#This Row],[b5]]="","",IMPORT[[#This Row],[b5]]-IMPORT[[#This Row],[a5]])</f>
        <v/>
      </c>
      <c r="Y811" s="50">
        <f ca="1">SUM(INDIRECT(IMPORT_VAR[TABLENAME]&amp;"[@a"&amp;$1:$1-1&amp;"]"),INDIRECT(IMPORT_VAR[TABLENAME]&amp;"[@c"&amp;$1:$1-1&amp;"]"))</f>
        <v>7</v>
      </c>
      <c r="Z811" s="51" t="s">
        <v>5715</v>
      </c>
      <c r="AA811" s="51" t="s">
        <v>4295</v>
      </c>
      <c r="AB811" s="51"/>
      <c r="AC811" s="51" t="str">
        <f>CONCATENATE(IMPORT[[#This Row],[1]]," ",IMPORT[[#This Row],[2]],IF(IMPORT[[#This Row],[3]]="","",CONCATENATE(" ",IMPORT[[#This Row],[3]])))</f>
        <v>NoteBook 28825-62</v>
      </c>
      <c r="AD811" s="51" t="str">
        <f>CONCATENATE("Import ",IMPORT[[#This Row],[Ket]])</f>
        <v>Import D6</v>
      </c>
      <c r="AE811" s="52">
        <v>160</v>
      </c>
      <c r="AF811" s="52" t="s">
        <v>5118</v>
      </c>
      <c r="AG811" s="52" t="s">
        <v>5780</v>
      </c>
      <c r="AH811" s="52">
        <f ca="1">IMPORT[[#This Row],[C]]</f>
        <v>7</v>
      </c>
      <c r="AI811" s="126" t="str">
        <f>CONCATENATE(IMPORT[[#This Row],[6]]," ",IMPORT[[#This Row],[7]])</f>
        <v>160 PCS</v>
      </c>
    </row>
    <row r="812" spans="1:35">
      <c r="A812" s="102">
        <v>810</v>
      </c>
      <c r="B812" s="42">
        <f ca="1">IF(IMPORT[[#This Row],[C]]&lt;1,"",ROW()-2)</f>
        <v>810</v>
      </c>
      <c r="C812" s="113" t="s">
        <v>4294</v>
      </c>
      <c r="D812" s="36" t="s">
        <v>2994</v>
      </c>
      <c r="E812" s="36">
        <v>160</v>
      </c>
      <c r="F812" s="42">
        <f ca="1">IMPORT[TT]</f>
        <v>8</v>
      </c>
      <c r="G812" s="36"/>
      <c r="H812" s="36" t="s">
        <v>4299</v>
      </c>
      <c r="I812" s="43">
        <v>8</v>
      </c>
      <c r="K812" s="42" t="str">
        <f>IF(IMPORT[[#This Row],[b1]]="","",IMPORT[[#This Row],[b1]]-IMPORT[[#This Row],[a1]])</f>
        <v/>
      </c>
      <c r="L812" s="43">
        <f ca="1">SUM(INDIRECT(IMPORT_VAR[TABLENAME]&amp;"[@a"&amp;$1:$1-1&amp;"]"),INDIRECT(IMPORT_VAR[TABLENAME]&amp;"[@c"&amp;$1:$1-1&amp;"]"))</f>
        <v>8</v>
      </c>
      <c r="M812" s="36"/>
      <c r="N812" s="42" t="str">
        <f>IF(IMPORT[[#This Row],[b2]]="","",IMPORT[[#This Row],[b2]]-IMPORT[[#This Row],[a2]])</f>
        <v/>
      </c>
      <c r="O812" s="43">
        <f ca="1">SUM(INDIRECT(IMPORT_VAR[TABLENAME]&amp;"[@a"&amp;$1:$1-1&amp;"]"),INDIRECT(IMPORT_VAR[TABLENAME]&amp;"[@c"&amp;$1:$1-1&amp;"]"))</f>
        <v>8</v>
      </c>
      <c r="P812" s="38"/>
      <c r="Q812" s="44" t="str">
        <f>IF(IMPORT[[#This Row],[b3]]="","",IMPORT[[#This Row],[b3]]-IMPORT[[#This Row],[a3]])</f>
        <v/>
      </c>
      <c r="R812" s="43">
        <f ca="1">SUM(INDIRECT(IMPORT_VAR[TABLENAME]&amp;"[@a"&amp;$1:$1-1&amp;"]"),INDIRECT(IMPORT_VAR[TABLENAME]&amp;"[@c"&amp;$1:$1-1&amp;"]"))</f>
        <v>8</v>
      </c>
      <c r="S812" s="38"/>
      <c r="T812" s="44" t="str">
        <f>IF(IMPORT[[#This Row],[b4]]="","",IMPORT[[#This Row],[b4]]-IMPORT[[#This Row],[a4]])</f>
        <v/>
      </c>
      <c r="U812" s="43">
        <f ca="1">SUM(INDIRECT(IMPORT_VAR[TABLENAME]&amp;"[@a"&amp;$1:$1-1&amp;"]"),INDIRECT(IMPORT_VAR[TABLENAME]&amp;"[@c"&amp;$1:$1-1&amp;"]"))</f>
        <v>8</v>
      </c>
      <c r="V812" s="44"/>
      <c r="W812" s="36"/>
      <c r="X812" s="55" t="str">
        <f>IF(IMPORT[[#This Row],[b5]]="","",IMPORT[[#This Row],[b5]]-IMPORT[[#This Row],[a5]])</f>
        <v/>
      </c>
      <c r="Y812" s="50">
        <f ca="1">SUM(INDIRECT(IMPORT_VAR[TABLENAME]&amp;"[@a"&amp;$1:$1-1&amp;"]"),INDIRECT(IMPORT_VAR[TABLENAME]&amp;"[@c"&amp;$1:$1-1&amp;"]"))</f>
        <v>8</v>
      </c>
      <c r="Z812" s="51" t="s">
        <v>5715</v>
      </c>
      <c r="AA812" s="51" t="s">
        <v>4294</v>
      </c>
      <c r="AB812" s="51"/>
      <c r="AC812" s="51" t="str">
        <f>CONCATENATE(IMPORT[[#This Row],[1]]," ",IMPORT[[#This Row],[2]],IF(IMPORT[[#This Row],[3]]="","",CONCATENATE(" ",IMPORT[[#This Row],[3]])))</f>
        <v>NoteBook 28825-61</v>
      </c>
      <c r="AD812" s="51" t="str">
        <f>CONCATENATE("Import ",IMPORT[[#This Row],[Ket]])</f>
        <v>Import D6</v>
      </c>
      <c r="AE812" s="52">
        <v>160</v>
      </c>
      <c r="AF812" s="52" t="s">
        <v>5118</v>
      </c>
      <c r="AG812" s="52" t="s">
        <v>5780</v>
      </c>
      <c r="AH812" s="52">
        <f ca="1">IMPORT[[#This Row],[C]]</f>
        <v>8</v>
      </c>
      <c r="AI812" s="126" t="str">
        <f>CONCATENATE(IMPORT[[#This Row],[6]]," ",IMPORT[[#This Row],[7]])</f>
        <v>160 PCS</v>
      </c>
    </row>
    <row r="813" spans="1:35">
      <c r="A813" s="102">
        <v>811</v>
      </c>
      <c r="B813" s="42">
        <f ca="1">IF(IMPORT[[#This Row],[C]]&lt;1,"",ROW()-2)</f>
        <v>811</v>
      </c>
      <c r="C813" s="113" t="s">
        <v>4293</v>
      </c>
      <c r="D813" s="36" t="s">
        <v>2994</v>
      </c>
      <c r="E813" s="36">
        <v>160</v>
      </c>
      <c r="F813" s="42">
        <f ca="1">IMPORT[TT]</f>
        <v>6</v>
      </c>
      <c r="G813" s="36"/>
      <c r="H813" s="36" t="s">
        <v>4299</v>
      </c>
      <c r="I813" s="43">
        <v>6</v>
      </c>
      <c r="K813" s="42" t="str">
        <f>IF(IMPORT[[#This Row],[b1]]="","",IMPORT[[#This Row],[b1]]-IMPORT[[#This Row],[a1]])</f>
        <v/>
      </c>
      <c r="L813" s="43">
        <f ca="1">SUM(INDIRECT(IMPORT_VAR[TABLENAME]&amp;"[@a"&amp;$1:$1-1&amp;"]"),INDIRECT(IMPORT_VAR[TABLENAME]&amp;"[@c"&amp;$1:$1-1&amp;"]"))</f>
        <v>6</v>
      </c>
      <c r="M813" s="36"/>
      <c r="N813" s="42" t="str">
        <f>IF(IMPORT[[#This Row],[b2]]="","",IMPORT[[#This Row],[b2]]-IMPORT[[#This Row],[a2]])</f>
        <v/>
      </c>
      <c r="O813" s="43">
        <f ca="1">SUM(INDIRECT(IMPORT_VAR[TABLENAME]&amp;"[@a"&amp;$1:$1-1&amp;"]"),INDIRECT(IMPORT_VAR[TABLENAME]&amp;"[@c"&amp;$1:$1-1&amp;"]"))</f>
        <v>6</v>
      </c>
      <c r="P813" s="38"/>
      <c r="Q813" s="44" t="str">
        <f>IF(IMPORT[[#This Row],[b3]]="","",IMPORT[[#This Row],[b3]]-IMPORT[[#This Row],[a3]])</f>
        <v/>
      </c>
      <c r="R813" s="43">
        <f ca="1">SUM(INDIRECT(IMPORT_VAR[TABLENAME]&amp;"[@a"&amp;$1:$1-1&amp;"]"),INDIRECT(IMPORT_VAR[TABLENAME]&amp;"[@c"&amp;$1:$1-1&amp;"]"))</f>
        <v>6</v>
      </c>
      <c r="S813" s="38"/>
      <c r="T813" s="44" t="str">
        <f>IF(IMPORT[[#This Row],[b4]]="","",IMPORT[[#This Row],[b4]]-IMPORT[[#This Row],[a4]])</f>
        <v/>
      </c>
      <c r="U813" s="43">
        <f ca="1">SUM(INDIRECT(IMPORT_VAR[TABLENAME]&amp;"[@a"&amp;$1:$1-1&amp;"]"),INDIRECT(IMPORT_VAR[TABLENAME]&amp;"[@c"&amp;$1:$1-1&amp;"]"))</f>
        <v>6</v>
      </c>
      <c r="V813" s="44"/>
      <c r="W813" s="36"/>
      <c r="X813" s="55" t="str">
        <f>IF(IMPORT[[#This Row],[b5]]="","",IMPORT[[#This Row],[b5]]-IMPORT[[#This Row],[a5]])</f>
        <v/>
      </c>
      <c r="Y813" s="50">
        <f ca="1">SUM(INDIRECT(IMPORT_VAR[TABLENAME]&amp;"[@a"&amp;$1:$1-1&amp;"]"),INDIRECT(IMPORT_VAR[TABLENAME]&amp;"[@c"&amp;$1:$1-1&amp;"]"))</f>
        <v>6</v>
      </c>
      <c r="Z813" s="51" t="s">
        <v>5715</v>
      </c>
      <c r="AA813" s="51" t="s">
        <v>4293</v>
      </c>
      <c r="AB813" s="51"/>
      <c r="AC813" s="51" t="str">
        <f>CONCATENATE(IMPORT[[#This Row],[1]]," ",IMPORT[[#This Row],[2]],IF(IMPORT[[#This Row],[3]]="","",CONCATENATE(" ",IMPORT[[#This Row],[3]])))</f>
        <v>NoteBook 25100-67</v>
      </c>
      <c r="AD813" s="51" t="str">
        <f>CONCATENATE("Import ",IMPORT[[#This Row],[Ket]])</f>
        <v>Import D6</v>
      </c>
      <c r="AE813" s="52">
        <v>160</v>
      </c>
      <c r="AF813" s="52" t="s">
        <v>5118</v>
      </c>
      <c r="AG813" s="52" t="s">
        <v>5780</v>
      </c>
      <c r="AH813" s="52">
        <f ca="1">IMPORT[[#This Row],[C]]</f>
        <v>6</v>
      </c>
      <c r="AI813" s="126" t="str">
        <f>CONCATENATE(IMPORT[[#This Row],[6]]," ",IMPORT[[#This Row],[7]])</f>
        <v>160 PCS</v>
      </c>
    </row>
    <row r="814" spans="1:35">
      <c r="A814" s="102">
        <v>812</v>
      </c>
      <c r="B814" s="42">
        <f ca="1">IF(IMPORT[[#This Row],[C]]&lt;1,"",ROW()-2)</f>
        <v>812</v>
      </c>
      <c r="C814" s="113" t="s">
        <v>4292</v>
      </c>
      <c r="D814" s="36" t="s">
        <v>2994</v>
      </c>
      <c r="E814" s="36">
        <v>160</v>
      </c>
      <c r="F814" s="42">
        <f ca="1">IMPORT[TT]</f>
        <v>11</v>
      </c>
      <c r="G814" s="36"/>
      <c r="H814" s="36" t="s">
        <v>4299</v>
      </c>
      <c r="I814" s="43">
        <v>11</v>
      </c>
      <c r="K814" s="42" t="str">
        <f>IF(IMPORT[[#This Row],[b1]]="","",IMPORT[[#This Row],[b1]]-IMPORT[[#This Row],[a1]])</f>
        <v/>
      </c>
      <c r="L814" s="43">
        <f ca="1">SUM(INDIRECT(IMPORT_VAR[TABLENAME]&amp;"[@a"&amp;$1:$1-1&amp;"]"),INDIRECT(IMPORT_VAR[TABLENAME]&amp;"[@c"&amp;$1:$1-1&amp;"]"))</f>
        <v>11</v>
      </c>
      <c r="M814" s="36"/>
      <c r="N814" s="42" t="str">
        <f>IF(IMPORT[[#This Row],[b2]]="","",IMPORT[[#This Row],[b2]]-IMPORT[[#This Row],[a2]])</f>
        <v/>
      </c>
      <c r="O814" s="43">
        <f ca="1">SUM(INDIRECT(IMPORT_VAR[TABLENAME]&amp;"[@a"&amp;$1:$1-1&amp;"]"),INDIRECT(IMPORT_VAR[TABLENAME]&amp;"[@c"&amp;$1:$1-1&amp;"]"))</f>
        <v>11</v>
      </c>
      <c r="P814" s="38"/>
      <c r="Q814" s="44" t="str">
        <f>IF(IMPORT[[#This Row],[b3]]="","",IMPORT[[#This Row],[b3]]-IMPORT[[#This Row],[a3]])</f>
        <v/>
      </c>
      <c r="R814" s="43">
        <f ca="1">SUM(INDIRECT(IMPORT_VAR[TABLENAME]&amp;"[@a"&amp;$1:$1-1&amp;"]"),INDIRECT(IMPORT_VAR[TABLENAME]&amp;"[@c"&amp;$1:$1-1&amp;"]"))</f>
        <v>11</v>
      </c>
      <c r="S814" s="38"/>
      <c r="T814" s="44" t="str">
        <f>IF(IMPORT[[#This Row],[b4]]="","",IMPORT[[#This Row],[b4]]-IMPORT[[#This Row],[a4]])</f>
        <v/>
      </c>
      <c r="U814" s="43">
        <f ca="1">SUM(INDIRECT(IMPORT_VAR[TABLENAME]&amp;"[@a"&amp;$1:$1-1&amp;"]"),INDIRECT(IMPORT_VAR[TABLENAME]&amp;"[@c"&amp;$1:$1-1&amp;"]"))</f>
        <v>11</v>
      </c>
      <c r="V814" s="44"/>
      <c r="W814" s="36"/>
      <c r="X814" s="55" t="str">
        <f>IF(IMPORT[[#This Row],[b5]]="","",IMPORT[[#This Row],[b5]]-IMPORT[[#This Row],[a5]])</f>
        <v/>
      </c>
      <c r="Y814" s="50">
        <f ca="1">SUM(INDIRECT(IMPORT_VAR[TABLENAME]&amp;"[@a"&amp;$1:$1-1&amp;"]"),INDIRECT(IMPORT_VAR[TABLENAME]&amp;"[@c"&amp;$1:$1-1&amp;"]"))</f>
        <v>11</v>
      </c>
      <c r="Z814" s="51" t="s">
        <v>5715</v>
      </c>
      <c r="AA814" s="51" t="s">
        <v>4292</v>
      </c>
      <c r="AB814" s="51"/>
      <c r="AC814" s="51" t="str">
        <f>CONCATENATE(IMPORT[[#This Row],[1]]," ",IMPORT[[#This Row],[2]],IF(IMPORT[[#This Row],[3]]="","",CONCATENATE(" ",IMPORT[[#This Row],[3]])))</f>
        <v>NoteBook 28825-67</v>
      </c>
      <c r="AD814" s="51" t="str">
        <f>CONCATENATE("Import ",IMPORT[[#This Row],[Ket]])</f>
        <v>Import D6</v>
      </c>
      <c r="AE814" s="52">
        <v>160</v>
      </c>
      <c r="AF814" s="52" t="s">
        <v>5118</v>
      </c>
      <c r="AG814" s="52" t="s">
        <v>5780</v>
      </c>
      <c r="AH814" s="52">
        <f ca="1">IMPORT[[#This Row],[C]]</f>
        <v>11</v>
      </c>
      <c r="AI814" s="126" t="str">
        <f>CONCATENATE(IMPORT[[#This Row],[6]]," ",IMPORT[[#This Row],[7]])</f>
        <v>160 PCS</v>
      </c>
    </row>
    <row r="815" spans="1:35">
      <c r="A815" s="102">
        <v>813</v>
      </c>
      <c r="B815" s="42">
        <f ca="1">IF(IMPORT[[#This Row],[C]]&lt;1,"",ROW()-2)</f>
        <v>813</v>
      </c>
      <c r="C815" s="113" t="s">
        <v>4291</v>
      </c>
      <c r="D815" s="36" t="s">
        <v>2994</v>
      </c>
      <c r="E815" s="36">
        <v>160</v>
      </c>
      <c r="F815" s="42">
        <f ca="1">IMPORT[TT]</f>
        <v>6</v>
      </c>
      <c r="G815" s="36"/>
      <c r="H815" s="36" t="s">
        <v>4299</v>
      </c>
      <c r="I815" s="43">
        <v>6</v>
      </c>
      <c r="K815" s="42" t="str">
        <f>IF(IMPORT[[#This Row],[b1]]="","",IMPORT[[#This Row],[b1]]-IMPORT[[#This Row],[a1]])</f>
        <v/>
      </c>
      <c r="L815" s="43">
        <f ca="1">SUM(INDIRECT(IMPORT_VAR[TABLENAME]&amp;"[@a"&amp;$1:$1-1&amp;"]"),INDIRECT(IMPORT_VAR[TABLENAME]&amp;"[@c"&amp;$1:$1-1&amp;"]"))</f>
        <v>6</v>
      </c>
      <c r="M815" s="36"/>
      <c r="N815" s="42" t="str">
        <f>IF(IMPORT[[#This Row],[b2]]="","",IMPORT[[#This Row],[b2]]-IMPORT[[#This Row],[a2]])</f>
        <v/>
      </c>
      <c r="O815" s="43">
        <f ca="1">SUM(INDIRECT(IMPORT_VAR[TABLENAME]&amp;"[@a"&amp;$1:$1-1&amp;"]"),INDIRECT(IMPORT_VAR[TABLENAME]&amp;"[@c"&amp;$1:$1-1&amp;"]"))</f>
        <v>6</v>
      </c>
      <c r="P815" s="38"/>
      <c r="Q815" s="44" t="str">
        <f>IF(IMPORT[[#This Row],[b3]]="","",IMPORT[[#This Row],[b3]]-IMPORT[[#This Row],[a3]])</f>
        <v/>
      </c>
      <c r="R815" s="43">
        <f ca="1">SUM(INDIRECT(IMPORT_VAR[TABLENAME]&amp;"[@a"&amp;$1:$1-1&amp;"]"),INDIRECT(IMPORT_VAR[TABLENAME]&amp;"[@c"&amp;$1:$1-1&amp;"]"))</f>
        <v>6</v>
      </c>
      <c r="S815" s="38"/>
      <c r="T815" s="44" t="str">
        <f>IF(IMPORT[[#This Row],[b4]]="","",IMPORT[[#This Row],[b4]]-IMPORT[[#This Row],[a4]])</f>
        <v/>
      </c>
      <c r="U815" s="43">
        <f ca="1">SUM(INDIRECT(IMPORT_VAR[TABLENAME]&amp;"[@a"&amp;$1:$1-1&amp;"]"),INDIRECT(IMPORT_VAR[TABLENAME]&amp;"[@c"&amp;$1:$1-1&amp;"]"))</f>
        <v>6</v>
      </c>
      <c r="V815" s="44"/>
      <c r="W815" s="36"/>
      <c r="X815" s="55" t="str">
        <f>IF(IMPORT[[#This Row],[b5]]="","",IMPORT[[#This Row],[b5]]-IMPORT[[#This Row],[a5]])</f>
        <v/>
      </c>
      <c r="Y815" s="50">
        <f ca="1">SUM(INDIRECT(IMPORT_VAR[TABLENAME]&amp;"[@a"&amp;$1:$1-1&amp;"]"),INDIRECT(IMPORT_VAR[TABLENAME]&amp;"[@c"&amp;$1:$1-1&amp;"]"))</f>
        <v>6</v>
      </c>
      <c r="Z815" s="51" t="s">
        <v>5715</v>
      </c>
      <c r="AA815" s="51" t="s">
        <v>4291</v>
      </c>
      <c r="AB815" s="51"/>
      <c r="AC815" s="51" t="str">
        <f>CONCATENATE(IMPORT[[#This Row],[1]]," ",IMPORT[[#This Row],[2]],IF(IMPORT[[#This Row],[3]]="","",CONCATENATE(" ",IMPORT[[#This Row],[3]])))</f>
        <v>NoteBook 25100-68</v>
      </c>
      <c r="AD815" s="51" t="str">
        <f>CONCATENATE("Import ",IMPORT[[#This Row],[Ket]])</f>
        <v>Import D6</v>
      </c>
      <c r="AE815" s="52">
        <v>160</v>
      </c>
      <c r="AF815" s="52" t="s">
        <v>5118</v>
      </c>
      <c r="AG815" s="52" t="s">
        <v>5780</v>
      </c>
      <c r="AH815" s="52">
        <f ca="1">IMPORT[[#This Row],[C]]</f>
        <v>6</v>
      </c>
      <c r="AI815" s="126" t="str">
        <f>CONCATENATE(IMPORT[[#This Row],[6]]," ",IMPORT[[#This Row],[7]])</f>
        <v>160 PCS</v>
      </c>
    </row>
    <row r="816" spans="1:35">
      <c r="A816" s="102">
        <v>814</v>
      </c>
      <c r="B816" s="42">
        <f ca="1">IF(IMPORT[[#This Row],[C]]&lt;1,"",ROW()-2)</f>
        <v>814</v>
      </c>
      <c r="C816" s="113" t="s">
        <v>4290</v>
      </c>
      <c r="D816" s="36" t="s">
        <v>2994</v>
      </c>
      <c r="E816" s="36">
        <v>160</v>
      </c>
      <c r="F816" s="42">
        <f ca="1">IMPORT[TT]</f>
        <v>12</v>
      </c>
      <c r="G816" s="36"/>
      <c r="H816" s="36" t="s">
        <v>4299</v>
      </c>
      <c r="I816" s="43">
        <v>12</v>
      </c>
      <c r="K816" s="42" t="str">
        <f>IF(IMPORT[[#This Row],[b1]]="","",IMPORT[[#This Row],[b1]]-IMPORT[[#This Row],[a1]])</f>
        <v/>
      </c>
      <c r="L816" s="43">
        <f ca="1">SUM(INDIRECT(IMPORT_VAR[TABLENAME]&amp;"[@a"&amp;$1:$1-1&amp;"]"),INDIRECT(IMPORT_VAR[TABLENAME]&amp;"[@c"&amp;$1:$1-1&amp;"]"))</f>
        <v>12</v>
      </c>
      <c r="M816" s="36"/>
      <c r="N816" s="42" t="str">
        <f>IF(IMPORT[[#This Row],[b2]]="","",IMPORT[[#This Row],[b2]]-IMPORT[[#This Row],[a2]])</f>
        <v/>
      </c>
      <c r="O816" s="43">
        <f ca="1">SUM(INDIRECT(IMPORT_VAR[TABLENAME]&amp;"[@a"&amp;$1:$1-1&amp;"]"),INDIRECT(IMPORT_VAR[TABLENAME]&amp;"[@c"&amp;$1:$1-1&amp;"]"))</f>
        <v>12</v>
      </c>
      <c r="P816" s="38"/>
      <c r="Q816" s="44" t="str">
        <f>IF(IMPORT[[#This Row],[b3]]="","",IMPORT[[#This Row],[b3]]-IMPORT[[#This Row],[a3]])</f>
        <v/>
      </c>
      <c r="R816" s="43">
        <f ca="1">SUM(INDIRECT(IMPORT_VAR[TABLENAME]&amp;"[@a"&amp;$1:$1-1&amp;"]"),INDIRECT(IMPORT_VAR[TABLENAME]&amp;"[@c"&amp;$1:$1-1&amp;"]"))</f>
        <v>12</v>
      </c>
      <c r="S816" s="38"/>
      <c r="T816" s="44" t="str">
        <f>IF(IMPORT[[#This Row],[b4]]="","",IMPORT[[#This Row],[b4]]-IMPORT[[#This Row],[a4]])</f>
        <v/>
      </c>
      <c r="U816" s="43">
        <f ca="1">SUM(INDIRECT(IMPORT_VAR[TABLENAME]&amp;"[@a"&amp;$1:$1-1&amp;"]"),INDIRECT(IMPORT_VAR[TABLENAME]&amp;"[@c"&amp;$1:$1-1&amp;"]"))</f>
        <v>12</v>
      </c>
      <c r="V816" s="44"/>
      <c r="W816" s="36"/>
      <c r="X816" s="55" t="str">
        <f>IF(IMPORT[[#This Row],[b5]]="","",IMPORT[[#This Row],[b5]]-IMPORT[[#This Row],[a5]])</f>
        <v/>
      </c>
      <c r="Y816" s="50">
        <f ca="1">SUM(INDIRECT(IMPORT_VAR[TABLENAME]&amp;"[@a"&amp;$1:$1-1&amp;"]"),INDIRECT(IMPORT_VAR[TABLENAME]&amp;"[@c"&amp;$1:$1-1&amp;"]"))</f>
        <v>12</v>
      </c>
      <c r="Z816" s="51" t="s">
        <v>5715</v>
      </c>
      <c r="AA816" s="51" t="s">
        <v>4290</v>
      </c>
      <c r="AB816" s="51"/>
      <c r="AC816" s="51" t="str">
        <f>CONCATENATE(IMPORT[[#This Row],[1]]," ",IMPORT[[#This Row],[2]],IF(IMPORT[[#This Row],[3]]="","",CONCATENATE(" ",IMPORT[[#This Row],[3]])))</f>
        <v>NoteBook 28825-63</v>
      </c>
      <c r="AD816" s="51" t="str">
        <f>CONCATENATE("Import ",IMPORT[[#This Row],[Ket]])</f>
        <v>Import D6</v>
      </c>
      <c r="AE816" s="52">
        <v>160</v>
      </c>
      <c r="AF816" s="52" t="s">
        <v>5118</v>
      </c>
      <c r="AG816" s="52" t="s">
        <v>5780</v>
      </c>
      <c r="AH816" s="52">
        <f ca="1">IMPORT[[#This Row],[C]]</f>
        <v>12</v>
      </c>
      <c r="AI816" s="126" t="str">
        <f>CONCATENATE(IMPORT[[#This Row],[6]]," ",IMPORT[[#This Row],[7]])</f>
        <v>160 PCS</v>
      </c>
    </row>
    <row r="817" spans="1:35">
      <c r="A817" s="102">
        <v>815</v>
      </c>
      <c r="B817" s="42">
        <f ca="1">IF(IMPORT[[#This Row],[C]]&lt;1,"",ROW()-2)</f>
        <v>815</v>
      </c>
      <c r="C817" s="113" t="s">
        <v>4289</v>
      </c>
      <c r="D817" s="36" t="s">
        <v>2994</v>
      </c>
      <c r="E817" s="36">
        <v>160</v>
      </c>
      <c r="F817" s="42">
        <f ca="1">IMPORT[TT]</f>
        <v>7</v>
      </c>
      <c r="G817" s="36"/>
      <c r="H817" s="36" t="s">
        <v>4299</v>
      </c>
      <c r="I817" s="43">
        <v>7</v>
      </c>
      <c r="K817" s="42" t="str">
        <f>IF(IMPORT[[#This Row],[b1]]="","",IMPORT[[#This Row],[b1]]-IMPORT[[#This Row],[a1]])</f>
        <v/>
      </c>
      <c r="L817" s="43">
        <f ca="1">SUM(INDIRECT(IMPORT_VAR[TABLENAME]&amp;"[@a"&amp;$1:$1-1&amp;"]"),INDIRECT(IMPORT_VAR[TABLENAME]&amp;"[@c"&amp;$1:$1-1&amp;"]"))</f>
        <v>7</v>
      </c>
      <c r="M817" s="36"/>
      <c r="N817" s="42" t="str">
        <f>IF(IMPORT[[#This Row],[b2]]="","",IMPORT[[#This Row],[b2]]-IMPORT[[#This Row],[a2]])</f>
        <v/>
      </c>
      <c r="O817" s="43">
        <f ca="1">SUM(INDIRECT(IMPORT_VAR[TABLENAME]&amp;"[@a"&amp;$1:$1-1&amp;"]"),INDIRECT(IMPORT_VAR[TABLENAME]&amp;"[@c"&amp;$1:$1-1&amp;"]"))</f>
        <v>7</v>
      </c>
      <c r="P817" s="38"/>
      <c r="Q817" s="44" t="str">
        <f>IF(IMPORT[[#This Row],[b3]]="","",IMPORT[[#This Row],[b3]]-IMPORT[[#This Row],[a3]])</f>
        <v/>
      </c>
      <c r="R817" s="43">
        <f ca="1">SUM(INDIRECT(IMPORT_VAR[TABLENAME]&amp;"[@a"&amp;$1:$1-1&amp;"]"),INDIRECT(IMPORT_VAR[TABLENAME]&amp;"[@c"&amp;$1:$1-1&amp;"]"))</f>
        <v>7</v>
      </c>
      <c r="S817" s="38"/>
      <c r="T817" s="44" t="str">
        <f>IF(IMPORT[[#This Row],[b4]]="","",IMPORT[[#This Row],[b4]]-IMPORT[[#This Row],[a4]])</f>
        <v/>
      </c>
      <c r="U817" s="43">
        <f ca="1">SUM(INDIRECT(IMPORT_VAR[TABLENAME]&amp;"[@a"&amp;$1:$1-1&amp;"]"),INDIRECT(IMPORT_VAR[TABLENAME]&amp;"[@c"&amp;$1:$1-1&amp;"]"))</f>
        <v>7</v>
      </c>
      <c r="V817" s="44"/>
      <c r="W817" s="36"/>
      <c r="X817" s="55" t="str">
        <f>IF(IMPORT[[#This Row],[b5]]="","",IMPORT[[#This Row],[b5]]-IMPORT[[#This Row],[a5]])</f>
        <v/>
      </c>
      <c r="Y817" s="50">
        <f ca="1">SUM(INDIRECT(IMPORT_VAR[TABLENAME]&amp;"[@a"&amp;$1:$1-1&amp;"]"),INDIRECT(IMPORT_VAR[TABLENAME]&amp;"[@c"&amp;$1:$1-1&amp;"]"))</f>
        <v>7</v>
      </c>
      <c r="Z817" s="51" t="s">
        <v>5715</v>
      </c>
      <c r="AA817" s="51" t="s">
        <v>4289</v>
      </c>
      <c r="AB817" s="51"/>
      <c r="AC817" s="51" t="str">
        <f>CONCATENATE(IMPORT[[#This Row],[1]]," ",IMPORT[[#This Row],[2]],IF(IMPORT[[#This Row],[3]]="","",CONCATENATE(" ",IMPORT[[#This Row],[3]])))</f>
        <v>NoteBook 25100-60</v>
      </c>
      <c r="AD817" s="51" t="str">
        <f>CONCATENATE("Import ",IMPORT[[#This Row],[Ket]])</f>
        <v>Import D6</v>
      </c>
      <c r="AE817" s="52">
        <v>160</v>
      </c>
      <c r="AF817" s="52" t="s">
        <v>5118</v>
      </c>
      <c r="AG817" s="52" t="s">
        <v>5780</v>
      </c>
      <c r="AH817" s="52">
        <f ca="1">IMPORT[[#This Row],[C]]</f>
        <v>7</v>
      </c>
      <c r="AI817" s="126" t="str">
        <f>CONCATENATE(IMPORT[[#This Row],[6]]," ",IMPORT[[#This Row],[7]])</f>
        <v>160 PCS</v>
      </c>
    </row>
    <row r="818" spans="1:35">
      <c r="A818" s="102">
        <v>816</v>
      </c>
      <c r="B818" s="42">
        <f ca="1">IF(IMPORT[[#This Row],[C]]&lt;1,"",ROW()-2)</f>
        <v>816</v>
      </c>
      <c r="C818" s="113" t="s">
        <v>4288</v>
      </c>
      <c r="D818" s="36" t="s">
        <v>2994</v>
      </c>
      <c r="E818" s="36">
        <v>160</v>
      </c>
      <c r="F818" s="42">
        <f ca="1">IMPORT[TT]</f>
        <v>7</v>
      </c>
      <c r="G818" s="36"/>
      <c r="H818" s="36" t="s">
        <v>4299</v>
      </c>
      <c r="I818" s="43">
        <v>7</v>
      </c>
      <c r="K818" s="42" t="str">
        <f>IF(IMPORT[[#This Row],[b1]]="","",IMPORT[[#This Row],[b1]]-IMPORT[[#This Row],[a1]])</f>
        <v/>
      </c>
      <c r="L818" s="43">
        <f ca="1">SUM(INDIRECT(IMPORT_VAR[TABLENAME]&amp;"[@a"&amp;$1:$1-1&amp;"]"),INDIRECT(IMPORT_VAR[TABLENAME]&amp;"[@c"&amp;$1:$1-1&amp;"]"))</f>
        <v>7</v>
      </c>
      <c r="M818" s="36"/>
      <c r="N818" s="42" t="str">
        <f>IF(IMPORT[[#This Row],[b2]]="","",IMPORT[[#This Row],[b2]]-IMPORT[[#This Row],[a2]])</f>
        <v/>
      </c>
      <c r="O818" s="43">
        <f ca="1">SUM(INDIRECT(IMPORT_VAR[TABLENAME]&amp;"[@a"&amp;$1:$1-1&amp;"]"),INDIRECT(IMPORT_VAR[TABLENAME]&amp;"[@c"&amp;$1:$1-1&amp;"]"))</f>
        <v>7</v>
      </c>
      <c r="P818" s="38"/>
      <c r="Q818" s="44" t="str">
        <f>IF(IMPORT[[#This Row],[b3]]="","",IMPORT[[#This Row],[b3]]-IMPORT[[#This Row],[a3]])</f>
        <v/>
      </c>
      <c r="R818" s="43">
        <f ca="1">SUM(INDIRECT(IMPORT_VAR[TABLENAME]&amp;"[@a"&amp;$1:$1-1&amp;"]"),INDIRECT(IMPORT_VAR[TABLENAME]&amp;"[@c"&amp;$1:$1-1&amp;"]"))</f>
        <v>7</v>
      </c>
      <c r="S818" s="38"/>
      <c r="T818" s="44" t="str">
        <f>IF(IMPORT[[#This Row],[b4]]="","",IMPORT[[#This Row],[b4]]-IMPORT[[#This Row],[a4]])</f>
        <v/>
      </c>
      <c r="U818" s="43">
        <f ca="1">SUM(INDIRECT(IMPORT_VAR[TABLENAME]&amp;"[@a"&amp;$1:$1-1&amp;"]"),INDIRECT(IMPORT_VAR[TABLENAME]&amp;"[@c"&amp;$1:$1-1&amp;"]"))</f>
        <v>7</v>
      </c>
      <c r="V818" s="44"/>
      <c r="W818" s="36"/>
      <c r="X818" s="55" t="str">
        <f>IF(IMPORT[[#This Row],[b5]]="","",IMPORT[[#This Row],[b5]]-IMPORT[[#This Row],[a5]])</f>
        <v/>
      </c>
      <c r="Y818" s="50">
        <f ca="1">SUM(INDIRECT(IMPORT_VAR[TABLENAME]&amp;"[@a"&amp;$1:$1-1&amp;"]"),INDIRECT(IMPORT_VAR[TABLENAME]&amp;"[@c"&amp;$1:$1-1&amp;"]"))</f>
        <v>7</v>
      </c>
      <c r="Z818" s="51" t="s">
        <v>5715</v>
      </c>
      <c r="AA818" s="51" t="s">
        <v>4288</v>
      </c>
      <c r="AB818" s="51"/>
      <c r="AC818" s="51" t="str">
        <f>CONCATENATE(IMPORT[[#This Row],[1]]," ",IMPORT[[#This Row],[2]],IF(IMPORT[[#This Row],[3]]="","",CONCATENATE(" ",IMPORT[[#This Row],[3]])))</f>
        <v>NoteBook 25100-64</v>
      </c>
      <c r="AD818" s="51" t="str">
        <f>CONCATENATE("Import ",IMPORT[[#This Row],[Ket]])</f>
        <v>Import D6</v>
      </c>
      <c r="AE818" s="52">
        <v>160</v>
      </c>
      <c r="AF818" s="52" t="s">
        <v>5118</v>
      </c>
      <c r="AG818" s="52" t="s">
        <v>5780</v>
      </c>
      <c r="AH818" s="52">
        <f ca="1">IMPORT[[#This Row],[C]]</f>
        <v>7</v>
      </c>
      <c r="AI818" s="126" t="str">
        <f>CONCATENATE(IMPORT[[#This Row],[6]]," ",IMPORT[[#This Row],[7]])</f>
        <v>160 PCS</v>
      </c>
    </row>
    <row r="819" spans="1:35">
      <c r="A819" s="102">
        <v>817</v>
      </c>
      <c r="B819" s="42">
        <f ca="1">IF(IMPORT[[#This Row],[C]]&lt;1,"",ROW()-2)</f>
        <v>817</v>
      </c>
      <c r="C819" s="113" t="s">
        <v>3898</v>
      </c>
      <c r="D819" s="36" t="s">
        <v>2994</v>
      </c>
      <c r="E819" s="36">
        <v>160</v>
      </c>
      <c r="F819" s="42">
        <f ca="1">IMPORT[TT]</f>
        <v>2</v>
      </c>
      <c r="G819" s="36"/>
      <c r="H819" s="36" t="s">
        <v>4299</v>
      </c>
      <c r="I819" s="43">
        <v>2</v>
      </c>
      <c r="K819" s="42" t="str">
        <f>IF(IMPORT[[#This Row],[b1]]="","",IMPORT[[#This Row],[b1]]-IMPORT[[#This Row],[a1]])</f>
        <v/>
      </c>
      <c r="L819" s="43">
        <f ca="1">SUM(INDIRECT(IMPORT_VAR[TABLENAME]&amp;"[@a"&amp;$1:$1-1&amp;"]"),INDIRECT(IMPORT_VAR[TABLENAME]&amp;"[@c"&amp;$1:$1-1&amp;"]"))</f>
        <v>2</v>
      </c>
      <c r="M819" s="36"/>
      <c r="N819" s="42" t="str">
        <f>IF(IMPORT[[#This Row],[b2]]="","",IMPORT[[#This Row],[b2]]-IMPORT[[#This Row],[a2]])</f>
        <v/>
      </c>
      <c r="O819" s="43">
        <f ca="1">SUM(INDIRECT(IMPORT_VAR[TABLENAME]&amp;"[@a"&amp;$1:$1-1&amp;"]"),INDIRECT(IMPORT_VAR[TABLENAME]&amp;"[@c"&amp;$1:$1-1&amp;"]"))</f>
        <v>2</v>
      </c>
      <c r="P819" s="38"/>
      <c r="Q819" s="44" t="str">
        <f>IF(IMPORT[[#This Row],[b3]]="","",IMPORT[[#This Row],[b3]]-IMPORT[[#This Row],[a3]])</f>
        <v/>
      </c>
      <c r="R819" s="43">
        <f ca="1">SUM(INDIRECT(IMPORT_VAR[TABLENAME]&amp;"[@a"&amp;$1:$1-1&amp;"]"),INDIRECT(IMPORT_VAR[TABLENAME]&amp;"[@c"&amp;$1:$1-1&amp;"]"))</f>
        <v>2</v>
      </c>
      <c r="S819" s="38"/>
      <c r="T819" s="44" t="str">
        <f>IF(IMPORT[[#This Row],[b4]]="","",IMPORT[[#This Row],[b4]]-IMPORT[[#This Row],[a4]])</f>
        <v/>
      </c>
      <c r="U819" s="43">
        <f ca="1">SUM(INDIRECT(IMPORT_VAR[TABLENAME]&amp;"[@a"&amp;$1:$1-1&amp;"]"),INDIRECT(IMPORT_VAR[TABLENAME]&amp;"[@c"&amp;$1:$1-1&amp;"]"))</f>
        <v>2</v>
      </c>
      <c r="V819" s="44"/>
      <c r="W819" s="36"/>
      <c r="X819" s="55" t="str">
        <f>IF(IMPORT[[#This Row],[b5]]="","",IMPORT[[#This Row],[b5]]-IMPORT[[#This Row],[a5]])</f>
        <v/>
      </c>
      <c r="Y819" s="50">
        <f ca="1">SUM(INDIRECT(IMPORT_VAR[TABLENAME]&amp;"[@a"&amp;$1:$1-1&amp;"]"),INDIRECT(IMPORT_VAR[TABLENAME]&amp;"[@c"&amp;$1:$1-1&amp;"]"))</f>
        <v>2</v>
      </c>
      <c r="Z819" s="51" t="s">
        <v>5715</v>
      </c>
      <c r="AA819" s="51" t="s">
        <v>3898</v>
      </c>
      <c r="AB819" s="51"/>
      <c r="AC819" s="51" t="str">
        <f>CONCATENATE(IMPORT[[#This Row],[1]]," ",IMPORT[[#This Row],[2]],IF(IMPORT[[#This Row],[3]]="","",CONCATENATE(" ",IMPORT[[#This Row],[3]])))</f>
        <v>NoteBook 28825-65</v>
      </c>
      <c r="AD819" s="51" t="str">
        <f>CONCATENATE("Import ",IMPORT[[#This Row],[Ket]])</f>
        <v>Import D6</v>
      </c>
      <c r="AE819" s="52">
        <v>160</v>
      </c>
      <c r="AF819" s="52" t="s">
        <v>5118</v>
      </c>
      <c r="AG819" s="52" t="s">
        <v>5780</v>
      </c>
      <c r="AH819" s="52">
        <f ca="1">IMPORT[[#This Row],[C]]</f>
        <v>2</v>
      </c>
      <c r="AI819" s="126" t="str">
        <f>CONCATENATE(IMPORT[[#This Row],[6]]," ",IMPORT[[#This Row],[7]])</f>
        <v>160 PCS</v>
      </c>
    </row>
    <row r="820" spans="1:35">
      <c r="A820" s="102">
        <v>818</v>
      </c>
      <c r="B820" s="42">
        <f ca="1">IF(IMPORT[[#This Row],[C]]&lt;1,"",ROW()-2)</f>
        <v>818</v>
      </c>
      <c r="C820" s="113" t="s">
        <v>4285</v>
      </c>
      <c r="D820" s="36" t="s">
        <v>2994</v>
      </c>
      <c r="E820" s="36">
        <v>160</v>
      </c>
      <c r="F820" s="42">
        <f ca="1">IMPORT[TT]</f>
        <v>5</v>
      </c>
      <c r="G820" s="36"/>
      <c r="H820" s="36" t="s">
        <v>4299</v>
      </c>
      <c r="I820" s="43">
        <v>5</v>
      </c>
      <c r="K820" s="42" t="str">
        <f>IF(IMPORT[[#This Row],[b1]]="","",IMPORT[[#This Row],[b1]]-IMPORT[[#This Row],[a1]])</f>
        <v/>
      </c>
      <c r="L820" s="43">
        <f ca="1">SUM(INDIRECT(IMPORT_VAR[TABLENAME]&amp;"[@a"&amp;$1:$1-1&amp;"]"),INDIRECT(IMPORT_VAR[TABLENAME]&amp;"[@c"&amp;$1:$1-1&amp;"]"))</f>
        <v>5</v>
      </c>
      <c r="M820" s="36"/>
      <c r="N820" s="42" t="str">
        <f>IF(IMPORT[[#This Row],[b2]]="","",IMPORT[[#This Row],[b2]]-IMPORT[[#This Row],[a2]])</f>
        <v/>
      </c>
      <c r="O820" s="43">
        <f ca="1">SUM(INDIRECT(IMPORT_VAR[TABLENAME]&amp;"[@a"&amp;$1:$1-1&amp;"]"),INDIRECT(IMPORT_VAR[TABLENAME]&amp;"[@c"&amp;$1:$1-1&amp;"]"))</f>
        <v>5</v>
      </c>
      <c r="P820" s="38"/>
      <c r="Q820" s="44" t="str">
        <f>IF(IMPORT[[#This Row],[b3]]="","",IMPORT[[#This Row],[b3]]-IMPORT[[#This Row],[a3]])</f>
        <v/>
      </c>
      <c r="R820" s="43">
        <f ca="1">SUM(INDIRECT(IMPORT_VAR[TABLENAME]&amp;"[@a"&amp;$1:$1-1&amp;"]"),INDIRECT(IMPORT_VAR[TABLENAME]&amp;"[@c"&amp;$1:$1-1&amp;"]"))</f>
        <v>5</v>
      </c>
      <c r="S820" s="38"/>
      <c r="T820" s="44" t="str">
        <f>IF(IMPORT[[#This Row],[b4]]="","",IMPORT[[#This Row],[b4]]-IMPORT[[#This Row],[a4]])</f>
        <v/>
      </c>
      <c r="U820" s="43">
        <f ca="1">SUM(INDIRECT(IMPORT_VAR[TABLENAME]&amp;"[@a"&amp;$1:$1-1&amp;"]"),INDIRECT(IMPORT_VAR[TABLENAME]&amp;"[@c"&amp;$1:$1-1&amp;"]"))</f>
        <v>5</v>
      </c>
      <c r="V820" s="44"/>
      <c r="W820" s="36"/>
      <c r="X820" s="55" t="str">
        <f>IF(IMPORT[[#This Row],[b5]]="","",IMPORT[[#This Row],[b5]]-IMPORT[[#This Row],[a5]])</f>
        <v/>
      </c>
      <c r="Y820" s="50">
        <f ca="1">SUM(INDIRECT(IMPORT_VAR[TABLENAME]&amp;"[@a"&amp;$1:$1-1&amp;"]"),INDIRECT(IMPORT_VAR[TABLENAME]&amp;"[@c"&amp;$1:$1-1&amp;"]"))</f>
        <v>5</v>
      </c>
      <c r="Z820" s="51" t="s">
        <v>5715</v>
      </c>
      <c r="AA820" s="51" t="s">
        <v>4285</v>
      </c>
      <c r="AB820" s="51"/>
      <c r="AC820" s="51" t="str">
        <f>CONCATENATE(IMPORT[[#This Row],[1]]," ",IMPORT[[#This Row],[2]],IF(IMPORT[[#This Row],[3]]="","",CONCATENATE(" ",IMPORT[[#This Row],[3]])))</f>
        <v>NoteBook 25100-56</v>
      </c>
      <c r="AD820" s="51" t="str">
        <f>CONCATENATE("Import ",IMPORT[[#This Row],[Ket]])</f>
        <v>Import D6</v>
      </c>
      <c r="AE820" s="52">
        <v>160</v>
      </c>
      <c r="AF820" s="52" t="s">
        <v>5118</v>
      </c>
      <c r="AG820" s="52" t="s">
        <v>5780</v>
      </c>
      <c r="AH820" s="52">
        <f ca="1">IMPORT[[#This Row],[C]]</f>
        <v>5</v>
      </c>
      <c r="AI820" s="126" t="str">
        <f>CONCATENATE(IMPORT[[#This Row],[6]]," ",IMPORT[[#This Row],[7]])</f>
        <v>160 PCS</v>
      </c>
    </row>
    <row r="821" spans="1:35">
      <c r="A821" s="102">
        <v>819</v>
      </c>
      <c r="B821" s="42">
        <f ca="1">IF(IMPORT[[#This Row],[C]]&lt;1,"",ROW()-2)</f>
        <v>819</v>
      </c>
      <c r="C821" s="113" t="s">
        <v>4284</v>
      </c>
      <c r="D821" s="36" t="s">
        <v>2994</v>
      </c>
      <c r="E821" s="36">
        <v>120</v>
      </c>
      <c r="F821" s="42">
        <f ca="1">IMPORT[TT]</f>
        <v>2</v>
      </c>
      <c r="G821" s="36"/>
      <c r="H821" s="36" t="s">
        <v>4299</v>
      </c>
      <c r="I821" s="43">
        <v>2</v>
      </c>
      <c r="K821" s="42" t="str">
        <f>IF(IMPORT[[#This Row],[b1]]="","",IMPORT[[#This Row],[b1]]-IMPORT[[#This Row],[a1]])</f>
        <v/>
      </c>
      <c r="L821" s="43">
        <f ca="1">SUM(INDIRECT(IMPORT_VAR[TABLENAME]&amp;"[@a"&amp;$1:$1-1&amp;"]"),INDIRECT(IMPORT_VAR[TABLENAME]&amp;"[@c"&amp;$1:$1-1&amp;"]"))</f>
        <v>2</v>
      </c>
      <c r="M821" s="36"/>
      <c r="N821" s="42" t="str">
        <f>IF(IMPORT[[#This Row],[b2]]="","",IMPORT[[#This Row],[b2]]-IMPORT[[#This Row],[a2]])</f>
        <v/>
      </c>
      <c r="O821" s="43">
        <f ca="1">SUM(INDIRECT(IMPORT_VAR[TABLENAME]&amp;"[@a"&amp;$1:$1-1&amp;"]"),INDIRECT(IMPORT_VAR[TABLENAME]&amp;"[@c"&amp;$1:$1-1&amp;"]"))</f>
        <v>2</v>
      </c>
      <c r="P821" s="38"/>
      <c r="Q821" s="44" t="str">
        <f>IF(IMPORT[[#This Row],[b3]]="","",IMPORT[[#This Row],[b3]]-IMPORT[[#This Row],[a3]])</f>
        <v/>
      </c>
      <c r="R821" s="43">
        <f ca="1">SUM(INDIRECT(IMPORT_VAR[TABLENAME]&amp;"[@a"&amp;$1:$1-1&amp;"]"),INDIRECT(IMPORT_VAR[TABLENAME]&amp;"[@c"&amp;$1:$1-1&amp;"]"))</f>
        <v>2</v>
      </c>
      <c r="S821" s="38"/>
      <c r="T821" s="44" t="str">
        <f>IF(IMPORT[[#This Row],[b4]]="","",IMPORT[[#This Row],[b4]]-IMPORT[[#This Row],[a4]])</f>
        <v/>
      </c>
      <c r="U821" s="43">
        <f ca="1">SUM(INDIRECT(IMPORT_VAR[TABLENAME]&amp;"[@a"&amp;$1:$1-1&amp;"]"),INDIRECT(IMPORT_VAR[TABLENAME]&amp;"[@c"&amp;$1:$1-1&amp;"]"))</f>
        <v>2</v>
      </c>
      <c r="V821" s="44"/>
      <c r="W821" s="36"/>
      <c r="X821" s="55" t="str">
        <f>IF(IMPORT[[#This Row],[b5]]="","",IMPORT[[#This Row],[b5]]-IMPORT[[#This Row],[a5]])</f>
        <v/>
      </c>
      <c r="Y821" s="50">
        <f ca="1">SUM(INDIRECT(IMPORT_VAR[TABLENAME]&amp;"[@a"&amp;$1:$1-1&amp;"]"),INDIRECT(IMPORT_VAR[TABLENAME]&amp;"[@c"&amp;$1:$1-1&amp;"]"))</f>
        <v>2</v>
      </c>
      <c r="Z821" s="51" t="s">
        <v>5715</v>
      </c>
      <c r="AA821" s="51" t="s">
        <v>4284</v>
      </c>
      <c r="AB821" s="51"/>
      <c r="AC821" s="51" t="str">
        <f>CONCATENATE(IMPORT[[#This Row],[1]]," ",IMPORT[[#This Row],[2]],IF(IMPORT[[#This Row],[3]]="","",CONCATENATE(" ",IMPORT[[#This Row],[3]])))</f>
        <v>NoteBook 18100-61</v>
      </c>
      <c r="AD821" s="51" t="str">
        <f>CONCATENATE("Import ",IMPORT[[#This Row],[Ket]])</f>
        <v>Import D6</v>
      </c>
      <c r="AE821" s="52">
        <v>120</v>
      </c>
      <c r="AF821" s="52" t="s">
        <v>5118</v>
      </c>
      <c r="AG821" s="52" t="s">
        <v>5780</v>
      </c>
      <c r="AH821" s="52">
        <f ca="1">IMPORT[[#This Row],[C]]</f>
        <v>2</v>
      </c>
      <c r="AI821" s="126" t="str">
        <f>CONCATENATE(IMPORT[[#This Row],[6]]," ",IMPORT[[#This Row],[7]])</f>
        <v>120 PCS</v>
      </c>
    </row>
    <row r="822" spans="1:35">
      <c r="A822" s="102">
        <v>820</v>
      </c>
      <c r="B822" s="39">
        <f ca="1">IF(IMPORT[[#This Row],[C]]&lt;1,"",ROW()-2)</f>
        <v>820</v>
      </c>
      <c r="C822" s="113" t="s">
        <v>4283</v>
      </c>
      <c r="D822" s="36" t="s">
        <v>2994</v>
      </c>
      <c r="E822" s="36">
        <v>120</v>
      </c>
      <c r="F822" s="39">
        <f ca="1">IMPORT[TT]</f>
        <v>3</v>
      </c>
      <c r="G822" s="31"/>
      <c r="H822" s="36" t="s">
        <v>4299</v>
      </c>
      <c r="I822" s="40">
        <v>3</v>
      </c>
      <c r="K822" s="39" t="str">
        <f>IF(IMPORT[[#This Row],[b1]]="","",IMPORT[[#This Row],[b1]]-IMPORT[[#This Row],[a1]])</f>
        <v/>
      </c>
      <c r="L822" s="40">
        <f ca="1">SUM(INDIRECT(IMPORT_VAR[TABLENAME]&amp;"[@a"&amp;$1:$1-1&amp;"]"),INDIRECT(IMPORT_VAR[TABLENAME]&amp;"[@c"&amp;$1:$1-1&amp;"]"))</f>
        <v>3</v>
      </c>
      <c r="M822" s="31"/>
      <c r="N822" s="39" t="str">
        <f>IF(IMPORT[[#This Row],[b2]]="","",IMPORT[[#This Row],[b2]]-IMPORT[[#This Row],[a2]])</f>
        <v/>
      </c>
      <c r="O822" s="40">
        <f ca="1">SUM(INDIRECT(IMPORT_VAR[TABLENAME]&amp;"[@a"&amp;$1:$1-1&amp;"]"),INDIRECT(IMPORT_VAR[TABLENAME]&amp;"[@c"&amp;$1:$1-1&amp;"]"))</f>
        <v>3</v>
      </c>
      <c r="P822" s="33"/>
      <c r="Q822" s="41" t="str">
        <f>IF(IMPORT[[#This Row],[b3]]="","",IMPORT[[#This Row],[b3]]-IMPORT[[#This Row],[a3]])</f>
        <v/>
      </c>
      <c r="R822" s="40">
        <f ca="1">SUM(INDIRECT(IMPORT_VAR[TABLENAME]&amp;"[@a"&amp;$1:$1-1&amp;"]"),INDIRECT(IMPORT_VAR[TABLENAME]&amp;"[@c"&amp;$1:$1-1&amp;"]"))</f>
        <v>3</v>
      </c>
      <c r="S822" s="33"/>
      <c r="T822" s="41" t="str">
        <f>IF(IMPORT[[#This Row],[b4]]="","",IMPORT[[#This Row],[b4]]-IMPORT[[#This Row],[a4]])</f>
        <v/>
      </c>
      <c r="U822" s="40">
        <f ca="1">SUM(INDIRECT(IMPORT_VAR[TABLENAME]&amp;"[@a"&amp;$1:$1-1&amp;"]"),INDIRECT(IMPORT_VAR[TABLENAME]&amp;"[@c"&amp;$1:$1-1&amp;"]"))</f>
        <v>3</v>
      </c>
      <c r="V822" s="41"/>
      <c r="W822" s="31"/>
      <c r="X822" s="54" t="str">
        <f>IF(IMPORT[[#This Row],[b5]]="","",IMPORT[[#This Row],[b5]]-IMPORT[[#This Row],[a5]])</f>
        <v/>
      </c>
      <c r="Y822" s="50">
        <f ca="1">SUM(INDIRECT(IMPORT_VAR[TABLENAME]&amp;"[@a"&amp;$1:$1-1&amp;"]"),INDIRECT(IMPORT_VAR[TABLENAME]&amp;"[@c"&amp;$1:$1-1&amp;"]"))</f>
        <v>3</v>
      </c>
      <c r="Z822" s="51" t="s">
        <v>5715</v>
      </c>
      <c r="AA822" s="51" t="s">
        <v>4283</v>
      </c>
      <c r="AB822" s="51"/>
      <c r="AC822" s="51" t="str">
        <f>CONCATENATE(IMPORT[[#This Row],[1]]," ",IMPORT[[#This Row],[2]],IF(IMPORT[[#This Row],[3]]="","",CONCATENATE(" ",IMPORT[[#This Row],[3]])))</f>
        <v>NoteBook 18100-52</v>
      </c>
      <c r="AD822" s="51" t="str">
        <f>CONCATENATE("Import ",IMPORT[[#This Row],[Ket]])</f>
        <v>Import D6</v>
      </c>
      <c r="AE822" s="52">
        <v>120</v>
      </c>
      <c r="AF822" s="52" t="s">
        <v>5118</v>
      </c>
      <c r="AG822" s="52" t="s">
        <v>5780</v>
      </c>
      <c r="AH822" s="52">
        <f ca="1">IMPORT[[#This Row],[C]]</f>
        <v>3</v>
      </c>
      <c r="AI822" s="126" t="str">
        <f>CONCATENATE(IMPORT[[#This Row],[6]]," ",IMPORT[[#This Row],[7]])</f>
        <v>120 PCS</v>
      </c>
    </row>
    <row r="823" spans="1:35">
      <c r="A823" s="102">
        <v>821</v>
      </c>
      <c r="B823" s="39">
        <f ca="1">IF(IMPORT[[#This Row],[C]]&lt;1,"",ROW()-2)</f>
        <v>821</v>
      </c>
      <c r="C823" s="57" t="s">
        <v>4281</v>
      </c>
      <c r="D823" s="31" t="s">
        <v>2994</v>
      </c>
      <c r="E823" s="31">
        <v>120</v>
      </c>
      <c r="F823" s="39">
        <f ca="1">IMPORT[TT]</f>
        <v>1</v>
      </c>
      <c r="G823" s="31"/>
      <c r="H823" s="31" t="s">
        <v>4299</v>
      </c>
      <c r="I823" s="40">
        <v>1</v>
      </c>
      <c r="K823" s="39" t="str">
        <f>IF(IMPORT[[#This Row],[b1]]="","",IMPORT[[#This Row],[b1]]-IMPORT[[#This Row],[a1]])</f>
        <v/>
      </c>
      <c r="L823" s="40">
        <f ca="1">SUM(INDIRECT(IMPORT_VAR[TABLENAME]&amp;"[@a"&amp;$1:$1-1&amp;"]"),INDIRECT(IMPORT_VAR[TABLENAME]&amp;"[@c"&amp;$1:$1-1&amp;"]"))</f>
        <v>1</v>
      </c>
      <c r="M823" s="31"/>
      <c r="N823" s="39" t="str">
        <f>IF(IMPORT[[#This Row],[b2]]="","",IMPORT[[#This Row],[b2]]-IMPORT[[#This Row],[a2]])</f>
        <v/>
      </c>
      <c r="O823" s="40">
        <f ca="1">SUM(INDIRECT(IMPORT_VAR[TABLENAME]&amp;"[@a"&amp;$1:$1-1&amp;"]"),INDIRECT(IMPORT_VAR[TABLENAME]&amp;"[@c"&amp;$1:$1-1&amp;"]"))</f>
        <v>1</v>
      </c>
      <c r="P823" s="33"/>
      <c r="Q823" s="41" t="str">
        <f>IF(IMPORT[[#This Row],[b3]]="","",IMPORT[[#This Row],[b3]]-IMPORT[[#This Row],[a3]])</f>
        <v/>
      </c>
      <c r="R823" s="40">
        <f ca="1">SUM(INDIRECT(IMPORT_VAR[TABLENAME]&amp;"[@a"&amp;$1:$1-1&amp;"]"),INDIRECT(IMPORT_VAR[TABLENAME]&amp;"[@c"&amp;$1:$1-1&amp;"]"))</f>
        <v>1</v>
      </c>
      <c r="S823" s="33"/>
      <c r="T823" s="41" t="str">
        <f>IF(IMPORT[[#This Row],[b4]]="","",IMPORT[[#This Row],[b4]]-IMPORT[[#This Row],[a4]])</f>
        <v/>
      </c>
      <c r="U823" s="40">
        <f ca="1">SUM(INDIRECT(IMPORT_VAR[TABLENAME]&amp;"[@a"&amp;$1:$1-1&amp;"]"),INDIRECT(IMPORT_VAR[TABLENAME]&amp;"[@c"&amp;$1:$1-1&amp;"]"))</f>
        <v>1</v>
      </c>
      <c r="V823" s="41"/>
      <c r="W823" s="31"/>
      <c r="X823" s="54" t="str">
        <f>IF(IMPORT[[#This Row],[b5]]="","",IMPORT[[#This Row],[b5]]-IMPORT[[#This Row],[a5]])</f>
        <v/>
      </c>
      <c r="Y823" s="50">
        <f ca="1">SUM(INDIRECT(IMPORT_VAR[TABLENAME]&amp;"[@a"&amp;$1:$1-1&amp;"]"),INDIRECT(IMPORT_VAR[TABLENAME]&amp;"[@c"&amp;$1:$1-1&amp;"]"))</f>
        <v>1</v>
      </c>
      <c r="Z823" s="51" t="s">
        <v>5715</v>
      </c>
      <c r="AA823" s="51" t="s">
        <v>4281</v>
      </c>
      <c r="AB823" s="51"/>
      <c r="AC823" s="51" t="str">
        <f>CONCATENATE(IMPORT[[#This Row],[1]]," ",IMPORT[[#This Row],[2]],IF(IMPORT[[#This Row],[3]]="","",CONCATENATE(" ",IMPORT[[#This Row],[3]])))</f>
        <v>NoteBook 18100-36</v>
      </c>
      <c r="AD823" s="51" t="str">
        <f>CONCATENATE("Import ",IMPORT[[#This Row],[Ket]])</f>
        <v>Import D6</v>
      </c>
      <c r="AE823" s="52">
        <v>120</v>
      </c>
      <c r="AF823" s="52" t="s">
        <v>5118</v>
      </c>
      <c r="AG823" s="52" t="s">
        <v>5780</v>
      </c>
      <c r="AH823" s="52">
        <f ca="1">IMPORT[[#This Row],[C]]</f>
        <v>1</v>
      </c>
      <c r="AI823" s="126" t="str">
        <f>CONCATENATE(IMPORT[[#This Row],[6]]," ",IMPORT[[#This Row],[7]])</f>
        <v>120 PCS</v>
      </c>
    </row>
    <row r="824" spans="1:35">
      <c r="A824" s="102">
        <v>822</v>
      </c>
      <c r="B824" s="39">
        <f ca="1">IF(IMPORT[[#This Row],[C]]&lt;1,"",ROW()-2)</f>
        <v>822</v>
      </c>
      <c r="C824" s="57">
        <v>938</v>
      </c>
      <c r="D824" s="31" t="s">
        <v>2866</v>
      </c>
      <c r="E824" s="31">
        <v>1152</v>
      </c>
      <c r="F824" s="39">
        <f ca="1">IMPORT[TT]</f>
        <v>5</v>
      </c>
      <c r="G824" s="31"/>
      <c r="H824" s="31" t="s">
        <v>4299</v>
      </c>
      <c r="I824" s="40">
        <v>5</v>
      </c>
      <c r="K824" s="39" t="str">
        <f>IF(IMPORT[[#This Row],[b1]]="","",IMPORT[[#This Row],[b1]]-IMPORT[[#This Row],[a1]])</f>
        <v/>
      </c>
      <c r="L824" s="40">
        <f ca="1">SUM(INDIRECT(IMPORT_VAR[TABLENAME]&amp;"[@a"&amp;$1:$1-1&amp;"]"),INDIRECT(IMPORT_VAR[TABLENAME]&amp;"[@c"&amp;$1:$1-1&amp;"]"))</f>
        <v>5</v>
      </c>
      <c r="M824" s="31"/>
      <c r="N824" s="39" t="str">
        <f>IF(IMPORT[[#This Row],[b2]]="","",IMPORT[[#This Row],[b2]]-IMPORT[[#This Row],[a2]])</f>
        <v/>
      </c>
      <c r="O824" s="40">
        <f ca="1">SUM(INDIRECT(IMPORT_VAR[TABLENAME]&amp;"[@a"&amp;$1:$1-1&amp;"]"),INDIRECT(IMPORT_VAR[TABLENAME]&amp;"[@c"&amp;$1:$1-1&amp;"]"))</f>
        <v>5</v>
      </c>
      <c r="P824" s="33"/>
      <c r="Q824" s="41" t="str">
        <f>IF(IMPORT[[#This Row],[b3]]="","",IMPORT[[#This Row],[b3]]-IMPORT[[#This Row],[a3]])</f>
        <v/>
      </c>
      <c r="R824" s="40">
        <f ca="1">SUM(INDIRECT(IMPORT_VAR[TABLENAME]&amp;"[@a"&amp;$1:$1-1&amp;"]"),INDIRECT(IMPORT_VAR[TABLENAME]&amp;"[@c"&amp;$1:$1-1&amp;"]"))</f>
        <v>5</v>
      </c>
      <c r="S824" s="33"/>
      <c r="T824" s="41" t="str">
        <f>IF(IMPORT[[#This Row],[b4]]="","",IMPORT[[#This Row],[b4]]-IMPORT[[#This Row],[a4]])</f>
        <v/>
      </c>
      <c r="U824" s="40">
        <f ca="1">SUM(INDIRECT(IMPORT_VAR[TABLENAME]&amp;"[@a"&amp;$1:$1-1&amp;"]"),INDIRECT(IMPORT_VAR[TABLENAME]&amp;"[@c"&amp;$1:$1-1&amp;"]"))</f>
        <v>5</v>
      </c>
      <c r="V824" s="41"/>
      <c r="W824" s="31"/>
      <c r="X824" s="54" t="str">
        <f>IF(IMPORT[[#This Row],[b5]]="","",IMPORT[[#This Row],[b5]]-IMPORT[[#This Row],[a5]])</f>
        <v/>
      </c>
      <c r="Y824" s="50">
        <f ca="1">SUM(INDIRECT(IMPORT_VAR[TABLENAME]&amp;"[@a"&amp;$1:$1-1&amp;"]"),INDIRECT(IMPORT_VAR[TABLENAME]&amp;"[@c"&amp;$1:$1-1&amp;"]"))</f>
        <v>5</v>
      </c>
      <c r="Z824" s="51" t="s">
        <v>5713</v>
      </c>
      <c r="AA824" s="51">
        <v>938</v>
      </c>
      <c r="AB824" s="51"/>
      <c r="AC824" s="51" t="str">
        <f>CONCATENATE(IMPORT[[#This Row],[1]]," ",IMPORT[[#This Row],[2]],IF(IMPORT[[#This Row],[3]]="","",CONCATENATE(" ",IMPORT[[#This Row],[3]])))</f>
        <v>Pensil 938</v>
      </c>
      <c r="AD824" s="51" t="str">
        <f>CONCATENATE("Import ",IMPORT[[#This Row],[Ket]])</f>
        <v>Import D6</v>
      </c>
      <c r="AE824" s="52">
        <v>1152</v>
      </c>
      <c r="AF824" s="52" t="s">
        <v>5118</v>
      </c>
      <c r="AG824" s="52" t="s">
        <v>5780</v>
      </c>
      <c r="AH824" s="52">
        <f ca="1">IMPORT[[#This Row],[C]]</f>
        <v>5</v>
      </c>
      <c r="AI824" s="126" t="str">
        <f>CONCATENATE(IMPORT[[#This Row],[6]]," ",IMPORT[[#This Row],[7]])</f>
        <v>1152 PCS</v>
      </c>
    </row>
    <row r="825" spans="1:35">
      <c r="A825" s="102">
        <v>823</v>
      </c>
      <c r="B825" s="39">
        <f ca="1">IF(IMPORT[[#This Row],[C]]&lt;1,"",ROW()-2)</f>
        <v>823</v>
      </c>
      <c r="C825" s="57">
        <v>923</v>
      </c>
      <c r="D825" s="31" t="s">
        <v>2866</v>
      </c>
      <c r="E825" s="31">
        <v>1152</v>
      </c>
      <c r="F825" s="39">
        <f ca="1">IMPORT[TT]</f>
        <v>8</v>
      </c>
      <c r="G825" s="31"/>
      <c r="H825" s="31" t="s">
        <v>4299</v>
      </c>
      <c r="I825" s="40">
        <v>8</v>
      </c>
      <c r="K825" s="39" t="str">
        <f>IF(IMPORT[[#This Row],[b1]]="","",IMPORT[[#This Row],[b1]]-IMPORT[[#This Row],[a1]])</f>
        <v/>
      </c>
      <c r="L825" s="40">
        <f ca="1">SUM(INDIRECT(IMPORT_VAR[TABLENAME]&amp;"[@a"&amp;$1:$1-1&amp;"]"),INDIRECT(IMPORT_VAR[TABLENAME]&amp;"[@c"&amp;$1:$1-1&amp;"]"))</f>
        <v>8</v>
      </c>
      <c r="M825" s="31"/>
      <c r="N825" s="39" t="str">
        <f>IF(IMPORT[[#This Row],[b2]]="","",IMPORT[[#This Row],[b2]]-IMPORT[[#This Row],[a2]])</f>
        <v/>
      </c>
      <c r="O825" s="40">
        <f ca="1">SUM(INDIRECT(IMPORT_VAR[TABLENAME]&amp;"[@a"&amp;$1:$1-1&amp;"]"),INDIRECT(IMPORT_VAR[TABLENAME]&amp;"[@c"&amp;$1:$1-1&amp;"]"))</f>
        <v>8</v>
      </c>
      <c r="P825" s="33"/>
      <c r="Q825" s="41" t="str">
        <f>IF(IMPORT[[#This Row],[b3]]="","",IMPORT[[#This Row],[b3]]-IMPORT[[#This Row],[a3]])</f>
        <v/>
      </c>
      <c r="R825" s="40">
        <f ca="1">SUM(INDIRECT(IMPORT_VAR[TABLENAME]&amp;"[@a"&amp;$1:$1-1&amp;"]"),INDIRECT(IMPORT_VAR[TABLENAME]&amp;"[@c"&amp;$1:$1-1&amp;"]"))</f>
        <v>8</v>
      </c>
      <c r="S825" s="33"/>
      <c r="T825" s="41" t="str">
        <f>IF(IMPORT[[#This Row],[b4]]="","",IMPORT[[#This Row],[b4]]-IMPORT[[#This Row],[a4]])</f>
        <v/>
      </c>
      <c r="U825" s="40">
        <f ca="1">SUM(INDIRECT(IMPORT_VAR[TABLENAME]&amp;"[@a"&amp;$1:$1-1&amp;"]"),INDIRECT(IMPORT_VAR[TABLENAME]&amp;"[@c"&amp;$1:$1-1&amp;"]"))</f>
        <v>8</v>
      </c>
      <c r="V825" s="41"/>
      <c r="W825" s="31"/>
      <c r="X825" s="54" t="str">
        <f>IF(IMPORT[[#This Row],[b5]]="","",IMPORT[[#This Row],[b5]]-IMPORT[[#This Row],[a5]])</f>
        <v/>
      </c>
      <c r="Y825" s="50">
        <f ca="1">SUM(INDIRECT(IMPORT_VAR[TABLENAME]&amp;"[@a"&amp;$1:$1-1&amp;"]"),INDIRECT(IMPORT_VAR[TABLENAME]&amp;"[@c"&amp;$1:$1-1&amp;"]"))</f>
        <v>8</v>
      </c>
      <c r="Z825" s="51" t="s">
        <v>5713</v>
      </c>
      <c r="AA825" s="51">
        <v>923</v>
      </c>
      <c r="AB825" s="51"/>
      <c r="AC825" s="51" t="str">
        <f>CONCATENATE(IMPORT[[#This Row],[1]]," ",IMPORT[[#This Row],[2]],IF(IMPORT[[#This Row],[3]]="","",CONCATENATE(" ",IMPORT[[#This Row],[3]])))</f>
        <v>Pensil 923</v>
      </c>
      <c r="AD825" s="51" t="str">
        <f>CONCATENATE("Import ",IMPORT[[#This Row],[Ket]])</f>
        <v>Import D6</v>
      </c>
      <c r="AE825" s="52">
        <v>1152</v>
      </c>
      <c r="AF825" s="52" t="s">
        <v>5118</v>
      </c>
      <c r="AG825" s="52" t="s">
        <v>5780</v>
      </c>
      <c r="AH825" s="52">
        <f ca="1">IMPORT[[#This Row],[C]]</f>
        <v>8</v>
      </c>
      <c r="AI825" s="126" t="str">
        <f>CONCATENATE(IMPORT[[#This Row],[6]]," ",IMPORT[[#This Row],[7]])</f>
        <v>1152 PCS</v>
      </c>
    </row>
    <row r="826" spans="1:35">
      <c r="A826" s="102">
        <v>824</v>
      </c>
      <c r="B826" s="39">
        <f ca="1">IF(IMPORT[[#This Row],[C]]&lt;1,"",ROW()-2)</f>
        <v>824</v>
      </c>
      <c r="C826" s="57">
        <v>903</v>
      </c>
      <c r="D826" s="31" t="s">
        <v>2866</v>
      </c>
      <c r="E826" s="31">
        <v>1152</v>
      </c>
      <c r="F826" s="39">
        <f ca="1">IMPORT[TT]</f>
        <v>5</v>
      </c>
      <c r="G826" s="31"/>
      <c r="H826" s="31" t="s">
        <v>4299</v>
      </c>
      <c r="I826" s="40">
        <v>5</v>
      </c>
      <c r="K826" s="39" t="str">
        <f>IF(IMPORT[[#This Row],[b1]]="","",IMPORT[[#This Row],[b1]]-IMPORT[[#This Row],[a1]])</f>
        <v/>
      </c>
      <c r="L826" s="40">
        <f ca="1">SUM(INDIRECT(IMPORT_VAR[TABLENAME]&amp;"[@a"&amp;$1:$1-1&amp;"]"),INDIRECT(IMPORT_VAR[TABLENAME]&amp;"[@c"&amp;$1:$1-1&amp;"]"))</f>
        <v>5</v>
      </c>
      <c r="M826" s="31"/>
      <c r="N826" s="39" t="str">
        <f>IF(IMPORT[[#This Row],[b2]]="","",IMPORT[[#This Row],[b2]]-IMPORT[[#This Row],[a2]])</f>
        <v/>
      </c>
      <c r="O826" s="40">
        <f ca="1">SUM(INDIRECT(IMPORT_VAR[TABLENAME]&amp;"[@a"&amp;$1:$1-1&amp;"]"),INDIRECT(IMPORT_VAR[TABLENAME]&amp;"[@c"&amp;$1:$1-1&amp;"]"))</f>
        <v>5</v>
      </c>
      <c r="P826" s="33"/>
      <c r="Q826" s="41" t="str">
        <f>IF(IMPORT[[#This Row],[b3]]="","",IMPORT[[#This Row],[b3]]-IMPORT[[#This Row],[a3]])</f>
        <v/>
      </c>
      <c r="R826" s="40">
        <f ca="1">SUM(INDIRECT(IMPORT_VAR[TABLENAME]&amp;"[@a"&amp;$1:$1-1&amp;"]"),INDIRECT(IMPORT_VAR[TABLENAME]&amp;"[@c"&amp;$1:$1-1&amp;"]"))</f>
        <v>5</v>
      </c>
      <c r="S826" s="33"/>
      <c r="T826" s="41" t="str">
        <f>IF(IMPORT[[#This Row],[b4]]="","",IMPORT[[#This Row],[b4]]-IMPORT[[#This Row],[a4]])</f>
        <v/>
      </c>
      <c r="U826" s="40">
        <f ca="1">SUM(INDIRECT(IMPORT_VAR[TABLENAME]&amp;"[@a"&amp;$1:$1-1&amp;"]"),INDIRECT(IMPORT_VAR[TABLENAME]&amp;"[@c"&amp;$1:$1-1&amp;"]"))</f>
        <v>5</v>
      </c>
      <c r="V826" s="41"/>
      <c r="W826" s="31"/>
      <c r="X826" s="54" t="str">
        <f>IF(IMPORT[[#This Row],[b5]]="","",IMPORT[[#This Row],[b5]]-IMPORT[[#This Row],[a5]])</f>
        <v/>
      </c>
      <c r="Y826" s="50">
        <f ca="1">SUM(INDIRECT(IMPORT_VAR[TABLENAME]&amp;"[@a"&amp;$1:$1-1&amp;"]"),INDIRECT(IMPORT_VAR[TABLENAME]&amp;"[@c"&amp;$1:$1-1&amp;"]"))</f>
        <v>5</v>
      </c>
      <c r="Z826" s="51" t="s">
        <v>5713</v>
      </c>
      <c r="AA826" s="51">
        <v>903</v>
      </c>
      <c r="AB826" s="51"/>
      <c r="AC826" s="51" t="str">
        <f>CONCATENATE(IMPORT[[#This Row],[1]]," ",IMPORT[[#This Row],[2]],IF(IMPORT[[#This Row],[3]]="","",CONCATENATE(" ",IMPORT[[#This Row],[3]])))</f>
        <v>Pensil 903</v>
      </c>
      <c r="AD826" s="51" t="str">
        <f>CONCATENATE("Import ",IMPORT[[#This Row],[Ket]])</f>
        <v>Import D6</v>
      </c>
      <c r="AE826" s="52">
        <v>1152</v>
      </c>
      <c r="AF826" s="52" t="s">
        <v>5118</v>
      </c>
      <c r="AG826" s="52" t="s">
        <v>5780</v>
      </c>
      <c r="AH826" s="52">
        <f ca="1">IMPORT[[#This Row],[C]]</f>
        <v>5</v>
      </c>
      <c r="AI826" s="126" t="str">
        <f>CONCATENATE(IMPORT[[#This Row],[6]]," ",IMPORT[[#This Row],[7]])</f>
        <v>1152 PCS</v>
      </c>
    </row>
    <row r="827" spans="1:35">
      <c r="A827" s="102">
        <v>825</v>
      </c>
      <c r="B827" s="39">
        <f ca="1">IF(IMPORT[[#This Row],[C]]&lt;1,"",ROW()-2)</f>
        <v>825</v>
      </c>
      <c r="C827" s="57" t="s">
        <v>4280</v>
      </c>
      <c r="D827" s="31" t="s">
        <v>2866</v>
      </c>
      <c r="E827" s="31">
        <v>1152</v>
      </c>
      <c r="F827" s="39">
        <f ca="1">IMPORT[TT]</f>
        <v>6</v>
      </c>
      <c r="G827" s="31"/>
      <c r="H827" s="31" t="s">
        <v>4299</v>
      </c>
      <c r="I827" s="40">
        <v>6</v>
      </c>
      <c r="K827" s="39" t="str">
        <f>IF(IMPORT[[#This Row],[b1]]="","",IMPORT[[#This Row],[b1]]-IMPORT[[#This Row],[a1]])</f>
        <v/>
      </c>
      <c r="L827" s="40">
        <f ca="1">SUM(INDIRECT(IMPORT_VAR[TABLENAME]&amp;"[@a"&amp;$1:$1-1&amp;"]"),INDIRECT(IMPORT_VAR[TABLENAME]&amp;"[@c"&amp;$1:$1-1&amp;"]"))</f>
        <v>6</v>
      </c>
      <c r="M827" s="31"/>
      <c r="N827" s="39" t="str">
        <f>IF(IMPORT[[#This Row],[b2]]="","",IMPORT[[#This Row],[b2]]-IMPORT[[#This Row],[a2]])</f>
        <v/>
      </c>
      <c r="O827" s="40">
        <f ca="1">SUM(INDIRECT(IMPORT_VAR[TABLENAME]&amp;"[@a"&amp;$1:$1-1&amp;"]"),INDIRECT(IMPORT_VAR[TABLENAME]&amp;"[@c"&amp;$1:$1-1&amp;"]"))</f>
        <v>6</v>
      </c>
      <c r="P827" s="33"/>
      <c r="Q827" s="41" t="str">
        <f>IF(IMPORT[[#This Row],[b3]]="","",IMPORT[[#This Row],[b3]]-IMPORT[[#This Row],[a3]])</f>
        <v/>
      </c>
      <c r="R827" s="40">
        <f ca="1">SUM(INDIRECT(IMPORT_VAR[TABLENAME]&amp;"[@a"&amp;$1:$1-1&amp;"]"),INDIRECT(IMPORT_VAR[TABLENAME]&amp;"[@c"&amp;$1:$1-1&amp;"]"))</f>
        <v>6</v>
      </c>
      <c r="S827" s="33"/>
      <c r="T827" s="41" t="str">
        <f>IF(IMPORT[[#This Row],[b4]]="","",IMPORT[[#This Row],[b4]]-IMPORT[[#This Row],[a4]])</f>
        <v/>
      </c>
      <c r="U827" s="40">
        <f ca="1">SUM(INDIRECT(IMPORT_VAR[TABLENAME]&amp;"[@a"&amp;$1:$1-1&amp;"]"),INDIRECT(IMPORT_VAR[TABLENAME]&amp;"[@c"&amp;$1:$1-1&amp;"]"))</f>
        <v>6</v>
      </c>
      <c r="V827" s="41"/>
      <c r="W827" s="31"/>
      <c r="X827" s="54" t="str">
        <f>IF(IMPORT[[#This Row],[b5]]="","",IMPORT[[#This Row],[b5]]-IMPORT[[#This Row],[a5]])</f>
        <v/>
      </c>
      <c r="Y827" s="50">
        <f ca="1">SUM(INDIRECT(IMPORT_VAR[TABLENAME]&amp;"[@a"&amp;$1:$1-1&amp;"]"),INDIRECT(IMPORT_VAR[TABLENAME]&amp;"[@c"&amp;$1:$1-1&amp;"]"))</f>
        <v>6</v>
      </c>
      <c r="Z827" s="51" t="s">
        <v>5713</v>
      </c>
      <c r="AA827" s="51" t="s">
        <v>4280</v>
      </c>
      <c r="AB827" s="51"/>
      <c r="AC827" s="51" t="str">
        <f>CONCATENATE(IMPORT[[#This Row],[1]]," ",IMPORT[[#This Row],[2]],IF(IMPORT[[#This Row],[3]]="","",CONCATENATE(" ",IMPORT[[#This Row],[3]])))</f>
        <v>Pensil 950</v>
      </c>
      <c r="AD827" s="51" t="str">
        <f>CONCATENATE("Import ",IMPORT[[#This Row],[Ket]])</f>
        <v>Import D6</v>
      </c>
      <c r="AE827" s="52">
        <v>1152</v>
      </c>
      <c r="AF827" s="52" t="s">
        <v>5118</v>
      </c>
      <c r="AG827" s="52" t="s">
        <v>5780</v>
      </c>
      <c r="AH827" s="52">
        <f ca="1">IMPORT[[#This Row],[C]]</f>
        <v>6</v>
      </c>
      <c r="AI827" s="126" t="str">
        <f>CONCATENATE(IMPORT[[#This Row],[6]]," ",IMPORT[[#This Row],[7]])</f>
        <v>1152 PCS</v>
      </c>
    </row>
    <row r="828" spans="1:35">
      <c r="A828" s="102">
        <v>826</v>
      </c>
      <c r="B828" s="39">
        <f ca="1">IF(IMPORT[[#This Row],[C]]&lt;1,"",ROW()-2)</f>
        <v>826</v>
      </c>
      <c r="C828" s="57" t="s">
        <v>4279</v>
      </c>
      <c r="D828" s="31" t="s">
        <v>2866</v>
      </c>
      <c r="E828" s="31">
        <v>1152</v>
      </c>
      <c r="F828" s="39">
        <f ca="1">IMPORT[TT]</f>
        <v>7</v>
      </c>
      <c r="G828" s="31"/>
      <c r="H828" s="31" t="s">
        <v>4299</v>
      </c>
      <c r="I828" s="40">
        <v>7</v>
      </c>
      <c r="K828" s="39" t="str">
        <f>IF(IMPORT[[#This Row],[b1]]="","",IMPORT[[#This Row],[b1]]-IMPORT[[#This Row],[a1]])</f>
        <v/>
      </c>
      <c r="L828" s="40">
        <f ca="1">SUM(INDIRECT(IMPORT_VAR[TABLENAME]&amp;"[@a"&amp;$1:$1-1&amp;"]"),INDIRECT(IMPORT_VAR[TABLENAME]&amp;"[@c"&amp;$1:$1-1&amp;"]"))</f>
        <v>7</v>
      </c>
      <c r="M828" s="31"/>
      <c r="N828" s="39" t="str">
        <f>IF(IMPORT[[#This Row],[b2]]="","",IMPORT[[#This Row],[b2]]-IMPORT[[#This Row],[a2]])</f>
        <v/>
      </c>
      <c r="O828" s="40">
        <f ca="1">SUM(INDIRECT(IMPORT_VAR[TABLENAME]&amp;"[@a"&amp;$1:$1-1&amp;"]"),INDIRECT(IMPORT_VAR[TABLENAME]&amp;"[@c"&amp;$1:$1-1&amp;"]"))</f>
        <v>7</v>
      </c>
      <c r="P828" s="33"/>
      <c r="Q828" s="41" t="str">
        <f>IF(IMPORT[[#This Row],[b3]]="","",IMPORT[[#This Row],[b3]]-IMPORT[[#This Row],[a3]])</f>
        <v/>
      </c>
      <c r="R828" s="40">
        <f ca="1">SUM(INDIRECT(IMPORT_VAR[TABLENAME]&amp;"[@a"&amp;$1:$1-1&amp;"]"),INDIRECT(IMPORT_VAR[TABLENAME]&amp;"[@c"&amp;$1:$1-1&amp;"]"))</f>
        <v>7</v>
      </c>
      <c r="S828" s="33"/>
      <c r="T828" s="41" t="str">
        <f>IF(IMPORT[[#This Row],[b4]]="","",IMPORT[[#This Row],[b4]]-IMPORT[[#This Row],[a4]])</f>
        <v/>
      </c>
      <c r="U828" s="40">
        <f ca="1">SUM(INDIRECT(IMPORT_VAR[TABLENAME]&amp;"[@a"&amp;$1:$1-1&amp;"]"),INDIRECT(IMPORT_VAR[TABLENAME]&amp;"[@c"&amp;$1:$1-1&amp;"]"))</f>
        <v>7</v>
      </c>
      <c r="V828" s="41"/>
      <c r="W828" s="31"/>
      <c r="X828" s="54" t="str">
        <f>IF(IMPORT[[#This Row],[b5]]="","",IMPORT[[#This Row],[b5]]-IMPORT[[#This Row],[a5]])</f>
        <v/>
      </c>
      <c r="Y828" s="50">
        <f ca="1">SUM(INDIRECT(IMPORT_VAR[TABLENAME]&amp;"[@a"&amp;$1:$1-1&amp;"]"),INDIRECT(IMPORT_VAR[TABLENAME]&amp;"[@c"&amp;$1:$1-1&amp;"]"))</f>
        <v>7</v>
      </c>
      <c r="Z828" s="51" t="s">
        <v>5713</v>
      </c>
      <c r="AA828" s="51" t="s">
        <v>4279</v>
      </c>
      <c r="AB828" s="51"/>
      <c r="AC828" s="51" t="str">
        <f>CONCATENATE(IMPORT[[#This Row],[1]]," ",IMPORT[[#This Row],[2]],IF(IMPORT[[#This Row],[3]]="","",CONCATENATE(" ",IMPORT[[#This Row],[3]])))</f>
        <v>Pensil 941</v>
      </c>
      <c r="AD828" s="51" t="str">
        <f>CONCATENATE("Import ",IMPORT[[#This Row],[Ket]])</f>
        <v>Import D6</v>
      </c>
      <c r="AE828" s="52">
        <v>1152</v>
      </c>
      <c r="AF828" s="52" t="s">
        <v>5118</v>
      </c>
      <c r="AG828" s="52" t="s">
        <v>5780</v>
      </c>
      <c r="AH828" s="52">
        <f ca="1">IMPORT[[#This Row],[C]]</f>
        <v>7</v>
      </c>
      <c r="AI828" s="126" t="str">
        <f>CONCATENATE(IMPORT[[#This Row],[6]]," ",IMPORT[[#This Row],[7]])</f>
        <v>1152 PCS</v>
      </c>
    </row>
    <row r="829" spans="1:35">
      <c r="A829" s="102">
        <v>827</v>
      </c>
      <c r="B829" s="39">
        <f ca="1">IF(IMPORT[[#This Row],[C]]&lt;1,"",ROW()-2)</f>
        <v>827</v>
      </c>
      <c r="C829" s="57" t="s">
        <v>4278</v>
      </c>
      <c r="D829" s="31" t="s">
        <v>2866</v>
      </c>
      <c r="E829" s="31">
        <v>1152</v>
      </c>
      <c r="F829" s="39">
        <f ca="1">IMPORT[TT]</f>
        <v>6</v>
      </c>
      <c r="G829" s="31"/>
      <c r="H829" s="31" t="s">
        <v>4299</v>
      </c>
      <c r="I829" s="40">
        <v>6</v>
      </c>
      <c r="K829" s="39" t="str">
        <f>IF(IMPORT[[#This Row],[b1]]="","",IMPORT[[#This Row],[b1]]-IMPORT[[#This Row],[a1]])</f>
        <v/>
      </c>
      <c r="L829" s="40">
        <f ca="1">SUM(INDIRECT(IMPORT_VAR[TABLENAME]&amp;"[@a"&amp;$1:$1-1&amp;"]"),INDIRECT(IMPORT_VAR[TABLENAME]&amp;"[@c"&amp;$1:$1-1&amp;"]"))</f>
        <v>6</v>
      </c>
      <c r="M829" s="31"/>
      <c r="N829" s="39" t="str">
        <f>IF(IMPORT[[#This Row],[b2]]="","",IMPORT[[#This Row],[b2]]-IMPORT[[#This Row],[a2]])</f>
        <v/>
      </c>
      <c r="O829" s="40">
        <f ca="1">SUM(INDIRECT(IMPORT_VAR[TABLENAME]&amp;"[@a"&amp;$1:$1-1&amp;"]"),INDIRECT(IMPORT_VAR[TABLENAME]&amp;"[@c"&amp;$1:$1-1&amp;"]"))</f>
        <v>6</v>
      </c>
      <c r="P829" s="33"/>
      <c r="Q829" s="41" t="str">
        <f>IF(IMPORT[[#This Row],[b3]]="","",IMPORT[[#This Row],[b3]]-IMPORT[[#This Row],[a3]])</f>
        <v/>
      </c>
      <c r="R829" s="40">
        <f ca="1">SUM(INDIRECT(IMPORT_VAR[TABLENAME]&amp;"[@a"&amp;$1:$1-1&amp;"]"),INDIRECT(IMPORT_VAR[TABLENAME]&amp;"[@c"&amp;$1:$1-1&amp;"]"))</f>
        <v>6</v>
      </c>
      <c r="S829" s="33"/>
      <c r="T829" s="41" t="str">
        <f>IF(IMPORT[[#This Row],[b4]]="","",IMPORT[[#This Row],[b4]]-IMPORT[[#This Row],[a4]])</f>
        <v/>
      </c>
      <c r="U829" s="40">
        <f ca="1">SUM(INDIRECT(IMPORT_VAR[TABLENAME]&amp;"[@a"&amp;$1:$1-1&amp;"]"),INDIRECT(IMPORT_VAR[TABLENAME]&amp;"[@c"&amp;$1:$1-1&amp;"]"))</f>
        <v>6</v>
      </c>
      <c r="V829" s="41"/>
      <c r="W829" s="31"/>
      <c r="X829" s="54" t="str">
        <f>IF(IMPORT[[#This Row],[b5]]="","",IMPORT[[#This Row],[b5]]-IMPORT[[#This Row],[a5]])</f>
        <v/>
      </c>
      <c r="Y829" s="50">
        <f ca="1">SUM(INDIRECT(IMPORT_VAR[TABLENAME]&amp;"[@a"&amp;$1:$1-1&amp;"]"),INDIRECT(IMPORT_VAR[TABLENAME]&amp;"[@c"&amp;$1:$1-1&amp;"]"))</f>
        <v>6</v>
      </c>
      <c r="Z829" s="51" t="s">
        <v>5713</v>
      </c>
      <c r="AA829" s="51" t="s">
        <v>4278</v>
      </c>
      <c r="AB829" s="51"/>
      <c r="AC829" s="51" t="str">
        <f>CONCATENATE(IMPORT[[#This Row],[1]]," ",IMPORT[[#This Row],[2]],IF(IMPORT[[#This Row],[3]]="","",CONCATENATE(" ",IMPORT[[#This Row],[3]])))</f>
        <v>Pensil 933</v>
      </c>
      <c r="AD829" s="51" t="str">
        <f>CONCATENATE("Import ",IMPORT[[#This Row],[Ket]])</f>
        <v>Import D6</v>
      </c>
      <c r="AE829" s="52">
        <v>1152</v>
      </c>
      <c r="AF829" s="52" t="s">
        <v>5118</v>
      </c>
      <c r="AG829" s="52" t="s">
        <v>5780</v>
      </c>
      <c r="AH829" s="52">
        <f ca="1">IMPORT[[#This Row],[C]]</f>
        <v>6</v>
      </c>
      <c r="AI829" s="126" t="str">
        <f>CONCATENATE(IMPORT[[#This Row],[6]]," ",IMPORT[[#This Row],[7]])</f>
        <v>1152 PCS</v>
      </c>
    </row>
    <row r="830" spans="1:35">
      <c r="A830" s="102">
        <v>828</v>
      </c>
      <c r="B830" s="39">
        <f ca="1">IF(IMPORT[[#This Row],[C]]&lt;1,"",ROW()-2)</f>
        <v>828</v>
      </c>
      <c r="C830" s="57" t="s">
        <v>4277</v>
      </c>
      <c r="D830" s="31" t="s">
        <v>2866</v>
      </c>
      <c r="E830" s="31">
        <v>1152</v>
      </c>
      <c r="F830" s="39">
        <f ca="1">IMPORT[TT]</f>
        <v>7</v>
      </c>
      <c r="G830" s="31"/>
      <c r="H830" s="31" t="s">
        <v>4299</v>
      </c>
      <c r="I830" s="40">
        <v>7</v>
      </c>
      <c r="K830" s="39" t="str">
        <f>IF(IMPORT[[#This Row],[b1]]="","",IMPORT[[#This Row],[b1]]-IMPORT[[#This Row],[a1]])</f>
        <v/>
      </c>
      <c r="L830" s="40">
        <f ca="1">SUM(INDIRECT(IMPORT_VAR[TABLENAME]&amp;"[@a"&amp;$1:$1-1&amp;"]"),INDIRECT(IMPORT_VAR[TABLENAME]&amp;"[@c"&amp;$1:$1-1&amp;"]"))</f>
        <v>7</v>
      </c>
      <c r="M830" s="31"/>
      <c r="N830" s="39" t="str">
        <f>IF(IMPORT[[#This Row],[b2]]="","",IMPORT[[#This Row],[b2]]-IMPORT[[#This Row],[a2]])</f>
        <v/>
      </c>
      <c r="O830" s="40">
        <f ca="1">SUM(INDIRECT(IMPORT_VAR[TABLENAME]&amp;"[@a"&amp;$1:$1-1&amp;"]"),INDIRECT(IMPORT_VAR[TABLENAME]&amp;"[@c"&amp;$1:$1-1&amp;"]"))</f>
        <v>7</v>
      </c>
      <c r="P830" s="33"/>
      <c r="Q830" s="41" t="str">
        <f>IF(IMPORT[[#This Row],[b3]]="","",IMPORT[[#This Row],[b3]]-IMPORT[[#This Row],[a3]])</f>
        <v/>
      </c>
      <c r="R830" s="40">
        <f ca="1">SUM(INDIRECT(IMPORT_VAR[TABLENAME]&amp;"[@a"&amp;$1:$1-1&amp;"]"),INDIRECT(IMPORT_VAR[TABLENAME]&amp;"[@c"&amp;$1:$1-1&amp;"]"))</f>
        <v>7</v>
      </c>
      <c r="S830" s="33"/>
      <c r="T830" s="41" t="str">
        <f>IF(IMPORT[[#This Row],[b4]]="","",IMPORT[[#This Row],[b4]]-IMPORT[[#This Row],[a4]])</f>
        <v/>
      </c>
      <c r="U830" s="40">
        <f ca="1">SUM(INDIRECT(IMPORT_VAR[TABLENAME]&amp;"[@a"&amp;$1:$1-1&amp;"]"),INDIRECT(IMPORT_VAR[TABLENAME]&amp;"[@c"&amp;$1:$1-1&amp;"]"))</f>
        <v>7</v>
      </c>
      <c r="V830" s="41"/>
      <c r="W830" s="31"/>
      <c r="X830" s="54" t="str">
        <f>IF(IMPORT[[#This Row],[b5]]="","",IMPORT[[#This Row],[b5]]-IMPORT[[#This Row],[a5]])</f>
        <v/>
      </c>
      <c r="Y830" s="50">
        <f ca="1">SUM(INDIRECT(IMPORT_VAR[TABLENAME]&amp;"[@a"&amp;$1:$1-1&amp;"]"),INDIRECT(IMPORT_VAR[TABLENAME]&amp;"[@c"&amp;$1:$1-1&amp;"]"))</f>
        <v>7</v>
      </c>
      <c r="Z830" s="51" t="s">
        <v>5713</v>
      </c>
      <c r="AA830" s="51" t="s">
        <v>4277</v>
      </c>
      <c r="AB830" s="51"/>
      <c r="AC830" s="51" t="str">
        <f>CONCATENATE(IMPORT[[#This Row],[1]]," ",IMPORT[[#This Row],[2]],IF(IMPORT[[#This Row],[3]]="","",CONCATENATE(" ",IMPORT[[#This Row],[3]])))</f>
        <v>Pensil 921</v>
      </c>
      <c r="AD830" s="51" t="str">
        <f>CONCATENATE("Import ",IMPORT[[#This Row],[Ket]])</f>
        <v>Import D6</v>
      </c>
      <c r="AE830" s="52">
        <v>1152</v>
      </c>
      <c r="AF830" s="52" t="s">
        <v>5118</v>
      </c>
      <c r="AG830" s="52" t="s">
        <v>5780</v>
      </c>
      <c r="AH830" s="52">
        <f ca="1">IMPORT[[#This Row],[C]]</f>
        <v>7</v>
      </c>
      <c r="AI830" s="126" t="str">
        <f>CONCATENATE(IMPORT[[#This Row],[6]]," ",IMPORT[[#This Row],[7]])</f>
        <v>1152 PCS</v>
      </c>
    </row>
    <row r="831" spans="1:35">
      <c r="A831" s="102">
        <v>829</v>
      </c>
      <c r="B831" s="39">
        <f ca="1">IF(IMPORT[[#This Row],[C]]&lt;1,"",ROW()-2)</f>
        <v>829</v>
      </c>
      <c r="C831" s="57" t="s">
        <v>4276</v>
      </c>
      <c r="D831" s="31" t="s">
        <v>2866</v>
      </c>
      <c r="E831" s="31">
        <v>1152</v>
      </c>
      <c r="F831" s="39">
        <f ca="1">IMPORT[TT]</f>
        <v>9</v>
      </c>
      <c r="G831" s="31"/>
      <c r="H831" s="31" t="s">
        <v>4299</v>
      </c>
      <c r="I831" s="40">
        <v>9</v>
      </c>
      <c r="K831" s="39" t="str">
        <f>IF(IMPORT[[#This Row],[b1]]="","",IMPORT[[#This Row],[b1]]-IMPORT[[#This Row],[a1]])</f>
        <v/>
      </c>
      <c r="L831" s="40">
        <f ca="1">SUM(INDIRECT(IMPORT_VAR[TABLENAME]&amp;"[@a"&amp;$1:$1-1&amp;"]"),INDIRECT(IMPORT_VAR[TABLENAME]&amp;"[@c"&amp;$1:$1-1&amp;"]"))</f>
        <v>9</v>
      </c>
      <c r="M831" s="31"/>
      <c r="N831" s="39" t="str">
        <f>IF(IMPORT[[#This Row],[b2]]="","",IMPORT[[#This Row],[b2]]-IMPORT[[#This Row],[a2]])</f>
        <v/>
      </c>
      <c r="O831" s="40">
        <f ca="1">SUM(INDIRECT(IMPORT_VAR[TABLENAME]&amp;"[@a"&amp;$1:$1-1&amp;"]"),INDIRECT(IMPORT_VAR[TABLENAME]&amp;"[@c"&amp;$1:$1-1&amp;"]"))</f>
        <v>9</v>
      </c>
      <c r="P831" s="33"/>
      <c r="Q831" s="41" t="str">
        <f>IF(IMPORT[[#This Row],[b3]]="","",IMPORT[[#This Row],[b3]]-IMPORT[[#This Row],[a3]])</f>
        <v/>
      </c>
      <c r="R831" s="40">
        <f ca="1">SUM(INDIRECT(IMPORT_VAR[TABLENAME]&amp;"[@a"&amp;$1:$1-1&amp;"]"),INDIRECT(IMPORT_VAR[TABLENAME]&amp;"[@c"&amp;$1:$1-1&amp;"]"))</f>
        <v>9</v>
      </c>
      <c r="S831" s="33"/>
      <c r="T831" s="41" t="str">
        <f>IF(IMPORT[[#This Row],[b4]]="","",IMPORT[[#This Row],[b4]]-IMPORT[[#This Row],[a4]])</f>
        <v/>
      </c>
      <c r="U831" s="40">
        <f ca="1">SUM(INDIRECT(IMPORT_VAR[TABLENAME]&amp;"[@a"&amp;$1:$1-1&amp;"]"),INDIRECT(IMPORT_VAR[TABLENAME]&amp;"[@c"&amp;$1:$1-1&amp;"]"))</f>
        <v>9</v>
      </c>
      <c r="V831" s="41"/>
      <c r="W831" s="31"/>
      <c r="X831" s="54" t="str">
        <f>IF(IMPORT[[#This Row],[b5]]="","",IMPORT[[#This Row],[b5]]-IMPORT[[#This Row],[a5]])</f>
        <v/>
      </c>
      <c r="Y831" s="50">
        <f ca="1">SUM(INDIRECT(IMPORT_VAR[TABLENAME]&amp;"[@a"&amp;$1:$1-1&amp;"]"),INDIRECT(IMPORT_VAR[TABLENAME]&amp;"[@c"&amp;$1:$1-1&amp;"]"))</f>
        <v>9</v>
      </c>
      <c r="Z831" s="51" t="s">
        <v>5713</v>
      </c>
      <c r="AA831" s="51" t="s">
        <v>4276</v>
      </c>
      <c r="AB831" s="51"/>
      <c r="AC831" s="51" t="str">
        <f>CONCATENATE(IMPORT[[#This Row],[1]]," ",IMPORT[[#This Row],[2]],IF(IMPORT[[#This Row],[3]]="","",CONCATENATE(" ",IMPORT[[#This Row],[3]])))</f>
        <v>Pensil 917</v>
      </c>
      <c r="AD831" s="51" t="str">
        <f>CONCATENATE("Import ",IMPORT[[#This Row],[Ket]])</f>
        <v>Import D6</v>
      </c>
      <c r="AE831" s="52">
        <v>1152</v>
      </c>
      <c r="AF831" s="52" t="s">
        <v>5118</v>
      </c>
      <c r="AG831" s="52" t="s">
        <v>5780</v>
      </c>
      <c r="AH831" s="52">
        <f ca="1">IMPORT[[#This Row],[C]]</f>
        <v>9</v>
      </c>
      <c r="AI831" s="126" t="str">
        <f>CONCATENATE(IMPORT[[#This Row],[6]]," ",IMPORT[[#This Row],[7]])</f>
        <v>1152 PCS</v>
      </c>
    </row>
    <row r="832" spans="1:35">
      <c r="A832" s="102">
        <v>830</v>
      </c>
      <c r="B832" s="39">
        <f ca="1">IF(IMPORT[[#This Row],[C]]&lt;1,"",ROW()-2)</f>
        <v>830</v>
      </c>
      <c r="C832" s="57" t="s">
        <v>4275</v>
      </c>
      <c r="D832" s="31" t="s">
        <v>2866</v>
      </c>
      <c r="E832" s="31">
        <v>1152</v>
      </c>
      <c r="F832" s="39">
        <f ca="1">IMPORT[TT]</f>
        <v>8</v>
      </c>
      <c r="G832" s="31"/>
      <c r="H832" s="31" t="s">
        <v>4299</v>
      </c>
      <c r="I832" s="40">
        <v>8</v>
      </c>
      <c r="K832" s="39" t="str">
        <f>IF(IMPORT[[#This Row],[b1]]="","",IMPORT[[#This Row],[b1]]-IMPORT[[#This Row],[a1]])</f>
        <v/>
      </c>
      <c r="L832" s="40">
        <f ca="1">SUM(INDIRECT(IMPORT_VAR[TABLENAME]&amp;"[@a"&amp;$1:$1-1&amp;"]"),INDIRECT(IMPORT_VAR[TABLENAME]&amp;"[@c"&amp;$1:$1-1&amp;"]"))</f>
        <v>8</v>
      </c>
      <c r="M832" s="31"/>
      <c r="N832" s="39" t="str">
        <f>IF(IMPORT[[#This Row],[b2]]="","",IMPORT[[#This Row],[b2]]-IMPORT[[#This Row],[a2]])</f>
        <v/>
      </c>
      <c r="O832" s="40">
        <f ca="1">SUM(INDIRECT(IMPORT_VAR[TABLENAME]&amp;"[@a"&amp;$1:$1-1&amp;"]"),INDIRECT(IMPORT_VAR[TABLENAME]&amp;"[@c"&amp;$1:$1-1&amp;"]"))</f>
        <v>8</v>
      </c>
      <c r="P832" s="33"/>
      <c r="Q832" s="41" t="str">
        <f>IF(IMPORT[[#This Row],[b3]]="","",IMPORT[[#This Row],[b3]]-IMPORT[[#This Row],[a3]])</f>
        <v/>
      </c>
      <c r="R832" s="40">
        <f ca="1">SUM(INDIRECT(IMPORT_VAR[TABLENAME]&amp;"[@a"&amp;$1:$1-1&amp;"]"),INDIRECT(IMPORT_VAR[TABLENAME]&amp;"[@c"&amp;$1:$1-1&amp;"]"))</f>
        <v>8</v>
      </c>
      <c r="S832" s="33"/>
      <c r="T832" s="41" t="str">
        <f>IF(IMPORT[[#This Row],[b4]]="","",IMPORT[[#This Row],[b4]]-IMPORT[[#This Row],[a4]])</f>
        <v/>
      </c>
      <c r="U832" s="40">
        <f ca="1">SUM(INDIRECT(IMPORT_VAR[TABLENAME]&amp;"[@a"&amp;$1:$1-1&amp;"]"),INDIRECT(IMPORT_VAR[TABLENAME]&amp;"[@c"&amp;$1:$1-1&amp;"]"))</f>
        <v>8</v>
      </c>
      <c r="V832" s="41"/>
      <c r="W832" s="31"/>
      <c r="X832" s="54" t="str">
        <f>IF(IMPORT[[#This Row],[b5]]="","",IMPORT[[#This Row],[b5]]-IMPORT[[#This Row],[a5]])</f>
        <v/>
      </c>
      <c r="Y832" s="50">
        <f ca="1">SUM(INDIRECT(IMPORT_VAR[TABLENAME]&amp;"[@a"&amp;$1:$1-1&amp;"]"),INDIRECT(IMPORT_VAR[TABLENAME]&amp;"[@c"&amp;$1:$1-1&amp;"]"))</f>
        <v>8</v>
      </c>
      <c r="Z832" s="51" t="s">
        <v>5713</v>
      </c>
      <c r="AA832" s="51" t="s">
        <v>4275</v>
      </c>
      <c r="AB832" s="51"/>
      <c r="AC832" s="51" t="str">
        <f>CONCATENATE(IMPORT[[#This Row],[1]]," ",IMPORT[[#This Row],[2]],IF(IMPORT[[#This Row],[3]]="","",CONCATENATE(" ",IMPORT[[#This Row],[3]])))</f>
        <v>Pensil 940</v>
      </c>
      <c r="AD832" s="51" t="str">
        <f>CONCATENATE("Import ",IMPORT[[#This Row],[Ket]])</f>
        <v>Import D6</v>
      </c>
      <c r="AE832" s="52">
        <v>1152</v>
      </c>
      <c r="AF832" s="52" t="s">
        <v>5118</v>
      </c>
      <c r="AG832" s="52" t="s">
        <v>5780</v>
      </c>
      <c r="AH832" s="52">
        <f ca="1">IMPORT[[#This Row],[C]]</f>
        <v>8</v>
      </c>
      <c r="AI832" s="126" t="str">
        <f>CONCATENATE(IMPORT[[#This Row],[6]]," ",IMPORT[[#This Row],[7]])</f>
        <v>1152 PCS</v>
      </c>
    </row>
    <row r="833" spans="1:35">
      <c r="A833" s="102">
        <v>831</v>
      </c>
      <c r="B833" s="39">
        <f ca="1">IF(IMPORT[[#This Row],[C]]&lt;1,"",ROW()-2)</f>
        <v>831</v>
      </c>
      <c r="C833" s="57" t="s">
        <v>4274</v>
      </c>
      <c r="D833" s="31" t="s">
        <v>2866</v>
      </c>
      <c r="E833" s="31">
        <v>1152</v>
      </c>
      <c r="F833" s="39">
        <f ca="1">IMPORT[TT]</f>
        <v>4</v>
      </c>
      <c r="G833" s="31"/>
      <c r="H833" s="31" t="s">
        <v>4299</v>
      </c>
      <c r="I833" s="40">
        <v>4</v>
      </c>
      <c r="K833" s="39" t="str">
        <f>IF(IMPORT[[#This Row],[b1]]="","",IMPORT[[#This Row],[b1]]-IMPORT[[#This Row],[a1]])</f>
        <v/>
      </c>
      <c r="L833" s="40">
        <f ca="1">SUM(INDIRECT(IMPORT_VAR[TABLENAME]&amp;"[@a"&amp;$1:$1-1&amp;"]"),INDIRECT(IMPORT_VAR[TABLENAME]&amp;"[@c"&amp;$1:$1-1&amp;"]"))</f>
        <v>4</v>
      </c>
      <c r="M833" s="31"/>
      <c r="N833" s="39" t="str">
        <f>IF(IMPORT[[#This Row],[b2]]="","",IMPORT[[#This Row],[b2]]-IMPORT[[#This Row],[a2]])</f>
        <v/>
      </c>
      <c r="O833" s="40">
        <f ca="1">SUM(INDIRECT(IMPORT_VAR[TABLENAME]&amp;"[@a"&amp;$1:$1-1&amp;"]"),INDIRECT(IMPORT_VAR[TABLENAME]&amp;"[@c"&amp;$1:$1-1&amp;"]"))</f>
        <v>4</v>
      </c>
      <c r="P833" s="33"/>
      <c r="Q833" s="41" t="str">
        <f>IF(IMPORT[[#This Row],[b3]]="","",IMPORT[[#This Row],[b3]]-IMPORT[[#This Row],[a3]])</f>
        <v/>
      </c>
      <c r="R833" s="40">
        <f ca="1">SUM(INDIRECT(IMPORT_VAR[TABLENAME]&amp;"[@a"&amp;$1:$1-1&amp;"]"),INDIRECT(IMPORT_VAR[TABLENAME]&amp;"[@c"&amp;$1:$1-1&amp;"]"))</f>
        <v>4</v>
      </c>
      <c r="S833" s="33"/>
      <c r="T833" s="41" t="str">
        <f>IF(IMPORT[[#This Row],[b4]]="","",IMPORT[[#This Row],[b4]]-IMPORT[[#This Row],[a4]])</f>
        <v/>
      </c>
      <c r="U833" s="40">
        <f ca="1">SUM(INDIRECT(IMPORT_VAR[TABLENAME]&amp;"[@a"&amp;$1:$1-1&amp;"]"),INDIRECT(IMPORT_VAR[TABLENAME]&amp;"[@c"&amp;$1:$1-1&amp;"]"))</f>
        <v>4</v>
      </c>
      <c r="V833" s="41"/>
      <c r="W833" s="31"/>
      <c r="X833" s="54" t="str">
        <f>IF(IMPORT[[#This Row],[b5]]="","",IMPORT[[#This Row],[b5]]-IMPORT[[#This Row],[a5]])</f>
        <v/>
      </c>
      <c r="Y833" s="50">
        <f ca="1">SUM(INDIRECT(IMPORT_VAR[TABLENAME]&amp;"[@a"&amp;$1:$1-1&amp;"]"),INDIRECT(IMPORT_VAR[TABLENAME]&amp;"[@c"&amp;$1:$1-1&amp;"]"))</f>
        <v>4</v>
      </c>
      <c r="Z833" s="51" t="s">
        <v>5713</v>
      </c>
      <c r="AA833" s="51" t="s">
        <v>4274</v>
      </c>
      <c r="AB833" s="51"/>
      <c r="AC833" s="51" t="str">
        <f>CONCATENATE(IMPORT[[#This Row],[1]]," ",IMPORT[[#This Row],[2]],IF(IMPORT[[#This Row],[3]]="","",CONCATENATE(" ",IMPORT[[#This Row],[3]])))</f>
        <v>Pensil 947</v>
      </c>
      <c r="AD833" s="51" t="str">
        <f>CONCATENATE("Import ",IMPORT[[#This Row],[Ket]])</f>
        <v>Import D6</v>
      </c>
      <c r="AE833" s="52">
        <v>1152</v>
      </c>
      <c r="AF833" s="52" t="s">
        <v>5118</v>
      </c>
      <c r="AG833" s="52" t="s">
        <v>5780</v>
      </c>
      <c r="AH833" s="52">
        <f ca="1">IMPORT[[#This Row],[C]]</f>
        <v>4</v>
      </c>
      <c r="AI833" s="126" t="str">
        <f>CONCATENATE(IMPORT[[#This Row],[6]]," ",IMPORT[[#This Row],[7]])</f>
        <v>1152 PCS</v>
      </c>
    </row>
    <row r="834" spans="1:35">
      <c r="A834" s="102">
        <v>832</v>
      </c>
      <c r="B834" s="39">
        <f ca="1">IF(IMPORT[[#This Row],[C]]&lt;1,"",ROW()-2)</f>
        <v>832</v>
      </c>
      <c r="C834" s="57" t="s">
        <v>4273</v>
      </c>
      <c r="D834" s="31" t="s">
        <v>2866</v>
      </c>
      <c r="E834" s="31">
        <v>1152</v>
      </c>
      <c r="F834" s="39">
        <f ca="1">IMPORT[TT]</f>
        <v>8</v>
      </c>
      <c r="G834" s="31"/>
      <c r="H834" s="31" t="s">
        <v>4299</v>
      </c>
      <c r="I834" s="40">
        <v>8</v>
      </c>
      <c r="K834" s="39" t="str">
        <f>IF(IMPORT[[#This Row],[b1]]="","",IMPORT[[#This Row],[b1]]-IMPORT[[#This Row],[a1]])</f>
        <v/>
      </c>
      <c r="L834" s="40">
        <f ca="1">SUM(INDIRECT(IMPORT_VAR[TABLENAME]&amp;"[@a"&amp;$1:$1-1&amp;"]"),INDIRECT(IMPORT_VAR[TABLENAME]&amp;"[@c"&amp;$1:$1-1&amp;"]"))</f>
        <v>8</v>
      </c>
      <c r="M834" s="31"/>
      <c r="N834" s="39" t="str">
        <f>IF(IMPORT[[#This Row],[b2]]="","",IMPORT[[#This Row],[b2]]-IMPORT[[#This Row],[a2]])</f>
        <v/>
      </c>
      <c r="O834" s="40">
        <f ca="1">SUM(INDIRECT(IMPORT_VAR[TABLENAME]&amp;"[@a"&amp;$1:$1-1&amp;"]"),INDIRECT(IMPORT_VAR[TABLENAME]&amp;"[@c"&amp;$1:$1-1&amp;"]"))</f>
        <v>8</v>
      </c>
      <c r="P834" s="33"/>
      <c r="Q834" s="41" t="str">
        <f>IF(IMPORT[[#This Row],[b3]]="","",IMPORT[[#This Row],[b3]]-IMPORT[[#This Row],[a3]])</f>
        <v/>
      </c>
      <c r="R834" s="40">
        <f ca="1">SUM(INDIRECT(IMPORT_VAR[TABLENAME]&amp;"[@a"&amp;$1:$1-1&amp;"]"),INDIRECT(IMPORT_VAR[TABLENAME]&amp;"[@c"&amp;$1:$1-1&amp;"]"))</f>
        <v>8</v>
      </c>
      <c r="S834" s="33"/>
      <c r="T834" s="41" t="str">
        <f>IF(IMPORT[[#This Row],[b4]]="","",IMPORT[[#This Row],[b4]]-IMPORT[[#This Row],[a4]])</f>
        <v/>
      </c>
      <c r="U834" s="40">
        <f ca="1">SUM(INDIRECT(IMPORT_VAR[TABLENAME]&amp;"[@a"&amp;$1:$1-1&amp;"]"),INDIRECT(IMPORT_VAR[TABLENAME]&amp;"[@c"&amp;$1:$1-1&amp;"]"))</f>
        <v>8</v>
      </c>
      <c r="V834" s="41"/>
      <c r="W834" s="31"/>
      <c r="X834" s="54" t="str">
        <f>IF(IMPORT[[#This Row],[b5]]="","",IMPORT[[#This Row],[b5]]-IMPORT[[#This Row],[a5]])</f>
        <v/>
      </c>
      <c r="Y834" s="50">
        <f ca="1">SUM(INDIRECT(IMPORT_VAR[TABLENAME]&amp;"[@a"&amp;$1:$1-1&amp;"]"),INDIRECT(IMPORT_VAR[TABLENAME]&amp;"[@c"&amp;$1:$1-1&amp;"]"))</f>
        <v>8</v>
      </c>
      <c r="Z834" s="51" t="s">
        <v>5713</v>
      </c>
      <c r="AA834" s="51" t="s">
        <v>4273</v>
      </c>
      <c r="AB834" s="51"/>
      <c r="AC834" s="51" t="str">
        <f>CONCATENATE(IMPORT[[#This Row],[1]]," ",IMPORT[[#This Row],[2]],IF(IMPORT[[#This Row],[3]]="","",CONCATENATE(" ",IMPORT[[#This Row],[3]])))</f>
        <v>Pensil 951</v>
      </c>
      <c r="AD834" s="51" t="str">
        <f>CONCATENATE("Import ",IMPORT[[#This Row],[Ket]])</f>
        <v>Import D6</v>
      </c>
      <c r="AE834" s="52">
        <v>1152</v>
      </c>
      <c r="AF834" s="52" t="s">
        <v>5118</v>
      </c>
      <c r="AG834" s="52" t="s">
        <v>5780</v>
      </c>
      <c r="AH834" s="52">
        <f ca="1">IMPORT[[#This Row],[C]]</f>
        <v>8</v>
      </c>
      <c r="AI834" s="126" t="str">
        <f>CONCATENATE(IMPORT[[#This Row],[6]]," ",IMPORT[[#This Row],[7]])</f>
        <v>1152 PCS</v>
      </c>
    </row>
    <row r="835" spans="1:35">
      <c r="A835" s="102">
        <v>833</v>
      </c>
      <c r="B835" s="39">
        <f ca="1">IF(IMPORT[[#This Row],[C]]&lt;1,"",ROW()-2)</f>
        <v>833</v>
      </c>
      <c r="C835" s="57">
        <v>5864</v>
      </c>
      <c r="D835" s="31" t="s">
        <v>2998</v>
      </c>
      <c r="E835" s="31">
        <v>288</v>
      </c>
      <c r="F835" s="39">
        <f ca="1">IMPORT[TT]</f>
        <v>7</v>
      </c>
      <c r="G835" s="31"/>
      <c r="H835" s="31" t="s">
        <v>4299</v>
      </c>
      <c r="I835" s="40">
        <v>7</v>
      </c>
      <c r="K835" s="39" t="str">
        <f>IF(IMPORT[[#This Row],[b1]]="","",IMPORT[[#This Row],[b1]]-IMPORT[[#This Row],[a1]])</f>
        <v/>
      </c>
      <c r="L835" s="40">
        <f ca="1">SUM(INDIRECT(IMPORT_VAR[TABLENAME]&amp;"[@a"&amp;$1:$1-1&amp;"]"),INDIRECT(IMPORT_VAR[TABLENAME]&amp;"[@c"&amp;$1:$1-1&amp;"]"))</f>
        <v>7</v>
      </c>
      <c r="M835" s="31"/>
      <c r="N835" s="39" t="str">
        <f>IF(IMPORT[[#This Row],[b2]]="","",IMPORT[[#This Row],[b2]]-IMPORT[[#This Row],[a2]])</f>
        <v/>
      </c>
      <c r="O835" s="40">
        <f ca="1">SUM(INDIRECT(IMPORT_VAR[TABLENAME]&amp;"[@a"&amp;$1:$1-1&amp;"]"),INDIRECT(IMPORT_VAR[TABLENAME]&amp;"[@c"&amp;$1:$1-1&amp;"]"))</f>
        <v>7</v>
      </c>
      <c r="P835" s="33"/>
      <c r="Q835" s="41" t="str">
        <f>IF(IMPORT[[#This Row],[b3]]="","",IMPORT[[#This Row],[b3]]-IMPORT[[#This Row],[a3]])</f>
        <v/>
      </c>
      <c r="R835" s="40">
        <f ca="1">SUM(INDIRECT(IMPORT_VAR[TABLENAME]&amp;"[@a"&amp;$1:$1-1&amp;"]"),INDIRECT(IMPORT_VAR[TABLENAME]&amp;"[@c"&amp;$1:$1-1&amp;"]"))</f>
        <v>7</v>
      </c>
      <c r="S835" s="33"/>
      <c r="T835" s="41" t="str">
        <f>IF(IMPORT[[#This Row],[b4]]="","",IMPORT[[#This Row],[b4]]-IMPORT[[#This Row],[a4]])</f>
        <v/>
      </c>
      <c r="U835" s="40">
        <f ca="1">SUM(INDIRECT(IMPORT_VAR[TABLENAME]&amp;"[@a"&amp;$1:$1-1&amp;"]"),INDIRECT(IMPORT_VAR[TABLENAME]&amp;"[@c"&amp;$1:$1-1&amp;"]"))</f>
        <v>7</v>
      </c>
      <c r="V835" s="41"/>
      <c r="W835" s="31"/>
      <c r="X835" s="54" t="str">
        <f>IF(IMPORT[[#This Row],[b5]]="","",IMPORT[[#This Row],[b5]]-IMPORT[[#This Row],[a5]])</f>
        <v/>
      </c>
      <c r="Y835" s="50">
        <f ca="1">SUM(INDIRECT(IMPORT_VAR[TABLENAME]&amp;"[@a"&amp;$1:$1-1&amp;"]"),INDIRECT(IMPORT_VAR[TABLENAME]&amp;"[@c"&amp;$1:$1-1&amp;"]"))</f>
        <v>7</v>
      </c>
      <c r="Z835" s="51" t="s">
        <v>5707</v>
      </c>
      <c r="AA835" s="51">
        <v>5864</v>
      </c>
      <c r="AB835" s="51"/>
      <c r="AC835" s="51" t="str">
        <f>CONCATENATE(IMPORT[[#This Row],[1]]," ",IMPORT[[#This Row],[2]],IF(IMPORT[[#This Row],[3]]="","",CONCATENATE(" ",IMPORT[[#This Row],[3]])))</f>
        <v>Pensil Case 5864</v>
      </c>
      <c r="AD835" s="51" t="str">
        <f>CONCATENATE("Import ",IMPORT[[#This Row],[Ket]])</f>
        <v>Import D6</v>
      </c>
      <c r="AE835" s="52">
        <v>288</v>
      </c>
      <c r="AF835" s="52" t="s">
        <v>5118</v>
      </c>
      <c r="AG835" s="52" t="s">
        <v>5780</v>
      </c>
      <c r="AH835" s="52">
        <f ca="1">IMPORT[[#This Row],[C]]</f>
        <v>7</v>
      </c>
      <c r="AI835" s="126" t="str">
        <f>CONCATENATE(IMPORT[[#This Row],[6]]," ",IMPORT[[#This Row],[7]])</f>
        <v>288 PCS</v>
      </c>
    </row>
    <row r="836" spans="1:35">
      <c r="A836" s="102">
        <v>834</v>
      </c>
      <c r="B836" s="39">
        <f ca="1">IF(IMPORT[[#This Row],[C]]&lt;1,"",ROW()-2)</f>
        <v>834</v>
      </c>
      <c r="C836" s="57">
        <v>5815</v>
      </c>
      <c r="D836" s="31" t="s">
        <v>2998</v>
      </c>
      <c r="E836" s="31">
        <v>288</v>
      </c>
      <c r="F836" s="39">
        <f ca="1">IMPORT[TT]</f>
        <v>3</v>
      </c>
      <c r="G836" s="31"/>
      <c r="H836" s="31" t="s">
        <v>4299</v>
      </c>
      <c r="I836" s="40">
        <v>3</v>
      </c>
      <c r="K836" s="39" t="str">
        <f>IF(IMPORT[[#This Row],[b1]]="","",IMPORT[[#This Row],[b1]]-IMPORT[[#This Row],[a1]])</f>
        <v/>
      </c>
      <c r="L836" s="40">
        <f ca="1">SUM(INDIRECT(IMPORT_VAR[TABLENAME]&amp;"[@a"&amp;$1:$1-1&amp;"]"),INDIRECT(IMPORT_VAR[TABLENAME]&amp;"[@c"&amp;$1:$1-1&amp;"]"))</f>
        <v>3</v>
      </c>
      <c r="M836" s="31"/>
      <c r="N836" s="39" t="str">
        <f>IF(IMPORT[[#This Row],[b2]]="","",IMPORT[[#This Row],[b2]]-IMPORT[[#This Row],[a2]])</f>
        <v/>
      </c>
      <c r="O836" s="40">
        <f ca="1">SUM(INDIRECT(IMPORT_VAR[TABLENAME]&amp;"[@a"&amp;$1:$1-1&amp;"]"),INDIRECT(IMPORT_VAR[TABLENAME]&amp;"[@c"&amp;$1:$1-1&amp;"]"))</f>
        <v>3</v>
      </c>
      <c r="P836" s="33"/>
      <c r="Q836" s="41" t="str">
        <f>IF(IMPORT[[#This Row],[b3]]="","",IMPORT[[#This Row],[b3]]-IMPORT[[#This Row],[a3]])</f>
        <v/>
      </c>
      <c r="R836" s="40">
        <f ca="1">SUM(INDIRECT(IMPORT_VAR[TABLENAME]&amp;"[@a"&amp;$1:$1-1&amp;"]"),INDIRECT(IMPORT_VAR[TABLENAME]&amp;"[@c"&amp;$1:$1-1&amp;"]"))</f>
        <v>3</v>
      </c>
      <c r="S836" s="33"/>
      <c r="T836" s="41" t="str">
        <f>IF(IMPORT[[#This Row],[b4]]="","",IMPORT[[#This Row],[b4]]-IMPORT[[#This Row],[a4]])</f>
        <v/>
      </c>
      <c r="U836" s="40">
        <f ca="1">SUM(INDIRECT(IMPORT_VAR[TABLENAME]&amp;"[@a"&amp;$1:$1-1&amp;"]"),INDIRECT(IMPORT_VAR[TABLENAME]&amp;"[@c"&amp;$1:$1-1&amp;"]"))</f>
        <v>3</v>
      </c>
      <c r="V836" s="41"/>
      <c r="W836" s="31"/>
      <c r="X836" s="54" t="str">
        <f>IF(IMPORT[[#This Row],[b5]]="","",IMPORT[[#This Row],[b5]]-IMPORT[[#This Row],[a5]])</f>
        <v/>
      </c>
      <c r="Y836" s="50">
        <f ca="1">SUM(INDIRECT(IMPORT_VAR[TABLENAME]&amp;"[@a"&amp;$1:$1-1&amp;"]"),INDIRECT(IMPORT_VAR[TABLENAME]&amp;"[@c"&amp;$1:$1-1&amp;"]"))</f>
        <v>3</v>
      </c>
      <c r="Z836" s="51" t="s">
        <v>5707</v>
      </c>
      <c r="AA836" s="51">
        <v>5815</v>
      </c>
      <c r="AB836" s="51"/>
      <c r="AC836" s="51" t="str">
        <f>CONCATENATE(IMPORT[[#This Row],[1]]," ",IMPORT[[#This Row],[2]],IF(IMPORT[[#This Row],[3]]="","",CONCATENATE(" ",IMPORT[[#This Row],[3]])))</f>
        <v>Pensil Case 5815</v>
      </c>
      <c r="AD836" s="51" t="str">
        <f>CONCATENATE("Import ",IMPORT[[#This Row],[Ket]])</f>
        <v>Import D6</v>
      </c>
      <c r="AE836" s="52">
        <v>288</v>
      </c>
      <c r="AF836" s="52" t="s">
        <v>5118</v>
      </c>
      <c r="AG836" s="52" t="s">
        <v>5780</v>
      </c>
      <c r="AH836" s="52">
        <f ca="1">IMPORT[[#This Row],[C]]</f>
        <v>3</v>
      </c>
      <c r="AI836" s="126" t="str">
        <f>CONCATENATE(IMPORT[[#This Row],[6]]," ",IMPORT[[#This Row],[7]])</f>
        <v>288 PCS</v>
      </c>
    </row>
    <row r="837" spans="1:35">
      <c r="A837" s="102">
        <v>835</v>
      </c>
      <c r="B837" s="39">
        <f ca="1">IF(IMPORT[[#This Row],[C]]&lt;1,"",ROW()-2)</f>
        <v>835</v>
      </c>
      <c r="C837" s="57">
        <v>5848</v>
      </c>
      <c r="D837" s="31" t="s">
        <v>2998</v>
      </c>
      <c r="E837" s="31">
        <v>288</v>
      </c>
      <c r="F837" s="39">
        <f ca="1">IMPORT[TT]</f>
        <v>7</v>
      </c>
      <c r="G837" s="31"/>
      <c r="H837" s="31" t="s">
        <v>4299</v>
      </c>
      <c r="I837" s="40">
        <v>7</v>
      </c>
      <c r="K837" s="39" t="str">
        <f>IF(IMPORT[[#This Row],[b1]]="","",IMPORT[[#This Row],[b1]]-IMPORT[[#This Row],[a1]])</f>
        <v/>
      </c>
      <c r="L837" s="40">
        <f ca="1">SUM(INDIRECT(IMPORT_VAR[TABLENAME]&amp;"[@a"&amp;$1:$1-1&amp;"]"),INDIRECT(IMPORT_VAR[TABLENAME]&amp;"[@c"&amp;$1:$1-1&amp;"]"))</f>
        <v>7</v>
      </c>
      <c r="M837" s="31"/>
      <c r="N837" s="39" t="str">
        <f>IF(IMPORT[[#This Row],[b2]]="","",IMPORT[[#This Row],[b2]]-IMPORT[[#This Row],[a2]])</f>
        <v/>
      </c>
      <c r="O837" s="40">
        <f ca="1">SUM(INDIRECT(IMPORT_VAR[TABLENAME]&amp;"[@a"&amp;$1:$1-1&amp;"]"),INDIRECT(IMPORT_VAR[TABLENAME]&amp;"[@c"&amp;$1:$1-1&amp;"]"))</f>
        <v>7</v>
      </c>
      <c r="P837" s="33"/>
      <c r="Q837" s="41" t="str">
        <f>IF(IMPORT[[#This Row],[b3]]="","",IMPORT[[#This Row],[b3]]-IMPORT[[#This Row],[a3]])</f>
        <v/>
      </c>
      <c r="R837" s="40">
        <f ca="1">SUM(INDIRECT(IMPORT_VAR[TABLENAME]&amp;"[@a"&amp;$1:$1-1&amp;"]"),INDIRECT(IMPORT_VAR[TABLENAME]&amp;"[@c"&amp;$1:$1-1&amp;"]"))</f>
        <v>7</v>
      </c>
      <c r="S837" s="33"/>
      <c r="T837" s="41" t="str">
        <f>IF(IMPORT[[#This Row],[b4]]="","",IMPORT[[#This Row],[b4]]-IMPORT[[#This Row],[a4]])</f>
        <v/>
      </c>
      <c r="U837" s="40">
        <f ca="1">SUM(INDIRECT(IMPORT_VAR[TABLENAME]&amp;"[@a"&amp;$1:$1-1&amp;"]"),INDIRECT(IMPORT_VAR[TABLENAME]&amp;"[@c"&amp;$1:$1-1&amp;"]"))</f>
        <v>7</v>
      </c>
      <c r="V837" s="41"/>
      <c r="W837" s="31"/>
      <c r="X837" s="54" t="str">
        <f>IF(IMPORT[[#This Row],[b5]]="","",IMPORT[[#This Row],[b5]]-IMPORT[[#This Row],[a5]])</f>
        <v/>
      </c>
      <c r="Y837" s="50">
        <f ca="1">SUM(INDIRECT(IMPORT_VAR[TABLENAME]&amp;"[@a"&amp;$1:$1-1&amp;"]"),INDIRECT(IMPORT_VAR[TABLENAME]&amp;"[@c"&amp;$1:$1-1&amp;"]"))</f>
        <v>7</v>
      </c>
      <c r="Z837" s="51" t="s">
        <v>5707</v>
      </c>
      <c r="AA837" s="51">
        <v>5848</v>
      </c>
      <c r="AB837" s="51"/>
      <c r="AC837" s="51" t="str">
        <f>CONCATENATE(IMPORT[[#This Row],[1]]," ",IMPORT[[#This Row],[2]],IF(IMPORT[[#This Row],[3]]="","",CONCATENATE(" ",IMPORT[[#This Row],[3]])))</f>
        <v>Pensil Case 5848</v>
      </c>
      <c r="AD837" s="51" t="str">
        <f>CONCATENATE("Import ",IMPORT[[#This Row],[Ket]])</f>
        <v>Import D6</v>
      </c>
      <c r="AE837" s="52">
        <v>288</v>
      </c>
      <c r="AF837" s="52" t="s">
        <v>5118</v>
      </c>
      <c r="AG837" s="52" t="s">
        <v>5780</v>
      </c>
      <c r="AH837" s="52">
        <f ca="1">IMPORT[[#This Row],[C]]</f>
        <v>7</v>
      </c>
      <c r="AI837" s="126" t="str">
        <f>CONCATENATE(IMPORT[[#This Row],[6]]," ",IMPORT[[#This Row],[7]])</f>
        <v>288 PCS</v>
      </c>
    </row>
    <row r="838" spans="1:35">
      <c r="A838" s="102">
        <v>836</v>
      </c>
      <c r="B838" s="39">
        <f ca="1">IF(IMPORT[[#This Row],[C]]&lt;1,"",ROW()-2)</f>
        <v>836</v>
      </c>
      <c r="C838" s="57">
        <v>5843</v>
      </c>
      <c r="D838" s="31" t="s">
        <v>2998</v>
      </c>
      <c r="E838" s="31">
        <v>288</v>
      </c>
      <c r="F838" s="39">
        <f ca="1">IMPORT[TT]</f>
        <v>7</v>
      </c>
      <c r="G838" s="31"/>
      <c r="H838" s="31" t="s">
        <v>4299</v>
      </c>
      <c r="I838" s="40">
        <v>7</v>
      </c>
      <c r="K838" s="39" t="str">
        <f>IF(IMPORT[[#This Row],[b1]]="","",IMPORT[[#This Row],[b1]]-IMPORT[[#This Row],[a1]])</f>
        <v/>
      </c>
      <c r="L838" s="40">
        <f ca="1">SUM(INDIRECT(IMPORT_VAR[TABLENAME]&amp;"[@a"&amp;$1:$1-1&amp;"]"),INDIRECT(IMPORT_VAR[TABLENAME]&amp;"[@c"&amp;$1:$1-1&amp;"]"))</f>
        <v>7</v>
      </c>
      <c r="M838" s="31"/>
      <c r="N838" s="39" t="str">
        <f>IF(IMPORT[[#This Row],[b2]]="","",IMPORT[[#This Row],[b2]]-IMPORT[[#This Row],[a2]])</f>
        <v/>
      </c>
      <c r="O838" s="40">
        <f ca="1">SUM(INDIRECT(IMPORT_VAR[TABLENAME]&amp;"[@a"&amp;$1:$1-1&amp;"]"),INDIRECT(IMPORT_VAR[TABLENAME]&amp;"[@c"&amp;$1:$1-1&amp;"]"))</f>
        <v>7</v>
      </c>
      <c r="P838" s="33"/>
      <c r="Q838" s="41" t="str">
        <f>IF(IMPORT[[#This Row],[b3]]="","",IMPORT[[#This Row],[b3]]-IMPORT[[#This Row],[a3]])</f>
        <v/>
      </c>
      <c r="R838" s="40">
        <f ca="1">SUM(INDIRECT(IMPORT_VAR[TABLENAME]&amp;"[@a"&amp;$1:$1-1&amp;"]"),INDIRECT(IMPORT_VAR[TABLENAME]&amp;"[@c"&amp;$1:$1-1&amp;"]"))</f>
        <v>7</v>
      </c>
      <c r="S838" s="33"/>
      <c r="T838" s="41" t="str">
        <f>IF(IMPORT[[#This Row],[b4]]="","",IMPORT[[#This Row],[b4]]-IMPORT[[#This Row],[a4]])</f>
        <v/>
      </c>
      <c r="U838" s="40">
        <f ca="1">SUM(INDIRECT(IMPORT_VAR[TABLENAME]&amp;"[@a"&amp;$1:$1-1&amp;"]"),INDIRECT(IMPORT_VAR[TABLENAME]&amp;"[@c"&amp;$1:$1-1&amp;"]"))</f>
        <v>7</v>
      </c>
      <c r="V838" s="41"/>
      <c r="W838" s="31"/>
      <c r="X838" s="54" t="str">
        <f>IF(IMPORT[[#This Row],[b5]]="","",IMPORT[[#This Row],[b5]]-IMPORT[[#This Row],[a5]])</f>
        <v/>
      </c>
      <c r="Y838" s="50">
        <f ca="1">SUM(INDIRECT(IMPORT_VAR[TABLENAME]&amp;"[@a"&amp;$1:$1-1&amp;"]"),INDIRECT(IMPORT_VAR[TABLENAME]&amp;"[@c"&amp;$1:$1-1&amp;"]"))</f>
        <v>7</v>
      </c>
      <c r="Z838" s="51" t="s">
        <v>5707</v>
      </c>
      <c r="AA838" s="51">
        <v>5843</v>
      </c>
      <c r="AB838" s="51"/>
      <c r="AC838" s="51" t="str">
        <f>CONCATENATE(IMPORT[[#This Row],[1]]," ",IMPORT[[#This Row],[2]],IF(IMPORT[[#This Row],[3]]="","",CONCATENATE(" ",IMPORT[[#This Row],[3]])))</f>
        <v>Pensil Case 5843</v>
      </c>
      <c r="AD838" s="51" t="str">
        <f>CONCATENATE("Import ",IMPORT[[#This Row],[Ket]])</f>
        <v>Import D6</v>
      </c>
      <c r="AE838" s="52">
        <v>288</v>
      </c>
      <c r="AF838" s="52" t="s">
        <v>5118</v>
      </c>
      <c r="AG838" s="52" t="s">
        <v>5780</v>
      </c>
      <c r="AH838" s="52">
        <f ca="1">IMPORT[[#This Row],[C]]</f>
        <v>7</v>
      </c>
      <c r="AI838" s="126" t="str">
        <f>CONCATENATE(IMPORT[[#This Row],[6]]," ",IMPORT[[#This Row],[7]])</f>
        <v>288 PCS</v>
      </c>
    </row>
    <row r="839" spans="1:35">
      <c r="A839" s="102">
        <v>837</v>
      </c>
      <c r="B839" s="39">
        <f ca="1">IF(IMPORT[[#This Row],[C]]&lt;1,"",ROW()-2)</f>
        <v>837</v>
      </c>
      <c r="C839" s="57">
        <v>5853</v>
      </c>
      <c r="D839" s="31" t="s">
        <v>2998</v>
      </c>
      <c r="E839" s="31">
        <v>288</v>
      </c>
      <c r="F839" s="39">
        <f ca="1">IMPORT[TT]</f>
        <v>7</v>
      </c>
      <c r="G839" s="31"/>
      <c r="H839" s="31" t="s">
        <v>4299</v>
      </c>
      <c r="I839" s="40">
        <v>7</v>
      </c>
      <c r="K839" s="39" t="str">
        <f>IF(IMPORT[[#This Row],[b1]]="","",IMPORT[[#This Row],[b1]]-IMPORT[[#This Row],[a1]])</f>
        <v/>
      </c>
      <c r="L839" s="40">
        <f ca="1">SUM(INDIRECT(IMPORT_VAR[TABLENAME]&amp;"[@a"&amp;$1:$1-1&amp;"]"),INDIRECT(IMPORT_VAR[TABLENAME]&amp;"[@c"&amp;$1:$1-1&amp;"]"))</f>
        <v>7</v>
      </c>
      <c r="M839" s="31"/>
      <c r="N839" s="39" t="str">
        <f>IF(IMPORT[[#This Row],[b2]]="","",IMPORT[[#This Row],[b2]]-IMPORT[[#This Row],[a2]])</f>
        <v/>
      </c>
      <c r="O839" s="40">
        <f ca="1">SUM(INDIRECT(IMPORT_VAR[TABLENAME]&amp;"[@a"&amp;$1:$1-1&amp;"]"),INDIRECT(IMPORT_VAR[TABLENAME]&amp;"[@c"&amp;$1:$1-1&amp;"]"))</f>
        <v>7</v>
      </c>
      <c r="P839" s="33"/>
      <c r="Q839" s="41" t="str">
        <f>IF(IMPORT[[#This Row],[b3]]="","",IMPORT[[#This Row],[b3]]-IMPORT[[#This Row],[a3]])</f>
        <v/>
      </c>
      <c r="R839" s="40">
        <f ca="1">SUM(INDIRECT(IMPORT_VAR[TABLENAME]&amp;"[@a"&amp;$1:$1-1&amp;"]"),INDIRECT(IMPORT_VAR[TABLENAME]&amp;"[@c"&amp;$1:$1-1&amp;"]"))</f>
        <v>7</v>
      </c>
      <c r="S839" s="33"/>
      <c r="T839" s="41" t="str">
        <f>IF(IMPORT[[#This Row],[b4]]="","",IMPORT[[#This Row],[b4]]-IMPORT[[#This Row],[a4]])</f>
        <v/>
      </c>
      <c r="U839" s="40">
        <f ca="1">SUM(INDIRECT(IMPORT_VAR[TABLENAME]&amp;"[@a"&amp;$1:$1-1&amp;"]"),INDIRECT(IMPORT_VAR[TABLENAME]&amp;"[@c"&amp;$1:$1-1&amp;"]"))</f>
        <v>7</v>
      </c>
      <c r="V839" s="41"/>
      <c r="W839" s="31"/>
      <c r="X839" s="54" t="str">
        <f>IF(IMPORT[[#This Row],[b5]]="","",IMPORT[[#This Row],[b5]]-IMPORT[[#This Row],[a5]])</f>
        <v/>
      </c>
      <c r="Y839" s="50">
        <f ca="1">SUM(INDIRECT(IMPORT_VAR[TABLENAME]&amp;"[@a"&amp;$1:$1-1&amp;"]"),INDIRECT(IMPORT_VAR[TABLENAME]&amp;"[@c"&amp;$1:$1-1&amp;"]"))</f>
        <v>7</v>
      </c>
      <c r="Z839" s="51" t="s">
        <v>5707</v>
      </c>
      <c r="AA839" s="51">
        <v>5853</v>
      </c>
      <c r="AB839" s="51"/>
      <c r="AC839" s="51" t="str">
        <f>CONCATENATE(IMPORT[[#This Row],[1]]," ",IMPORT[[#This Row],[2]],IF(IMPORT[[#This Row],[3]]="","",CONCATENATE(" ",IMPORT[[#This Row],[3]])))</f>
        <v>Pensil Case 5853</v>
      </c>
      <c r="AD839" s="51" t="str">
        <f>CONCATENATE("Import ",IMPORT[[#This Row],[Ket]])</f>
        <v>Import D6</v>
      </c>
      <c r="AE839" s="52">
        <v>288</v>
      </c>
      <c r="AF839" s="52" t="s">
        <v>5118</v>
      </c>
      <c r="AG839" s="52" t="s">
        <v>5780</v>
      </c>
      <c r="AH839" s="52">
        <f ca="1">IMPORT[[#This Row],[C]]</f>
        <v>7</v>
      </c>
      <c r="AI839" s="126" t="str">
        <f>CONCATENATE(IMPORT[[#This Row],[6]]," ",IMPORT[[#This Row],[7]])</f>
        <v>288 PCS</v>
      </c>
    </row>
    <row r="840" spans="1:35">
      <c r="A840" s="102">
        <v>838</v>
      </c>
      <c r="B840" s="39">
        <f ca="1">IF(IMPORT[[#This Row],[C]]&lt;1,"",ROW()-2)</f>
        <v>838</v>
      </c>
      <c r="C840" s="57">
        <v>5871</v>
      </c>
      <c r="D840" s="31" t="s">
        <v>2998</v>
      </c>
      <c r="E840" s="31">
        <v>288</v>
      </c>
      <c r="F840" s="39">
        <f ca="1">IMPORT[TT]</f>
        <v>5</v>
      </c>
      <c r="G840" s="31"/>
      <c r="H840" s="31" t="s">
        <v>4299</v>
      </c>
      <c r="I840" s="40">
        <v>5</v>
      </c>
      <c r="K840" s="39" t="str">
        <f>IF(IMPORT[[#This Row],[b1]]="","",IMPORT[[#This Row],[b1]]-IMPORT[[#This Row],[a1]])</f>
        <v/>
      </c>
      <c r="L840" s="40">
        <f ca="1">SUM(INDIRECT(IMPORT_VAR[TABLENAME]&amp;"[@a"&amp;$1:$1-1&amp;"]"),INDIRECT(IMPORT_VAR[TABLENAME]&amp;"[@c"&amp;$1:$1-1&amp;"]"))</f>
        <v>5</v>
      </c>
      <c r="M840" s="31"/>
      <c r="N840" s="39" t="str">
        <f>IF(IMPORT[[#This Row],[b2]]="","",IMPORT[[#This Row],[b2]]-IMPORT[[#This Row],[a2]])</f>
        <v/>
      </c>
      <c r="O840" s="40">
        <f ca="1">SUM(INDIRECT(IMPORT_VAR[TABLENAME]&amp;"[@a"&amp;$1:$1-1&amp;"]"),INDIRECT(IMPORT_VAR[TABLENAME]&amp;"[@c"&amp;$1:$1-1&amp;"]"))</f>
        <v>5</v>
      </c>
      <c r="P840" s="33"/>
      <c r="Q840" s="41" t="str">
        <f>IF(IMPORT[[#This Row],[b3]]="","",IMPORT[[#This Row],[b3]]-IMPORT[[#This Row],[a3]])</f>
        <v/>
      </c>
      <c r="R840" s="40">
        <f ca="1">SUM(INDIRECT(IMPORT_VAR[TABLENAME]&amp;"[@a"&amp;$1:$1-1&amp;"]"),INDIRECT(IMPORT_VAR[TABLENAME]&amp;"[@c"&amp;$1:$1-1&amp;"]"))</f>
        <v>5</v>
      </c>
      <c r="S840" s="33"/>
      <c r="T840" s="41" t="str">
        <f>IF(IMPORT[[#This Row],[b4]]="","",IMPORT[[#This Row],[b4]]-IMPORT[[#This Row],[a4]])</f>
        <v/>
      </c>
      <c r="U840" s="40">
        <f ca="1">SUM(INDIRECT(IMPORT_VAR[TABLENAME]&amp;"[@a"&amp;$1:$1-1&amp;"]"),INDIRECT(IMPORT_VAR[TABLENAME]&amp;"[@c"&amp;$1:$1-1&amp;"]"))</f>
        <v>5</v>
      </c>
      <c r="V840" s="41"/>
      <c r="W840" s="31"/>
      <c r="X840" s="54" t="str">
        <f>IF(IMPORT[[#This Row],[b5]]="","",IMPORT[[#This Row],[b5]]-IMPORT[[#This Row],[a5]])</f>
        <v/>
      </c>
      <c r="Y840" s="50">
        <f ca="1">SUM(INDIRECT(IMPORT_VAR[TABLENAME]&amp;"[@a"&amp;$1:$1-1&amp;"]"),INDIRECT(IMPORT_VAR[TABLENAME]&amp;"[@c"&amp;$1:$1-1&amp;"]"))</f>
        <v>5</v>
      </c>
      <c r="Z840" s="51" t="s">
        <v>5707</v>
      </c>
      <c r="AA840" s="51">
        <v>5871</v>
      </c>
      <c r="AB840" s="51"/>
      <c r="AC840" s="51" t="str">
        <f>CONCATENATE(IMPORT[[#This Row],[1]]," ",IMPORT[[#This Row],[2]],IF(IMPORT[[#This Row],[3]]="","",CONCATENATE(" ",IMPORT[[#This Row],[3]])))</f>
        <v>Pensil Case 5871</v>
      </c>
      <c r="AD840" s="51" t="str">
        <f>CONCATENATE("Import ",IMPORT[[#This Row],[Ket]])</f>
        <v>Import D6</v>
      </c>
      <c r="AE840" s="52">
        <v>288</v>
      </c>
      <c r="AF840" s="52" t="s">
        <v>5118</v>
      </c>
      <c r="AG840" s="52" t="s">
        <v>5780</v>
      </c>
      <c r="AH840" s="52">
        <f ca="1">IMPORT[[#This Row],[C]]</f>
        <v>5</v>
      </c>
      <c r="AI840" s="126" t="str">
        <f>CONCATENATE(IMPORT[[#This Row],[6]]," ",IMPORT[[#This Row],[7]])</f>
        <v>288 PCS</v>
      </c>
    </row>
    <row r="841" spans="1:35">
      <c r="A841" s="102">
        <v>839</v>
      </c>
      <c r="B841" s="39">
        <f ca="1">IF(IMPORT[[#This Row],[C]]&lt;1,"",ROW()-2)</f>
        <v>839</v>
      </c>
      <c r="C841" s="57">
        <v>5872</v>
      </c>
      <c r="D841" s="31" t="s">
        <v>2998</v>
      </c>
      <c r="E841" s="31">
        <v>288</v>
      </c>
      <c r="F841" s="39">
        <f ca="1">IMPORT[TT]</f>
        <v>2</v>
      </c>
      <c r="G841" s="31"/>
      <c r="H841" s="31" t="s">
        <v>4299</v>
      </c>
      <c r="I841" s="40">
        <v>2</v>
      </c>
      <c r="K841" s="39" t="str">
        <f>IF(IMPORT[[#This Row],[b1]]="","",IMPORT[[#This Row],[b1]]-IMPORT[[#This Row],[a1]])</f>
        <v/>
      </c>
      <c r="L841" s="40">
        <f ca="1">SUM(INDIRECT(IMPORT_VAR[TABLENAME]&amp;"[@a"&amp;$1:$1-1&amp;"]"),INDIRECT(IMPORT_VAR[TABLENAME]&amp;"[@c"&amp;$1:$1-1&amp;"]"))</f>
        <v>2</v>
      </c>
      <c r="M841" s="31"/>
      <c r="N841" s="39" t="str">
        <f>IF(IMPORT[[#This Row],[b2]]="","",IMPORT[[#This Row],[b2]]-IMPORT[[#This Row],[a2]])</f>
        <v/>
      </c>
      <c r="O841" s="40">
        <f ca="1">SUM(INDIRECT(IMPORT_VAR[TABLENAME]&amp;"[@a"&amp;$1:$1-1&amp;"]"),INDIRECT(IMPORT_VAR[TABLENAME]&amp;"[@c"&amp;$1:$1-1&amp;"]"))</f>
        <v>2</v>
      </c>
      <c r="P841" s="33"/>
      <c r="Q841" s="41" t="str">
        <f>IF(IMPORT[[#This Row],[b3]]="","",IMPORT[[#This Row],[b3]]-IMPORT[[#This Row],[a3]])</f>
        <v/>
      </c>
      <c r="R841" s="40">
        <f ca="1">SUM(INDIRECT(IMPORT_VAR[TABLENAME]&amp;"[@a"&amp;$1:$1-1&amp;"]"),INDIRECT(IMPORT_VAR[TABLENAME]&amp;"[@c"&amp;$1:$1-1&amp;"]"))</f>
        <v>2</v>
      </c>
      <c r="S841" s="33"/>
      <c r="T841" s="41" t="str">
        <f>IF(IMPORT[[#This Row],[b4]]="","",IMPORT[[#This Row],[b4]]-IMPORT[[#This Row],[a4]])</f>
        <v/>
      </c>
      <c r="U841" s="40">
        <f ca="1">SUM(INDIRECT(IMPORT_VAR[TABLENAME]&amp;"[@a"&amp;$1:$1-1&amp;"]"),INDIRECT(IMPORT_VAR[TABLENAME]&amp;"[@c"&amp;$1:$1-1&amp;"]"))</f>
        <v>2</v>
      </c>
      <c r="V841" s="41"/>
      <c r="W841" s="31"/>
      <c r="X841" s="54" t="str">
        <f>IF(IMPORT[[#This Row],[b5]]="","",IMPORT[[#This Row],[b5]]-IMPORT[[#This Row],[a5]])</f>
        <v/>
      </c>
      <c r="Y841" s="50">
        <f ca="1">SUM(INDIRECT(IMPORT_VAR[TABLENAME]&amp;"[@a"&amp;$1:$1-1&amp;"]"),INDIRECT(IMPORT_VAR[TABLENAME]&amp;"[@c"&amp;$1:$1-1&amp;"]"))</f>
        <v>2</v>
      </c>
      <c r="Z841" s="51" t="s">
        <v>5707</v>
      </c>
      <c r="AA841" s="51">
        <v>5872</v>
      </c>
      <c r="AB841" s="51"/>
      <c r="AC841" s="51" t="str">
        <f>CONCATENATE(IMPORT[[#This Row],[1]]," ",IMPORT[[#This Row],[2]],IF(IMPORT[[#This Row],[3]]="","",CONCATENATE(" ",IMPORT[[#This Row],[3]])))</f>
        <v>Pensil Case 5872</v>
      </c>
      <c r="AD841" s="51" t="str">
        <f>CONCATENATE("Import ",IMPORT[[#This Row],[Ket]])</f>
        <v>Import D6</v>
      </c>
      <c r="AE841" s="52">
        <v>288</v>
      </c>
      <c r="AF841" s="52" t="s">
        <v>5118</v>
      </c>
      <c r="AG841" s="52" t="s">
        <v>5780</v>
      </c>
      <c r="AH841" s="52">
        <f ca="1">IMPORT[[#This Row],[C]]</f>
        <v>2</v>
      </c>
      <c r="AI841" s="126" t="str">
        <f>CONCATENATE(IMPORT[[#This Row],[6]]," ",IMPORT[[#This Row],[7]])</f>
        <v>288 PCS</v>
      </c>
    </row>
    <row r="842" spans="1:35">
      <c r="A842" s="102">
        <v>840</v>
      </c>
      <c r="B842" s="39">
        <f ca="1">IF(IMPORT[[#This Row],[C]]&lt;1,"",ROW()-2)</f>
        <v>840</v>
      </c>
      <c r="C842" s="57">
        <v>5811</v>
      </c>
      <c r="D842" s="31" t="s">
        <v>2998</v>
      </c>
      <c r="E842" s="31">
        <v>288</v>
      </c>
      <c r="F842" s="39">
        <f ca="1">IMPORT[TT]</f>
        <v>2</v>
      </c>
      <c r="G842" s="31"/>
      <c r="H842" s="31" t="s">
        <v>4299</v>
      </c>
      <c r="I842" s="40">
        <v>2</v>
      </c>
      <c r="K842" s="39" t="str">
        <f>IF(IMPORT[[#This Row],[b1]]="","",IMPORT[[#This Row],[b1]]-IMPORT[[#This Row],[a1]])</f>
        <v/>
      </c>
      <c r="L842" s="40">
        <f ca="1">SUM(INDIRECT(IMPORT_VAR[TABLENAME]&amp;"[@a"&amp;$1:$1-1&amp;"]"),INDIRECT(IMPORT_VAR[TABLENAME]&amp;"[@c"&amp;$1:$1-1&amp;"]"))</f>
        <v>2</v>
      </c>
      <c r="M842" s="31"/>
      <c r="N842" s="39" t="str">
        <f>IF(IMPORT[[#This Row],[b2]]="","",IMPORT[[#This Row],[b2]]-IMPORT[[#This Row],[a2]])</f>
        <v/>
      </c>
      <c r="O842" s="40">
        <f ca="1">SUM(INDIRECT(IMPORT_VAR[TABLENAME]&amp;"[@a"&amp;$1:$1-1&amp;"]"),INDIRECT(IMPORT_VAR[TABLENAME]&amp;"[@c"&amp;$1:$1-1&amp;"]"))</f>
        <v>2</v>
      </c>
      <c r="P842" s="33"/>
      <c r="Q842" s="41" t="str">
        <f>IF(IMPORT[[#This Row],[b3]]="","",IMPORT[[#This Row],[b3]]-IMPORT[[#This Row],[a3]])</f>
        <v/>
      </c>
      <c r="R842" s="40">
        <f ca="1">SUM(INDIRECT(IMPORT_VAR[TABLENAME]&amp;"[@a"&amp;$1:$1-1&amp;"]"),INDIRECT(IMPORT_VAR[TABLENAME]&amp;"[@c"&amp;$1:$1-1&amp;"]"))</f>
        <v>2</v>
      </c>
      <c r="S842" s="33"/>
      <c r="T842" s="41" t="str">
        <f>IF(IMPORT[[#This Row],[b4]]="","",IMPORT[[#This Row],[b4]]-IMPORT[[#This Row],[a4]])</f>
        <v/>
      </c>
      <c r="U842" s="40">
        <f ca="1">SUM(INDIRECT(IMPORT_VAR[TABLENAME]&amp;"[@a"&amp;$1:$1-1&amp;"]"),INDIRECT(IMPORT_VAR[TABLENAME]&amp;"[@c"&amp;$1:$1-1&amp;"]"))</f>
        <v>2</v>
      </c>
      <c r="V842" s="41"/>
      <c r="W842" s="31"/>
      <c r="X842" s="54" t="str">
        <f>IF(IMPORT[[#This Row],[b5]]="","",IMPORT[[#This Row],[b5]]-IMPORT[[#This Row],[a5]])</f>
        <v/>
      </c>
      <c r="Y842" s="50">
        <f ca="1">SUM(INDIRECT(IMPORT_VAR[TABLENAME]&amp;"[@a"&amp;$1:$1-1&amp;"]"),INDIRECT(IMPORT_VAR[TABLENAME]&amp;"[@c"&amp;$1:$1-1&amp;"]"))</f>
        <v>2</v>
      </c>
      <c r="Z842" s="51" t="s">
        <v>5707</v>
      </c>
      <c r="AA842" s="51">
        <v>5811</v>
      </c>
      <c r="AB842" s="51"/>
      <c r="AC842" s="51" t="str">
        <f>CONCATENATE(IMPORT[[#This Row],[1]]," ",IMPORT[[#This Row],[2]],IF(IMPORT[[#This Row],[3]]="","",CONCATENATE(" ",IMPORT[[#This Row],[3]])))</f>
        <v>Pensil Case 5811</v>
      </c>
      <c r="AD842" s="51" t="str">
        <f>CONCATENATE("Import ",IMPORT[[#This Row],[Ket]])</f>
        <v>Import D6</v>
      </c>
      <c r="AE842" s="52">
        <v>288</v>
      </c>
      <c r="AF842" s="52" t="s">
        <v>5118</v>
      </c>
      <c r="AG842" s="52" t="s">
        <v>5780</v>
      </c>
      <c r="AH842" s="52">
        <f ca="1">IMPORT[[#This Row],[C]]</f>
        <v>2</v>
      </c>
      <c r="AI842" s="126" t="str">
        <f>CONCATENATE(IMPORT[[#This Row],[6]]," ",IMPORT[[#This Row],[7]])</f>
        <v>288 PCS</v>
      </c>
    </row>
    <row r="843" spans="1:35">
      <c r="A843" s="102">
        <v>841</v>
      </c>
      <c r="B843" s="39">
        <f ca="1">IF(IMPORT[[#This Row],[C]]&lt;1,"",ROW()-2)</f>
        <v>841</v>
      </c>
      <c r="C843" s="57" t="s">
        <v>4272</v>
      </c>
      <c r="D843" s="31" t="s">
        <v>2819</v>
      </c>
      <c r="E843" s="31">
        <v>2016</v>
      </c>
      <c r="F843" s="39">
        <f ca="1">IMPORT[TT]</f>
        <v>4</v>
      </c>
      <c r="G843" s="31"/>
      <c r="H843" s="31" t="s">
        <v>4299</v>
      </c>
      <c r="I843" s="40">
        <v>4</v>
      </c>
      <c r="K843" s="39" t="str">
        <f>IF(IMPORT[[#This Row],[b1]]="","",IMPORT[[#This Row],[b1]]-IMPORT[[#This Row],[a1]])</f>
        <v/>
      </c>
      <c r="L843" s="40">
        <f ca="1">SUM(INDIRECT(IMPORT_VAR[TABLENAME]&amp;"[@a"&amp;$1:$1-1&amp;"]"),INDIRECT(IMPORT_VAR[TABLENAME]&amp;"[@c"&amp;$1:$1-1&amp;"]"))</f>
        <v>4</v>
      </c>
      <c r="M843" s="31"/>
      <c r="N843" s="39" t="str">
        <f>IF(IMPORT[[#This Row],[b2]]="","",IMPORT[[#This Row],[b2]]-IMPORT[[#This Row],[a2]])</f>
        <v/>
      </c>
      <c r="O843" s="40">
        <f ca="1">SUM(INDIRECT(IMPORT_VAR[TABLENAME]&amp;"[@a"&amp;$1:$1-1&amp;"]"),INDIRECT(IMPORT_VAR[TABLENAME]&amp;"[@c"&amp;$1:$1-1&amp;"]"))</f>
        <v>4</v>
      </c>
      <c r="P843" s="33"/>
      <c r="Q843" s="41" t="str">
        <f>IF(IMPORT[[#This Row],[b3]]="","",IMPORT[[#This Row],[b3]]-IMPORT[[#This Row],[a3]])</f>
        <v/>
      </c>
      <c r="R843" s="40">
        <f ca="1">SUM(INDIRECT(IMPORT_VAR[TABLENAME]&amp;"[@a"&amp;$1:$1-1&amp;"]"),INDIRECT(IMPORT_VAR[TABLENAME]&amp;"[@c"&amp;$1:$1-1&amp;"]"))</f>
        <v>4</v>
      </c>
      <c r="S843" s="33"/>
      <c r="T843" s="41" t="str">
        <f>IF(IMPORT[[#This Row],[b4]]="","",IMPORT[[#This Row],[b4]]-IMPORT[[#This Row],[a4]])</f>
        <v/>
      </c>
      <c r="U843" s="40">
        <f ca="1">SUM(INDIRECT(IMPORT_VAR[TABLENAME]&amp;"[@a"&amp;$1:$1-1&amp;"]"),INDIRECT(IMPORT_VAR[TABLENAME]&amp;"[@c"&amp;$1:$1-1&amp;"]"))</f>
        <v>4</v>
      </c>
      <c r="V843" s="41"/>
      <c r="W843" s="31"/>
      <c r="X843" s="54" t="str">
        <f>IF(IMPORT[[#This Row],[b5]]="","",IMPORT[[#This Row],[b5]]-IMPORT[[#This Row],[a5]])</f>
        <v/>
      </c>
      <c r="Y843" s="50">
        <f ca="1">SUM(INDIRECT(IMPORT_VAR[TABLENAME]&amp;"[@a"&amp;$1:$1-1&amp;"]"),INDIRECT(IMPORT_VAR[TABLENAME]&amp;"[@c"&amp;$1:$1-1&amp;"]"))</f>
        <v>4</v>
      </c>
      <c r="Z843" s="51" t="s">
        <v>5695</v>
      </c>
      <c r="AA843" s="51" t="s">
        <v>4272</v>
      </c>
      <c r="AB843" s="51"/>
      <c r="AC843" s="51" t="str">
        <f>CONCATENATE(IMPORT[[#This Row],[1]]," ",IMPORT[[#This Row],[2]],IF(IMPORT[[#This Row],[3]]="","",CONCATENATE(" ",IMPORT[[#This Row],[3]])))</f>
        <v>Asahan XXY-1868</v>
      </c>
      <c r="AD843" s="51" t="str">
        <f>CONCATENATE("Import ",IMPORT[[#This Row],[Ket]])</f>
        <v>Import D6</v>
      </c>
      <c r="AE843" s="52">
        <v>2016</v>
      </c>
      <c r="AF843" s="52" t="s">
        <v>5118</v>
      </c>
      <c r="AG843" s="52" t="s">
        <v>5780</v>
      </c>
      <c r="AH843" s="52">
        <f ca="1">IMPORT[[#This Row],[C]]</f>
        <v>4</v>
      </c>
      <c r="AI843" s="126" t="str">
        <f>CONCATENATE(IMPORT[[#This Row],[6]]," ",IMPORT[[#This Row],[7]])</f>
        <v>2016 PCS</v>
      </c>
    </row>
    <row r="844" spans="1:35">
      <c r="A844" s="102">
        <v>842</v>
      </c>
      <c r="B844" s="39">
        <f ca="1">IF(IMPORT[[#This Row],[C]]&lt;1,"",ROW()-2)</f>
        <v>842</v>
      </c>
      <c r="C844" s="57">
        <v>8811</v>
      </c>
      <c r="D844" s="31" t="s">
        <v>2819</v>
      </c>
      <c r="E844" s="31">
        <v>2592</v>
      </c>
      <c r="F844" s="39">
        <f ca="1">IMPORT[TT]</f>
        <v>7</v>
      </c>
      <c r="G844" s="31"/>
      <c r="H844" s="31" t="s">
        <v>4299</v>
      </c>
      <c r="I844" s="40">
        <v>7</v>
      </c>
      <c r="K844" s="39" t="str">
        <f>IF(IMPORT[[#This Row],[b1]]="","",IMPORT[[#This Row],[b1]]-IMPORT[[#This Row],[a1]])</f>
        <v/>
      </c>
      <c r="L844" s="40">
        <f ca="1">SUM(INDIRECT(IMPORT_VAR[TABLENAME]&amp;"[@a"&amp;$1:$1-1&amp;"]"),INDIRECT(IMPORT_VAR[TABLENAME]&amp;"[@c"&amp;$1:$1-1&amp;"]"))</f>
        <v>7</v>
      </c>
      <c r="M844" s="31"/>
      <c r="N844" s="39" t="str">
        <f>IF(IMPORT[[#This Row],[b2]]="","",IMPORT[[#This Row],[b2]]-IMPORT[[#This Row],[a2]])</f>
        <v/>
      </c>
      <c r="O844" s="40">
        <f ca="1">SUM(INDIRECT(IMPORT_VAR[TABLENAME]&amp;"[@a"&amp;$1:$1-1&amp;"]"),INDIRECT(IMPORT_VAR[TABLENAME]&amp;"[@c"&amp;$1:$1-1&amp;"]"))</f>
        <v>7</v>
      </c>
      <c r="P844" s="33"/>
      <c r="Q844" s="41" t="str">
        <f>IF(IMPORT[[#This Row],[b3]]="","",IMPORT[[#This Row],[b3]]-IMPORT[[#This Row],[a3]])</f>
        <v/>
      </c>
      <c r="R844" s="40">
        <f ca="1">SUM(INDIRECT(IMPORT_VAR[TABLENAME]&amp;"[@a"&amp;$1:$1-1&amp;"]"),INDIRECT(IMPORT_VAR[TABLENAME]&amp;"[@c"&amp;$1:$1-1&amp;"]"))</f>
        <v>7</v>
      </c>
      <c r="S844" s="33"/>
      <c r="T844" s="41" t="str">
        <f>IF(IMPORT[[#This Row],[b4]]="","",IMPORT[[#This Row],[b4]]-IMPORT[[#This Row],[a4]])</f>
        <v/>
      </c>
      <c r="U844" s="40">
        <f ca="1">SUM(INDIRECT(IMPORT_VAR[TABLENAME]&amp;"[@a"&amp;$1:$1-1&amp;"]"),INDIRECT(IMPORT_VAR[TABLENAME]&amp;"[@c"&amp;$1:$1-1&amp;"]"))</f>
        <v>7</v>
      </c>
      <c r="V844" s="41"/>
      <c r="W844" s="31"/>
      <c r="X844" s="54" t="str">
        <f>IF(IMPORT[[#This Row],[b5]]="","",IMPORT[[#This Row],[b5]]-IMPORT[[#This Row],[a5]])</f>
        <v/>
      </c>
      <c r="Y844" s="50">
        <f ca="1">SUM(INDIRECT(IMPORT_VAR[TABLENAME]&amp;"[@a"&amp;$1:$1-1&amp;"]"),INDIRECT(IMPORT_VAR[TABLENAME]&amp;"[@c"&amp;$1:$1-1&amp;"]"))</f>
        <v>7</v>
      </c>
      <c r="Z844" s="51" t="s">
        <v>5695</v>
      </c>
      <c r="AA844" s="51">
        <v>8811</v>
      </c>
      <c r="AB844" s="51"/>
      <c r="AC844" s="51" t="str">
        <f>CONCATENATE(IMPORT[[#This Row],[1]]," ",IMPORT[[#This Row],[2]],IF(IMPORT[[#This Row],[3]]="","",CONCATENATE(" ",IMPORT[[#This Row],[3]])))</f>
        <v>Asahan 8811</v>
      </c>
      <c r="AD844" s="51" t="str">
        <f>CONCATENATE("Import ",IMPORT[[#This Row],[Ket]])</f>
        <v>Import D6</v>
      </c>
      <c r="AE844" s="52">
        <v>2592</v>
      </c>
      <c r="AF844" s="52" t="s">
        <v>5118</v>
      </c>
      <c r="AG844" s="52" t="s">
        <v>5780</v>
      </c>
      <c r="AH844" s="52">
        <f ca="1">IMPORT[[#This Row],[C]]</f>
        <v>7</v>
      </c>
      <c r="AI844" s="126" t="str">
        <f>CONCATENATE(IMPORT[[#This Row],[6]]," ",IMPORT[[#This Row],[7]])</f>
        <v>2592 PCS</v>
      </c>
    </row>
    <row r="845" spans="1:35">
      <c r="A845" s="102">
        <v>843</v>
      </c>
      <c r="B845" s="39">
        <f ca="1">IF(IMPORT[[#This Row],[C]]&lt;1,"",ROW()-2)</f>
        <v>843</v>
      </c>
      <c r="C845" s="57" t="s">
        <v>4271</v>
      </c>
      <c r="D845" s="31" t="s">
        <v>2998</v>
      </c>
      <c r="E845" s="31">
        <v>96</v>
      </c>
      <c r="F845" s="39">
        <f ca="1">IMPORT[TT]</f>
        <v>1</v>
      </c>
      <c r="G845" s="31"/>
      <c r="H845" s="31" t="s">
        <v>4299</v>
      </c>
      <c r="I845" s="40">
        <v>1</v>
      </c>
      <c r="K845" s="39" t="str">
        <f>IF(IMPORT[[#This Row],[b1]]="","",IMPORT[[#This Row],[b1]]-IMPORT[[#This Row],[a1]])</f>
        <v/>
      </c>
      <c r="L845" s="40">
        <f ca="1">SUM(INDIRECT(IMPORT_VAR[TABLENAME]&amp;"[@a"&amp;$1:$1-1&amp;"]"),INDIRECT(IMPORT_VAR[TABLENAME]&amp;"[@c"&amp;$1:$1-1&amp;"]"))</f>
        <v>1</v>
      </c>
      <c r="M845" s="31"/>
      <c r="N845" s="39" t="str">
        <f>IF(IMPORT[[#This Row],[b2]]="","",IMPORT[[#This Row],[b2]]-IMPORT[[#This Row],[a2]])</f>
        <v/>
      </c>
      <c r="O845" s="40">
        <f ca="1">SUM(INDIRECT(IMPORT_VAR[TABLENAME]&amp;"[@a"&amp;$1:$1-1&amp;"]"),INDIRECT(IMPORT_VAR[TABLENAME]&amp;"[@c"&amp;$1:$1-1&amp;"]"))</f>
        <v>1</v>
      </c>
      <c r="P845" s="33"/>
      <c r="Q845" s="41" t="str">
        <f>IF(IMPORT[[#This Row],[b3]]="","",IMPORT[[#This Row],[b3]]-IMPORT[[#This Row],[a3]])</f>
        <v/>
      </c>
      <c r="R845" s="40">
        <f ca="1">SUM(INDIRECT(IMPORT_VAR[TABLENAME]&amp;"[@a"&amp;$1:$1-1&amp;"]"),INDIRECT(IMPORT_VAR[TABLENAME]&amp;"[@c"&amp;$1:$1-1&amp;"]"))</f>
        <v>1</v>
      </c>
      <c r="S845" s="33"/>
      <c r="T845" s="41" t="str">
        <f>IF(IMPORT[[#This Row],[b4]]="","",IMPORT[[#This Row],[b4]]-IMPORT[[#This Row],[a4]])</f>
        <v/>
      </c>
      <c r="U845" s="40">
        <f ca="1">SUM(INDIRECT(IMPORT_VAR[TABLENAME]&amp;"[@a"&amp;$1:$1-1&amp;"]"),INDIRECT(IMPORT_VAR[TABLENAME]&amp;"[@c"&amp;$1:$1-1&amp;"]"))</f>
        <v>1</v>
      </c>
      <c r="V845" s="41"/>
      <c r="W845" s="31"/>
      <c r="X845" s="54" t="str">
        <f>IF(IMPORT[[#This Row],[b5]]="","",IMPORT[[#This Row],[b5]]-IMPORT[[#This Row],[a5]])</f>
        <v/>
      </c>
      <c r="Y845" s="50">
        <f ca="1">SUM(INDIRECT(IMPORT_VAR[TABLENAME]&amp;"[@a"&amp;$1:$1-1&amp;"]"),INDIRECT(IMPORT_VAR[TABLENAME]&amp;"[@c"&amp;$1:$1-1&amp;"]"))</f>
        <v>1</v>
      </c>
      <c r="Z845" s="51" t="s">
        <v>5707</v>
      </c>
      <c r="AA845" s="51" t="s">
        <v>4271</v>
      </c>
      <c r="AB845" s="52"/>
      <c r="AC845" s="52" t="str">
        <f>CONCATENATE(IMPORT[[#This Row],[1]]," ",IMPORT[[#This Row],[2]],IF(IMPORT[[#This Row],[3]]="","",CONCATENATE(" ",IMPORT[[#This Row],[3]])))</f>
        <v>Pensil Case BH-278</v>
      </c>
      <c r="AD845" s="52" t="str">
        <f>CONCATENATE("Import ",IMPORT[[#This Row],[Ket]])</f>
        <v>Import D6</v>
      </c>
      <c r="AE845" s="52">
        <v>96</v>
      </c>
      <c r="AF845" s="52" t="s">
        <v>5118</v>
      </c>
      <c r="AG845" s="52" t="s">
        <v>5780</v>
      </c>
      <c r="AH845" s="52">
        <f ca="1">IMPORT[[#This Row],[C]]</f>
        <v>1</v>
      </c>
      <c r="AI845" s="126" t="str">
        <f>CONCATENATE(IMPORT[[#This Row],[6]]," ",IMPORT[[#This Row],[7]])</f>
        <v>96 PCS</v>
      </c>
    </row>
    <row r="846" spans="1:35">
      <c r="A846" s="102">
        <v>844</v>
      </c>
      <c r="B846" s="39">
        <f ca="1">IF(IMPORT[[#This Row],[C]]&lt;1,"",ROW()-2)</f>
        <v>844</v>
      </c>
      <c r="C846" s="57" t="s">
        <v>4270</v>
      </c>
      <c r="D846" s="31" t="s">
        <v>2998</v>
      </c>
      <c r="E846" s="31">
        <v>96</v>
      </c>
      <c r="F846" s="39">
        <f ca="1">IMPORT[TT]</f>
        <v>1</v>
      </c>
      <c r="G846" s="31"/>
      <c r="H846" s="31" t="s">
        <v>4299</v>
      </c>
      <c r="I846" s="40">
        <v>1</v>
      </c>
      <c r="K846" s="39" t="str">
        <f>IF(IMPORT[[#This Row],[b1]]="","",IMPORT[[#This Row],[b1]]-IMPORT[[#This Row],[a1]])</f>
        <v/>
      </c>
      <c r="L846" s="40">
        <f ca="1">SUM(INDIRECT(IMPORT_VAR[TABLENAME]&amp;"[@a"&amp;$1:$1-1&amp;"]"),INDIRECT(IMPORT_VAR[TABLENAME]&amp;"[@c"&amp;$1:$1-1&amp;"]"))</f>
        <v>1</v>
      </c>
      <c r="M846" s="31"/>
      <c r="N846" s="39" t="str">
        <f>IF(IMPORT[[#This Row],[b2]]="","",IMPORT[[#This Row],[b2]]-IMPORT[[#This Row],[a2]])</f>
        <v/>
      </c>
      <c r="O846" s="40">
        <f ca="1">SUM(INDIRECT(IMPORT_VAR[TABLENAME]&amp;"[@a"&amp;$1:$1-1&amp;"]"),INDIRECT(IMPORT_VAR[TABLENAME]&amp;"[@c"&amp;$1:$1-1&amp;"]"))</f>
        <v>1</v>
      </c>
      <c r="P846" s="33"/>
      <c r="Q846" s="41" t="str">
        <f>IF(IMPORT[[#This Row],[b3]]="","",IMPORT[[#This Row],[b3]]-IMPORT[[#This Row],[a3]])</f>
        <v/>
      </c>
      <c r="R846" s="40">
        <f ca="1">SUM(INDIRECT(IMPORT_VAR[TABLENAME]&amp;"[@a"&amp;$1:$1-1&amp;"]"),INDIRECT(IMPORT_VAR[TABLENAME]&amp;"[@c"&amp;$1:$1-1&amp;"]"))</f>
        <v>1</v>
      </c>
      <c r="S846" s="33"/>
      <c r="T846" s="41" t="str">
        <f>IF(IMPORT[[#This Row],[b4]]="","",IMPORT[[#This Row],[b4]]-IMPORT[[#This Row],[a4]])</f>
        <v/>
      </c>
      <c r="U846" s="40">
        <f ca="1">SUM(INDIRECT(IMPORT_VAR[TABLENAME]&amp;"[@a"&amp;$1:$1-1&amp;"]"),INDIRECT(IMPORT_VAR[TABLENAME]&amp;"[@c"&amp;$1:$1-1&amp;"]"))</f>
        <v>1</v>
      </c>
      <c r="V846" s="41"/>
      <c r="W846" s="31"/>
      <c r="X846" s="54" t="str">
        <f>IF(IMPORT[[#This Row],[b5]]="","",IMPORT[[#This Row],[b5]]-IMPORT[[#This Row],[a5]])</f>
        <v/>
      </c>
      <c r="Y846" s="50">
        <f ca="1">SUM(INDIRECT(IMPORT_VAR[TABLENAME]&amp;"[@a"&amp;$1:$1-1&amp;"]"),INDIRECT(IMPORT_VAR[TABLENAME]&amp;"[@c"&amp;$1:$1-1&amp;"]"))</f>
        <v>1</v>
      </c>
      <c r="Z846" s="51" t="s">
        <v>5707</v>
      </c>
      <c r="AA846" s="51" t="s">
        <v>4270</v>
      </c>
      <c r="AB846" s="51"/>
      <c r="AC846" s="51" t="str">
        <f>CONCATENATE(IMPORT[[#This Row],[1]]," ",IMPORT[[#This Row],[2]],IF(IMPORT[[#This Row],[3]]="","",CONCATENATE(" ",IMPORT[[#This Row],[3]])))</f>
        <v>Pensil Case BH-268</v>
      </c>
      <c r="AD846" s="52" t="str">
        <f>CONCATENATE("Import ",IMPORT[[#This Row],[Ket]])</f>
        <v>Import D6</v>
      </c>
      <c r="AE846" s="52">
        <v>96</v>
      </c>
      <c r="AF846" s="52" t="s">
        <v>5118</v>
      </c>
      <c r="AG846" s="52" t="s">
        <v>5780</v>
      </c>
      <c r="AH846" s="52">
        <f ca="1">IMPORT[[#This Row],[C]]</f>
        <v>1</v>
      </c>
      <c r="AI846" s="126" t="str">
        <f>CONCATENATE(IMPORT[[#This Row],[6]]," ",IMPORT[[#This Row],[7]])</f>
        <v>96 PCS</v>
      </c>
    </row>
    <row r="847" spans="1:35">
      <c r="A847" s="102">
        <v>845</v>
      </c>
      <c r="B847" s="39">
        <f ca="1">IF(IMPORT[[#This Row],[C]]&lt;1,"",ROW()-2)</f>
        <v>845</v>
      </c>
      <c r="C847" s="57" t="s">
        <v>4269</v>
      </c>
      <c r="D847" s="31" t="s">
        <v>2998</v>
      </c>
      <c r="E847" s="31">
        <v>96</v>
      </c>
      <c r="F847" s="39">
        <f ca="1">IMPORT[TT]</f>
        <v>1</v>
      </c>
      <c r="G847" s="31"/>
      <c r="H847" s="31" t="s">
        <v>4299</v>
      </c>
      <c r="I847" s="40">
        <v>1</v>
      </c>
      <c r="K847" s="39" t="str">
        <f>IF(IMPORT[[#This Row],[b1]]="","",IMPORT[[#This Row],[b1]]-IMPORT[[#This Row],[a1]])</f>
        <v/>
      </c>
      <c r="L847" s="40">
        <f ca="1">SUM(INDIRECT(IMPORT_VAR[TABLENAME]&amp;"[@a"&amp;$1:$1-1&amp;"]"),INDIRECT(IMPORT_VAR[TABLENAME]&amp;"[@c"&amp;$1:$1-1&amp;"]"))</f>
        <v>1</v>
      </c>
      <c r="M847" s="31"/>
      <c r="N847" s="39" t="str">
        <f>IF(IMPORT[[#This Row],[b2]]="","",IMPORT[[#This Row],[b2]]-IMPORT[[#This Row],[a2]])</f>
        <v/>
      </c>
      <c r="O847" s="40">
        <f ca="1">SUM(INDIRECT(IMPORT_VAR[TABLENAME]&amp;"[@a"&amp;$1:$1-1&amp;"]"),INDIRECT(IMPORT_VAR[TABLENAME]&amp;"[@c"&amp;$1:$1-1&amp;"]"))</f>
        <v>1</v>
      </c>
      <c r="P847" s="33"/>
      <c r="Q847" s="41" t="str">
        <f>IF(IMPORT[[#This Row],[b3]]="","",IMPORT[[#This Row],[b3]]-IMPORT[[#This Row],[a3]])</f>
        <v/>
      </c>
      <c r="R847" s="40">
        <f ca="1">SUM(INDIRECT(IMPORT_VAR[TABLENAME]&amp;"[@a"&amp;$1:$1-1&amp;"]"),INDIRECT(IMPORT_VAR[TABLENAME]&amp;"[@c"&amp;$1:$1-1&amp;"]"))</f>
        <v>1</v>
      </c>
      <c r="S847" s="33"/>
      <c r="T847" s="41" t="str">
        <f>IF(IMPORT[[#This Row],[b4]]="","",IMPORT[[#This Row],[b4]]-IMPORT[[#This Row],[a4]])</f>
        <v/>
      </c>
      <c r="U847" s="40">
        <f ca="1">SUM(INDIRECT(IMPORT_VAR[TABLENAME]&amp;"[@a"&amp;$1:$1-1&amp;"]"),INDIRECT(IMPORT_VAR[TABLENAME]&amp;"[@c"&amp;$1:$1-1&amp;"]"))</f>
        <v>1</v>
      </c>
      <c r="V847" s="41"/>
      <c r="W847" s="31"/>
      <c r="X847" s="54" t="str">
        <f>IF(IMPORT[[#This Row],[b5]]="","",IMPORT[[#This Row],[b5]]-IMPORT[[#This Row],[a5]])</f>
        <v/>
      </c>
      <c r="Y847" s="50">
        <f ca="1">SUM(INDIRECT(IMPORT_VAR[TABLENAME]&amp;"[@a"&amp;$1:$1-1&amp;"]"),INDIRECT(IMPORT_VAR[TABLENAME]&amp;"[@c"&amp;$1:$1-1&amp;"]"))</f>
        <v>1</v>
      </c>
      <c r="Z847" s="51" t="s">
        <v>5707</v>
      </c>
      <c r="AA847" s="51" t="s">
        <v>4269</v>
      </c>
      <c r="AB847" s="52"/>
      <c r="AC847" s="52" t="str">
        <f>CONCATENATE(IMPORT[[#This Row],[1]]," ",IMPORT[[#This Row],[2]],IF(IMPORT[[#This Row],[3]]="","",CONCATENATE(" ",IMPORT[[#This Row],[3]])))</f>
        <v>Pensil Case BH-288</v>
      </c>
      <c r="AD847" s="52" t="str">
        <f>CONCATENATE("Import ",IMPORT[[#This Row],[Ket]])</f>
        <v>Import D6</v>
      </c>
      <c r="AE847" s="52">
        <v>96</v>
      </c>
      <c r="AF847" s="52" t="s">
        <v>5118</v>
      </c>
      <c r="AG847" s="52" t="s">
        <v>5780</v>
      </c>
      <c r="AH847" s="52">
        <f ca="1">IMPORT[[#This Row],[C]]</f>
        <v>1</v>
      </c>
      <c r="AI847" s="126" t="str">
        <f>CONCATENATE(IMPORT[[#This Row],[6]]," ",IMPORT[[#This Row],[7]])</f>
        <v>96 PCS</v>
      </c>
    </row>
    <row r="848" spans="1:35">
      <c r="A848" s="102">
        <v>846</v>
      </c>
      <c r="B848" s="39" t="str">
        <f ca="1">IF(IMPORT[[#This Row],[C]]&lt;1,"",ROW()-2)</f>
        <v/>
      </c>
      <c r="C848" s="57" t="s">
        <v>4266</v>
      </c>
      <c r="D848" s="31" t="s">
        <v>2998</v>
      </c>
      <c r="E848" s="31">
        <v>120</v>
      </c>
      <c r="F848" s="39">
        <f ca="1">IMPORT[TT]</f>
        <v>0</v>
      </c>
      <c r="G848" s="31"/>
      <c r="H848" s="31" t="s">
        <v>4299</v>
      </c>
      <c r="I848" s="40">
        <v>0</v>
      </c>
      <c r="K848" s="39" t="str">
        <f>IF(IMPORT[[#This Row],[b1]]="","",IMPORT[[#This Row],[b1]]-IMPORT[[#This Row],[a1]])</f>
        <v/>
      </c>
      <c r="L848" s="40">
        <f ca="1">SUM(INDIRECT(IMPORT_VAR[TABLENAME]&amp;"[@a"&amp;$1:$1-1&amp;"]"),INDIRECT(IMPORT_VAR[TABLENAME]&amp;"[@c"&amp;$1:$1-1&amp;"]"))</f>
        <v>0</v>
      </c>
      <c r="M848" s="31"/>
      <c r="N848" s="39" t="str">
        <f>IF(IMPORT[[#This Row],[b2]]="","",IMPORT[[#This Row],[b2]]-IMPORT[[#This Row],[a2]])</f>
        <v/>
      </c>
      <c r="O848" s="40">
        <f ca="1">SUM(INDIRECT(IMPORT_VAR[TABLENAME]&amp;"[@a"&amp;$1:$1-1&amp;"]"),INDIRECT(IMPORT_VAR[TABLENAME]&amp;"[@c"&amp;$1:$1-1&amp;"]"))</f>
        <v>0</v>
      </c>
      <c r="P848" s="33"/>
      <c r="Q848" s="41" t="str">
        <f>IF(IMPORT[[#This Row],[b3]]="","",IMPORT[[#This Row],[b3]]-IMPORT[[#This Row],[a3]])</f>
        <v/>
      </c>
      <c r="R848" s="40">
        <f ca="1">SUM(INDIRECT(IMPORT_VAR[TABLENAME]&amp;"[@a"&amp;$1:$1-1&amp;"]"),INDIRECT(IMPORT_VAR[TABLENAME]&amp;"[@c"&amp;$1:$1-1&amp;"]"))</f>
        <v>0</v>
      </c>
      <c r="S848" s="33"/>
      <c r="T848" s="41" t="str">
        <f>IF(IMPORT[[#This Row],[b4]]="","",IMPORT[[#This Row],[b4]]-IMPORT[[#This Row],[a4]])</f>
        <v/>
      </c>
      <c r="U848" s="40">
        <f ca="1">SUM(INDIRECT(IMPORT_VAR[TABLENAME]&amp;"[@a"&amp;$1:$1-1&amp;"]"),INDIRECT(IMPORT_VAR[TABLENAME]&amp;"[@c"&amp;$1:$1-1&amp;"]"))</f>
        <v>0</v>
      </c>
      <c r="V848" s="41"/>
      <c r="W848" s="31"/>
      <c r="X848" s="54" t="str">
        <f>IF(IMPORT[[#This Row],[b5]]="","",IMPORT[[#This Row],[b5]]-IMPORT[[#This Row],[a5]])</f>
        <v/>
      </c>
      <c r="Y848" s="50">
        <f ca="1">SUM(INDIRECT(IMPORT_VAR[TABLENAME]&amp;"[@a"&amp;$1:$1-1&amp;"]"),INDIRECT(IMPORT_VAR[TABLENAME]&amp;"[@c"&amp;$1:$1-1&amp;"]"))</f>
        <v>0</v>
      </c>
      <c r="Z848" s="51" t="s">
        <v>5707</v>
      </c>
      <c r="AA848" s="51" t="s">
        <v>4266</v>
      </c>
      <c r="AB848" s="51"/>
      <c r="AC848" s="51" t="str">
        <f>CONCATENATE(IMPORT[[#This Row],[1]]," ",IMPORT[[#This Row],[2]],IF(IMPORT[[#This Row],[3]]="","",CONCATENATE(" ",IMPORT[[#This Row],[3]])))</f>
        <v>Pensil Case BH-226</v>
      </c>
      <c r="AD848" s="51" t="str">
        <f>CONCATENATE("Import ",IMPORT[[#This Row],[Ket]])</f>
        <v>Import D6</v>
      </c>
      <c r="AE848" s="52">
        <v>120</v>
      </c>
      <c r="AF848" s="52" t="s">
        <v>5118</v>
      </c>
      <c r="AG848" s="52" t="s">
        <v>5780</v>
      </c>
      <c r="AH848" s="52">
        <f ca="1">IMPORT[[#This Row],[C]]</f>
        <v>0</v>
      </c>
      <c r="AI848" s="126" t="str">
        <f>CONCATENATE(IMPORT[[#This Row],[6]]," ",IMPORT[[#This Row],[7]])</f>
        <v>120 PCS</v>
      </c>
    </row>
    <row r="849" spans="1:35">
      <c r="A849" s="102">
        <v>847</v>
      </c>
      <c r="B849" s="39">
        <f ca="1">IF(IMPORT[[#This Row],[C]]&lt;1,"",ROW()-2)</f>
        <v>847</v>
      </c>
      <c r="C849" s="57" t="s">
        <v>4265</v>
      </c>
      <c r="D849" s="31" t="s">
        <v>2998</v>
      </c>
      <c r="E849" s="31">
        <v>120</v>
      </c>
      <c r="F849" s="39">
        <f ca="1">IMPORT[TT]</f>
        <v>2</v>
      </c>
      <c r="G849" s="31"/>
      <c r="H849" s="31" t="s">
        <v>4299</v>
      </c>
      <c r="I849" s="40">
        <v>2</v>
      </c>
      <c r="K849" s="39" t="str">
        <f>IF(IMPORT[[#This Row],[b1]]="","",IMPORT[[#This Row],[b1]]-IMPORT[[#This Row],[a1]])</f>
        <v/>
      </c>
      <c r="L849" s="40">
        <f ca="1">SUM(INDIRECT(IMPORT_VAR[TABLENAME]&amp;"[@a"&amp;$1:$1-1&amp;"]"),INDIRECT(IMPORT_VAR[TABLENAME]&amp;"[@c"&amp;$1:$1-1&amp;"]"))</f>
        <v>2</v>
      </c>
      <c r="M849" s="31"/>
      <c r="N849" s="39" t="str">
        <f>IF(IMPORT[[#This Row],[b2]]="","",IMPORT[[#This Row],[b2]]-IMPORT[[#This Row],[a2]])</f>
        <v/>
      </c>
      <c r="O849" s="40">
        <f ca="1">SUM(INDIRECT(IMPORT_VAR[TABLENAME]&amp;"[@a"&amp;$1:$1-1&amp;"]"),INDIRECT(IMPORT_VAR[TABLENAME]&amp;"[@c"&amp;$1:$1-1&amp;"]"))</f>
        <v>2</v>
      </c>
      <c r="P849" s="33"/>
      <c r="Q849" s="41" t="str">
        <f>IF(IMPORT[[#This Row],[b3]]="","",IMPORT[[#This Row],[b3]]-IMPORT[[#This Row],[a3]])</f>
        <v/>
      </c>
      <c r="R849" s="40">
        <f ca="1">SUM(INDIRECT(IMPORT_VAR[TABLENAME]&amp;"[@a"&amp;$1:$1-1&amp;"]"),INDIRECT(IMPORT_VAR[TABLENAME]&amp;"[@c"&amp;$1:$1-1&amp;"]"))</f>
        <v>2</v>
      </c>
      <c r="S849" s="33"/>
      <c r="T849" s="41" t="str">
        <f>IF(IMPORT[[#This Row],[b4]]="","",IMPORT[[#This Row],[b4]]-IMPORT[[#This Row],[a4]])</f>
        <v/>
      </c>
      <c r="U849" s="40">
        <f ca="1">SUM(INDIRECT(IMPORT_VAR[TABLENAME]&amp;"[@a"&amp;$1:$1-1&amp;"]"),INDIRECT(IMPORT_VAR[TABLENAME]&amp;"[@c"&amp;$1:$1-1&amp;"]"))</f>
        <v>2</v>
      </c>
      <c r="V849" s="41"/>
      <c r="W849" s="31"/>
      <c r="X849" s="54" t="str">
        <f>IF(IMPORT[[#This Row],[b5]]="","",IMPORT[[#This Row],[b5]]-IMPORT[[#This Row],[a5]])</f>
        <v/>
      </c>
      <c r="Y849" s="50">
        <f ca="1">SUM(INDIRECT(IMPORT_VAR[TABLENAME]&amp;"[@a"&amp;$1:$1-1&amp;"]"),INDIRECT(IMPORT_VAR[TABLENAME]&amp;"[@c"&amp;$1:$1-1&amp;"]"))</f>
        <v>2</v>
      </c>
      <c r="Z849" s="51" t="s">
        <v>5707</v>
      </c>
      <c r="AA849" s="51" t="s">
        <v>4265</v>
      </c>
      <c r="AB849" s="51"/>
      <c r="AC849" s="51" t="str">
        <f>CONCATENATE(IMPORT[[#This Row],[1]]," ",IMPORT[[#This Row],[2]],IF(IMPORT[[#This Row],[3]]="","",CONCATENATE(" ",IMPORT[[#This Row],[3]])))</f>
        <v>Pensil Case BH-228</v>
      </c>
      <c r="AD849" s="51" t="str">
        <f>CONCATENATE("Import ",IMPORT[[#This Row],[Ket]])</f>
        <v>Import D6</v>
      </c>
      <c r="AE849" s="52">
        <v>120</v>
      </c>
      <c r="AF849" s="52" t="s">
        <v>5118</v>
      </c>
      <c r="AG849" s="52" t="s">
        <v>5780</v>
      </c>
      <c r="AH849" s="52">
        <f ca="1">IMPORT[[#This Row],[C]]</f>
        <v>2</v>
      </c>
      <c r="AI849" s="126" t="str">
        <f>CONCATENATE(IMPORT[[#This Row],[6]]," ",IMPORT[[#This Row],[7]])</f>
        <v>120 PCS</v>
      </c>
    </row>
    <row r="850" spans="1:35">
      <c r="A850" s="102">
        <v>848</v>
      </c>
      <c r="B850" s="39">
        <f ca="1">IF(IMPORT[[#This Row],[C]]&lt;1,"",ROW()-2)</f>
        <v>848</v>
      </c>
      <c r="C850" s="57" t="s">
        <v>4264</v>
      </c>
      <c r="D850" s="31" t="s">
        <v>2998</v>
      </c>
      <c r="E850" s="31">
        <v>120</v>
      </c>
      <c r="F850" s="39">
        <f ca="1">IMPORT[TT]</f>
        <v>1</v>
      </c>
      <c r="G850" s="31"/>
      <c r="H850" s="31" t="s">
        <v>4299</v>
      </c>
      <c r="I850" s="40">
        <v>1</v>
      </c>
      <c r="K850" s="39" t="str">
        <f>IF(IMPORT[[#This Row],[b1]]="","",IMPORT[[#This Row],[b1]]-IMPORT[[#This Row],[a1]])</f>
        <v/>
      </c>
      <c r="L850" s="40">
        <f ca="1">SUM(INDIRECT(IMPORT_VAR[TABLENAME]&amp;"[@a"&amp;$1:$1-1&amp;"]"),INDIRECT(IMPORT_VAR[TABLENAME]&amp;"[@c"&amp;$1:$1-1&amp;"]"))</f>
        <v>1</v>
      </c>
      <c r="M850" s="31"/>
      <c r="N850" s="39" t="str">
        <f>IF(IMPORT[[#This Row],[b2]]="","",IMPORT[[#This Row],[b2]]-IMPORT[[#This Row],[a2]])</f>
        <v/>
      </c>
      <c r="O850" s="40">
        <f ca="1">SUM(INDIRECT(IMPORT_VAR[TABLENAME]&amp;"[@a"&amp;$1:$1-1&amp;"]"),INDIRECT(IMPORT_VAR[TABLENAME]&amp;"[@c"&amp;$1:$1-1&amp;"]"))</f>
        <v>1</v>
      </c>
      <c r="P850" s="33"/>
      <c r="Q850" s="41" t="str">
        <f>IF(IMPORT[[#This Row],[b3]]="","",IMPORT[[#This Row],[b3]]-IMPORT[[#This Row],[a3]])</f>
        <v/>
      </c>
      <c r="R850" s="40">
        <f ca="1">SUM(INDIRECT(IMPORT_VAR[TABLENAME]&amp;"[@a"&amp;$1:$1-1&amp;"]"),INDIRECT(IMPORT_VAR[TABLENAME]&amp;"[@c"&amp;$1:$1-1&amp;"]"))</f>
        <v>1</v>
      </c>
      <c r="S850" s="33"/>
      <c r="T850" s="41" t="str">
        <f>IF(IMPORT[[#This Row],[b4]]="","",IMPORT[[#This Row],[b4]]-IMPORT[[#This Row],[a4]])</f>
        <v/>
      </c>
      <c r="U850" s="40">
        <f ca="1">SUM(INDIRECT(IMPORT_VAR[TABLENAME]&amp;"[@a"&amp;$1:$1-1&amp;"]"),INDIRECT(IMPORT_VAR[TABLENAME]&amp;"[@c"&amp;$1:$1-1&amp;"]"))</f>
        <v>1</v>
      </c>
      <c r="V850" s="41"/>
      <c r="W850" s="31"/>
      <c r="X850" s="54" t="str">
        <f>IF(IMPORT[[#This Row],[b5]]="","",IMPORT[[#This Row],[b5]]-IMPORT[[#This Row],[a5]])</f>
        <v/>
      </c>
      <c r="Y850" s="50">
        <f ca="1">SUM(INDIRECT(IMPORT_VAR[TABLENAME]&amp;"[@a"&amp;$1:$1-1&amp;"]"),INDIRECT(IMPORT_VAR[TABLENAME]&amp;"[@c"&amp;$1:$1-1&amp;"]"))</f>
        <v>1</v>
      </c>
      <c r="Z850" s="51" t="s">
        <v>5707</v>
      </c>
      <c r="AA850" s="51" t="s">
        <v>4264</v>
      </c>
      <c r="AB850" s="51"/>
      <c r="AC850" s="51" t="str">
        <f>CONCATENATE(IMPORT[[#This Row],[1]]," ",IMPORT[[#This Row],[2]],IF(IMPORT[[#This Row],[3]]="","",CONCATENATE(" ",IMPORT[[#This Row],[3]])))</f>
        <v>Pensil Case BH-227</v>
      </c>
      <c r="AD850" s="51" t="str">
        <f>CONCATENATE("Import ",IMPORT[[#This Row],[Ket]])</f>
        <v>Import D6</v>
      </c>
      <c r="AE850" s="52">
        <v>120</v>
      </c>
      <c r="AF850" s="52" t="s">
        <v>5118</v>
      </c>
      <c r="AG850" s="52" t="s">
        <v>5780</v>
      </c>
      <c r="AH850" s="52">
        <f ca="1">IMPORT[[#This Row],[C]]</f>
        <v>1</v>
      </c>
      <c r="AI850" s="126" t="str">
        <f>CONCATENATE(IMPORT[[#This Row],[6]]," ",IMPORT[[#This Row],[7]])</f>
        <v>120 PCS</v>
      </c>
    </row>
    <row r="851" spans="1:35">
      <c r="A851" s="102">
        <v>849</v>
      </c>
      <c r="B851" s="39">
        <f ca="1">IF(IMPORT[[#This Row],[C]]&lt;1,"",ROW()-2)</f>
        <v>849</v>
      </c>
      <c r="C851" s="57" t="s">
        <v>4169</v>
      </c>
      <c r="D851" s="31" t="s">
        <v>3052</v>
      </c>
      <c r="E851" s="31">
        <v>1152</v>
      </c>
      <c r="F851" s="39">
        <f ca="1">IMPORT[TT]</f>
        <v>7</v>
      </c>
      <c r="G851" s="31" t="s">
        <v>4449</v>
      </c>
      <c r="H851" s="31" t="s">
        <v>4448</v>
      </c>
      <c r="I851" s="40">
        <v>7</v>
      </c>
      <c r="K851" s="39" t="str">
        <f>IF(IMPORT[[#This Row],[b1]]="","",IMPORT[[#This Row],[b1]]-IMPORT[[#This Row],[a1]])</f>
        <v/>
      </c>
      <c r="L851" s="40">
        <f ca="1">SUM(INDIRECT(IMPORT_VAR[TABLENAME]&amp;"[@a"&amp;$1:$1-1&amp;"]"),INDIRECT(IMPORT_VAR[TABLENAME]&amp;"[@c"&amp;$1:$1-1&amp;"]"))</f>
        <v>7</v>
      </c>
      <c r="M851" s="31"/>
      <c r="N851" s="39" t="str">
        <f>IF(IMPORT[[#This Row],[b2]]="","",IMPORT[[#This Row],[b2]]-IMPORT[[#This Row],[a2]])</f>
        <v/>
      </c>
      <c r="O851" s="40">
        <f ca="1">SUM(INDIRECT(IMPORT_VAR[TABLENAME]&amp;"[@a"&amp;$1:$1-1&amp;"]"),INDIRECT(IMPORT_VAR[TABLENAME]&amp;"[@c"&amp;$1:$1-1&amp;"]"))</f>
        <v>7</v>
      </c>
      <c r="P851" s="33"/>
      <c r="Q851" s="41" t="str">
        <f>IF(IMPORT[[#This Row],[b3]]="","",IMPORT[[#This Row],[b3]]-IMPORT[[#This Row],[a3]])</f>
        <v/>
      </c>
      <c r="R851" s="40">
        <f ca="1">SUM(INDIRECT(IMPORT_VAR[TABLENAME]&amp;"[@a"&amp;$1:$1-1&amp;"]"),INDIRECT(IMPORT_VAR[TABLENAME]&amp;"[@c"&amp;$1:$1-1&amp;"]"))</f>
        <v>7</v>
      </c>
      <c r="S851" s="33"/>
      <c r="T851" s="41" t="str">
        <f>IF(IMPORT[[#This Row],[b4]]="","",IMPORT[[#This Row],[b4]]-IMPORT[[#This Row],[a4]])</f>
        <v/>
      </c>
      <c r="U851" s="40">
        <f ca="1">SUM(INDIRECT(IMPORT_VAR[TABLENAME]&amp;"[@a"&amp;$1:$1-1&amp;"]"),INDIRECT(IMPORT_VAR[TABLENAME]&amp;"[@c"&amp;$1:$1-1&amp;"]"))</f>
        <v>7</v>
      </c>
      <c r="V851" s="41"/>
      <c r="W851" s="31"/>
      <c r="X851" s="54" t="str">
        <f>IF(IMPORT[[#This Row],[b5]]="","",IMPORT[[#This Row],[b5]]-IMPORT[[#This Row],[a5]])</f>
        <v/>
      </c>
      <c r="Y851" s="50">
        <f ca="1">SUM(INDIRECT(IMPORT_VAR[TABLENAME]&amp;"[@a"&amp;$1:$1-1&amp;"]"),INDIRECT(IMPORT_VAR[TABLENAME]&amp;"[@c"&amp;$1:$1-1&amp;"]"))</f>
        <v>7</v>
      </c>
      <c r="Z851" s="51" t="s">
        <v>3052</v>
      </c>
      <c r="AA851" s="51" t="s">
        <v>4169</v>
      </c>
      <c r="AB851" s="51"/>
      <c r="AC851" s="51" t="str">
        <f>CONCATENATE(IMPORT[[#This Row],[1]]," ",IMPORT[[#This Row],[2]],IF(IMPORT[[#This Row],[3]]="","",CONCATENATE(" ",IMPORT[[#This Row],[3]])))</f>
        <v>Sticker XTQ-F</v>
      </c>
      <c r="AD851" s="51" t="str">
        <f>CONCATENATE("Import ",IMPORT[[#This Row],[Ket]])</f>
        <v>Import D7</v>
      </c>
      <c r="AE851" s="52">
        <v>1152</v>
      </c>
      <c r="AF851" s="52" t="s">
        <v>5118</v>
      </c>
      <c r="AG851" s="52" t="s">
        <v>5780</v>
      </c>
      <c r="AH851" s="52">
        <f ca="1">IMPORT[[#This Row],[C]]</f>
        <v>7</v>
      </c>
      <c r="AI851" s="126" t="str">
        <f>CONCATENATE(IMPORT[[#This Row],[6]]," ",IMPORT[[#This Row],[7]])</f>
        <v>1152 PCS</v>
      </c>
    </row>
    <row r="852" spans="1:35">
      <c r="A852" s="102">
        <v>850</v>
      </c>
      <c r="B852" s="39">
        <f ca="1">IF(IMPORT[[#This Row],[C]]&lt;1,"",ROW()-2)</f>
        <v>850</v>
      </c>
      <c r="C852" s="57" t="s">
        <v>4170</v>
      </c>
      <c r="D852" s="31" t="s">
        <v>3052</v>
      </c>
      <c r="E852" s="31">
        <v>2880</v>
      </c>
      <c r="F852" s="39">
        <f ca="1">IMPORT[TT]</f>
        <v>10</v>
      </c>
      <c r="G852" s="31" t="s">
        <v>4451</v>
      </c>
      <c r="H852" s="31" t="s">
        <v>4448</v>
      </c>
      <c r="I852" s="40">
        <v>10</v>
      </c>
      <c r="K852" s="39" t="str">
        <f>IF(IMPORT[[#This Row],[b1]]="","",IMPORT[[#This Row],[b1]]-IMPORT[[#This Row],[a1]])</f>
        <v/>
      </c>
      <c r="L852" s="40">
        <f ca="1">SUM(INDIRECT(IMPORT_VAR[TABLENAME]&amp;"[@a"&amp;$1:$1-1&amp;"]"),INDIRECT(IMPORT_VAR[TABLENAME]&amp;"[@c"&amp;$1:$1-1&amp;"]"))</f>
        <v>10</v>
      </c>
      <c r="M852" s="31"/>
      <c r="N852" s="39" t="str">
        <f>IF(IMPORT[[#This Row],[b2]]="","",IMPORT[[#This Row],[b2]]-IMPORT[[#This Row],[a2]])</f>
        <v/>
      </c>
      <c r="O852" s="40">
        <f ca="1">SUM(INDIRECT(IMPORT_VAR[TABLENAME]&amp;"[@a"&amp;$1:$1-1&amp;"]"),INDIRECT(IMPORT_VAR[TABLENAME]&amp;"[@c"&amp;$1:$1-1&amp;"]"))</f>
        <v>10</v>
      </c>
      <c r="P852" s="33"/>
      <c r="Q852" s="41" t="str">
        <f>IF(IMPORT[[#This Row],[b3]]="","",IMPORT[[#This Row],[b3]]-IMPORT[[#This Row],[a3]])</f>
        <v/>
      </c>
      <c r="R852" s="40">
        <f ca="1">SUM(INDIRECT(IMPORT_VAR[TABLENAME]&amp;"[@a"&amp;$1:$1-1&amp;"]"),INDIRECT(IMPORT_VAR[TABLENAME]&amp;"[@c"&amp;$1:$1-1&amp;"]"))</f>
        <v>10</v>
      </c>
      <c r="S852" s="33"/>
      <c r="T852" s="41" t="str">
        <f>IF(IMPORT[[#This Row],[b4]]="","",IMPORT[[#This Row],[b4]]-IMPORT[[#This Row],[a4]])</f>
        <v/>
      </c>
      <c r="U852" s="40">
        <f ca="1">SUM(INDIRECT(IMPORT_VAR[TABLENAME]&amp;"[@a"&amp;$1:$1-1&amp;"]"),INDIRECT(IMPORT_VAR[TABLENAME]&amp;"[@c"&amp;$1:$1-1&amp;"]"))</f>
        <v>10</v>
      </c>
      <c r="V852" s="41"/>
      <c r="W852" s="31"/>
      <c r="X852" s="54" t="str">
        <f>IF(IMPORT[[#This Row],[b5]]="","",IMPORT[[#This Row],[b5]]-IMPORT[[#This Row],[a5]])</f>
        <v/>
      </c>
      <c r="Y852" s="50">
        <f ca="1">SUM(INDIRECT(IMPORT_VAR[TABLENAME]&amp;"[@a"&amp;$1:$1-1&amp;"]"),INDIRECT(IMPORT_VAR[TABLENAME]&amp;"[@c"&amp;$1:$1-1&amp;"]"))</f>
        <v>10</v>
      </c>
      <c r="Z852" s="51" t="s">
        <v>3052</v>
      </c>
      <c r="AA852" s="51" t="s">
        <v>4170</v>
      </c>
      <c r="AB852" s="51"/>
      <c r="AC852" s="51" t="str">
        <f>CONCATENATE(IMPORT[[#This Row],[1]]," ",IMPORT[[#This Row],[2]],IF(IMPORT[[#This Row],[3]]="","",CONCATENATE(" ",IMPORT[[#This Row],[3]])))</f>
        <v>Sticker KL-AH</v>
      </c>
      <c r="AD852" s="51" t="str">
        <f>CONCATENATE("Import ",IMPORT[[#This Row],[Ket]])</f>
        <v>Import D7</v>
      </c>
      <c r="AE852" s="52">
        <v>2880</v>
      </c>
      <c r="AF852" s="52" t="s">
        <v>5118</v>
      </c>
      <c r="AG852" s="52" t="s">
        <v>5780</v>
      </c>
      <c r="AH852" s="52">
        <f ca="1">IMPORT[[#This Row],[C]]</f>
        <v>10</v>
      </c>
      <c r="AI852" s="126" t="str">
        <f>CONCATENATE(IMPORT[[#This Row],[6]]," ",IMPORT[[#This Row],[7]])</f>
        <v>2880 PCS</v>
      </c>
    </row>
    <row r="853" spans="1:35">
      <c r="A853" s="102">
        <v>851</v>
      </c>
      <c r="B853" s="39">
        <f ca="1">IF(IMPORT[[#This Row],[C]]&lt;1,"",ROW()-2)</f>
        <v>851</v>
      </c>
      <c r="C853" s="57" t="s">
        <v>4171</v>
      </c>
      <c r="D853" s="31" t="s">
        <v>3052</v>
      </c>
      <c r="E853" s="31">
        <v>384</v>
      </c>
      <c r="F853" s="39">
        <f ca="1">IMPORT[TT]</f>
        <v>9</v>
      </c>
      <c r="G853" s="31"/>
      <c r="H853" s="31" t="s">
        <v>4448</v>
      </c>
      <c r="I853" s="40">
        <v>9</v>
      </c>
      <c r="K853" s="39" t="str">
        <f>IF(IMPORT[[#This Row],[b1]]="","",IMPORT[[#This Row],[b1]]-IMPORT[[#This Row],[a1]])</f>
        <v/>
      </c>
      <c r="L853" s="40">
        <f ca="1">SUM(INDIRECT(IMPORT_VAR[TABLENAME]&amp;"[@a"&amp;$1:$1-1&amp;"]"),INDIRECT(IMPORT_VAR[TABLENAME]&amp;"[@c"&amp;$1:$1-1&amp;"]"))</f>
        <v>9</v>
      </c>
      <c r="M853" s="31"/>
      <c r="N853" s="39" t="str">
        <f>IF(IMPORT[[#This Row],[b2]]="","",IMPORT[[#This Row],[b2]]-IMPORT[[#This Row],[a2]])</f>
        <v/>
      </c>
      <c r="O853" s="40">
        <f ca="1">SUM(INDIRECT(IMPORT_VAR[TABLENAME]&amp;"[@a"&amp;$1:$1-1&amp;"]"),INDIRECT(IMPORT_VAR[TABLENAME]&amp;"[@c"&amp;$1:$1-1&amp;"]"))</f>
        <v>9</v>
      </c>
      <c r="P853" s="33"/>
      <c r="Q853" s="41" t="str">
        <f>IF(IMPORT[[#This Row],[b3]]="","",IMPORT[[#This Row],[b3]]-IMPORT[[#This Row],[a3]])</f>
        <v/>
      </c>
      <c r="R853" s="40">
        <f ca="1">SUM(INDIRECT(IMPORT_VAR[TABLENAME]&amp;"[@a"&amp;$1:$1-1&amp;"]"),INDIRECT(IMPORT_VAR[TABLENAME]&amp;"[@c"&amp;$1:$1-1&amp;"]"))</f>
        <v>9</v>
      </c>
      <c r="S853" s="33"/>
      <c r="T853" s="41" t="str">
        <f>IF(IMPORT[[#This Row],[b4]]="","",IMPORT[[#This Row],[b4]]-IMPORT[[#This Row],[a4]])</f>
        <v/>
      </c>
      <c r="U853" s="40">
        <f ca="1">SUM(INDIRECT(IMPORT_VAR[TABLENAME]&amp;"[@a"&amp;$1:$1-1&amp;"]"),INDIRECT(IMPORT_VAR[TABLENAME]&amp;"[@c"&amp;$1:$1-1&amp;"]"))</f>
        <v>9</v>
      </c>
      <c r="V853" s="41"/>
      <c r="W853" s="31"/>
      <c r="X853" s="54" t="str">
        <f>IF(IMPORT[[#This Row],[b5]]="","",IMPORT[[#This Row],[b5]]-IMPORT[[#This Row],[a5]])</f>
        <v/>
      </c>
      <c r="Y853" s="50">
        <f ca="1">SUM(INDIRECT(IMPORT_VAR[TABLENAME]&amp;"[@a"&amp;$1:$1-1&amp;"]"),INDIRECT(IMPORT_VAR[TABLENAME]&amp;"[@c"&amp;$1:$1-1&amp;"]"))</f>
        <v>9</v>
      </c>
      <c r="Z853" s="51" t="s">
        <v>3052</v>
      </c>
      <c r="AA853" s="51" t="s">
        <v>4171</v>
      </c>
      <c r="AB853" s="51"/>
      <c r="AC853" s="51" t="str">
        <f>CONCATENATE(IMPORT[[#This Row],[1]]," ",IMPORT[[#This Row],[2]],IF(IMPORT[[#This Row],[3]]="","",CONCATENATE(" ",IMPORT[[#This Row],[3]])))</f>
        <v>Sticker QJF-A</v>
      </c>
      <c r="AD853" s="51" t="str">
        <f>CONCATENATE("Import ",IMPORT[[#This Row],[Ket]])</f>
        <v>Import D7</v>
      </c>
      <c r="AE853" s="52">
        <v>384</v>
      </c>
      <c r="AF853" s="52" t="s">
        <v>5118</v>
      </c>
      <c r="AG853" s="52" t="s">
        <v>5780</v>
      </c>
      <c r="AH853" s="52">
        <f ca="1">IMPORT[[#This Row],[C]]</f>
        <v>9</v>
      </c>
      <c r="AI853" s="126" t="str">
        <f>CONCATENATE(IMPORT[[#This Row],[6]]," ",IMPORT[[#This Row],[7]])</f>
        <v>384 PCS</v>
      </c>
    </row>
    <row r="854" spans="1:35">
      <c r="A854" s="102">
        <v>852</v>
      </c>
      <c r="B854" s="39">
        <f ca="1">IF(IMPORT[[#This Row],[C]]&lt;1,"",ROW()-2)</f>
        <v>852</v>
      </c>
      <c r="C854" s="57" t="s">
        <v>4172</v>
      </c>
      <c r="D854" s="31" t="s">
        <v>3052</v>
      </c>
      <c r="E854" s="31">
        <v>224</v>
      </c>
      <c r="F854" s="39">
        <f ca="1">IMPORT[TT]</f>
        <v>76</v>
      </c>
      <c r="G854" s="31"/>
      <c r="H854" s="31" t="s">
        <v>4448</v>
      </c>
      <c r="I854" s="40">
        <v>76</v>
      </c>
      <c r="K854" s="39" t="str">
        <f>IF(IMPORT[[#This Row],[b1]]="","",IMPORT[[#This Row],[b1]]-IMPORT[[#This Row],[a1]])</f>
        <v/>
      </c>
      <c r="L854" s="40">
        <f ca="1">SUM(INDIRECT(IMPORT_VAR[TABLENAME]&amp;"[@a"&amp;$1:$1-1&amp;"]"),INDIRECT(IMPORT_VAR[TABLENAME]&amp;"[@c"&amp;$1:$1-1&amp;"]"))</f>
        <v>76</v>
      </c>
      <c r="M854" s="31"/>
      <c r="N854" s="39" t="str">
        <f>IF(IMPORT[[#This Row],[b2]]="","",IMPORT[[#This Row],[b2]]-IMPORT[[#This Row],[a2]])</f>
        <v/>
      </c>
      <c r="O854" s="40">
        <f ca="1">SUM(INDIRECT(IMPORT_VAR[TABLENAME]&amp;"[@a"&amp;$1:$1-1&amp;"]"),INDIRECT(IMPORT_VAR[TABLENAME]&amp;"[@c"&amp;$1:$1-1&amp;"]"))</f>
        <v>76</v>
      </c>
      <c r="P854" s="33"/>
      <c r="Q854" s="41" t="str">
        <f>IF(IMPORT[[#This Row],[b3]]="","",IMPORT[[#This Row],[b3]]-IMPORT[[#This Row],[a3]])</f>
        <v/>
      </c>
      <c r="R854" s="40">
        <f ca="1">SUM(INDIRECT(IMPORT_VAR[TABLENAME]&amp;"[@a"&amp;$1:$1-1&amp;"]"),INDIRECT(IMPORT_VAR[TABLENAME]&amp;"[@c"&amp;$1:$1-1&amp;"]"))</f>
        <v>76</v>
      </c>
      <c r="S854" s="33"/>
      <c r="T854" s="41" t="str">
        <f>IF(IMPORT[[#This Row],[b4]]="","",IMPORT[[#This Row],[b4]]-IMPORT[[#This Row],[a4]])</f>
        <v/>
      </c>
      <c r="U854" s="40">
        <f ca="1">SUM(INDIRECT(IMPORT_VAR[TABLENAME]&amp;"[@a"&amp;$1:$1-1&amp;"]"),INDIRECT(IMPORT_VAR[TABLENAME]&amp;"[@c"&amp;$1:$1-1&amp;"]"))</f>
        <v>76</v>
      </c>
      <c r="V854" s="41"/>
      <c r="W854" s="31"/>
      <c r="X854" s="54" t="str">
        <f>IF(IMPORT[[#This Row],[b5]]="","",IMPORT[[#This Row],[b5]]-IMPORT[[#This Row],[a5]])</f>
        <v/>
      </c>
      <c r="Y854" s="50">
        <f ca="1">SUM(INDIRECT(IMPORT_VAR[TABLENAME]&amp;"[@a"&amp;$1:$1-1&amp;"]"),INDIRECT(IMPORT_VAR[TABLENAME]&amp;"[@c"&amp;$1:$1-1&amp;"]"))</f>
        <v>76</v>
      </c>
      <c r="Z854" s="51" t="s">
        <v>3052</v>
      </c>
      <c r="AA854" s="51" t="s">
        <v>4172</v>
      </c>
      <c r="AB854" s="51"/>
      <c r="AC854" s="51" t="str">
        <f>CONCATENATE(IMPORT[[#This Row],[1]]," ",IMPORT[[#This Row],[2]],IF(IMPORT[[#This Row],[3]]="","",CONCATENATE(" ",IMPORT[[#This Row],[3]])))</f>
        <v>Sticker JBE-SA</v>
      </c>
      <c r="AD854" s="51" t="str">
        <f>CONCATENATE("Import ",IMPORT[[#This Row],[Ket]])</f>
        <v>Import D7</v>
      </c>
      <c r="AE854" s="52">
        <v>224</v>
      </c>
      <c r="AF854" s="52" t="s">
        <v>5118</v>
      </c>
      <c r="AG854" s="52" t="s">
        <v>5780</v>
      </c>
      <c r="AH854" s="52">
        <f ca="1">IMPORT[[#This Row],[C]]</f>
        <v>76</v>
      </c>
      <c r="AI854" s="126" t="str">
        <f>CONCATENATE(IMPORT[[#This Row],[6]]," ",IMPORT[[#This Row],[7]])</f>
        <v>224 PCS</v>
      </c>
    </row>
    <row r="855" spans="1:35">
      <c r="A855" s="102">
        <v>853</v>
      </c>
      <c r="B855" s="39">
        <f ca="1">IF(IMPORT[[#This Row],[C]]&lt;1,"",ROW()-2)</f>
        <v>853</v>
      </c>
      <c r="C855" s="57" t="s">
        <v>4173</v>
      </c>
      <c r="D855" s="31" t="s">
        <v>3052</v>
      </c>
      <c r="E855" s="31">
        <v>200</v>
      </c>
      <c r="F855" s="39">
        <f ca="1">IMPORT[TT]</f>
        <v>3</v>
      </c>
      <c r="G855" s="31"/>
      <c r="H855" s="31" t="s">
        <v>4448</v>
      </c>
      <c r="I855" s="40">
        <v>3</v>
      </c>
      <c r="K855" s="39" t="str">
        <f>IF(IMPORT[[#This Row],[b1]]="","",IMPORT[[#This Row],[b1]]-IMPORT[[#This Row],[a1]])</f>
        <v/>
      </c>
      <c r="L855" s="40">
        <f ca="1">SUM(INDIRECT(IMPORT_VAR[TABLENAME]&amp;"[@a"&amp;$1:$1-1&amp;"]"),INDIRECT(IMPORT_VAR[TABLENAME]&amp;"[@c"&amp;$1:$1-1&amp;"]"))</f>
        <v>3</v>
      </c>
      <c r="M855" s="31"/>
      <c r="N855" s="39" t="str">
        <f>IF(IMPORT[[#This Row],[b2]]="","",IMPORT[[#This Row],[b2]]-IMPORT[[#This Row],[a2]])</f>
        <v/>
      </c>
      <c r="O855" s="40">
        <f ca="1">SUM(INDIRECT(IMPORT_VAR[TABLENAME]&amp;"[@a"&amp;$1:$1-1&amp;"]"),INDIRECT(IMPORT_VAR[TABLENAME]&amp;"[@c"&amp;$1:$1-1&amp;"]"))</f>
        <v>3</v>
      </c>
      <c r="P855" s="33"/>
      <c r="Q855" s="41" t="str">
        <f>IF(IMPORT[[#This Row],[b3]]="","",IMPORT[[#This Row],[b3]]-IMPORT[[#This Row],[a3]])</f>
        <v/>
      </c>
      <c r="R855" s="40">
        <f ca="1">SUM(INDIRECT(IMPORT_VAR[TABLENAME]&amp;"[@a"&amp;$1:$1-1&amp;"]"),INDIRECT(IMPORT_VAR[TABLENAME]&amp;"[@c"&amp;$1:$1-1&amp;"]"))</f>
        <v>3</v>
      </c>
      <c r="S855" s="33"/>
      <c r="T855" s="41" t="str">
        <f>IF(IMPORT[[#This Row],[b4]]="","",IMPORT[[#This Row],[b4]]-IMPORT[[#This Row],[a4]])</f>
        <v/>
      </c>
      <c r="U855" s="40">
        <f ca="1">SUM(INDIRECT(IMPORT_VAR[TABLENAME]&amp;"[@a"&amp;$1:$1-1&amp;"]"),INDIRECT(IMPORT_VAR[TABLENAME]&amp;"[@c"&amp;$1:$1-1&amp;"]"))</f>
        <v>3</v>
      </c>
      <c r="V855" s="41"/>
      <c r="W855" s="31"/>
      <c r="X855" s="54" t="str">
        <f>IF(IMPORT[[#This Row],[b5]]="","",IMPORT[[#This Row],[b5]]-IMPORT[[#This Row],[a5]])</f>
        <v/>
      </c>
      <c r="Y855" s="50">
        <f ca="1">SUM(INDIRECT(IMPORT_VAR[TABLENAME]&amp;"[@a"&amp;$1:$1-1&amp;"]"),INDIRECT(IMPORT_VAR[TABLENAME]&amp;"[@c"&amp;$1:$1-1&amp;"]"))</f>
        <v>3</v>
      </c>
      <c r="Z855" s="51" t="s">
        <v>3052</v>
      </c>
      <c r="AA855" s="51" t="s">
        <v>4173</v>
      </c>
      <c r="AB855" s="51"/>
      <c r="AC855" s="51" t="str">
        <f>CONCATENATE(IMPORT[[#This Row],[1]]," ",IMPORT[[#This Row],[2]],IF(IMPORT[[#This Row],[3]]="","",CONCATENATE(" ",IMPORT[[#This Row],[3]])))</f>
        <v>Sticker DH-2356</v>
      </c>
      <c r="AD855" s="51" t="str">
        <f>CONCATENATE("Import ",IMPORT[[#This Row],[Ket]])</f>
        <v>Import D7</v>
      </c>
      <c r="AE855" s="52">
        <v>200</v>
      </c>
      <c r="AF855" s="52" t="s">
        <v>5118</v>
      </c>
      <c r="AG855" s="52" t="s">
        <v>5780</v>
      </c>
      <c r="AH855" s="52">
        <f ca="1">IMPORT[[#This Row],[C]]</f>
        <v>3</v>
      </c>
      <c r="AI855" s="126" t="str">
        <f>CONCATENATE(IMPORT[[#This Row],[6]]," ",IMPORT[[#This Row],[7]])</f>
        <v>200 PCS</v>
      </c>
    </row>
    <row r="856" spans="1:35">
      <c r="A856" s="102">
        <v>854</v>
      </c>
      <c r="B856" s="39">
        <f ca="1">IF(IMPORT[[#This Row],[C]]&lt;1,"",ROW()-2)</f>
        <v>854</v>
      </c>
      <c r="C856" s="57" t="s">
        <v>4422</v>
      </c>
      <c r="D856" s="31" t="s">
        <v>3052</v>
      </c>
      <c r="E856" s="31">
        <v>3000</v>
      </c>
      <c r="F856" s="39">
        <f ca="1">IMPORT[TT]</f>
        <v>9</v>
      </c>
      <c r="G856" s="31"/>
      <c r="H856" s="31" t="s">
        <v>4448</v>
      </c>
      <c r="I856" s="40">
        <v>9</v>
      </c>
      <c r="K856" s="39" t="str">
        <f>IF(IMPORT[[#This Row],[b1]]="","",IMPORT[[#This Row],[b1]]-IMPORT[[#This Row],[a1]])</f>
        <v/>
      </c>
      <c r="L856" s="40">
        <f ca="1">SUM(INDIRECT(IMPORT_VAR[TABLENAME]&amp;"[@a"&amp;$1:$1-1&amp;"]"),INDIRECT(IMPORT_VAR[TABLENAME]&amp;"[@c"&amp;$1:$1-1&amp;"]"))</f>
        <v>9</v>
      </c>
      <c r="M856" s="31"/>
      <c r="N856" s="39" t="str">
        <f>IF(IMPORT[[#This Row],[b2]]="","",IMPORT[[#This Row],[b2]]-IMPORT[[#This Row],[a2]])</f>
        <v/>
      </c>
      <c r="O856" s="40">
        <f ca="1">SUM(INDIRECT(IMPORT_VAR[TABLENAME]&amp;"[@a"&amp;$1:$1-1&amp;"]"),INDIRECT(IMPORT_VAR[TABLENAME]&amp;"[@c"&amp;$1:$1-1&amp;"]"))</f>
        <v>9</v>
      </c>
      <c r="P856" s="33"/>
      <c r="Q856" s="41" t="str">
        <f>IF(IMPORT[[#This Row],[b3]]="","",IMPORT[[#This Row],[b3]]-IMPORT[[#This Row],[a3]])</f>
        <v/>
      </c>
      <c r="R856" s="40">
        <f ca="1">SUM(INDIRECT(IMPORT_VAR[TABLENAME]&amp;"[@a"&amp;$1:$1-1&amp;"]"),INDIRECT(IMPORT_VAR[TABLENAME]&amp;"[@c"&amp;$1:$1-1&amp;"]"))</f>
        <v>9</v>
      </c>
      <c r="S856" s="33"/>
      <c r="T856" s="41" t="str">
        <f>IF(IMPORT[[#This Row],[b4]]="","",IMPORT[[#This Row],[b4]]-IMPORT[[#This Row],[a4]])</f>
        <v/>
      </c>
      <c r="U856" s="40">
        <f ca="1">SUM(INDIRECT(IMPORT_VAR[TABLENAME]&amp;"[@a"&amp;$1:$1-1&amp;"]"),INDIRECT(IMPORT_VAR[TABLENAME]&amp;"[@c"&amp;$1:$1-1&amp;"]"))</f>
        <v>9</v>
      </c>
      <c r="V856" s="41"/>
      <c r="W856" s="31"/>
      <c r="X856" s="54" t="str">
        <f>IF(IMPORT[[#This Row],[b5]]="","",IMPORT[[#This Row],[b5]]-IMPORT[[#This Row],[a5]])</f>
        <v/>
      </c>
      <c r="Y856" s="50">
        <f ca="1">SUM(INDIRECT(IMPORT_VAR[TABLENAME]&amp;"[@a"&amp;$1:$1-1&amp;"]"),INDIRECT(IMPORT_VAR[TABLENAME]&amp;"[@c"&amp;$1:$1-1&amp;"]"))</f>
        <v>9</v>
      </c>
      <c r="Z856" s="51" t="s">
        <v>3052</v>
      </c>
      <c r="AA856" s="51" t="s">
        <v>4422</v>
      </c>
      <c r="AB856" s="51"/>
      <c r="AC856" s="51" t="str">
        <f>CONCATENATE(IMPORT[[#This Row],[1]]," ",IMPORT[[#This Row],[2]],IF(IMPORT[[#This Row],[3]]="","",CONCATENATE(" ",IMPORT[[#This Row],[3]])))</f>
        <v>Sticker YLD</v>
      </c>
      <c r="AD856" s="51" t="str">
        <f>CONCATENATE("Import ",IMPORT[[#This Row],[Ket]])</f>
        <v>Import D7</v>
      </c>
      <c r="AE856" s="52">
        <v>3000</v>
      </c>
      <c r="AF856" s="52" t="s">
        <v>5118</v>
      </c>
      <c r="AG856" s="52" t="s">
        <v>5780</v>
      </c>
      <c r="AH856" s="52">
        <f ca="1">IMPORT[[#This Row],[C]]</f>
        <v>9</v>
      </c>
      <c r="AI856" s="126" t="str">
        <f>CONCATENATE(IMPORT[[#This Row],[6]]," ",IMPORT[[#This Row],[7]])</f>
        <v>3000 PCS</v>
      </c>
    </row>
    <row r="857" spans="1:35">
      <c r="A857" s="102">
        <v>855</v>
      </c>
      <c r="B857" s="39">
        <f ca="1">IF(IMPORT[[#This Row],[C]]&lt;1,"",ROW()-2)</f>
        <v>855</v>
      </c>
      <c r="C857" s="57" t="s">
        <v>4423</v>
      </c>
      <c r="D857" s="31" t="s">
        <v>3052</v>
      </c>
      <c r="E857" s="31">
        <v>480</v>
      </c>
      <c r="F857" s="39">
        <f ca="1">IMPORT[TT]</f>
        <v>7</v>
      </c>
      <c r="G857" s="31"/>
      <c r="H857" s="31" t="s">
        <v>4448</v>
      </c>
      <c r="I857" s="40">
        <v>7</v>
      </c>
      <c r="K857" s="39" t="str">
        <f>IF(IMPORT[[#This Row],[b1]]="","",IMPORT[[#This Row],[b1]]-IMPORT[[#This Row],[a1]])</f>
        <v/>
      </c>
      <c r="L857" s="40">
        <f ca="1">SUM(INDIRECT(IMPORT_VAR[TABLENAME]&amp;"[@a"&amp;$1:$1-1&amp;"]"),INDIRECT(IMPORT_VAR[TABLENAME]&amp;"[@c"&amp;$1:$1-1&amp;"]"))</f>
        <v>7</v>
      </c>
      <c r="M857" s="31"/>
      <c r="N857" s="39" t="str">
        <f>IF(IMPORT[[#This Row],[b2]]="","",IMPORT[[#This Row],[b2]]-IMPORT[[#This Row],[a2]])</f>
        <v/>
      </c>
      <c r="O857" s="40">
        <f ca="1">SUM(INDIRECT(IMPORT_VAR[TABLENAME]&amp;"[@a"&amp;$1:$1-1&amp;"]"),INDIRECT(IMPORT_VAR[TABLENAME]&amp;"[@c"&amp;$1:$1-1&amp;"]"))</f>
        <v>7</v>
      </c>
      <c r="P857" s="33"/>
      <c r="Q857" s="41" t="str">
        <f>IF(IMPORT[[#This Row],[b3]]="","",IMPORT[[#This Row],[b3]]-IMPORT[[#This Row],[a3]])</f>
        <v/>
      </c>
      <c r="R857" s="40">
        <f ca="1">SUM(INDIRECT(IMPORT_VAR[TABLENAME]&amp;"[@a"&amp;$1:$1-1&amp;"]"),INDIRECT(IMPORT_VAR[TABLENAME]&amp;"[@c"&amp;$1:$1-1&amp;"]"))</f>
        <v>7</v>
      </c>
      <c r="S857" s="33"/>
      <c r="T857" s="41" t="str">
        <f>IF(IMPORT[[#This Row],[b4]]="","",IMPORT[[#This Row],[b4]]-IMPORT[[#This Row],[a4]])</f>
        <v/>
      </c>
      <c r="U857" s="40">
        <f ca="1">SUM(INDIRECT(IMPORT_VAR[TABLENAME]&amp;"[@a"&amp;$1:$1-1&amp;"]"),INDIRECT(IMPORT_VAR[TABLENAME]&amp;"[@c"&amp;$1:$1-1&amp;"]"))</f>
        <v>7</v>
      </c>
      <c r="V857" s="41"/>
      <c r="W857" s="31"/>
      <c r="X857" s="54" t="str">
        <f>IF(IMPORT[[#This Row],[b5]]="","",IMPORT[[#This Row],[b5]]-IMPORT[[#This Row],[a5]])</f>
        <v/>
      </c>
      <c r="Y857" s="50">
        <f ca="1">SUM(INDIRECT(IMPORT_VAR[TABLENAME]&amp;"[@a"&amp;$1:$1-1&amp;"]"),INDIRECT(IMPORT_VAR[TABLENAME]&amp;"[@c"&amp;$1:$1-1&amp;"]"))</f>
        <v>7</v>
      </c>
      <c r="Z857" s="51" t="s">
        <v>3052</v>
      </c>
      <c r="AA857" s="51" t="s">
        <v>4423</v>
      </c>
      <c r="AB857" s="51"/>
      <c r="AC857" s="51" t="str">
        <f>CONCATENATE(IMPORT[[#This Row],[1]]," ",IMPORT[[#This Row],[2]],IF(IMPORT[[#This Row],[3]]="","",CONCATENATE(" ",IMPORT[[#This Row],[3]])))</f>
        <v>Sticker JBE34</v>
      </c>
      <c r="AD857" s="51" t="str">
        <f>CONCATENATE("Import ",IMPORT[[#This Row],[Ket]])</f>
        <v>Import D7</v>
      </c>
      <c r="AE857" s="52">
        <v>480</v>
      </c>
      <c r="AF857" s="52" t="s">
        <v>5118</v>
      </c>
      <c r="AG857" s="52" t="s">
        <v>5780</v>
      </c>
      <c r="AH857" s="52">
        <f ca="1">IMPORT[[#This Row],[C]]</f>
        <v>7</v>
      </c>
      <c r="AI857" s="126" t="str">
        <f>CONCATENATE(IMPORT[[#This Row],[6]]," ",IMPORT[[#This Row],[7]])</f>
        <v>480 PCS</v>
      </c>
    </row>
    <row r="858" spans="1:35">
      <c r="A858" s="102">
        <v>856</v>
      </c>
      <c r="B858" s="39">
        <f ca="1">IF(IMPORT[[#This Row],[C]]&lt;1,"",ROW()-2)</f>
        <v>856</v>
      </c>
      <c r="C858" s="57" t="s">
        <v>4424</v>
      </c>
      <c r="D858" s="31" t="s">
        <v>3052</v>
      </c>
      <c r="E858" s="31">
        <v>384</v>
      </c>
      <c r="F858" s="39">
        <f ca="1">IMPORT[TT]</f>
        <v>7</v>
      </c>
      <c r="G858" s="31" t="s">
        <v>4450</v>
      </c>
      <c r="H858" s="31" t="s">
        <v>4448</v>
      </c>
      <c r="I858" s="40">
        <v>7</v>
      </c>
      <c r="K858" s="39" t="str">
        <f>IF(IMPORT[[#This Row],[b1]]="","",IMPORT[[#This Row],[b1]]-IMPORT[[#This Row],[a1]])</f>
        <v/>
      </c>
      <c r="L858" s="40">
        <f ca="1">SUM(INDIRECT(IMPORT_VAR[TABLENAME]&amp;"[@a"&amp;$1:$1-1&amp;"]"),INDIRECT(IMPORT_VAR[TABLENAME]&amp;"[@c"&amp;$1:$1-1&amp;"]"))</f>
        <v>7</v>
      </c>
      <c r="M858" s="31"/>
      <c r="N858" s="39" t="str">
        <f>IF(IMPORT[[#This Row],[b2]]="","",IMPORT[[#This Row],[b2]]-IMPORT[[#This Row],[a2]])</f>
        <v/>
      </c>
      <c r="O858" s="40">
        <f ca="1">SUM(INDIRECT(IMPORT_VAR[TABLENAME]&amp;"[@a"&amp;$1:$1-1&amp;"]"),INDIRECT(IMPORT_VAR[TABLENAME]&amp;"[@c"&amp;$1:$1-1&amp;"]"))</f>
        <v>7</v>
      </c>
      <c r="P858" s="33"/>
      <c r="Q858" s="41" t="str">
        <f>IF(IMPORT[[#This Row],[b3]]="","",IMPORT[[#This Row],[b3]]-IMPORT[[#This Row],[a3]])</f>
        <v/>
      </c>
      <c r="R858" s="40">
        <f ca="1">SUM(INDIRECT(IMPORT_VAR[TABLENAME]&amp;"[@a"&amp;$1:$1-1&amp;"]"),INDIRECT(IMPORT_VAR[TABLENAME]&amp;"[@c"&amp;$1:$1-1&amp;"]"))</f>
        <v>7</v>
      </c>
      <c r="S858" s="33"/>
      <c r="T858" s="41" t="str">
        <f>IF(IMPORT[[#This Row],[b4]]="","",IMPORT[[#This Row],[b4]]-IMPORT[[#This Row],[a4]])</f>
        <v/>
      </c>
      <c r="U858" s="40">
        <f ca="1">SUM(INDIRECT(IMPORT_VAR[TABLENAME]&amp;"[@a"&amp;$1:$1-1&amp;"]"),INDIRECT(IMPORT_VAR[TABLENAME]&amp;"[@c"&amp;$1:$1-1&amp;"]"))</f>
        <v>7</v>
      </c>
      <c r="V858" s="41"/>
      <c r="W858" s="31"/>
      <c r="X858" s="54" t="str">
        <f>IF(IMPORT[[#This Row],[b5]]="","",IMPORT[[#This Row],[b5]]-IMPORT[[#This Row],[a5]])</f>
        <v/>
      </c>
      <c r="Y858" s="50">
        <f ca="1">SUM(INDIRECT(IMPORT_VAR[TABLENAME]&amp;"[@a"&amp;$1:$1-1&amp;"]"),INDIRECT(IMPORT_VAR[TABLENAME]&amp;"[@c"&amp;$1:$1-1&amp;"]"))</f>
        <v>7</v>
      </c>
      <c r="Z858" s="51" t="s">
        <v>3052</v>
      </c>
      <c r="AA858" s="51" t="s">
        <v>4424</v>
      </c>
      <c r="AB858" s="51"/>
      <c r="AC858" s="51" t="str">
        <f>CONCATENATE(IMPORT[[#This Row],[1]]," ",IMPORT[[#This Row],[2]],IF(IMPORT[[#This Row],[3]]="","",CONCATENATE(" ",IMPORT[[#This Row],[3]])))</f>
        <v>Sticker JBE24</v>
      </c>
      <c r="AD858" s="51" t="str">
        <f>CONCATENATE("Import ",IMPORT[[#This Row],[Ket]])</f>
        <v>Import D7</v>
      </c>
      <c r="AE858" s="52">
        <v>384</v>
      </c>
      <c r="AF858" s="52" t="s">
        <v>5118</v>
      </c>
      <c r="AG858" s="52" t="s">
        <v>5780</v>
      </c>
      <c r="AH858" s="52">
        <f ca="1">IMPORT[[#This Row],[C]]</f>
        <v>7</v>
      </c>
      <c r="AI858" s="126" t="str">
        <f>CONCATENATE(IMPORT[[#This Row],[6]]," ",IMPORT[[#This Row],[7]])</f>
        <v>384 PCS</v>
      </c>
    </row>
    <row r="859" spans="1:35">
      <c r="A859" s="102">
        <v>857</v>
      </c>
      <c r="B859" s="39">
        <f ca="1">IF(IMPORT[[#This Row],[C]]&lt;1,"",ROW()-2)</f>
        <v>857</v>
      </c>
      <c r="C859" s="57" t="s">
        <v>4425</v>
      </c>
      <c r="D859" s="31" t="s">
        <v>3052</v>
      </c>
      <c r="E859" s="31">
        <v>1512</v>
      </c>
      <c r="F859" s="39">
        <f ca="1">IMPORT[TT]</f>
        <v>7</v>
      </c>
      <c r="G859" s="31" t="s">
        <v>4452</v>
      </c>
      <c r="H859" s="31" t="s">
        <v>4448</v>
      </c>
      <c r="I859" s="40">
        <v>7</v>
      </c>
      <c r="K859" s="39" t="str">
        <f>IF(IMPORT[[#This Row],[b1]]="","",IMPORT[[#This Row],[b1]]-IMPORT[[#This Row],[a1]])</f>
        <v/>
      </c>
      <c r="L859" s="40">
        <f ca="1">SUM(INDIRECT(IMPORT_VAR[TABLENAME]&amp;"[@a"&amp;$1:$1-1&amp;"]"),INDIRECT(IMPORT_VAR[TABLENAME]&amp;"[@c"&amp;$1:$1-1&amp;"]"))</f>
        <v>7</v>
      </c>
      <c r="M859" s="31"/>
      <c r="N859" s="39" t="str">
        <f>IF(IMPORT[[#This Row],[b2]]="","",IMPORT[[#This Row],[b2]]-IMPORT[[#This Row],[a2]])</f>
        <v/>
      </c>
      <c r="O859" s="40">
        <f ca="1">SUM(INDIRECT(IMPORT_VAR[TABLENAME]&amp;"[@a"&amp;$1:$1-1&amp;"]"),INDIRECT(IMPORT_VAR[TABLENAME]&amp;"[@c"&amp;$1:$1-1&amp;"]"))</f>
        <v>7</v>
      </c>
      <c r="P859" s="33"/>
      <c r="Q859" s="41" t="str">
        <f>IF(IMPORT[[#This Row],[b3]]="","",IMPORT[[#This Row],[b3]]-IMPORT[[#This Row],[a3]])</f>
        <v/>
      </c>
      <c r="R859" s="40">
        <f ca="1">SUM(INDIRECT(IMPORT_VAR[TABLENAME]&amp;"[@a"&amp;$1:$1-1&amp;"]"),INDIRECT(IMPORT_VAR[TABLENAME]&amp;"[@c"&amp;$1:$1-1&amp;"]"))</f>
        <v>7</v>
      </c>
      <c r="S859" s="33"/>
      <c r="T859" s="41" t="str">
        <f>IF(IMPORT[[#This Row],[b4]]="","",IMPORT[[#This Row],[b4]]-IMPORT[[#This Row],[a4]])</f>
        <v/>
      </c>
      <c r="U859" s="40">
        <f ca="1">SUM(INDIRECT(IMPORT_VAR[TABLENAME]&amp;"[@a"&amp;$1:$1-1&amp;"]"),INDIRECT(IMPORT_VAR[TABLENAME]&amp;"[@c"&amp;$1:$1-1&amp;"]"))</f>
        <v>7</v>
      </c>
      <c r="V859" s="41"/>
      <c r="W859" s="31"/>
      <c r="X859" s="54" t="str">
        <f>IF(IMPORT[[#This Row],[b5]]="","",IMPORT[[#This Row],[b5]]-IMPORT[[#This Row],[a5]])</f>
        <v/>
      </c>
      <c r="Y859" s="50">
        <f ca="1">SUM(INDIRECT(IMPORT_VAR[TABLENAME]&amp;"[@a"&amp;$1:$1-1&amp;"]"),INDIRECT(IMPORT_VAR[TABLENAME]&amp;"[@c"&amp;$1:$1-1&amp;"]"))</f>
        <v>7</v>
      </c>
      <c r="Z859" s="51" t="s">
        <v>3052</v>
      </c>
      <c r="AA859" s="51" t="s">
        <v>4425</v>
      </c>
      <c r="AB859" s="51"/>
      <c r="AC859" s="51" t="str">
        <f>CONCATENATE(IMPORT[[#This Row],[1]]," ",IMPORT[[#This Row],[2]],IF(IMPORT[[#This Row],[3]]="","",CONCATENATE(" ",IMPORT[[#This Row],[3]])))</f>
        <v>Sticker XTQ-E</v>
      </c>
      <c r="AD859" s="51" t="str">
        <f>CONCATENATE("Import ",IMPORT[[#This Row],[Ket]])</f>
        <v>Import D7</v>
      </c>
      <c r="AE859" s="52">
        <v>1512</v>
      </c>
      <c r="AF859" s="52" t="s">
        <v>5118</v>
      </c>
      <c r="AG859" s="52" t="s">
        <v>5780</v>
      </c>
      <c r="AH859" s="52">
        <f ca="1">IMPORT[[#This Row],[C]]</f>
        <v>7</v>
      </c>
      <c r="AI859" s="126" t="str">
        <f>CONCATENATE(IMPORT[[#This Row],[6]]," ",IMPORT[[#This Row],[7]])</f>
        <v>1512 PCS</v>
      </c>
    </row>
    <row r="860" spans="1:35">
      <c r="A860" s="102">
        <v>858</v>
      </c>
      <c r="B860" s="39">
        <f ca="1">IF(IMPORT[[#This Row],[C]]&lt;1,"",ROW()-2)</f>
        <v>858</v>
      </c>
      <c r="C860" s="57" t="s">
        <v>4426</v>
      </c>
      <c r="D860" s="31" t="s">
        <v>3052</v>
      </c>
      <c r="E860" s="31">
        <v>2880</v>
      </c>
      <c r="F860" s="39">
        <f ca="1">IMPORT[TT]</f>
        <v>9</v>
      </c>
      <c r="G860" s="31" t="s">
        <v>4453</v>
      </c>
      <c r="H860" s="31" t="s">
        <v>4448</v>
      </c>
      <c r="I860" s="40">
        <v>9</v>
      </c>
      <c r="K860" s="39" t="str">
        <f>IF(IMPORT[[#This Row],[b1]]="","",IMPORT[[#This Row],[b1]]-IMPORT[[#This Row],[a1]])</f>
        <v/>
      </c>
      <c r="L860" s="40">
        <f ca="1">SUM(INDIRECT(IMPORT_VAR[TABLENAME]&amp;"[@a"&amp;$1:$1-1&amp;"]"),INDIRECT(IMPORT_VAR[TABLENAME]&amp;"[@c"&amp;$1:$1-1&amp;"]"))</f>
        <v>9</v>
      </c>
      <c r="M860" s="31"/>
      <c r="N860" s="39" t="str">
        <f>IF(IMPORT[[#This Row],[b2]]="","",IMPORT[[#This Row],[b2]]-IMPORT[[#This Row],[a2]])</f>
        <v/>
      </c>
      <c r="O860" s="40">
        <f ca="1">SUM(INDIRECT(IMPORT_VAR[TABLENAME]&amp;"[@a"&amp;$1:$1-1&amp;"]"),INDIRECT(IMPORT_VAR[TABLENAME]&amp;"[@c"&amp;$1:$1-1&amp;"]"))</f>
        <v>9</v>
      </c>
      <c r="P860" s="33"/>
      <c r="Q860" s="41" t="str">
        <f>IF(IMPORT[[#This Row],[b3]]="","",IMPORT[[#This Row],[b3]]-IMPORT[[#This Row],[a3]])</f>
        <v/>
      </c>
      <c r="R860" s="40">
        <f ca="1">SUM(INDIRECT(IMPORT_VAR[TABLENAME]&amp;"[@a"&amp;$1:$1-1&amp;"]"),INDIRECT(IMPORT_VAR[TABLENAME]&amp;"[@c"&amp;$1:$1-1&amp;"]"))</f>
        <v>9</v>
      </c>
      <c r="S860" s="33"/>
      <c r="T860" s="41" t="str">
        <f>IF(IMPORT[[#This Row],[b4]]="","",IMPORT[[#This Row],[b4]]-IMPORT[[#This Row],[a4]])</f>
        <v/>
      </c>
      <c r="U860" s="40">
        <f ca="1">SUM(INDIRECT(IMPORT_VAR[TABLENAME]&amp;"[@a"&amp;$1:$1-1&amp;"]"),INDIRECT(IMPORT_VAR[TABLENAME]&amp;"[@c"&amp;$1:$1-1&amp;"]"))</f>
        <v>9</v>
      </c>
      <c r="V860" s="41"/>
      <c r="W860" s="31"/>
      <c r="X860" s="54" t="str">
        <f>IF(IMPORT[[#This Row],[b5]]="","",IMPORT[[#This Row],[b5]]-IMPORT[[#This Row],[a5]])</f>
        <v/>
      </c>
      <c r="Y860" s="50">
        <f ca="1">SUM(INDIRECT(IMPORT_VAR[TABLENAME]&amp;"[@a"&amp;$1:$1-1&amp;"]"),INDIRECT(IMPORT_VAR[TABLENAME]&amp;"[@c"&amp;$1:$1-1&amp;"]"))</f>
        <v>9</v>
      </c>
      <c r="Z860" s="51" t="s">
        <v>3052</v>
      </c>
      <c r="AA860" s="51" t="s">
        <v>4426</v>
      </c>
      <c r="AB860" s="51"/>
      <c r="AC860" s="51" t="str">
        <f>CONCATENATE(IMPORT[[#This Row],[1]]," ",IMPORT[[#This Row],[2]],IF(IMPORT[[#This Row],[3]]="","",CONCATENATE(" ",IMPORT[[#This Row],[3]])))</f>
        <v>Sticker JBE- 43</v>
      </c>
      <c r="AD860" s="51" t="str">
        <f>CONCATENATE("Import ",IMPORT[[#This Row],[Ket]])</f>
        <v>Import D7</v>
      </c>
      <c r="AE860" s="52">
        <v>2880</v>
      </c>
      <c r="AF860" s="52" t="s">
        <v>5118</v>
      </c>
      <c r="AG860" s="52" t="s">
        <v>5780</v>
      </c>
      <c r="AH860" s="52">
        <f ca="1">IMPORT[[#This Row],[C]]</f>
        <v>9</v>
      </c>
      <c r="AI860" s="126" t="str">
        <f>CONCATENATE(IMPORT[[#This Row],[6]]," ",IMPORT[[#This Row],[7]])</f>
        <v>2880 PCS</v>
      </c>
    </row>
    <row r="861" spans="1:35">
      <c r="A861" s="102">
        <v>859</v>
      </c>
      <c r="B861" s="39">
        <f ca="1">IF(IMPORT[[#This Row],[C]]&lt;1,"",ROW()-2)</f>
        <v>859</v>
      </c>
      <c r="C861" s="57" t="s">
        <v>4427</v>
      </c>
      <c r="D861" s="31" t="s">
        <v>3052</v>
      </c>
      <c r="E861" s="31">
        <v>1920</v>
      </c>
      <c r="F861" s="39">
        <f ca="1">IMPORT[TT]</f>
        <v>6</v>
      </c>
      <c r="G861" s="31" t="s">
        <v>4454</v>
      </c>
      <c r="H861" s="31" t="s">
        <v>4448</v>
      </c>
      <c r="I861" s="40">
        <v>6</v>
      </c>
      <c r="K861" s="39" t="str">
        <f>IF(IMPORT[[#This Row],[b1]]="","",IMPORT[[#This Row],[b1]]-IMPORT[[#This Row],[a1]])</f>
        <v/>
      </c>
      <c r="L861" s="40">
        <f ca="1">SUM(INDIRECT(IMPORT_VAR[TABLENAME]&amp;"[@a"&amp;$1:$1-1&amp;"]"),INDIRECT(IMPORT_VAR[TABLENAME]&amp;"[@c"&amp;$1:$1-1&amp;"]"))</f>
        <v>6</v>
      </c>
      <c r="M861" s="31"/>
      <c r="N861" s="39" t="str">
        <f>IF(IMPORT[[#This Row],[b2]]="","",IMPORT[[#This Row],[b2]]-IMPORT[[#This Row],[a2]])</f>
        <v/>
      </c>
      <c r="O861" s="40">
        <f ca="1">SUM(INDIRECT(IMPORT_VAR[TABLENAME]&amp;"[@a"&amp;$1:$1-1&amp;"]"),INDIRECT(IMPORT_VAR[TABLENAME]&amp;"[@c"&amp;$1:$1-1&amp;"]"))</f>
        <v>6</v>
      </c>
      <c r="P861" s="33"/>
      <c r="Q861" s="41" t="str">
        <f>IF(IMPORT[[#This Row],[b3]]="","",IMPORT[[#This Row],[b3]]-IMPORT[[#This Row],[a3]])</f>
        <v/>
      </c>
      <c r="R861" s="40">
        <f ca="1">SUM(INDIRECT(IMPORT_VAR[TABLENAME]&amp;"[@a"&amp;$1:$1-1&amp;"]"),INDIRECT(IMPORT_VAR[TABLENAME]&amp;"[@c"&amp;$1:$1-1&amp;"]"))</f>
        <v>6</v>
      </c>
      <c r="S861" s="33"/>
      <c r="T861" s="41" t="str">
        <f>IF(IMPORT[[#This Row],[b4]]="","",IMPORT[[#This Row],[b4]]-IMPORT[[#This Row],[a4]])</f>
        <v/>
      </c>
      <c r="U861" s="40">
        <f ca="1">SUM(INDIRECT(IMPORT_VAR[TABLENAME]&amp;"[@a"&amp;$1:$1-1&amp;"]"),INDIRECT(IMPORT_VAR[TABLENAME]&amp;"[@c"&amp;$1:$1-1&amp;"]"))</f>
        <v>6</v>
      </c>
      <c r="V861" s="41"/>
      <c r="W861" s="31"/>
      <c r="X861" s="54" t="str">
        <f>IF(IMPORT[[#This Row],[b5]]="","",IMPORT[[#This Row],[b5]]-IMPORT[[#This Row],[a5]])</f>
        <v/>
      </c>
      <c r="Y861" s="50">
        <f ca="1">SUM(INDIRECT(IMPORT_VAR[TABLENAME]&amp;"[@a"&amp;$1:$1-1&amp;"]"),INDIRECT(IMPORT_VAR[TABLENAME]&amp;"[@c"&amp;$1:$1-1&amp;"]"))</f>
        <v>6</v>
      </c>
      <c r="Z861" s="51" t="s">
        <v>3052</v>
      </c>
      <c r="AA861" s="51" t="s">
        <v>4427</v>
      </c>
      <c r="AB861" s="51"/>
      <c r="AC861" s="51" t="str">
        <f>CONCATENATE(IMPORT[[#This Row],[1]]," ",IMPORT[[#This Row],[2]],IF(IMPORT[[#This Row],[3]]="","",CONCATENATE(" ",IMPORT[[#This Row],[3]])))</f>
        <v>Sticker JBE-35</v>
      </c>
      <c r="AD861" s="51" t="str">
        <f>CONCATENATE("Import ",IMPORT[[#This Row],[Ket]])</f>
        <v>Import D7</v>
      </c>
      <c r="AE861" s="52">
        <v>1920</v>
      </c>
      <c r="AF861" s="52" t="s">
        <v>5118</v>
      </c>
      <c r="AG861" s="52" t="s">
        <v>5780</v>
      </c>
      <c r="AH861" s="52">
        <f ca="1">IMPORT[[#This Row],[C]]</f>
        <v>6</v>
      </c>
      <c r="AI861" s="126" t="str">
        <f>CONCATENATE(IMPORT[[#This Row],[6]]," ",IMPORT[[#This Row],[7]])</f>
        <v>1920 PCS</v>
      </c>
    </row>
    <row r="862" spans="1:35">
      <c r="A862" s="102">
        <v>860</v>
      </c>
      <c r="B862" s="39">
        <f ca="1">IF(IMPORT[[#This Row],[C]]&lt;1,"",ROW()-2)</f>
        <v>860</v>
      </c>
      <c r="C862" s="57" t="s">
        <v>4428</v>
      </c>
      <c r="D862" s="31" t="s">
        <v>3052</v>
      </c>
      <c r="E862" s="31">
        <v>224</v>
      </c>
      <c r="F862" s="39">
        <f ca="1">IMPORT[TT]</f>
        <v>4</v>
      </c>
      <c r="G862" s="31"/>
      <c r="H862" s="31" t="s">
        <v>4448</v>
      </c>
      <c r="I862" s="40">
        <v>4</v>
      </c>
      <c r="K862" s="39" t="str">
        <f>IF(IMPORT[[#This Row],[b1]]="","",IMPORT[[#This Row],[b1]]-IMPORT[[#This Row],[a1]])</f>
        <v/>
      </c>
      <c r="L862" s="40">
        <f ca="1">SUM(INDIRECT(IMPORT_VAR[TABLENAME]&amp;"[@a"&amp;$1:$1-1&amp;"]"),INDIRECT(IMPORT_VAR[TABLENAME]&amp;"[@c"&amp;$1:$1-1&amp;"]"))</f>
        <v>4</v>
      </c>
      <c r="M862" s="31"/>
      <c r="N862" s="39" t="str">
        <f>IF(IMPORT[[#This Row],[b2]]="","",IMPORT[[#This Row],[b2]]-IMPORT[[#This Row],[a2]])</f>
        <v/>
      </c>
      <c r="O862" s="40">
        <f ca="1">SUM(INDIRECT(IMPORT_VAR[TABLENAME]&amp;"[@a"&amp;$1:$1-1&amp;"]"),INDIRECT(IMPORT_VAR[TABLENAME]&amp;"[@c"&amp;$1:$1-1&amp;"]"))</f>
        <v>4</v>
      </c>
      <c r="P862" s="33"/>
      <c r="Q862" s="41" t="str">
        <f>IF(IMPORT[[#This Row],[b3]]="","",IMPORT[[#This Row],[b3]]-IMPORT[[#This Row],[a3]])</f>
        <v/>
      </c>
      <c r="R862" s="40">
        <f ca="1">SUM(INDIRECT(IMPORT_VAR[TABLENAME]&amp;"[@a"&amp;$1:$1-1&amp;"]"),INDIRECT(IMPORT_VAR[TABLENAME]&amp;"[@c"&amp;$1:$1-1&amp;"]"))</f>
        <v>4</v>
      </c>
      <c r="S862" s="33"/>
      <c r="T862" s="41" t="str">
        <f>IF(IMPORT[[#This Row],[b4]]="","",IMPORT[[#This Row],[b4]]-IMPORT[[#This Row],[a4]])</f>
        <v/>
      </c>
      <c r="U862" s="40">
        <f ca="1">SUM(INDIRECT(IMPORT_VAR[TABLENAME]&amp;"[@a"&amp;$1:$1-1&amp;"]"),INDIRECT(IMPORT_VAR[TABLENAME]&amp;"[@c"&amp;$1:$1-1&amp;"]"))</f>
        <v>4</v>
      </c>
      <c r="V862" s="41"/>
      <c r="W862" s="31"/>
      <c r="X862" s="54" t="str">
        <f>IF(IMPORT[[#This Row],[b5]]="","",IMPORT[[#This Row],[b5]]-IMPORT[[#This Row],[a5]])</f>
        <v/>
      </c>
      <c r="Y862" s="50">
        <f ca="1">SUM(INDIRECT(IMPORT_VAR[TABLENAME]&amp;"[@a"&amp;$1:$1-1&amp;"]"),INDIRECT(IMPORT_VAR[TABLENAME]&amp;"[@c"&amp;$1:$1-1&amp;"]"))</f>
        <v>4</v>
      </c>
      <c r="Z862" s="51" t="s">
        <v>3052</v>
      </c>
      <c r="AA862" s="51" t="s">
        <v>4428</v>
      </c>
      <c r="AB862" s="51"/>
      <c r="AC862" s="51" t="str">
        <f>CONCATENATE(IMPORT[[#This Row],[1]]," ",IMPORT[[#This Row],[2]],IF(IMPORT[[#This Row],[3]]="","",CONCATENATE(" ",IMPORT[[#This Row],[3]])))</f>
        <v>Sticker JBE - SD</v>
      </c>
      <c r="AD862" s="51" t="str">
        <f>CONCATENATE("Import ",IMPORT[[#This Row],[Ket]])</f>
        <v>Import D7</v>
      </c>
      <c r="AE862" s="52">
        <v>224</v>
      </c>
      <c r="AF862" s="52" t="s">
        <v>5118</v>
      </c>
      <c r="AG862" s="52" t="s">
        <v>5780</v>
      </c>
      <c r="AH862" s="52">
        <f ca="1">IMPORT[[#This Row],[C]]</f>
        <v>4</v>
      </c>
      <c r="AI862" s="126" t="str">
        <f>CONCATENATE(IMPORT[[#This Row],[6]]," ",IMPORT[[#This Row],[7]])</f>
        <v>224 PCS</v>
      </c>
    </row>
    <row r="863" spans="1:35">
      <c r="A863" s="102">
        <v>861</v>
      </c>
      <c r="B863" s="39">
        <f ca="1">IF(IMPORT[[#This Row],[C]]&lt;1,"",ROW()-2)</f>
        <v>861</v>
      </c>
      <c r="C863" s="57" t="s">
        <v>4429</v>
      </c>
      <c r="D863" s="31" t="s">
        <v>3052</v>
      </c>
      <c r="E863" s="31">
        <v>272</v>
      </c>
      <c r="F863" s="39">
        <f ca="1">IMPORT[TT]</f>
        <v>4</v>
      </c>
      <c r="G863" s="31"/>
      <c r="H863" s="31" t="s">
        <v>4448</v>
      </c>
      <c r="I863" s="40">
        <v>4</v>
      </c>
      <c r="K863" s="39" t="str">
        <f>IF(IMPORT[[#This Row],[b1]]="","",IMPORT[[#This Row],[b1]]-IMPORT[[#This Row],[a1]])</f>
        <v/>
      </c>
      <c r="L863" s="40">
        <f ca="1">SUM(INDIRECT(IMPORT_VAR[TABLENAME]&amp;"[@a"&amp;$1:$1-1&amp;"]"),INDIRECT(IMPORT_VAR[TABLENAME]&amp;"[@c"&amp;$1:$1-1&amp;"]"))</f>
        <v>4</v>
      </c>
      <c r="M863" s="31"/>
      <c r="N863" s="39" t="str">
        <f>IF(IMPORT[[#This Row],[b2]]="","",IMPORT[[#This Row],[b2]]-IMPORT[[#This Row],[a2]])</f>
        <v/>
      </c>
      <c r="O863" s="40">
        <f ca="1">SUM(INDIRECT(IMPORT_VAR[TABLENAME]&amp;"[@a"&amp;$1:$1-1&amp;"]"),INDIRECT(IMPORT_VAR[TABLENAME]&amp;"[@c"&amp;$1:$1-1&amp;"]"))</f>
        <v>4</v>
      </c>
      <c r="P863" s="33"/>
      <c r="Q863" s="41" t="str">
        <f>IF(IMPORT[[#This Row],[b3]]="","",IMPORT[[#This Row],[b3]]-IMPORT[[#This Row],[a3]])</f>
        <v/>
      </c>
      <c r="R863" s="40">
        <f ca="1">SUM(INDIRECT(IMPORT_VAR[TABLENAME]&amp;"[@a"&amp;$1:$1-1&amp;"]"),INDIRECT(IMPORT_VAR[TABLENAME]&amp;"[@c"&amp;$1:$1-1&amp;"]"))</f>
        <v>4</v>
      </c>
      <c r="S863" s="33"/>
      <c r="T863" s="41" t="str">
        <f>IF(IMPORT[[#This Row],[b4]]="","",IMPORT[[#This Row],[b4]]-IMPORT[[#This Row],[a4]])</f>
        <v/>
      </c>
      <c r="U863" s="40">
        <f ca="1">SUM(INDIRECT(IMPORT_VAR[TABLENAME]&amp;"[@a"&amp;$1:$1-1&amp;"]"),INDIRECT(IMPORT_VAR[TABLENAME]&amp;"[@c"&amp;$1:$1-1&amp;"]"))</f>
        <v>4</v>
      </c>
      <c r="V863" s="41"/>
      <c r="W863" s="31"/>
      <c r="X863" s="54" t="str">
        <f>IF(IMPORT[[#This Row],[b5]]="","",IMPORT[[#This Row],[b5]]-IMPORT[[#This Row],[a5]])</f>
        <v/>
      </c>
      <c r="Y863" s="50">
        <f ca="1">SUM(INDIRECT(IMPORT_VAR[TABLENAME]&amp;"[@a"&amp;$1:$1-1&amp;"]"),INDIRECT(IMPORT_VAR[TABLENAME]&amp;"[@c"&amp;$1:$1-1&amp;"]"))</f>
        <v>4</v>
      </c>
      <c r="Z863" s="51" t="s">
        <v>3052</v>
      </c>
      <c r="AA863" s="51" t="s">
        <v>4429</v>
      </c>
      <c r="AB863" s="51"/>
      <c r="AC863" s="51" t="str">
        <f>CONCATENATE(IMPORT[[#This Row],[1]]," ",IMPORT[[#This Row],[2]],IF(IMPORT[[#This Row],[3]]="","",CONCATENATE(" ",IMPORT[[#This Row],[3]])))</f>
        <v>Sticker KL 63</v>
      </c>
      <c r="AD863" s="51" t="str">
        <f>CONCATENATE("Import ",IMPORT[[#This Row],[Ket]])</f>
        <v>Import D7</v>
      </c>
      <c r="AE863" s="52">
        <v>272</v>
      </c>
      <c r="AF863" s="52" t="s">
        <v>5118</v>
      </c>
      <c r="AG863" s="52" t="s">
        <v>5780</v>
      </c>
      <c r="AH863" s="52">
        <f ca="1">IMPORT[[#This Row],[C]]</f>
        <v>4</v>
      </c>
      <c r="AI863" s="126" t="str">
        <f>CONCATENATE(IMPORT[[#This Row],[6]]," ",IMPORT[[#This Row],[7]])</f>
        <v>272 PCS</v>
      </c>
    </row>
    <row r="864" spans="1:35">
      <c r="A864" s="102">
        <v>862</v>
      </c>
      <c r="B864" s="39">
        <f ca="1">IF(IMPORT[[#This Row],[C]]&lt;1,"",ROW()-2)</f>
        <v>862</v>
      </c>
      <c r="C864" s="57" t="s">
        <v>4430</v>
      </c>
      <c r="D864" s="31" t="s">
        <v>3052</v>
      </c>
      <c r="E864" s="31">
        <v>320</v>
      </c>
      <c r="F864" s="39">
        <f ca="1">IMPORT[TT]</f>
        <v>9</v>
      </c>
      <c r="G864" s="31"/>
      <c r="H864" s="31" t="s">
        <v>4448</v>
      </c>
      <c r="I864" s="40">
        <v>9</v>
      </c>
      <c r="K864" s="39" t="str">
        <f>IF(IMPORT[[#This Row],[b1]]="","",IMPORT[[#This Row],[b1]]-IMPORT[[#This Row],[a1]])</f>
        <v/>
      </c>
      <c r="L864" s="40">
        <f ca="1">SUM(INDIRECT(IMPORT_VAR[TABLENAME]&amp;"[@a"&amp;$1:$1-1&amp;"]"),INDIRECT(IMPORT_VAR[TABLENAME]&amp;"[@c"&amp;$1:$1-1&amp;"]"))</f>
        <v>9</v>
      </c>
      <c r="M864" s="31"/>
      <c r="N864" s="39" t="str">
        <f>IF(IMPORT[[#This Row],[b2]]="","",IMPORT[[#This Row],[b2]]-IMPORT[[#This Row],[a2]])</f>
        <v/>
      </c>
      <c r="O864" s="40">
        <f ca="1">SUM(INDIRECT(IMPORT_VAR[TABLENAME]&amp;"[@a"&amp;$1:$1-1&amp;"]"),INDIRECT(IMPORT_VAR[TABLENAME]&amp;"[@c"&amp;$1:$1-1&amp;"]"))</f>
        <v>9</v>
      </c>
      <c r="P864" s="33"/>
      <c r="Q864" s="41" t="str">
        <f>IF(IMPORT[[#This Row],[b3]]="","",IMPORT[[#This Row],[b3]]-IMPORT[[#This Row],[a3]])</f>
        <v/>
      </c>
      <c r="R864" s="40">
        <f ca="1">SUM(INDIRECT(IMPORT_VAR[TABLENAME]&amp;"[@a"&amp;$1:$1-1&amp;"]"),INDIRECT(IMPORT_VAR[TABLENAME]&amp;"[@c"&amp;$1:$1-1&amp;"]"))</f>
        <v>9</v>
      </c>
      <c r="S864" s="33"/>
      <c r="T864" s="41" t="str">
        <f>IF(IMPORT[[#This Row],[b4]]="","",IMPORT[[#This Row],[b4]]-IMPORT[[#This Row],[a4]])</f>
        <v/>
      </c>
      <c r="U864" s="40">
        <f ca="1">SUM(INDIRECT(IMPORT_VAR[TABLENAME]&amp;"[@a"&amp;$1:$1-1&amp;"]"),INDIRECT(IMPORT_VAR[TABLENAME]&amp;"[@c"&amp;$1:$1-1&amp;"]"))</f>
        <v>9</v>
      </c>
      <c r="V864" s="41"/>
      <c r="W864" s="31"/>
      <c r="X864" s="54" t="str">
        <f>IF(IMPORT[[#This Row],[b5]]="","",IMPORT[[#This Row],[b5]]-IMPORT[[#This Row],[a5]])</f>
        <v/>
      </c>
      <c r="Y864" s="50">
        <f ca="1">SUM(INDIRECT(IMPORT_VAR[TABLENAME]&amp;"[@a"&amp;$1:$1-1&amp;"]"),INDIRECT(IMPORT_VAR[TABLENAME]&amp;"[@c"&amp;$1:$1-1&amp;"]"))</f>
        <v>9</v>
      </c>
      <c r="Z864" s="51" t="s">
        <v>3052</v>
      </c>
      <c r="AA864" s="51" t="s">
        <v>4430</v>
      </c>
      <c r="AB864" s="51"/>
      <c r="AC864" s="51" t="str">
        <f>CONCATENATE(IMPORT[[#This Row],[1]]," ",IMPORT[[#This Row],[2]],IF(IMPORT[[#This Row],[3]]="","",CONCATENATE(" ",IMPORT[[#This Row],[3]])))</f>
        <v>Sticker KL 68</v>
      </c>
      <c r="AD864" s="51" t="str">
        <f>CONCATENATE("Import ",IMPORT[[#This Row],[Ket]])</f>
        <v>Import D7</v>
      </c>
      <c r="AE864" s="52">
        <v>320</v>
      </c>
      <c r="AF864" s="52" t="s">
        <v>5118</v>
      </c>
      <c r="AG864" s="52" t="s">
        <v>5780</v>
      </c>
      <c r="AH864" s="52">
        <f ca="1">IMPORT[[#This Row],[C]]</f>
        <v>9</v>
      </c>
      <c r="AI864" s="126" t="str">
        <f>CONCATENATE(IMPORT[[#This Row],[6]]," ",IMPORT[[#This Row],[7]])</f>
        <v>320 PCS</v>
      </c>
    </row>
    <row r="865" spans="1:35">
      <c r="A865" s="102">
        <v>863</v>
      </c>
      <c r="B865" s="39">
        <f ca="1">IF(IMPORT[[#This Row],[C]]&lt;1,"",ROW()-2)</f>
        <v>863</v>
      </c>
      <c r="C865" s="57" t="s">
        <v>4431</v>
      </c>
      <c r="D865" s="31" t="s">
        <v>3052</v>
      </c>
      <c r="E865" s="31">
        <v>256</v>
      </c>
      <c r="F865" s="39">
        <f ca="1">IMPORT[TT]</f>
        <v>3</v>
      </c>
      <c r="G865" s="31"/>
      <c r="H865" s="31" t="s">
        <v>4448</v>
      </c>
      <c r="I865" s="40">
        <v>3</v>
      </c>
      <c r="K865" s="39" t="str">
        <f>IF(IMPORT[[#This Row],[b1]]="","",IMPORT[[#This Row],[b1]]-IMPORT[[#This Row],[a1]])</f>
        <v/>
      </c>
      <c r="L865" s="40">
        <f ca="1">SUM(INDIRECT(IMPORT_VAR[TABLENAME]&amp;"[@a"&amp;$1:$1-1&amp;"]"),INDIRECT(IMPORT_VAR[TABLENAME]&amp;"[@c"&amp;$1:$1-1&amp;"]"))</f>
        <v>3</v>
      </c>
      <c r="M865" s="31"/>
      <c r="N865" s="39" t="str">
        <f>IF(IMPORT[[#This Row],[b2]]="","",IMPORT[[#This Row],[b2]]-IMPORT[[#This Row],[a2]])</f>
        <v/>
      </c>
      <c r="O865" s="40">
        <f ca="1">SUM(INDIRECT(IMPORT_VAR[TABLENAME]&amp;"[@a"&amp;$1:$1-1&amp;"]"),INDIRECT(IMPORT_VAR[TABLENAME]&amp;"[@c"&amp;$1:$1-1&amp;"]"))</f>
        <v>3</v>
      </c>
      <c r="P865" s="33"/>
      <c r="Q865" s="41" t="str">
        <f>IF(IMPORT[[#This Row],[b3]]="","",IMPORT[[#This Row],[b3]]-IMPORT[[#This Row],[a3]])</f>
        <v/>
      </c>
      <c r="R865" s="40">
        <f ca="1">SUM(INDIRECT(IMPORT_VAR[TABLENAME]&amp;"[@a"&amp;$1:$1-1&amp;"]"),INDIRECT(IMPORT_VAR[TABLENAME]&amp;"[@c"&amp;$1:$1-1&amp;"]"))</f>
        <v>3</v>
      </c>
      <c r="S865" s="33"/>
      <c r="T865" s="41" t="str">
        <f>IF(IMPORT[[#This Row],[b4]]="","",IMPORT[[#This Row],[b4]]-IMPORT[[#This Row],[a4]])</f>
        <v/>
      </c>
      <c r="U865" s="40">
        <f ca="1">SUM(INDIRECT(IMPORT_VAR[TABLENAME]&amp;"[@a"&amp;$1:$1-1&amp;"]"),INDIRECT(IMPORT_VAR[TABLENAME]&amp;"[@c"&amp;$1:$1-1&amp;"]"))</f>
        <v>3</v>
      </c>
      <c r="V865" s="41"/>
      <c r="W865" s="31"/>
      <c r="X865" s="54" t="str">
        <f>IF(IMPORT[[#This Row],[b5]]="","",IMPORT[[#This Row],[b5]]-IMPORT[[#This Row],[a5]])</f>
        <v/>
      </c>
      <c r="Y865" s="50">
        <f ca="1">SUM(INDIRECT(IMPORT_VAR[TABLENAME]&amp;"[@a"&amp;$1:$1-1&amp;"]"),INDIRECT(IMPORT_VAR[TABLENAME]&amp;"[@c"&amp;$1:$1-1&amp;"]"))</f>
        <v>3</v>
      </c>
      <c r="Z865" s="51" t="s">
        <v>3052</v>
      </c>
      <c r="AA865" s="51" t="s">
        <v>4431</v>
      </c>
      <c r="AB865" s="51"/>
      <c r="AC865" s="51" t="str">
        <f>CONCATENATE(IMPORT[[#This Row],[1]]," ",IMPORT[[#This Row],[2]],IF(IMPORT[[#This Row],[3]]="","",CONCATENATE(" ",IMPORT[[#This Row],[3]])))</f>
        <v>Sticker KL 70</v>
      </c>
      <c r="AD865" s="51" t="str">
        <f>CONCATENATE("Import ",IMPORT[[#This Row],[Ket]])</f>
        <v>Import D7</v>
      </c>
      <c r="AE865" s="52">
        <v>256</v>
      </c>
      <c r="AF865" s="52" t="s">
        <v>5118</v>
      </c>
      <c r="AG865" s="52" t="s">
        <v>5780</v>
      </c>
      <c r="AH865" s="52">
        <f ca="1">IMPORT[[#This Row],[C]]</f>
        <v>3</v>
      </c>
      <c r="AI865" s="126" t="str">
        <f>CONCATENATE(IMPORT[[#This Row],[6]]," ",IMPORT[[#This Row],[7]])</f>
        <v>256 PCS</v>
      </c>
    </row>
    <row r="866" spans="1:35">
      <c r="A866" s="102">
        <v>864</v>
      </c>
      <c r="B866" s="39">
        <f ca="1">IF(IMPORT[[#This Row],[C]]&lt;1,"",ROW()-2)</f>
        <v>864</v>
      </c>
      <c r="C866" s="57" t="s">
        <v>4432</v>
      </c>
      <c r="D866" s="31" t="s">
        <v>3052</v>
      </c>
      <c r="E866" s="31">
        <v>576</v>
      </c>
      <c r="F866" s="39">
        <f ca="1">IMPORT[TT]</f>
        <v>4</v>
      </c>
      <c r="G866" s="31" t="s">
        <v>4450</v>
      </c>
      <c r="H866" s="31" t="s">
        <v>4448</v>
      </c>
      <c r="I866" s="40">
        <v>4</v>
      </c>
      <c r="K866" s="39" t="str">
        <f>IF(IMPORT[[#This Row],[b1]]="","",IMPORT[[#This Row],[b1]]-IMPORT[[#This Row],[a1]])</f>
        <v/>
      </c>
      <c r="L866" s="40">
        <f ca="1">SUM(INDIRECT(IMPORT_VAR[TABLENAME]&amp;"[@a"&amp;$1:$1-1&amp;"]"),INDIRECT(IMPORT_VAR[TABLENAME]&amp;"[@c"&amp;$1:$1-1&amp;"]"))</f>
        <v>4</v>
      </c>
      <c r="M866" s="31"/>
      <c r="N866" s="39" t="str">
        <f>IF(IMPORT[[#This Row],[b2]]="","",IMPORT[[#This Row],[b2]]-IMPORT[[#This Row],[a2]])</f>
        <v/>
      </c>
      <c r="O866" s="40">
        <f ca="1">SUM(INDIRECT(IMPORT_VAR[TABLENAME]&amp;"[@a"&amp;$1:$1-1&amp;"]"),INDIRECT(IMPORT_VAR[TABLENAME]&amp;"[@c"&amp;$1:$1-1&amp;"]"))</f>
        <v>4</v>
      </c>
      <c r="P866" s="33"/>
      <c r="Q866" s="41" t="str">
        <f>IF(IMPORT[[#This Row],[b3]]="","",IMPORT[[#This Row],[b3]]-IMPORT[[#This Row],[a3]])</f>
        <v/>
      </c>
      <c r="R866" s="40">
        <f ca="1">SUM(INDIRECT(IMPORT_VAR[TABLENAME]&amp;"[@a"&amp;$1:$1-1&amp;"]"),INDIRECT(IMPORT_VAR[TABLENAME]&amp;"[@c"&amp;$1:$1-1&amp;"]"))</f>
        <v>4</v>
      </c>
      <c r="S866" s="33"/>
      <c r="T866" s="41" t="str">
        <f>IF(IMPORT[[#This Row],[b4]]="","",IMPORT[[#This Row],[b4]]-IMPORT[[#This Row],[a4]])</f>
        <v/>
      </c>
      <c r="U866" s="40">
        <f ca="1">SUM(INDIRECT(IMPORT_VAR[TABLENAME]&amp;"[@a"&amp;$1:$1-1&amp;"]"),INDIRECT(IMPORT_VAR[TABLENAME]&amp;"[@c"&amp;$1:$1-1&amp;"]"))</f>
        <v>4</v>
      </c>
      <c r="V866" s="41"/>
      <c r="W866" s="31"/>
      <c r="X866" s="54" t="str">
        <f>IF(IMPORT[[#This Row],[b5]]="","",IMPORT[[#This Row],[b5]]-IMPORT[[#This Row],[a5]])</f>
        <v/>
      </c>
      <c r="Y866" s="50">
        <f ca="1">SUM(INDIRECT(IMPORT_VAR[TABLENAME]&amp;"[@a"&amp;$1:$1-1&amp;"]"),INDIRECT(IMPORT_VAR[TABLENAME]&amp;"[@c"&amp;$1:$1-1&amp;"]"))</f>
        <v>4</v>
      </c>
      <c r="Z866" s="51" t="s">
        <v>3052</v>
      </c>
      <c r="AA866" s="51" t="s">
        <v>4432</v>
      </c>
      <c r="AB866" s="51"/>
      <c r="AC866" s="51" t="str">
        <f>CONCATENATE(IMPORT[[#This Row],[1]]," ",IMPORT[[#This Row],[2]],IF(IMPORT[[#This Row],[3]]="","",CONCATENATE(" ",IMPORT[[#This Row],[3]])))</f>
        <v>Sticker JBE 30</v>
      </c>
      <c r="AD866" s="51" t="str">
        <f>CONCATENATE("Import ",IMPORT[[#This Row],[Ket]])</f>
        <v>Import D7</v>
      </c>
      <c r="AE866" s="52">
        <v>576</v>
      </c>
      <c r="AF866" s="52" t="s">
        <v>5118</v>
      </c>
      <c r="AG866" s="52" t="s">
        <v>5780</v>
      </c>
      <c r="AH866" s="52">
        <f ca="1">IMPORT[[#This Row],[C]]</f>
        <v>4</v>
      </c>
      <c r="AI866" s="126" t="str">
        <f>CONCATENATE(IMPORT[[#This Row],[6]]," ",IMPORT[[#This Row],[7]])</f>
        <v>576 PCS</v>
      </c>
    </row>
    <row r="867" spans="1:35">
      <c r="A867" s="102">
        <v>865</v>
      </c>
      <c r="B867" s="39">
        <f ca="1">IF(IMPORT[[#This Row],[C]]&lt;1,"",ROW()-2)</f>
        <v>865</v>
      </c>
      <c r="C867" s="57" t="s">
        <v>4433</v>
      </c>
      <c r="D867" s="31" t="s">
        <v>3052</v>
      </c>
      <c r="E867" s="31">
        <v>224</v>
      </c>
      <c r="F867" s="39">
        <f ca="1">IMPORT[TT]</f>
        <v>8</v>
      </c>
      <c r="G867" s="31"/>
      <c r="H867" s="31" t="s">
        <v>4448</v>
      </c>
      <c r="I867" s="40">
        <v>8</v>
      </c>
      <c r="K867" s="39" t="str">
        <f>IF(IMPORT[[#This Row],[b1]]="","",IMPORT[[#This Row],[b1]]-IMPORT[[#This Row],[a1]])</f>
        <v/>
      </c>
      <c r="L867" s="40">
        <f ca="1">SUM(INDIRECT(IMPORT_VAR[TABLENAME]&amp;"[@a"&amp;$1:$1-1&amp;"]"),INDIRECT(IMPORT_VAR[TABLENAME]&amp;"[@c"&amp;$1:$1-1&amp;"]"))</f>
        <v>8</v>
      </c>
      <c r="M867" s="31"/>
      <c r="N867" s="39" t="str">
        <f>IF(IMPORT[[#This Row],[b2]]="","",IMPORT[[#This Row],[b2]]-IMPORT[[#This Row],[a2]])</f>
        <v/>
      </c>
      <c r="O867" s="40">
        <f ca="1">SUM(INDIRECT(IMPORT_VAR[TABLENAME]&amp;"[@a"&amp;$1:$1-1&amp;"]"),INDIRECT(IMPORT_VAR[TABLENAME]&amp;"[@c"&amp;$1:$1-1&amp;"]"))</f>
        <v>8</v>
      </c>
      <c r="P867" s="33"/>
      <c r="Q867" s="41" t="str">
        <f>IF(IMPORT[[#This Row],[b3]]="","",IMPORT[[#This Row],[b3]]-IMPORT[[#This Row],[a3]])</f>
        <v/>
      </c>
      <c r="R867" s="40">
        <f ca="1">SUM(INDIRECT(IMPORT_VAR[TABLENAME]&amp;"[@a"&amp;$1:$1-1&amp;"]"),INDIRECT(IMPORT_VAR[TABLENAME]&amp;"[@c"&amp;$1:$1-1&amp;"]"))</f>
        <v>8</v>
      </c>
      <c r="S867" s="33"/>
      <c r="T867" s="41" t="str">
        <f>IF(IMPORT[[#This Row],[b4]]="","",IMPORT[[#This Row],[b4]]-IMPORT[[#This Row],[a4]])</f>
        <v/>
      </c>
      <c r="U867" s="40">
        <f ca="1">SUM(INDIRECT(IMPORT_VAR[TABLENAME]&amp;"[@a"&amp;$1:$1-1&amp;"]"),INDIRECT(IMPORT_VAR[TABLENAME]&amp;"[@c"&amp;$1:$1-1&amp;"]"))</f>
        <v>8</v>
      </c>
      <c r="V867" s="41"/>
      <c r="W867" s="31"/>
      <c r="X867" s="54" t="str">
        <f>IF(IMPORT[[#This Row],[b5]]="","",IMPORT[[#This Row],[b5]]-IMPORT[[#This Row],[a5]])</f>
        <v/>
      </c>
      <c r="Y867" s="50">
        <f ca="1">SUM(INDIRECT(IMPORT_VAR[TABLENAME]&amp;"[@a"&amp;$1:$1-1&amp;"]"),INDIRECT(IMPORT_VAR[TABLENAME]&amp;"[@c"&amp;$1:$1-1&amp;"]"))</f>
        <v>8</v>
      </c>
      <c r="Z867" s="51" t="s">
        <v>3052</v>
      </c>
      <c r="AA867" s="51" t="s">
        <v>4433</v>
      </c>
      <c r="AB867" s="51"/>
      <c r="AC867" s="51" t="str">
        <f>CONCATENATE(IMPORT[[#This Row],[1]]," ",IMPORT[[#This Row],[2]],IF(IMPORT[[#This Row],[3]]="","",CONCATENATE(" ",IMPORT[[#This Row],[3]])))</f>
        <v>Sticker JBE -SV</v>
      </c>
      <c r="AD867" s="51" t="str">
        <f>CONCATENATE("Import ",IMPORT[[#This Row],[Ket]])</f>
        <v>Import D7</v>
      </c>
      <c r="AE867" s="52">
        <v>224</v>
      </c>
      <c r="AF867" s="52" t="s">
        <v>5118</v>
      </c>
      <c r="AG867" s="52" t="s">
        <v>5780</v>
      </c>
      <c r="AH867" s="52">
        <f ca="1">IMPORT[[#This Row],[C]]</f>
        <v>8</v>
      </c>
      <c r="AI867" s="126" t="str">
        <f>CONCATENATE(IMPORT[[#This Row],[6]]," ",IMPORT[[#This Row],[7]])</f>
        <v>224 PCS</v>
      </c>
    </row>
    <row r="868" spans="1:35">
      <c r="A868" s="102">
        <v>866</v>
      </c>
      <c r="B868" s="39">
        <f ca="1">IF(IMPORT[[#This Row],[C]]&lt;1,"",ROW()-2)</f>
        <v>866</v>
      </c>
      <c r="C868" s="57" t="s">
        <v>4297</v>
      </c>
      <c r="D868" s="31" t="s">
        <v>2994</v>
      </c>
      <c r="E868" s="31">
        <v>240</v>
      </c>
      <c r="F868" s="39">
        <f ca="1">IMPORT[TT]</f>
        <v>10</v>
      </c>
      <c r="G868" s="31"/>
      <c r="H868" s="31" t="s">
        <v>4448</v>
      </c>
      <c r="I868" s="40">
        <v>10</v>
      </c>
      <c r="K868" s="39" t="str">
        <f>IF(IMPORT[[#This Row],[b1]]="","",IMPORT[[#This Row],[b1]]-IMPORT[[#This Row],[a1]])</f>
        <v/>
      </c>
      <c r="L868" s="40">
        <f ca="1">SUM(INDIRECT(IMPORT_VAR[TABLENAME]&amp;"[@a"&amp;$1:$1-1&amp;"]"),INDIRECT(IMPORT_VAR[TABLENAME]&amp;"[@c"&amp;$1:$1-1&amp;"]"))</f>
        <v>10</v>
      </c>
      <c r="M868" s="31"/>
      <c r="N868" s="39" t="str">
        <f>IF(IMPORT[[#This Row],[b2]]="","",IMPORT[[#This Row],[b2]]-IMPORT[[#This Row],[a2]])</f>
        <v/>
      </c>
      <c r="O868" s="40">
        <f ca="1">SUM(INDIRECT(IMPORT_VAR[TABLENAME]&amp;"[@a"&amp;$1:$1-1&amp;"]"),INDIRECT(IMPORT_VAR[TABLENAME]&amp;"[@c"&amp;$1:$1-1&amp;"]"))</f>
        <v>10</v>
      </c>
      <c r="P868" s="33"/>
      <c r="Q868" s="41" t="str">
        <f>IF(IMPORT[[#This Row],[b3]]="","",IMPORT[[#This Row],[b3]]-IMPORT[[#This Row],[a3]])</f>
        <v/>
      </c>
      <c r="R868" s="40">
        <f ca="1">SUM(INDIRECT(IMPORT_VAR[TABLENAME]&amp;"[@a"&amp;$1:$1-1&amp;"]"),INDIRECT(IMPORT_VAR[TABLENAME]&amp;"[@c"&amp;$1:$1-1&amp;"]"))</f>
        <v>10</v>
      </c>
      <c r="S868" s="33"/>
      <c r="T868" s="41" t="str">
        <f>IF(IMPORT[[#This Row],[b4]]="","",IMPORT[[#This Row],[b4]]-IMPORT[[#This Row],[a4]])</f>
        <v/>
      </c>
      <c r="U868" s="40">
        <f ca="1">SUM(INDIRECT(IMPORT_VAR[TABLENAME]&amp;"[@a"&amp;$1:$1-1&amp;"]"),INDIRECT(IMPORT_VAR[TABLENAME]&amp;"[@c"&amp;$1:$1-1&amp;"]"))</f>
        <v>10</v>
      </c>
      <c r="V868" s="41"/>
      <c r="W868" s="31"/>
      <c r="X868" s="54" t="str">
        <f>IF(IMPORT[[#This Row],[b5]]="","",IMPORT[[#This Row],[b5]]-IMPORT[[#This Row],[a5]])</f>
        <v/>
      </c>
      <c r="Y868" s="50">
        <f ca="1">SUM(INDIRECT(IMPORT_VAR[TABLENAME]&amp;"[@a"&amp;$1:$1-1&amp;"]"),INDIRECT(IMPORT_VAR[TABLENAME]&amp;"[@c"&amp;$1:$1-1&amp;"]"))</f>
        <v>10</v>
      </c>
      <c r="Z868" s="51" t="s">
        <v>5715</v>
      </c>
      <c r="AA868" s="51" t="s">
        <v>4297</v>
      </c>
      <c r="AB868" s="51"/>
      <c r="AC868" s="51" t="str">
        <f>CONCATENATE(IMPORT[[#This Row],[1]]," ",IMPORT[[#This Row],[2]],IF(IMPORT[[#This Row],[3]]="","",CONCATENATE(" ",IMPORT[[#This Row],[3]])))</f>
        <v>NoteBook 50100-71</v>
      </c>
      <c r="AD868" s="51" t="str">
        <f>CONCATENATE("Import ",IMPORT[[#This Row],[Ket]])</f>
        <v>Import D7</v>
      </c>
      <c r="AE868" s="52">
        <v>240</v>
      </c>
      <c r="AF868" s="52" t="s">
        <v>5118</v>
      </c>
      <c r="AG868" s="52" t="s">
        <v>5780</v>
      </c>
      <c r="AH868" s="52">
        <f ca="1">IMPORT[[#This Row],[C]]</f>
        <v>10</v>
      </c>
      <c r="AI868" s="126" t="str">
        <f>CONCATENATE(IMPORT[[#This Row],[6]]," ",IMPORT[[#This Row],[7]])</f>
        <v>240 PCS</v>
      </c>
    </row>
    <row r="869" spans="1:35">
      <c r="A869" s="102">
        <v>867</v>
      </c>
      <c r="B869" s="39">
        <f ca="1">IF(IMPORT[[#This Row],[C]]&lt;1,"",ROW()-2)</f>
        <v>867</v>
      </c>
      <c r="C869" s="57" t="s">
        <v>3895</v>
      </c>
      <c r="D869" s="31" t="s">
        <v>2994</v>
      </c>
      <c r="E869" s="31">
        <v>240</v>
      </c>
      <c r="F869" s="39">
        <f ca="1">IMPORT[TT]</f>
        <v>3</v>
      </c>
      <c r="G869" s="31"/>
      <c r="H869" s="31" t="s">
        <v>4448</v>
      </c>
      <c r="I869" s="40">
        <v>3</v>
      </c>
      <c r="K869" s="39" t="str">
        <f>IF(IMPORT[[#This Row],[b1]]="","",IMPORT[[#This Row],[b1]]-IMPORT[[#This Row],[a1]])</f>
        <v/>
      </c>
      <c r="L869" s="40">
        <f ca="1">SUM(INDIRECT(IMPORT_VAR[TABLENAME]&amp;"[@a"&amp;$1:$1-1&amp;"]"),INDIRECT(IMPORT_VAR[TABLENAME]&amp;"[@c"&amp;$1:$1-1&amp;"]"))</f>
        <v>3</v>
      </c>
      <c r="M869" s="31"/>
      <c r="N869" s="39" t="str">
        <f>IF(IMPORT[[#This Row],[b2]]="","",IMPORT[[#This Row],[b2]]-IMPORT[[#This Row],[a2]])</f>
        <v/>
      </c>
      <c r="O869" s="40">
        <f ca="1">SUM(INDIRECT(IMPORT_VAR[TABLENAME]&amp;"[@a"&amp;$1:$1-1&amp;"]"),INDIRECT(IMPORT_VAR[TABLENAME]&amp;"[@c"&amp;$1:$1-1&amp;"]"))</f>
        <v>3</v>
      </c>
      <c r="P869" s="33"/>
      <c r="Q869" s="41" t="str">
        <f>IF(IMPORT[[#This Row],[b3]]="","",IMPORT[[#This Row],[b3]]-IMPORT[[#This Row],[a3]])</f>
        <v/>
      </c>
      <c r="R869" s="40">
        <f ca="1">SUM(INDIRECT(IMPORT_VAR[TABLENAME]&amp;"[@a"&amp;$1:$1-1&amp;"]"),INDIRECT(IMPORT_VAR[TABLENAME]&amp;"[@c"&amp;$1:$1-1&amp;"]"))</f>
        <v>3</v>
      </c>
      <c r="S869" s="33"/>
      <c r="T869" s="41" t="str">
        <f>IF(IMPORT[[#This Row],[b4]]="","",IMPORT[[#This Row],[b4]]-IMPORT[[#This Row],[a4]])</f>
        <v/>
      </c>
      <c r="U869" s="40">
        <f ca="1">SUM(INDIRECT(IMPORT_VAR[TABLENAME]&amp;"[@a"&amp;$1:$1-1&amp;"]"),INDIRECT(IMPORT_VAR[TABLENAME]&amp;"[@c"&amp;$1:$1-1&amp;"]"))</f>
        <v>3</v>
      </c>
      <c r="V869" s="41"/>
      <c r="W869" s="31"/>
      <c r="X869" s="54" t="str">
        <f>IF(IMPORT[[#This Row],[b5]]="","",IMPORT[[#This Row],[b5]]-IMPORT[[#This Row],[a5]])</f>
        <v/>
      </c>
      <c r="Y869" s="50">
        <f ca="1">SUM(INDIRECT(IMPORT_VAR[TABLENAME]&amp;"[@a"&amp;$1:$1-1&amp;"]"),INDIRECT(IMPORT_VAR[TABLENAME]&amp;"[@c"&amp;$1:$1-1&amp;"]"))</f>
        <v>3</v>
      </c>
      <c r="Z869" s="51" t="s">
        <v>5715</v>
      </c>
      <c r="AA869" s="51" t="s">
        <v>3895</v>
      </c>
      <c r="AB869" s="51"/>
      <c r="AC869" s="51" t="str">
        <f>CONCATENATE(IMPORT[[#This Row],[1]]," ",IMPORT[[#This Row],[2]],IF(IMPORT[[#This Row],[3]]="","",CONCATENATE(" ",IMPORT[[#This Row],[3]])))</f>
        <v>NoteBook 50100-67</v>
      </c>
      <c r="AD869" s="51" t="str">
        <f>CONCATENATE("Import ",IMPORT[[#This Row],[Ket]])</f>
        <v>Import D7</v>
      </c>
      <c r="AE869" s="52">
        <v>240</v>
      </c>
      <c r="AF869" s="52" t="s">
        <v>5118</v>
      </c>
      <c r="AG869" s="52" t="s">
        <v>5780</v>
      </c>
      <c r="AH869" s="52">
        <f ca="1">IMPORT[[#This Row],[C]]</f>
        <v>3</v>
      </c>
      <c r="AI869" s="126" t="str">
        <f>CONCATENATE(IMPORT[[#This Row],[6]]," ",IMPORT[[#This Row],[7]])</f>
        <v>240 PCS</v>
      </c>
    </row>
    <row r="870" spans="1:35">
      <c r="A870" s="102">
        <v>868</v>
      </c>
      <c r="B870" s="39">
        <f ca="1">IF(IMPORT[[#This Row],[C]]&lt;1,"",ROW()-2)</f>
        <v>868</v>
      </c>
      <c r="C870" s="57" t="s">
        <v>4117</v>
      </c>
      <c r="D870" s="31" t="s">
        <v>2994</v>
      </c>
      <c r="E870" s="31">
        <v>160</v>
      </c>
      <c r="F870" s="39">
        <f ca="1">IMPORT[TT]</f>
        <v>5</v>
      </c>
      <c r="G870" s="31"/>
      <c r="H870" s="31" t="s">
        <v>4448</v>
      </c>
      <c r="I870" s="40">
        <v>5</v>
      </c>
      <c r="K870" s="39" t="str">
        <f>IF(IMPORT[[#This Row],[b1]]="","",IMPORT[[#This Row],[b1]]-IMPORT[[#This Row],[a1]])</f>
        <v/>
      </c>
      <c r="L870" s="40">
        <f ca="1">SUM(INDIRECT(IMPORT_VAR[TABLENAME]&amp;"[@a"&amp;$1:$1-1&amp;"]"),INDIRECT(IMPORT_VAR[TABLENAME]&amp;"[@c"&amp;$1:$1-1&amp;"]"))</f>
        <v>5</v>
      </c>
      <c r="M870" s="31"/>
      <c r="N870" s="39" t="str">
        <f>IF(IMPORT[[#This Row],[b2]]="","",IMPORT[[#This Row],[b2]]-IMPORT[[#This Row],[a2]])</f>
        <v/>
      </c>
      <c r="O870" s="40">
        <f ca="1">SUM(INDIRECT(IMPORT_VAR[TABLENAME]&amp;"[@a"&amp;$1:$1-1&amp;"]"),INDIRECT(IMPORT_VAR[TABLENAME]&amp;"[@c"&amp;$1:$1-1&amp;"]"))</f>
        <v>5</v>
      </c>
      <c r="P870" s="33"/>
      <c r="Q870" s="41" t="str">
        <f>IF(IMPORT[[#This Row],[b3]]="","",IMPORT[[#This Row],[b3]]-IMPORT[[#This Row],[a3]])</f>
        <v/>
      </c>
      <c r="R870" s="40">
        <f ca="1">SUM(INDIRECT(IMPORT_VAR[TABLENAME]&amp;"[@a"&amp;$1:$1-1&amp;"]"),INDIRECT(IMPORT_VAR[TABLENAME]&amp;"[@c"&amp;$1:$1-1&amp;"]"))</f>
        <v>5</v>
      </c>
      <c r="S870" s="33"/>
      <c r="T870" s="41" t="str">
        <f>IF(IMPORT[[#This Row],[b4]]="","",IMPORT[[#This Row],[b4]]-IMPORT[[#This Row],[a4]])</f>
        <v/>
      </c>
      <c r="U870" s="40">
        <f ca="1">SUM(INDIRECT(IMPORT_VAR[TABLENAME]&amp;"[@a"&amp;$1:$1-1&amp;"]"),INDIRECT(IMPORT_VAR[TABLENAME]&amp;"[@c"&amp;$1:$1-1&amp;"]"))</f>
        <v>5</v>
      </c>
      <c r="V870" s="41"/>
      <c r="W870" s="31"/>
      <c r="X870" s="54" t="str">
        <f>IF(IMPORT[[#This Row],[b5]]="","",IMPORT[[#This Row],[b5]]-IMPORT[[#This Row],[a5]])</f>
        <v/>
      </c>
      <c r="Y870" s="50">
        <f ca="1">SUM(INDIRECT(IMPORT_VAR[TABLENAME]&amp;"[@a"&amp;$1:$1-1&amp;"]"),INDIRECT(IMPORT_VAR[TABLENAME]&amp;"[@c"&amp;$1:$1-1&amp;"]"))</f>
        <v>5</v>
      </c>
      <c r="Z870" s="51" t="s">
        <v>5715</v>
      </c>
      <c r="AA870" s="51" t="s">
        <v>4117</v>
      </c>
      <c r="AB870" s="51"/>
      <c r="AC870" s="51" t="str">
        <f>CONCATENATE(IMPORT[[#This Row],[1]]," ",IMPORT[[#This Row],[2]],IF(IMPORT[[#This Row],[3]]="","",CONCATENATE(" ",IMPORT[[#This Row],[3]])))</f>
        <v>NoteBook 25100-71</v>
      </c>
      <c r="AD870" s="51" t="str">
        <f>CONCATENATE("Import ",IMPORT[[#This Row],[Ket]])</f>
        <v>Import D7</v>
      </c>
      <c r="AE870" s="52">
        <v>160</v>
      </c>
      <c r="AF870" s="52" t="s">
        <v>5118</v>
      </c>
      <c r="AG870" s="52" t="s">
        <v>5780</v>
      </c>
      <c r="AH870" s="52">
        <f ca="1">IMPORT[[#This Row],[C]]</f>
        <v>5</v>
      </c>
      <c r="AI870" s="126" t="str">
        <f>CONCATENATE(IMPORT[[#This Row],[6]]," ",IMPORT[[#This Row],[7]])</f>
        <v>160 PCS</v>
      </c>
    </row>
    <row r="871" spans="1:35">
      <c r="A871" s="102">
        <v>869</v>
      </c>
      <c r="B871" s="39">
        <f ca="1">IF(IMPORT[[#This Row],[C]]&lt;1,"",ROW()-2)</f>
        <v>869</v>
      </c>
      <c r="C871" s="57" t="s">
        <v>4108</v>
      </c>
      <c r="D871" s="31" t="s">
        <v>2994</v>
      </c>
      <c r="E871" s="31">
        <v>120</v>
      </c>
      <c r="F871" s="39">
        <f ca="1">IMPORT[TT]</f>
        <v>4</v>
      </c>
      <c r="G871" s="31"/>
      <c r="H871" s="31" t="s">
        <v>4448</v>
      </c>
      <c r="I871" s="40">
        <v>4</v>
      </c>
      <c r="K871" s="39" t="str">
        <f>IF(IMPORT[[#This Row],[b1]]="","",IMPORT[[#This Row],[b1]]-IMPORT[[#This Row],[a1]])</f>
        <v/>
      </c>
      <c r="L871" s="40">
        <f ca="1">SUM(INDIRECT(IMPORT_VAR[TABLENAME]&amp;"[@a"&amp;$1:$1-1&amp;"]"),INDIRECT(IMPORT_VAR[TABLENAME]&amp;"[@c"&amp;$1:$1-1&amp;"]"))</f>
        <v>4</v>
      </c>
      <c r="M871" s="31"/>
      <c r="N871" s="39" t="str">
        <f>IF(IMPORT[[#This Row],[b2]]="","",IMPORT[[#This Row],[b2]]-IMPORT[[#This Row],[a2]])</f>
        <v/>
      </c>
      <c r="O871" s="40">
        <f ca="1">SUM(INDIRECT(IMPORT_VAR[TABLENAME]&amp;"[@a"&amp;$1:$1-1&amp;"]"),INDIRECT(IMPORT_VAR[TABLENAME]&amp;"[@c"&amp;$1:$1-1&amp;"]"))</f>
        <v>4</v>
      </c>
      <c r="P871" s="33"/>
      <c r="Q871" s="41" t="str">
        <f>IF(IMPORT[[#This Row],[b3]]="","",IMPORT[[#This Row],[b3]]-IMPORT[[#This Row],[a3]])</f>
        <v/>
      </c>
      <c r="R871" s="40">
        <f ca="1">SUM(INDIRECT(IMPORT_VAR[TABLENAME]&amp;"[@a"&amp;$1:$1-1&amp;"]"),INDIRECT(IMPORT_VAR[TABLENAME]&amp;"[@c"&amp;$1:$1-1&amp;"]"))</f>
        <v>4</v>
      </c>
      <c r="S871" s="33"/>
      <c r="T871" s="41" t="str">
        <f>IF(IMPORT[[#This Row],[b4]]="","",IMPORT[[#This Row],[b4]]-IMPORT[[#This Row],[a4]])</f>
        <v/>
      </c>
      <c r="U871" s="40">
        <f ca="1">SUM(INDIRECT(IMPORT_VAR[TABLENAME]&amp;"[@a"&amp;$1:$1-1&amp;"]"),INDIRECT(IMPORT_VAR[TABLENAME]&amp;"[@c"&amp;$1:$1-1&amp;"]"))</f>
        <v>4</v>
      </c>
      <c r="V871" s="41"/>
      <c r="W871" s="31"/>
      <c r="X871" s="54" t="str">
        <f>IF(IMPORT[[#This Row],[b5]]="","",IMPORT[[#This Row],[b5]]-IMPORT[[#This Row],[a5]])</f>
        <v/>
      </c>
      <c r="Y871" s="50">
        <f ca="1">SUM(INDIRECT(IMPORT_VAR[TABLENAME]&amp;"[@a"&amp;$1:$1-1&amp;"]"),INDIRECT(IMPORT_VAR[TABLENAME]&amp;"[@c"&amp;$1:$1-1&amp;"]"))</f>
        <v>4</v>
      </c>
      <c r="Z871" s="51" t="s">
        <v>5715</v>
      </c>
      <c r="AA871" s="51" t="s">
        <v>4108</v>
      </c>
      <c r="AB871" s="51"/>
      <c r="AC871" s="51" t="str">
        <f>CONCATENATE(IMPORT[[#This Row],[1]]," ",IMPORT[[#This Row],[2]],IF(IMPORT[[#This Row],[3]]="","",CONCATENATE(" ",IMPORT[[#This Row],[3]])))</f>
        <v>NoteBook 18100-68</v>
      </c>
      <c r="AD871" s="51" t="str">
        <f>CONCATENATE("Import ",IMPORT[[#This Row],[Ket]])</f>
        <v>Import D7</v>
      </c>
      <c r="AE871" s="52">
        <v>120</v>
      </c>
      <c r="AF871" s="52" t="s">
        <v>5118</v>
      </c>
      <c r="AG871" s="52" t="s">
        <v>5780</v>
      </c>
      <c r="AH871" s="52">
        <f ca="1">IMPORT[[#This Row],[C]]</f>
        <v>4</v>
      </c>
      <c r="AI871" s="126" t="str">
        <f>CONCATENATE(IMPORT[[#This Row],[6]]," ",IMPORT[[#This Row],[7]])</f>
        <v>120 PCS</v>
      </c>
    </row>
    <row r="872" spans="1:35">
      <c r="A872" s="102">
        <v>870</v>
      </c>
      <c r="B872" s="39">
        <f ca="1">IF(IMPORT[[#This Row],[C]]&lt;1,"",ROW()-2)</f>
        <v>870</v>
      </c>
      <c r="C872" s="57" t="s">
        <v>4107</v>
      </c>
      <c r="D872" s="31" t="s">
        <v>2994</v>
      </c>
      <c r="E872" s="31">
        <v>120</v>
      </c>
      <c r="F872" s="39">
        <f ca="1">IMPORT[TT]</f>
        <v>1</v>
      </c>
      <c r="G872" s="31"/>
      <c r="H872" s="31" t="s">
        <v>4448</v>
      </c>
      <c r="I872" s="40">
        <v>1</v>
      </c>
      <c r="K872" s="39" t="str">
        <f>IF(IMPORT[[#This Row],[b1]]="","",IMPORT[[#This Row],[b1]]-IMPORT[[#This Row],[a1]])</f>
        <v/>
      </c>
      <c r="L872" s="40">
        <f ca="1">SUM(INDIRECT(IMPORT_VAR[TABLENAME]&amp;"[@a"&amp;$1:$1-1&amp;"]"),INDIRECT(IMPORT_VAR[TABLENAME]&amp;"[@c"&amp;$1:$1-1&amp;"]"))</f>
        <v>1</v>
      </c>
      <c r="M872" s="31"/>
      <c r="N872" s="39" t="str">
        <f>IF(IMPORT[[#This Row],[b2]]="","",IMPORT[[#This Row],[b2]]-IMPORT[[#This Row],[a2]])</f>
        <v/>
      </c>
      <c r="O872" s="40">
        <f ca="1">SUM(INDIRECT(IMPORT_VAR[TABLENAME]&amp;"[@a"&amp;$1:$1-1&amp;"]"),INDIRECT(IMPORT_VAR[TABLENAME]&amp;"[@c"&amp;$1:$1-1&amp;"]"))</f>
        <v>1</v>
      </c>
      <c r="P872" s="33"/>
      <c r="Q872" s="41" t="str">
        <f>IF(IMPORT[[#This Row],[b3]]="","",IMPORT[[#This Row],[b3]]-IMPORT[[#This Row],[a3]])</f>
        <v/>
      </c>
      <c r="R872" s="40">
        <f ca="1">SUM(INDIRECT(IMPORT_VAR[TABLENAME]&amp;"[@a"&amp;$1:$1-1&amp;"]"),INDIRECT(IMPORT_VAR[TABLENAME]&amp;"[@c"&amp;$1:$1-1&amp;"]"))</f>
        <v>1</v>
      </c>
      <c r="S872" s="33"/>
      <c r="T872" s="41" t="str">
        <f>IF(IMPORT[[#This Row],[b4]]="","",IMPORT[[#This Row],[b4]]-IMPORT[[#This Row],[a4]])</f>
        <v/>
      </c>
      <c r="U872" s="40">
        <f ca="1">SUM(INDIRECT(IMPORT_VAR[TABLENAME]&amp;"[@a"&amp;$1:$1-1&amp;"]"),INDIRECT(IMPORT_VAR[TABLENAME]&amp;"[@c"&amp;$1:$1-1&amp;"]"))</f>
        <v>1</v>
      </c>
      <c r="V872" s="41"/>
      <c r="W872" s="31"/>
      <c r="X872" s="54" t="str">
        <f>IF(IMPORT[[#This Row],[b5]]="","",IMPORT[[#This Row],[b5]]-IMPORT[[#This Row],[a5]])</f>
        <v/>
      </c>
      <c r="Y872" s="50">
        <f ca="1">SUM(INDIRECT(IMPORT_VAR[TABLENAME]&amp;"[@a"&amp;$1:$1-1&amp;"]"),INDIRECT(IMPORT_VAR[TABLENAME]&amp;"[@c"&amp;$1:$1-1&amp;"]"))</f>
        <v>1</v>
      </c>
      <c r="Z872" s="51" t="s">
        <v>5715</v>
      </c>
      <c r="AA872" s="51" t="s">
        <v>4107</v>
      </c>
      <c r="AB872" s="51"/>
      <c r="AC872" s="51" t="str">
        <f>CONCATENATE(IMPORT[[#This Row],[1]]," ",IMPORT[[#This Row],[2]],IF(IMPORT[[#This Row],[3]]="","",CONCATENATE(" ",IMPORT[[#This Row],[3]])))</f>
        <v>NoteBook 18100-59</v>
      </c>
      <c r="AD872" s="51" t="str">
        <f>CONCATENATE("Import ",IMPORT[[#This Row],[Ket]])</f>
        <v>Import D7</v>
      </c>
      <c r="AE872" s="52">
        <v>120</v>
      </c>
      <c r="AF872" s="52" t="s">
        <v>5118</v>
      </c>
      <c r="AG872" s="52" t="s">
        <v>5780</v>
      </c>
      <c r="AH872" s="52">
        <f ca="1">IMPORT[[#This Row],[C]]</f>
        <v>1</v>
      </c>
      <c r="AI872" s="126" t="str">
        <f>CONCATENATE(IMPORT[[#This Row],[6]]," ",IMPORT[[#This Row],[7]])</f>
        <v>120 PCS</v>
      </c>
    </row>
    <row r="873" spans="1:35">
      <c r="A873" s="102">
        <v>871</v>
      </c>
      <c r="B873" s="39">
        <f ca="1">IF(IMPORT[[#This Row],[C]]&lt;1,"",ROW()-2)</f>
        <v>871</v>
      </c>
      <c r="C873" s="57" t="s">
        <v>4434</v>
      </c>
      <c r="D873" s="31" t="s">
        <v>2994</v>
      </c>
      <c r="E873" s="31">
        <v>192</v>
      </c>
      <c r="F873" s="39">
        <f ca="1">IMPORT[TT]</f>
        <v>2</v>
      </c>
      <c r="G873" s="31"/>
      <c r="H873" s="31" t="s">
        <v>4448</v>
      </c>
      <c r="I873" s="40">
        <v>2</v>
      </c>
      <c r="K873" s="39" t="str">
        <f>IF(IMPORT[[#This Row],[b1]]="","",IMPORT[[#This Row],[b1]]-IMPORT[[#This Row],[a1]])</f>
        <v/>
      </c>
      <c r="L873" s="40">
        <f ca="1">SUM(INDIRECT(IMPORT_VAR[TABLENAME]&amp;"[@a"&amp;$1:$1-1&amp;"]"),INDIRECT(IMPORT_VAR[TABLENAME]&amp;"[@c"&amp;$1:$1-1&amp;"]"))</f>
        <v>2</v>
      </c>
      <c r="M873" s="31"/>
      <c r="N873" s="39" t="str">
        <f>IF(IMPORT[[#This Row],[b2]]="","",IMPORT[[#This Row],[b2]]-IMPORT[[#This Row],[a2]])</f>
        <v/>
      </c>
      <c r="O873" s="40">
        <f ca="1">SUM(INDIRECT(IMPORT_VAR[TABLENAME]&amp;"[@a"&amp;$1:$1-1&amp;"]"),INDIRECT(IMPORT_VAR[TABLENAME]&amp;"[@c"&amp;$1:$1-1&amp;"]"))</f>
        <v>2</v>
      </c>
      <c r="P873" s="33"/>
      <c r="Q873" s="41" t="str">
        <f>IF(IMPORT[[#This Row],[b3]]="","",IMPORT[[#This Row],[b3]]-IMPORT[[#This Row],[a3]])</f>
        <v/>
      </c>
      <c r="R873" s="40">
        <f ca="1">SUM(INDIRECT(IMPORT_VAR[TABLENAME]&amp;"[@a"&amp;$1:$1-1&amp;"]"),INDIRECT(IMPORT_VAR[TABLENAME]&amp;"[@c"&amp;$1:$1-1&amp;"]"))</f>
        <v>2</v>
      </c>
      <c r="S873" s="33"/>
      <c r="T873" s="41" t="str">
        <f>IF(IMPORT[[#This Row],[b4]]="","",IMPORT[[#This Row],[b4]]-IMPORT[[#This Row],[a4]])</f>
        <v/>
      </c>
      <c r="U873" s="40">
        <f ca="1">SUM(INDIRECT(IMPORT_VAR[TABLENAME]&amp;"[@a"&amp;$1:$1-1&amp;"]"),INDIRECT(IMPORT_VAR[TABLENAME]&amp;"[@c"&amp;$1:$1-1&amp;"]"))</f>
        <v>2</v>
      </c>
      <c r="V873" s="41"/>
      <c r="W873" s="31"/>
      <c r="X873" s="54" t="str">
        <f>IF(IMPORT[[#This Row],[b5]]="","",IMPORT[[#This Row],[b5]]-IMPORT[[#This Row],[a5]])</f>
        <v/>
      </c>
      <c r="Y873" s="50">
        <f ca="1">SUM(INDIRECT(IMPORT_VAR[TABLENAME]&amp;"[@a"&amp;$1:$1-1&amp;"]"),INDIRECT(IMPORT_VAR[TABLENAME]&amp;"[@c"&amp;$1:$1-1&amp;"]"))</f>
        <v>2</v>
      </c>
      <c r="Z873" s="51" t="s">
        <v>5715</v>
      </c>
      <c r="AA873" s="51" t="s">
        <v>4434</v>
      </c>
      <c r="AB873" s="51"/>
      <c r="AC873" s="51" t="str">
        <f>CONCATENATE(IMPORT[[#This Row],[1]]," ",IMPORT[[#This Row],[2]],IF(IMPORT[[#This Row],[3]]="","",CONCATENATE(" ",IMPORT[[#This Row],[3]])))</f>
        <v>NoteBook 7025-18</v>
      </c>
      <c r="AD873" s="51" t="str">
        <f>CONCATENATE("Import ",IMPORT[[#This Row],[Ket]])</f>
        <v>Import D7</v>
      </c>
      <c r="AE873" s="52">
        <v>192</v>
      </c>
      <c r="AF873" s="52" t="s">
        <v>5118</v>
      </c>
      <c r="AG873" s="52" t="s">
        <v>5780</v>
      </c>
      <c r="AH873" s="52">
        <f ca="1">IMPORT[[#This Row],[C]]</f>
        <v>2</v>
      </c>
      <c r="AI873" s="126" t="str">
        <f>CONCATENATE(IMPORT[[#This Row],[6]]," ",IMPORT[[#This Row],[7]])</f>
        <v>192 PCS</v>
      </c>
    </row>
    <row r="874" spans="1:35">
      <c r="A874" s="102">
        <v>872</v>
      </c>
      <c r="B874" s="39">
        <f ca="1">IF(IMPORT[[#This Row],[C]]&lt;1,"",ROW()-2)</f>
        <v>872</v>
      </c>
      <c r="C874" s="57" t="s">
        <v>4435</v>
      </c>
      <c r="D874" s="31" t="s">
        <v>2994</v>
      </c>
      <c r="E874" s="31">
        <v>192</v>
      </c>
      <c r="F874" s="39">
        <f ca="1">IMPORT[TT]</f>
        <v>1</v>
      </c>
      <c r="G874" s="31"/>
      <c r="H874" s="31" t="s">
        <v>4448</v>
      </c>
      <c r="I874" s="40">
        <v>1</v>
      </c>
      <c r="K874" s="39" t="str">
        <f>IF(IMPORT[[#This Row],[b1]]="","",IMPORT[[#This Row],[b1]]-IMPORT[[#This Row],[a1]])</f>
        <v/>
      </c>
      <c r="L874" s="40">
        <f ca="1">SUM(INDIRECT(IMPORT_VAR[TABLENAME]&amp;"[@a"&amp;$1:$1-1&amp;"]"),INDIRECT(IMPORT_VAR[TABLENAME]&amp;"[@c"&amp;$1:$1-1&amp;"]"))</f>
        <v>1</v>
      </c>
      <c r="M874" s="31"/>
      <c r="N874" s="39" t="str">
        <f>IF(IMPORT[[#This Row],[b2]]="","",IMPORT[[#This Row],[b2]]-IMPORT[[#This Row],[a2]])</f>
        <v/>
      </c>
      <c r="O874" s="40">
        <f ca="1">SUM(INDIRECT(IMPORT_VAR[TABLENAME]&amp;"[@a"&amp;$1:$1-1&amp;"]"),INDIRECT(IMPORT_VAR[TABLENAME]&amp;"[@c"&amp;$1:$1-1&amp;"]"))</f>
        <v>1</v>
      </c>
      <c r="P874" s="33"/>
      <c r="Q874" s="41" t="str">
        <f>IF(IMPORT[[#This Row],[b3]]="","",IMPORT[[#This Row],[b3]]-IMPORT[[#This Row],[a3]])</f>
        <v/>
      </c>
      <c r="R874" s="40">
        <f ca="1">SUM(INDIRECT(IMPORT_VAR[TABLENAME]&amp;"[@a"&amp;$1:$1-1&amp;"]"),INDIRECT(IMPORT_VAR[TABLENAME]&amp;"[@c"&amp;$1:$1-1&amp;"]"))</f>
        <v>1</v>
      </c>
      <c r="S874" s="33"/>
      <c r="T874" s="41" t="str">
        <f>IF(IMPORT[[#This Row],[b4]]="","",IMPORT[[#This Row],[b4]]-IMPORT[[#This Row],[a4]])</f>
        <v/>
      </c>
      <c r="U874" s="40">
        <f ca="1">SUM(INDIRECT(IMPORT_VAR[TABLENAME]&amp;"[@a"&amp;$1:$1-1&amp;"]"),INDIRECT(IMPORT_VAR[TABLENAME]&amp;"[@c"&amp;$1:$1-1&amp;"]"))</f>
        <v>1</v>
      </c>
      <c r="V874" s="41"/>
      <c r="W874" s="31"/>
      <c r="X874" s="54" t="str">
        <f>IF(IMPORT[[#This Row],[b5]]="","",IMPORT[[#This Row],[b5]]-IMPORT[[#This Row],[a5]])</f>
        <v/>
      </c>
      <c r="Y874" s="50">
        <f ca="1">SUM(INDIRECT(IMPORT_VAR[TABLENAME]&amp;"[@a"&amp;$1:$1-1&amp;"]"),INDIRECT(IMPORT_VAR[TABLENAME]&amp;"[@c"&amp;$1:$1-1&amp;"]"))</f>
        <v>1</v>
      </c>
      <c r="Z874" s="51" t="s">
        <v>5715</v>
      </c>
      <c r="AA874" s="51" t="s">
        <v>4435</v>
      </c>
      <c r="AB874" s="51"/>
      <c r="AC874" s="51" t="str">
        <f>CONCATENATE(IMPORT[[#This Row],[1]]," ",IMPORT[[#This Row],[2]],IF(IMPORT[[#This Row],[3]]="","",CONCATENATE(" ",IMPORT[[#This Row],[3]])))</f>
        <v>NoteBook 7025-19</v>
      </c>
      <c r="AD874" s="51" t="str">
        <f>CONCATENATE("Import ",IMPORT[[#This Row],[Ket]])</f>
        <v>Import D7</v>
      </c>
      <c r="AE874" s="52">
        <v>192</v>
      </c>
      <c r="AF874" s="52" t="s">
        <v>5118</v>
      </c>
      <c r="AG874" s="52" t="s">
        <v>5780</v>
      </c>
      <c r="AH874" s="52">
        <f ca="1">IMPORT[[#This Row],[C]]</f>
        <v>1</v>
      </c>
      <c r="AI874" s="126" t="str">
        <f>CONCATENATE(IMPORT[[#This Row],[6]]," ",IMPORT[[#This Row],[7]])</f>
        <v>192 PCS</v>
      </c>
    </row>
    <row r="875" spans="1:35">
      <c r="A875" s="102">
        <v>873</v>
      </c>
      <c r="B875" s="39">
        <f ca="1">IF(IMPORT[[#This Row],[C]]&lt;1,"",ROW()-2)</f>
        <v>873</v>
      </c>
      <c r="C875" s="57" t="s">
        <v>4436</v>
      </c>
      <c r="D875" s="31" t="s">
        <v>2994</v>
      </c>
      <c r="E875" s="31">
        <v>192</v>
      </c>
      <c r="F875" s="39">
        <f ca="1">IMPORT[TT]</f>
        <v>3</v>
      </c>
      <c r="G875" s="31"/>
      <c r="H875" s="31" t="s">
        <v>4448</v>
      </c>
      <c r="I875" s="40">
        <v>3</v>
      </c>
      <c r="K875" s="39" t="str">
        <f>IF(IMPORT[[#This Row],[b1]]="","",IMPORT[[#This Row],[b1]]-IMPORT[[#This Row],[a1]])</f>
        <v/>
      </c>
      <c r="L875" s="40">
        <f ca="1">SUM(INDIRECT(IMPORT_VAR[TABLENAME]&amp;"[@a"&amp;$1:$1-1&amp;"]"),INDIRECT(IMPORT_VAR[TABLENAME]&amp;"[@c"&amp;$1:$1-1&amp;"]"))</f>
        <v>3</v>
      </c>
      <c r="M875" s="31"/>
      <c r="N875" s="39" t="str">
        <f>IF(IMPORT[[#This Row],[b2]]="","",IMPORT[[#This Row],[b2]]-IMPORT[[#This Row],[a2]])</f>
        <v/>
      </c>
      <c r="O875" s="40">
        <f ca="1">SUM(INDIRECT(IMPORT_VAR[TABLENAME]&amp;"[@a"&amp;$1:$1-1&amp;"]"),INDIRECT(IMPORT_VAR[TABLENAME]&amp;"[@c"&amp;$1:$1-1&amp;"]"))</f>
        <v>3</v>
      </c>
      <c r="P875" s="33"/>
      <c r="Q875" s="41" t="str">
        <f>IF(IMPORT[[#This Row],[b3]]="","",IMPORT[[#This Row],[b3]]-IMPORT[[#This Row],[a3]])</f>
        <v/>
      </c>
      <c r="R875" s="40">
        <f ca="1">SUM(INDIRECT(IMPORT_VAR[TABLENAME]&amp;"[@a"&amp;$1:$1-1&amp;"]"),INDIRECT(IMPORT_VAR[TABLENAME]&amp;"[@c"&amp;$1:$1-1&amp;"]"))</f>
        <v>3</v>
      </c>
      <c r="S875" s="33"/>
      <c r="T875" s="41" t="str">
        <f>IF(IMPORT[[#This Row],[b4]]="","",IMPORT[[#This Row],[b4]]-IMPORT[[#This Row],[a4]])</f>
        <v/>
      </c>
      <c r="U875" s="40">
        <f ca="1">SUM(INDIRECT(IMPORT_VAR[TABLENAME]&amp;"[@a"&amp;$1:$1-1&amp;"]"),INDIRECT(IMPORT_VAR[TABLENAME]&amp;"[@c"&amp;$1:$1-1&amp;"]"))</f>
        <v>3</v>
      </c>
      <c r="V875" s="41"/>
      <c r="W875" s="31"/>
      <c r="X875" s="54" t="str">
        <f>IF(IMPORT[[#This Row],[b5]]="","",IMPORT[[#This Row],[b5]]-IMPORT[[#This Row],[a5]])</f>
        <v/>
      </c>
      <c r="Y875" s="50">
        <f ca="1">SUM(INDIRECT(IMPORT_VAR[TABLENAME]&amp;"[@a"&amp;$1:$1-1&amp;"]"),INDIRECT(IMPORT_VAR[TABLENAME]&amp;"[@c"&amp;$1:$1-1&amp;"]"))</f>
        <v>3</v>
      </c>
      <c r="Z875" s="51" t="s">
        <v>5715</v>
      </c>
      <c r="AA875" s="51" t="s">
        <v>4436</v>
      </c>
      <c r="AB875" s="51"/>
      <c r="AC875" s="51" t="str">
        <f>CONCATENATE(IMPORT[[#This Row],[1]]," ",IMPORT[[#This Row],[2]],IF(IMPORT[[#This Row],[3]]="","",CONCATENATE(" ",IMPORT[[#This Row],[3]])))</f>
        <v>NoteBook 7025-27</v>
      </c>
      <c r="AD875" s="51" t="str">
        <f>CONCATENATE("Import ",IMPORT[[#This Row],[Ket]])</f>
        <v>Import D7</v>
      </c>
      <c r="AE875" s="52">
        <v>192</v>
      </c>
      <c r="AF875" s="52" t="s">
        <v>5118</v>
      </c>
      <c r="AG875" s="52" t="s">
        <v>5780</v>
      </c>
      <c r="AH875" s="52">
        <f ca="1">IMPORT[[#This Row],[C]]</f>
        <v>3</v>
      </c>
      <c r="AI875" s="126" t="str">
        <f>CONCATENATE(IMPORT[[#This Row],[6]]," ",IMPORT[[#This Row],[7]])</f>
        <v>192 PCS</v>
      </c>
    </row>
    <row r="876" spans="1:35">
      <c r="A876" s="102">
        <v>874</v>
      </c>
      <c r="B876" s="42">
        <f ca="1">IF(IMPORT[[#This Row],[C]]&lt;1,"",ROW()-2)</f>
        <v>874</v>
      </c>
      <c r="C876" s="113" t="s">
        <v>4437</v>
      </c>
      <c r="D876" s="36" t="s">
        <v>2994</v>
      </c>
      <c r="E876" s="36">
        <v>192</v>
      </c>
      <c r="F876" s="42">
        <f ca="1">IMPORT[TT]</f>
        <v>2</v>
      </c>
      <c r="G876" s="36"/>
      <c r="H876" s="31" t="s">
        <v>4448</v>
      </c>
      <c r="I876" s="43">
        <v>2</v>
      </c>
      <c r="K876" s="42" t="str">
        <f>IF(IMPORT[[#This Row],[b1]]="","",IMPORT[[#This Row],[b1]]-IMPORT[[#This Row],[a1]])</f>
        <v/>
      </c>
      <c r="L876" s="43">
        <f ca="1">SUM(INDIRECT(IMPORT_VAR[TABLENAME]&amp;"[@a"&amp;$1:$1-1&amp;"]"),INDIRECT(IMPORT_VAR[TABLENAME]&amp;"[@c"&amp;$1:$1-1&amp;"]"))</f>
        <v>2</v>
      </c>
      <c r="M876" s="36"/>
      <c r="N876" s="42" t="str">
        <f>IF(IMPORT[[#This Row],[b2]]="","",IMPORT[[#This Row],[b2]]-IMPORT[[#This Row],[a2]])</f>
        <v/>
      </c>
      <c r="O876" s="43">
        <f ca="1">SUM(INDIRECT(IMPORT_VAR[TABLENAME]&amp;"[@a"&amp;$1:$1-1&amp;"]"),INDIRECT(IMPORT_VAR[TABLENAME]&amp;"[@c"&amp;$1:$1-1&amp;"]"))</f>
        <v>2</v>
      </c>
      <c r="P876" s="38"/>
      <c r="Q876" s="44" t="str">
        <f>IF(IMPORT[[#This Row],[b3]]="","",IMPORT[[#This Row],[b3]]-IMPORT[[#This Row],[a3]])</f>
        <v/>
      </c>
      <c r="R876" s="43">
        <f ca="1">SUM(INDIRECT(IMPORT_VAR[TABLENAME]&amp;"[@a"&amp;$1:$1-1&amp;"]"),INDIRECT(IMPORT_VAR[TABLENAME]&amp;"[@c"&amp;$1:$1-1&amp;"]"))</f>
        <v>2</v>
      </c>
      <c r="S876" s="38"/>
      <c r="T876" s="44" t="str">
        <f>IF(IMPORT[[#This Row],[b4]]="","",IMPORT[[#This Row],[b4]]-IMPORT[[#This Row],[a4]])</f>
        <v/>
      </c>
      <c r="U876" s="43">
        <f ca="1">SUM(INDIRECT(IMPORT_VAR[TABLENAME]&amp;"[@a"&amp;$1:$1-1&amp;"]"),INDIRECT(IMPORT_VAR[TABLENAME]&amp;"[@c"&amp;$1:$1-1&amp;"]"))</f>
        <v>2</v>
      </c>
      <c r="V876" s="44"/>
      <c r="W876" s="36"/>
      <c r="X876" s="55" t="str">
        <f>IF(IMPORT[[#This Row],[b5]]="","",IMPORT[[#This Row],[b5]]-IMPORT[[#This Row],[a5]])</f>
        <v/>
      </c>
      <c r="Y876" s="50">
        <f ca="1">SUM(INDIRECT(IMPORT_VAR[TABLENAME]&amp;"[@a"&amp;$1:$1-1&amp;"]"),INDIRECT(IMPORT_VAR[TABLENAME]&amp;"[@c"&amp;$1:$1-1&amp;"]"))</f>
        <v>2</v>
      </c>
      <c r="Z876" s="51" t="s">
        <v>5715</v>
      </c>
      <c r="AA876" s="51" t="s">
        <v>4437</v>
      </c>
      <c r="AB876" s="51"/>
      <c r="AC876" s="51" t="str">
        <f>CONCATENATE(IMPORT[[#This Row],[1]]," ",IMPORT[[#This Row],[2]],IF(IMPORT[[#This Row],[3]]="","",CONCATENATE(" ",IMPORT[[#This Row],[3]])))</f>
        <v>NoteBook 7025-28</v>
      </c>
      <c r="AD876" s="51" t="str">
        <f>CONCATENATE("Import ",IMPORT[[#This Row],[Ket]])</f>
        <v>Import D7</v>
      </c>
      <c r="AE876" s="52">
        <v>192</v>
      </c>
      <c r="AF876" s="52" t="s">
        <v>5118</v>
      </c>
      <c r="AG876" s="52" t="s">
        <v>5780</v>
      </c>
      <c r="AH876" s="52">
        <f ca="1">IMPORT[[#This Row],[C]]</f>
        <v>2</v>
      </c>
      <c r="AI876" s="126" t="str">
        <f>CONCATENATE(IMPORT[[#This Row],[6]]," ",IMPORT[[#This Row],[7]])</f>
        <v>192 PCS</v>
      </c>
    </row>
    <row r="877" spans="1:35">
      <c r="A877" s="102">
        <v>875</v>
      </c>
      <c r="B877" s="39">
        <f ca="1">IF(IMPORT[[#This Row],[C]]&lt;1,"",ROW()-2)</f>
        <v>875</v>
      </c>
      <c r="C877" s="57" t="s">
        <v>4438</v>
      </c>
      <c r="D877" s="31" t="s">
        <v>2994</v>
      </c>
      <c r="E877" s="31">
        <v>192</v>
      </c>
      <c r="F877" s="39">
        <f ca="1">IMPORT[TT]</f>
        <v>1</v>
      </c>
      <c r="G877" s="31"/>
      <c r="H877" s="31" t="s">
        <v>4448</v>
      </c>
      <c r="I877" s="40">
        <v>1</v>
      </c>
      <c r="K877" s="39" t="str">
        <f>IF(IMPORT[[#This Row],[b1]]="","",IMPORT[[#This Row],[b1]]-IMPORT[[#This Row],[a1]])</f>
        <v/>
      </c>
      <c r="L877" s="40">
        <f ca="1">SUM(INDIRECT(IMPORT_VAR[TABLENAME]&amp;"[@a"&amp;$1:$1-1&amp;"]"),INDIRECT(IMPORT_VAR[TABLENAME]&amp;"[@c"&amp;$1:$1-1&amp;"]"))</f>
        <v>1</v>
      </c>
      <c r="M877" s="31"/>
      <c r="N877" s="39" t="str">
        <f>IF(IMPORT[[#This Row],[b2]]="","",IMPORT[[#This Row],[b2]]-IMPORT[[#This Row],[a2]])</f>
        <v/>
      </c>
      <c r="O877" s="40">
        <f ca="1">SUM(INDIRECT(IMPORT_VAR[TABLENAME]&amp;"[@a"&amp;$1:$1-1&amp;"]"),INDIRECT(IMPORT_VAR[TABLENAME]&amp;"[@c"&amp;$1:$1-1&amp;"]"))</f>
        <v>1</v>
      </c>
      <c r="P877" s="33"/>
      <c r="Q877" s="41" t="str">
        <f>IF(IMPORT[[#This Row],[b3]]="","",IMPORT[[#This Row],[b3]]-IMPORT[[#This Row],[a3]])</f>
        <v/>
      </c>
      <c r="R877" s="40">
        <f ca="1">SUM(INDIRECT(IMPORT_VAR[TABLENAME]&amp;"[@a"&amp;$1:$1-1&amp;"]"),INDIRECT(IMPORT_VAR[TABLENAME]&amp;"[@c"&amp;$1:$1-1&amp;"]"))</f>
        <v>1</v>
      </c>
      <c r="S877" s="33"/>
      <c r="T877" s="41" t="str">
        <f>IF(IMPORT[[#This Row],[b4]]="","",IMPORT[[#This Row],[b4]]-IMPORT[[#This Row],[a4]])</f>
        <v/>
      </c>
      <c r="U877" s="40">
        <f ca="1">SUM(INDIRECT(IMPORT_VAR[TABLENAME]&amp;"[@a"&amp;$1:$1-1&amp;"]"),INDIRECT(IMPORT_VAR[TABLENAME]&amp;"[@c"&amp;$1:$1-1&amp;"]"))</f>
        <v>1</v>
      </c>
      <c r="V877" s="41"/>
      <c r="W877" s="31"/>
      <c r="X877" s="54" t="str">
        <f>IF(IMPORT[[#This Row],[b5]]="","",IMPORT[[#This Row],[b5]]-IMPORT[[#This Row],[a5]])</f>
        <v/>
      </c>
      <c r="Y877" s="50">
        <f ca="1">SUM(INDIRECT(IMPORT_VAR[TABLENAME]&amp;"[@a"&amp;$1:$1-1&amp;"]"),INDIRECT(IMPORT_VAR[TABLENAME]&amp;"[@c"&amp;$1:$1-1&amp;"]"))</f>
        <v>1</v>
      </c>
      <c r="Z877" s="51" t="s">
        <v>5715</v>
      </c>
      <c r="AA877" s="51" t="s">
        <v>4438</v>
      </c>
      <c r="AB877" s="51"/>
      <c r="AC877" s="51" t="str">
        <f>CONCATENATE(IMPORT[[#This Row],[1]]," ",IMPORT[[#This Row],[2]],IF(IMPORT[[#This Row],[3]]="","",CONCATENATE(" ",IMPORT[[#This Row],[3]])))</f>
        <v>NoteBook 7025-29</v>
      </c>
      <c r="AD877" s="51" t="str">
        <f>CONCATENATE("Import ",IMPORT[[#This Row],[Ket]])</f>
        <v>Import D7</v>
      </c>
      <c r="AE877" s="52">
        <v>192</v>
      </c>
      <c r="AF877" s="52" t="s">
        <v>5118</v>
      </c>
      <c r="AG877" s="52" t="s">
        <v>5780</v>
      </c>
      <c r="AH877" s="52">
        <f ca="1">IMPORT[[#This Row],[C]]</f>
        <v>1</v>
      </c>
      <c r="AI877" s="126" t="str">
        <f>CONCATENATE(IMPORT[[#This Row],[6]]," ",IMPORT[[#This Row],[7]])</f>
        <v>192 PCS</v>
      </c>
    </row>
    <row r="878" spans="1:35">
      <c r="A878" s="102">
        <v>876</v>
      </c>
      <c r="B878" s="39">
        <f ca="1">IF(IMPORT[[#This Row],[C]]&lt;1,"",ROW()-2)</f>
        <v>876</v>
      </c>
      <c r="C878" s="57" t="s">
        <v>4439</v>
      </c>
      <c r="D878" s="31" t="s">
        <v>2994</v>
      </c>
      <c r="E878" s="31">
        <v>192</v>
      </c>
      <c r="F878" s="39">
        <f ca="1">IMPORT[TT]</f>
        <v>2</v>
      </c>
      <c r="G878" s="31"/>
      <c r="H878" s="31" t="s">
        <v>4448</v>
      </c>
      <c r="I878" s="40">
        <v>2</v>
      </c>
      <c r="K878" s="39" t="str">
        <f>IF(IMPORT[[#This Row],[b1]]="","",IMPORT[[#This Row],[b1]]-IMPORT[[#This Row],[a1]])</f>
        <v/>
      </c>
      <c r="L878" s="40">
        <f ca="1">SUM(INDIRECT(IMPORT_VAR[TABLENAME]&amp;"[@a"&amp;$1:$1-1&amp;"]"),INDIRECT(IMPORT_VAR[TABLENAME]&amp;"[@c"&amp;$1:$1-1&amp;"]"))</f>
        <v>2</v>
      </c>
      <c r="M878" s="31"/>
      <c r="N878" s="39" t="str">
        <f>IF(IMPORT[[#This Row],[b2]]="","",IMPORT[[#This Row],[b2]]-IMPORT[[#This Row],[a2]])</f>
        <v/>
      </c>
      <c r="O878" s="40">
        <f ca="1">SUM(INDIRECT(IMPORT_VAR[TABLENAME]&amp;"[@a"&amp;$1:$1-1&amp;"]"),INDIRECT(IMPORT_VAR[TABLENAME]&amp;"[@c"&amp;$1:$1-1&amp;"]"))</f>
        <v>2</v>
      </c>
      <c r="P878" s="33"/>
      <c r="Q878" s="41" t="str">
        <f>IF(IMPORT[[#This Row],[b3]]="","",IMPORT[[#This Row],[b3]]-IMPORT[[#This Row],[a3]])</f>
        <v/>
      </c>
      <c r="R878" s="40">
        <f ca="1">SUM(INDIRECT(IMPORT_VAR[TABLENAME]&amp;"[@a"&amp;$1:$1-1&amp;"]"),INDIRECT(IMPORT_VAR[TABLENAME]&amp;"[@c"&amp;$1:$1-1&amp;"]"))</f>
        <v>2</v>
      </c>
      <c r="S878" s="33"/>
      <c r="T878" s="41" t="str">
        <f>IF(IMPORT[[#This Row],[b4]]="","",IMPORT[[#This Row],[b4]]-IMPORT[[#This Row],[a4]])</f>
        <v/>
      </c>
      <c r="U878" s="40">
        <f ca="1">SUM(INDIRECT(IMPORT_VAR[TABLENAME]&amp;"[@a"&amp;$1:$1-1&amp;"]"),INDIRECT(IMPORT_VAR[TABLENAME]&amp;"[@c"&amp;$1:$1-1&amp;"]"))</f>
        <v>2</v>
      </c>
      <c r="V878" s="41"/>
      <c r="W878" s="31"/>
      <c r="X878" s="54" t="str">
        <f>IF(IMPORT[[#This Row],[b5]]="","",IMPORT[[#This Row],[b5]]-IMPORT[[#This Row],[a5]])</f>
        <v/>
      </c>
      <c r="Y878" s="50">
        <f ca="1">SUM(INDIRECT(IMPORT_VAR[TABLENAME]&amp;"[@a"&amp;$1:$1-1&amp;"]"),INDIRECT(IMPORT_VAR[TABLENAME]&amp;"[@c"&amp;$1:$1-1&amp;"]"))</f>
        <v>2</v>
      </c>
      <c r="Z878" s="51" t="s">
        <v>5715</v>
      </c>
      <c r="AA878" s="51" t="s">
        <v>4439</v>
      </c>
      <c r="AB878" s="51"/>
      <c r="AC878" s="51" t="str">
        <f>CONCATENATE(IMPORT[[#This Row],[1]]," ",IMPORT[[#This Row],[2]],IF(IMPORT[[#This Row],[3]]="","",CONCATENATE(" ",IMPORT[[#This Row],[3]])))</f>
        <v>NoteBook 7025-30</v>
      </c>
      <c r="AD878" s="51" t="str">
        <f>CONCATENATE("Import ",IMPORT[[#This Row],[Ket]])</f>
        <v>Import D7</v>
      </c>
      <c r="AE878" s="52">
        <v>192</v>
      </c>
      <c r="AF878" s="52" t="s">
        <v>5118</v>
      </c>
      <c r="AG878" s="52" t="s">
        <v>5780</v>
      </c>
      <c r="AH878" s="52">
        <f ca="1">IMPORT[[#This Row],[C]]</f>
        <v>2</v>
      </c>
      <c r="AI878" s="126" t="str">
        <f>CONCATENATE(IMPORT[[#This Row],[6]]," ",IMPORT[[#This Row],[7]])</f>
        <v>192 PCS</v>
      </c>
    </row>
    <row r="879" spans="1:35">
      <c r="A879" s="102">
        <v>877</v>
      </c>
      <c r="B879" s="39" t="str">
        <f ca="1">IF(IMPORT[[#This Row],[C]]&lt;1,"",ROW()-2)</f>
        <v/>
      </c>
      <c r="C879" s="57" t="s">
        <v>4440</v>
      </c>
      <c r="D879" s="31" t="s">
        <v>2994</v>
      </c>
      <c r="E879" s="31">
        <v>192</v>
      </c>
      <c r="F879" s="39">
        <f ca="1">IMPORT[TT]</f>
        <v>0</v>
      </c>
      <c r="G879" s="31"/>
      <c r="H879" s="31" t="s">
        <v>4448</v>
      </c>
      <c r="I879" s="40">
        <v>0</v>
      </c>
      <c r="K879" s="39" t="str">
        <f>IF(IMPORT[[#This Row],[b1]]="","",IMPORT[[#This Row],[b1]]-IMPORT[[#This Row],[a1]])</f>
        <v/>
      </c>
      <c r="L879" s="40">
        <f ca="1">SUM(INDIRECT(IMPORT_VAR[TABLENAME]&amp;"[@a"&amp;$1:$1-1&amp;"]"),INDIRECT(IMPORT_VAR[TABLENAME]&amp;"[@c"&amp;$1:$1-1&amp;"]"))</f>
        <v>0</v>
      </c>
      <c r="M879" s="31"/>
      <c r="N879" s="39" t="str">
        <f>IF(IMPORT[[#This Row],[b2]]="","",IMPORT[[#This Row],[b2]]-IMPORT[[#This Row],[a2]])</f>
        <v/>
      </c>
      <c r="O879" s="40">
        <f ca="1">SUM(INDIRECT(IMPORT_VAR[TABLENAME]&amp;"[@a"&amp;$1:$1-1&amp;"]"),INDIRECT(IMPORT_VAR[TABLENAME]&amp;"[@c"&amp;$1:$1-1&amp;"]"))</f>
        <v>0</v>
      </c>
      <c r="P879" s="33"/>
      <c r="Q879" s="41" t="str">
        <f>IF(IMPORT[[#This Row],[b3]]="","",IMPORT[[#This Row],[b3]]-IMPORT[[#This Row],[a3]])</f>
        <v/>
      </c>
      <c r="R879" s="40">
        <f ca="1">SUM(INDIRECT(IMPORT_VAR[TABLENAME]&amp;"[@a"&amp;$1:$1-1&amp;"]"),INDIRECT(IMPORT_VAR[TABLENAME]&amp;"[@c"&amp;$1:$1-1&amp;"]"))</f>
        <v>0</v>
      </c>
      <c r="S879" s="33"/>
      <c r="T879" s="41" t="str">
        <f>IF(IMPORT[[#This Row],[b4]]="","",IMPORT[[#This Row],[b4]]-IMPORT[[#This Row],[a4]])</f>
        <v/>
      </c>
      <c r="U879" s="40">
        <f ca="1">SUM(INDIRECT(IMPORT_VAR[TABLENAME]&amp;"[@a"&amp;$1:$1-1&amp;"]"),INDIRECT(IMPORT_VAR[TABLENAME]&amp;"[@c"&amp;$1:$1-1&amp;"]"))</f>
        <v>0</v>
      </c>
      <c r="V879" s="41"/>
      <c r="W879" s="31"/>
      <c r="X879" s="54" t="str">
        <f>IF(IMPORT[[#This Row],[b5]]="","",IMPORT[[#This Row],[b5]]-IMPORT[[#This Row],[a5]])</f>
        <v/>
      </c>
      <c r="Y879" s="50">
        <f ca="1">SUM(INDIRECT(IMPORT_VAR[TABLENAME]&amp;"[@a"&amp;$1:$1-1&amp;"]"),INDIRECT(IMPORT_VAR[TABLENAME]&amp;"[@c"&amp;$1:$1-1&amp;"]"))</f>
        <v>0</v>
      </c>
      <c r="Z879" s="51" t="s">
        <v>5715</v>
      </c>
      <c r="AA879" s="51" t="s">
        <v>4440</v>
      </c>
      <c r="AB879" s="51"/>
      <c r="AC879" s="51" t="str">
        <f>CONCATENATE(IMPORT[[#This Row],[1]]," ",IMPORT[[#This Row],[2]],IF(IMPORT[[#This Row],[3]]="","",CONCATENATE(" ",IMPORT[[#This Row],[3]])))</f>
        <v>NoteBook 7025-31</v>
      </c>
      <c r="AD879" s="51" t="str">
        <f>CONCATENATE("Import ",IMPORT[[#This Row],[Ket]])</f>
        <v>Import D7</v>
      </c>
      <c r="AE879" s="52">
        <v>192</v>
      </c>
      <c r="AF879" s="52" t="s">
        <v>5118</v>
      </c>
      <c r="AG879" s="52" t="s">
        <v>5780</v>
      </c>
      <c r="AH879" s="52">
        <f ca="1">IMPORT[[#This Row],[C]]</f>
        <v>0</v>
      </c>
      <c r="AI879" s="126" t="str">
        <f>CONCATENATE(IMPORT[[#This Row],[6]]," ",IMPORT[[#This Row],[7]])</f>
        <v>192 PCS</v>
      </c>
    </row>
    <row r="880" spans="1:35">
      <c r="A880" s="102">
        <v>878</v>
      </c>
      <c r="B880" s="39">
        <f ca="1">IF(IMPORT[[#This Row],[C]]&lt;1,"",ROW()-2)</f>
        <v>878</v>
      </c>
      <c r="C880" s="57" t="s">
        <v>5476</v>
      </c>
      <c r="D880" s="31" t="s">
        <v>2994</v>
      </c>
      <c r="E880" s="31">
        <v>192</v>
      </c>
      <c r="F880" s="39">
        <f ca="1">IMPORT[TT]</f>
        <v>1</v>
      </c>
      <c r="G880" s="31"/>
      <c r="H880" s="31" t="s">
        <v>4448</v>
      </c>
      <c r="I880" s="40">
        <v>1</v>
      </c>
      <c r="K880" s="39" t="str">
        <f>IF(IMPORT[[#This Row],[b1]]="","",IMPORT[[#This Row],[b1]]-IMPORT[[#This Row],[a1]])</f>
        <v/>
      </c>
      <c r="L880" s="40">
        <f ca="1">SUM(INDIRECT(IMPORT_VAR[TABLENAME]&amp;"[@a"&amp;$1:$1-1&amp;"]"),INDIRECT(IMPORT_VAR[TABLENAME]&amp;"[@c"&amp;$1:$1-1&amp;"]"))</f>
        <v>1</v>
      </c>
      <c r="M880" s="31"/>
      <c r="N880" s="39" t="str">
        <f>IF(IMPORT[[#This Row],[b2]]="","",IMPORT[[#This Row],[b2]]-IMPORT[[#This Row],[a2]])</f>
        <v/>
      </c>
      <c r="O880" s="40">
        <f ca="1">SUM(INDIRECT(IMPORT_VAR[TABLENAME]&amp;"[@a"&amp;$1:$1-1&amp;"]"),INDIRECT(IMPORT_VAR[TABLENAME]&amp;"[@c"&amp;$1:$1-1&amp;"]"))</f>
        <v>1</v>
      </c>
      <c r="P880" s="33"/>
      <c r="Q880" s="41" t="str">
        <f>IF(IMPORT[[#This Row],[b3]]="","",IMPORT[[#This Row],[b3]]-IMPORT[[#This Row],[a3]])</f>
        <v/>
      </c>
      <c r="R880" s="40">
        <f ca="1">SUM(INDIRECT(IMPORT_VAR[TABLENAME]&amp;"[@a"&amp;$1:$1-1&amp;"]"),INDIRECT(IMPORT_VAR[TABLENAME]&amp;"[@c"&amp;$1:$1-1&amp;"]"))</f>
        <v>1</v>
      </c>
      <c r="S880" s="33"/>
      <c r="T880" s="41" t="str">
        <f>IF(IMPORT[[#This Row],[b4]]="","",IMPORT[[#This Row],[b4]]-IMPORT[[#This Row],[a4]])</f>
        <v/>
      </c>
      <c r="U880" s="40">
        <f ca="1">SUM(INDIRECT(IMPORT_VAR[TABLENAME]&amp;"[@a"&amp;$1:$1-1&amp;"]"),INDIRECT(IMPORT_VAR[TABLENAME]&amp;"[@c"&amp;$1:$1-1&amp;"]"))</f>
        <v>1</v>
      </c>
      <c r="V880" s="41"/>
      <c r="W880" s="31"/>
      <c r="X880" s="54" t="str">
        <f>IF(IMPORT[[#This Row],[b5]]="","",IMPORT[[#This Row],[b5]]-IMPORT[[#This Row],[a5]])</f>
        <v/>
      </c>
      <c r="Y880" s="50">
        <f ca="1">SUM(INDIRECT(IMPORT_VAR[TABLENAME]&amp;"[@a"&amp;$1:$1-1&amp;"]"),INDIRECT(IMPORT_VAR[TABLENAME]&amp;"[@c"&amp;$1:$1-1&amp;"]"))</f>
        <v>1</v>
      </c>
      <c r="Z880" s="51" t="s">
        <v>5715</v>
      </c>
      <c r="AA880" s="51" t="s">
        <v>5476</v>
      </c>
      <c r="AB880" s="51"/>
      <c r="AC880" s="51" t="str">
        <f>CONCATENATE(IMPORT[[#This Row],[1]]," ",IMPORT[[#This Row],[2]],IF(IMPORT[[#This Row],[3]]="","",CONCATENATE(" ",IMPORT[[#This Row],[3]])))</f>
        <v>NoteBook 7025-16</v>
      </c>
      <c r="AD880" s="51" t="str">
        <f>CONCATENATE("Import ",IMPORT[[#This Row],[Ket]])</f>
        <v>Import D7</v>
      </c>
      <c r="AE880" s="52">
        <v>192</v>
      </c>
      <c r="AF880" s="52" t="s">
        <v>5118</v>
      </c>
      <c r="AG880" s="52" t="s">
        <v>5780</v>
      </c>
      <c r="AH880" s="52">
        <f ca="1">IMPORT[[#This Row],[C]]</f>
        <v>1</v>
      </c>
      <c r="AI880" s="126" t="str">
        <f>CONCATENATE(IMPORT[[#This Row],[6]]," ",IMPORT[[#This Row],[7]])</f>
        <v>192 PCS</v>
      </c>
    </row>
    <row r="881" spans="1:35">
      <c r="A881" s="102">
        <v>879</v>
      </c>
      <c r="B881" s="39" t="str">
        <f ca="1">IF(IMPORT[[#This Row],[C]]&lt;1,"",ROW()-2)</f>
        <v/>
      </c>
      <c r="C881" s="57" t="s">
        <v>4441</v>
      </c>
      <c r="D881" s="31" t="s">
        <v>2994</v>
      </c>
      <c r="E881" s="31">
        <v>128</v>
      </c>
      <c r="F881" s="39">
        <f ca="1">IMPORT[TT]</f>
        <v>0</v>
      </c>
      <c r="G881" s="31" t="s">
        <v>3839</v>
      </c>
      <c r="H881" s="31" t="s">
        <v>4448</v>
      </c>
      <c r="I881" s="40">
        <v>0</v>
      </c>
      <c r="K881" s="39" t="str">
        <f>IF(IMPORT[[#This Row],[b1]]="","",IMPORT[[#This Row],[b1]]-IMPORT[[#This Row],[a1]])</f>
        <v/>
      </c>
      <c r="L881" s="40">
        <f ca="1">SUM(INDIRECT(IMPORT_VAR[TABLENAME]&amp;"[@a"&amp;$1:$1-1&amp;"]"),INDIRECT(IMPORT_VAR[TABLENAME]&amp;"[@c"&amp;$1:$1-1&amp;"]"))</f>
        <v>0</v>
      </c>
      <c r="M881" s="31"/>
      <c r="N881" s="39" t="str">
        <f>IF(IMPORT[[#This Row],[b2]]="","",IMPORT[[#This Row],[b2]]-IMPORT[[#This Row],[a2]])</f>
        <v/>
      </c>
      <c r="O881" s="40">
        <f ca="1">SUM(INDIRECT(IMPORT_VAR[TABLENAME]&amp;"[@a"&amp;$1:$1-1&amp;"]"),INDIRECT(IMPORT_VAR[TABLENAME]&amp;"[@c"&amp;$1:$1-1&amp;"]"))</f>
        <v>0</v>
      </c>
      <c r="P881" s="33"/>
      <c r="Q881" s="41" t="str">
        <f>IF(IMPORT[[#This Row],[b3]]="","",IMPORT[[#This Row],[b3]]-IMPORT[[#This Row],[a3]])</f>
        <v/>
      </c>
      <c r="R881" s="40">
        <f ca="1">SUM(INDIRECT(IMPORT_VAR[TABLENAME]&amp;"[@a"&amp;$1:$1-1&amp;"]"),INDIRECT(IMPORT_VAR[TABLENAME]&amp;"[@c"&amp;$1:$1-1&amp;"]"))</f>
        <v>0</v>
      </c>
      <c r="S881" s="33"/>
      <c r="T881" s="41" t="str">
        <f>IF(IMPORT[[#This Row],[b4]]="","",IMPORT[[#This Row],[b4]]-IMPORT[[#This Row],[a4]])</f>
        <v/>
      </c>
      <c r="U881" s="40">
        <f ca="1">SUM(INDIRECT(IMPORT_VAR[TABLENAME]&amp;"[@a"&amp;$1:$1-1&amp;"]"),INDIRECT(IMPORT_VAR[TABLENAME]&amp;"[@c"&amp;$1:$1-1&amp;"]"))</f>
        <v>0</v>
      </c>
      <c r="V881" s="41"/>
      <c r="W881" s="31"/>
      <c r="X881" s="54" t="str">
        <f>IF(IMPORT[[#This Row],[b5]]="","",IMPORT[[#This Row],[b5]]-IMPORT[[#This Row],[a5]])</f>
        <v/>
      </c>
      <c r="Y881" s="50">
        <f ca="1">SUM(INDIRECT(IMPORT_VAR[TABLENAME]&amp;"[@a"&amp;$1:$1-1&amp;"]"),INDIRECT(IMPORT_VAR[TABLENAME]&amp;"[@c"&amp;$1:$1-1&amp;"]"))</f>
        <v>0</v>
      </c>
      <c r="Z881" s="51" t="s">
        <v>5715</v>
      </c>
      <c r="AA881" s="51" t="s">
        <v>4441</v>
      </c>
      <c r="AB881" s="51"/>
      <c r="AC881" s="51" t="str">
        <f>CONCATENATE(IMPORT[[#This Row],[1]]," ",IMPORT[[#This Row],[2]],IF(IMPORT[[#This Row],[3]]="","",CONCATENATE(" ",IMPORT[[#This Row],[3]])))</f>
        <v>NoteBook 05201</v>
      </c>
      <c r="AD881" s="51" t="str">
        <f>CONCATENATE("Import ",IMPORT[[#This Row],[Ket]])</f>
        <v>Import D7</v>
      </c>
      <c r="AE881" s="52">
        <v>128</v>
      </c>
      <c r="AF881" s="52" t="s">
        <v>5118</v>
      </c>
      <c r="AG881" s="52" t="s">
        <v>5780</v>
      </c>
      <c r="AH881" s="52">
        <f ca="1">IMPORT[[#This Row],[C]]</f>
        <v>0</v>
      </c>
      <c r="AI881" s="126" t="str">
        <f>CONCATENATE(IMPORT[[#This Row],[6]]," ",IMPORT[[#This Row],[7]])</f>
        <v>128 PCS</v>
      </c>
    </row>
    <row r="882" spans="1:35">
      <c r="A882" s="102">
        <v>880</v>
      </c>
      <c r="B882" s="39">
        <f ca="1">IF(IMPORT[[#This Row],[C]]&lt;1,"",ROW()-2)</f>
        <v>880</v>
      </c>
      <c r="C882" s="57" t="s">
        <v>4442</v>
      </c>
      <c r="D882" s="31" t="s">
        <v>2994</v>
      </c>
      <c r="E882" s="31">
        <v>128</v>
      </c>
      <c r="F882" s="39">
        <f ca="1">IMPORT[TT]</f>
        <v>1</v>
      </c>
      <c r="G882" s="31" t="s">
        <v>3839</v>
      </c>
      <c r="H882" s="31" t="s">
        <v>4448</v>
      </c>
      <c r="I882" s="40">
        <v>1</v>
      </c>
      <c r="K882" s="39" t="str">
        <f>IF(IMPORT[[#This Row],[b1]]="","",IMPORT[[#This Row],[b1]]-IMPORT[[#This Row],[a1]])</f>
        <v/>
      </c>
      <c r="L882" s="40">
        <f ca="1">SUM(INDIRECT(IMPORT_VAR[TABLENAME]&amp;"[@a"&amp;$1:$1-1&amp;"]"),INDIRECT(IMPORT_VAR[TABLENAME]&amp;"[@c"&amp;$1:$1-1&amp;"]"))</f>
        <v>1</v>
      </c>
      <c r="M882" s="31"/>
      <c r="N882" s="39" t="str">
        <f>IF(IMPORT[[#This Row],[b2]]="","",IMPORT[[#This Row],[b2]]-IMPORT[[#This Row],[a2]])</f>
        <v/>
      </c>
      <c r="O882" s="40">
        <f ca="1">SUM(INDIRECT(IMPORT_VAR[TABLENAME]&amp;"[@a"&amp;$1:$1-1&amp;"]"),INDIRECT(IMPORT_VAR[TABLENAME]&amp;"[@c"&amp;$1:$1-1&amp;"]"))</f>
        <v>1</v>
      </c>
      <c r="P882" s="33"/>
      <c r="Q882" s="41" t="str">
        <f>IF(IMPORT[[#This Row],[b3]]="","",IMPORT[[#This Row],[b3]]-IMPORT[[#This Row],[a3]])</f>
        <v/>
      </c>
      <c r="R882" s="40">
        <f ca="1">SUM(INDIRECT(IMPORT_VAR[TABLENAME]&amp;"[@a"&amp;$1:$1-1&amp;"]"),INDIRECT(IMPORT_VAR[TABLENAME]&amp;"[@c"&amp;$1:$1-1&amp;"]"))</f>
        <v>1</v>
      </c>
      <c r="S882" s="33"/>
      <c r="T882" s="41" t="str">
        <f>IF(IMPORT[[#This Row],[b4]]="","",IMPORT[[#This Row],[b4]]-IMPORT[[#This Row],[a4]])</f>
        <v/>
      </c>
      <c r="U882" s="40">
        <f ca="1">SUM(INDIRECT(IMPORT_VAR[TABLENAME]&amp;"[@a"&amp;$1:$1-1&amp;"]"),INDIRECT(IMPORT_VAR[TABLENAME]&amp;"[@c"&amp;$1:$1-1&amp;"]"))</f>
        <v>1</v>
      </c>
      <c r="V882" s="41"/>
      <c r="W882" s="31"/>
      <c r="X882" s="54" t="str">
        <f>IF(IMPORT[[#This Row],[b5]]="","",IMPORT[[#This Row],[b5]]-IMPORT[[#This Row],[a5]])</f>
        <v/>
      </c>
      <c r="Y882" s="50">
        <f ca="1">SUM(INDIRECT(IMPORT_VAR[TABLENAME]&amp;"[@a"&amp;$1:$1-1&amp;"]"),INDIRECT(IMPORT_VAR[TABLENAME]&amp;"[@c"&amp;$1:$1-1&amp;"]"))</f>
        <v>1</v>
      </c>
      <c r="Z882" s="51" t="s">
        <v>5715</v>
      </c>
      <c r="AA882" s="51" t="s">
        <v>4442</v>
      </c>
      <c r="AB882" s="51"/>
      <c r="AC882" s="51" t="str">
        <f>CONCATENATE(IMPORT[[#This Row],[1]]," ",IMPORT[[#This Row],[2]],IF(IMPORT[[#This Row],[3]]="","",CONCATENATE(" ",IMPORT[[#This Row],[3]])))</f>
        <v>NoteBook 05203</v>
      </c>
      <c r="AD882" s="51" t="str">
        <f>CONCATENATE("Import ",IMPORT[[#This Row],[Ket]])</f>
        <v>Import D7</v>
      </c>
      <c r="AE882" s="52">
        <v>128</v>
      </c>
      <c r="AF882" s="52" t="s">
        <v>5118</v>
      </c>
      <c r="AG882" s="52" t="s">
        <v>5780</v>
      </c>
      <c r="AH882" s="52">
        <f ca="1">IMPORT[[#This Row],[C]]</f>
        <v>1</v>
      </c>
      <c r="AI882" s="126" t="str">
        <f>CONCATENATE(IMPORT[[#This Row],[6]]," ",IMPORT[[#This Row],[7]])</f>
        <v>128 PCS</v>
      </c>
    </row>
    <row r="883" spans="1:35">
      <c r="A883" s="102">
        <v>881</v>
      </c>
      <c r="B883" s="39">
        <f ca="1">IF(IMPORT[[#This Row],[C]]&lt;1,"",ROW()-2)</f>
        <v>881</v>
      </c>
      <c r="C883" s="57" t="s">
        <v>4443</v>
      </c>
      <c r="D883" s="31" t="s">
        <v>2994</v>
      </c>
      <c r="E883" s="31">
        <v>128</v>
      </c>
      <c r="F883" s="39">
        <f ca="1">IMPORT[TT]</f>
        <v>2</v>
      </c>
      <c r="G883" s="31" t="s">
        <v>3839</v>
      </c>
      <c r="H883" s="31" t="s">
        <v>4448</v>
      </c>
      <c r="I883" s="40">
        <v>2</v>
      </c>
      <c r="K883" s="39" t="str">
        <f>IF(IMPORT[[#This Row],[b1]]="","",IMPORT[[#This Row],[b1]]-IMPORT[[#This Row],[a1]])</f>
        <v/>
      </c>
      <c r="L883" s="40">
        <f ca="1">SUM(INDIRECT(IMPORT_VAR[TABLENAME]&amp;"[@a"&amp;$1:$1-1&amp;"]"),INDIRECT(IMPORT_VAR[TABLENAME]&amp;"[@c"&amp;$1:$1-1&amp;"]"))</f>
        <v>2</v>
      </c>
      <c r="M883" s="31"/>
      <c r="N883" s="39" t="str">
        <f>IF(IMPORT[[#This Row],[b2]]="","",IMPORT[[#This Row],[b2]]-IMPORT[[#This Row],[a2]])</f>
        <v/>
      </c>
      <c r="O883" s="40">
        <f ca="1">SUM(INDIRECT(IMPORT_VAR[TABLENAME]&amp;"[@a"&amp;$1:$1-1&amp;"]"),INDIRECT(IMPORT_VAR[TABLENAME]&amp;"[@c"&amp;$1:$1-1&amp;"]"))</f>
        <v>2</v>
      </c>
      <c r="P883" s="33"/>
      <c r="Q883" s="41" t="str">
        <f>IF(IMPORT[[#This Row],[b3]]="","",IMPORT[[#This Row],[b3]]-IMPORT[[#This Row],[a3]])</f>
        <v/>
      </c>
      <c r="R883" s="40">
        <f ca="1">SUM(INDIRECT(IMPORT_VAR[TABLENAME]&amp;"[@a"&amp;$1:$1-1&amp;"]"),INDIRECT(IMPORT_VAR[TABLENAME]&amp;"[@c"&amp;$1:$1-1&amp;"]"))</f>
        <v>2</v>
      </c>
      <c r="S883" s="33"/>
      <c r="T883" s="41" t="str">
        <f>IF(IMPORT[[#This Row],[b4]]="","",IMPORT[[#This Row],[b4]]-IMPORT[[#This Row],[a4]])</f>
        <v/>
      </c>
      <c r="U883" s="40">
        <f ca="1">SUM(INDIRECT(IMPORT_VAR[TABLENAME]&amp;"[@a"&amp;$1:$1-1&amp;"]"),INDIRECT(IMPORT_VAR[TABLENAME]&amp;"[@c"&amp;$1:$1-1&amp;"]"))</f>
        <v>2</v>
      </c>
      <c r="V883" s="41"/>
      <c r="W883" s="31"/>
      <c r="X883" s="54" t="str">
        <f>IF(IMPORT[[#This Row],[b5]]="","",IMPORT[[#This Row],[b5]]-IMPORT[[#This Row],[a5]])</f>
        <v/>
      </c>
      <c r="Y883" s="50">
        <f ca="1">SUM(INDIRECT(IMPORT_VAR[TABLENAME]&amp;"[@a"&amp;$1:$1-1&amp;"]"),INDIRECT(IMPORT_VAR[TABLENAME]&amp;"[@c"&amp;$1:$1-1&amp;"]"))</f>
        <v>2</v>
      </c>
      <c r="Z883" s="51" t="s">
        <v>5715</v>
      </c>
      <c r="AA883" s="51" t="s">
        <v>4443</v>
      </c>
      <c r="AB883" s="51"/>
      <c r="AC883" s="51" t="str">
        <f>CONCATENATE(IMPORT[[#This Row],[1]]," ",IMPORT[[#This Row],[2]],IF(IMPORT[[#This Row],[3]]="","",CONCATENATE(" ",IMPORT[[#This Row],[3]])))</f>
        <v>NoteBook 05204</v>
      </c>
      <c r="AD883" s="51" t="str">
        <f>CONCATENATE("Import ",IMPORT[[#This Row],[Ket]])</f>
        <v>Import D7</v>
      </c>
      <c r="AE883" s="52">
        <v>128</v>
      </c>
      <c r="AF883" s="52" t="s">
        <v>5118</v>
      </c>
      <c r="AG883" s="52" t="s">
        <v>5780</v>
      </c>
      <c r="AH883" s="52">
        <f ca="1">IMPORT[[#This Row],[C]]</f>
        <v>2</v>
      </c>
      <c r="AI883" s="126" t="str">
        <f>CONCATENATE(IMPORT[[#This Row],[6]]," ",IMPORT[[#This Row],[7]])</f>
        <v>128 PCS</v>
      </c>
    </row>
    <row r="884" spans="1:35">
      <c r="A884" s="102">
        <v>882</v>
      </c>
      <c r="B884" s="39">
        <f ca="1">IF(IMPORT[[#This Row],[C]]&lt;1,"",ROW()-2)</f>
        <v>882</v>
      </c>
      <c r="C884" s="57" t="s">
        <v>4444</v>
      </c>
      <c r="D884" s="31" t="s">
        <v>2994</v>
      </c>
      <c r="E884" s="31">
        <v>128</v>
      </c>
      <c r="F884" s="39">
        <f ca="1">IMPORT[TT]</f>
        <v>2</v>
      </c>
      <c r="G884" s="31" t="s">
        <v>3839</v>
      </c>
      <c r="H884" s="31" t="s">
        <v>4448</v>
      </c>
      <c r="I884" s="40">
        <v>2</v>
      </c>
      <c r="K884" s="39" t="str">
        <f>IF(IMPORT[[#This Row],[b1]]="","",IMPORT[[#This Row],[b1]]-IMPORT[[#This Row],[a1]])</f>
        <v/>
      </c>
      <c r="L884" s="40">
        <f ca="1">SUM(INDIRECT(IMPORT_VAR[TABLENAME]&amp;"[@a"&amp;$1:$1-1&amp;"]"),INDIRECT(IMPORT_VAR[TABLENAME]&amp;"[@c"&amp;$1:$1-1&amp;"]"))</f>
        <v>2</v>
      </c>
      <c r="M884" s="31"/>
      <c r="N884" s="39" t="str">
        <f>IF(IMPORT[[#This Row],[b2]]="","",IMPORT[[#This Row],[b2]]-IMPORT[[#This Row],[a2]])</f>
        <v/>
      </c>
      <c r="O884" s="40">
        <f ca="1">SUM(INDIRECT(IMPORT_VAR[TABLENAME]&amp;"[@a"&amp;$1:$1-1&amp;"]"),INDIRECT(IMPORT_VAR[TABLENAME]&amp;"[@c"&amp;$1:$1-1&amp;"]"))</f>
        <v>2</v>
      </c>
      <c r="P884" s="33"/>
      <c r="Q884" s="41" t="str">
        <f>IF(IMPORT[[#This Row],[b3]]="","",IMPORT[[#This Row],[b3]]-IMPORT[[#This Row],[a3]])</f>
        <v/>
      </c>
      <c r="R884" s="40">
        <f ca="1">SUM(INDIRECT(IMPORT_VAR[TABLENAME]&amp;"[@a"&amp;$1:$1-1&amp;"]"),INDIRECT(IMPORT_VAR[TABLENAME]&amp;"[@c"&amp;$1:$1-1&amp;"]"))</f>
        <v>2</v>
      </c>
      <c r="S884" s="33"/>
      <c r="T884" s="41" t="str">
        <f>IF(IMPORT[[#This Row],[b4]]="","",IMPORT[[#This Row],[b4]]-IMPORT[[#This Row],[a4]])</f>
        <v/>
      </c>
      <c r="U884" s="40">
        <f ca="1">SUM(INDIRECT(IMPORT_VAR[TABLENAME]&amp;"[@a"&amp;$1:$1-1&amp;"]"),INDIRECT(IMPORT_VAR[TABLENAME]&amp;"[@c"&amp;$1:$1-1&amp;"]"))</f>
        <v>2</v>
      </c>
      <c r="V884" s="41"/>
      <c r="W884" s="31"/>
      <c r="X884" s="54" t="str">
        <f>IF(IMPORT[[#This Row],[b5]]="","",IMPORT[[#This Row],[b5]]-IMPORT[[#This Row],[a5]])</f>
        <v/>
      </c>
      <c r="Y884" s="50">
        <f ca="1">SUM(INDIRECT(IMPORT_VAR[TABLENAME]&amp;"[@a"&amp;$1:$1-1&amp;"]"),INDIRECT(IMPORT_VAR[TABLENAME]&amp;"[@c"&amp;$1:$1-1&amp;"]"))</f>
        <v>2</v>
      </c>
      <c r="Z884" s="51" t="s">
        <v>5715</v>
      </c>
      <c r="AA884" s="51" t="s">
        <v>4444</v>
      </c>
      <c r="AB884" s="51"/>
      <c r="AC884" s="51" t="str">
        <f>CONCATENATE(IMPORT[[#This Row],[1]]," ",IMPORT[[#This Row],[2]],IF(IMPORT[[#This Row],[3]]="","",CONCATENATE(" ",IMPORT[[#This Row],[3]])))</f>
        <v>NoteBook 05205</v>
      </c>
      <c r="AD884" s="51" t="str">
        <f>CONCATENATE("Import ",IMPORT[[#This Row],[Ket]])</f>
        <v>Import D7</v>
      </c>
      <c r="AE884" s="52">
        <v>128</v>
      </c>
      <c r="AF884" s="52" t="s">
        <v>5118</v>
      </c>
      <c r="AG884" s="52" t="s">
        <v>5780</v>
      </c>
      <c r="AH884" s="52">
        <f ca="1">IMPORT[[#This Row],[C]]</f>
        <v>2</v>
      </c>
      <c r="AI884" s="126" t="str">
        <f>CONCATENATE(IMPORT[[#This Row],[6]]," ",IMPORT[[#This Row],[7]])</f>
        <v>128 PCS</v>
      </c>
    </row>
    <row r="885" spans="1:35">
      <c r="A885" s="102">
        <v>883</v>
      </c>
      <c r="B885" s="39">
        <f ca="1">IF(IMPORT[[#This Row],[C]]&lt;1,"",ROW()-2)</f>
        <v>883</v>
      </c>
      <c r="C885" s="57" t="s">
        <v>4445</v>
      </c>
      <c r="D885" s="31" t="s">
        <v>2994</v>
      </c>
      <c r="E885" s="31">
        <v>128</v>
      </c>
      <c r="F885" s="39">
        <f ca="1">IMPORT[TT]</f>
        <v>2</v>
      </c>
      <c r="G885" s="31" t="s">
        <v>3839</v>
      </c>
      <c r="H885" s="31" t="s">
        <v>4448</v>
      </c>
      <c r="I885" s="40">
        <v>2</v>
      </c>
      <c r="K885" s="39" t="str">
        <f>IF(IMPORT[[#This Row],[b1]]="","",IMPORT[[#This Row],[b1]]-IMPORT[[#This Row],[a1]])</f>
        <v/>
      </c>
      <c r="L885" s="40">
        <f ca="1">SUM(INDIRECT(IMPORT_VAR[TABLENAME]&amp;"[@a"&amp;$1:$1-1&amp;"]"),INDIRECT(IMPORT_VAR[TABLENAME]&amp;"[@c"&amp;$1:$1-1&amp;"]"))</f>
        <v>2</v>
      </c>
      <c r="M885" s="31"/>
      <c r="N885" s="39" t="str">
        <f>IF(IMPORT[[#This Row],[b2]]="","",IMPORT[[#This Row],[b2]]-IMPORT[[#This Row],[a2]])</f>
        <v/>
      </c>
      <c r="O885" s="40">
        <f ca="1">SUM(INDIRECT(IMPORT_VAR[TABLENAME]&amp;"[@a"&amp;$1:$1-1&amp;"]"),INDIRECT(IMPORT_VAR[TABLENAME]&amp;"[@c"&amp;$1:$1-1&amp;"]"))</f>
        <v>2</v>
      </c>
      <c r="P885" s="33"/>
      <c r="Q885" s="41" t="str">
        <f>IF(IMPORT[[#This Row],[b3]]="","",IMPORT[[#This Row],[b3]]-IMPORT[[#This Row],[a3]])</f>
        <v/>
      </c>
      <c r="R885" s="40">
        <f ca="1">SUM(INDIRECT(IMPORT_VAR[TABLENAME]&amp;"[@a"&amp;$1:$1-1&amp;"]"),INDIRECT(IMPORT_VAR[TABLENAME]&amp;"[@c"&amp;$1:$1-1&amp;"]"))</f>
        <v>2</v>
      </c>
      <c r="S885" s="33"/>
      <c r="T885" s="41" t="str">
        <f>IF(IMPORT[[#This Row],[b4]]="","",IMPORT[[#This Row],[b4]]-IMPORT[[#This Row],[a4]])</f>
        <v/>
      </c>
      <c r="U885" s="40">
        <f ca="1">SUM(INDIRECT(IMPORT_VAR[TABLENAME]&amp;"[@a"&amp;$1:$1-1&amp;"]"),INDIRECT(IMPORT_VAR[TABLENAME]&amp;"[@c"&amp;$1:$1-1&amp;"]"))</f>
        <v>2</v>
      </c>
      <c r="V885" s="41"/>
      <c r="W885" s="31"/>
      <c r="X885" s="54" t="str">
        <f>IF(IMPORT[[#This Row],[b5]]="","",IMPORT[[#This Row],[b5]]-IMPORT[[#This Row],[a5]])</f>
        <v/>
      </c>
      <c r="Y885" s="50">
        <f ca="1">SUM(INDIRECT(IMPORT_VAR[TABLENAME]&amp;"[@a"&amp;$1:$1-1&amp;"]"),INDIRECT(IMPORT_VAR[TABLENAME]&amp;"[@c"&amp;$1:$1-1&amp;"]"))</f>
        <v>2</v>
      </c>
      <c r="Z885" s="51" t="s">
        <v>5715</v>
      </c>
      <c r="AA885" s="51" t="s">
        <v>4445</v>
      </c>
      <c r="AB885" s="51"/>
      <c r="AC885" s="51" t="str">
        <f>CONCATENATE(IMPORT[[#This Row],[1]]," ",IMPORT[[#This Row],[2]],IF(IMPORT[[#This Row],[3]]="","",CONCATENATE(" ",IMPORT[[#This Row],[3]])))</f>
        <v>NoteBook 05202</v>
      </c>
      <c r="AD885" s="51" t="str">
        <f>CONCATENATE("Import ",IMPORT[[#This Row],[Ket]])</f>
        <v>Import D7</v>
      </c>
      <c r="AE885" s="52">
        <v>128</v>
      </c>
      <c r="AF885" s="52" t="s">
        <v>5118</v>
      </c>
      <c r="AG885" s="52" t="s">
        <v>5780</v>
      </c>
      <c r="AH885" s="52">
        <f ca="1">IMPORT[[#This Row],[C]]</f>
        <v>2</v>
      </c>
      <c r="AI885" s="126" t="str">
        <f>CONCATENATE(IMPORT[[#This Row],[6]]," ",IMPORT[[#This Row],[7]])</f>
        <v>128 PCS</v>
      </c>
    </row>
    <row r="886" spans="1:35">
      <c r="A886" s="102">
        <v>884</v>
      </c>
      <c r="B886" s="39">
        <f ca="1">IF(IMPORT[[#This Row],[C]]&lt;1,"",ROW()-2)</f>
        <v>884</v>
      </c>
      <c r="C886" s="57" t="s">
        <v>4446</v>
      </c>
      <c r="D886" s="31" t="s">
        <v>2994</v>
      </c>
      <c r="E886" s="31">
        <v>128</v>
      </c>
      <c r="F886" s="39">
        <f ca="1">IMPORT[TT]</f>
        <v>1</v>
      </c>
      <c r="G886" s="31" t="s">
        <v>3839</v>
      </c>
      <c r="H886" s="31" t="s">
        <v>4448</v>
      </c>
      <c r="I886" s="40">
        <v>1</v>
      </c>
      <c r="K886" s="39" t="str">
        <f>IF(IMPORT[[#This Row],[b1]]="","",IMPORT[[#This Row],[b1]]-IMPORT[[#This Row],[a1]])</f>
        <v/>
      </c>
      <c r="L886" s="40">
        <f ca="1">SUM(INDIRECT(IMPORT_VAR[TABLENAME]&amp;"[@a"&amp;$1:$1-1&amp;"]"),INDIRECT(IMPORT_VAR[TABLENAME]&amp;"[@c"&amp;$1:$1-1&amp;"]"))</f>
        <v>1</v>
      </c>
      <c r="M886" s="31"/>
      <c r="N886" s="39" t="str">
        <f>IF(IMPORT[[#This Row],[b2]]="","",IMPORT[[#This Row],[b2]]-IMPORT[[#This Row],[a2]])</f>
        <v/>
      </c>
      <c r="O886" s="40">
        <f ca="1">SUM(INDIRECT(IMPORT_VAR[TABLENAME]&amp;"[@a"&amp;$1:$1-1&amp;"]"),INDIRECT(IMPORT_VAR[TABLENAME]&amp;"[@c"&amp;$1:$1-1&amp;"]"))</f>
        <v>1</v>
      </c>
      <c r="P886" s="33"/>
      <c r="Q886" s="41" t="str">
        <f>IF(IMPORT[[#This Row],[b3]]="","",IMPORT[[#This Row],[b3]]-IMPORT[[#This Row],[a3]])</f>
        <v/>
      </c>
      <c r="R886" s="40">
        <f ca="1">SUM(INDIRECT(IMPORT_VAR[TABLENAME]&amp;"[@a"&amp;$1:$1-1&amp;"]"),INDIRECT(IMPORT_VAR[TABLENAME]&amp;"[@c"&amp;$1:$1-1&amp;"]"))</f>
        <v>1</v>
      </c>
      <c r="S886" s="33"/>
      <c r="T886" s="41" t="str">
        <f>IF(IMPORT[[#This Row],[b4]]="","",IMPORT[[#This Row],[b4]]-IMPORT[[#This Row],[a4]])</f>
        <v/>
      </c>
      <c r="U886" s="40">
        <f ca="1">SUM(INDIRECT(IMPORT_VAR[TABLENAME]&amp;"[@a"&amp;$1:$1-1&amp;"]"),INDIRECT(IMPORT_VAR[TABLENAME]&amp;"[@c"&amp;$1:$1-1&amp;"]"))</f>
        <v>1</v>
      </c>
      <c r="V886" s="41"/>
      <c r="W886" s="31"/>
      <c r="X886" s="54" t="str">
        <f>IF(IMPORT[[#This Row],[b5]]="","",IMPORT[[#This Row],[b5]]-IMPORT[[#This Row],[a5]])</f>
        <v/>
      </c>
      <c r="Y886" s="50">
        <f ca="1">SUM(INDIRECT(IMPORT_VAR[TABLENAME]&amp;"[@a"&amp;$1:$1-1&amp;"]"),INDIRECT(IMPORT_VAR[TABLENAME]&amp;"[@c"&amp;$1:$1-1&amp;"]"))</f>
        <v>1</v>
      </c>
      <c r="Z886" s="51" t="s">
        <v>5715</v>
      </c>
      <c r="AA886" s="51" t="s">
        <v>4446</v>
      </c>
      <c r="AB886" s="51"/>
      <c r="AC886" s="51" t="str">
        <f>CONCATENATE(IMPORT[[#This Row],[1]]," ",IMPORT[[#This Row],[2]],IF(IMPORT[[#This Row],[3]]="","",CONCATENATE(" ",IMPORT[[#This Row],[3]])))</f>
        <v>NoteBook 64834</v>
      </c>
      <c r="AD886" s="51" t="str">
        <f>CONCATENATE("Import ",IMPORT[[#This Row],[Ket]])</f>
        <v>Import D7</v>
      </c>
      <c r="AE886" s="52">
        <v>128</v>
      </c>
      <c r="AF886" s="52" t="s">
        <v>5118</v>
      </c>
      <c r="AG886" s="52" t="s">
        <v>5780</v>
      </c>
      <c r="AH886" s="52">
        <f ca="1">IMPORT[[#This Row],[C]]</f>
        <v>1</v>
      </c>
      <c r="AI886" s="126" t="str">
        <f>CONCATENATE(IMPORT[[#This Row],[6]]," ",IMPORT[[#This Row],[7]])</f>
        <v>128 PCS</v>
      </c>
    </row>
    <row r="887" spans="1:35">
      <c r="A887" s="102">
        <v>885</v>
      </c>
      <c r="B887" s="39">
        <f ca="1">IF(IMPORT[[#This Row],[C]]&lt;1,"",ROW()-2)</f>
        <v>885</v>
      </c>
      <c r="C887" s="57">
        <v>593834</v>
      </c>
      <c r="D887" s="31" t="s">
        <v>2994</v>
      </c>
      <c r="E887" s="31">
        <v>96</v>
      </c>
      <c r="F887" s="39">
        <f ca="1">IMPORT[TT]</f>
        <v>7</v>
      </c>
      <c r="G887" s="31"/>
      <c r="H887" s="31" t="s">
        <v>4448</v>
      </c>
      <c r="I887" s="40">
        <v>7</v>
      </c>
      <c r="K887" s="39" t="str">
        <f>IF(IMPORT[[#This Row],[b1]]="","",IMPORT[[#This Row],[b1]]-IMPORT[[#This Row],[a1]])</f>
        <v/>
      </c>
      <c r="L887" s="40">
        <f ca="1">SUM(INDIRECT(IMPORT_VAR[TABLENAME]&amp;"[@a"&amp;$1:$1-1&amp;"]"),INDIRECT(IMPORT_VAR[TABLENAME]&amp;"[@c"&amp;$1:$1-1&amp;"]"))</f>
        <v>7</v>
      </c>
      <c r="M887" s="31"/>
      <c r="N887" s="39" t="str">
        <f>IF(IMPORT[[#This Row],[b2]]="","",IMPORT[[#This Row],[b2]]-IMPORT[[#This Row],[a2]])</f>
        <v/>
      </c>
      <c r="O887" s="40">
        <f ca="1">SUM(INDIRECT(IMPORT_VAR[TABLENAME]&amp;"[@a"&amp;$1:$1-1&amp;"]"),INDIRECT(IMPORT_VAR[TABLENAME]&amp;"[@c"&amp;$1:$1-1&amp;"]"))</f>
        <v>7</v>
      </c>
      <c r="P887" s="33"/>
      <c r="Q887" s="41" t="str">
        <f>IF(IMPORT[[#This Row],[b3]]="","",IMPORT[[#This Row],[b3]]-IMPORT[[#This Row],[a3]])</f>
        <v/>
      </c>
      <c r="R887" s="40">
        <f ca="1">SUM(INDIRECT(IMPORT_VAR[TABLENAME]&amp;"[@a"&amp;$1:$1-1&amp;"]"),INDIRECT(IMPORT_VAR[TABLENAME]&amp;"[@c"&amp;$1:$1-1&amp;"]"))</f>
        <v>7</v>
      </c>
      <c r="S887" s="33"/>
      <c r="T887" s="41" t="str">
        <f>IF(IMPORT[[#This Row],[b4]]="","",IMPORT[[#This Row],[b4]]-IMPORT[[#This Row],[a4]])</f>
        <v/>
      </c>
      <c r="U887" s="40">
        <f ca="1">SUM(INDIRECT(IMPORT_VAR[TABLENAME]&amp;"[@a"&amp;$1:$1-1&amp;"]"),INDIRECT(IMPORT_VAR[TABLENAME]&amp;"[@c"&amp;$1:$1-1&amp;"]"))</f>
        <v>7</v>
      </c>
      <c r="V887" s="41"/>
      <c r="W887" s="31"/>
      <c r="X887" s="54" t="str">
        <f>IF(IMPORT[[#This Row],[b5]]="","",IMPORT[[#This Row],[b5]]-IMPORT[[#This Row],[a5]])</f>
        <v/>
      </c>
      <c r="Y887" s="50">
        <f ca="1">SUM(INDIRECT(IMPORT_VAR[TABLENAME]&amp;"[@a"&amp;$1:$1-1&amp;"]"),INDIRECT(IMPORT_VAR[TABLENAME]&amp;"[@c"&amp;$1:$1-1&amp;"]"))</f>
        <v>7</v>
      </c>
      <c r="Z887" s="51" t="s">
        <v>5715</v>
      </c>
      <c r="AA887" s="51">
        <v>593834</v>
      </c>
      <c r="AB887" s="51"/>
      <c r="AC887" s="51" t="str">
        <f>CONCATENATE(IMPORT[[#This Row],[1]]," ",IMPORT[[#This Row],[2]],IF(IMPORT[[#This Row],[3]]="","",CONCATENATE(" ",IMPORT[[#This Row],[3]])))</f>
        <v>NoteBook 593834</v>
      </c>
      <c r="AD887" s="51" t="str">
        <f>CONCATENATE("Import ",IMPORT[[#This Row],[Ket]])</f>
        <v>Import D7</v>
      </c>
      <c r="AE887" s="52">
        <v>96</v>
      </c>
      <c r="AF887" s="52" t="s">
        <v>5118</v>
      </c>
      <c r="AG887" s="52" t="s">
        <v>5780</v>
      </c>
      <c r="AH887" s="52">
        <f ca="1">IMPORT[[#This Row],[C]]</f>
        <v>7</v>
      </c>
      <c r="AI887" s="126" t="str">
        <f>CONCATENATE(IMPORT[[#This Row],[6]]," ",IMPORT[[#This Row],[7]])</f>
        <v>96 PCS</v>
      </c>
    </row>
    <row r="888" spans="1:35">
      <c r="A888" s="102">
        <v>886</v>
      </c>
      <c r="B888" s="39">
        <f ca="1">IF(IMPORT[[#This Row],[C]]&lt;1,"",ROW()-2)</f>
        <v>886</v>
      </c>
      <c r="C888" s="57">
        <v>76203</v>
      </c>
      <c r="D888" s="31" t="s">
        <v>2994</v>
      </c>
      <c r="E888" s="31">
        <v>96</v>
      </c>
      <c r="F888" s="39">
        <f ca="1">IMPORT[TT]</f>
        <v>5</v>
      </c>
      <c r="G888" s="31"/>
      <c r="H888" s="31" t="s">
        <v>4448</v>
      </c>
      <c r="I888" s="40">
        <v>5</v>
      </c>
      <c r="K888" s="39" t="str">
        <f>IF(IMPORT[[#This Row],[b1]]="","",IMPORT[[#This Row],[b1]]-IMPORT[[#This Row],[a1]])</f>
        <v/>
      </c>
      <c r="L888" s="40">
        <f ca="1">SUM(INDIRECT(IMPORT_VAR[TABLENAME]&amp;"[@a"&amp;$1:$1-1&amp;"]"),INDIRECT(IMPORT_VAR[TABLENAME]&amp;"[@c"&amp;$1:$1-1&amp;"]"))</f>
        <v>5</v>
      </c>
      <c r="M888" s="31"/>
      <c r="N888" s="39" t="str">
        <f>IF(IMPORT[[#This Row],[b2]]="","",IMPORT[[#This Row],[b2]]-IMPORT[[#This Row],[a2]])</f>
        <v/>
      </c>
      <c r="O888" s="40">
        <f ca="1">SUM(INDIRECT(IMPORT_VAR[TABLENAME]&amp;"[@a"&amp;$1:$1-1&amp;"]"),INDIRECT(IMPORT_VAR[TABLENAME]&amp;"[@c"&amp;$1:$1-1&amp;"]"))</f>
        <v>5</v>
      </c>
      <c r="P888" s="33"/>
      <c r="Q888" s="41" t="str">
        <f>IF(IMPORT[[#This Row],[b3]]="","",IMPORT[[#This Row],[b3]]-IMPORT[[#This Row],[a3]])</f>
        <v/>
      </c>
      <c r="R888" s="40">
        <f ca="1">SUM(INDIRECT(IMPORT_VAR[TABLENAME]&amp;"[@a"&amp;$1:$1-1&amp;"]"),INDIRECT(IMPORT_VAR[TABLENAME]&amp;"[@c"&amp;$1:$1-1&amp;"]"))</f>
        <v>5</v>
      </c>
      <c r="S888" s="33"/>
      <c r="T888" s="41" t="str">
        <f>IF(IMPORT[[#This Row],[b4]]="","",IMPORT[[#This Row],[b4]]-IMPORT[[#This Row],[a4]])</f>
        <v/>
      </c>
      <c r="U888" s="40">
        <f ca="1">SUM(INDIRECT(IMPORT_VAR[TABLENAME]&amp;"[@a"&amp;$1:$1-1&amp;"]"),INDIRECT(IMPORT_VAR[TABLENAME]&amp;"[@c"&amp;$1:$1-1&amp;"]"))</f>
        <v>5</v>
      </c>
      <c r="V888" s="41"/>
      <c r="W888" s="31"/>
      <c r="X888" s="54" t="str">
        <f>IF(IMPORT[[#This Row],[b5]]="","",IMPORT[[#This Row],[b5]]-IMPORT[[#This Row],[a5]])</f>
        <v/>
      </c>
      <c r="Y888" s="50">
        <f ca="1">SUM(INDIRECT(IMPORT_VAR[TABLENAME]&amp;"[@a"&amp;$1:$1-1&amp;"]"),INDIRECT(IMPORT_VAR[TABLENAME]&amp;"[@c"&amp;$1:$1-1&amp;"]"))</f>
        <v>5</v>
      </c>
      <c r="Z888" s="51" t="s">
        <v>5715</v>
      </c>
      <c r="AA888" s="51">
        <v>76203</v>
      </c>
      <c r="AB888" s="51"/>
      <c r="AC888" s="51" t="str">
        <f>CONCATENATE(IMPORT[[#This Row],[1]]," ",IMPORT[[#This Row],[2]],IF(IMPORT[[#This Row],[3]]="","",CONCATENATE(" ",IMPORT[[#This Row],[3]])))</f>
        <v>NoteBook 76203</v>
      </c>
      <c r="AD888" s="51" t="str">
        <f>CONCATENATE("Import ",IMPORT[[#This Row],[Ket]])</f>
        <v>Import D7</v>
      </c>
      <c r="AE888" s="52">
        <v>96</v>
      </c>
      <c r="AF888" s="52" t="s">
        <v>5118</v>
      </c>
      <c r="AG888" s="52" t="s">
        <v>5780</v>
      </c>
      <c r="AH888" s="52">
        <f ca="1">IMPORT[[#This Row],[C]]</f>
        <v>5</v>
      </c>
      <c r="AI888" s="126" t="str">
        <f>CONCATENATE(IMPORT[[#This Row],[6]]," ",IMPORT[[#This Row],[7]])</f>
        <v>96 PCS</v>
      </c>
    </row>
    <row r="889" spans="1:35">
      <c r="A889" s="102">
        <v>887</v>
      </c>
      <c r="B889" s="39">
        <f ca="1">IF(IMPORT[[#This Row],[C]]&lt;1,"",ROW()-2)</f>
        <v>887</v>
      </c>
      <c r="C889" s="57">
        <v>76205</v>
      </c>
      <c r="D889" s="31" t="s">
        <v>2994</v>
      </c>
      <c r="E889" s="31">
        <v>96</v>
      </c>
      <c r="F889" s="39">
        <f ca="1">IMPORT[TT]</f>
        <v>2</v>
      </c>
      <c r="G889" s="31"/>
      <c r="H889" s="31" t="s">
        <v>4448</v>
      </c>
      <c r="I889" s="40">
        <v>2</v>
      </c>
      <c r="K889" s="39" t="str">
        <f>IF(IMPORT[[#This Row],[b1]]="","",IMPORT[[#This Row],[b1]]-IMPORT[[#This Row],[a1]])</f>
        <v/>
      </c>
      <c r="L889" s="40">
        <f ca="1">SUM(INDIRECT(IMPORT_VAR[TABLENAME]&amp;"[@a"&amp;$1:$1-1&amp;"]"),INDIRECT(IMPORT_VAR[TABLENAME]&amp;"[@c"&amp;$1:$1-1&amp;"]"))</f>
        <v>2</v>
      </c>
      <c r="M889" s="31"/>
      <c r="N889" s="39" t="str">
        <f>IF(IMPORT[[#This Row],[b2]]="","",IMPORT[[#This Row],[b2]]-IMPORT[[#This Row],[a2]])</f>
        <v/>
      </c>
      <c r="O889" s="40">
        <f ca="1">SUM(INDIRECT(IMPORT_VAR[TABLENAME]&amp;"[@a"&amp;$1:$1-1&amp;"]"),INDIRECT(IMPORT_VAR[TABLENAME]&amp;"[@c"&amp;$1:$1-1&amp;"]"))</f>
        <v>2</v>
      </c>
      <c r="P889" s="33"/>
      <c r="Q889" s="41" t="str">
        <f>IF(IMPORT[[#This Row],[b3]]="","",IMPORT[[#This Row],[b3]]-IMPORT[[#This Row],[a3]])</f>
        <v/>
      </c>
      <c r="R889" s="40">
        <f ca="1">SUM(INDIRECT(IMPORT_VAR[TABLENAME]&amp;"[@a"&amp;$1:$1-1&amp;"]"),INDIRECT(IMPORT_VAR[TABLENAME]&amp;"[@c"&amp;$1:$1-1&amp;"]"))</f>
        <v>2</v>
      </c>
      <c r="S889" s="33"/>
      <c r="T889" s="41" t="str">
        <f>IF(IMPORT[[#This Row],[b4]]="","",IMPORT[[#This Row],[b4]]-IMPORT[[#This Row],[a4]])</f>
        <v/>
      </c>
      <c r="U889" s="40">
        <f ca="1">SUM(INDIRECT(IMPORT_VAR[TABLENAME]&amp;"[@a"&amp;$1:$1-1&amp;"]"),INDIRECT(IMPORT_VAR[TABLENAME]&amp;"[@c"&amp;$1:$1-1&amp;"]"))</f>
        <v>2</v>
      </c>
      <c r="V889" s="41"/>
      <c r="W889" s="31"/>
      <c r="X889" s="54" t="str">
        <f>IF(IMPORT[[#This Row],[b5]]="","",IMPORT[[#This Row],[b5]]-IMPORT[[#This Row],[a5]])</f>
        <v/>
      </c>
      <c r="Y889" s="50">
        <f ca="1">SUM(INDIRECT(IMPORT_VAR[TABLENAME]&amp;"[@a"&amp;$1:$1-1&amp;"]"),INDIRECT(IMPORT_VAR[TABLENAME]&amp;"[@c"&amp;$1:$1-1&amp;"]"))</f>
        <v>2</v>
      </c>
      <c r="Z889" s="51" t="s">
        <v>5715</v>
      </c>
      <c r="AA889" s="51">
        <v>76205</v>
      </c>
      <c r="AB889" s="51"/>
      <c r="AC889" s="51" t="str">
        <f>CONCATENATE(IMPORT[[#This Row],[1]]," ",IMPORT[[#This Row],[2]],IF(IMPORT[[#This Row],[3]]="","",CONCATENATE(" ",IMPORT[[#This Row],[3]])))</f>
        <v>NoteBook 76205</v>
      </c>
      <c r="AD889" s="51" t="str">
        <f>CONCATENATE("Import ",IMPORT[[#This Row],[Ket]])</f>
        <v>Import D7</v>
      </c>
      <c r="AE889" s="52">
        <v>96</v>
      </c>
      <c r="AF889" s="52" t="s">
        <v>5118</v>
      </c>
      <c r="AG889" s="52" t="s">
        <v>5780</v>
      </c>
      <c r="AH889" s="52">
        <f ca="1">IMPORT[[#This Row],[C]]</f>
        <v>2</v>
      </c>
      <c r="AI889" s="126" t="str">
        <f>CONCATENATE(IMPORT[[#This Row],[6]]," ",IMPORT[[#This Row],[7]])</f>
        <v>96 PCS</v>
      </c>
    </row>
    <row r="890" spans="1:35">
      <c r="A890" s="102">
        <v>888</v>
      </c>
      <c r="B890" s="39">
        <f ca="1">IF(IMPORT[[#This Row],[C]]&lt;1,"",ROW()-2)</f>
        <v>888</v>
      </c>
      <c r="C890" s="57">
        <v>93848</v>
      </c>
      <c r="D890" s="31" t="s">
        <v>2994</v>
      </c>
      <c r="E890" s="31">
        <v>96</v>
      </c>
      <c r="F890" s="39">
        <f ca="1">IMPORT[TT]</f>
        <v>5</v>
      </c>
      <c r="G890" s="31"/>
      <c r="H890" s="31" t="s">
        <v>4448</v>
      </c>
      <c r="I890" s="40">
        <v>5</v>
      </c>
      <c r="K890" s="39" t="str">
        <f>IF(IMPORT[[#This Row],[b1]]="","",IMPORT[[#This Row],[b1]]-IMPORT[[#This Row],[a1]])</f>
        <v/>
      </c>
      <c r="L890" s="40">
        <f ca="1">SUM(INDIRECT(IMPORT_VAR[TABLENAME]&amp;"[@a"&amp;$1:$1-1&amp;"]"),INDIRECT(IMPORT_VAR[TABLENAME]&amp;"[@c"&amp;$1:$1-1&amp;"]"))</f>
        <v>5</v>
      </c>
      <c r="M890" s="31"/>
      <c r="N890" s="39" t="str">
        <f>IF(IMPORT[[#This Row],[b2]]="","",IMPORT[[#This Row],[b2]]-IMPORT[[#This Row],[a2]])</f>
        <v/>
      </c>
      <c r="O890" s="40">
        <f ca="1">SUM(INDIRECT(IMPORT_VAR[TABLENAME]&amp;"[@a"&amp;$1:$1-1&amp;"]"),INDIRECT(IMPORT_VAR[TABLENAME]&amp;"[@c"&amp;$1:$1-1&amp;"]"))</f>
        <v>5</v>
      </c>
      <c r="P890" s="33"/>
      <c r="Q890" s="41" t="str">
        <f>IF(IMPORT[[#This Row],[b3]]="","",IMPORT[[#This Row],[b3]]-IMPORT[[#This Row],[a3]])</f>
        <v/>
      </c>
      <c r="R890" s="40">
        <f ca="1">SUM(INDIRECT(IMPORT_VAR[TABLENAME]&amp;"[@a"&amp;$1:$1-1&amp;"]"),INDIRECT(IMPORT_VAR[TABLENAME]&amp;"[@c"&amp;$1:$1-1&amp;"]"))</f>
        <v>5</v>
      </c>
      <c r="S890" s="33"/>
      <c r="T890" s="41" t="str">
        <f>IF(IMPORT[[#This Row],[b4]]="","",IMPORT[[#This Row],[b4]]-IMPORT[[#This Row],[a4]])</f>
        <v/>
      </c>
      <c r="U890" s="40">
        <f ca="1">SUM(INDIRECT(IMPORT_VAR[TABLENAME]&amp;"[@a"&amp;$1:$1-1&amp;"]"),INDIRECT(IMPORT_VAR[TABLENAME]&amp;"[@c"&amp;$1:$1-1&amp;"]"))</f>
        <v>5</v>
      </c>
      <c r="V890" s="41"/>
      <c r="W890" s="31"/>
      <c r="X890" s="54" t="str">
        <f>IF(IMPORT[[#This Row],[b5]]="","",IMPORT[[#This Row],[b5]]-IMPORT[[#This Row],[a5]])</f>
        <v/>
      </c>
      <c r="Y890" s="50">
        <f ca="1">SUM(INDIRECT(IMPORT_VAR[TABLENAME]&amp;"[@a"&amp;$1:$1-1&amp;"]"),INDIRECT(IMPORT_VAR[TABLENAME]&amp;"[@c"&amp;$1:$1-1&amp;"]"))</f>
        <v>5</v>
      </c>
      <c r="Z890" s="51" t="s">
        <v>5715</v>
      </c>
      <c r="AA890" s="51">
        <v>93848</v>
      </c>
      <c r="AB890" s="51"/>
      <c r="AC890" s="51" t="str">
        <f>CONCATENATE(IMPORT[[#This Row],[1]]," ",IMPORT[[#This Row],[2]],IF(IMPORT[[#This Row],[3]]="","",CONCATENATE(" ",IMPORT[[#This Row],[3]])))</f>
        <v>NoteBook 93848</v>
      </c>
      <c r="AD890" s="51" t="str">
        <f>CONCATENATE("Import ",IMPORT[[#This Row],[Ket]])</f>
        <v>Import D7</v>
      </c>
      <c r="AE890" s="52">
        <v>96</v>
      </c>
      <c r="AF890" s="52" t="s">
        <v>5118</v>
      </c>
      <c r="AG890" s="52" t="s">
        <v>5780</v>
      </c>
      <c r="AH890" s="52">
        <f ca="1">IMPORT[[#This Row],[C]]</f>
        <v>5</v>
      </c>
      <c r="AI890" s="126" t="str">
        <f>CONCATENATE(IMPORT[[#This Row],[6]]," ",IMPORT[[#This Row],[7]])</f>
        <v>96 PCS</v>
      </c>
    </row>
    <row r="891" spans="1:35">
      <c r="A891" s="102">
        <v>889</v>
      </c>
      <c r="B891" s="39">
        <f ca="1">IF(IMPORT[[#This Row],[C]]&lt;1,"",ROW()-2)</f>
        <v>889</v>
      </c>
      <c r="C891" s="57">
        <v>93846</v>
      </c>
      <c r="D891" s="31" t="s">
        <v>2994</v>
      </c>
      <c r="E891" s="31">
        <v>96</v>
      </c>
      <c r="F891" s="39">
        <f ca="1">IMPORT[TT]</f>
        <v>6</v>
      </c>
      <c r="G891" s="31"/>
      <c r="H891" s="31" t="s">
        <v>4448</v>
      </c>
      <c r="I891" s="40">
        <v>6</v>
      </c>
      <c r="K891" s="39" t="str">
        <f>IF(IMPORT[[#This Row],[b1]]="","",IMPORT[[#This Row],[b1]]-IMPORT[[#This Row],[a1]])</f>
        <v/>
      </c>
      <c r="L891" s="40">
        <f ca="1">SUM(INDIRECT(IMPORT_VAR[TABLENAME]&amp;"[@a"&amp;$1:$1-1&amp;"]"),INDIRECT(IMPORT_VAR[TABLENAME]&amp;"[@c"&amp;$1:$1-1&amp;"]"))</f>
        <v>6</v>
      </c>
      <c r="M891" s="31"/>
      <c r="N891" s="39" t="str">
        <f>IF(IMPORT[[#This Row],[b2]]="","",IMPORT[[#This Row],[b2]]-IMPORT[[#This Row],[a2]])</f>
        <v/>
      </c>
      <c r="O891" s="40">
        <f ca="1">SUM(INDIRECT(IMPORT_VAR[TABLENAME]&amp;"[@a"&amp;$1:$1-1&amp;"]"),INDIRECT(IMPORT_VAR[TABLENAME]&amp;"[@c"&amp;$1:$1-1&amp;"]"))</f>
        <v>6</v>
      </c>
      <c r="P891" s="33"/>
      <c r="Q891" s="41" t="str">
        <f>IF(IMPORT[[#This Row],[b3]]="","",IMPORT[[#This Row],[b3]]-IMPORT[[#This Row],[a3]])</f>
        <v/>
      </c>
      <c r="R891" s="40">
        <f ca="1">SUM(INDIRECT(IMPORT_VAR[TABLENAME]&amp;"[@a"&amp;$1:$1-1&amp;"]"),INDIRECT(IMPORT_VAR[TABLENAME]&amp;"[@c"&amp;$1:$1-1&amp;"]"))</f>
        <v>6</v>
      </c>
      <c r="S891" s="33"/>
      <c r="T891" s="41" t="str">
        <f>IF(IMPORT[[#This Row],[b4]]="","",IMPORT[[#This Row],[b4]]-IMPORT[[#This Row],[a4]])</f>
        <v/>
      </c>
      <c r="U891" s="40">
        <f ca="1">SUM(INDIRECT(IMPORT_VAR[TABLENAME]&amp;"[@a"&amp;$1:$1-1&amp;"]"),INDIRECT(IMPORT_VAR[TABLENAME]&amp;"[@c"&amp;$1:$1-1&amp;"]"))</f>
        <v>6</v>
      </c>
      <c r="V891" s="41"/>
      <c r="W891" s="31"/>
      <c r="X891" s="54" t="str">
        <f>IF(IMPORT[[#This Row],[b5]]="","",IMPORT[[#This Row],[b5]]-IMPORT[[#This Row],[a5]])</f>
        <v/>
      </c>
      <c r="Y891" s="50">
        <f ca="1">SUM(INDIRECT(IMPORT_VAR[TABLENAME]&amp;"[@a"&amp;$1:$1-1&amp;"]"),INDIRECT(IMPORT_VAR[TABLENAME]&amp;"[@c"&amp;$1:$1-1&amp;"]"))</f>
        <v>6</v>
      </c>
      <c r="Z891" s="51" t="s">
        <v>5715</v>
      </c>
      <c r="AA891" s="51">
        <v>93846</v>
      </c>
      <c r="AB891" s="51"/>
      <c r="AC891" s="51" t="str">
        <f>CONCATENATE(IMPORT[[#This Row],[1]]," ",IMPORT[[#This Row],[2]],IF(IMPORT[[#This Row],[3]]="","",CONCATENATE(" ",IMPORT[[#This Row],[3]])))</f>
        <v>NoteBook 93846</v>
      </c>
      <c r="AD891" s="51" t="str">
        <f>CONCATENATE("Import ",IMPORT[[#This Row],[Ket]])</f>
        <v>Import D7</v>
      </c>
      <c r="AE891" s="52">
        <v>96</v>
      </c>
      <c r="AF891" s="52" t="s">
        <v>5118</v>
      </c>
      <c r="AG891" s="52" t="s">
        <v>5780</v>
      </c>
      <c r="AH891" s="52">
        <f ca="1">IMPORT[[#This Row],[C]]</f>
        <v>6</v>
      </c>
      <c r="AI891" s="126" t="str">
        <f>CONCATENATE(IMPORT[[#This Row],[6]]," ",IMPORT[[#This Row],[7]])</f>
        <v>96 PCS</v>
      </c>
    </row>
    <row r="892" spans="1:35">
      <c r="A892" s="102">
        <v>890</v>
      </c>
      <c r="B892" s="39">
        <f ca="1">IF(IMPORT[[#This Row],[C]]&lt;1,"",ROW()-2)</f>
        <v>890</v>
      </c>
      <c r="C892" s="57">
        <v>76208</v>
      </c>
      <c r="D892" s="31" t="s">
        <v>2994</v>
      </c>
      <c r="E892" s="31">
        <v>96</v>
      </c>
      <c r="F892" s="39">
        <f ca="1">IMPORT[TT]</f>
        <v>5</v>
      </c>
      <c r="G892" s="31"/>
      <c r="H892" s="31" t="s">
        <v>4448</v>
      </c>
      <c r="I892" s="40">
        <v>5</v>
      </c>
      <c r="K892" s="39" t="str">
        <f>IF(IMPORT[[#This Row],[b1]]="","",IMPORT[[#This Row],[b1]]-IMPORT[[#This Row],[a1]])</f>
        <v/>
      </c>
      <c r="L892" s="40">
        <f ca="1">SUM(INDIRECT(IMPORT_VAR[TABLENAME]&amp;"[@a"&amp;$1:$1-1&amp;"]"),INDIRECT(IMPORT_VAR[TABLENAME]&amp;"[@c"&amp;$1:$1-1&amp;"]"))</f>
        <v>5</v>
      </c>
      <c r="M892" s="31"/>
      <c r="N892" s="39" t="str">
        <f>IF(IMPORT[[#This Row],[b2]]="","",IMPORT[[#This Row],[b2]]-IMPORT[[#This Row],[a2]])</f>
        <v/>
      </c>
      <c r="O892" s="40">
        <f ca="1">SUM(INDIRECT(IMPORT_VAR[TABLENAME]&amp;"[@a"&amp;$1:$1-1&amp;"]"),INDIRECT(IMPORT_VAR[TABLENAME]&amp;"[@c"&amp;$1:$1-1&amp;"]"))</f>
        <v>5</v>
      </c>
      <c r="P892" s="33"/>
      <c r="Q892" s="41" t="str">
        <f>IF(IMPORT[[#This Row],[b3]]="","",IMPORT[[#This Row],[b3]]-IMPORT[[#This Row],[a3]])</f>
        <v/>
      </c>
      <c r="R892" s="40">
        <f ca="1">SUM(INDIRECT(IMPORT_VAR[TABLENAME]&amp;"[@a"&amp;$1:$1-1&amp;"]"),INDIRECT(IMPORT_VAR[TABLENAME]&amp;"[@c"&amp;$1:$1-1&amp;"]"))</f>
        <v>5</v>
      </c>
      <c r="S892" s="33"/>
      <c r="T892" s="41" t="str">
        <f>IF(IMPORT[[#This Row],[b4]]="","",IMPORT[[#This Row],[b4]]-IMPORT[[#This Row],[a4]])</f>
        <v/>
      </c>
      <c r="U892" s="40">
        <f ca="1">SUM(INDIRECT(IMPORT_VAR[TABLENAME]&amp;"[@a"&amp;$1:$1-1&amp;"]"),INDIRECT(IMPORT_VAR[TABLENAME]&amp;"[@c"&amp;$1:$1-1&amp;"]"))</f>
        <v>5</v>
      </c>
      <c r="V892" s="41"/>
      <c r="W892" s="31"/>
      <c r="X892" s="54" t="str">
        <f>IF(IMPORT[[#This Row],[b5]]="","",IMPORT[[#This Row],[b5]]-IMPORT[[#This Row],[a5]])</f>
        <v/>
      </c>
      <c r="Y892" s="50">
        <f ca="1">SUM(INDIRECT(IMPORT_VAR[TABLENAME]&amp;"[@a"&amp;$1:$1-1&amp;"]"),INDIRECT(IMPORT_VAR[TABLENAME]&amp;"[@c"&amp;$1:$1-1&amp;"]"))</f>
        <v>5</v>
      </c>
      <c r="Z892" s="51" t="s">
        <v>5715</v>
      </c>
      <c r="AA892" s="51">
        <v>76208</v>
      </c>
      <c r="AB892" s="51"/>
      <c r="AC892" s="51" t="str">
        <f>CONCATENATE(IMPORT[[#This Row],[1]]," ",IMPORT[[#This Row],[2]],IF(IMPORT[[#This Row],[3]]="","",CONCATENATE(" ",IMPORT[[#This Row],[3]])))</f>
        <v>NoteBook 76208</v>
      </c>
      <c r="AD892" s="51" t="str">
        <f>CONCATENATE("Import ",IMPORT[[#This Row],[Ket]])</f>
        <v>Import D7</v>
      </c>
      <c r="AE892" s="52">
        <v>96</v>
      </c>
      <c r="AF892" s="52" t="s">
        <v>5118</v>
      </c>
      <c r="AG892" s="52" t="s">
        <v>5780</v>
      </c>
      <c r="AH892" s="52">
        <f ca="1">IMPORT[[#This Row],[C]]</f>
        <v>5</v>
      </c>
      <c r="AI892" s="126" t="str">
        <f>CONCATENATE(IMPORT[[#This Row],[6]]," ",IMPORT[[#This Row],[7]])</f>
        <v>96 PCS</v>
      </c>
    </row>
    <row r="893" spans="1:35">
      <c r="A893" s="102">
        <v>891</v>
      </c>
      <c r="B893" s="39">
        <f ca="1">IF(IMPORT[[#This Row],[C]]&lt;1,"",ROW()-2)</f>
        <v>891</v>
      </c>
      <c r="C893" s="57" t="s">
        <v>4447</v>
      </c>
      <c r="D893" s="31" t="s">
        <v>2800</v>
      </c>
      <c r="E893" s="31">
        <v>3600</v>
      </c>
      <c r="F893" s="39">
        <f ca="1">IMPORT[TT]</f>
        <v>5</v>
      </c>
      <c r="G893" s="31" t="s">
        <v>4455</v>
      </c>
      <c r="H893" s="31" t="s">
        <v>4448</v>
      </c>
      <c r="I893" s="40">
        <v>5</v>
      </c>
      <c r="K893" s="39" t="str">
        <f>IF(IMPORT[[#This Row],[b1]]="","",IMPORT[[#This Row],[b1]]-IMPORT[[#This Row],[a1]])</f>
        <v/>
      </c>
      <c r="L893" s="40">
        <f ca="1">SUM(INDIRECT(IMPORT_VAR[TABLENAME]&amp;"[@a"&amp;$1:$1-1&amp;"]"),INDIRECT(IMPORT_VAR[TABLENAME]&amp;"[@c"&amp;$1:$1-1&amp;"]"))</f>
        <v>5</v>
      </c>
      <c r="M893" s="31"/>
      <c r="N893" s="39" t="str">
        <f>IF(IMPORT[[#This Row],[b2]]="","",IMPORT[[#This Row],[b2]]-IMPORT[[#This Row],[a2]])</f>
        <v/>
      </c>
      <c r="O893" s="40">
        <f ca="1">SUM(INDIRECT(IMPORT_VAR[TABLENAME]&amp;"[@a"&amp;$1:$1-1&amp;"]"),INDIRECT(IMPORT_VAR[TABLENAME]&amp;"[@c"&amp;$1:$1-1&amp;"]"))</f>
        <v>5</v>
      </c>
      <c r="P893" s="33"/>
      <c r="Q893" s="41" t="str">
        <f>IF(IMPORT[[#This Row],[b3]]="","",IMPORT[[#This Row],[b3]]-IMPORT[[#This Row],[a3]])</f>
        <v/>
      </c>
      <c r="R893" s="40">
        <f ca="1">SUM(INDIRECT(IMPORT_VAR[TABLENAME]&amp;"[@a"&amp;$1:$1-1&amp;"]"),INDIRECT(IMPORT_VAR[TABLENAME]&amp;"[@c"&amp;$1:$1-1&amp;"]"))</f>
        <v>5</v>
      </c>
      <c r="S893" s="33"/>
      <c r="T893" s="41" t="str">
        <f>IF(IMPORT[[#This Row],[b4]]="","",IMPORT[[#This Row],[b4]]-IMPORT[[#This Row],[a4]])</f>
        <v/>
      </c>
      <c r="U893" s="40">
        <f ca="1">SUM(INDIRECT(IMPORT_VAR[TABLENAME]&amp;"[@a"&amp;$1:$1-1&amp;"]"),INDIRECT(IMPORT_VAR[TABLENAME]&amp;"[@c"&amp;$1:$1-1&amp;"]"))</f>
        <v>5</v>
      </c>
      <c r="V893" s="41"/>
      <c r="W893" s="31"/>
      <c r="X893" s="54" t="str">
        <f>IF(IMPORT[[#This Row],[b5]]="","",IMPORT[[#This Row],[b5]]-IMPORT[[#This Row],[a5]])</f>
        <v/>
      </c>
      <c r="Y893" s="50">
        <f ca="1">SUM(INDIRECT(IMPORT_VAR[TABLENAME]&amp;"[@a"&amp;$1:$1-1&amp;"]"),INDIRECT(IMPORT_VAR[TABLENAME]&amp;"[@c"&amp;$1:$1-1&amp;"]"))</f>
        <v>5</v>
      </c>
      <c r="Z893" s="51" t="s">
        <v>2800</v>
      </c>
      <c r="AA893" s="51" t="s">
        <v>4447</v>
      </c>
      <c r="AB893" s="51"/>
      <c r="AC893" s="51" t="str">
        <f>CONCATENATE(IMPORT[[#This Row],[1]]," ",IMPORT[[#This Row],[2]],IF(IMPORT[[#This Row],[3]]="","",CONCATENATE(" ",IMPORT[[#This Row],[3]])))</f>
        <v>Tape LK-22305</v>
      </c>
      <c r="AD893" s="51" t="str">
        <f>CONCATENATE("Import ",IMPORT[[#This Row],[Ket]])</f>
        <v>Import D7</v>
      </c>
      <c r="AE893" s="52">
        <v>3600</v>
      </c>
      <c r="AF893" s="52" t="s">
        <v>5118</v>
      </c>
      <c r="AG893" s="52" t="s">
        <v>5780</v>
      </c>
      <c r="AH893" s="52">
        <f ca="1">IMPORT[[#This Row],[C]]</f>
        <v>5</v>
      </c>
      <c r="AI893" s="126" t="str">
        <f>CONCATENATE(IMPORT[[#This Row],[6]]," ",IMPORT[[#This Row],[7]])</f>
        <v>3600 PCS</v>
      </c>
    </row>
    <row r="894" spans="1:35">
      <c r="A894" s="102">
        <v>892</v>
      </c>
      <c r="B894" s="39">
        <f ca="1">IF(IMPORT[[#This Row],[C]]&lt;1,"",ROW()-2)</f>
        <v>892</v>
      </c>
      <c r="C894" s="57">
        <v>9022</v>
      </c>
      <c r="D894" s="31" t="s">
        <v>2819</v>
      </c>
      <c r="E894" s="31">
        <v>192</v>
      </c>
      <c r="F894" s="39">
        <f ca="1">IMPORT[TT]</f>
        <v>8</v>
      </c>
      <c r="G894" s="31"/>
      <c r="H894" s="31" t="s">
        <v>4448</v>
      </c>
      <c r="I894" s="40">
        <v>8</v>
      </c>
      <c r="K894" s="39" t="str">
        <f>IF(IMPORT[[#This Row],[b1]]="","",IMPORT[[#This Row],[b1]]-IMPORT[[#This Row],[a1]])</f>
        <v/>
      </c>
      <c r="L894" s="40">
        <f ca="1">SUM(INDIRECT(IMPORT_VAR[TABLENAME]&amp;"[@a"&amp;$1:$1-1&amp;"]"),INDIRECT(IMPORT_VAR[TABLENAME]&amp;"[@c"&amp;$1:$1-1&amp;"]"))</f>
        <v>8</v>
      </c>
      <c r="M894" s="31"/>
      <c r="N894" s="39" t="str">
        <f>IF(IMPORT[[#This Row],[b2]]="","",IMPORT[[#This Row],[b2]]-IMPORT[[#This Row],[a2]])</f>
        <v/>
      </c>
      <c r="O894" s="40">
        <f ca="1">SUM(INDIRECT(IMPORT_VAR[TABLENAME]&amp;"[@a"&amp;$1:$1-1&amp;"]"),INDIRECT(IMPORT_VAR[TABLENAME]&amp;"[@c"&amp;$1:$1-1&amp;"]"))</f>
        <v>8</v>
      </c>
      <c r="P894" s="33"/>
      <c r="Q894" s="41" t="str">
        <f>IF(IMPORT[[#This Row],[b3]]="","",IMPORT[[#This Row],[b3]]-IMPORT[[#This Row],[a3]])</f>
        <v/>
      </c>
      <c r="R894" s="40">
        <f ca="1">SUM(INDIRECT(IMPORT_VAR[TABLENAME]&amp;"[@a"&amp;$1:$1-1&amp;"]"),INDIRECT(IMPORT_VAR[TABLENAME]&amp;"[@c"&amp;$1:$1-1&amp;"]"))</f>
        <v>8</v>
      </c>
      <c r="S894" s="33"/>
      <c r="T894" s="41" t="str">
        <f>IF(IMPORT[[#This Row],[b4]]="","",IMPORT[[#This Row],[b4]]-IMPORT[[#This Row],[a4]])</f>
        <v/>
      </c>
      <c r="U894" s="40">
        <f ca="1">SUM(INDIRECT(IMPORT_VAR[TABLENAME]&amp;"[@a"&amp;$1:$1-1&amp;"]"),INDIRECT(IMPORT_VAR[TABLENAME]&amp;"[@c"&amp;$1:$1-1&amp;"]"))</f>
        <v>8</v>
      </c>
      <c r="V894" s="41"/>
      <c r="W894" s="31"/>
      <c r="X894" s="54" t="str">
        <f>IF(IMPORT[[#This Row],[b5]]="","",IMPORT[[#This Row],[b5]]-IMPORT[[#This Row],[a5]])</f>
        <v/>
      </c>
      <c r="Y894" s="50">
        <f ca="1">SUM(INDIRECT(IMPORT_VAR[TABLENAME]&amp;"[@a"&amp;$1:$1-1&amp;"]"),INDIRECT(IMPORT_VAR[TABLENAME]&amp;"[@c"&amp;$1:$1-1&amp;"]"))</f>
        <v>8</v>
      </c>
      <c r="Z894" s="51" t="s">
        <v>5695</v>
      </c>
      <c r="AA894" s="51">
        <v>9022</v>
      </c>
      <c r="AB894" s="51"/>
      <c r="AC894" s="51" t="str">
        <f>CONCATENATE(IMPORT[[#This Row],[1]]," ",IMPORT[[#This Row],[2]],IF(IMPORT[[#This Row],[3]]="","",CONCATENATE(" ",IMPORT[[#This Row],[3]])))</f>
        <v>Asahan 9022</v>
      </c>
      <c r="AD894" s="51" t="str">
        <f>CONCATENATE("Import ",IMPORT[[#This Row],[Ket]])</f>
        <v>Import D7</v>
      </c>
      <c r="AE894" s="52">
        <v>192</v>
      </c>
      <c r="AF894" s="52" t="s">
        <v>5118</v>
      </c>
      <c r="AG894" s="52" t="s">
        <v>5780</v>
      </c>
      <c r="AH894" s="52">
        <f ca="1">IMPORT[[#This Row],[C]]</f>
        <v>8</v>
      </c>
      <c r="AI894" s="126" t="str">
        <f>CONCATENATE(IMPORT[[#This Row],[6]]," ",IMPORT[[#This Row],[7]])</f>
        <v>192 PCS</v>
      </c>
    </row>
    <row r="895" spans="1:35">
      <c r="A895" s="102">
        <v>893</v>
      </c>
      <c r="B895" s="39">
        <f ca="1">IF(IMPORT[[#This Row],[C]]&lt;1,"",ROW()-2)</f>
        <v>893</v>
      </c>
      <c r="C895" s="57">
        <v>5813</v>
      </c>
      <c r="D895" s="31" t="s">
        <v>2998</v>
      </c>
      <c r="E895" s="31">
        <v>288</v>
      </c>
      <c r="F895" s="39">
        <f ca="1">IMPORT[TT]</f>
        <v>5</v>
      </c>
      <c r="G895" s="31"/>
      <c r="H895" s="31" t="s">
        <v>4448</v>
      </c>
      <c r="I895" s="40">
        <v>5</v>
      </c>
      <c r="K895" s="39" t="str">
        <f>IF(IMPORT[[#This Row],[b1]]="","",IMPORT[[#This Row],[b1]]-IMPORT[[#This Row],[a1]])</f>
        <v/>
      </c>
      <c r="L895" s="40">
        <f ca="1">SUM(INDIRECT(IMPORT_VAR[TABLENAME]&amp;"[@a"&amp;$1:$1-1&amp;"]"),INDIRECT(IMPORT_VAR[TABLENAME]&amp;"[@c"&amp;$1:$1-1&amp;"]"))</f>
        <v>5</v>
      </c>
      <c r="M895" s="31"/>
      <c r="N895" s="39" t="str">
        <f>IF(IMPORT[[#This Row],[b2]]="","",IMPORT[[#This Row],[b2]]-IMPORT[[#This Row],[a2]])</f>
        <v/>
      </c>
      <c r="O895" s="40">
        <f ca="1">SUM(INDIRECT(IMPORT_VAR[TABLENAME]&amp;"[@a"&amp;$1:$1-1&amp;"]"),INDIRECT(IMPORT_VAR[TABLENAME]&amp;"[@c"&amp;$1:$1-1&amp;"]"))</f>
        <v>5</v>
      </c>
      <c r="P895" s="33"/>
      <c r="Q895" s="41" t="str">
        <f>IF(IMPORT[[#This Row],[b3]]="","",IMPORT[[#This Row],[b3]]-IMPORT[[#This Row],[a3]])</f>
        <v/>
      </c>
      <c r="R895" s="40">
        <f ca="1">SUM(INDIRECT(IMPORT_VAR[TABLENAME]&amp;"[@a"&amp;$1:$1-1&amp;"]"),INDIRECT(IMPORT_VAR[TABLENAME]&amp;"[@c"&amp;$1:$1-1&amp;"]"))</f>
        <v>5</v>
      </c>
      <c r="S895" s="33"/>
      <c r="T895" s="41" t="str">
        <f>IF(IMPORT[[#This Row],[b4]]="","",IMPORT[[#This Row],[b4]]-IMPORT[[#This Row],[a4]])</f>
        <v/>
      </c>
      <c r="U895" s="40">
        <f ca="1">SUM(INDIRECT(IMPORT_VAR[TABLENAME]&amp;"[@a"&amp;$1:$1-1&amp;"]"),INDIRECT(IMPORT_VAR[TABLENAME]&amp;"[@c"&amp;$1:$1-1&amp;"]"))</f>
        <v>5</v>
      </c>
      <c r="V895" s="41"/>
      <c r="W895" s="31"/>
      <c r="X895" s="54" t="str">
        <f>IF(IMPORT[[#This Row],[b5]]="","",IMPORT[[#This Row],[b5]]-IMPORT[[#This Row],[a5]])</f>
        <v/>
      </c>
      <c r="Y895" s="50">
        <f ca="1">SUM(INDIRECT(IMPORT_VAR[TABLENAME]&amp;"[@a"&amp;$1:$1-1&amp;"]"),INDIRECT(IMPORT_VAR[TABLENAME]&amp;"[@c"&amp;$1:$1-1&amp;"]"))</f>
        <v>5</v>
      </c>
      <c r="Z895" s="51" t="s">
        <v>5707</v>
      </c>
      <c r="AA895" s="51">
        <v>5813</v>
      </c>
      <c r="AB895" s="51"/>
      <c r="AC895" s="51" t="str">
        <f>CONCATENATE(IMPORT[[#This Row],[1]]," ",IMPORT[[#This Row],[2]],IF(IMPORT[[#This Row],[3]]="","",CONCATENATE(" ",IMPORT[[#This Row],[3]])))</f>
        <v>Pensil Case 5813</v>
      </c>
      <c r="AD895" s="51" t="str">
        <f>CONCATENATE("Import ",IMPORT[[#This Row],[Ket]])</f>
        <v>Import D7</v>
      </c>
      <c r="AE895" s="52">
        <v>288</v>
      </c>
      <c r="AF895" s="52" t="s">
        <v>5118</v>
      </c>
      <c r="AG895" s="52" t="s">
        <v>5780</v>
      </c>
      <c r="AH895" s="52">
        <f ca="1">IMPORT[[#This Row],[C]]</f>
        <v>5</v>
      </c>
      <c r="AI895" s="126" t="str">
        <f>CONCATENATE(IMPORT[[#This Row],[6]]," ",IMPORT[[#This Row],[7]])</f>
        <v>288 PCS</v>
      </c>
    </row>
    <row r="896" spans="1:35">
      <c r="A896" s="102">
        <v>894</v>
      </c>
      <c r="B896" s="39">
        <f ca="1">IF(IMPORT[[#This Row],[C]]&lt;1,"",ROW()-2)</f>
        <v>894</v>
      </c>
      <c r="C896" s="57">
        <v>5815</v>
      </c>
      <c r="D896" s="31" t="s">
        <v>2998</v>
      </c>
      <c r="E896" s="31">
        <v>288</v>
      </c>
      <c r="F896" s="39">
        <f ca="1">IMPORT[TT]</f>
        <v>4</v>
      </c>
      <c r="G896" s="31"/>
      <c r="H896" s="31" t="s">
        <v>4448</v>
      </c>
      <c r="I896" s="40">
        <v>4</v>
      </c>
      <c r="K896" s="39" t="str">
        <f>IF(IMPORT[[#This Row],[b1]]="","",IMPORT[[#This Row],[b1]]-IMPORT[[#This Row],[a1]])</f>
        <v/>
      </c>
      <c r="L896" s="40">
        <f ca="1">SUM(INDIRECT(IMPORT_VAR[TABLENAME]&amp;"[@a"&amp;$1:$1-1&amp;"]"),INDIRECT(IMPORT_VAR[TABLENAME]&amp;"[@c"&amp;$1:$1-1&amp;"]"))</f>
        <v>4</v>
      </c>
      <c r="M896" s="31"/>
      <c r="N896" s="39" t="str">
        <f>IF(IMPORT[[#This Row],[b2]]="","",IMPORT[[#This Row],[b2]]-IMPORT[[#This Row],[a2]])</f>
        <v/>
      </c>
      <c r="O896" s="40">
        <f ca="1">SUM(INDIRECT(IMPORT_VAR[TABLENAME]&amp;"[@a"&amp;$1:$1-1&amp;"]"),INDIRECT(IMPORT_VAR[TABLENAME]&amp;"[@c"&amp;$1:$1-1&amp;"]"))</f>
        <v>4</v>
      </c>
      <c r="P896" s="33"/>
      <c r="Q896" s="41" t="str">
        <f>IF(IMPORT[[#This Row],[b3]]="","",IMPORT[[#This Row],[b3]]-IMPORT[[#This Row],[a3]])</f>
        <v/>
      </c>
      <c r="R896" s="40">
        <f ca="1">SUM(INDIRECT(IMPORT_VAR[TABLENAME]&amp;"[@a"&amp;$1:$1-1&amp;"]"),INDIRECT(IMPORT_VAR[TABLENAME]&amp;"[@c"&amp;$1:$1-1&amp;"]"))</f>
        <v>4</v>
      </c>
      <c r="S896" s="33"/>
      <c r="T896" s="41" t="str">
        <f>IF(IMPORT[[#This Row],[b4]]="","",IMPORT[[#This Row],[b4]]-IMPORT[[#This Row],[a4]])</f>
        <v/>
      </c>
      <c r="U896" s="40">
        <f ca="1">SUM(INDIRECT(IMPORT_VAR[TABLENAME]&amp;"[@a"&amp;$1:$1-1&amp;"]"),INDIRECT(IMPORT_VAR[TABLENAME]&amp;"[@c"&amp;$1:$1-1&amp;"]"))</f>
        <v>4</v>
      </c>
      <c r="V896" s="41"/>
      <c r="W896" s="31"/>
      <c r="X896" s="54" t="str">
        <f>IF(IMPORT[[#This Row],[b5]]="","",IMPORT[[#This Row],[b5]]-IMPORT[[#This Row],[a5]])</f>
        <v/>
      </c>
      <c r="Y896" s="50">
        <f ca="1">SUM(INDIRECT(IMPORT_VAR[TABLENAME]&amp;"[@a"&amp;$1:$1-1&amp;"]"),INDIRECT(IMPORT_VAR[TABLENAME]&amp;"[@c"&amp;$1:$1-1&amp;"]"))</f>
        <v>4</v>
      </c>
      <c r="Z896" s="51" t="s">
        <v>5707</v>
      </c>
      <c r="AA896" s="51">
        <v>5815</v>
      </c>
      <c r="AB896" s="51"/>
      <c r="AC896" s="51" t="str">
        <f>CONCATENATE(IMPORT[[#This Row],[1]]," ",IMPORT[[#This Row],[2]],IF(IMPORT[[#This Row],[3]]="","",CONCATENATE(" ",IMPORT[[#This Row],[3]])))</f>
        <v>Pensil Case 5815</v>
      </c>
      <c r="AD896" s="51" t="str">
        <f>CONCATENATE("Import ",IMPORT[[#This Row],[Ket]])</f>
        <v>Import D7</v>
      </c>
      <c r="AE896" s="52">
        <v>288</v>
      </c>
      <c r="AF896" s="52" t="s">
        <v>5118</v>
      </c>
      <c r="AG896" s="52" t="s">
        <v>5780</v>
      </c>
      <c r="AH896" s="52">
        <f ca="1">IMPORT[[#This Row],[C]]</f>
        <v>4</v>
      </c>
      <c r="AI896" s="126" t="str">
        <f>CONCATENATE(IMPORT[[#This Row],[6]]," ",IMPORT[[#This Row],[7]])</f>
        <v>288 PCS</v>
      </c>
    </row>
    <row r="897" spans="1:35">
      <c r="A897" s="102">
        <v>895</v>
      </c>
      <c r="B897" s="39">
        <f ca="1">IF(IMPORT[[#This Row],[C]]&lt;1,"",ROW()-2)</f>
        <v>895</v>
      </c>
      <c r="C897" s="57">
        <v>5842</v>
      </c>
      <c r="D897" s="31" t="s">
        <v>2998</v>
      </c>
      <c r="E897" s="31">
        <v>288</v>
      </c>
      <c r="F897" s="39">
        <f ca="1">IMPORT[TT]</f>
        <v>9</v>
      </c>
      <c r="G897" s="31"/>
      <c r="H897" s="31" t="s">
        <v>4448</v>
      </c>
      <c r="I897" s="40">
        <v>9</v>
      </c>
      <c r="K897" s="39" t="str">
        <f>IF(IMPORT[[#This Row],[b1]]="","",IMPORT[[#This Row],[b1]]-IMPORT[[#This Row],[a1]])</f>
        <v/>
      </c>
      <c r="L897" s="40">
        <f ca="1">SUM(INDIRECT(IMPORT_VAR[TABLENAME]&amp;"[@a"&amp;$1:$1-1&amp;"]"),INDIRECT(IMPORT_VAR[TABLENAME]&amp;"[@c"&amp;$1:$1-1&amp;"]"))</f>
        <v>9</v>
      </c>
      <c r="M897" s="31"/>
      <c r="N897" s="39" t="str">
        <f>IF(IMPORT[[#This Row],[b2]]="","",IMPORT[[#This Row],[b2]]-IMPORT[[#This Row],[a2]])</f>
        <v/>
      </c>
      <c r="O897" s="40">
        <f ca="1">SUM(INDIRECT(IMPORT_VAR[TABLENAME]&amp;"[@a"&amp;$1:$1-1&amp;"]"),INDIRECT(IMPORT_VAR[TABLENAME]&amp;"[@c"&amp;$1:$1-1&amp;"]"))</f>
        <v>9</v>
      </c>
      <c r="P897" s="33"/>
      <c r="Q897" s="41" t="str">
        <f>IF(IMPORT[[#This Row],[b3]]="","",IMPORT[[#This Row],[b3]]-IMPORT[[#This Row],[a3]])</f>
        <v/>
      </c>
      <c r="R897" s="40">
        <f ca="1">SUM(INDIRECT(IMPORT_VAR[TABLENAME]&amp;"[@a"&amp;$1:$1-1&amp;"]"),INDIRECT(IMPORT_VAR[TABLENAME]&amp;"[@c"&amp;$1:$1-1&amp;"]"))</f>
        <v>9</v>
      </c>
      <c r="S897" s="33"/>
      <c r="T897" s="41" t="str">
        <f>IF(IMPORT[[#This Row],[b4]]="","",IMPORT[[#This Row],[b4]]-IMPORT[[#This Row],[a4]])</f>
        <v/>
      </c>
      <c r="U897" s="40">
        <f ca="1">SUM(INDIRECT(IMPORT_VAR[TABLENAME]&amp;"[@a"&amp;$1:$1-1&amp;"]"),INDIRECT(IMPORT_VAR[TABLENAME]&amp;"[@c"&amp;$1:$1-1&amp;"]"))</f>
        <v>9</v>
      </c>
      <c r="V897" s="41"/>
      <c r="W897" s="31"/>
      <c r="X897" s="54" t="str">
        <f>IF(IMPORT[[#This Row],[b5]]="","",IMPORT[[#This Row],[b5]]-IMPORT[[#This Row],[a5]])</f>
        <v/>
      </c>
      <c r="Y897" s="50">
        <f ca="1">SUM(INDIRECT(IMPORT_VAR[TABLENAME]&amp;"[@a"&amp;$1:$1-1&amp;"]"),INDIRECT(IMPORT_VAR[TABLENAME]&amp;"[@c"&amp;$1:$1-1&amp;"]"))</f>
        <v>9</v>
      </c>
      <c r="Z897" s="51" t="s">
        <v>5707</v>
      </c>
      <c r="AA897" s="51">
        <v>5842</v>
      </c>
      <c r="AB897" s="51"/>
      <c r="AC897" s="51" t="str">
        <f>CONCATENATE(IMPORT[[#This Row],[1]]," ",IMPORT[[#This Row],[2]],IF(IMPORT[[#This Row],[3]]="","",CONCATENATE(" ",IMPORT[[#This Row],[3]])))</f>
        <v>Pensil Case 5842</v>
      </c>
      <c r="AD897" s="51" t="str">
        <f>CONCATENATE("Import ",IMPORT[[#This Row],[Ket]])</f>
        <v>Import D7</v>
      </c>
      <c r="AE897" s="52">
        <v>288</v>
      </c>
      <c r="AF897" s="52" t="s">
        <v>5118</v>
      </c>
      <c r="AG897" s="52" t="s">
        <v>5780</v>
      </c>
      <c r="AH897" s="52">
        <f ca="1">IMPORT[[#This Row],[C]]</f>
        <v>9</v>
      </c>
      <c r="AI897" s="126" t="str">
        <f>CONCATENATE(IMPORT[[#This Row],[6]]," ",IMPORT[[#This Row],[7]])</f>
        <v>288 PCS</v>
      </c>
    </row>
    <row r="898" spans="1:35">
      <c r="A898" s="102">
        <v>896</v>
      </c>
      <c r="B898" s="39">
        <f ca="1">IF(IMPORT[[#This Row],[C]]&lt;1,"",ROW()-2)</f>
        <v>896</v>
      </c>
      <c r="C898" s="57">
        <v>5866</v>
      </c>
      <c r="D898" s="31" t="s">
        <v>2998</v>
      </c>
      <c r="E898" s="31">
        <v>288</v>
      </c>
      <c r="F898" s="39">
        <f ca="1">IMPORT[TT]</f>
        <v>5</v>
      </c>
      <c r="G898" s="31"/>
      <c r="H898" s="31" t="s">
        <v>4448</v>
      </c>
      <c r="I898" s="40">
        <v>5</v>
      </c>
      <c r="K898" s="39" t="str">
        <f>IF(IMPORT[[#This Row],[b1]]="","",IMPORT[[#This Row],[b1]]-IMPORT[[#This Row],[a1]])</f>
        <v/>
      </c>
      <c r="L898" s="40">
        <f ca="1">SUM(INDIRECT(IMPORT_VAR[TABLENAME]&amp;"[@a"&amp;$1:$1-1&amp;"]"),INDIRECT(IMPORT_VAR[TABLENAME]&amp;"[@c"&amp;$1:$1-1&amp;"]"))</f>
        <v>5</v>
      </c>
      <c r="M898" s="31"/>
      <c r="N898" s="39" t="str">
        <f>IF(IMPORT[[#This Row],[b2]]="","",IMPORT[[#This Row],[b2]]-IMPORT[[#This Row],[a2]])</f>
        <v/>
      </c>
      <c r="O898" s="40">
        <f ca="1">SUM(INDIRECT(IMPORT_VAR[TABLENAME]&amp;"[@a"&amp;$1:$1-1&amp;"]"),INDIRECT(IMPORT_VAR[TABLENAME]&amp;"[@c"&amp;$1:$1-1&amp;"]"))</f>
        <v>5</v>
      </c>
      <c r="P898" s="33"/>
      <c r="Q898" s="41" t="str">
        <f>IF(IMPORT[[#This Row],[b3]]="","",IMPORT[[#This Row],[b3]]-IMPORT[[#This Row],[a3]])</f>
        <v/>
      </c>
      <c r="R898" s="40">
        <f ca="1">SUM(INDIRECT(IMPORT_VAR[TABLENAME]&amp;"[@a"&amp;$1:$1-1&amp;"]"),INDIRECT(IMPORT_VAR[TABLENAME]&amp;"[@c"&amp;$1:$1-1&amp;"]"))</f>
        <v>5</v>
      </c>
      <c r="S898" s="33"/>
      <c r="T898" s="41" t="str">
        <f>IF(IMPORT[[#This Row],[b4]]="","",IMPORT[[#This Row],[b4]]-IMPORT[[#This Row],[a4]])</f>
        <v/>
      </c>
      <c r="U898" s="40">
        <f ca="1">SUM(INDIRECT(IMPORT_VAR[TABLENAME]&amp;"[@a"&amp;$1:$1-1&amp;"]"),INDIRECT(IMPORT_VAR[TABLENAME]&amp;"[@c"&amp;$1:$1-1&amp;"]"))</f>
        <v>5</v>
      </c>
      <c r="V898" s="41"/>
      <c r="W898" s="31"/>
      <c r="X898" s="54" t="str">
        <f>IF(IMPORT[[#This Row],[b5]]="","",IMPORT[[#This Row],[b5]]-IMPORT[[#This Row],[a5]])</f>
        <v/>
      </c>
      <c r="Y898" s="50">
        <f ca="1">SUM(INDIRECT(IMPORT_VAR[TABLENAME]&amp;"[@a"&amp;$1:$1-1&amp;"]"),INDIRECT(IMPORT_VAR[TABLENAME]&amp;"[@c"&amp;$1:$1-1&amp;"]"))</f>
        <v>5</v>
      </c>
      <c r="Z898" s="51" t="s">
        <v>5707</v>
      </c>
      <c r="AA898" s="51">
        <v>5866</v>
      </c>
      <c r="AB898" s="51"/>
      <c r="AC898" s="51" t="str">
        <f>CONCATENATE(IMPORT[[#This Row],[1]]," ",IMPORT[[#This Row],[2]],IF(IMPORT[[#This Row],[3]]="","",CONCATENATE(" ",IMPORT[[#This Row],[3]])))</f>
        <v>Pensil Case 5866</v>
      </c>
      <c r="AD898" s="51" t="str">
        <f>CONCATENATE("Import ",IMPORT[[#This Row],[Ket]])</f>
        <v>Import D7</v>
      </c>
      <c r="AE898" s="52">
        <v>288</v>
      </c>
      <c r="AF898" s="52" t="s">
        <v>5118</v>
      </c>
      <c r="AG898" s="52" t="s">
        <v>5780</v>
      </c>
      <c r="AH898" s="52">
        <f ca="1">IMPORT[[#This Row],[C]]</f>
        <v>5</v>
      </c>
      <c r="AI898" s="126" t="str">
        <f>CONCATENATE(IMPORT[[#This Row],[6]]," ",IMPORT[[#This Row],[7]])</f>
        <v>288 PCS</v>
      </c>
    </row>
    <row r="899" spans="1:35">
      <c r="A899" s="102">
        <v>897</v>
      </c>
      <c r="B899" s="39">
        <f ca="1">IF(IMPORT[[#This Row],[C]]&lt;1,"",ROW()-2)</f>
        <v>897</v>
      </c>
      <c r="C899" s="57">
        <v>8525</v>
      </c>
      <c r="D899" s="31" t="s">
        <v>3140</v>
      </c>
      <c r="E899" s="31">
        <v>576</v>
      </c>
      <c r="F899" s="39">
        <f ca="1">IMPORT[TT]</f>
        <v>10</v>
      </c>
      <c r="G899" s="31"/>
      <c r="H899" s="31" t="s">
        <v>4448</v>
      </c>
      <c r="I899" s="40">
        <v>10</v>
      </c>
      <c r="K899" s="39" t="str">
        <f>IF(IMPORT[[#This Row],[b1]]="","",IMPORT[[#This Row],[b1]]-IMPORT[[#This Row],[a1]])</f>
        <v/>
      </c>
      <c r="L899" s="40">
        <f ca="1">SUM(INDIRECT(IMPORT_VAR[TABLENAME]&amp;"[@a"&amp;$1:$1-1&amp;"]"),INDIRECT(IMPORT_VAR[TABLENAME]&amp;"[@c"&amp;$1:$1-1&amp;"]"))</f>
        <v>10</v>
      </c>
      <c r="M899" s="31"/>
      <c r="N899" s="39" t="str">
        <f>IF(IMPORT[[#This Row],[b2]]="","",IMPORT[[#This Row],[b2]]-IMPORT[[#This Row],[a2]])</f>
        <v/>
      </c>
      <c r="O899" s="40">
        <f ca="1">SUM(INDIRECT(IMPORT_VAR[TABLENAME]&amp;"[@a"&amp;$1:$1-1&amp;"]"),INDIRECT(IMPORT_VAR[TABLENAME]&amp;"[@c"&amp;$1:$1-1&amp;"]"))</f>
        <v>10</v>
      </c>
      <c r="P899" s="33"/>
      <c r="Q899" s="41" t="str">
        <f>IF(IMPORT[[#This Row],[b3]]="","",IMPORT[[#This Row],[b3]]-IMPORT[[#This Row],[a3]])</f>
        <v/>
      </c>
      <c r="R899" s="40">
        <f ca="1">SUM(INDIRECT(IMPORT_VAR[TABLENAME]&amp;"[@a"&amp;$1:$1-1&amp;"]"),INDIRECT(IMPORT_VAR[TABLENAME]&amp;"[@c"&amp;$1:$1-1&amp;"]"))</f>
        <v>10</v>
      </c>
      <c r="S899" s="33"/>
      <c r="T899" s="41" t="str">
        <f>IF(IMPORT[[#This Row],[b4]]="","",IMPORT[[#This Row],[b4]]-IMPORT[[#This Row],[a4]])</f>
        <v/>
      </c>
      <c r="U899" s="40">
        <f ca="1">SUM(INDIRECT(IMPORT_VAR[TABLENAME]&amp;"[@a"&amp;$1:$1-1&amp;"]"),INDIRECT(IMPORT_VAR[TABLENAME]&amp;"[@c"&amp;$1:$1-1&amp;"]"))</f>
        <v>10</v>
      </c>
      <c r="V899" s="41"/>
      <c r="W899" s="31"/>
      <c r="X899" s="54" t="str">
        <f>IF(IMPORT[[#This Row],[b5]]="","",IMPORT[[#This Row],[b5]]-IMPORT[[#This Row],[a5]])</f>
        <v/>
      </c>
      <c r="Y899" s="50">
        <f ca="1">SUM(INDIRECT(IMPORT_VAR[TABLENAME]&amp;"[@a"&amp;$1:$1-1&amp;"]"),INDIRECT(IMPORT_VAR[TABLENAME]&amp;"[@c"&amp;$1:$1-1&amp;"]"))</f>
        <v>10</v>
      </c>
      <c r="Z899" s="51" t="s">
        <v>5665</v>
      </c>
      <c r="AA899" s="51">
        <v>8525</v>
      </c>
      <c r="AB899" s="51"/>
      <c r="AC899" s="51" t="str">
        <f>CONCATENATE(IMPORT[[#This Row],[1]]," ",IMPORT[[#This Row],[2]],IF(IMPORT[[#This Row],[3]]="","",CONCATENATE(" ",IMPORT[[#This Row],[3]])))</f>
        <v>Tipe-ex Kertas 8525</v>
      </c>
      <c r="AD899" s="51" t="str">
        <f>CONCATENATE("Import ",IMPORT[[#This Row],[Ket]])</f>
        <v>Import D7</v>
      </c>
      <c r="AE899" s="52">
        <v>576</v>
      </c>
      <c r="AF899" s="52" t="s">
        <v>5118</v>
      </c>
      <c r="AG899" s="52" t="s">
        <v>5780</v>
      </c>
      <c r="AH899" s="52">
        <f ca="1">IMPORT[[#This Row],[C]]</f>
        <v>10</v>
      </c>
      <c r="AI899" s="126" t="str">
        <f>CONCATENATE(IMPORT[[#This Row],[6]]," ",IMPORT[[#This Row],[7]])</f>
        <v>576 PCS</v>
      </c>
    </row>
    <row r="900" spans="1:35">
      <c r="A900" s="102">
        <v>898</v>
      </c>
      <c r="B900" s="39">
        <f ca="1">IF(IMPORT[[#This Row],[C]]&lt;1,"",ROW()-2)</f>
        <v>898</v>
      </c>
      <c r="C900" s="57" t="s">
        <v>5272</v>
      </c>
      <c r="D900" s="31" t="s">
        <v>6163</v>
      </c>
      <c r="E900" s="31">
        <v>144</v>
      </c>
      <c r="F900" s="39">
        <f ca="1">IMPORT[TT]</f>
        <v>18</v>
      </c>
      <c r="G900" s="31"/>
      <c r="H900" s="31" t="s">
        <v>5307</v>
      </c>
      <c r="I900" s="40">
        <v>18</v>
      </c>
      <c r="K900" s="39" t="str">
        <f>IF(IMPORT[[#This Row],[b1]]="","",IMPORT[[#This Row],[b1]]-IMPORT[[#This Row],[a1]])</f>
        <v/>
      </c>
      <c r="L900" s="40">
        <f ca="1">SUM(INDIRECT(IMPORT_VAR[TABLENAME]&amp;"[@a"&amp;$1:$1-1&amp;"]"),INDIRECT(IMPORT_VAR[TABLENAME]&amp;"[@c"&amp;$1:$1-1&amp;"]"))</f>
        <v>18</v>
      </c>
      <c r="M900" s="31"/>
      <c r="N900" s="39" t="str">
        <f>IF(IMPORT[[#This Row],[b2]]="","",IMPORT[[#This Row],[b2]]-IMPORT[[#This Row],[a2]])</f>
        <v/>
      </c>
      <c r="O900" s="40">
        <f ca="1">SUM(INDIRECT(IMPORT_VAR[TABLENAME]&amp;"[@a"&amp;$1:$1-1&amp;"]"),INDIRECT(IMPORT_VAR[TABLENAME]&amp;"[@c"&amp;$1:$1-1&amp;"]"))</f>
        <v>18</v>
      </c>
      <c r="P900" s="33"/>
      <c r="Q900" s="41" t="str">
        <f>IF(IMPORT[[#This Row],[b3]]="","",IMPORT[[#This Row],[b3]]-IMPORT[[#This Row],[a3]])</f>
        <v/>
      </c>
      <c r="R900" s="40">
        <f ca="1">SUM(INDIRECT(IMPORT_VAR[TABLENAME]&amp;"[@a"&amp;$1:$1-1&amp;"]"),INDIRECT(IMPORT_VAR[TABLENAME]&amp;"[@c"&amp;$1:$1-1&amp;"]"))</f>
        <v>18</v>
      </c>
      <c r="S900" s="33"/>
      <c r="T900" s="41" t="str">
        <f>IF(IMPORT[[#This Row],[b4]]="","",IMPORT[[#This Row],[b4]]-IMPORT[[#This Row],[a4]])</f>
        <v/>
      </c>
      <c r="U900" s="40">
        <f ca="1">SUM(INDIRECT(IMPORT_VAR[TABLENAME]&amp;"[@a"&amp;$1:$1-1&amp;"]"),INDIRECT(IMPORT_VAR[TABLENAME]&amp;"[@c"&amp;$1:$1-1&amp;"]"))</f>
        <v>18</v>
      </c>
      <c r="V900" s="41"/>
      <c r="W900" s="31"/>
      <c r="X900" s="54" t="str">
        <f>IF(IMPORT[[#This Row],[b5]]="","",IMPORT[[#This Row],[b5]]-IMPORT[[#This Row],[a5]])</f>
        <v/>
      </c>
      <c r="Y900" s="50">
        <f ca="1">SUM(INDIRECT(IMPORT_VAR[TABLENAME]&amp;"[@a"&amp;$1:$1-1&amp;"]"),INDIRECT(IMPORT_VAR[TABLENAME]&amp;"[@c"&amp;$1:$1-1&amp;"]"))</f>
        <v>18</v>
      </c>
      <c r="Z900" s="51" t="s">
        <v>5707</v>
      </c>
      <c r="AA900" s="52" t="s">
        <v>5272</v>
      </c>
      <c r="AB900" s="52" t="s">
        <v>5710</v>
      </c>
      <c r="AC900" s="52" t="str">
        <f>CONCATENATE(IMPORT[[#This Row],[1]]," ",IMPORT[[#This Row],[2]],IF(IMPORT[[#This Row],[3]]="","",CONCATENATE(" ",IMPORT[[#This Row],[3]])))</f>
        <v>Pensil Case QY-2023 Mobil</v>
      </c>
      <c r="AD900" s="52" t="str">
        <f>CONCATENATE("Import ",IMPORT[[#This Row],[Ket]])</f>
        <v>Import D8</v>
      </c>
      <c r="AE900" s="52">
        <v>144</v>
      </c>
      <c r="AF900" s="52" t="s">
        <v>5118</v>
      </c>
      <c r="AG900" s="52" t="s">
        <v>5780</v>
      </c>
      <c r="AH900" s="52">
        <f ca="1">IMPORT[[#This Row],[C]]</f>
        <v>18</v>
      </c>
      <c r="AI900" s="126" t="str">
        <f>CONCATENATE(IMPORT[[#This Row],[6]]," ",IMPORT[[#This Row],[7]])</f>
        <v>144 PCS</v>
      </c>
    </row>
    <row r="901" spans="1:35">
      <c r="A901" s="102">
        <v>899</v>
      </c>
      <c r="B901" s="39">
        <f ca="1">IF(IMPORT[[#This Row],[C]]&lt;1,"",ROW()-2)</f>
        <v>899</v>
      </c>
      <c r="C901" s="57" t="s">
        <v>5273</v>
      </c>
      <c r="D901" s="31" t="s">
        <v>2835</v>
      </c>
      <c r="E901" s="31">
        <v>240</v>
      </c>
      <c r="F901" s="39">
        <f ca="1">IMPORT[TT]</f>
        <v>22</v>
      </c>
      <c r="G901" s="31"/>
      <c r="H901" s="31" t="s">
        <v>5307</v>
      </c>
      <c r="I901" s="40">
        <v>22</v>
      </c>
      <c r="K901" s="39" t="str">
        <f>IF(IMPORT[[#This Row],[b1]]="","",IMPORT[[#This Row],[b1]]-IMPORT[[#This Row],[a1]])</f>
        <v/>
      </c>
      <c r="L901" s="40">
        <f ca="1">SUM(INDIRECT(IMPORT_VAR[TABLENAME]&amp;"[@a"&amp;$1:$1-1&amp;"]"),INDIRECT(IMPORT_VAR[TABLENAME]&amp;"[@c"&amp;$1:$1-1&amp;"]"))</f>
        <v>22</v>
      </c>
      <c r="M901" s="31"/>
      <c r="N901" s="39" t="str">
        <f>IF(IMPORT[[#This Row],[b2]]="","",IMPORT[[#This Row],[b2]]-IMPORT[[#This Row],[a2]])</f>
        <v/>
      </c>
      <c r="O901" s="40">
        <f ca="1">SUM(INDIRECT(IMPORT_VAR[TABLENAME]&amp;"[@a"&amp;$1:$1-1&amp;"]"),INDIRECT(IMPORT_VAR[TABLENAME]&amp;"[@c"&amp;$1:$1-1&amp;"]"))</f>
        <v>22</v>
      </c>
      <c r="P901" s="33"/>
      <c r="Q901" s="41" t="str">
        <f>IF(IMPORT[[#This Row],[b3]]="","",IMPORT[[#This Row],[b3]]-IMPORT[[#This Row],[a3]])</f>
        <v/>
      </c>
      <c r="R901" s="40">
        <f ca="1">SUM(INDIRECT(IMPORT_VAR[TABLENAME]&amp;"[@a"&amp;$1:$1-1&amp;"]"),INDIRECT(IMPORT_VAR[TABLENAME]&amp;"[@c"&amp;$1:$1-1&amp;"]"))</f>
        <v>22</v>
      </c>
      <c r="S901" s="33"/>
      <c r="T901" s="41" t="str">
        <f>IF(IMPORT[[#This Row],[b4]]="","",IMPORT[[#This Row],[b4]]-IMPORT[[#This Row],[a4]])</f>
        <v/>
      </c>
      <c r="U901" s="40">
        <f ca="1">SUM(INDIRECT(IMPORT_VAR[TABLENAME]&amp;"[@a"&amp;$1:$1-1&amp;"]"),INDIRECT(IMPORT_VAR[TABLENAME]&amp;"[@c"&amp;$1:$1-1&amp;"]"))</f>
        <v>22</v>
      </c>
      <c r="V901" s="41"/>
      <c r="W901" s="31"/>
      <c r="X901" s="54" t="str">
        <f>IF(IMPORT[[#This Row],[b5]]="","",IMPORT[[#This Row],[b5]]-IMPORT[[#This Row],[a5]])</f>
        <v/>
      </c>
      <c r="Y901" s="50">
        <f ca="1">SUM(INDIRECT(IMPORT_VAR[TABLENAME]&amp;"[@a"&amp;$1:$1-1&amp;"]"),INDIRECT(IMPORT_VAR[TABLENAME]&amp;"[@c"&amp;$1:$1-1&amp;"]"))</f>
        <v>22</v>
      </c>
      <c r="Z901" s="51" t="s">
        <v>5707</v>
      </c>
      <c r="AA901" s="51" t="s">
        <v>5273</v>
      </c>
      <c r="AB901" s="52"/>
      <c r="AC901" s="52" t="str">
        <f>CONCATENATE(IMPORT[[#This Row],[1]]," ",IMPORT[[#This Row],[2]],IF(IMPORT[[#This Row],[3]]="","",CONCATENATE(" ",IMPORT[[#This Row],[3]])))</f>
        <v>Pensil Case QC-771</v>
      </c>
      <c r="AD901" s="52" t="str">
        <f>CONCATENATE("Import ",IMPORT[[#This Row],[Ket]])</f>
        <v>Import D8</v>
      </c>
      <c r="AE901" s="52">
        <v>240</v>
      </c>
      <c r="AF901" s="52" t="s">
        <v>5118</v>
      </c>
      <c r="AG901" s="52" t="s">
        <v>5780</v>
      </c>
      <c r="AH901" s="52">
        <f ca="1">IMPORT[[#This Row],[C]]</f>
        <v>22</v>
      </c>
      <c r="AI901" s="126" t="str">
        <f>CONCATENATE(IMPORT[[#This Row],[6]]," ",IMPORT[[#This Row],[7]])</f>
        <v>240 PCS</v>
      </c>
    </row>
    <row r="902" spans="1:35">
      <c r="A902" s="102">
        <v>900</v>
      </c>
      <c r="B902" s="42">
        <f ca="1">IF(IMPORT[[#This Row],[C]]&lt;1,"",ROW()-2)</f>
        <v>900</v>
      </c>
      <c r="C902" s="113" t="s">
        <v>5274</v>
      </c>
      <c r="D902" s="36" t="s">
        <v>5561</v>
      </c>
      <c r="E902" s="36">
        <v>192</v>
      </c>
      <c r="F902" s="42">
        <f ca="1">IMPORT[TT]</f>
        <v>24</v>
      </c>
      <c r="G902" s="36"/>
      <c r="H902" s="31" t="s">
        <v>5307</v>
      </c>
      <c r="I902" s="43">
        <v>24</v>
      </c>
      <c r="K902" s="42" t="str">
        <f>IF(IMPORT[[#This Row],[b1]]="","",IMPORT[[#This Row],[b1]]-IMPORT[[#This Row],[a1]])</f>
        <v/>
      </c>
      <c r="L902" s="43">
        <f ca="1">SUM(INDIRECT(IMPORT_VAR[TABLENAME]&amp;"[@a"&amp;$1:$1-1&amp;"]"),INDIRECT(IMPORT_VAR[TABLENAME]&amp;"[@c"&amp;$1:$1-1&amp;"]"))</f>
        <v>24</v>
      </c>
      <c r="M902" s="36"/>
      <c r="N902" s="42" t="str">
        <f>IF(IMPORT[[#This Row],[b2]]="","",IMPORT[[#This Row],[b2]]-IMPORT[[#This Row],[a2]])</f>
        <v/>
      </c>
      <c r="O902" s="43">
        <f ca="1">SUM(INDIRECT(IMPORT_VAR[TABLENAME]&amp;"[@a"&amp;$1:$1-1&amp;"]"),INDIRECT(IMPORT_VAR[TABLENAME]&amp;"[@c"&amp;$1:$1-1&amp;"]"))</f>
        <v>24</v>
      </c>
      <c r="P902" s="38"/>
      <c r="Q902" s="44" t="str">
        <f>IF(IMPORT[[#This Row],[b3]]="","",IMPORT[[#This Row],[b3]]-IMPORT[[#This Row],[a3]])</f>
        <v/>
      </c>
      <c r="R902" s="43">
        <f ca="1">SUM(INDIRECT(IMPORT_VAR[TABLENAME]&amp;"[@a"&amp;$1:$1-1&amp;"]"),INDIRECT(IMPORT_VAR[TABLENAME]&amp;"[@c"&amp;$1:$1-1&amp;"]"))</f>
        <v>24</v>
      </c>
      <c r="S902" s="38"/>
      <c r="T902" s="44" t="str">
        <f>IF(IMPORT[[#This Row],[b4]]="","",IMPORT[[#This Row],[b4]]-IMPORT[[#This Row],[a4]])</f>
        <v/>
      </c>
      <c r="U902" s="43">
        <f ca="1">SUM(INDIRECT(IMPORT_VAR[TABLENAME]&amp;"[@a"&amp;$1:$1-1&amp;"]"),INDIRECT(IMPORT_VAR[TABLENAME]&amp;"[@c"&amp;$1:$1-1&amp;"]"))</f>
        <v>24</v>
      </c>
      <c r="V902" s="44"/>
      <c r="W902" s="36"/>
      <c r="X902" s="55" t="str">
        <f>IF(IMPORT[[#This Row],[b5]]="","",IMPORT[[#This Row],[b5]]-IMPORT[[#This Row],[a5]])</f>
        <v/>
      </c>
      <c r="Y902" s="50">
        <f ca="1">SUM(INDIRECT(IMPORT_VAR[TABLENAME]&amp;"[@a"&amp;$1:$1-1&amp;"]"),INDIRECT(IMPORT_VAR[TABLENAME]&amp;"[@c"&amp;$1:$1-1&amp;"]"))</f>
        <v>24</v>
      </c>
      <c r="Z902" s="51" t="s">
        <v>5707</v>
      </c>
      <c r="AA902" s="51" t="s">
        <v>5274</v>
      </c>
      <c r="AB902" s="52"/>
      <c r="AC902" s="52" t="str">
        <f>CONCATENATE(IMPORT[[#This Row],[1]]," ",IMPORT[[#This Row],[2]],IF(IMPORT[[#This Row],[3]]="","",CONCATENATE(" ",IMPORT[[#This Row],[3]])))</f>
        <v>Pensil Case DZ-0061-3</v>
      </c>
      <c r="AD902" s="52" t="str">
        <f>CONCATENATE("Import ",IMPORT[[#This Row],[Ket]])</f>
        <v>Import D8</v>
      </c>
      <c r="AE902" s="52">
        <v>192</v>
      </c>
      <c r="AF902" s="52" t="s">
        <v>5118</v>
      </c>
      <c r="AG902" s="52" t="s">
        <v>5780</v>
      </c>
      <c r="AH902" s="52">
        <f ca="1">IMPORT[[#This Row],[C]]</f>
        <v>24</v>
      </c>
      <c r="AI902" s="126" t="str">
        <f>CONCATENATE(IMPORT[[#This Row],[6]]," ",IMPORT[[#This Row],[7]])</f>
        <v>192 PCS</v>
      </c>
    </row>
    <row r="903" spans="1:35">
      <c r="A903" s="102">
        <v>901</v>
      </c>
      <c r="B903" s="39">
        <f ca="1">IF(IMPORT[[#This Row],[C]]&lt;1,"",ROW()-2)</f>
        <v>901</v>
      </c>
      <c r="C903" s="113" t="s">
        <v>5275</v>
      </c>
      <c r="D903" s="36" t="s">
        <v>2835</v>
      </c>
      <c r="E903" s="36">
        <v>192</v>
      </c>
      <c r="F903" s="39">
        <f ca="1">IMPORT[TT]</f>
        <v>19</v>
      </c>
      <c r="G903" s="31"/>
      <c r="H903" s="36" t="s">
        <v>5307</v>
      </c>
      <c r="I903" s="40">
        <v>19</v>
      </c>
      <c r="K903" s="39" t="str">
        <f>IF(IMPORT[[#This Row],[b1]]="","",IMPORT[[#This Row],[b1]]-IMPORT[[#This Row],[a1]])</f>
        <v/>
      </c>
      <c r="L903" s="40">
        <f ca="1">SUM(INDIRECT(IMPORT_VAR[TABLENAME]&amp;"[@a"&amp;$1:$1-1&amp;"]"),INDIRECT(IMPORT_VAR[TABLENAME]&amp;"[@c"&amp;$1:$1-1&amp;"]"))</f>
        <v>19</v>
      </c>
      <c r="M903" s="31"/>
      <c r="N903" s="39" t="str">
        <f>IF(IMPORT[[#This Row],[b2]]="","",IMPORT[[#This Row],[b2]]-IMPORT[[#This Row],[a2]])</f>
        <v/>
      </c>
      <c r="O903" s="40">
        <f ca="1">SUM(INDIRECT(IMPORT_VAR[TABLENAME]&amp;"[@a"&amp;$1:$1-1&amp;"]"),INDIRECT(IMPORT_VAR[TABLENAME]&amp;"[@c"&amp;$1:$1-1&amp;"]"))</f>
        <v>19</v>
      </c>
      <c r="P903" s="33"/>
      <c r="Q903" s="41" t="str">
        <f>IF(IMPORT[[#This Row],[b3]]="","",IMPORT[[#This Row],[b3]]-IMPORT[[#This Row],[a3]])</f>
        <v/>
      </c>
      <c r="R903" s="40">
        <f ca="1">SUM(INDIRECT(IMPORT_VAR[TABLENAME]&amp;"[@a"&amp;$1:$1-1&amp;"]"),INDIRECT(IMPORT_VAR[TABLENAME]&amp;"[@c"&amp;$1:$1-1&amp;"]"))</f>
        <v>19</v>
      </c>
      <c r="S903" s="33"/>
      <c r="T903" s="41" t="str">
        <f>IF(IMPORT[[#This Row],[b4]]="","",IMPORT[[#This Row],[b4]]-IMPORT[[#This Row],[a4]])</f>
        <v/>
      </c>
      <c r="U903" s="40">
        <f ca="1">SUM(INDIRECT(IMPORT_VAR[TABLENAME]&amp;"[@a"&amp;$1:$1-1&amp;"]"),INDIRECT(IMPORT_VAR[TABLENAME]&amp;"[@c"&amp;$1:$1-1&amp;"]"))</f>
        <v>19</v>
      </c>
      <c r="V903" s="41"/>
      <c r="W903" s="31"/>
      <c r="X903" s="54" t="str">
        <f>IF(IMPORT[[#This Row],[b5]]="","",IMPORT[[#This Row],[b5]]-IMPORT[[#This Row],[a5]])</f>
        <v/>
      </c>
      <c r="Y903" s="50">
        <f ca="1">SUM(INDIRECT(IMPORT_VAR[TABLENAME]&amp;"[@a"&amp;$1:$1-1&amp;"]"),INDIRECT(IMPORT_VAR[TABLENAME]&amp;"[@c"&amp;$1:$1-1&amp;"]"))</f>
        <v>19</v>
      </c>
      <c r="Z903" s="51" t="s">
        <v>5707</v>
      </c>
      <c r="AA903" s="51" t="s">
        <v>5275</v>
      </c>
      <c r="AB903" s="52"/>
      <c r="AC903" s="52" t="str">
        <f>CONCATENATE(IMPORT[[#This Row],[1]]," ",IMPORT[[#This Row],[2]],IF(IMPORT[[#This Row],[3]]="","",CONCATENATE(" ",IMPORT[[#This Row],[3]])))</f>
        <v>Pensil Case KD-50J</v>
      </c>
      <c r="AD903" s="52" t="str">
        <f>CONCATENATE("Import ",IMPORT[[#This Row],[Ket]])</f>
        <v>Import D8</v>
      </c>
      <c r="AE903" s="52">
        <v>192</v>
      </c>
      <c r="AF903" s="52" t="s">
        <v>5118</v>
      </c>
      <c r="AG903" s="52" t="s">
        <v>5780</v>
      </c>
      <c r="AH903" s="52">
        <f ca="1">IMPORT[[#This Row],[C]]</f>
        <v>19</v>
      </c>
      <c r="AI903" s="126" t="str">
        <f>CONCATENATE(IMPORT[[#This Row],[6]]," ",IMPORT[[#This Row],[7]])</f>
        <v>192 PCS</v>
      </c>
    </row>
    <row r="904" spans="1:35">
      <c r="A904" s="102">
        <v>902</v>
      </c>
      <c r="B904" s="39">
        <f ca="1">IF(IMPORT[[#This Row],[C]]&lt;1,"",ROW()-2)</f>
        <v>902</v>
      </c>
      <c r="C904" s="113" t="s">
        <v>4175</v>
      </c>
      <c r="D904" s="36" t="s">
        <v>2835</v>
      </c>
      <c r="E904" s="36">
        <v>144</v>
      </c>
      <c r="F904" s="39">
        <f ca="1">IMPORT[TT]</f>
        <v>8</v>
      </c>
      <c r="G904" s="31"/>
      <c r="H904" s="36" t="s">
        <v>5307</v>
      </c>
      <c r="I904" s="40">
        <v>8</v>
      </c>
      <c r="K904" s="39" t="str">
        <f>IF(IMPORT[[#This Row],[b1]]="","",IMPORT[[#This Row],[b1]]-IMPORT[[#This Row],[a1]])</f>
        <v/>
      </c>
      <c r="L904" s="40">
        <f ca="1">SUM(INDIRECT(IMPORT_VAR[TABLENAME]&amp;"[@a"&amp;$1:$1-1&amp;"]"),INDIRECT(IMPORT_VAR[TABLENAME]&amp;"[@c"&amp;$1:$1-1&amp;"]"))</f>
        <v>8</v>
      </c>
      <c r="M904" s="31"/>
      <c r="N904" s="39" t="str">
        <f>IF(IMPORT[[#This Row],[b2]]="","",IMPORT[[#This Row],[b2]]-IMPORT[[#This Row],[a2]])</f>
        <v/>
      </c>
      <c r="O904" s="40">
        <f ca="1">SUM(INDIRECT(IMPORT_VAR[TABLENAME]&amp;"[@a"&amp;$1:$1-1&amp;"]"),INDIRECT(IMPORT_VAR[TABLENAME]&amp;"[@c"&amp;$1:$1-1&amp;"]"))</f>
        <v>8</v>
      </c>
      <c r="P904" s="33"/>
      <c r="Q904" s="41" t="str">
        <f>IF(IMPORT[[#This Row],[b3]]="","",IMPORT[[#This Row],[b3]]-IMPORT[[#This Row],[a3]])</f>
        <v/>
      </c>
      <c r="R904" s="40">
        <f ca="1">SUM(INDIRECT(IMPORT_VAR[TABLENAME]&amp;"[@a"&amp;$1:$1-1&amp;"]"),INDIRECT(IMPORT_VAR[TABLENAME]&amp;"[@c"&amp;$1:$1-1&amp;"]"))</f>
        <v>8</v>
      </c>
      <c r="S904" s="33"/>
      <c r="T904" s="41" t="str">
        <f>IF(IMPORT[[#This Row],[b4]]="","",IMPORT[[#This Row],[b4]]-IMPORT[[#This Row],[a4]])</f>
        <v/>
      </c>
      <c r="U904" s="40">
        <f ca="1">SUM(INDIRECT(IMPORT_VAR[TABLENAME]&amp;"[@a"&amp;$1:$1-1&amp;"]"),INDIRECT(IMPORT_VAR[TABLENAME]&amp;"[@c"&amp;$1:$1-1&amp;"]"))</f>
        <v>8</v>
      </c>
      <c r="V904" s="41"/>
      <c r="W904" s="31"/>
      <c r="X904" s="54" t="str">
        <f>IF(IMPORT[[#This Row],[b5]]="","",IMPORT[[#This Row],[b5]]-IMPORT[[#This Row],[a5]])</f>
        <v/>
      </c>
      <c r="Y904" s="50">
        <f ca="1">SUM(INDIRECT(IMPORT_VAR[TABLENAME]&amp;"[@a"&amp;$1:$1-1&amp;"]"),INDIRECT(IMPORT_VAR[TABLENAME]&amp;"[@c"&amp;$1:$1-1&amp;"]"))</f>
        <v>8</v>
      </c>
      <c r="Z904" s="51" t="s">
        <v>5707</v>
      </c>
      <c r="AA904" s="51" t="s">
        <v>4175</v>
      </c>
      <c r="AB904" s="51"/>
      <c r="AC904" s="51" t="str">
        <f>CONCATENATE(IMPORT[[#This Row],[1]]," ",IMPORT[[#This Row],[2]],IF(IMPORT[[#This Row],[3]]="","",CONCATENATE(" ",IMPORT[[#This Row],[3]])))</f>
        <v>Pensil Case 168-18</v>
      </c>
      <c r="AD904" s="51" t="str">
        <f>CONCATENATE("Import ",IMPORT[[#This Row],[Ket]])</f>
        <v>Import D8</v>
      </c>
      <c r="AE904" s="52">
        <v>144</v>
      </c>
      <c r="AF904" s="52" t="s">
        <v>5118</v>
      </c>
      <c r="AG904" s="52" t="s">
        <v>5780</v>
      </c>
      <c r="AH904" s="52">
        <f ca="1">IMPORT[[#This Row],[C]]</f>
        <v>8</v>
      </c>
      <c r="AI904" s="126" t="str">
        <f>CONCATENATE(IMPORT[[#This Row],[6]]," ",IMPORT[[#This Row],[7]])</f>
        <v>144 PCS</v>
      </c>
    </row>
    <row r="905" spans="1:35">
      <c r="A905" s="102">
        <v>903</v>
      </c>
      <c r="B905" s="39">
        <f ca="1">IF(IMPORT[[#This Row],[C]]&lt;1,"",ROW()-2)</f>
        <v>903</v>
      </c>
      <c r="C905" s="113" t="s">
        <v>4182</v>
      </c>
      <c r="D905" s="36" t="s">
        <v>2835</v>
      </c>
      <c r="E905" s="36">
        <v>96</v>
      </c>
      <c r="F905" s="39">
        <f ca="1">IMPORT[TT]</f>
        <v>10</v>
      </c>
      <c r="G905" s="31"/>
      <c r="H905" s="36" t="s">
        <v>5307</v>
      </c>
      <c r="I905" s="40">
        <v>10</v>
      </c>
      <c r="K905" s="39" t="str">
        <f>IF(IMPORT[[#This Row],[b1]]="","",IMPORT[[#This Row],[b1]]-IMPORT[[#This Row],[a1]])</f>
        <v/>
      </c>
      <c r="L905" s="40">
        <f ca="1">SUM(INDIRECT(IMPORT_VAR[TABLENAME]&amp;"[@a"&amp;$1:$1-1&amp;"]"),INDIRECT(IMPORT_VAR[TABLENAME]&amp;"[@c"&amp;$1:$1-1&amp;"]"))</f>
        <v>10</v>
      </c>
      <c r="M905" s="31"/>
      <c r="N905" s="39" t="str">
        <f>IF(IMPORT[[#This Row],[b2]]="","",IMPORT[[#This Row],[b2]]-IMPORT[[#This Row],[a2]])</f>
        <v/>
      </c>
      <c r="O905" s="40">
        <f ca="1">SUM(INDIRECT(IMPORT_VAR[TABLENAME]&amp;"[@a"&amp;$1:$1-1&amp;"]"),INDIRECT(IMPORT_VAR[TABLENAME]&amp;"[@c"&amp;$1:$1-1&amp;"]"))</f>
        <v>10</v>
      </c>
      <c r="P905" s="33"/>
      <c r="Q905" s="41" t="str">
        <f>IF(IMPORT[[#This Row],[b3]]="","",IMPORT[[#This Row],[b3]]-IMPORT[[#This Row],[a3]])</f>
        <v/>
      </c>
      <c r="R905" s="40">
        <f ca="1">SUM(INDIRECT(IMPORT_VAR[TABLENAME]&amp;"[@a"&amp;$1:$1-1&amp;"]"),INDIRECT(IMPORT_VAR[TABLENAME]&amp;"[@c"&amp;$1:$1-1&amp;"]"))</f>
        <v>10</v>
      </c>
      <c r="S905" s="33"/>
      <c r="T905" s="41" t="str">
        <f>IF(IMPORT[[#This Row],[b4]]="","",IMPORT[[#This Row],[b4]]-IMPORT[[#This Row],[a4]])</f>
        <v/>
      </c>
      <c r="U905" s="40">
        <f ca="1">SUM(INDIRECT(IMPORT_VAR[TABLENAME]&amp;"[@a"&amp;$1:$1-1&amp;"]"),INDIRECT(IMPORT_VAR[TABLENAME]&amp;"[@c"&amp;$1:$1-1&amp;"]"))</f>
        <v>10</v>
      </c>
      <c r="V905" s="41"/>
      <c r="W905" s="31"/>
      <c r="X905" s="54" t="str">
        <f>IF(IMPORT[[#This Row],[b5]]="","",IMPORT[[#This Row],[b5]]-IMPORT[[#This Row],[a5]])</f>
        <v/>
      </c>
      <c r="Y905" s="50">
        <f ca="1">SUM(INDIRECT(IMPORT_VAR[TABLENAME]&amp;"[@a"&amp;$1:$1-1&amp;"]"),INDIRECT(IMPORT_VAR[TABLENAME]&amp;"[@c"&amp;$1:$1-1&amp;"]"))</f>
        <v>10</v>
      </c>
      <c r="Z905" s="51" t="s">
        <v>5707</v>
      </c>
      <c r="AA905" s="51" t="s">
        <v>4182</v>
      </c>
      <c r="AB905" s="52"/>
      <c r="AC905" s="52" t="str">
        <f>CONCATENATE(IMPORT[[#This Row],[1]]," ",IMPORT[[#This Row],[2]],IF(IMPORT[[#This Row],[3]]="","",CONCATENATE(" ",IMPORT[[#This Row],[3]])))</f>
        <v>Pensil Case C-8023</v>
      </c>
      <c r="AD905" s="52" t="str">
        <f>CONCATENATE("Import ",IMPORT[[#This Row],[Ket]])</f>
        <v>Import D8</v>
      </c>
      <c r="AE905" s="52">
        <v>96</v>
      </c>
      <c r="AF905" s="52" t="s">
        <v>5118</v>
      </c>
      <c r="AG905" s="52" t="s">
        <v>5780</v>
      </c>
      <c r="AH905" s="52">
        <f ca="1">IMPORT[[#This Row],[C]]</f>
        <v>10</v>
      </c>
      <c r="AI905" s="126" t="str">
        <f>CONCATENATE(IMPORT[[#This Row],[6]]," ",IMPORT[[#This Row],[7]])</f>
        <v>96 PCS</v>
      </c>
    </row>
    <row r="906" spans="1:35">
      <c r="A906" s="102">
        <v>904</v>
      </c>
      <c r="B906" s="39">
        <f ca="1">IF(IMPORT[[#This Row],[C]]&lt;1,"",ROW()-2)</f>
        <v>904</v>
      </c>
      <c r="C906" s="113" t="s">
        <v>4184</v>
      </c>
      <c r="D906" s="36" t="s">
        <v>2835</v>
      </c>
      <c r="E906" s="36">
        <v>144</v>
      </c>
      <c r="F906" s="39">
        <f ca="1">IMPORT[TT]</f>
        <v>7</v>
      </c>
      <c r="G906" s="31"/>
      <c r="H906" s="36" t="s">
        <v>5307</v>
      </c>
      <c r="I906" s="40">
        <v>7</v>
      </c>
      <c r="K906" s="39" t="str">
        <f>IF(IMPORT[[#This Row],[b1]]="","",IMPORT[[#This Row],[b1]]-IMPORT[[#This Row],[a1]])</f>
        <v/>
      </c>
      <c r="L906" s="40">
        <f ca="1">SUM(INDIRECT(IMPORT_VAR[TABLENAME]&amp;"[@a"&amp;$1:$1-1&amp;"]"),INDIRECT(IMPORT_VAR[TABLENAME]&amp;"[@c"&amp;$1:$1-1&amp;"]"))</f>
        <v>7</v>
      </c>
      <c r="M906" s="31"/>
      <c r="N906" s="39" t="str">
        <f>IF(IMPORT[[#This Row],[b2]]="","",IMPORT[[#This Row],[b2]]-IMPORT[[#This Row],[a2]])</f>
        <v/>
      </c>
      <c r="O906" s="40">
        <f ca="1">SUM(INDIRECT(IMPORT_VAR[TABLENAME]&amp;"[@a"&amp;$1:$1-1&amp;"]"),INDIRECT(IMPORT_VAR[TABLENAME]&amp;"[@c"&amp;$1:$1-1&amp;"]"))</f>
        <v>7</v>
      </c>
      <c r="P906" s="33"/>
      <c r="Q906" s="41" t="str">
        <f>IF(IMPORT[[#This Row],[b3]]="","",IMPORT[[#This Row],[b3]]-IMPORT[[#This Row],[a3]])</f>
        <v/>
      </c>
      <c r="R906" s="40">
        <f ca="1">SUM(INDIRECT(IMPORT_VAR[TABLENAME]&amp;"[@a"&amp;$1:$1-1&amp;"]"),INDIRECT(IMPORT_VAR[TABLENAME]&amp;"[@c"&amp;$1:$1-1&amp;"]"))</f>
        <v>7</v>
      </c>
      <c r="S906" s="33"/>
      <c r="T906" s="41" t="str">
        <f>IF(IMPORT[[#This Row],[b4]]="","",IMPORT[[#This Row],[b4]]-IMPORT[[#This Row],[a4]])</f>
        <v/>
      </c>
      <c r="U906" s="40">
        <f ca="1">SUM(INDIRECT(IMPORT_VAR[TABLENAME]&amp;"[@a"&amp;$1:$1-1&amp;"]"),INDIRECT(IMPORT_VAR[TABLENAME]&amp;"[@c"&amp;$1:$1-1&amp;"]"))</f>
        <v>7</v>
      </c>
      <c r="V906" s="41"/>
      <c r="W906" s="31"/>
      <c r="X906" s="54" t="str">
        <f>IF(IMPORT[[#This Row],[b5]]="","",IMPORT[[#This Row],[b5]]-IMPORT[[#This Row],[a5]])</f>
        <v/>
      </c>
      <c r="Y906" s="50">
        <f ca="1">SUM(INDIRECT(IMPORT_VAR[TABLENAME]&amp;"[@a"&amp;$1:$1-1&amp;"]"),INDIRECT(IMPORT_VAR[TABLENAME]&amp;"[@c"&amp;$1:$1-1&amp;"]"))</f>
        <v>7</v>
      </c>
      <c r="Z906" s="51" t="s">
        <v>5707</v>
      </c>
      <c r="AA906" s="51" t="s">
        <v>4184</v>
      </c>
      <c r="AB906" s="51"/>
      <c r="AC906" s="51" t="str">
        <f>CONCATENATE(IMPORT[[#This Row],[1]]," ",IMPORT[[#This Row],[2]],IF(IMPORT[[#This Row],[3]]="","",CONCATENATE(" ",IMPORT[[#This Row],[3]])))</f>
        <v>Pensil Case AC-2860-3</v>
      </c>
      <c r="AD906" s="51" t="str">
        <f>CONCATENATE("Import ",IMPORT[[#This Row],[Ket]])</f>
        <v>Import D8</v>
      </c>
      <c r="AE906" s="52">
        <v>144</v>
      </c>
      <c r="AF906" s="52" t="s">
        <v>5118</v>
      </c>
      <c r="AG906" s="52" t="s">
        <v>5780</v>
      </c>
      <c r="AH906" s="52">
        <f ca="1">IMPORT[[#This Row],[C]]</f>
        <v>7</v>
      </c>
      <c r="AI906" s="126" t="str">
        <f>CONCATENATE(IMPORT[[#This Row],[6]]," ",IMPORT[[#This Row],[7]])</f>
        <v>144 PCS</v>
      </c>
    </row>
    <row r="907" spans="1:35">
      <c r="A907" s="102">
        <v>905</v>
      </c>
      <c r="B907" s="39">
        <f ca="1">IF(IMPORT[[#This Row],[C]]&lt;1,"",ROW()-2)</f>
        <v>905</v>
      </c>
      <c r="C907" s="113" t="s">
        <v>5276</v>
      </c>
      <c r="D907" s="36" t="s">
        <v>2835</v>
      </c>
      <c r="E907" s="36">
        <v>144</v>
      </c>
      <c r="F907" s="39">
        <f ca="1">IMPORT[TT]</f>
        <v>22</v>
      </c>
      <c r="G907" s="31"/>
      <c r="H907" s="36" t="s">
        <v>5307</v>
      </c>
      <c r="I907" s="40">
        <v>22</v>
      </c>
      <c r="K907" s="39" t="str">
        <f>IF(IMPORT[[#This Row],[b1]]="","",IMPORT[[#This Row],[b1]]-IMPORT[[#This Row],[a1]])</f>
        <v/>
      </c>
      <c r="L907" s="40">
        <f ca="1">SUM(INDIRECT(IMPORT_VAR[TABLENAME]&amp;"[@a"&amp;$1:$1-1&amp;"]"),INDIRECT(IMPORT_VAR[TABLENAME]&amp;"[@c"&amp;$1:$1-1&amp;"]"))</f>
        <v>22</v>
      </c>
      <c r="M907" s="31"/>
      <c r="N907" s="39" t="str">
        <f>IF(IMPORT[[#This Row],[b2]]="","",IMPORT[[#This Row],[b2]]-IMPORT[[#This Row],[a2]])</f>
        <v/>
      </c>
      <c r="O907" s="40">
        <f ca="1">SUM(INDIRECT(IMPORT_VAR[TABLENAME]&amp;"[@a"&amp;$1:$1-1&amp;"]"),INDIRECT(IMPORT_VAR[TABLENAME]&amp;"[@c"&amp;$1:$1-1&amp;"]"))</f>
        <v>22</v>
      </c>
      <c r="P907" s="33"/>
      <c r="Q907" s="41" t="str">
        <f>IF(IMPORT[[#This Row],[b3]]="","",IMPORT[[#This Row],[b3]]-IMPORT[[#This Row],[a3]])</f>
        <v/>
      </c>
      <c r="R907" s="40">
        <f ca="1">SUM(INDIRECT(IMPORT_VAR[TABLENAME]&amp;"[@a"&amp;$1:$1-1&amp;"]"),INDIRECT(IMPORT_VAR[TABLENAME]&amp;"[@c"&amp;$1:$1-1&amp;"]"))</f>
        <v>22</v>
      </c>
      <c r="S907" s="33"/>
      <c r="T907" s="41" t="str">
        <f>IF(IMPORT[[#This Row],[b4]]="","",IMPORT[[#This Row],[b4]]-IMPORT[[#This Row],[a4]])</f>
        <v/>
      </c>
      <c r="U907" s="40">
        <f ca="1">SUM(INDIRECT(IMPORT_VAR[TABLENAME]&amp;"[@a"&amp;$1:$1-1&amp;"]"),INDIRECT(IMPORT_VAR[TABLENAME]&amp;"[@c"&amp;$1:$1-1&amp;"]"))</f>
        <v>22</v>
      </c>
      <c r="V907" s="41"/>
      <c r="W907" s="31"/>
      <c r="X907" s="54" t="str">
        <f>IF(IMPORT[[#This Row],[b5]]="","",IMPORT[[#This Row],[b5]]-IMPORT[[#This Row],[a5]])</f>
        <v/>
      </c>
      <c r="Y907" s="50">
        <f ca="1">SUM(INDIRECT(IMPORT_VAR[TABLENAME]&amp;"[@a"&amp;$1:$1-1&amp;"]"),INDIRECT(IMPORT_VAR[TABLENAME]&amp;"[@c"&amp;$1:$1-1&amp;"]"))</f>
        <v>22</v>
      </c>
      <c r="Z907" s="51" t="s">
        <v>5707</v>
      </c>
      <c r="AA907" s="51" t="s">
        <v>5276</v>
      </c>
      <c r="AB907" s="51"/>
      <c r="AC907" s="51" t="str">
        <f>CONCATENATE(IMPORT[[#This Row],[1]]," ",IMPORT[[#This Row],[2]],IF(IMPORT[[#This Row],[3]]="","",CONCATENATE(" ",IMPORT[[#This Row],[3]])))</f>
        <v>Pensil Case 168-35</v>
      </c>
      <c r="AD907" s="51" t="str">
        <f>CONCATENATE("Import ",IMPORT[[#This Row],[Ket]])</f>
        <v>Import D8</v>
      </c>
      <c r="AE907" s="52">
        <v>144</v>
      </c>
      <c r="AF907" s="52" t="s">
        <v>5118</v>
      </c>
      <c r="AG907" s="52" t="s">
        <v>5780</v>
      </c>
      <c r="AH907" s="52">
        <f ca="1">IMPORT[[#This Row],[C]]</f>
        <v>22</v>
      </c>
      <c r="AI907" s="126" t="str">
        <f>CONCATENATE(IMPORT[[#This Row],[6]]," ",IMPORT[[#This Row],[7]])</f>
        <v>144 PCS</v>
      </c>
    </row>
    <row r="908" spans="1:35">
      <c r="A908" s="102">
        <v>906</v>
      </c>
      <c r="B908" s="42">
        <f ca="1">IF(IMPORT[[#This Row],[C]]&lt;1,"",ROW()-2)</f>
        <v>906</v>
      </c>
      <c r="C908" s="113" t="s">
        <v>5277</v>
      </c>
      <c r="D908" s="36" t="s">
        <v>2835</v>
      </c>
      <c r="E908" s="36">
        <v>144</v>
      </c>
      <c r="F908" s="42">
        <f ca="1">IMPORT[TT]</f>
        <v>25</v>
      </c>
      <c r="G908" s="36"/>
      <c r="H908" s="36" t="s">
        <v>5307</v>
      </c>
      <c r="I908" s="43">
        <v>25</v>
      </c>
      <c r="K908" s="42" t="str">
        <f>IF(IMPORT[[#This Row],[b1]]="","",IMPORT[[#This Row],[b1]]-IMPORT[[#This Row],[a1]])</f>
        <v/>
      </c>
      <c r="L908" s="43">
        <f ca="1">SUM(INDIRECT(IMPORT_VAR[TABLENAME]&amp;"[@a"&amp;$1:$1-1&amp;"]"),INDIRECT(IMPORT_VAR[TABLENAME]&amp;"[@c"&amp;$1:$1-1&amp;"]"))</f>
        <v>25</v>
      </c>
      <c r="M908" s="36"/>
      <c r="N908" s="42" t="str">
        <f>IF(IMPORT[[#This Row],[b2]]="","",IMPORT[[#This Row],[b2]]-IMPORT[[#This Row],[a2]])</f>
        <v/>
      </c>
      <c r="O908" s="43">
        <f ca="1">SUM(INDIRECT(IMPORT_VAR[TABLENAME]&amp;"[@a"&amp;$1:$1-1&amp;"]"),INDIRECT(IMPORT_VAR[TABLENAME]&amp;"[@c"&amp;$1:$1-1&amp;"]"))</f>
        <v>25</v>
      </c>
      <c r="P908" s="38"/>
      <c r="Q908" s="44" t="str">
        <f>IF(IMPORT[[#This Row],[b3]]="","",IMPORT[[#This Row],[b3]]-IMPORT[[#This Row],[a3]])</f>
        <v/>
      </c>
      <c r="R908" s="43">
        <f ca="1">SUM(INDIRECT(IMPORT_VAR[TABLENAME]&amp;"[@a"&amp;$1:$1-1&amp;"]"),INDIRECT(IMPORT_VAR[TABLENAME]&amp;"[@c"&amp;$1:$1-1&amp;"]"))</f>
        <v>25</v>
      </c>
      <c r="S908" s="38"/>
      <c r="T908" s="44" t="str">
        <f>IF(IMPORT[[#This Row],[b4]]="","",IMPORT[[#This Row],[b4]]-IMPORT[[#This Row],[a4]])</f>
        <v/>
      </c>
      <c r="U908" s="43">
        <f ca="1">SUM(INDIRECT(IMPORT_VAR[TABLENAME]&amp;"[@a"&amp;$1:$1-1&amp;"]"),INDIRECT(IMPORT_VAR[TABLENAME]&amp;"[@c"&amp;$1:$1-1&amp;"]"))</f>
        <v>25</v>
      </c>
      <c r="V908" s="44"/>
      <c r="W908" s="36"/>
      <c r="X908" s="55" t="str">
        <f>IF(IMPORT[[#This Row],[b5]]="","",IMPORT[[#This Row],[b5]]-IMPORT[[#This Row],[a5]])</f>
        <v/>
      </c>
      <c r="Y908" s="50">
        <f ca="1">SUM(INDIRECT(IMPORT_VAR[TABLENAME]&amp;"[@a"&amp;$1:$1-1&amp;"]"),INDIRECT(IMPORT_VAR[TABLENAME]&amp;"[@c"&amp;$1:$1-1&amp;"]"))</f>
        <v>25</v>
      </c>
      <c r="Z908" s="51" t="s">
        <v>5707</v>
      </c>
      <c r="AA908" s="51" t="s">
        <v>5277</v>
      </c>
      <c r="AB908" s="51"/>
      <c r="AC908" s="51" t="str">
        <f>CONCATENATE(IMPORT[[#This Row],[1]]," ",IMPORT[[#This Row],[2]],IF(IMPORT[[#This Row],[3]]="","",CONCATENATE(" ",IMPORT[[#This Row],[3]])))</f>
        <v>Pensil Case AC-2893-3</v>
      </c>
      <c r="AD908" s="51" t="str">
        <f>CONCATENATE("Import ",IMPORT[[#This Row],[Ket]])</f>
        <v>Import D8</v>
      </c>
      <c r="AE908" s="52">
        <v>144</v>
      </c>
      <c r="AF908" s="52" t="s">
        <v>5118</v>
      </c>
      <c r="AG908" s="52" t="s">
        <v>5780</v>
      </c>
      <c r="AH908" s="52">
        <f ca="1">IMPORT[[#This Row],[C]]</f>
        <v>25</v>
      </c>
      <c r="AI908" s="126" t="str">
        <f>CONCATENATE(IMPORT[[#This Row],[6]]," ",IMPORT[[#This Row],[7]])</f>
        <v>144 PCS</v>
      </c>
    </row>
    <row r="909" spans="1:35">
      <c r="A909" s="102">
        <v>907</v>
      </c>
      <c r="B909" s="42">
        <f ca="1">IF(IMPORT[[#This Row],[C]]&lt;1,"",ROW()-2)</f>
        <v>907</v>
      </c>
      <c r="C909" s="113" t="s">
        <v>5278</v>
      </c>
      <c r="D909" s="36" t="s">
        <v>2835</v>
      </c>
      <c r="E909" s="36">
        <v>160</v>
      </c>
      <c r="F909" s="42">
        <f ca="1">IMPORT[TT]</f>
        <v>19</v>
      </c>
      <c r="G909" s="36"/>
      <c r="H909" s="36" t="s">
        <v>5307</v>
      </c>
      <c r="I909" s="43">
        <v>19</v>
      </c>
      <c r="K909" s="42" t="str">
        <f>IF(IMPORT[[#This Row],[b1]]="","",IMPORT[[#This Row],[b1]]-IMPORT[[#This Row],[a1]])</f>
        <v/>
      </c>
      <c r="L909" s="43">
        <f ca="1">SUM(INDIRECT(IMPORT_VAR[TABLENAME]&amp;"[@a"&amp;$1:$1-1&amp;"]"),INDIRECT(IMPORT_VAR[TABLENAME]&amp;"[@c"&amp;$1:$1-1&amp;"]"))</f>
        <v>19</v>
      </c>
      <c r="M909" s="36"/>
      <c r="N909" s="42" t="str">
        <f>IF(IMPORT[[#This Row],[b2]]="","",IMPORT[[#This Row],[b2]]-IMPORT[[#This Row],[a2]])</f>
        <v/>
      </c>
      <c r="O909" s="43">
        <f ca="1">SUM(INDIRECT(IMPORT_VAR[TABLENAME]&amp;"[@a"&amp;$1:$1-1&amp;"]"),INDIRECT(IMPORT_VAR[TABLENAME]&amp;"[@c"&amp;$1:$1-1&amp;"]"))</f>
        <v>19</v>
      </c>
      <c r="P909" s="38"/>
      <c r="Q909" s="44" t="str">
        <f>IF(IMPORT[[#This Row],[b3]]="","",IMPORT[[#This Row],[b3]]-IMPORT[[#This Row],[a3]])</f>
        <v/>
      </c>
      <c r="R909" s="43">
        <f ca="1">SUM(INDIRECT(IMPORT_VAR[TABLENAME]&amp;"[@a"&amp;$1:$1-1&amp;"]"),INDIRECT(IMPORT_VAR[TABLENAME]&amp;"[@c"&amp;$1:$1-1&amp;"]"))</f>
        <v>19</v>
      </c>
      <c r="S909" s="38"/>
      <c r="T909" s="44" t="str">
        <f>IF(IMPORT[[#This Row],[b4]]="","",IMPORT[[#This Row],[b4]]-IMPORT[[#This Row],[a4]])</f>
        <v/>
      </c>
      <c r="U909" s="43">
        <f ca="1">SUM(INDIRECT(IMPORT_VAR[TABLENAME]&amp;"[@a"&amp;$1:$1-1&amp;"]"),INDIRECT(IMPORT_VAR[TABLENAME]&amp;"[@c"&amp;$1:$1-1&amp;"]"))</f>
        <v>19</v>
      </c>
      <c r="V909" s="44"/>
      <c r="W909" s="36"/>
      <c r="X909" s="55" t="str">
        <f>IF(IMPORT[[#This Row],[b5]]="","",IMPORT[[#This Row],[b5]]-IMPORT[[#This Row],[a5]])</f>
        <v/>
      </c>
      <c r="Y909" s="50">
        <f ca="1">SUM(INDIRECT(IMPORT_VAR[TABLENAME]&amp;"[@a"&amp;$1:$1-1&amp;"]"),INDIRECT(IMPORT_VAR[TABLENAME]&amp;"[@c"&amp;$1:$1-1&amp;"]"))</f>
        <v>19</v>
      </c>
      <c r="Z909" s="51" t="s">
        <v>5707</v>
      </c>
      <c r="AA909" s="51" t="s">
        <v>5278</v>
      </c>
      <c r="AB909" s="51"/>
      <c r="AC909" s="51" t="str">
        <f>CONCATENATE(IMPORT[[#This Row],[1]]," ",IMPORT[[#This Row],[2]],IF(IMPORT[[#This Row],[3]]="","",CONCATENATE(" ",IMPORT[[#This Row],[3]])))</f>
        <v>Pensil Case AG-8881</v>
      </c>
      <c r="AD909" s="51" t="str">
        <f>CONCATENATE("Import ",IMPORT[[#This Row],[Ket]])</f>
        <v>Import D8</v>
      </c>
      <c r="AE909" s="52">
        <v>160</v>
      </c>
      <c r="AF909" s="52" t="s">
        <v>5118</v>
      </c>
      <c r="AG909" s="52" t="s">
        <v>5780</v>
      </c>
      <c r="AH909" s="52">
        <f ca="1">IMPORT[[#This Row],[C]]</f>
        <v>19</v>
      </c>
      <c r="AI909" s="126" t="str">
        <f>CONCATENATE(IMPORT[[#This Row],[6]]," ",IMPORT[[#This Row],[7]])</f>
        <v>160 PCS</v>
      </c>
    </row>
    <row r="910" spans="1:35">
      <c r="A910" s="102">
        <v>908</v>
      </c>
      <c r="B910" s="39">
        <f ca="1">IF(IMPORT[[#This Row],[C]]&lt;1,"",ROW()-2)</f>
        <v>908</v>
      </c>
      <c r="C910" s="57" t="s">
        <v>5279</v>
      </c>
      <c r="D910" s="31" t="s">
        <v>7289</v>
      </c>
      <c r="E910" s="31">
        <v>144</v>
      </c>
      <c r="F910" s="39">
        <f ca="1">IMPORT[TT]</f>
        <v>27</v>
      </c>
      <c r="G910" s="31"/>
      <c r="H910" s="31" t="s">
        <v>5307</v>
      </c>
      <c r="I910" s="40">
        <v>27</v>
      </c>
      <c r="K910" s="39" t="str">
        <f>IF(IMPORT[[#This Row],[b1]]="","",IMPORT[[#This Row],[b1]]-IMPORT[[#This Row],[a1]])</f>
        <v/>
      </c>
      <c r="L910" s="40">
        <f ca="1">SUM(INDIRECT(IMPORT_VAR[TABLENAME]&amp;"[@a"&amp;$1:$1-1&amp;"]"),INDIRECT(IMPORT_VAR[TABLENAME]&amp;"[@c"&amp;$1:$1-1&amp;"]"))</f>
        <v>27</v>
      </c>
      <c r="M910" s="31"/>
      <c r="N910" s="39" t="str">
        <f>IF(IMPORT[[#This Row],[b2]]="","",IMPORT[[#This Row],[b2]]-IMPORT[[#This Row],[a2]])</f>
        <v/>
      </c>
      <c r="O910" s="40">
        <f ca="1">SUM(INDIRECT(IMPORT_VAR[TABLENAME]&amp;"[@a"&amp;$1:$1-1&amp;"]"),INDIRECT(IMPORT_VAR[TABLENAME]&amp;"[@c"&amp;$1:$1-1&amp;"]"))</f>
        <v>27</v>
      </c>
      <c r="P910" s="33"/>
      <c r="Q910" s="41" t="str">
        <f>IF(IMPORT[[#This Row],[b3]]="","",IMPORT[[#This Row],[b3]]-IMPORT[[#This Row],[a3]])</f>
        <v/>
      </c>
      <c r="R910" s="40">
        <f ca="1">SUM(INDIRECT(IMPORT_VAR[TABLENAME]&amp;"[@a"&amp;$1:$1-1&amp;"]"),INDIRECT(IMPORT_VAR[TABLENAME]&amp;"[@c"&amp;$1:$1-1&amp;"]"))</f>
        <v>27</v>
      </c>
      <c r="S910" s="33"/>
      <c r="T910" s="41" t="str">
        <f>IF(IMPORT[[#This Row],[b4]]="","",IMPORT[[#This Row],[b4]]-IMPORT[[#This Row],[a4]])</f>
        <v/>
      </c>
      <c r="U910" s="40">
        <f ca="1">SUM(INDIRECT(IMPORT_VAR[TABLENAME]&amp;"[@a"&amp;$1:$1-1&amp;"]"),INDIRECT(IMPORT_VAR[TABLENAME]&amp;"[@c"&amp;$1:$1-1&amp;"]"))</f>
        <v>27</v>
      </c>
      <c r="V910" s="41"/>
      <c r="W910" s="31"/>
      <c r="X910" s="39" t="str">
        <f>IF(IMPORT[[#This Row],[b5]]="","",IMPORT[[#This Row],[b5]]-IMPORT[[#This Row],[a5]])</f>
        <v/>
      </c>
      <c r="Y910" s="50">
        <f ca="1">SUM(INDIRECT(IMPORT_VAR[TABLENAME]&amp;"[@a"&amp;$1:$1-1&amp;"]"),INDIRECT(IMPORT_VAR[TABLENAME]&amp;"[@c"&amp;$1:$1-1&amp;"]"))</f>
        <v>27</v>
      </c>
      <c r="Z910" s="52" t="s">
        <v>5707</v>
      </c>
      <c r="AA910" s="51" t="s">
        <v>5279</v>
      </c>
      <c r="AB910" s="52"/>
      <c r="AC910" s="52" t="str">
        <f>CONCATENATE(IMPORT[[#This Row],[1]]," ",IMPORT[[#This Row],[2]],IF(IMPORT[[#This Row],[3]]="","",CONCATENATE(" ",IMPORT[[#This Row],[3]])))</f>
        <v>Pensil Case BX-3971</v>
      </c>
      <c r="AD910" s="52" t="str">
        <f>CONCATENATE("Import ",IMPORT[[#This Row],[Ket]])</f>
        <v>Import D8</v>
      </c>
      <c r="AE910" s="52">
        <v>144</v>
      </c>
      <c r="AF910" s="52" t="s">
        <v>5118</v>
      </c>
      <c r="AG910" s="52" t="s">
        <v>5780</v>
      </c>
      <c r="AH910" s="52">
        <f ca="1">IMPORT[[#This Row],[C]]</f>
        <v>27</v>
      </c>
      <c r="AI910" s="126" t="str">
        <f>CONCATENATE(IMPORT[[#This Row],[6]]," ",IMPORT[[#This Row],[7]])</f>
        <v>144 PCS</v>
      </c>
    </row>
    <row r="911" spans="1:35">
      <c r="A911" s="102">
        <v>909</v>
      </c>
      <c r="B911" s="39">
        <f ca="1">IF(IMPORT[[#This Row],[C]]&lt;1,"",ROW()-2)</f>
        <v>909</v>
      </c>
      <c r="C911" s="57" t="s">
        <v>5280</v>
      </c>
      <c r="D911" s="31" t="s">
        <v>2835</v>
      </c>
      <c r="E911" s="31">
        <v>120</v>
      </c>
      <c r="F911" s="39">
        <f ca="1">IMPORT[TT]</f>
        <v>12</v>
      </c>
      <c r="G911" s="31"/>
      <c r="H911" s="31" t="s">
        <v>5307</v>
      </c>
      <c r="I911" s="40">
        <v>12</v>
      </c>
      <c r="K911" s="39" t="str">
        <f>IF(IMPORT[[#This Row],[b1]]="","",IMPORT[[#This Row],[b1]]-IMPORT[[#This Row],[a1]])</f>
        <v/>
      </c>
      <c r="L911" s="40">
        <f ca="1">SUM(INDIRECT(IMPORT_VAR[TABLENAME]&amp;"[@a"&amp;$1:$1-1&amp;"]"),INDIRECT(IMPORT_VAR[TABLENAME]&amp;"[@c"&amp;$1:$1-1&amp;"]"))</f>
        <v>12</v>
      </c>
      <c r="M911" s="31"/>
      <c r="N911" s="39" t="str">
        <f>IF(IMPORT[[#This Row],[b2]]="","",IMPORT[[#This Row],[b2]]-IMPORT[[#This Row],[a2]])</f>
        <v/>
      </c>
      <c r="O911" s="40">
        <f ca="1">SUM(INDIRECT(IMPORT_VAR[TABLENAME]&amp;"[@a"&amp;$1:$1-1&amp;"]"),INDIRECT(IMPORT_VAR[TABLENAME]&amp;"[@c"&amp;$1:$1-1&amp;"]"))</f>
        <v>12</v>
      </c>
      <c r="P911" s="33"/>
      <c r="Q911" s="41" t="str">
        <f>IF(IMPORT[[#This Row],[b3]]="","",IMPORT[[#This Row],[b3]]-IMPORT[[#This Row],[a3]])</f>
        <v/>
      </c>
      <c r="R911" s="40">
        <f ca="1">SUM(INDIRECT(IMPORT_VAR[TABLENAME]&amp;"[@a"&amp;$1:$1-1&amp;"]"),INDIRECT(IMPORT_VAR[TABLENAME]&amp;"[@c"&amp;$1:$1-1&amp;"]"))</f>
        <v>12</v>
      </c>
      <c r="S911" s="33"/>
      <c r="T911" s="41" t="str">
        <f>IF(IMPORT[[#This Row],[b4]]="","",IMPORT[[#This Row],[b4]]-IMPORT[[#This Row],[a4]])</f>
        <v/>
      </c>
      <c r="U911" s="40">
        <f ca="1">SUM(INDIRECT(IMPORT_VAR[TABLENAME]&amp;"[@a"&amp;$1:$1-1&amp;"]"),INDIRECT(IMPORT_VAR[TABLENAME]&amp;"[@c"&amp;$1:$1-1&amp;"]"))</f>
        <v>12</v>
      </c>
      <c r="V911" s="41"/>
      <c r="W911" s="31"/>
      <c r="X911" s="39" t="str">
        <f>IF(IMPORT[[#This Row],[b5]]="","",IMPORT[[#This Row],[b5]]-IMPORT[[#This Row],[a5]])</f>
        <v/>
      </c>
      <c r="Y911" s="50">
        <f ca="1">SUM(INDIRECT(IMPORT_VAR[TABLENAME]&amp;"[@a"&amp;$1:$1-1&amp;"]"),INDIRECT(IMPORT_VAR[TABLENAME]&amp;"[@c"&amp;$1:$1-1&amp;"]"))</f>
        <v>12</v>
      </c>
      <c r="Z911" s="52" t="s">
        <v>5707</v>
      </c>
      <c r="AA911" s="51" t="s">
        <v>5280</v>
      </c>
      <c r="AB911" s="51"/>
      <c r="AC911" s="51" t="str">
        <f>CONCATENATE(IMPORT[[#This Row],[1]]," ",IMPORT[[#This Row],[2]],IF(IMPORT[[#This Row],[3]]="","",CONCATENATE(" ",IMPORT[[#This Row],[3]])))</f>
        <v>Pensil Case 168-25</v>
      </c>
      <c r="AD911" s="51" t="str">
        <f>CONCATENATE("Import ",IMPORT[[#This Row],[Ket]])</f>
        <v>Import D8</v>
      </c>
      <c r="AE911" s="52">
        <v>120</v>
      </c>
      <c r="AF911" s="52" t="s">
        <v>5118</v>
      </c>
      <c r="AG911" s="52" t="s">
        <v>5780</v>
      </c>
      <c r="AH911" s="52">
        <f ca="1">IMPORT[[#This Row],[C]]</f>
        <v>12</v>
      </c>
      <c r="AI911" s="126" t="str">
        <f>CONCATENATE(IMPORT[[#This Row],[6]]," ",IMPORT[[#This Row],[7]])</f>
        <v>120 PCS</v>
      </c>
    </row>
    <row r="912" spans="1:35">
      <c r="A912" s="102">
        <v>910</v>
      </c>
      <c r="B912" s="39">
        <f ca="1">IF(IMPORT[[#This Row],[C]]&lt;1,"",ROW()-2)</f>
        <v>910</v>
      </c>
      <c r="C912" s="57" t="s">
        <v>5281</v>
      </c>
      <c r="D912" s="31" t="s">
        <v>5282</v>
      </c>
      <c r="E912" s="31">
        <v>240</v>
      </c>
      <c r="F912" s="39">
        <f ca="1">IMPORT[TT]</f>
        <v>7</v>
      </c>
      <c r="G912" s="31" t="s">
        <v>5308</v>
      </c>
      <c r="H912" s="31" t="s">
        <v>5307</v>
      </c>
      <c r="I912" s="40">
        <v>7</v>
      </c>
      <c r="K912" s="39" t="str">
        <f>IF(IMPORT[[#This Row],[b1]]="","",IMPORT[[#This Row],[b1]]-IMPORT[[#This Row],[a1]])</f>
        <v/>
      </c>
      <c r="L912" s="40">
        <f ca="1">SUM(INDIRECT(IMPORT_VAR[TABLENAME]&amp;"[@a"&amp;$1:$1-1&amp;"]"),INDIRECT(IMPORT_VAR[TABLENAME]&amp;"[@c"&amp;$1:$1-1&amp;"]"))</f>
        <v>7</v>
      </c>
      <c r="M912" s="31"/>
      <c r="N912" s="39" t="str">
        <f>IF(IMPORT[[#This Row],[b2]]="","",IMPORT[[#This Row],[b2]]-IMPORT[[#This Row],[a2]])</f>
        <v/>
      </c>
      <c r="O912" s="40">
        <f ca="1">SUM(INDIRECT(IMPORT_VAR[TABLENAME]&amp;"[@a"&amp;$1:$1-1&amp;"]"),INDIRECT(IMPORT_VAR[TABLENAME]&amp;"[@c"&amp;$1:$1-1&amp;"]"))</f>
        <v>7</v>
      </c>
      <c r="P912" s="33"/>
      <c r="Q912" s="41" t="str">
        <f>IF(IMPORT[[#This Row],[b3]]="","",IMPORT[[#This Row],[b3]]-IMPORT[[#This Row],[a3]])</f>
        <v/>
      </c>
      <c r="R912" s="40">
        <f ca="1">SUM(INDIRECT(IMPORT_VAR[TABLENAME]&amp;"[@a"&amp;$1:$1-1&amp;"]"),INDIRECT(IMPORT_VAR[TABLENAME]&amp;"[@c"&amp;$1:$1-1&amp;"]"))</f>
        <v>7</v>
      </c>
      <c r="S912" s="33"/>
      <c r="T912" s="41" t="str">
        <f>IF(IMPORT[[#This Row],[b4]]="","",IMPORT[[#This Row],[b4]]-IMPORT[[#This Row],[a4]])</f>
        <v/>
      </c>
      <c r="U912" s="40">
        <f ca="1">SUM(INDIRECT(IMPORT_VAR[TABLENAME]&amp;"[@a"&amp;$1:$1-1&amp;"]"),INDIRECT(IMPORT_VAR[TABLENAME]&amp;"[@c"&amp;$1:$1-1&amp;"]"))</f>
        <v>7</v>
      </c>
      <c r="V912" s="41"/>
      <c r="W912" s="31"/>
      <c r="X912" s="39" t="str">
        <f>IF(IMPORT[[#This Row],[b5]]="","",IMPORT[[#This Row],[b5]]-IMPORT[[#This Row],[a5]])</f>
        <v/>
      </c>
      <c r="Y912" s="50">
        <f ca="1">SUM(INDIRECT(IMPORT_VAR[TABLENAME]&amp;"[@a"&amp;$1:$1-1&amp;"]"),INDIRECT(IMPORT_VAR[TABLENAME]&amp;"[@c"&amp;$1:$1-1&amp;"]"))</f>
        <v>7</v>
      </c>
      <c r="Z912" s="52" t="s">
        <v>5714</v>
      </c>
      <c r="AA912" s="51" t="s">
        <v>5281</v>
      </c>
      <c r="AB912" s="51"/>
      <c r="AC912" s="51" t="str">
        <f>CONCATENATE(IMPORT[[#This Row],[1]]," ",IMPORT[[#This Row],[2]],IF(IMPORT[[#This Row],[3]]="","",CONCATENATE(" ",IMPORT[[#This Row],[3]])))</f>
        <v>Pensil  8009-12</v>
      </c>
      <c r="AD912" s="51" t="str">
        <f>CONCATENATE("Import ",IMPORT[[#This Row],[Ket]])</f>
        <v>Import D8</v>
      </c>
      <c r="AE912" s="52">
        <v>240</v>
      </c>
      <c r="AF912" s="52" t="s">
        <v>5118</v>
      </c>
      <c r="AG912" s="52" t="s">
        <v>5780</v>
      </c>
      <c r="AH912" s="52">
        <f ca="1">IMPORT[[#This Row],[C]]</f>
        <v>7</v>
      </c>
      <c r="AI912" s="126" t="str">
        <f>CONCATENATE(IMPORT[[#This Row],[6]]," ",IMPORT[[#This Row],[7]])</f>
        <v>240 PCS</v>
      </c>
    </row>
    <row r="913" spans="1:35">
      <c r="A913" s="102">
        <v>911</v>
      </c>
      <c r="B913" s="39">
        <f ca="1">IF(IMPORT[[#This Row],[C]]&lt;1,"",ROW()-2)</f>
        <v>911</v>
      </c>
      <c r="C913" s="57" t="s">
        <v>5283</v>
      </c>
      <c r="D913" s="31" t="s">
        <v>5282</v>
      </c>
      <c r="E913" s="31">
        <v>288</v>
      </c>
      <c r="F913" s="39">
        <f ca="1">IMPORT[TT]</f>
        <v>7</v>
      </c>
      <c r="G913" s="31"/>
      <c r="H913" s="31" t="s">
        <v>5307</v>
      </c>
      <c r="I913" s="40">
        <v>7</v>
      </c>
      <c r="K913" s="39" t="str">
        <f>IF(IMPORT[[#This Row],[b1]]="","",IMPORT[[#This Row],[b1]]-IMPORT[[#This Row],[a1]])</f>
        <v/>
      </c>
      <c r="L913" s="40">
        <f ca="1">SUM(INDIRECT(IMPORT_VAR[TABLENAME]&amp;"[@a"&amp;$1:$1-1&amp;"]"),INDIRECT(IMPORT_VAR[TABLENAME]&amp;"[@c"&amp;$1:$1-1&amp;"]"))</f>
        <v>7</v>
      </c>
      <c r="M913" s="31"/>
      <c r="N913" s="39" t="str">
        <f>IF(IMPORT[[#This Row],[b2]]="","",IMPORT[[#This Row],[b2]]-IMPORT[[#This Row],[a2]])</f>
        <v/>
      </c>
      <c r="O913" s="40">
        <f ca="1">SUM(INDIRECT(IMPORT_VAR[TABLENAME]&amp;"[@a"&amp;$1:$1-1&amp;"]"),INDIRECT(IMPORT_VAR[TABLENAME]&amp;"[@c"&amp;$1:$1-1&amp;"]"))</f>
        <v>7</v>
      </c>
      <c r="P913" s="33"/>
      <c r="Q913" s="41" t="str">
        <f>IF(IMPORT[[#This Row],[b3]]="","",IMPORT[[#This Row],[b3]]-IMPORT[[#This Row],[a3]])</f>
        <v/>
      </c>
      <c r="R913" s="40">
        <f ca="1">SUM(INDIRECT(IMPORT_VAR[TABLENAME]&amp;"[@a"&amp;$1:$1-1&amp;"]"),INDIRECT(IMPORT_VAR[TABLENAME]&amp;"[@c"&amp;$1:$1-1&amp;"]"))</f>
        <v>7</v>
      </c>
      <c r="S913" s="33"/>
      <c r="T913" s="41" t="str">
        <f>IF(IMPORT[[#This Row],[b4]]="","",IMPORT[[#This Row],[b4]]-IMPORT[[#This Row],[a4]])</f>
        <v/>
      </c>
      <c r="U913" s="40">
        <f ca="1">SUM(INDIRECT(IMPORT_VAR[TABLENAME]&amp;"[@a"&amp;$1:$1-1&amp;"]"),INDIRECT(IMPORT_VAR[TABLENAME]&amp;"[@c"&amp;$1:$1-1&amp;"]"))</f>
        <v>7</v>
      </c>
      <c r="V913" s="41"/>
      <c r="W913" s="31"/>
      <c r="X913" s="39" t="str">
        <f>IF(IMPORT[[#This Row],[b5]]="","",IMPORT[[#This Row],[b5]]-IMPORT[[#This Row],[a5]])</f>
        <v/>
      </c>
      <c r="Y913" s="50">
        <f ca="1">SUM(INDIRECT(IMPORT_VAR[TABLENAME]&amp;"[@a"&amp;$1:$1-1&amp;"]"),INDIRECT(IMPORT_VAR[TABLENAME]&amp;"[@c"&amp;$1:$1-1&amp;"]"))</f>
        <v>7</v>
      </c>
      <c r="Z913" s="52" t="s">
        <v>5714</v>
      </c>
      <c r="AA913" s="51" t="s">
        <v>5283</v>
      </c>
      <c r="AB913" s="51"/>
      <c r="AC913" s="51" t="str">
        <f>CONCATENATE(IMPORT[[#This Row],[1]]," ",IMPORT[[#This Row],[2]],IF(IMPORT[[#This Row],[3]]="","",CONCATENATE(" ",IMPORT[[#This Row],[3]])))</f>
        <v>Pensil  8894-12</v>
      </c>
      <c r="AD913" s="51" t="str">
        <f>CONCATENATE("Import ",IMPORT[[#This Row],[Ket]])</f>
        <v>Import D8</v>
      </c>
      <c r="AE913" s="52">
        <v>288</v>
      </c>
      <c r="AF913" s="52" t="s">
        <v>5118</v>
      </c>
      <c r="AG913" s="52" t="s">
        <v>5780</v>
      </c>
      <c r="AH913" s="52">
        <f ca="1">IMPORT[[#This Row],[C]]</f>
        <v>7</v>
      </c>
      <c r="AI913" s="126" t="str">
        <f>CONCATENATE(IMPORT[[#This Row],[6]]," ",IMPORT[[#This Row],[7]])</f>
        <v>288 PCS</v>
      </c>
    </row>
    <row r="914" spans="1:35">
      <c r="A914" s="102">
        <v>912</v>
      </c>
      <c r="B914" s="39">
        <f ca="1">IF(IMPORT[[#This Row],[C]]&lt;1,"",ROW()-2)</f>
        <v>912</v>
      </c>
      <c r="C914" s="57" t="s">
        <v>5284</v>
      </c>
      <c r="D914" s="31" t="s">
        <v>5282</v>
      </c>
      <c r="E914" s="31">
        <v>288</v>
      </c>
      <c r="F914" s="39">
        <f ca="1">IMPORT[TT]</f>
        <v>7</v>
      </c>
      <c r="G914" s="31"/>
      <c r="H914" s="31" t="s">
        <v>5307</v>
      </c>
      <c r="I914" s="40">
        <v>7</v>
      </c>
      <c r="K914" s="39" t="str">
        <f>IF(IMPORT[[#This Row],[b1]]="","",IMPORT[[#This Row],[b1]]-IMPORT[[#This Row],[a1]])</f>
        <v/>
      </c>
      <c r="L914" s="40">
        <f ca="1">SUM(INDIRECT(IMPORT_VAR[TABLENAME]&amp;"[@a"&amp;$1:$1-1&amp;"]"),INDIRECT(IMPORT_VAR[TABLENAME]&amp;"[@c"&amp;$1:$1-1&amp;"]"))</f>
        <v>7</v>
      </c>
      <c r="M914" s="31"/>
      <c r="N914" s="39" t="str">
        <f>IF(IMPORT[[#This Row],[b2]]="","",IMPORT[[#This Row],[b2]]-IMPORT[[#This Row],[a2]])</f>
        <v/>
      </c>
      <c r="O914" s="40">
        <f ca="1">SUM(INDIRECT(IMPORT_VAR[TABLENAME]&amp;"[@a"&amp;$1:$1-1&amp;"]"),INDIRECT(IMPORT_VAR[TABLENAME]&amp;"[@c"&amp;$1:$1-1&amp;"]"))</f>
        <v>7</v>
      </c>
      <c r="P914" s="33"/>
      <c r="Q914" s="41" t="str">
        <f>IF(IMPORT[[#This Row],[b3]]="","",IMPORT[[#This Row],[b3]]-IMPORT[[#This Row],[a3]])</f>
        <v/>
      </c>
      <c r="R914" s="40">
        <f ca="1">SUM(INDIRECT(IMPORT_VAR[TABLENAME]&amp;"[@a"&amp;$1:$1-1&amp;"]"),INDIRECT(IMPORT_VAR[TABLENAME]&amp;"[@c"&amp;$1:$1-1&amp;"]"))</f>
        <v>7</v>
      </c>
      <c r="S914" s="33"/>
      <c r="T914" s="41" t="str">
        <f>IF(IMPORT[[#This Row],[b4]]="","",IMPORT[[#This Row],[b4]]-IMPORT[[#This Row],[a4]])</f>
        <v/>
      </c>
      <c r="U914" s="40">
        <f ca="1">SUM(INDIRECT(IMPORT_VAR[TABLENAME]&amp;"[@a"&amp;$1:$1-1&amp;"]"),INDIRECT(IMPORT_VAR[TABLENAME]&amp;"[@c"&amp;$1:$1-1&amp;"]"))</f>
        <v>7</v>
      </c>
      <c r="V914" s="41"/>
      <c r="W914" s="31"/>
      <c r="X914" s="39" t="str">
        <f>IF(IMPORT[[#This Row],[b5]]="","",IMPORT[[#This Row],[b5]]-IMPORT[[#This Row],[a5]])</f>
        <v/>
      </c>
      <c r="Y914" s="50">
        <f ca="1">SUM(INDIRECT(IMPORT_VAR[TABLENAME]&amp;"[@a"&amp;$1:$1-1&amp;"]"),INDIRECT(IMPORT_VAR[TABLENAME]&amp;"[@c"&amp;$1:$1-1&amp;"]"))</f>
        <v>7</v>
      </c>
      <c r="Z914" s="52" t="s">
        <v>5714</v>
      </c>
      <c r="AA914" s="51" t="s">
        <v>5284</v>
      </c>
      <c r="AB914" s="51"/>
      <c r="AC914" s="51" t="str">
        <f>CONCATENATE(IMPORT[[#This Row],[1]]," ",IMPORT[[#This Row],[2]],IF(IMPORT[[#This Row],[3]]="","",CONCATENATE(" ",IMPORT[[#This Row],[3]])))</f>
        <v>Pensil  8891-12</v>
      </c>
      <c r="AD914" s="51" t="str">
        <f>CONCATENATE("Import ",IMPORT[[#This Row],[Ket]])</f>
        <v>Import D8</v>
      </c>
      <c r="AE914" s="52">
        <v>288</v>
      </c>
      <c r="AF914" s="52" t="s">
        <v>5118</v>
      </c>
      <c r="AG914" s="52" t="s">
        <v>5780</v>
      </c>
      <c r="AH914" s="52">
        <f ca="1">IMPORT[[#This Row],[C]]</f>
        <v>7</v>
      </c>
      <c r="AI914" s="126" t="str">
        <f>CONCATENATE(IMPORT[[#This Row],[6]]," ",IMPORT[[#This Row],[7]])</f>
        <v>288 PCS</v>
      </c>
    </row>
    <row r="915" spans="1:35">
      <c r="A915" s="102">
        <v>913</v>
      </c>
      <c r="B915" s="39">
        <f ca="1">IF(IMPORT[[#This Row],[C]]&lt;1,"",ROW()-2)</f>
        <v>913</v>
      </c>
      <c r="C915" s="57" t="s">
        <v>5285</v>
      </c>
      <c r="D915" s="31" t="s">
        <v>5282</v>
      </c>
      <c r="E915" s="31">
        <v>288</v>
      </c>
      <c r="F915" s="39">
        <f ca="1">IMPORT[TT]</f>
        <v>7</v>
      </c>
      <c r="G915" s="31"/>
      <c r="H915" s="31" t="s">
        <v>5307</v>
      </c>
      <c r="I915" s="40">
        <v>7</v>
      </c>
      <c r="K915" s="39" t="str">
        <f>IF(IMPORT[[#This Row],[b1]]="","",IMPORT[[#This Row],[b1]]-IMPORT[[#This Row],[a1]])</f>
        <v/>
      </c>
      <c r="L915" s="40">
        <f ca="1">SUM(INDIRECT(IMPORT_VAR[TABLENAME]&amp;"[@a"&amp;$1:$1-1&amp;"]"),INDIRECT(IMPORT_VAR[TABLENAME]&amp;"[@c"&amp;$1:$1-1&amp;"]"))</f>
        <v>7</v>
      </c>
      <c r="M915" s="31"/>
      <c r="N915" s="39" t="str">
        <f>IF(IMPORT[[#This Row],[b2]]="","",IMPORT[[#This Row],[b2]]-IMPORT[[#This Row],[a2]])</f>
        <v/>
      </c>
      <c r="O915" s="40">
        <f ca="1">SUM(INDIRECT(IMPORT_VAR[TABLENAME]&amp;"[@a"&amp;$1:$1-1&amp;"]"),INDIRECT(IMPORT_VAR[TABLENAME]&amp;"[@c"&amp;$1:$1-1&amp;"]"))</f>
        <v>7</v>
      </c>
      <c r="P915" s="33"/>
      <c r="Q915" s="41" t="str">
        <f>IF(IMPORT[[#This Row],[b3]]="","",IMPORT[[#This Row],[b3]]-IMPORT[[#This Row],[a3]])</f>
        <v/>
      </c>
      <c r="R915" s="40">
        <f ca="1">SUM(INDIRECT(IMPORT_VAR[TABLENAME]&amp;"[@a"&amp;$1:$1-1&amp;"]"),INDIRECT(IMPORT_VAR[TABLENAME]&amp;"[@c"&amp;$1:$1-1&amp;"]"))</f>
        <v>7</v>
      </c>
      <c r="S915" s="33"/>
      <c r="T915" s="41" t="str">
        <f>IF(IMPORT[[#This Row],[b4]]="","",IMPORT[[#This Row],[b4]]-IMPORT[[#This Row],[a4]])</f>
        <v/>
      </c>
      <c r="U915" s="40">
        <f ca="1">SUM(INDIRECT(IMPORT_VAR[TABLENAME]&amp;"[@a"&amp;$1:$1-1&amp;"]"),INDIRECT(IMPORT_VAR[TABLENAME]&amp;"[@c"&amp;$1:$1-1&amp;"]"))</f>
        <v>7</v>
      </c>
      <c r="V915" s="41"/>
      <c r="W915" s="31"/>
      <c r="X915" s="39" t="str">
        <f>IF(IMPORT[[#This Row],[b5]]="","",IMPORT[[#This Row],[b5]]-IMPORT[[#This Row],[a5]])</f>
        <v/>
      </c>
      <c r="Y915" s="50">
        <f ca="1">SUM(INDIRECT(IMPORT_VAR[TABLENAME]&amp;"[@a"&amp;$1:$1-1&amp;"]"),INDIRECT(IMPORT_VAR[TABLENAME]&amp;"[@c"&amp;$1:$1-1&amp;"]"))</f>
        <v>7</v>
      </c>
      <c r="Z915" s="52" t="s">
        <v>5714</v>
      </c>
      <c r="AA915" s="51" t="s">
        <v>5285</v>
      </c>
      <c r="AB915" s="51"/>
      <c r="AC915" s="51" t="str">
        <f>CONCATENATE(IMPORT[[#This Row],[1]]," ",IMPORT[[#This Row],[2]],IF(IMPORT[[#This Row],[3]]="","",CONCATENATE(" ",IMPORT[[#This Row],[3]])))</f>
        <v>Pensil  9999-12</v>
      </c>
      <c r="AD915" s="51" t="str">
        <f>CONCATENATE("Import ",IMPORT[[#This Row],[Ket]])</f>
        <v>Import D8</v>
      </c>
      <c r="AE915" s="52">
        <v>288</v>
      </c>
      <c r="AF915" s="52" t="s">
        <v>5118</v>
      </c>
      <c r="AG915" s="52" t="s">
        <v>5780</v>
      </c>
      <c r="AH915" s="52">
        <f ca="1">IMPORT[[#This Row],[C]]</f>
        <v>7</v>
      </c>
      <c r="AI915" s="126" t="str">
        <f>CONCATENATE(IMPORT[[#This Row],[6]]," ",IMPORT[[#This Row],[7]])</f>
        <v>288 PCS</v>
      </c>
    </row>
    <row r="916" spans="1:35">
      <c r="A916" s="102">
        <v>914</v>
      </c>
      <c r="B916" s="39">
        <f ca="1">IF(IMPORT[[#This Row],[C]]&lt;1,"",ROW()-2)</f>
        <v>914</v>
      </c>
      <c r="C916" s="57" t="s">
        <v>5286</v>
      </c>
      <c r="D916" s="31" t="s">
        <v>5282</v>
      </c>
      <c r="E916" s="31">
        <v>288</v>
      </c>
      <c r="F916" s="39">
        <f ca="1">IMPORT[TT]</f>
        <v>7</v>
      </c>
      <c r="G916" s="31"/>
      <c r="H916" s="31" t="s">
        <v>5307</v>
      </c>
      <c r="I916" s="40">
        <v>7</v>
      </c>
      <c r="K916" s="39" t="str">
        <f>IF(IMPORT[[#This Row],[b1]]="","",IMPORT[[#This Row],[b1]]-IMPORT[[#This Row],[a1]])</f>
        <v/>
      </c>
      <c r="L916" s="40">
        <f ca="1">SUM(INDIRECT(IMPORT_VAR[TABLENAME]&amp;"[@a"&amp;$1:$1-1&amp;"]"),INDIRECT(IMPORT_VAR[TABLENAME]&amp;"[@c"&amp;$1:$1-1&amp;"]"))</f>
        <v>7</v>
      </c>
      <c r="M916" s="31"/>
      <c r="N916" s="39" t="str">
        <f>IF(IMPORT[[#This Row],[b2]]="","",IMPORT[[#This Row],[b2]]-IMPORT[[#This Row],[a2]])</f>
        <v/>
      </c>
      <c r="O916" s="40">
        <f ca="1">SUM(INDIRECT(IMPORT_VAR[TABLENAME]&amp;"[@a"&amp;$1:$1-1&amp;"]"),INDIRECT(IMPORT_VAR[TABLENAME]&amp;"[@c"&amp;$1:$1-1&amp;"]"))</f>
        <v>7</v>
      </c>
      <c r="P916" s="33"/>
      <c r="Q916" s="41" t="str">
        <f>IF(IMPORT[[#This Row],[b3]]="","",IMPORT[[#This Row],[b3]]-IMPORT[[#This Row],[a3]])</f>
        <v/>
      </c>
      <c r="R916" s="40">
        <f ca="1">SUM(INDIRECT(IMPORT_VAR[TABLENAME]&amp;"[@a"&amp;$1:$1-1&amp;"]"),INDIRECT(IMPORT_VAR[TABLENAME]&amp;"[@c"&amp;$1:$1-1&amp;"]"))</f>
        <v>7</v>
      </c>
      <c r="S916" s="33"/>
      <c r="T916" s="41" t="str">
        <f>IF(IMPORT[[#This Row],[b4]]="","",IMPORT[[#This Row],[b4]]-IMPORT[[#This Row],[a4]])</f>
        <v/>
      </c>
      <c r="U916" s="40">
        <f ca="1">SUM(INDIRECT(IMPORT_VAR[TABLENAME]&amp;"[@a"&amp;$1:$1-1&amp;"]"),INDIRECT(IMPORT_VAR[TABLENAME]&amp;"[@c"&amp;$1:$1-1&amp;"]"))</f>
        <v>7</v>
      </c>
      <c r="V916" s="41"/>
      <c r="W916" s="31"/>
      <c r="X916" s="39" t="str">
        <f>IF(IMPORT[[#This Row],[b5]]="","",IMPORT[[#This Row],[b5]]-IMPORT[[#This Row],[a5]])</f>
        <v/>
      </c>
      <c r="Y916" s="50">
        <f ca="1">SUM(INDIRECT(IMPORT_VAR[TABLENAME]&amp;"[@a"&amp;$1:$1-1&amp;"]"),INDIRECT(IMPORT_VAR[TABLENAME]&amp;"[@c"&amp;$1:$1-1&amp;"]"))</f>
        <v>7</v>
      </c>
      <c r="Z916" s="52" t="s">
        <v>5714</v>
      </c>
      <c r="AA916" s="51" t="s">
        <v>5286</v>
      </c>
      <c r="AB916" s="51"/>
      <c r="AC916" s="51" t="str">
        <f>CONCATENATE(IMPORT[[#This Row],[1]]," ",IMPORT[[#This Row],[2]],IF(IMPORT[[#This Row],[3]]="","",CONCATENATE(" ",IMPORT[[#This Row],[3]])))</f>
        <v>Pensil  8880-12</v>
      </c>
      <c r="AD916" s="51" t="str">
        <f>CONCATENATE("Import ",IMPORT[[#This Row],[Ket]])</f>
        <v>Import D8</v>
      </c>
      <c r="AE916" s="52">
        <v>288</v>
      </c>
      <c r="AF916" s="52" t="s">
        <v>5118</v>
      </c>
      <c r="AG916" s="52" t="s">
        <v>5780</v>
      </c>
      <c r="AH916" s="52">
        <f ca="1">IMPORT[[#This Row],[C]]</f>
        <v>7</v>
      </c>
      <c r="AI916" s="126" t="str">
        <f>CONCATENATE(IMPORT[[#This Row],[6]]," ",IMPORT[[#This Row],[7]])</f>
        <v>288 PCS</v>
      </c>
    </row>
    <row r="917" spans="1:35">
      <c r="A917" s="102">
        <v>915</v>
      </c>
      <c r="B917" s="39">
        <f ca="1">IF(IMPORT[[#This Row],[C]]&lt;1,"",ROW()-2)</f>
        <v>915</v>
      </c>
      <c r="C917" s="57" t="s">
        <v>4100</v>
      </c>
      <c r="D917" s="31" t="s">
        <v>4101</v>
      </c>
      <c r="E917" s="31">
        <v>100</v>
      </c>
      <c r="F917" s="39">
        <f ca="1">IMPORT[TT]</f>
        <v>49</v>
      </c>
      <c r="G917" s="31"/>
      <c r="H917" s="31" t="s">
        <v>5307</v>
      </c>
      <c r="I917" s="40">
        <v>49</v>
      </c>
      <c r="K917" s="39" t="str">
        <f>IF(IMPORT[[#This Row],[b1]]="","",IMPORT[[#This Row],[b1]]-IMPORT[[#This Row],[a1]])</f>
        <v/>
      </c>
      <c r="L917" s="40">
        <f ca="1">SUM(INDIRECT(IMPORT_VAR[TABLENAME]&amp;"[@a"&amp;$1:$1-1&amp;"]"),INDIRECT(IMPORT_VAR[TABLENAME]&amp;"[@c"&amp;$1:$1-1&amp;"]"))</f>
        <v>49</v>
      </c>
      <c r="M917" s="31"/>
      <c r="N917" s="39" t="str">
        <f>IF(IMPORT[[#This Row],[b2]]="","",IMPORT[[#This Row],[b2]]-IMPORT[[#This Row],[a2]])</f>
        <v/>
      </c>
      <c r="O917" s="40">
        <f ca="1">SUM(INDIRECT(IMPORT_VAR[TABLENAME]&amp;"[@a"&amp;$1:$1-1&amp;"]"),INDIRECT(IMPORT_VAR[TABLENAME]&amp;"[@c"&amp;$1:$1-1&amp;"]"))</f>
        <v>49</v>
      </c>
      <c r="P917" s="33"/>
      <c r="Q917" s="41" t="str">
        <f>IF(IMPORT[[#This Row],[b3]]="","",IMPORT[[#This Row],[b3]]-IMPORT[[#This Row],[a3]])</f>
        <v/>
      </c>
      <c r="R917" s="40">
        <f ca="1">SUM(INDIRECT(IMPORT_VAR[TABLENAME]&amp;"[@a"&amp;$1:$1-1&amp;"]"),INDIRECT(IMPORT_VAR[TABLENAME]&amp;"[@c"&amp;$1:$1-1&amp;"]"))</f>
        <v>49</v>
      </c>
      <c r="S917" s="33"/>
      <c r="T917" s="41" t="str">
        <f>IF(IMPORT[[#This Row],[b4]]="","",IMPORT[[#This Row],[b4]]-IMPORT[[#This Row],[a4]])</f>
        <v/>
      </c>
      <c r="U917" s="40">
        <f ca="1">SUM(INDIRECT(IMPORT_VAR[TABLENAME]&amp;"[@a"&amp;$1:$1-1&amp;"]"),INDIRECT(IMPORT_VAR[TABLENAME]&amp;"[@c"&amp;$1:$1-1&amp;"]"))</f>
        <v>49</v>
      </c>
      <c r="V917" s="41"/>
      <c r="W917" s="31"/>
      <c r="X917" s="39" t="str">
        <f>IF(IMPORT[[#This Row],[b5]]="","",IMPORT[[#This Row],[b5]]-IMPORT[[#This Row],[a5]])</f>
        <v/>
      </c>
      <c r="Y917" s="50">
        <f ca="1">SUM(INDIRECT(IMPORT_VAR[TABLENAME]&amp;"[@a"&amp;$1:$1-1&amp;"]"),INDIRECT(IMPORT_VAR[TABLENAME]&amp;"[@c"&amp;$1:$1-1&amp;"]"))</f>
        <v>49</v>
      </c>
      <c r="Z917" s="52" t="s">
        <v>5663</v>
      </c>
      <c r="AA917" s="51" t="s">
        <v>4100</v>
      </c>
      <c r="AB917" s="51"/>
      <c r="AC917" s="51" t="str">
        <f>CONCATENATE(IMPORT[[#This Row],[1]]," ",IMPORT[[#This Row],[2]],IF(IMPORT[[#This Row],[3]]="","",CONCATENATE(" ",IMPORT[[#This Row],[3]])))</f>
        <v>Jangka MS-405</v>
      </c>
      <c r="AD917" s="51" t="str">
        <f>CONCATENATE("Import ",IMPORT[[#This Row],[Ket]])</f>
        <v>Import D8</v>
      </c>
      <c r="AE917" s="52">
        <v>100</v>
      </c>
      <c r="AF917" s="52" t="s">
        <v>5118</v>
      </c>
      <c r="AG917" s="52" t="s">
        <v>5780</v>
      </c>
      <c r="AH917" s="52">
        <f ca="1">IMPORT[[#This Row],[C]]</f>
        <v>49</v>
      </c>
      <c r="AI917" s="126" t="str">
        <f>CONCATENATE(IMPORT[[#This Row],[6]]," ",IMPORT[[#This Row],[7]])</f>
        <v>100 PCS</v>
      </c>
    </row>
    <row r="918" spans="1:35">
      <c r="A918" s="102">
        <v>916</v>
      </c>
      <c r="B918" s="39">
        <f ca="1">IF(IMPORT[[#This Row],[C]]&lt;1,"",ROW()-2)</f>
        <v>916</v>
      </c>
      <c r="C918" s="57" t="s">
        <v>5289</v>
      </c>
      <c r="D918" s="31" t="s">
        <v>3286</v>
      </c>
      <c r="E918" s="31">
        <v>2304</v>
      </c>
      <c r="F918" s="39">
        <f ca="1">IMPORT[TT]</f>
        <v>14</v>
      </c>
      <c r="G918" s="31"/>
      <c r="H918" s="31" t="s">
        <v>5307</v>
      </c>
      <c r="I918" s="40">
        <v>14</v>
      </c>
      <c r="K918" s="39" t="str">
        <f>IF(IMPORT[[#This Row],[b1]]="","",IMPORT[[#This Row],[b1]]-IMPORT[[#This Row],[a1]])</f>
        <v/>
      </c>
      <c r="L918" s="40">
        <f ca="1">SUM(INDIRECT(IMPORT_VAR[TABLENAME]&amp;"[@a"&amp;$1:$1-1&amp;"]"),INDIRECT(IMPORT_VAR[TABLENAME]&amp;"[@c"&amp;$1:$1-1&amp;"]"))</f>
        <v>14</v>
      </c>
      <c r="M918" s="31"/>
      <c r="N918" s="39" t="str">
        <f>IF(IMPORT[[#This Row],[b2]]="","",IMPORT[[#This Row],[b2]]-IMPORT[[#This Row],[a2]])</f>
        <v/>
      </c>
      <c r="O918" s="40">
        <f ca="1">SUM(INDIRECT(IMPORT_VAR[TABLENAME]&amp;"[@a"&amp;$1:$1-1&amp;"]"),INDIRECT(IMPORT_VAR[TABLENAME]&amp;"[@c"&amp;$1:$1-1&amp;"]"))</f>
        <v>14</v>
      </c>
      <c r="P918" s="33"/>
      <c r="Q918" s="41" t="str">
        <f>IF(IMPORT[[#This Row],[b3]]="","",IMPORT[[#This Row],[b3]]-IMPORT[[#This Row],[a3]])</f>
        <v/>
      </c>
      <c r="R918" s="40">
        <f ca="1">SUM(INDIRECT(IMPORT_VAR[TABLENAME]&amp;"[@a"&amp;$1:$1-1&amp;"]"),INDIRECT(IMPORT_VAR[TABLENAME]&amp;"[@c"&amp;$1:$1-1&amp;"]"))</f>
        <v>14</v>
      </c>
      <c r="S918" s="33"/>
      <c r="T918" s="41" t="str">
        <f>IF(IMPORT[[#This Row],[b4]]="","",IMPORT[[#This Row],[b4]]-IMPORT[[#This Row],[a4]])</f>
        <v/>
      </c>
      <c r="U918" s="40">
        <f ca="1">SUM(INDIRECT(IMPORT_VAR[TABLENAME]&amp;"[@a"&amp;$1:$1-1&amp;"]"),INDIRECT(IMPORT_VAR[TABLENAME]&amp;"[@c"&amp;$1:$1-1&amp;"]"))</f>
        <v>14</v>
      </c>
      <c r="V918" s="41"/>
      <c r="W918" s="31"/>
      <c r="X918" s="39" t="str">
        <f>IF(IMPORT[[#This Row],[b5]]="","",IMPORT[[#This Row],[b5]]-IMPORT[[#This Row],[a5]])</f>
        <v/>
      </c>
      <c r="Y918" s="50">
        <f ca="1">SUM(INDIRECT(IMPORT_VAR[TABLENAME]&amp;"[@a"&amp;$1:$1-1&amp;"]"),INDIRECT(IMPORT_VAR[TABLENAME]&amp;"[@c"&amp;$1:$1-1&amp;"]"))</f>
        <v>14</v>
      </c>
      <c r="Z918" s="52" t="s">
        <v>3286</v>
      </c>
      <c r="AA918" s="51" t="s">
        <v>5289</v>
      </c>
      <c r="AB918" s="51"/>
      <c r="AC918" s="51" t="str">
        <f>CONCATENATE(IMPORT[[#This Row],[1]]," ",IMPORT[[#This Row],[2]],IF(IMPORT[[#This Row],[3]]="","",CONCATENATE(" ",IMPORT[[#This Row],[3]])))</f>
        <v>Gel Pen DT-221</v>
      </c>
      <c r="AD918" s="51" t="str">
        <f>CONCATENATE("Import ",IMPORT[[#This Row],[Ket]])</f>
        <v>Import D8</v>
      </c>
      <c r="AE918" s="52">
        <v>2304</v>
      </c>
      <c r="AF918" s="52" t="s">
        <v>5118</v>
      </c>
      <c r="AG918" s="52" t="s">
        <v>5780</v>
      </c>
      <c r="AH918" s="52">
        <f ca="1">IMPORT[[#This Row],[C]]</f>
        <v>14</v>
      </c>
      <c r="AI918" s="126" t="str">
        <f>CONCATENATE(IMPORT[[#This Row],[6]]," ",IMPORT[[#This Row],[7]])</f>
        <v>2304 PCS</v>
      </c>
    </row>
    <row r="919" spans="1:35">
      <c r="A919" s="102">
        <v>917</v>
      </c>
      <c r="B919" s="39">
        <f ca="1">IF(IMPORT[[#This Row],[C]]&lt;1,"",ROW()-2)</f>
        <v>917</v>
      </c>
      <c r="C919" s="57" t="s">
        <v>5290</v>
      </c>
      <c r="D919" s="31" t="s">
        <v>3286</v>
      </c>
      <c r="E919" s="31">
        <v>2304</v>
      </c>
      <c r="F919" s="39">
        <f ca="1">IMPORT[TT]</f>
        <v>13</v>
      </c>
      <c r="G919" s="31"/>
      <c r="H919" s="31" t="s">
        <v>5307</v>
      </c>
      <c r="I919" s="40">
        <v>13</v>
      </c>
      <c r="K919" s="39" t="str">
        <f>IF(IMPORT[[#This Row],[b1]]="","",IMPORT[[#This Row],[b1]]-IMPORT[[#This Row],[a1]])</f>
        <v/>
      </c>
      <c r="L919" s="40">
        <f ca="1">SUM(INDIRECT(IMPORT_VAR[TABLENAME]&amp;"[@a"&amp;$1:$1-1&amp;"]"),INDIRECT(IMPORT_VAR[TABLENAME]&amp;"[@c"&amp;$1:$1-1&amp;"]"))</f>
        <v>13</v>
      </c>
      <c r="M919" s="31"/>
      <c r="N919" s="39" t="str">
        <f>IF(IMPORT[[#This Row],[b2]]="","",IMPORT[[#This Row],[b2]]-IMPORT[[#This Row],[a2]])</f>
        <v/>
      </c>
      <c r="O919" s="40">
        <f ca="1">SUM(INDIRECT(IMPORT_VAR[TABLENAME]&amp;"[@a"&amp;$1:$1-1&amp;"]"),INDIRECT(IMPORT_VAR[TABLENAME]&amp;"[@c"&amp;$1:$1-1&amp;"]"))</f>
        <v>13</v>
      </c>
      <c r="P919" s="33"/>
      <c r="Q919" s="41" t="str">
        <f>IF(IMPORT[[#This Row],[b3]]="","",IMPORT[[#This Row],[b3]]-IMPORT[[#This Row],[a3]])</f>
        <v/>
      </c>
      <c r="R919" s="40">
        <f ca="1">SUM(INDIRECT(IMPORT_VAR[TABLENAME]&amp;"[@a"&amp;$1:$1-1&amp;"]"),INDIRECT(IMPORT_VAR[TABLENAME]&amp;"[@c"&amp;$1:$1-1&amp;"]"))</f>
        <v>13</v>
      </c>
      <c r="S919" s="33"/>
      <c r="T919" s="41" t="str">
        <f>IF(IMPORT[[#This Row],[b4]]="","",IMPORT[[#This Row],[b4]]-IMPORT[[#This Row],[a4]])</f>
        <v/>
      </c>
      <c r="U919" s="40">
        <f ca="1">SUM(INDIRECT(IMPORT_VAR[TABLENAME]&amp;"[@a"&amp;$1:$1-1&amp;"]"),INDIRECT(IMPORT_VAR[TABLENAME]&amp;"[@c"&amp;$1:$1-1&amp;"]"))</f>
        <v>13</v>
      </c>
      <c r="V919" s="41"/>
      <c r="W919" s="31"/>
      <c r="X919" s="39" t="str">
        <f>IF(IMPORT[[#This Row],[b5]]="","",IMPORT[[#This Row],[b5]]-IMPORT[[#This Row],[a5]])</f>
        <v/>
      </c>
      <c r="Y919" s="50">
        <f ca="1">SUM(INDIRECT(IMPORT_VAR[TABLENAME]&amp;"[@a"&amp;$1:$1-1&amp;"]"),INDIRECT(IMPORT_VAR[TABLENAME]&amp;"[@c"&amp;$1:$1-1&amp;"]"))</f>
        <v>13</v>
      </c>
      <c r="Z919" s="52" t="s">
        <v>3286</v>
      </c>
      <c r="AA919" s="51" t="s">
        <v>5290</v>
      </c>
      <c r="AB919" s="51"/>
      <c r="AC919" s="51" t="str">
        <f>CONCATENATE(IMPORT[[#This Row],[1]]," ",IMPORT[[#This Row],[2]],IF(IMPORT[[#This Row],[3]]="","",CONCATENATE(" ",IMPORT[[#This Row],[3]])))</f>
        <v>Gel Pen DT-222</v>
      </c>
      <c r="AD919" s="51" t="str">
        <f>CONCATENATE("Import ",IMPORT[[#This Row],[Ket]])</f>
        <v>Import D8</v>
      </c>
      <c r="AE919" s="52">
        <v>2304</v>
      </c>
      <c r="AF919" s="52" t="s">
        <v>5118</v>
      </c>
      <c r="AG919" s="52" t="s">
        <v>5780</v>
      </c>
      <c r="AH919" s="52">
        <f ca="1">IMPORT[[#This Row],[C]]</f>
        <v>13</v>
      </c>
      <c r="AI919" s="126" t="str">
        <f>CONCATENATE(IMPORT[[#This Row],[6]]," ",IMPORT[[#This Row],[7]])</f>
        <v>2304 PCS</v>
      </c>
    </row>
    <row r="920" spans="1:35">
      <c r="A920" s="102">
        <v>918</v>
      </c>
      <c r="B920" s="39">
        <f ca="1">IF(IMPORT[[#This Row],[C]]&lt;1,"",ROW()-2)</f>
        <v>918</v>
      </c>
      <c r="C920" s="57" t="s">
        <v>5291</v>
      </c>
      <c r="D920" s="31" t="s">
        <v>3286</v>
      </c>
      <c r="E920" s="31">
        <v>2304</v>
      </c>
      <c r="F920" s="39">
        <f ca="1">IMPORT[TT]</f>
        <v>14</v>
      </c>
      <c r="G920" s="31"/>
      <c r="H920" s="31" t="s">
        <v>5307</v>
      </c>
      <c r="I920" s="40">
        <v>14</v>
      </c>
      <c r="J920" s="102"/>
      <c r="K920" s="39" t="str">
        <f>IF(IMPORT[[#This Row],[b1]]="","",IMPORT[[#This Row],[b1]]-IMPORT[[#This Row],[a1]])</f>
        <v/>
      </c>
      <c r="L920" s="40">
        <f ca="1">SUM(INDIRECT(IMPORT_VAR[TABLENAME]&amp;"[@a"&amp;$1:$1-1&amp;"]"),INDIRECT(IMPORT_VAR[TABLENAME]&amp;"[@c"&amp;$1:$1-1&amp;"]"))</f>
        <v>14</v>
      </c>
      <c r="M920" s="31"/>
      <c r="N920" s="39" t="str">
        <f>IF(IMPORT[[#This Row],[b2]]="","",IMPORT[[#This Row],[b2]]-IMPORT[[#This Row],[a2]])</f>
        <v/>
      </c>
      <c r="O920" s="40">
        <f ca="1">SUM(INDIRECT(IMPORT_VAR[TABLENAME]&amp;"[@a"&amp;$1:$1-1&amp;"]"),INDIRECT(IMPORT_VAR[TABLENAME]&amp;"[@c"&amp;$1:$1-1&amp;"]"))</f>
        <v>14</v>
      </c>
      <c r="P920" s="33"/>
      <c r="Q920" s="41" t="str">
        <f>IF(IMPORT[[#This Row],[b3]]="","",IMPORT[[#This Row],[b3]]-IMPORT[[#This Row],[a3]])</f>
        <v/>
      </c>
      <c r="R920" s="40">
        <f ca="1">SUM(INDIRECT(IMPORT_VAR[TABLENAME]&amp;"[@a"&amp;$1:$1-1&amp;"]"),INDIRECT(IMPORT_VAR[TABLENAME]&amp;"[@c"&amp;$1:$1-1&amp;"]"))</f>
        <v>14</v>
      </c>
      <c r="S920" s="33"/>
      <c r="T920" s="41" t="str">
        <f>IF(IMPORT[[#This Row],[b4]]="","",IMPORT[[#This Row],[b4]]-IMPORT[[#This Row],[a4]])</f>
        <v/>
      </c>
      <c r="U920" s="40">
        <f ca="1">SUM(INDIRECT(IMPORT_VAR[TABLENAME]&amp;"[@a"&amp;$1:$1-1&amp;"]"),INDIRECT(IMPORT_VAR[TABLENAME]&amp;"[@c"&amp;$1:$1-1&amp;"]"))</f>
        <v>14</v>
      </c>
      <c r="V920" s="41"/>
      <c r="W920" s="31"/>
      <c r="X920" s="39" t="str">
        <f>IF(IMPORT[[#This Row],[b5]]="","",IMPORT[[#This Row],[b5]]-IMPORT[[#This Row],[a5]])</f>
        <v/>
      </c>
      <c r="Y920" s="50">
        <f ca="1">SUM(INDIRECT(IMPORT_VAR[TABLENAME]&amp;"[@a"&amp;$1:$1-1&amp;"]"),INDIRECT(IMPORT_VAR[TABLENAME]&amp;"[@c"&amp;$1:$1-1&amp;"]"))</f>
        <v>14</v>
      </c>
      <c r="Z920" s="52" t="s">
        <v>3286</v>
      </c>
      <c r="AA920" s="51" t="s">
        <v>5291</v>
      </c>
      <c r="AB920" s="51"/>
      <c r="AC920" s="51" t="str">
        <f>CONCATENATE(IMPORT[[#This Row],[1]]," ",IMPORT[[#This Row],[2]],IF(IMPORT[[#This Row],[3]]="","",CONCATENATE(" ",IMPORT[[#This Row],[3]])))</f>
        <v>Gel Pen DT-225</v>
      </c>
      <c r="AD920" s="51" t="str">
        <f>CONCATENATE("Import ",IMPORT[[#This Row],[Ket]])</f>
        <v>Import D8</v>
      </c>
      <c r="AE920" s="52">
        <v>2304</v>
      </c>
      <c r="AF920" s="52" t="s">
        <v>5118</v>
      </c>
      <c r="AG920" s="52" t="s">
        <v>5780</v>
      </c>
      <c r="AH920" s="52">
        <f ca="1">IMPORT[[#This Row],[C]]</f>
        <v>14</v>
      </c>
      <c r="AI920" s="126" t="str">
        <f>CONCATENATE(IMPORT[[#This Row],[6]]," ",IMPORT[[#This Row],[7]])</f>
        <v>2304 PCS</v>
      </c>
    </row>
    <row r="921" spans="1:35">
      <c r="A921" s="102">
        <v>919</v>
      </c>
      <c r="B921" s="39">
        <f ca="1">IF(IMPORT[[#This Row],[C]]&lt;1,"",ROW()-2)</f>
        <v>919</v>
      </c>
      <c r="C921" s="57" t="s">
        <v>5292</v>
      </c>
      <c r="D921" s="31" t="s">
        <v>3286</v>
      </c>
      <c r="E921" s="31">
        <v>2304</v>
      </c>
      <c r="F921" s="39">
        <f ca="1">IMPORT[TT]</f>
        <v>6</v>
      </c>
      <c r="G921" s="31"/>
      <c r="H921" s="31" t="s">
        <v>5307</v>
      </c>
      <c r="I921" s="40">
        <v>6</v>
      </c>
      <c r="J921" s="102"/>
      <c r="K921" s="39" t="str">
        <f>IF(IMPORT[[#This Row],[b1]]="","",IMPORT[[#This Row],[b1]]-IMPORT[[#This Row],[a1]])</f>
        <v/>
      </c>
      <c r="L921" s="40">
        <f ca="1">SUM(INDIRECT(IMPORT_VAR[TABLENAME]&amp;"[@a"&amp;$1:$1-1&amp;"]"),INDIRECT(IMPORT_VAR[TABLENAME]&amp;"[@c"&amp;$1:$1-1&amp;"]"))</f>
        <v>6</v>
      </c>
      <c r="M921" s="31"/>
      <c r="N921" s="39" t="str">
        <f>IF(IMPORT[[#This Row],[b2]]="","",IMPORT[[#This Row],[b2]]-IMPORT[[#This Row],[a2]])</f>
        <v/>
      </c>
      <c r="O921" s="40">
        <f ca="1">SUM(INDIRECT(IMPORT_VAR[TABLENAME]&amp;"[@a"&amp;$1:$1-1&amp;"]"),INDIRECT(IMPORT_VAR[TABLENAME]&amp;"[@c"&amp;$1:$1-1&amp;"]"))</f>
        <v>6</v>
      </c>
      <c r="P921" s="33"/>
      <c r="Q921" s="41" t="str">
        <f>IF(IMPORT[[#This Row],[b3]]="","",IMPORT[[#This Row],[b3]]-IMPORT[[#This Row],[a3]])</f>
        <v/>
      </c>
      <c r="R921" s="40">
        <f ca="1">SUM(INDIRECT(IMPORT_VAR[TABLENAME]&amp;"[@a"&amp;$1:$1-1&amp;"]"),INDIRECT(IMPORT_VAR[TABLENAME]&amp;"[@c"&amp;$1:$1-1&amp;"]"))</f>
        <v>6</v>
      </c>
      <c r="S921" s="33"/>
      <c r="T921" s="41" t="str">
        <f>IF(IMPORT[[#This Row],[b4]]="","",IMPORT[[#This Row],[b4]]-IMPORT[[#This Row],[a4]])</f>
        <v/>
      </c>
      <c r="U921" s="40">
        <f ca="1">SUM(INDIRECT(IMPORT_VAR[TABLENAME]&amp;"[@a"&amp;$1:$1-1&amp;"]"),INDIRECT(IMPORT_VAR[TABLENAME]&amp;"[@c"&amp;$1:$1-1&amp;"]"))</f>
        <v>6</v>
      </c>
      <c r="V921" s="41"/>
      <c r="W921" s="31"/>
      <c r="X921" s="39" t="str">
        <f>IF(IMPORT[[#This Row],[b5]]="","",IMPORT[[#This Row],[b5]]-IMPORT[[#This Row],[a5]])</f>
        <v/>
      </c>
      <c r="Y921" s="50">
        <f ca="1">SUM(INDIRECT(IMPORT_VAR[TABLENAME]&amp;"[@a"&amp;$1:$1-1&amp;"]"),INDIRECT(IMPORT_VAR[TABLENAME]&amp;"[@c"&amp;$1:$1-1&amp;"]"))</f>
        <v>6</v>
      </c>
      <c r="Z921" s="52" t="s">
        <v>3286</v>
      </c>
      <c r="AA921" s="51" t="s">
        <v>5292</v>
      </c>
      <c r="AB921" s="51"/>
      <c r="AC921" s="51" t="str">
        <f>CONCATENATE(IMPORT[[#This Row],[1]]," ",IMPORT[[#This Row],[2]],IF(IMPORT[[#This Row],[3]]="","",CONCATENATE(" ",IMPORT[[#This Row],[3]])))</f>
        <v>Gel Pen DT-227</v>
      </c>
      <c r="AD921" s="51" t="str">
        <f>CONCATENATE("Import ",IMPORT[[#This Row],[Ket]])</f>
        <v>Import D8</v>
      </c>
      <c r="AE921" s="52">
        <v>2304</v>
      </c>
      <c r="AF921" s="52" t="s">
        <v>5118</v>
      </c>
      <c r="AG921" s="52" t="s">
        <v>5780</v>
      </c>
      <c r="AH921" s="52">
        <f ca="1">IMPORT[[#This Row],[C]]</f>
        <v>6</v>
      </c>
      <c r="AI921" s="126" t="str">
        <f>CONCATENATE(IMPORT[[#This Row],[6]]," ",IMPORT[[#This Row],[7]])</f>
        <v>2304 PCS</v>
      </c>
    </row>
    <row r="922" spans="1:35">
      <c r="A922" s="102">
        <v>920</v>
      </c>
      <c r="B922" s="39">
        <f ca="1">IF(IMPORT[[#This Row],[C]]&lt;1,"",ROW()-2)</f>
        <v>920</v>
      </c>
      <c r="C922" s="57" t="s">
        <v>5293</v>
      </c>
      <c r="D922" s="31" t="s">
        <v>3286</v>
      </c>
      <c r="E922" s="31">
        <v>2304</v>
      </c>
      <c r="F922" s="39">
        <f ca="1">IMPORT[TT]</f>
        <v>12</v>
      </c>
      <c r="G922" s="31"/>
      <c r="H922" s="31" t="s">
        <v>5307</v>
      </c>
      <c r="I922" s="40">
        <v>12</v>
      </c>
      <c r="J922" s="102"/>
      <c r="K922" s="39" t="str">
        <f>IF(IMPORT[[#This Row],[b1]]="","",IMPORT[[#This Row],[b1]]-IMPORT[[#This Row],[a1]])</f>
        <v/>
      </c>
      <c r="L922" s="40">
        <f ca="1">SUM(INDIRECT(IMPORT_VAR[TABLENAME]&amp;"[@a"&amp;$1:$1-1&amp;"]"),INDIRECT(IMPORT_VAR[TABLENAME]&amp;"[@c"&amp;$1:$1-1&amp;"]"))</f>
        <v>12</v>
      </c>
      <c r="M922" s="31"/>
      <c r="N922" s="39" t="str">
        <f>IF(IMPORT[[#This Row],[b2]]="","",IMPORT[[#This Row],[b2]]-IMPORT[[#This Row],[a2]])</f>
        <v/>
      </c>
      <c r="O922" s="40">
        <f ca="1">SUM(INDIRECT(IMPORT_VAR[TABLENAME]&amp;"[@a"&amp;$1:$1-1&amp;"]"),INDIRECT(IMPORT_VAR[TABLENAME]&amp;"[@c"&amp;$1:$1-1&amp;"]"))</f>
        <v>12</v>
      </c>
      <c r="P922" s="33"/>
      <c r="Q922" s="41" t="str">
        <f>IF(IMPORT[[#This Row],[b3]]="","",IMPORT[[#This Row],[b3]]-IMPORT[[#This Row],[a3]])</f>
        <v/>
      </c>
      <c r="R922" s="40">
        <f ca="1">SUM(INDIRECT(IMPORT_VAR[TABLENAME]&amp;"[@a"&amp;$1:$1-1&amp;"]"),INDIRECT(IMPORT_VAR[TABLENAME]&amp;"[@c"&amp;$1:$1-1&amp;"]"))</f>
        <v>12</v>
      </c>
      <c r="S922" s="33"/>
      <c r="T922" s="41" t="str">
        <f>IF(IMPORT[[#This Row],[b4]]="","",IMPORT[[#This Row],[b4]]-IMPORT[[#This Row],[a4]])</f>
        <v/>
      </c>
      <c r="U922" s="40">
        <f ca="1">SUM(INDIRECT(IMPORT_VAR[TABLENAME]&amp;"[@a"&amp;$1:$1-1&amp;"]"),INDIRECT(IMPORT_VAR[TABLENAME]&amp;"[@c"&amp;$1:$1-1&amp;"]"))</f>
        <v>12</v>
      </c>
      <c r="V922" s="41"/>
      <c r="W922" s="31"/>
      <c r="X922" s="39" t="str">
        <f>IF(IMPORT[[#This Row],[b5]]="","",IMPORT[[#This Row],[b5]]-IMPORT[[#This Row],[a5]])</f>
        <v/>
      </c>
      <c r="Y922" s="50">
        <f ca="1">SUM(INDIRECT(IMPORT_VAR[TABLENAME]&amp;"[@a"&amp;$1:$1-1&amp;"]"),INDIRECT(IMPORT_VAR[TABLENAME]&amp;"[@c"&amp;$1:$1-1&amp;"]"))</f>
        <v>12</v>
      </c>
      <c r="Z922" s="52" t="s">
        <v>3286</v>
      </c>
      <c r="AA922" s="51" t="s">
        <v>5293</v>
      </c>
      <c r="AB922" s="51"/>
      <c r="AC922" s="51" t="str">
        <f>CONCATENATE(IMPORT[[#This Row],[1]]," ",IMPORT[[#This Row],[2]],IF(IMPORT[[#This Row],[3]]="","",CONCATENATE(" ",IMPORT[[#This Row],[3]])))</f>
        <v>Gel Pen DT-233</v>
      </c>
      <c r="AD922" s="51" t="str">
        <f>CONCATENATE("Import ",IMPORT[[#This Row],[Ket]])</f>
        <v>Import D8</v>
      </c>
      <c r="AE922" s="52">
        <v>2304</v>
      </c>
      <c r="AF922" s="52" t="s">
        <v>5118</v>
      </c>
      <c r="AG922" s="52" t="s">
        <v>5780</v>
      </c>
      <c r="AH922" s="52">
        <f ca="1">IMPORT[[#This Row],[C]]</f>
        <v>12</v>
      </c>
      <c r="AI922" s="126" t="str">
        <f>CONCATENATE(IMPORT[[#This Row],[6]]," ",IMPORT[[#This Row],[7]])</f>
        <v>2304 PCS</v>
      </c>
    </row>
    <row r="923" spans="1:35">
      <c r="A923" s="102">
        <v>921</v>
      </c>
      <c r="B923" s="39">
        <f ca="1">IF(IMPORT[[#This Row],[C]]&lt;1,"",ROW()-2)</f>
        <v>921</v>
      </c>
      <c r="C923" s="57" t="s">
        <v>5294</v>
      </c>
      <c r="D923" s="31" t="s">
        <v>3286</v>
      </c>
      <c r="E923" s="31">
        <v>2304</v>
      </c>
      <c r="F923" s="39">
        <f ca="1">IMPORT[TT]</f>
        <v>16</v>
      </c>
      <c r="G923" s="31"/>
      <c r="H923" s="31" t="s">
        <v>5307</v>
      </c>
      <c r="I923" s="40">
        <v>16</v>
      </c>
      <c r="J923" s="102"/>
      <c r="K923" s="39" t="str">
        <f>IF(IMPORT[[#This Row],[b1]]="","",IMPORT[[#This Row],[b1]]-IMPORT[[#This Row],[a1]])</f>
        <v/>
      </c>
      <c r="L923" s="40">
        <f ca="1">SUM(INDIRECT(IMPORT_VAR[TABLENAME]&amp;"[@a"&amp;$1:$1-1&amp;"]"),INDIRECT(IMPORT_VAR[TABLENAME]&amp;"[@c"&amp;$1:$1-1&amp;"]"))</f>
        <v>16</v>
      </c>
      <c r="M923" s="31"/>
      <c r="N923" s="39" t="str">
        <f>IF(IMPORT[[#This Row],[b2]]="","",IMPORT[[#This Row],[b2]]-IMPORT[[#This Row],[a2]])</f>
        <v/>
      </c>
      <c r="O923" s="40">
        <f ca="1">SUM(INDIRECT(IMPORT_VAR[TABLENAME]&amp;"[@a"&amp;$1:$1-1&amp;"]"),INDIRECT(IMPORT_VAR[TABLENAME]&amp;"[@c"&amp;$1:$1-1&amp;"]"))</f>
        <v>16</v>
      </c>
      <c r="P923" s="33"/>
      <c r="Q923" s="41" t="str">
        <f>IF(IMPORT[[#This Row],[b3]]="","",IMPORT[[#This Row],[b3]]-IMPORT[[#This Row],[a3]])</f>
        <v/>
      </c>
      <c r="R923" s="40">
        <f ca="1">SUM(INDIRECT(IMPORT_VAR[TABLENAME]&amp;"[@a"&amp;$1:$1-1&amp;"]"),INDIRECT(IMPORT_VAR[TABLENAME]&amp;"[@c"&amp;$1:$1-1&amp;"]"))</f>
        <v>16</v>
      </c>
      <c r="S923" s="33"/>
      <c r="T923" s="41" t="str">
        <f>IF(IMPORT[[#This Row],[b4]]="","",IMPORT[[#This Row],[b4]]-IMPORT[[#This Row],[a4]])</f>
        <v/>
      </c>
      <c r="U923" s="40">
        <f ca="1">SUM(INDIRECT(IMPORT_VAR[TABLENAME]&amp;"[@a"&amp;$1:$1-1&amp;"]"),INDIRECT(IMPORT_VAR[TABLENAME]&amp;"[@c"&amp;$1:$1-1&amp;"]"))</f>
        <v>16</v>
      </c>
      <c r="V923" s="41"/>
      <c r="W923" s="31"/>
      <c r="X923" s="39" t="str">
        <f>IF(IMPORT[[#This Row],[b5]]="","",IMPORT[[#This Row],[b5]]-IMPORT[[#This Row],[a5]])</f>
        <v/>
      </c>
      <c r="Y923" s="50">
        <f ca="1">SUM(INDIRECT(IMPORT_VAR[TABLENAME]&amp;"[@a"&amp;$1:$1-1&amp;"]"),INDIRECT(IMPORT_VAR[TABLENAME]&amp;"[@c"&amp;$1:$1-1&amp;"]"))</f>
        <v>16</v>
      </c>
      <c r="Z923" s="52" t="s">
        <v>3286</v>
      </c>
      <c r="AA923" s="51" t="s">
        <v>5294</v>
      </c>
      <c r="AB923" s="51"/>
      <c r="AC923" s="51" t="str">
        <f>CONCATENATE(IMPORT[[#This Row],[1]]," ",IMPORT[[#This Row],[2]],IF(IMPORT[[#This Row],[3]]="","",CONCATENATE(" ",IMPORT[[#This Row],[3]])))</f>
        <v>Gel Pen DT-236</v>
      </c>
      <c r="AD923" s="51" t="str">
        <f>CONCATENATE("Import ",IMPORT[[#This Row],[Ket]])</f>
        <v>Import D8</v>
      </c>
      <c r="AE923" s="52">
        <v>2304</v>
      </c>
      <c r="AF923" s="52" t="s">
        <v>5118</v>
      </c>
      <c r="AG923" s="52" t="s">
        <v>5780</v>
      </c>
      <c r="AH923" s="52">
        <f ca="1">IMPORT[[#This Row],[C]]</f>
        <v>16</v>
      </c>
      <c r="AI923" s="126" t="str">
        <f>CONCATENATE(IMPORT[[#This Row],[6]]," ",IMPORT[[#This Row],[7]])</f>
        <v>2304 PCS</v>
      </c>
    </row>
    <row r="924" spans="1:35">
      <c r="A924" s="102">
        <v>922</v>
      </c>
      <c r="B924" s="39">
        <f ca="1">IF(IMPORT[[#This Row],[C]]&lt;1,"",ROW()-2)</f>
        <v>922</v>
      </c>
      <c r="C924" s="57" t="s">
        <v>5295</v>
      </c>
      <c r="D924" s="31" t="s">
        <v>3286</v>
      </c>
      <c r="E924" s="31">
        <v>2304</v>
      </c>
      <c r="F924" s="39">
        <f ca="1">IMPORT[TT]</f>
        <v>14</v>
      </c>
      <c r="G924" s="31"/>
      <c r="H924" s="31" t="s">
        <v>5307</v>
      </c>
      <c r="I924" s="40">
        <v>14</v>
      </c>
      <c r="J924" s="102"/>
      <c r="K924" s="39" t="str">
        <f>IF(IMPORT[[#This Row],[b1]]="","",IMPORT[[#This Row],[b1]]-IMPORT[[#This Row],[a1]])</f>
        <v/>
      </c>
      <c r="L924" s="40">
        <f ca="1">SUM(INDIRECT(IMPORT_VAR[TABLENAME]&amp;"[@a"&amp;$1:$1-1&amp;"]"),INDIRECT(IMPORT_VAR[TABLENAME]&amp;"[@c"&amp;$1:$1-1&amp;"]"))</f>
        <v>14</v>
      </c>
      <c r="M924" s="31"/>
      <c r="N924" s="39" t="str">
        <f>IF(IMPORT[[#This Row],[b2]]="","",IMPORT[[#This Row],[b2]]-IMPORT[[#This Row],[a2]])</f>
        <v/>
      </c>
      <c r="O924" s="40">
        <f ca="1">SUM(INDIRECT(IMPORT_VAR[TABLENAME]&amp;"[@a"&amp;$1:$1-1&amp;"]"),INDIRECT(IMPORT_VAR[TABLENAME]&amp;"[@c"&amp;$1:$1-1&amp;"]"))</f>
        <v>14</v>
      </c>
      <c r="P924" s="33"/>
      <c r="Q924" s="41" t="str">
        <f>IF(IMPORT[[#This Row],[b3]]="","",IMPORT[[#This Row],[b3]]-IMPORT[[#This Row],[a3]])</f>
        <v/>
      </c>
      <c r="R924" s="40">
        <f ca="1">SUM(INDIRECT(IMPORT_VAR[TABLENAME]&amp;"[@a"&amp;$1:$1-1&amp;"]"),INDIRECT(IMPORT_VAR[TABLENAME]&amp;"[@c"&amp;$1:$1-1&amp;"]"))</f>
        <v>14</v>
      </c>
      <c r="S924" s="33"/>
      <c r="T924" s="41" t="str">
        <f>IF(IMPORT[[#This Row],[b4]]="","",IMPORT[[#This Row],[b4]]-IMPORT[[#This Row],[a4]])</f>
        <v/>
      </c>
      <c r="U924" s="40">
        <f ca="1">SUM(INDIRECT(IMPORT_VAR[TABLENAME]&amp;"[@a"&amp;$1:$1-1&amp;"]"),INDIRECT(IMPORT_VAR[TABLENAME]&amp;"[@c"&amp;$1:$1-1&amp;"]"))</f>
        <v>14</v>
      </c>
      <c r="V924" s="41"/>
      <c r="W924" s="31"/>
      <c r="X924" s="39" t="str">
        <f>IF(IMPORT[[#This Row],[b5]]="","",IMPORT[[#This Row],[b5]]-IMPORT[[#This Row],[a5]])</f>
        <v/>
      </c>
      <c r="Y924" s="50">
        <f ca="1">SUM(INDIRECT(IMPORT_VAR[TABLENAME]&amp;"[@a"&amp;$1:$1-1&amp;"]"),INDIRECT(IMPORT_VAR[TABLENAME]&amp;"[@c"&amp;$1:$1-1&amp;"]"))</f>
        <v>14</v>
      </c>
      <c r="Z924" s="51" t="s">
        <v>3286</v>
      </c>
      <c r="AA924" s="51" t="s">
        <v>5295</v>
      </c>
      <c r="AB924" s="51"/>
      <c r="AC924" s="51" t="str">
        <f>CONCATENATE(IMPORT[[#This Row],[1]]," ",IMPORT[[#This Row],[2]],IF(IMPORT[[#This Row],[3]]="","",CONCATENATE(" ",IMPORT[[#This Row],[3]])))</f>
        <v>Gel Pen DT-238</v>
      </c>
      <c r="AD924" s="51" t="str">
        <f>CONCATENATE("Import ",IMPORT[[#This Row],[Ket]])</f>
        <v>Import D8</v>
      </c>
      <c r="AE924" s="52">
        <v>2304</v>
      </c>
      <c r="AF924" s="52" t="s">
        <v>5118</v>
      </c>
      <c r="AG924" s="52" t="s">
        <v>5780</v>
      </c>
      <c r="AH924" s="52">
        <f ca="1">IMPORT[[#This Row],[C]]</f>
        <v>14</v>
      </c>
      <c r="AI924" s="126" t="str">
        <f>CONCATENATE(IMPORT[[#This Row],[6]]," ",IMPORT[[#This Row],[7]])</f>
        <v>2304 PCS</v>
      </c>
    </row>
    <row r="925" spans="1:35">
      <c r="A925" s="102">
        <v>923</v>
      </c>
      <c r="B925" s="39">
        <f ca="1">IF(IMPORT[[#This Row],[C]]&lt;1,"",ROW()-2)</f>
        <v>923</v>
      </c>
      <c r="C925" s="57" t="s">
        <v>5296</v>
      </c>
      <c r="D925" s="31" t="s">
        <v>3286</v>
      </c>
      <c r="E925" s="31">
        <v>2304</v>
      </c>
      <c r="F925" s="39">
        <f ca="1">IMPORT[TT]</f>
        <v>13</v>
      </c>
      <c r="G925" s="31"/>
      <c r="H925" s="31" t="s">
        <v>5307</v>
      </c>
      <c r="I925" s="40">
        <v>13</v>
      </c>
      <c r="J925" s="102"/>
      <c r="K925" s="39" t="str">
        <f>IF(IMPORT[[#This Row],[b1]]="","",IMPORT[[#This Row],[b1]]-IMPORT[[#This Row],[a1]])</f>
        <v/>
      </c>
      <c r="L925" s="40">
        <f ca="1">SUM(INDIRECT(IMPORT_VAR[TABLENAME]&amp;"[@a"&amp;$1:$1-1&amp;"]"),INDIRECT(IMPORT_VAR[TABLENAME]&amp;"[@c"&amp;$1:$1-1&amp;"]"))</f>
        <v>13</v>
      </c>
      <c r="M925" s="31"/>
      <c r="N925" s="39" t="str">
        <f>IF(IMPORT[[#This Row],[b2]]="","",IMPORT[[#This Row],[b2]]-IMPORT[[#This Row],[a2]])</f>
        <v/>
      </c>
      <c r="O925" s="40">
        <f ca="1">SUM(INDIRECT(IMPORT_VAR[TABLENAME]&amp;"[@a"&amp;$1:$1-1&amp;"]"),INDIRECT(IMPORT_VAR[TABLENAME]&amp;"[@c"&amp;$1:$1-1&amp;"]"))</f>
        <v>13</v>
      </c>
      <c r="P925" s="33"/>
      <c r="Q925" s="41" t="str">
        <f>IF(IMPORT[[#This Row],[b3]]="","",IMPORT[[#This Row],[b3]]-IMPORT[[#This Row],[a3]])</f>
        <v/>
      </c>
      <c r="R925" s="40">
        <f ca="1">SUM(INDIRECT(IMPORT_VAR[TABLENAME]&amp;"[@a"&amp;$1:$1-1&amp;"]"),INDIRECT(IMPORT_VAR[TABLENAME]&amp;"[@c"&amp;$1:$1-1&amp;"]"))</f>
        <v>13</v>
      </c>
      <c r="S925" s="33"/>
      <c r="T925" s="41" t="str">
        <f>IF(IMPORT[[#This Row],[b4]]="","",IMPORT[[#This Row],[b4]]-IMPORT[[#This Row],[a4]])</f>
        <v/>
      </c>
      <c r="U925" s="40">
        <f ca="1">SUM(INDIRECT(IMPORT_VAR[TABLENAME]&amp;"[@a"&amp;$1:$1-1&amp;"]"),INDIRECT(IMPORT_VAR[TABLENAME]&amp;"[@c"&amp;$1:$1-1&amp;"]"))</f>
        <v>13</v>
      </c>
      <c r="V925" s="41"/>
      <c r="W925" s="31"/>
      <c r="X925" s="39" t="str">
        <f>IF(IMPORT[[#This Row],[b5]]="","",IMPORT[[#This Row],[b5]]-IMPORT[[#This Row],[a5]])</f>
        <v/>
      </c>
      <c r="Y925" s="50">
        <f ca="1">SUM(INDIRECT(IMPORT_VAR[TABLENAME]&amp;"[@a"&amp;$1:$1-1&amp;"]"),INDIRECT(IMPORT_VAR[TABLENAME]&amp;"[@c"&amp;$1:$1-1&amp;"]"))</f>
        <v>13</v>
      </c>
      <c r="Z925" s="51" t="s">
        <v>3286</v>
      </c>
      <c r="AA925" s="51" t="s">
        <v>5296</v>
      </c>
      <c r="AB925" s="51"/>
      <c r="AC925" s="51" t="str">
        <f>CONCATENATE(IMPORT[[#This Row],[1]]," ",IMPORT[[#This Row],[2]],IF(IMPORT[[#This Row],[3]]="","",CONCATENATE(" ",IMPORT[[#This Row],[3]])))</f>
        <v>Gel Pen DT-239</v>
      </c>
      <c r="AD925" s="51" t="str">
        <f>CONCATENATE("Import ",IMPORT[[#This Row],[Ket]])</f>
        <v>Import D8</v>
      </c>
      <c r="AE925" s="52">
        <v>2304</v>
      </c>
      <c r="AF925" s="52" t="s">
        <v>5118</v>
      </c>
      <c r="AG925" s="52" t="s">
        <v>5780</v>
      </c>
      <c r="AH925" s="52">
        <f ca="1">IMPORT[[#This Row],[C]]</f>
        <v>13</v>
      </c>
      <c r="AI925" s="126" t="str">
        <f>CONCATENATE(IMPORT[[#This Row],[6]]," ",IMPORT[[#This Row],[7]])</f>
        <v>2304 PCS</v>
      </c>
    </row>
    <row r="926" spans="1:35">
      <c r="A926" s="102">
        <v>924</v>
      </c>
      <c r="B926" s="39" t="str">
        <f ca="1">IF(IMPORT[[#This Row],[C]]&lt;1,"",ROW()-2)</f>
        <v/>
      </c>
      <c r="C926" s="57" t="s">
        <v>5299</v>
      </c>
      <c r="D926" s="31" t="s">
        <v>5298</v>
      </c>
      <c r="E926" s="31">
        <v>576</v>
      </c>
      <c r="F926" s="39">
        <f ca="1">IMPORT[TT]</f>
        <v>0</v>
      </c>
      <c r="G926" s="31"/>
      <c r="H926" s="31" t="s">
        <v>5307</v>
      </c>
      <c r="I926" s="40">
        <v>0</v>
      </c>
      <c r="J926" s="102"/>
      <c r="K926" s="39" t="str">
        <f>IF(IMPORT[[#This Row],[b1]]="","",IMPORT[[#This Row],[b1]]-IMPORT[[#This Row],[a1]])</f>
        <v/>
      </c>
      <c r="L926" s="40">
        <f ca="1">SUM(INDIRECT(IMPORT_VAR[TABLENAME]&amp;"[@a"&amp;$1:$1-1&amp;"]"),INDIRECT(IMPORT_VAR[TABLENAME]&amp;"[@c"&amp;$1:$1-1&amp;"]"))</f>
        <v>0</v>
      </c>
      <c r="M926" s="31"/>
      <c r="N926" s="39" t="str">
        <f>IF(IMPORT[[#This Row],[b2]]="","",IMPORT[[#This Row],[b2]]-IMPORT[[#This Row],[a2]])</f>
        <v/>
      </c>
      <c r="O926" s="40">
        <f ca="1">SUM(INDIRECT(IMPORT_VAR[TABLENAME]&amp;"[@a"&amp;$1:$1-1&amp;"]"),INDIRECT(IMPORT_VAR[TABLENAME]&amp;"[@c"&amp;$1:$1-1&amp;"]"))</f>
        <v>0</v>
      </c>
      <c r="P926" s="33"/>
      <c r="Q926" s="41" t="str">
        <f>IF(IMPORT[[#This Row],[b3]]="","",IMPORT[[#This Row],[b3]]-IMPORT[[#This Row],[a3]])</f>
        <v/>
      </c>
      <c r="R926" s="40">
        <f ca="1">SUM(INDIRECT(IMPORT_VAR[TABLENAME]&amp;"[@a"&amp;$1:$1-1&amp;"]"),INDIRECT(IMPORT_VAR[TABLENAME]&amp;"[@c"&amp;$1:$1-1&amp;"]"))</f>
        <v>0</v>
      </c>
      <c r="S926" s="33"/>
      <c r="T926" s="41" t="str">
        <f>IF(IMPORT[[#This Row],[b4]]="","",IMPORT[[#This Row],[b4]]-IMPORT[[#This Row],[a4]])</f>
        <v/>
      </c>
      <c r="U926" s="40">
        <f ca="1">SUM(INDIRECT(IMPORT_VAR[TABLENAME]&amp;"[@a"&amp;$1:$1-1&amp;"]"),INDIRECT(IMPORT_VAR[TABLENAME]&amp;"[@c"&amp;$1:$1-1&amp;"]"))</f>
        <v>0</v>
      </c>
      <c r="V926" s="41"/>
      <c r="W926" s="31"/>
      <c r="X926" s="39" t="str">
        <f>IF(IMPORT[[#This Row],[b5]]="","",IMPORT[[#This Row],[b5]]-IMPORT[[#This Row],[a5]])</f>
        <v/>
      </c>
      <c r="Y926" s="50">
        <f ca="1">SUM(INDIRECT(IMPORT_VAR[TABLENAME]&amp;"[@a"&amp;$1:$1-1&amp;"]"),INDIRECT(IMPORT_VAR[TABLENAME]&amp;"[@c"&amp;$1:$1-1&amp;"]"))</f>
        <v>0</v>
      </c>
      <c r="Z926" s="51" t="s">
        <v>5719</v>
      </c>
      <c r="AA926" s="51" t="s">
        <v>5299</v>
      </c>
      <c r="AB926" s="51"/>
      <c r="AC926" s="51" t="str">
        <f>CONCATENATE(IMPORT[[#This Row],[1]]," ",IMPORT[[#This Row],[2]],IF(IMPORT[[#This Row],[3]]="","",CONCATENATE(" ",IMPORT[[#This Row],[3]])))</f>
        <v>Refill Pen GR-089</v>
      </c>
      <c r="AD926" s="51" t="str">
        <f>CONCATENATE("Import ",IMPORT[[#This Row],[Ket]])</f>
        <v>Import D8</v>
      </c>
      <c r="AE926" s="52">
        <v>576</v>
      </c>
      <c r="AF926" s="52" t="s">
        <v>5118</v>
      </c>
      <c r="AG926" s="52" t="s">
        <v>5780</v>
      </c>
      <c r="AH926" s="52">
        <f ca="1">IMPORT[[#This Row],[C]]</f>
        <v>0</v>
      </c>
      <c r="AI926" s="126" t="str">
        <f>CONCATENATE(IMPORT[[#This Row],[6]]," ",IMPORT[[#This Row],[7]])</f>
        <v>576 PCS</v>
      </c>
    </row>
    <row r="927" spans="1:35">
      <c r="A927" s="102">
        <v>925</v>
      </c>
      <c r="B927" s="39" t="str">
        <f ca="1">IF(IMPORT[[#This Row],[C]]&lt;1,"",ROW()-2)</f>
        <v/>
      </c>
      <c r="C927" s="57" t="s">
        <v>3362</v>
      </c>
      <c r="D927" s="31" t="s">
        <v>5298</v>
      </c>
      <c r="E927" s="31">
        <v>576</v>
      </c>
      <c r="F927" s="39">
        <f ca="1">IMPORT[TT]</f>
        <v>0</v>
      </c>
      <c r="G927" s="31"/>
      <c r="H927" s="31" t="s">
        <v>5307</v>
      </c>
      <c r="I927" s="40">
        <v>0</v>
      </c>
      <c r="J927" s="102"/>
      <c r="K927" s="39" t="str">
        <f>IF(IMPORT[[#This Row],[b1]]="","",IMPORT[[#This Row],[b1]]-IMPORT[[#This Row],[a1]])</f>
        <v/>
      </c>
      <c r="L927" s="40">
        <f ca="1">SUM(INDIRECT(IMPORT_VAR[TABLENAME]&amp;"[@a"&amp;$1:$1-1&amp;"]"),INDIRECT(IMPORT_VAR[TABLENAME]&amp;"[@c"&amp;$1:$1-1&amp;"]"))</f>
        <v>0</v>
      </c>
      <c r="M927" s="31"/>
      <c r="N927" s="39" t="str">
        <f>IF(IMPORT[[#This Row],[b2]]="","",IMPORT[[#This Row],[b2]]-IMPORT[[#This Row],[a2]])</f>
        <v/>
      </c>
      <c r="O927" s="40">
        <f ca="1">SUM(INDIRECT(IMPORT_VAR[TABLENAME]&amp;"[@a"&amp;$1:$1-1&amp;"]"),INDIRECT(IMPORT_VAR[TABLENAME]&amp;"[@c"&amp;$1:$1-1&amp;"]"))</f>
        <v>0</v>
      </c>
      <c r="P927" s="33"/>
      <c r="Q927" s="41" t="str">
        <f>IF(IMPORT[[#This Row],[b3]]="","",IMPORT[[#This Row],[b3]]-IMPORT[[#This Row],[a3]])</f>
        <v/>
      </c>
      <c r="R927" s="40">
        <f ca="1">SUM(INDIRECT(IMPORT_VAR[TABLENAME]&amp;"[@a"&amp;$1:$1-1&amp;"]"),INDIRECT(IMPORT_VAR[TABLENAME]&amp;"[@c"&amp;$1:$1-1&amp;"]"))</f>
        <v>0</v>
      </c>
      <c r="S927" s="33"/>
      <c r="T927" s="41" t="str">
        <f>IF(IMPORT[[#This Row],[b4]]="","",IMPORT[[#This Row],[b4]]-IMPORT[[#This Row],[a4]])</f>
        <v/>
      </c>
      <c r="U927" s="40">
        <f ca="1">SUM(INDIRECT(IMPORT_VAR[TABLENAME]&amp;"[@a"&amp;$1:$1-1&amp;"]"),INDIRECT(IMPORT_VAR[TABLENAME]&amp;"[@c"&amp;$1:$1-1&amp;"]"))</f>
        <v>0</v>
      </c>
      <c r="V927" s="41"/>
      <c r="W927" s="31"/>
      <c r="X927" s="39" t="str">
        <f>IF(IMPORT[[#This Row],[b5]]="","",IMPORT[[#This Row],[b5]]-IMPORT[[#This Row],[a5]])</f>
        <v/>
      </c>
      <c r="Y927" s="50">
        <f ca="1">SUM(INDIRECT(IMPORT_VAR[TABLENAME]&amp;"[@a"&amp;$1:$1-1&amp;"]"),INDIRECT(IMPORT_VAR[TABLENAME]&amp;"[@c"&amp;$1:$1-1&amp;"]"))</f>
        <v>0</v>
      </c>
      <c r="Z927" s="51" t="s">
        <v>5719</v>
      </c>
      <c r="AA927" s="51" t="s">
        <v>3362</v>
      </c>
      <c r="AB927" s="52"/>
      <c r="AC927" s="52" t="str">
        <f>CONCATENATE(IMPORT[[#This Row],[1]]," ",IMPORT[[#This Row],[2]],IF(IMPORT[[#This Row],[3]]="","",CONCATENATE(" ",IMPORT[[#This Row],[3]])))</f>
        <v>Refill Pen GR-090</v>
      </c>
      <c r="AD927" s="52" t="str">
        <f>CONCATENATE("Import ",IMPORT[[#This Row],[Ket]])</f>
        <v>Import D8</v>
      </c>
      <c r="AE927" s="52">
        <v>576</v>
      </c>
      <c r="AF927" s="52" t="s">
        <v>5118</v>
      </c>
      <c r="AG927" s="52" t="s">
        <v>5780</v>
      </c>
      <c r="AH927" s="52">
        <f ca="1">IMPORT[[#This Row],[C]]</f>
        <v>0</v>
      </c>
      <c r="AI927" s="126" t="str">
        <f>CONCATENATE(IMPORT[[#This Row],[6]]," ",IMPORT[[#This Row],[7]])</f>
        <v>576 PCS</v>
      </c>
    </row>
    <row r="928" spans="1:35">
      <c r="A928" s="102">
        <v>926</v>
      </c>
      <c r="B928" s="39">
        <f ca="1">IF(IMPORT[[#This Row],[C]]&lt;1,"",ROW()-2)</f>
        <v>926</v>
      </c>
      <c r="C928" s="57">
        <v>9022</v>
      </c>
      <c r="D928" s="31" t="s">
        <v>2819</v>
      </c>
      <c r="E928" s="31">
        <v>192</v>
      </c>
      <c r="F928" s="39">
        <f ca="1">IMPORT[TT]</f>
        <v>5</v>
      </c>
      <c r="G928" s="31"/>
      <c r="H928" s="31" t="s">
        <v>5307</v>
      </c>
      <c r="I928" s="40">
        <v>5</v>
      </c>
      <c r="J928" s="102"/>
      <c r="K928" s="39" t="str">
        <f>IF(IMPORT[[#This Row],[b1]]="","",IMPORT[[#This Row],[b1]]-IMPORT[[#This Row],[a1]])</f>
        <v/>
      </c>
      <c r="L928" s="40">
        <f ca="1">SUM(INDIRECT(IMPORT_VAR[TABLENAME]&amp;"[@a"&amp;$1:$1-1&amp;"]"),INDIRECT(IMPORT_VAR[TABLENAME]&amp;"[@c"&amp;$1:$1-1&amp;"]"))</f>
        <v>5</v>
      </c>
      <c r="M928" s="31"/>
      <c r="N928" s="39" t="str">
        <f>IF(IMPORT[[#This Row],[b2]]="","",IMPORT[[#This Row],[b2]]-IMPORT[[#This Row],[a2]])</f>
        <v/>
      </c>
      <c r="O928" s="40">
        <f ca="1">SUM(INDIRECT(IMPORT_VAR[TABLENAME]&amp;"[@a"&amp;$1:$1-1&amp;"]"),INDIRECT(IMPORT_VAR[TABLENAME]&amp;"[@c"&amp;$1:$1-1&amp;"]"))</f>
        <v>5</v>
      </c>
      <c r="P928" s="33"/>
      <c r="Q928" s="41" t="str">
        <f>IF(IMPORT[[#This Row],[b3]]="","",IMPORT[[#This Row],[b3]]-IMPORT[[#This Row],[a3]])</f>
        <v/>
      </c>
      <c r="R928" s="40">
        <f ca="1">SUM(INDIRECT(IMPORT_VAR[TABLENAME]&amp;"[@a"&amp;$1:$1-1&amp;"]"),INDIRECT(IMPORT_VAR[TABLENAME]&amp;"[@c"&amp;$1:$1-1&amp;"]"))</f>
        <v>5</v>
      </c>
      <c r="S928" s="33"/>
      <c r="T928" s="41" t="str">
        <f>IF(IMPORT[[#This Row],[b4]]="","",IMPORT[[#This Row],[b4]]-IMPORT[[#This Row],[a4]])</f>
        <v/>
      </c>
      <c r="U928" s="40">
        <f ca="1">SUM(INDIRECT(IMPORT_VAR[TABLENAME]&amp;"[@a"&amp;$1:$1-1&amp;"]"),INDIRECT(IMPORT_VAR[TABLENAME]&amp;"[@c"&amp;$1:$1-1&amp;"]"))</f>
        <v>5</v>
      </c>
      <c r="V928" s="41"/>
      <c r="W928" s="31"/>
      <c r="X928" s="39" t="str">
        <f>IF(IMPORT[[#This Row],[b5]]="","",IMPORT[[#This Row],[b5]]-IMPORT[[#This Row],[a5]])</f>
        <v/>
      </c>
      <c r="Y928" s="50">
        <f ca="1">SUM(INDIRECT(IMPORT_VAR[TABLENAME]&amp;"[@a"&amp;$1:$1-1&amp;"]"),INDIRECT(IMPORT_VAR[TABLENAME]&amp;"[@c"&amp;$1:$1-1&amp;"]"))</f>
        <v>5</v>
      </c>
      <c r="Z928" s="52" t="s">
        <v>5695</v>
      </c>
      <c r="AA928" s="51">
        <v>9022</v>
      </c>
      <c r="AB928" s="51"/>
      <c r="AC928" s="51" t="str">
        <f>CONCATENATE(IMPORT[[#This Row],[1]]," ",IMPORT[[#This Row],[2]],IF(IMPORT[[#This Row],[3]]="","",CONCATENATE(" ",IMPORT[[#This Row],[3]])))</f>
        <v>Asahan 9022</v>
      </c>
      <c r="AD928" s="51" t="str">
        <f>CONCATENATE("Import ",IMPORT[[#This Row],[Ket]])</f>
        <v>Import D8</v>
      </c>
      <c r="AE928" s="52">
        <v>192</v>
      </c>
      <c r="AF928" s="52" t="s">
        <v>5118</v>
      </c>
      <c r="AG928" s="52" t="s">
        <v>5780</v>
      </c>
      <c r="AH928" s="52">
        <f ca="1">IMPORT[[#This Row],[C]]</f>
        <v>5</v>
      </c>
      <c r="AI928" s="126" t="str">
        <f>CONCATENATE(IMPORT[[#This Row],[6]]," ",IMPORT[[#This Row],[7]])</f>
        <v>192 PCS</v>
      </c>
    </row>
    <row r="929" spans="1:35">
      <c r="A929" s="102">
        <v>927</v>
      </c>
      <c r="B929" s="39">
        <f ca="1">IF(IMPORT[[#This Row],[C]]&lt;1,"",ROW()-2)</f>
        <v>927</v>
      </c>
      <c r="C929" s="57">
        <v>8810</v>
      </c>
      <c r="D929" s="31" t="s">
        <v>2819</v>
      </c>
      <c r="E929" s="31">
        <v>2592</v>
      </c>
      <c r="F929" s="39">
        <f ca="1">IMPORT[TT]</f>
        <v>9</v>
      </c>
      <c r="G929" s="31" t="s">
        <v>2121</v>
      </c>
      <c r="H929" s="31" t="s">
        <v>5307</v>
      </c>
      <c r="I929" s="40">
        <v>9</v>
      </c>
      <c r="J929" s="102"/>
      <c r="K929" s="39" t="str">
        <f>IF(IMPORT[[#This Row],[b1]]="","",IMPORT[[#This Row],[b1]]-IMPORT[[#This Row],[a1]])</f>
        <v/>
      </c>
      <c r="L929" s="40">
        <f ca="1">SUM(INDIRECT(IMPORT_VAR[TABLENAME]&amp;"[@a"&amp;$1:$1-1&amp;"]"),INDIRECT(IMPORT_VAR[TABLENAME]&amp;"[@c"&amp;$1:$1-1&amp;"]"))</f>
        <v>9</v>
      </c>
      <c r="M929" s="31"/>
      <c r="N929" s="39" t="str">
        <f>IF(IMPORT[[#This Row],[b2]]="","",IMPORT[[#This Row],[b2]]-IMPORT[[#This Row],[a2]])</f>
        <v/>
      </c>
      <c r="O929" s="40">
        <f ca="1">SUM(INDIRECT(IMPORT_VAR[TABLENAME]&amp;"[@a"&amp;$1:$1-1&amp;"]"),INDIRECT(IMPORT_VAR[TABLENAME]&amp;"[@c"&amp;$1:$1-1&amp;"]"))</f>
        <v>9</v>
      </c>
      <c r="P929" s="33"/>
      <c r="Q929" s="41" t="str">
        <f>IF(IMPORT[[#This Row],[b3]]="","",IMPORT[[#This Row],[b3]]-IMPORT[[#This Row],[a3]])</f>
        <v/>
      </c>
      <c r="R929" s="40">
        <f ca="1">SUM(INDIRECT(IMPORT_VAR[TABLENAME]&amp;"[@a"&amp;$1:$1-1&amp;"]"),INDIRECT(IMPORT_VAR[TABLENAME]&amp;"[@c"&amp;$1:$1-1&amp;"]"))</f>
        <v>9</v>
      </c>
      <c r="S929" s="33"/>
      <c r="T929" s="41" t="str">
        <f>IF(IMPORT[[#This Row],[b4]]="","",IMPORT[[#This Row],[b4]]-IMPORT[[#This Row],[a4]])</f>
        <v/>
      </c>
      <c r="U929" s="40">
        <f ca="1">SUM(INDIRECT(IMPORT_VAR[TABLENAME]&amp;"[@a"&amp;$1:$1-1&amp;"]"),INDIRECT(IMPORT_VAR[TABLENAME]&amp;"[@c"&amp;$1:$1-1&amp;"]"))</f>
        <v>9</v>
      </c>
      <c r="V929" s="41"/>
      <c r="W929" s="31"/>
      <c r="X929" s="39" t="str">
        <f>IF(IMPORT[[#This Row],[b5]]="","",IMPORT[[#This Row],[b5]]-IMPORT[[#This Row],[a5]])</f>
        <v/>
      </c>
      <c r="Y929" s="50">
        <f ca="1">SUM(INDIRECT(IMPORT_VAR[TABLENAME]&amp;"[@a"&amp;$1:$1-1&amp;"]"),INDIRECT(IMPORT_VAR[TABLENAME]&amp;"[@c"&amp;$1:$1-1&amp;"]"))</f>
        <v>9</v>
      </c>
      <c r="Z929" s="52" t="s">
        <v>5695</v>
      </c>
      <c r="AA929" s="51">
        <v>8810</v>
      </c>
      <c r="AB929" s="51"/>
      <c r="AC929" s="51" t="str">
        <f>CONCATENATE(IMPORT[[#This Row],[1]]," ",IMPORT[[#This Row],[2]],IF(IMPORT[[#This Row],[3]]="","",CONCATENATE(" ",IMPORT[[#This Row],[3]])))</f>
        <v>Asahan 8810</v>
      </c>
      <c r="AD929" s="51" t="str">
        <f>CONCATENATE("Import ",IMPORT[[#This Row],[Ket]])</f>
        <v>Import D8</v>
      </c>
      <c r="AE929" s="52">
        <v>2592</v>
      </c>
      <c r="AF929" s="52" t="s">
        <v>5118</v>
      </c>
      <c r="AG929" s="52" t="s">
        <v>5780</v>
      </c>
      <c r="AH929" s="52">
        <f ca="1">IMPORT[[#This Row],[C]]</f>
        <v>9</v>
      </c>
      <c r="AI929" s="126" t="str">
        <f>CONCATENATE(IMPORT[[#This Row],[6]]," ",IMPORT[[#This Row],[7]])</f>
        <v>2592 PCS</v>
      </c>
    </row>
    <row r="930" spans="1:35">
      <c r="A930" s="102">
        <v>928</v>
      </c>
      <c r="B930" s="39">
        <f ca="1">IF(IMPORT[[#This Row],[C]]&lt;1,"",ROW()-2)</f>
        <v>928</v>
      </c>
      <c r="C930" s="57">
        <v>8809</v>
      </c>
      <c r="D930" s="31" t="s">
        <v>2819</v>
      </c>
      <c r="E930" s="31">
        <v>2160</v>
      </c>
      <c r="F930" s="39">
        <f ca="1">IMPORT[TT]</f>
        <v>12</v>
      </c>
      <c r="G930" s="31" t="s">
        <v>2076</v>
      </c>
      <c r="H930" s="31" t="s">
        <v>5307</v>
      </c>
      <c r="I930" s="40">
        <v>12</v>
      </c>
      <c r="J930" s="102"/>
      <c r="K930" s="39" t="str">
        <f>IF(IMPORT[[#This Row],[b1]]="","",IMPORT[[#This Row],[b1]]-IMPORT[[#This Row],[a1]])</f>
        <v/>
      </c>
      <c r="L930" s="40">
        <f ca="1">SUM(INDIRECT(IMPORT_VAR[TABLENAME]&amp;"[@a"&amp;$1:$1-1&amp;"]"),INDIRECT(IMPORT_VAR[TABLENAME]&amp;"[@c"&amp;$1:$1-1&amp;"]"))</f>
        <v>12</v>
      </c>
      <c r="M930" s="31"/>
      <c r="N930" s="39" t="str">
        <f>IF(IMPORT[[#This Row],[b2]]="","",IMPORT[[#This Row],[b2]]-IMPORT[[#This Row],[a2]])</f>
        <v/>
      </c>
      <c r="O930" s="40">
        <f ca="1">SUM(INDIRECT(IMPORT_VAR[TABLENAME]&amp;"[@a"&amp;$1:$1-1&amp;"]"),INDIRECT(IMPORT_VAR[TABLENAME]&amp;"[@c"&amp;$1:$1-1&amp;"]"))</f>
        <v>12</v>
      </c>
      <c r="P930" s="33"/>
      <c r="Q930" s="41" t="str">
        <f>IF(IMPORT[[#This Row],[b3]]="","",IMPORT[[#This Row],[b3]]-IMPORT[[#This Row],[a3]])</f>
        <v/>
      </c>
      <c r="R930" s="40">
        <f ca="1">SUM(INDIRECT(IMPORT_VAR[TABLENAME]&amp;"[@a"&amp;$1:$1-1&amp;"]"),INDIRECT(IMPORT_VAR[TABLENAME]&amp;"[@c"&amp;$1:$1-1&amp;"]"))</f>
        <v>12</v>
      </c>
      <c r="S930" s="33"/>
      <c r="T930" s="41" t="str">
        <f>IF(IMPORT[[#This Row],[b4]]="","",IMPORT[[#This Row],[b4]]-IMPORT[[#This Row],[a4]])</f>
        <v/>
      </c>
      <c r="U930" s="40">
        <f ca="1">SUM(INDIRECT(IMPORT_VAR[TABLENAME]&amp;"[@a"&amp;$1:$1-1&amp;"]"),INDIRECT(IMPORT_VAR[TABLENAME]&amp;"[@c"&amp;$1:$1-1&amp;"]"))</f>
        <v>12</v>
      </c>
      <c r="V930" s="41"/>
      <c r="W930" s="31"/>
      <c r="X930" s="39" t="str">
        <f>IF(IMPORT[[#This Row],[b5]]="","",IMPORT[[#This Row],[b5]]-IMPORT[[#This Row],[a5]])</f>
        <v/>
      </c>
      <c r="Y930" s="50">
        <f ca="1">SUM(INDIRECT(IMPORT_VAR[TABLENAME]&amp;"[@a"&amp;$1:$1-1&amp;"]"),INDIRECT(IMPORT_VAR[TABLENAME]&amp;"[@c"&amp;$1:$1-1&amp;"]"))</f>
        <v>12</v>
      </c>
      <c r="Z930" s="51" t="s">
        <v>5695</v>
      </c>
      <c r="AA930" s="51">
        <v>8809</v>
      </c>
      <c r="AB930" s="51"/>
      <c r="AC930" s="51" t="str">
        <f>CONCATENATE(IMPORT[[#This Row],[1]]," ",IMPORT[[#This Row],[2]],IF(IMPORT[[#This Row],[3]]="","",CONCATENATE(" ",IMPORT[[#This Row],[3]])))</f>
        <v>Asahan 8809</v>
      </c>
      <c r="AD930" s="51" t="str">
        <f>CONCATENATE("Import ",IMPORT[[#This Row],[Ket]])</f>
        <v>Import D8</v>
      </c>
      <c r="AE930" s="52">
        <v>2160</v>
      </c>
      <c r="AF930" s="52" t="s">
        <v>5118</v>
      </c>
      <c r="AG930" s="52" t="s">
        <v>5780</v>
      </c>
      <c r="AH930" s="52">
        <f ca="1">IMPORT[[#This Row],[C]]</f>
        <v>12</v>
      </c>
      <c r="AI930" s="126" t="str">
        <f>CONCATENATE(IMPORT[[#This Row],[6]]," ",IMPORT[[#This Row],[7]])</f>
        <v>2160 PCS</v>
      </c>
    </row>
    <row r="931" spans="1:35">
      <c r="A931" s="102">
        <v>929</v>
      </c>
      <c r="B931" s="39">
        <f ca="1">IF(IMPORT[[#This Row],[C]]&lt;1,"",ROW()-2)</f>
        <v>929</v>
      </c>
      <c r="C931" s="57" t="s">
        <v>5322</v>
      </c>
      <c r="D931" s="31" t="s">
        <v>2819</v>
      </c>
      <c r="E931" s="31">
        <v>2160</v>
      </c>
      <c r="F931" s="39">
        <f ca="1">IMPORT[TT]</f>
        <v>10</v>
      </c>
      <c r="G931" s="31" t="s">
        <v>2076</v>
      </c>
      <c r="H931" s="31" t="s">
        <v>5307</v>
      </c>
      <c r="I931" s="40">
        <v>10</v>
      </c>
      <c r="J931" s="102"/>
      <c r="K931" s="39" t="str">
        <f>IF(IMPORT[[#This Row],[b1]]="","",IMPORT[[#This Row],[b1]]-IMPORT[[#This Row],[a1]])</f>
        <v/>
      </c>
      <c r="L931" s="40">
        <f ca="1">SUM(INDIRECT(IMPORT_VAR[TABLENAME]&amp;"[@a"&amp;$1:$1-1&amp;"]"),INDIRECT(IMPORT_VAR[TABLENAME]&amp;"[@c"&amp;$1:$1-1&amp;"]"))</f>
        <v>10</v>
      </c>
      <c r="M931" s="31"/>
      <c r="N931" s="39" t="str">
        <f>IF(IMPORT[[#This Row],[b2]]="","",IMPORT[[#This Row],[b2]]-IMPORT[[#This Row],[a2]])</f>
        <v/>
      </c>
      <c r="O931" s="40">
        <f ca="1">SUM(INDIRECT(IMPORT_VAR[TABLENAME]&amp;"[@a"&amp;$1:$1-1&amp;"]"),INDIRECT(IMPORT_VAR[TABLENAME]&amp;"[@c"&amp;$1:$1-1&amp;"]"))</f>
        <v>10</v>
      </c>
      <c r="P931" s="33"/>
      <c r="Q931" s="41" t="str">
        <f>IF(IMPORT[[#This Row],[b3]]="","",IMPORT[[#This Row],[b3]]-IMPORT[[#This Row],[a3]])</f>
        <v/>
      </c>
      <c r="R931" s="40">
        <f ca="1">SUM(INDIRECT(IMPORT_VAR[TABLENAME]&amp;"[@a"&amp;$1:$1-1&amp;"]"),INDIRECT(IMPORT_VAR[TABLENAME]&amp;"[@c"&amp;$1:$1-1&amp;"]"))</f>
        <v>10</v>
      </c>
      <c r="S931" s="33"/>
      <c r="T931" s="41" t="str">
        <f>IF(IMPORT[[#This Row],[b4]]="","",IMPORT[[#This Row],[b4]]-IMPORT[[#This Row],[a4]])</f>
        <v/>
      </c>
      <c r="U931" s="40">
        <f ca="1">SUM(INDIRECT(IMPORT_VAR[TABLENAME]&amp;"[@a"&amp;$1:$1-1&amp;"]"),INDIRECT(IMPORT_VAR[TABLENAME]&amp;"[@c"&amp;$1:$1-1&amp;"]"))</f>
        <v>10</v>
      </c>
      <c r="V931" s="41"/>
      <c r="W931" s="31"/>
      <c r="X931" s="39" t="str">
        <f>IF(IMPORT[[#This Row],[b5]]="","",IMPORT[[#This Row],[b5]]-IMPORT[[#This Row],[a5]])</f>
        <v/>
      </c>
      <c r="Y931" s="50">
        <f ca="1">SUM(INDIRECT(IMPORT_VAR[TABLENAME]&amp;"[@a"&amp;$1:$1-1&amp;"]"),INDIRECT(IMPORT_VAR[TABLENAME]&amp;"[@c"&amp;$1:$1-1&amp;"]"))</f>
        <v>10</v>
      </c>
      <c r="Z931" s="51" t="s">
        <v>5695</v>
      </c>
      <c r="AA931" s="51" t="s">
        <v>5322</v>
      </c>
      <c r="AB931" s="51"/>
      <c r="AC931" s="51" t="str">
        <f>CONCATENATE(IMPORT[[#This Row],[1]]," ",IMPORT[[#This Row],[2]],IF(IMPORT[[#This Row],[3]]="","",CONCATENATE(" ",IMPORT[[#This Row],[3]])))</f>
        <v>Asahan JR-8988/ 166</v>
      </c>
      <c r="AD931" s="51" t="str">
        <f>CONCATENATE("Import ",IMPORT[[#This Row],[Ket]])</f>
        <v>Import D8</v>
      </c>
      <c r="AE931" s="52">
        <v>2160</v>
      </c>
      <c r="AF931" s="52" t="s">
        <v>5118</v>
      </c>
      <c r="AG931" s="52" t="s">
        <v>5780</v>
      </c>
      <c r="AH931" s="52">
        <f ca="1">IMPORT[[#This Row],[C]]</f>
        <v>10</v>
      </c>
      <c r="AI931" s="126" t="str">
        <f>CONCATENATE(IMPORT[[#This Row],[6]]," ",IMPORT[[#This Row],[7]])</f>
        <v>2160 PCS</v>
      </c>
    </row>
    <row r="932" spans="1:35">
      <c r="A932" s="102">
        <v>930</v>
      </c>
      <c r="B932" s="39">
        <f ca="1">IF(IMPORT[[#This Row],[C]]&lt;1,"",ROW()-2)</f>
        <v>930</v>
      </c>
      <c r="C932" s="57" t="s">
        <v>5300</v>
      </c>
      <c r="D932" s="31" t="s">
        <v>2819</v>
      </c>
      <c r="E932" s="31">
        <v>2160</v>
      </c>
      <c r="F932" s="39">
        <f ca="1">IMPORT[TT]</f>
        <v>10</v>
      </c>
      <c r="G932" s="31" t="s">
        <v>2076</v>
      </c>
      <c r="H932" s="31" t="s">
        <v>5307</v>
      </c>
      <c r="I932" s="40">
        <v>10</v>
      </c>
      <c r="J932" s="102"/>
      <c r="K932" s="39" t="str">
        <f>IF(IMPORT[[#This Row],[b1]]="","",IMPORT[[#This Row],[b1]]-IMPORT[[#This Row],[a1]])</f>
        <v/>
      </c>
      <c r="L932" s="40">
        <f ca="1">SUM(INDIRECT(IMPORT_VAR[TABLENAME]&amp;"[@a"&amp;$1:$1-1&amp;"]"),INDIRECT(IMPORT_VAR[TABLENAME]&amp;"[@c"&amp;$1:$1-1&amp;"]"))</f>
        <v>10</v>
      </c>
      <c r="M932" s="31"/>
      <c r="N932" s="39" t="str">
        <f>IF(IMPORT[[#This Row],[b2]]="","",IMPORT[[#This Row],[b2]]-IMPORT[[#This Row],[a2]])</f>
        <v/>
      </c>
      <c r="O932" s="40">
        <f ca="1">SUM(INDIRECT(IMPORT_VAR[TABLENAME]&amp;"[@a"&amp;$1:$1-1&amp;"]"),INDIRECT(IMPORT_VAR[TABLENAME]&amp;"[@c"&amp;$1:$1-1&amp;"]"))</f>
        <v>10</v>
      </c>
      <c r="P932" s="33"/>
      <c r="Q932" s="41" t="str">
        <f>IF(IMPORT[[#This Row],[b3]]="","",IMPORT[[#This Row],[b3]]-IMPORT[[#This Row],[a3]])</f>
        <v/>
      </c>
      <c r="R932" s="40">
        <f ca="1">SUM(INDIRECT(IMPORT_VAR[TABLENAME]&amp;"[@a"&amp;$1:$1-1&amp;"]"),INDIRECT(IMPORT_VAR[TABLENAME]&amp;"[@c"&amp;$1:$1-1&amp;"]"))</f>
        <v>10</v>
      </c>
      <c r="S932" s="33"/>
      <c r="T932" s="41" t="str">
        <f>IF(IMPORT[[#This Row],[b4]]="","",IMPORT[[#This Row],[b4]]-IMPORT[[#This Row],[a4]])</f>
        <v/>
      </c>
      <c r="U932" s="40">
        <f ca="1">SUM(INDIRECT(IMPORT_VAR[TABLENAME]&amp;"[@a"&amp;$1:$1-1&amp;"]"),INDIRECT(IMPORT_VAR[TABLENAME]&amp;"[@c"&amp;$1:$1-1&amp;"]"))</f>
        <v>10</v>
      </c>
      <c r="V932" s="41"/>
      <c r="W932" s="31"/>
      <c r="X932" s="39" t="str">
        <f>IF(IMPORT[[#This Row],[b5]]="","",IMPORT[[#This Row],[b5]]-IMPORT[[#This Row],[a5]])</f>
        <v/>
      </c>
      <c r="Y932" s="50">
        <f ca="1">SUM(INDIRECT(IMPORT_VAR[TABLENAME]&amp;"[@a"&amp;$1:$1-1&amp;"]"),INDIRECT(IMPORT_VAR[TABLENAME]&amp;"[@c"&amp;$1:$1-1&amp;"]"))</f>
        <v>10</v>
      </c>
      <c r="Z932" s="51" t="s">
        <v>5695</v>
      </c>
      <c r="AA932" s="51" t="s">
        <v>5300</v>
      </c>
      <c r="AB932" s="51"/>
      <c r="AC932" s="51" t="str">
        <f>CONCATENATE(IMPORT[[#This Row],[1]]," ",IMPORT[[#This Row],[2]],IF(IMPORT[[#This Row],[3]]="","",CONCATENATE(" ",IMPORT[[#This Row],[3]])))</f>
        <v>Asahan NO.8807</v>
      </c>
      <c r="AD932" s="51" t="str">
        <f>CONCATENATE("Import ",IMPORT[[#This Row],[Ket]])</f>
        <v>Import D8</v>
      </c>
      <c r="AE932" s="52">
        <v>2160</v>
      </c>
      <c r="AF932" s="52" t="s">
        <v>5118</v>
      </c>
      <c r="AG932" s="52" t="s">
        <v>5780</v>
      </c>
      <c r="AH932" s="52">
        <f ca="1">IMPORT[[#This Row],[C]]</f>
        <v>10</v>
      </c>
      <c r="AI932" s="126" t="str">
        <f>CONCATENATE(IMPORT[[#This Row],[6]]," ",IMPORT[[#This Row],[7]])</f>
        <v>2160 PCS</v>
      </c>
    </row>
    <row r="933" spans="1:35">
      <c r="A933" s="102">
        <v>931</v>
      </c>
      <c r="B933" s="39">
        <f ca="1">IF(IMPORT[[#This Row],[C]]&lt;1,"",ROW()-2)</f>
        <v>931</v>
      </c>
      <c r="C933" s="57" t="s">
        <v>5301</v>
      </c>
      <c r="D933" s="31" t="s">
        <v>2819</v>
      </c>
      <c r="E933" s="31">
        <v>2592</v>
      </c>
      <c r="F933" s="39">
        <f ca="1">IMPORT[TT]</f>
        <v>12</v>
      </c>
      <c r="G933" s="31" t="s">
        <v>2121</v>
      </c>
      <c r="H933" s="31" t="s">
        <v>5307</v>
      </c>
      <c r="I933" s="40">
        <v>12</v>
      </c>
      <c r="J933" s="102"/>
      <c r="K933" s="39" t="str">
        <f>IF(IMPORT[[#This Row],[b1]]="","",IMPORT[[#This Row],[b1]]-IMPORT[[#This Row],[a1]])</f>
        <v/>
      </c>
      <c r="L933" s="40">
        <f ca="1">SUM(INDIRECT(IMPORT_VAR[TABLENAME]&amp;"[@a"&amp;$1:$1-1&amp;"]"),INDIRECT(IMPORT_VAR[TABLENAME]&amp;"[@c"&amp;$1:$1-1&amp;"]"))</f>
        <v>12</v>
      </c>
      <c r="M933" s="31"/>
      <c r="N933" s="39" t="str">
        <f>IF(IMPORT[[#This Row],[b2]]="","",IMPORT[[#This Row],[b2]]-IMPORT[[#This Row],[a2]])</f>
        <v/>
      </c>
      <c r="O933" s="40">
        <f ca="1">SUM(INDIRECT(IMPORT_VAR[TABLENAME]&amp;"[@a"&amp;$1:$1-1&amp;"]"),INDIRECT(IMPORT_VAR[TABLENAME]&amp;"[@c"&amp;$1:$1-1&amp;"]"))</f>
        <v>12</v>
      </c>
      <c r="P933" s="33"/>
      <c r="Q933" s="41" t="str">
        <f>IF(IMPORT[[#This Row],[b3]]="","",IMPORT[[#This Row],[b3]]-IMPORT[[#This Row],[a3]])</f>
        <v/>
      </c>
      <c r="R933" s="40">
        <f ca="1">SUM(INDIRECT(IMPORT_VAR[TABLENAME]&amp;"[@a"&amp;$1:$1-1&amp;"]"),INDIRECT(IMPORT_VAR[TABLENAME]&amp;"[@c"&amp;$1:$1-1&amp;"]"))</f>
        <v>12</v>
      </c>
      <c r="S933" s="33"/>
      <c r="T933" s="41" t="str">
        <f>IF(IMPORT[[#This Row],[b4]]="","",IMPORT[[#This Row],[b4]]-IMPORT[[#This Row],[a4]])</f>
        <v/>
      </c>
      <c r="U933" s="40">
        <f ca="1">SUM(INDIRECT(IMPORT_VAR[TABLENAME]&amp;"[@a"&amp;$1:$1-1&amp;"]"),INDIRECT(IMPORT_VAR[TABLENAME]&amp;"[@c"&amp;$1:$1-1&amp;"]"))</f>
        <v>12</v>
      </c>
      <c r="V933" s="41"/>
      <c r="W933" s="31"/>
      <c r="X933" s="39" t="str">
        <f>IF(IMPORT[[#This Row],[b5]]="","",IMPORT[[#This Row],[b5]]-IMPORT[[#This Row],[a5]])</f>
        <v/>
      </c>
      <c r="Y933" s="50">
        <f ca="1">SUM(INDIRECT(IMPORT_VAR[TABLENAME]&amp;"[@a"&amp;$1:$1-1&amp;"]"),INDIRECT(IMPORT_VAR[TABLENAME]&amp;"[@c"&amp;$1:$1-1&amp;"]"))</f>
        <v>12</v>
      </c>
      <c r="Z933" s="51" t="s">
        <v>5695</v>
      </c>
      <c r="AA933" s="51" t="s">
        <v>5301</v>
      </c>
      <c r="AB933" s="51"/>
      <c r="AC933" s="51" t="str">
        <f>CONCATENATE(IMPORT[[#This Row],[1]]," ",IMPORT[[#This Row],[2]],IF(IMPORT[[#This Row],[3]]="","",CONCATENATE(" ",IMPORT[[#This Row],[3]])))</f>
        <v>Asahan XH8082</v>
      </c>
      <c r="AD933" s="51" t="str">
        <f>CONCATENATE("Import ",IMPORT[[#This Row],[Ket]])</f>
        <v>Import D8</v>
      </c>
      <c r="AE933" s="52">
        <v>2592</v>
      </c>
      <c r="AF933" s="52" t="s">
        <v>5118</v>
      </c>
      <c r="AG933" s="52" t="s">
        <v>5780</v>
      </c>
      <c r="AH933" s="52">
        <f ca="1">IMPORT[[#This Row],[C]]</f>
        <v>12</v>
      </c>
      <c r="AI933" s="126" t="str">
        <f>CONCATENATE(IMPORT[[#This Row],[6]]," ",IMPORT[[#This Row],[7]])</f>
        <v>2592 PCS</v>
      </c>
    </row>
    <row r="934" spans="1:35">
      <c r="A934" s="102">
        <v>932</v>
      </c>
      <c r="B934" s="39">
        <f ca="1">IF(IMPORT[[#This Row],[C]]&lt;1,"",ROW()-2)</f>
        <v>932</v>
      </c>
      <c r="C934" s="57" t="s">
        <v>5302</v>
      </c>
      <c r="D934" s="31" t="s">
        <v>2819</v>
      </c>
      <c r="E934" s="31">
        <v>2016</v>
      </c>
      <c r="F934" s="39">
        <f ca="1">IMPORT[TT]</f>
        <v>3</v>
      </c>
      <c r="G934" s="31" t="s">
        <v>5309</v>
      </c>
      <c r="H934" s="31" t="s">
        <v>5307</v>
      </c>
      <c r="I934" s="40">
        <v>3</v>
      </c>
      <c r="J934" s="102"/>
      <c r="K934" s="39" t="str">
        <f>IF(IMPORT[[#This Row],[b1]]="","",IMPORT[[#This Row],[b1]]-IMPORT[[#This Row],[a1]])</f>
        <v/>
      </c>
      <c r="L934" s="40">
        <f ca="1">SUM(INDIRECT(IMPORT_VAR[TABLENAME]&amp;"[@a"&amp;$1:$1-1&amp;"]"),INDIRECT(IMPORT_VAR[TABLENAME]&amp;"[@c"&amp;$1:$1-1&amp;"]"))</f>
        <v>3</v>
      </c>
      <c r="M934" s="31"/>
      <c r="N934" s="39" t="str">
        <f>IF(IMPORT[[#This Row],[b2]]="","",IMPORT[[#This Row],[b2]]-IMPORT[[#This Row],[a2]])</f>
        <v/>
      </c>
      <c r="O934" s="40">
        <f ca="1">SUM(INDIRECT(IMPORT_VAR[TABLENAME]&amp;"[@a"&amp;$1:$1-1&amp;"]"),INDIRECT(IMPORT_VAR[TABLENAME]&amp;"[@c"&amp;$1:$1-1&amp;"]"))</f>
        <v>3</v>
      </c>
      <c r="P934" s="33"/>
      <c r="Q934" s="41" t="str">
        <f>IF(IMPORT[[#This Row],[b3]]="","",IMPORT[[#This Row],[b3]]-IMPORT[[#This Row],[a3]])</f>
        <v/>
      </c>
      <c r="R934" s="40">
        <f ca="1">SUM(INDIRECT(IMPORT_VAR[TABLENAME]&amp;"[@a"&amp;$1:$1-1&amp;"]"),INDIRECT(IMPORT_VAR[TABLENAME]&amp;"[@c"&amp;$1:$1-1&amp;"]"))</f>
        <v>3</v>
      </c>
      <c r="S934" s="33"/>
      <c r="T934" s="41" t="str">
        <f>IF(IMPORT[[#This Row],[b4]]="","",IMPORT[[#This Row],[b4]]-IMPORT[[#This Row],[a4]])</f>
        <v/>
      </c>
      <c r="U934" s="40">
        <f ca="1">SUM(INDIRECT(IMPORT_VAR[TABLENAME]&amp;"[@a"&amp;$1:$1-1&amp;"]"),INDIRECT(IMPORT_VAR[TABLENAME]&amp;"[@c"&amp;$1:$1-1&amp;"]"))</f>
        <v>3</v>
      </c>
      <c r="V934" s="41"/>
      <c r="W934" s="31"/>
      <c r="X934" s="39" t="str">
        <f>IF(IMPORT[[#This Row],[b5]]="","",IMPORT[[#This Row],[b5]]-IMPORT[[#This Row],[a5]])</f>
        <v/>
      </c>
      <c r="Y934" s="50">
        <f ca="1">SUM(INDIRECT(IMPORT_VAR[TABLENAME]&amp;"[@a"&amp;$1:$1-1&amp;"]"),INDIRECT(IMPORT_VAR[TABLENAME]&amp;"[@c"&amp;$1:$1-1&amp;"]"))</f>
        <v>3</v>
      </c>
      <c r="Z934" s="51" t="s">
        <v>5695</v>
      </c>
      <c r="AA934" s="51" t="s">
        <v>5302</v>
      </c>
      <c r="AB934" s="51"/>
      <c r="AC934" s="51" t="str">
        <f>CONCATENATE(IMPORT[[#This Row],[1]]," ",IMPORT[[#This Row],[2]],IF(IMPORT[[#This Row],[3]]="","",CONCATENATE(" ",IMPORT[[#This Row],[3]])))</f>
        <v>Asahan TR-3006</v>
      </c>
      <c r="AD934" s="51" t="str">
        <f>CONCATENATE("Import ",IMPORT[[#This Row],[Ket]])</f>
        <v>Import D8</v>
      </c>
      <c r="AE934" s="52">
        <v>2016</v>
      </c>
      <c r="AF934" s="52" t="s">
        <v>5118</v>
      </c>
      <c r="AG934" s="52" t="s">
        <v>5780</v>
      </c>
      <c r="AH934" s="52">
        <f ca="1">IMPORT[[#This Row],[C]]</f>
        <v>3</v>
      </c>
      <c r="AI934" s="126" t="str">
        <f>CONCATENATE(IMPORT[[#This Row],[6]]," ",IMPORT[[#This Row],[7]])</f>
        <v>2016 PCS</v>
      </c>
    </row>
    <row r="935" spans="1:35">
      <c r="A935" s="102">
        <v>933</v>
      </c>
      <c r="B935" s="39" t="str">
        <f ca="1">IF(IMPORT[[#This Row],[C]]&lt;1,"",ROW()-2)</f>
        <v/>
      </c>
      <c r="C935" s="57">
        <v>390</v>
      </c>
      <c r="D935" s="31" t="s">
        <v>2819</v>
      </c>
      <c r="E935" s="31">
        <v>2160</v>
      </c>
      <c r="F935" s="39">
        <f ca="1">IMPORT[TT]</f>
        <v>0</v>
      </c>
      <c r="G935" s="31" t="s">
        <v>2076</v>
      </c>
      <c r="H935" s="31" t="s">
        <v>5307</v>
      </c>
      <c r="I935" s="40">
        <v>0</v>
      </c>
      <c r="J935" s="31"/>
      <c r="K935" s="39" t="str">
        <f>IF(IMPORT[[#This Row],[b1]]="","",IMPORT[[#This Row],[b1]]-IMPORT[[#This Row],[a1]])</f>
        <v/>
      </c>
      <c r="L935" s="40">
        <f ca="1">SUM(INDIRECT(IMPORT_VAR[TABLENAME]&amp;"[@a"&amp;$1:$1-1&amp;"]"),INDIRECT(IMPORT_VAR[TABLENAME]&amp;"[@c"&amp;$1:$1-1&amp;"]"))</f>
        <v>0</v>
      </c>
      <c r="M935" s="31"/>
      <c r="N935" s="39" t="str">
        <f>IF(IMPORT[[#This Row],[b2]]="","",IMPORT[[#This Row],[b2]]-IMPORT[[#This Row],[a2]])</f>
        <v/>
      </c>
      <c r="O935" s="40">
        <f ca="1">SUM(INDIRECT(IMPORT_VAR[TABLENAME]&amp;"[@a"&amp;$1:$1-1&amp;"]"),INDIRECT(IMPORT_VAR[TABLENAME]&amp;"[@c"&amp;$1:$1-1&amp;"]"))</f>
        <v>0</v>
      </c>
      <c r="P935" s="33"/>
      <c r="Q935" s="41" t="str">
        <f>IF(IMPORT[[#This Row],[b3]]="","",IMPORT[[#This Row],[b3]]-IMPORT[[#This Row],[a3]])</f>
        <v/>
      </c>
      <c r="R935" s="40">
        <f ca="1">SUM(INDIRECT(IMPORT_VAR[TABLENAME]&amp;"[@a"&amp;$1:$1-1&amp;"]"),INDIRECT(IMPORT_VAR[TABLENAME]&amp;"[@c"&amp;$1:$1-1&amp;"]"))</f>
        <v>0</v>
      </c>
      <c r="S935" s="33"/>
      <c r="T935" s="41" t="str">
        <f>IF(IMPORT[[#This Row],[b4]]="","",IMPORT[[#This Row],[b4]]-IMPORT[[#This Row],[a4]])</f>
        <v/>
      </c>
      <c r="U935" s="40">
        <f ca="1">SUM(INDIRECT(IMPORT_VAR[TABLENAME]&amp;"[@a"&amp;$1:$1-1&amp;"]"),INDIRECT(IMPORT_VAR[TABLENAME]&amp;"[@c"&amp;$1:$1-1&amp;"]"))</f>
        <v>0</v>
      </c>
      <c r="V935" s="41"/>
      <c r="W935" s="31"/>
      <c r="X935" s="39" t="str">
        <f>IF(IMPORT[[#This Row],[b5]]="","",IMPORT[[#This Row],[b5]]-IMPORT[[#This Row],[a5]])</f>
        <v/>
      </c>
      <c r="Y935" s="50">
        <f ca="1">SUM(INDIRECT(IMPORT_VAR[TABLENAME]&amp;"[@a"&amp;$1:$1-1&amp;"]"),INDIRECT(IMPORT_VAR[TABLENAME]&amp;"[@c"&amp;$1:$1-1&amp;"]"))</f>
        <v>0</v>
      </c>
      <c r="Z935" s="51" t="s">
        <v>5695</v>
      </c>
      <c r="AA935" s="51">
        <v>390</v>
      </c>
      <c r="AB935" s="51"/>
      <c r="AC935" s="51" t="str">
        <f>CONCATENATE(IMPORT[[#This Row],[1]]," ",IMPORT[[#This Row],[2]],IF(IMPORT[[#This Row],[3]]="","",CONCATENATE(" ",IMPORT[[#This Row],[3]])))</f>
        <v>Asahan 390</v>
      </c>
      <c r="AD935" s="51" t="str">
        <f>CONCATENATE("Import ",IMPORT[[#This Row],[Ket]])</f>
        <v>Import D8</v>
      </c>
      <c r="AE935" s="52">
        <v>2160</v>
      </c>
      <c r="AF935" s="52" t="s">
        <v>5118</v>
      </c>
      <c r="AG935" s="52" t="s">
        <v>5780</v>
      </c>
      <c r="AH935" s="52">
        <f ca="1">IMPORT[[#This Row],[C]]</f>
        <v>0</v>
      </c>
      <c r="AI935" s="126" t="str">
        <f>CONCATENATE(IMPORT[[#This Row],[6]]," ",IMPORT[[#This Row],[7]])</f>
        <v>2160 PCS</v>
      </c>
    </row>
    <row r="936" spans="1:35">
      <c r="A936" s="102">
        <v>934</v>
      </c>
      <c r="B936" s="39">
        <f ca="1">IF(IMPORT[[#This Row],[C]]&lt;1,"",ROW()-2)</f>
        <v>934</v>
      </c>
      <c r="C936" s="57" t="s">
        <v>5303</v>
      </c>
      <c r="D936" s="31" t="s">
        <v>2771</v>
      </c>
      <c r="E936" s="31">
        <v>1200</v>
      </c>
      <c r="F936" s="39">
        <f ca="1">IMPORT[TT]</f>
        <v>1</v>
      </c>
      <c r="G936" s="31"/>
      <c r="H936" s="31" t="s">
        <v>5307</v>
      </c>
      <c r="I936" s="40">
        <v>1</v>
      </c>
      <c r="J936" s="31"/>
      <c r="K936" s="39" t="str">
        <f>IF(IMPORT[[#This Row],[b1]]="","",IMPORT[[#This Row],[b1]]-IMPORT[[#This Row],[a1]])</f>
        <v/>
      </c>
      <c r="L936" s="40">
        <f ca="1">SUM(INDIRECT(IMPORT_VAR[TABLENAME]&amp;"[@a"&amp;$1:$1-1&amp;"]"),INDIRECT(IMPORT_VAR[TABLENAME]&amp;"[@c"&amp;$1:$1-1&amp;"]"))</f>
        <v>1</v>
      </c>
      <c r="M936" s="31"/>
      <c r="N936" s="39" t="str">
        <f>IF(IMPORT[[#This Row],[b2]]="","",IMPORT[[#This Row],[b2]]-IMPORT[[#This Row],[a2]])</f>
        <v/>
      </c>
      <c r="O936" s="40">
        <f ca="1">SUM(INDIRECT(IMPORT_VAR[TABLENAME]&amp;"[@a"&amp;$1:$1-1&amp;"]"),INDIRECT(IMPORT_VAR[TABLENAME]&amp;"[@c"&amp;$1:$1-1&amp;"]"))</f>
        <v>1</v>
      </c>
      <c r="P936" s="33"/>
      <c r="Q936" s="41" t="str">
        <f>IF(IMPORT[[#This Row],[b3]]="","",IMPORT[[#This Row],[b3]]-IMPORT[[#This Row],[a3]])</f>
        <v/>
      </c>
      <c r="R936" s="40">
        <f ca="1">SUM(INDIRECT(IMPORT_VAR[TABLENAME]&amp;"[@a"&amp;$1:$1-1&amp;"]"),INDIRECT(IMPORT_VAR[TABLENAME]&amp;"[@c"&amp;$1:$1-1&amp;"]"))</f>
        <v>1</v>
      </c>
      <c r="S936" s="33"/>
      <c r="T936" s="41" t="str">
        <f>IF(IMPORT[[#This Row],[b4]]="","",IMPORT[[#This Row],[b4]]-IMPORT[[#This Row],[a4]])</f>
        <v/>
      </c>
      <c r="U936" s="40">
        <f ca="1">SUM(INDIRECT(IMPORT_VAR[TABLENAME]&amp;"[@a"&amp;$1:$1-1&amp;"]"),INDIRECT(IMPORT_VAR[TABLENAME]&amp;"[@c"&amp;$1:$1-1&amp;"]"))</f>
        <v>1</v>
      </c>
      <c r="V936" s="41"/>
      <c r="W936" s="31"/>
      <c r="X936" s="39" t="str">
        <f>IF(IMPORT[[#This Row],[b5]]="","",IMPORT[[#This Row],[b5]]-IMPORT[[#This Row],[a5]])</f>
        <v/>
      </c>
      <c r="Y936" s="50">
        <f ca="1">SUM(INDIRECT(IMPORT_VAR[TABLENAME]&amp;"[@a"&amp;$1:$1-1&amp;"]"),INDIRECT(IMPORT_VAR[TABLENAME]&amp;"[@c"&amp;$1:$1-1&amp;"]"))</f>
        <v>1</v>
      </c>
      <c r="Z936" s="51" t="s">
        <v>5699</v>
      </c>
      <c r="AA936" s="52" t="s">
        <v>5303</v>
      </c>
      <c r="AB936" s="51"/>
      <c r="AC936" s="51" t="str">
        <f>CONCATENATE(IMPORT[[#This Row],[1]]," ",IMPORT[[#This Row],[2]],IF(IMPORT[[#This Row],[3]]="","",CONCATENATE(" ",IMPORT[[#This Row],[3]])))</f>
        <v>Garisan ZH-243</v>
      </c>
      <c r="AD936" s="51" t="str">
        <f>CONCATENATE("Import ",IMPORT[[#This Row],[Ket]])</f>
        <v>Import D8</v>
      </c>
      <c r="AE936" s="52">
        <v>1200</v>
      </c>
      <c r="AF936" s="52" t="s">
        <v>5118</v>
      </c>
      <c r="AG936" s="52" t="s">
        <v>5780</v>
      </c>
      <c r="AH936" s="52">
        <f ca="1">IMPORT[[#This Row],[C]]</f>
        <v>1</v>
      </c>
      <c r="AI936" s="126" t="str">
        <f>CONCATENATE(IMPORT[[#This Row],[6]]," ",IMPORT[[#This Row],[7]])</f>
        <v>1200 PCS</v>
      </c>
    </row>
    <row r="937" spans="1:35">
      <c r="A937" s="102">
        <v>935</v>
      </c>
      <c r="B937" s="39">
        <f ca="1">IF(IMPORT[[#This Row],[C]]&lt;1,"",ROW()-2)</f>
        <v>935</v>
      </c>
      <c r="C937" s="57" t="s">
        <v>5304</v>
      </c>
      <c r="D937" s="31" t="s">
        <v>2771</v>
      </c>
      <c r="E937" s="31">
        <v>1600</v>
      </c>
      <c r="F937" s="39">
        <f ca="1">IMPORT[TT]</f>
        <v>1</v>
      </c>
      <c r="G937" s="31"/>
      <c r="H937" s="31" t="s">
        <v>5307</v>
      </c>
      <c r="I937" s="40">
        <v>1</v>
      </c>
      <c r="J937" s="31"/>
      <c r="K937" s="39" t="str">
        <f>IF(IMPORT[[#This Row],[b1]]="","",IMPORT[[#This Row],[b1]]-IMPORT[[#This Row],[a1]])</f>
        <v/>
      </c>
      <c r="L937" s="40">
        <f ca="1">SUM(INDIRECT(IMPORT_VAR[TABLENAME]&amp;"[@a"&amp;$1:$1-1&amp;"]"),INDIRECT(IMPORT_VAR[TABLENAME]&amp;"[@c"&amp;$1:$1-1&amp;"]"))</f>
        <v>1</v>
      </c>
      <c r="M937" s="31"/>
      <c r="N937" s="39" t="str">
        <f>IF(IMPORT[[#This Row],[b2]]="","",IMPORT[[#This Row],[b2]]-IMPORT[[#This Row],[a2]])</f>
        <v/>
      </c>
      <c r="O937" s="40">
        <f ca="1">SUM(INDIRECT(IMPORT_VAR[TABLENAME]&amp;"[@a"&amp;$1:$1-1&amp;"]"),INDIRECT(IMPORT_VAR[TABLENAME]&amp;"[@c"&amp;$1:$1-1&amp;"]"))</f>
        <v>1</v>
      </c>
      <c r="P937" s="33"/>
      <c r="Q937" s="41" t="str">
        <f>IF(IMPORT[[#This Row],[b3]]="","",IMPORT[[#This Row],[b3]]-IMPORT[[#This Row],[a3]])</f>
        <v/>
      </c>
      <c r="R937" s="40">
        <f ca="1">SUM(INDIRECT(IMPORT_VAR[TABLENAME]&amp;"[@a"&amp;$1:$1-1&amp;"]"),INDIRECT(IMPORT_VAR[TABLENAME]&amp;"[@c"&amp;$1:$1-1&amp;"]"))</f>
        <v>1</v>
      </c>
      <c r="S937" s="33"/>
      <c r="T937" s="41" t="str">
        <f>IF(IMPORT[[#This Row],[b4]]="","",IMPORT[[#This Row],[b4]]-IMPORT[[#This Row],[a4]])</f>
        <v/>
      </c>
      <c r="U937" s="40">
        <f ca="1">SUM(INDIRECT(IMPORT_VAR[TABLENAME]&amp;"[@a"&amp;$1:$1-1&amp;"]"),INDIRECT(IMPORT_VAR[TABLENAME]&amp;"[@c"&amp;$1:$1-1&amp;"]"))</f>
        <v>1</v>
      </c>
      <c r="V937" s="41"/>
      <c r="W937" s="31"/>
      <c r="X937" s="39" t="str">
        <f>IF(IMPORT[[#This Row],[b5]]="","",IMPORT[[#This Row],[b5]]-IMPORT[[#This Row],[a5]])</f>
        <v/>
      </c>
      <c r="Y937" s="50">
        <f ca="1">SUM(INDIRECT(IMPORT_VAR[TABLENAME]&amp;"[@a"&amp;$1:$1-1&amp;"]"),INDIRECT(IMPORT_VAR[TABLENAME]&amp;"[@c"&amp;$1:$1-1&amp;"]"))</f>
        <v>1</v>
      </c>
      <c r="Z937" s="51" t="s">
        <v>5699</v>
      </c>
      <c r="AA937" s="52" t="s">
        <v>5304</v>
      </c>
      <c r="AB937" s="51"/>
      <c r="AC937" s="51" t="str">
        <f>CONCATENATE(IMPORT[[#This Row],[1]]," ",IMPORT[[#This Row],[2]],IF(IMPORT[[#This Row],[3]]="","",CONCATENATE(" ",IMPORT[[#This Row],[3]])))</f>
        <v>Garisan ZH-248</v>
      </c>
      <c r="AD937" s="51" t="str">
        <f>CONCATENATE("Import ",IMPORT[[#This Row],[Ket]])</f>
        <v>Import D8</v>
      </c>
      <c r="AE937" s="52">
        <v>1600</v>
      </c>
      <c r="AF937" s="52" t="s">
        <v>5118</v>
      </c>
      <c r="AG937" s="52" t="s">
        <v>5780</v>
      </c>
      <c r="AH937" s="52">
        <f ca="1">IMPORT[[#This Row],[C]]</f>
        <v>1</v>
      </c>
      <c r="AI937" s="126" t="str">
        <f>CONCATENATE(IMPORT[[#This Row],[6]]," ",IMPORT[[#This Row],[7]])</f>
        <v>1600 PCS</v>
      </c>
    </row>
    <row r="938" spans="1:35">
      <c r="A938" s="102">
        <v>936</v>
      </c>
      <c r="B938" s="39">
        <f ca="1">IF(IMPORT[[#This Row],[C]]&lt;1,"",ROW()-2)</f>
        <v>936</v>
      </c>
      <c r="C938" s="57" t="s">
        <v>5306</v>
      </c>
      <c r="D938" s="31" t="s">
        <v>2771</v>
      </c>
      <c r="E938" s="31">
        <v>1920</v>
      </c>
      <c r="F938" s="39">
        <f ca="1">IMPORT[TT]</f>
        <v>2</v>
      </c>
      <c r="G938" s="31"/>
      <c r="H938" s="31" t="s">
        <v>5307</v>
      </c>
      <c r="I938" s="40">
        <v>2</v>
      </c>
      <c r="J938" s="31"/>
      <c r="K938" s="39" t="str">
        <f>IF(IMPORT[[#This Row],[b1]]="","",IMPORT[[#This Row],[b1]]-IMPORT[[#This Row],[a1]])</f>
        <v/>
      </c>
      <c r="L938" s="40">
        <f ca="1">SUM(INDIRECT(IMPORT_VAR[TABLENAME]&amp;"[@a"&amp;$1:$1-1&amp;"]"),INDIRECT(IMPORT_VAR[TABLENAME]&amp;"[@c"&amp;$1:$1-1&amp;"]"))</f>
        <v>2</v>
      </c>
      <c r="M938" s="31"/>
      <c r="N938" s="39" t="str">
        <f>IF(IMPORT[[#This Row],[b2]]="","",IMPORT[[#This Row],[b2]]-IMPORT[[#This Row],[a2]])</f>
        <v/>
      </c>
      <c r="O938" s="40">
        <f ca="1">SUM(INDIRECT(IMPORT_VAR[TABLENAME]&amp;"[@a"&amp;$1:$1-1&amp;"]"),INDIRECT(IMPORT_VAR[TABLENAME]&amp;"[@c"&amp;$1:$1-1&amp;"]"))</f>
        <v>2</v>
      </c>
      <c r="P938" s="33"/>
      <c r="Q938" s="41" t="str">
        <f>IF(IMPORT[[#This Row],[b3]]="","",IMPORT[[#This Row],[b3]]-IMPORT[[#This Row],[a3]])</f>
        <v/>
      </c>
      <c r="R938" s="40">
        <f ca="1">SUM(INDIRECT(IMPORT_VAR[TABLENAME]&amp;"[@a"&amp;$1:$1-1&amp;"]"),INDIRECT(IMPORT_VAR[TABLENAME]&amp;"[@c"&amp;$1:$1-1&amp;"]"))</f>
        <v>2</v>
      </c>
      <c r="S938" s="33"/>
      <c r="T938" s="41" t="str">
        <f>IF(IMPORT[[#This Row],[b4]]="","",IMPORT[[#This Row],[b4]]-IMPORT[[#This Row],[a4]])</f>
        <v/>
      </c>
      <c r="U938" s="40">
        <f ca="1">SUM(INDIRECT(IMPORT_VAR[TABLENAME]&amp;"[@a"&amp;$1:$1-1&amp;"]"),INDIRECT(IMPORT_VAR[TABLENAME]&amp;"[@c"&amp;$1:$1-1&amp;"]"))</f>
        <v>2</v>
      </c>
      <c r="V938" s="41"/>
      <c r="W938" s="31"/>
      <c r="X938" s="39" t="str">
        <f>IF(IMPORT[[#This Row],[b5]]="","",IMPORT[[#This Row],[b5]]-IMPORT[[#This Row],[a5]])</f>
        <v/>
      </c>
      <c r="Y938" s="50">
        <f ca="1">SUM(INDIRECT(IMPORT_VAR[TABLENAME]&amp;"[@a"&amp;$1:$1-1&amp;"]"),INDIRECT(IMPORT_VAR[TABLENAME]&amp;"[@c"&amp;$1:$1-1&amp;"]"))</f>
        <v>2</v>
      </c>
      <c r="Z938" s="51" t="s">
        <v>5699</v>
      </c>
      <c r="AA938" s="51" t="s">
        <v>5306</v>
      </c>
      <c r="AB938" s="51"/>
      <c r="AC938" s="51" t="str">
        <f>CONCATENATE(IMPORT[[#This Row],[1]]," ",IMPORT[[#This Row],[2]],IF(IMPORT[[#This Row],[3]]="","",CONCATENATE(" ",IMPORT[[#This Row],[3]])))</f>
        <v>Garisan ZH-251</v>
      </c>
      <c r="AD938" s="51" t="str">
        <f>CONCATENATE("Import ",IMPORT[[#This Row],[Ket]])</f>
        <v>Import D8</v>
      </c>
      <c r="AE938" s="52">
        <v>1920</v>
      </c>
      <c r="AF938" s="52" t="s">
        <v>5118</v>
      </c>
      <c r="AG938" s="52" t="s">
        <v>5780</v>
      </c>
      <c r="AH938" s="52">
        <f ca="1">IMPORT[[#This Row],[C]]</f>
        <v>2</v>
      </c>
      <c r="AI938" s="126" t="str">
        <f>CONCATENATE(IMPORT[[#This Row],[6]]," ",IMPORT[[#This Row],[7]])</f>
        <v>1920 PCS</v>
      </c>
    </row>
    <row r="939" spans="1:35">
      <c r="A939" s="102">
        <v>937</v>
      </c>
      <c r="B939" s="39">
        <f ca="1">IF(IMPORT[[#This Row],[C]]&lt;1,"",ROW()-2)</f>
        <v>937</v>
      </c>
      <c r="C939" s="57" t="s">
        <v>5297</v>
      </c>
      <c r="D939" s="31" t="s">
        <v>5298</v>
      </c>
      <c r="E939" s="31">
        <v>576</v>
      </c>
      <c r="F939" s="39">
        <f ca="1">IMPORT[TT]</f>
        <v>15</v>
      </c>
      <c r="G939" s="31"/>
      <c r="H939" s="31" t="s">
        <v>5437</v>
      </c>
      <c r="I939" s="40">
        <v>15</v>
      </c>
      <c r="J939" s="31"/>
      <c r="K939" s="39" t="str">
        <f>IF(IMPORT[[#This Row],[b1]]="","",IMPORT[[#This Row],[b1]]-IMPORT[[#This Row],[a1]])</f>
        <v/>
      </c>
      <c r="L939" s="40">
        <f ca="1">SUM(INDIRECT(IMPORT_VAR[TABLENAME]&amp;"[@a"&amp;$1:$1-1&amp;"]"),INDIRECT(IMPORT_VAR[TABLENAME]&amp;"[@c"&amp;$1:$1-1&amp;"]"))</f>
        <v>15</v>
      </c>
      <c r="M939" s="31"/>
      <c r="N939" s="39" t="str">
        <f>IF(IMPORT[[#This Row],[b2]]="","",IMPORT[[#This Row],[b2]]-IMPORT[[#This Row],[a2]])</f>
        <v/>
      </c>
      <c r="O939" s="40">
        <f ca="1">SUM(INDIRECT(IMPORT_VAR[TABLENAME]&amp;"[@a"&amp;$1:$1-1&amp;"]"),INDIRECT(IMPORT_VAR[TABLENAME]&amp;"[@c"&amp;$1:$1-1&amp;"]"))</f>
        <v>15</v>
      </c>
      <c r="P939" s="33"/>
      <c r="Q939" s="41" t="str">
        <f>IF(IMPORT[[#This Row],[b3]]="","",IMPORT[[#This Row],[b3]]-IMPORT[[#This Row],[a3]])</f>
        <v/>
      </c>
      <c r="R939" s="40">
        <f ca="1">SUM(INDIRECT(IMPORT_VAR[TABLENAME]&amp;"[@a"&amp;$1:$1-1&amp;"]"),INDIRECT(IMPORT_VAR[TABLENAME]&amp;"[@c"&amp;$1:$1-1&amp;"]"))</f>
        <v>15</v>
      </c>
      <c r="S939" s="33"/>
      <c r="T939" s="41" t="str">
        <f>IF(IMPORT[[#This Row],[b4]]="","",IMPORT[[#This Row],[b4]]-IMPORT[[#This Row],[a4]])</f>
        <v/>
      </c>
      <c r="U939" s="40">
        <f ca="1">SUM(INDIRECT(IMPORT_VAR[TABLENAME]&amp;"[@a"&amp;$1:$1-1&amp;"]"),INDIRECT(IMPORT_VAR[TABLENAME]&amp;"[@c"&amp;$1:$1-1&amp;"]"))</f>
        <v>15</v>
      </c>
      <c r="V939" s="41"/>
      <c r="W939" s="31"/>
      <c r="X939" s="39" t="str">
        <f>IF(IMPORT[[#This Row],[b5]]="","",IMPORT[[#This Row],[b5]]-IMPORT[[#This Row],[a5]])</f>
        <v/>
      </c>
      <c r="Y939" s="50">
        <f ca="1">SUM(INDIRECT(IMPORT_VAR[TABLENAME]&amp;"[@a"&amp;$1:$1-1&amp;"]"),INDIRECT(IMPORT_VAR[TABLENAME]&amp;"[@c"&amp;$1:$1-1&amp;"]"))</f>
        <v>15</v>
      </c>
      <c r="Z939" s="51" t="s">
        <v>5719</v>
      </c>
      <c r="AA939" s="51" t="s">
        <v>5297</v>
      </c>
      <c r="AB939" s="51"/>
      <c r="AC939" s="51" t="str">
        <f>CONCATENATE(IMPORT[[#This Row],[1]]," ",IMPORT[[#This Row],[2]],IF(IMPORT[[#This Row],[3]]="","",CONCATENATE(" ",IMPORT[[#This Row],[3]])))</f>
        <v>Refill Pen GR-088</v>
      </c>
      <c r="AD939" s="51" t="str">
        <f>CONCATENATE("Import ",IMPORT[[#This Row],[Ket]])</f>
        <v>Import D9</v>
      </c>
      <c r="AE939" s="52">
        <v>576</v>
      </c>
      <c r="AF939" s="52" t="s">
        <v>5118</v>
      </c>
      <c r="AG939" s="52" t="s">
        <v>5780</v>
      </c>
      <c r="AH939" s="52">
        <f ca="1">IMPORT[[#This Row],[C]]</f>
        <v>15</v>
      </c>
      <c r="AI939" s="126" t="str">
        <f>CONCATENATE(IMPORT[[#This Row],[6]]," ",IMPORT[[#This Row],[7]])</f>
        <v>576 PCS</v>
      </c>
    </row>
    <row r="940" spans="1:35">
      <c r="A940" s="102">
        <v>938</v>
      </c>
      <c r="B940" s="39">
        <f ca="1">IF(IMPORT[[#This Row],[C]]&lt;1,"",ROW()-2)</f>
        <v>938</v>
      </c>
      <c r="C940" s="57" t="s">
        <v>5299</v>
      </c>
      <c r="D940" s="31" t="s">
        <v>5298</v>
      </c>
      <c r="E940" s="31">
        <v>576</v>
      </c>
      <c r="F940" s="39">
        <f ca="1">IMPORT[TT]</f>
        <v>16</v>
      </c>
      <c r="G940" s="31"/>
      <c r="H940" s="31" t="s">
        <v>5437</v>
      </c>
      <c r="I940" s="40">
        <v>16</v>
      </c>
      <c r="J940" s="31"/>
      <c r="K940" s="39" t="str">
        <f>IF(IMPORT[[#This Row],[b1]]="","",IMPORT[[#This Row],[b1]]-IMPORT[[#This Row],[a1]])</f>
        <v/>
      </c>
      <c r="L940" s="40">
        <f ca="1">SUM(INDIRECT(IMPORT_VAR[TABLENAME]&amp;"[@a"&amp;$1:$1-1&amp;"]"),INDIRECT(IMPORT_VAR[TABLENAME]&amp;"[@c"&amp;$1:$1-1&amp;"]"))</f>
        <v>16</v>
      </c>
      <c r="M940" s="31"/>
      <c r="N940" s="39" t="str">
        <f>IF(IMPORT[[#This Row],[b2]]="","",IMPORT[[#This Row],[b2]]-IMPORT[[#This Row],[a2]])</f>
        <v/>
      </c>
      <c r="O940" s="40">
        <f ca="1">SUM(INDIRECT(IMPORT_VAR[TABLENAME]&amp;"[@a"&amp;$1:$1-1&amp;"]"),INDIRECT(IMPORT_VAR[TABLENAME]&amp;"[@c"&amp;$1:$1-1&amp;"]"))</f>
        <v>16</v>
      </c>
      <c r="P940" s="33"/>
      <c r="Q940" s="41" t="str">
        <f>IF(IMPORT[[#This Row],[b3]]="","",IMPORT[[#This Row],[b3]]-IMPORT[[#This Row],[a3]])</f>
        <v/>
      </c>
      <c r="R940" s="40">
        <f ca="1">SUM(INDIRECT(IMPORT_VAR[TABLENAME]&amp;"[@a"&amp;$1:$1-1&amp;"]"),INDIRECT(IMPORT_VAR[TABLENAME]&amp;"[@c"&amp;$1:$1-1&amp;"]"))</f>
        <v>16</v>
      </c>
      <c r="S940" s="33"/>
      <c r="T940" s="41" t="str">
        <f>IF(IMPORT[[#This Row],[b4]]="","",IMPORT[[#This Row],[b4]]-IMPORT[[#This Row],[a4]])</f>
        <v/>
      </c>
      <c r="U940" s="40">
        <f ca="1">SUM(INDIRECT(IMPORT_VAR[TABLENAME]&amp;"[@a"&amp;$1:$1-1&amp;"]"),INDIRECT(IMPORT_VAR[TABLENAME]&amp;"[@c"&amp;$1:$1-1&amp;"]"))</f>
        <v>16</v>
      </c>
      <c r="V940" s="41"/>
      <c r="W940" s="31"/>
      <c r="X940" s="39" t="str">
        <f>IF(IMPORT[[#This Row],[b5]]="","",IMPORT[[#This Row],[b5]]-IMPORT[[#This Row],[a5]])</f>
        <v/>
      </c>
      <c r="Y940" s="50">
        <f ca="1">SUM(INDIRECT(IMPORT_VAR[TABLENAME]&amp;"[@a"&amp;$1:$1-1&amp;"]"),INDIRECT(IMPORT_VAR[TABLENAME]&amp;"[@c"&amp;$1:$1-1&amp;"]"))</f>
        <v>16</v>
      </c>
      <c r="Z940" s="52" t="s">
        <v>5719</v>
      </c>
      <c r="AA940" s="51" t="s">
        <v>5299</v>
      </c>
      <c r="AB940" s="51"/>
      <c r="AC940" s="51" t="str">
        <f>CONCATENATE(IMPORT[[#This Row],[1]]," ",IMPORT[[#This Row],[2]],IF(IMPORT[[#This Row],[3]]="","",CONCATENATE(" ",IMPORT[[#This Row],[3]])))</f>
        <v>Refill Pen GR-089</v>
      </c>
      <c r="AD940" s="52" t="str">
        <f>CONCATENATE("Import ",IMPORT[[#This Row],[Ket]])</f>
        <v>Import D9</v>
      </c>
      <c r="AE940" s="52">
        <v>576</v>
      </c>
      <c r="AF940" s="52" t="s">
        <v>5118</v>
      </c>
      <c r="AG940" s="52" t="s">
        <v>5780</v>
      </c>
      <c r="AH940" s="52">
        <f ca="1">IMPORT[[#This Row],[C]]</f>
        <v>16</v>
      </c>
      <c r="AI940" s="126" t="str">
        <f>CONCATENATE(IMPORT[[#This Row],[6]]," ",IMPORT[[#This Row],[7]])</f>
        <v>576 PCS</v>
      </c>
    </row>
    <row r="941" spans="1:35">
      <c r="A941" s="102">
        <v>939</v>
      </c>
      <c r="B941" s="39">
        <f ca="1">IF(IMPORT[[#This Row],[C]]&lt;1,"",ROW()-2)</f>
        <v>939</v>
      </c>
      <c r="C941" s="57" t="s">
        <v>3362</v>
      </c>
      <c r="D941" s="31" t="s">
        <v>5298</v>
      </c>
      <c r="E941" s="31">
        <v>576</v>
      </c>
      <c r="F941" s="39">
        <f ca="1">IMPORT[TT]</f>
        <v>22</v>
      </c>
      <c r="G941" s="31"/>
      <c r="H941" s="31" t="s">
        <v>5437</v>
      </c>
      <c r="I941" s="40">
        <v>22</v>
      </c>
      <c r="J941" s="31"/>
      <c r="K941" s="39" t="str">
        <f>IF(IMPORT[[#This Row],[b1]]="","",IMPORT[[#This Row],[b1]]-IMPORT[[#This Row],[a1]])</f>
        <v/>
      </c>
      <c r="L941" s="40">
        <f ca="1">SUM(INDIRECT(IMPORT_VAR[TABLENAME]&amp;"[@a"&amp;$1:$1-1&amp;"]"),INDIRECT(IMPORT_VAR[TABLENAME]&amp;"[@c"&amp;$1:$1-1&amp;"]"))</f>
        <v>22</v>
      </c>
      <c r="M941" s="31"/>
      <c r="N941" s="39" t="str">
        <f>IF(IMPORT[[#This Row],[b2]]="","",IMPORT[[#This Row],[b2]]-IMPORT[[#This Row],[a2]])</f>
        <v/>
      </c>
      <c r="O941" s="40">
        <f ca="1">SUM(INDIRECT(IMPORT_VAR[TABLENAME]&amp;"[@a"&amp;$1:$1-1&amp;"]"),INDIRECT(IMPORT_VAR[TABLENAME]&amp;"[@c"&amp;$1:$1-1&amp;"]"))</f>
        <v>22</v>
      </c>
      <c r="P941" s="33"/>
      <c r="Q941" s="41" t="str">
        <f>IF(IMPORT[[#This Row],[b3]]="","",IMPORT[[#This Row],[b3]]-IMPORT[[#This Row],[a3]])</f>
        <v/>
      </c>
      <c r="R941" s="40">
        <f ca="1">SUM(INDIRECT(IMPORT_VAR[TABLENAME]&amp;"[@a"&amp;$1:$1-1&amp;"]"),INDIRECT(IMPORT_VAR[TABLENAME]&amp;"[@c"&amp;$1:$1-1&amp;"]"))</f>
        <v>22</v>
      </c>
      <c r="S941" s="33"/>
      <c r="T941" s="41" t="str">
        <f>IF(IMPORT[[#This Row],[b4]]="","",IMPORT[[#This Row],[b4]]-IMPORT[[#This Row],[a4]])</f>
        <v/>
      </c>
      <c r="U941" s="40">
        <f ca="1">SUM(INDIRECT(IMPORT_VAR[TABLENAME]&amp;"[@a"&amp;$1:$1-1&amp;"]"),INDIRECT(IMPORT_VAR[TABLENAME]&amp;"[@c"&amp;$1:$1-1&amp;"]"))</f>
        <v>22</v>
      </c>
      <c r="V941" s="41"/>
      <c r="W941" s="31"/>
      <c r="X941" s="39" t="str">
        <f>IF(IMPORT[[#This Row],[b5]]="","",IMPORT[[#This Row],[b5]]-IMPORT[[#This Row],[a5]])</f>
        <v/>
      </c>
      <c r="Y941" s="50">
        <f ca="1">SUM(INDIRECT(IMPORT_VAR[TABLENAME]&amp;"[@a"&amp;$1:$1-1&amp;"]"),INDIRECT(IMPORT_VAR[TABLENAME]&amp;"[@c"&amp;$1:$1-1&amp;"]"))</f>
        <v>22</v>
      </c>
      <c r="Z941" s="52" t="s">
        <v>5719</v>
      </c>
      <c r="AA941" s="51" t="s">
        <v>3362</v>
      </c>
      <c r="AB941" s="52"/>
      <c r="AC941" s="52" t="str">
        <f>CONCATENATE(IMPORT[[#This Row],[1]]," ",IMPORT[[#This Row],[2]],IF(IMPORT[[#This Row],[3]]="","",CONCATENATE(" ",IMPORT[[#This Row],[3]])))</f>
        <v>Refill Pen GR-090</v>
      </c>
      <c r="AD941" s="51" t="str">
        <f>CONCATENATE("Import ",IMPORT[[#This Row],[Ket]])</f>
        <v>Import D9</v>
      </c>
      <c r="AE941" s="52">
        <v>576</v>
      </c>
      <c r="AF941" s="52" t="s">
        <v>5118</v>
      </c>
      <c r="AG941" s="52" t="s">
        <v>5780</v>
      </c>
      <c r="AH941" s="52">
        <f ca="1">IMPORT[[#This Row],[C]]</f>
        <v>22</v>
      </c>
      <c r="AI941" s="126" t="str">
        <f>CONCATENATE(IMPORT[[#This Row],[6]]," ",IMPORT[[#This Row],[7]])</f>
        <v>576 PCS</v>
      </c>
    </row>
    <row r="942" spans="1:35">
      <c r="A942" s="102">
        <v>940</v>
      </c>
      <c r="B942" s="39">
        <f ca="1">IF(IMPORT[[#This Row],[C]]&lt;1,"",ROW()-2)</f>
        <v>940</v>
      </c>
      <c r="C942" s="57">
        <v>9907</v>
      </c>
      <c r="D942" s="31" t="s">
        <v>3981</v>
      </c>
      <c r="E942" s="31">
        <v>2304</v>
      </c>
      <c r="F942" s="39">
        <f ca="1">IMPORT[TT]</f>
        <v>10</v>
      </c>
      <c r="G942" s="31"/>
      <c r="H942" s="31" t="s">
        <v>5437</v>
      </c>
      <c r="I942" s="40">
        <v>10</v>
      </c>
      <c r="J942" s="31"/>
      <c r="K942" s="39" t="str">
        <f>IF(IMPORT[[#This Row],[b1]]="","",IMPORT[[#This Row],[b1]]-IMPORT[[#This Row],[a1]])</f>
        <v/>
      </c>
      <c r="L942" s="40">
        <f ca="1">SUM(INDIRECT(IMPORT_VAR[TABLENAME]&amp;"[@a"&amp;$1:$1-1&amp;"]"),INDIRECT(IMPORT_VAR[TABLENAME]&amp;"[@c"&amp;$1:$1-1&amp;"]"))</f>
        <v>10</v>
      </c>
      <c r="M942" s="31"/>
      <c r="N942" s="39" t="str">
        <f>IF(IMPORT[[#This Row],[b2]]="","",IMPORT[[#This Row],[b2]]-IMPORT[[#This Row],[a2]])</f>
        <v/>
      </c>
      <c r="O942" s="40">
        <f ca="1">SUM(INDIRECT(IMPORT_VAR[TABLENAME]&amp;"[@a"&amp;$1:$1-1&amp;"]"),INDIRECT(IMPORT_VAR[TABLENAME]&amp;"[@c"&amp;$1:$1-1&amp;"]"))</f>
        <v>10</v>
      </c>
      <c r="P942" s="33"/>
      <c r="Q942" s="41" t="str">
        <f>IF(IMPORT[[#This Row],[b3]]="","",IMPORT[[#This Row],[b3]]-IMPORT[[#This Row],[a3]])</f>
        <v/>
      </c>
      <c r="R942" s="40">
        <f ca="1">SUM(INDIRECT(IMPORT_VAR[TABLENAME]&amp;"[@a"&amp;$1:$1-1&amp;"]"),INDIRECT(IMPORT_VAR[TABLENAME]&amp;"[@c"&amp;$1:$1-1&amp;"]"))</f>
        <v>10</v>
      </c>
      <c r="S942" s="33"/>
      <c r="T942" s="41" t="str">
        <f>IF(IMPORT[[#This Row],[b4]]="","",IMPORT[[#This Row],[b4]]-IMPORT[[#This Row],[a4]])</f>
        <v/>
      </c>
      <c r="U942" s="40">
        <f ca="1">SUM(INDIRECT(IMPORT_VAR[TABLENAME]&amp;"[@a"&amp;$1:$1-1&amp;"]"),INDIRECT(IMPORT_VAR[TABLENAME]&amp;"[@c"&amp;$1:$1-1&amp;"]"))</f>
        <v>10</v>
      </c>
      <c r="V942" s="41"/>
      <c r="W942" s="31"/>
      <c r="X942" s="39" t="str">
        <f>IF(IMPORT[[#This Row],[b5]]="","",IMPORT[[#This Row],[b5]]-IMPORT[[#This Row],[a5]])</f>
        <v/>
      </c>
      <c r="Y942" s="50">
        <f ca="1">SUM(INDIRECT(IMPORT_VAR[TABLENAME]&amp;"[@a"&amp;$1:$1-1&amp;"]"),INDIRECT(IMPORT_VAR[TABLENAME]&amp;"[@c"&amp;$1:$1-1&amp;"]"))</f>
        <v>10</v>
      </c>
      <c r="Z942" s="52" t="s">
        <v>3981</v>
      </c>
      <c r="AA942" s="51">
        <v>9907</v>
      </c>
      <c r="AB942" s="51"/>
      <c r="AC942" s="51" t="str">
        <f>CONCATENATE(IMPORT[[#This Row],[1]]," ",IMPORT[[#This Row],[2]],IF(IMPORT[[#This Row],[3]]="","",CONCATENATE(" ",IMPORT[[#This Row],[3]])))</f>
        <v>Gel Pen  9907</v>
      </c>
      <c r="AD942" s="51" t="str">
        <f>CONCATENATE("Import ",IMPORT[[#This Row],[Ket]])</f>
        <v>Import D9</v>
      </c>
      <c r="AE942" s="52">
        <v>2304</v>
      </c>
      <c r="AF942" s="52" t="s">
        <v>5118</v>
      </c>
      <c r="AG942" s="52" t="s">
        <v>5780</v>
      </c>
      <c r="AH942" s="52">
        <f ca="1">IMPORT[[#This Row],[C]]</f>
        <v>10</v>
      </c>
      <c r="AI942" s="126" t="str">
        <f>CONCATENATE(IMPORT[[#This Row],[6]]," ",IMPORT[[#This Row],[7]])</f>
        <v>2304 PCS</v>
      </c>
    </row>
    <row r="943" spans="1:35">
      <c r="A943" s="102">
        <v>941</v>
      </c>
      <c r="B943" s="39">
        <f ca="1">IF(IMPORT[[#This Row],[C]]&lt;1,"",ROW()-2)</f>
        <v>941</v>
      </c>
      <c r="C943" s="57">
        <v>9908</v>
      </c>
      <c r="D943" s="31" t="s">
        <v>3981</v>
      </c>
      <c r="E943" s="31">
        <v>2304</v>
      </c>
      <c r="F943" s="39">
        <f ca="1">IMPORT[TT]</f>
        <v>10</v>
      </c>
      <c r="G943" s="31"/>
      <c r="H943" s="31" t="s">
        <v>5437</v>
      </c>
      <c r="I943" s="40">
        <v>10</v>
      </c>
      <c r="J943" s="31"/>
      <c r="K943" s="39" t="str">
        <f>IF(IMPORT[[#This Row],[b1]]="","",IMPORT[[#This Row],[b1]]-IMPORT[[#This Row],[a1]])</f>
        <v/>
      </c>
      <c r="L943" s="40">
        <f ca="1">SUM(INDIRECT(IMPORT_VAR[TABLENAME]&amp;"[@a"&amp;$1:$1-1&amp;"]"),INDIRECT(IMPORT_VAR[TABLENAME]&amp;"[@c"&amp;$1:$1-1&amp;"]"))</f>
        <v>10</v>
      </c>
      <c r="M943" s="31"/>
      <c r="N943" s="39" t="str">
        <f>IF(IMPORT[[#This Row],[b2]]="","",IMPORT[[#This Row],[b2]]-IMPORT[[#This Row],[a2]])</f>
        <v/>
      </c>
      <c r="O943" s="40">
        <f ca="1">SUM(INDIRECT(IMPORT_VAR[TABLENAME]&amp;"[@a"&amp;$1:$1-1&amp;"]"),INDIRECT(IMPORT_VAR[TABLENAME]&amp;"[@c"&amp;$1:$1-1&amp;"]"))</f>
        <v>10</v>
      </c>
      <c r="P943" s="33"/>
      <c r="Q943" s="41" t="str">
        <f>IF(IMPORT[[#This Row],[b3]]="","",IMPORT[[#This Row],[b3]]-IMPORT[[#This Row],[a3]])</f>
        <v/>
      </c>
      <c r="R943" s="40">
        <f ca="1">SUM(INDIRECT(IMPORT_VAR[TABLENAME]&amp;"[@a"&amp;$1:$1-1&amp;"]"),INDIRECT(IMPORT_VAR[TABLENAME]&amp;"[@c"&amp;$1:$1-1&amp;"]"))</f>
        <v>10</v>
      </c>
      <c r="S943" s="33"/>
      <c r="T943" s="41" t="str">
        <f>IF(IMPORT[[#This Row],[b4]]="","",IMPORT[[#This Row],[b4]]-IMPORT[[#This Row],[a4]])</f>
        <v/>
      </c>
      <c r="U943" s="40">
        <f ca="1">SUM(INDIRECT(IMPORT_VAR[TABLENAME]&amp;"[@a"&amp;$1:$1-1&amp;"]"),INDIRECT(IMPORT_VAR[TABLENAME]&amp;"[@c"&amp;$1:$1-1&amp;"]"))</f>
        <v>10</v>
      </c>
      <c r="V943" s="41"/>
      <c r="W943" s="31"/>
      <c r="X943" s="39" t="str">
        <f>IF(IMPORT[[#This Row],[b5]]="","",IMPORT[[#This Row],[b5]]-IMPORT[[#This Row],[a5]])</f>
        <v/>
      </c>
      <c r="Y943" s="50">
        <f ca="1">SUM(INDIRECT(IMPORT_VAR[TABLENAME]&amp;"[@a"&amp;$1:$1-1&amp;"]"),INDIRECT(IMPORT_VAR[TABLENAME]&amp;"[@c"&amp;$1:$1-1&amp;"]"))</f>
        <v>10</v>
      </c>
      <c r="Z943" s="52" t="s">
        <v>3981</v>
      </c>
      <c r="AA943" s="51">
        <v>9908</v>
      </c>
      <c r="AB943" s="51"/>
      <c r="AC943" s="51" t="str">
        <f>CONCATENATE(IMPORT[[#This Row],[1]]," ",IMPORT[[#This Row],[2]],IF(IMPORT[[#This Row],[3]]="","",CONCATENATE(" ",IMPORT[[#This Row],[3]])))</f>
        <v>Gel Pen  9908</v>
      </c>
      <c r="AD943" s="51" t="str">
        <f>CONCATENATE("Import ",IMPORT[[#This Row],[Ket]])</f>
        <v>Import D9</v>
      </c>
      <c r="AE943" s="52">
        <v>2304</v>
      </c>
      <c r="AF943" s="52" t="s">
        <v>5118</v>
      </c>
      <c r="AG943" s="52" t="s">
        <v>5780</v>
      </c>
      <c r="AH943" s="52">
        <f ca="1">IMPORT[[#This Row],[C]]</f>
        <v>10</v>
      </c>
      <c r="AI943" s="126" t="str">
        <f>CONCATENATE(IMPORT[[#This Row],[6]]," ",IMPORT[[#This Row],[7]])</f>
        <v>2304 PCS</v>
      </c>
    </row>
    <row r="944" spans="1:35">
      <c r="A944" s="102">
        <v>942</v>
      </c>
      <c r="B944" s="39">
        <f ca="1">IF(IMPORT[[#This Row],[C]]&lt;1,"",ROW()-2)</f>
        <v>942</v>
      </c>
      <c r="C944" s="57">
        <v>9906</v>
      </c>
      <c r="D944" s="31" t="s">
        <v>3981</v>
      </c>
      <c r="E944" s="31">
        <v>2304</v>
      </c>
      <c r="F944" s="39">
        <f ca="1">IMPORT[TT]</f>
        <v>11</v>
      </c>
      <c r="G944" s="31"/>
      <c r="H944" s="31" t="s">
        <v>5437</v>
      </c>
      <c r="I944" s="40">
        <v>11</v>
      </c>
      <c r="J944" s="31"/>
      <c r="K944" s="39" t="str">
        <f>IF(IMPORT[[#This Row],[b1]]="","",IMPORT[[#This Row],[b1]]-IMPORT[[#This Row],[a1]])</f>
        <v/>
      </c>
      <c r="L944" s="40">
        <f ca="1">SUM(INDIRECT(IMPORT_VAR[TABLENAME]&amp;"[@a"&amp;$1:$1-1&amp;"]"),INDIRECT(IMPORT_VAR[TABLENAME]&amp;"[@c"&amp;$1:$1-1&amp;"]"))</f>
        <v>11</v>
      </c>
      <c r="M944" s="31"/>
      <c r="N944" s="39" t="str">
        <f>IF(IMPORT[[#This Row],[b2]]="","",IMPORT[[#This Row],[b2]]-IMPORT[[#This Row],[a2]])</f>
        <v/>
      </c>
      <c r="O944" s="40">
        <f ca="1">SUM(INDIRECT(IMPORT_VAR[TABLENAME]&amp;"[@a"&amp;$1:$1-1&amp;"]"),INDIRECT(IMPORT_VAR[TABLENAME]&amp;"[@c"&amp;$1:$1-1&amp;"]"))</f>
        <v>11</v>
      </c>
      <c r="P944" s="33"/>
      <c r="Q944" s="41" t="str">
        <f>IF(IMPORT[[#This Row],[b3]]="","",IMPORT[[#This Row],[b3]]-IMPORT[[#This Row],[a3]])</f>
        <v/>
      </c>
      <c r="R944" s="40">
        <f ca="1">SUM(INDIRECT(IMPORT_VAR[TABLENAME]&amp;"[@a"&amp;$1:$1-1&amp;"]"),INDIRECT(IMPORT_VAR[TABLENAME]&amp;"[@c"&amp;$1:$1-1&amp;"]"))</f>
        <v>11</v>
      </c>
      <c r="S944" s="33"/>
      <c r="T944" s="41" t="str">
        <f>IF(IMPORT[[#This Row],[b4]]="","",IMPORT[[#This Row],[b4]]-IMPORT[[#This Row],[a4]])</f>
        <v/>
      </c>
      <c r="U944" s="40">
        <f ca="1">SUM(INDIRECT(IMPORT_VAR[TABLENAME]&amp;"[@a"&amp;$1:$1-1&amp;"]"),INDIRECT(IMPORT_VAR[TABLENAME]&amp;"[@c"&amp;$1:$1-1&amp;"]"))</f>
        <v>11</v>
      </c>
      <c r="V944" s="41"/>
      <c r="W944" s="31"/>
      <c r="X944" s="39" t="str">
        <f>IF(IMPORT[[#This Row],[b5]]="","",IMPORT[[#This Row],[b5]]-IMPORT[[#This Row],[a5]])</f>
        <v/>
      </c>
      <c r="Y944" s="50">
        <f ca="1">SUM(INDIRECT(IMPORT_VAR[TABLENAME]&amp;"[@a"&amp;$1:$1-1&amp;"]"),INDIRECT(IMPORT_VAR[TABLENAME]&amp;"[@c"&amp;$1:$1-1&amp;"]"))</f>
        <v>11</v>
      </c>
      <c r="Z944" s="52" t="s">
        <v>3981</v>
      </c>
      <c r="AA944" s="51">
        <v>9906</v>
      </c>
      <c r="AB944" s="51"/>
      <c r="AC944" s="51" t="str">
        <f>CONCATENATE(IMPORT[[#This Row],[1]]," ",IMPORT[[#This Row],[2]],IF(IMPORT[[#This Row],[3]]="","",CONCATENATE(" ",IMPORT[[#This Row],[3]])))</f>
        <v>Gel Pen  9906</v>
      </c>
      <c r="AD944" s="51" t="str">
        <f>CONCATENATE("Import ",IMPORT[[#This Row],[Ket]])</f>
        <v>Import D9</v>
      </c>
      <c r="AE944" s="52">
        <v>2304</v>
      </c>
      <c r="AF944" s="52" t="s">
        <v>5118</v>
      </c>
      <c r="AG944" s="52" t="s">
        <v>5780</v>
      </c>
      <c r="AH944" s="52">
        <f ca="1">IMPORT[[#This Row],[C]]</f>
        <v>11</v>
      </c>
      <c r="AI944" s="126" t="str">
        <f>CONCATENATE(IMPORT[[#This Row],[6]]," ",IMPORT[[#This Row],[7]])</f>
        <v>2304 PCS</v>
      </c>
    </row>
    <row r="945" spans="1:35">
      <c r="A945" s="102">
        <v>943</v>
      </c>
      <c r="B945" s="39">
        <f ca="1">IF(IMPORT[[#This Row],[C]]&lt;1,"",ROW()-2)</f>
        <v>943</v>
      </c>
      <c r="C945" s="57">
        <v>9903</v>
      </c>
      <c r="D945" s="31" t="s">
        <v>3981</v>
      </c>
      <c r="E945" s="31">
        <v>2304</v>
      </c>
      <c r="F945" s="39">
        <f ca="1">IMPORT[TT]</f>
        <v>11</v>
      </c>
      <c r="G945" s="31"/>
      <c r="H945" s="31" t="s">
        <v>5437</v>
      </c>
      <c r="I945" s="40">
        <v>11</v>
      </c>
      <c r="J945" s="31"/>
      <c r="K945" s="39" t="str">
        <f>IF(IMPORT[[#This Row],[b1]]="","",IMPORT[[#This Row],[b1]]-IMPORT[[#This Row],[a1]])</f>
        <v/>
      </c>
      <c r="L945" s="40">
        <f ca="1">SUM(INDIRECT(IMPORT_VAR[TABLENAME]&amp;"[@a"&amp;$1:$1-1&amp;"]"),INDIRECT(IMPORT_VAR[TABLENAME]&amp;"[@c"&amp;$1:$1-1&amp;"]"))</f>
        <v>11</v>
      </c>
      <c r="M945" s="31"/>
      <c r="N945" s="39" t="str">
        <f>IF(IMPORT[[#This Row],[b2]]="","",IMPORT[[#This Row],[b2]]-IMPORT[[#This Row],[a2]])</f>
        <v/>
      </c>
      <c r="O945" s="40">
        <f ca="1">SUM(INDIRECT(IMPORT_VAR[TABLENAME]&amp;"[@a"&amp;$1:$1-1&amp;"]"),INDIRECT(IMPORT_VAR[TABLENAME]&amp;"[@c"&amp;$1:$1-1&amp;"]"))</f>
        <v>11</v>
      </c>
      <c r="P945" s="33"/>
      <c r="Q945" s="41" t="str">
        <f>IF(IMPORT[[#This Row],[b3]]="","",IMPORT[[#This Row],[b3]]-IMPORT[[#This Row],[a3]])</f>
        <v/>
      </c>
      <c r="R945" s="40">
        <f ca="1">SUM(INDIRECT(IMPORT_VAR[TABLENAME]&amp;"[@a"&amp;$1:$1-1&amp;"]"),INDIRECT(IMPORT_VAR[TABLENAME]&amp;"[@c"&amp;$1:$1-1&amp;"]"))</f>
        <v>11</v>
      </c>
      <c r="S945" s="33"/>
      <c r="T945" s="41" t="str">
        <f>IF(IMPORT[[#This Row],[b4]]="","",IMPORT[[#This Row],[b4]]-IMPORT[[#This Row],[a4]])</f>
        <v/>
      </c>
      <c r="U945" s="40">
        <f ca="1">SUM(INDIRECT(IMPORT_VAR[TABLENAME]&amp;"[@a"&amp;$1:$1-1&amp;"]"),INDIRECT(IMPORT_VAR[TABLENAME]&amp;"[@c"&amp;$1:$1-1&amp;"]"))</f>
        <v>11</v>
      </c>
      <c r="V945" s="41"/>
      <c r="W945" s="31"/>
      <c r="X945" s="39" t="str">
        <f>IF(IMPORT[[#This Row],[b5]]="","",IMPORT[[#This Row],[b5]]-IMPORT[[#This Row],[a5]])</f>
        <v/>
      </c>
      <c r="Y945" s="50">
        <f ca="1">SUM(INDIRECT(IMPORT_VAR[TABLENAME]&amp;"[@a"&amp;$1:$1-1&amp;"]"),INDIRECT(IMPORT_VAR[TABLENAME]&amp;"[@c"&amp;$1:$1-1&amp;"]"))</f>
        <v>11</v>
      </c>
      <c r="Z945" s="52" t="s">
        <v>3981</v>
      </c>
      <c r="AA945" s="51">
        <v>9903</v>
      </c>
      <c r="AB945" s="51"/>
      <c r="AC945" s="51" t="str">
        <f>CONCATENATE(IMPORT[[#This Row],[1]]," ",IMPORT[[#This Row],[2]],IF(IMPORT[[#This Row],[3]]="","",CONCATENATE(" ",IMPORT[[#This Row],[3]])))</f>
        <v>Gel Pen  9903</v>
      </c>
      <c r="AD945" s="51" t="str">
        <f>CONCATENATE("Import ",IMPORT[[#This Row],[Ket]])</f>
        <v>Import D9</v>
      </c>
      <c r="AE945" s="52">
        <v>2304</v>
      </c>
      <c r="AF945" s="52" t="s">
        <v>5118</v>
      </c>
      <c r="AG945" s="52" t="s">
        <v>5780</v>
      </c>
      <c r="AH945" s="52">
        <f ca="1">IMPORT[[#This Row],[C]]</f>
        <v>11</v>
      </c>
      <c r="AI945" s="126" t="str">
        <f>CONCATENATE(IMPORT[[#This Row],[6]]," ",IMPORT[[#This Row],[7]])</f>
        <v>2304 PCS</v>
      </c>
    </row>
    <row r="946" spans="1:35">
      <c r="A946" s="102">
        <v>944</v>
      </c>
      <c r="B946" s="39">
        <f ca="1">IF(IMPORT[[#This Row],[C]]&lt;1,"",ROW()-2)</f>
        <v>944</v>
      </c>
      <c r="C946" s="57">
        <v>956</v>
      </c>
      <c r="D946" s="31" t="s">
        <v>3981</v>
      </c>
      <c r="E946" s="31">
        <v>2304</v>
      </c>
      <c r="F946" s="39">
        <f ca="1">IMPORT[TT]</f>
        <v>11</v>
      </c>
      <c r="G946" s="31"/>
      <c r="H946" s="31" t="s">
        <v>5437</v>
      </c>
      <c r="I946" s="40">
        <v>11</v>
      </c>
      <c r="J946" s="31"/>
      <c r="K946" s="39" t="str">
        <f>IF(IMPORT[[#This Row],[b1]]="","",IMPORT[[#This Row],[b1]]-IMPORT[[#This Row],[a1]])</f>
        <v/>
      </c>
      <c r="L946" s="40">
        <f ca="1">SUM(INDIRECT(IMPORT_VAR[TABLENAME]&amp;"[@a"&amp;$1:$1-1&amp;"]"),INDIRECT(IMPORT_VAR[TABLENAME]&amp;"[@c"&amp;$1:$1-1&amp;"]"))</f>
        <v>11</v>
      </c>
      <c r="M946" s="31"/>
      <c r="N946" s="39" t="str">
        <f>IF(IMPORT[[#This Row],[b2]]="","",IMPORT[[#This Row],[b2]]-IMPORT[[#This Row],[a2]])</f>
        <v/>
      </c>
      <c r="O946" s="40">
        <f ca="1">SUM(INDIRECT(IMPORT_VAR[TABLENAME]&amp;"[@a"&amp;$1:$1-1&amp;"]"),INDIRECT(IMPORT_VAR[TABLENAME]&amp;"[@c"&amp;$1:$1-1&amp;"]"))</f>
        <v>11</v>
      </c>
      <c r="P946" s="33"/>
      <c r="Q946" s="41" t="str">
        <f>IF(IMPORT[[#This Row],[b3]]="","",IMPORT[[#This Row],[b3]]-IMPORT[[#This Row],[a3]])</f>
        <v/>
      </c>
      <c r="R946" s="40">
        <f ca="1">SUM(INDIRECT(IMPORT_VAR[TABLENAME]&amp;"[@a"&amp;$1:$1-1&amp;"]"),INDIRECT(IMPORT_VAR[TABLENAME]&amp;"[@c"&amp;$1:$1-1&amp;"]"))</f>
        <v>11</v>
      </c>
      <c r="S946" s="33"/>
      <c r="T946" s="41" t="str">
        <f>IF(IMPORT[[#This Row],[b4]]="","",IMPORT[[#This Row],[b4]]-IMPORT[[#This Row],[a4]])</f>
        <v/>
      </c>
      <c r="U946" s="40">
        <f ca="1">SUM(INDIRECT(IMPORT_VAR[TABLENAME]&amp;"[@a"&amp;$1:$1-1&amp;"]"),INDIRECT(IMPORT_VAR[TABLENAME]&amp;"[@c"&amp;$1:$1-1&amp;"]"))</f>
        <v>11</v>
      </c>
      <c r="V946" s="41"/>
      <c r="W946" s="31"/>
      <c r="X946" s="39" t="str">
        <f>IF(IMPORT[[#This Row],[b5]]="","",IMPORT[[#This Row],[b5]]-IMPORT[[#This Row],[a5]])</f>
        <v/>
      </c>
      <c r="Y946" s="50">
        <f ca="1">SUM(INDIRECT(IMPORT_VAR[TABLENAME]&amp;"[@a"&amp;$1:$1-1&amp;"]"),INDIRECT(IMPORT_VAR[TABLENAME]&amp;"[@c"&amp;$1:$1-1&amp;"]"))</f>
        <v>11</v>
      </c>
      <c r="Z946" s="52" t="s">
        <v>3981</v>
      </c>
      <c r="AA946" s="51">
        <v>956</v>
      </c>
      <c r="AB946" s="51"/>
      <c r="AC946" s="51" t="str">
        <f>CONCATENATE(IMPORT[[#This Row],[1]]," ",IMPORT[[#This Row],[2]],IF(IMPORT[[#This Row],[3]]="","",CONCATENATE(" ",IMPORT[[#This Row],[3]])))</f>
        <v>Gel Pen  956</v>
      </c>
      <c r="AD946" s="51" t="str">
        <f>CONCATENATE("Import ",IMPORT[[#This Row],[Ket]])</f>
        <v>Import D9</v>
      </c>
      <c r="AE946" s="52">
        <v>2304</v>
      </c>
      <c r="AF946" s="52" t="s">
        <v>5118</v>
      </c>
      <c r="AG946" s="52" t="s">
        <v>5780</v>
      </c>
      <c r="AH946" s="52">
        <f ca="1">IMPORT[[#This Row],[C]]</f>
        <v>11</v>
      </c>
      <c r="AI946" s="126" t="str">
        <f>CONCATENATE(IMPORT[[#This Row],[6]]," ",IMPORT[[#This Row],[7]])</f>
        <v>2304 PCS</v>
      </c>
    </row>
    <row r="947" spans="1:35">
      <c r="A947" s="102">
        <v>945</v>
      </c>
      <c r="B947" s="42">
        <f ca="1">IF(IMPORT[[#This Row],[C]]&lt;1,"",ROW()-2)</f>
        <v>945</v>
      </c>
      <c r="C947" s="113">
        <v>958</v>
      </c>
      <c r="D947" s="36" t="s">
        <v>3981</v>
      </c>
      <c r="E947" s="36">
        <v>2304</v>
      </c>
      <c r="F947" s="42">
        <f ca="1">IMPORT[TT]</f>
        <v>11</v>
      </c>
      <c r="G947" s="36"/>
      <c r="H947" s="31" t="s">
        <v>5437</v>
      </c>
      <c r="I947" s="43">
        <v>11</v>
      </c>
      <c r="J947" s="36"/>
      <c r="K947" s="42" t="str">
        <f>IF(IMPORT[[#This Row],[b1]]="","",IMPORT[[#This Row],[b1]]-IMPORT[[#This Row],[a1]])</f>
        <v/>
      </c>
      <c r="L947" s="43">
        <f ca="1">SUM(INDIRECT(IMPORT_VAR[TABLENAME]&amp;"[@a"&amp;$1:$1-1&amp;"]"),INDIRECT(IMPORT_VAR[TABLENAME]&amp;"[@c"&amp;$1:$1-1&amp;"]"))</f>
        <v>11</v>
      </c>
      <c r="M947" s="36"/>
      <c r="N947" s="42" t="str">
        <f>IF(IMPORT[[#This Row],[b2]]="","",IMPORT[[#This Row],[b2]]-IMPORT[[#This Row],[a2]])</f>
        <v/>
      </c>
      <c r="O947" s="43">
        <f ca="1">SUM(INDIRECT(IMPORT_VAR[TABLENAME]&amp;"[@a"&amp;$1:$1-1&amp;"]"),INDIRECT(IMPORT_VAR[TABLENAME]&amp;"[@c"&amp;$1:$1-1&amp;"]"))</f>
        <v>11</v>
      </c>
      <c r="P947" s="38"/>
      <c r="Q947" s="44" t="str">
        <f>IF(IMPORT[[#This Row],[b3]]="","",IMPORT[[#This Row],[b3]]-IMPORT[[#This Row],[a3]])</f>
        <v/>
      </c>
      <c r="R947" s="43">
        <f ca="1">SUM(INDIRECT(IMPORT_VAR[TABLENAME]&amp;"[@a"&amp;$1:$1-1&amp;"]"),INDIRECT(IMPORT_VAR[TABLENAME]&amp;"[@c"&amp;$1:$1-1&amp;"]"))</f>
        <v>11</v>
      </c>
      <c r="S947" s="38"/>
      <c r="T947" s="44" t="str">
        <f>IF(IMPORT[[#This Row],[b4]]="","",IMPORT[[#This Row],[b4]]-IMPORT[[#This Row],[a4]])</f>
        <v/>
      </c>
      <c r="U947" s="43">
        <f ca="1">SUM(INDIRECT(IMPORT_VAR[TABLENAME]&amp;"[@a"&amp;$1:$1-1&amp;"]"),INDIRECT(IMPORT_VAR[TABLENAME]&amp;"[@c"&amp;$1:$1-1&amp;"]"))</f>
        <v>11</v>
      </c>
      <c r="V947" s="44"/>
      <c r="W947" s="36"/>
      <c r="X947" s="42" t="str">
        <f>IF(IMPORT[[#This Row],[b5]]="","",IMPORT[[#This Row],[b5]]-IMPORT[[#This Row],[a5]])</f>
        <v/>
      </c>
      <c r="Y947" s="50">
        <f ca="1">SUM(INDIRECT(IMPORT_VAR[TABLENAME]&amp;"[@a"&amp;$1:$1-1&amp;"]"),INDIRECT(IMPORT_VAR[TABLENAME]&amp;"[@c"&amp;$1:$1-1&amp;"]"))</f>
        <v>11</v>
      </c>
      <c r="Z947" s="52" t="s">
        <v>3981</v>
      </c>
      <c r="AA947" s="51">
        <v>958</v>
      </c>
      <c r="AB947" s="51"/>
      <c r="AC947" s="51" t="str">
        <f>CONCATENATE(IMPORT[[#This Row],[1]]," ",IMPORT[[#This Row],[2]],IF(IMPORT[[#This Row],[3]]="","",CONCATENATE(" ",IMPORT[[#This Row],[3]])))</f>
        <v>Gel Pen  958</v>
      </c>
      <c r="AD947" s="51" t="str">
        <f>CONCATENATE("Import ",IMPORT[[#This Row],[Ket]])</f>
        <v>Import D9</v>
      </c>
      <c r="AE947" s="52">
        <v>2304</v>
      </c>
      <c r="AF947" s="52" t="s">
        <v>5118</v>
      </c>
      <c r="AG947" s="52" t="s">
        <v>5780</v>
      </c>
      <c r="AH947" s="52">
        <f ca="1">IMPORT[[#This Row],[C]]</f>
        <v>11</v>
      </c>
      <c r="AI947" s="126" t="str">
        <f>CONCATENATE(IMPORT[[#This Row],[6]]," ",IMPORT[[#This Row],[7]])</f>
        <v>2304 PCS</v>
      </c>
    </row>
    <row r="948" spans="1:35">
      <c r="A948" s="102">
        <v>946</v>
      </c>
      <c r="B948" s="39">
        <f ca="1">IF(IMPORT[[#This Row],[C]]&lt;1,"",ROW()-2)</f>
        <v>946</v>
      </c>
      <c r="C948" s="57">
        <v>959</v>
      </c>
      <c r="D948" s="31" t="s">
        <v>3981</v>
      </c>
      <c r="E948" s="31">
        <v>2304</v>
      </c>
      <c r="F948" s="39">
        <f ca="1">IMPORT[TT]</f>
        <v>10</v>
      </c>
      <c r="G948" s="31"/>
      <c r="H948" s="31" t="s">
        <v>5437</v>
      </c>
      <c r="I948" s="40">
        <v>10</v>
      </c>
      <c r="J948" s="31"/>
      <c r="K948" s="39" t="str">
        <f>IF(IMPORT[[#This Row],[b1]]="","",IMPORT[[#This Row],[b1]]-IMPORT[[#This Row],[a1]])</f>
        <v/>
      </c>
      <c r="L948" s="40">
        <f ca="1">SUM(INDIRECT(IMPORT_VAR[TABLENAME]&amp;"[@a"&amp;$1:$1-1&amp;"]"),INDIRECT(IMPORT_VAR[TABLENAME]&amp;"[@c"&amp;$1:$1-1&amp;"]"))</f>
        <v>10</v>
      </c>
      <c r="M948" s="31"/>
      <c r="N948" s="39" t="str">
        <f>IF(IMPORT[[#This Row],[b2]]="","",IMPORT[[#This Row],[b2]]-IMPORT[[#This Row],[a2]])</f>
        <v/>
      </c>
      <c r="O948" s="40">
        <f ca="1">SUM(INDIRECT(IMPORT_VAR[TABLENAME]&amp;"[@a"&amp;$1:$1-1&amp;"]"),INDIRECT(IMPORT_VAR[TABLENAME]&amp;"[@c"&amp;$1:$1-1&amp;"]"))</f>
        <v>10</v>
      </c>
      <c r="P948" s="33"/>
      <c r="Q948" s="41" t="str">
        <f>IF(IMPORT[[#This Row],[b3]]="","",IMPORT[[#This Row],[b3]]-IMPORT[[#This Row],[a3]])</f>
        <v/>
      </c>
      <c r="R948" s="40">
        <f ca="1">SUM(INDIRECT(IMPORT_VAR[TABLENAME]&amp;"[@a"&amp;$1:$1-1&amp;"]"),INDIRECT(IMPORT_VAR[TABLENAME]&amp;"[@c"&amp;$1:$1-1&amp;"]"))</f>
        <v>10</v>
      </c>
      <c r="S948" s="33"/>
      <c r="T948" s="41" t="str">
        <f>IF(IMPORT[[#This Row],[b4]]="","",IMPORT[[#This Row],[b4]]-IMPORT[[#This Row],[a4]])</f>
        <v/>
      </c>
      <c r="U948" s="40">
        <f ca="1">SUM(INDIRECT(IMPORT_VAR[TABLENAME]&amp;"[@a"&amp;$1:$1-1&amp;"]"),INDIRECT(IMPORT_VAR[TABLENAME]&amp;"[@c"&amp;$1:$1-1&amp;"]"))</f>
        <v>10</v>
      </c>
      <c r="V948" s="41"/>
      <c r="W948" s="31"/>
      <c r="X948" s="54" t="str">
        <f>IF(IMPORT[[#This Row],[b5]]="","",IMPORT[[#This Row],[b5]]-IMPORT[[#This Row],[a5]])</f>
        <v/>
      </c>
      <c r="Y948" s="50">
        <f ca="1">SUM(INDIRECT(IMPORT_VAR[TABLENAME]&amp;"[@a"&amp;$1:$1-1&amp;"]"),INDIRECT(IMPORT_VAR[TABLENAME]&amp;"[@c"&amp;$1:$1-1&amp;"]"))</f>
        <v>10</v>
      </c>
      <c r="Z948" s="51" t="s">
        <v>3981</v>
      </c>
      <c r="AA948" s="51">
        <v>959</v>
      </c>
      <c r="AB948" s="51"/>
      <c r="AC948" s="51" t="str">
        <f>CONCATENATE(IMPORT[[#This Row],[1]]," ",IMPORT[[#This Row],[2]],IF(IMPORT[[#This Row],[3]]="","",CONCATENATE(" ",IMPORT[[#This Row],[3]])))</f>
        <v>Gel Pen  959</v>
      </c>
      <c r="AD948" s="51" t="str">
        <f>CONCATENATE("Import ",IMPORT[[#This Row],[Ket]])</f>
        <v>Import D9</v>
      </c>
      <c r="AE948" s="52">
        <v>2304</v>
      </c>
      <c r="AF948" s="52" t="s">
        <v>5118</v>
      </c>
      <c r="AG948" s="52" t="s">
        <v>5780</v>
      </c>
      <c r="AH948" s="52">
        <f ca="1">IMPORT[[#This Row],[C]]</f>
        <v>10</v>
      </c>
      <c r="AI948" s="126" t="str">
        <f>CONCATENATE(IMPORT[[#This Row],[6]]," ",IMPORT[[#This Row],[7]])</f>
        <v>2304 PCS</v>
      </c>
    </row>
    <row r="949" spans="1:35">
      <c r="A949" s="102">
        <v>947</v>
      </c>
      <c r="B949" s="39">
        <f ca="1">IF(IMPORT[[#This Row],[C]]&lt;1,"",ROW()-2)</f>
        <v>947</v>
      </c>
      <c r="C949" s="57">
        <v>955</v>
      </c>
      <c r="D949" s="31" t="s">
        <v>3981</v>
      </c>
      <c r="E949" s="31">
        <v>2304</v>
      </c>
      <c r="F949" s="39">
        <f ca="1">IMPORT[TT]</f>
        <v>11</v>
      </c>
      <c r="G949" s="31"/>
      <c r="H949" s="31" t="s">
        <v>5437</v>
      </c>
      <c r="I949" s="40">
        <v>11</v>
      </c>
      <c r="J949" s="31"/>
      <c r="K949" s="39" t="str">
        <f>IF(IMPORT[[#This Row],[b1]]="","",IMPORT[[#This Row],[b1]]-IMPORT[[#This Row],[a1]])</f>
        <v/>
      </c>
      <c r="L949" s="40">
        <f ca="1">SUM(INDIRECT(IMPORT_VAR[TABLENAME]&amp;"[@a"&amp;$1:$1-1&amp;"]"),INDIRECT(IMPORT_VAR[TABLENAME]&amp;"[@c"&amp;$1:$1-1&amp;"]"))</f>
        <v>11</v>
      </c>
      <c r="M949" s="31"/>
      <c r="N949" s="39" t="str">
        <f>IF(IMPORT[[#This Row],[b2]]="","",IMPORT[[#This Row],[b2]]-IMPORT[[#This Row],[a2]])</f>
        <v/>
      </c>
      <c r="O949" s="40">
        <f ca="1">SUM(INDIRECT(IMPORT_VAR[TABLENAME]&amp;"[@a"&amp;$1:$1-1&amp;"]"),INDIRECT(IMPORT_VAR[TABLENAME]&amp;"[@c"&amp;$1:$1-1&amp;"]"))</f>
        <v>11</v>
      </c>
      <c r="P949" s="33"/>
      <c r="Q949" s="41" t="str">
        <f>IF(IMPORT[[#This Row],[b3]]="","",IMPORT[[#This Row],[b3]]-IMPORT[[#This Row],[a3]])</f>
        <v/>
      </c>
      <c r="R949" s="40">
        <f ca="1">SUM(INDIRECT(IMPORT_VAR[TABLENAME]&amp;"[@a"&amp;$1:$1-1&amp;"]"),INDIRECT(IMPORT_VAR[TABLENAME]&amp;"[@c"&amp;$1:$1-1&amp;"]"))</f>
        <v>11</v>
      </c>
      <c r="S949" s="33"/>
      <c r="T949" s="41" t="str">
        <f>IF(IMPORT[[#This Row],[b4]]="","",IMPORT[[#This Row],[b4]]-IMPORT[[#This Row],[a4]])</f>
        <v/>
      </c>
      <c r="U949" s="40">
        <f ca="1">SUM(INDIRECT(IMPORT_VAR[TABLENAME]&amp;"[@a"&amp;$1:$1-1&amp;"]"),INDIRECT(IMPORT_VAR[TABLENAME]&amp;"[@c"&amp;$1:$1-1&amp;"]"))</f>
        <v>11</v>
      </c>
      <c r="V949" s="41"/>
      <c r="W949" s="31"/>
      <c r="X949" s="54" t="str">
        <f>IF(IMPORT[[#This Row],[b5]]="","",IMPORT[[#This Row],[b5]]-IMPORT[[#This Row],[a5]])</f>
        <v/>
      </c>
      <c r="Y949" s="50">
        <f ca="1">SUM(INDIRECT(IMPORT_VAR[TABLENAME]&amp;"[@a"&amp;$1:$1-1&amp;"]"),INDIRECT(IMPORT_VAR[TABLENAME]&amp;"[@c"&amp;$1:$1-1&amp;"]"))</f>
        <v>11</v>
      </c>
      <c r="Z949" s="51" t="s">
        <v>3981</v>
      </c>
      <c r="AA949" s="51">
        <v>955</v>
      </c>
      <c r="AB949" s="51"/>
      <c r="AC949" s="51" t="str">
        <f>CONCATENATE(IMPORT[[#This Row],[1]]," ",IMPORT[[#This Row],[2]],IF(IMPORT[[#This Row],[3]]="","",CONCATENATE(" ",IMPORT[[#This Row],[3]])))</f>
        <v>Gel Pen  955</v>
      </c>
      <c r="AD949" s="51" t="str">
        <f>CONCATENATE("Import ",IMPORT[[#This Row],[Ket]])</f>
        <v>Import D9</v>
      </c>
      <c r="AE949" s="52">
        <v>2304</v>
      </c>
      <c r="AF949" s="52" t="s">
        <v>5118</v>
      </c>
      <c r="AG949" s="52" t="s">
        <v>5780</v>
      </c>
      <c r="AH949" s="52">
        <f ca="1">IMPORT[[#This Row],[C]]</f>
        <v>11</v>
      </c>
      <c r="AI949" s="126" t="str">
        <f>CONCATENATE(IMPORT[[#This Row],[6]]," ",IMPORT[[#This Row],[7]])</f>
        <v>2304 PCS</v>
      </c>
    </row>
    <row r="950" spans="1:35">
      <c r="A950" s="102">
        <v>948</v>
      </c>
      <c r="B950" s="39">
        <f ca="1">IF(IMPORT[[#This Row],[C]]&lt;1,"",ROW()-2)</f>
        <v>948</v>
      </c>
      <c r="C950" s="57">
        <v>931</v>
      </c>
      <c r="D950" s="31" t="s">
        <v>3981</v>
      </c>
      <c r="E950" s="31">
        <v>2304</v>
      </c>
      <c r="F950" s="39">
        <f ca="1">IMPORT[TT]</f>
        <v>10</v>
      </c>
      <c r="G950" s="31"/>
      <c r="H950" s="31" t="s">
        <v>5437</v>
      </c>
      <c r="I950" s="40">
        <v>10</v>
      </c>
      <c r="J950" s="31"/>
      <c r="K950" s="39" t="str">
        <f>IF(IMPORT[[#This Row],[b1]]="","",IMPORT[[#This Row],[b1]]-IMPORT[[#This Row],[a1]])</f>
        <v/>
      </c>
      <c r="L950" s="40">
        <f ca="1">SUM(INDIRECT(IMPORT_VAR[TABLENAME]&amp;"[@a"&amp;$1:$1-1&amp;"]"),INDIRECT(IMPORT_VAR[TABLENAME]&amp;"[@c"&amp;$1:$1-1&amp;"]"))</f>
        <v>10</v>
      </c>
      <c r="M950" s="31"/>
      <c r="N950" s="39" t="str">
        <f>IF(IMPORT[[#This Row],[b2]]="","",IMPORT[[#This Row],[b2]]-IMPORT[[#This Row],[a2]])</f>
        <v/>
      </c>
      <c r="O950" s="40">
        <f ca="1">SUM(INDIRECT(IMPORT_VAR[TABLENAME]&amp;"[@a"&amp;$1:$1-1&amp;"]"),INDIRECT(IMPORT_VAR[TABLENAME]&amp;"[@c"&amp;$1:$1-1&amp;"]"))</f>
        <v>10</v>
      </c>
      <c r="P950" s="33"/>
      <c r="Q950" s="41" t="str">
        <f>IF(IMPORT[[#This Row],[b3]]="","",IMPORT[[#This Row],[b3]]-IMPORT[[#This Row],[a3]])</f>
        <v/>
      </c>
      <c r="R950" s="40">
        <f ca="1">SUM(INDIRECT(IMPORT_VAR[TABLENAME]&amp;"[@a"&amp;$1:$1-1&amp;"]"),INDIRECT(IMPORT_VAR[TABLENAME]&amp;"[@c"&amp;$1:$1-1&amp;"]"))</f>
        <v>10</v>
      </c>
      <c r="S950" s="33"/>
      <c r="T950" s="41" t="str">
        <f>IF(IMPORT[[#This Row],[b4]]="","",IMPORT[[#This Row],[b4]]-IMPORT[[#This Row],[a4]])</f>
        <v/>
      </c>
      <c r="U950" s="40">
        <f ca="1">SUM(INDIRECT(IMPORT_VAR[TABLENAME]&amp;"[@a"&amp;$1:$1-1&amp;"]"),INDIRECT(IMPORT_VAR[TABLENAME]&amp;"[@c"&amp;$1:$1-1&amp;"]"))</f>
        <v>10</v>
      </c>
      <c r="V950" s="41"/>
      <c r="W950" s="31"/>
      <c r="X950" s="54" t="str">
        <f>IF(IMPORT[[#This Row],[b5]]="","",IMPORT[[#This Row],[b5]]-IMPORT[[#This Row],[a5]])</f>
        <v/>
      </c>
      <c r="Y950" s="50">
        <f ca="1">SUM(INDIRECT(IMPORT_VAR[TABLENAME]&amp;"[@a"&amp;$1:$1-1&amp;"]"),INDIRECT(IMPORT_VAR[TABLENAME]&amp;"[@c"&amp;$1:$1-1&amp;"]"))</f>
        <v>10</v>
      </c>
      <c r="Z950" s="51" t="s">
        <v>3981</v>
      </c>
      <c r="AA950" s="51">
        <v>931</v>
      </c>
      <c r="AB950" s="51"/>
      <c r="AC950" s="51" t="str">
        <f>CONCATENATE(IMPORT[[#This Row],[1]]," ",IMPORT[[#This Row],[2]],IF(IMPORT[[#This Row],[3]]="","",CONCATENATE(" ",IMPORT[[#This Row],[3]])))</f>
        <v>Gel Pen  931</v>
      </c>
      <c r="AD950" s="51" t="str">
        <f>CONCATENATE("Import ",IMPORT[[#This Row],[Ket]])</f>
        <v>Import D9</v>
      </c>
      <c r="AE950" s="52">
        <v>2304</v>
      </c>
      <c r="AF950" s="52" t="s">
        <v>5118</v>
      </c>
      <c r="AG950" s="52" t="s">
        <v>5780</v>
      </c>
      <c r="AH950" s="52">
        <f ca="1">IMPORT[[#This Row],[C]]</f>
        <v>10</v>
      </c>
      <c r="AI950" s="126" t="str">
        <f>CONCATENATE(IMPORT[[#This Row],[6]]," ",IMPORT[[#This Row],[7]])</f>
        <v>2304 PCS</v>
      </c>
    </row>
    <row r="951" spans="1:35">
      <c r="A951" s="102">
        <v>949</v>
      </c>
      <c r="B951" s="39">
        <f ca="1">IF(IMPORT[[#This Row],[C]]&lt;1,"",ROW()-2)</f>
        <v>949</v>
      </c>
      <c r="C951" s="57">
        <v>935</v>
      </c>
      <c r="D951" s="31" t="s">
        <v>3981</v>
      </c>
      <c r="E951" s="31">
        <v>2304</v>
      </c>
      <c r="F951" s="39">
        <f ca="1">IMPORT[TT]</f>
        <v>11</v>
      </c>
      <c r="G951" s="31"/>
      <c r="H951" s="31" t="s">
        <v>5437</v>
      </c>
      <c r="I951" s="40">
        <v>11</v>
      </c>
      <c r="J951" s="31"/>
      <c r="K951" s="39" t="str">
        <f>IF(IMPORT[[#This Row],[b1]]="","",IMPORT[[#This Row],[b1]]-IMPORT[[#This Row],[a1]])</f>
        <v/>
      </c>
      <c r="L951" s="40">
        <f ca="1">SUM(INDIRECT(IMPORT_VAR[TABLENAME]&amp;"[@a"&amp;$1:$1-1&amp;"]"),INDIRECT(IMPORT_VAR[TABLENAME]&amp;"[@c"&amp;$1:$1-1&amp;"]"))</f>
        <v>11</v>
      </c>
      <c r="M951" s="31"/>
      <c r="N951" s="39" t="str">
        <f>IF(IMPORT[[#This Row],[b2]]="","",IMPORT[[#This Row],[b2]]-IMPORT[[#This Row],[a2]])</f>
        <v/>
      </c>
      <c r="O951" s="40">
        <f ca="1">SUM(INDIRECT(IMPORT_VAR[TABLENAME]&amp;"[@a"&amp;$1:$1-1&amp;"]"),INDIRECT(IMPORT_VAR[TABLENAME]&amp;"[@c"&amp;$1:$1-1&amp;"]"))</f>
        <v>11</v>
      </c>
      <c r="P951" s="33"/>
      <c r="Q951" s="41" t="str">
        <f>IF(IMPORT[[#This Row],[b3]]="","",IMPORT[[#This Row],[b3]]-IMPORT[[#This Row],[a3]])</f>
        <v/>
      </c>
      <c r="R951" s="40">
        <f ca="1">SUM(INDIRECT(IMPORT_VAR[TABLENAME]&amp;"[@a"&amp;$1:$1-1&amp;"]"),INDIRECT(IMPORT_VAR[TABLENAME]&amp;"[@c"&amp;$1:$1-1&amp;"]"))</f>
        <v>11</v>
      </c>
      <c r="S951" s="33"/>
      <c r="T951" s="41" t="str">
        <f>IF(IMPORT[[#This Row],[b4]]="","",IMPORT[[#This Row],[b4]]-IMPORT[[#This Row],[a4]])</f>
        <v/>
      </c>
      <c r="U951" s="40">
        <f ca="1">SUM(INDIRECT(IMPORT_VAR[TABLENAME]&amp;"[@a"&amp;$1:$1-1&amp;"]"),INDIRECT(IMPORT_VAR[TABLENAME]&amp;"[@c"&amp;$1:$1-1&amp;"]"))</f>
        <v>11</v>
      </c>
      <c r="V951" s="41"/>
      <c r="W951" s="31"/>
      <c r="X951" s="54" t="str">
        <f>IF(IMPORT[[#This Row],[b5]]="","",IMPORT[[#This Row],[b5]]-IMPORT[[#This Row],[a5]])</f>
        <v/>
      </c>
      <c r="Y951" s="50">
        <f ca="1">SUM(INDIRECT(IMPORT_VAR[TABLENAME]&amp;"[@a"&amp;$1:$1-1&amp;"]"),INDIRECT(IMPORT_VAR[TABLENAME]&amp;"[@c"&amp;$1:$1-1&amp;"]"))</f>
        <v>11</v>
      </c>
      <c r="Z951" s="51" t="s">
        <v>3981</v>
      </c>
      <c r="AA951" s="51">
        <v>935</v>
      </c>
      <c r="AB951" s="51"/>
      <c r="AC951" s="51" t="str">
        <f>CONCATENATE(IMPORT[[#This Row],[1]]," ",IMPORT[[#This Row],[2]],IF(IMPORT[[#This Row],[3]]="","",CONCATENATE(" ",IMPORT[[#This Row],[3]])))</f>
        <v>Gel Pen  935</v>
      </c>
      <c r="AD951" s="51" t="str">
        <f>CONCATENATE("Import ",IMPORT[[#This Row],[Ket]])</f>
        <v>Import D9</v>
      </c>
      <c r="AE951" s="52">
        <v>2304</v>
      </c>
      <c r="AF951" s="52" t="s">
        <v>5118</v>
      </c>
      <c r="AG951" s="52" t="s">
        <v>5780</v>
      </c>
      <c r="AH951" s="52">
        <f ca="1">IMPORT[[#This Row],[C]]</f>
        <v>11</v>
      </c>
      <c r="AI951" s="126" t="str">
        <f>CONCATENATE(IMPORT[[#This Row],[6]]," ",IMPORT[[#This Row],[7]])</f>
        <v>2304 PCS</v>
      </c>
    </row>
    <row r="952" spans="1:35">
      <c r="A952" s="102">
        <v>950</v>
      </c>
      <c r="B952" s="39">
        <f ca="1">IF(IMPORT[[#This Row],[C]]&lt;1,"",ROW()-2)</f>
        <v>950</v>
      </c>
      <c r="C952" s="57">
        <v>933</v>
      </c>
      <c r="D952" s="31" t="s">
        <v>3981</v>
      </c>
      <c r="E952" s="31">
        <v>2304</v>
      </c>
      <c r="F952" s="39">
        <f ca="1">IMPORT[TT]</f>
        <v>10</v>
      </c>
      <c r="G952" s="31"/>
      <c r="H952" s="31" t="s">
        <v>5437</v>
      </c>
      <c r="I952" s="40">
        <v>10</v>
      </c>
      <c r="J952" s="31"/>
      <c r="K952" s="39" t="str">
        <f>IF(IMPORT[[#This Row],[b1]]="","",IMPORT[[#This Row],[b1]]-IMPORT[[#This Row],[a1]])</f>
        <v/>
      </c>
      <c r="L952" s="40">
        <f ca="1">SUM(INDIRECT(IMPORT_VAR[TABLENAME]&amp;"[@a"&amp;$1:$1-1&amp;"]"),INDIRECT(IMPORT_VAR[TABLENAME]&amp;"[@c"&amp;$1:$1-1&amp;"]"))</f>
        <v>10</v>
      </c>
      <c r="M952" s="31"/>
      <c r="N952" s="39" t="str">
        <f>IF(IMPORT[[#This Row],[b2]]="","",IMPORT[[#This Row],[b2]]-IMPORT[[#This Row],[a2]])</f>
        <v/>
      </c>
      <c r="O952" s="40">
        <f ca="1">SUM(INDIRECT(IMPORT_VAR[TABLENAME]&amp;"[@a"&amp;$1:$1-1&amp;"]"),INDIRECT(IMPORT_VAR[TABLENAME]&amp;"[@c"&amp;$1:$1-1&amp;"]"))</f>
        <v>10</v>
      </c>
      <c r="P952" s="33"/>
      <c r="Q952" s="41" t="str">
        <f>IF(IMPORT[[#This Row],[b3]]="","",IMPORT[[#This Row],[b3]]-IMPORT[[#This Row],[a3]])</f>
        <v/>
      </c>
      <c r="R952" s="40">
        <f ca="1">SUM(INDIRECT(IMPORT_VAR[TABLENAME]&amp;"[@a"&amp;$1:$1-1&amp;"]"),INDIRECT(IMPORT_VAR[TABLENAME]&amp;"[@c"&amp;$1:$1-1&amp;"]"))</f>
        <v>10</v>
      </c>
      <c r="S952" s="33"/>
      <c r="T952" s="41" t="str">
        <f>IF(IMPORT[[#This Row],[b4]]="","",IMPORT[[#This Row],[b4]]-IMPORT[[#This Row],[a4]])</f>
        <v/>
      </c>
      <c r="U952" s="40">
        <f ca="1">SUM(INDIRECT(IMPORT_VAR[TABLENAME]&amp;"[@a"&amp;$1:$1-1&amp;"]"),INDIRECT(IMPORT_VAR[TABLENAME]&amp;"[@c"&amp;$1:$1-1&amp;"]"))</f>
        <v>10</v>
      </c>
      <c r="V952" s="41"/>
      <c r="W952" s="31"/>
      <c r="X952" s="54" t="str">
        <f>IF(IMPORT[[#This Row],[b5]]="","",IMPORT[[#This Row],[b5]]-IMPORT[[#This Row],[a5]])</f>
        <v/>
      </c>
      <c r="Y952" s="50">
        <f ca="1">SUM(INDIRECT(IMPORT_VAR[TABLENAME]&amp;"[@a"&amp;$1:$1-1&amp;"]"),INDIRECT(IMPORT_VAR[TABLENAME]&amp;"[@c"&amp;$1:$1-1&amp;"]"))</f>
        <v>10</v>
      </c>
      <c r="Z952" s="51" t="s">
        <v>3981</v>
      </c>
      <c r="AA952" s="51">
        <v>933</v>
      </c>
      <c r="AB952" s="51"/>
      <c r="AC952" s="51" t="str">
        <f>CONCATENATE(IMPORT[[#This Row],[1]]," ",IMPORT[[#This Row],[2]],IF(IMPORT[[#This Row],[3]]="","",CONCATENATE(" ",IMPORT[[#This Row],[3]])))</f>
        <v>Gel Pen  933</v>
      </c>
      <c r="AD952" s="51" t="str">
        <f>CONCATENATE("Import ",IMPORT[[#This Row],[Ket]])</f>
        <v>Import D9</v>
      </c>
      <c r="AE952" s="52">
        <v>2304</v>
      </c>
      <c r="AF952" s="52" t="s">
        <v>5118</v>
      </c>
      <c r="AG952" s="52" t="s">
        <v>5780</v>
      </c>
      <c r="AH952" s="52">
        <f ca="1">IMPORT[[#This Row],[C]]</f>
        <v>10</v>
      </c>
      <c r="AI952" s="126" t="str">
        <f>CONCATENATE(IMPORT[[#This Row],[6]]," ",IMPORT[[#This Row],[7]])</f>
        <v>2304 PCS</v>
      </c>
    </row>
    <row r="953" spans="1:35">
      <c r="A953" s="102">
        <v>951</v>
      </c>
      <c r="B953" s="39">
        <f ca="1">IF(IMPORT[[#This Row],[C]]&lt;1,"",ROW()-2)</f>
        <v>951</v>
      </c>
      <c r="C953" s="57">
        <v>936</v>
      </c>
      <c r="D953" s="31" t="s">
        <v>3981</v>
      </c>
      <c r="E953" s="31">
        <v>2304</v>
      </c>
      <c r="F953" s="39">
        <f ca="1">IMPORT[TT]</f>
        <v>10</v>
      </c>
      <c r="G953" s="31"/>
      <c r="H953" s="31" t="s">
        <v>5437</v>
      </c>
      <c r="I953" s="40">
        <v>10</v>
      </c>
      <c r="J953" s="31"/>
      <c r="K953" s="39" t="str">
        <f>IF(IMPORT[[#This Row],[b1]]="","",IMPORT[[#This Row],[b1]]-IMPORT[[#This Row],[a1]])</f>
        <v/>
      </c>
      <c r="L953" s="40">
        <f ca="1">SUM(INDIRECT(IMPORT_VAR[TABLENAME]&amp;"[@a"&amp;$1:$1-1&amp;"]"),INDIRECT(IMPORT_VAR[TABLENAME]&amp;"[@c"&amp;$1:$1-1&amp;"]"))</f>
        <v>10</v>
      </c>
      <c r="M953" s="31"/>
      <c r="N953" s="39" t="str">
        <f>IF(IMPORT[[#This Row],[b2]]="","",IMPORT[[#This Row],[b2]]-IMPORT[[#This Row],[a2]])</f>
        <v/>
      </c>
      <c r="O953" s="40">
        <f ca="1">SUM(INDIRECT(IMPORT_VAR[TABLENAME]&amp;"[@a"&amp;$1:$1-1&amp;"]"),INDIRECT(IMPORT_VAR[TABLENAME]&amp;"[@c"&amp;$1:$1-1&amp;"]"))</f>
        <v>10</v>
      </c>
      <c r="P953" s="33"/>
      <c r="Q953" s="41" t="str">
        <f>IF(IMPORT[[#This Row],[b3]]="","",IMPORT[[#This Row],[b3]]-IMPORT[[#This Row],[a3]])</f>
        <v/>
      </c>
      <c r="R953" s="40">
        <f ca="1">SUM(INDIRECT(IMPORT_VAR[TABLENAME]&amp;"[@a"&amp;$1:$1-1&amp;"]"),INDIRECT(IMPORT_VAR[TABLENAME]&amp;"[@c"&amp;$1:$1-1&amp;"]"))</f>
        <v>10</v>
      </c>
      <c r="S953" s="33"/>
      <c r="T953" s="41" t="str">
        <f>IF(IMPORT[[#This Row],[b4]]="","",IMPORT[[#This Row],[b4]]-IMPORT[[#This Row],[a4]])</f>
        <v/>
      </c>
      <c r="U953" s="40">
        <f ca="1">SUM(INDIRECT(IMPORT_VAR[TABLENAME]&amp;"[@a"&amp;$1:$1-1&amp;"]"),INDIRECT(IMPORT_VAR[TABLENAME]&amp;"[@c"&amp;$1:$1-1&amp;"]"))</f>
        <v>10</v>
      </c>
      <c r="V953" s="41"/>
      <c r="W953" s="31"/>
      <c r="X953" s="54" t="str">
        <f>IF(IMPORT[[#This Row],[b5]]="","",IMPORT[[#This Row],[b5]]-IMPORT[[#This Row],[a5]])</f>
        <v/>
      </c>
      <c r="Y953" s="50">
        <f ca="1">SUM(INDIRECT(IMPORT_VAR[TABLENAME]&amp;"[@a"&amp;$1:$1-1&amp;"]"),INDIRECT(IMPORT_VAR[TABLENAME]&amp;"[@c"&amp;$1:$1-1&amp;"]"))</f>
        <v>10</v>
      </c>
      <c r="Z953" s="51" t="s">
        <v>3981</v>
      </c>
      <c r="AA953" s="51">
        <v>936</v>
      </c>
      <c r="AB953" s="51"/>
      <c r="AC953" s="51" t="str">
        <f>CONCATENATE(IMPORT[[#This Row],[1]]," ",IMPORT[[#This Row],[2]],IF(IMPORT[[#This Row],[3]]="","",CONCATENATE(" ",IMPORT[[#This Row],[3]])))</f>
        <v>Gel Pen  936</v>
      </c>
      <c r="AD953" s="51" t="str">
        <f>CONCATENATE("Import ",IMPORT[[#This Row],[Ket]])</f>
        <v>Import D9</v>
      </c>
      <c r="AE953" s="52">
        <v>2304</v>
      </c>
      <c r="AF953" s="52" t="s">
        <v>5118</v>
      </c>
      <c r="AG953" s="52" t="s">
        <v>5780</v>
      </c>
      <c r="AH953" s="52">
        <f ca="1">IMPORT[[#This Row],[C]]</f>
        <v>10</v>
      </c>
      <c r="AI953" s="126" t="str">
        <f>CONCATENATE(IMPORT[[#This Row],[6]]," ",IMPORT[[#This Row],[7]])</f>
        <v>2304 PCS</v>
      </c>
    </row>
    <row r="954" spans="1:35">
      <c r="A954" s="102">
        <v>952</v>
      </c>
      <c r="B954" s="39">
        <f ca="1">IF(IMPORT[[#This Row],[C]]&lt;1,"",ROW()-2)</f>
        <v>952</v>
      </c>
      <c r="C954" s="57">
        <v>223</v>
      </c>
      <c r="D954" s="31" t="s">
        <v>3981</v>
      </c>
      <c r="E954" s="31">
        <v>1728</v>
      </c>
      <c r="F954" s="39">
        <f ca="1">IMPORT[TT]</f>
        <v>9</v>
      </c>
      <c r="G954" s="31"/>
      <c r="H954" s="31" t="s">
        <v>5437</v>
      </c>
      <c r="I954" s="40">
        <v>9</v>
      </c>
      <c r="J954" s="31"/>
      <c r="K954" s="39" t="str">
        <f>IF(IMPORT[[#This Row],[b1]]="","",IMPORT[[#This Row],[b1]]-IMPORT[[#This Row],[a1]])</f>
        <v/>
      </c>
      <c r="L954" s="40">
        <f ca="1">SUM(INDIRECT(IMPORT_VAR[TABLENAME]&amp;"[@a"&amp;$1:$1-1&amp;"]"),INDIRECT(IMPORT_VAR[TABLENAME]&amp;"[@c"&amp;$1:$1-1&amp;"]"))</f>
        <v>9</v>
      </c>
      <c r="M954" s="31"/>
      <c r="N954" s="39" t="str">
        <f>IF(IMPORT[[#This Row],[b2]]="","",IMPORT[[#This Row],[b2]]-IMPORT[[#This Row],[a2]])</f>
        <v/>
      </c>
      <c r="O954" s="40">
        <f ca="1">SUM(INDIRECT(IMPORT_VAR[TABLENAME]&amp;"[@a"&amp;$1:$1-1&amp;"]"),INDIRECT(IMPORT_VAR[TABLENAME]&amp;"[@c"&amp;$1:$1-1&amp;"]"))</f>
        <v>9</v>
      </c>
      <c r="P954" s="33"/>
      <c r="Q954" s="41" t="str">
        <f>IF(IMPORT[[#This Row],[b3]]="","",IMPORT[[#This Row],[b3]]-IMPORT[[#This Row],[a3]])</f>
        <v/>
      </c>
      <c r="R954" s="40">
        <f ca="1">SUM(INDIRECT(IMPORT_VAR[TABLENAME]&amp;"[@a"&amp;$1:$1-1&amp;"]"),INDIRECT(IMPORT_VAR[TABLENAME]&amp;"[@c"&amp;$1:$1-1&amp;"]"))</f>
        <v>9</v>
      </c>
      <c r="S954" s="33"/>
      <c r="T954" s="41" t="str">
        <f>IF(IMPORT[[#This Row],[b4]]="","",IMPORT[[#This Row],[b4]]-IMPORT[[#This Row],[a4]])</f>
        <v/>
      </c>
      <c r="U954" s="40">
        <f ca="1">SUM(INDIRECT(IMPORT_VAR[TABLENAME]&amp;"[@a"&amp;$1:$1-1&amp;"]"),INDIRECT(IMPORT_VAR[TABLENAME]&amp;"[@c"&amp;$1:$1-1&amp;"]"))</f>
        <v>9</v>
      </c>
      <c r="V954" s="41"/>
      <c r="W954" s="31"/>
      <c r="X954" s="54" t="str">
        <f>IF(IMPORT[[#This Row],[b5]]="","",IMPORT[[#This Row],[b5]]-IMPORT[[#This Row],[a5]])</f>
        <v/>
      </c>
      <c r="Y954" s="50">
        <f ca="1">SUM(INDIRECT(IMPORT_VAR[TABLENAME]&amp;"[@a"&amp;$1:$1-1&amp;"]"),INDIRECT(IMPORT_VAR[TABLENAME]&amp;"[@c"&amp;$1:$1-1&amp;"]"))</f>
        <v>9</v>
      </c>
      <c r="Z954" s="51" t="s">
        <v>3981</v>
      </c>
      <c r="AA954" s="51">
        <v>223</v>
      </c>
      <c r="AB954" s="51"/>
      <c r="AC954" s="51" t="str">
        <f>CONCATENATE(IMPORT[[#This Row],[1]]," ",IMPORT[[#This Row],[2]],IF(IMPORT[[#This Row],[3]]="","",CONCATENATE(" ",IMPORT[[#This Row],[3]])))</f>
        <v>Gel Pen  223</v>
      </c>
      <c r="AD954" s="51" t="str">
        <f>CONCATENATE("Import ",IMPORT[[#This Row],[Ket]])</f>
        <v>Import D9</v>
      </c>
      <c r="AE954" s="52">
        <v>1728</v>
      </c>
      <c r="AF954" s="52" t="s">
        <v>5118</v>
      </c>
      <c r="AG954" s="52" t="s">
        <v>5780</v>
      </c>
      <c r="AH954" s="52">
        <f ca="1">IMPORT[[#This Row],[C]]</f>
        <v>9</v>
      </c>
      <c r="AI954" s="126" t="str">
        <f>CONCATENATE(IMPORT[[#This Row],[6]]," ",IMPORT[[#This Row],[7]])</f>
        <v>1728 PCS</v>
      </c>
    </row>
    <row r="955" spans="1:35">
      <c r="A955" s="102">
        <v>953</v>
      </c>
      <c r="B955" s="39">
        <f ca="1">IF(IMPORT[[#This Row],[C]]&lt;1,"",ROW()-2)</f>
        <v>953</v>
      </c>
      <c r="C955" s="57">
        <v>221</v>
      </c>
      <c r="D955" s="31" t="s">
        <v>3981</v>
      </c>
      <c r="E955" s="31">
        <v>1728</v>
      </c>
      <c r="F955" s="39">
        <f ca="1">IMPORT[TT]</f>
        <v>9</v>
      </c>
      <c r="G955" s="31"/>
      <c r="H955" s="31" t="s">
        <v>5437</v>
      </c>
      <c r="I955" s="40">
        <v>9</v>
      </c>
      <c r="J955" s="31"/>
      <c r="K955" s="39" t="str">
        <f>IF(IMPORT[[#This Row],[b1]]="","",IMPORT[[#This Row],[b1]]-IMPORT[[#This Row],[a1]])</f>
        <v/>
      </c>
      <c r="L955" s="40">
        <f ca="1">SUM(INDIRECT(IMPORT_VAR[TABLENAME]&amp;"[@a"&amp;$1:$1-1&amp;"]"),INDIRECT(IMPORT_VAR[TABLENAME]&amp;"[@c"&amp;$1:$1-1&amp;"]"))</f>
        <v>9</v>
      </c>
      <c r="M955" s="31"/>
      <c r="N955" s="39" t="str">
        <f>IF(IMPORT[[#This Row],[b2]]="","",IMPORT[[#This Row],[b2]]-IMPORT[[#This Row],[a2]])</f>
        <v/>
      </c>
      <c r="O955" s="40">
        <f ca="1">SUM(INDIRECT(IMPORT_VAR[TABLENAME]&amp;"[@a"&amp;$1:$1-1&amp;"]"),INDIRECT(IMPORT_VAR[TABLENAME]&amp;"[@c"&amp;$1:$1-1&amp;"]"))</f>
        <v>9</v>
      </c>
      <c r="P955" s="33"/>
      <c r="Q955" s="41" t="str">
        <f>IF(IMPORT[[#This Row],[b3]]="","",IMPORT[[#This Row],[b3]]-IMPORT[[#This Row],[a3]])</f>
        <v/>
      </c>
      <c r="R955" s="40">
        <f ca="1">SUM(INDIRECT(IMPORT_VAR[TABLENAME]&amp;"[@a"&amp;$1:$1-1&amp;"]"),INDIRECT(IMPORT_VAR[TABLENAME]&amp;"[@c"&amp;$1:$1-1&amp;"]"))</f>
        <v>9</v>
      </c>
      <c r="S955" s="33"/>
      <c r="T955" s="41" t="str">
        <f>IF(IMPORT[[#This Row],[b4]]="","",IMPORT[[#This Row],[b4]]-IMPORT[[#This Row],[a4]])</f>
        <v/>
      </c>
      <c r="U955" s="40">
        <f ca="1">SUM(INDIRECT(IMPORT_VAR[TABLENAME]&amp;"[@a"&amp;$1:$1-1&amp;"]"),INDIRECT(IMPORT_VAR[TABLENAME]&amp;"[@c"&amp;$1:$1-1&amp;"]"))</f>
        <v>9</v>
      </c>
      <c r="V955" s="41"/>
      <c r="W955" s="31"/>
      <c r="X955" s="54" t="str">
        <f>IF(IMPORT[[#This Row],[b5]]="","",IMPORT[[#This Row],[b5]]-IMPORT[[#This Row],[a5]])</f>
        <v/>
      </c>
      <c r="Y955" s="50">
        <f ca="1">SUM(INDIRECT(IMPORT_VAR[TABLENAME]&amp;"[@a"&amp;$1:$1-1&amp;"]"),INDIRECT(IMPORT_VAR[TABLENAME]&amp;"[@c"&amp;$1:$1-1&amp;"]"))</f>
        <v>9</v>
      </c>
      <c r="Z955" s="51" t="s">
        <v>3981</v>
      </c>
      <c r="AA955" s="51">
        <v>221</v>
      </c>
      <c r="AB955" s="51"/>
      <c r="AC955" s="51" t="str">
        <f>CONCATENATE(IMPORT[[#This Row],[1]]," ",IMPORT[[#This Row],[2]],IF(IMPORT[[#This Row],[3]]="","",CONCATENATE(" ",IMPORT[[#This Row],[3]])))</f>
        <v>Gel Pen  221</v>
      </c>
      <c r="AD955" s="51" t="str">
        <f>CONCATENATE("Import ",IMPORT[[#This Row],[Ket]])</f>
        <v>Import D9</v>
      </c>
      <c r="AE955" s="52">
        <v>1728</v>
      </c>
      <c r="AF955" s="52" t="s">
        <v>5118</v>
      </c>
      <c r="AG955" s="52" t="s">
        <v>5780</v>
      </c>
      <c r="AH955" s="52">
        <f ca="1">IMPORT[[#This Row],[C]]</f>
        <v>9</v>
      </c>
      <c r="AI955" s="126" t="str">
        <f>CONCATENATE(IMPORT[[#This Row],[6]]," ",IMPORT[[#This Row],[7]])</f>
        <v>1728 PCS</v>
      </c>
    </row>
    <row r="956" spans="1:35">
      <c r="A956" s="102">
        <v>954</v>
      </c>
      <c r="B956" s="39">
        <f ca="1">IF(IMPORT[[#This Row],[C]]&lt;1,"",ROW()-2)</f>
        <v>954</v>
      </c>
      <c r="C956" s="57">
        <v>224</v>
      </c>
      <c r="D956" s="31" t="s">
        <v>3981</v>
      </c>
      <c r="E956" s="31">
        <v>1728</v>
      </c>
      <c r="F956" s="39">
        <f ca="1">IMPORT[TT]</f>
        <v>7</v>
      </c>
      <c r="G956" s="31"/>
      <c r="H956" s="31" t="s">
        <v>5437</v>
      </c>
      <c r="I956" s="40">
        <v>7</v>
      </c>
      <c r="J956" s="31"/>
      <c r="K956" s="39" t="str">
        <f>IF(IMPORT[[#This Row],[b1]]="","",IMPORT[[#This Row],[b1]]-IMPORT[[#This Row],[a1]])</f>
        <v/>
      </c>
      <c r="L956" s="40">
        <f ca="1">SUM(INDIRECT(IMPORT_VAR[TABLENAME]&amp;"[@a"&amp;$1:$1-1&amp;"]"),INDIRECT(IMPORT_VAR[TABLENAME]&amp;"[@c"&amp;$1:$1-1&amp;"]"))</f>
        <v>7</v>
      </c>
      <c r="M956" s="31"/>
      <c r="N956" s="39" t="str">
        <f>IF(IMPORT[[#This Row],[b2]]="","",IMPORT[[#This Row],[b2]]-IMPORT[[#This Row],[a2]])</f>
        <v/>
      </c>
      <c r="O956" s="40">
        <f ca="1">SUM(INDIRECT(IMPORT_VAR[TABLENAME]&amp;"[@a"&amp;$1:$1-1&amp;"]"),INDIRECT(IMPORT_VAR[TABLENAME]&amp;"[@c"&amp;$1:$1-1&amp;"]"))</f>
        <v>7</v>
      </c>
      <c r="P956" s="33"/>
      <c r="Q956" s="41" t="str">
        <f>IF(IMPORT[[#This Row],[b3]]="","",IMPORT[[#This Row],[b3]]-IMPORT[[#This Row],[a3]])</f>
        <v/>
      </c>
      <c r="R956" s="40">
        <f ca="1">SUM(INDIRECT(IMPORT_VAR[TABLENAME]&amp;"[@a"&amp;$1:$1-1&amp;"]"),INDIRECT(IMPORT_VAR[TABLENAME]&amp;"[@c"&amp;$1:$1-1&amp;"]"))</f>
        <v>7</v>
      </c>
      <c r="S956" s="33"/>
      <c r="T956" s="41" t="str">
        <f>IF(IMPORT[[#This Row],[b4]]="","",IMPORT[[#This Row],[b4]]-IMPORT[[#This Row],[a4]])</f>
        <v/>
      </c>
      <c r="U956" s="40">
        <f ca="1">SUM(INDIRECT(IMPORT_VAR[TABLENAME]&amp;"[@a"&amp;$1:$1-1&amp;"]"),INDIRECT(IMPORT_VAR[TABLENAME]&amp;"[@c"&amp;$1:$1-1&amp;"]"))</f>
        <v>7</v>
      </c>
      <c r="V956" s="41"/>
      <c r="W956" s="31"/>
      <c r="X956" s="54" t="str">
        <f>IF(IMPORT[[#This Row],[b5]]="","",IMPORT[[#This Row],[b5]]-IMPORT[[#This Row],[a5]])</f>
        <v/>
      </c>
      <c r="Y956" s="50">
        <f ca="1">SUM(INDIRECT(IMPORT_VAR[TABLENAME]&amp;"[@a"&amp;$1:$1-1&amp;"]"),INDIRECT(IMPORT_VAR[TABLENAME]&amp;"[@c"&amp;$1:$1-1&amp;"]"))</f>
        <v>7</v>
      </c>
      <c r="Z956" s="51" t="s">
        <v>3981</v>
      </c>
      <c r="AA956" s="51">
        <v>224</v>
      </c>
      <c r="AB956" s="51"/>
      <c r="AC956" s="51" t="str">
        <f>CONCATENATE(IMPORT[[#This Row],[1]]," ",IMPORT[[#This Row],[2]],IF(IMPORT[[#This Row],[3]]="","",CONCATENATE(" ",IMPORT[[#This Row],[3]])))</f>
        <v>Gel Pen  224</v>
      </c>
      <c r="AD956" s="51" t="str">
        <f>CONCATENATE("Import ",IMPORT[[#This Row],[Ket]])</f>
        <v>Import D9</v>
      </c>
      <c r="AE956" s="52">
        <v>1728</v>
      </c>
      <c r="AF956" s="52" t="s">
        <v>5118</v>
      </c>
      <c r="AG956" s="52" t="s">
        <v>5780</v>
      </c>
      <c r="AH956" s="52">
        <f ca="1">IMPORT[[#This Row],[C]]</f>
        <v>7</v>
      </c>
      <c r="AI956" s="126" t="str">
        <f>CONCATENATE(IMPORT[[#This Row],[6]]," ",IMPORT[[#This Row],[7]])</f>
        <v>1728 PCS</v>
      </c>
    </row>
    <row r="957" spans="1:35">
      <c r="A957" s="102">
        <v>955</v>
      </c>
      <c r="B957" s="39">
        <f ca="1">IF(IMPORT[[#This Row],[C]]&lt;1,"",ROW()-2)</f>
        <v>955</v>
      </c>
      <c r="C957" s="57">
        <v>701</v>
      </c>
      <c r="D957" s="31" t="s">
        <v>3981</v>
      </c>
      <c r="E957" s="31">
        <v>1728</v>
      </c>
      <c r="F957" s="39">
        <f ca="1">IMPORT[TT]</f>
        <v>7</v>
      </c>
      <c r="G957" s="31"/>
      <c r="H957" s="31" t="s">
        <v>5437</v>
      </c>
      <c r="I957" s="40">
        <v>7</v>
      </c>
      <c r="J957" s="31"/>
      <c r="K957" s="39" t="str">
        <f>IF(IMPORT[[#This Row],[b1]]="","",IMPORT[[#This Row],[b1]]-IMPORT[[#This Row],[a1]])</f>
        <v/>
      </c>
      <c r="L957" s="40">
        <f ca="1">SUM(INDIRECT(IMPORT_VAR[TABLENAME]&amp;"[@a"&amp;$1:$1-1&amp;"]"),INDIRECT(IMPORT_VAR[TABLENAME]&amp;"[@c"&amp;$1:$1-1&amp;"]"))</f>
        <v>7</v>
      </c>
      <c r="M957" s="31"/>
      <c r="N957" s="39" t="str">
        <f>IF(IMPORT[[#This Row],[b2]]="","",IMPORT[[#This Row],[b2]]-IMPORT[[#This Row],[a2]])</f>
        <v/>
      </c>
      <c r="O957" s="40">
        <f ca="1">SUM(INDIRECT(IMPORT_VAR[TABLENAME]&amp;"[@a"&amp;$1:$1-1&amp;"]"),INDIRECT(IMPORT_VAR[TABLENAME]&amp;"[@c"&amp;$1:$1-1&amp;"]"))</f>
        <v>7</v>
      </c>
      <c r="P957" s="33"/>
      <c r="Q957" s="41" t="str">
        <f>IF(IMPORT[[#This Row],[b3]]="","",IMPORT[[#This Row],[b3]]-IMPORT[[#This Row],[a3]])</f>
        <v/>
      </c>
      <c r="R957" s="40">
        <f ca="1">SUM(INDIRECT(IMPORT_VAR[TABLENAME]&amp;"[@a"&amp;$1:$1-1&amp;"]"),INDIRECT(IMPORT_VAR[TABLENAME]&amp;"[@c"&amp;$1:$1-1&amp;"]"))</f>
        <v>7</v>
      </c>
      <c r="S957" s="33"/>
      <c r="T957" s="41" t="str">
        <f>IF(IMPORT[[#This Row],[b4]]="","",IMPORT[[#This Row],[b4]]-IMPORT[[#This Row],[a4]])</f>
        <v/>
      </c>
      <c r="U957" s="40">
        <f ca="1">SUM(INDIRECT(IMPORT_VAR[TABLENAME]&amp;"[@a"&amp;$1:$1-1&amp;"]"),INDIRECT(IMPORT_VAR[TABLENAME]&amp;"[@c"&amp;$1:$1-1&amp;"]"))</f>
        <v>7</v>
      </c>
      <c r="V957" s="41"/>
      <c r="W957" s="31"/>
      <c r="X957" s="54" t="str">
        <f>IF(IMPORT[[#This Row],[b5]]="","",IMPORT[[#This Row],[b5]]-IMPORT[[#This Row],[a5]])</f>
        <v/>
      </c>
      <c r="Y957" s="50">
        <f ca="1">SUM(INDIRECT(IMPORT_VAR[TABLENAME]&amp;"[@a"&amp;$1:$1-1&amp;"]"),INDIRECT(IMPORT_VAR[TABLENAME]&amp;"[@c"&amp;$1:$1-1&amp;"]"))</f>
        <v>7</v>
      </c>
      <c r="Z957" s="51" t="s">
        <v>3981</v>
      </c>
      <c r="AA957" s="51">
        <v>701</v>
      </c>
      <c r="AB957" s="51"/>
      <c r="AC957" s="51" t="str">
        <f>CONCATENATE(IMPORT[[#This Row],[1]]," ",IMPORT[[#This Row],[2]],IF(IMPORT[[#This Row],[3]]="","",CONCATENATE(" ",IMPORT[[#This Row],[3]])))</f>
        <v>Gel Pen  701</v>
      </c>
      <c r="AD957" s="51" t="str">
        <f>CONCATENATE("Import ",IMPORT[[#This Row],[Ket]])</f>
        <v>Import D9</v>
      </c>
      <c r="AE957" s="52">
        <v>1728</v>
      </c>
      <c r="AF957" s="52" t="s">
        <v>5118</v>
      </c>
      <c r="AG957" s="52" t="s">
        <v>5780</v>
      </c>
      <c r="AH957" s="52">
        <f ca="1">IMPORT[[#This Row],[C]]</f>
        <v>7</v>
      </c>
      <c r="AI957" s="126" t="str">
        <f>CONCATENATE(IMPORT[[#This Row],[6]]," ",IMPORT[[#This Row],[7]])</f>
        <v>1728 PCS</v>
      </c>
    </row>
    <row r="958" spans="1:35">
      <c r="A958" s="102">
        <v>956</v>
      </c>
      <c r="B958" s="39">
        <f ca="1">IF(IMPORT[[#This Row],[C]]&lt;1,"",ROW()-2)</f>
        <v>956</v>
      </c>
      <c r="C958" s="57">
        <v>702</v>
      </c>
      <c r="D958" s="31" t="s">
        <v>3981</v>
      </c>
      <c r="E958" s="31">
        <v>1728</v>
      </c>
      <c r="F958" s="39">
        <f ca="1">IMPORT[TT]</f>
        <v>4</v>
      </c>
      <c r="G958" s="31"/>
      <c r="H958" s="31" t="s">
        <v>5437</v>
      </c>
      <c r="I958" s="40">
        <v>4</v>
      </c>
      <c r="J958" s="31"/>
      <c r="K958" s="39" t="str">
        <f>IF(IMPORT[[#This Row],[b1]]="","",IMPORT[[#This Row],[b1]]-IMPORT[[#This Row],[a1]])</f>
        <v/>
      </c>
      <c r="L958" s="40">
        <f ca="1">SUM(INDIRECT(IMPORT_VAR[TABLENAME]&amp;"[@a"&amp;$1:$1-1&amp;"]"),INDIRECT(IMPORT_VAR[TABLENAME]&amp;"[@c"&amp;$1:$1-1&amp;"]"))</f>
        <v>4</v>
      </c>
      <c r="M958" s="31"/>
      <c r="N958" s="39" t="str">
        <f>IF(IMPORT[[#This Row],[b2]]="","",IMPORT[[#This Row],[b2]]-IMPORT[[#This Row],[a2]])</f>
        <v/>
      </c>
      <c r="O958" s="40">
        <f ca="1">SUM(INDIRECT(IMPORT_VAR[TABLENAME]&amp;"[@a"&amp;$1:$1-1&amp;"]"),INDIRECT(IMPORT_VAR[TABLENAME]&amp;"[@c"&amp;$1:$1-1&amp;"]"))</f>
        <v>4</v>
      </c>
      <c r="P958" s="33"/>
      <c r="Q958" s="41" t="str">
        <f>IF(IMPORT[[#This Row],[b3]]="","",IMPORT[[#This Row],[b3]]-IMPORT[[#This Row],[a3]])</f>
        <v/>
      </c>
      <c r="R958" s="40">
        <f ca="1">SUM(INDIRECT(IMPORT_VAR[TABLENAME]&amp;"[@a"&amp;$1:$1-1&amp;"]"),INDIRECT(IMPORT_VAR[TABLENAME]&amp;"[@c"&amp;$1:$1-1&amp;"]"))</f>
        <v>4</v>
      </c>
      <c r="S958" s="33"/>
      <c r="T958" s="41" t="str">
        <f>IF(IMPORT[[#This Row],[b4]]="","",IMPORT[[#This Row],[b4]]-IMPORT[[#This Row],[a4]])</f>
        <v/>
      </c>
      <c r="U958" s="40">
        <f ca="1">SUM(INDIRECT(IMPORT_VAR[TABLENAME]&amp;"[@a"&amp;$1:$1-1&amp;"]"),INDIRECT(IMPORT_VAR[TABLENAME]&amp;"[@c"&amp;$1:$1-1&amp;"]"))</f>
        <v>4</v>
      </c>
      <c r="V958" s="41"/>
      <c r="W958" s="31"/>
      <c r="X958" s="54" t="str">
        <f>IF(IMPORT[[#This Row],[b5]]="","",IMPORT[[#This Row],[b5]]-IMPORT[[#This Row],[a5]])</f>
        <v/>
      </c>
      <c r="Y958" s="50">
        <f ca="1">SUM(INDIRECT(IMPORT_VAR[TABLENAME]&amp;"[@a"&amp;$1:$1-1&amp;"]"),INDIRECT(IMPORT_VAR[TABLENAME]&amp;"[@c"&amp;$1:$1-1&amp;"]"))</f>
        <v>4</v>
      </c>
      <c r="Z958" s="51" t="s">
        <v>3981</v>
      </c>
      <c r="AA958" s="51">
        <v>702</v>
      </c>
      <c r="AB958" s="51"/>
      <c r="AC958" s="51" t="str">
        <f>CONCATENATE(IMPORT[[#This Row],[1]]," ",IMPORT[[#This Row],[2]],IF(IMPORT[[#This Row],[3]]="","",CONCATENATE(" ",IMPORT[[#This Row],[3]])))</f>
        <v>Gel Pen  702</v>
      </c>
      <c r="AD958" s="51" t="str">
        <f>CONCATENATE("Import ",IMPORT[[#This Row],[Ket]])</f>
        <v>Import D9</v>
      </c>
      <c r="AE958" s="52">
        <v>1728</v>
      </c>
      <c r="AF958" s="52" t="s">
        <v>5118</v>
      </c>
      <c r="AG958" s="52" t="s">
        <v>5780</v>
      </c>
      <c r="AH958" s="52">
        <f ca="1">IMPORT[[#This Row],[C]]</f>
        <v>4</v>
      </c>
      <c r="AI958" s="126" t="str">
        <f>CONCATENATE(IMPORT[[#This Row],[6]]," ",IMPORT[[#This Row],[7]])</f>
        <v>1728 PCS</v>
      </c>
    </row>
    <row r="959" spans="1:35">
      <c r="A959" s="102">
        <v>957</v>
      </c>
      <c r="B959" s="39">
        <f ca="1">IF(IMPORT[[#This Row],[C]]&lt;1,"",ROW()-2)</f>
        <v>957</v>
      </c>
      <c r="C959" s="57" t="s">
        <v>5415</v>
      </c>
      <c r="D959" s="31" t="s">
        <v>3981</v>
      </c>
      <c r="E959" s="31">
        <v>1728</v>
      </c>
      <c r="F959" s="39">
        <f ca="1">IMPORT[TT]</f>
        <v>7</v>
      </c>
      <c r="G959" s="31"/>
      <c r="H959" s="31" t="s">
        <v>5437</v>
      </c>
      <c r="I959" s="40">
        <v>7</v>
      </c>
      <c r="J959" s="31"/>
      <c r="K959" s="39" t="str">
        <f>IF(IMPORT[[#This Row],[b1]]="","",IMPORT[[#This Row],[b1]]-IMPORT[[#This Row],[a1]])</f>
        <v/>
      </c>
      <c r="L959" s="40">
        <f ca="1">SUM(INDIRECT(IMPORT_VAR[TABLENAME]&amp;"[@a"&amp;$1:$1-1&amp;"]"),INDIRECT(IMPORT_VAR[TABLENAME]&amp;"[@c"&amp;$1:$1-1&amp;"]"))</f>
        <v>7</v>
      </c>
      <c r="M959" s="31"/>
      <c r="N959" s="39" t="str">
        <f>IF(IMPORT[[#This Row],[b2]]="","",IMPORT[[#This Row],[b2]]-IMPORT[[#This Row],[a2]])</f>
        <v/>
      </c>
      <c r="O959" s="40">
        <f ca="1">SUM(INDIRECT(IMPORT_VAR[TABLENAME]&amp;"[@a"&amp;$1:$1-1&amp;"]"),INDIRECT(IMPORT_VAR[TABLENAME]&amp;"[@c"&amp;$1:$1-1&amp;"]"))</f>
        <v>7</v>
      </c>
      <c r="P959" s="33"/>
      <c r="Q959" s="41" t="str">
        <f>IF(IMPORT[[#This Row],[b3]]="","",IMPORT[[#This Row],[b3]]-IMPORT[[#This Row],[a3]])</f>
        <v/>
      </c>
      <c r="R959" s="40">
        <f ca="1">SUM(INDIRECT(IMPORT_VAR[TABLENAME]&amp;"[@a"&amp;$1:$1-1&amp;"]"),INDIRECT(IMPORT_VAR[TABLENAME]&amp;"[@c"&amp;$1:$1-1&amp;"]"))</f>
        <v>7</v>
      </c>
      <c r="S959" s="33"/>
      <c r="T959" s="41" t="str">
        <f>IF(IMPORT[[#This Row],[b4]]="","",IMPORT[[#This Row],[b4]]-IMPORT[[#This Row],[a4]])</f>
        <v/>
      </c>
      <c r="U959" s="40">
        <f ca="1">SUM(INDIRECT(IMPORT_VAR[TABLENAME]&amp;"[@a"&amp;$1:$1-1&amp;"]"),INDIRECT(IMPORT_VAR[TABLENAME]&amp;"[@c"&amp;$1:$1-1&amp;"]"))</f>
        <v>7</v>
      </c>
      <c r="V959" s="41"/>
      <c r="W959" s="31"/>
      <c r="X959" s="54" t="str">
        <f>IF(IMPORT[[#This Row],[b5]]="","",IMPORT[[#This Row],[b5]]-IMPORT[[#This Row],[a5]])</f>
        <v/>
      </c>
      <c r="Y959" s="50">
        <f ca="1">SUM(INDIRECT(IMPORT_VAR[TABLENAME]&amp;"[@a"&amp;$1:$1-1&amp;"]"),INDIRECT(IMPORT_VAR[TABLENAME]&amp;"[@c"&amp;$1:$1-1&amp;"]"))</f>
        <v>7</v>
      </c>
      <c r="Z959" s="51" t="s">
        <v>3981</v>
      </c>
      <c r="AA959" s="51" t="s">
        <v>5415</v>
      </c>
      <c r="AB959" s="51"/>
      <c r="AC959" s="51" t="str">
        <f>CONCATENATE(IMPORT[[#This Row],[1]]," ",IMPORT[[#This Row],[2]],IF(IMPORT[[#This Row],[3]]="","",CONCATENATE(" ",IMPORT[[#This Row],[3]])))</f>
        <v>Gel Pen  A931</v>
      </c>
      <c r="AD959" s="51" t="str">
        <f>CONCATENATE("Import ",IMPORT[[#This Row],[Ket]])</f>
        <v>Import D9</v>
      </c>
      <c r="AE959" s="52">
        <v>1728</v>
      </c>
      <c r="AF959" s="52" t="s">
        <v>5118</v>
      </c>
      <c r="AG959" s="52" t="s">
        <v>5780</v>
      </c>
      <c r="AH959" s="52">
        <f ca="1">IMPORT[[#This Row],[C]]</f>
        <v>7</v>
      </c>
      <c r="AI959" s="126" t="str">
        <f>CONCATENATE(IMPORT[[#This Row],[6]]," ",IMPORT[[#This Row],[7]])</f>
        <v>1728 PCS</v>
      </c>
    </row>
    <row r="960" spans="1:35">
      <c r="A960" s="102">
        <v>958</v>
      </c>
      <c r="B960" s="39">
        <f ca="1">IF(IMPORT[[#This Row],[C]]&lt;1,"",ROW()-2)</f>
        <v>958</v>
      </c>
      <c r="C960" s="57">
        <v>9165</v>
      </c>
      <c r="D960" s="31" t="s">
        <v>3981</v>
      </c>
      <c r="E960" s="31">
        <v>1728</v>
      </c>
      <c r="F960" s="39">
        <f ca="1">IMPORT[TT]</f>
        <v>8</v>
      </c>
      <c r="G960" s="31"/>
      <c r="H960" s="31" t="s">
        <v>5437</v>
      </c>
      <c r="I960" s="40">
        <v>8</v>
      </c>
      <c r="J960" s="31"/>
      <c r="K960" s="39" t="str">
        <f>IF(IMPORT[[#This Row],[b1]]="","",IMPORT[[#This Row],[b1]]-IMPORT[[#This Row],[a1]])</f>
        <v/>
      </c>
      <c r="L960" s="40">
        <f ca="1">SUM(INDIRECT(IMPORT_VAR[TABLENAME]&amp;"[@a"&amp;$1:$1-1&amp;"]"),INDIRECT(IMPORT_VAR[TABLENAME]&amp;"[@c"&amp;$1:$1-1&amp;"]"))</f>
        <v>8</v>
      </c>
      <c r="M960" s="31"/>
      <c r="N960" s="39" t="str">
        <f>IF(IMPORT[[#This Row],[b2]]="","",IMPORT[[#This Row],[b2]]-IMPORT[[#This Row],[a2]])</f>
        <v/>
      </c>
      <c r="O960" s="40">
        <f ca="1">SUM(INDIRECT(IMPORT_VAR[TABLENAME]&amp;"[@a"&amp;$1:$1-1&amp;"]"),INDIRECT(IMPORT_VAR[TABLENAME]&amp;"[@c"&amp;$1:$1-1&amp;"]"))</f>
        <v>8</v>
      </c>
      <c r="P960" s="33"/>
      <c r="Q960" s="41" t="str">
        <f>IF(IMPORT[[#This Row],[b3]]="","",IMPORT[[#This Row],[b3]]-IMPORT[[#This Row],[a3]])</f>
        <v/>
      </c>
      <c r="R960" s="40">
        <f ca="1">SUM(INDIRECT(IMPORT_VAR[TABLENAME]&amp;"[@a"&amp;$1:$1-1&amp;"]"),INDIRECT(IMPORT_VAR[TABLENAME]&amp;"[@c"&amp;$1:$1-1&amp;"]"))</f>
        <v>8</v>
      </c>
      <c r="S960" s="33"/>
      <c r="T960" s="41" t="str">
        <f>IF(IMPORT[[#This Row],[b4]]="","",IMPORT[[#This Row],[b4]]-IMPORT[[#This Row],[a4]])</f>
        <v/>
      </c>
      <c r="U960" s="40">
        <f ca="1">SUM(INDIRECT(IMPORT_VAR[TABLENAME]&amp;"[@a"&amp;$1:$1-1&amp;"]"),INDIRECT(IMPORT_VAR[TABLENAME]&amp;"[@c"&amp;$1:$1-1&amp;"]"))</f>
        <v>8</v>
      </c>
      <c r="V960" s="41"/>
      <c r="W960" s="31"/>
      <c r="X960" s="54" t="str">
        <f>IF(IMPORT[[#This Row],[b5]]="","",IMPORT[[#This Row],[b5]]-IMPORT[[#This Row],[a5]])</f>
        <v/>
      </c>
      <c r="Y960" s="50">
        <f ca="1">SUM(INDIRECT(IMPORT_VAR[TABLENAME]&amp;"[@a"&amp;$1:$1-1&amp;"]"),INDIRECT(IMPORT_VAR[TABLENAME]&amp;"[@c"&amp;$1:$1-1&amp;"]"))</f>
        <v>8</v>
      </c>
      <c r="Z960" s="51" t="s">
        <v>3981</v>
      </c>
      <c r="AA960" s="51">
        <v>9165</v>
      </c>
      <c r="AB960" s="51"/>
      <c r="AC960" s="51" t="str">
        <f>CONCATENATE(IMPORT[[#This Row],[1]]," ",IMPORT[[#This Row],[2]],IF(IMPORT[[#This Row],[3]]="","",CONCATENATE(" ",IMPORT[[#This Row],[3]])))</f>
        <v>Gel Pen  9165</v>
      </c>
      <c r="AD960" s="51" t="str">
        <f>CONCATENATE("Import ",IMPORT[[#This Row],[Ket]])</f>
        <v>Import D9</v>
      </c>
      <c r="AE960" s="52">
        <v>1728</v>
      </c>
      <c r="AF960" s="52" t="s">
        <v>5118</v>
      </c>
      <c r="AG960" s="52" t="s">
        <v>5780</v>
      </c>
      <c r="AH960" s="52">
        <f ca="1">IMPORT[[#This Row],[C]]</f>
        <v>8</v>
      </c>
      <c r="AI960" s="126" t="str">
        <f>CONCATENATE(IMPORT[[#This Row],[6]]," ",IMPORT[[#This Row],[7]])</f>
        <v>1728 PCS</v>
      </c>
    </row>
    <row r="961" spans="1:35">
      <c r="A961" s="102">
        <v>959</v>
      </c>
      <c r="B961" s="39">
        <f ca="1">IF(IMPORT[[#This Row],[C]]&lt;1,"",ROW()-2)</f>
        <v>959</v>
      </c>
      <c r="C961" s="57">
        <v>9166</v>
      </c>
      <c r="D961" s="31" t="s">
        <v>3981</v>
      </c>
      <c r="E961" s="31">
        <v>1728</v>
      </c>
      <c r="F961" s="39">
        <f ca="1">IMPORT[TT]</f>
        <v>7</v>
      </c>
      <c r="G961" s="31"/>
      <c r="H961" s="31" t="s">
        <v>5437</v>
      </c>
      <c r="I961" s="40">
        <v>7</v>
      </c>
      <c r="J961" s="31"/>
      <c r="K961" s="39" t="str">
        <f>IF(IMPORT[[#This Row],[b1]]="","",IMPORT[[#This Row],[b1]]-IMPORT[[#This Row],[a1]])</f>
        <v/>
      </c>
      <c r="L961" s="40">
        <f ca="1">SUM(INDIRECT(IMPORT_VAR[TABLENAME]&amp;"[@a"&amp;$1:$1-1&amp;"]"),INDIRECT(IMPORT_VAR[TABLENAME]&amp;"[@c"&amp;$1:$1-1&amp;"]"))</f>
        <v>7</v>
      </c>
      <c r="M961" s="31"/>
      <c r="N961" s="39" t="str">
        <f>IF(IMPORT[[#This Row],[b2]]="","",IMPORT[[#This Row],[b2]]-IMPORT[[#This Row],[a2]])</f>
        <v/>
      </c>
      <c r="O961" s="40">
        <f ca="1">SUM(INDIRECT(IMPORT_VAR[TABLENAME]&amp;"[@a"&amp;$1:$1-1&amp;"]"),INDIRECT(IMPORT_VAR[TABLENAME]&amp;"[@c"&amp;$1:$1-1&amp;"]"))</f>
        <v>7</v>
      </c>
      <c r="P961" s="33"/>
      <c r="Q961" s="41" t="str">
        <f>IF(IMPORT[[#This Row],[b3]]="","",IMPORT[[#This Row],[b3]]-IMPORT[[#This Row],[a3]])</f>
        <v/>
      </c>
      <c r="R961" s="40">
        <f ca="1">SUM(INDIRECT(IMPORT_VAR[TABLENAME]&amp;"[@a"&amp;$1:$1-1&amp;"]"),INDIRECT(IMPORT_VAR[TABLENAME]&amp;"[@c"&amp;$1:$1-1&amp;"]"))</f>
        <v>7</v>
      </c>
      <c r="S961" s="33"/>
      <c r="T961" s="41" t="str">
        <f>IF(IMPORT[[#This Row],[b4]]="","",IMPORT[[#This Row],[b4]]-IMPORT[[#This Row],[a4]])</f>
        <v/>
      </c>
      <c r="U961" s="40">
        <f ca="1">SUM(INDIRECT(IMPORT_VAR[TABLENAME]&amp;"[@a"&amp;$1:$1-1&amp;"]"),INDIRECT(IMPORT_VAR[TABLENAME]&amp;"[@c"&amp;$1:$1-1&amp;"]"))</f>
        <v>7</v>
      </c>
      <c r="V961" s="41"/>
      <c r="W961" s="31"/>
      <c r="X961" s="54" t="str">
        <f>IF(IMPORT[[#This Row],[b5]]="","",IMPORT[[#This Row],[b5]]-IMPORT[[#This Row],[a5]])</f>
        <v/>
      </c>
      <c r="Y961" s="50">
        <f ca="1">SUM(INDIRECT(IMPORT_VAR[TABLENAME]&amp;"[@a"&amp;$1:$1-1&amp;"]"),INDIRECT(IMPORT_VAR[TABLENAME]&amp;"[@c"&amp;$1:$1-1&amp;"]"))</f>
        <v>7</v>
      </c>
      <c r="Z961" s="51" t="s">
        <v>3981</v>
      </c>
      <c r="AA961" s="51">
        <v>9166</v>
      </c>
      <c r="AB961" s="51"/>
      <c r="AC961" s="51" t="str">
        <f>CONCATENATE(IMPORT[[#This Row],[1]]," ",IMPORT[[#This Row],[2]],IF(IMPORT[[#This Row],[3]]="","",CONCATENATE(" ",IMPORT[[#This Row],[3]])))</f>
        <v>Gel Pen  9166</v>
      </c>
      <c r="AD961" s="51" t="str">
        <f>CONCATENATE("Import ",IMPORT[[#This Row],[Ket]])</f>
        <v>Import D9</v>
      </c>
      <c r="AE961" s="52">
        <v>1728</v>
      </c>
      <c r="AF961" s="52" t="s">
        <v>5118</v>
      </c>
      <c r="AG961" s="52" t="s">
        <v>5780</v>
      </c>
      <c r="AH961" s="52">
        <f ca="1">IMPORT[[#This Row],[C]]</f>
        <v>7</v>
      </c>
      <c r="AI961" s="126" t="str">
        <f>CONCATENATE(IMPORT[[#This Row],[6]]," ",IMPORT[[#This Row],[7]])</f>
        <v>1728 PCS</v>
      </c>
    </row>
    <row r="962" spans="1:35">
      <c r="A962" s="102">
        <v>960</v>
      </c>
      <c r="B962" s="39">
        <f ca="1">IF(IMPORT[[#This Row],[C]]&lt;1,"",ROW()-2)</f>
        <v>960</v>
      </c>
      <c r="C962" s="57">
        <v>9161</v>
      </c>
      <c r="D962" s="31" t="s">
        <v>3981</v>
      </c>
      <c r="E962" s="31">
        <v>1728</v>
      </c>
      <c r="F962" s="39">
        <f ca="1">IMPORT[TT]</f>
        <v>8</v>
      </c>
      <c r="G962" s="31"/>
      <c r="H962" s="31" t="s">
        <v>5437</v>
      </c>
      <c r="I962" s="40">
        <v>8</v>
      </c>
      <c r="J962" s="31"/>
      <c r="K962" s="39" t="str">
        <f>IF(IMPORT[[#This Row],[b1]]="","",IMPORT[[#This Row],[b1]]-IMPORT[[#This Row],[a1]])</f>
        <v/>
      </c>
      <c r="L962" s="40">
        <f ca="1">SUM(INDIRECT(IMPORT_VAR[TABLENAME]&amp;"[@a"&amp;$1:$1-1&amp;"]"),INDIRECT(IMPORT_VAR[TABLENAME]&amp;"[@c"&amp;$1:$1-1&amp;"]"))</f>
        <v>8</v>
      </c>
      <c r="M962" s="31"/>
      <c r="N962" s="39" t="str">
        <f>IF(IMPORT[[#This Row],[b2]]="","",IMPORT[[#This Row],[b2]]-IMPORT[[#This Row],[a2]])</f>
        <v/>
      </c>
      <c r="O962" s="40">
        <f ca="1">SUM(INDIRECT(IMPORT_VAR[TABLENAME]&amp;"[@a"&amp;$1:$1-1&amp;"]"),INDIRECT(IMPORT_VAR[TABLENAME]&amp;"[@c"&amp;$1:$1-1&amp;"]"))</f>
        <v>8</v>
      </c>
      <c r="P962" s="33"/>
      <c r="Q962" s="41" t="str">
        <f>IF(IMPORT[[#This Row],[b3]]="","",IMPORT[[#This Row],[b3]]-IMPORT[[#This Row],[a3]])</f>
        <v/>
      </c>
      <c r="R962" s="40">
        <f ca="1">SUM(INDIRECT(IMPORT_VAR[TABLENAME]&amp;"[@a"&amp;$1:$1-1&amp;"]"),INDIRECT(IMPORT_VAR[TABLENAME]&amp;"[@c"&amp;$1:$1-1&amp;"]"))</f>
        <v>8</v>
      </c>
      <c r="S962" s="33"/>
      <c r="T962" s="41" t="str">
        <f>IF(IMPORT[[#This Row],[b4]]="","",IMPORT[[#This Row],[b4]]-IMPORT[[#This Row],[a4]])</f>
        <v/>
      </c>
      <c r="U962" s="40">
        <f ca="1">SUM(INDIRECT(IMPORT_VAR[TABLENAME]&amp;"[@a"&amp;$1:$1-1&amp;"]"),INDIRECT(IMPORT_VAR[TABLENAME]&amp;"[@c"&amp;$1:$1-1&amp;"]"))</f>
        <v>8</v>
      </c>
      <c r="V962" s="41"/>
      <c r="W962" s="31"/>
      <c r="X962" s="54" t="str">
        <f>IF(IMPORT[[#This Row],[b5]]="","",IMPORT[[#This Row],[b5]]-IMPORT[[#This Row],[a5]])</f>
        <v/>
      </c>
      <c r="Y962" s="50">
        <f ca="1">SUM(INDIRECT(IMPORT_VAR[TABLENAME]&amp;"[@a"&amp;$1:$1-1&amp;"]"),INDIRECT(IMPORT_VAR[TABLENAME]&amp;"[@c"&amp;$1:$1-1&amp;"]"))</f>
        <v>8</v>
      </c>
      <c r="Z962" s="51" t="s">
        <v>3981</v>
      </c>
      <c r="AA962" s="51">
        <v>9161</v>
      </c>
      <c r="AB962" s="51"/>
      <c r="AC962" s="51" t="str">
        <f>CONCATENATE(IMPORT[[#This Row],[1]]," ",IMPORT[[#This Row],[2]],IF(IMPORT[[#This Row],[3]]="","",CONCATENATE(" ",IMPORT[[#This Row],[3]])))</f>
        <v>Gel Pen  9161</v>
      </c>
      <c r="AD962" s="51" t="str">
        <f>CONCATENATE("Import ",IMPORT[[#This Row],[Ket]])</f>
        <v>Import D9</v>
      </c>
      <c r="AE962" s="52">
        <v>1728</v>
      </c>
      <c r="AF962" s="52" t="s">
        <v>5118</v>
      </c>
      <c r="AG962" s="52" t="s">
        <v>5780</v>
      </c>
      <c r="AH962" s="52">
        <f ca="1">IMPORT[[#This Row],[C]]</f>
        <v>8</v>
      </c>
      <c r="AI962" s="126" t="str">
        <f>CONCATENATE(IMPORT[[#This Row],[6]]," ",IMPORT[[#This Row],[7]])</f>
        <v>1728 PCS</v>
      </c>
    </row>
    <row r="963" spans="1:35">
      <c r="A963" s="102">
        <v>961</v>
      </c>
      <c r="B963" s="39">
        <f ca="1">IF(IMPORT[[#This Row],[C]]&lt;1,"",ROW()-2)</f>
        <v>961</v>
      </c>
      <c r="C963" s="57">
        <v>9168</v>
      </c>
      <c r="D963" s="31" t="s">
        <v>3981</v>
      </c>
      <c r="E963" s="31">
        <v>1728</v>
      </c>
      <c r="F963" s="39">
        <f ca="1">IMPORT[TT]</f>
        <v>5</v>
      </c>
      <c r="G963" s="31"/>
      <c r="H963" s="31" t="s">
        <v>5437</v>
      </c>
      <c r="I963" s="40">
        <v>5</v>
      </c>
      <c r="J963" s="31"/>
      <c r="K963" s="39" t="str">
        <f>IF(IMPORT[[#This Row],[b1]]="","",IMPORT[[#This Row],[b1]]-IMPORT[[#This Row],[a1]])</f>
        <v/>
      </c>
      <c r="L963" s="40">
        <f ca="1">SUM(INDIRECT(IMPORT_VAR[TABLENAME]&amp;"[@a"&amp;$1:$1-1&amp;"]"),INDIRECT(IMPORT_VAR[TABLENAME]&amp;"[@c"&amp;$1:$1-1&amp;"]"))</f>
        <v>5</v>
      </c>
      <c r="M963" s="31"/>
      <c r="N963" s="39" t="str">
        <f>IF(IMPORT[[#This Row],[b2]]="","",IMPORT[[#This Row],[b2]]-IMPORT[[#This Row],[a2]])</f>
        <v/>
      </c>
      <c r="O963" s="40">
        <f ca="1">SUM(INDIRECT(IMPORT_VAR[TABLENAME]&amp;"[@a"&amp;$1:$1-1&amp;"]"),INDIRECT(IMPORT_VAR[TABLENAME]&amp;"[@c"&amp;$1:$1-1&amp;"]"))</f>
        <v>5</v>
      </c>
      <c r="P963" s="33"/>
      <c r="Q963" s="41" t="str">
        <f>IF(IMPORT[[#This Row],[b3]]="","",IMPORT[[#This Row],[b3]]-IMPORT[[#This Row],[a3]])</f>
        <v/>
      </c>
      <c r="R963" s="40">
        <f ca="1">SUM(INDIRECT(IMPORT_VAR[TABLENAME]&amp;"[@a"&amp;$1:$1-1&amp;"]"),INDIRECT(IMPORT_VAR[TABLENAME]&amp;"[@c"&amp;$1:$1-1&amp;"]"))</f>
        <v>5</v>
      </c>
      <c r="S963" s="33"/>
      <c r="T963" s="41" t="str">
        <f>IF(IMPORT[[#This Row],[b4]]="","",IMPORT[[#This Row],[b4]]-IMPORT[[#This Row],[a4]])</f>
        <v/>
      </c>
      <c r="U963" s="40">
        <f ca="1">SUM(INDIRECT(IMPORT_VAR[TABLENAME]&amp;"[@a"&amp;$1:$1-1&amp;"]"),INDIRECT(IMPORT_VAR[TABLENAME]&amp;"[@c"&amp;$1:$1-1&amp;"]"))</f>
        <v>5</v>
      </c>
      <c r="V963" s="41"/>
      <c r="W963" s="31"/>
      <c r="X963" s="54" t="str">
        <f>IF(IMPORT[[#This Row],[b5]]="","",IMPORT[[#This Row],[b5]]-IMPORT[[#This Row],[a5]])</f>
        <v/>
      </c>
      <c r="Y963" s="50">
        <f ca="1">SUM(INDIRECT(IMPORT_VAR[TABLENAME]&amp;"[@a"&amp;$1:$1-1&amp;"]"),INDIRECT(IMPORT_VAR[TABLENAME]&amp;"[@c"&amp;$1:$1-1&amp;"]"))</f>
        <v>5</v>
      </c>
      <c r="Z963" s="51" t="s">
        <v>3981</v>
      </c>
      <c r="AA963" s="51">
        <v>9168</v>
      </c>
      <c r="AB963" s="51"/>
      <c r="AC963" s="51" t="str">
        <f>CONCATENATE(IMPORT[[#This Row],[1]]," ",IMPORT[[#This Row],[2]],IF(IMPORT[[#This Row],[3]]="","",CONCATENATE(" ",IMPORT[[#This Row],[3]])))</f>
        <v>Gel Pen  9168</v>
      </c>
      <c r="AD963" s="51" t="str">
        <f>CONCATENATE("Import ",IMPORT[[#This Row],[Ket]])</f>
        <v>Import D9</v>
      </c>
      <c r="AE963" s="52">
        <v>1728</v>
      </c>
      <c r="AF963" s="52" t="s">
        <v>5118</v>
      </c>
      <c r="AG963" s="52" t="s">
        <v>5780</v>
      </c>
      <c r="AH963" s="52">
        <f ca="1">IMPORT[[#This Row],[C]]</f>
        <v>5</v>
      </c>
      <c r="AI963" s="126" t="str">
        <f>CONCATENATE(IMPORT[[#This Row],[6]]," ",IMPORT[[#This Row],[7]])</f>
        <v>1728 PCS</v>
      </c>
    </row>
    <row r="964" spans="1:35">
      <c r="A964" s="102">
        <v>962</v>
      </c>
      <c r="B964" s="39">
        <f ca="1">IF(IMPORT[[#This Row],[C]]&lt;1,"",ROW()-2)</f>
        <v>962</v>
      </c>
      <c r="C964" s="57">
        <v>9169</v>
      </c>
      <c r="D964" s="31" t="s">
        <v>3981</v>
      </c>
      <c r="E964" s="31">
        <v>1728</v>
      </c>
      <c r="F964" s="39">
        <f ca="1">IMPORT[TT]</f>
        <v>8</v>
      </c>
      <c r="G964" s="31"/>
      <c r="H964" s="31" t="s">
        <v>5437</v>
      </c>
      <c r="I964" s="40">
        <v>8</v>
      </c>
      <c r="J964" s="31"/>
      <c r="K964" s="39" t="str">
        <f>IF(IMPORT[[#This Row],[b1]]="","",IMPORT[[#This Row],[b1]]-IMPORT[[#This Row],[a1]])</f>
        <v/>
      </c>
      <c r="L964" s="40">
        <f ca="1">SUM(INDIRECT(IMPORT_VAR[TABLENAME]&amp;"[@a"&amp;$1:$1-1&amp;"]"),INDIRECT(IMPORT_VAR[TABLENAME]&amp;"[@c"&amp;$1:$1-1&amp;"]"))</f>
        <v>8</v>
      </c>
      <c r="M964" s="31"/>
      <c r="N964" s="39" t="str">
        <f>IF(IMPORT[[#This Row],[b2]]="","",IMPORT[[#This Row],[b2]]-IMPORT[[#This Row],[a2]])</f>
        <v/>
      </c>
      <c r="O964" s="40">
        <f ca="1">SUM(INDIRECT(IMPORT_VAR[TABLENAME]&amp;"[@a"&amp;$1:$1-1&amp;"]"),INDIRECT(IMPORT_VAR[TABLENAME]&amp;"[@c"&amp;$1:$1-1&amp;"]"))</f>
        <v>8</v>
      </c>
      <c r="P964" s="33"/>
      <c r="Q964" s="41" t="str">
        <f>IF(IMPORT[[#This Row],[b3]]="","",IMPORT[[#This Row],[b3]]-IMPORT[[#This Row],[a3]])</f>
        <v/>
      </c>
      <c r="R964" s="40">
        <f ca="1">SUM(INDIRECT(IMPORT_VAR[TABLENAME]&amp;"[@a"&amp;$1:$1-1&amp;"]"),INDIRECT(IMPORT_VAR[TABLENAME]&amp;"[@c"&amp;$1:$1-1&amp;"]"))</f>
        <v>8</v>
      </c>
      <c r="S964" s="33"/>
      <c r="T964" s="41" t="str">
        <f>IF(IMPORT[[#This Row],[b4]]="","",IMPORT[[#This Row],[b4]]-IMPORT[[#This Row],[a4]])</f>
        <v/>
      </c>
      <c r="U964" s="40">
        <f ca="1">SUM(INDIRECT(IMPORT_VAR[TABLENAME]&amp;"[@a"&amp;$1:$1-1&amp;"]"),INDIRECT(IMPORT_VAR[TABLENAME]&amp;"[@c"&amp;$1:$1-1&amp;"]"))</f>
        <v>8</v>
      </c>
      <c r="V964" s="41"/>
      <c r="W964" s="31"/>
      <c r="X964" s="54" t="str">
        <f>IF(IMPORT[[#This Row],[b5]]="","",IMPORT[[#This Row],[b5]]-IMPORT[[#This Row],[a5]])</f>
        <v/>
      </c>
      <c r="Y964" s="50">
        <f ca="1">SUM(INDIRECT(IMPORT_VAR[TABLENAME]&amp;"[@a"&amp;$1:$1-1&amp;"]"),INDIRECT(IMPORT_VAR[TABLENAME]&amp;"[@c"&amp;$1:$1-1&amp;"]"))</f>
        <v>8</v>
      </c>
      <c r="Z964" s="51" t="s">
        <v>3981</v>
      </c>
      <c r="AA964" s="51">
        <v>9169</v>
      </c>
      <c r="AB964" s="51"/>
      <c r="AC964" s="51" t="str">
        <f>CONCATENATE(IMPORT[[#This Row],[1]]," ",IMPORT[[#This Row],[2]],IF(IMPORT[[#This Row],[3]]="","",CONCATENATE(" ",IMPORT[[#This Row],[3]])))</f>
        <v>Gel Pen  9169</v>
      </c>
      <c r="AD964" s="51" t="str">
        <f>CONCATENATE("Import ",IMPORT[[#This Row],[Ket]])</f>
        <v>Import D9</v>
      </c>
      <c r="AE964" s="52">
        <v>1728</v>
      </c>
      <c r="AF964" s="52" t="s">
        <v>5118</v>
      </c>
      <c r="AG964" s="52" t="s">
        <v>5780</v>
      </c>
      <c r="AH964" s="52">
        <f ca="1">IMPORT[[#This Row],[C]]</f>
        <v>8</v>
      </c>
      <c r="AI964" s="126" t="str">
        <f>CONCATENATE(IMPORT[[#This Row],[6]]," ",IMPORT[[#This Row],[7]])</f>
        <v>1728 PCS</v>
      </c>
    </row>
    <row r="965" spans="1:35">
      <c r="A965" s="102">
        <v>963</v>
      </c>
      <c r="B965" s="39">
        <f ca="1">IF(IMPORT[[#This Row],[C]]&lt;1,"",ROW()-2)</f>
        <v>963</v>
      </c>
      <c r="C965" s="57" t="s">
        <v>5416</v>
      </c>
      <c r="D965" s="31" t="s">
        <v>3981</v>
      </c>
      <c r="E965" s="31">
        <v>1728</v>
      </c>
      <c r="F965" s="39">
        <f ca="1">IMPORT[TT]</f>
        <v>7</v>
      </c>
      <c r="G965" s="31"/>
      <c r="H965" s="31" t="s">
        <v>5437</v>
      </c>
      <c r="I965" s="40">
        <v>7</v>
      </c>
      <c r="J965" s="31"/>
      <c r="K965" s="39" t="str">
        <f>IF(IMPORT[[#This Row],[b1]]="","",IMPORT[[#This Row],[b1]]-IMPORT[[#This Row],[a1]])</f>
        <v/>
      </c>
      <c r="L965" s="40">
        <f ca="1">SUM(INDIRECT(IMPORT_VAR[TABLENAME]&amp;"[@a"&amp;$1:$1-1&amp;"]"),INDIRECT(IMPORT_VAR[TABLENAME]&amp;"[@c"&amp;$1:$1-1&amp;"]"))</f>
        <v>7</v>
      </c>
      <c r="M965" s="31"/>
      <c r="N965" s="39" t="str">
        <f>IF(IMPORT[[#This Row],[b2]]="","",IMPORT[[#This Row],[b2]]-IMPORT[[#This Row],[a2]])</f>
        <v/>
      </c>
      <c r="O965" s="40">
        <f ca="1">SUM(INDIRECT(IMPORT_VAR[TABLENAME]&amp;"[@a"&amp;$1:$1-1&amp;"]"),INDIRECT(IMPORT_VAR[TABLENAME]&amp;"[@c"&amp;$1:$1-1&amp;"]"))</f>
        <v>7</v>
      </c>
      <c r="P965" s="33"/>
      <c r="Q965" s="41" t="str">
        <f>IF(IMPORT[[#This Row],[b3]]="","",IMPORT[[#This Row],[b3]]-IMPORT[[#This Row],[a3]])</f>
        <v/>
      </c>
      <c r="R965" s="40">
        <f ca="1">SUM(INDIRECT(IMPORT_VAR[TABLENAME]&amp;"[@a"&amp;$1:$1-1&amp;"]"),INDIRECT(IMPORT_VAR[TABLENAME]&amp;"[@c"&amp;$1:$1-1&amp;"]"))</f>
        <v>7</v>
      </c>
      <c r="S965" s="33"/>
      <c r="T965" s="41" t="str">
        <f>IF(IMPORT[[#This Row],[b4]]="","",IMPORT[[#This Row],[b4]]-IMPORT[[#This Row],[a4]])</f>
        <v/>
      </c>
      <c r="U965" s="40">
        <f ca="1">SUM(INDIRECT(IMPORT_VAR[TABLENAME]&amp;"[@a"&amp;$1:$1-1&amp;"]"),INDIRECT(IMPORT_VAR[TABLENAME]&amp;"[@c"&amp;$1:$1-1&amp;"]"))</f>
        <v>7</v>
      </c>
      <c r="V965" s="41"/>
      <c r="W965" s="31"/>
      <c r="X965" s="54" t="str">
        <f>IF(IMPORT[[#This Row],[b5]]="","",IMPORT[[#This Row],[b5]]-IMPORT[[#This Row],[a5]])</f>
        <v/>
      </c>
      <c r="Y965" s="50">
        <f ca="1">SUM(INDIRECT(IMPORT_VAR[TABLENAME]&amp;"[@a"&amp;$1:$1-1&amp;"]"),INDIRECT(IMPORT_VAR[TABLENAME]&amp;"[@c"&amp;$1:$1-1&amp;"]"))</f>
        <v>7</v>
      </c>
      <c r="Z965" s="51" t="s">
        <v>3981</v>
      </c>
      <c r="AA965" s="51" t="s">
        <v>5416</v>
      </c>
      <c r="AB965" s="51"/>
      <c r="AC965" s="51" t="str">
        <f>CONCATENATE(IMPORT[[#This Row],[1]]," ",IMPORT[[#This Row],[2]],IF(IMPORT[[#This Row],[3]]="","",CONCATENATE(" ",IMPORT[[#This Row],[3]])))</f>
        <v>Gel Pen  9170</v>
      </c>
      <c r="AD965" s="51" t="str">
        <f>CONCATENATE("Import ",IMPORT[[#This Row],[Ket]])</f>
        <v>Import D9</v>
      </c>
      <c r="AE965" s="52">
        <v>1728</v>
      </c>
      <c r="AF965" s="52" t="s">
        <v>5118</v>
      </c>
      <c r="AG965" s="52" t="s">
        <v>5780</v>
      </c>
      <c r="AH965" s="52">
        <f ca="1">IMPORT[[#This Row],[C]]</f>
        <v>7</v>
      </c>
      <c r="AI965" s="126" t="str">
        <f>CONCATENATE(IMPORT[[#This Row],[6]]," ",IMPORT[[#This Row],[7]])</f>
        <v>1728 PCS</v>
      </c>
    </row>
    <row r="966" spans="1:35">
      <c r="A966" s="102">
        <v>964</v>
      </c>
      <c r="B966" s="39">
        <f ca="1">IF(IMPORT[[#This Row],[C]]&lt;1,"",ROW()-2)</f>
        <v>964</v>
      </c>
      <c r="C966" s="57" t="s">
        <v>5417</v>
      </c>
      <c r="D966" s="31" t="s">
        <v>3981</v>
      </c>
      <c r="E966" s="31">
        <v>1728</v>
      </c>
      <c r="F966" s="39">
        <f ca="1">IMPORT[TT]</f>
        <v>8</v>
      </c>
      <c r="G966" s="31"/>
      <c r="H966" s="31" t="s">
        <v>5437</v>
      </c>
      <c r="I966" s="40">
        <v>8</v>
      </c>
      <c r="J966" s="31"/>
      <c r="K966" s="39" t="str">
        <f>IF(IMPORT[[#This Row],[b1]]="","",IMPORT[[#This Row],[b1]]-IMPORT[[#This Row],[a1]])</f>
        <v/>
      </c>
      <c r="L966" s="40">
        <f ca="1">SUM(INDIRECT(IMPORT_VAR[TABLENAME]&amp;"[@a"&amp;$1:$1-1&amp;"]"),INDIRECT(IMPORT_VAR[TABLENAME]&amp;"[@c"&amp;$1:$1-1&amp;"]"))</f>
        <v>8</v>
      </c>
      <c r="M966" s="31"/>
      <c r="N966" s="39" t="str">
        <f>IF(IMPORT[[#This Row],[b2]]="","",IMPORT[[#This Row],[b2]]-IMPORT[[#This Row],[a2]])</f>
        <v/>
      </c>
      <c r="O966" s="40">
        <f ca="1">SUM(INDIRECT(IMPORT_VAR[TABLENAME]&amp;"[@a"&amp;$1:$1-1&amp;"]"),INDIRECT(IMPORT_VAR[TABLENAME]&amp;"[@c"&amp;$1:$1-1&amp;"]"))</f>
        <v>8</v>
      </c>
      <c r="P966" s="33"/>
      <c r="Q966" s="41" t="str">
        <f>IF(IMPORT[[#This Row],[b3]]="","",IMPORT[[#This Row],[b3]]-IMPORT[[#This Row],[a3]])</f>
        <v/>
      </c>
      <c r="R966" s="40">
        <f ca="1">SUM(INDIRECT(IMPORT_VAR[TABLENAME]&amp;"[@a"&amp;$1:$1-1&amp;"]"),INDIRECT(IMPORT_VAR[TABLENAME]&amp;"[@c"&amp;$1:$1-1&amp;"]"))</f>
        <v>8</v>
      </c>
      <c r="S966" s="33"/>
      <c r="T966" s="41" t="str">
        <f>IF(IMPORT[[#This Row],[b4]]="","",IMPORT[[#This Row],[b4]]-IMPORT[[#This Row],[a4]])</f>
        <v/>
      </c>
      <c r="U966" s="40">
        <f ca="1">SUM(INDIRECT(IMPORT_VAR[TABLENAME]&amp;"[@a"&amp;$1:$1-1&amp;"]"),INDIRECT(IMPORT_VAR[TABLENAME]&amp;"[@c"&amp;$1:$1-1&amp;"]"))</f>
        <v>8</v>
      </c>
      <c r="V966" s="41"/>
      <c r="W966" s="31"/>
      <c r="X966" s="54" t="str">
        <f>IF(IMPORT[[#This Row],[b5]]="","",IMPORT[[#This Row],[b5]]-IMPORT[[#This Row],[a5]])</f>
        <v/>
      </c>
      <c r="Y966" s="50">
        <f ca="1">SUM(INDIRECT(IMPORT_VAR[TABLENAME]&amp;"[@a"&amp;$1:$1-1&amp;"]"),INDIRECT(IMPORT_VAR[TABLENAME]&amp;"[@c"&amp;$1:$1-1&amp;"]"))</f>
        <v>8</v>
      </c>
      <c r="Z966" s="51" t="s">
        <v>3981</v>
      </c>
      <c r="AA966" s="51" t="s">
        <v>5417</v>
      </c>
      <c r="AB966" s="51"/>
      <c r="AC966" s="51" t="str">
        <f>CONCATENATE(IMPORT[[#This Row],[1]]," ",IMPORT[[#This Row],[2]],IF(IMPORT[[#This Row],[3]]="","",CONCATENATE(" ",IMPORT[[#This Row],[3]])))</f>
        <v>Gel Pen  9171</v>
      </c>
      <c r="AD966" s="51" t="str">
        <f>CONCATENATE("Import ",IMPORT[[#This Row],[Ket]])</f>
        <v>Import D9</v>
      </c>
      <c r="AE966" s="52">
        <v>1728</v>
      </c>
      <c r="AF966" s="52" t="s">
        <v>5118</v>
      </c>
      <c r="AG966" s="52" t="s">
        <v>5780</v>
      </c>
      <c r="AH966" s="52">
        <f ca="1">IMPORT[[#This Row],[C]]</f>
        <v>8</v>
      </c>
      <c r="AI966" s="126" t="str">
        <f>CONCATENATE(IMPORT[[#This Row],[6]]," ",IMPORT[[#This Row],[7]])</f>
        <v>1728 PCS</v>
      </c>
    </row>
    <row r="967" spans="1:35">
      <c r="A967" s="102">
        <v>965</v>
      </c>
      <c r="B967" s="39">
        <f ca="1">IF(IMPORT[[#This Row],[C]]&lt;1,"",ROW()-2)</f>
        <v>965</v>
      </c>
      <c r="C967" s="57" t="s">
        <v>5418</v>
      </c>
      <c r="D967" s="31" t="s">
        <v>3981</v>
      </c>
      <c r="E967" s="31">
        <v>1728</v>
      </c>
      <c r="F967" s="39">
        <f ca="1">IMPORT[TT]</f>
        <v>9</v>
      </c>
      <c r="G967" s="31"/>
      <c r="H967" s="31" t="s">
        <v>5437</v>
      </c>
      <c r="I967" s="40">
        <v>9</v>
      </c>
      <c r="J967" s="31"/>
      <c r="K967" s="39" t="str">
        <f>IF(IMPORT[[#This Row],[b1]]="","",IMPORT[[#This Row],[b1]]-IMPORT[[#This Row],[a1]])</f>
        <v/>
      </c>
      <c r="L967" s="40">
        <f ca="1">SUM(INDIRECT(IMPORT_VAR[TABLENAME]&amp;"[@a"&amp;$1:$1-1&amp;"]"),INDIRECT(IMPORT_VAR[TABLENAME]&amp;"[@c"&amp;$1:$1-1&amp;"]"))</f>
        <v>9</v>
      </c>
      <c r="M967" s="31"/>
      <c r="N967" s="39" t="str">
        <f>IF(IMPORT[[#This Row],[b2]]="","",IMPORT[[#This Row],[b2]]-IMPORT[[#This Row],[a2]])</f>
        <v/>
      </c>
      <c r="O967" s="40">
        <f ca="1">SUM(INDIRECT(IMPORT_VAR[TABLENAME]&amp;"[@a"&amp;$1:$1-1&amp;"]"),INDIRECT(IMPORT_VAR[TABLENAME]&amp;"[@c"&amp;$1:$1-1&amp;"]"))</f>
        <v>9</v>
      </c>
      <c r="P967" s="33"/>
      <c r="Q967" s="41" t="str">
        <f>IF(IMPORT[[#This Row],[b3]]="","",IMPORT[[#This Row],[b3]]-IMPORT[[#This Row],[a3]])</f>
        <v/>
      </c>
      <c r="R967" s="40">
        <f ca="1">SUM(INDIRECT(IMPORT_VAR[TABLENAME]&amp;"[@a"&amp;$1:$1-1&amp;"]"),INDIRECT(IMPORT_VAR[TABLENAME]&amp;"[@c"&amp;$1:$1-1&amp;"]"))</f>
        <v>9</v>
      </c>
      <c r="S967" s="33"/>
      <c r="T967" s="41" t="str">
        <f>IF(IMPORT[[#This Row],[b4]]="","",IMPORT[[#This Row],[b4]]-IMPORT[[#This Row],[a4]])</f>
        <v/>
      </c>
      <c r="U967" s="40">
        <f ca="1">SUM(INDIRECT(IMPORT_VAR[TABLENAME]&amp;"[@a"&amp;$1:$1-1&amp;"]"),INDIRECT(IMPORT_VAR[TABLENAME]&amp;"[@c"&amp;$1:$1-1&amp;"]"))</f>
        <v>9</v>
      </c>
      <c r="V967" s="41"/>
      <c r="W967" s="31"/>
      <c r="X967" s="54" t="str">
        <f>IF(IMPORT[[#This Row],[b5]]="","",IMPORT[[#This Row],[b5]]-IMPORT[[#This Row],[a5]])</f>
        <v/>
      </c>
      <c r="Y967" s="50">
        <f ca="1">SUM(INDIRECT(IMPORT_VAR[TABLENAME]&amp;"[@a"&amp;$1:$1-1&amp;"]"),INDIRECT(IMPORT_VAR[TABLENAME]&amp;"[@c"&amp;$1:$1-1&amp;"]"))</f>
        <v>9</v>
      </c>
      <c r="Z967" s="51" t="s">
        <v>3981</v>
      </c>
      <c r="AA967" s="51" t="s">
        <v>5418</v>
      </c>
      <c r="AB967" s="51"/>
      <c r="AC967" s="51" t="str">
        <f>CONCATENATE(IMPORT[[#This Row],[1]]," ",IMPORT[[#This Row],[2]],IF(IMPORT[[#This Row],[3]]="","",CONCATENATE(" ",IMPORT[[#This Row],[3]])))</f>
        <v>Gel Pen  9172</v>
      </c>
      <c r="AD967" s="51" t="str">
        <f>CONCATENATE("Import ",IMPORT[[#This Row],[Ket]])</f>
        <v>Import D9</v>
      </c>
      <c r="AE967" s="52">
        <v>1728</v>
      </c>
      <c r="AF967" s="52" t="s">
        <v>5118</v>
      </c>
      <c r="AG967" s="52" t="s">
        <v>5780</v>
      </c>
      <c r="AH967" s="52">
        <f ca="1">IMPORT[[#This Row],[C]]</f>
        <v>9</v>
      </c>
      <c r="AI967" s="126" t="str">
        <f>CONCATENATE(IMPORT[[#This Row],[6]]," ",IMPORT[[#This Row],[7]])</f>
        <v>1728 PCS</v>
      </c>
    </row>
    <row r="968" spans="1:35">
      <c r="A968" s="102">
        <v>966</v>
      </c>
      <c r="B968" s="39">
        <f ca="1">IF(IMPORT[[#This Row],[C]]&lt;1,"",ROW()-2)</f>
        <v>966</v>
      </c>
      <c r="C968" s="57" t="s">
        <v>5419</v>
      </c>
      <c r="D968" s="31" t="s">
        <v>3981</v>
      </c>
      <c r="E968" s="31">
        <v>1728</v>
      </c>
      <c r="F968" s="39">
        <f ca="1">IMPORT[TT]</f>
        <v>9</v>
      </c>
      <c r="G968" s="31"/>
      <c r="H968" s="31" t="s">
        <v>5437</v>
      </c>
      <c r="I968" s="40">
        <v>9</v>
      </c>
      <c r="J968" s="31"/>
      <c r="K968" s="39" t="str">
        <f>IF(IMPORT[[#This Row],[b1]]="","",IMPORT[[#This Row],[b1]]-IMPORT[[#This Row],[a1]])</f>
        <v/>
      </c>
      <c r="L968" s="40">
        <f ca="1">SUM(INDIRECT(IMPORT_VAR[TABLENAME]&amp;"[@a"&amp;$1:$1-1&amp;"]"),INDIRECT(IMPORT_VAR[TABLENAME]&amp;"[@c"&amp;$1:$1-1&amp;"]"))</f>
        <v>9</v>
      </c>
      <c r="M968" s="31"/>
      <c r="N968" s="39" t="str">
        <f>IF(IMPORT[[#This Row],[b2]]="","",IMPORT[[#This Row],[b2]]-IMPORT[[#This Row],[a2]])</f>
        <v/>
      </c>
      <c r="O968" s="40">
        <f ca="1">SUM(INDIRECT(IMPORT_VAR[TABLENAME]&amp;"[@a"&amp;$1:$1-1&amp;"]"),INDIRECT(IMPORT_VAR[TABLENAME]&amp;"[@c"&amp;$1:$1-1&amp;"]"))</f>
        <v>9</v>
      </c>
      <c r="P968" s="33"/>
      <c r="Q968" s="41" t="str">
        <f>IF(IMPORT[[#This Row],[b3]]="","",IMPORT[[#This Row],[b3]]-IMPORT[[#This Row],[a3]])</f>
        <v/>
      </c>
      <c r="R968" s="40">
        <f ca="1">SUM(INDIRECT(IMPORT_VAR[TABLENAME]&amp;"[@a"&amp;$1:$1-1&amp;"]"),INDIRECT(IMPORT_VAR[TABLENAME]&amp;"[@c"&amp;$1:$1-1&amp;"]"))</f>
        <v>9</v>
      </c>
      <c r="S968" s="33"/>
      <c r="T968" s="41" t="str">
        <f>IF(IMPORT[[#This Row],[b4]]="","",IMPORT[[#This Row],[b4]]-IMPORT[[#This Row],[a4]])</f>
        <v/>
      </c>
      <c r="U968" s="40">
        <f ca="1">SUM(INDIRECT(IMPORT_VAR[TABLENAME]&amp;"[@a"&amp;$1:$1-1&amp;"]"),INDIRECT(IMPORT_VAR[TABLENAME]&amp;"[@c"&amp;$1:$1-1&amp;"]"))</f>
        <v>9</v>
      </c>
      <c r="V968" s="41"/>
      <c r="W968" s="31"/>
      <c r="X968" s="54" t="str">
        <f>IF(IMPORT[[#This Row],[b5]]="","",IMPORT[[#This Row],[b5]]-IMPORT[[#This Row],[a5]])</f>
        <v/>
      </c>
      <c r="Y968" s="50">
        <f ca="1">SUM(INDIRECT(IMPORT_VAR[TABLENAME]&amp;"[@a"&amp;$1:$1-1&amp;"]"),INDIRECT(IMPORT_VAR[TABLENAME]&amp;"[@c"&amp;$1:$1-1&amp;"]"))</f>
        <v>9</v>
      </c>
      <c r="Z968" s="51" t="s">
        <v>3981</v>
      </c>
      <c r="AA968" s="51" t="s">
        <v>5419</v>
      </c>
      <c r="AB968" s="51"/>
      <c r="AC968" s="51" t="str">
        <f>CONCATENATE(IMPORT[[#This Row],[1]]," ",IMPORT[[#This Row],[2]],IF(IMPORT[[#This Row],[3]]="","",CONCATENATE(" ",IMPORT[[#This Row],[3]])))</f>
        <v>Gel Pen  9173</v>
      </c>
      <c r="AD968" s="51" t="str">
        <f>CONCATENATE("Import ",IMPORT[[#This Row],[Ket]])</f>
        <v>Import D9</v>
      </c>
      <c r="AE968" s="52">
        <v>1728</v>
      </c>
      <c r="AF968" s="52" t="s">
        <v>5118</v>
      </c>
      <c r="AG968" s="52" t="s">
        <v>5780</v>
      </c>
      <c r="AH968" s="52">
        <f ca="1">IMPORT[[#This Row],[C]]</f>
        <v>9</v>
      </c>
      <c r="AI968" s="126" t="str">
        <f>CONCATENATE(IMPORT[[#This Row],[6]]," ",IMPORT[[#This Row],[7]])</f>
        <v>1728 PCS</v>
      </c>
    </row>
    <row r="969" spans="1:35">
      <c r="A969" s="102">
        <v>967</v>
      </c>
      <c r="B969" s="39">
        <f ca="1">IF(IMPORT[[#This Row],[C]]&lt;1,"",ROW()-2)</f>
        <v>967</v>
      </c>
      <c r="C969" s="57">
        <v>9176</v>
      </c>
      <c r="D969" s="31" t="s">
        <v>3981</v>
      </c>
      <c r="E969" s="31">
        <v>1728</v>
      </c>
      <c r="F969" s="39">
        <f ca="1">IMPORT[TT]</f>
        <v>8</v>
      </c>
      <c r="G969" s="31"/>
      <c r="H969" s="31" t="s">
        <v>5437</v>
      </c>
      <c r="I969" s="40">
        <v>8</v>
      </c>
      <c r="J969" s="31"/>
      <c r="K969" s="39" t="str">
        <f>IF(IMPORT[[#This Row],[b1]]="","",IMPORT[[#This Row],[b1]]-IMPORT[[#This Row],[a1]])</f>
        <v/>
      </c>
      <c r="L969" s="40">
        <f ca="1">SUM(INDIRECT(IMPORT_VAR[TABLENAME]&amp;"[@a"&amp;$1:$1-1&amp;"]"),INDIRECT(IMPORT_VAR[TABLENAME]&amp;"[@c"&amp;$1:$1-1&amp;"]"))</f>
        <v>8</v>
      </c>
      <c r="M969" s="31"/>
      <c r="N969" s="39" t="str">
        <f>IF(IMPORT[[#This Row],[b2]]="","",IMPORT[[#This Row],[b2]]-IMPORT[[#This Row],[a2]])</f>
        <v/>
      </c>
      <c r="O969" s="40">
        <f ca="1">SUM(INDIRECT(IMPORT_VAR[TABLENAME]&amp;"[@a"&amp;$1:$1-1&amp;"]"),INDIRECT(IMPORT_VAR[TABLENAME]&amp;"[@c"&amp;$1:$1-1&amp;"]"))</f>
        <v>8</v>
      </c>
      <c r="P969" s="33"/>
      <c r="Q969" s="41" t="str">
        <f>IF(IMPORT[[#This Row],[b3]]="","",IMPORT[[#This Row],[b3]]-IMPORT[[#This Row],[a3]])</f>
        <v/>
      </c>
      <c r="R969" s="40">
        <f ca="1">SUM(INDIRECT(IMPORT_VAR[TABLENAME]&amp;"[@a"&amp;$1:$1-1&amp;"]"),INDIRECT(IMPORT_VAR[TABLENAME]&amp;"[@c"&amp;$1:$1-1&amp;"]"))</f>
        <v>8</v>
      </c>
      <c r="S969" s="33"/>
      <c r="T969" s="41" t="str">
        <f>IF(IMPORT[[#This Row],[b4]]="","",IMPORT[[#This Row],[b4]]-IMPORT[[#This Row],[a4]])</f>
        <v/>
      </c>
      <c r="U969" s="40">
        <f ca="1">SUM(INDIRECT(IMPORT_VAR[TABLENAME]&amp;"[@a"&amp;$1:$1-1&amp;"]"),INDIRECT(IMPORT_VAR[TABLENAME]&amp;"[@c"&amp;$1:$1-1&amp;"]"))</f>
        <v>8</v>
      </c>
      <c r="V969" s="41"/>
      <c r="W969" s="31"/>
      <c r="X969" s="54" t="str">
        <f>IF(IMPORT[[#This Row],[b5]]="","",IMPORT[[#This Row],[b5]]-IMPORT[[#This Row],[a5]])</f>
        <v/>
      </c>
      <c r="Y969" s="50">
        <f ca="1">SUM(INDIRECT(IMPORT_VAR[TABLENAME]&amp;"[@a"&amp;$1:$1-1&amp;"]"),INDIRECT(IMPORT_VAR[TABLENAME]&amp;"[@c"&amp;$1:$1-1&amp;"]"))</f>
        <v>8</v>
      </c>
      <c r="Z969" s="51" t="s">
        <v>3981</v>
      </c>
      <c r="AA969" s="51">
        <v>9176</v>
      </c>
      <c r="AB969" s="51"/>
      <c r="AC969" s="51" t="str">
        <f>CONCATENATE(IMPORT[[#This Row],[1]]," ",IMPORT[[#This Row],[2]],IF(IMPORT[[#This Row],[3]]="","",CONCATENATE(" ",IMPORT[[#This Row],[3]])))</f>
        <v>Gel Pen  9176</v>
      </c>
      <c r="AD969" s="51" t="str">
        <f>CONCATENATE("Import ",IMPORT[[#This Row],[Ket]])</f>
        <v>Import D9</v>
      </c>
      <c r="AE969" s="52">
        <v>1728</v>
      </c>
      <c r="AF969" s="52" t="s">
        <v>5118</v>
      </c>
      <c r="AG969" s="52" t="s">
        <v>5780</v>
      </c>
      <c r="AH969" s="52">
        <f ca="1">IMPORT[[#This Row],[C]]</f>
        <v>8</v>
      </c>
      <c r="AI969" s="126" t="str">
        <f>CONCATENATE(IMPORT[[#This Row],[6]]," ",IMPORT[[#This Row],[7]])</f>
        <v>1728 PCS</v>
      </c>
    </row>
    <row r="970" spans="1:35">
      <c r="A970" s="102">
        <v>968</v>
      </c>
      <c r="B970" s="39">
        <f ca="1">IF(IMPORT[[#This Row],[C]]&lt;1,"",ROW()-2)</f>
        <v>968</v>
      </c>
      <c r="C970" s="57">
        <v>9177</v>
      </c>
      <c r="D970" s="31" t="s">
        <v>3981</v>
      </c>
      <c r="E970" s="31">
        <v>1728</v>
      </c>
      <c r="F970" s="39">
        <f ca="1">IMPORT[TT]</f>
        <v>8</v>
      </c>
      <c r="G970" s="31"/>
      <c r="H970" s="31" t="s">
        <v>5437</v>
      </c>
      <c r="I970" s="40">
        <v>8</v>
      </c>
      <c r="J970" s="31"/>
      <c r="K970" s="39" t="str">
        <f>IF(IMPORT[[#This Row],[b1]]="","",IMPORT[[#This Row],[b1]]-IMPORT[[#This Row],[a1]])</f>
        <v/>
      </c>
      <c r="L970" s="40">
        <f ca="1">SUM(INDIRECT(IMPORT_VAR[TABLENAME]&amp;"[@a"&amp;$1:$1-1&amp;"]"),INDIRECT(IMPORT_VAR[TABLENAME]&amp;"[@c"&amp;$1:$1-1&amp;"]"))</f>
        <v>8</v>
      </c>
      <c r="M970" s="31"/>
      <c r="N970" s="39" t="str">
        <f>IF(IMPORT[[#This Row],[b2]]="","",IMPORT[[#This Row],[b2]]-IMPORT[[#This Row],[a2]])</f>
        <v/>
      </c>
      <c r="O970" s="40">
        <f ca="1">SUM(INDIRECT(IMPORT_VAR[TABLENAME]&amp;"[@a"&amp;$1:$1-1&amp;"]"),INDIRECT(IMPORT_VAR[TABLENAME]&amp;"[@c"&amp;$1:$1-1&amp;"]"))</f>
        <v>8</v>
      </c>
      <c r="P970" s="33"/>
      <c r="Q970" s="41" t="str">
        <f>IF(IMPORT[[#This Row],[b3]]="","",IMPORT[[#This Row],[b3]]-IMPORT[[#This Row],[a3]])</f>
        <v/>
      </c>
      <c r="R970" s="40">
        <f ca="1">SUM(INDIRECT(IMPORT_VAR[TABLENAME]&amp;"[@a"&amp;$1:$1-1&amp;"]"),INDIRECT(IMPORT_VAR[TABLENAME]&amp;"[@c"&amp;$1:$1-1&amp;"]"))</f>
        <v>8</v>
      </c>
      <c r="S970" s="33"/>
      <c r="T970" s="41" t="str">
        <f>IF(IMPORT[[#This Row],[b4]]="","",IMPORT[[#This Row],[b4]]-IMPORT[[#This Row],[a4]])</f>
        <v/>
      </c>
      <c r="U970" s="40">
        <f ca="1">SUM(INDIRECT(IMPORT_VAR[TABLENAME]&amp;"[@a"&amp;$1:$1-1&amp;"]"),INDIRECT(IMPORT_VAR[TABLENAME]&amp;"[@c"&amp;$1:$1-1&amp;"]"))</f>
        <v>8</v>
      </c>
      <c r="V970" s="41"/>
      <c r="W970" s="31"/>
      <c r="X970" s="54" t="str">
        <f>IF(IMPORT[[#This Row],[b5]]="","",IMPORT[[#This Row],[b5]]-IMPORT[[#This Row],[a5]])</f>
        <v/>
      </c>
      <c r="Y970" s="50">
        <f ca="1">SUM(INDIRECT(IMPORT_VAR[TABLENAME]&amp;"[@a"&amp;$1:$1-1&amp;"]"),INDIRECT(IMPORT_VAR[TABLENAME]&amp;"[@c"&amp;$1:$1-1&amp;"]"))</f>
        <v>8</v>
      </c>
      <c r="Z970" s="51" t="s">
        <v>3981</v>
      </c>
      <c r="AA970" s="51">
        <v>9177</v>
      </c>
      <c r="AB970" s="51"/>
      <c r="AC970" s="51" t="str">
        <f>CONCATENATE(IMPORT[[#This Row],[1]]," ",IMPORT[[#This Row],[2]],IF(IMPORT[[#This Row],[3]]="","",CONCATENATE(" ",IMPORT[[#This Row],[3]])))</f>
        <v>Gel Pen  9177</v>
      </c>
      <c r="AD970" s="51" t="str">
        <f>CONCATENATE("Import ",IMPORT[[#This Row],[Ket]])</f>
        <v>Import D9</v>
      </c>
      <c r="AE970" s="52">
        <v>1728</v>
      </c>
      <c r="AF970" s="52" t="s">
        <v>5118</v>
      </c>
      <c r="AG970" s="52" t="s">
        <v>5780</v>
      </c>
      <c r="AH970" s="52">
        <f ca="1">IMPORT[[#This Row],[C]]</f>
        <v>8</v>
      </c>
      <c r="AI970" s="126" t="str">
        <f>CONCATENATE(IMPORT[[#This Row],[6]]," ",IMPORT[[#This Row],[7]])</f>
        <v>1728 PCS</v>
      </c>
    </row>
    <row r="971" spans="1:35">
      <c r="A971" s="102">
        <v>969</v>
      </c>
      <c r="B971" s="39">
        <f ca="1">IF(IMPORT[[#This Row],[C]]&lt;1,"",ROW()-2)</f>
        <v>969</v>
      </c>
      <c r="C971" s="57" t="s">
        <v>5420</v>
      </c>
      <c r="D971" s="31" t="s">
        <v>2998</v>
      </c>
      <c r="E971" s="31">
        <v>180</v>
      </c>
      <c r="F971" s="39">
        <f ca="1">IMPORT[TT]</f>
        <v>9</v>
      </c>
      <c r="G971" s="31"/>
      <c r="H971" s="31" t="s">
        <v>5437</v>
      </c>
      <c r="I971" s="40">
        <v>9</v>
      </c>
      <c r="J971" s="31"/>
      <c r="K971" s="39" t="str">
        <f>IF(IMPORT[[#This Row],[b1]]="","",IMPORT[[#This Row],[b1]]-IMPORT[[#This Row],[a1]])</f>
        <v/>
      </c>
      <c r="L971" s="40">
        <f ca="1">SUM(INDIRECT(IMPORT_VAR[TABLENAME]&amp;"[@a"&amp;$1:$1-1&amp;"]"),INDIRECT(IMPORT_VAR[TABLENAME]&amp;"[@c"&amp;$1:$1-1&amp;"]"))</f>
        <v>9</v>
      </c>
      <c r="M971" s="31"/>
      <c r="N971" s="39" t="str">
        <f>IF(IMPORT[[#This Row],[b2]]="","",IMPORT[[#This Row],[b2]]-IMPORT[[#This Row],[a2]])</f>
        <v/>
      </c>
      <c r="O971" s="40">
        <f ca="1">SUM(INDIRECT(IMPORT_VAR[TABLENAME]&amp;"[@a"&amp;$1:$1-1&amp;"]"),INDIRECT(IMPORT_VAR[TABLENAME]&amp;"[@c"&amp;$1:$1-1&amp;"]"))</f>
        <v>9</v>
      </c>
      <c r="P971" s="33"/>
      <c r="Q971" s="41" t="str">
        <f>IF(IMPORT[[#This Row],[b3]]="","",IMPORT[[#This Row],[b3]]-IMPORT[[#This Row],[a3]])</f>
        <v/>
      </c>
      <c r="R971" s="40">
        <f ca="1">SUM(INDIRECT(IMPORT_VAR[TABLENAME]&amp;"[@a"&amp;$1:$1-1&amp;"]"),INDIRECT(IMPORT_VAR[TABLENAME]&amp;"[@c"&amp;$1:$1-1&amp;"]"))</f>
        <v>9</v>
      </c>
      <c r="S971" s="33"/>
      <c r="T971" s="41" t="str">
        <f>IF(IMPORT[[#This Row],[b4]]="","",IMPORT[[#This Row],[b4]]-IMPORT[[#This Row],[a4]])</f>
        <v/>
      </c>
      <c r="U971" s="40">
        <f ca="1">SUM(INDIRECT(IMPORT_VAR[TABLENAME]&amp;"[@a"&amp;$1:$1-1&amp;"]"),INDIRECT(IMPORT_VAR[TABLENAME]&amp;"[@c"&amp;$1:$1-1&amp;"]"))</f>
        <v>9</v>
      </c>
      <c r="V971" s="41"/>
      <c r="W971" s="31"/>
      <c r="X971" s="54" t="str">
        <f>IF(IMPORT[[#This Row],[b5]]="","",IMPORT[[#This Row],[b5]]-IMPORT[[#This Row],[a5]])</f>
        <v/>
      </c>
      <c r="Y971" s="50">
        <f ca="1">SUM(INDIRECT(IMPORT_VAR[TABLENAME]&amp;"[@a"&amp;$1:$1-1&amp;"]"),INDIRECT(IMPORT_VAR[TABLENAME]&amp;"[@c"&amp;$1:$1-1&amp;"]"))</f>
        <v>9</v>
      </c>
      <c r="Z971" s="51" t="s">
        <v>5707</v>
      </c>
      <c r="AA971" s="51" t="s">
        <v>5420</v>
      </c>
      <c r="AB971" s="52"/>
      <c r="AC971" s="52" t="str">
        <f>CONCATENATE(IMPORT[[#This Row],[1]]," ",IMPORT[[#This Row],[2]],IF(IMPORT[[#This Row],[3]]="","",CONCATENATE(" ",IMPORT[[#This Row],[3]])))</f>
        <v>Pensil Case SH-8601</v>
      </c>
      <c r="AD971" s="52" t="str">
        <f>CONCATENATE("Import ",IMPORT[[#This Row],[Ket]])</f>
        <v>Import D9</v>
      </c>
      <c r="AE971" s="52">
        <v>180</v>
      </c>
      <c r="AF971" s="52" t="s">
        <v>5118</v>
      </c>
      <c r="AG971" s="52" t="s">
        <v>5780</v>
      </c>
      <c r="AH971" s="52">
        <f ca="1">IMPORT[[#This Row],[C]]</f>
        <v>9</v>
      </c>
      <c r="AI971" s="126" t="str">
        <f>CONCATENATE(IMPORT[[#This Row],[6]]," ",IMPORT[[#This Row],[7]])</f>
        <v>180 PCS</v>
      </c>
    </row>
    <row r="972" spans="1:35">
      <c r="A972" s="102">
        <v>970</v>
      </c>
      <c r="B972" s="39">
        <f ca="1">IF(IMPORT[[#This Row],[C]]&lt;1,"",ROW()-2)</f>
        <v>970</v>
      </c>
      <c r="C972" s="57" t="s">
        <v>5421</v>
      </c>
      <c r="D972" s="31" t="s">
        <v>2998</v>
      </c>
      <c r="E972" s="31">
        <v>180</v>
      </c>
      <c r="F972" s="39">
        <f ca="1">IMPORT[TT]</f>
        <v>8</v>
      </c>
      <c r="G972" s="31"/>
      <c r="H972" s="31" t="s">
        <v>5437</v>
      </c>
      <c r="I972" s="40">
        <v>8</v>
      </c>
      <c r="J972" s="31"/>
      <c r="K972" s="39" t="str">
        <f>IF(IMPORT[[#This Row],[b1]]="","",IMPORT[[#This Row],[b1]]-IMPORT[[#This Row],[a1]])</f>
        <v/>
      </c>
      <c r="L972" s="40">
        <f ca="1">SUM(INDIRECT(IMPORT_VAR[TABLENAME]&amp;"[@a"&amp;$1:$1-1&amp;"]"),INDIRECT(IMPORT_VAR[TABLENAME]&amp;"[@c"&amp;$1:$1-1&amp;"]"))</f>
        <v>8</v>
      </c>
      <c r="M972" s="31"/>
      <c r="N972" s="39" t="str">
        <f>IF(IMPORT[[#This Row],[b2]]="","",IMPORT[[#This Row],[b2]]-IMPORT[[#This Row],[a2]])</f>
        <v/>
      </c>
      <c r="O972" s="40">
        <f ca="1">SUM(INDIRECT(IMPORT_VAR[TABLENAME]&amp;"[@a"&amp;$1:$1-1&amp;"]"),INDIRECT(IMPORT_VAR[TABLENAME]&amp;"[@c"&amp;$1:$1-1&amp;"]"))</f>
        <v>8</v>
      </c>
      <c r="P972" s="33"/>
      <c r="Q972" s="41" t="str">
        <f>IF(IMPORT[[#This Row],[b3]]="","",IMPORT[[#This Row],[b3]]-IMPORT[[#This Row],[a3]])</f>
        <v/>
      </c>
      <c r="R972" s="40">
        <f ca="1">SUM(INDIRECT(IMPORT_VAR[TABLENAME]&amp;"[@a"&amp;$1:$1-1&amp;"]"),INDIRECT(IMPORT_VAR[TABLENAME]&amp;"[@c"&amp;$1:$1-1&amp;"]"))</f>
        <v>8</v>
      </c>
      <c r="S972" s="33"/>
      <c r="T972" s="41" t="str">
        <f>IF(IMPORT[[#This Row],[b4]]="","",IMPORT[[#This Row],[b4]]-IMPORT[[#This Row],[a4]])</f>
        <v/>
      </c>
      <c r="U972" s="40">
        <f ca="1">SUM(INDIRECT(IMPORT_VAR[TABLENAME]&amp;"[@a"&amp;$1:$1-1&amp;"]"),INDIRECT(IMPORT_VAR[TABLENAME]&amp;"[@c"&amp;$1:$1-1&amp;"]"))</f>
        <v>8</v>
      </c>
      <c r="V972" s="41"/>
      <c r="W972" s="31"/>
      <c r="X972" s="54" t="str">
        <f>IF(IMPORT[[#This Row],[b5]]="","",IMPORT[[#This Row],[b5]]-IMPORT[[#This Row],[a5]])</f>
        <v/>
      </c>
      <c r="Y972" s="50">
        <f ca="1">SUM(INDIRECT(IMPORT_VAR[TABLENAME]&amp;"[@a"&amp;$1:$1-1&amp;"]"),INDIRECT(IMPORT_VAR[TABLENAME]&amp;"[@c"&amp;$1:$1-1&amp;"]"))</f>
        <v>8</v>
      </c>
      <c r="Z972" s="51" t="s">
        <v>5707</v>
      </c>
      <c r="AA972" s="51" t="s">
        <v>5421</v>
      </c>
      <c r="AB972" s="52"/>
      <c r="AC972" s="52" t="str">
        <f>CONCATENATE(IMPORT[[#This Row],[1]]," ",IMPORT[[#This Row],[2]],IF(IMPORT[[#This Row],[3]]="","",CONCATENATE(" ",IMPORT[[#This Row],[3]])))</f>
        <v>Pensil Case SH-8602</v>
      </c>
      <c r="AD972" s="52" t="str">
        <f>CONCATENATE("Import ",IMPORT[[#This Row],[Ket]])</f>
        <v>Import D9</v>
      </c>
      <c r="AE972" s="52">
        <v>180</v>
      </c>
      <c r="AF972" s="52" t="s">
        <v>5118</v>
      </c>
      <c r="AG972" s="52" t="s">
        <v>5780</v>
      </c>
      <c r="AH972" s="52">
        <f ca="1">IMPORT[[#This Row],[C]]</f>
        <v>8</v>
      </c>
      <c r="AI972" s="126" t="str">
        <f>CONCATENATE(IMPORT[[#This Row],[6]]," ",IMPORT[[#This Row],[7]])</f>
        <v>180 PCS</v>
      </c>
    </row>
    <row r="973" spans="1:35">
      <c r="A973" s="102">
        <v>971</v>
      </c>
      <c r="B973" s="39">
        <f ca="1">IF(IMPORT[[#This Row],[C]]&lt;1,"",ROW()-2)</f>
        <v>971</v>
      </c>
      <c r="C973" s="57" t="s">
        <v>5422</v>
      </c>
      <c r="D973" s="31" t="s">
        <v>2998</v>
      </c>
      <c r="E973" s="31">
        <v>180</v>
      </c>
      <c r="F973" s="39">
        <f ca="1">IMPORT[TT]</f>
        <v>9</v>
      </c>
      <c r="G973" s="31"/>
      <c r="H973" s="31" t="s">
        <v>5437</v>
      </c>
      <c r="I973" s="40">
        <v>9</v>
      </c>
      <c r="J973" s="31"/>
      <c r="K973" s="39" t="str">
        <f>IF(IMPORT[[#This Row],[b1]]="","",IMPORT[[#This Row],[b1]]-IMPORT[[#This Row],[a1]])</f>
        <v/>
      </c>
      <c r="L973" s="40">
        <f ca="1">SUM(INDIRECT(IMPORT_VAR[TABLENAME]&amp;"[@a"&amp;$1:$1-1&amp;"]"),INDIRECT(IMPORT_VAR[TABLENAME]&amp;"[@c"&amp;$1:$1-1&amp;"]"))</f>
        <v>9</v>
      </c>
      <c r="M973" s="31"/>
      <c r="N973" s="39" t="str">
        <f>IF(IMPORT[[#This Row],[b2]]="","",IMPORT[[#This Row],[b2]]-IMPORT[[#This Row],[a2]])</f>
        <v/>
      </c>
      <c r="O973" s="40">
        <f ca="1">SUM(INDIRECT(IMPORT_VAR[TABLENAME]&amp;"[@a"&amp;$1:$1-1&amp;"]"),INDIRECT(IMPORT_VAR[TABLENAME]&amp;"[@c"&amp;$1:$1-1&amp;"]"))</f>
        <v>9</v>
      </c>
      <c r="P973" s="33"/>
      <c r="Q973" s="41" t="str">
        <f>IF(IMPORT[[#This Row],[b3]]="","",IMPORT[[#This Row],[b3]]-IMPORT[[#This Row],[a3]])</f>
        <v/>
      </c>
      <c r="R973" s="40">
        <f ca="1">SUM(INDIRECT(IMPORT_VAR[TABLENAME]&amp;"[@a"&amp;$1:$1-1&amp;"]"),INDIRECT(IMPORT_VAR[TABLENAME]&amp;"[@c"&amp;$1:$1-1&amp;"]"))</f>
        <v>9</v>
      </c>
      <c r="S973" s="33"/>
      <c r="T973" s="41" t="str">
        <f>IF(IMPORT[[#This Row],[b4]]="","",IMPORT[[#This Row],[b4]]-IMPORT[[#This Row],[a4]])</f>
        <v/>
      </c>
      <c r="U973" s="40">
        <f ca="1">SUM(INDIRECT(IMPORT_VAR[TABLENAME]&amp;"[@a"&amp;$1:$1-1&amp;"]"),INDIRECT(IMPORT_VAR[TABLENAME]&amp;"[@c"&amp;$1:$1-1&amp;"]"))</f>
        <v>9</v>
      </c>
      <c r="V973" s="41"/>
      <c r="W973" s="31"/>
      <c r="X973" s="54" t="str">
        <f>IF(IMPORT[[#This Row],[b5]]="","",IMPORT[[#This Row],[b5]]-IMPORT[[#This Row],[a5]])</f>
        <v/>
      </c>
      <c r="Y973" s="50">
        <f ca="1">SUM(INDIRECT(IMPORT_VAR[TABLENAME]&amp;"[@a"&amp;$1:$1-1&amp;"]"),INDIRECT(IMPORT_VAR[TABLENAME]&amp;"[@c"&amp;$1:$1-1&amp;"]"))</f>
        <v>9</v>
      </c>
      <c r="Z973" s="51" t="s">
        <v>5707</v>
      </c>
      <c r="AA973" s="51" t="s">
        <v>5422</v>
      </c>
      <c r="AB973" s="52"/>
      <c r="AC973" s="52" t="str">
        <f>CONCATENATE(IMPORT[[#This Row],[1]]," ",IMPORT[[#This Row],[2]],IF(IMPORT[[#This Row],[3]]="","",CONCATENATE(" ",IMPORT[[#This Row],[3]])))</f>
        <v>Pensil Case SH-8603</v>
      </c>
      <c r="AD973" s="52" t="str">
        <f>CONCATENATE("Import ",IMPORT[[#This Row],[Ket]])</f>
        <v>Import D9</v>
      </c>
      <c r="AE973" s="52">
        <v>180</v>
      </c>
      <c r="AF973" s="52" t="s">
        <v>5118</v>
      </c>
      <c r="AG973" s="52" t="s">
        <v>5780</v>
      </c>
      <c r="AH973" s="52">
        <f ca="1">IMPORT[[#This Row],[C]]</f>
        <v>9</v>
      </c>
      <c r="AI973" s="126" t="str">
        <f>CONCATENATE(IMPORT[[#This Row],[6]]," ",IMPORT[[#This Row],[7]])</f>
        <v>180 PCS</v>
      </c>
    </row>
    <row r="974" spans="1:35">
      <c r="A974" s="102">
        <v>972</v>
      </c>
      <c r="B974" s="39">
        <f ca="1">IF(IMPORT[[#This Row],[C]]&lt;1,"",ROW()-2)</f>
        <v>972</v>
      </c>
      <c r="C974" s="57" t="s">
        <v>5423</v>
      </c>
      <c r="D974" s="31" t="s">
        <v>2998</v>
      </c>
      <c r="E974" s="31">
        <v>180</v>
      </c>
      <c r="F974" s="39">
        <f ca="1">IMPORT[TT]</f>
        <v>8</v>
      </c>
      <c r="G974" s="31"/>
      <c r="H974" s="31" t="s">
        <v>5437</v>
      </c>
      <c r="I974" s="40">
        <v>8</v>
      </c>
      <c r="J974" s="31"/>
      <c r="K974" s="39" t="str">
        <f>IF(IMPORT[[#This Row],[b1]]="","",IMPORT[[#This Row],[b1]]-IMPORT[[#This Row],[a1]])</f>
        <v/>
      </c>
      <c r="L974" s="40">
        <f ca="1">SUM(INDIRECT(IMPORT_VAR[TABLENAME]&amp;"[@a"&amp;$1:$1-1&amp;"]"),INDIRECT(IMPORT_VAR[TABLENAME]&amp;"[@c"&amp;$1:$1-1&amp;"]"))</f>
        <v>8</v>
      </c>
      <c r="M974" s="31"/>
      <c r="N974" s="39" t="str">
        <f>IF(IMPORT[[#This Row],[b2]]="","",IMPORT[[#This Row],[b2]]-IMPORT[[#This Row],[a2]])</f>
        <v/>
      </c>
      <c r="O974" s="40">
        <f ca="1">SUM(INDIRECT(IMPORT_VAR[TABLENAME]&amp;"[@a"&amp;$1:$1-1&amp;"]"),INDIRECT(IMPORT_VAR[TABLENAME]&amp;"[@c"&amp;$1:$1-1&amp;"]"))</f>
        <v>8</v>
      </c>
      <c r="P974" s="33"/>
      <c r="Q974" s="41" t="str">
        <f>IF(IMPORT[[#This Row],[b3]]="","",IMPORT[[#This Row],[b3]]-IMPORT[[#This Row],[a3]])</f>
        <v/>
      </c>
      <c r="R974" s="40">
        <f ca="1">SUM(INDIRECT(IMPORT_VAR[TABLENAME]&amp;"[@a"&amp;$1:$1-1&amp;"]"),INDIRECT(IMPORT_VAR[TABLENAME]&amp;"[@c"&amp;$1:$1-1&amp;"]"))</f>
        <v>8</v>
      </c>
      <c r="S974" s="33"/>
      <c r="T974" s="41" t="str">
        <f>IF(IMPORT[[#This Row],[b4]]="","",IMPORT[[#This Row],[b4]]-IMPORT[[#This Row],[a4]])</f>
        <v/>
      </c>
      <c r="U974" s="40">
        <f ca="1">SUM(INDIRECT(IMPORT_VAR[TABLENAME]&amp;"[@a"&amp;$1:$1-1&amp;"]"),INDIRECT(IMPORT_VAR[TABLENAME]&amp;"[@c"&amp;$1:$1-1&amp;"]"))</f>
        <v>8</v>
      </c>
      <c r="V974" s="41"/>
      <c r="W974" s="31"/>
      <c r="X974" s="54" t="str">
        <f>IF(IMPORT[[#This Row],[b5]]="","",IMPORT[[#This Row],[b5]]-IMPORT[[#This Row],[a5]])</f>
        <v/>
      </c>
      <c r="Y974" s="50">
        <f ca="1">SUM(INDIRECT(IMPORT_VAR[TABLENAME]&amp;"[@a"&amp;$1:$1-1&amp;"]"),INDIRECT(IMPORT_VAR[TABLENAME]&amp;"[@c"&amp;$1:$1-1&amp;"]"))</f>
        <v>8</v>
      </c>
      <c r="Z974" s="51" t="s">
        <v>5707</v>
      </c>
      <c r="AA974" s="51" t="s">
        <v>5423</v>
      </c>
      <c r="AB974" s="52"/>
      <c r="AC974" s="52" t="str">
        <f>CONCATENATE(IMPORT[[#This Row],[1]]," ",IMPORT[[#This Row],[2]],IF(IMPORT[[#This Row],[3]]="","",CONCATENATE(" ",IMPORT[[#This Row],[3]])))</f>
        <v>Pensil Case SH-8604</v>
      </c>
      <c r="AD974" s="52" t="str">
        <f>CONCATENATE("Import ",IMPORT[[#This Row],[Ket]])</f>
        <v>Import D9</v>
      </c>
      <c r="AE974" s="52">
        <v>180</v>
      </c>
      <c r="AF974" s="52" t="s">
        <v>5118</v>
      </c>
      <c r="AG974" s="52" t="s">
        <v>5780</v>
      </c>
      <c r="AH974" s="52">
        <f ca="1">IMPORT[[#This Row],[C]]</f>
        <v>8</v>
      </c>
      <c r="AI974" s="126" t="str">
        <f>CONCATENATE(IMPORT[[#This Row],[6]]," ",IMPORT[[#This Row],[7]])</f>
        <v>180 PCS</v>
      </c>
    </row>
    <row r="975" spans="1:35">
      <c r="A975" s="102">
        <v>973</v>
      </c>
      <c r="B975" s="39">
        <f ca="1">IF(IMPORT[[#This Row],[C]]&lt;1,"",ROW()-2)</f>
        <v>973</v>
      </c>
      <c r="C975" s="57" t="s">
        <v>5424</v>
      </c>
      <c r="D975" s="31" t="s">
        <v>3367</v>
      </c>
      <c r="E975" s="31">
        <v>1600</v>
      </c>
      <c r="F975" s="39">
        <f ca="1">IMPORT[TT]</f>
        <v>17</v>
      </c>
      <c r="G975" s="31"/>
      <c r="H975" s="31" t="s">
        <v>5437</v>
      </c>
      <c r="I975" s="40">
        <v>17</v>
      </c>
      <c r="J975" s="31"/>
      <c r="K975" s="39" t="str">
        <f>IF(IMPORT[[#This Row],[b1]]="","",IMPORT[[#This Row],[b1]]-IMPORT[[#This Row],[a1]])</f>
        <v/>
      </c>
      <c r="L975" s="40">
        <f ca="1">SUM(INDIRECT(IMPORT_VAR[TABLENAME]&amp;"[@a"&amp;$1:$1-1&amp;"]"),INDIRECT(IMPORT_VAR[TABLENAME]&amp;"[@c"&amp;$1:$1-1&amp;"]"))</f>
        <v>17</v>
      </c>
      <c r="M975" s="31"/>
      <c r="N975" s="39" t="str">
        <f>IF(IMPORT[[#This Row],[b2]]="","",IMPORT[[#This Row],[b2]]-IMPORT[[#This Row],[a2]])</f>
        <v/>
      </c>
      <c r="O975" s="40">
        <f ca="1">SUM(INDIRECT(IMPORT_VAR[TABLENAME]&amp;"[@a"&amp;$1:$1-1&amp;"]"),INDIRECT(IMPORT_VAR[TABLENAME]&amp;"[@c"&amp;$1:$1-1&amp;"]"))</f>
        <v>17</v>
      </c>
      <c r="P975" s="33"/>
      <c r="Q975" s="41" t="str">
        <f>IF(IMPORT[[#This Row],[b3]]="","",IMPORT[[#This Row],[b3]]-IMPORT[[#This Row],[a3]])</f>
        <v/>
      </c>
      <c r="R975" s="40">
        <f ca="1">SUM(INDIRECT(IMPORT_VAR[TABLENAME]&amp;"[@a"&amp;$1:$1-1&amp;"]"),INDIRECT(IMPORT_VAR[TABLENAME]&amp;"[@c"&amp;$1:$1-1&amp;"]"))</f>
        <v>17</v>
      </c>
      <c r="S975" s="33"/>
      <c r="T975" s="41" t="str">
        <f>IF(IMPORT[[#This Row],[b4]]="","",IMPORT[[#This Row],[b4]]-IMPORT[[#This Row],[a4]])</f>
        <v/>
      </c>
      <c r="U975" s="40">
        <f ca="1">SUM(INDIRECT(IMPORT_VAR[TABLENAME]&amp;"[@a"&amp;$1:$1-1&amp;"]"),INDIRECT(IMPORT_VAR[TABLENAME]&amp;"[@c"&amp;$1:$1-1&amp;"]"))</f>
        <v>17</v>
      </c>
      <c r="V975" s="41"/>
      <c r="W975" s="31"/>
      <c r="X975" s="54" t="str">
        <f>IF(IMPORT[[#This Row],[b5]]="","",IMPORT[[#This Row],[b5]]-IMPORT[[#This Row],[a5]])</f>
        <v/>
      </c>
      <c r="Y975" s="50">
        <f ca="1">SUM(INDIRECT(IMPORT_VAR[TABLENAME]&amp;"[@a"&amp;$1:$1-1&amp;"]"),INDIRECT(IMPORT_VAR[TABLENAME]&amp;"[@c"&amp;$1:$1-1&amp;"]"))</f>
        <v>17</v>
      </c>
      <c r="Z975" s="51" t="s">
        <v>4102</v>
      </c>
      <c r="AA975" s="51" t="s">
        <v>5424</v>
      </c>
      <c r="AB975" s="51"/>
      <c r="AC975" s="51" t="str">
        <f>CONCATENATE(IMPORT[[#This Row],[1]]," ",IMPORT[[#This Row],[2]],IF(IMPORT[[#This Row],[3]]="","",CONCATENATE(" ",IMPORT[[#This Row],[3]])))</f>
        <v>Id Card T-017</v>
      </c>
      <c r="AD975" s="51" t="str">
        <f>CONCATENATE("Import ",IMPORT[[#This Row],[Ket]])</f>
        <v>Import D9</v>
      </c>
      <c r="AE975" s="52">
        <v>1600</v>
      </c>
      <c r="AF975" s="52" t="s">
        <v>5118</v>
      </c>
      <c r="AG975" s="52" t="s">
        <v>5780</v>
      </c>
      <c r="AH975" s="52">
        <f ca="1">IMPORT[[#This Row],[C]]</f>
        <v>17</v>
      </c>
      <c r="AI975" s="126" t="str">
        <f>CONCATENATE(IMPORT[[#This Row],[6]]," ",IMPORT[[#This Row],[7]])</f>
        <v>1600 PCS</v>
      </c>
    </row>
    <row r="976" spans="1:35">
      <c r="A976" s="102">
        <v>974</v>
      </c>
      <c r="B976" s="39">
        <f ca="1">IF(IMPORT[[#This Row],[C]]&lt;1,"",ROW()-2)</f>
        <v>974</v>
      </c>
      <c r="C976" s="57" t="s">
        <v>5425</v>
      </c>
      <c r="D976" s="31" t="s">
        <v>5438</v>
      </c>
      <c r="E976" s="31">
        <v>120</v>
      </c>
      <c r="F976" s="39">
        <f ca="1">IMPORT[TT]</f>
        <v>19</v>
      </c>
      <c r="G976" s="31" t="s">
        <v>5439</v>
      </c>
      <c r="H976" s="31" t="s">
        <v>5437</v>
      </c>
      <c r="I976" s="40">
        <v>19</v>
      </c>
      <c r="J976" s="31"/>
      <c r="K976" s="39" t="str">
        <f>IF(IMPORT[[#This Row],[b1]]="","",IMPORT[[#This Row],[b1]]-IMPORT[[#This Row],[a1]])</f>
        <v/>
      </c>
      <c r="L976" s="40">
        <f ca="1">SUM(INDIRECT(IMPORT_VAR[TABLENAME]&amp;"[@a"&amp;$1:$1-1&amp;"]"),INDIRECT(IMPORT_VAR[TABLENAME]&amp;"[@c"&amp;$1:$1-1&amp;"]"))</f>
        <v>19</v>
      </c>
      <c r="M976" s="31"/>
      <c r="N976" s="39" t="str">
        <f>IF(IMPORT[[#This Row],[b2]]="","",IMPORT[[#This Row],[b2]]-IMPORT[[#This Row],[a2]])</f>
        <v/>
      </c>
      <c r="O976" s="40">
        <f ca="1">SUM(INDIRECT(IMPORT_VAR[TABLENAME]&amp;"[@a"&amp;$1:$1-1&amp;"]"),INDIRECT(IMPORT_VAR[TABLENAME]&amp;"[@c"&amp;$1:$1-1&amp;"]"))</f>
        <v>19</v>
      </c>
      <c r="P976" s="33"/>
      <c r="Q976" s="41" t="str">
        <f>IF(IMPORT[[#This Row],[b3]]="","",IMPORT[[#This Row],[b3]]-IMPORT[[#This Row],[a3]])</f>
        <v/>
      </c>
      <c r="R976" s="40">
        <f ca="1">SUM(INDIRECT(IMPORT_VAR[TABLENAME]&amp;"[@a"&amp;$1:$1-1&amp;"]"),INDIRECT(IMPORT_VAR[TABLENAME]&amp;"[@c"&amp;$1:$1-1&amp;"]"))</f>
        <v>19</v>
      </c>
      <c r="S976" s="33"/>
      <c r="T976" s="41" t="str">
        <f>IF(IMPORT[[#This Row],[b4]]="","",IMPORT[[#This Row],[b4]]-IMPORT[[#This Row],[a4]])</f>
        <v/>
      </c>
      <c r="U976" s="40">
        <f ca="1">SUM(INDIRECT(IMPORT_VAR[TABLENAME]&amp;"[@a"&amp;$1:$1-1&amp;"]"),INDIRECT(IMPORT_VAR[TABLENAME]&amp;"[@c"&amp;$1:$1-1&amp;"]"))</f>
        <v>19</v>
      </c>
      <c r="V976" s="41"/>
      <c r="W976" s="31"/>
      <c r="X976" s="54" t="str">
        <f>IF(IMPORT[[#This Row],[b5]]="","",IMPORT[[#This Row],[b5]]-IMPORT[[#This Row],[a5]])</f>
        <v/>
      </c>
      <c r="Y976" s="50">
        <f ca="1">SUM(INDIRECT(IMPORT_VAR[TABLENAME]&amp;"[@a"&amp;$1:$1-1&amp;"]"),INDIRECT(IMPORT_VAR[TABLENAME]&amp;"[@c"&amp;$1:$1-1&amp;"]"))</f>
        <v>19</v>
      </c>
      <c r="Z976" s="51" t="s">
        <v>5667</v>
      </c>
      <c r="AA976" s="51" t="s">
        <v>5425</v>
      </c>
      <c r="AB976" s="51" t="s">
        <v>5439</v>
      </c>
      <c r="AC976" s="51" t="str">
        <f>CONCATENATE(IMPORT[[#This Row],[1]]," ",IMPORT[[#This Row],[2]],IF(IMPORT[[#This Row],[3]]="","",CONCATENATE(" ",IMPORT[[#This Row],[3]])))</f>
        <v>File  CH-020 Hitam</v>
      </c>
      <c r="AD976" s="51" t="str">
        <f>CONCATENATE("Import ",IMPORT[[#This Row],[Ket]])</f>
        <v>Import D9</v>
      </c>
      <c r="AE976" s="52">
        <v>120</v>
      </c>
      <c r="AF976" s="52" t="s">
        <v>5118</v>
      </c>
      <c r="AG976" s="52" t="s">
        <v>5780</v>
      </c>
      <c r="AH976" s="52">
        <f ca="1">IMPORT[[#This Row],[C]]</f>
        <v>19</v>
      </c>
      <c r="AI976" s="126" t="str">
        <f>CONCATENATE(IMPORT[[#This Row],[6]]," ",IMPORT[[#This Row],[7]])</f>
        <v>120 PCS</v>
      </c>
    </row>
    <row r="977" spans="1:35">
      <c r="A977" s="102">
        <v>975</v>
      </c>
      <c r="B977" s="39">
        <f ca="1">IF(IMPORT[[#This Row],[C]]&lt;1,"",ROW()-2)</f>
        <v>975</v>
      </c>
      <c r="C977" s="57" t="s">
        <v>5426</v>
      </c>
      <c r="D977" s="31" t="s">
        <v>2896</v>
      </c>
      <c r="E977" s="31">
        <v>96</v>
      </c>
      <c r="F977" s="39">
        <f ca="1">IMPORT[TT]</f>
        <v>96</v>
      </c>
      <c r="G977" s="31" t="s">
        <v>5440</v>
      </c>
      <c r="H977" s="31" t="s">
        <v>5437</v>
      </c>
      <c r="I977" s="40">
        <v>96</v>
      </c>
      <c r="J977" s="31"/>
      <c r="K977" s="39" t="str">
        <f>IF(IMPORT[[#This Row],[b1]]="","",IMPORT[[#This Row],[b1]]-IMPORT[[#This Row],[a1]])</f>
        <v/>
      </c>
      <c r="L977" s="40">
        <f ca="1">SUM(INDIRECT(IMPORT_VAR[TABLENAME]&amp;"[@a"&amp;$1:$1-1&amp;"]"),INDIRECT(IMPORT_VAR[TABLENAME]&amp;"[@c"&amp;$1:$1-1&amp;"]"))</f>
        <v>96</v>
      </c>
      <c r="M977" s="31"/>
      <c r="N977" s="39" t="str">
        <f>IF(IMPORT[[#This Row],[b2]]="","",IMPORT[[#This Row],[b2]]-IMPORT[[#This Row],[a2]])</f>
        <v/>
      </c>
      <c r="O977" s="40">
        <f ca="1">SUM(INDIRECT(IMPORT_VAR[TABLENAME]&amp;"[@a"&amp;$1:$1-1&amp;"]"),INDIRECT(IMPORT_VAR[TABLENAME]&amp;"[@c"&amp;$1:$1-1&amp;"]"))</f>
        <v>96</v>
      </c>
      <c r="P977" s="33"/>
      <c r="Q977" s="41" t="str">
        <f>IF(IMPORT[[#This Row],[b3]]="","",IMPORT[[#This Row],[b3]]-IMPORT[[#This Row],[a3]])</f>
        <v/>
      </c>
      <c r="R977" s="40">
        <f ca="1">SUM(INDIRECT(IMPORT_VAR[TABLENAME]&amp;"[@a"&amp;$1:$1-1&amp;"]"),INDIRECT(IMPORT_VAR[TABLENAME]&amp;"[@c"&amp;$1:$1-1&amp;"]"))</f>
        <v>96</v>
      </c>
      <c r="S977" s="33"/>
      <c r="T977" s="41" t="str">
        <f>IF(IMPORT[[#This Row],[b4]]="","",IMPORT[[#This Row],[b4]]-IMPORT[[#This Row],[a4]])</f>
        <v/>
      </c>
      <c r="U977" s="40">
        <f ca="1">SUM(INDIRECT(IMPORT_VAR[TABLENAME]&amp;"[@a"&amp;$1:$1-1&amp;"]"),INDIRECT(IMPORT_VAR[TABLENAME]&amp;"[@c"&amp;$1:$1-1&amp;"]"))</f>
        <v>96</v>
      </c>
      <c r="V977" s="41"/>
      <c r="W977" s="31"/>
      <c r="X977" s="54" t="str">
        <f>IF(IMPORT[[#This Row],[b5]]="","",IMPORT[[#This Row],[b5]]-IMPORT[[#This Row],[a5]])</f>
        <v/>
      </c>
      <c r="Y977" s="50">
        <f ca="1">SUM(INDIRECT(IMPORT_VAR[TABLENAME]&amp;"[@a"&amp;$1:$1-1&amp;"]"),INDIRECT(IMPORT_VAR[TABLENAME]&amp;"[@c"&amp;$1:$1-1&amp;"]"))</f>
        <v>96</v>
      </c>
      <c r="Z977" s="51" t="s">
        <v>2896</v>
      </c>
      <c r="AA977" s="51" t="s">
        <v>5426</v>
      </c>
      <c r="AB977" s="51"/>
      <c r="AC977" s="51" t="str">
        <f>CONCATENATE(IMPORT[[#This Row],[1]]," ",IMPORT[[#This Row],[2]],IF(IMPORT[[#This Row],[3]]="","",CONCATENATE(" ",IMPORT[[#This Row],[3]])))</f>
        <v>File CH-040</v>
      </c>
      <c r="AD977" s="51" t="str">
        <f>CONCATENATE("Import ",IMPORT[[#This Row],[Ket]])</f>
        <v>Import D9</v>
      </c>
      <c r="AE977" s="52">
        <v>96</v>
      </c>
      <c r="AF977" s="52" t="s">
        <v>5118</v>
      </c>
      <c r="AG977" s="52" t="s">
        <v>5780</v>
      </c>
      <c r="AH977" s="52">
        <f ca="1">IMPORT[[#This Row],[C]]</f>
        <v>96</v>
      </c>
      <c r="AI977" s="126" t="str">
        <f>CONCATENATE(IMPORT[[#This Row],[6]]," ",IMPORT[[#This Row],[7]])</f>
        <v>96 PCS</v>
      </c>
    </row>
    <row r="978" spans="1:35">
      <c r="A978" s="102">
        <v>976</v>
      </c>
      <c r="B978" s="39">
        <f ca="1">IF(IMPORT[[#This Row],[C]]&lt;1,"",ROW()-2)</f>
        <v>976</v>
      </c>
      <c r="C978" s="57" t="s">
        <v>5427</v>
      </c>
      <c r="D978" s="31" t="s">
        <v>2896</v>
      </c>
      <c r="E978" s="31">
        <v>72</v>
      </c>
      <c r="F978" s="39">
        <f ca="1">IMPORT[TT]</f>
        <v>94</v>
      </c>
      <c r="G978" s="31" t="s">
        <v>5440</v>
      </c>
      <c r="H978" s="31" t="s">
        <v>5437</v>
      </c>
      <c r="I978" s="40">
        <v>94</v>
      </c>
      <c r="J978" s="31"/>
      <c r="K978" s="39" t="str">
        <f>IF(IMPORT[[#This Row],[b1]]="","",IMPORT[[#This Row],[b1]]-IMPORT[[#This Row],[a1]])</f>
        <v/>
      </c>
      <c r="L978" s="40">
        <f ca="1">SUM(INDIRECT(IMPORT_VAR[TABLENAME]&amp;"[@a"&amp;$1:$1-1&amp;"]"),INDIRECT(IMPORT_VAR[TABLENAME]&amp;"[@c"&amp;$1:$1-1&amp;"]"))</f>
        <v>94</v>
      </c>
      <c r="M978" s="31"/>
      <c r="N978" s="39" t="str">
        <f>IF(IMPORT[[#This Row],[b2]]="","",IMPORT[[#This Row],[b2]]-IMPORT[[#This Row],[a2]])</f>
        <v/>
      </c>
      <c r="O978" s="40">
        <f ca="1">SUM(INDIRECT(IMPORT_VAR[TABLENAME]&amp;"[@a"&amp;$1:$1-1&amp;"]"),INDIRECT(IMPORT_VAR[TABLENAME]&amp;"[@c"&amp;$1:$1-1&amp;"]"))</f>
        <v>94</v>
      </c>
      <c r="P978" s="33"/>
      <c r="Q978" s="41" t="str">
        <f>IF(IMPORT[[#This Row],[b3]]="","",IMPORT[[#This Row],[b3]]-IMPORT[[#This Row],[a3]])</f>
        <v/>
      </c>
      <c r="R978" s="40">
        <f ca="1">SUM(INDIRECT(IMPORT_VAR[TABLENAME]&amp;"[@a"&amp;$1:$1-1&amp;"]"),INDIRECT(IMPORT_VAR[TABLENAME]&amp;"[@c"&amp;$1:$1-1&amp;"]"))</f>
        <v>94</v>
      </c>
      <c r="S978" s="33"/>
      <c r="T978" s="41" t="str">
        <f>IF(IMPORT[[#This Row],[b4]]="","",IMPORT[[#This Row],[b4]]-IMPORT[[#This Row],[a4]])</f>
        <v/>
      </c>
      <c r="U978" s="40">
        <f ca="1">SUM(INDIRECT(IMPORT_VAR[TABLENAME]&amp;"[@a"&amp;$1:$1-1&amp;"]"),INDIRECT(IMPORT_VAR[TABLENAME]&amp;"[@c"&amp;$1:$1-1&amp;"]"))</f>
        <v>94</v>
      </c>
      <c r="V978" s="41"/>
      <c r="W978" s="31"/>
      <c r="X978" s="54" t="str">
        <f>IF(IMPORT[[#This Row],[b5]]="","",IMPORT[[#This Row],[b5]]-IMPORT[[#This Row],[a5]])</f>
        <v/>
      </c>
      <c r="Y978" s="50">
        <f ca="1">SUM(INDIRECT(IMPORT_VAR[TABLENAME]&amp;"[@a"&amp;$1:$1-1&amp;"]"),INDIRECT(IMPORT_VAR[TABLENAME]&amp;"[@c"&amp;$1:$1-1&amp;"]"))</f>
        <v>94</v>
      </c>
      <c r="Z978" s="51" t="s">
        <v>2896</v>
      </c>
      <c r="AA978" s="51" t="s">
        <v>5427</v>
      </c>
      <c r="AB978" s="51"/>
      <c r="AC978" s="51" t="str">
        <f>CONCATENATE(IMPORT[[#This Row],[1]]," ",IMPORT[[#This Row],[2]],IF(IMPORT[[#This Row],[3]]="","",CONCATENATE(" ",IMPORT[[#This Row],[3]])))</f>
        <v>File CH-060</v>
      </c>
      <c r="AD978" s="51" t="str">
        <f>CONCATENATE("Import ",IMPORT[[#This Row],[Ket]])</f>
        <v>Import D9</v>
      </c>
      <c r="AE978" s="52">
        <v>72</v>
      </c>
      <c r="AF978" s="52" t="s">
        <v>5118</v>
      </c>
      <c r="AG978" s="52" t="s">
        <v>5780</v>
      </c>
      <c r="AH978" s="52">
        <f ca="1">IMPORT[[#This Row],[C]]</f>
        <v>94</v>
      </c>
      <c r="AI978" s="126" t="str">
        <f>CONCATENATE(IMPORT[[#This Row],[6]]," ",IMPORT[[#This Row],[7]])</f>
        <v>72 PCS</v>
      </c>
    </row>
    <row r="979" spans="1:35">
      <c r="A979" s="102">
        <v>977</v>
      </c>
      <c r="B979" s="39">
        <f ca="1">IF(IMPORT[[#This Row],[C]]&lt;1,"",ROW()-2)</f>
        <v>977</v>
      </c>
      <c r="C979" s="57" t="s">
        <v>5428</v>
      </c>
      <c r="D979" s="31" t="s">
        <v>2896</v>
      </c>
      <c r="E979" s="31">
        <v>72</v>
      </c>
      <c r="F979" s="39">
        <f ca="1">IMPORT[TT]</f>
        <v>56</v>
      </c>
      <c r="G979" s="31" t="s">
        <v>5440</v>
      </c>
      <c r="H979" s="31" t="s">
        <v>5437</v>
      </c>
      <c r="I979" s="40">
        <v>56</v>
      </c>
      <c r="J979" s="31"/>
      <c r="K979" s="39" t="str">
        <f>IF(IMPORT[[#This Row],[b1]]="","",IMPORT[[#This Row],[b1]]-IMPORT[[#This Row],[a1]])</f>
        <v/>
      </c>
      <c r="L979" s="40">
        <f ca="1">SUM(INDIRECT(IMPORT_VAR[TABLENAME]&amp;"[@a"&amp;$1:$1-1&amp;"]"),INDIRECT(IMPORT_VAR[TABLENAME]&amp;"[@c"&amp;$1:$1-1&amp;"]"))</f>
        <v>56</v>
      </c>
      <c r="M979" s="31"/>
      <c r="N979" s="39" t="str">
        <f>IF(IMPORT[[#This Row],[b2]]="","",IMPORT[[#This Row],[b2]]-IMPORT[[#This Row],[a2]])</f>
        <v/>
      </c>
      <c r="O979" s="40">
        <f ca="1">SUM(INDIRECT(IMPORT_VAR[TABLENAME]&amp;"[@a"&amp;$1:$1-1&amp;"]"),INDIRECT(IMPORT_VAR[TABLENAME]&amp;"[@c"&amp;$1:$1-1&amp;"]"))</f>
        <v>56</v>
      </c>
      <c r="P979" s="33"/>
      <c r="Q979" s="41" t="str">
        <f>IF(IMPORT[[#This Row],[b3]]="","",IMPORT[[#This Row],[b3]]-IMPORT[[#This Row],[a3]])</f>
        <v/>
      </c>
      <c r="R979" s="40">
        <f ca="1">SUM(INDIRECT(IMPORT_VAR[TABLENAME]&amp;"[@a"&amp;$1:$1-1&amp;"]"),INDIRECT(IMPORT_VAR[TABLENAME]&amp;"[@c"&amp;$1:$1-1&amp;"]"))</f>
        <v>56</v>
      </c>
      <c r="S979" s="33"/>
      <c r="T979" s="41" t="str">
        <f>IF(IMPORT[[#This Row],[b4]]="","",IMPORT[[#This Row],[b4]]-IMPORT[[#This Row],[a4]])</f>
        <v/>
      </c>
      <c r="U979" s="40">
        <f ca="1">SUM(INDIRECT(IMPORT_VAR[TABLENAME]&amp;"[@a"&amp;$1:$1-1&amp;"]"),INDIRECT(IMPORT_VAR[TABLENAME]&amp;"[@c"&amp;$1:$1-1&amp;"]"))</f>
        <v>56</v>
      </c>
      <c r="V979" s="41"/>
      <c r="W979" s="31"/>
      <c r="X979" s="54" t="str">
        <f>IF(IMPORT[[#This Row],[b5]]="","",IMPORT[[#This Row],[b5]]-IMPORT[[#This Row],[a5]])</f>
        <v/>
      </c>
      <c r="Y979" s="50">
        <f ca="1">SUM(INDIRECT(IMPORT_VAR[TABLENAME]&amp;"[@a"&amp;$1:$1-1&amp;"]"),INDIRECT(IMPORT_VAR[TABLENAME]&amp;"[@c"&amp;$1:$1-1&amp;"]"))</f>
        <v>56</v>
      </c>
      <c r="Z979" s="51" t="s">
        <v>2896</v>
      </c>
      <c r="AA979" s="51" t="s">
        <v>5428</v>
      </c>
      <c r="AB979" s="51"/>
      <c r="AC979" s="51" t="str">
        <f>CONCATENATE(IMPORT[[#This Row],[1]]," ",IMPORT[[#This Row],[2]],IF(IMPORT[[#This Row],[3]]="","",CONCATENATE(" ",IMPORT[[#This Row],[3]])))</f>
        <v>File CH-080</v>
      </c>
      <c r="AD979" s="51" t="str">
        <f>CONCATENATE("Import ",IMPORT[[#This Row],[Ket]])</f>
        <v>Import D9</v>
      </c>
      <c r="AE979" s="52">
        <v>72</v>
      </c>
      <c r="AF979" s="52" t="s">
        <v>5118</v>
      </c>
      <c r="AG979" s="52" t="s">
        <v>5780</v>
      </c>
      <c r="AH979" s="52">
        <f ca="1">IMPORT[[#This Row],[C]]</f>
        <v>56</v>
      </c>
      <c r="AI979" s="126" t="str">
        <f>CONCATENATE(IMPORT[[#This Row],[6]]," ",IMPORT[[#This Row],[7]])</f>
        <v>72 PCS</v>
      </c>
    </row>
    <row r="980" spans="1:35">
      <c r="A980" s="102">
        <v>978</v>
      </c>
      <c r="B980" s="39">
        <f ca="1">IF(IMPORT[[#This Row],[C]]&lt;1,"",ROW()-2)</f>
        <v>978</v>
      </c>
      <c r="C980" s="57" t="s">
        <v>5429</v>
      </c>
      <c r="D980" s="31" t="s">
        <v>3055</v>
      </c>
      <c r="E980" s="31">
        <v>96</v>
      </c>
      <c r="F980" s="39">
        <f ca="1">IMPORT[TT]</f>
        <v>1</v>
      </c>
      <c r="G980" s="31" t="s">
        <v>5441</v>
      </c>
      <c r="H980" s="31" t="s">
        <v>5437</v>
      </c>
      <c r="I980" s="40">
        <v>1</v>
      </c>
      <c r="J980" s="31"/>
      <c r="K980" s="39" t="str">
        <f>IF(IMPORT[[#This Row],[b1]]="","",IMPORT[[#This Row],[b1]]-IMPORT[[#This Row],[a1]])</f>
        <v/>
      </c>
      <c r="L980" s="40">
        <f ca="1">SUM(INDIRECT(IMPORT_VAR[TABLENAME]&amp;"[@a"&amp;$1:$1-1&amp;"]"),INDIRECT(IMPORT_VAR[TABLENAME]&amp;"[@c"&amp;$1:$1-1&amp;"]"))</f>
        <v>1</v>
      </c>
      <c r="M980" s="31"/>
      <c r="N980" s="39" t="str">
        <f>IF(IMPORT[[#This Row],[b2]]="","",IMPORT[[#This Row],[b2]]-IMPORT[[#This Row],[a2]])</f>
        <v/>
      </c>
      <c r="O980" s="40">
        <f ca="1">SUM(INDIRECT(IMPORT_VAR[TABLENAME]&amp;"[@a"&amp;$1:$1-1&amp;"]"),INDIRECT(IMPORT_VAR[TABLENAME]&amp;"[@c"&amp;$1:$1-1&amp;"]"))</f>
        <v>1</v>
      </c>
      <c r="P980" s="33"/>
      <c r="Q980" s="41" t="str">
        <f>IF(IMPORT[[#This Row],[b3]]="","",IMPORT[[#This Row],[b3]]-IMPORT[[#This Row],[a3]])</f>
        <v/>
      </c>
      <c r="R980" s="40">
        <f ca="1">SUM(INDIRECT(IMPORT_VAR[TABLENAME]&amp;"[@a"&amp;$1:$1-1&amp;"]"),INDIRECT(IMPORT_VAR[TABLENAME]&amp;"[@c"&amp;$1:$1-1&amp;"]"))</f>
        <v>1</v>
      </c>
      <c r="S980" s="33"/>
      <c r="T980" s="41" t="str">
        <f>IF(IMPORT[[#This Row],[b4]]="","",IMPORT[[#This Row],[b4]]-IMPORT[[#This Row],[a4]])</f>
        <v/>
      </c>
      <c r="U980" s="40">
        <f ca="1">SUM(INDIRECT(IMPORT_VAR[TABLENAME]&amp;"[@a"&amp;$1:$1-1&amp;"]"),INDIRECT(IMPORT_VAR[TABLENAME]&amp;"[@c"&amp;$1:$1-1&amp;"]"))</f>
        <v>1</v>
      </c>
      <c r="V980" s="41"/>
      <c r="W980" s="31"/>
      <c r="X980" s="54" t="str">
        <f>IF(IMPORT[[#This Row],[b5]]="","",IMPORT[[#This Row],[b5]]-IMPORT[[#This Row],[a5]])</f>
        <v/>
      </c>
      <c r="Y980" s="50">
        <f ca="1">SUM(INDIRECT(IMPORT_VAR[TABLENAME]&amp;"[@a"&amp;$1:$1-1&amp;"]"),INDIRECT(IMPORT_VAR[TABLENAME]&amp;"[@c"&amp;$1:$1-1&amp;"]"))</f>
        <v>1</v>
      </c>
      <c r="Z980" s="51" t="s">
        <v>3055</v>
      </c>
      <c r="AA980" s="51" t="s">
        <v>5429</v>
      </c>
      <c r="AB980" s="51"/>
      <c r="AC980" s="51" t="str">
        <f>CONCATENATE(IMPORT[[#This Row],[1]]," ",IMPORT[[#This Row],[2]],IF(IMPORT[[#This Row],[3]]="","",CONCATENATE(" ",IMPORT[[#This Row],[3]])))</f>
        <v>Study Board DJ3017</v>
      </c>
      <c r="AD980" s="51" t="str">
        <f>CONCATENATE("Import ",IMPORT[[#This Row],[Ket]])</f>
        <v>Import D9</v>
      </c>
      <c r="AE980" s="52">
        <v>96</v>
      </c>
      <c r="AF980" s="52" t="s">
        <v>5118</v>
      </c>
      <c r="AG980" s="52" t="s">
        <v>5780</v>
      </c>
      <c r="AH980" s="52">
        <f ca="1">IMPORT[[#This Row],[C]]</f>
        <v>1</v>
      </c>
      <c r="AI980" s="126" t="str">
        <f>CONCATENATE(IMPORT[[#This Row],[6]]," ",IMPORT[[#This Row],[7]])</f>
        <v>96 PCS</v>
      </c>
    </row>
    <row r="981" spans="1:35">
      <c r="A981" s="102">
        <v>979</v>
      </c>
      <c r="B981" s="39">
        <f ca="1">IF(IMPORT[[#This Row],[C]]&lt;1,"",ROW()-2)</f>
        <v>979</v>
      </c>
      <c r="C981" s="57" t="s">
        <v>5430</v>
      </c>
      <c r="D981" s="31" t="s">
        <v>3055</v>
      </c>
      <c r="E981" s="31">
        <v>96</v>
      </c>
      <c r="F981" s="39">
        <f ca="1">IMPORT[TT]</f>
        <v>2</v>
      </c>
      <c r="G981" s="31"/>
      <c r="H981" s="31" t="s">
        <v>5437</v>
      </c>
      <c r="I981" s="40">
        <v>2</v>
      </c>
      <c r="J981" s="31"/>
      <c r="K981" s="39" t="str">
        <f>IF(IMPORT[[#This Row],[b1]]="","",IMPORT[[#This Row],[b1]]-IMPORT[[#This Row],[a1]])</f>
        <v/>
      </c>
      <c r="L981" s="40">
        <f ca="1">SUM(INDIRECT(IMPORT_VAR[TABLENAME]&amp;"[@a"&amp;$1:$1-1&amp;"]"),INDIRECT(IMPORT_VAR[TABLENAME]&amp;"[@c"&amp;$1:$1-1&amp;"]"))</f>
        <v>2</v>
      </c>
      <c r="M981" s="31"/>
      <c r="N981" s="39" t="str">
        <f>IF(IMPORT[[#This Row],[b2]]="","",IMPORT[[#This Row],[b2]]-IMPORT[[#This Row],[a2]])</f>
        <v/>
      </c>
      <c r="O981" s="40">
        <f ca="1">SUM(INDIRECT(IMPORT_VAR[TABLENAME]&amp;"[@a"&amp;$1:$1-1&amp;"]"),INDIRECT(IMPORT_VAR[TABLENAME]&amp;"[@c"&amp;$1:$1-1&amp;"]"))</f>
        <v>2</v>
      </c>
      <c r="P981" s="33"/>
      <c r="Q981" s="41" t="str">
        <f>IF(IMPORT[[#This Row],[b3]]="","",IMPORT[[#This Row],[b3]]-IMPORT[[#This Row],[a3]])</f>
        <v/>
      </c>
      <c r="R981" s="40">
        <f ca="1">SUM(INDIRECT(IMPORT_VAR[TABLENAME]&amp;"[@a"&amp;$1:$1-1&amp;"]"),INDIRECT(IMPORT_VAR[TABLENAME]&amp;"[@c"&amp;$1:$1-1&amp;"]"))</f>
        <v>2</v>
      </c>
      <c r="S981" s="33"/>
      <c r="T981" s="41" t="str">
        <f>IF(IMPORT[[#This Row],[b4]]="","",IMPORT[[#This Row],[b4]]-IMPORT[[#This Row],[a4]])</f>
        <v/>
      </c>
      <c r="U981" s="40">
        <f ca="1">SUM(INDIRECT(IMPORT_VAR[TABLENAME]&amp;"[@a"&amp;$1:$1-1&amp;"]"),INDIRECT(IMPORT_VAR[TABLENAME]&amp;"[@c"&amp;$1:$1-1&amp;"]"))</f>
        <v>2</v>
      </c>
      <c r="V981" s="41"/>
      <c r="W981" s="31"/>
      <c r="X981" s="54" t="str">
        <f>IF(IMPORT[[#This Row],[b5]]="","",IMPORT[[#This Row],[b5]]-IMPORT[[#This Row],[a5]])</f>
        <v/>
      </c>
      <c r="Y981" s="50">
        <f ca="1">SUM(INDIRECT(IMPORT_VAR[TABLENAME]&amp;"[@a"&amp;$1:$1-1&amp;"]"),INDIRECT(IMPORT_VAR[TABLENAME]&amp;"[@c"&amp;$1:$1-1&amp;"]"))</f>
        <v>2</v>
      </c>
      <c r="Z981" s="51" t="s">
        <v>3055</v>
      </c>
      <c r="AA981" s="51" t="s">
        <v>5430</v>
      </c>
      <c r="AB981" s="51"/>
      <c r="AC981" s="51" t="str">
        <f>CONCATENATE(IMPORT[[#This Row],[1]]," ",IMPORT[[#This Row],[2]],IF(IMPORT[[#This Row],[3]]="","",CONCATENATE(" ",IMPORT[[#This Row],[3]])))</f>
        <v>Study Board DJ2027</v>
      </c>
      <c r="AD981" s="51" t="str">
        <f>CONCATENATE("Import ",IMPORT[[#This Row],[Ket]])</f>
        <v>Import D9</v>
      </c>
      <c r="AE981" s="52">
        <v>96</v>
      </c>
      <c r="AF981" s="52" t="s">
        <v>5118</v>
      </c>
      <c r="AG981" s="52" t="s">
        <v>5780</v>
      </c>
      <c r="AH981" s="52">
        <f ca="1">IMPORT[[#This Row],[C]]</f>
        <v>2</v>
      </c>
      <c r="AI981" s="126" t="str">
        <f>CONCATENATE(IMPORT[[#This Row],[6]]," ",IMPORT[[#This Row],[7]])</f>
        <v>96 PCS</v>
      </c>
    </row>
    <row r="982" spans="1:35">
      <c r="A982" s="102">
        <v>980</v>
      </c>
      <c r="B982" s="39" t="str">
        <f ca="1">IF(IMPORT[[#This Row],[C]]&lt;1,"",ROW()-2)</f>
        <v/>
      </c>
      <c r="C982" s="57" t="s">
        <v>5431</v>
      </c>
      <c r="D982" s="31" t="s">
        <v>3055</v>
      </c>
      <c r="E982" s="31">
        <v>96</v>
      </c>
      <c r="F982" s="39">
        <f ca="1">IMPORT[TT]</f>
        <v>0</v>
      </c>
      <c r="G982" s="31"/>
      <c r="H982" s="31" t="s">
        <v>5437</v>
      </c>
      <c r="I982" s="40">
        <v>0</v>
      </c>
      <c r="J982" s="31"/>
      <c r="K982" s="39" t="str">
        <f>IF(IMPORT[[#This Row],[b1]]="","",IMPORT[[#This Row],[b1]]-IMPORT[[#This Row],[a1]])</f>
        <v/>
      </c>
      <c r="L982" s="40">
        <f ca="1">SUM(INDIRECT(IMPORT_VAR[TABLENAME]&amp;"[@a"&amp;$1:$1-1&amp;"]"),INDIRECT(IMPORT_VAR[TABLENAME]&amp;"[@c"&amp;$1:$1-1&amp;"]"))</f>
        <v>0</v>
      </c>
      <c r="M982" s="31"/>
      <c r="N982" s="39" t="str">
        <f>IF(IMPORT[[#This Row],[b2]]="","",IMPORT[[#This Row],[b2]]-IMPORT[[#This Row],[a2]])</f>
        <v/>
      </c>
      <c r="O982" s="40">
        <f ca="1">SUM(INDIRECT(IMPORT_VAR[TABLENAME]&amp;"[@a"&amp;$1:$1-1&amp;"]"),INDIRECT(IMPORT_VAR[TABLENAME]&amp;"[@c"&amp;$1:$1-1&amp;"]"))</f>
        <v>0</v>
      </c>
      <c r="P982" s="33"/>
      <c r="Q982" s="41" t="str">
        <f>IF(IMPORT[[#This Row],[b3]]="","",IMPORT[[#This Row],[b3]]-IMPORT[[#This Row],[a3]])</f>
        <v/>
      </c>
      <c r="R982" s="40">
        <f ca="1">SUM(INDIRECT(IMPORT_VAR[TABLENAME]&amp;"[@a"&amp;$1:$1-1&amp;"]"),INDIRECT(IMPORT_VAR[TABLENAME]&amp;"[@c"&amp;$1:$1-1&amp;"]"))</f>
        <v>0</v>
      </c>
      <c r="S982" s="33"/>
      <c r="T982" s="41" t="str">
        <f>IF(IMPORT[[#This Row],[b4]]="","",IMPORT[[#This Row],[b4]]-IMPORT[[#This Row],[a4]])</f>
        <v/>
      </c>
      <c r="U982" s="40">
        <f ca="1">SUM(INDIRECT(IMPORT_VAR[TABLENAME]&amp;"[@a"&amp;$1:$1-1&amp;"]"),INDIRECT(IMPORT_VAR[TABLENAME]&amp;"[@c"&amp;$1:$1-1&amp;"]"))</f>
        <v>0</v>
      </c>
      <c r="V982" s="41"/>
      <c r="W982" s="31"/>
      <c r="X982" s="54" t="str">
        <f>IF(IMPORT[[#This Row],[b5]]="","",IMPORT[[#This Row],[b5]]-IMPORT[[#This Row],[a5]])</f>
        <v/>
      </c>
      <c r="Y982" s="50">
        <f ca="1">SUM(INDIRECT(IMPORT_VAR[TABLENAME]&amp;"[@a"&amp;$1:$1-1&amp;"]"),INDIRECT(IMPORT_VAR[TABLENAME]&amp;"[@c"&amp;$1:$1-1&amp;"]"))</f>
        <v>0</v>
      </c>
      <c r="Z982" s="51" t="s">
        <v>3055</v>
      </c>
      <c r="AA982" s="51" t="s">
        <v>5431</v>
      </c>
      <c r="AB982" s="51"/>
      <c r="AC982" s="51" t="str">
        <f>CONCATENATE(IMPORT[[#This Row],[1]]," ",IMPORT[[#This Row],[2]],IF(IMPORT[[#This Row],[3]]="","",CONCATENATE(" ",IMPORT[[#This Row],[3]])))</f>
        <v>Study Board DJ3012</v>
      </c>
      <c r="AD982" s="51" t="str">
        <f>CONCATENATE("Import ",IMPORT[[#This Row],[Ket]])</f>
        <v>Import D9</v>
      </c>
      <c r="AE982" s="52">
        <v>96</v>
      </c>
      <c r="AF982" s="52" t="s">
        <v>5118</v>
      </c>
      <c r="AG982" s="52" t="s">
        <v>5780</v>
      </c>
      <c r="AH982" s="52">
        <f ca="1">IMPORT[[#This Row],[C]]</f>
        <v>0</v>
      </c>
      <c r="AI982" s="126" t="str">
        <f>CONCATENATE(IMPORT[[#This Row],[6]]," ",IMPORT[[#This Row],[7]])</f>
        <v>96 PCS</v>
      </c>
    </row>
    <row r="983" spans="1:35">
      <c r="A983" s="102">
        <v>981</v>
      </c>
      <c r="B983" s="39">
        <f ca="1">IF(IMPORT[[#This Row],[C]]&lt;1,"",ROW()-2)</f>
        <v>981</v>
      </c>
      <c r="C983" s="57" t="s">
        <v>5432</v>
      </c>
      <c r="D983" s="31" t="s">
        <v>3055</v>
      </c>
      <c r="E983" s="31">
        <v>96</v>
      </c>
      <c r="F983" s="39">
        <f ca="1">IMPORT[TT]</f>
        <v>1</v>
      </c>
      <c r="G983" s="31"/>
      <c r="H983" s="31" t="s">
        <v>5437</v>
      </c>
      <c r="I983" s="40">
        <v>1</v>
      </c>
      <c r="J983" s="31"/>
      <c r="K983" s="39" t="str">
        <f>IF(IMPORT[[#This Row],[b1]]="","",IMPORT[[#This Row],[b1]]-IMPORT[[#This Row],[a1]])</f>
        <v/>
      </c>
      <c r="L983" s="40">
        <f ca="1">SUM(INDIRECT(IMPORT_VAR[TABLENAME]&amp;"[@a"&amp;$1:$1-1&amp;"]"),INDIRECT(IMPORT_VAR[TABLENAME]&amp;"[@c"&amp;$1:$1-1&amp;"]"))</f>
        <v>1</v>
      </c>
      <c r="M983" s="31"/>
      <c r="N983" s="39" t="str">
        <f>IF(IMPORT[[#This Row],[b2]]="","",IMPORT[[#This Row],[b2]]-IMPORT[[#This Row],[a2]])</f>
        <v/>
      </c>
      <c r="O983" s="40">
        <f ca="1">SUM(INDIRECT(IMPORT_VAR[TABLENAME]&amp;"[@a"&amp;$1:$1-1&amp;"]"),INDIRECT(IMPORT_VAR[TABLENAME]&amp;"[@c"&amp;$1:$1-1&amp;"]"))</f>
        <v>1</v>
      </c>
      <c r="P983" s="33"/>
      <c r="Q983" s="41" t="str">
        <f>IF(IMPORT[[#This Row],[b3]]="","",IMPORT[[#This Row],[b3]]-IMPORT[[#This Row],[a3]])</f>
        <v/>
      </c>
      <c r="R983" s="40">
        <f ca="1">SUM(INDIRECT(IMPORT_VAR[TABLENAME]&amp;"[@a"&amp;$1:$1-1&amp;"]"),INDIRECT(IMPORT_VAR[TABLENAME]&amp;"[@c"&amp;$1:$1-1&amp;"]"))</f>
        <v>1</v>
      </c>
      <c r="S983" s="33"/>
      <c r="T983" s="41" t="str">
        <f>IF(IMPORT[[#This Row],[b4]]="","",IMPORT[[#This Row],[b4]]-IMPORT[[#This Row],[a4]])</f>
        <v/>
      </c>
      <c r="U983" s="40">
        <f ca="1">SUM(INDIRECT(IMPORT_VAR[TABLENAME]&amp;"[@a"&amp;$1:$1-1&amp;"]"),INDIRECT(IMPORT_VAR[TABLENAME]&amp;"[@c"&amp;$1:$1-1&amp;"]"))</f>
        <v>1</v>
      </c>
      <c r="V983" s="41"/>
      <c r="W983" s="31"/>
      <c r="X983" s="54" t="str">
        <f>IF(IMPORT[[#This Row],[b5]]="","",IMPORT[[#This Row],[b5]]-IMPORT[[#This Row],[a5]])</f>
        <v/>
      </c>
      <c r="Y983" s="50">
        <f ca="1">SUM(INDIRECT(IMPORT_VAR[TABLENAME]&amp;"[@a"&amp;$1:$1-1&amp;"]"),INDIRECT(IMPORT_VAR[TABLENAME]&amp;"[@c"&amp;$1:$1-1&amp;"]"))</f>
        <v>1</v>
      </c>
      <c r="Z983" s="51" t="s">
        <v>3055</v>
      </c>
      <c r="AA983" s="51" t="s">
        <v>5432</v>
      </c>
      <c r="AB983" s="51"/>
      <c r="AC983" s="51" t="str">
        <f>CONCATENATE(IMPORT[[#This Row],[1]]," ",IMPORT[[#This Row],[2]],IF(IMPORT[[#This Row],[3]]="","",CONCATENATE(" ",IMPORT[[#This Row],[3]])))</f>
        <v>Study Board DJ2023</v>
      </c>
      <c r="AD983" s="51" t="str">
        <f>CONCATENATE("Import ",IMPORT[[#This Row],[Ket]])</f>
        <v>Import D9</v>
      </c>
      <c r="AE983" s="52">
        <v>96</v>
      </c>
      <c r="AF983" s="52" t="s">
        <v>5118</v>
      </c>
      <c r="AG983" s="52" t="s">
        <v>5780</v>
      </c>
      <c r="AH983" s="52">
        <f ca="1">IMPORT[[#This Row],[C]]</f>
        <v>1</v>
      </c>
      <c r="AI983" s="126" t="str">
        <f>CONCATENATE(IMPORT[[#This Row],[6]]," ",IMPORT[[#This Row],[7]])</f>
        <v>96 PCS</v>
      </c>
    </row>
    <row r="984" spans="1:35">
      <c r="A984" s="102">
        <v>982</v>
      </c>
      <c r="B984" s="39">
        <f ca="1">IF(IMPORT[[#This Row],[C]]&lt;1,"",ROW()-2)</f>
        <v>982</v>
      </c>
      <c r="C984" s="57" t="s">
        <v>5433</v>
      </c>
      <c r="D984" s="31" t="s">
        <v>3055</v>
      </c>
      <c r="E984" s="31">
        <v>96</v>
      </c>
      <c r="F984" s="39">
        <f ca="1">IMPORT[TT]</f>
        <v>3</v>
      </c>
      <c r="G984" s="31"/>
      <c r="H984" s="31" t="s">
        <v>5437</v>
      </c>
      <c r="I984" s="40">
        <v>3</v>
      </c>
      <c r="J984" s="31"/>
      <c r="K984" s="39" t="str">
        <f>IF(IMPORT[[#This Row],[b1]]="","",IMPORT[[#This Row],[b1]]-IMPORT[[#This Row],[a1]])</f>
        <v/>
      </c>
      <c r="L984" s="40">
        <f ca="1">SUM(INDIRECT(IMPORT_VAR[TABLENAME]&amp;"[@a"&amp;$1:$1-1&amp;"]"),INDIRECT(IMPORT_VAR[TABLENAME]&amp;"[@c"&amp;$1:$1-1&amp;"]"))</f>
        <v>3</v>
      </c>
      <c r="M984" s="31"/>
      <c r="N984" s="39" t="str">
        <f>IF(IMPORT[[#This Row],[b2]]="","",IMPORT[[#This Row],[b2]]-IMPORT[[#This Row],[a2]])</f>
        <v/>
      </c>
      <c r="O984" s="40">
        <f ca="1">SUM(INDIRECT(IMPORT_VAR[TABLENAME]&amp;"[@a"&amp;$1:$1-1&amp;"]"),INDIRECT(IMPORT_VAR[TABLENAME]&amp;"[@c"&amp;$1:$1-1&amp;"]"))</f>
        <v>3</v>
      </c>
      <c r="P984" s="33"/>
      <c r="Q984" s="41" t="str">
        <f>IF(IMPORT[[#This Row],[b3]]="","",IMPORT[[#This Row],[b3]]-IMPORT[[#This Row],[a3]])</f>
        <v/>
      </c>
      <c r="R984" s="40">
        <f ca="1">SUM(INDIRECT(IMPORT_VAR[TABLENAME]&amp;"[@a"&amp;$1:$1-1&amp;"]"),INDIRECT(IMPORT_VAR[TABLENAME]&amp;"[@c"&amp;$1:$1-1&amp;"]"))</f>
        <v>3</v>
      </c>
      <c r="S984" s="33"/>
      <c r="T984" s="41" t="str">
        <f>IF(IMPORT[[#This Row],[b4]]="","",IMPORT[[#This Row],[b4]]-IMPORT[[#This Row],[a4]])</f>
        <v/>
      </c>
      <c r="U984" s="40">
        <f ca="1">SUM(INDIRECT(IMPORT_VAR[TABLENAME]&amp;"[@a"&amp;$1:$1-1&amp;"]"),INDIRECT(IMPORT_VAR[TABLENAME]&amp;"[@c"&amp;$1:$1-1&amp;"]"))</f>
        <v>3</v>
      </c>
      <c r="V984" s="41"/>
      <c r="W984" s="31"/>
      <c r="X984" s="54" t="str">
        <f>IF(IMPORT[[#This Row],[b5]]="","",IMPORT[[#This Row],[b5]]-IMPORT[[#This Row],[a5]])</f>
        <v/>
      </c>
      <c r="Y984" s="50">
        <f ca="1">SUM(INDIRECT(IMPORT_VAR[TABLENAME]&amp;"[@a"&amp;$1:$1-1&amp;"]"),INDIRECT(IMPORT_VAR[TABLENAME]&amp;"[@c"&amp;$1:$1-1&amp;"]"))</f>
        <v>3</v>
      </c>
      <c r="Z984" s="51" t="s">
        <v>3055</v>
      </c>
      <c r="AA984" s="51" t="s">
        <v>5433</v>
      </c>
      <c r="AB984" s="51"/>
      <c r="AC984" s="51" t="str">
        <f>CONCATENATE(IMPORT[[#This Row],[1]]," ",IMPORT[[#This Row],[2]],IF(IMPORT[[#This Row],[3]]="","",CONCATENATE(" ",IMPORT[[#This Row],[3]])))</f>
        <v>Study Board DJ3021</v>
      </c>
      <c r="AD984" s="51" t="str">
        <f>CONCATENATE("Import ",IMPORT[[#This Row],[Ket]])</f>
        <v>Import D9</v>
      </c>
      <c r="AE984" s="52">
        <v>96</v>
      </c>
      <c r="AF984" s="52" t="s">
        <v>5118</v>
      </c>
      <c r="AG984" s="52" t="s">
        <v>5780</v>
      </c>
      <c r="AH984" s="52">
        <f ca="1">IMPORT[[#This Row],[C]]</f>
        <v>3</v>
      </c>
      <c r="AI984" s="126" t="str">
        <f>CONCATENATE(IMPORT[[#This Row],[6]]," ",IMPORT[[#This Row],[7]])</f>
        <v>96 PCS</v>
      </c>
    </row>
    <row r="985" spans="1:35">
      <c r="A985" s="102">
        <v>983</v>
      </c>
      <c r="B985" s="39">
        <f ca="1">IF(IMPORT[[#This Row],[C]]&lt;1,"",ROW()-2)</f>
        <v>983</v>
      </c>
      <c r="C985" s="57" t="s">
        <v>5434</v>
      </c>
      <c r="D985" s="31" t="s">
        <v>3055</v>
      </c>
      <c r="E985" s="31">
        <v>96</v>
      </c>
      <c r="F985" s="39">
        <f ca="1">IMPORT[TT]</f>
        <v>3</v>
      </c>
      <c r="G985" s="31"/>
      <c r="H985" s="31" t="s">
        <v>5437</v>
      </c>
      <c r="I985" s="40">
        <v>3</v>
      </c>
      <c r="J985" s="31"/>
      <c r="K985" s="39" t="str">
        <f>IF(IMPORT[[#This Row],[b1]]="","",IMPORT[[#This Row],[b1]]-IMPORT[[#This Row],[a1]])</f>
        <v/>
      </c>
      <c r="L985" s="40">
        <f ca="1">SUM(INDIRECT(IMPORT_VAR[TABLENAME]&amp;"[@a"&amp;$1:$1-1&amp;"]"),INDIRECT(IMPORT_VAR[TABLENAME]&amp;"[@c"&amp;$1:$1-1&amp;"]"))</f>
        <v>3</v>
      </c>
      <c r="M985" s="31"/>
      <c r="N985" s="39" t="str">
        <f>IF(IMPORT[[#This Row],[b2]]="","",IMPORT[[#This Row],[b2]]-IMPORT[[#This Row],[a2]])</f>
        <v/>
      </c>
      <c r="O985" s="40">
        <f ca="1">SUM(INDIRECT(IMPORT_VAR[TABLENAME]&amp;"[@a"&amp;$1:$1-1&amp;"]"),INDIRECT(IMPORT_VAR[TABLENAME]&amp;"[@c"&amp;$1:$1-1&amp;"]"))</f>
        <v>3</v>
      </c>
      <c r="P985" s="33"/>
      <c r="Q985" s="41" t="str">
        <f>IF(IMPORT[[#This Row],[b3]]="","",IMPORT[[#This Row],[b3]]-IMPORT[[#This Row],[a3]])</f>
        <v/>
      </c>
      <c r="R985" s="40">
        <f ca="1">SUM(INDIRECT(IMPORT_VAR[TABLENAME]&amp;"[@a"&amp;$1:$1-1&amp;"]"),INDIRECT(IMPORT_VAR[TABLENAME]&amp;"[@c"&amp;$1:$1-1&amp;"]"))</f>
        <v>3</v>
      </c>
      <c r="S985" s="33"/>
      <c r="T985" s="41" t="str">
        <f>IF(IMPORT[[#This Row],[b4]]="","",IMPORT[[#This Row],[b4]]-IMPORT[[#This Row],[a4]])</f>
        <v/>
      </c>
      <c r="U985" s="40">
        <f ca="1">SUM(INDIRECT(IMPORT_VAR[TABLENAME]&amp;"[@a"&amp;$1:$1-1&amp;"]"),INDIRECT(IMPORT_VAR[TABLENAME]&amp;"[@c"&amp;$1:$1-1&amp;"]"))</f>
        <v>3</v>
      </c>
      <c r="V985" s="41"/>
      <c r="W985" s="31"/>
      <c r="X985" s="54" t="str">
        <f>IF(IMPORT[[#This Row],[b5]]="","",IMPORT[[#This Row],[b5]]-IMPORT[[#This Row],[a5]])</f>
        <v/>
      </c>
      <c r="Y985" s="50">
        <f ca="1">SUM(INDIRECT(IMPORT_VAR[TABLENAME]&amp;"[@a"&amp;$1:$1-1&amp;"]"),INDIRECT(IMPORT_VAR[TABLENAME]&amp;"[@c"&amp;$1:$1-1&amp;"]"))</f>
        <v>3</v>
      </c>
      <c r="Z985" s="51" t="s">
        <v>3055</v>
      </c>
      <c r="AA985" s="51" t="s">
        <v>5434</v>
      </c>
      <c r="AB985" s="51"/>
      <c r="AC985" s="51" t="str">
        <f>CONCATENATE(IMPORT[[#This Row],[1]]," ",IMPORT[[#This Row],[2]],IF(IMPORT[[#This Row],[3]]="","",CONCATENATE(" ",IMPORT[[#This Row],[3]])))</f>
        <v>Study Board DJ3022</v>
      </c>
      <c r="AD985" s="51" t="str">
        <f>CONCATENATE("Import ",IMPORT[[#This Row],[Ket]])</f>
        <v>Import D9</v>
      </c>
      <c r="AE985" s="52">
        <v>96</v>
      </c>
      <c r="AF985" s="52" t="s">
        <v>5118</v>
      </c>
      <c r="AG985" s="52" t="s">
        <v>5780</v>
      </c>
      <c r="AH985" s="52">
        <f ca="1">IMPORT[[#This Row],[C]]</f>
        <v>3</v>
      </c>
      <c r="AI985" s="126" t="str">
        <f>CONCATENATE(IMPORT[[#This Row],[6]]," ",IMPORT[[#This Row],[7]])</f>
        <v>96 PCS</v>
      </c>
    </row>
    <row r="986" spans="1:35">
      <c r="A986" s="102">
        <v>984</v>
      </c>
      <c r="B986" s="39">
        <f ca="1">IF(IMPORT[[#This Row],[C]]&lt;1,"",ROW()-2)</f>
        <v>984</v>
      </c>
      <c r="C986" s="57" t="s">
        <v>5435</v>
      </c>
      <c r="D986" s="31" t="s">
        <v>3055</v>
      </c>
      <c r="E986" s="31">
        <v>96</v>
      </c>
      <c r="F986" s="39">
        <f ca="1">IMPORT[TT]</f>
        <v>1</v>
      </c>
      <c r="G986" s="31"/>
      <c r="H986" s="31" t="s">
        <v>5437</v>
      </c>
      <c r="I986" s="40">
        <v>1</v>
      </c>
      <c r="J986" s="31"/>
      <c r="K986" s="39" t="str">
        <f>IF(IMPORT[[#This Row],[b1]]="","",IMPORT[[#This Row],[b1]]-IMPORT[[#This Row],[a1]])</f>
        <v/>
      </c>
      <c r="L986" s="40">
        <f ca="1">SUM(INDIRECT(IMPORT_VAR[TABLENAME]&amp;"[@a"&amp;$1:$1-1&amp;"]"),INDIRECT(IMPORT_VAR[TABLENAME]&amp;"[@c"&amp;$1:$1-1&amp;"]"))</f>
        <v>1</v>
      </c>
      <c r="M986" s="31"/>
      <c r="N986" s="39" t="str">
        <f>IF(IMPORT[[#This Row],[b2]]="","",IMPORT[[#This Row],[b2]]-IMPORT[[#This Row],[a2]])</f>
        <v/>
      </c>
      <c r="O986" s="40">
        <f ca="1">SUM(INDIRECT(IMPORT_VAR[TABLENAME]&amp;"[@a"&amp;$1:$1-1&amp;"]"),INDIRECT(IMPORT_VAR[TABLENAME]&amp;"[@c"&amp;$1:$1-1&amp;"]"))</f>
        <v>1</v>
      </c>
      <c r="P986" s="33"/>
      <c r="Q986" s="41" t="str">
        <f>IF(IMPORT[[#This Row],[b3]]="","",IMPORT[[#This Row],[b3]]-IMPORT[[#This Row],[a3]])</f>
        <v/>
      </c>
      <c r="R986" s="40">
        <f ca="1">SUM(INDIRECT(IMPORT_VAR[TABLENAME]&amp;"[@a"&amp;$1:$1-1&amp;"]"),INDIRECT(IMPORT_VAR[TABLENAME]&amp;"[@c"&amp;$1:$1-1&amp;"]"))</f>
        <v>1</v>
      </c>
      <c r="S986" s="33"/>
      <c r="T986" s="41" t="str">
        <f>IF(IMPORT[[#This Row],[b4]]="","",IMPORT[[#This Row],[b4]]-IMPORT[[#This Row],[a4]])</f>
        <v/>
      </c>
      <c r="U986" s="40">
        <f ca="1">SUM(INDIRECT(IMPORT_VAR[TABLENAME]&amp;"[@a"&amp;$1:$1-1&amp;"]"),INDIRECT(IMPORT_VAR[TABLENAME]&amp;"[@c"&amp;$1:$1-1&amp;"]"))</f>
        <v>1</v>
      </c>
      <c r="V986" s="41"/>
      <c r="W986" s="31"/>
      <c r="X986" s="54" t="str">
        <f>IF(IMPORT[[#This Row],[b5]]="","",IMPORT[[#This Row],[b5]]-IMPORT[[#This Row],[a5]])</f>
        <v/>
      </c>
      <c r="Y986" s="50">
        <f ca="1">SUM(INDIRECT(IMPORT_VAR[TABLENAME]&amp;"[@a"&amp;$1:$1-1&amp;"]"),INDIRECT(IMPORT_VAR[TABLENAME]&amp;"[@c"&amp;$1:$1-1&amp;"]"))</f>
        <v>1</v>
      </c>
      <c r="Z986" s="51" t="s">
        <v>3055</v>
      </c>
      <c r="AA986" s="51" t="s">
        <v>5435</v>
      </c>
      <c r="AB986" s="51"/>
      <c r="AC986" s="51" t="str">
        <f>CONCATENATE(IMPORT[[#This Row],[1]]," ",IMPORT[[#This Row],[2]],IF(IMPORT[[#This Row],[3]]="","",CONCATENATE(" ",IMPORT[[#This Row],[3]])))</f>
        <v>Study Board DJ3020</v>
      </c>
      <c r="AD986" s="51" t="str">
        <f>CONCATENATE("Import ",IMPORT[[#This Row],[Ket]])</f>
        <v>Import D9</v>
      </c>
      <c r="AE986" s="52">
        <v>96</v>
      </c>
      <c r="AF986" s="52" t="s">
        <v>5118</v>
      </c>
      <c r="AG986" s="52" t="s">
        <v>5780</v>
      </c>
      <c r="AH986" s="52">
        <f ca="1">IMPORT[[#This Row],[C]]</f>
        <v>1</v>
      </c>
      <c r="AI986" s="126" t="str">
        <f>CONCATENATE(IMPORT[[#This Row],[6]]," ",IMPORT[[#This Row],[7]])</f>
        <v>96 PCS</v>
      </c>
    </row>
    <row r="987" spans="1:35">
      <c r="A987" s="102">
        <v>985</v>
      </c>
      <c r="B987" s="39">
        <f ca="1">IF(IMPORT[[#This Row],[C]]&lt;1,"",ROW()-2)</f>
        <v>985</v>
      </c>
      <c r="C987" s="57" t="s">
        <v>5436</v>
      </c>
      <c r="D987" s="31" t="s">
        <v>3055</v>
      </c>
      <c r="E987" s="31">
        <v>96</v>
      </c>
      <c r="F987" s="39">
        <f ca="1">IMPORT[TT]</f>
        <v>3</v>
      </c>
      <c r="G987" s="31"/>
      <c r="H987" s="31" t="s">
        <v>5437</v>
      </c>
      <c r="I987" s="40">
        <v>3</v>
      </c>
      <c r="J987" s="31"/>
      <c r="K987" s="39" t="str">
        <f>IF(IMPORT[[#This Row],[b1]]="","",IMPORT[[#This Row],[b1]]-IMPORT[[#This Row],[a1]])</f>
        <v/>
      </c>
      <c r="L987" s="40">
        <f ca="1">SUM(INDIRECT(IMPORT_VAR[TABLENAME]&amp;"[@a"&amp;$1:$1-1&amp;"]"),INDIRECT(IMPORT_VAR[TABLENAME]&amp;"[@c"&amp;$1:$1-1&amp;"]"))</f>
        <v>3</v>
      </c>
      <c r="M987" s="31"/>
      <c r="N987" s="39" t="str">
        <f>IF(IMPORT[[#This Row],[b2]]="","",IMPORT[[#This Row],[b2]]-IMPORT[[#This Row],[a2]])</f>
        <v/>
      </c>
      <c r="O987" s="40">
        <f ca="1">SUM(INDIRECT(IMPORT_VAR[TABLENAME]&amp;"[@a"&amp;$1:$1-1&amp;"]"),INDIRECT(IMPORT_VAR[TABLENAME]&amp;"[@c"&amp;$1:$1-1&amp;"]"))</f>
        <v>3</v>
      </c>
      <c r="P987" s="33"/>
      <c r="Q987" s="41" t="str">
        <f>IF(IMPORT[[#This Row],[b3]]="","",IMPORT[[#This Row],[b3]]-IMPORT[[#This Row],[a3]])</f>
        <v/>
      </c>
      <c r="R987" s="40">
        <f ca="1">SUM(INDIRECT(IMPORT_VAR[TABLENAME]&amp;"[@a"&amp;$1:$1-1&amp;"]"),INDIRECT(IMPORT_VAR[TABLENAME]&amp;"[@c"&amp;$1:$1-1&amp;"]"))</f>
        <v>3</v>
      </c>
      <c r="S987" s="33"/>
      <c r="T987" s="41" t="str">
        <f>IF(IMPORT[[#This Row],[b4]]="","",IMPORT[[#This Row],[b4]]-IMPORT[[#This Row],[a4]])</f>
        <v/>
      </c>
      <c r="U987" s="40">
        <f ca="1">SUM(INDIRECT(IMPORT_VAR[TABLENAME]&amp;"[@a"&amp;$1:$1-1&amp;"]"),INDIRECT(IMPORT_VAR[TABLENAME]&amp;"[@c"&amp;$1:$1-1&amp;"]"))</f>
        <v>3</v>
      </c>
      <c r="V987" s="41"/>
      <c r="W987" s="31"/>
      <c r="X987" s="54" t="str">
        <f>IF(IMPORT[[#This Row],[b5]]="","",IMPORT[[#This Row],[b5]]-IMPORT[[#This Row],[a5]])</f>
        <v/>
      </c>
      <c r="Y987" s="50">
        <f ca="1">SUM(INDIRECT(IMPORT_VAR[TABLENAME]&amp;"[@a"&amp;$1:$1-1&amp;"]"),INDIRECT(IMPORT_VAR[TABLENAME]&amp;"[@c"&amp;$1:$1-1&amp;"]"))</f>
        <v>3</v>
      </c>
      <c r="Z987" s="51" t="s">
        <v>3055</v>
      </c>
      <c r="AA987" s="51" t="s">
        <v>5436</v>
      </c>
      <c r="AB987" s="51"/>
      <c r="AC987" s="51" t="str">
        <f>CONCATENATE(IMPORT[[#This Row],[1]]," ",IMPORT[[#This Row],[2]],IF(IMPORT[[#This Row],[3]]="","",CONCATENATE(" ",IMPORT[[#This Row],[3]])))</f>
        <v>Study Board DJ3019</v>
      </c>
      <c r="AD987" s="51" t="str">
        <f>CONCATENATE("Import ",IMPORT[[#This Row],[Ket]])</f>
        <v>Import D9</v>
      </c>
      <c r="AE987" s="52">
        <v>96</v>
      </c>
      <c r="AF987" s="52" t="s">
        <v>5118</v>
      </c>
      <c r="AG987" s="52" t="s">
        <v>5780</v>
      </c>
      <c r="AH987" s="52">
        <f ca="1">IMPORT[[#This Row],[C]]</f>
        <v>3</v>
      </c>
      <c r="AI987" s="126" t="str">
        <f>CONCATENATE(IMPORT[[#This Row],[6]]," ",IMPORT[[#This Row],[7]])</f>
        <v>96 PCS</v>
      </c>
    </row>
    <row r="988" spans="1:35">
      <c r="A988" s="102">
        <v>986</v>
      </c>
      <c r="B988" s="39">
        <f ca="1">IF(IMPORT[[#This Row],[C]]&lt;1,"",ROW()-2)</f>
        <v>986</v>
      </c>
      <c r="C988" s="57" t="s">
        <v>5523</v>
      </c>
      <c r="D988" s="31" t="s">
        <v>5524</v>
      </c>
      <c r="E988" s="31">
        <v>120</v>
      </c>
      <c r="F988" s="39">
        <f ca="1">IMPORT[TT]</f>
        <v>9</v>
      </c>
      <c r="G988" s="31"/>
      <c r="H988" s="31" t="s">
        <v>5557</v>
      </c>
      <c r="I988" s="40">
        <v>9</v>
      </c>
      <c r="J988" s="31"/>
      <c r="K988" s="39" t="str">
        <f>IF(IMPORT[[#This Row],[b1]]="","",IMPORT[[#This Row],[b1]]-IMPORT[[#This Row],[a1]])</f>
        <v/>
      </c>
      <c r="L988" s="40">
        <f ca="1">SUM(INDIRECT(IMPORT_VAR[TABLENAME]&amp;"[@a"&amp;$1:$1-1&amp;"]"),INDIRECT(IMPORT_VAR[TABLENAME]&amp;"[@c"&amp;$1:$1-1&amp;"]"))</f>
        <v>9</v>
      </c>
      <c r="M988" s="31"/>
      <c r="N988" s="39" t="str">
        <f>IF(IMPORT[[#This Row],[b2]]="","",IMPORT[[#This Row],[b2]]-IMPORT[[#This Row],[a2]])</f>
        <v/>
      </c>
      <c r="O988" s="40">
        <f ca="1">SUM(INDIRECT(IMPORT_VAR[TABLENAME]&amp;"[@a"&amp;$1:$1-1&amp;"]"),INDIRECT(IMPORT_VAR[TABLENAME]&amp;"[@c"&amp;$1:$1-1&amp;"]"))</f>
        <v>9</v>
      </c>
      <c r="P988" s="33"/>
      <c r="Q988" s="41" t="str">
        <f>IF(IMPORT[[#This Row],[b3]]="","",IMPORT[[#This Row],[b3]]-IMPORT[[#This Row],[a3]])</f>
        <v/>
      </c>
      <c r="R988" s="40">
        <f ca="1">SUM(INDIRECT(IMPORT_VAR[TABLENAME]&amp;"[@a"&amp;$1:$1-1&amp;"]"),INDIRECT(IMPORT_VAR[TABLENAME]&amp;"[@c"&amp;$1:$1-1&amp;"]"))</f>
        <v>9</v>
      </c>
      <c r="S988" s="33"/>
      <c r="T988" s="41" t="str">
        <f>IF(IMPORT[[#This Row],[b4]]="","",IMPORT[[#This Row],[b4]]-IMPORT[[#This Row],[a4]])</f>
        <v/>
      </c>
      <c r="U988" s="40">
        <f ca="1">SUM(INDIRECT(IMPORT_VAR[TABLENAME]&amp;"[@a"&amp;$1:$1-1&amp;"]"),INDIRECT(IMPORT_VAR[TABLENAME]&amp;"[@c"&amp;$1:$1-1&amp;"]"))</f>
        <v>9</v>
      </c>
      <c r="V988" s="41"/>
      <c r="W988" s="31"/>
      <c r="X988" s="54" t="str">
        <f>IF(IMPORT[[#This Row],[b5]]="","",IMPORT[[#This Row],[b5]]-IMPORT[[#This Row],[a5]])</f>
        <v/>
      </c>
      <c r="Y988" s="50">
        <f ca="1">SUM(INDIRECT(IMPORT_VAR[TABLENAME]&amp;"[@a"&amp;$1:$1-1&amp;"]"),INDIRECT(IMPORT_VAR[TABLENAME]&amp;"[@c"&amp;$1:$1-1&amp;"]"))</f>
        <v>9</v>
      </c>
      <c r="Z988" s="51" t="s">
        <v>5716</v>
      </c>
      <c r="AA988" s="51" t="s">
        <v>5523</v>
      </c>
      <c r="AB988" s="51"/>
      <c r="AC988" s="51" t="str">
        <f>CONCATENATE(IMPORT[[#This Row],[1]]," ",IMPORT[[#This Row],[2]],IF(IMPORT[[#This Row],[3]]="","",CONCATENATE(" ",IMPORT[[#This Row],[3]])))</f>
        <v>NoteBook  A5-ME</v>
      </c>
      <c r="AD988" s="51" t="str">
        <f>CONCATENATE("Import ",IMPORT[[#This Row],[Ket]])</f>
        <v>Import D10</v>
      </c>
      <c r="AE988" s="52">
        <v>120</v>
      </c>
      <c r="AF988" s="52" t="s">
        <v>5118</v>
      </c>
      <c r="AG988" s="52" t="s">
        <v>5780</v>
      </c>
      <c r="AH988" s="52">
        <f ca="1">IMPORT[[#This Row],[C]]</f>
        <v>9</v>
      </c>
      <c r="AI988" s="126" t="str">
        <f>CONCATENATE(IMPORT[[#This Row],[6]]," ",IMPORT[[#This Row],[7]])</f>
        <v>120 PCS</v>
      </c>
    </row>
    <row r="989" spans="1:35">
      <c r="A989" s="102">
        <v>987</v>
      </c>
      <c r="B989" s="39">
        <f ca="1">IF(IMPORT[[#This Row],[C]]&lt;1,"",ROW()-2)</f>
        <v>987</v>
      </c>
      <c r="C989" s="57" t="s">
        <v>5525</v>
      </c>
      <c r="D989" s="31" t="s">
        <v>5524</v>
      </c>
      <c r="E989" s="31">
        <v>120</v>
      </c>
      <c r="F989" s="39">
        <f ca="1">IMPORT[TT]</f>
        <v>6</v>
      </c>
      <c r="G989" s="31"/>
      <c r="H989" s="31" t="s">
        <v>5557</v>
      </c>
      <c r="I989" s="40">
        <v>6</v>
      </c>
      <c r="J989" s="31"/>
      <c r="K989" s="39" t="str">
        <f>IF(IMPORT[[#This Row],[b1]]="","",IMPORT[[#This Row],[b1]]-IMPORT[[#This Row],[a1]])</f>
        <v/>
      </c>
      <c r="L989" s="40">
        <f ca="1">SUM(INDIRECT(IMPORT_VAR[TABLENAME]&amp;"[@a"&amp;$1:$1-1&amp;"]"),INDIRECT(IMPORT_VAR[TABLENAME]&amp;"[@c"&amp;$1:$1-1&amp;"]"))</f>
        <v>6</v>
      </c>
      <c r="M989" s="31"/>
      <c r="N989" s="39" t="str">
        <f>IF(IMPORT[[#This Row],[b2]]="","",IMPORT[[#This Row],[b2]]-IMPORT[[#This Row],[a2]])</f>
        <v/>
      </c>
      <c r="O989" s="40">
        <f ca="1">SUM(INDIRECT(IMPORT_VAR[TABLENAME]&amp;"[@a"&amp;$1:$1-1&amp;"]"),INDIRECT(IMPORT_VAR[TABLENAME]&amp;"[@c"&amp;$1:$1-1&amp;"]"))</f>
        <v>6</v>
      </c>
      <c r="P989" s="33"/>
      <c r="Q989" s="41" t="str">
        <f>IF(IMPORT[[#This Row],[b3]]="","",IMPORT[[#This Row],[b3]]-IMPORT[[#This Row],[a3]])</f>
        <v/>
      </c>
      <c r="R989" s="40">
        <f ca="1">SUM(INDIRECT(IMPORT_VAR[TABLENAME]&amp;"[@a"&amp;$1:$1-1&amp;"]"),INDIRECT(IMPORT_VAR[TABLENAME]&amp;"[@c"&amp;$1:$1-1&amp;"]"))</f>
        <v>6</v>
      </c>
      <c r="S989" s="33"/>
      <c r="T989" s="41" t="str">
        <f>IF(IMPORT[[#This Row],[b4]]="","",IMPORT[[#This Row],[b4]]-IMPORT[[#This Row],[a4]])</f>
        <v/>
      </c>
      <c r="U989" s="40">
        <f ca="1">SUM(INDIRECT(IMPORT_VAR[TABLENAME]&amp;"[@a"&amp;$1:$1-1&amp;"]"),INDIRECT(IMPORT_VAR[TABLENAME]&amp;"[@c"&amp;$1:$1-1&amp;"]"))</f>
        <v>6</v>
      </c>
      <c r="V989" s="41"/>
      <c r="W989" s="31"/>
      <c r="X989" s="54" t="str">
        <f>IF(IMPORT[[#This Row],[b5]]="","",IMPORT[[#This Row],[b5]]-IMPORT[[#This Row],[a5]])</f>
        <v/>
      </c>
      <c r="Y989" s="50">
        <f ca="1">SUM(INDIRECT(IMPORT_VAR[TABLENAME]&amp;"[@a"&amp;$1:$1-1&amp;"]"),INDIRECT(IMPORT_VAR[TABLENAME]&amp;"[@c"&amp;$1:$1-1&amp;"]"))</f>
        <v>6</v>
      </c>
      <c r="Z989" s="51" t="s">
        <v>5716</v>
      </c>
      <c r="AA989" s="51" t="s">
        <v>5525</v>
      </c>
      <c r="AB989" s="51"/>
      <c r="AC989" s="51" t="str">
        <f>CONCATENATE(IMPORT[[#This Row],[1]]," ",IMPORT[[#This Row],[2]],IF(IMPORT[[#This Row],[3]]="","",CONCATENATE(" ",IMPORT[[#This Row],[3]])))</f>
        <v>NoteBook  A5-508</v>
      </c>
      <c r="AD989" s="51" t="str">
        <f>CONCATENATE("Import ",IMPORT[[#This Row],[Ket]])</f>
        <v>Import D10</v>
      </c>
      <c r="AE989" s="52">
        <v>120</v>
      </c>
      <c r="AF989" s="52" t="s">
        <v>5118</v>
      </c>
      <c r="AG989" s="52" t="s">
        <v>5780</v>
      </c>
      <c r="AH989" s="52">
        <f ca="1">IMPORT[[#This Row],[C]]</f>
        <v>6</v>
      </c>
      <c r="AI989" s="126" t="str">
        <f>CONCATENATE(IMPORT[[#This Row],[6]]," ",IMPORT[[#This Row],[7]])</f>
        <v>120 PCS</v>
      </c>
    </row>
    <row r="990" spans="1:35">
      <c r="A990" s="102">
        <v>988</v>
      </c>
      <c r="B990" s="39">
        <f ca="1">IF(IMPORT[[#This Row],[C]]&lt;1,"",ROW()-2)</f>
        <v>988</v>
      </c>
      <c r="C990" s="57" t="s">
        <v>5526</v>
      </c>
      <c r="D990" s="31" t="s">
        <v>5524</v>
      </c>
      <c r="E990" s="31">
        <v>120</v>
      </c>
      <c r="F990" s="39">
        <f ca="1">IMPORT[TT]</f>
        <v>4</v>
      </c>
      <c r="G990" s="31"/>
      <c r="H990" s="31" t="s">
        <v>5557</v>
      </c>
      <c r="I990" s="40">
        <v>4</v>
      </c>
      <c r="J990" s="31"/>
      <c r="K990" s="39" t="str">
        <f>IF(IMPORT[[#This Row],[b1]]="","",IMPORT[[#This Row],[b1]]-IMPORT[[#This Row],[a1]])</f>
        <v/>
      </c>
      <c r="L990" s="40">
        <f ca="1">SUM(INDIRECT(IMPORT_VAR[TABLENAME]&amp;"[@a"&amp;$1:$1-1&amp;"]"),INDIRECT(IMPORT_VAR[TABLENAME]&amp;"[@c"&amp;$1:$1-1&amp;"]"))</f>
        <v>4</v>
      </c>
      <c r="M990" s="31"/>
      <c r="N990" s="39" t="str">
        <f>IF(IMPORT[[#This Row],[b2]]="","",IMPORT[[#This Row],[b2]]-IMPORT[[#This Row],[a2]])</f>
        <v/>
      </c>
      <c r="O990" s="40">
        <f ca="1">SUM(INDIRECT(IMPORT_VAR[TABLENAME]&amp;"[@a"&amp;$1:$1-1&amp;"]"),INDIRECT(IMPORT_VAR[TABLENAME]&amp;"[@c"&amp;$1:$1-1&amp;"]"))</f>
        <v>4</v>
      </c>
      <c r="P990" s="33"/>
      <c r="Q990" s="41" t="str">
        <f>IF(IMPORT[[#This Row],[b3]]="","",IMPORT[[#This Row],[b3]]-IMPORT[[#This Row],[a3]])</f>
        <v/>
      </c>
      <c r="R990" s="40">
        <f ca="1">SUM(INDIRECT(IMPORT_VAR[TABLENAME]&amp;"[@a"&amp;$1:$1-1&amp;"]"),INDIRECT(IMPORT_VAR[TABLENAME]&amp;"[@c"&amp;$1:$1-1&amp;"]"))</f>
        <v>4</v>
      </c>
      <c r="S990" s="33"/>
      <c r="T990" s="41" t="str">
        <f>IF(IMPORT[[#This Row],[b4]]="","",IMPORT[[#This Row],[b4]]-IMPORT[[#This Row],[a4]])</f>
        <v/>
      </c>
      <c r="U990" s="40">
        <f ca="1">SUM(INDIRECT(IMPORT_VAR[TABLENAME]&amp;"[@a"&amp;$1:$1-1&amp;"]"),INDIRECT(IMPORT_VAR[TABLENAME]&amp;"[@c"&amp;$1:$1-1&amp;"]"))</f>
        <v>4</v>
      </c>
      <c r="V990" s="41"/>
      <c r="W990" s="31"/>
      <c r="X990" s="54" t="str">
        <f>IF(IMPORT[[#This Row],[b5]]="","",IMPORT[[#This Row],[b5]]-IMPORT[[#This Row],[a5]])</f>
        <v/>
      </c>
      <c r="Y990" s="50">
        <f ca="1">SUM(INDIRECT(IMPORT_VAR[TABLENAME]&amp;"[@a"&amp;$1:$1-1&amp;"]"),INDIRECT(IMPORT_VAR[TABLENAME]&amp;"[@c"&amp;$1:$1-1&amp;"]"))</f>
        <v>4</v>
      </c>
      <c r="Z990" s="51" t="s">
        <v>5716</v>
      </c>
      <c r="AA990" s="51" t="s">
        <v>5526</v>
      </c>
      <c r="AB990" s="51"/>
      <c r="AC990" s="51" t="str">
        <f>CONCATENATE(IMPORT[[#This Row],[1]]," ",IMPORT[[#This Row],[2]],IF(IMPORT[[#This Row],[3]]="","",CONCATENATE(" ",IMPORT[[#This Row],[3]])))</f>
        <v>NoteBook  A5-521</v>
      </c>
      <c r="AD990" s="51" t="str">
        <f>CONCATENATE("Import ",IMPORT[[#This Row],[Ket]])</f>
        <v>Import D10</v>
      </c>
      <c r="AE990" s="52">
        <v>120</v>
      </c>
      <c r="AF990" s="52" t="s">
        <v>5118</v>
      </c>
      <c r="AG990" s="52" t="s">
        <v>5780</v>
      </c>
      <c r="AH990" s="52">
        <f ca="1">IMPORT[[#This Row],[C]]</f>
        <v>4</v>
      </c>
      <c r="AI990" s="126" t="str">
        <f>CONCATENATE(IMPORT[[#This Row],[6]]," ",IMPORT[[#This Row],[7]])</f>
        <v>120 PCS</v>
      </c>
    </row>
    <row r="991" spans="1:35">
      <c r="A991" s="102">
        <v>989</v>
      </c>
      <c r="B991" s="39">
        <f ca="1">IF(IMPORT[[#This Row],[C]]&lt;1,"",ROW()-2)</f>
        <v>989</v>
      </c>
      <c r="C991" s="57" t="s">
        <v>5527</v>
      </c>
      <c r="D991" s="31" t="s">
        <v>5524</v>
      </c>
      <c r="E991" s="31">
        <v>120</v>
      </c>
      <c r="F991" s="39">
        <f ca="1">IMPORT[TT]</f>
        <v>5</v>
      </c>
      <c r="G991" s="31"/>
      <c r="H991" s="31" t="s">
        <v>5557</v>
      </c>
      <c r="I991" s="40">
        <v>5</v>
      </c>
      <c r="J991" s="31"/>
      <c r="K991" s="39" t="str">
        <f>IF(IMPORT[[#This Row],[b1]]="","",IMPORT[[#This Row],[b1]]-IMPORT[[#This Row],[a1]])</f>
        <v/>
      </c>
      <c r="L991" s="40">
        <f ca="1">SUM(INDIRECT(IMPORT_VAR[TABLENAME]&amp;"[@a"&amp;$1:$1-1&amp;"]"),INDIRECT(IMPORT_VAR[TABLENAME]&amp;"[@c"&amp;$1:$1-1&amp;"]"))</f>
        <v>5</v>
      </c>
      <c r="M991" s="31"/>
      <c r="N991" s="39" t="str">
        <f>IF(IMPORT[[#This Row],[b2]]="","",IMPORT[[#This Row],[b2]]-IMPORT[[#This Row],[a2]])</f>
        <v/>
      </c>
      <c r="O991" s="40">
        <f ca="1">SUM(INDIRECT(IMPORT_VAR[TABLENAME]&amp;"[@a"&amp;$1:$1-1&amp;"]"),INDIRECT(IMPORT_VAR[TABLENAME]&amp;"[@c"&amp;$1:$1-1&amp;"]"))</f>
        <v>5</v>
      </c>
      <c r="P991" s="33"/>
      <c r="Q991" s="41" t="str">
        <f>IF(IMPORT[[#This Row],[b3]]="","",IMPORT[[#This Row],[b3]]-IMPORT[[#This Row],[a3]])</f>
        <v/>
      </c>
      <c r="R991" s="40">
        <f ca="1">SUM(INDIRECT(IMPORT_VAR[TABLENAME]&amp;"[@a"&amp;$1:$1-1&amp;"]"),INDIRECT(IMPORT_VAR[TABLENAME]&amp;"[@c"&amp;$1:$1-1&amp;"]"))</f>
        <v>5</v>
      </c>
      <c r="S991" s="33"/>
      <c r="T991" s="41" t="str">
        <f>IF(IMPORT[[#This Row],[b4]]="","",IMPORT[[#This Row],[b4]]-IMPORT[[#This Row],[a4]])</f>
        <v/>
      </c>
      <c r="U991" s="40">
        <f ca="1">SUM(INDIRECT(IMPORT_VAR[TABLENAME]&amp;"[@a"&amp;$1:$1-1&amp;"]"),INDIRECT(IMPORT_VAR[TABLENAME]&amp;"[@c"&amp;$1:$1-1&amp;"]"))</f>
        <v>5</v>
      </c>
      <c r="V991" s="41"/>
      <c r="W991" s="31"/>
      <c r="X991" s="54" t="str">
        <f>IF(IMPORT[[#This Row],[b5]]="","",IMPORT[[#This Row],[b5]]-IMPORT[[#This Row],[a5]])</f>
        <v/>
      </c>
      <c r="Y991" s="50">
        <f ca="1">SUM(INDIRECT(IMPORT_VAR[TABLENAME]&amp;"[@a"&amp;$1:$1-1&amp;"]"),INDIRECT(IMPORT_VAR[TABLENAME]&amp;"[@c"&amp;$1:$1-1&amp;"]"))</f>
        <v>5</v>
      </c>
      <c r="Z991" s="51" t="s">
        <v>5716</v>
      </c>
      <c r="AA991" s="51" t="s">
        <v>5527</v>
      </c>
      <c r="AB991" s="51"/>
      <c r="AC991" s="51" t="str">
        <f>CONCATENATE(IMPORT[[#This Row],[1]]," ",IMPORT[[#This Row],[2]],IF(IMPORT[[#This Row],[3]]="","",CONCATENATE(" ",IMPORT[[#This Row],[3]])))</f>
        <v>NoteBook  A5-106</v>
      </c>
      <c r="AD991" s="51" t="str">
        <f>CONCATENATE("Import ",IMPORT[[#This Row],[Ket]])</f>
        <v>Import D10</v>
      </c>
      <c r="AE991" s="52">
        <v>120</v>
      </c>
      <c r="AF991" s="52" t="s">
        <v>5118</v>
      </c>
      <c r="AG991" s="52" t="s">
        <v>5780</v>
      </c>
      <c r="AH991" s="52">
        <f ca="1">IMPORT[[#This Row],[C]]</f>
        <v>5</v>
      </c>
      <c r="AI991" s="126" t="str">
        <f>CONCATENATE(IMPORT[[#This Row],[6]]," ",IMPORT[[#This Row],[7]])</f>
        <v>120 PCS</v>
      </c>
    </row>
    <row r="992" spans="1:35">
      <c r="A992" s="102">
        <v>990</v>
      </c>
      <c r="B992" s="39">
        <f ca="1">IF(IMPORT[[#This Row],[C]]&lt;1,"",ROW()-2)</f>
        <v>990</v>
      </c>
      <c r="C992" s="57" t="s">
        <v>5528</v>
      </c>
      <c r="D992" s="31" t="s">
        <v>5524</v>
      </c>
      <c r="E992" s="31">
        <v>120</v>
      </c>
      <c r="F992" s="39">
        <f ca="1">IMPORT[TT]</f>
        <v>7</v>
      </c>
      <c r="G992" s="31"/>
      <c r="H992" s="31" t="s">
        <v>5557</v>
      </c>
      <c r="I992" s="40">
        <v>7</v>
      </c>
      <c r="J992" s="31"/>
      <c r="K992" s="39" t="str">
        <f>IF(IMPORT[[#This Row],[b1]]="","",IMPORT[[#This Row],[b1]]-IMPORT[[#This Row],[a1]])</f>
        <v/>
      </c>
      <c r="L992" s="40">
        <f ca="1">SUM(INDIRECT(IMPORT_VAR[TABLENAME]&amp;"[@a"&amp;$1:$1-1&amp;"]"),INDIRECT(IMPORT_VAR[TABLENAME]&amp;"[@c"&amp;$1:$1-1&amp;"]"))</f>
        <v>7</v>
      </c>
      <c r="M992" s="31"/>
      <c r="N992" s="39" t="str">
        <f>IF(IMPORT[[#This Row],[b2]]="","",IMPORT[[#This Row],[b2]]-IMPORT[[#This Row],[a2]])</f>
        <v/>
      </c>
      <c r="O992" s="40">
        <f ca="1">SUM(INDIRECT(IMPORT_VAR[TABLENAME]&amp;"[@a"&amp;$1:$1-1&amp;"]"),INDIRECT(IMPORT_VAR[TABLENAME]&amp;"[@c"&amp;$1:$1-1&amp;"]"))</f>
        <v>7</v>
      </c>
      <c r="P992" s="33"/>
      <c r="Q992" s="41" t="str">
        <f>IF(IMPORT[[#This Row],[b3]]="","",IMPORT[[#This Row],[b3]]-IMPORT[[#This Row],[a3]])</f>
        <v/>
      </c>
      <c r="R992" s="40">
        <f ca="1">SUM(INDIRECT(IMPORT_VAR[TABLENAME]&amp;"[@a"&amp;$1:$1-1&amp;"]"),INDIRECT(IMPORT_VAR[TABLENAME]&amp;"[@c"&amp;$1:$1-1&amp;"]"))</f>
        <v>7</v>
      </c>
      <c r="S992" s="33"/>
      <c r="T992" s="41" t="str">
        <f>IF(IMPORT[[#This Row],[b4]]="","",IMPORT[[#This Row],[b4]]-IMPORT[[#This Row],[a4]])</f>
        <v/>
      </c>
      <c r="U992" s="40">
        <f ca="1">SUM(INDIRECT(IMPORT_VAR[TABLENAME]&amp;"[@a"&amp;$1:$1-1&amp;"]"),INDIRECT(IMPORT_VAR[TABLENAME]&amp;"[@c"&amp;$1:$1-1&amp;"]"))</f>
        <v>7</v>
      </c>
      <c r="V992" s="41"/>
      <c r="W992" s="31"/>
      <c r="X992" s="54" t="str">
        <f>IF(IMPORT[[#This Row],[b5]]="","",IMPORT[[#This Row],[b5]]-IMPORT[[#This Row],[a5]])</f>
        <v/>
      </c>
      <c r="Y992" s="50">
        <f ca="1">SUM(INDIRECT(IMPORT_VAR[TABLENAME]&amp;"[@a"&amp;$1:$1-1&amp;"]"),INDIRECT(IMPORT_VAR[TABLENAME]&amp;"[@c"&amp;$1:$1-1&amp;"]"))</f>
        <v>7</v>
      </c>
      <c r="Z992" s="51" t="s">
        <v>5716</v>
      </c>
      <c r="AA992" s="51" t="s">
        <v>5528</v>
      </c>
      <c r="AB992" s="51"/>
      <c r="AC992" s="51" t="str">
        <f>CONCATENATE(IMPORT[[#This Row],[1]]," ",IMPORT[[#This Row],[2]],IF(IMPORT[[#This Row],[3]]="","",CONCATENATE(" ",IMPORT[[#This Row],[3]])))</f>
        <v>NoteBook  A5-110</v>
      </c>
      <c r="AD992" s="51" t="str">
        <f>CONCATENATE("Import ",IMPORT[[#This Row],[Ket]])</f>
        <v>Import D10</v>
      </c>
      <c r="AE992" s="52">
        <v>120</v>
      </c>
      <c r="AF992" s="52" t="s">
        <v>5118</v>
      </c>
      <c r="AG992" s="52" t="s">
        <v>5780</v>
      </c>
      <c r="AH992" s="52">
        <f ca="1">IMPORT[[#This Row],[C]]</f>
        <v>7</v>
      </c>
      <c r="AI992" s="126" t="str">
        <f>CONCATENATE(IMPORT[[#This Row],[6]]," ",IMPORT[[#This Row],[7]])</f>
        <v>120 PCS</v>
      </c>
    </row>
    <row r="993" spans="1:35">
      <c r="A993" s="102">
        <v>991</v>
      </c>
      <c r="B993" s="39">
        <f ca="1">IF(IMPORT[[#This Row],[C]]&lt;1,"",ROW()-2)</f>
        <v>991</v>
      </c>
      <c r="C993" s="57" t="s">
        <v>5558</v>
      </c>
      <c r="D993" s="31" t="s">
        <v>5524</v>
      </c>
      <c r="E993" s="31">
        <v>120</v>
      </c>
      <c r="F993" s="39">
        <f ca="1">IMPORT[TT]</f>
        <v>6</v>
      </c>
      <c r="G993" s="31"/>
      <c r="H993" s="31" t="s">
        <v>5557</v>
      </c>
      <c r="I993" s="40">
        <v>6</v>
      </c>
      <c r="J993" s="31"/>
      <c r="K993" s="39" t="str">
        <f>IF(IMPORT[[#This Row],[b1]]="","",IMPORT[[#This Row],[b1]]-IMPORT[[#This Row],[a1]])</f>
        <v/>
      </c>
      <c r="L993" s="40">
        <f ca="1">SUM(INDIRECT(IMPORT_VAR[TABLENAME]&amp;"[@a"&amp;$1:$1-1&amp;"]"),INDIRECT(IMPORT_VAR[TABLENAME]&amp;"[@c"&amp;$1:$1-1&amp;"]"))</f>
        <v>6</v>
      </c>
      <c r="M993" s="31"/>
      <c r="N993" s="39" t="str">
        <f>IF(IMPORT[[#This Row],[b2]]="","",IMPORT[[#This Row],[b2]]-IMPORT[[#This Row],[a2]])</f>
        <v/>
      </c>
      <c r="O993" s="40">
        <f ca="1">SUM(INDIRECT(IMPORT_VAR[TABLENAME]&amp;"[@a"&amp;$1:$1-1&amp;"]"),INDIRECT(IMPORT_VAR[TABLENAME]&amp;"[@c"&amp;$1:$1-1&amp;"]"))</f>
        <v>6</v>
      </c>
      <c r="P993" s="33"/>
      <c r="Q993" s="41" t="str">
        <f>IF(IMPORT[[#This Row],[b3]]="","",IMPORT[[#This Row],[b3]]-IMPORT[[#This Row],[a3]])</f>
        <v/>
      </c>
      <c r="R993" s="40">
        <f ca="1">SUM(INDIRECT(IMPORT_VAR[TABLENAME]&amp;"[@a"&amp;$1:$1-1&amp;"]"),INDIRECT(IMPORT_VAR[TABLENAME]&amp;"[@c"&amp;$1:$1-1&amp;"]"))</f>
        <v>6</v>
      </c>
      <c r="S993" s="33"/>
      <c r="T993" s="41" t="str">
        <f>IF(IMPORT[[#This Row],[b4]]="","",IMPORT[[#This Row],[b4]]-IMPORT[[#This Row],[a4]])</f>
        <v/>
      </c>
      <c r="U993" s="40">
        <f ca="1">SUM(INDIRECT(IMPORT_VAR[TABLENAME]&amp;"[@a"&amp;$1:$1-1&amp;"]"),INDIRECT(IMPORT_VAR[TABLENAME]&amp;"[@c"&amp;$1:$1-1&amp;"]"))</f>
        <v>6</v>
      </c>
      <c r="V993" s="41"/>
      <c r="W993" s="31"/>
      <c r="X993" s="54" t="str">
        <f>IF(IMPORT[[#This Row],[b5]]="","",IMPORT[[#This Row],[b5]]-IMPORT[[#This Row],[a5]])</f>
        <v/>
      </c>
      <c r="Y993" s="50">
        <f ca="1">SUM(INDIRECT(IMPORT_VAR[TABLENAME]&amp;"[@a"&amp;$1:$1-1&amp;"]"),INDIRECT(IMPORT_VAR[TABLENAME]&amp;"[@c"&amp;$1:$1-1&amp;"]"))</f>
        <v>6</v>
      </c>
      <c r="Z993" s="51" t="s">
        <v>5716</v>
      </c>
      <c r="AA993" s="51" t="s">
        <v>5558</v>
      </c>
      <c r="AB993" s="51"/>
      <c r="AC993" s="51" t="str">
        <f>CONCATENATE(IMPORT[[#This Row],[1]]," ",IMPORT[[#This Row],[2]],IF(IMPORT[[#This Row],[3]]="","",CONCATENATE(" ",IMPORT[[#This Row],[3]])))</f>
        <v>NoteBook  707-63</v>
      </c>
      <c r="AD993" s="51" t="str">
        <f>CONCATENATE("Import ",IMPORT[[#This Row],[Ket]])</f>
        <v>Import D10</v>
      </c>
      <c r="AE993" s="52">
        <v>120</v>
      </c>
      <c r="AF993" s="52" t="s">
        <v>5118</v>
      </c>
      <c r="AG993" s="52" t="s">
        <v>5780</v>
      </c>
      <c r="AH993" s="52">
        <f ca="1">IMPORT[[#This Row],[C]]</f>
        <v>6</v>
      </c>
      <c r="AI993" s="126" t="str">
        <f>CONCATENATE(IMPORT[[#This Row],[6]]," ",IMPORT[[#This Row],[7]])</f>
        <v>120 PCS</v>
      </c>
    </row>
    <row r="994" spans="1:35">
      <c r="A994" s="102">
        <v>992</v>
      </c>
      <c r="B994" s="39">
        <f ca="1">IF(IMPORT[[#This Row],[C]]&lt;1,"",ROW()-2)</f>
        <v>992</v>
      </c>
      <c r="C994" s="57" t="s">
        <v>5529</v>
      </c>
      <c r="D994" s="31" t="s">
        <v>5524</v>
      </c>
      <c r="E994" s="31">
        <v>120</v>
      </c>
      <c r="F994" s="39">
        <f ca="1">IMPORT[TT]</f>
        <v>7</v>
      </c>
      <c r="G994" s="31"/>
      <c r="H994" s="31" t="s">
        <v>5557</v>
      </c>
      <c r="I994" s="40">
        <v>7</v>
      </c>
      <c r="J994" s="31"/>
      <c r="K994" s="39" t="str">
        <f>IF(IMPORT[[#This Row],[b1]]="","",IMPORT[[#This Row],[b1]]-IMPORT[[#This Row],[a1]])</f>
        <v/>
      </c>
      <c r="L994" s="40">
        <f ca="1">SUM(INDIRECT(IMPORT_VAR[TABLENAME]&amp;"[@a"&amp;$1:$1-1&amp;"]"),INDIRECT(IMPORT_VAR[TABLENAME]&amp;"[@c"&amp;$1:$1-1&amp;"]"))</f>
        <v>7</v>
      </c>
      <c r="M994" s="31"/>
      <c r="N994" s="39" t="str">
        <f>IF(IMPORT[[#This Row],[b2]]="","",IMPORT[[#This Row],[b2]]-IMPORT[[#This Row],[a2]])</f>
        <v/>
      </c>
      <c r="O994" s="40">
        <f ca="1">SUM(INDIRECT(IMPORT_VAR[TABLENAME]&amp;"[@a"&amp;$1:$1-1&amp;"]"),INDIRECT(IMPORT_VAR[TABLENAME]&amp;"[@c"&amp;$1:$1-1&amp;"]"))</f>
        <v>7</v>
      </c>
      <c r="P994" s="33"/>
      <c r="Q994" s="41" t="str">
        <f>IF(IMPORT[[#This Row],[b3]]="","",IMPORT[[#This Row],[b3]]-IMPORT[[#This Row],[a3]])</f>
        <v/>
      </c>
      <c r="R994" s="40">
        <f ca="1">SUM(INDIRECT(IMPORT_VAR[TABLENAME]&amp;"[@a"&amp;$1:$1-1&amp;"]"),INDIRECT(IMPORT_VAR[TABLENAME]&amp;"[@c"&amp;$1:$1-1&amp;"]"))</f>
        <v>7</v>
      </c>
      <c r="S994" s="33"/>
      <c r="T994" s="41" t="str">
        <f>IF(IMPORT[[#This Row],[b4]]="","",IMPORT[[#This Row],[b4]]-IMPORT[[#This Row],[a4]])</f>
        <v/>
      </c>
      <c r="U994" s="40">
        <f ca="1">SUM(INDIRECT(IMPORT_VAR[TABLENAME]&amp;"[@a"&amp;$1:$1-1&amp;"]"),INDIRECT(IMPORT_VAR[TABLENAME]&amp;"[@c"&amp;$1:$1-1&amp;"]"))</f>
        <v>7</v>
      </c>
      <c r="V994" s="41"/>
      <c r="W994" s="31"/>
      <c r="X994" s="54" t="str">
        <f>IF(IMPORT[[#This Row],[b5]]="","",IMPORT[[#This Row],[b5]]-IMPORT[[#This Row],[a5]])</f>
        <v/>
      </c>
      <c r="Y994" s="50">
        <f ca="1">SUM(INDIRECT(IMPORT_VAR[TABLENAME]&amp;"[@a"&amp;$1:$1-1&amp;"]"),INDIRECT(IMPORT_VAR[TABLENAME]&amp;"[@c"&amp;$1:$1-1&amp;"]"))</f>
        <v>7</v>
      </c>
      <c r="Z994" s="51" t="s">
        <v>5716</v>
      </c>
      <c r="AA994" s="51" t="s">
        <v>5529</v>
      </c>
      <c r="AB994" s="51"/>
      <c r="AC994" s="51" t="str">
        <f>CONCATENATE(IMPORT[[#This Row],[1]]," ",IMPORT[[#This Row],[2]],IF(IMPORT[[#This Row],[3]]="","",CONCATENATE(" ",IMPORT[[#This Row],[3]])))</f>
        <v>NoteBook  707-44</v>
      </c>
      <c r="AD994" s="51" t="str">
        <f>CONCATENATE("Import ",IMPORT[[#This Row],[Ket]])</f>
        <v>Import D10</v>
      </c>
      <c r="AE994" s="52">
        <v>120</v>
      </c>
      <c r="AF994" s="52" t="s">
        <v>5118</v>
      </c>
      <c r="AG994" s="52" t="s">
        <v>5780</v>
      </c>
      <c r="AH994" s="52">
        <f ca="1">IMPORT[[#This Row],[C]]</f>
        <v>7</v>
      </c>
      <c r="AI994" s="126" t="str">
        <f>CONCATENATE(IMPORT[[#This Row],[6]]," ",IMPORT[[#This Row],[7]])</f>
        <v>120 PCS</v>
      </c>
    </row>
    <row r="995" spans="1:35">
      <c r="A995" s="102">
        <v>993</v>
      </c>
      <c r="B995" s="39">
        <f ca="1">IF(IMPORT[[#This Row],[C]]&lt;1,"",ROW()-2)</f>
        <v>993</v>
      </c>
      <c r="C995" s="57" t="s">
        <v>5530</v>
      </c>
      <c r="D995" s="31" t="s">
        <v>5524</v>
      </c>
      <c r="E995" s="31">
        <v>120</v>
      </c>
      <c r="F995" s="39">
        <f ca="1">IMPORT[TT]</f>
        <v>7</v>
      </c>
      <c r="G995" s="31"/>
      <c r="H995" s="31" t="s">
        <v>5557</v>
      </c>
      <c r="I995" s="40">
        <v>7</v>
      </c>
      <c r="J995" s="31"/>
      <c r="K995" s="39" t="str">
        <f>IF(IMPORT[[#This Row],[b1]]="","",IMPORT[[#This Row],[b1]]-IMPORT[[#This Row],[a1]])</f>
        <v/>
      </c>
      <c r="L995" s="40">
        <f ca="1">SUM(INDIRECT(IMPORT_VAR[TABLENAME]&amp;"[@a"&amp;$1:$1-1&amp;"]"),INDIRECT(IMPORT_VAR[TABLENAME]&amp;"[@c"&amp;$1:$1-1&amp;"]"))</f>
        <v>7</v>
      </c>
      <c r="M995" s="31"/>
      <c r="N995" s="39" t="str">
        <f>IF(IMPORT[[#This Row],[b2]]="","",IMPORT[[#This Row],[b2]]-IMPORT[[#This Row],[a2]])</f>
        <v/>
      </c>
      <c r="O995" s="40">
        <f ca="1">SUM(INDIRECT(IMPORT_VAR[TABLENAME]&amp;"[@a"&amp;$1:$1-1&amp;"]"),INDIRECT(IMPORT_VAR[TABLENAME]&amp;"[@c"&amp;$1:$1-1&amp;"]"))</f>
        <v>7</v>
      </c>
      <c r="P995" s="33"/>
      <c r="Q995" s="41" t="str">
        <f>IF(IMPORT[[#This Row],[b3]]="","",IMPORT[[#This Row],[b3]]-IMPORT[[#This Row],[a3]])</f>
        <v/>
      </c>
      <c r="R995" s="40">
        <f ca="1">SUM(INDIRECT(IMPORT_VAR[TABLENAME]&amp;"[@a"&amp;$1:$1-1&amp;"]"),INDIRECT(IMPORT_VAR[TABLENAME]&amp;"[@c"&amp;$1:$1-1&amp;"]"))</f>
        <v>7</v>
      </c>
      <c r="S995" s="33"/>
      <c r="T995" s="41" t="str">
        <f>IF(IMPORT[[#This Row],[b4]]="","",IMPORT[[#This Row],[b4]]-IMPORT[[#This Row],[a4]])</f>
        <v/>
      </c>
      <c r="U995" s="40">
        <f ca="1">SUM(INDIRECT(IMPORT_VAR[TABLENAME]&amp;"[@a"&amp;$1:$1-1&amp;"]"),INDIRECT(IMPORT_VAR[TABLENAME]&amp;"[@c"&amp;$1:$1-1&amp;"]"))</f>
        <v>7</v>
      </c>
      <c r="V995" s="41"/>
      <c r="W995" s="31"/>
      <c r="X995" s="54" t="str">
        <f>IF(IMPORT[[#This Row],[b5]]="","",IMPORT[[#This Row],[b5]]-IMPORT[[#This Row],[a5]])</f>
        <v/>
      </c>
      <c r="Y995" s="50">
        <f ca="1">SUM(INDIRECT(IMPORT_VAR[TABLENAME]&amp;"[@a"&amp;$1:$1-1&amp;"]"),INDIRECT(IMPORT_VAR[TABLENAME]&amp;"[@c"&amp;$1:$1-1&amp;"]"))</f>
        <v>7</v>
      </c>
      <c r="Z995" s="51" t="s">
        <v>5716</v>
      </c>
      <c r="AA995" s="51" t="s">
        <v>5530</v>
      </c>
      <c r="AB995" s="51"/>
      <c r="AC995" s="51" t="str">
        <f>CONCATENATE(IMPORT[[#This Row],[1]]," ",IMPORT[[#This Row],[2]],IF(IMPORT[[#This Row],[3]]="","",CONCATENATE(" ",IMPORT[[#This Row],[3]])))</f>
        <v>NoteBook  A5-105</v>
      </c>
      <c r="AD995" s="51" t="str">
        <f>CONCATENATE("Import ",IMPORT[[#This Row],[Ket]])</f>
        <v>Import D10</v>
      </c>
      <c r="AE995" s="52">
        <v>120</v>
      </c>
      <c r="AF995" s="52" t="s">
        <v>5118</v>
      </c>
      <c r="AG995" s="52" t="s">
        <v>5780</v>
      </c>
      <c r="AH995" s="52">
        <f ca="1">IMPORT[[#This Row],[C]]</f>
        <v>7</v>
      </c>
      <c r="AI995" s="126" t="str">
        <f>CONCATENATE(IMPORT[[#This Row],[6]]," ",IMPORT[[#This Row],[7]])</f>
        <v>120 PCS</v>
      </c>
    </row>
    <row r="996" spans="1:35">
      <c r="A996" s="102">
        <v>994</v>
      </c>
      <c r="B996" s="39">
        <f ca="1">IF(IMPORT[[#This Row],[C]]&lt;1,"",ROW()-2)</f>
        <v>994</v>
      </c>
      <c r="C996" s="57" t="s">
        <v>5531</v>
      </c>
      <c r="D996" s="31" t="s">
        <v>5524</v>
      </c>
      <c r="E996" s="31">
        <v>120</v>
      </c>
      <c r="F996" s="39">
        <f ca="1">IMPORT[TT]</f>
        <v>6</v>
      </c>
      <c r="G996" s="31"/>
      <c r="H996" s="31" t="s">
        <v>5557</v>
      </c>
      <c r="I996" s="40">
        <v>6</v>
      </c>
      <c r="J996" s="31"/>
      <c r="K996" s="39" t="str">
        <f>IF(IMPORT[[#This Row],[b1]]="","",IMPORT[[#This Row],[b1]]-IMPORT[[#This Row],[a1]])</f>
        <v/>
      </c>
      <c r="L996" s="40">
        <f ca="1">SUM(INDIRECT(IMPORT_VAR[TABLENAME]&amp;"[@a"&amp;$1:$1-1&amp;"]"),INDIRECT(IMPORT_VAR[TABLENAME]&amp;"[@c"&amp;$1:$1-1&amp;"]"))</f>
        <v>6</v>
      </c>
      <c r="M996" s="31"/>
      <c r="N996" s="39" t="str">
        <f>IF(IMPORT[[#This Row],[b2]]="","",IMPORT[[#This Row],[b2]]-IMPORT[[#This Row],[a2]])</f>
        <v/>
      </c>
      <c r="O996" s="40">
        <f ca="1">SUM(INDIRECT(IMPORT_VAR[TABLENAME]&amp;"[@a"&amp;$1:$1-1&amp;"]"),INDIRECT(IMPORT_VAR[TABLENAME]&amp;"[@c"&amp;$1:$1-1&amp;"]"))</f>
        <v>6</v>
      </c>
      <c r="P996" s="33"/>
      <c r="Q996" s="41" t="str">
        <f>IF(IMPORT[[#This Row],[b3]]="","",IMPORT[[#This Row],[b3]]-IMPORT[[#This Row],[a3]])</f>
        <v/>
      </c>
      <c r="R996" s="40">
        <f ca="1">SUM(INDIRECT(IMPORT_VAR[TABLENAME]&amp;"[@a"&amp;$1:$1-1&amp;"]"),INDIRECT(IMPORT_VAR[TABLENAME]&amp;"[@c"&amp;$1:$1-1&amp;"]"))</f>
        <v>6</v>
      </c>
      <c r="S996" s="33"/>
      <c r="T996" s="41" t="str">
        <f>IF(IMPORT[[#This Row],[b4]]="","",IMPORT[[#This Row],[b4]]-IMPORT[[#This Row],[a4]])</f>
        <v/>
      </c>
      <c r="U996" s="40">
        <f ca="1">SUM(INDIRECT(IMPORT_VAR[TABLENAME]&amp;"[@a"&amp;$1:$1-1&amp;"]"),INDIRECT(IMPORT_VAR[TABLENAME]&amp;"[@c"&amp;$1:$1-1&amp;"]"))</f>
        <v>6</v>
      </c>
      <c r="V996" s="41"/>
      <c r="W996" s="31"/>
      <c r="X996" s="54" t="str">
        <f>IF(IMPORT[[#This Row],[b5]]="","",IMPORT[[#This Row],[b5]]-IMPORT[[#This Row],[a5]])</f>
        <v/>
      </c>
      <c r="Y996" s="50">
        <f ca="1">SUM(INDIRECT(IMPORT_VAR[TABLENAME]&amp;"[@a"&amp;$1:$1-1&amp;"]"),INDIRECT(IMPORT_VAR[TABLENAME]&amp;"[@c"&amp;$1:$1-1&amp;"]"))</f>
        <v>6</v>
      </c>
      <c r="Z996" s="51" t="s">
        <v>5716</v>
      </c>
      <c r="AA996" s="51" t="s">
        <v>5531</v>
      </c>
      <c r="AB996" s="51"/>
      <c r="AC996" s="51" t="str">
        <f>CONCATENATE(IMPORT[[#This Row],[1]]," ",IMPORT[[#This Row],[2]],IF(IMPORT[[#This Row],[3]]="","",CONCATENATE(" ",IMPORT[[#This Row],[3]])))</f>
        <v>NoteBook  A5-104</v>
      </c>
      <c r="AD996" s="51" t="str">
        <f>CONCATENATE("Import ",IMPORT[[#This Row],[Ket]])</f>
        <v>Import D10</v>
      </c>
      <c r="AE996" s="52">
        <v>120</v>
      </c>
      <c r="AF996" s="52" t="s">
        <v>5118</v>
      </c>
      <c r="AG996" s="52" t="s">
        <v>5780</v>
      </c>
      <c r="AH996" s="52">
        <f ca="1">IMPORT[[#This Row],[C]]</f>
        <v>6</v>
      </c>
      <c r="AI996" s="126" t="str">
        <f>CONCATENATE(IMPORT[[#This Row],[6]]," ",IMPORT[[#This Row],[7]])</f>
        <v>120 PCS</v>
      </c>
    </row>
    <row r="997" spans="1:35">
      <c r="A997" s="102">
        <v>995</v>
      </c>
      <c r="B997" s="39">
        <f ca="1">IF(IMPORT[[#This Row],[C]]&lt;1,"",ROW()-2)</f>
        <v>995</v>
      </c>
      <c r="C997" s="57" t="s">
        <v>5532</v>
      </c>
      <c r="D997" s="31" t="s">
        <v>5524</v>
      </c>
      <c r="E997" s="31">
        <v>120</v>
      </c>
      <c r="F997" s="39">
        <f ca="1">IMPORT[TT]</f>
        <v>4</v>
      </c>
      <c r="G997" s="31"/>
      <c r="H997" s="31" t="s">
        <v>5557</v>
      </c>
      <c r="I997" s="40">
        <v>4</v>
      </c>
      <c r="J997" s="31"/>
      <c r="K997" s="39" t="str">
        <f>IF(IMPORT[[#This Row],[b1]]="","",IMPORT[[#This Row],[b1]]-IMPORT[[#This Row],[a1]])</f>
        <v/>
      </c>
      <c r="L997" s="40">
        <f ca="1">SUM(INDIRECT(IMPORT_VAR[TABLENAME]&amp;"[@a"&amp;$1:$1-1&amp;"]"),INDIRECT(IMPORT_VAR[TABLENAME]&amp;"[@c"&amp;$1:$1-1&amp;"]"))</f>
        <v>4</v>
      </c>
      <c r="M997" s="31"/>
      <c r="N997" s="39" t="str">
        <f>IF(IMPORT[[#This Row],[b2]]="","",IMPORT[[#This Row],[b2]]-IMPORT[[#This Row],[a2]])</f>
        <v/>
      </c>
      <c r="O997" s="40">
        <f ca="1">SUM(INDIRECT(IMPORT_VAR[TABLENAME]&amp;"[@a"&amp;$1:$1-1&amp;"]"),INDIRECT(IMPORT_VAR[TABLENAME]&amp;"[@c"&amp;$1:$1-1&amp;"]"))</f>
        <v>4</v>
      </c>
      <c r="P997" s="33"/>
      <c r="Q997" s="41" t="str">
        <f>IF(IMPORT[[#This Row],[b3]]="","",IMPORT[[#This Row],[b3]]-IMPORT[[#This Row],[a3]])</f>
        <v/>
      </c>
      <c r="R997" s="40">
        <f ca="1">SUM(INDIRECT(IMPORT_VAR[TABLENAME]&amp;"[@a"&amp;$1:$1-1&amp;"]"),INDIRECT(IMPORT_VAR[TABLENAME]&amp;"[@c"&amp;$1:$1-1&amp;"]"))</f>
        <v>4</v>
      </c>
      <c r="S997" s="33"/>
      <c r="T997" s="41" t="str">
        <f>IF(IMPORT[[#This Row],[b4]]="","",IMPORT[[#This Row],[b4]]-IMPORT[[#This Row],[a4]])</f>
        <v/>
      </c>
      <c r="U997" s="40">
        <f ca="1">SUM(INDIRECT(IMPORT_VAR[TABLENAME]&amp;"[@a"&amp;$1:$1-1&amp;"]"),INDIRECT(IMPORT_VAR[TABLENAME]&amp;"[@c"&amp;$1:$1-1&amp;"]"))</f>
        <v>4</v>
      </c>
      <c r="V997" s="41"/>
      <c r="W997" s="31"/>
      <c r="X997" s="54" t="str">
        <f>IF(IMPORT[[#This Row],[b5]]="","",IMPORT[[#This Row],[b5]]-IMPORT[[#This Row],[a5]])</f>
        <v/>
      </c>
      <c r="Y997" s="50">
        <f ca="1">SUM(INDIRECT(IMPORT_VAR[TABLENAME]&amp;"[@a"&amp;$1:$1-1&amp;"]"),INDIRECT(IMPORT_VAR[TABLENAME]&amp;"[@c"&amp;$1:$1-1&amp;"]"))</f>
        <v>4</v>
      </c>
      <c r="Z997" s="51" t="s">
        <v>5716</v>
      </c>
      <c r="AA997" s="51" t="s">
        <v>5532</v>
      </c>
      <c r="AB997" s="51"/>
      <c r="AC997" s="51" t="str">
        <f>CONCATENATE(IMPORT[[#This Row],[1]]," ",IMPORT[[#This Row],[2]],IF(IMPORT[[#This Row],[3]]="","",CONCATENATE(" ",IMPORT[[#This Row],[3]])))</f>
        <v>NoteBook  A5-103</v>
      </c>
      <c r="AD997" s="51" t="str">
        <f>CONCATENATE("Import ",IMPORT[[#This Row],[Ket]])</f>
        <v>Import D10</v>
      </c>
      <c r="AE997" s="52">
        <v>120</v>
      </c>
      <c r="AF997" s="52" t="s">
        <v>5118</v>
      </c>
      <c r="AG997" s="52" t="s">
        <v>5780</v>
      </c>
      <c r="AH997" s="52">
        <f ca="1">IMPORT[[#This Row],[C]]</f>
        <v>4</v>
      </c>
      <c r="AI997" s="126" t="str">
        <f>CONCATENATE(IMPORT[[#This Row],[6]]," ",IMPORT[[#This Row],[7]])</f>
        <v>120 PCS</v>
      </c>
    </row>
    <row r="998" spans="1:35">
      <c r="A998" s="102">
        <v>996</v>
      </c>
      <c r="B998" s="39">
        <f ca="1">IF(IMPORT[[#This Row],[C]]&lt;1,"",ROW()-2)</f>
        <v>996</v>
      </c>
      <c r="C998" s="57" t="s">
        <v>5533</v>
      </c>
      <c r="D998" s="31" t="s">
        <v>5524</v>
      </c>
      <c r="E998" s="31">
        <v>120</v>
      </c>
      <c r="F998" s="39">
        <f ca="1">IMPORT[TT]</f>
        <v>6</v>
      </c>
      <c r="G998" s="31"/>
      <c r="H998" s="31" t="s">
        <v>5557</v>
      </c>
      <c r="I998" s="40">
        <v>6</v>
      </c>
      <c r="J998" s="31"/>
      <c r="K998" s="39" t="str">
        <f>IF(IMPORT[[#This Row],[b1]]="","",IMPORT[[#This Row],[b1]]-IMPORT[[#This Row],[a1]])</f>
        <v/>
      </c>
      <c r="L998" s="40">
        <f ca="1">SUM(INDIRECT(IMPORT_VAR[TABLENAME]&amp;"[@a"&amp;$1:$1-1&amp;"]"),INDIRECT(IMPORT_VAR[TABLENAME]&amp;"[@c"&amp;$1:$1-1&amp;"]"))</f>
        <v>6</v>
      </c>
      <c r="M998" s="31"/>
      <c r="N998" s="39" t="str">
        <f>IF(IMPORT[[#This Row],[b2]]="","",IMPORT[[#This Row],[b2]]-IMPORT[[#This Row],[a2]])</f>
        <v/>
      </c>
      <c r="O998" s="40">
        <f ca="1">SUM(INDIRECT(IMPORT_VAR[TABLENAME]&amp;"[@a"&amp;$1:$1-1&amp;"]"),INDIRECT(IMPORT_VAR[TABLENAME]&amp;"[@c"&amp;$1:$1-1&amp;"]"))</f>
        <v>6</v>
      </c>
      <c r="P998" s="33"/>
      <c r="Q998" s="41" t="str">
        <f>IF(IMPORT[[#This Row],[b3]]="","",IMPORT[[#This Row],[b3]]-IMPORT[[#This Row],[a3]])</f>
        <v/>
      </c>
      <c r="R998" s="40">
        <f ca="1">SUM(INDIRECT(IMPORT_VAR[TABLENAME]&amp;"[@a"&amp;$1:$1-1&amp;"]"),INDIRECT(IMPORT_VAR[TABLENAME]&amp;"[@c"&amp;$1:$1-1&amp;"]"))</f>
        <v>6</v>
      </c>
      <c r="S998" s="33"/>
      <c r="T998" s="41" t="str">
        <f>IF(IMPORT[[#This Row],[b4]]="","",IMPORT[[#This Row],[b4]]-IMPORT[[#This Row],[a4]])</f>
        <v/>
      </c>
      <c r="U998" s="40">
        <f ca="1">SUM(INDIRECT(IMPORT_VAR[TABLENAME]&amp;"[@a"&amp;$1:$1-1&amp;"]"),INDIRECT(IMPORT_VAR[TABLENAME]&amp;"[@c"&amp;$1:$1-1&amp;"]"))</f>
        <v>6</v>
      </c>
      <c r="V998" s="41"/>
      <c r="W998" s="31"/>
      <c r="X998" s="54" t="str">
        <f>IF(IMPORT[[#This Row],[b5]]="","",IMPORT[[#This Row],[b5]]-IMPORT[[#This Row],[a5]])</f>
        <v/>
      </c>
      <c r="Y998" s="50">
        <f ca="1">SUM(INDIRECT(IMPORT_VAR[TABLENAME]&amp;"[@a"&amp;$1:$1-1&amp;"]"),INDIRECT(IMPORT_VAR[TABLENAME]&amp;"[@c"&amp;$1:$1-1&amp;"]"))</f>
        <v>6</v>
      </c>
      <c r="Z998" s="51" t="s">
        <v>5716</v>
      </c>
      <c r="AA998" s="51" t="s">
        <v>5533</v>
      </c>
      <c r="AB998" s="51"/>
      <c r="AC998" s="51" t="str">
        <f>CONCATENATE(IMPORT[[#This Row],[1]]," ",IMPORT[[#This Row],[2]],IF(IMPORT[[#This Row],[3]]="","",CONCATENATE(" ",IMPORT[[#This Row],[3]])))</f>
        <v>NoteBook  A5-107</v>
      </c>
      <c r="AD998" s="51" t="str">
        <f>CONCATENATE("Import ",IMPORT[[#This Row],[Ket]])</f>
        <v>Import D10</v>
      </c>
      <c r="AE998" s="52">
        <v>120</v>
      </c>
      <c r="AF998" s="52" t="s">
        <v>5118</v>
      </c>
      <c r="AG998" s="52" t="s">
        <v>5780</v>
      </c>
      <c r="AH998" s="52">
        <f ca="1">IMPORT[[#This Row],[C]]</f>
        <v>6</v>
      </c>
      <c r="AI998" s="126" t="str">
        <f>CONCATENATE(IMPORT[[#This Row],[6]]," ",IMPORT[[#This Row],[7]])</f>
        <v>120 PCS</v>
      </c>
    </row>
    <row r="999" spans="1:35">
      <c r="A999" s="102">
        <v>997</v>
      </c>
      <c r="B999" s="39">
        <f ca="1">IF(IMPORT[[#This Row],[C]]&lt;1,"",ROW()-2)</f>
        <v>997</v>
      </c>
      <c r="C999" s="57" t="s">
        <v>5534</v>
      </c>
      <c r="D999" s="31" t="s">
        <v>5524</v>
      </c>
      <c r="E999" s="31">
        <v>120</v>
      </c>
      <c r="F999" s="39">
        <f ca="1">IMPORT[TT]</f>
        <v>7</v>
      </c>
      <c r="G999" s="31"/>
      <c r="H999" s="31" t="s">
        <v>5557</v>
      </c>
      <c r="I999" s="40">
        <v>7</v>
      </c>
      <c r="J999" s="31"/>
      <c r="K999" s="39" t="str">
        <f>IF(IMPORT[[#This Row],[b1]]="","",IMPORT[[#This Row],[b1]]-IMPORT[[#This Row],[a1]])</f>
        <v/>
      </c>
      <c r="L999" s="40">
        <f ca="1">SUM(INDIRECT(IMPORT_VAR[TABLENAME]&amp;"[@a"&amp;$1:$1-1&amp;"]"),INDIRECT(IMPORT_VAR[TABLENAME]&amp;"[@c"&amp;$1:$1-1&amp;"]"))</f>
        <v>7</v>
      </c>
      <c r="M999" s="31"/>
      <c r="N999" s="39" t="str">
        <f>IF(IMPORT[[#This Row],[b2]]="","",IMPORT[[#This Row],[b2]]-IMPORT[[#This Row],[a2]])</f>
        <v/>
      </c>
      <c r="O999" s="40">
        <f ca="1">SUM(INDIRECT(IMPORT_VAR[TABLENAME]&amp;"[@a"&amp;$1:$1-1&amp;"]"),INDIRECT(IMPORT_VAR[TABLENAME]&amp;"[@c"&amp;$1:$1-1&amp;"]"))</f>
        <v>7</v>
      </c>
      <c r="P999" s="33"/>
      <c r="Q999" s="41" t="str">
        <f>IF(IMPORT[[#This Row],[b3]]="","",IMPORT[[#This Row],[b3]]-IMPORT[[#This Row],[a3]])</f>
        <v/>
      </c>
      <c r="R999" s="40">
        <f ca="1">SUM(INDIRECT(IMPORT_VAR[TABLENAME]&amp;"[@a"&amp;$1:$1-1&amp;"]"),INDIRECT(IMPORT_VAR[TABLENAME]&amp;"[@c"&amp;$1:$1-1&amp;"]"))</f>
        <v>7</v>
      </c>
      <c r="S999" s="33"/>
      <c r="T999" s="41" t="str">
        <f>IF(IMPORT[[#This Row],[b4]]="","",IMPORT[[#This Row],[b4]]-IMPORT[[#This Row],[a4]])</f>
        <v/>
      </c>
      <c r="U999" s="40">
        <f ca="1">SUM(INDIRECT(IMPORT_VAR[TABLENAME]&amp;"[@a"&amp;$1:$1-1&amp;"]"),INDIRECT(IMPORT_VAR[TABLENAME]&amp;"[@c"&amp;$1:$1-1&amp;"]"))</f>
        <v>7</v>
      </c>
      <c r="V999" s="41"/>
      <c r="W999" s="31"/>
      <c r="X999" s="54" t="str">
        <f>IF(IMPORT[[#This Row],[b5]]="","",IMPORT[[#This Row],[b5]]-IMPORT[[#This Row],[a5]])</f>
        <v/>
      </c>
      <c r="Y999" s="50">
        <f ca="1">SUM(INDIRECT(IMPORT_VAR[TABLENAME]&amp;"[@a"&amp;$1:$1-1&amp;"]"),INDIRECT(IMPORT_VAR[TABLENAME]&amp;"[@c"&amp;$1:$1-1&amp;"]"))</f>
        <v>7</v>
      </c>
      <c r="Z999" s="51" t="s">
        <v>5716</v>
      </c>
      <c r="AA999" s="51" t="s">
        <v>5534</v>
      </c>
      <c r="AB999" s="51"/>
      <c r="AC999" s="51" t="str">
        <f>CONCATENATE(IMPORT[[#This Row],[1]]," ",IMPORT[[#This Row],[2]],IF(IMPORT[[#This Row],[3]]="","",CONCATENATE(" ",IMPORT[[#This Row],[3]])))</f>
        <v>NoteBook  A5-511</v>
      </c>
      <c r="AD999" s="51" t="str">
        <f>CONCATENATE("Import ",IMPORT[[#This Row],[Ket]])</f>
        <v>Import D10</v>
      </c>
      <c r="AE999" s="52">
        <v>120</v>
      </c>
      <c r="AF999" s="52" t="s">
        <v>5118</v>
      </c>
      <c r="AG999" s="52" t="s">
        <v>5780</v>
      </c>
      <c r="AH999" s="52">
        <f ca="1">IMPORT[[#This Row],[C]]</f>
        <v>7</v>
      </c>
      <c r="AI999" s="126" t="str">
        <f>CONCATENATE(IMPORT[[#This Row],[6]]," ",IMPORT[[#This Row],[7]])</f>
        <v>120 PCS</v>
      </c>
    </row>
    <row r="1000" spans="1:35">
      <c r="A1000" s="102">
        <v>998</v>
      </c>
      <c r="B1000" s="39">
        <f ca="1">IF(IMPORT[[#This Row],[C]]&lt;1,"",ROW()-2)</f>
        <v>998</v>
      </c>
      <c r="C1000" s="57" t="s">
        <v>5535</v>
      </c>
      <c r="D1000" s="31" t="s">
        <v>5524</v>
      </c>
      <c r="E1000" s="31">
        <v>120</v>
      </c>
      <c r="F1000" s="39">
        <f ca="1">IMPORT[TT]</f>
        <v>7</v>
      </c>
      <c r="G1000" s="31"/>
      <c r="H1000" s="31" t="s">
        <v>5557</v>
      </c>
      <c r="I1000" s="40">
        <v>7</v>
      </c>
      <c r="J1000" s="31"/>
      <c r="K1000" s="39" t="str">
        <f>IF(IMPORT[[#This Row],[b1]]="","",IMPORT[[#This Row],[b1]]-IMPORT[[#This Row],[a1]])</f>
        <v/>
      </c>
      <c r="L1000" s="40">
        <f ca="1">SUM(INDIRECT(IMPORT_VAR[TABLENAME]&amp;"[@a"&amp;$1:$1-1&amp;"]"),INDIRECT(IMPORT_VAR[TABLENAME]&amp;"[@c"&amp;$1:$1-1&amp;"]"))</f>
        <v>7</v>
      </c>
      <c r="M1000" s="31"/>
      <c r="N1000" s="39" t="str">
        <f>IF(IMPORT[[#This Row],[b2]]="","",IMPORT[[#This Row],[b2]]-IMPORT[[#This Row],[a2]])</f>
        <v/>
      </c>
      <c r="O1000" s="40">
        <f ca="1">SUM(INDIRECT(IMPORT_VAR[TABLENAME]&amp;"[@a"&amp;$1:$1-1&amp;"]"),INDIRECT(IMPORT_VAR[TABLENAME]&amp;"[@c"&amp;$1:$1-1&amp;"]"))</f>
        <v>7</v>
      </c>
      <c r="P1000" s="33"/>
      <c r="Q1000" s="41" t="str">
        <f>IF(IMPORT[[#This Row],[b3]]="","",IMPORT[[#This Row],[b3]]-IMPORT[[#This Row],[a3]])</f>
        <v/>
      </c>
      <c r="R1000" s="40">
        <f ca="1">SUM(INDIRECT(IMPORT_VAR[TABLENAME]&amp;"[@a"&amp;$1:$1-1&amp;"]"),INDIRECT(IMPORT_VAR[TABLENAME]&amp;"[@c"&amp;$1:$1-1&amp;"]"))</f>
        <v>7</v>
      </c>
      <c r="S1000" s="33"/>
      <c r="T1000" s="41" t="str">
        <f>IF(IMPORT[[#This Row],[b4]]="","",IMPORT[[#This Row],[b4]]-IMPORT[[#This Row],[a4]])</f>
        <v/>
      </c>
      <c r="U1000" s="40">
        <f ca="1">SUM(INDIRECT(IMPORT_VAR[TABLENAME]&amp;"[@a"&amp;$1:$1-1&amp;"]"),INDIRECT(IMPORT_VAR[TABLENAME]&amp;"[@c"&amp;$1:$1-1&amp;"]"))</f>
        <v>7</v>
      </c>
      <c r="V1000" s="41"/>
      <c r="W1000" s="31"/>
      <c r="X1000" s="54" t="str">
        <f>IF(IMPORT[[#This Row],[b5]]="","",IMPORT[[#This Row],[b5]]-IMPORT[[#This Row],[a5]])</f>
        <v/>
      </c>
      <c r="Y1000" s="50">
        <f ca="1">SUM(INDIRECT(IMPORT_VAR[TABLENAME]&amp;"[@a"&amp;$1:$1-1&amp;"]"),INDIRECT(IMPORT_VAR[TABLENAME]&amp;"[@c"&amp;$1:$1-1&amp;"]"))</f>
        <v>7</v>
      </c>
      <c r="Z1000" s="51" t="s">
        <v>5716</v>
      </c>
      <c r="AA1000" s="51" t="s">
        <v>5535</v>
      </c>
      <c r="AB1000" s="51"/>
      <c r="AC1000" s="51" t="str">
        <f>CONCATENATE(IMPORT[[#This Row],[1]]," ",IMPORT[[#This Row],[2]],IF(IMPORT[[#This Row],[3]]="","",CONCATENATE(" ",IMPORT[[#This Row],[3]])))</f>
        <v>NoteBook  A5-UN</v>
      </c>
      <c r="AD1000" s="51" t="str">
        <f>CONCATENATE("Import ",IMPORT[[#This Row],[Ket]])</f>
        <v>Import D10</v>
      </c>
      <c r="AE1000" s="52">
        <v>120</v>
      </c>
      <c r="AF1000" s="52" t="s">
        <v>5118</v>
      </c>
      <c r="AG1000" s="52" t="s">
        <v>5780</v>
      </c>
      <c r="AH1000" s="52">
        <f ca="1">IMPORT[[#This Row],[C]]</f>
        <v>7</v>
      </c>
      <c r="AI1000" s="126" t="str">
        <f>CONCATENATE(IMPORT[[#This Row],[6]]," ",IMPORT[[#This Row],[7]])</f>
        <v>120 PCS</v>
      </c>
    </row>
    <row r="1001" spans="1:35">
      <c r="A1001" s="102">
        <v>999</v>
      </c>
      <c r="B1001" s="42">
        <f ca="1">IF(IMPORT[[#This Row],[C]]&lt;1,"",ROW()-2)</f>
        <v>999</v>
      </c>
      <c r="C1001" s="113" t="s">
        <v>5559</v>
      </c>
      <c r="D1001" s="36" t="s">
        <v>5524</v>
      </c>
      <c r="E1001" s="36">
        <v>120</v>
      </c>
      <c r="F1001" s="42">
        <f ca="1">IMPORT[TT]</f>
        <v>6</v>
      </c>
      <c r="G1001" s="36"/>
      <c r="H1001" s="31" t="s">
        <v>5557</v>
      </c>
      <c r="I1001" s="43">
        <v>6</v>
      </c>
      <c r="J1001" s="31"/>
      <c r="K1001" s="42" t="str">
        <f>IF(IMPORT[[#This Row],[b1]]="","",IMPORT[[#This Row],[b1]]-IMPORT[[#This Row],[a1]])</f>
        <v/>
      </c>
      <c r="L1001" s="43">
        <f ca="1">SUM(INDIRECT(IMPORT_VAR[TABLENAME]&amp;"[@a"&amp;$1:$1-1&amp;"]"),INDIRECT(IMPORT_VAR[TABLENAME]&amp;"[@c"&amp;$1:$1-1&amp;"]"))</f>
        <v>6</v>
      </c>
      <c r="M1001" s="36"/>
      <c r="N1001" s="42" t="str">
        <f>IF(IMPORT[[#This Row],[b2]]="","",IMPORT[[#This Row],[b2]]-IMPORT[[#This Row],[a2]])</f>
        <v/>
      </c>
      <c r="O1001" s="43">
        <f ca="1">SUM(INDIRECT(IMPORT_VAR[TABLENAME]&amp;"[@a"&amp;$1:$1-1&amp;"]"),INDIRECT(IMPORT_VAR[TABLENAME]&amp;"[@c"&amp;$1:$1-1&amp;"]"))</f>
        <v>6</v>
      </c>
      <c r="P1001" s="38"/>
      <c r="Q1001" s="44" t="str">
        <f>IF(IMPORT[[#This Row],[b3]]="","",IMPORT[[#This Row],[b3]]-IMPORT[[#This Row],[a3]])</f>
        <v/>
      </c>
      <c r="R1001" s="43">
        <f ca="1">SUM(INDIRECT(IMPORT_VAR[TABLENAME]&amp;"[@a"&amp;$1:$1-1&amp;"]"),INDIRECT(IMPORT_VAR[TABLENAME]&amp;"[@c"&amp;$1:$1-1&amp;"]"))</f>
        <v>6</v>
      </c>
      <c r="S1001" s="38"/>
      <c r="T1001" s="44" t="str">
        <f>IF(IMPORT[[#This Row],[b4]]="","",IMPORT[[#This Row],[b4]]-IMPORT[[#This Row],[a4]])</f>
        <v/>
      </c>
      <c r="U1001" s="43">
        <f ca="1">SUM(INDIRECT(IMPORT_VAR[TABLENAME]&amp;"[@a"&amp;$1:$1-1&amp;"]"),INDIRECT(IMPORT_VAR[TABLENAME]&amp;"[@c"&amp;$1:$1-1&amp;"]"))</f>
        <v>6</v>
      </c>
      <c r="V1001" s="44"/>
      <c r="W1001" s="36"/>
      <c r="X1001" s="55" t="str">
        <f>IF(IMPORT[[#This Row],[b5]]="","",IMPORT[[#This Row],[b5]]-IMPORT[[#This Row],[a5]])</f>
        <v/>
      </c>
      <c r="Y1001" s="50">
        <f ca="1">SUM(INDIRECT(IMPORT_VAR[TABLENAME]&amp;"[@a"&amp;$1:$1-1&amp;"]"),INDIRECT(IMPORT_VAR[TABLENAME]&amp;"[@c"&amp;$1:$1-1&amp;"]"))</f>
        <v>6</v>
      </c>
      <c r="Z1001" s="51" t="s">
        <v>5716</v>
      </c>
      <c r="AA1001" s="51" t="s">
        <v>5559</v>
      </c>
      <c r="AB1001" s="51"/>
      <c r="AC1001" s="51" t="str">
        <f>CONCATENATE(IMPORT[[#This Row],[1]]," ",IMPORT[[#This Row],[2]],IF(IMPORT[[#This Row],[3]]="","",CONCATENATE(" ",IMPORT[[#This Row],[3]])))</f>
        <v>NoteBook  707-24</v>
      </c>
      <c r="AD1001" s="51" t="str">
        <f>CONCATENATE("Import ",IMPORT[[#This Row],[Ket]])</f>
        <v>Import D10</v>
      </c>
      <c r="AE1001" s="52">
        <v>120</v>
      </c>
      <c r="AF1001" s="52" t="s">
        <v>5118</v>
      </c>
      <c r="AG1001" s="52" t="s">
        <v>5780</v>
      </c>
      <c r="AH1001" s="52">
        <f ca="1">IMPORT[[#This Row],[C]]</f>
        <v>6</v>
      </c>
      <c r="AI1001" s="126" t="str">
        <f>CONCATENATE(IMPORT[[#This Row],[6]]," ",IMPORT[[#This Row],[7]])</f>
        <v>120 PCS</v>
      </c>
    </row>
    <row r="1002" spans="1:35">
      <c r="A1002" s="102">
        <v>1000</v>
      </c>
      <c r="B1002" s="39">
        <f ca="1">IF(IMPORT[[#This Row],[C]]&lt;1,"",ROW()-2)</f>
        <v>1000</v>
      </c>
      <c r="C1002" s="57" t="s">
        <v>5536</v>
      </c>
      <c r="D1002" s="31" t="s">
        <v>5524</v>
      </c>
      <c r="E1002" s="31">
        <v>120</v>
      </c>
      <c r="F1002" s="42">
        <f ca="1">IMPORT[TT]</f>
        <v>5</v>
      </c>
      <c r="G1002" s="31"/>
      <c r="H1002" s="31" t="s">
        <v>5557</v>
      </c>
      <c r="I1002" s="40">
        <v>5</v>
      </c>
      <c r="J1002" s="31"/>
      <c r="K1002" s="39" t="str">
        <f>IF(IMPORT[[#This Row],[b1]]="","",IMPORT[[#This Row],[b1]]-IMPORT[[#This Row],[a1]])</f>
        <v/>
      </c>
      <c r="L1002" s="40">
        <f ca="1">SUM(INDIRECT(IMPORT_VAR[TABLENAME]&amp;"[@a"&amp;$1:$1-1&amp;"]"),INDIRECT(IMPORT_VAR[TABLENAME]&amp;"[@c"&amp;$1:$1-1&amp;"]"))</f>
        <v>5</v>
      </c>
      <c r="M1002" s="31"/>
      <c r="N1002" s="39" t="str">
        <f>IF(IMPORT[[#This Row],[b2]]="","",IMPORT[[#This Row],[b2]]-IMPORT[[#This Row],[a2]])</f>
        <v/>
      </c>
      <c r="O1002" s="40">
        <f ca="1">SUM(INDIRECT(IMPORT_VAR[TABLENAME]&amp;"[@a"&amp;$1:$1-1&amp;"]"),INDIRECT(IMPORT_VAR[TABLENAME]&amp;"[@c"&amp;$1:$1-1&amp;"]"))</f>
        <v>5</v>
      </c>
      <c r="P1002" s="33"/>
      <c r="Q1002" s="41" t="str">
        <f>IF(IMPORT[[#This Row],[b3]]="","",IMPORT[[#This Row],[b3]]-IMPORT[[#This Row],[a3]])</f>
        <v/>
      </c>
      <c r="R1002" s="40">
        <f ca="1">SUM(INDIRECT(IMPORT_VAR[TABLENAME]&amp;"[@a"&amp;$1:$1-1&amp;"]"),INDIRECT(IMPORT_VAR[TABLENAME]&amp;"[@c"&amp;$1:$1-1&amp;"]"))</f>
        <v>5</v>
      </c>
      <c r="S1002" s="33"/>
      <c r="T1002" s="41" t="str">
        <f>IF(IMPORT[[#This Row],[b4]]="","",IMPORT[[#This Row],[b4]]-IMPORT[[#This Row],[a4]])</f>
        <v/>
      </c>
      <c r="U1002" s="40">
        <f ca="1">SUM(INDIRECT(IMPORT_VAR[TABLENAME]&amp;"[@a"&amp;$1:$1-1&amp;"]"),INDIRECT(IMPORT_VAR[TABLENAME]&amp;"[@c"&amp;$1:$1-1&amp;"]"))</f>
        <v>5</v>
      </c>
      <c r="V1002" s="41"/>
      <c r="W1002" s="31"/>
      <c r="X1002" s="54" t="str">
        <f>IF(IMPORT[[#This Row],[b5]]="","",IMPORT[[#This Row],[b5]]-IMPORT[[#This Row],[a5]])</f>
        <v/>
      </c>
      <c r="Y1002" s="50">
        <f ca="1">SUM(INDIRECT(IMPORT_VAR[TABLENAME]&amp;"[@a"&amp;$1:$1-1&amp;"]"),INDIRECT(IMPORT_VAR[TABLENAME]&amp;"[@c"&amp;$1:$1-1&amp;"]"))</f>
        <v>5</v>
      </c>
      <c r="Z1002" s="51" t="s">
        <v>5716</v>
      </c>
      <c r="AA1002" s="51" t="s">
        <v>5536</v>
      </c>
      <c r="AB1002" s="51"/>
      <c r="AC1002" s="51" t="str">
        <f>CONCATENATE(IMPORT[[#This Row],[1]]," ",IMPORT[[#This Row],[2]],IF(IMPORT[[#This Row],[3]]="","",CONCATENATE(" ",IMPORT[[#This Row],[3]])))</f>
        <v>NoteBook  707-45</v>
      </c>
      <c r="AD1002" s="51" t="str">
        <f>CONCATENATE("Import ",IMPORT[[#This Row],[Ket]])</f>
        <v>Import D10</v>
      </c>
      <c r="AE1002" s="52">
        <v>120</v>
      </c>
      <c r="AF1002" s="52" t="s">
        <v>5118</v>
      </c>
      <c r="AG1002" s="52" t="s">
        <v>5780</v>
      </c>
      <c r="AH1002" s="52">
        <f ca="1">IMPORT[[#This Row],[C]]</f>
        <v>5</v>
      </c>
      <c r="AI1002" s="126" t="str">
        <f>CONCATENATE(IMPORT[[#This Row],[6]]," ",IMPORT[[#This Row],[7]])</f>
        <v>120 PCS</v>
      </c>
    </row>
    <row r="1003" spans="1:35">
      <c r="A1003" s="102">
        <v>1001</v>
      </c>
      <c r="B1003" s="39">
        <f ca="1">IF(IMPORT[[#This Row],[C]]&lt;1,"",ROW()-2)</f>
        <v>1001</v>
      </c>
      <c r="C1003" s="57" t="s">
        <v>5537</v>
      </c>
      <c r="D1003" s="31" t="s">
        <v>5524</v>
      </c>
      <c r="E1003" s="31">
        <v>120</v>
      </c>
      <c r="F1003" s="42">
        <f ca="1">IMPORT[TT]</f>
        <v>7</v>
      </c>
      <c r="G1003" s="31"/>
      <c r="H1003" s="31" t="s">
        <v>5557</v>
      </c>
      <c r="I1003" s="40">
        <v>7</v>
      </c>
      <c r="J1003" s="31"/>
      <c r="K1003" s="39" t="str">
        <f>IF(IMPORT[[#This Row],[b1]]="","",IMPORT[[#This Row],[b1]]-IMPORT[[#This Row],[a1]])</f>
        <v/>
      </c>
      <c r="L1003" s="40">
        <f ca="1">SUM(INDIRECT(IMPORT_VAR[TABLENAME]&amp;"[@a"&amp;$1:$1-1&amp;"]"),INDIRECT(IMPORT_VAR[TABLENAME]&amp;"[@c"&amp;$1:$1-1&amp;"]"))</f>
        <v>7</v>
      </c>
      <c r="M1003" s="31"/>
      <c r="N1003" s="39" t="str">
        <f>IF(IMPORT[[#This Row],[b2]]="","",IMPORT[[#This Row],[b2]]-IMPORT[[#This Row],[a2]])</f>
        <v/>
      </c>
      <c r="O1003" s="40">
        <f ca="1">SUM(INDIRECT(IMPORT_VAR[TABLENAME]&amp;"[@a"&amp;$1:$1-1&amp;"]"),INDIRECT(IMPORT_VAR[TABLENAME]&amp;"[@c"&amp;$1:$1-1&amp;"]"))</f>
        <v>7</v>
      </c>
      <c r="P1003" s="33"/>
      <c r="Q1003" s="41" t="str">
        <f>IF(IMPORT[[#This Row],[b3]]="","",IMPORT[[#This Row],[b3]]-IMPORT[[#This Row],[a3]])</f>
        <v/>
      </c>
      <c r="R1003" s="40">
        <f ca="1">SUM(INDIRECT(IMPORT_VAR[TABLENAME]&amp;"[@a"&amp;$1:$1-1&amp;"]"),INDIRECT(IMPORT_VAR[TABLENAME]&amp;"[@c"&amp;$1:$1-1&amp;"]"))</f>
        <v>7</v>
      </c>
      <c r="S1003" s="33"/>
      <c r="T1003" s="41" t="str">
        <f>IF(IMPORT[[#This Row],[b4]]="","",IMPORT[[#This Row],[b4]]-IMPORT[[#This Row],[a4]])</f>
        <v/>
      </c>
      <c r="U1003" s="40">
        <f ca="1">SUM(INDIRECT(IMPORT_VAR[TABLENAME]&amp;"[@a"&amp;$1:$1-1&amp;"]"),INDIRECT(IMPORT_VAR[TABLENAME]&amp;"[@c"&amp;$1:$1-1&amp;"]"))</f>
        <v>7</v>
      </c>
      <c r="V1003" s="41"/>
      <c r="W1003" s="31"/>
      <c r="X1003" s="54" t="str">
        <f>IF(IMPORT[[#This Row],[b5]]="","",IMPORT[[#This Row],[b5]]-IMPORT[[#This Row],[a5]])</f>
        <v/>
      </c>
      <c r="Y1003" s="50">
        <f ca="1">SUM(INDIRECT(IMPORT_VAR[TABLENAME]&amp;"[@a"&amp;$1:$1-1&amp;"]"),INDIRECT(IMPORT_VAR[TABLENAME]&amp;"[@c"&amp;$1:$1-1&amp;"]"))</f>
        <v>7</v>
      </c>
      <c r="Z1003" s="51" t="s">
        <v>5716</v>
      </c>
      <c r="AA1003" s="51" t="s">
        <v>5537</v>
      </c>
      <c r="AB1003" s="51"/>
      <c r="AC1003" s="51" t="str">
        <f>CONCATENATE(IMPORT[[#This Row],[1]]," ",IMPORT[[#This Row],[2]],IF(IMPORT[[#This Row],[3]]="","",CONCATENATE(" ",IMPORT[[#This Row],[3]])))</f>
        <v>NoteBook  707-19</v>
      </c>
      <c r="AD1003" s="51" t="str">
        <f>CONCATENATE("Import ",IMPORT[[#This Row],[Ket]])</f>
        <v>Import D10</v>
      </c>
      <c r="AE1003" s="52">
        <v>120</v>
      </c>
      <c r="AF1003" s="52" t="s">
        <v>5118</v>
      </c>
      <c r="AG1003" s="52" t="s">
        <v>5780</v>
      </c>
      <c r="AH1003" s="52">
        <f ca="1">IMPORT[[#This Row],[C]]</f>
        <v>7</v>
      </c>
      <c r="AI1003" s="126" t="str">
        <f>CONCATENATE(IMPORT[[#This Row],[6]]," ",IMPORT[[#This Row],[7]])</f>
        <v>120 PCS</v>
      </c>
    </row>
    <row r="1004" spans="1:35">
      <c r="A1004" s="102">
        <v>1002</v>
      </c>
      <c r="B1004" s="39">
        <f ca="1">IF(IMPORT[[#This Row],[C]]&lt;1,"",ROW()-2)</f>
        <v>1002</v>
      </c>
      <c r="C1004" s="57" t="s">
        <v>3358</v>
      </c>
      <c r="D1004" s="31" t="s">
        <v>3055</v>
      </c>
      <c r="E1004" s="31">
        <v>360</v>
      </c>
      <c r="F1004" s="42">
        <f ca="1">IMPORT[TT]</f>
        <v>24</v>
      </c>
      <c r="G1004" s="31"/>
      <c r="H1004" s="31" t="s">
        <v>5557</v>
      </c>
      <c r="I1004" s="40">
        <v>24</v>
      </c>
      <c r="J1004" s="31"/>
      <c r="K1004" s="39" t="str">
        <f>IF(IMPORT[[#This Row],[b1]]="","",IMPORT[[#This Row],[b1]]-IMPORT[[#This Row],[a1]])</f>
        <v/>
      </c>
      <c r="L1004" s="40">
        <f ca="1">SUM(INDIRECT(IMPORT_VAR[TABLENAME]&amp;"[@a"&amp;$1:$1-1&amp;"]"),INDIRECT(IMPORT_VAR[TABLENAME]&amp;"[@c"&amp;$1:$1-1&amp;"]"))</f>
        <v>24</v>
      </c>
      <c r="M1004" s="31"/>
      <c r="N1004" s="39" t="str">
        <f>IF(IMPORT[[#This Row],[b2]]="","",IMPORT[[#This Row],[b2]]-IMPORT[[#This Row],[a2]])</f>
        <v/>
      </c>
      <c r="O1004" s="40">
        <f ca="1">SUM(INDIRECT(IMPORT_VAR[TABLENAME]&amp;"[@a"&amp;$1:$1-1&amp;"]"),INDIRECT(IMPORT_VAR[TABLENAME]&amp;"[@c"&amp;$1:$1-1&amp;"]"))</f>
        <v>24</v>
      </c>
      <c r="P1004" s="33"/>
      <c r="Q1004" s="41" t="str">
        <f>IF(IMPORT[[#This Row],[b3]]="","",IMPORT[[#This Row],[b3]]-IMPORT[[#This Row],[a3]])</f>
        <v/>
      </c>
      <c r="R1004" s="40">
        <f ca="1">SUM(INDIRECT(IMPORT_VAR[TABLENAME]&amp;"[@a"&amp;$1:$1-1&amp;"]"),INDIRECT(IMPORT_VAR[TABLENAME]&amp;"[@c"&amp;$1:$1-1&amp;"]"))</f>
        <v>24</v>
      </c>
      <c r="S1004" s="33"/>
      <c r="T1004" s="41" t="str">
        <f>IF(IMPORT[[#This Row],[b4]]="","",IMPORT[[#This Row],[b4]]-IMPORT[[#This Row],[a4]])</f>
        <v/>
      </c>
      <c r="U1004" s="40">
        <f ca="1">SUM(INDIRECT(IMPORT_VAR[TABLENAME]&amp;"[@a"&amp;$1:$1-1&amp;"]"),INDIRECT(IMPORT_VAR[TABLENAME]&amp;"[@c"&amp;$1:$1-1&amp;"]"))</f>
        <v>24</v>
      </c>
      <c r="V1004" s="41"/>
      <c r="W1004" s="31"/>
      <c r="X1004" s="54" t="str">
        <f>IF(IMPORT[[#This Row],[b5]]="","",IMPORT[[#This Row],[b5]]-IMPORT[[#This Row],[a5]])</f>
        <v/>
      </c>
      <c r="Y1004" s="50">
        <f ca="1">SUM(INDIRECT(IMPORT_VAR[TABLENAME]&amp;"[@a"&amp;$1:$1-1&amp;"]"),INDIRECT(IMPORT_VAR[TABLENAME]&amp;"[@c"&amp;$1:$1-1&amp;"]"))</f>
        <v>24</v>
      </c>
      <c r="Z1004" s="51" t="s">
        <v>3055</v>
      </c>
      <c r="AA1004" s="51" t="s">
        <v>3358</v>
      </c>
      <c r="AB1004" s="51"/>
      <c r="AC1004" s="51" t="str">
        <f>CONCATENATE(IMPORT[[#This Row],[1]]," ",IMPORT[[#This Row],[2]],IF(IMPORT[[#This Row],[3]]="","",CONCATENATE(" ",IMPORT[[#This Row],[3]])))</f>
        <v>Study Board 8025</v>
      </c>
      <c r="AD1004" s="51" t="str">
        <f>CONCATENATE("Import ",IMPORT[[#This Row],[Ket]])</f>
        <v>Import D10</v>
      </c>
      <c r="AE1004" s="52">
        <v>360</v>
      </c>
      <c r="AF1004" s="52" t="s">
        <v>5118</v>
      </c>
      <c r="AG1004" s="52" t="s">
        <v>5780</v>
      </c>
      <c r="AH1004" s="52">
        <f ca="1">IMPORT[[#This Row],[C]]</f>
        <v>24</v>
      </c>
      <c r="AI1004" s="126" t="str">
        <f>CONCATENATE(IMPORT[[#This Row],[6]]," ",IMPORT[[#This Row],[7]])</f>
        <v>360 PCS</v>
      </c>
    </row>
    <row r="1005" spans="1:35">
      <c r="A1005" s="102">
        <v>1003</v>
      </c>
      <c r="B1005" s="39">
        <f ca="1">IF(IMPORT[[#This Row],[C]]&lt;1,"",ROW()-2)</f>
        <v>1003</v>
      </c>
      <c r="C1005" s="57" t="s">
        <v>5538</v>
      </c>
      <c r="D1005" s="31" t="s">
        <v>3055</v>
      </c>
      <c r="E1005" s="31">
        <v>144</v>
      </c>
      <c r="F1005" s="42">
        <f ca="1">IMPORT[TT]</f>
        <v>16</v>
      </c>
      <c r="G1005" s="31"/>
      <c r="H1005" s="31" t="s">
        <v>5557</v>
      </c>
      <c r="I1005" s="40">
        <v>16</v>
      </c>
      <c r="J1005" s="31"/>
      <c r="K1005" s="39" t="str">
        <f>IF(IMPORT[[#This Row],[b1]]="","",IMPORT[[#This Row],[b1]]-IMPORT[[#This Row],[a1]])</f>
        <v/>
      </c>
      <c r="L1005" s="40">
        <f ca="1">SUM(INDIRECT(IMPORT_VAR[TABLENAME]&amp;"[@a"&amp;$1:$1-1&amp;"]"),INDIRECT(IMPORT_VAR[TABLENAME]&amp;"[@c"&amp;$1:$1-1&amp;"]"))</f>
        <v>16</v>
      </c>
      <c r="M1005" s="31"/>
      <c r="N1005" s="39" t="str">
        <f>IF(IMPORT[[#This Row],[b2]]="","",IMPORT[[#This Row],[b2]]-IMPORT[[#This Row],[a2]])</f>
        <v/>
      </c>
      <c r="O1005" s="40">
        <f ca="1">SUM(INDIRECT(IMPORT_VAR[TABLENAME]&amp;"[@a"&amp;$1:$1-1&amp;"]"),INDIRECT(IMPORT_VAR[TABLENAME]&amp;"[@c"&amp;$1:$1-1&amp;"]"))</f>
        <v>16</v>
      </c>
      <c r="P1005" s="33"/>
      <c r="Q1005" s="41" t="str">
        <f>IF(IMPORT[[#This Row],[b3]]="","",IMPORT[[#This Row],[b3]]-IMPORT[[#This Row],[a3]])</f>
        <v/>
      </c>
      <c r="R1005" s="40">
        <f ca="1">SUM(INDIRECT(IMPORT_VAR[TABLENAME]&amp;"[@a"&amp;$1:$1-1&amp;"]"),INDIRECT(IMPORT_VAR[TABLENAME]&amp;"[@c"&amp;$1:$1-1&amp;"]"))</f>
        <v>16</v>
      </c>
      <c r="S1005" s="33"/>
      <c r="T1005" s="41" t="str">
        <f>IF(IMPORT[[#This Row],[b4]]="","",IMPORT[[#This Row],[b4]]-IMPORT[[#This Row],[a4]])</f>
        <v/>
      </c>
      <c r="U1005" s="40">
        <f ca="1">SUM(INDIRECT(IMPORT_VAR[TABLENAME]&amp;"[@a"&amp;$1:$1-1&amp;"]"),INDIRECT(IMPORT_VAR[TABLENAME]&amp;"[@c"&amp;$1:$1-1&amp;"]"))</f>
        <v>16</v>
      </c>
      <c r="V1005" s="41"/>
      <c r="W1005" s="31"/>
      <c r="X1005" s="54" t="str">
        <f>IF(IMPORT[[#This Row],[b5]]="","",IMPORT[[#This Row],[b5]]-IMPORT[[#This Row],[a5]])</f>
        <v/>
      </c>
      <c r="Y1005" s="50">
        <f ca="1">SUM(INDIRECT(IMPORT_VAR[TABLENAME]&amp;"[@a"&amp;$1:$1-1&amp;"]"),INDIRECT(IMPORT_VAR[TABLENAME]&amp;"[@c"&amp;$1:$1-1&amp;"]"))</f>
        <v>16</v>
      </c>
      <c r="Z1005" s="51" t="s">
        <v>3055</v>
      </c>
      <c r="AA1005" s="51" t="s">
        <v>5538</v>
      </c>
      <c r="AB1005" s="51"/>
      <c r="AC1005" s="51" t="str">
        <f>CONCATENATE(IMPORT[[#This Row],[1]]," ",IMPORT[[#This Row],[2]],IF(IMPORT[[#This Row],[3]]="","",CONCATENATE(" ",IMPORT[[#This Row],[3]])))</f>
        <v>Study Board 8022</v>
      </c>
      <c r="AD1005" s="51" t="str">
        <f>CONCATENATE("Import ",IMPORT[[#This Row],[Ket]])</f>
        <v>Import D10</v>
      </c>
      <c r="AE1005" s="52">
        <v>144</v>
      </c>
      <c r="AF1005" s="52" t="s">
        <v>5118</v>
      </c>
      <c r="AG1005" s="52" t="s">
        <v>5780</v>
      </c>
      <c r="AH1005" s="52">
        <f ca="1">IMPORT[[#This Row],[C]]</f>
        <v>16</v>
      </c>
      <c r="AI1005" s="126" t="str">
        <f>CONCATENATE(IMPORT[[#This Row],[6]]," ",IMPORT[[#This Row],[7]])</f>
        <v>144 PCS</v>
      </c>
    </row>
    <row r="1006" spans="1:35">
      <c r="A1006" s="102">
        <v>1004</v>
      </c>
      <c r="B1006" s="39" t="str">
        <f ca="1">IF(IMPORT[[#This Row],[C]]&lt;1,"",ROW()-2)</f>
        <v/>
      </c>
      <c r="C1006" s="57" t="s">
        <v>3979</v>
      </c>
      <c r="D1006" s="31" t="s">
        <v>2953</v>
      </c>
      <c r="E1006" s="31">
        <v>5000</v>
      </c>
      <c r="F1006" s="42">
        <f ca="1">IMPORT[TT]</f>
        <v>0</v>
      </c>
      <c r="G1006" s="31" t="s">
        <v>5632</v>
      </c>
      <c r="H1006" s="31" t="s">
        <v>5557</v>
      </c>
      <c r="I1006" s="40">
        <v>0</v>
      </c>
      <c r="J1006" s="31"/>
      <c r="K1006" s="39" t="str">
        <f>IF(IMPORT[[#This Row],[b1]]="","",IMPORT[[#This Row],[b1]]-IMPORT[[#This Row],[a1]])</f>
        <v/>
      </c>
      <c r="L1006" s="40">
        <f ca="1">SUM(INDIRECT(IMPORT_VAR[TABLENAME]&amp;"[@a"&amp;$1:$1-1&amp;"]"),INDIRECT(IMPORT_VAR[TABLENAME]&amp;"[@c"&amp;$1:$1-1&amp;"]"))</f>
        <v>0</v>
      </c>
      <c r="M1006" s="31"/>
      <c r="N1006" s="39" t="str">
        <f>IF(IMPORT[[#This Row],[b2]]="","",IMPORT[[#This Row],[b2]]-IMPORT[[#This Row],[a2]])</f>
        <v/>
      </c>
      <c r="O1006" s="40">
        <f ca="1">SUM(INDIRECT(IMPORT_VAR[TABLENAME]&amp;"[@a"&amp;$1:$1-1&amp;"]"),INDIRECT(IMPORT_VAR[TABLENAME]&amp;"[@c"&amp;$1:$1-1&amp;"]"))</f>
        <v>0</v>
      </c>
      <c r="P1006" s="33"/>
      <c r="Q1006" s="41" t="str">
        <f>IF(IMPORT[[#This Row],[b3]]="","",IMPORT[[#This Row],[b3]]-IMPORT[[#This Row],[a3]])</f>
        <v/>
      </c>
      <c r="R1006" s="40">
        <f ca="1">SUM(INDIRECT(IMPORT_VAR[TABLENAME]&amp;"[@a"&amp;$1:$1-1&amp;"]"),INDIRECT(IMPORT_VAR[TABLENAME]&amp;"[@c"&amp;$1:$1-1&amp;"]"))</f>
        <v>0</v>
      </c>
      <c r="S1006" s="33"/>
      <c r="T1006" s="41" t="str">
        <f>IF(IMPORT[[#This Row],[b4]]="","",IMPORT[[#This Row],[b4]]-IMPORT[[#This Row],[a4]])</f>
        <v/>
      </c>
      <c r="U1006" s="40">
        <f ca="1">SUM(INDIRECT(IMPORT_VAR[TABLENAME]&amp;"[@a"&amp;$1:$1-1&amp;"]"),INDIRECT(IMPORT_VAR[TABLENAME]&amp;"[@c"&amp;$1:$1-1&amp;"]"))</f>
        <v>0</v>
      </c>
      <c r="V1006" s="41"/>
      <c r="W1006" s="31"/>
      <c r="X1006" s="54" t="str">
        <f>IF(IMPORT[[#This Row],[b5]]="","",IMPORT[[#This Row],[b5]]-IMPORT[[#This Row],[a5]])</f>
        <v/>
      </c>
      <c r="Y1006" s="50">
        <f ca="1">SUM(INDIRECT(IMPORT_VAR[TABLENAME]&amp;"[@a"&amp;$1:$1-1&amp;"]"),INDIRECT(IMPORT_VAR[TABLENAME]&amp;"[@c"&amp;$1:$1-1&amp;"]"))</f>
        <v>0</v>
      </c>
      <c r="Z1006" s="51" t="s">
        <v>5664</v>
      </c>
      <c r="AA1006" s="51" t="s">
        <v>3979</v>
      </c>
      <c r="AB1006" s="51"/>
      <c r="AC1006" s="51" t="str">
        <f>CONCATENATE(IMPORT[[#This Row],[1]]," ",IMPORT[[#This Row],[2]],IF(IMPORT[[#This Row],[3]]="","",CONCATENATE(" ",IMPORT[[#This Row],[3]])))</f>
        <v>Clip 1.0SLG</v>
      </c>
      <c r="AD1006" s="51" t="str">
        <f>CONCATENATE("Import ",IMPORT[[#This Row],[Ket]])</f>
        <v>Import D10</v>
      </c>
      <c r="AE1006" s="52">
        <v>5000</v>
      </c>
      <c r="AF1006" s="52" t="s">
        <v>5118</v>
      </c>
      <c r="AG1006" s="52" t="s">
        <v>5780</v>
      </c>
      <c r="AH1006" s="52">
        <f ca="1">IMPORT[[#This Row],[C]]</f>
        <v>0</v>
      </c>
      <c r="AI1006" s="126" t="str">
        <f>CONCATENATE(IMPORT[[#This Row],[6]]," ",IMPORT[[#This Row],[7]])</f>
        <v>5000 PCS</v>
      </c>
    </row>
    <row r="1007" spans="1:35">
      <c r="A1007" s="102">
        <v>1005</v>
      </c>
      <c r="B1007" s="39">
        <f ca="1">IF(IMPORT[[#This Row],[C]]&lt;1,"",ROW()-2)</f>
        <v>1005</v>
      </c>
      <c r="C1007" s="57" t="s">
        <v>3293</v>
      </c>
      <c r="D1007" s="31" t="s">
        <v>4190</v>
      </c>
      <c r="E1007" s="31">
        <v>50</v>
      </c>
      <c r="F1007" s="42">
        <f ca="1">IMPORT[TT]</f>
        <v>103</v>
      </c>
      <c r="G1007" s="31"/>
      <c r="H1007" s="31" t="s">
        <v>5557</v>
      </c>
      <c r="I1007" s="40">
        <v>103</v>
      </c>
      <c r="J1007" s="31"/>
      <c r="K1007" s="39" t="str">
        <f>IF(IMPORT[[#This Row],[b1]]="","",IMPORT[[#This Row],[b1]]-IMPORT[[#This Row],[a1]])</f>
        <v/>
      </c>
      <c r="L1007" s="40">
        <f ca="1">SUM(INDIRECT(IMPORT_VAR[TABLENAME]&amp;"[@a"&amp;$1:$1-1&amp;"]"),INDIRECT(IMPORT_VAR[TABLENAME]&amp;"[@c"&amp;$1:$1-1&amp;"]"))</f>
        <v>103</v>
      </c>
      <c r="M1007" s="31"/>
      <c r="N1007" s="39" t="str">
        <f>IF(IMPORT[[#This Row],[b2]]="","",IMPORT[[#This Row],[b2]]-IMPORT[[#This Row],[a2]])</f>
        <v/>
      </c>
      <c r="O1007" s="40">
        <f ca="1">SUM(INDIRECT(IMPORT_VAR[TABLENAME]&amp;"[@a"&amp;$1:$1-1&amp;"]"),INDIRECT(IMPORT_VAR[TABLENAME]&amp;"[@c"&amp;$1:$1-1&amp;"]"))</f>
        <v>103</v>
      </c>
      <c r="P1007" s="33"/>
      <c r="Q1007" s="41" t="str">
        <f>IF(IMPORT[[#This Row],[b3]]="","",IMPORT[[#This Row],[b3]]-IMPORT[[#This Row],[a3]])</f>
        <v/>
      </c>
      <c r="R1007" s="40">
        <f ca="1">SUM(INDIRECT(IMPORT_VAR[TABLENAME]&amp;"[@a"&amp;$1:$1-1&amp;"]"),INDIRECT(IMPORT_VAR[TABLENAME]&amp;"[@c"&amp;$1:$1-1&amp;"]"))</f>
        <v>103</v>
      </c>
      <c r="S1007" s="33"/>
      <c r="T1007" s="41" t="str">
        <f>IF(IMPORT[[#This Row],[b4]]="","",IMPORT[[#This Row],[b4]]-IMPORT[[#This Row],[a4]])</f>
        <v/>
      </c>
      <c r="U1007" s="40">
        <f ca="1">SUM(INDIRECT(IMPORT_VAR[TABLENAME]&amp;"[@a"&amp;$1:$1-1&amp;"]"),INDIRECT(IMPORT_VAR[TABLENAME]&amp;"[@c"&amp;$1:$1-1&amp;"]"))</f>
        <v>103</v>
      </c>
      <c r="V1007" s="41"/>
      <c r="W1007" s="31"/>
      <c r="X1007" s="54" t="str">
        <f>IF(IMPORT[[#This Row],[b5]]="","",IMPORT[[#This Row],[b5]]-IMPORT[[#This Row],[a5]])</f>
        <v/>
      </c>
      <c r="Y1007" s="50">
        <f ca="1">SUM(INDIRECT(IMPORT_VAR[TABLENAME]&amp;"[@a"&amp;$1:$1-1&amp;"]"),INDIRECT(IMPORT_VAR[TABLENAME]&amp;"[@c"&amp;$1:$1-1&amp;"]"))</f>
        <v>103</v>
      </c>
      <c r="Z1007" s="51" t="s">
        <v>4190</v>
      </c>
      <c r="AA1007" s="51" t="s">
        <v>3293</v>
      </c>
      <c r="AB1007" s="51" t="s">
        <v>5720</v>
      </c>
      <c r="AC1007" s="51" t="str">
        <f>CONCATENATE(IMPORT[[#This Row],[1]]," ",IMPORT[[#This Row],[2]],IF(IMPORT[[#This Row],[3]]="","",CONCATENATE(" ",IMPORT[[#This Row],[3]])))</f>
        <v>Staples 13/8 (Isi)</v>
      </c>
      <c r="AD1007" s="51" t="str">
        <f>CONCATENATE("Import ",IMPORT[[#This Row],[Ket]])</f>
        <v>Import D10</v>
      </c>
      <c r="AE1007" s="52">
        <v>50</v>
      </c>
      <c r="AF1007" s="52" t="s">
        <v>5118</v>
      </c>
      <c r="AG1007" s="52" t="s">
        <v>5780</v>
      </c>
      <c r="AH1007" s="52">
        <f ca="1">IMPORT[[#This Row],[C]]</f>
        <v>103</v>
      </c>
      <c r="AI1007" s="126" t="str">
        <f>CONCATENATE(IMPORT[[#This Row],[6]]," ",IMPORT[[#This Row],[7]])</f>
        <v>50 PCS</v>
      </c>
    </row>
    <row r="1008" spans="1:35">
      <c r="A1008" s="102">
        <v>1006</v>
      </c>
      <c r="B1008" s="39">
        <f ca="1">IF(IMPORT[[#This Row],[C]]&lt;1,"",ROW()-2)</f>
        <v>1006</v>
      </c>
      <c r="C1008" s="57" t="s">
        <v>5539</v>
      </c>
      <c r="D1008" s="31" t="s">
        <v>2835</v>
      </c>
      <c r="E1008" s="31">
        <v>144</v>
      </c>
      <c r="F1008" s="42">
        <f ca="1">IMPORT[TT]</f>
        <v>17</v>
      </c>
      <c r="G1008" s="31"/>
      <c r="H1008" s="31" t="s">
        <v>5557</v>
      </c>
      <c r="I1008" s="40">
        <v>17</v>
      </c>
      <c r="J1008" s="31"/>
      <c r="K1008" s="39" t="str">
        <f>IF(IMPORT[[#This Row],[b1]]="","",IMPORT[[#This Row],[b1]]-IMPORT[[#This Row],[a1]])</f>
        <v/>
      </c>
      <c r="L1008" s="40">
        <f ca="1">SUM(INDIRECT(IMPORT_VAR[TABLENAME]&amp;"[@a"&amp;$1:$1-1&amp;"]"),INDIRECT(IMPORT_VAR[TABLENAME]&amp;"[@c"&amp;$1:$1-1&amp;"]"))</f>
        <v>17</v>
      </c>
      <c r="M1008" s="31"/>
      <c r="N1008" s="39" t="str">
        <f>IF(IMPORT[[#This Row],[b2]]="","",IMPORT[[#This Row],[b2]]-IMPORT[[#This Row],[a2]])</f>
        <v/>
      </c>
      <c r="O1008" s="40">
        <f ca="1">SUM(INDIRECT(IMPORT_VAR[TABLENAME]&amp;"[@a"&amp;$1:$1-1&amp;"]"),INDIRECT(IMPORT_VAR[TABLENAME]&amp;"[@c"&amp;$1:$1-1&amp;"]"))</f>
        <v>17</v>
      </c>
      <c r="P1008" s="33"/>
      <c r="Q1008" s="41" t="str">
        <f>IF(IMPORT[[#This Row],[b3]]="","",IMPORT[[#This Row],[b3]]-IMPORT[[#This Row],[a3]])</f>
        <v/>
      </c>
      <c r="R1008" s="40">
        <f ca="1">SUM(INDIRECT(IMPORT_VAR[TABLENAME]&amp;"[@a"&amp;$1:$1-1&amp;"]"),INDIRECT(IMPORT_VAR[TABLENAME]&amp;"[@c"&amp;$1:$1-1&amp;"]"))</f>
        <v>17</v>
      </c>
      <c r="S1008" s="33"/>
      <c r="T1008" s="41" t="str">
        <f>IF(IMPORT[[#This Row],[b4]]="","",IMPORT[[#This Row],[b4]]-IMPORT[[#This Row],[a4]])</f>
        <v/>
      </c>
      <c r="U1008" s="40">
        <f ca="1">SUM(INDIRECT(IMPORT_VAR[TABLENAME]&amp;"[@a"&amp;$1:$1-1&amp;"]"),INDIRECT(IMPORT_VAR[TABLENAME]&amp;"[@c"&amp;$1:$1-1&amp;"]"))</f>
        <v>17</v>
      </c>
      <c r="V1008" s="41"/>
      <c r="W1008" s="31"/>
      <c r="X1008" s="54" t="str">
        <f>IF(IMPORT[[#This Row],[b5]]="","",IMPORT[[#This Row],[b5]]-IMPORT[[#This Row],[a5]])</f>
        <v/>
      </c>
      <c r="Y1008" s="50">
        <f ca="1">SUM(INDIRECT(IMPORT_VAR[TABLENAME]&amp;"[@a"&amp;$1:$1-1&amp;"]"),INDIRECT(IMPORT_VAR[TABLENAME]&amp;"[@c"&amp;$1:$1-1&amp;"]"))</f>
        <v>17</v>
      </c>
      <c r="Z1008" s="51" t="s">
        <v>5707</v>
      </c>
      <c r="AA1008" s="51" t="s">
        <v>5539</v>
      </c>
      <c r="AB1008" s="52"/>
      <c r="AC1008" s="52" t="str">
        <f>CONCATENATE(IMPORT[[#This Row],[1]]," ",IMPORT[[#This Row],[2]],IF(IMPORT[[#This Row],[3]]="","",CONCATENATE(" ",IMPORT[[#This Row],[3]])))</f>
        <v>Pensil Case S-300</v>
      </c>
      <c r="AD1008" s="52" t="str">
        <f>CONCATENATE("Import ",IMPORT[[#This Row],[Ket]])</f>
        <v>Import D10</v>
      </c>
      <c r="AE1008" s="52">
        <v>144</v>
      </c>
      <c r="AF1008" s="52" t="s">
        <v>5118</v>
      </c>
      <c r="AG1008" s="52" t="s">
        <v>5780</v>
      </c>
      <c r="AH1008" s="52">
        <f ca="1">IMPORT[[#This Row],[C]]</f>
        <v>17</v>
      </c>
      <c r="AI1008" s="126" t="str">
        <f>CONCATENATE(IMPORT[[#This Row],[6]]," ",IMPORT[[#This Row],[7]])</f>
        <v>144 PCS</v>
      </c>
    </row>
    <row r="1009" spans="1:35">
      <c r="A1009" s="102">
        <v>1007</v>
      </c>
      <c r="B1009" s="39">
        <f ca="1">IF(IMPORT[[#This Row],[C]]&lt;1,"",ROW()-2)</f>
        <v>1007</v>
      </c>
      <c r="C1009" s="57" t="s">
        <v>5540</v>
      </c>
      <c r="D1009" s="31" t="s">
        <v>2835</v>
      </c>
      <c r="E1009" s="31">
        <v>192</v>
      </c>
      <c r="F1009" s="42">
        <f ca="1">IMPORT[TT]</f>
        <v>17</v>
      </c>
      <c r="G1009" s="31"/>
      <c r="H1009" s="31" t="s">
        <v>5557</v>
      </c>
      <c r="I1009" s="40">
        <v>17</v>
      </c>
      <c r="J1009" s="31"/>
      <c r="K1009" s="39" t="str">
        <f>IF(IMPORT[[#This Row],[b1]]="","",IMPORT[[#This Row],[b1]]-IMPORT[[#This Row],[a1]])</f>
        <v/>
      </c>
      <c r="L1009" s="40">
        <f ca="1">SUM(INDIRECT(IMPORT_VAR[TABLENAME]&amp;"[@a"&amp;$1:$1-1&amp;"]"),INDIRECT(IMPORT_VAR[TABLENAME]&amp;"[@c"&amp;$1:$1-1&amp;"]"))</f>
        <v>17</v>
      </c>
      <c r="M1009" s="31"/>
      <c r="N1009" s="39" t="str">
        <f>IF(IMPORT[[#This Row],[b2]]="","",IMPORT[[#This Row],[b2]]-IMPORT[[#This Row],[a2]])</f>
        <v/>
      </c>
      <c r="O1009" s="40">
        <f ca="1">SUM(INDIRECT(IMPORT_VAR[TABLENAME]&amp;"[@a"&amp;$1:$1-1&amp;"]"),INDIRECT(IMPORT_VAR[TABLENAME]&amp;"[@c"&amp;$1:$1-1&amp;"]"))</f>
        <v>17</v>
      </c>
      <c r="P1009" s="33"/>
      <c r="Q1009" s="41" t="str">
        <f>IF(IMPORT[[#This Row],[b3]]="","",IMPORT[[#This Row],[b3]]-IMPORT[[#This Row],[a3]])</f>
        <v/>
      </c>
      <c r="R1009" s="40">
        <f ca="1">SUM(INDIRECT(IMPORT_VAR[TABLENAME]&amp;"[@a"&amp;$1:$1-1&amp;"]"),INDIRECT(IMPORT_VAR[TABLENAME]&amp;"[@c"&amp;$1:$1-1&amp;"]"))</f>
        <v>17</v>
      </c>
      <c r="S1009" s="33"/>
      <c r="T1009" s="41" t="str">
        <f>IF(IMPORT[[#This Row],[b4]]="","",IMPORT[[#This Row],[b4]]-IMPORT[[#This Row],[a4]])</f>
        <v/>
      </c>
      <c r="U1009" s="40">
        <f ca="1">SUM(INDIRECT(IMPORT_VAR[TABLENAME]&amp;"[@a"&amp;$1:$1-1&amp;"]"),INDIRECT(IMPORT_VAR[TABLENAME]&amp;"[@c"&amp;$1:$1-1&amp;"]"))</f>
        <v>17</v>
      </c>
      <c r="V1009" s="41"/>
      <c r="W1009" s="31"/>
      <c r="X1009" s="54" t="str">
        <f>IF(IMPORT[[#This Row],[b5]]="","",IMPORT[[#This Row],[b5]]-IMPORT[[#This Row],[a5]])</f>
        <v/>
      </c>
      <c r="Y1009" s="50">
        <f ca="1">SUM(INDIRECT(IMPORT_VAR[TABLENAME]&amp;"[@a"&amp;$1:$1-1&amp;"]"),INDIRECT(IMPORT_VAR[TABLENAME]&amp;"[@c"&amp;$1:$1-1&amp;"]"))</f>
        <v>17</v>
      </c>
      <c r="Z1009" s="51" t="s">
        <v>5707</v>
      </c>
      <c r="AA1009" s="51" t="s">
        <v>5540</v>
      </c>
      <c r="AB1009" s="51"/>
      <c r="AC1009" s="51" t="str">
        <f>CONCATENATE(IMPORT[[#This Row],[1]]," ",IMPORT[[#This Row],[2]],IF(IMPORT[[#This Row],[3]]="","",CONCATENATE(" ",IMPORT[[#This Row],[3]])))</f>
        <v>Pensil Case A-777</v>
      </c>
      <c r="AD1009" s="51" t="str">
        <f>CONCATENATE("Import ",IMPORT[[#This Row],[Ket]])</f>
        <v>Import D10</v>
      </c>
      <c r="AE1009" s="52">
        <v>192</v>
      </c>
      <c r="AF1009" s="52" t="s">
        <v>5118</v>
      </c>
      <c r="AG1009" s="52" t="s">
        <v>5780</v>
      </c>
      <c r="AH1009" s="52">
        <f ca="1">IMPORT[[#This Row],[C]]</f>
        <v>17</v>
      </c>
      <c r="AI1009" s="126" t="str">
        <f>CONCATENATE(IMPORT[[#This Row],[6]]," ",IMPORT[[#This Row],[7]])</f>
        <v>192 PCS</v>
      </c>
    </row>
    <row r="1010" spans="1:35">
      <c r="A1010" s="102">
        <v>1008</v>
      </c>
      <c r="B1010" s="39">
        <f ca="1">IF(IMPORT[[#This Row],[C]]&lt;1,"",ROW()-2)</f>
        <v>1008</v>
      </c>
      <c r="C1010" s="57" t="s">
        <v>5541</v>
      </c>
      <c r="D1010" s="31" t="s">
        <v>7289</v>
      </c>
      <c r="E1010" s="31">
        <v>144</v>
      </c>
      <c r="F1010" s="42">
        <f ca="1">IMPORT[TT]</f>
        <v>19</v>
      </c>
      <c r="G1010" s="31"/>
      <c r="H1010" s="31" t="s">
        <v>5557</v>
      </c>
      <c r="I1010" s="40">
        <v>19</v>
      </c>
      <c r="J1010" s="31"/>
      <c r="K1010" s="39" t="str">
        <f>IF(IMPORT[[#This Row],[b1]]="","",IMPORT[[#This Row],[b1]]-IMPORT[[#This Row],[a1]])</f>
        <v/>
      </c>
      <c r="L1010" s="40">
        <f ca="1">SUM(INDIRECT(IMPORT_VAR[TABLENAME]&amp;"[@a"&amp;$1:$1-1&amp;"]"),INDIRECT(IMPORT_VAR[TABLENAME]&amp;"[@c"&amp;$1:$1-1&amp;"]"))</f>
        <v>19</v>
      </c>
      <c r="M1010" s="31"/>
      <c r="N1010" s="39" t="str">
        <f>IF(IMPORT[[#This Row],[b2]]="","",IMPORT[[#This Row],[b2]]-IMPORT[[#This Row],[a2]])</f>
        <v/>
      </c>
      <c r="O1010" s="40">
        <f ca="1">SUM(INDIRECT(IMPORT_VAR[TABLENAME]&amp;"[@a"&amp;$1:$1-1&amp;"]"),INDIRECT(IMPORT_VAR[TABLENAME]&amp;"[@c"&amp;$1:$1-1&amp;"]"))</f>
        <v>19</v>
      </c>
      <c r="P1010" s="33"/>
      <c r="Q1010" s="41" t="str">
        <f>IF(IMPORT[[#This Row],[b3]]="","",IMPORT[[#This Row],[b3]]-IMPORT[[#This Row],[a3]])</f>
        <v/>
      </c>
      <c r="R1010" s="40">
        <f ca="1">SUM(INDIRECT(IMPORT_VAR[TABLENAME]&amp;"[@a"&amp;$1:$1-1&amp;"]"),INDIRECT(IMPORT_VAR[TABLENAME]&amp;"[@c"&amp;$1:$1-1&amp;"]"))</f>
        <v>19</v>
      </c>
      <c r="S1010" s="33"/>
      <c r="T1010" s="41" t="str">
        <f>IF(IMPORT[[#This Row],[b4]]="","",IMPORT[[#This Row],[b4]]-IMPORT[[#This Row],[a4]])</f>
        <v/>
      </c>
      <c r="U1010" s="40">
        <f ca="1">SUM(INDIRECT(IMPORT_VAR[TABLENAME]&amp;"[@a"&amp;$1:$1-1&amp;"]"),INDIRECT(IMPORT_VAR[TABLENAME]&amp;"[@c"&amp;$1:$1-1&amp;"]"))</f>
        <v>19</v>
      </c>
      <c r="V1010" s="41"/>
      <c r="W1010" s="31"/>
      <c r="X1010" s="54" t="str">
        <f>IF(IMPORT[[#This Row],[b5]]="","",IMPORT[[#This Row],[b5]]-IMPORT[[#This Row],[a5]])</f>
        <v/>
      </c>
      <c r="Y1010" s="50">
        <f ca="1">SUM(INDIRECT(IMPORT_VAR[TABLENAME]&amp;"[@a"&amp;$1:$1-1&amp;"]"),INDIRECT(IMPORT_VAR[TABLENAME]&amp;"[@c"&amp;$1:$1-1&amp;"]"))</f>
        <v>19</v>
      </c>
      <c r="Z1010" s="51" t="s">
        <v>5707</v>
      </c>
      <c r="AA1010" s="51" t="s">
        <v>5541</v>
      </c>
      <c r="AB1010" s="51"/>
      <c r="AC1010" s="51" t="str">
        <f>CONCATENATE(IMPORT[[#This Row],[1]]," ",IMPORT[[#This Row],[2]],IF(IMPORT[[#This Row],[3]]="","",CONCATENATE(" ",IMPORT[[#This Row],[3]])))</f>
        <v>Pensil Case 6A-28</v>
      </c>
      <c r="AD1010" s="51" t="str">
        <f>CONCATENATE("Import ",IMPORT[[#This Row],[Ket]])</f>
        <v>Import D10</v>
      </c>
      <c r="AE1010" s="52">
        <v>144</v>
      </c>
      <c r="AF1010" s="52" t="s">
        <v>5118</v>
      </c>
      <c r="AG1010" s="52" t="s">
        <v>5780</v>
      </c>
      <c r="AH1010" s="52">
        <f ca="1">IMPORT[[#This Row],[C]]</f>
        <v>19</v>
      </c>
      <c r="AI1010" s="126" t="str">
        <f>CONCATENATE(IMPORT[[#This Row],[6]]," ",IMPORT[[#This Row],[7]])</f>
        <v>144 PCS</v>
      </c>
    </row>
    <row r="1011" spans="1:35">
      <c r="A1011" s="102">
        <v>1009</v>
      </c>
      <c r="B1011" s="39">
        <f ca="1">IF(IMPORT[[#This Row],[C]]&lt;1,"",ROW()-2)</f>
        <v>1009</v>
      </c>
      <c r="C1011" s="57" t="s">
        <v>5542</v>
      </c>
      <c r="D1011" s="31" t="s">
        <v>2835</v>
      </c>
      <c r="E1011" s="31">
        <v>144</v>
      </c>
      <c r="F1011" s="42">
        <f ca="1">IMPORT[TT]</f>
        <v>19</v>
      </c>
      <c r="G1011" s="31"/>
      <c r="H1011" s="31" t="s">
        <v>5557</v>
      </c>
      <c r="I1011" s="40">
        <v>19</v>
      </c>
      <c r="J1011" s="31"/>
      <c r="K1011" s="39" t="str">
        <f>IF(IMPORT[[#This Row],[b1]]="","",IMPORT[[#This Row],[b1]]-IMPORT[[#This Row],[a1]])</f>
        <v/>
      </c>
      <c r="L1011" s="40">
        <f ca="1">SUM(INDIRECT(IMPORT_VAR[TABLENAME]&amp;"[@a"&amp;$1:$1-1&amp;"]"),INDIRECT(IMPORT_VAR[TABLENAME]&amp;"[@c"&amp;$1:$1-1&amp;"]"))</f>
        <v>19</v>
      </c>
      <c r="M1011" s="31"/>
      <c r="N1011" s="39" t="str">
        <f>IF(IMPORT[[#This Row],[b2]]="","",IMPORT[[#This Row],[b2]]-IMPORT[[#This Row],[a2]])</f>
        <v/>
      </c>
      <c r="O1011" s="40">
        <f ca="1">SUM(INDIRECT(IMPORT_VAR[TABLENAME]&amp;"[@a"&amp;$1:$1-1&amp;"]"),INDIRECT(IMPORT_VAR[TABLENAME]&amp;"[@c"&amp;$1:$1-1&amp;"]"))</f>
        <v>19</v>
      </c>
      <c r="P1011" s="33"/>
      <c r="Q1011" s="41" t="str">
        <f>IF(IMPORT[[#This Row],[b3]]="","",IMPORT[[#This Row],[b3]]-IMPORT[[#This Row],[a3]])</f>
        <v/>
      </c>
      <c r="R1011" s="40">
        <f ca="1">SUM(INDIRECT(IMPORT_VAR[TABLENAME]&amp;"[@a"&amp;$1:$1-1&amp;"]"),INDIRECT(IMPORT_VAR[TABLENAME]&amp;"[@c"&amp;$1:$1-1&amp;"]"))</f>
        <v>19</v>
      </c>
      <c r="S1011" s="33"/>
      <c r="T1011" s="41" t="str">
        <f>IF(IMPORT[[#This Row],[b4]]="","",IMPORT[[#This Row],[b4]]-IMPORT[[#This Row],[a4]])</f>
        <v/>
      </c>
      <c r="U1011" s="40">
        <f ca="1">SUM(INDIRECT(IMPORT_VAR[TABLENAME]&amp;"[@a"&amp;$1:$1-1&amp;"]"),INDIRECT(IMPORT_VAR[TABLENAME]&amp;"[@c"&amp;$1:$1-1&amp;"]"))</f>
        <v>19</v>
      </c>
      <c r="V1011" s="41"/>
      <c r="W1011" s="31"/>
      <c r="X1011" s="54" t="str">
        <f>IF(IMPORT[[#This Row],[b5]]="","",IMPORT[[#This Row],[b5]]-IMPORT[[#This Row],[a5]])</f>
        <v/>
      </c>
      <c r="Y1011" s="50">
        <f ca="1">SUM(INDIRECT(IMPORT_VAR[TABLENAME]&amp;"[@a"&amp;$1:$1-1&amp;"]"),INDIRECT(IMPORT_VAR[TABLENAME]&amp;"[@c"&amp;$1:$1-1&amp;"]"))</f>
        <v>19</v>
      </c>
      <c r="Z1011" s="51" t="s">
        <v>5707</v>
      </c>
      <c r="AA1011" s="51" t="s">
        <v>5542</v>
      </c>
      <c r="AB1011" s="51"/>
      <c r="AC1011" s="51" t="str">
        <f>CONCATENATE(IMPORT[[#This Row],[1]]," ",IMPORT[[#This Row],[2]],IF(IMPORT[[#This Row],[3]]="","",CONCATENATE(" ",IMPORT[[#This Row],[3]])))</f>
        <v>Pensil Case 6A-25</v>
      </c>
      <c r="AD1011" s="51" t="str">
        <f>CONCATENATE("Import ",IMPORT[[#This Row],[Ket]])</f>
        <v>Import D10</v>
      </c>
      <c r="AE1011" s="52">
        <v>144</v>
      </c>
      <c r="AF1011" s="52" t="s">
        <v>5118</v>
      </c>
      <c r="AG1011" s="52" t="s">
        <v>5780</v>
      </c>
      <c r="AH1011" s="52">
        <f ca="1">IMPORT[[#This Row],[C]]</f>
        <v>19</v>
      </c>
      <c r="AI1011" s="126" t="str">
        <f>CONCATENATE(IMPORT[[#This Row],[6]]," ",IMPORT[[#This Row],[7]])</f>
        <v>144 PCS</v>
      </c>
    </row>
    <row r="1012" spans="1:35">
      <c r="A1012" s="102">
        <v>1010</v>
      </c>
      <c r="B1012" s="39">
        <f ca="1">IF(IMPORT[[#This Row],[C]]&lt;1,"",ROW()-2)</f>
        <v>1010</v>
      </c>
      <c r="C1012" s="57" t="s">
        <v>5543</v>
      </c>
      <c r="D1012" s="31" t="s">
        <v>2835</v>
      </c>
      <c r="E1012" s="31">
        <v>144</v>
      </c>
      <c r="F1012" s="42">
        <f ca="1">IMPORT[TT]</f>
        <v>7</v>
      </c>
      <c r="G1012" s="31"/>
      <c r="H1012" s="31" t="s">
        <v>5557</v>
      </c>
      <c r="I1012" s="40">
        <v>7</v>
      </c>
      <c r="J1012" s="31"/>
      <c r="K1012" s="39" t="str">
        <f>IF(IMPORT[[#This Row],[b1]]="","",IMPORT[[#This Row],[b1]]-IMPORT[[#This Row],[a1]])</f>
        <v/>
      </c>
      <c r="L1012" s="40">
        <f ca="1">SUM(INDIRECT(IMPORT_VAR[TABLENAME]&amp;"[@a"&amp;$1:$1-1&amp;"]"),INDIRECT(IMPORT_VAR[TABLENAME]&amp;"[@c"&amp;$1:$1-1&amp;"]"))</f>
        <v>7</v>
      </c>
      <c r="M1012" s="31"/>
      <c r="N1012" s="39" t="str">
        <f>IF(IMPORT[[#This Row],[b2]]="","",IMPORT[[#This Row],[b2]]-IMPORT[[#This Row],[a2]])</f>
        <v/>
      </c>
      <c r="O1012" s="40">
        <f ca="1">SUM(INDIRECT(IMPORT_VAR[TABLENAME]&amp;"[@a"&amp;$1:$1-1&amp;"]"),INDIRECT(IMPORT_VAR[TABLENAME]&amp;"[@c"&amp;$1:$1-1&amp;"]"))</f>
        <v>7</v>
      </c>
      <c r="P1012" s="33"/>
      <c r="Q1012" s="41" t="str">
        <f>IF(IMPORT[[#This Row],[b3]]="","",IMPORT[[#This Row],[b3]]-IMPORT[[#This Row],[a3]])</f>
        <v/>
      </c>
      <c r="R1012" s="40">
        <f ca="1">SUM(INDIRECT(IMPORT_VAR[TABLENAME]&amp;"[@a"&amp;$1:$1-1&amp;"]"),INDIRECT(IMPORT_VAR[TABLENAME]&amp;"[@c"&amp;$1:$1-1&amp;"]"))</f>
        <v>7</v>
      </c>
      <c r="S1012" s="33"/>
      <c r="T1012" s="41" t="str">
        <f>IF(IMPORT[[#This Row],[b4]]="","",IMPORT[[#This Row],[b4]]-IMPORT[[#This Row],[a4]])</f>
        <v/>
      </c>
      <c r="U1012" s="40">
        <f ca="1">SUM(INDIRECT(IMPORT_VAR[TABLENAME]&amp;"[@a"&amp;$1:$1-1&amp;"]"),INDIRECT(IMPORT_VAR[TABLENAME]&amp;"[@c"&amp;$1:$1-1&amp;"]"))</f>
        <v>7</v>
      </c>
      <c r="V1012" s="41"/>
      <c r="W1012" s="31"/>
      <c r="X1012" s="54" t="str">
        <f>IF(IMPORT[[#This Row],[b5]]="","",IMPORT[[#This Row],[b5]]-IMPORT[[#This Row],[a5]])</f>
        <v/>
      </c>
      <c r="Y1012" s="50">
        <f ca="1">SUM(INDIRECT(IMPORT_VAR[TABLENAME]&amp;"[@a"&amp;$1:$1-1&amp;"]"),INDIRECT(IMPORT_VAR[TABLENAME]&amp;"[@c"&amp;$1:$1-1&amp;"]"))</f>
        <v>7</v>
      </c>
      <c r="Z1012" s="51" t="s">
        <v>5707</v>
      </c>
      <c r="AA1012" s="51" t="s">
        <v>5543</v>
      </c>
      <c r="AB1012" s="51"/>
      <c r="AC1012" s="51" t="str">
        <f>CONCATENATE(IMPORT[[#This Row],[1]]," ",IMPORT[[#This Row],[2]],IF(IMPORT[[#This Row],[3]]="","",CONCATENATE(" ",IMPORT[[#This Row],[3]])))</f>
        <v>Pensil Case A-870</v>
      </c>
      <c r="AD1012" s="51" t="str">
        <f>CONCATENATE("Import ",IMPORT[[#This Row],[Ket]])</f>
        <v>Import D10</v>
      </c>
      <c r="AE1012" s="52">
        <v>144</v>
      </c>
      <c r="AF1012" s="52" t="s">
        <v>5118</v>
      </c>
      <c r="AG1012" s="52" t="s">
        <v>5780</v>
      </c>
      <c r="AH1012" s="52">
        <f ca="1">IMPORT[[#This Row],[C]]</f>
        <v>7</v>
      </c>
      <c r="AI1012" s="126" t="str">
        <f>CONCATENATE(IMPORT[[#This Row],[6]]," ",IMPORT[[#This Row],[7]])</f>
        <v>144 PCS</v>
      </c>
    </row>
    <row r="1013" spans="1:35">
      <c r="A1013" s="102">
        <v>1011</v>
      </c>
      <c r="B1013" s="39">
        <f ca="1">IF(IMPORT[[#This Row],[C]]&lt;1,"",ROW()-2)</f>
        <v>1011</v>
      </c>
      <c r="C1013" s="57" t="s">
        <v>5544</v>
      </c>
      <c r="D1013" s="31" t="s">
        <v>2835</v>
      </c>
      <c r="E1013" s="31">
        <v>144</v>
      </c>
      <c r="F1013" s="42">
        <f ca="1">IMPORT[TT]</f>
        <v>14</v>
      </c>
      <c r="G1013" s="31"/>
      <c r="H1013" s="31" t="s">
        <v>5557</v>
      </c>
      <c r="I1013" s="40">
        <v>14</v>
      </c>
      <c r="J1013" s="31"/>
      <c r="K1013" s="39" t="str">
        <f>IF(IMPORT[[#This Row],[b1]]="","",IMPORT[[#This Row],[b1]]-IMPORT[[#This Row],[a1]])</f>
        <v/>
      </c>
      <c r="L1013" s="40">
        <f ca="1">SUM(INDIRECT(IMPORT_VAR[TABLENAME]&amp;"[@a"&amp;$1:$1-1&amp;"]"),INDIRECT(IMPORT_VAR[TABLENAME]&amp;"[@c"&amp;$1:$1-1&amp;"]"))</f>
        <v>14</v>
      </c>
      <c r="M1013" s="31"/>
      <c r="N1013" s="39" t="str">
        <f>IF(IMPORT[[#This Row],[b2]]="","",IMPORT[[#This Row],[b2]]-IMPORT[[#This Row],[a2]])</f>
        <v/>
      </c>
      <c r="O1013" s="40">
        <f ca="1">SUM(INDIRECT(IMPORT_VAR[TABLENAME]&amp;"[@a"&amp;$1:$1-1&amp;"]"),INDIRECT(IMPORT_VAR[TABLENAME]&amp;"[@c"&amp;$1:$1-1&amp;"]"))</f>
        <v>14</v>
      </c>
      <c r="P1013" s="33"/>
      <c r="Q1013" s="41" t="str">
        <f>IF(IMPORT[[#This Row],[b3]]="","",IMPORT[[#This Row],[b3]]-IMPORT[[#This Row],[a3]])</f>
        <v/>
      </c>
      <c r="R1013" s="40">
        <f ca="1">SUM(INDIRECT(IMPORT_VAR[TABLENAME]&amp;"[@a"&amp;$1:$1-1&amp;"]"),INDIRECT(IMPORT_VAR[TABLENAME]&amp;"[@c"&amp;$1:$1-1&amp;"]"))</f>
        <v>14</v>
      </c>
      <c r="S1013" s="33"/>
      <c r="T1013" s="41" t="str">
        <f>IF(IMPORT[[#This Row],[b4]]="","",IMPORT[[#This Row],[b4]]-IMPORT[[#This Row],[a4]])</f>
        <v/>
      </c>
      <c r="U1013" s="40">
        <f ca="1">SUM(INDIRECT(IMPORT_VAR[TABLENAME]&amp;"[@a"&amp;$1:$1-1&amp;"]"),INDIRECT(IMPORT_VAR[TABLENAME]&amp;"[@c"&amp;$1:$1-1&amp;"]"))</f>
        <v>14</v>
      </c>
      <c r="V1013" s="41"/>
      <c r="W1013" s="31"/>
      <c r="X1013" s="54" t="str">
        <f>IF(IMPORT[[#This Row],[b5]]="","",IMPORT[[#This Row],[b5]]-IMPORT[[#This Row],[a5]])</f>
        <v/>
      </c>
      <c r="Y1013" s="50">
        <f ca="1">SUM(INDIRECT(IMPORT_VAR[TABLENAME]&amp;"[@a"&amp;$1:$1-1&amp;"]"),INDIRECT(IMPORT_VAR[TABLENAME]&amp;"[@c"&amp;$1:$1-1&amp;"]"))</f>
        <v>14</v>
      </c>
      <c r="Z1013" s="51" t="s">
        <v>5707</v>
      </c>
      <c r="AA1013" s="51" t="s">
        <v>5544</v>
      </c>
      <c r="AB1013" s="51"/>
      <c r="AC1013" s="51" t="str">
        <f>CONCATENATE(IMPORT[[#This Row],[1]]," ",IMPORT[[#This Row],[2]],IF(IMPORT[[#This Row],[3]]="","",CONCATENATE(" ",IMPORT[[#This Row],[3]])))</f>
        <v>Pensil Case 6A-26</v>
      </c>
      <c r="AD1013" s="51" t="str">
        <f>CONCATENATE("Import ",IMPORT[[#This Row],[Ket]])</f>
        <v>Import D10</v>
      </c>
      <c r="AE1013" s="52">
        <v>144</v>
      </c>
      <c r="AF1013" s="52" t="s">
        <v>5118</v>
      </c>
      <c r="AG1013" s="52" t="s">
        <v>5780</v>
      </c>
      <c r="AH1013" s="52">
        <f ca="1">IMPORT[[#This Row],[C]]</f>
        <v>14</v>
      </c>
      <c r="AI1013" s="126" t="str">
        <f>CONCATENATE(IMPORT[[#This Row],[6]]," ",IMPORT[[#This Row],[7]])</f>
        <v>144 PCS</v>
      </c>
    </row>
    <row r="1014" spans="1:35">
      <c r="A1014" s="102">
        <v>1012</v>
      </c>
      <c r="B1014" s="39">
        <f ca="1">IF(IMPORT[[#This Row],[C]]&lt;1,"",ROW()-2)</f>
        <v>1012</v>
      </c>
      <c r="C1014" s="57" t="s">
        <v>5545</v>
      </c>
      <c r="D1014" s="31" t="s">
        <v>2835</v>
      </c>
      <c r="E1014" s="31">
        <v>144</v>
      </c>
      <c r="F1014" s="42">
        <f ca="1">IMPORT[TT]</f>
        <v>19</v>
      </c>
      <c r="G1014" s="31"/>
      <c r="H1014" s="31" t="s">
        <v>5557</v>
      </c>
      <c r="I1014" s="40">
        <v>19</v>
      </c>
      <c r="J1014" s="31"/>
      <c r="K1014" s="39" t="str">
        <f>IF(IMPORT[[#This Row],[b1]]="","",IMPORT[[#This Row],[b1]]-IMPORT[[#This Row],[a1]])</f>
        <v/>
      </c>
      <c r="L1014" s="40">
        <f ca="1">SUM(INDIRECT(IMPORT_VAR[TABLENAME]&amp;"[@a"&amp;$1:$1-1&amp;"]"),INDIRECT(IMPORT_VAR[TABLENAME]&amp;"[@c"&amp;$1:$1-1&amp;"]"))</f>
        <v>19</v>
      </c>
      <c r="M1014" s="31"/>
      <c r="N1014" s="39" t="str">
        <f>IF(IMPORT[[#This Row],[b2]]="","",IMPORT[[#This Row],[b2]]-IMPORT[[#This Row],[a2]])</f>
        <v/>
      </c>
      <c r="O1014" s="40">
        <f ca="1">SUM(INDIRECT(IMPORT_VAR[TABLENAME]&amp;"[@a"&amp;$1:$1-1&amp;"]"),INDIRECT(IMPORT_VAR[TABLENAME]&amp;"[@c"&amp;$1:$1-1&amp;"]"))</f>
        <v>19</v>
      </c>
      <c r="P1014" s="33"/>
      <c r="Q1014" s="41" t="str">
        <f>IF(IMPORT[[#This Row],[b3]]="","",IMPORT[[#This Row],[b3]]-IMPORT[[#This Row],[a3]])</f>
        <v/>
      </c>
      <c r="R1014" s="40">
        <f ca="1">SUM(INDIRECT(IMPORT_VAR[TABLENAME]&amp;"[@a"&amp;$1:$1-1&amp;"]"),INDIRECT(IMPORT_VAR[TABLENAME]&amp;"[@c"&amp;$1:$1-1&amp;"]"))</f>
        <v>19</v>
      </c>
      <c r="S1014" s="33"/>
      <c r="T1014" s="41" t="str">
        <f>IF(IMPORT[[#This Row],[b4]]="","",IMPORT[[#This Row],[b4]]-IMPORT[[#This Row],[a4]])</f>
        <v/>
      </c>
      <c r="U1014" s="40">
        <f ca="1">SUM(INDIRECT(IMPORT_VAR[TABLENAME]&amp;"[@a"&amp;$1:$1-1&amp;"]"),INDIRECT(IMPORT_VAR[TABLENAME]&amp;"[@c"&amp;$1:$1-1&amp;"]"))</f>
        <v>19</v>
      </c>
      <c r="V1014" s="41"/>
      <c r="W1014" s="31"/>
      <c r="X1014" s="54" t="str">
        <f>IF(IMPORT[[#This Row],[b5]]="","",IMPORT[[#This Row],[b5]]-IMPORT[[#This Row],[a5]])</f>
        <v/>
      </c>
      <c r="Y1014" s="50">
        <f ca="1">SUM(INDIRECT(IMPORT_VAR[TABLENAME]&amp;"[@a"&amp;$1:$1-1&amp;"]"),INDIRECT(IMPORT_VAR[TABLENAME]&amp;"[@c"&amp;$1:$1-1&amp;"]"))</f>
        <v>19</v>
      </c>
      <c r="Z1014" s="51" t="s">
        <v>5707</v>
      </c>
      <c r="AA1014" s="51" t="s">
        <v>5545</v>
      </c>
      <c r="AB1014" s="51"/>
      <c r="AC1014" s="51" t="str">
        <f>CONCATENATE(IMPORT[[#This Row],[1]]," ",IMPORT[[#This Row],[2]],IF(IMPORT[[#This Row],[3]]="","",CONCATENATE(" ",IMPORT[[#This Row],[3]])))</f>
        <v>Pensil Case A-207</v>
      </c>
      <c r="AD1014" s="51" t="str">
        <f>CONCATENATE("Import ",IMPORT[[#This Row],[Ket]])</f>
        <v>Import D10</v>
      </c>
      <c r="AE1014" s="52">
        <v>144</v>
      </c>
      <c r="AF1014" s="52" t="s">
        <v>5118</v>
      </c>
      <c r="AG1014" s="52" t="s">
        <v>5780</v>
      </c>
      <c r="AH1014" s="52">
        <f ca="1">IMPORT[[#This Row],[C]]</f>
        <v>19</v>
      </c>
      <c r="AI1014" s="126" t="str">
        <f>CONCATENATE(IMPORT[[#This Row],[6]]," ",IMPORT[[#This Row],[7]])</f>
        <v>144 PCS</v>
      </c>
    </row>
    <row r="1015" spans="1:35">
      <c r="A1015" s="102">
        <v>1013</v>
      </c>
      <c r="B1015" s="39">
        <f ca="1">IF(IMPORT[[#This Row],[C]]&lt;1,"",ROW()-2)</f>
        <v>1013</v>
      </c>
      <c r="C1015" s="57" t="s">
        <v>5546</v>
      </c>
      <c r="D1015" s="31" t="s">
        <v>5560</v>
      </c>
      <c r="E1015" s="31">
        <v>96</v>
      </c>
      <c r="F1015" s="42">
        <f ca="1">IMPORT[TT]</f>
        <v>3</v>
      </c>
      <c r="G1015" s="31"/>
      <c r="H1015" s="31" t="s">
        <v>5557</v>
      </c>
      <c r="I1015" s="40">
        <v>3</v>
      </c>
      <c r="J1015" s="31"/>
      <c r="K1015" s="39" t="str">
        <f>IF(IMPORT[[#This Row],[b1]]="","",IMPORT[[#This Row],[b1]]-IMPORT[[#This Row],[a1]])</f>
        <v/>
      </c>
      <c r="L1015" s="40">
        <f ca="1">SUM(INDIRECT(IMPORT_VAR[TABLENAME]&amp;"[@a"&amp;$1:$1-1&amp;"]"),INDIRECT(IMPORT_VAR[TABLENAME]&amp;"[@c"&amp;$1:$1-1&amp;"]"))</f>
        <v>3</v>
      </c>
      <c r="M1015" s="31"/>
      <c r="N1015" s="39" t="str">
        <f>IF(IMPORT[[#This Row],[b2]]="","",IMPORT[[#This Row],[b2]]-IMPORT[[#This Row],[a2]])</f>
        <v/>
      </c>
      <c r="O1015" s="40">
        <f ca="1">SUM(INDIRECT(IMPORT_VAR[TABLENAME]&amp;"[@a"&amp;$1:$1-1&amp;"]"),INDIRECT(IMPORT_VAR[TABLENAME]&amp;"[@c"&amp;$1:$1-1&amp;"]"))</f>
        <v>3</v>
      </c>
      <c r="P1015" s="33"/>
      <c r="Q1015" s="41" t="str">
        <f>IF(IMPORT[[#This Row],[b3]]="","",IMPORT[[#This Row],[b3]]-IMPORT[[#This Row],[a3]])</f>
        <v/>
      </c>
      <c r="R1015" s="40">
        <f ca="1">SUM(INDIRECT(IMPORT_VAR[TABLENAME]&amp;"[@a"&amp;$1:$1-1&amp;"]"),INDIRECT(IMPORT_VAR[TABLENAME]&amp;"[@c"&amp;$1:$1-1&amp;"]"))</f>
        <v>3</v>
      </c>
      <c r="S1015" s="33"/>
      <c r="T1015" s="41" t="str">
        <f>IF(IMPORT[[#This Row],[b4]]="","",IMPORT[[#This Row],[b4]]-IMPORT[[#This Row],[a4]])</f>
        <v/>
      </c>
      <c r="U1015" s="40">
        <f ca="1">SUM(INDIRECT(IMPORT_VAR[TABLENAME]&amp;"[@a"&amp;$1:$1-1&amp;"]"),INDIRECT(IMPORT_VAR[TABLENAME]&amp;"[@c"&amp;$1:$1-1&amp;"]"))</f>
        <v>3</v>
      </c>
      <c r="V1015" s="41"/>
      <c r="W1015" s="31"/>
      <c r="X1015" s="54" t="str">
        <f>IF(IMPORT[[#This Row],[b5]]="","",IMPORT[[#This Row],[b5]]-IMPORT[[#This Row],[a5]])</f>
        <v/>
      </c>
      <c r="Y1015" s="50">
        <f ca="1">SUM(INDIRECT(IMPORT_VAR[TABLENAME]&amp;"[@a"&amp;$1:$1-1&amp;"]"),INDIRECT(IMPORT_VAR[TABLENAME]&amp;"[@c"&amp;$1:$1-1&amp;"]"))</f>
        <v>3</v>
      </c>
      <c r="Z1015" s="51" t="s">
        <v>5707</v>
      </c>
      <c r="AA1015" s="52" t="s">
        <v>5546</v>
      </c>
      <c r="AB1015" s="52" t="s">
        <v>5708</v>
      </c>
      <c r="AC1015" s="52" t="str">
        <f>CONCATENATE(IMPORT[[#This Row],[1]]," ",IMPORT[[#This Row],[2]],IF(IMPORT[[#This Row],[3]]="","",CONCATENATE(" ",IMPORT[[#This Row],[3]])))</f>
        <v>Pensil Case 8300SG Timbul</v>
      </c>
      <c r="AD1015" s="51" t="str">
        <f>CONCATENATE("Import ",IMPORT[[#This Row],[Ket]])</f>
        <v>Import D10</v>
      </c>
      <c r="AE1015" s="52">
        <v>96</v>
      </c>
      <c r="AF1015" s="52" t="s">
        <v>5118</v>
      </c>
      <c r="AG1015" s="52" t="s">
        <v>5780</v>
      </c>
      <c r="AH1015" s="52">
        <f ca="1">IMPORT[[#This Row],[C]]</f>
        <v>3</v>
      </c>
      <c r="AI1015" s="126" t="str">
        <f>CONCATENATE(IMPORT[[#This Row],[6]]," ",IMPORT[[#This Row],[7]])</f>
        <v>96 PCS</v>
      </c>
    </row>
    <row r="1016" spans="1:35">
      <c r="A1016" s="102">
        <v>1014</v>
      </c>
      <c r="B1016" s="39">
        <f ca="1">IF(IMPORT[[#This Row],[C]]&lt;1,"",ROW()-2)</f>
        <v>1014</v>
      </c>
      <c r="C1016" s="57" t="s">
        <v>5547</v>
      </c>
      <c r="D1016" s="31" t="s">
        <v>5560</v>
      </c>
      <c r="E1016" s="31">
        <v>96</v>
      </c>
      <c r="F1016" s="42">
        <f ca="1">IMPORT[TT]</f>
        <v>3</v>
      </c>
      <c r="G1016" s="31"/>
      <c r="H1016" s="31" t="s">
        <v>5557</v>
      </c>
      <c r="I1016" s="40">
        <v>3</v>
      </c>
      <c r="J1016" s="31"/>
      <c r="K1016" s="39" t="str">
        <f>IF(IMPORT[[#This Row],[b1]]="","",IMPORT[[#This Row],[b1]]-IMPORT[[#This Row],[a1]])</f>
        <v/>
      </c>
      <c r="L1016" s="40">
        <f ca="1">SUM(INDIRECT(IMPORT_VAR[TABLENAME]&amp;"[@a"&amp;$1:$1-1&amp;"]"),INDIRECT(IMPORT_VAR[TABLENAME]&amp;"[@c"&amp;$1:$1-1&amp;"]"))</f>
        <v>3</v>
      </c>
      <c r="M1016" s="31"/>
      <c r="N1016" s="39" t="str">
        <f>IF(IMPORT[[#This Row],[b2]]="","",IMPORT[[#This Row],[b2]]-IMPORT[[#This Row],[a2]])</f>
        <v/>
      </c>
      <c r="O1016" s="40">
        <f ca="1">SUM(INDIRECT(IMPORT_VAR[TABLENAME]&amp;"[@a"&amp;$1:$1-1&amp;"]"),INDIRECT(IMPORT_VAR[TABLENAME]&amp;"[@c"&amp;$1:$1-1&amp;"]"))</f>
        <v>3</v>
      </c>
      <c r="P1016" s="33"/>
      <c r="Q1016" s="41" t="str">
        <f>IF(IMPORT[[#This Row],[b3]]="","",IMPORT[[#This Row],[b3]]-IMPORT[[#This Row],[a3]])</f>
        <v/>
      </c>
      <c r="R1016" s="40">
        <f ca="1">SUM(INDIRECT(IMPORT_VAR[TABLENAME]&amp;"[@a"&amp;$1:$1-1&amp;"]"),INDIRECT(IMPORT_VAR[TABLENAME]&amp;"[@c"&amp;$1:$1-1&amp;"]"))</f>
        <v>3</v>
      </c>
      <c r="S1016" s="33"/>
      <c r="T1016" s="41" t="str">
        <f>IF(IMPORT[[#This Row],[b4]]="","",IMPORT[[#This Row],[b4]]-IMPORT[[#This Row],[a4]])</f>
        <v/>
      </c>
      <c r="U1016" s="40">
        <f ca="1">SUM(INDIRECT(IMPORT_VAR[TABLENAME]&amp;"[@a"&amp;$1:$1-1&amp;"]"),INDIRECT(IMPORT_VAR[TABLENAME]&amp;"[@c"&amp;$1:$1-1&amp;"]"))</f>
        <v>3</v>
      </c>
      <c r="V1016" s="41"/>
      <c r="W1016" s="31"/>
      <c r="X1016" s="54" t="str">
        <f>IF(IMPORT[[#This Row],[b5]]="","",IMPORT[[#This Row],[b5]]-IMPORT[[#This Row],[a5]])</f>
        <v/>
      </c>
      <c r="Y1016" s="50">
        <f ca="1">SUM(INDIRECT(IMPORT_VAR[TABLENAME]&amp;"[@a"&amp;$1:$1-1&amp;"]"),INDIRECT(IMPORT_VAR[TABLENAME]&amp;"[@c"&amp;$1:$1-1&amp;"]"))</f>
        <v>3</v>
      </c>
      <c r="Z1016" s="51" t="s">
        <v>5707</v>
      </c>
      <c r="AA1016" s="52" t="s">
        <v>5547</v>
      </c>
      <c r="AB1016" s="52" t="s">
        <v>5708</v>
      </c>
      <c r="AC1016" s="52" t="str">
        <f>CONCATENATE(IMPORT[[#This Row],[1]]," ",IMPORT[[#This Row],[2]],IF(IMPORT[[#This Row],[3]]="","",CONCATENATE(" ",IMPORT[[#This Row],[3]])))</f>
        <v>Pensil Case 8300TK Timbul</v>
      </c>
      <c r="AD1016" s="51" t="str">
        <f>CONCATENATE("Import ",IMPORT[[#This Row],[Ket]])</f>
        <v>Import D10</v>
      </c>
      <c r="AE1016" s="52">
        <v>96</v>
      </c>
      <c r="AF1016" s="52" t="s">
        <v>5118</v>
      </c>
      <c r="AG1016" s="52" t="s">
        <v>5780</v>
      </c>
      <c r="AH1016" s="52">
        <f ca="1">IMPORT[[#This Row],[C]]</f>
        <v>3</v>
      </c>
      <c r="AI1016" s="126" t="str">
        <f>CONCATENATE(IMPORT[[#This Row],[6]]," ",IMPORT[[#This Row],[7]])</f>
        <v>96 PCS</v>
      </c>
    </row>
    <row r="1017" spans="1:35">
      <c r="A1017" s="102">
        <v>1015</v>
      </c>
      <c r="B1017" s="39">
        <f ca="1">IF(IMPORT[[#This Row],[C]]&lt;1,"",ROW()-2)</f>
        <v>1015</v>
      </c>
      <c r="C1017" s="57" t="s">
        <v>5548</v>
      </c>
      <c r="D1017" s="31" t="s">
        <v>5560</v>
      </c>
      <c r="E1017" s="31">
        <v>96</v>
      </c>
      <c r="F1017" s="42">
        <f ca="1">IMPORT[TT]</f>
        <v>3</v>
      </c>
      <c r="G1017" s="31"/>
      <c r="H1017" s="31" t="s">
        <v>5557</v>
      </c>
      <c r="I1017" s="40">
        <v>3</v>
      </c>
      <c r="J1017" s="31"/>
      <c r="K1017" s="39" t="str">
        <f>IF(IMPORT[[#This Row],[b1]]="","",IMPORT[[#This Row],[b1]]-IMPORT[[#This Row],[a1]])</f>
        <v/>
      </c>
      <c r="L1017" s="40">
        <f ca="1">SUM(INDIRECT(IMPORT_VAR[TABLENAME]&amp;"[@a"&amp;$1:$1-1&amp;"]"),INDIRECT(IMPORT_VAR[TABLENAME]&amp;"[@c"&amp;$1:$1-1&amp;"]"))</f>
        <v>3</v>
      </c>
      <c r="M1017" s="31"/>
      <c r="N1017" s="39" t="str">
        <f>IF(IMPORT[[#This Row],[b2]]="","",IMPORT[[#This Row],[b2]]-IMPORT[[#This Row],[a2]])</f>
        <v/>
      </c>
      <c r="O1017" s="40">
        <f ca="1">SUM(INDIRECT(IMPORT_VAR[TABLENAME]&amp;"[@a"&amp;$1:$1-1&amp;"]"),INDIRECT(IMPORT_VAR[TABLENAME]&amp;"[@c"&amp;$1:$1-1&amp;"]"))</f>
        <v>3</v>
      </c>
      <c r="P1017" s="33"/>
      <c r="Q1017" s="41" t="str">
        <f>IF(IMPORT[[#This Row],[b3]]="","",IMPORT[[#This Row],[b3]]-IMPORT[[#This Row],[a3]])</f>
        <v/>
      </c>
      <c r="R1017" s="40">
        <f ca="1">SUM(INDIRECT(IMPORT_VAR[TABLENAME]&amp;"[@a"&amp;$1:$1-1&amp;"]"),INDIRECT(IMPORT_VAR[TABLENAME]&amp;"[@c"&amp;$1:$1-1&amp;"]"))</f>
        <v>3</v>
      </c>
      <c r="S1017" s="33"/>
      <c r="T1017" s="41" t="str">
        <f>IF(IMPORT[[#This Row],[b4]]="","",IMPORT[[#This Row],[b4]]-IMPORT[[#This Row],[a4]])</f>
        <v/>
      </c>
      <c r="U1017" s="40">
        <f ca="1">SUM(INDIRECT(IMPORT_VAR[TABLENAME]&amp;"[@a"&amp;$1:$1-1&amp;"]"),INDIRECT(IMPORT_VAR[TABLENAME]&amp;"[@c"&amp;$1:$1-1&amp;"]"))</f>
        <v>3</v>
      </c>
      <c r="V1017" s="41"/>
      <c r="W1017" s="31"/>
      <c r="X1017" s="54" t="str">
        <f>IF(IMPORT[[#This Row],[b5]]="","",IMPORT[[#This Row],[b5]]-IMPORT[[#This Row],[a5]])</f>
        <v/>
      </c>
      <c r="Y1017" s="50">
        <f ca="1">SUM(INDIRECT(IMPORT_VAR[TABLENAME]&amp;"[@a"&amp;$1:$1-1&amp;"]"),INDIRECT(IMPORT_VAR[TABLENAME]&amp;"[@c"&amp;$1:$1-1&amp;"]"))</f>
        <v>3</v>
      </c>
      <c r="Z1017" s="51" t="s">
        <v>5707</v>
      </c>
      <c r="AA1017" s="52" t="s">
        <v>5548</v>
      </c>
      <c r="AB1017" s="52" t="s">
        <v>5708</v>
      </c>
      <c r="AC1017" s="52" t="str">
        <f>CONCATENATE(IMPORT[[#This Row],[1]]," ",IMPORT[[#This Row],[2]],IF(IMPORT[[#This Row],[3]]="","",CONCATENATE(" ",IMPORT[[#This Row],[3]])))</f>
        <v>Pensil Case 8300AV Timbul</v>
      </c>
      <c r="AD1017" s="51" t="str">
        <f>CONCATENATE("Import ",IMPORT[[#This Row],[Ket]])</f>
        <v>Import D10</v>
      </c>
      <c r="AE1017" s="52">
        <v>96</v>
      </c>
      <c r="AF1017" s="52" t="s">
        <v>5118</v>
      </c>
      <c r="AG1017" s="52" t="s">
        <v>5780</v>
      </c>
      <c r="AH1017" s="52">
        <f ca="1">IMPORT[[#This Row],[C]]</f>
        <v>3</v>
      </c>
      <c r="AI1017" s="126" t="str">
        <f>CONCATENATE(IMPORT[[#This Row],[6]]," ",IMPORT[[#This Row],[7]])</f>
        <v>96 PCS</v>
      </c>
    </row>
    <row r="1018" spans="1:35">
      <c r="A1018" s="102">
        <v>1016</v>
      </c>
      <c r="B1018" s="39">
        <f ca="1">IF(IMPORT[[#This Row],[C]]&lt;1,"",ROW()-2)</f>
        <v>1016</v>
      </c>
      <c r="C1018" s="57" t="s">
        <v>5549</v>
      </c>
      <c r="D1018" s="31" t="s">
        <v>5560</v>
      </c>
      <c r="E1018" s="31">
        <v>96</v>
      </c>
      <c r="F1018" s="42">
        <f ca="1">IMPORT[TT]</f>
        <v>4</v>
      </c>
      <c r="G1018" s="31"/>
      <c r="H1018" s="31" t="s">
        <v>5557</v>
      </c>
      <c r="I1018" s="40">
        <v>4</v>
      </c>
      <c r="J1018" s="31"/>
      <c r="K1018" s="39" t="str">
        <f>IF(IMPORT[[#This Row],[b1]]="","",IMPORT[[#This Row],[b1]]-IMPORT[[#This Row],[a1]])</f>
        <v/>
      </c>
      <c r="L1018" s="40">
        <f ca="1">SUM(INDIRECT(IMPORT_VAR[TABLENAME]&amp;"[@a"&amp;$1:$1-1&amp;"]"),INDIRECT(IMPORT_VAR[TABLENAME]&amp;"[@c"&amp;$1:$1-1&amp;"]"))</f>
        <v>4</v>
      </c>
      <c r="M1018" s="31"/>
      <c r="N1018" s="39" t="str">
        <f>IF(IMPORT[[#This Row],[b2]]="","",IMPORT[[#This Row],[b2]]-IMPORT[[#This Row],[a2]])</f>
        <v/>
      </c>
      <c r="O1018" s="40">
        <f ca="1">SUM(INDIRECT(IMPORT_VAR[TABLENAME]&amp;"[@a"&amp;$1:$1-1&amp;"]"),INDIRECT(IMPORT_VAR[TABLENAME]&amp;"[@c"&amp;$1:$1-1&amp;"]"))</f>
        <v>4</v>
      </c>
      <c r="P1018" s="33"/>
      <c r="Q1018" s="41" t="str">
        <f>IF(IMPORT[[#This Row],[b3]]="","",IMPORT[[#This Row],[b3]]-IMPORT[[#This Row],[a3]])</f>
        <v/>
      </c>
      <c r="R1018" s="40">
        <f ca="1">SUM(INDIRECT(IMPORT_VAR[TABLENAME]&amp;"[@a"&amp;$1:$1-1&amp;"]"),INDIRECT(IMPORT_VAR[TABLENAME]&amp;"[@c"&amp;$1:$1-1&amp;"]"))</f>
        <v>4</v>
      </c>
      <c r="S1018" s="33"/>
      <c r="T1018" s="41" t="str">
        <f>IF(IMPORT[[#This Row],[b4]]="","",IMPORT[[#This Row],[b4]]-IMPORT[[#This Row],[a4]])</f>
        <v/>
      </c>
      <c r="U1018" s="40">
        <f ca="1">SUM(INDIRECT(IMPORT_VAR[TABLENAME]&amp;"[@a"&amp;$1:$1-1&amp;"]"),INDIRECT(IMPORT_VAR[TABLENAME]&amp;"[@c"&amp;$1:$1-1&amp;"]"))</f>
        <v>4</v>
      </c>
      <c r="V1018" s="41"/>
      <c r="W1018" s="31"/>
      <c r="X1018" s="54" t="str">
        <f>IF(IMPORT[[#This Row],[b5]]="","",IMPORT[[#This Row],[b5]]-IMPORT[[#This Row],[a5]])</f>
        <v/>
      </c>
      <c r="Y1018" s="50">
        <f ca="1">SUM(INDIRECT(IMPORT_VAR[TABLENAME]&amp;"[@a"&amp;$1:$1-1&amp;"]"),INDIRECT(IMPORT_VAR[TABLENAME]&amp;"[@c"&amp;$1:$1-1&amp;"]"))</f>
        <v>4</v>
      </c>
      <c r="Z1018" s="51" t="s">
        <v>5707</v>
      </c>
      <c r="AA1018" s="52" t="s">
        <v>5549</v>
      </c>
      <c r="AB1018" s="52" t="s">
        <v>5708</v>
      </c>
      <c r="AC1018" s="52" t="str">
        <f>CONCATENATE(IMPORT[[#This Row],[1]]," ",IMPORT[[#This Row],[2]],IF(IMPORT[[#This Row],[3]]="","",CONCATENATE(" ",IMPORT[[#This Row],[3]])))</f>
        <v>Pensil Case 8300D Timbul</v>
      </c>
      <c r="AD1018" s="51" t="str">
        <f>CONCATENATE("Import ",IMPORT[[#This Row],[Ket]])</f>
        <v>Import D10</v>
      </c>
      <c r="AE1018" s="52">
        <v>96</v>
      </c>
      <c r="AF1018" s="52" t="s">
        <v>5118</v>
      </c>
      <c r="AG1018" s="52" t="s">
        <v>5780</v>
      </c>
      <c r="AH1018" s="52">
        <f ca="1">IMPORT[[#This Row],[C]]</f>
        <v>4</v>
      </c>
      <c r="AI1018" s="126" t="str">
        <f>CONCATENATE(IMPORT[[#This Row],[6]]," ",IMPORT[[#This Row],[7]])</f>
        <v>96 PCS</v>
      </c>
    </row>
    <row r="1019" spans="1:35">
      <c r="A1019" s="102">
        <v>1017</v>
      </c>
      <c r="B1019" s="39">
        <f ca="1">IF(IMPORT[[#This Row],[C]]&lt;1,"",ROW()-2)</f>
        <v>1017</v>
      </c>
      <c r="C1019" s="57" t="s">
        <v>5550</v>
      </c>
      <c r="D1019" s="31" t="s">
        <v>7290</v>
      </c>
      <c r="E1019" s="31">
        <v>160</v>
      </c>
      <c r="F1019" s="42">
        <f ca="1">IMPORT[TT]</f>
        <v>6</v>
      </c>
      <c r="G1019" s="31"/>
      <c r="H1019" s="31" t="s">
        <v>5557</v>
      </c>
      <c r="I1019" s="40">
        <v>6</v>
      </c>
      <c r="J1019" s="31"/>
      <c r="K1019" s="39" t="str">
        <f>IF(IMPORT[[#This Row],[b1]]="","",IMPORT[[#This Row],[b1]]-IMPORT[[#This Row],[a1]])</f>
        <v/>
      </c>
      <c r="L1019" s="40">
        <f ca="1">SUM(INDIRECT(IMPORT_VAR[TABLENAME]&amp;"[@a"&amp;$1:$1-1&amp;"]"),INDIRECT(IMPORT_VAR[TABLENAME]&amp;"[@c"&amp;$1:$1-1&amp;"]"))</f>
        <v>6</v>
      </c>
      <c r="M1019" s="31"/>
      <c r="N1019" s="39" t="str">
        <f>IF(IMPORT[[#This Row],[b2]]="","",IMPORT[[#This Row],[b2]]-IMPORT[[#This Row],[a2]])</f>
        <v/>
      </c>
      <c r="O1019" s="40">
        <f ca="1">SUM(INDIRECT(IMPORT_VAR[TABLENAME]&amp;"[@a"&amp;$1:$1-1&amp;"]"),INDIRECT(IMPORT_VAR[TABLENAME]&amp;"[@c"&amp;$1:$1-1&amp;"]"))</f>
        <v>6</v>
      </c>
      <c r="P1019" s="33"/>
      <c r="Q1019" s="41" t="str">
        <f>IF(IMPORT[[#This Row],[b3]]="","",IMPORT[[#This Row],[b3]]-IMPORT[[#This Row],[a3]])</f>
        <v/>
      </c>
      <c r="R1019" s="40">
        <f ca="1">SUM(INDIRECT(IMPORT_VAR[TABLENAME]&amp;"[@a"&amp;$1:$1-1&amp;"]"),INDIRECT(IMPORT_VAR[TABLENAME]&amp;"[@c"&amp;$1:$1-1&amp;"]"))</f>
        <v>6</v>
      </c>
      <c r="S1019" s="33"/>
      <c r="T1019" s="41" t="str">
        <f>IF(IMPORT[[#This Row],[b4]]="","",IMPORT[[#This Row],[b4]]-IMPORT[[#This Row],[a4]])</f>
        <v/>
      </c>
      <c r="U1019" s="40">
        <f ca="1">SUM(INDIRECT(IMPORT_VAR[TABLENAME]&amp;"[@a"&amp;$1:$1-1&amp;"]"),INDIRECT(IMPORT_VAR[TABLENAME]&amp;"[@c"&amp;$1:$1-1&amp;"]"))</f>
        <v>6</v>
      </c>
      <c r="V1019" s="41"/>
      <c r="W1019" s="31"/>
      <c r="X1019" s="54" t="str">
        <f>IF(IMPORT[[#This Row],[b5]]="","",IMPORT[[#This Row],[b5]]-IMPORT[[#This Row],[a5]])</f>
        <v/>
      </c>
      <c r="Y1019" s="50">
        <f ca="1">SUM(INDIRECT(IMPORT_VAR[TABLENAME]&amp;"[@a"&amp;$1:$1-1&amp;"]"),INDIRECT(IMPORT_VAR[TABLENAME]&amp;"[@c"&amp;$1:$1-1&amp;"]"))</f>
        <v>6</v>
      </c>
      <c r="Z1019" s="51" t="s">
        <v>5707</v>
      </c>
      <c r="AA1019" s="51" t="s">
        <v>5550</v>
      </c>
      <c r="AB1019" s="51"/>
      <c r="AC1019" s="51" t="str">
        <f>CONCATENATE(IMPORT[[#This Row],[1]]," ",IMPORT[[#This Row],[2]],IF(IMPORT[[#This Row],[3]]="","",CONCATENATE(" ",IMPORT[[#This Row],[3]])))</f>
        <v>Pensil Case A-1037</v>
      </c>
      <c r="AD1019" s="51" t="str">
        <f>CONCATENATE("Import ",IMPORT[[#This Row],[Ket]])</f>
        <v>Import D10</v>
      </c>
      <c r="AE1019" s="52">
        <v>160</v>
      </c>
      <c r="AF1019" s="52" t="s">
        <v>5118</v>
      </c>
      <c r="AG1019" s="52" t="s">
        <v>5780</v>
      </c>
      <c r="AH1019" s="52">
        <f ca="1">IMPORT[[#This Row],[C]]</f>
        <v>6</v>
      </c>
      <c r="AI1019" s="126" t="str">
        <f>CONCATENATE(IMPORT[[#This Row],[6]]," ",IMPORT[[#This Row],[7]])</f>
        <v>160 PCS</v>
      </c>
    </row>
    <row r="1020" spans="1:35">
      <c r="A1020" s="102">
        <v>1018</v>
      </c>
      <c r="B1020" s="39">
        <f ca="1">IF(IMPORT[[#This Row],[C]]&lt;1,"",ROW()-2)</f>
        <v>1018</v>
      </c>
      <c r="C1020" s="57" t="s">
        <v>5551</v>
      </c>
      <c r="D1020" s="31" t="s">
        <v>6165</v>
      </c>
      <c r="E1020" s="31">
        <v>120</v>
      </c>
      <c r="F1020" s="42">
        <f ca="1">IMPORT[TT]</f>
        <v>45</v>
      </c>
      <c r="G1020" s="31"/>
      <c r="H1020" s="31" t="s">
        <v>5557</v>
      </c>
      <c r="I1020" s="40">
        <v>45</v>
      </c>
      <c r="J1020" s="31"/>
      <c r="K1020" s="39" t="str">
        <f>IF(IMPORT[[#This Row],[b1]]="","",IMPORT[[#This Row],[b1]]-IMPORT[[#This Row],[a1]])</f>
        <v/>
      </c>
      <c r="L1020" s="40">
        <f ca="1">SUM(INDIRECT(IMPORT_VAR[TABLENAME]&amp;"[@a"&amp;$1:$1-1&amp;"]"),INDIRECT(IMPORT_VAR[TABLENAME]&amp;"[@c"&amp;$1:$1-1&amp;"]"))</f>
        <v>45</v>
      </c>
      <c r="M1020" s="31"/>
      <c r="N1020" s="39" t="str">
        <f>IF(IMPORT[[#This Row],[b2]]="","",IMPORT[[#This Row],[b2]]-IMPORT[[#This Row],[a2]])</f>
        <v/>
      </c>
      <c r="O1020" s="40">
        <f ca="1">SUM(INDIRECT(IMPORT_VAR[TABLENAME]&amp;"[@a"&amp;$1:$1-1&amp;"]"),INDIRECT(IMPORT_VAR[TABLENAME]&amp;"[@c"&amp;$1:$1-1&amp;"]"))</f>
        <v>45</v>
      </c>
      <c r="P1020" s="33"/>
      <c r="Q1020" s="41" t="str">
        <f>IF(IMPORT[[#This Row],[b3]]="","",IMPORT[[#This Row],[b3]]-IMPORT[[#This Row],[a3]])</f>
        <v/>
      </c>
      <c r="R1020" s="40">
        <f ca="1">SUM(INDIRECT(IMPORT_VAR[TABLENAME]&amp;"[@a"&amp;$1:$1-1&amp;"]"),INDIRECT(IMPORT_VAR[TABLENAME]&amp;"[@c"&amp;$1:$1-1&amp;"]"))</f>
        <v>45</v>
      </c>
      <c r="S1020" s="33"/>
      <c r="T1020" s="41" t="str">
        <f>IF(IMPORT[[#This Row],[b4]]="","",IMPORT[[#This Row],[b4]]-IMPORT[[#This Row],[a4]])</f>
        <v/>
      </c>
      <c r="U1020" s="40">
        <f ca="1">SUM(INDIRECT(IMPORT_VAR[TABLENAME]&amp;"[@a"&amp;$1:$1-1&amp;"]"),INDIRECT(IMPORT_VAR[TABLENAME]&amp;"[@c"&amp;$1:$1-1&amp;"]"))</f>
        <v>45</v>
      </c>
      <c r="V1020" s="41"/>
      <c r="W1020" s="31"/>
      <c r="X1020" s="54" t="str">
        <f>IF(IMPORT[[#This Row],[b5]]="","",IMPORT[[#This Row],[b5]]-IMPORT[[#This Row],[a5]])</f>
        <v/>
      </c>
      <c r="Y1020" s="50">
        <f ca="1">SUM(INDIRECT(IMPORT_VAR[TABLENAME]&amp;"[@a"&amp;$1:$1-1&amp;"]"),INDIRECT(IMPORT_VAR[TABLENAME]&amp;"[@c"&amp;$1:$1-1&amp;"]"))</f>
        <v>45</v>
      </c>
      <c r="Z1020" s="51" t="s">
        <v>5707</v>
      </c>
      <c r="AA1020" s="51" t="s">
        <v>5551</v>
      </c>
      <c r="AB1020" s="51"/>
      <c r="AC1020" s="51" t="str">
        <f>CONCATENATE(IMPORT[[#This Row],[1]]," ",IMPORT[[#This Row],[2]],IF(IMPORT[[#This Row],[3]]="","",CONCATENATE(" ",IMPORT[[#This Row],[3]])))</f>
        <v>Pensil Case AD-062</v>
      </c>
      <c r="AD1020" s="51" t="str">
        <f>CONCATENATE("Import ",IMPORT[[#This Row],[Ket]])</f>
        <v>Import D10</v>
      </c>
      <c r="AE1020" s="52">
        <v>120</v>
      </c>
      <c r="AF1020" s="52" t="s">
        <v>5118</v>
      </c>
      <c r="AG1020" s="52" t="s">
        <v>5780</v>
      </c>
      <c r="AH1020" s="52">
        <f ca="1">IMPORT[[#This Row],[C]]</f>
        <v>45</v>
      </c>
      <c r="AI1020" s="126" t="str">
        <f>CONCATENATE(IMPORT[[#This Row],[6]]," ",IMPORT[[#This Row],[7]])</f>
        <v>120 PCS</v>
      </c>
    </row>
    <row r="1021" spans="1:35">
      <c r="A1021" s="102">
        <v>1019</v>
      </c>
      <c r="B1021" s="39">
        <f ca="1">IF(IMPORT[[#This Row],[C]]&lt;1,"",ROW()-2)</f>
        <v>1019</v>
      </c>
      <c r="C1021" s="57" t="s">
        <v>5552</v>
      </c>
      <c r="D1021" s="31" t="s">
        <v>6164</v>
      </c>
      <c r="E1021" s="31">
        <v>144</v>
      </c>
      <c r="F1021" s="42">
        <f ca="1">IMPORT[TT]</f>
        <v>17</v>
      </c>
      <c r="G1021" s="31"/>
      <c r="H1021" s="31" t="s">
        <v>5557</v>
      </c>
      <c r="I1021" s="40">
        <v>17</v>
      </c>
      <c r="J1021" s="31"/>
      <c r="K1021" s="39" t="str">
        <f>IF(IMPORT[[#This Row],[b1]]="","",IMPORT[[#This Row],[b1]]-IMPORT[[#This Row],[a1]])</f>
        <v/>
      </c>
      <c r="L1021" s="40">
        <f ca="1">SUM(INDIRECT(IMPORT_VAR[TABLENAME]&amp;"[@a"&amp;$1:$1-1&amp;"]"),INDIRECT(IMPORT_VAR[TABLENAME]&amp;"[@c"&amp;$1:$1-1&amp;"]"))</f>
        <v>17</v>
      </c>
      <c r="M1021" s="31"/>
      <c r="N1021" s="39" t="str">
        <f>IF(IMPORT[[#This Row],[b2]]="","",IMPORT[[#This Row],[b2]]-IMPORT[[#This Row],[a2]])</f>
        <v/>
      </c>
      <c r="O1021" s="40">
        <f ca="1">SUM(INDIRECT(IMPORT_VAR[TABLENAME]&amp;"[@a"&amp;$1:$1-1&amp;"]"),INDIRECT(IMPORT_VAR[TABLENAME]&amp;"[@c"&amp;$1:$1-1&amp;"]"))</f>
        <v>17</v>
      </c>
      <c r="P1021" s="33"/>
      <c r="Q1021" s="41" t="str">
        <f>IF(IMPORT[[#This Row],[b3]]="","",IMPORT[[#This Row],[b3]]-IMPORT[[#This Row],[a3]])</f>
        <v/>
      </c>
      <c r="R1021" s="40">
        <f ca="1">SUM(INDIRECT(IMPORT_VAR[TABLENAME]&amp;"[@a"&amp;$1:$1-1&amp;"]"),INDIRECT(IMPORT_VAR[TABLENAME]&amp;"[@c"&amp;$1:$1-1&amp;"]"))</f>
        <v>17</v>
      </c>
      <c r="S1021" s="33"/>
      <c r="T1021" s="41" t="str">
        <f>IF(IMPORT[[#This Row],[b4]]="","",IMPORT[[#This Row],[b4]]-IMPORT[[#This Row],[a4]])</f>
        <v/>
      </c>
      <c r="U1021" s="40">
        <f ca="1">SUM(INDIRECT(IMPORT_VAR[TABLENAME]&amp;"[@a"&amp;$1:$1-1&amp;"]"),INDIRECT(IMPORT_VAR[TABLENAME]&amp;"[@c"&amp;$1:$1-1&amp;"]"))</f>
        <v>17</v>
      </c>
      <c r="V1021" s="41"/>
      <c r="W1021" s="31"/>
      <c r="X1021" s="54" t="str">
        <f>IF(IMPORT[[#This Row],[b5]]="","",IMPORT[[#This Row],[b5]]-IMPORT[[#This Row],[a5]])</f>
        <v/>
      </c>
      <c r="Y1021" s="50">
        <f ca="1">SUM(INDIRECT(IMPORT_VAR[TABLENAME]&amp;"[@a"&amp;$1:$1-1&amp;"]"),INDIRECT(IMPORT_VAR[TABLENAME]&amp;"[@c"&amp;$1:$1-1&amp;"]"))</f>
        <v>17</v>
      </c>
      <c r="Z1021" s="51" t="s">
        <v>5707</v>
      </c>
      <c r="AA1021" s="52" t="s">
        <v>5552</v>
      </c>
      <c r="AB1021" s="52" t="s">
        <v>5709</v>
      </c>
      <c r="AC1021" s="52" t="str">
        <f>CONCATENATE(IMPORT[[#This Row],[1]]," ",IMPORT[[#This Row],[2]],IF(IMPORT[[#This Row],[3]]="","",CONCATENATE(" ",IMPORT[[#This Row],[3]])))</f>
        <v>Pensil Case PC-619-3 Mobil + Kode</v>
      </c>
      <c r="AD1021" s="52" t="str">
        <f>CONCATENATE("Import ",IMPORT[[#This Row],[Ket]])</f>
        <v>Import D10</v>
      </c>
      <c r="AE1021" s="52">
        <v>144</v>
      </c>
      <c r="AF1021" s="52" t="s">
        <v>5118</v>
      </c>
      <c r="AG1021" s="52" t="s">
        <v>5780</v>
      </c>
      <c r="AH1021" s="52">
        <f ca="1">IMPORT[[#This Row],[C]]</f>
        <v>17</v>
      </c>
      <c r="AI1021" s="126" t="str">
        <f>CONCATENATE(IMPORT[[#This Row],[6]]," ",IMPORT[[#This Row],[7]])</f>
        <v>144 PCS</v>
      </c>
    </row>
    <row r="1022" spans="1:35">
      <c r="A1022" s="102">
        <v>1020</v>
      </c>
      <c r="B1022" s="39">
        <f ca="1">IF(IMPORT[[#This Row],[C]]&lt;1,"",ROW()-2)</f>
        <v>1020</v>
      </c>
      <c r="C1022" s="57" t="s">
        <v>5553</v>
      </c>
      <c r="D1022" s="31" t="s">
        <v>5561</v>
      </c>
      <c r="E1022" s="31">
        <v>200</v>
      </c>
      <c r="F1022" s="42">
        <f ca="1">IMPORT[TT]</f>
        <v>17</v>
      </c>
      <c r="G1022" s="31"/>
      <c r="H1022" s="31" t="s">
        <v>5557</v>
      </c>
      <c r="I1022" s="40">
        <v>17</v>
      </c>
      <c r="J1022" s="31"/>
      <c r="K1022" s="39" t="str">
        <f>IF(IMPORT[[#This Row],[b1]]="","",IMPORT[[#This Row],[b1]]-IMPORT[[#This Row],[a1]])</f>
        <v/>
      </c>
      <c r="L1022" s="40">
        <f ca="1">SUM(INDIRECT(IMPORT_VAR[TABLENAME]&amp;"[@a"&amp;$1:$1-1&amp;"]"),INDIRECT(IMPORT_VAR[TABLENAME]&amp;"[@c"&amp;$1:$1-1&amp;"]"))</f>
        <v>17</v>
      </c>
      <c r="M1022" s="31"/>
      <c r="N1022" s="39" t="str">
        <f>IF(IMPORT[[#This Row],[b2]]="","",IMPORT[[#This Row],[b2]]-IMPORT[[#This Row],[a2]])</f>
        <v/>
      </c>
      <c r="O1022" s="40">
        <f ca="1">SUM(INDIRECT(IMPORT_VAR[TABLENAME]&amp;"[@a"&amp;$1:$1-1&amp;"]"),INDIRECT(IMPORT_VAR[TABLENAME]&amp;"[@c"&amp;$1:$1-1&amp;"]"))</f>
        <v>17</v>
      </c>
      <c r="P1022" s="33"/>
      <c r="Q1022" s="41" t="str">
        <f>IF(IMPORT[[#This Row],[b3]]="","",IMPORT[[#This Row],[b3]]-IMPORT[[#This Row],[a3]])</f>
        <v/>
      </c>
      <c r="R1022" s="40">
        <f ca="1">SUM(INDIRECT(IMPORT_VAR[TABLENAME]&amp;"[@a"&amp;$1:$1-1&amp;"]"),INDIRECT(IMPORT_VAR[TABLENAME]&amp;"[@c"&amp;$1:$1-1&amp;"]"))</f>
        <v>17</v>
      </c>
      <c r="S1022" s="33"/>
      <c r="T1022" s="41" t="str">
        <f>IF(IMPORT[[#This Row],[b4]]="","",IMPORT[[#This Row],[b4]]-IMPORT[[#This Row],[a4]])</f>
        <v/>
      </c>
      <c r="U1022" s="40">
        <f ca="1">SUM(INDIRECT(IMPORT_VAR[TABLENAME]&amp;"[@a"&amp;$1:$1-1&amp;"]"),INDIRECT(IMPORT_VAR[TABLENAME]&amp;"[@c"&amp;$1:$1-1&amp;"]"))</f>
        <v>17</v>
      </c>
      <c r="V1022" s="41"/>
      <c r="W1022" s="31"/>
      <c r="X1022" s="54" t="str">
        <f>IF(IMPORT[[#This Row],[b5]]="","",IMPORT[[#This Row],[b5]]-IMPORT[[#This Row],[a5]])</f>
        <v/>
      </c>
      <c r="Y1022" s="50">
        <f ca="1">SUM(INDIRECT(IMPORT_VAR[TABLENAME]&amp;"[@a"&amp;$1:$1-1&amp;"]"),INDIRECT(IMPORT_VAR[TABLENAME]&amp;"[@c"&amp;$1:$1-1&amp;"]"))</f>
        <v>17</v>
      </c>
      <c r="Z1022" s="51" t="s">
        <v>5707</v>
      </c>
      <c r="AA1022" s="52" t="s">
        <v>5553</v>
      </c>
      <c r="AB1022" s="52" t="s">
        <v>5711</v>
      </c>
      <c r="AC1022" s="52" t="str">
        <f>CONCATENATE(IMPORT[[#This Row],[1]]," ",IMPORT[[#This Row],[2]],IF(IMPORT[[#This Row],[3]]="","",CONCATENATE(" ",IMPORT[[#This Row],[3]])))</f>
        <v>Pensil Case PC-613-7 Kaleng</v>
      </c>
      <c r="AD1022" s="52" t="str">
        <f>CONCATENATE("Import ",IMPORT[[#This Row],[Ket]])</f>
        <v>Import D10</v>
      </c>
      <c r="AE1022" s="52">
        <v>200</v>
      </c>
      <c r="AF1022" s="52" t="s">
        <v>5118</v>
      </c>
      <c r="AG1022" s="52" t="s">
        <v>5780</v>
      </c>
      <c r="AH1022" s="52">
        <f ca="1">IMPORT[[#This Row],[C]]</f>
        <v>17</v>
      </c>
      <c r="AI1022" s="126" t="str">
        <f>CONCATENATE(IMPORT[[#This Row],[6]]," ",IMPORT[[#This Row],[7]])</f>
        <v>200 PCS</v>
      </c>
    </row>
    <row r="1023" spans="1:35">
      <c r="A1023" s="102">
        <v>1021</v>
      </c>
      <c r="B1023" s="39">
        <f ca="1">IF(IMPORT[[#This Row],[C]]&lt;1,"",ROW()-2)</f>
        <v>1021</v>
      </c>
      <c r="C1023" s="57" t="s">
        <v>5554</v>
      </c>
      <c r="D1023" s="31" t="s">
        <v>5561</v>
      </c>
      <c r="E1023" s="31">
        <v>180</v>
      </c>
      <c r="F1023" s="42">
        <f ca="1">IMPORT[TT]</f>
        <v>24</v>
      </c>
      <c r="G1023" s="31"/>
      <c r="H1023" s="31" t="s">
        <v>5557</v>
      </c>
      <c r="I1023" s="40">
        <v>24</v>
      </c>
      <c r="J1023" s="31"/>
      <c r="K1023" s="39" t="str">
        <f>IF(IMPORT[[#This Row],[b1]]="","",IMPORT[[#This Row],[b1]]-IMPORT[[#This Row],[a1]])</f>
        <v/>
      </c>
      <c r="L1023" s="40">
        <f ca="1">SUM(INDIRECT(IMPORT_VAR[TABLENAME]&amp;"[@a"&amp;$1:$1-1&amp;"]"),INDIRECT(IMPORT_VAR[TABLENAME]&amp;"[@c"&amp;$1:$1-1&amp;"]"))</f>
        <v>24</v>
      </c>
      <c r="M1023" s="31"/>
      <c r="N1023" s="39" t="str">
        <f>IF(IMPORT[[#This Row],[b2]]="","",IMPORT[[#This Row],[b2]]-IMPORT[[#This Row],[a2]])</f>
        <v/>
      </c>
      <c r="O1023" s="40">
        <f ca="1">SUM(INDIRECT(IMPORT_VAR[TABLENAME]&amp;"[@a"&amp;$1:$1-1&amp;"]"),INDIRECT(IMPORT_VAR[TABLENAME]&amp;"[@c"&amp;$1:$1-1&amp;"]"))</f>
        <v>24</v>
      </c>
      <c r="P1023" s="33"/>
      <c r="Q1023" s="41" t="str">
        <f>IF(IMPORT[[#This Row],[b3]]="","",IMPORT[[#This Row],[b3]]-IMPORT[[#This Row],[a3]])</f>
        <v/>
      </c>
      <c r="R1023" s="40">
        <f ca="1">SUM(INDIRECT(IMPORT_VAR[TABLENAME]&amp;"[@a"&amp;$1:$1-1&amp;"]"),INDIRECT(IMPORT_VAR[TABLENAME]&amp;"[@c"&amp;$1:$1-1&amp;"]"))</f>
        <v>24</v>
      </c>
      <c r="S1023" s="33"/>
      <c r="T1023" s="41" t="str">
        <f>IF(IMPORT[[#This Row],[b4]]="","",IMPORT[[#This Row],[b4]]-IMPORT[[#This Row],[a4]])</f>
        <v/>
      </c>
      <c r="U1023" s="40">
        <f ca="1">SUM(INDIRECT(IMPORT_VAR[TABLENAME]&amp;"[@a"&amp;$1:$1-1&amp;"]"),INDIRECT(IMPORT_VAR[TABLENAME]&amp;"[@c"&amp;$1:$1-1&amp;"]"))</f>
        <v>24</v>
      </c>
      <c r="V1023" s="41"/>
      <c r="W1023" s="31"/>
      <c r="X1023" s="54" t="str">
        <f>IF(IMPORT[[#This Row],[b5]]="","",IMPORT[[#This Row],[b5]]-IMPORT[[#This Row],[a5]])</f>
        <v/>
      </c>
      <c r="Y1023" s="50">
        <f ca="1">SUM(INDIRECT(IMPORT_VAR[TABLENAME]&amp;"[@a"&amp;$1:$1-1&amp;"]"),INDIRECT(IMPORT_VAR[TABLENAME]&amp;"[@c"&amp;$1:$1-1&amp;"]"))</f>
        <v>24</v>
      </c>
      <c r="Z1023" s="51" t="s">
        <v>5707</v>
      </c>
      <c r="AA1023" s="52" t="s">
        <v>5554</v>
      </c>
      <c r="AB1023" s="52" t="s">
        <v>5711</v>
      </c>
      <c r="AC1023" s="52" t="str">
        <f>CONCATENATE(IMPORT[[#This Row],[1]]," ",IMPORT[[#This Row],[2]],IF(IMPORT[[#This Row],[3]]="","",CONCATENATE(" ",IMPORT[[#This Row],[3]])))</f>
        <v>Pensil Case 168-22 Kaleng</v>
      </c>
      <c r="AD1023" s="51" t="str">
        <f>CONCATENATE("Import ",IMPORT[[#This Row],[Ket]])</f>
        <v>Import D10</v>
      </c>
      <c r="AE1023" s="52">
        <v>180</v>
      </c>
      <c r="AF1023" s="52" t="s">
        <v>5118</v>
      </c>
      <c r="AG1023" s="52" t="s">
        <v>5780</v>
      </c>
      <c r="AH1023" s="52">
        <f ca="1">IMPORT[[#This Row],[C]]</f>
        <v>24</v>
      </c>
      <c r="AI1023" s="126" t="str">
        <f>CONCATENATE(IMPORT[[#This Row],[6]]," ",IMPORT[[#This Row],[7]])</f>
        <v>180 PCS</v>
      </c>
    </row>
    <row r="1024" spans="1:35">
      <c r="A1024" s="102">
        <v>1022</v>
      </c>
      <c r="B1024" s="39">
        <f ca="1">IF(IMPORT[[#This Row],[C]]&lt;1,"",ROW()-2)</f>
        <v>1022</v>
      </c>
      <c r="C1024" s="57" t="s">
        <v>5555</v>
      </c>
      <c r="D1024" s="31" t="s">
        <v>5561</v>
      </c>
      <c r="E1024" s="31">
        <v>192</v>
      </c>
      <c r="F1024" s="42">
        <f ca="1">IMPORT[TT]</f>
        <v>9</v>
      </c>
      <c r="G1024" s="31"/>
      <c r="H1024" s="31" t="s">
        <v>5557</v>
      </c>
      <c r="I1024" s="40">
        <v>9</v>
      </c>
      <c r="J1024" s="31"/>
      <c r="K1024" s="39" t="str">
        <f>IF(IMPORT[[#This Row],[b1]]="","",IMPORT[[#This Row],[b1]]-IMPORT[[#This Row],[a1]])</f>
        <v/>
      </c>
      <c r="L1024" s="40">
        <f ca="1">SUM(INDIRECT(IMPORT_VAR[TABLENAME]&amp;"[@a"&amp;$1:$1-1&amp;"]"),INDIRECT(IMPORT_VAR[TABLENAME]&amp;"[@c"&amp;$1:$1-1&amp;"]"))</f>
        <v>9</v>
      </c>
      <c r="M1024" s="31"/>
      <c r="N1024" s="39" t="str">
        <f>IF(IMPORT[[#This Row],[b2]]="","",IMPORT[[#This Row],[b2]]-IMPORT[[#This Row],[a2]])</f>
        <v/>
      </c>
      <c r="O1024" s="40">
        <f ca="1">SUM(INDIRECT(IMPORT_VAR[TABLENAME]&amp;"[@a"&amp;$1:$1-1&amp;"]"),INDIRECT(IMPORT_VAR[TABLENAME]&amp;"[@c"&amp;$1:$1-1&amp;"]"))</f>
        <v>9</v>
      </c>
      <c r="P1024" s="33"/>
      <c r="Q1024" s="41" t="str">
        <f>IF(IMPORT[[#This Row],[b3]]="","",IMPORT[[#This Row],[b3]]-IMPORT[[#This Row],[a3]])</f>
        <v/>
      </c>
      <c r="R1024" s="40">
        <f ca="1">SUM(INDIRECT(IMPORT_VAR[TABLENAME]&amp;"[@a"&amp;$1:$1-1&amp;"]"),INDIRECT(IMPORT_VAR[TABLENAME]&amp;"[@c"&amp;$1:$1-1&amp;"]"))</f>
        <v>9</v>
      </c>
      <c r="S1024" s="33"/>
      <c r="T1024" s="41" t="str">
        <f>IF(IMPORT[[#This Row],[b4]]="","",IMPORT[[#This Row],[b4]]-IMPORT[[#This Row],[a4]])</f>
        <v/>
      </c>
      <c r="U1024" s="40">
        <f ca="1">SUM(INDIRECT(IMPORT_VAR[TABLENAME]&amp;"[@a"&amp;$1:$1-1&amp;"]"),INDIRECT(IMPORT_VAR[TABLENAME]&amp;"[@c"&amp;$1:$1-1&amp;"]"))</f>
        <v>9</v>
      </c>
      <c r="V1024" s="41"/>
      <c r="W1024" s="31"/>
      <c r="X1024" s="54" t="str">
        <f>IF(IMPORT[[#This Row],[b5]]="","",IMPORT[[#This Row],[b5]]-IMPORT[[#This Row],[a5]])</f>
        <v/>
      </c>
      <c r="Y1024" s="50">
        <f ca="1">SUM(INDIRECT(IMPORT_VAR[TABLENAME]&amp;"[@a"&amp;$1:$1-1&amp;"]"),INDIRECT(IMPORT_VAR[TABLENAME]&amp;"[@c"&amp;$1:$1-1&amp;"]"))</f>
        <v>9</v>
      </c>
      <c r="Z1024" s="51" t="s">
        <v>5707</v>
      </c>
      <c r="AA1024" s="52" t="s">
        <v>5555</v>
      </c>
      <c r="AB1024" s="52" t="s">
        <v>5711</v>
      </c>
      <c r="AC1024" s="52" t="str">
        <f>CONCATENATE(IMPORT[[#This Row],[1]]," ",IMPORT[[#This Row],[2]],IF(IMPORT[[#This Row],[3]]="","",CONCATENATE(" ",IMPORT[[#This Row],[3]])))</f>
        <v>Pensil Case DZ-32 Kaleng</v>
      </c>
      <c r="AD1024" s="52" t="str">
        <f>CONCATENATE("Import ",IMPORT[[#This Row],[Ket]])</f>
        <v>Import D10</v>
      </c>
      <c r="AE1024" s="52">
        <v>192</v>
      </c>
      <c r="AF1024" s="52" t="s">
        <v>5118</v>
      </c>
      <c r="AG1024" s="52" t="s">
        <v>5780</v>
      </c>
      <c r="AH1024" s="52">
        <f ca="1">IMPORT[[#This Row],[C]]</f>
        <v>9</v>
      </c>
      <c r="AI1024" s="126" t="str">
        <f>CONCATENATE(IMPORT[[#This Row],[6]]," ",IMPORT[[#This Row],[7]])</f>
        <v>192 PCS</v>
      </c>
    </row>
    <row r="1025" spans="1:35">
      <c r="A1025" s="102">
        <v>1023</v>
      </c>
      <c r="B1025" s="39">
        <f ca="1">IF(IMPORT[[#This Row],[C]]&lt;1,"",ROW()-2)</f>
        <v>1023</v>
      </c>
      <c r="C1025" s="57" t="s">
        <v>5556</v>
      </c>
      <c r="D1025" s="31" t="s">
        <v>3367</v>
      </c>
      <c r="E1025" s="31">
        <v>2000</v>
      </c>
      <c r="F1025" s="42">
        <f ca="1">IMPORT[TT]</f>
        <v>86</v>
      </c>
      <c r="G1025" s="31"/>
      <c r="H1025" s="31" t="s">
        <v>5557</v>
      </c>
      <c r="I1025" s="40">
        <v>86</v>
      </c>
      <c r="J1025" s="31"/>
      <c r="K1025" s="39" t="str">
        <f>IF(IMPORT[[#This Row],[b1]]="","",IMPORT[[#This Row],[b1]]-IMPORT[[#This Row],[a1]])</f>
        <v/>
      </c>
      <c r="L1025" s="40">
        <f ca="1">SUM(INDIRECT(IMPORT_VAR[TABLENAME]&amp;"[@a"&amp;$1:$1-1&amp;"]"),INDIRECT(IMPORT_VAR[TABLENAME]&amp;"[@c"&amp;$1:$1-1&amp;"]"))</f>
        <v>86</v>
      </c>
      <c r="M1025" s="31"/>
      <c r="N1025" s="39" t="str">
        <f>IF(IMPORT[[#This Row],[b2]]="","",IMPORT[[#This Row],[b2]]-IMPORT[[#This Row],[a2]])</f>
        <v/>
      </c>
      <c r="O1025" s="40">
        <f ca="1">SUM(INDIRECT(IMPORT_VAR[TABLENAME]&amp;"[@a"&amp;$1:$1-1&amp;"]"),INDIRECT(IMPORT_VAR[TABLENAME]&amp;"[@c"&amp;$1:$1-1&amp;"]"))</f>
        <v>86</v>
      </c>
      <c r="P1025" s="33"/>
      <c r="Q1025" s="41" t="str">
        <f>IF(IMPORT[[#This Row],[b3]]="","",IMPORT[[#This Row],[b3]]-IMPORT[[#This Row],[a3]])</f>
        <v/>
      </c>
      <c r="R1025" s="40">
        <f ca="1">SUM(INDIRECT(IMPORT_VAR[TABLENAME]&amp;"[@a"&amp;$1:$1-1&amp;"]"),INDIRECT(IMPORT_VAR[TABLENAME]&amp;"[@c"&amp;$1:$1-1&amp;"]"))</f>
        <v>86</v>
      </c>
      <c r="S1025" s="33"/>
      <c r="T1025" s="41" t="str">
        <f>IF(IMPORT[[#This Row],[b4]]="","",IMPORT[[#This Row],[b4]]-IMPORT[[#This Row],[a4]])</f>
        <v/>
      </c>
      <c r="U1025" s="40">
        <f ca="1">SUM(INDIRECT(IMPORT_VAR[TABLENAME]&amp;"[@a"&amp;$1:$1-1&amp;"]"),INDIRECT(IMPORT_VAR[TABLENAME]&amp;"[@c"&amp;$1:$1-1&amp;"]"))</f>
        <v>86</v>
      </c>
      <c r="V1025" s="41"/>
      <c r="W1025" s="31"/>
      <c r="X1025" s="54" t="str">
        <f>IF(IMPORT[[#This Row],[b5]]="","",IMPORT[[#This Row],[b5]]-IMPORT[[#This Row],[a5]])</f>
        <v/>
      </c>
      <c r="Y1025" s="50">
        <f ca="1">SUM(INDIRECT(IMPORT_VAR[TABLENAME]&amp;"[@a"&amp;$1:$1-1&amp;"]"),INDIRECT(IMPORT_VAR[TABLENAME]&amp;"[@c"&amp;$1:$1-1&amp;"]"))</f>
        <v>86</v>
      </c>
      <c r="Z1025" s="51" t="s">
        <v>4102</v>
      </c>
      <c r="AA1025" s="51" t="s">
        <v>5556</v>
      </c>
      <c r="AB1025" s="51"/>
      <c r="AC1025" s="51" t="str">
        <f>CONCATENATE(IMPORT[[#This Row],[1]]," ",IMPORT[[#This Row],[2]],IF(IMPORT[[#This Row],[3]]="","",CONCATENATE(" ",IMPORT[[#This Row],[3]])))</f>
        <v>Id Card ID-168</v>
      </c>
      <c r="AD1025" s="51" t="str">
        <f>CONCATENATE("Import ",IMPORT[[#This Row],[Ket]])</f>
        <v>Import D10</v>
      </c>
      <c r="AE1025" s="52">
        <v>2000</v>
      </c>
      <c r="AF1025" s="52" t="s">
        <v>5118</v>
      </c>
      <c r="AG1025" s="52" t="s">
        <v>5780</v>
      </c>
      <c r="AH1025" s="52">
        <f ca="1">IMPORT[[#This Row],[C]]</f>
        <v>86</v>
      </c>
      <c r="AI1025" s="126" t="str">
        <f>CONCATENATE(IMPORT[[#This Row],[6]]," ",IMPORT[[#This Row],[7]])</f>
        <v>2000 PCS</v>
      </c>
    </row>
    <row r="1026" spans="1:35">
      <c r="A1026" s="102">
        <v>1024</v>
      </c>
      <c r="B1026" s="39" t="str">
        <f ca="1">IF(IMPORT[[#This Row],[C]]&lt;1,"",ROW()-2)</f>
        <v/>
      </c>
      <c r="C1026" s="57" t="s">
        <v>3917</v>
      </c>
      <c r="D1026" s="31" t="s">
        <v>3140</v>
      </c>
      <c r="E1026" s="31">
        <v>576</v>
      </c>
      <c r="F1026" s="42">
        <f ca="1">IMPORT[TT]</f>
        <v>0</v>
      </c>
      <c r="G1026" s="31"/>
      <c r="H1026" s="31" t="s">
        <v>3976</v>
      </c>
      <c r="I1026" s="40">
        <v>0</v>
      </c>
      <c r="J1026" s="101"/>
      <c r="K1026" s="39" t="str">
        <f>IF(IMPORT[[#This Row],[b1]]="","",IMPORT[[#This Row],[b1]]-IMPORT[[#This Row],[a1]])</f>
        <v/>
      </c>
      <c r="L1026" s="40">
        <f ca="1">SUM(INDIRECT(IMPORT_VAR[TABLENAME]&amp;"[@a"&amp;$1:$1-1&amp;"]"),INDIRECT(IMPORT_VAR[TABLENAME]&amp;"[@c"&amp;$1:$1-1&amp;"]"))</f>
        <v>0</v>
      </c>
      <c r="M1026" s="31"/>
      <c r="N1026" s="39" t="str">
        <f>IF(IMPORT[[#This Row],[b2]]="","",IMPORT[[#This Row],[b2]]-IMPORT[[#This Row],[a2]])</f>
        <v/>
      </c>
      <c r="O1026" s="40">
        <f ca="1">SUM(INDIRECT(IMPORT_VAR[TABLENAME]&amp;"[@a"&amp;$1:$1-1&amp;"]"),INDIRECT(IMPORT_VAR[TABLENAME]&amp;"[@c"&amp;$1:$1-1&amp;"]"))</f>
        <v>0</v>
      </c>
      <c r="P1026" s="33"/>
      <c r="Q1026" s="41" t="str">
        <f>IF(IMPORT[[#This Row],[b3]]="","",IMPORT[[#This Row],[b3]]-IMPORT[[#This Row],[a3]])</f>
        <v/>
      </c>
      <c r="R1026" s="40">
        <f ca="1">SUM(INDIRECT(IMPORT_VAR[TABLENAME]&amp;"[@a"&amp;$1:$1-1&amp;"]"),INDIRECT(IMPORT_VAR[TABLENAME]&amp;"[@c"&amp;$1:$1-1&amp;"]"))</f>
        <v>0</v>
      </c>
      <c r="S1026" s="33"/>
      <c r="T1026" s="41" t="str">
        <f>IF(IMPORT[[#This Row],[b4]]="","",IMPORT[[#This Row],[b4]]-IMPORT[[#This Row],[a4]])</f>
        <v/>
      </c>
      <c r="U1026" s="40">
        <f ca="1">SUM(INDIRECT(IMPORT_VAR[TABLENAME]&amp;"[@a"&amp;$1:$1-1&amp;"]"),INDIRECT(IMPORT_VAR[TABLENAME]&amp;"[@c"&amp;$1:$1-1&amp;"]"))</f>
        <v>0</v>
      </c>
      <c r="V1026" s="41"/>
      <c r="W1026" s="31"/>
      <c r="X1026" s="54" t="str">
        <f>IF(IMPORT[[#This Row],[b5]]="","",IMPORT[[#This Row],[b5]]-IMPORT[[#This Row],[a5]])</f>
        <v/>
      </c>
      <c r="Y1026" s="50">
        <f ca="1">SUM(INDIRECT(IMPORT_VAR[TABLENAME]&amp;"[@a"&amp;$1:$1-1&amp;"]"),INDIRECT(IMPORT_VAR[TABLENAME]&amp;"[@c"&amp;$1:$1-1&amp;"]"))</f>
        <v>0</v>
      </c>
      <c r="Z1026" s="51" t="s">
        <v>5665</v>
      </c>
      <c r="AA1026" s="51" t="s">
        <v>3917</v>
      </c>
      <c r="AB1026" s="51"/>
      <c r="AC1026" s="51" t="str">
        <f>CONCATENATE(IMPORT[[#This Row],[1]]," ",IMPORT[[#This Row],[2]],IF(IMPORT[[#This Row],[3]]="","",CONCATENATE(" ",IMPORT[[#This Row],[3]])))</f>
        <v>Tipe-ex Kertas DP-902</v>
      </c>
      <c r="AD1026" s="51" t="str">
        <f>CONCATENATE("Import ",IMPORT[[#This Row],[Ket]])</f>
        <v>Import D2</v>
      </c>
      <c r="AE1026" s="52">
        <v>576</v>
      </c>
      <c r="AF1026" s="52" t="s">
        <v>5118</v>
      </c>
      <c r="AG1026" s="52" t="s">
        <v>5780</v>
      </c>
      <c r="AH1026" s="52">
        <f ca="1">IMPORT[[#This Row],[C]]</f>
        <v>0</v>
      </c>
      <c r="AI1026" s="126" t="str">
        <f>CONCATENATE(IMPORT[[#This Row],[6]]," ",IMPORT[[#This Row],[7]])</f>
        <v>576 PCS</v>
      </c>
    </row>
    <row r="1027" spans="1:35">
      <c r="A1027" s="102">
        <v>1025</v>
      </c>
      <c r="B1027" s="39" t="str">
        <f ca="1">IF(IMPORT[[#This Row],[C]]&lt;1,"",ROW()-2)</f>
        <v/>
      </c>
      <c r="C1027" s="57" t="s">
        <v>3894</v>
      </c>
      <c r="D1027" s="31" t="s">
        <v>2994</v>
      </c>
      <c r="E1027" s="31">
        <v>160</v>
      </c>
      <c r="F1027" s="42">
        <f ca="1">IMPORT[TT]</f>
        <v>0</v>
      </c>
      <c r="G1027" s="31"/>
      <c r="H1027" s="31" t="s">
        <v>3928</v>
      </c>
      <c r="I1027" s="40">
        <v>0</v>
      </c>
      <c r="J1027" s="101"/>
      <c r="K1027" s="39" t="str">
        <f>IF(IMPORT[[#This Row],[b1]]="","",IMPORT[[#This Row],[b1]]-IMPORT[[#This Row],[a1]])</f>
        <v/>
      </c>
      <c r="L1027" s="40">
        <f ca="1">SUM(INDIRECT(IMPORT_VAR[TABLENAME]&amp;"[@a"&amp;$1:$1-1&amp;"]"),INDIRECT(IMPORT_VAR[TABLENAME]&amp;"[@c"&amp;$1:$1-1&amp;"]"))</f>
        <v>0</v>
      </c>
      <c r="M1027" s="31"/>
      <c r="N1027" s="39" t="str">
        <f>IF(IMPORT[[#This Row],[b2]]="","",IMPORT[[#This Row],[b2]]-IMPORT[[#This Row],[a2]])</f>
        <v/>
      </c>
      <c r="O1027" s="40">
        <f ca="1">SUM(INDIRECT(IMPORT_VAR[TABLENAME]&amp;"[@a"&amp;$1:$1-1&amp;"]"),INDIRECT(IMPORT_VAR[TABLENAME]&amp;"[@c"&amp;$1:$1-1&amp;"]"))</f>
        <v>0</v>
      </c>
      <c r="P1027" s="33"/>
      <c r="Q1027" s="41" t="str">
        <f>IF(IMPORT[[#This Row],[b3]]="","",IMPORT[[#This Row],[b3]]-IMPORT[[#This Row],[a3]])</f>
        <v/>
      </c>
      <c r="R1027" s="40">
        <f ca="1">SUM(INDIRECT(IMPORT_VAR[TABLENAME]&amp;"[@a"&amp;$1:$1-1&amp;"]"),INDIRECT(IMPORT_VAR[TABLENAME]&amp;"[@c"&amp;$1:$1-1&amp;"]"))</f>
        <v>0</v>
      </c>
      <c r="S1027" s="33"/>
      <c r="T1027" s="41" t="str">
        <f>IF(IMPORT[[#This Row],[b4]]="","",IMPORT[[#This Row],[b4]]-IMPORT[[#This Row],[a4]])</f>
        <v/>
      </c>
      <c r="U1027" s="40">
        <f ca="1">SUM(INDIRECT(IMPORT_VAR[TABLENAME]&amp;"[@a"&amp;$1:$1-1&amp;"]"),INDIRECT(IMPORT_VAR[TABLENAME]&amp;"[@c"&amp;$1:$1-1&amp;"]"))</f>
        <v>0</v>
      </c>
      <c r="V1027" s="41"/>
      <c r="W1027" s="31"/>
      <c r="X1027" s="54" t="str">
        <f>IF(IMPORT[[#This Row],[b5]]="","",IMPORT[[#This Row],[b5]]-IMPORT[[#This Row],[a5]])</f>
        <v/>
      </c>
      <c r="Y1027" s="50">
        <f ca="1">SUM(INDIRECT(IMPORT_VAR[TABLENAME]&amp;"[@a"&amp;$1:$1-1&amp;"]"),INDIRECT(IMPORT_VAR[TABLENAME]&amp;"[@c"&amp;$1:$1-1&amp;"]"))</f>
        <v>0</v>
      </c>
      <c r="Z1027" s="51" t="s">
        <v>5715</v>
      </c>
      <c r="AA1027" s="51" t="s">
        <v>3894</v>
      </c>
      <c r="AB1027" s="51"/>
      <c r="AC1027" s="51" t="str">
        <f>CONCATENATE(IMPORT[[#This Row],[1]]," ",IMPORT[[#This Row],[2]],IF(IMPORT[[#This Row],[3]]="","",CONCATENATE(" ",IMPORT[[#This Row],[3]])))</f>
        <v>NoteBook 25100-36</v>
      </c>
      <c r="AD1027" s="51" t="str">
        <f>CONCATENATE("Import ",IMPORT[[#This Row],[Ket]])</f>
        <v>Import D1</v>
      </c>
      <c r="AE1027" s="52">
        <v>160</v>
      </c>
      <c r="AF1027" s="52" t="s">
        <v>5118</v>
      </c>
      <c r="AG1027" s="52" t="s">
        <v>5780</v>
      </c>
      <c r="AH1027" s="52">
        <f ca="1">IMPORT[[#This Row],[C]]</f>
        <v>0</v>
      </c>
      <c r="AI1027" s="126" t="str">
        <f>CONCATENATE(IMPORT[[#This Row],[6]]," ",IMPORT[[#This Row],[7]])</f>
        <v>160 PCS</v>
      </c>
    </row>
    <row r="1028" spans="1:35">
      <c r="A1028" s="102">
        <v>1026</v>
      </c>
      <c r="B1028" s="39" t="str">
        <f ca="1">IF(IMPORT[[#This Row],[C]]&lt;1,"",ROW()-2)</f>
        <v/>
      </c>
      <c r="C1028" s="57" t="s">
        <v>3898</v>
      </c>
      <c r="D1028" s="31" t="s">
        <v>2994</v>
      </c>
      <c r="E1028" s="31">
        <v>160</v>
      </c>
      <c r="F1028" s="42">
        <f ca="1">IMPORT[TT]</f>
        <v>0</v>
      </c>
      <c r="G1028" s="31"/>
      <c r="H1028" s="31" t="s">
        <v>3928</v>
      </c>
      <c r="I1028" s="40">
        <v>0</v>
      </c>
      <c r="J1028" s="101"/>
      <c r="K1028" s="39" t="str">
        <f>IF(IMPORT[[#This Row],[b1]]="","",IMPORT[[#This Row],[b1]]-IMPORT[[#This Row],[a1]])</f>
        <v/>
      </c>
      <c r="L1028" s="40">
        <f ca="1">SUM(INDIRECT(IMPORT_VAR[TABLENAME]&amp;"[@a"&amp;$1:$1-1&amp;"]"),INDIRECT(IMPORT_VAR[TABLENAME]&amp;"[@c"&amp;$1:$1-1&amp;"]"))</f>
        <v>0</v>
      </c>
      <c r="M1028" s="31"/>
      <c r="N1028" s="39" t="str">
        <f>IF(IMPORT[[#This Row],[b2]]="","",IMPORT[[#This Row],[b2]]-IMPORT[[#This Row],[a2]])</f>
        <v/>
      </c>
      <c r="O1028" s="40">
        <f ca="1">SUM(INDIRECT(IMPORT_VAR[TABLENAME]&amp;"[@a"&amp;$1:$1-1&amp;"]"),INDIRECT(IMPORT_VAR[TABLENAME]&amp;"[@c"&amp;$1:$1-1&amp;"]"))</f>
        <v>0</v>
      </c>
      <c r="P1028" s="33"/>
      <c r="Q1028" s="41" t="str">
        <f>IF(IMPORT[[#This Row],[b3]]="","",IMPORT[[#This Row],[b3]]-IMPORT[[#This Row],[a3]])</f>
        <v/>
      </c>
      <c r="R1028" s="40">
        <f ca="1">SUM(INDIRECT(IMPORT_VAR[TABLENAME]&amp;"[@a"&amp;$1:$1-1&amp;"]"),INDIRECT(IMPORT_VAR[TABLENAME]&amp;"[@c"&amp;$1:$1-1&amp;"]"))</f>
        <v>0</v>
      </c>
      <c r="S1028" s="33"/>
      <c r="T1028" s="41" t="str">
        <f>IF(IMPORT[[#This Row],[b4]]="","",IMPORT[[#This Row],[b4]]-IMPORT[[#This Row],[a4]])</f>
        <v/>
      </c>
      <c r="U1028" s="40">
        <f ca="1">SUM(INDIRECT(IMPORT_VAR[TABLENAME]&amp;"[@a"&amp;$1:$1-1&amp;"]"),INDIRECT(IMPORT_VAR[TABLENAME]&amp;"[@c"&amp;$1:$1-1&amp;"]"))</f>
        <v>0</v>
      </c>
      <c r="V1028" s="41"/>
      <c r="W1028" s="31"/>
      <c r="X1028" s="54" t="str">
        <f>IF(IMPORT[[#This Row],[b5]]="","",IMPORT[[#This Row],[b5]]-IMPORT[[#This Row],[a5]])</f>
        <v/>
      </c>
      <c r="Y1028" s="50">
        <f ca="1">SUM(INDIRECT(IMPORT_VAR[TABLENAME]&amp;"[@a"&amp;$1:$1-1&amp;"]"),INDIRECT(IMPORT_VAR[TABLENAME]&amp;"[@c"&amp;$1:$1-1&amp;"]"))</f>
        <v>0</v>
      </c>
      <c r="Z1028" s="51" t="s">
        <v>5715</v>
      </c>
      <c r="AA1028" s="51" t="s">
        <v>3898</v>
      </c>
      <c r="AB1028" s="51"/>
      <c r="AC1028" s="51" t="str">
        <f>CONCATENATE(IMPORT[[#This Row],[1]]," ",IMPORT[[#This Row],[2]],IF(IMPORT[[#This Row],[3]]="","",CONCATENATE(" ",IMPORT[[#This Row],[3]])))</f>
        <v>NoteBook 28825-65</v>
      </c>
      <c r="AD1028" s="51" t="str">
        <f>CONCATENATE("Import ",IMPORT[[#This Row],[Ket]])</f>
        <v>Import D1</v>
      </c>
      <c r="AE1028" s="52">
        <v>160</v>
      </c>
      <c r="AF1028" s="52" t="s">
        <v>5118</v>
      </c>
      <c r="AG1028" s="52" t="s">
        <v>5780</v>
      </c>
      <c r="AH1028" s="52">
        <f ca="1">IMPORT[[#This Row],[C]]</f>
        <v>0</v>
      </c>
      <c r="AI1028" s="126" t="str">
        <f>CONCATENATE(IMPORT[[#This Row],[6]]," ",IMPORT[[#This Row],[7]])</f>
        <v>160 PCS</v>
      </c>
    </row>
    <row r="1029" spans="1:35">
      <c r="A1029" s="102">
        <v>1027</v>
      </c>
      <c r="B1029" s="31" t="str">
        <f ca="1">IF(IMPORT[[#This Row],[C]]&lt;1,"",ROW()-2)</f>
        <v/>
      </c>
      <c r="C1029" s="57">
        <v>2501</v>
      </c>
      <c r="D1029" s="31" t="s">
        <v>2994</v>
      </c>
      <c r="E1029" s="31">
        <v>114</v>
      </c>
      <c r="F1029" s="36">
        <f ca="1">IMPORT[TT]</f>
        <v>0</v>
      </c>
      <c r="G1029" s="31"/>
      <c r="H1029" s="34" t="s">
        <v>3738</v>
      </c>
      <c r="I1029" s="32">
        <v>0</v>
      </c>
      <c r="J1029" s="101"/>
      <c r="K1029" s="31" t="str">
        <f>IF(IMPORT[[#This Row],[b1]]="","",IMPORT[[#This Row],[b1]]-IMPORT[[#This Row],[a1]])</f>
        <v/>
      </c>
      <c r="L1029" s="32">
        <f ca="1">SUM(INDIRECT(IMPORT_VAR[TABLENAME]&amp;"[@a"&amp;$1:$1-1&amp;"]"),INDIRECT(IMPORT_VAR[TABLENAME]&amp;"[@c"&amp;$1:$1-1&amp;"]"))</f>
        <v>0</v>
      </c>
      <c r="M1029" s="31"/>
      <c r="N1029" s="31" t="str">
        <f>IF(IMPORT[[#This Row],[b2]]="","",IMPORT[[#This Row],[b2]]-IMPORT[[#This Row],[a2]])</f>
        <v/>
      </c>
      <c r="O1029" s="32">
        <f ca="1">SUM(INDIRECT(IMPORT_VAR[TABLENAME]&amp;"[@a"&amp;$1:$1-1&amp;"]"),INDIRECT(IMPORT_VAR[TABLENAME]&amp;"[@c"&amp;$1:$1-1&amp;"]"))</f>
        <v>0</v>
      </c>
      <c r="P1029" s="33"/>
      <c r="Q1029" s="33" t="str">
        <f>IF(IMPORT[[#This Row],[b3]]="","",IMPORT[[#This Row],[b3]]-IMPORT[[#This Row],[a3]])</f>
        <v/>
      </c>
      <c r="R1029" s="32">
        <f ca="1">SUM(INDIRECT(IMPORT_VAR[TABLENAME]&amp;"[@a"&amp;$1:$1-1&amp;"]"),INDIRECT(IMPORT_VAR[TABLENAME]&amp;"[@c"&amp;$1:$1-1&amp;"]"))</f>
        <v>0</v>
      </c>
      <c r="S1029" s="33"/>
      <c r="T1029" s="33" t="str">
        <f>IF(IMPORT[[#This Row],[b4]]="","",IMPORT[[#This Row],[b4]]-IMPORT[[#This Row],[a4]])</f>
        <v/>
      </c>
      <c r="U1029" s="32">
        <f ca="1">SUM(INDIRECT(IMPORT_VAR[TABLENAME]&amp;"[@a"&amp;$1:$1-1&amp;"]"),INDIRECT(IMPORT_VAR[TABLENAME]&amp;"[@c"&amp;$1:$1-1&amp;"]"))</f>
        <v>0</v>
      </c>
      <c r="V1029" s="33"/>
      <c r="W1029" s="31"/>
      <c r="X1029" s="56" t="str">
        <f>IF(IMPORT[[#This Row],[b5]]="","",IMPORT[[#This Row],[b5]]-IMPORT[[#This Row],[a5]])</f>
        <v/>
      </c>
      <c r="Y1029" s="49">
        <f ca="1">SUM(INDIRECT(IMPORT_VAR[TABLENAME]&amp;"[@a"&amp;$1:$1-1&amp;"]"),INDIRECT(IMPORT_VAR[TABLENAME]&amp;"[@c"&amp;$1:$1-1&amp;"]"))</f>
        <v>0</v>
      </c>
      <c r="Z1029" s="51" t="s">
        <v>5715</v>
      </c>
      <c r="AA1029" s="51">
        <v>2501</v>
      </c>
      <c r="AB1029" s="51"/>
      <c r="AC1029" s="51" t="str">
        <f>CONCATENATE(IMPORT[[#This Row],[1]]," ",IMPORT[[#This Row],[2]],IF(IMPORT[[#This Row],[3]]="","",CONCATENATE(" ",IMPORT[[#This Row],[3]])))</f>
        <v>NoteBook 2501</v>
      </c>
      <c r="AD1029" s="51" t="str">
        <f>CONCATENATE("Import ",IMPORT[[#This Row],[Ket]])</f>
        <v>Import C1 + C2</v>
      </c>
      <c r="AE1029" s="52">
        <v>114</v>
      </c>
      <c r="AF1029" s="52" t="s">
        <v>5118</v>
      </c>
      <c r="AG1029" s="52" t="s">
        <v>5780</v>
      </c>
      <c r="AH1029" s="52">
        <f ca="1">IMPORT[[#This Row],[C]]</f>
        <v>0</v>
      </c>
      <c r="AI1029" s="126" t="str">
        <f>CONCATENATE(IMPORT[[#This Row],[6]]," ",IMPORT[[#This Row],[7]])</f>
        <v>114 PCS</v>
      </c>
    </row>
    <row r="1030" spans="1:35">
      <c r="A1030" s="102">
        <v>1028</v>
      </c>
      <c r="B1030" s="31" t="str">
        <f ca="1">IF(IMPORT[[#This Row],[C]]&lt;1,"",ROW()-2)</f>
        <v/>
      </c>
      <c r="C1030" s="57" t="s">
        <v>3380</v>
      </c>
      <c r="D1030" s="31" t="s">
        <v>2994</v>
      </c>
      <c r="E1030" s="31">
        <v>72</v>
      </c>
      <c r="F1030" s="36">
        <f ca="1">IMPORT[TT]</f>
        <v>0</v>
      </c>
      <c r="G1030" s="31"/>
      <c r="H1030" s="34" t="s">
        <v>3301</v>
      </c>
      <c r="I1030" s="32">
        <v>0</v>
      </c>
      <c r="J1030" s="101"/>
      <c r="K1030" s="31" t="str">
        <f>IF(IMPORT[[#This Row],[b1]]="","",IMPORT[[#This Row],[b1]]-IMPORT[[#This Row],[a1]])</f>
        <v/>
      </c>
      <c r="L1030" s="32">
        <f ca="1">SUM(INDIRECT(IMPORT_VAR[TABLENAME]&amp;"[@a"&amp;$1:$1-1&amp;"]"),INDIRECT(IMPORT_VAR[TABLENAME]&amp;"[@c"&amp;$1:$1-1&amp;"]"))</f>
        <v>0</v>
      </c>
      <c r="M1030" s="31"/>
      <c r="N1030" s="31" t="str">
        <f>IF(IMPORT[[#This Row],[b2]]="","",IMPORT[[#This Row],[b2]]-IMPORT[[#This Row],[a2]])</f>
        <v/>
      </c>
      <c r="O1030" s="32">
        <f ca="1">SUM(INDIRECT(IMPORT_VAR[TABLENAME]&amp;"[@a"&amp;$1:$1-1&amp;"]"),INDIRECT(IMPORT_VAR[TABLENAME]&amp;"[@c"&amp;$1:$1-1&amp;"]"))</f>
        <v>0</v>
      </c>
      <c r="P1030" s="33"/>
      <c r="Q1030" s="33" t="str">
        <f>IF(IMPORT[[#This Row],[b3]]="","",IMPORT[[#This Row],[b3]]-IMPORT[[#This Row],[a3]])</f>
        <v/>
      </c>
      <c r="R1030" s="32">
        <f ca="1">SUM(INDIRECT(IMPORT_VAR[TABLENAME]&amp;"[@a"&amp;$1:$1-1&amp;"]"),INDIRECT(IMPORT_VAR[TABLENAME]&amp;"[@c"&amp;$1:$1-1&amp;"]"))</f>
        <v>0</v>
      </c>
      <c r="S1030" s="33"/>
      <c r="T1030" s="33" t="str">
        <f>IF(IMPORT[[#This Row],[b4]]="","",IMPORT[[#This Row],[b4]]-IMPORT[[#This Row],[a4]])</f>
        <v/>
      </c>
      <c r="U1030" s="32">
        <f ca="1">SUM(INDIRECT(IMPORT_VAR[TABLENAME]&amp;"[@a"&amp;$1:$1-1&amp;"]"),INDIRECT(IMPORT_VAR[TABLENAME]&amp;"[@c"&amp;$1:$1-1&amp;"]"))</f>
        <v>0</v>
      </c>
      <c r="V1030" s="33"/>
      <c r="W1030" s="31"/>
      <c r="X1030" s="56" t="str">
        <f>IF(IMPORT[[#This Row],[b5]]="","",IMPORT[[#This Row],[b5]]-IMPORT[[#This Row],[a5]])</f>
        <v/>
      </c>
      <c r="Y1030" s="49">
        <f ca="1">SUM(INDIRECT(IMPORT_VAR[TABLENAME]&amp;"[@a"&amp;$1:$1-1&amp;"]"),INDIRECT(IMPORT_VAR[TABLENAME]&amp;"[@c"&amp;$1:$1-1&amp;"]"))</f>
        <v>0</v>
      </c>
      <c r="Z1030" s="51" t="s">
        <v>5715</v>
      </c>
      <c r="AA1030" s="51" t="s">
        <v>5733</v>
      </c>
      <c r="AB1030" s="51" t="s">
        <v>5743</v>
      </c>
      <c r="AC1030" s="51" t="str">
        <f>CONCATENATE(IMPORT[[#This Row],[1]]," ",IMPORT[[#This Row],[2]],IF(IMPORT[[#This Row],[3]]="","",CONCATENATE(" ",IMPORT[[#This Row],[3]])))</f>
        <v>NoteBook B0196 (B5）</v>
      </c>
      <c r="AD1030" s="51" t="str">
        <f>CONCATENATE("Import ",IMPORT[[#This Row],[Ket]])</f>
        <v>Import C5</v>
      </c>
      <c r="AE1030" s="52">
        <v>72</v>
      </c>
      <c r="AF1030" s="52" t="s">
        <v>5118</v>
      </c>
      <c r="AG1030" s="52" t="s">
        <v>5780</v>
      </c>
      <c r="AH1030" s="52">
        <f ca="1">IMPORT[[#This Row],[C]]</f>
        <v>0</v>
      </c>
      <c r="AI1030" s="126" t="str">
        <f>CONCATENATE(IMPORT[[#This Row],[6]]," ",IMPORT[[#This Row],[7]])</f>
        <v>72 PCS</v>
      </c>
    </row>
    <row r="1031" spans="1:35">
      <c r="A1031" s="102">
        <v>1029</v>
      </c>
      <c r="B1031" s="31" t="str">
        <f ca="1">IF(IMPORT[[#This Row],[C]]&lt;1,"",ROW()-2)</f>
        <v/>
      </c>
      <c r="C1031" s="57" t="s">
        <v>3760</v>
      </c>
      <c r="D1031" s="31" t="s">
        <v>2763</v>
      </c>
      <c r="E1031" s="31">
        <v>480</v>
      </c>
      <c r="F1031" s="36">
        <f ca="1">IMPORT[TT]</f>
        <v>0</v>
      </c>
      <c r="G1031" s="31"/>
      <c r="H1031" s="34" t="s">
        <v>3743</v>
      </c>
      <c r="I1031" s="32">
        <v>0</v>
      </c>
      <c r="J1031" s="101"/>
      <c r="K1031" s="31" t="str">
        <f>IF(IMPORT[[#This Row],[b1]]="","",IMPORT[[#This Row],[b1]]-IMPORT[[#This Row],[a1]])</f>
        <v/>
      </c>
      <c r="L1031" s="32">
        <f ca="1">SUM(INDIRECT(IMPORT_VAR[TABLENAME]&amp;"[@a"&amp;$1:$1-1&amp;"]"),INDIRECT(IMPORT_VAR[TABLENAME]&amp;"[@c"&amp;$1:$1-1&amp;"]"))</f>
        <v>0</v>
      </c>
      <c r="M1031" s="31"/>
      <c r="N1031" s="31" t="str">
        <f>IF(IMPORT[[#This Row],[b2]]="","",IMPORT[[#This Row],[b2]]-IMPORT[[#This Row],[a2]])</f>
        <v/>
      </c>
      <c r="O1031" s="32">
        <f ca="1">SUM(INDIRECT(IMPORT_VAR[TABLENAME]&amp;"[@a"&amp;$1:$1-1&amp;"]"),INDIRECT(IMPORT_VAR[TABLENAME]&amp;"[@c"&amp;$1:$1-1&amp;"]"))</f>
        <v>0</v>
      </c>
      <c r="P1031" s="33"/>
      <c r="Q1031" s="33" t="str">
        <f>IF(IMPORT[[#This Row],[b3]]="","",IMPORT[[#This Row],[b3]]-IMPORT[[#This Row],[a3]])</f>
        <v/>
      </c>
      <c r="R1031" s="32">
        <f ca="1">SUM(INDIRECT(IMPORT_VAR[TABLENAME]&amp;"[@a"&amp;$1:$1-1&amp;"]"),INDIRECT(IMPORT_VAR[TABLENAME]&amp;"[@c"&amp;$1:$1-1&amp;"]"))</f>
        <v>0</v>
      </c>
      <c r="S1031" s="33"/>
      <c r="T1031" s="33" t="str">
        <f>IF(IMPORT[[#This Row],[b4]]="","",IMPORT[[#This Row],[b4]]-IMPORT[[#This Row],[a4]])</f>
        <v/>
      </c>
      <c r="U1031" s="32">
        <f ca="1">SUM(INDIRECT(IMPORT_VAR[TABLENAME]&amp;"[@a"&amp;$1:$1-1&amp;"]"),INDIRECT(IMPORT_VAR[TABLENAME]&amp;"[@c"&amp;$1:$1-1&amp;"]"))</f>
        <v>0</v>
      </c>
      <c r="V1031" s="33"/>
      <c r="W1031" s="31"/>
      <c r="X1031" s="56" t="str">
        <f>IF(IMPORT[[#This Row],[b5]]="","",IMPORT[[#This Row],[b5]]-IMPORT[[#This Row],[a5]])</f>
        <v/>
      </c>
      <c r="Y1031" s="49">
        <f ca="1">SUM(INDIRECT(IMPORT_VAR[TABLENAME]&amp;"[@a"&amp;$1:$1-1&amp;"]"),INDIRECT(IMPORT_VAR[TABLENAME]&amp;"[@c"&amp;$1:$1-1&amp;"]"))</f>
        <v>0</v>
      </c>
      <c r="Z1031" s="51" t="s">
        <v>2763</v>
      </c>
      <c r="AA1031" s="52" t="s">
        <v>5759</v>
      </c>
      <c r="AB1031" s="52" t="s">
        <v>5747</v>
      </c>
      <c r="AC1031" s="52" t="str">
        <f>CONCATENATE(IMPORT[[#This Row],[1]]," ",IMPORT[[#This Row],[2]],IF(IMPORT[[#This Row],[3]]="","",CONCATENATE(" ",IMPORT[[#This Row],[3]])))</f>
        <v>Pocket 1842-L  (Tanggung)</v>
      </c>
      <c r="AD1031" s="52" t="str">
        <f>CONCATENATE("Import ",IMPORT[[#This Row],[Ket]])</f>
        <v>Import C6</v>
      </c>
      <c r="AE1031" s="52">
        <v>480</v>
      </c>
      <c r="AF1031" s="52" t="s">
        <v>5118</v>
      </c>
      <c r="AG1031" s="52" t="s">
        <v>5780</v>
      </c>
      <c r="AH1031" s="52">
        <f ca="1">IMPORT[[#This Row],[C]]</f>
        <v>0</v>
      </c>
      <c r="AI1031" s="126" t="str">
        <f>CONCATENATE(IMPORT[[#This Row],[6]]," ",IMPORT[[#This Row],[7]])</f>
        <v>480 PCS</v>
      </c>
    </row>
    <row r="1032" spans="1:35">
      <c r="A1032" s="102">
        <v>1030</v>
      </c>
      <c r="B1032" s="31" t="str">
        <f ca="1">IF(IMPORT[[#This Row],[C]]&lt;1,"",ROW()-2)</f>
        <v/>
      </c>
      <c r="C1032" s="57" t="s">
        <v>2872</v>
      </c>
      <c r="D1032" s="31" t="s">
        <v>2771</v>
      </c>
      <c r="E1032" s="31">
        <v>300</v>
      </c>
      <c r="F1032" s="36">
        <f ca="1">IMPORT[TT]</f>
        <v>0</v>
      </c>
      <c r="G1032" s="31"/>
      <c r="H1032" s="31">
        <v>2019</v>
      </c>
      <c r="I1032" s="32">
        <v>0</v>
      </c>
      <c r="J1032" s="31"/>
      <c r="K1032" s="31" t="str">
        <f>IF(IMPORT[[#This Row],[b1]]="","",IMPORT[[#This Row],[b1]]-IMPORT[[#This Row],[a1]])</f>
        <v/>
      </c>
      <c r="L1032" s="32">
        <f ca="1">SUM(INDIRECT(IMPORT_VAR[TABLENAME]&amp;"[@a"&amp;$1:$1-1&amp;"]"),INDIRECT(IMPORT_VAR[TABLENAME]&amp;"[@c"&amp;$1:$1-1&amp;"]"))</f>
        <v>0</v>
      </c>
      <c r="M1032" s="31"/>
      <c r="N1032" s="31" t="str">
        <f>IF(IMPORT[[#This Row],[b2]]="","",IMPORT[[#This Row],[b2]]-IMPORT[[#This Row],[a2]])</f>
        <v/>
      </c>
      <c r="O1032" s="32">
        <f ca="1">SUM(INDIRECT(IMPORT_VAR[TABLENAME]&amp;"[@a"&amp;$1:$1-1&amp;"]"),INDIRECT(IMPORT_VAR[TABLENAME]&amp;"[@c"&amp;$1:$1-1&amp;"]"))</f>
        <v>0</v>
      </c>
      <c r="P1032" s="33"/>
      <c r="Q1032" s="33" t="str">
        <f>IF(IMPORT[[#This Row],[b3]]="","",IMPORT[[#This Row],[b3]]-IMPORT[[#This Row],[a3]])</f>
        <v/>
      </c>
      <c r="R1032" s="32">
        <f ca="1">SUM(INDIRECT(IMPORT_VAR[TABLENAME]&amp;"[@a"&amp;$1:$1-1&amp;"]"),INDIRECT(IMPORT_VAR[TABLENAME]&amp;"[@c"&amp;$1:$1-1&amp;"]"))</f>
        <v>0</v>
      </c>
      <c r="S1032" s="33"/>
      <c r="T1032" s="33" t="str">
        <f>IF(IMPORT[[#This Row],[b4]]="","",IMPORT[[#This Row],[b4]]-IMPORT[[#This Row],[a4]])</f>
        <v/>
      </c>
      <c r="U1032" s="32">
        <f ca="1">SUM(INDIRECT(IMPORT_VAR[TABLENAME]&amp;"[@a"&amp;$1:$1-1&amp;"]"),INDIRECT(IMPORT_VAR[TABLENAME]&amp;"[@c"&amp;$1:$1-1&amp;"]"))</f>
        <v>0</v>
      </c>
      <c r="V1032" s="33"/>
      <c r="W1032" s="31"/>
      <c r="X1032" s="56" t="str">
        <f>IF(IMPORT[[#This Row],[b5]]="","",IMPORT[[#This Row],[b5]]-IMPORT[[#This Row],[a5]])</f>
        <v/>
      </c>
      <c r="Y1032" s="49">
        <f ca="1">SUM(INDIRECT(IMPORT_VAR[TABLENAME]&amp;"[@a"&amp;$1:$1-1&amp;"]"),INDIRECT(IMPORT_VAR[TABLENAME]&amp;"[@c"&amp;$1:$1-1&amp;"]"))</f>
        <v>0</v>
      </c>
      <c r="Z1032" s="51" t="s">
        <v>5699</v>
      </c>
      <c r="AA1032" s="51" t="s">
        <v>2872</v>
      </c>
      <c r="AB1032" s="51"/>
      <c r="AC1032" s="51" t="str">
        <f>CONCATENATE(IMPORT[[#This Row],[1]]," ",IMPORT[[#This Row],[2]],IF(IMPORT[[#This Row],[3]]="","",CONCATENATE(" ",IMPORT[[#This Row],[3]])))</f>
        <v>Garisan GB-60</v>
      </c>
      <c r="AD1032" s="51" t="str">
        <f>CONCATENATE("Import ",IMPORT[[#This Row],[Ket]])</f>
        <v>Import 2019</v>
      </c>
      <c r="AE1032" s="52">
        <v>300</v>
      </c>
      <c r="AF1032" s="52" t="s">
        <v>5118</v>
      </c>
      <c r="AG1032" s="52" t="s">
        <v>5780</v>
      </c>
      <c r="AH1032" s="52">
        <f ca="1">IMPORT[[#This Row],[C]]</f>
        <v>0</v>
      </c>
      <c r="AI1032" s="126" t="str">
        <f>CONCATENATE(IMPORT[[#This Row],[6]]," ",IMPORT[[#This Row],[7]])</f>
        <v>300 PCS</v>
      </c>
    </row>
    <row r="1033" spans="1:35">
      <c r="A1033" s="102">
        <v>1031</v>
      </c>
      <c r="B1033" s="31" t="str">
        <f ca="1">IF(IMPORT[[#This Row],[C]]&lt;1,"",ROW()-2)</f>
        <v/>
      </c>
      <c r="C1033" s="57" t="s">
        <v>3224</v>
      </c>
      <c r="D1033" s="31" t="s">
        <v>3225</v>
      </c>
      <c r="E1033" s="31">
        <v>72</v>
      </c>
      <c r="F1033" s="36">
        <f ca="1">IMPORT[TT]</f>
        <v>0</v>
      </c>
      <c r="G1033" s="31"/>
      <c r="H1033" s="31" t="s">
        <v>3737</v>
      </c>
      <c r="I1033" s="32">
        <v>0</v>
      </c>
      <c r="J1033" s="101"/>
      <c r="K1033" s="31" t="str">
        <f>IF(IMPORT[[#This Row],[b1]]="","",IMPORT[[#This Row],[b1]]-IMPORT[[#This Row],[a1]])</f>
        <v/>
      </c>
      <c r="L1033" s="32">
        <f ca="1">SUM(INDIRECT(IMPORT_VAR[TABLENAME]&amp;"[@a"&amp;$1:$1-1&amp;"]"),INDIRECT(IMPORT_VAR[TABLENAME]&amp;"[@c"&amp;$1:$1-1&amp;"]"))</f>
        <v>0</v>
      </c>
      <c r="M1033" s="31"/>
      <c r="N1033" s="31" t="str">
        <f>IF(IMPORT[[#This Row],[b2]]="","",IMPORT[[#This Row],[b2]]-IMPORT[[#This Row],[a2]])</f>
        <v/>
      </c>
      <c r="O1033" s="32">
        <f ca="1">SUM(INDIRECT(IMPORT_VAR[TABLENAME]&amp;"[@a"&amp;$1:$1-1&amp;"]"),INDIRECT(IMPORT_VAR[TABLENAME]&amp;"[@c"&amp;$1:$1-1&amp;"]"))</f>
        <v>0</v>
      </c>
      <c r="P1033" s="33"/>
      <c r="Q1033" s="33" t="str">
        <f>IF(IMPORT[[#This Row],[b3]]="","",IMPORT[[#This Row],[b3]]-IMPORT[[#This Row],[a3]])</f>
        <v/>
      </c>
      <c r="R1033" s="32">
        <f ca="1">SUM(INDIRECT(IMPORT_VAR[TABLENAME]&amp;"[@a"&amp;$1:$1-1&amp;"]"),INDIRECT(IMPORT_VAR[TABLENAME]&amp;"[@c"&amp;$1:$1-1&amp;"]"))</f>
        <v>0</v>
      </c>
      <c r="S1033" s="33"/>
      <c r="T1033" s="33" t="str">
        <f>IF(IMPORT[[#This Row],[b4]]="","",IMPORT[[#This Row],[b4]]-IMPORT[[#This Row],[a4]])</f>
        <v/>
      </c>
      <c r="U1033" s="32">
        <f ca="1">SUM(INDIRECT(IMPORT_VAR[TABLENAME]&amp;"[@a"&amp;$1:$1-1&amp;"]"),INDIRECT(IMPORT_VAR[TABLENAME]&amp;"[@c"&amp;$1:$1-1&amp;"]"))</f>
        <v>0</v>
      </c>
      <c r="V1033" s="33"/>
      <c r="W1033" s="31"/>
      <c r="X1033" s="56" t="str">
        <f>IF(IMPORT[[#This Row],[b5]]="","",IMPORT[[#This Row],[b5]]-IMPORT[[#This Row],[a5]])</f>
        <v/>
      </c>
      <c r="Y1033" s="49">
        <f ca="1">SUM(INDIRECT(IMPORT_VAR[TABLENAME]&amp;"[@a"&amp;$1:$1-1&amp;"]"),INDIRECT(IMPORT_VAR[TABLENAME]&amp;"[@c"&amp;$1:$1-1&amp;"]"))</f>
        <v>0</v>
      </c>
      <c r="Z1033" s="51" t="s">
        <v>3225</v>
      </c>
      <c r="AA1033" s="51" t="s">
        <v>3224</v>
      </c>
      <c r="AB1033" s="51"/>
      <c r="AC1033" s="51" t="str">
        <f>CONCATENATE(IMPORT[[#This Row],[1]]," ",IMPORT[[#This Row],[2]],IF(IMPORT[[#This Row],[3]]="","",CONCATENATE(" ",IMPORT[[#This Row],[3]])))</f>
        <v>Clear Holder CH-100</v>
      </c>
      <c r="AD1033" s="51" t="str">
        <f>CONCATENATE("Import ",IMPORT[[#This Row],[Ket]])</f>
        <v>Import B2 + B3</v>
      </c>
      <c r="AE1033" s="52">
        <v>72</v>
      </c>
      <c r="AF1033" s="52" t="s">
        <v>5118</v>
      </c>
      <c r="AG1033" s="52" t="s">
        <v>5780</v>
      </c>
      <c r="AH1033" s="52">
        <f ca="1">IMPORT[[#This Row],[C]]</f>
        <v>0</v>
      </c>
      <c r="AI1033" s="126" t="str">
        <f>CONCATENATE(IMPORT[[#This Row],[6]]," ",IMPORT[[#This Row],[7]])</f>
        <v>72 PCS</v>
      </c>
    </row>
    <row r="1034" spans="1:35">
      <c r="A1034" s="102">
        <v>1032</v>
      </c>
      <c r="B1034" s="31" t="str">
        <f ca="1">IF(IMPORT[[#This Row],[C]]&lt;1,"",ROW()-2)</f>
        <v/>
      </c>
      <c r="C1034" s="57" t="s">
        <v>3254</v>
      </c>
      <c r="D1034" s="31" t="s">
        <v>3055</v>
      </c>
      <c r="E1034" s="31" t="s">
        <v>3253</v>
      </c>
      <c r="F1034" s="36">
        <f ca="1">IMPORT[TT]</f>
        <v>0</v>
      </c>
      <c r="G1034" s="31"/>
      <c r="H1034" s="31" t="s">
        <v>3737</v>
      </c>
      <c r="I1034" s="32">
        <v>0</v>
      </c>
      <c r="J1034" s="101"/>
      <c r="K1034" s="31" t="str">
        <f>IF(IMPORT[[#This Row],[b1]]="","",IMPORT[[#This Row],[b1]]-IMPORT[[#This Row],[a1]])</f>
        <v/>
      </c>
      <c r="L1034" s="32">
        <f ca="1">SUM(INDIRECT(IMPORT_VAR[TABLENAME]&amp;"[@a"&amp;$1:$1-1&amp;"]"),INDIRECT(IMPORT_VAR[TABLENAME]&amp;"[@c"&amp;$1:$1-1&amp;"]"))</f>
        <v>0</v>
      </c>
      <c r="M1034" s="31"/>
      <c r="N1034" s="31" t="str">
        <f>IF(IMPORT[[#This Row],[b2]]="","",IMPORT[[#This Row],[b2]]-IMPORT[[#This Row],[a2]])</f>
        <v/>
      </c>
      <c r="O1034" s="32">
        <f ca="1">SUM(INDIRECT(IMPORT_VAR[TABLENAME]&amp;"[@a"&amp;$1:$1-1&amp;"]"),INDIRECT(IMPORT_VAR[TABLENAME]&amp;"[@c"&amp;$1:$1-1&amp;"]"))</f>
        <v>0</v>
      </c>
      <c r="P1034" s="33"/>
      <c r="Q1034" s="33" t="str">
        <f>IF(IMPORT[[#This Row],[b3]]="","",IMPORT[[#This Row],[b3]]-IMPORT[[#This Row],[a3]])</f>
        <v/>
      </c>
      <c r="R1034" s="32">
        <f ca="1">SUM(INDIRECT(IMPORT_VAR[TABLENAME]&amp;"[@a"&amp;$1:$1-1&amp;"]"),INDIRECT(IMPORT_VAR[TABLENAME]&amp;"[@c"&amp;$1:$1-1&amp;"]"))</f>
        <v>0</v>
      </c>
      <c r="S1034" s="33"/>
      <c r="T1034" s="33" t="str">
        <f>IF(IMPORT[[#This Row],[b4]]="","",IMPORT[[#This Row],[b4]]-IMPORT[[#This Row],[a4]])</f>
        <v/>
      </c>
      <c r="U1034" s="32">
        <f ca="1">SUM(INDIRECT(IMPORT_VAR[TABLENAME]&amp;"[@a"&amp;$1:$1-1&amp;"]"),INDIRECT(IMPORT_VAR[TABLENAME]&amp;"[@c"&amp;$1:$1-1&amp;"]"))</f>
        <v>0</v>
      </c>
      <c r="V1034" s="33"/>
      <c r="W1034" s="31"/>
      <c r="X1034" s="56" t="str">
        <f>IF(IMPORT[[#This Row],[b5]]="","",IMPORT[[#This Row],[b5]]-IMPORT[[#This Row],[a5]])</f>
        <v/>
      </c>
      <c r="Y1034" s="49">
        <f ca="1">SUM(INDIRECT(IMPORT_VAR[TABLENAME]&amp;"[@a"&amp;$1:$1-1&amp;"]"),INDIRECT(IMPORT_VAR[TABLENAME]&amp;"[@c"&amp;$1:$1-1&amp;"]"))</f>
        <v>0</v>
      </c>
      <c r="Z1034" s="51" t="s">
        <v>3055</v>
      </c>
      <c r="AA1034" s="51" t="s">
        <v>3254</v>
      </c>
      <c r="AB1034" s="51"/>
      <c r="AC1034" s="51" t="str">
        <f>CONCATENATE(IMPORT[[#This Row],[1]]," ",IMPORT[[#This Row],[2]],IF(IMPORT[[#This Row],[3]]="","",CONCATENATE(" ",IMPORT[[#This Row],[3]])))</f>
        <v>Study Board 3180</v>
      </c>
      <c r="AD1034" s="51" t="str">
        <f>CONCATENATE("Import ",IMPORT[[#This Row],[Ket]])</f>
        <v>Import B2 + B3</v>
      </c>
      <c r="AE1034" s="52" t="s">
        <v>3253</v>
      </c>
      <c r="AF1034" s="52" t="s">
        <v>5118</v>
      </c>
      <c r="AG1034" s="52" t="s">
        <v>5780</v>
      </c>
      <c r="AH1034" s="52">
        <f ca="1">IMPORT[[#This Row],[C]]</f>
        <v>0</v>
      </c>
      <c r="AI1034" s="126" t="str">
        <f>CONCATENATE(IMPORT[[#This Row],[6]]," ",IMPORT[[#This Row],[7]])</f>
        <v>384 PCS</v>
      </c>
    </row>
    <row r="1035" spans="1:35">
      <c r="A1035" s="102">
        <v>1033</v>
      </c>
      <c r="B1035" s="31" t="str">
        <f ca="1">IF(IMPORT[[#This Row],[C]]&lt;1,"",ROW()-2)</f>
        <v/>
      </c>
      <c r="C1035" s="57" t="s">
        <v>3786</v>
      </c>
      <c r="D1035" s="31" t="s">
        <v>2994</v>
      </c>
      <c r="E1035" s="31">
        <v>96</v>
      </c>
      <c r="F1035" s="36">
        <f ca="1">IMPORT[TT]</f>
        <v>0</v>
      </c>
      <c r="G1035" s="31"/>
      <c r="H1035" s="34" t="s">
        <v>3743</v>
      </c>
      <c r="I1035" s="32">
        <v>0</v>
      </c>
      <c r="J1035" s="101"/>
      <c r="K1035" s="31" t="str">
        <f>IF(IMPORT[[#This Row],[b1]]="","",IMPORT[[#This Row],[b1]]-IMPORT[[#This Row],[a1]])</f>
        <v/>
      </c>
      <c r="L1035" s="32">
        <f ca="1">SUM(INDIRECT(IMPORT_VAR[TABLENAME]&amp;"[@a"&amp;$1:$1-1&amp;"]"),INDIRECT(IMPORT_VAR[TABLENAME]&amp;"[@c"&amp;$1:$1-1&amp;"]"))</f>
        <v>0</v>
      </c>
      <c r="M1035" s="31"/>
      <c r="N1035" s="31" t="str">
        <f>IF(IMPORT[[#This Row],[b2]]="","",IMPORT[[#This Row],[b2]]-IMPORT[[#This Row],[a2]])</f>
        <v/>
      </c>
      <c r="O1035" s="32">
        <f ca="1">SUM(INDIRECT(IMPORT_VAR[TABLENAME]&amp;"[@a"&amp;$1:$1-1&amp;"]"),INDIRECT(IMPORT_VAR[TABLENAME]&amp;"[@c"&amp;$1:$1-1&amp;"]"))</f>
        <v>0</v>
      </c>
      <c r="P1035" s="33"/>
      <c r="Q1035" s="33" t="str">
        <f>IF(IMPORT[[#This Row],[b3]]="","",IMPORT[[#This Row],[b3]]-IMPORT[[#This Row],[a3]])</f>
        <v/>
      </c>
      <c r="R1035" s="32">
        <f ca="1">SUM(INDIRECT(IMPORT_VAR[TABLENAME]&amp;"[@a"&amp;$1:$1-1&amp;"]"),INDIRECT(IMPORT_VAR[TABLENAME]&amp;"[@c"&amp;$1:$1-1&amp;"]"))</f>
        <v>0</v>
      </c>
      <c r="S1035" s="33"/>
      <c r="T1035" s="33" t="str">
        <f>IF(IMPORT[[#This Row],[b4]]="","",IMPORT[[#This Row],[b4]]-IMPORT[[#This Row],[a4]])</f>
        <v/>
      </c>
      <c r="U1035" s="32">
        <f ca="1">SUM(INDIRECT(IMPORT_VAR[TABLENAME]&amp;"[@a"&amp;$1:$1-1&amp;"]"),INDIRECT(IMPORT_VAR[TABLENAME]&amp;"[@c"&amp;$1:$1-1&amp;"]"))</f>
        <v>0</v>
      </c>
      <c r="V1035" s="33"/>
      <c r="W1035" s="31"/>
      <c r="X1035" s="56" t="str">
        <f>IF(IMPORT[[#This Row],[b5]]="","",IMPORT[[#This Row],[b5]]-IMPORT[[#This Row],[a5]])</f>
        <v/>
      </c>
      <c r="Y1035" s="49">
        <f ca="1">SUM(INDIRECT(IMPORT_VAR[TABLENAME]&amp;"[@a"&amp;$1:$1-1&amp;"]"),INDIRECT(IMPORT_VAR[TABLENAME]&amp;"[@c"&amp;$1:$1-1&amp;"]"))</f>
        <v>0</v>
      </c>
      <c r="Z1035" s="51" t="s">
        <v>5715</v>
      </c>
      <c r="AA1035" s="51" t="s">
        <v>5745</v>
      </c>
      <c r="AB1035" s="51" t="s">
        <v>5742</v>
      </c>
      <c r="AC1035" s="51" t="str">
        <f>CONCATENATE(IMPORT[[#This Row],[1]]," ",IMPORT[[#This Row],[2]],IF(IMPORT[[#This Row],[3]]="","",CONCATENATE(" ",IMPORT[[#This Row],[3]])))</f>
        <v>NoteBook B017 (A5）</v>
      </c>
      <c r="AD1035" s="51" t="str">
        <f>CONCATENATE("Import ",IMPORT[[#This Row],[Ket]])</f>
        <v>Import C6</v>
      </c>
      <c r="AE1035" s="52">
        <v>96</v>
      </c>
      <c r="AF1035" s="52" t="s">
        <v>5118</v>
      </c>
      <c r="AG1035" s="52" t="s">
        <v>5780</v>
      </c>
      <c r="AH1035" s="52">
        <f ca="1">IMPORT[[#This Row],[C]]</f>
        <v>0</v>
      </c>
      <c r="AI1035" s="126" t="str">
        <f>CONCATENATE(IMPORT[[#This Row],[6]]," ",IMPORT[[#This Row],[7]])</f>
        <v>96 PCS</v>
      </c>
    </row>
    <row r="1036" spans="1:35">
      <c r="A1036" s="102">
        <v>1034</v>
      </c>
      <c r="B1036" s="39" t="str">
        <f ca="1">IF(IMPORT[[#This Row],[C]]&lt;1,"",ROW()-2)</f>
        <v/>
      </c>
      <c r="C1036" s="57" t="s">
        <v>3293</v>
      </c>
      <c r="D1036" s="31" t="s">
        <v>4086</v>
      </c>
      <c r="E1036" s="31">
        <v>50</v>
      </c>
      <c r="F1036" s="42">
        <f ca="1">IMPORT[TT]</f>
        <v>0</v>
      </c>
      <c r="G1036" s="31"/>
      <c r="H1036" s="31" t="s">
        <v>3976</v>
      </c>
      <c r="I1036" s="40">
        <v>0</v>
      </c>
      <c r="J1036" s="101"/>
      <c r="K1036" s="39" t="str">
        <f>IF(IMPORT[[#This Row],[b1]]="","",IMPORT[[#This Row],[b1]]-IMPORT[[#This Row],[a1]])</f>
        <v/>
      </c>
      <c r="L1036" s="40">
        <f ca="1">SUM(INDIRECT(IMPORT_VAR[TABLENAME]&amp;"[@a"&amp;$1:$1-1&amp;"]"),INDIRECT(IMPORT_VAR[TABLENAME]&amp;"[@c"&amp;$1:$1-1&amp;"]"))</f>
        <v>0</v>
      </c>
      <c r="M1036" s="31"/>
      <c r="N1036" s="39" t="str">
        <f>IF(IMPORT[[#This Row],[b2]]="","",IMPORT[[#This Row],[b2]]-IMPORT[[#This Row],[a2]])</f>
        <v/>
      </c>
      <c r="O1036" s="40">
        <f ca="1">SUM(INDIRECT(IMPORT_VAR[TABLENAME]&amp;"[@a"&amp;$1:$1-1&amp;"]"),INDIRECT(IMPORT_VAR[TABLENAME]&amp;"[@c"&amp;$1:$1-1&amp;"]"))</f>
        <v>0</v>
      </c>
      <c r="P1036" s="33"/>
      <c r="Q1036" s="41" t="str">
        <f>IF(IMPORT[[#This Row],[b3]]="","",IMPORT[[#This Row],[b3]]-IMPORT[[#This Row],[a3]])</f>
        <v/>
      </c>
      <c r="R1036" s="40">
        <f ca="1">SUM(INDIRECT(IMPORT_VAR[TABLENAME]&amp;"[@a"&amp;$1:$1-1&amp;"]"),INDIRECT(IMPORT_VAR[TABLENAME]&amp;"[@c"&amp;$1:$1-1&amp;"]"))</f>
        <v>0</v>
      </c>
      <c r="S1036" s="33"/>
      <c r="T1036" s="41" t="str">
        <f>IF(IMPORT[[#This Row],[b4]]="","",IMPORT[[#This Row],[b4]]-IMPORT[[#This Row],[a4]])</f>
        <v/>
      </c>
      <c r="U1036" s="40">
        <f ca="1">SUM(INDIRECT(IMPORT_VAR[TABLENAME]&amp;"[@a"&amp;$1:$1-1&amp;"]"),INDIRECT(IMPORT_VAR[TABLENAME]&amp;"[@c"&amp;$1:$1-1&amp;"]"))</f>
        <v>0</v>
      </c>
      <c r="V1036" s="41"/>
      <c r="W1036" s="31"/>
      <c r="X1036" s="54" t="str">
        <f>IF(IMPORT[[#This Row],[b5]]="","",IMPORT[[#This Row],[b5]]-IMPORT[[#This Row],[a5]])</f>
        <v/>
      </c>
      <c r="Y1036" s="50">
        <f ca="1">SUM(INDIRECT(IMPORT_VAR[TABLENAME]&amp;"[@a"&amp;$1:$1-1&amp;"]"),INDIRECT(IMPORT_VAR[TABLENAME]&amp;"[@c"&amp;$1:$1-1&amp;"]"))</f>
        <v>0</v>
      </c>
      <c r="Z1036" s="51" t="s">
        <v>4190</v>
      </c>
      <c r="AA1036" s="51" t="s">
        <v>3293</v>
      </c>
      <c r="AB1036" s="51" t="s">
        <v>5691</v>
      </c>
      <c r="AC1036" s="51" t="str">
        <f>CONCATENATE(IMPORT[[#This Row],[1]]," ",IMPORT[[#This Row],[2]],IF(IMPORT[[#This Row],[3]]="","",CONCATENATE(" ",IMPORT[[#This Row],[3]])))</f>
        <v>Staples 13/8 Joss (Isi)</v>
      </c>
      <c r="AD1036" s="51" t="str">
        <f>CONCATENATE("Import ",IMPORT[[#This Row],[Ket]])</f>
        <v>Import D2</v>
      </c>
      <c r="AE1036" s="52">
        <v>50</v>
      </c>
      <c r="AF1036" s="52" t="s">
        <v>5118</v>
      </c>
      <c r="AG1036" s="52" t="s">
        <v>5780</v>
      </c>
      <c r="AH1036" s="52">
        <f ca="1">IMPORT[[#This Row],[C]]</f>
        <v>0</v>
      </c>
      <c r="AI1036" s="126" t="str">
        <f>CONCATENATE(IMPORT[[#This Row],[6]]," ",IMPORT[[#This Row],[7]])</f>
        <v>50 PCS</v>
      </c>
    </row>
    <row r="1037" spans="1:35">
      <c r="A1037" s="102">
        <v>1035</v>
      </c>
      <c r="B1037" s="39" t="str">
        <f ca="1">IF(IMPORT[[#This Row],[C]]&lt;1,"",ROW()-2)</f>
        <v/>
      </c>
      <c r="C1037" s="57" t="s">
        <v>4109</v>
      </c>
      <c r="D1037" s="31" t="s">
        <v>2994</v>
      </c>
      <c r="E1037" s="31">
        <v>120</v>
      </c>
      <c r="F1037" s="42">
        <f ca="1">IMPORT[TT]</f>
        <v>0</v>
      </c>
      <c r="G1037" s="31"/>
      <c r="H1037" s="31" t="s">
        <v>4087</v>
      </c>
      <c r="I1037" s="40">
        <v>0</v>
      </c>
      <c r="J1037" s="101"/>
      <c r="K1037" s="39" t="str">
        <f>IF(IMPORT[[#This Row],[b1]]="","",IMPORT[[#This Row],[b1]]-IMPORT[[#This Row],[a1]])</f>
        <v/>
      </c>
      <c r="L1037" s="40">
        <f ca="1">SUM(INDIRECT(IMPORT_VAR[TABLENAME]&amp;"[@a"&amp;$1:$1-1&amp;"]"),INDIRECT(IMPORT_VAR[TABLENAME]&amp;"[@c"&amp;$1:$1-1&amp;"]"))</f>
        <v>0</v>
      </c>
      <c r="M1037" s="31"/>
      <c r="N1037" s="39" t="str">
        <f>IF(IMPORT[[#This Row],[b2]]="","",IMPORT[[#This Row],[b2]]-IMPORT[[#This Row],[a2]])</f>
        <v/>
      </c>
      <c r="O1037" s="40">
        <f ca="1">SUM(INDIRECT(IMPORT_VAR[TABLENAME]&amp;"[@a"&amp;$1:$1-1&amp;"]"),INDIRECT(IMPORT_VAR[TABLENAME]&amp;"[@c"&amp;$1:$1-1&amp;"]"))</f>
        <v>0</v>
      </c>
      <c r="P1037" s="33"/>
      <c r="Q1037" s="41" t="str">
        <f>IF(IMPORT[[#This Row],[b3]]="","",IMPORT[[#This Row],[b3]]-IMPORT[[#This Row],[a3]])</f>
        <v/>
      </c>
      <c r="R1037" s="40">
        <f ca="1">SUM(INDIRECT(IMPORT_VAR[TABLENAME]&amp;"[@a"&amp;$1:$1-1&amp;"]"),INDIRECT(IMPORT_VAR[TABLENAME]&amp;"[@c"&amp;$1:$1-1&amp;"]"))</f>
        <v>0</v>
      </c>
      <c r="S1037" s="33"/>
      <c r="T1037" s="41" t="str">
        <f>IF(IMPORT[[#This Row],[b4]]="","",IMPORT[[#This Row],[b4]]-IMPORT[[#This Row],[a4]])</f>
        <v/>
      </c>
      <c r="U1037" s="40">
        <f ca="1">SUM(INDIRECT(IMPORT_VAR[TABLENAME]&amp;"[@a"&amp;$1:$1-1&amp;"]"),INDIRECT(IMPORT_VAR[TABLENAME]&amp;"[@c"&amp;$1:$1-1&amp;"]"))</f>
        <v>0</v>
      </c>
      <c r="V1037" s="41"/>
      <c r="W1037" s="31"/>
      <c r="X1037" s="54" t="str">
        <f>IF(IMPORT[[#This Row],[b5]]="","",IMPORT[[#This Row],[b5]]-IMPORT[[#This Row],[a5]])</f>
        <v/>
      </c>
      <c r="Y1037" s="50">
        <f ca="1">SUM(INDIRECT(IMPORT_VAR[TABLENAME]&amp;"[@a"&amp;$1:$1-1&amp;"]"),INDIRECT(IMPORT_VAR[TABLENAME]&amp;"[@c"&amp;$1:$1-1&amp;"]"))</f>
        <v>0</v>
      </c>
      <c r="Z1037" s="51" t="s">
        <v>5715</v>
      </c>
      <c r="AA1037" s="51" t="s">
        <v>4109</v>
      </c>
      <c r="AB1037" s="51"/>
      <c r="AC1037" s="51" t="str">
        <f>CONCATENATE(IMPORT[[#This Row],[1]]," ",IMPORT[[#This Row],[2]],IF(IMPORT[[#This Row],[3]]="","",CONCATENATE(" ",IMPORT[[#This Row],[3]])))</f>
        <v>NoteBook 18100-70</v>
      </c>
      <c r="AD1037" s="51" t="str">
        <f>CONCATENATE("Import ",IMPORT[[#This Row],[Ket]])</f>
        <v>Import D3</v>
      </c>
      <c r="AE1037" s="52">
        <v>120</v>
      </c>
      <c r="AF1037" s="52" t="s">
        <v>5118</v>
      </c>
      <c r="AG1037" s="52" t="s">
        <v>5780</v>
      </c>
      <c r="AH1037" s="52">
        <f ca="1">IMPORT[[#This Row],[C]]</f>
        <v>0</v>
      </c>
      <c r="AI1037" s="126" t="str">
        <f>CONCATENATE(IMPORT[[#This Row],[6]]," ",IMPORT[[#This Row],[7]])</f>
        <v>120 PCS</v>
      </c>
    </row>
    <row r="1038" spans="1:35">
      <c r="A1038" s="102">
        <v>1036</v>
      </c>
      <c r="B1038" s="39" t="str">
        <f ca="1">IF(IMPORT[[#This Row],[C]]&lt;1,"",ROW()-2)</f>
        <v/>
      </c>
      <c r="C1038" s="57" t="s">
        <v>4111</v>
      </c>
      <c r="D1038" s="31" t="s">
        <v>2994</v>
      </c>
      <c r="E1038" s="31">
        <v>120</v>
      </c>
      <c r="F1038" s="42">
        <f ca="1">IMPORT[TT]</f>
        <v>0</v>
      </c>
      <c r="G1038" s="31"/>
      <c r="H1038" s="31" t="s">
        <v>4087</v>
      </c>
      <c r="I1038" s="40">
        <v>0</v>
      </c>
      <c r="J1038" s="101"/>
      <c r="K1038" s="39" t="str">
        <f>IF(IMPORT[[#This Row],[b1]]="","",IMPORT[[#This Row],[b1]]-IMPORT[[#This Row],[a1]])</f>
        <v/>
      </c>
      <c r="L1038" s="40">
        <f ca="1">SUM(INDIRECT(IMPORT_VAR[TABLENAME]&amp;"[@a"&amp;$1:$1-1&amp;"]"),INDIRECT(IMPORT_VAR[TABLENAME]&amp;"[@c"&amp;$1:$1-1&amp;"]"))</f>
        <v>0</v>
      </c>
      <c r="M1038" s="31"/>
      <c r="N1038" s="39" t="str">
        <f>IF(IMPORT[[#This Row],[b2]]="","",IMPORT[[#This Row],[b2]]-IMPORT[[#This Row],[a2]])</f>
        <v/>
      </c>
      <c r="O1038" s="40">
        <f ca="1">SUM(INDIRECT(IMPORT_VAR[TABLENAME]&amp;"[@a"&amp;$1:$1-1&amp;"]"),INDIRECT(IMPORT_VAR[TABLENAME]&amp;"[@c"&amp;$1:$1-1&amp;"]"))</f>
        <v>0</v>
      </c>
      <c r="P1038" s="33"/>
      <c r="Q1038" s="41" t="str">
        <f>IF(IMPORT[[#This Row],[b3]]="","",IMPORT[[#This Row],[b3]]-IMPORT[[#This Row],[a3]])</f>
        <v/>
      </c>
      <c r="R1038" s="40">
        <f ca="1">SUM(INDIRECT(IMPORT_VAR[TABLENAME]&amp;"[@a"&amp;$1:$1-1&amp;"]"),INDIRECT(IMPORT_VAR[TABLENAME]&amp;"[@c"&amp;$1:$1-1&amp;"]"))</f>
        <v>0</v>
      </c>
      <c r="S1038" s="33"/>
      <c r="T1038" s="41" t="str">
        <f>IF(IMPORT[[#This Row],[b4]]="","",IMPORT[[#This Row],[b4]]-IMPORT[[#This Row],[a4]])</f>
        <v/>
      </c>
      <c r="U1038" s="40">
        <f ca="1">SUM(INDIRECT(IMPORT_VAR[TABLENAME]&amp;"[@a"&amp;$1:$1-1&amp;"]"),INDIRECT(IMPORT_VAR[TABLENAME]&amp;"[@c"&amp;$1:$1-1&amp;"]"))</f>
        <v>0</v>
      </c>
      <c r="V1038" s="41"/>
      <c r="W1038" s="31"/>
      <c r="X1038" s="54" t="str">
        <f>IF(IMPORT[[#This Row],[b5]]="","",IMPORT[[#This Row],[b5]]-IMPORT[[#This Row],[a5]])</f>
        <v/>
      </c>
      <c r="Y1038" s="50">
        <f ca="1">SUM(INDIRECT(IMPORT_VAR[TABLENAME]&amp;"[@a"&amp;$1:$1-1&amp;"]"),INDIRECT(IMPORT_VAR[TABLENAME]&amp;"[@c"&amp;$1:$1-1&amp;"]"))</f>
        <v>0</v>
      </c>
      <c r="Z1038" s="51" t="s">
        <v>5715</v>
      </c>
      <c r="AA1038" s="51" t="s">
        <v>4111</v>
      </c>
      <c r="AB1038" s="51"/>
      <c r="AC1038" s="51" t="str">
        <f>CONCATENATE(IMPORT[[#This Row],[1]]," ",IMPORT[[#This Row],[2]],IF(IMPORT[[#This Row],[3]]="","",CONCATENATE(" ",IMPORT[[#This Row],[3]])))</f>
        <v>NoteBook 18100-72</v>
      </c>
      <c r="AD1038" s="51" t="str">
        <f>CONCATENATE("Import ",IMPORT[[#This Row],[Ket]])</f>
        <v>Import D3</v>
      </c>
      <c r="AE1038" s="52">
        <v>120</v>
      </c>
      <c r="AF1038" s="52" t="s">
        <v>5118</v>
      </c>
      <c r="AG1038" s="52" t="s">
        <v>5780</v>
      </c>
      <c r="AH1038" s="52">
        <f ca="1">IMPORT[[#This Row],[C]]</f>
        <v>0</v>
      </c>
      <c r="AI1038" s="126" t="str">
        <f>CONCATENATE(IMPORT[[#This Row],[6]]," ",IMPORT[[#This Row],[7]])</f>
        <v>120 PCS</v>
      </c>
    </row>
    <row r="1039" spans="1:35">
      <c r="A1039" s="102">
        <v>1037</v>
      </c>
      <c r="B1039" s="39" t="str">
        <f ca="1">IF(IMPORT[[#This Row],[C]]&lt;1,"",ROW()-2)</f>
        <v/>
      </c>
      <c r="C1039" s="57" t="s">
        <v>4114</v>
      </c>
      <c r="D1039" s="31" t="s">
        <v>2994</v>
      </c>
      <c r="E1039" s="31">
        <v>160</v>
      </c>
      <c r="F1039" s="42">
        <f ca="1">IMPORT[TT]</f>
        <v>0</v>
      </c>
      <c r="G1039" s="31"/>
      <c r="H1039" s="31" t="s">
        <v>4299</v>
      </c>
      <c r="I1039" s="40">
        <v>0</v>
      </c>
      <c r="J1039" s="101"/>
      <c r="K1039" s="39" t="str">
        <f>IF(IMPORT[[#This Row],[b1]]="","",IMPORT[[#This Row],[b1]]-IMPORT[[#This Row],[a1]])</f>
        <v/>
      </c>
      <c r="L1039" s="40">
        <f ca="1">SUM(INDIRECT(IMPORT_VAR[TABLENAME]&amp;"[@a"&amp;$1:$1-1&amp;"]"),INDIRECT(IMPORT_VAR[TABLENAME]&amp;"[@c"&amp;$1:$1-1&amp;"]"))</f>
        <v>0</v>
      </c>
      <c r="M1039" s="31"/>
      <c r="N1039" s="39" t="str">
        <f>IF(IMPORT[[#This Row],[b2]]="","",IMPORT[[#This Row],[b2]]-IMPORT[[#This Row],[a2]])</f>
        <v/>
      </c>
      <c r="O1039" s="40">
        <f ca="1">SUM(INDIRECT(IMPORT_VAR[TABLENAME]&amp;"[@a"&amp;$1:$1-1&amp;"]"),INDIRECT(IMPORT_VAR[TABLENAME]&amp;"[@c"&amp;$1:$1-1&amp;"]"))</f>
        <v>0</v>
      </c>
      <c r="P1039" s="33"/>
      <c r="Q1039" s="41" t="str">
        <f>IF(IMPORT[[#This Row],[b3]]="","",IMPORT[[#This Row],[b3]]-IMPORT[[#This Row],[a3]])</f>
        <v/>
      </c>
      <c r="R1039" s="40">
        <f ca="1">SUM(INDIRECT(IMPORT_VAR[TABLENAME]&amp;"[@a"&amp;$1:$1-1&amp;"]"),INDIRECT(IMPORT_VAR[TABLENAME]&amp;"[@c"&amp;$1:$1-1&amp;"]"))</f>
        <v>0</v>
      </c>
      <c r="S1039" s="33"/>
      <c r="T1039" s="41" t="str">
        <f>IF(IMPORT[[#This Row],[b4]]="","",IMPORT[[#This Row],[b4]]-IMPORT[[#This Row],[a4]])</f>
        <v/>
      </c>
      <c r="U1039" s="40">
        <f ca="1">SUM(INDIRECT(IMPORT_VAR[TABLENAME]&amp;"[@a"&amp;$1:$1-1&amp;"]"),INDIRECT(IMPORT_VAR[TABLENAME]&amp;"[@c"&amp;$1:$1-1&amp;"]"))</f>
        <v>0</v>
      </c>
      <c r="V1039" s="41"/>
      <c r="W1039" s="31"/>
      <c r="X1039" s="54" t="str">
        <f>IF(IMPORT[[#This Row],[b5]]="","",IMPORT[[#This Row],[b5]]-IMPORT[[#This Row],[a5]])</f>
        <v/>
      </c>
      <c r="Y1039" s="50">
        <f ca="1">SUM(INDIRECT(IMPORT_VAR[TABLENAME]&amp;"[@a"&amp;$1:$1-1&amp;"]"),INDIRECT(IMPORT_VAR[TABLENAME]&amp;"[@c"&amp;$1:$1-1&amp;"]"))</f>
        <v>0</v>
      </c>
      <c r="Z1039" s="51" t="s">
        <v>5715</v>
      </c>
      <c r="AA1039" s="51" t="s">
        <v>4114</v>
      </c>
      <c r="AB1039" s="51"/>
      <c r="AC1039" s="51" t="str">
        <f>CONCATENATE(IMPORT[[#This Row],[1]]," ",IMPORT[[#This Row],[2]],IF(IMPORT[[#This Row],[3]]="","",CONCATENATE(" ",IMPORT[[#This Row],[3]])))</f>
        <v>NoteBook 25100-13</v>
      </c>
      <c r="AD1039" s="51" t="str">
        <f>CONCATENATE("Import ",IMPORT[[#This Row],[Ket]])</f>
        <v>Import D6</v>
      </c>
      <c r="AE1039" s="52">
        <v>160</v>
      </c>
      <c r="AF1039" s="52" t="s">
        <v>5118</v>
      </c>
      <c r="AG1039" s="52" t="s">
        <v>5780</v>
      </c>
      <c r="AH1039" s="52">
        <f ca="1">IMPORT[[#This Row],[C]]</f>
        <v>0</v>
      </c>
      <c r="AI1039" s="126" t="str">
        <f>CONCATENATE(IMPORT[[#This Row],[6]]," ",IMPORT[[#This Row],[7]])</f>
        <v>160 PCS</v>
      </c>
    </row>
    <row r="1040" spans="1:35">
      <c r="A1040" s="102">
        <v>1038</v>
      </c>
      <c r="B1040" s="39" t="str">
        <f ca="1">IF(IMPORT[[#This Row],[C]]&lt;1,"",ROW()-2)</f>
        <v/>
      </c>
      <c r="C1040" s="57" t="s">
        <v>4282</v>
      </c>
      <c r="D1040" s="31" t="s">
        <v>2994</v>
      </c>
      <c r="E1040" s="31">
        <v>120</v>
      </c>
      <c r="F1040" s="42">
        <f ca="1">IMPORT[TT]</f>
        <v>0</v>
      </c>
      <c r="G1040" s="31"/>
      <c r="H1040" s="31" t="s">
        <v>4299</v>
      </c>
      <c r="I1040" s="40">
        <v>0</v>
      </c>
      <c r="J1040" s="101"/>
      <c r="K1040" s="39" t="str">
        <f>IF(IMPORT[[#This Row],[b1]]="","",IMPORT[[#This Row],[b1]]-IMPORT[[#This Row],[a1]])</f>
        <v/>
      </c>
      <c r="L1040" s="40">
        <f ca="1">SUM(INDIRECT(IMPORT_VAR[TABLENAME]&amp;"[@a"&amp;$1:$1-1&amp;"]"),INDIRECT(IMPORT_VAR[TABLENAME]&amp;"[@c"&amp;$1:$1-1&amp;"]"))</f>
        <v>0</v>
      </c>
      <c r="M1040" s="31"/>
      <c r="N1040" s="39" t="str">
        <f>IF(IMPORT[[#This Row],[b2]]="","",IMPORT[[#This Row],[b2]]-IMPORT[[#This Row],[a2]])</f>
        <v/>
      </c>
      <c r="O1040" s="40">
        <f ca="1">SUM(INDIRECT(IMPORT_VAR[TABLENAME]&amp;"[@a"&amp;$1:$1-1&amp;"]"),INDIRECT(IMPORT_VAR[TABLENAME]&amp;"[@c"&amp;$1:$1-1&amp;"]"))</f>
        <v>0</v>
      </c>
      <c r="P1040" s="33"/>
      <c r="Q1040" s="41" t="str">
        <f>IF(IMPORT[[#This Row],[b3]]="","",IMPORT[[#This Row],[b3]]-IMPORT[[#This Row],[a3]])</f>
        <v/>
      </c>
      <c r="R1040" s="40">
        <f ca="1">SUM(INDIRECT(IMPORT_VAR[TABLENAME]&amp;"[@a"&amp;$1:$1-1&amp;"]"),INDIRECT(IMPORT_VAR[TABLENAME]&amp;"[@c"&amp;$1:$1-1&amp;"]"))</f>
        <v>0</v>
      </c>
      <c r="S1040" s="33"/>
      <c r="T1040" s="41" t="str">
        <f>IF(IMPORT[[#This Row],[b4]]="","",IMPORT[[#This Row],[b4]]-IMPORT[[#This Row],[a4]])</f>
        <v/>
      </c>
      <c r="U1040" s="40">
        <f ca="1">SUM(INDIRECT(IMPORT_VAR[TABLENAME]&amp;"[@a"&amp;$1:$1-1&amp;"]"),INDIRECT(IMPORT_VAR[TABLENAME]&amp;"[@c"&amp;$1:$1-1&amp;"]"))</f>
        <v>0</v>
      </c>
      <c r="V1040" s="41"/>
      <c r="W1040" s="31"/>
      <c r="X1040" s="54" t="str">
        <f>IF(IMPORT[[#This Row],[b5]]="","",IMPORT[[#This Row],[b5]]-IMPORT[[#This Row],[a5]])</f>
        <v/>
      </c>
      <c r="Y1040" s="50">
        <f ca="1">SUM(INDIRECT(IMPORT_VAR[TABLENAME]&amp;"[@a"&amp;$1:$1-1&amp;"]"),INDIRECT(IMPORT_VAR[TABLENAME]&amp;"[@c"&amp;$1:$1-1&amp;"]"))</f>
        <v>0</v>
      </c>
      <c r="Z1040" s="51" t="s">
        <v>5715</v>
      </c>
      <c r="AA1040" s="51" t="s">
        <v>4282</v>
      </c>
      <c r="AB1040" s="51"/>
      <c r="AC1040" s="51" t="str">
        <f>CONCATENATE(IMPORT[[#This Row],[1]]," ",IMPORT[[#This Row],[2]],IF(IMPORT[[#This Row],[3]]="","",CONCATENATE(" ",IMPORT[[#This Row],[3]])))</f>
        <v>NoteBook 18100-67</v>
      </c>
      <c r="AD1040" s="51" t="str">
        <f>CONCATENATE("Import ",IMPORT[[#This Row],[Ket]])</f>
        <v>Import D6</v>
      </c>
      <c r="AE1040" s="52">
        <v>120</v>
      </c>
      <c r="AF1040" s="52" t="s">
        <v>5118</v>
      </c>
      <c r="AG1040" s="52" t="s">
        <v>5780</v>
      </c>
      <c r="AH1040" s="52">
        <f ca="1">IMPORT[[#This Row],[C]]</f>
        <v>0</v>
      </c>
      <c r="AI1040" s="126" t="str">
        <f>CONCATENATE(IMPORT[[#This Row],[6]]," ",IMPORT[[#This Row],[7]])</f>
        <v>120 PCS</v>
      </c>
    </row>
    <row r="1041" spans="1:35">
      <c r="A1041" s="102">
        <v>1039</v>
      </c>
      <c r="B1041" s="39" t="str">
        <f ca="1">IF(IMPORT[[#This Row],[C]]&lt;1,"",ROW()-2)</f>
        <v/>
      </c>
      <c r="C1041" s="57" t="s">
        <v>5305</v>
      </c>
      <c r="D1041" s="31" t="s">
        <v>2771</v>
      </c>
      <c r="E1041" s="31">
        <v>1600</v>
      </c>
      <c r="F1041" s="42">
        <f ca="1">IMPORT[TT]</f>
        <v>0</v>
      </c>
      <c r="G1041" s="31"/>
      <c r="H1041" s="31" t="s">
        <v>5307</v>
      </c>
      <c r="I1041" s="40">
        <v>0</v>
      </c>
      <c r="J1041" s="31"/>
      <c r="K1041" s="39" t="str">
        <f>IF(IMPORT[[#This Row],[b1]]="","",IMPORT[[#This Row],[b1]]-IMPORT[[#This Row],[a1]])</f>
        <v/>
      </c>
      <c r="L1041" s="40">
        <f ca="1">SUM(INDIRECT(IMPORT_VAR[TABLENAME]&amp;"[@a"&amp;$1:$1-1&amp;"]"),INDIRECT(IMPORT_VAR[TABLENAME]&amp;"[@c"&amp;$1:$1-1&amp;"]"))</f>
        <v>0</v>
      </c>
      <c r="M1041" s="31"/>
      <c r="N1041" s="39" t="str">
        <f>IF(IMPORT[[#This Row],[b2]]="","",IMPORT[[#This Row],[b2]]-IMPORT[[#This Row],[a2]])</f>
        <v/>
      </c>
      <c r="O1041" s="40">
        <f ca="1">SUM(INDIRECT(IMPORT_VAR[TABLENAME]&amp;"[@a"&amp;$1:$1-1&amp;"]"),INDIRECT(IMPORT_VAR[TABLENAME]&amp;"[@c"&amp;$1:$1-1&amp;"]"))</f>
        <v>0</v>
      </c>
      <c r="P1041" s="33"/>
      <c r="Q1041" s="41" t="str">
        <f>IF(IMPORT[[#This Row],[b3]]="","",IMPORT[[#This Row],[b3]]-IMPORT[[#This Row],[a3]])</f>
        <v/>
      </c>
      <c r="R1041" s="40">
        <f ca="1">SUM(INDIRECT(IMPORT_VAR[TABLENAME]&amp;"[@a"&amp;$1:$1-1&amp;"]"),INDIRECT(IMPORT_VAR[TABLENAME]&amp;"[@c"&amp;$1:$1-1&amp;"]"))</f>
        <v>0</v>
      </c>
      <c r="S1041" s="33"/>
      <c r="T1041" s="41" t="str">
        <f>IF(IMPORT[[#This Row],[b4]]="","",IMPORT[[#This Row],[b4]]-IMPORT[[#This Row],[a4]])</f>
        <v/>
      </c>
      <c r="U1041" s="40">
        <f ca="1">SUM(INDIRECT(IMPORT_VAR[TABLENAME]&amp;"[@a"&amp;$1:$1-1&amp;"]"),INDIRECT(IMPORT_VAR[TABLENAME]&amp;"[@c"&amp;$1:$1-1&amp;"]"))</f>
        <v>0</v>
      </c>
      <c r="V1041" s="41"/>
      <c r="W1041" s="31"/>
      <c r="X1041" s="54" t="str">
        <f>IF(IMPORT[[#This Row],[b5]]="","",IMPORT[[#This Row],[b5]]-IMPORT[[#This Row],[a5]])</f>
        <v/>
      </c>
      <c r="Y1041" s="50">
        <f ca="1">SUM(INDIRECT(IMPORT_VAR[TABLENAME]&amp;"[@a"&amp;$1:$1-1&amp;"]"),INDIRECT(IMPORT_VAR[TABLENAME]&amp;"[@c"&amp;$1:$1-1&amp;"]"))</f>
        <v>0</v>
      </c>
      <c r="Z1041" s="51" t="s">
        <v>5699</v>
      </c>
      <c r="AA1041" s="52" t="s">
        <v>5305</v>
      </c>
      <c r="AB1041" s="51"/>
      <c r="AC1041" s="51" t="str">
        <f>CONCATENATE(IMPORT[[#This Row],[1]]," ",IMPORT[[#This Row],[2]],IF(IMPORT[[#This Row],[3]]="","",CONCATENATE(" ",IMPORT[[#This Row],[3]])))</f>
        <v>Garisan ZH-231</v>
      </c>
      <c r="AD1041" s="51" t="str">
        <f>CONCATENATE("Import ",IMPORT[[#This Row],[Ket]])</f>
        <v>Import D8</v>
      </c>
      <c r="AE1041" s="52">
        <v>1600</v>
      </c>
      <c r="AF1041" s="52" t="s">
        <v>5118</v>
      </c>
      <c r="AG1041" s="52" t="s">
        <v>5780</v>
      </c>
      <c r="AH1041" s="52">
        <f ca="1">IMPORT[[#This Row],[C]]</f>
        <v>0</v>
      </c>
      <c r="AI1041" s="126" t="str">
        <f>CONCATENATE(IMPORT[[#This Row],[6]]," ",IMPORT[[#This Row],[7]])</f>
        <v>1600 PCS</v>
      </c>
    </row>
    <row r="1042" spans="1:35">
      <c r="A1042" s="102">
        <v>1040</v>
      </c>
      <c r="B1042" s="31" t="str">
        <f ca="1">IF(IMPORT[[#This Row],[C]]&lt;1,"",ROW()-2)</f>
        <v/>
      </c>
      <c r="C1042" s="57" t="s">
        <v>2899</v>
      </c>
      <c r="D1042" s="31" t="s">
        <v>2896</v>
      </c>
      <c r="E1042" s="31">
        <v>1680</v>
      </c>
      <c r="F1042" s="36">
        <f ca="1">IMPORT[TT]</f>
        <v>0</v>
      </c>
      <c r="G1042" s="31"/>
      <c r="H1042" s="31">
        <v>2019</v>
      </c>
      <c r="I1042" s="32">
        <v>0</v>
      </c>
      <c r="J1042" s="31"/>
      <c r="K1042" s="31" t="str">
        <f>IF(IMPORT[[#This Row],[b1]]="","",IMPORT[[#This Row],[b1]]-IMPORT[[#This Row],[a1]])</f>
        <v/>
      </c>
      <c r="L1042" s="32">
        <f ca="1">SUM(INDIRECT(IMPORT_VAR[TABLENAME]&amp;"[@a"&amp;$1:$1-1&amp;"]"),INDIRECT(IMPORT_VAR[TABLENAME]&amp;"[@c"&amp;$1:$1-1&amp;"]"))</f>
        <v>0</v>
      </c>
      <c r="M1042" s="31"/>
      <c r="N1042" s="31" t="str">
        <f>IF(IMPORT[[#This Row],[b2]]="","",IMPORT[[#This Row],[b2]]-IMPORT[[#This Row],[a2]])</f>
        <v/>
      </c>
      <c r="O1042" s="32">
        <f ca="1">SUM(INDIRECT(IMPORT_VAR[TABLENAME]&amp;"[@a"&amp;$1:$1-1&amp;"]"),INDIRECT(IMPORT_VAR[TABLENAME]&amp;"[@c"&amp;$1:$1-1&amp;"]"))</f>
        <v>0</v>
      </c>
      <c r="P1042" s="33"/>
      <c r="Q1042" s="33" t="str">
        <f>IF(IMPORT[[#This Row],[b3]]="","",IMPORT[[#This Row],[b3]]-IMPORT[[#This Row],[a3]])</f>
        <v/>
      </c>
      <c r="R1042" s="32">
        <f ca="1">SUM(INDIRECT(IMPORT_VAR[TABLENAME]&amp;"[@a"&amp;$1:$1-1&amp;"]"),INDIRECT(IMPORT_VAR[TABLENAME]&amp;"[@c"&amp;$1:$1-1&amp;"]"))</f>
        <v>0</v>
      </c>
      <c r="S1042" s="33"/>
      <c r="T1042" s="33" t="str">
        <f>IF(IMPORT[[#This Row],[b4]]="","",IMPORT[[#This Row],[b4]]-IMPORT[[#This Row],[a4]])</f>
        <v/>
      </c>
      <c r="U1042" s="32">
        <f ca="1">SUM(INDIRECT(IMPORT_VAR[TABLENAME]&amp;"[@a"&amp;$1:$1-1&amp;"]"),INDIRECT(IMPORT_VAR[TABLENAME]&amp;"[@c"&amp;$1:$1-1&amp;"]"))</f>
        <v>0</v>
      </c>
      <c r="V1042" s="33"/>
      <c r="W1042" s="31"/>
      <c r="X1042" s="56" t="str">
        <f>IF(IMPORT[[#This Row],[b5]]="","",IMPORT[[#This Row],[b5]]-IMPORT[[#This Row],[a5]])</f>
        <v/>
      </c>
      <c r="Y1042" s="49">
        <f ca="1">SUM(INDIRECT(IMPORT_VAR[TABLENAME]&amp;"[@a"&amp;$1:$1-1&amp;"]"),INDIRECT(IMPORT_VAR[TABLENAME]&amp;"[@c"&amp;$1:$1-1&amp;"]"))</f>
        <v>0</v>
      </c>
      <c r="Z1042" s="51" t="s">
        <v>2896</v>
      </c>
      <c r="AA1042" s="51" t="s">
        <v>2899</v>
      </c>
      <c r="AB1042" s="51"/>
      <c r="AC1042" s="51" t="str">
        <f>CONCATENATE(IMPORT[[#This Row],[1]]," ",IMPORT[[#This Row],[2]],IF(IMPORT[[#This Row],[3]]="","",CONCATENATE(" ",IMPORT[[#This Row],[3]])))</f>
        <v>File 532-B6</v>
      </c>
      <c r="AD1042" s="51" t="str">
        <f>CONCATENATE("Import ",IMPORT[[#This Row],[Ket]])</f>
        <v>Import 2019</v>
      </c>
      <c r="AE1042" s="52">
        <v>1680</v>
      </c>
      <c r="AF1042" s="52" t="s">
        <v>5118</v>
      </c>
      <c r="AG1042" s="52" t="s">
        <v>5780</v>
      </c>
      <c r="AH1042" s="52">
        <f ca="1">IMPORT[[#This Row],[C]]</f>
        <v>0</v>
      </c>
      <c r="AI1042" s="126" t="str">
        <f>CONCATENATE(IMPORT[[#This Row],[6]]," ",IMPORT[[#This Row],[7]])</f>
        <v>1680 PCS</v>
      </c>
    </row>
    <row r="1043" spans="1:35">
      <c r="A1043" s="102">
        <v>1041</v>
      </c>
      <c r="B1043" s="31" t="str">
        <f ca="1">IF(IMPORT[[#This Row],[C]]&lt;1,"",ROW()-2)</f>
        <v/>
      </c>
      <c r="C1043" s="57" t="s">
        <v>3109</v>
      </c>
      <c r="D1043" s="31" t="s">
        <v>2804</v>
      </c>
      <c r="E1043" s="31">
        <v>3600</v>
      </c>
      <c r="F1043" s="36">
        <f ca="1">IMPORT[TT]</f>
        <v>0</v>
      </c>
      <c r="G1043" s="31"/>
      <c r="H1043" s="34" t="s">
        <v>3743</v>
      </c>
      <c r="I1043" s="32">
        <v>0</v>
      </c>
      <c r="J1043" s="31"/>
      <c r="K1043" s="31" t="str">
        <f>IF(IMPORT[[#This Row],[b1]]="","",IMPORT[[#This Row],[b1]]-IMPORT[[#This Row],[a1]])</f>
        <v/>
      </c>
      <c r="L1043" s="32">
        <f ca="1">SUM(INDIRECT(IMPORT_VAR[TABLENAME]&amp;"[@a"&amp;$1:$1-1&amp;"]"),INDIRECT(IMPORT_VAR[TABLENAME]&amp;"[@c"&amp;$1:$1-1&amp;"]"))</f>
        <v>0</v>
      </c>
      <c r="M1043" s="31"/>
      <c r="N1043" s="31" t="str">
        <f>IF(IMPORT[[#This Row],[b2]]="","",IMPORT[[#This Row],[b2]]-IMPORT[[#This Row],[a2]])</f>
        <v/>
      </c>
      <c r="O1043" s="32">
        <f ca="1">SUM(INDIRECT(IMPORT_VAR[TABLENAME]&amp;"[@a"&amp;$1:$1-1&amp;"]"),INDIRECT(IMPORT_VAR[TABLENAME]&amp;"[@c"&amp;$1:$1-1&amp;"]"))</f>
        <v>0</v>
      </c>
      <c r="P1043" s="33"/>
      <c r="Q1043" s="33" t="str">
        <f>IF(IMPORT[[#This Row],[b3]]="","",IMPORT[[#This Row],[b3]]-IMPORT[[#This Row],[a3]])</f>
        <v/>
      </c>
      <c r="R1043" s="32">
        <f ca="1">SUM(INDIRECT(IMPORT_VAR[TABLENAME]&amp;"[@a"&amp;$1:$1-1&amp;"]"),INDIRECT(IMPORT_VAR[TABLENAME]&amp;"[@c"&amp;$1:$1-1&amp;"]"))</f>
        <v>0</v>
      </c>
      <c r="S1043" s="33"/>
      <c r="T1043" s="33" t="str">
        <f>IF(IMPORT[[#This Row],[b4]]="","",IMPORT[[#This Row],[b4]]-IMPORT[[#This Row],[a4]])</f>
        <v/>
      </c>
      <c r="U1043" s="32">
        <f ca="1">SUM(INDIRECT(IMPORT_VAR[TABLENAME]&amp;"[@a"&amp;$1:$1-1&amp;"]"),INDIRECT(IMPORT_VAR[TABLENAME]&amp;"[@c"&amp;$1:$1-1&amp;"]"))</f>
        <v>0</v>
      </c>
      <c r="V1043" s="33"/>
      <c r="W1043" s="31"/>
      <c r="X1043" s="56" t="str">
        <f>IF(IMPORT[[#This Row],[b5]]="","",IMPORT[[#This Row],[b5]]-IMPORT[[#This Row],[a5]])</f>
        <v/>
      </c>
      <c r="Y1043" s="49">
        <f ca="1">SUM(INDIRECT(IMPORT_VAR[TABLENAME]&amp;"[@a"&amp;$1:$1-1&amp;"]"),INDIRECT(IMPORT_VAR[TABLENAME]&amp;"[@c"&amp;$1:$1-1&amp;"]"))</f>
        <v>0</v>
      </c>
      <c r="Z1043" s="51" t="s">
        <v>5661</v>
      </c>
      <c r="AA1043" s="51" t="s">
        <v>3109</v>
      </c>
      <c r="AB1043" s="51"/>
      <c r="AC1043" s="51" t="str">
        <f>CONCATENATE(IMPORT[[#This Row],[1]]," ",IMPORT[[#This Row],[2]],IF(IMPORT[[#This Row],[3]]="","",CONCATENATE(" ",IMPORT[[#This Row],[3]])))</f>
        <v>Kuas 251-2</v>
      </c>
      <c r="AD1043" s="51" t="str">
        <f>CONCATENATE("Import ",IMPORT[[#This Row],[Ket]])</f>
        <v>Import C6</v>
      </c>
      <c r="AE1043" s="52">
        <v>3600</v>
      </c>
      <c r="AF1043" s="52" t="s">
        <v>5118</v>
      </c>
      <c r="AG1043" s="52" t="s">
        <v>5780</v>
      </c>
      <c r="AH1043" s="52">
        <f ca="1">IMPORT[[#This Row],[C]]</f>
        <v>0</v>
      </c>
      <c r="AI1043" s="126" t="str">
        <f>CONCATENATE(IMPORT[[#This Row],[6]]," ",IMPORT[[#This Row],[7]])</f>
        <v>3600 PCS</v>
      </c>
    </row>
    <row r="1044" spans="1:35">
      <c r="A1044" s="102">
        <v>1042</v>
      </c>
      <c r="B1044" s="31" t="str">
        <f ca="1">IF(IMPORT[[#This Row],[C]]&lt;1,"",ROW()-2)</f>
        <v/>
      </c>
      <c r="C1044" s="57" t="s">
        <v>2764</v>
      </c>
      <c r="D1044" s="31" t="s">
        <v>2763</v>
      </c>
      <c r="E1044" s="31">
        <v>480</v>
      </c>
      <c r="F1044" s="36">
        <f ca="1">IMPORT[TT]</f>
        <v>0</v>
      </c>
      <c r="G1044" s="31"/>
      <c r="H1044" s="31">
        <v>2019</v>
      </c>
      <c r="I1044" s="32">
        <v>0</v>
      </c>
      <c r="J1044" s="31"/>
      <c r="K1044" s="31" t="str">
        <f>IF(IMPORT[[#This Row],[b1]]="","",IMPORT[[#This Row],[b1]]-IMPORT[[#This Row],[a1]])</f>
        <v/>
      </c>
      <c r="L1044" s="32">
        <f ca="1">SUM(INDIRECT(IMPORT_VAR[TABLENAME]&amp;"[@a"&amp;$1:$1-1&amp;"]"),INDIRECT(IMPORT_VAR[TABLENAME]&amp;"[@c"&amp;$1:$1-1&amp;"]"))</f>
        <v>0</v>
      </c>
      <c r="M1044" s="31"/>
      <c r="N1044" s="31" t="str">
        <f>IF(IMPORT[[#This Row],[b2]]="","",IMPORT[[#This Row],[b2]]-IMPORT[[#This Row],[a2]])</f>
        <v/>
      </c>
      <c r="O1044" s="32">
        <f ca="1">SUM(INDIRECT(IMPORT_VAR[TABLENAME]&amp;"[@a"&amp;$1:$1-1&amp;"]"),INDIRECT(IMPORT_VAR[TABLENAME]&amp;"[@c"&amp;$1:$1-1&amp;"]"))</f>
        <v>0</v>
      </c>
      <c r="P1044" s="33"/>
      <c r="Q1044" s="33" t="str">
        <f>IF(IMPORT[[#This Row],[b3]]="","",IMPORT[[#This Row],[b3]]-IMPORT[[#This Row],[a3]])</f>
        <v/>
      </c>
      <c r="R1044" s="32">
        <f ca="1">SUM(INDIRECT(IMPORT_VAR[TABLENAME]&amp;"[@a"&amp;$1:$1-1&amp;"]"),INDIRECT(IMPORT_VAR[TABLENAME]&amp;"[@c"&amp;$1:$1-1&amp;"]"))</f>
        <v>0</v>
      </c>
      <c r="S1044" s="33"/>
      <c r="T1044" s="33" t="str">
        <f>IF(IMPORT[[#This Row],[b4]]="","",IMPORT[[#This Row],[b4]]-IMPORT[[#This Row],[a4]])</f>
        <v/>
      </c>
      <c r="U1044" s="32">
        <f ca="1">SUM(INDIRECT(IMPORT_VAR[TABLENAME]&amp;"[@a"&amp;$1:$1-1&amp;"]"),INDIRECT(IMPORT_VAR[TABLENAME]&amp;"[@c"&amp;$1:$1-1&amp;"]"))</f>
        <v>0</v>
      </c>
      <c r="V1044" s="33"/>
      <c r="W1044" s="31"/>
      <c r="X1044" s="56" t="str">
        <f>IF(IMPORT[[#This Row],[b5]]="","",IMPORT[[#This Row],[b5]]-IMPORT[[#This Row],[a5]])</f>
        <v/>
      </c>
      <c r="Y1044" s="49">
        <f ca="1">SUM(INDIRECT(IMPORT_VAR[TABLENAME]&amp;"[@a"&amp;$1:$1-1&amp;"]"),INDIRECT(IMPORT_VAR[TABLENAME]&amp;"[@c"&amp;$1:$1-1&amp;"]"))</f>
        <v>0</v>
      </c>
      <c r="Z1044" s="51" t="s">
        <v>2763</v>
      </c>
      <c r="AA1044" s="51" t="s">
        <v>2764</v>
      </c>
      <c r="AB1044" s="51"/>
      <c r="AC1044" s="51" t="str">
        <f>CONCATENATE(IMPORT[[#This Row],[1]]," ",IMPORT[[#This Row],[2]],IF(IMPORT[[#This Row],[3]]="","",CONCATENATE(" ",IMPORT[[#This Row],[3]])))</f>
        <v>Pocket ZD-9091</v>
      </c>
      <c r="AD1044" s="51" t="str">
        <f>CONCATENATE("Import ",IMPORT[[#This Row],[Ket]])</f>
        <v>Import 2019</v>
      </c>
      <c r="AE1044" s="52">
        <v>480</v>
      </c>
      <c r="AF1044" s="52" t="s">
        <v>5118</v>
      </c>
      <c r="AG1044" s="52" t="s">
        <v>5780</v>
      </c>
      <c r="AH1044" s="52">
        <f ca="1">IMPORT[[#This Row],[C]]</f>
        <v>0</v>
      </c>
      <c r="AI1044" s="126" t="str">
        <f>CONCATENATE(IMPORT[[#This Row],[6]]," ",IMPORT[[#This Row],[7]])</f>
        <v>480 PCS</v>
      </c>
    </row>
    <row r="1045" spans="1:35">
      <c r="A1045" s="102">
        <v>1043</v>
      </c>
      <c r="B1045" s="31" t="str">
        <f ca="1">IF(IMPORT[[#This Row],[C]]&lt;1,"",ROW()-2)</f>
        <v/>
      </c>
      <c r="C1045" s="57" t="s">
        <v>3368</v>
      </c>
      <c r="D1045" s="31" t="s">
        <v>2994</v>
      </c>
      <c r="E1045" s="31">
        <v>96</v>
      </c>
      <c r="F1045" s="36">
        <f ca="1">IMPORT[TT]</f>
        <v>0</v>
      </c>
      <c r="G1045" s="31"/>
      <c r="H1045" s="34" t="s">
        <v>3301</v>
      </c>
      <c r="I1045" s="32">
        <v>0</v>
      </c>
      <c r="J1045" s="31"/>
      <c r="K1045" s="31" t="str">
        <f>IF(IMPORT[[#This Row],[b1]]="","",IMPORT[[#This Row],[b1]]-IMPORT[[#This Row],[a1]])</f>
        <v/>
      </c>
      <c r="L1045" s="32">
        <f ca="1">SUM(INDIRECT(IMPORT_VAR[TABLENAME]&amp;"[@a"&amp;$1:$1-1&amp;"]"),INDIRECT(IMPORT_VAR[TABLENAME]&amp;"[@c"&amp;$1:$1-1&amp;"]"))</f>
        <v>0</v>
      </c>
      <c r="M1045" s="31"/>
      <c r="N1045" s="31" t="str">
        <f>IF(IMPORT[[#This Row],[b2]]="","",IMPORT[[#This Row],[b2]]-IMPORT[[#This Row],[a2]])</f>
        <v/>
      </c>
      <c r="O1045" s="32">
        <f ca="1">SUM(INDIRECT(IMPORT_VAR[TABLENAME]&amp;"[@a"&amp;$1:$1-1&amp;"]"),INDIRECT(IMPORT_VAR[TABLENAME]&amp;"[@c"&amp;$1:$1-1&amp;"]"))</f>
        <v>0</v>
      </c>
      <c r="P1045" s="33"/>
      <c r="Q1045" s="33" t="str">
        <f>IF(IMPORT[[#This Row],[b3]]="","",IMPORT[[#This Row],[b3]]-IMPORT[[#This Row],[a3]])</f>
        <v/>
      </c>
      <c r="R1045" s="32">
        <f ca="1">SUM(INDIRECT(IMPORT_VAR[TABLENAME]&amp;"[@a"&amp;$1:$1-1&amp;"]"),INDIRECT(IMPORT_VAR[TABLENAME]&amp;"[@c"&amp;$1:$1-1&amp;"]"))</f>
        <v>0</v>
      </c>
      <c r="S1045" s="33"/>
      <c r="T1045" s="33" t="str">
        <f>IF(IMPORT[[#This Row],[b4]]="","",IMPORT[[#This Row],[b4]]-IMPORT[[#This Row],[a4]])</f>
        <v/>
      </c>
      <c r="U1045" s="32">
        <f ca="1">SUM(INDIRECT(IMPORT_VAR[TABLENAME]&amp;"[@a"&amp;$1:$1-1&amp;"]"),INDIRECT(IMPORT_VAR[TABLENAME]&amp;"[@c"&amp;$1:$1-1&amp;"]"))</f>
        <v>0</v>
      </c>
      <c r="V1045" s="33"/>
      <c r="W1045" s="31"/>
      <c r="X1045" s="56" t="str">
        <f>IF(IMPORT[[#This Row],[b5]]="","",IMPORT[[#This Row],[b5]]-IMPORT[[#This Row],[a5]])</f>
        <v/>
      </c>
      <c r="Y1045" s="49">
        <f ca="1">SUM(INDIRECT(IMPORT_VAR[TABLENAME]&amp;"[@a"&amp;$1:$1-1&amp;"]"),INDIRECT(IMPORT_VAR[TABLENAME]&amp;"[@c"&amp;$1:$1-1&amp;"]"))</f>
        <v>0</v>
      </c>
      <c r="Z1045" s="51" t="s">
        <v>5715</v>
      </c>
      <c r="AA1045" s="51" t="s">
        <v>5738</v>
      </c>
      <c r="AB1045" s="51" t="s">
        <v>5742</v>
      </c>
      <c r="AC1045" s="51" t="str">
        <f>CONCATENATE(IMPORT[[#This Row],[1]]," ",IMPORT[[#This Row],[2]],IF(IMPORT[[#This Row],[3]]="","",CONCATENATE(" ",IMPORT[[#This Row],[3]])))</f>
        <v>NoteBook B1010 (A5）</v>
      </c>
      <c r="AD1045" s="51" t="str">
        <f>CONCATENATE("Import ",IMPORT[[#This Row],[Ket]])</f>
        <v>Import C5</v>
      </c>
      <c r="AE1045" s="52">
        <v>96</v>
      </c>
      <c r="AF1045" s="52" t="s">
        <v>5118</v>
      </c>
      <c r="AG1045" s="52" t="s">
        <v>5780</v>
      </c>
      <c r="AH1045" s="52">
        <f ca="1">IMPORT[[#This Row],[C]]</f>
        <v>0</v>
      </c>
      <c r="AI1045" s="126" t="str">
        <f>CONCATENATE(IMPORT[[#This Row],[6]]," ",IMPORT[[#This Row],[7]])</f>
        <v>96 PCS</v>
      </c>
    </row>
    <row r="1046" spans="1:35">
      <c r="A1046" s="102">
        <v>1044</v>
      </c>
      <c r="B1046" s="31" t="str">
        <f ca="1">IF(IMPORT[[#This Row],[C]]&lt;1,"",ROW()-2)</f>
        <v/>
      </c>
      <c r="C1046" s="57" t="s">
        <v>3379</v>
      </c>
      <c r="D1046" s="31" t="s">
        <v>2994</v>
      </c>
      <c r="E1046" s="31">
        <v>72</v>
      </c>
      <c r="F1046" s="36">
        <f ca="1">IMPORT[TT]</f>
        <v>0</v>
      </c>
      <c r="G1046" s="31"/>
      <c r="H1046" s="34" t="s">
        <v>3301</v>
      </c>
      <c r="I1046" s="32">
        <v>0</v>
      </c>
      <c r="J1046" s="31"/>
      <c r="K1046" s="31" t="str">
        <f>IF(IMPORT[[#This Row],[b1]]="","",IMPORT[[#This Row],[b1]]-IMPORT[[#This Row],[a1]])</f>
        <v/>
      </c>
      <c r="L1046" s="32">
        <f ca="1">SUM(INDIRECT(IMPORT_VAR[TABLENAME]&amp;"[@a"&amp;$1:$1-1&amp;"]"),INDIRECT(IMPORT_VAR[TABLENAME]&amp;"[@c"&amp;$1:$1-1&amp;"]"))</f>
        <v>0</v>
      </c>
      <c r="M1046" s="31"/>
      <c r="N1046" s="31" t="str">
        <f>IF(IMPORT[[#This Row],[b2]]="","",IMPORT[[#This Row],[b2]]-IMPORT[[#This Row],[a2]])</f>
        <v/>
      </c>
      <c r="O1046" s="32">
        <f ca="1">SUM(INDIRECT(IMPORT_VAR[TABLENAME]&amp;"[@a"&amp;$1:$1-1&amp;"]"),INDIRECT(IMPORT_VAR[TABLENAME]&amp;"[@c"&amp;$1:$1-1&amp;"]"))</f>
        <v>0</v>
      </c>
      <c r="P1046" s="33"/>
      <c r="Q1046" s="33" t="str">
        <f>IF(IMPORT[[#This Row],[b3]]="","",IMPORT[[#This Row],[b3]]-IMPORT[[#This Row],[a3]])</f>
        <v/>
      </c>
      <c r="R1046" s="32">
        <f ca="1">SUM(INDIRECT(IMPORT_VAR[TABLENAME]&amp;"[@a"&amp;$1:$1-1&amp;"]"),INDIRECT(IMPORT_VAR[TABLENAME]&amp;"[@c"&amp;$1:$1-1&amp;"]"))</f>
        <v>0</v>
      </c>
      <c r="S1046" s="33"/>
      <c r="T1046" s="33" t="str">
        <f>IF(IMPORT[[#This Row],[b4]]="","",IMPORT[[#This Row],[b4]]-IMPORT[[#This Row],[a4]])</f>
        <v/>
      </c>
      <c r="U1046" s="32">
        <f ca="1">SUM(INDIRECT(IMPORT_VAR[TABLENAME]&amp;"[@a"&amp;$1:$1-1&amp;"]"),INDIRECT(IMPORT_VAR[TABLENAME]&amp;"[@c"&amp;$1:$1-1&amp;"]"))</f>
        <v>0</v>
      </c>
      <c r="V1046" s="33"/>
      <c r="W1046" s="31"/>
      <c r="X1046" s="56" t="str">
        <f>IF(IMPORT[[#This Row],[b5]]="","",IMPORT[[#This Row],[b5]]-IMPORT[[#This Row],[a5]])</f>
        <v/>
      </c>
      <c r="Y1046" s="49">
        <f ca="1">SUM(INDIRECT(IMPORT_VAR[TABLENAME]&amp;"[@a"&amp;$1:$1-1&amp;"]"),INDIRECT(IMPORT_VAR[TABLENAME]&amp;"[@c"&amp;$1:$1-1&amp;"]"))</f>
        <v>0</v>
      </c>
      <c r="Z1046" s="51" t="s">
        <v>5715</v>
      </c>
      <c r="AA1046" s="51" t="s">
        <v>5745</v>
      </c>
      <c r="AB1046" s="51" t="s">
        <v>5743</v>
      </c>
      <c r="AC1046" s="51" t="str">
        <f>CONCATENATE(IMPORT[[#This Row],[1]]," ",IMPORT[[#This Row],[2]],IF(IMPORT[[#This Row],[3]]="","",CONCATENATE(" ",IMPORT[[#This Row],[3]])))</f>
        <v>NoteBook B017 (B5）</v>
      </c>
      <c r="AD1046" s="51" t="str">
        <f>CONCATENATE("Import ",IMPORT[[#This Row],[Ket]])</f>
        <v>Import C5</v>
      </c>
      <c r="AE1046" s="52">
        <v>72</v>
      </c>
      <c r="AF1046" s="52" t="s">
        <v>5118</v>
      </c>
      <c r="AG1046" s="52" t="s">
        <v>5780</v>
      </c>
      <c r="AH1046" s="52">
        <f ca="1">IMPORT[[#This Row],[C]]</f>
        <v>0</v>
      </c>
      <c r="AI1046" s="126" t="str">
        <f>CONCATENATE(IMPORT[[#This Row],[6]]," ",IMPORT[[#This Row],[7]])</f>
        <v>72 PCS</v>
      </c>
    </row>
    <row r="1047" spans="1:35">
      <c r="A1047" s="102">
        <v>1045</v>
      </c>
      <c r="B1047" s="31" t="str">
        <f ca="1">IF(IMPORT[[#This Row],[C]]&lt;1,"",ROW()-2)</f>
        <v/>
      </c>
      <c r="C1047" s="57" t="s">
        <v>3752</v>
      </c>
      <c r="D1047" s="31" t="s">
        <v>2771</v>
      </c>
      <c r="E1047" s="31">
        <v>1000</v>
      </c>
      <c r="F1047" s="36">
        <f ca="1">IMPORT[TT]</f>
        <v>0</v>
      </c>
      <c r="G1047" s="31"/>
      <c r="H1047" s="34" t="s">
        <v>3743</v>
      </c>
      <c r="I1047" s="32">
        <v>0</v>
      </c>
      <c r="J1047" s="31"/>
      <c r="K1047" s="31" t="str">
        <f>IF(IMPORT[[#This Row],[b1]]="","",IMPORT[[#This Row],[b1]]-IMPORT[[#This Row],[a1]])</f>
        <v/>
      </c>
      <c r="L1047" s="32">
        <f ca="1">SUM(INDIRECT(IMPORT_VAR[TABLENAME]&amp;"[@a"&amp;$1:$1-1&amp;"]"),INDIRECT(IMPORT_VAR[TABLENAME]&amp;"[@c"&amp;$1:$1-1&amp;"]"))</f>
        <v>0</v>
      </c>
      <c r="M1047" s="31"/>
      <c r="N1047" s="31" t="str">
        <f>IF(IMPORT[[#This Row],[b2]]="","",IMPORT[[#This Row],[b2]]-IMPORT[[#This Row],[a2]])</f>
        <v/>
      </c>
      <c r="O1047" s="32">
        <f ca="1">SUM(INDIRECT(IMPORT_VAR[TABLENAME]&amp;"[@a"&amp;$1:$1-1&amp;"]"),INDIRECT(IMPORT_VAR[TABLENAME]&amp;"[@c"&amp;$1:$1-1&amp;"]"))</f>
        <v>0</v>
      </c>
      <c r="P1047" s="33"/>
      <c r="Q1047" s="33" t="str">
        <f>IF(IMPORT[[#This Row],[b3]]="","",IMPORT[[#This Row],[b3]]-IMPORT[[#This Row],[a3]])</f>
        <v/>
      </c>
      <c r="R1047" s="32">
        <f ca="1">SUM(INDIRECT(IMPORT_VAR[TABLENAME]&amp;"[@a"&amp;$1:$1-1&amp;"]"),INDIRECT(IMPORT_VAR[TABLENAME]&amp;"[@c"&amp;$1:$1-1&amp;"]"))</f>
        <v>0</v>
      </c>
      <c r="S1047" s="33"/>
      <c r="T1047" s="33" t="str">
        <f>IF(IMPORT[[#This Row],[b4]]="","",IMPORT[[#This Row],[b4]]-IMPORT[[#This Row],[a4]])</f>
        <v/>
      </c>
      <c r="U1047" s="32">
        <f ca="1">SUM(INDIRECT(IMPORT_VAR[TABLENAME]&amp;"[@a"&amp;$1:$1-1&amp;"]"),INDIRECT(IMPORT_VAR[TABLENAME]&amp;"[@c"&amp;$1:$1-1&amp;"]"))</f>
        <v>0</v>
      </c>
      <c r="V1047" s="33"/>
      <c r="W1047" s="31"/>
      <c r="X1047" s="56" t="str">
        <f>IF(IMPORT[[#This Row],[b5]]="","",IMPORT[[#This Row],[b5]]-IMPORT[[#This Row],[a5]])</f>
        <v/>
      </c>
      <c r="Y1047" s="49">
        <f ca="1">SUM(INDIRECT(IMPORT_VAR[TABLENAME]&amp;"[@a"&amp;$1:$1-1&amp;"]"),INDIRECT(IMPORT_VAR[TABLENAME]&amp;"[@c"&amp;$1:$1-1&amp;"]"))</f>
        <v>0</v>
      </c>
      <c r="Z1047" s="51" t="s">
        <v>5699</v>
      </c>
      <c r="AA1047" s="51" t="s">
        <v>3752</v>
      </c>
      <c r="AB1047" s="51"/>
      <c r="AC1047" s="51" t="str">
        <f>CONCATENATE(IMPORT[[#This Row],[1]]," ",IMPORT[[#This Row],[2]],IF(IMPORT[[#This Row],[3]]="","",CONCATENATE(" ",IMPORT[[#This Row],[3]])))</f>
        <v>Garisan ZX-012</v>
      </c>
      <c r="AD1047" s="51" t="str">
        <f>CONCATENATE("Import ",IMPORT[[#This Row],[Ket]])</f>
        <v>Import C6</v>
      </c>
      <c r="AE1047" s="52">
        <v>1000</v>
      </c>
      <c r="AF1047" s="52" t="s">
        <v>5118</v>
      </c>
      <c r="AG1047" s="52" t="s">
        <v>5780</v>
      </c>
      <c r="AH1047" s="52">
        <f ca="1">IMPORT[[#This Row],[C]]</f>
        <v>0</v>
      </c>
      <c r="AI1047" s="126" t="str">
        <f>CONCATENATE(IMPORT[[#This Row],[6]]," ",IMPORT[[#This Row],[7]])</f>
        <v>1000 PCS</v>
      </c>
    </row>
    <row r="1048" spans="1:35">
      <c r="A1048" s="102">
        <v>1046</v>
      </c>
      <c r="B1048" s="31" t="str">
        <f ca="1">IF(IMPORT[[#This Row],[C]]&lt;1,"",ROW()-2)</f>
        <v/>
      </c>
      <c r="C1048" s="57" t="s">
        <v>3753</v>
      </c>
      <c r="D1048" s="31" t="s">
        <v>2771</v>
      </c>
      <c r="E1048" s="31">
        <v>1000</v>
      </c>
      <c r="F1048" s="36">
        <f ca="1">IMPORT[TT]</f>
        <v>0</v>
      </c>
      <c r="G1048" s="31"/>
      <c r="H1048" s="34" t="s">
        <v>3743</v>
      </c>
      <c r="I1048" s="32">
        <v>0</v>
      </c>
      <c r="J1048" s="31"/>
      <c r="K1048" s="31" t="str">
        <f>IF(IMPORT[[#This Row],[b1]]="","",IMPORT[[#This Row],[b1]]-IMPORT[[#This Row],[a1]])</f>
        <v/>
      </c>
      <c r="L1048" s="32">
        <f ca="1">SUM(INDIRECT(IMPORT_VAR[TABLENAME]&amp;"[@a"&amp;$1:$1-1&amp;"]"),INDIRECT(IMPORT_VAR[TABLENAME]&amp;"[@c"&amp;$1:$1-1&amp;"]"))</f>
        <v>0</v>
      </c>
      <c r="M1048" s="31"/>
      <c r="N1048" s="31" t="str">
        <f>IF(IMPORT[[#This Row],[b2]]="","",IMPORT[[#This Row],[b2]]-IMPORT[[#This Row],[a2]])</f>
        <v/>
      </c>
      <c r="O1048" s="32">
        <f ca="1">SUM(INDIRECT(IMPORT_VAR[TABLENAME]&amp;"[@a"&amp;$1:$1-1&amp;"]"),INDIRECT(IMPORT_VAR[TABLENAME]&amp;"[@c"&amp;$1:$1-1&amp;"]"))</f>
        <v>0</v>
      </c>
      <c r="P1048" s="33"/>
      <c r="Q1048" s="33" t="str">
        <f>IF(IMPORT[[#This Row],[b3]]="","",IMPORT[[#This Row],[b3]]-IMPORT[[#This Row],[a3]])</f>
        <v/>
      </c>
      <c r="R1048" s="32">
        <f ca="1">SUM(INDIRECT(IMPORT_VAR[TABLENAME]&amp;"[@a"&amp;$1:$1-1&amp;"]"),INDIRECT(IMPORT_VAR[TABLENAME]&amp;"[@c"&amp;$1:$1-1&amp;"]"))</f>
        <v>0</v>
      </c>
      <c r="S1048" s="33"/>
      <c r="T1048" s="33" t="str">
        <f>IF(IMPORT[[#This Row],[b4]]="","",IMPORT[[#This Row],[b4]]-IMPORT[[#This Row],[a4]])</f>
        <v/>
      </c>
      <c r="U1048" s="32">
        <f ca="1">SUM(INDIRECT(IMPORT_VAR[TABLENAME]&amp;"[@a"&amp;$1:$1-1&amp;"]"),INDIRECT(IMPORT_VAR[TABLENAME]&amp;"[@c"&amp;$1:$1-1&amp;"]"))</f>
        <v>0</v>
      </c>
      <c r="V1048" s="33"/>
      <c r="W1048" s="31"/>
      <c r="X1048" s="56" t="str">
        <f>IF(IMPORT[[#This Row],[b5]]="","",IMPORT[[#This Row],[b5]]-IMPORT[[#This Row],[a5]])</f>
        <v/>
      </c>
      <c r="Y1048" s="49">
        <f ca="1">SUM(INDIRECT(IMPORT_VAR[TABLENAME]&amp;"[@a"&amp;$1:$1-1&amp;"]"),INDIRECT(IMPORT_VAR[TABLENAME]&amp;"[@c"&amp;$1:$1-1&amp;"]"))</f>
        <v>0</v>
      </c>
      <c r="Z1048" s="51" t="s">
        <v>5699</v>
      </c>
      <c r="AA1048" s="51" t="s">
        <v>3753</v>
      </c>
      <c r="AB1048" s="51"/>
      <c r="AC1048" s="51" t="str">
        <f>CONCATENATE(IMPORT[[#This Row],[1]]," ",IMPORT[[#This Row],[2]],IF(IMPORT[[#This Row],[3]]="","",CONCATENATE(" ",IMPORT[[#This Row],[3]])))</f>
        <v>Garisan ZX-013</v>
      </c>
      <c r="AD1048" s="51" t="str">
        <f>CONCATENATE("Import ",IMPORT[[#This Row],[Ket]])</f>
        <v>Import C6</v>
      </c>
      <c r="AE1048" s="52">
        <v>1000</v>
      </c>
      <c r="AF1048" s="52" t="s">
        <v>5118</v>
      </c>
      <c r="AG1048" s="52" t="s">
        <v>5780</v>
      </c>
      <c r="AH1048" s="52">
        <f ca="1">IMPORT[[#This Row],[C]]</f>
        <v>0</v>
      </c>
      <c r="AI1048" s="126" t="str">
        <f>CONCATENATE(IMPORT[[#This Row],[6]]," ",IMPORT[[#This Row],[7]])</f>
        <v>1000 PCS</v>
      </c>
    </row>
    <row r="1049" spans="1:35">
      <c r="A1049" s="102">
        <v>1047</v>
      </c>
      <c r="B1049" s="31" t="str">
        <f ca="1">IF(IMPORT[[#This Row],[C]]&lt;1,"",ROW()-2)</f>
        <v/>
      </c>
      <c r="C1049" s="57" t="s">
        <v>3754</v>
      </c>
      <c r="D1049" s="31" t="s">
        <v>2771</v>
      </c>
      <c r="E1049" s="31">
        <v>1000</v>
      </c>
      <c r="F1049" s="36">
        <f ca="1">IMPORT[TT]</f>
        <v>0</v>
      </c>
      <c r="G1049" s="31"/>
      <c r="H1049" s="34" t="s">
        <v>3743</v>
      </c>
      <c r="I1049" s="32">
        <v>0</v>
      </c>
      <c r="J1049" s="31"/>
      <c r="K1049" s="31" t="str">
        <f>IF(IMPORT[[#This Row],[b1]]="","",IMPORT[[#This Row],[b1]]-IMPORT[[#This Row],[a1]])</f>
        <v/>
      </c>
      <c r="L1049" s="32">
        <f ca="1">SUM(INDIRECT(IMPORT_VAR[TABLENAME]&amp;"[@a"&amp;$1:$1-1&amp;"]"),INDIRECT(IMPORT_VAR[TABLENAME]&amp;"[@c"&amp;$1:$1-1&amp;"]"))</f>
        <v>0</v>
      </c>
      <c r="M1049" s="31"/>
      <c r="N1049" s="31" t="str">
        <f>IF(IMPORT[[#This Row],[b2]]="","",IMPORT[[#This Row],[b2]]-IMPORT[[#This Row],[a2]])</f>
        <v/>
      </c>
      <c r="O1049" s="32">
        <f ca="1">SUM(INDIRECT(IMPORT_VAR[TABLENAME]&amp;"[@a"&amp;$1:$1-1&amp;"]"),INDIRECT(IMPORT_VAR[TABLENAME]&amp;"[@c"&amp;$1:$1-1&amp;"]"))</f>
        <v>0</v>
      </c>
      <c r="P1049" s="33"/>
      <c r="Q1049" s="33" t="str">
        <f>IF(IMPORT[[#This Row],[b3]]="","",IMPORT[[#This Row],[b3]]-IMPORT[[#This Row],[a3]])</f>
        <v/>
      </c>
      <c r="R1049" s="32">
        <f ca="1">SUM(INDIRECT(IMPORT_VAR[TABLENAME]&amp;"[@a"&amp;$1:$1-1&amp;"]"),INDIRECT(IMPORT_VAR[TABLENAME]&amp;"[@c"&amp;$1:$1-1&amp;"]"))</f>
        <v>0</v>
      </c>
      <c r="S1049" s="33"/>
      <c r="T1049" s="33" t="str">
        <f>IF(IMPORT[[#This Row],[b4]]="","",IMPORT[[#This Row],[b4]]-IMPORT[[#This Row],[a4]])</f>
        <v/>
      </c>
      <c r="U1049" s="32">
        <f ca="1">SUM(INDIRECT(IMPORT_VAR[TABLENAME]&amp;"[@a"&amp;$1:$1-1&amp;"]"),INDIRECT(IMPORT_VAR[TABLENAME]&amp;"[@c"&amp;$1:$1-1&amp;"]"))</f>
        <v>0</v>
      </c>
      <c r="V1049" s="33"/>
      <c r="W1049" s="31"/>
      <c r="X1049" s="56" t="str">
        <f>IF(IMPORT[[#This Row],[b5]]="","",IMPORT[[#This Row],[b5]]-IMPORT[[#This Row],[a5]])</f>
        <v/>
      </c>
      <c r="Y1049" s="49">
        <f ca="1">SUM(INDIRECT(IMPORT_VAR[TABLENAME]&amp;"[@a"&amp;$1:$1-1&amp;"]"),INDIRECT(IMPORT_VAR[TABLENAME]&amp;"[@c"&amp;$1:$1-1&amp;"]"))</f>
        <v>0</v>
      </c>
      <c r="Z1049" s="51" t="s">
        <v>5699</v>
      </c>
      <c r="AA1049" s="51" t="s">
        <v>3754</v>
      </c>
      <c r="AB1049" s="51"/>
      <c r="AC1049" s="51" t="str">
        <f>CONCATENATE(IMPORT[[#This Row],[1]]," ",IMPORT[[#This Row],[2]],IF(IMPORT[[#This Row],[3]]="","",CONCATENATE(" ",IMPORT[[#This Row],[3]])))</f>
        <v>Garisan ZX-015</v>
      </c>
      <c r="AD1049" s="51" t="str">
        <f>CONCATENATE("Import ",IMPORT[[#This Row],[Ket]])</f>
        <v>Import C6</v>
      </c>
      <c r="AE1049" s="52">
        <v>1000</v>
      </c>
      <c r="AF1049" s="52" t="s">
        <v>5118</v>
      </c>
      <c r="AG1049" s="52" t="s">
        <v>5780</v>
      </c>
      <c r="AH1049" s="52">
        <f ca="1">IMPORT[[#This Row],[C]]</f>
        <v>0</v>
      </c>
      <c r="AI1049" s="126" t="str">
        <f>CONCATENATE(IMPORT[[#This Row],[6]]," ",IMPORT[[#This Row],[7]])</f>
        <v>1000 PCS</v>
      </c>
    </row>
    <row r="1050" spans="1:35">
      <c r="A1050" s="102">
        <v>1048</v>
      </c>
      <c r="B1050" s="36" t="str">
        <f ca="1">IF(IMPORT[[#This Row],[C]]&lt;1,"",ROW()-2)</f>
        <v/>
      </c>
      <c r="C1050" s="113" t="s">
        <v>3756</v>
      </c>
      <c r="D1050" s="36" t="s">
        <v>2771</v>
      </c>
      <c r="E1050" s="36">
        <v>1000</v>
      </c>
      <c r="F1050" s="36">
        <f ca="1">IMPORT[TT]</f>
        <v>0</v>
      </c>
      <c r="G1050" s="36"/>
      <c r="H1050" s="34" t="s">
        <v>3743</v>
      </c>
      <c r="I1050" s="37">
        <v>0</v>
      </c>
      <c r="J1050" s="36"/>
      <c r="K1050" s="36" t="str">
        <f>IF(IMPORT[[#This Row],[b1]]="","",IMPORT[[#This Row],[b1]]-IMPORT[[#This Row],[a1]])</f>
        <v/>
      </c>
      <c r="L1050" s="37">
        <f ca="1">SUM(INDIRECT(IMPORT_VAR[TABLENAME]&amp;"[@a"&amp;$1:$1-1&amp;"]"),INDIRECT(IMPORT_VAR[TABLENAME]&amp;"[@c"&amp;$1:$1-1&amp;"]"))</f>
        <v>0</v>
      </c>
      <c r="M1050" s="36"/>
      <c r="N1050" s="36" t="str">
        <f>IF(IMPORT[[#This Row],[b2]]="","",IMPORT[[#This Row],[b2]]-IMPORT[[#This Row],[a2]])</f>
        <v/>
      </c>
      <c r="O1050" s="37">
        <f ca="1">SUM(INDIRECT(IMPORT_VAR[TABLENAME]&amp;"[@a"&amp;$1:$1-1&amp;"]"),INDIRECT(IMPORT_VAR[TABLENAME]&amp;"[@c"&amp;$1:$1-1&amp;"]"))</f>
        <v>0</v>
      </c>
      <c r="P1050" s="38"/>
      <c r="Q1050" s="38" t="str">
        <f>IF(IMPORT[[#This Row],[b3]]="","",IMPORT[[#This Row],[b3]]-IMPORT[[#This Row],[a3]])</f>
        <v/>
      </c>
      <c r="R1050" s="37">
        <f ca="1">SUM(INDIRECT(IMPORT_VAR[TABLENAME]&amp;"[@a"&amp;$1:$1-1&amp;"]"),INDIRECT(IMPORT_VAR[TABLENAME]&amp;"[@c"&amp;$1:$1-1&amp;"]"))</f>
        <v>0</v>
      </c>
      <c r="S1050" s="38"/>
      <c r="T1050" s="38" t="str">
        <f>IF(IMPORT[[#This Row],[b4]]="","",IMPORT[[#This Row],[b4]]-IMPORT[[#This Row],[a4]])</f>
        <v/>
      </c>
      <c r="U1050" s="37">
        <f ca="1">SUM(INDIRECT(IMPORT_VAR[TABLENAME]&amp;"[@a"&amp;$1:$1-1&amp;"]"),INDIRECT(IMPORT_VAR[TABLENAME]&amp;"[@c"&amp;$1:$1-1&amp;"]"))</f>
        <v>0</v>
      </c>
      <c r="V1050" s="38"/>
      <c r="W1050" s="36"/>
      <c r="X1050" s="96" t="str">
        <f>IF(IMPORT[[#This Row],[b5]]="","",IMPORT[[#This Row],[b5]]-IMPORT[[#This Row],[a5]])</f>
        <v/>
      </c>
      <c r="Y1050" s="49">
        <f ca="1">SUM(INDIRECT(IMPORT_VAR[TABLENAME]&amp;"[@a"&amp;$1:$1-1&amp;"]"),INDIRECT(IMPORT_VAR[TABLENAME]&amp;"[@c"&amp;$1:$1-1&amp;"]"))</f>
        <v>0</v>
      </c>
      <c r="Z1050" s="51" t="s">
        <v>5699</v>
      </c>
      <c r="AA1050" s="51" t="s">
        <v>3756</v>
      </c>
      <c r="AB1050" s="51"/>
      <c r="AC1050" s="51" t="str">
        <f>CONCATENATE(IMPORT[[#This Row],[1]]," ",IMPORT[[#This Row],[2]],IF(IMPORT[[#This Row],[3]]="","",CONCATENATE(" ",IMPORT[[#This Row],[3]])))</f>
        <v>Garisan ZX-019</v>
      </c>
      <c r="AD1050" s="51" t="str">
        <f>CONCATENATE("Import ",IMPORT[[#This Row],[Ket]])</f>
        <v>Import C6</v>
      </c>
      <c r="AE1050" s="52">
        <v>1000</v>
      </c>
      <c r="AF1050" s="52" t="s">
        <v>5118</v>
      </c>
      <c r="AG1050" s="52" t="s">
        <v>5780</v>
      </c>
      <c r="AH1050" s="52">
        <f ca="1">IMPORT[[#This Row],[C]]</f>
        <v>0</v>
      </c>
      <c r="AI1050" s="126" t="str">
        <f>CONCATENATE(IMPORT[[#This Row],[6]]," ",IMPORT[[#This Row],[7]])</f>
        <v>1000 PCS</v>
      </c>
    </row>
    <row r="1051" spans="1:35">
      <c r="A1051" s="102">
        <v>1049</v>
      </c>
      <c r="B1051" s="31" t="str">
        <f ca="1">IF(IMPORT[[#This Row],[C]]&lt;1,"",ROW()-2)</f>
        <v/>
      </c>
      <c r="C1051" s="57" t="s">
        <v>3759</v>
      </c>
      <c r="D1051" s="31" t="s">
        <v>2771</v>
      </c>
      <c r="E1051" s="31">
        <v>1000</v>
      </c>
      <c r="F1051" s="31">
        <f ca="1">IMPORT[TT]</f>
        <v>0</v>
      </c>
      <c r="G1051" s="31"/>
      <c r="H1051" s="34" t="s">
        <v>3743</v>
      </c>
      <c r="I1051" s="32">
        <v>0</v>
      </c>
      <c r="J1051" s="31"/>
      <c r="K1051" s="31" t="str">
        <f>IF(IMPORT[[#This Row],[b1]]="","",IMPORT[[#This Row],[b1]]-IMPORT[[#This Row],[a1]])</f>
        <v/>
      </c>
      <c r="L1051" s="32">
        <f ca="1">SUM(INDIRECT(IMPORT_VAR[TABLENAME]&amp;"[@a"&amp;$1:$1-1&amp;"]"),INDIRECT(IMPORT_VAR[TABLENAME]&amp;"[@c"&amp;$1:$1-1&amp;"]"))</f>
        <v>0</v>
      </c>
      <c r="M1051" s="31"/>
      <c r="N1051" s="31" t="str">
        <f>IF(IMPORT[[#This Row],[b2]]="","",IMPORT[[#This Row],[b2]]-IMPORT[[#This Row],[a2]])</f>
        <v/>
      </c>
      <c r="O1051" s="32">
        <f ca="1">SUM(INDIRECT(IMPORT_VAR[TABLENAME]&amp;"[@a"&amp;$1:$1-1&amp;"]"),INDIRECT(IMPORT_VAR[TABLENAME]&amp;"[@c"&amp;$1:$1-1&amp;"]"))</f>
        <v>0</v>
      </c>
      <c r="P1051" s="33"/>
      <c r="Q1051" s="33" t="str">
        <f>IF(IMPORT[[#This Row],[b3]]="","",IMPORT[[#This Row],[b3]]-IMPORT[[#This Row],[a3]])</f>
        <v/>
      </c>
      <c r="R1051" s="32">
        <f ca="1">SUM(INDIRECT(IMPORT_VAR[TABLENAME]&amp;"[@a"&amp;$1:$1-1&amp;"]"),INDIRECT(IMPORT_VAR[TABLENAME]&amp;"[@c"&amp;$1:$1-1&amp;"]"))</f>
        <v>0</v>
      </c>
      <c r="S1051" s="33"/>
      <c r="T1051" s="33" t="str">
        <f>IF(IMPORT[[#This Row],[b4]]="","",IMPORT[[#This Row],[b4]]-IMPORT[[#This Row],[a4]])</f>
        <v/>
      </c>
      <c r="U1051" s="32">
        <f ca="1">SUM(INDIRECT(IMPORT_VAR[TABLENAME]&amp;"[@a"&amp;$1:$1-1&amp;"]"),INDIRECT(IMPORT_VAR[TABLENAME]&amp;"[@c"&amp;$1:$1-1&amp;"]"))</f>
        <v>0</v>
      </c>
      <c r="V1051" s="33"/>
      <c r="W1051" s="31"/>
      <c r="X1051" s="56" t="str">
        <f>IF(IMPORT[[#This Row],[b5]]="","",IMPORT[[#This Row],[b5]]-IMPORT[[#This Row],[a5]])</f>
        <v/>
      </c>
      <c r="Y1051" s="49">
        <f ca="1">SUM(INDIRECT(IMPORT_VAR[TABLENAME]&amp;"[@a"&amp;$1:$1-1&amp;"]"),INDIRECT(IMPORT_VAR[TABLENAME]&amp;"[@c"&amp;$1:$1-1&amp;"]"))</f>
        <v>0</v>
      </c>
      <c r="Z1051" s="51" t="s">
        <v>5699</v>
      </c>
      <c r="AA1051" s="51" t="s">
        <v>3759</v>
      </c>
      <c r="AB1051" s="51"/>
      <c r="AC1051" s="51" t="str">
        <f>CONCATENATE(IMPORT[[#This Row],[1]]," ",IMPORT[[#This Row],[2]],IF(IMPORT[[#This Row],[3]]="","",CONCATENATE(" ",IMPORT[[#This Row],[3]])))</f>
        <v>Garisan ZX-021</v>
      </c>
      <c r="AD1051" s="51" t="str">
        <f>CONCATENATE("Import ",IMPORT[[#This Row],[Ket]])</f>
        <v>Import C6</v>
      </c>
      <c r="AE1051" s="52">
        <v>1000</v>
      </c>
      <c r="AF1051" s="52" t="s">
        <v>5118</v>
      </c>
      <c r="AG1051" s="52" t="s">
        <v>5780</v>
      </c>
      <c r="AH1051" s="52">
        <f ca="1">IMPORT[[#This Row],[C]]</f>
        <v>0</v>
      </c>
      <c r="AI1051" s="126" t="str">
        <f>CONCATENATE(IMPORT[[#This Row],[6]]," ",IMPORT[[#This Row],[7]])</f>
        <v>1000 PCS</v>
      </c>
    </row>
    <row r="1052" spans="1:35">
      <c r="A1052" s="102">
        <v>1050</v>
      </c>
      <c r="B1052" s="31" t="str">
        <f ca="1">IF(IMPORT[[#This Row],[C]]&lt;1,"",ROW()-2)</f>
        <v/>
      </c>
      <c r="C1052" s="57" t="s">
        <v>3110</v>
      </c>
      <c r="D1052" s="31" t="s">
        <v>2804</v>
      </c>
      <c r="E1052" s="31">
        <v>3600</v>
      </c>
      <c r="F1052" s="31">
        <f ca="1">IMPORT[TT]</f>
        <v>0</v>
      </c>
      <c r="G1052" s="31"/>
      <c r="H1052" s="34" t="s">
        <v>3743</v>
      </c>
      <c r="I1052" s="32">
        <v>0</v>
      </c>
      <c r="J1052" s="31"/>
      <c r="K1052" s="31" t="str">
        <f>IF(IMPORT[[#This Row],[b1]]="","",IMPORT[[#This Row],[b1]]-IMPORT[[#This Row],[a1]])</f>
        <v/>
      </c>
      <c r="L1052" s="32">
        <f ca="1">SUM(INDIRECT(IMPORT_VAR[TABLENAME]&amp;"[@a"&amp;$1:$1-1&amp;"]"),INDIRECT(IMPORT_VAR[TABLENAME]&amp;"[@c"&amp;$1:$1-1&amp;"]"))</f>
        <v>0</v>
      </c>
      <c r="M1052" s="31"/>
      <c r="N1052" s="31" t="str">
        <f>IF(IMPORT[[#This Row],[b2]]="","",IMPORT[[#This Row],[b2]]-IMPORT[[#This Row],[a2]])</f>
        <v/>
      </c>
      <c r="O1052" s="32">
        <f ca="1">SUM(INDIRECT(IMPORT_VAR[TABLENAME]&amp;"[@a"&amp;$1:$1-1&amp;"]"),INDIRECT(IMPORT_VAR[TABLENAME]&amp;"[@c"&amp;$1:$1-1&amp;"]"))</f>
        <v>0</v>
      </c>
      <c r="P1052" s="33"/>
      <c r="Q1052" s="33" t="str">
        <f>IF(IMPORT[[#This Row],[b3]]="","",IMPORT[[#This Row],[b3]]-IMPORT[[#This Row],[a3]])</f>
        <v/>
      </c>
      <c r="R1052" s="32">
        <f ca="1">SUM(INDIRECT(IMPORT_VAR[TABLENAME]&amp;"[@a"&amp;$1:$1-1&amp;"]"),INDIRECT(IMPORT_VAR[TABLENAME]&amp;"[@c"&amp;$1:$1-1&amp;"]"))</f>
        <v>0</v>
      </c>
      <c r="S1052" s="33"/>
      <c r="T1052" s="33" t="str">
        <f>IF(IMPORT[[#This Row],[b4]]="","",IMPORT[[#This Row],[b4]]-IMPORT[[#This Row],[a4]])</f>
        <v/>
      </c>
      <c r="U1052" s="32">
        <f ca="1">SUM(INDIRECT(IMPORT_VAR[TABLENAME]&amp;"[@a"&amp;$1:$1-1&amp;"]"),INDIRECT(IMPORT_VAR[TABLENAME]&amp;"[@c"&amp;$1:$1-1&amp;"]"))</f>
        <v>0</v>
      </c>
      <c r="V1052" s="33"/>
      <c r="W1052" s="31"/>
      <c r="X1052" s="56" t="str">
        <f>IF(IMPORT[[#This Row],[b5]]="","",IMPORT[[#This Row],[b5]]-IMPORT[[#This Row],[a5]])</f>
        <v/>
      </c>
      <c r="Y1052" s="49">
        <f ca="1">SUM(INDIRECT(IMPORT_VAR[TABLENAME]&amp;"[@a"&amp;$1:$1-1&amp;"]"),INDIRECT(IMPORT_VAR[TABLENAME]&amp;"[@c"&amp;$1:$1-1&amp;"]"))</f>
        <v>0</v>
      </c>
      <c r="Z1052" s="51" t="s">
        <v>5661</v>
      </c>
      <c r="AA1052" s="51" t="s">
        <v>3110</v>
      </c>
      <c r="AB1052" s="51"/>
      <c r="AC1052" s="51" t="str">
        <f>CONCATENATE(IMPORT[[#This Row],[1]]," ",IMPORT[[#This Row],[2]],IF(IMPORT[[#This Row],[3]]="","",CONCATENATE(" ",IMPORT[[#This Row],[3]])))</f>
        <v>Kuas 251-3</v>
      </c>
      <c r="AD1052" s="51" t="str">
        <f>CONCATENATE("Import ",IMPORT[[#This Row],[Ket]])</f>
        <v>Import C6</v>
      </c>
      <c r="AE1052" s="52">
        <v>3600</v>
      </c>
      <c r="AF1052" s="52" t="s">
        <v>5118</v>
      </c>
      <c r="AG1052" s="52" t="s">
        <v>5780</v>
      </c>
      <c r="AH1052" s="52">
        <f ca="1">IMPORT[[#This Row],[C]]</f>
        <v>0</v>
      </c>
      <c r="AI1052" s="126" t="str">
        <f>CONCATENATE(IMPORT[[#This Row],[6]]," ",IMPORT[[#This Row],[7]])</f>
        <v>3600 PCS</v>
      </c>
    </row>
    <row r="1053" spans="1:35">
      <c r="A1053" s="102">
        <v>1051</v>
      </c>
      <c r="B1053" s="39" t="str">
        <f ca="1">IF(IMPORT[[#This Row],[C]]&lt;1,"",ROW()-2)</f>
        <v/>
      </c>
      <c r="C1053" s="57" t="s">
        <v>4110</v>
      </c>
      <c r="D1053" s="31" t="s">
        <v>2994</v>
      </c>
      <c r="E1053" s="31">
        <v>120</v>
      </c>
      <c r="F1053" s="39">
        <f ca="1">IMPORT[TT]</f>
        <v>0</v>
      </c>
      <c r="G1053" s="31"/>
      <c r="H1053" s="31" t="s">
        <v>4087</v>
      </c>
      <c r="I1053" s="40">
        <v>0</v>
      </c>
      <c r="J1053" s="31"/>
      <c r="K1053" s="39" t="str">
        <f>IF(IMPORT[[#This Row],[b1]]="","",IMPORT[[#This Row],[b1]]-IMPORT[[#This Row],[a1]])</f>
        <v/>
      </c>
      <c r="L1053" s="40">
        <f ca="1">SUM(INDIRECT(IMPORT_VAR[TABLENAME]&amp;"[@a"&amp;$1:$1-1&amp;"]"),INDIRECT(IMPORT_VAR[TABLENAME]&amp;"[@c"&amp;$1:$1-1&amp;"]"))</f>
        <v>0</v>
      </c>
      <c r="M1053" s="31"/>
      <c r="N1053" s="39" t="str">
        <f>IF(IMPORT[[#This Row],[b2]]="","",IMPORT[[#This Row],[b2]]-IMPORT[[#This Row],[a2]])</f>
        <v/>
      </c>
      <c r="O1053" s="40">
        <f ca="1">SUM(INDIRECT(IMPORT_VAR[TABLENAME]&amp;"[@a"&amp;$1:$1-1&amp;"]"),INDIRECT(IMPORT_VAR[TABLENAME]&amp;"[@c"&amp;$1:$1-1&amp;"]"))</f>
        <v>0</v>
      </c>
      <c r="P1053" s="33"/>
      <c r="Q1053" s="41" t="str">
        <f>IF(IMPORT[[#This Row],[b3]]="","",IMPORT[[#This Row],[b3]]-IMPORT[[#This Row],[a3]])</f>
        <v/>
      </c>
      <c r="R1053" s="40">
        <f ca="1">SUM(INDIRECT(IMPORT_VAR[TABLENAME]&amp;"[@a"&amp;$1:$1-1&amp;"]"),INDIRECT(IMPORT_VAR[TABLENAME]&amp;"[@c"&amp;$1:$1-1&amp;"]"))</f>
        <v>0</v>
      </c>
      <c r="S1053" s="33"/>
      <c r="T1053" s="41" t="str">
        <f>IF(IMPORT[[#This Row],[b4]]="","",IMPORT[[#This Row],[b4]]-IMPORT[[#This Row],[a4]])</f>
        <v/>
      </c>
      <c r="U1053" s="40">
        <f ca="1">SUM(INDIRECT(IMPORT_VAR[TABLENAME]&amp;"[@a"&amp;$1:$1-1&amp;"]"),INDIRECT(IMPORT_VAR[TABLENAME]&amp;"[@c"&amp;$1:$1-1&amp;"]"))</f>
        <v>0</v>
      </c>
      <c r="V1053" s="41"/>
      <c r="W1053" s="31"/>
      <c r="X1053" s="54" t="str">
        <f>IF(IMPORT[[#This Row],[b5]]="","",IMPORT[[#This Row],[b5]]-IMPORT[[#This Row],[a5]])</f>
        <v/>
      </c>
      <c r="Y1053" s="50">
        <f ca="1">SUM(INDIRECT(IMPORT_VAR[TABLENAME]&amp;"[@a"&amp;$1:$1-1&amp;"]"),INDIRECT(IMPORT_VAR[TABLENAME]&amp;"[@c"&amp;$1:$1-1&amp;"]"))</f>
        <v>0</v>
      </c>
      <c r="Z1053" s="51" t="s">
        <v>5715</v>
      </c>
      <c r="AA1053" s="51" t="s">
        <v>4110</v>
      </c>
      <c r="AB1053" s="51"/>
      <c r="AC1053" s="51" t="str">
        <f>CONCATENATE(IMPORT[[#This Row],[1]]," ",IMPORT[[#This Row],[2]],IF(IMPORT[[#This Row],[3]]="","",CONCATENATE(" ",IMPORT[[#This Row],[3]])))</f>
        <v>NoteBook 18100-71</v>
      </c>
      <c r="AD1053" s="51" t="str">
        <f>CONCATENATE("Import ",IMPORT[[#This Row],[Ket]])</f>
        <v>Import D3</v>
      </c>
      <c r="AE1053" s="52">
        <v>120</v>
      </c>
      <c r="AF1053" s="52" t="s">
        <v>5118</v>
      </c>
      <c r="AG1053" s="52" t="s">
        <v>5780</v>
      </c>
      <c r="AH1053" s="52">
        <f ca="1">IMPORT[[#This Row],[C]]</f>
        <v>0</v>
      </c>
      <c r="AI1053" s="126" t="str">
        <f>CONCATENATE(IMPORT[[#This Row],[6]]," ",IMPORT[[#This Row],[7]])</f>
        <v>120 PCS</v>
      </c>
    </row>
    <row r="1054" spans="1:35">
      <c r="A1054" s="102">
        <v>1052</v>
      </c>
      <c r="B1054" s="39" t="str">
        <f ca="1">IF(IMPORT[[#This Row],[C]]&lt;1,"",ROW()-2)</f>
        <v/>
      </c>
      <c r="C1054" s="57" t="s">
        <v>4115</v>
      </c>
      <c r="D1054" s="31" t="s">
        <v>2994</v>
      </c>
      <c r="E1054" s="31">
        <v>160</v>
      </c>
      <c r="F1054" s="39">
        <f ca="1">IMPORT[TT]</f>
        <v>0</v>
      </c>
      <c r="G1054" s="31"/>
      <c r="H1054" s="31" t="s">
        <v>4087</v>
      </c>
      <c r="I1054" s="40">
        <v>0</v>
      </c>
      <c r="J1054" s="31"/>
      <c r="K1054" s="39" t="str">
        <f>IF(IMPORT[[#This Row],[b1]]="","",IMPORT[[#This Row],[b1]]-IMPORT[[#This Row],[a1]])</f>
        <v/>
      </c>
      <c r="L1054" s="40">
        <f ca="1">SUM(INDIRECT(IMPORT_VAR[TABLENAME]&amp;"[@a"&amp;$1:$1-1&amp;"]"),INDIRECT(IMPORT_VAR[TABLENAME]&amp;"[@c"&amp;$1:$1-1&amp;"]"))</f>
        <v>0</v>
      </c>
      <c r="M1054" s="31"/>
      <c r="N1054" s="39" t="str">
        <f>IF(IMPORT[[#This Row],[b2]]="","",IMPORT[[#This Row],[b2]]-IMPORT[[#This Row],[a2]])</f>
        <v/>
      </c>
      <c r="O1054" s="40">
        <f ca="1">SUM(INDIRECT(IMPORT_VAR[TABLENAME]&amp;"[@a"&amp;$1:$1-1&amp;"]"),INDIRECT(IMPORT_VAR[TABLENAME]&amp;"[@c"&amp;$1:$1-1&amp;"]"))</f>
        <v>0</v>
      </c>
      <c r="P1054" s="33"/>
      <c r="Q1054" s="41" t="str">
        <f>IF(IMPORT[[#This Row],[b3]]="","",IMPORT[[#This Row],[b3]]-IMPORT[[#This Row],[a3]])</f>
        <v/>
      </c>
      <c r="R1054" s="40">
        <f ca="1">SUM(INDIRECT(IMPORT_VAR[TABLENAME]&amp;"[@a"&amp;$1:$1-1&amp;"]"),INDIRECT(IMPORT_VAR[TABLENAME]&amp;"[@c"&amp;$1:$1-1&amp;"]"))</f>
        <v>0</v>
      </c>
      <c r="S1054" s="33"/>
      <c r="T1054" s="41" t="str">
        <f>IF(IMPORT[[#This Row],[b4]]="","",IMPORT[[#This Row],[b4]]-IMPORT[[#This Row],[a4]])</f>
        <v/>
      </c>
      <c r="U1054" s="40">
        <f ca="1">SUM(INDIRECT(IMPORT_VAR[TABLENAME]&amp;"[@a"&amp;$1:$1-1&amp;"]"),INDIRECT(IMPORT_VAR[TABLENAME]&amp;"[@c"&amp;$1:$1-1&amp;"]"))</f>
        <v>0</v>
      </c>
      <c r="V1054" s="41"/>
      <c r="W1054" s="31"/>
      <c r="X1054" s="54" t="str">
        <f>IF(IMPORT[[#This Row],[b5]]="","",IMPORT[[#This Row],[b5]]-IMPORT[[#This Row],[a5]])</f>
        <v/>
      </c>
      <c r="Y1054" s="50">
        <f ca="1">SUM(INDIRECT(IMPORT_VAR[TABLENAME]&amp;"[@a"&amp;$1:$1-1&amp;"]"),INDIRECT(IMPORT_VAR[TABLENAME]&amp;"[@c"&amp;$1:$1-1&amp;"]"))</f>
        <v>0</v>
      </c>
      <c r="Z1054" s="51" t="s">
        <v>5715</v>
      </c>
      <c r="AA1054" s="51" t="s">
        <v>4115</v>
      </c>
      <c r="AB1054" s="51"/>
      <c r="AC1054" s="51" t="str">
        <f>CONCATENATE(IMPORT[[#This Row],[1]]," ",IMPORT[[#This Row],[2]],IF(IMPORT[[#This Row],[3]]="","",CONCATENATE(" ",IMPORT[[#This Row],[3]])))</f>
        <v>NoteBook 25100-61</v>
      </c>
      <c r="AD1054" s="51" t="str">
        <f>CONCATENATE("Import ",IMPORT[[#This Row],[Ket]])</f>
        <v>Import D3</v>
      </c>
      <c r="AE1054" s="52">
        <v>160</v>
      </c>
      <c r="AF1054" s="52" t="s">
        <v>5118</v>
      </c>
      <c r="AG1054" s="52" t="s">
        <v>5780</v>
      </c>
      <c r="AH1054" s="52">
        <f ca="1">IMPORT[[#This Row],[C]]</f>
        <v>0</v>
      </c>
      <c r="AI1054" s="126" t="str">
        <f>CONCATENATE(IMPORT[[#This Row],[6]]," ",IMPORT[[#This Row],[7]])</f>
        <v>160 PCS</v>
      </c>
    </row>
    <row r="1055" spans="1:35">
      <c r="A1055" s="102">
        <v>1053</v>
      </c>
      <c r="B1055" s="39" t="str">
        <f ca="1">IF(IMPORT[[#This Row],[C]]&lt;1,"",ROW()-2)</f>
        <v/>
      </c>
      <c r="C1055" s="57" t="s">
        <v>4286</v>
      </c>
      <c r="D1055" s="31" t="s">
        <v>2994</v>
      </c>
      <c r="E1055" s="31">
        <v>160</v>
      </c>
      <c r="F1055" s="39">
        <f ca="1">IMPORT[TT]</f>
        <v>0</v>
      </c>
      <c r="G1055" s="31"/>
      <c r="H1055" s="31" t="s">
        <v>4299</v>
      </c>
      <c r="I1055" s="40">
        <v>0</v>
      </c>
      <c r="J1055" s="31"/>
      <c r="K1055" s="39" t="str">
        <f>IF(IMPORT[[#This Row],[b1]]="","",IMPORT[[#This Row],[b1]]-IMPORT[[#This Row],[a1]])</f>
        <v/>
      </c>
      <c r="L1055" s="40">
        <f ca="1">SUM(INDIRECT(IMPORT_VAR[TABLENAME]&amp;"[@a"&amp;$1:$1-1&amp;"]"),INDIRECT(IMPORT_VAR[TABLENAME]&amp;"[@c"&amp;$1:$1-1&amp;"]"))</f>
        <v>0</v>
      </c>
      <c r="M1055" s="31"/>
      <c r="N1055" s="39" t="str">
        <f>IF(IMPORT[[#This Row],[b2]]="","",IMPORT[[#This Row],[b2]]-IMPORT[[#This Row],[a2]])</f>
        <v/>
      </c>
      <c r="O1055" s="40">
        <f ca="1">SUM(INDIRECT(IMPORT_VAR[TABLENAME]&amp;"[@a"&amp;$1:$1-1&amp;"]"),INDIRECT(IMPORT_VAR[TABLENAME]&amp;"[@c"&amp;$1:$1-1&amp;"]"))</f>
        <v>0</v>
      </c>
      <c r="P1055" s="33"/>
      <c r="Q1055" s="41" t="str">
        <f>IF(IMPORT[[#This Row],[b3]]="","",IMPORT[[#This Row],[b3]]-IMPORT[[#This Row],[a3]])</f>
        <v/>
      </c>
      <c r="R1055" s="40">
        <f ca="1">SUM(INDIRECT(IMPORT_VAR[TABLENAME]&amp;"[@a"&amp;$1:$1-1&amp;"]"),INDIRECT(IMPORT_VAR[TABLENAME]&amp;"[@c"&amp;$1:$1-1&amp;"]"))</f>
        <v>0</v>
      </c>
      <c r="S1055" s="33"/>
      <c r="T1055" s="41" t="str">
        <f>IF(IMPORT[[#This Row],[b4]]="","",IMPORT[[#This Row],[b4]]-IMPORT[[#This Row],[a4]])</f>
        <v/>
      </c>
      <c r="U1055" s="40">
        <f ca="1">SUM(INDIRECT(IMPORT_VAR[TABLENAME]&amp;"[@a"&amp;$1:$1-1&amp;"]"),INDIRECT(IMPORT_VAR[TABLENAME]&amp;"[@c"&amp;$1:$1-1&amp;"]"))</f>
        <v>0</v>
      </c>
      <c r="V1055" s="41"/>
      <c r="W1055" s="31"/>
      <c r="X1055" s="54" t="str">
        <f>IF(IMPORT[[#This Row],[b5]]="","",IMPORT[[#This Row],[b5]]-IMPORT[[#This Row],[a5]])</f>
        <v/>
      </c>
      <c r="Y1055" s="50">
        <f ca="1">SUM(INDIRECT(IMPORT_VAR[TABLENAME]&amp;"[@a"&amp;$1:$1-1&amp;"]"),INDIRECT(IMPORT_VAR[TABLENAME]&amp;"[@c"&amp;$1:$1-1&amp;"]"))</f>
        <v>0</v>
      </c>
      <c r="Z1055" s="51" t="s">
        <v>5715</v>
      </c>
      <c r="AA1055" s="51" t="s">
        <v>4286</v>
      </c>
      <c r="AB1055" s="51"/>
      <c r="AC1055" s="51" t="str">
        <f>CONCATENATE(IMPORT[[#This Row],[1]]," ",IMPORT[[#This Row],[2]],IF(IMPORT[[#This Row],[3]]="","",CONCATENATE(" ",IMPORT[[#This Row],[3]])))</f>
        <v>NoteBook 28825-64</v>
      </c>
      <c r="AD1055" s="51" t="str">
        <f>CONCATENATE("Import ",IMPORT[[#This Row],[Ket]])</f>
        <v>Import D6</v>
      </c>
      <c r="AE1055" s="52">
        <v>160</v>
      </c>
      <c r="AF1055" s="52" t="s">
        <v>5118</v>
      </c>
      <c r="AG1055" s="52" t="s">
        <v>5780</v>
      </c>
      <c r="AH1055" s="52">
        <f ca="1">IMPORT[[#This Row],[C]]</f>
        <v>0</v>
      </c>
      <c r="AI1055" s="126" t="str">
        <f>CONCATENATE(IMPORT[[#This Row],[6]]," ",IMPORT[[#This Row],[7]])</f>
        <v>160 PCS</v>
      </c>
    </row>
    <row r="1056" spans="1:35">
      <c r="A1056" s="102">
        <v>1054</v>
      </c>
      <c r="B1056" s="39" t="str">
        <f ca="1">IF(IMPORT[[#This Row],[C]]&lt;1,"",ROW()-2)</f>
        <v/>
      </c>
      <c r="C1056" s="57" t="s">
        <v>5297</v>
      </c>
      <c r="D1056" s="31" t="s">
        <v>5298</v>
      </c>
      <c r="E1056" s="31">
        <v>576</v>
      </c>
      <c r="F1056" s="39">
        <f ca="1">IMPORT[TT]</f>
        <v>0</v>
      </c>
      <c r="G1056" s="31"/>
      <c r="H1056" s="31" t="s">
        <v>5307</v>
      </c>
      <c r="I1056" s="40">
        <v>0</v>
      </c>
      <c r="J1056" s="31"/>
      <c r="K1056" s="39" t="str">
        <f>IF(IMPORT[[#This Row],[b1]]="","",IMPORT[[#This Row],[b1]]-IMPORT[[#This Row],[a1]])</f>
        <v/>
      </c>
      <c r="L1056" s="40">
        <f ca="1">SUM(INDIRECT(IMPORT_VAR[TABLENAME]&amp;"[@a"&amp;$1:$1-1&amp;"]"),INDIRECT(IMPORT_VAR[TABLENAME]&amp;"[@c"&amp;$1:$1-1&amp;"]"))</f>
        <v>0</v>
      </c>
      <c r="M1056" s="31"/>
      <c r="N1056" s="39" t="str">
        <f>IF(IMPORT[[#This Row],[b2]]="","",IMPORT[[#This Row],[b2]]-IMPORT[[#This Row],[a2]])</f>
        <v/>
      </c>
      <c r="O1056" s="40">
        <f ca="1">SUM(INDIRECT(IMPORT_VAR[TABLENAME]&amp;"[@a"&amp;$1:$1-1&amp;"]"),INDIRECT(IMPORT_VAR[TABLENAME]&amp;"[@c"&amp;$1:$1-1&amp;"]"))</f>
        <v>0</v>
      </c>
      <c r="P1056" s="33"/>
      <c r="Q1056" s="41" t="str">
        <f>IF(IMPORT[[#This Row],[b3]]="","",IMPORT[[#This Row],[b3]]-IMPORT[[#This Row],[a3]])</f>
        <v/>
      </c>
      <c r="R1056" s="40">
        <f ca="1">SUM(INDIRECT(IMPORT_VAR[TABLENAME]&amp;"[@a"&amp;$1:$1-1&amp;"]"),INDIRECT(IMPORT_VAR[TABLENAME]&amp;"[@c"&amp;$1:$1-1&amp;"]"))</f>
        <v>0</v>
      </c>
      <c r="S1056" s="33"/>
      <c r="T1056" s="41" t="str">
        <f>IF(IMPORT[[#This Row],[b4]]="","",IMPORT[[#This Row],[b4]]-IMPORT[[#This Row],[a4]])</f>
        <v/>
      </c>
      <c r="U1056" s="40">
        <f ca="1">SUM(INDIRECT(IMPORT_VAR[TABLENAME]&amp;"[@a"&amp;$1:$1-1&amp;"]"),INDIRECT(IMPORT_VAR[TABLENAME]&amp;"[@c"&amp;$1:$1-1&amp;"]"))</f>
        <v>0</v>
      </c>
      <c r="V1056" s="41"/>
      <c r="W1056" s="31"/>
      <c r="X1056" s="54" t="str">
        <f>IF(IMPORT[[#This Row],[b5]]="","",IMPORT[[#This Row],[b5]]-IMPORT[[#This Row],[a5]])</f>
        <v/>
      </c>
      <c r="Y1056" s="50">
        <f ca="1">SUM(INDIRECT(IMPORT_VAR[TABLENAME]&amp;"[@a"&amp;$1:$1-1&amp;"]"),INDIRECT(IMPORT_VAR[TABLENAME]&amp;"[@c"&amp;$1:$1-1&amp;"]"))</f>
        <v>0</v>
      </c>
      <c r="Z1056" s="51" t="s">
        <v>5719</v>
      </c>
      <c r="AA1056" s="51" t="s">
        <v>5297</v>
      </c>
      <c r="AB1056" s="51"/>
      <c r="AC1056" s="51" t="str">
        <f>CONCATENATE(IMPORT[[#This Row],[1]]," ",IMPORT[[#This Row],[2]],IF(IMPORT[[#This Row],[3]]="","",CONCATENATE(" ",IMPORT[[#This Row],[3]])))</f>
        <v>Refill Pen GR-088</v>
      </c>
      <c r="AD1056" s="51" t="str">
        <f>CONCATENATE("Import ",IMPORT[[#This Row],[Ket]])</f>
        <v>Import D8</v>
      </c>
      <c r="AE1056" s="52">
        <v>576</v>
      </c>
      <c r="AF1056" s="52" t="s">
        <v>5118</v>
      </c>
      <c r="AG1056" s="52" t="s">
        <v>5780</v>
      </c>
      <c r="AH1056" s="52">
        <f ca="1">IMPORT[[#This Row],[C]]</f>
        <v>0</v>
      </c>
      <c r="AI1056" s="126" t="str">
        <f>CONCATENATE(IMPORT[[#This Row],[6]]," ",IMPORT[[#This Row],[7]])</f>
        <v>576 PCS</v>
      </c>
    </row>
    <row r="1057" spans="1:35">
      <c r="A1057" s="102">
        <v>1055</v>
      </c>
      <c r="B1057" s="31" t="str">
        <f ca="1">IF(IMPORT[[#This Row],[C]]&lt;1,"",ROW()-2)</f>
        <v/>
      </c>
      <c r="C1057" s="57" t="s">
        <v>2846</v>
      </c>
      <c r="D1057" s="31" t="s">
        <v>2819</v>
      </c>
      <c r="E1057" s="31">
        <v>120</v>
      </c>
      <c r="F1057" s="31">
        <f ca="1">IMPORT[TT]</f>
        <v>0</v>
      </c>
      <c r="G1057" s="31"/>
      <c r="H1057" s="31">
        <v>2019</v>
      </c>
      <c r="I1057" s="32">
        <v>0</v>
      </c>
      <c r="J1057" s="31"/>
      <c r="K1057" s="31" t="str">
        <f>IF(IMPORT[[#This Row],[b1]]="","",IMPORT[[#This Row],[b1]]-IMPORT[[#This Row],[a1]])</f>
        <v/>
      </c>
      <c r="L1057" s="32">
        <f ca="1">SUM(INDIRECT(IMPORT_VAR[TABLENAME]&amp;"[@a"&amp;$1:$1-1&amp;"]"),INDIRECT(IMPORT_VAR[TABLENAME]&amp;"[@c"&amp;$1:$1-1&amp;"]"))</f>
        <v>0</v>
      </c>
      <c r="M1057" s="31"/>
      <c r="N1057" s="31" t="str">
        <f>IF(IMPORT[[#This Row],[b2]]="","",IMPORT[[#This Row],[b2]]-IMPORT[[#This Row],[a2]])</f>
        <v/>
      </c>
      <c r="O1057" s="32">
        <f ca="1">SUM(INDIRECT(IMPORT_VAR[TABLENAME]&amp;"[@a"&amp;$1:$1-1&amp;"]"),INDIRECT(IMPORT_VAR[TABLENAME]&amp;"[@c"&amp;$1:$1-1&amp;"]"))</f>
        <v>0</v>
      </c>
      <c r="P1057" s="33"/>
      <c r="Q1057" s="33" t="str">
        <f>IF(IMPORT[[#This Row],[b3]]="","",IMPORT[[#This Row],[b3]]-IMPORT[[#This Row],[a3]])</f>
        <v/>
      </c>
      <c r="R1057" s="32">
        <f ca="1">SUM(INDIRECT(IMPORT_VAR[TABLENAME]&amp;"[@a"&amp;$1:$1-1&amp;"]"),INDIRECT(IMPORT_VAR[TABLENAME]&amp;"[@c"&amp;$1:$1-1&amp;"]"))</f>
        <v>0</v>
      </c>
      <c r="S1057" s="33"/>
      <c r="T1057" s="33" t="str">
        <f>IF(IMPORT[[#This Row],[b4]]="","",IMPORT[[#This Row],[b4]]-IMPORT[[#This Row],[a4]])</f>
        <v/>
      </c>
      <c r="U1057" s="32">
        <f ca="1">SUM(INDIRECT(IMPORT_VAR[TABLENAME]&amp;"[@a"&amp;$1:$1-1&amp;"]"),INDIRECT(IMPORT_VAR[TABLENAME]&amp;"[@c"&amp;$1:$1-1&amp;"]"))</f>
        <v>0</v>
      </c>
      <c r="V1057" s="33"/>
      <c r="W1057" s="31"/>
      <c r="X1057" s="56" t="str">
        <f>IF(IMPORT[[#This Row],[b5]]="","",IMPORT[[#This Row],[b5]]-IMPORT[[#This Row],[a5]])</f>
        <v/>
      </c>
      <c r="Y1057" s="49">
        <f ca="1">SUM(INDIRECT(IMPORT_VAR[TABLENAME]&amp;"[@a"&amp;$1:$1-1&amp;"]"),INDIRECT(IMPORT_VAR[TABLENAME]&amp;"[@c"&amp;$1:$1-1&amp;"]"))</f>
        <v>0</v>
      </c>
      <c r="Z1057" s="51" t="s">
        <v>5695</v>
      </c>
      <c r="AA1057" s="51" t="s">
        <v>2846</v>
      </c>
      <c r="AB1057" s="51"/>
      <c r="AC1057" s="51" t="str">
        <f>CONCATENATE(IMPORT[[#This Row],[1]]," ",IMPORT[[#This Row],[2]],IF(IMPORT[[#This Row],[3]]="","",CONCATENATE(" ",IMPORT[[#This Row],[3]])))</f>
        <v>Asahan 3082</v>
      </c>
      <c r="AD1057" s="51" t="str">
        <f>CONCATENATE("Import ",IMPORT[[#This Row],[Ket]])</f>
        <v>Import 2019</v>
      </c>
      <c r="AE1057" s="52">
        <v>120</v>
      </c>
      <c r="AF1057" s="52" t="s">
        <v>5118</v>
      </c>
      <c r="AG1057" s="52" t="s">
        <v>5780</v>
      </c>
      <c r="AH1057" s="52">
        <f ca="1">IMPORT[[#This Row],[C]]</f>
        <v>0</v>
      </c>
      <c r="AI1057" s="126" t="str">
        <f>CONCATENATE(IMPORT[[#This Row],[6]]," ",IMPORT[[#This Row],[7]])</f>
        <v>120 PCS</v>
      </c>
    </row>
    <row r="1058" spans="1:35">
      <c r="A1058" s="102">
        <v>1056</v>
      </c>
      <c r="B1058" s="31" t="str">
        <f ca="1">IF(IMPORT[[#This Row],[C]]&lt;1,"",ROW()-2)</f>
        <v/>
      </c>
      <c r="C1058" s="57" t="s">
        <v>2849</v>
      </c>
      <c r="D1058" s="31" t="s">
        <v>2819</v>
      </c>
      <c r="E1058" s="31">
        <v>96</v>
      </c>
      <c r="F1058" s="31">
        <f ca="1">IMPORT[TT]</f>
        <v>0</v>
      </c>
      <c r="G1058" s="31"/>
      <c r="H1058" s="31">
        <v>2019</v>
      </c>
      <c r="I1058" s="32">
        <v>0</v>
      </c>
      <c r="J1058" s="31"/>
      <c r="K1058" s="31" t="str">
        <f>IF(IMPORT[[#This Row],[b1]]="","",IMPORT[[#This Row],[b1]]-IMPORT[[#This Row],[a1]])</f>
        <v/>
      </c>
      <c r="L1058" s="32">
        <f ca="1">SUM(INDIRECT(IMPORT_VAR[TABLENAME]&amp;"[@a"&amp;$1:$1-1&amp;"]"),INDIRECT(IMPORT_VAR[TABLENAME]&amp;"[@c"&amp;$1:$1-1&amp;"]"))</f>
        <v>0</v>
      </c>
      <c r="M1058" s="31"/>
      <c r="N1058" s="31" t="str">
        <f>IF(IMPORT[[#This Row],[b2]]="","",IMPORT[[#This Row],[b2]]-IMPORT[[#This Row],[a2]])</f>
        <v/>
      </c>
      <c r="O1058" s="32">
        <f ca="1">SUM(INDIRECT(IMPORT_VAR[TABLENAME]&amp;"[@a"&amp;$1:$1-1&amp;"]"),INDIRECT(IMPORT_VAR[TABLENAME]&amp;"[@c"&amp;$1:$1-1&amp;"]"))</f>
        <v>0</v>
      </c>
      <c r="P1058" s="33"/>
      <c r="Q1058" s="33" t="str">
        <f>IF(IMPORT[[#This Row],[b3]]="","",IMPORT[[#This Row],[b3]]-IMPORT[[#This Row],[a3]])</f>
        <v/>
      </c>
      <c r="R1058" s="32">
        <f ca="1">SUM(INDIRECT(IMPORT_VAR[TABLENAME]&amp;"[@a"&amp;$1:$1-1&amp;"]"),INDIRECT(IMPORT_VAR[TABLENAME]&amp;"[@c"&amp;$1:$1-1&amp;"]"))</f>
        <v>0</v>
      </c>
      <c r="S1058" s="33"/>
      <c r="T1058" s="33" t="str">
        <f>IF(IMPORT[[#This Row],[b4]]="","",IMPORT[[#This Row],[b4]]-IMPORT[[#This Row],[a4]])</f>
        <v/>
      </c>
      <c r="U1058" s="32">
        <f ca="1">SUM(INDIRECT(IMPORT_VAR[TABLENAME]&amp;"[@a"&amp;$1:$1-1&amp;"]"),INDIRECT(IMPORT_VAR[TABLENAME]&amp;"[@c"&amp;$1:$1-1&amp;"]"))</f>
        <v>0</v>
      </c>
      <c r="V1058" s="33"/>
      <c r="W1058" s="31"/>
      <c r="X1058" s="56" t="str">
        <f>IF(IMPORT[[#This Row],[b5]]="","",IMPORT[[#This Row],[b5]]-IMPORT[[#This Row],[a5]])</f>
        <v/>
      </c>
      <c r="Y1058" s="49">
        <f ca="1">SUM(INDIRECT(IMPORT_VAR[TABLENAME]&amp;"[@a"&amp;$1:$1-1&amp;"]"),INDIRECT(IMPORT_VAR[TABLENAME]&amp;"[@c"&amp;$1:$1-1&amp;"]"))</f>
        <v>0</v>
      </c>
      <c r="Z1058" s="51" t="s">
        <v>5695</v>
      </c>
      <c r="AA1058" s="51" t="s">
        <v>2849</v>
      </c>
      <c r="AB1058" s="51"/>
      <c r="AC1058" s="51" t="str">
        <f>CONCATENATE(IMPORT[[#This Row],[1]]," ",IMPORT[[#This Row],[2]],IF(IMPORT[[#This Row],[3]]="","",CONCATENATE(" ",IMPORT[[#This Row],[3]])))</f>
        <v>Asahan A803</v>
      </c>
      <c r="AD1058" s="51" t="str">
        <f>CONCATENATE("Import ",IMPORT[[#This Row],[Ket]])</f>
        <v>Import 2019</v>
      </c>
      <c r="AE1058" s="52">
        <v>96</v>
      </c>
      <c r="AF1058" s="52" t="s">
        <v>5118</v>
      </c>
      <c r="AG1058" s="52" t="s">
        <v>5780</v>
      </c>
      <c r="AH1058" s="52">
        <f ca="1">IMPORT[[#This Row],[C]]</f>
        <v>0</v>
      </c>
      <c r="AI1058" s="126" t="str">
        <f>CONCATENATE(IMPORT[[#This Row],[6]]," ",IMPORT[[#This Row],[7]])</f>
        <v>96 PCS</v>
      </c>
    </row>
    <row r="1059" spans="1:35">
      <c r="A1059" s="102">
        <v>1057</v>
      </c>
      <c r="B1059" s="31" t="str">
        <f ca="1">IF(IMPORT[[#This Row],[C]]&lt;1,"",ROW()-2)</f>
        <v/>
      </c>
      <c r="C1059" s="57">
        <v>6601</v>
      </c>
      <c r="D1059" s="31" t="s">
        <v>2819</v>
      </c>
      <c r="E1059" s="31">
        <v>120</v>
      </c>
      <c r="F1059" s="31">
        <f ca="1">IMPORT[TT]</f>
        <v>0</v>
      </c>
      <c r="G1059" s="31"/>
      <c r="H1059" s="34" t="s">
        <v>3160</v>
      </c>
      <c r="I1059" s="32">
        <v>0</v>
      </c>
      <c r="J1059" s="31"/>
      <c r="K1059" s="31" t="str">
        <f>IF(IMPORT[[#This Row],[b1]]="","",IMPORT[[#This Row],[b1]]-IMPORT[[#This Row],[a1]])</f>
        <v/>
      </c>
      <c r="L1059" s="32">
        <f ca="1">SUM(INDIRECT(IMPORT_VAR[TABLENAME]&amp;"[@a"&amp;$1:$1-1&amp;"]"),INDIRECT(IMPORT_VAR[TABLENAME]&amp;"[@c"&amp;$1:$1-1&amp;"]"))</f>
        <v>0</v>
      </c>
      <c r="M1059" s="31"/>
      <c r="N1059" s="31" t="str">
        <f>IF(IMPORT[[#This Row],[b2]]="","",IMPORT[[#This Row],[b2]]-IMPORT[[#This Row],[a2]])</f>
        <v/>
      </c>
      <c r="O1059" s="32">
        <f ca="1">SUM(INDIRECT(IMPORT_VAR[TABLENAME]&amp;"[@a"&amp;$1:$1-1&amp;"]"),INDIRECT(IMPORT_VAR[TABLENAME]&amp;"[@c"&amp;$1:$1-1&amp;"]"))</f>
        <v>0</v>
      </c>
      <c r="P1059" s="33"/>
      <c r="Q1059" s="33" t="str">
        <f>IF(IMPORT[[#This Row],[b3]]="","",IMPORT[[#This Row],[b3]]-IMPORT[[#This Row],[a3]])</f>
        <v/>
      </c>
      <c r="R1059" s="32">
        <f ca="1">SUM(INDIRECT(IMPORT_VAR[TABLENAME]&amp;"[@a"&amp;$1:$1-1&amp;"]"),INDIRECT(IMPORT_VAR[TABLENAME]&amp;"[@c"&amp;$1:$1-1&amp;"]"))</f>
        <v>0</v>
      </c>
      <c r="S1059" s="33"/>
      <c r="T1059" s="33" t="str">
        <f>IF(IMPORT[[#This Row],[b4]]="","",IMPORT[[#This Row],[b4]]-IMPORT[[#This Row],[a4]])</f>
        <v/>
      </c>
      <c r="U1059" s="32">
        <f ca="1">SUM(INDIRECT(IMPORT_VAR[TABLENAME]&amp;"[@a"&amp;$1:$1-1&amp;"]"),INDIRECT(IMPORT_VAR[TABLENAME]&amp;"[@c"&amp;$1:$1-1&amp;"]"))</f>
        <v>0</v>
      </c>
      <c r="V1059" s="33"/>
      <c r="W1059" s="31"/>
      <c r="X1059" s="56" t="str">
        <f>IF(IMPORT[[#This Row],[b5]]="","",IMPORT[[#This Row],[b5]]-IMPORT[[#This Row],[a5]])</f>
        <v/>
      </c>
      <c r="Y1059" s="49">
        <f ca="1">SUM(INDIRECT(IMPORT_VAR[TABLENAME]&amp;"[@a"&amp;$1:$1-1&amp;"]"),INDIRECT(IMPORT_VAR[TABLENAME]&amp;"[@c"&amp;$1:$1-1&amp;"]"))</f>
        <v>0</v>
      </c>
      <c r="Z1059" s="51" t="s">
        <v>5695</v>
      </c>
      <c r="AA1059" s="51">
        <v>6601</v>
      </c>
      <c r="AB1059" s="51"/>
      <c r="AC1059" s="51" t="str">
        <f>CONCATENATE(IMPORT[[#This Row],[1]]," ",IMPORT[[#This Row],[2]],IF(IMPORT[[#This Row],[3]]="","",CONCATENATE(" ",IMPORT[[#This Row],[3]])))</f>
        <v>Asahan 6601</v>
      </c>
      <c r="AD1059" s="51" t="str">
        <f>CONCATENATE("Import ",IMPORT[[#This Row],[Ket]])</f>
        <v>Import A6</v>
      </c>
      <c r="AE1059" s="52">
        <v>120</v>
      </c>
      <c r="AF1059" s="52" t="s">
        <v>5118</v>
      </c>
      <c r="AG1059" s="52" t="s">
        <v>5780</v>
      </c>
      <c r="AH1059" s="52">
        <f ca="1">IMPORT[[#This Row],[C]]</f>
        <v>0</v>
      </c>
      <c r="AI1059" s="126" t="str">
        <f>CONCATENATE(IMPORT[[#This Row],[6]]," ",IMPORT[[#This Row],[7]])</f>
        <v>120 PCS</v>
      </c>
    </row>
    <row r="1060" spans="1:35">
      <c r="A1060" s="102">
        <v>1058</v>
      </c>
      <c r="B1060" s="31" t="str">
        <f ca="1">IF(IMPORT[[#This Row],[C]]&lt;1,"",ROW()-2)</f>
        <v/>
      </c>
      <c r="C1060" s="57">
        <v>6610</v>
      </c>
      <c r="D1060" s="31" t="s">
        <v>2819</v>
      </c>
      <c r="E1060" s="31">
        <v>96</v>
      </c>
      <c r="F1060" s="31">
        <f ca="1">IMPORT[TT]</f>
        <v>0</v>
      </c>
      <c r="G1060" s="31"/>
      <c r="H1060" s="34" t="s">
        <v>3299</v>
      </c>
      <c r="I1060" s="32">
        <v>0</v>
      </c>
      <c r="J1060" s="31"/>
      <c r="K1060" s="31" t="str">
        <f>IF(IMPORT[[#This Row],[b1]]="","",IMPORT[[#This Row],[b1]]-IMPORT[[#This Row],[a1]])</f>
        <v/>
      </c>
      <c r="L1060" s="32">
        <f ca="1">SUM(INDIRECT(IMPORT_VAR[TABLENAME]&amp;"[@a"&amp;$1:$1-1&amp;"]"),INDIRECT(IMPORT_VAR[TABLENAME]&amp;"[@c"&amp;$1:$1-1&amp;"]"))</f>
        <v>0</v>
      </c>
      <c r="M1060" s="31"/>
      <c r="N1060" s="31" t="str">
        <f>IF(IMPORT[[#This Row],[b2]]="","",IMPORT[[#This Row],[b2]]-IMPORT[[#This Row],[a2]])</f>
        <v/>
      </c>
      <c r="O1060" s="32">
        <f ca="1">SUM(INDIRECT(IMPORT_VAR[TABLENAME]&amp;"[@a"&amp;$1:$1-1&amp;"]"),INDIRECT(IMPORT_VAR[TABLENAME]&amp;"[@c"&amp;$1:$1-1&amp;"]"))</f>
        <v>0</v>
      </c>
      <c r="P1060" s="33"/>
      <c r="Q1060" s="33" t="str">
        <f>IF(IMPORT[[#This Row],[b3]]="","",IMPORT[[#This Row],[b3]]-IMPORT[[#This Row],[a3]])</f>
        <v/>
      </c>
      <c r="R1060" s="32">
        <f ca="1">SUM(INDIRECT(IMPORT_VAR[TABLENAME]&amp;"[@a"&amp;$1:$1-1&amp;"]"),INDIRECT(IMPORT_VAR[TABLENAME]&amp;"[@c"&amp;$1:$1-1&amp;"]"))</f>
        <v>0</v>
      </c>
      <c r="S1060" s="33"/>
      <c r="T1060" s="33" t="str">
        <f>IF(IMPORT[[#This Row],[b4]]="","",IMPORT[[#This Row],[b4]]-IMPORT[[#This Row],[a4]])</f>
        <v/>
      </c>
      <c r="U1060" s="32">
        <f ca="1">SUM(INDIRECT(IMPORT_VAR[TABLENAME]&amp;"[@a"&amp;$1:$1-1&amp;"]"),INDIRECT(IMPORT_VAR[TABLENAME]&amp;"[@c"&amp;$1:$1-1&amp;"]"))</f>
        <v>0</v>
      </c>
      <c r="V1060" s="33"/>
      <c r="W1060" s="31"/>
      <c r="X1060" s="56" t="str">
        <f>IF(IMPORT[[#This Row],[b5]]="","",IMPORT[[#This Row],[b5]]-IMPORT[[#This Row],[a5]])</f>
        <v/>
      </c>
      <c r="Y1060" s="49">
        <f ca="1">SUM(INDIRECT(IMPORT_VAR[TABLENAME]&amp;"[@a"&amp;$1:$1-1&amp;"]"),INDIRECT(IMPORT_VAR[TABLENAME]&amp;"[@c"&amp;$1:$1-1&amp;"]"))</f>
        <v>0</v>
      </c>
      <c r="Z1060" s="51" t="s">
        <v>5695</v>
      </c>
      <c r="AA1060" s="51">
        <v>6610</v>
      </c>
      <c r="AB1060" s="51"/>
      <c r="AC1060" s="51" t="str">
        <f>CONCATENATE(IMPORT[[#This Row],[1]]," ",IMPORT[[#This Row],[2]],IF(IMPORT[[#This Row],[3]]="","",CONCATENATE(" ",IMPORT[[#This Row],[3]])))</f>
        <v>Asahan 6610</v>
      </c>
      <c r="AD1060" s="51" t="str">
        <f>CONCATENATE("Import ",IMPORT[[#This Row],[Ket]])</f>
        <v>Import C3</v>
      </c>
      <c r="AE1060" s="52">
        <v>96</v>
      </c>
      <c r="AF1060" s="52" t="s">
        <v>5118</v>
      </c>
      <c r="AG1060" s="52" t="s">
        <v>5780</v>
      </c>
      <c r="AH1060" s="52">
        <f ca="1">IMPORT[[#This Row],[C]]</f>
        <v>0</v>
      </c>
      <c r="AI1060" s="126" t="str">
        <f>CONCATENATE(IMPORT[[#This Row],[6]]," ",IMPORT[[#This Row],[7]])</f>
        <v>96 PCS</v>
      </c>
    </row>
    <row r="1061" spans="1:35">
      <c r="A1061" s="102">
        <v>1059</v>
      </c>
      <c r="B1061" s="31" t="str">
        <f ca="1">IF(IMPORT[[#This Row],[C]]&lt;1,"",ROW()-2)</f>
        <v/>
      </c>
      <c r="C1061" s="57" t="s">
        <v>3331</v>
      </c>
      <c r="D1061" s="31" t="s">
        <v>3055</v>
      </c>
      <c r="E1061" s="31">
        <v>96</v>
      </c>
      <c r="F1061" s="31">
        <f ca="1">IMPORT[TT]</f>
        <v>0</v>
      </c>
      <c r="G1061" s="31"/>
      <c r="H1061" s="34" t="s">
        <v>3299</v>
      </c>
      <c r="I1061" s="32">
        <v>0</v>
      </c>
      <c r="J1061" s="31"/>
      <c r="K1061" s="31" t="str">
        <f>IF(IMPORT[[#This Row],[b1]]="","",IMPORT[[#This Row],[b1]]-IMPORT[[#This Row],[a1]])</f>
        <v/>
      </c>
      <c r="L1061" s="32">
        <f ca="1">SUM(INDIRECT(IMPORT_VAR[TABLENAME]&amp;"[@a"&amp;$1:$1-1&amp;"]"),INDIRECT(IMPORT_VAR[TABLENAME]&amp;"[@c"&amp;$1:$1-1&amp;"]"))</f>
        <v>0</v>
      </c>
      <c r="M1061" s="31"/>
      <c r="N1061" s="31" t="str">
        <f>IF(IMPORT[[#This Row],[b2]]="","",IMPORT[[#This Row],[b2]]-IMPORT[[#This Row],[a2]])</f>
        <v/>
      </c>
      <c r="O1061" s="32">
        <f ca="1">SUM(INDIRECT(IMPORT_VAR[TABLENAME]&amp;"[@a"&amp;$1:$1-1&amp;"]"),INDIRECT(IMPORT_VAR[TABLENAME]&amp;"[@c"&amp;$1:$1-1&amp;"]"))</f>
        <v>0</v>
      </c>
      <c r="P1061" s="33"/>
      <c r="Q1061" s="33" t="str">
        <f>IF(IMPORT[[#This Row],[b3]]="","",IMPORT[[#This Row],[b3]]-IMPORT[[#This Row],[a3]])</f>
        <v/>
      </c>
      <c r="R1061" s="32">
        <f ca="1">SUM(INDIRECT(IMPORT_VAR[TABLENAME]&amp;"[@a"&amp;$1:$1-1&amp;"]"),INDIRECT(IMPORT_VAR[TABLENAME]&amp;"[@c"&amp;$1:$1-1&amp;"]"))</f>
        <v>0</v>
      </c>
      <c r="S1061" s="33"/>
      <c r="T1061" s="33" t="str">
        <f>IF(IMPORT[[#This Row],[b4]]="","",IMPORT[[#This Row],[b4]]-IMPORT[[#This Row],[a4]])</f>
        <v/>
      </c>
      <c r="U1061" s="32">
        <f ca="1">SUM(INDIRECT(IMPORT_VAR[TABLENAME]&amp;"[@a"&amp;$1:$1-1&amp;"]"),INDIRECT(IMPORT_VAR[TABLENAME]&amp;"[@c"&amp;$1:$1-1&amp;"]"))</f>
        <v>0</v>
      </c>
      <c r="V1061" s="33"/>
      <c r="W1061" s="31"/>
      <c r="X1061" s="56" t="str">
        <f>IF(IMPORT[[#This Row],[b5]]="","",IMPORT[[#This Row],[b5]]-IMPORT[[#This Row],[a5]])</f>
        <v/>
      </c>
      <c r="Y1061" s="49">
        <f ca="1">SUM(INDIRECT(IMPORT_VAR[TABLENAME]&amp;"[@a"&amp;$1:$1-1&amp;"]"),INDIRECT(IMPORT_VAR[TABLENAME]&amp;"[@c"&amp;$1:$1-1&amp;"]"))</f>
        <v>0</v>
      </c>
      <c r="Z1061" s="51" t="s">
        <v>3055</v>
      </c>
      <c r="AA1061" s="51" t="s">
        <v>3331</v>
      </c>
      <c r="AB1061" s="51"/>
      <c r="AC1061" s="51" t="str">
        <f>CONCATENATE(IMPORT[[#This Row],[1]]," ",IMPORT[[#This Row],[2]],IF(IMPORT[[#This Row],[3]]="","",CONCATENATE(" ",IMPORT[[#This Row],[3]])))</f>
        <v>Study Board XG-108</v>
      </c>
      <c r="AD1061" s="51" t="str">
        <f>CONCATENATE("Import ",IMPORT[[#This Row],[Ket]])</f>
        <v>Import C3</v>
      </c>
      <c r="AE1061" s="52">
        <v>96</v>
      </c>
      <c r="AF1061" s="52" t="s">
        <v>5118</v>
      </c>
      <c r="AG1061" s="52" t="s">
        <v>5780</v>
      </c>
      <c r="AH1061" s="52">
        <f ca="1">IMPORT[[#This Row],[C]]</f>
        <v>0</v>
      </c>
      <c r="AI1061" s="126" t="str">
        <f>CONCATENATE(IMPORT[[#This Row],[6]]," ",IMPORT[[#This Row],[7]])</f>
        <v>96 PCS</v>
      </c>
    </row>
    <row r="1062" spans="1:35">
      <c r="A1062" s="102">
        <v>1060</v>
      </c>
      <c r="B1062" s="31" t="str">
        <f ca="1">IF(IMPORT[[#This Row],[C]]&lt;1,"",ROW()-2)</f>
        <v/>
      </c>
      <c r="C1062" s="57" t="s">
        <v>3353</v>
      </c>
      <c r="D1062" s="31" t="s">
        <v>3352</v>
      </c>
      <c r="E1062" s="31">
        <v>480</v>
      </c>
      <c r="F1062" s="31">
        <f ca="1">IMPORT[TT]</f>
        <v>0</v>
      </c>
      <c r="G1062" s="31"/>
      <c r="H1062" s="34" t="s">
        <v>3300</v>
      </c>
      <c r="I1062" s="32">
        <v>0</v>
      </c>
      <c r="J1062" s="31"/>
      <c r="K1062" s="31" t="str">
        <f>IF(IMPORT[[#This Row],[b1]]="","",IMPORT[[#This Row],[b1]]-IMPORT[[#This Row],[a1]])</f>
        <v/>
      </c>
      <c r="L1062" s="32">
        <f ca="1">SUM(INDIRECT(IMPORT_VAR[TABLENAME]&amp;"[@a"&amp;$1:$1-1&amp;"]"),INDIRECT(IMPORT_VAR[TABLENAME]&amp;"[@c"&amp;$1:$1-1&amp;"]"))</f>
        <v>0</v>
      </c>
      <c r="M1062" s="31"/>
      <c r="N1062" s="31" t="str">
        <f>IF(IMPORT[[#This Row],[b2]]="","",IMPORT[[#This Row],[b2]]-IMPORT[[#This Row],[a2]])</f>
        <v/>
      </c>
      <c r="O1062" s="32">
        <f ca="1">SUM(INDIRECT(IMPORT_VAR[TABLENAME]&amp;"[@a"&amp;$1:$1-1&amp;"]"),INDIRECT(IMPORT_VAR[TABLENAME]&amp;"[@c"&amp;$1:$1-1&amp;"]"))</f>
        <v>0</v>
      </c>
      <c r="P1062" s="33"/>
      <c r="Q1062" s="33" t="str">
        <f>IF(IMPORT[[#This Row],[b3]]="","",IMPORT[[#This Row],[b3]]-IMPORT[[#This Row],[a3]])</f>
        <v/>
      </c>
      <c r="R1062" s="32">
        <f ca="1">SUM(INDIRECT(IMPORT_VAR[TABLENAME]&amp;"[@a"&amp;$1:$1-1&amp;"]"),INDIRECT(IMPORT_VAR[TABLENAME]&amp;"[@c"&amp;$1:$1-1&amp;"]"))</f>
        <v>0</v>
      </c>
      <c r="S1062" s="33"/>
      <c r="T1062" s="33" t="str">
        <f>IF(IMPORT[[#This Row],[b4]]="","",IMPORT[[#This Row],[b4]]-IMPORT[[#This Row],[a4]])</f>
        <v/>
      </c>
      <c r="U1062" s="32">
        <f ca="1">SUM(INDIRECT(IMPORT_VAR[TABLENAME]&amp;"[@a"&amp;$1:$1-1&amp;"]"),INDIRECT(IMPORT_VAR[TABLENAME]&amp;"[@c"&amp;$1:$1-1&amp;"]"))</f>
        <v>0</v>
      </c>
      <c r="V1062" s="33"/>
      <c r="W1062" s="31"/>
      <c r="X1062" s="56" t="str">
        <f>IF(IMPORT[[#This Row],[b5]]="","",IMPORT[[#This Row],[b5]]-IMPORT[[#This Row],[a5]])</f>
        <v/>
      </c>
      <c r="Y1062" s="49">
        <f ca="1">SUM(INDIRECT(IMPORT_VAR[TABLENAME]&amp;"[@a"&amp;$1:$1-1&amp;"]"),INDIRECT(IMPORT_VAR[TABLENAME]&amp;"[@c"&amp;$1:$1-1&amp;"]"))</f>
        <v>0</v>
      </c>
      <c r="Z1062" s="51" t="s">
        <v>5662</v>
      </c>
      <c r="AA1062" s="51" t="s">
        <v>3353</v>
      </c>
      <c r="AB1062" s="51"/>
      <c r="AC1062" s="51" t="str">
        <f>CONCATENATE(IMPORT[[#This Row],[1]]," ",IMPORT[[#This Row],[2]],IF(IMPORT[[#This Row],[3]]="","",CONCATENATE(" ",IMPORT[[#This Row],[3]])))</f>
        <v>Buku Mewarnai 2206</v>
      </c>
      <c r="AD1062" s="51" t="str">
        <f>CONCATENATE("Import ",IMPORT[[#This Row],[Ket]])</f>
        <v>Import C4</v>
      </c>
      <c r="AE1062" s="52">
        <v>480</v>
      </c>
      <c r="AF1062" s="52" t="s">
        <v>5118</v>
      </c>
      <c r="AG1062" s="52" t="s">
        <v>5780</v>
      </c>
      <c r="AH1062" s="52">
        <f ca="1">IMPORT[[#This Row],[C]]</f>
        <v>0</v>
      </c>
      <c r="AI1062" s="126" t="str">
        <f>CONCATENATE(IMPORT[[#This Row],[6]]," ",IMPORT[[#This Row],[7]])</f>
        <v>480 PCS</v>
      </c>
    </row>
    <row r="1063" spans="1:35">
      <c r="A1063" s="102">
        <v>1061</v>
      </c>
      <c r="B1063" s="31" t="str">
        <f ca="1">IF(IMPORT[[#This Row],[C]]&lt;1,"",ROW()-2)</f>
        <v/>
      </c>
      <c r="C1063" s="57">
        <v>6610</v>
      </c>
      <c r="D1063" s="31" t="s">
        <v>2819</v>
      </c>
      <c r="E1063" s="31">
        <v>120</v>
      </c>
      <c r="F1063" s="31">
        <f ca="1">IMPORT[TT]</f>
        <v>0</v>
      </c>
      <c r="G1063" s="31"/>
      <c r="H1063" s="34" t="s">
        <v>3300</v>
      </c>
      <c r="I1063" s="32">
        <v>0</v>
      </c>
      <c r="J1063" s="31"/>
      <c r="K1063" s="31" t="str">
        <f>IF(IMPORT[[#This Row],[b1]]="","",IMPORT[[#This Row],[b1]]-IMPORT[[#This Row],[a1]])</f>
        <v/>
      </c>
      <c r="L1063" s="32">
        <f ca="1">SUM(INDIRECT(IMPORT_VAR[TABLENAME]&amp;"[@a"&amp;$1:$1-1&amp;"]"),INDIRECT(IMPORT_VAR[TABLENAME]&amp;"[@c"&amp;$1:$1-1&amp;"]"))</f>
        <v>0</v>
      </c>
      <c r="M1063" s="31"/>
      <c r="N1063" s="31" t="str">
        <f>IF(IMPORT[[#This Row],[b2]]="","",IMPORT[[#This Row],[b2]]-IMPORT[[#This Row],[a2]])</f>
        <v/>
      </c>
      <c r="O1063" s="32">
        <f ca="1">SUM(INDIRECT(IMPORT_VAR[TABLENAME]&amp;"[@a"&amp;$1:$1-1&amp;"]"),INDIRECT(IMPORT_VAR[TABLENAME]&amp;"[@c"&amp;$1:$1-1&amp;"]"))</f>
        <v>0</v>
      </c>
      <c r="P1063" s="33"/>
      <c r="Q1063" s="33" t="str">
        <f>IF(IMPORT[[#This Row],[b3]]="","",IMPORT[[#This Row],[b3]]-IMPORT[[#This Row],[a3]])</f>
        <v/>
      </c>
      <c r="R1063" s="32">
        <f ca="1">SUM(INDIRECT(IMPORT_VAR[TABLENAME]&amp;"[@a"&amp;$1:$1-1&amp;"]"),INDIRECT(IMPORT_VAR[TABLENAME]&amp;"[@c"&amp;$1:$1-1&amp;"]"))</f>
        <v>0</v>
      </c>
      <c r="S1063" s="33"/>
      <c r="T1063" s="33" t="str">
        <f>IF(IMPORT[[#This Row],[b4]]="","",IMPORT[[#This Row],[b4]]-IMPORT[[#This Row],[a4]])</f>
        <v/>
      </c>
      <c r="U1063" s="32">
        <f ca="1">SUM(INDIRECT(IMPORT_VAR[TABLENAME]&amp;"[@a"&amp;$1:$1-1&amp;"]"),INDIRECT(IMPORT_VAR[TABLENAME]&amp;"[@c"&amp;$1:$1-1&amp;"]"))</f>
        <v>0</v>
      </c>
      <c r="V1063" s="33"/>
      <c r="W1063" s="31"/>
      <c r="X1063" s="56" t="str">
        <f>IF(IMPORT[[#This Row],[b5]]="","",IMPORT[[#This Row],[b5]]-IMPORT[[#This Row],[a5]])</f>
        <v/>
      </c>
      <c r="Y1063" s="49">
        <f ca="1">SUM(INDIRECT(IMPORT_VAR[TABLENAME]&amp;"[@a"&amp;$1:$1-1&amp;"]"),INDIRECT(IMPORT_VAR[TABLENAME]&amp;"[@c"&amp;$1:$1-1&amp;"]"))</f>
        <v>0</v>
      </c>
      <c r="Z1063" s="51" t="s">
        <v>5695</v>
      </c>
      <c r="AA1063" s="51">
        <v>6610</v>
      </c>
      <c r="AB1063" s="51"/>
      <c r="AC1063" s="51" t="str">
        <f>CONCATENATE(IMPORT[[#This Row],[1]]," ",IMPORT[[#This Row],[2]],IF(IMPORT[[#This Row],[3]]="","",CONCATENATE(" ",IMPORT[[#This Row],[3]])))</f>
        <v>Asahan 6610</v>
      </c>
      <c r="AD1063" s="51" t="str">
        <f>CONCATENATE("Import ",IMPORT[[#This Row],[Ket]])</f>
        <v>Import C4</v>
      </c>
      <c r="AE1063" s="52">
        <v>120</v>
      </c>
      <c r="AF1063" s="52" t="s">
        <v>5118</v>
      </c>
      <c r="AG1063" s="52" t="s">
        <v>5780</v>
      </c>
      <c r="AH1063" s="52">
        <f ca="1">IMPORT[[#This Row],[C]]</f>
        <v>0</v>
      </c>
      <c r="AI1063" s="126" t="str">
        <f>CONCATENATE(IMPORT[[#This Row],[6]]," ",IMPORT[[#This Row],[7]])</f>
        <v>120 PCS</v>
      </c>
    </row>
    <row r="1064" spans="1:35">
      <c r="A1064" s="102">
        <v>1062</v>
      </c>
      <c r="B1064" s="31" t="str">
        <f ca="1">IF(IMPORT[[#This Row],[C]]&lt;1,"",ROW()-2)</f>
        <v/>
      </c>
      <c r="C1064" s="57" t="s">
        <v>3360</v>
      </c>
      <c r="D1064" s="31" t="s">
        <v>2994</v>
      </c>
      <c r="E1064" s="31">
        <v>96</v>
      </c>
      <c r="F1064" s="31">
        <f ca="1">IMPORT[TT]</f>
        <v>0</v>
      </c>
      <c r="G1064" s="31"/>
      <c r="H1064" s="34" t="s">
        <v>3300</v>
      </c>
      <c r="I1064" s="32">
        <v>0</v>
      </c>
      <c r="J1064" s="31"/>
      <c r="K1064" s="31" t="str">
        <f>IF(IMPORT[[#This Row],[b1]]="","",IMPORT[[#This Row],[b1]]-IMPORT[[#This Row],[a1]])</f>
        <v/>
      </c>
      <c r="L1064" s="32">
        <f ca="1">SUM(INDIRECT(IMPORT_VAR[TABLENAME]&amp;"[@a"&amp;$1:$1-1&amp;"]"),INDIRECT(IMPORT_VAR[TABLENAME]&amp;"[@c"&amp;$1:$1-1&amp;"]"))</f>
        <v>0</v>
      </c>
      <c r="M1064" s="31"/>
      <c r="N1064" s="31" t="str">
        <f>IF(IMPORT[[#This Row],[b2]]="","",IMPORT[[#This Row],[b2]]-IMPORT[[#This Row],[a2]])</f>
        <v/>
      </c>
      <c r="O1064" s="32">
        <f ca="1">SUM(INDIRECT(IMPORT_VAR[TABLENAME]&amp;"[@a"&amp;$1:$1-1&amp;"]"),INDIRECT(IMPORT_VAR[TABLENAME]&amp;"[@c"&amp;$1:$1-1&amp;"]"))</f>
        <v>0</v>
      </c>
      <c r="P1064" s="33"/>
      <c r="Q1064" s="33" t="str">
        <f>IF(IMPORT[[#This Row],[b3]]="","",IMPORT[[#This Row],[b3]]-IMPORT[[#This Row],[a3]])</f>
        <v/>
      </c>
      <c r="R1064" s="32">
        <f ca="1">SUM(INDIRECT(IMPORT_VAR[TABLENAME]&amp;"[@a"&amp;$1:$1-1&amp;"]"),INDIRECT(IMPORT_VAR[TABLENAME]&amp;"[@c"&amp;$1:$1-1&amp;"]"))</f>
        <v>0</v>
      </c>
      <c r="S1064" s="33"/>
      <c r="T1064" s="33" t="str">
        <f>IF(IMPORT[[#This Row],[b4]]="","",IMPORT[[#This Row],[b4]]-IMPORT[[#This Row],[a4]])</f>
        <v/>
      </c>
      <c r="U1064" s="32">
        <f ca="1">SUM(INDIRECT(IMPORT_VAR[TABLENAME]&amp;"[@a"&amp;$1:$1-1&amp;"]"),INDIRECT(IMPORT_VAR[TABLENAME]&amp;"[@c"&amp;$1:$1-1&amp;"]"))</f>
        <v>0</v>
      </c>
      <c r="V1064" s="33"/>
      <c r="W1064" s="31"/>
      <c r="X1064" s="56" t="str">
        <f>IF(IMPORT[[#This Row],[b5]]="","",IMPORT[[#This Row],[b5]]-IMPORT[[#This Row],[a5]])</f>
        <v/>
      </c>
      <c r="Y1064" s="49">
        <f ca="1">SUM(INDIRECT(IMPORT_VAR[TABLENAME]&amp;"[@a"&amp;$1:$1-1&amp;"]"),INDIRECT(IMPORT_VAR[TABLENAME]&amp;"[@c"&amp;$1:$1-1&amp;"]"))</f>
        <v>0</v>
      </c>
      <c r="Z1064" s="51" t="s">
        <v>5715</v>
      </c>
      <c r="AA1064" s="51" t="s">
        <v>5740</v>
      </c>
      <c r="AB1064" s="51" t="s">
        <v>5742</v>
      </c>
      <c r="AC1064" s="51" t="str">
        <f>CONCATENATE(IMPORT[[#This Row],[1]]," ",IMPORT[[#This Row],[2]],IF(IMPORT[[#This Row],[3]]="","",CONCATENATE(" ",IMPORT[[#This Row],[3]])))</f>
        <v>NoteBook B1018 (A5）</v>
      </c>
      <c r="AD1064" s="51" t="str">
        <f>CONCATENATE("Import ",IMPORT[[#This Row],[Ket]])</f>
        <v>Import C4</v>
      </c>
      <c r="AE1064" s="52">
        <v>96</v>
      </c>
      <c r="AF1064" s="52" t="s">
        <v>5118</v>
      </c>
      <c r="AG1064" s="52" t="s">
        <v>5780</v>
      </c>
      <c r="AH1064" s="52">
        <f ca="1">IMPORT[[#This Row],[C]]</f>
        <v>0</v>
      </c>
      <c r="AI1064" s="126" t="str">
        <f>CONCATENATE(IMPORT[[#This Row],[6]]," ",IMPORT[[#This Row],[7]])</f>
        <v>96 PCS</v>
      </c>
    </row>
    <row r="1065" spans="1:35">
      <c r="A1065" s="102">
        <v>1063</v>
      </c>
      <c r="B1065" s="31" t="str">
        <f ca="1">IF(IMPORT[[#This Row],[C]]&lt;1,"",ROW()-2)</f>
        <v/>
      </c>
      <c r="C1065" s="57" t="s">
        <v>3371</v>
      </c>
      <c r="D1065" s="31" t="s">
        <v>2994</v>
      </c>
      <c r="E1065" s="31">
        <v>72</v>
      </c>
      <c r="F1065" s="31">
        <f ca="1">IMPORT[TT]</f>
        <v>0</v>
      </c>
      <c r="G1065" s="31"/>
      <c r="H1065" s="34" t="s">
        <v>3301</v>
      </c>
      <c r="I1065" s="32">
        <v>0</v>
      </c>
      <c r="J1065" s="31"/>
      <c r="K1065" s="31" t="str">
        <f>IF(IMPORT[[#This Row],[b1]]="","",IMPORT[[#This Row],[b1]]-IMPORT[[#This Row],[a1]])</f>
        <v/>
      </c>
      <c r="L1065" s="32">
        <f ca="1">SUM(INDIRECT(IMPORT_VAR[TABLENAME]&amp;"[@a"&amp;$1:$1-1&amp;"]"),INDIRECT(IMPORT_VAR[TABLENAME]&amp;"[@c"&amp;$1:$1-1&amp;"]"))</f>
        <v>0</v>
      </c>
      <c r="M1065" s="31"/>
      <c r="N1065" s="31" t="str">
        <f>IF(IMPORT[[#This Row],[b2]]="","",IMPORT[[#This Row],[b2]]-IMPORT[[#This Row],[a2]])</f>
        <v/>
      </c>
      <c r="O1065" s="32">
        <f ca="1">SUM(INDIRECT(IMPORT_VAR[TABLENAME]&amp;"[@a"&amp;$1:$1-1&amp;"]"),INDIRECT(IMPORT_VAR[TABLENAME]&amp;"[@c"&amp;$1:$1-1&amp;"]"))</f>
        <v>0</v>
      </c>
      <c r="P1065" s="33"/>
      <c r="Q1065" s="33" t="str">
        <f>IF(IMPORT[[#This Row],[b3]]="","",IMPORT[[#This Row],[b3]]-IMPORT[[#This Row],[a3]])</f>
        <v/>
      </c>
      <c r="R1065" s="32">
        <f ca="1">SUM(INDIRECT(IMPORT_VAR[TABLENAME]&amp;"[@a"&amp;$1:$1-1&amp;"]"),INDIRECT(IMPORT_VAR[TABLENAME]&amp;"[@c"&amp;$1:$1-1&amp;"]"))</f>
        <v>0</v>
      </c>
      <c r="S1065" s="33"/>
      <c r="T1065" s="33" t="str">
        <f>IF(IMPORT[[#This Row],[b4]]="","",IMPORT[[#This Row],[b4]]-IMPORT[[#This Row],[a4]])</f>
        <v/>
      </c>
      <c r="U1065" s="32">
        <f ca="1">SUM(INDIRECT(IMPORT_VAR[TABLENAME]&amp;"[@a"&amp;$1:$1-1&amp;"]"),INDIRECT(IMPORT_VAR[TABLENAME]&amp;"[@c"&amp;$1:$1-1&amp;"]"))</f>
        <v>0</v>
      </c>
      <c r="V1065" s="33"/>
      <c r="W1065" s="31"/>
      <c r="X1065" s="56" t="str">
        <f>IF(IMPORT[[#This Row],[b5]]="","",IMPORT[[#This Row],[b5]]-IMPORT[[#This Row],[a5]])</f>
        <v/>
      </c>
      <c r="Y1065" s="49">
        <f ca="1">SUM(INDIRECT(IMPORT_VAR[TABLENAME]&amp;"[@a"&amp;$1:$1-1&amp;"]"),INDIRECT(IMPORT_VAR[TABLENAME]&amp;"[@c"&amp;$1:$1-1&amp;"]"))</f>
        <v>0</v>
      </c>
      <c r="Z1065" s="51" t="s">
        <v>5715</v>
      </c>
      <c r="AA1065" s="51" t="s">
        <v>5738</v>
      </c>
      <c r="AB1065" s="51" t="s">
        <v>5743</v>
      </c>
      <c r="AC1065" s="51" t="str">
        <f>CONCATENATE(IMPORT[[#This Row],[1]]," ",IMPORT[[#This Row],[2]],IF(IMPORT[[#This Row],[3]]="","",CONCATENATE(" ",IMPORT[[#This Row],[3]])))</f>
        <v>NoteBook B1010 (B5）</v>
      </c>
      <c r="AD1065" s="51" t="str">
        <f>CONCATENATE("Import ",IMPORT[[#This Row],[Ket]])</f>
        <v>Import C5</v>
      </c>
      <c r="AE1065" s="52">
        <v>72</v>
      </c>
      <c r="AF1065" s="52" t="s">
        <v>5118</v>
      </c>
      <c r="AG1065" s="52" t="s">
        <v>5780</v>
      </c>
      <c r="AH1065" s="52">
        <f ca="1">IMPORT[[#This Row],[C]]</f>
        <v>0</v>
      </c>
      <c r="AI1065" s="126" t="str">
        <f>CONCATENATE(IMPORT[[#This Row],[6]]," ",IMPORT[[#This Row],[7]])</f>
        <v>72 PCS</v>
      </c>
    </row>
    <row r="1066" spans="1:35">
      <c r="A1066" s="102">
        <v>1064</v>
      </c>
      <c r="B1066" s="31" t="str">
        <f ca="1">IF(IMPORT[[#This Row],[C]]&lt;1,"",ROW()-2)</f>
        <v/>
      </c>
      <c r="C1066" s="57" t="s">
        <v>3377</v>
      </c>
      <c r="D1066" s="31" t="s">
        <v>2994</v>
      </c>
      <c r="E1066" s="31">
        <v>96</v>
      </c>
      <c r="F1066" s="31">
        <f ca="1">IMPORT[TT]</f>
        <v>0</v>
      </c>
      <c r="G1066" s="31"/>
      <c r="H1066" s="34" t="s">
        <v>3301</v>
      </c>
      <c r="I1066" s="32">
        <v>0</v>
      </c>
      <c r="J1066" s="31"/>
      <c r="K1066" s="31" t="str">
        <f>IF(IMPORT[[#This Row],[b1]]="","",IMPORT[[#This Row],[b1]]-IMPORT[[#This Row],[a1]])</f>
        <v/>
      </c>
      <c r="L1066" s="32">
        <f ca="1">SUM(INDIRECT(IMPORT_VAR[TABLENAME]&amp;"[@a"&amp;$1:$1-1&amp;"]"),INDIRECT(IMPORT_VAR[TABLENAME]&amp;"[@c"&amp;$1:$1-1&amp;"]"))</f>
        <v>0</v>
      </c>
      <c r="M1066" s="31"/>
      <c r="N1066" s="31" t="str">
        <f>IF(IMPORT[[#This Row],[b2]]="","",IMPORT[[#This Row],[b2]]-IMPORT[[#This Row],[a2]])</f>
        <v/>
      </c>
      <c r="O1066" s="32">
        <f ca="1">SUM(INDIRECT(IMPORT_VAR[TABLENAME]&amp;"[@a"&amp;$1:$1-1&amp;"]"),INDIRECT(IMPORT_VAR[TABLENAME]&amp;"[@c"&amp;$1:$1-1&amp;"]"))</f>
        <v>0</v>
      </c>
      <c r="P1066" s="33"/>
      <c r="Q1066" s="33" t="str">
        <f>IF(IMPORT[[#This Row],[b3]]="","",IMPORT[[#This Row],[b3]]-IMPORT[[#This Row],[a3]])</f>
        <v/>
      </c>
      <c r="R1066" s="32">
        <f ca="1">SUM(INDIRECT(IMPORT_VAR[TABLENAME]&amp;"[@a"&amp;$1:$1-1&amp;"]"),INDIRECT(IMPORT_VAR[TABLENAME]&amp;"[@c"&amp;$1:$1-1&amp;"]"))</f>
        <v>0</v>
      </c>
      <c r="S1066" s="33"/>
      <c r="T1066" s="33" t="str">
        <f>IF(IMPORT[[#This Row],[b4]]="","",IMPORT[[#This Row],[b4]]-IMPORT[[#This Row],[a4]])</f>
        <v/>
      </c>
      <c r="U1066" s="32">
        <f ca="1">SUM(INDIRECT(IMPORT_VAR[TABLENAME]&amp;"[@a"&amp;$1:$1-1&amp;"]"),INDIRECT(IMPORT_VAR[TABLENAME]&amp;"[@c"&amp;$1:$1-1&amp;"]"))</f>
        <v>0</v>
      </c>
      <c r="V1066" s="33"/>
      <c r="W1066" s="31"/>
      <c r="X1066" s="56" t="str">
        <f>IF(IMPORT[[#This Row],[b5]]="","",IMPORT[[#This Row],[b5]]-IMPORT[[#This Row],[a5]])</f>
        <v/>
      </c>
      <c r="Y1066" s="49">
        <f ca="1">SUM(INDIRECT(IMPORT_VAR[TABLENAME]&amp;"[@a"&amp;$1:$1-1&amp;"]"),INDIRECT(IMPORT_VAR[TABLENAME]&amp;"[@c"&amp;$1:$1-1&amp;"]"))</f>
        <v>0</v>
      </c>
      <c r="Z1066" s="51" t="s">
        <v>5715</v>
      </c>
      <c r="AA1066" s="51" t="s">
        <v>5733</v>
      </c>
      <c r="AB1066" s="51" t="s">
        <v>5742</v>
      </c>
      <c r="AC1066" s="51" t="str">
        <f>CONCATENATE(IMPORT[[#This Row],[1]]," ",IMPORT[[#This Row],[2]],IF(IMPORT[[#This Row],[3]]="","",CONCATENATE(" ",IMPORT[[#This Row],[3]])))</f>
        <v>NoteBook B0196 (A5）</v>
      </c>
      <c r="AD1066" s="51" t="str">
        <f>CONCATENATE("Import ",IMPORT[[#This Row],[Ket]])</f>
        <v>Import C5</v>
      </c>
      <c r="AE1066" s="52">
        <v>96</v>
      </c>
      <c r="AF1066" s="52" t="s">
        <v>5118</v>
      </c>
      <c r="AG1066" s="52" t="s">
        <v>5780</v>
      </c>
      <c r="AH1066" s="52">
        <f ca="1">IMPORT[[#This Row],[C]]</f>
        <v>0</v>
      </c>
      <c r="AI1066" s="126" t="str">
        <f>CONCATENATE(IMPORT[[#This Row],[6]]," ",IMPORT[[#This Row],[7]])</f>
        <v>96 PCS</v>
      </c>
    </row>
    <row r="1067" spans="1:35">
      <c r="A1067" s="102">
        <v>1065</v>
      </c>
      <c r="B1067" s="31" t="str">
        <f ca="1">IF(IMPORT[[#This Row],[C]]&lt;1,"",ROW()-2)</f>
        <v/>
      </c>
      <c r="C1067" s="57" t="s">
        <v>3787</v>
      </c>
      <c r="D1067" s="31" t="s">
        <v>2994</v>
      </c>
      <c r="E1067" s="31">
        <v>72</v>
      </c>
      <c r="F1067" s="31">
        <f ca="1">IMPORT[TT]</f>
        <v>0</v>
      </c>
      <c r="G1067" s="31"/>
      <c r="H1067" s="34" t="s">
        <v>3743</v>
      </c>
      <c r="I1067" s="32">
        <v>0</v>
      </c>
      <c r="J1067" s="31"/>
      <c r="K1067" s="31" t="str">
        <f>IF(IMPORT[[#This Row],[b1]]="","",IMPORT[[#This Row],[b1]]-IMPORT[[#This Row],[a1]])</f>
        <v/>
      </c>
      <c r="L1067" s="32">
        <f ca="1">SUM(INDIRECT(IMPORT_VAR[TABLENAME]&amp;"[@a"&amp;$1:$1-1&amp;"]"),INDIRECT(IMPORT_VAR[TABLENAME]&amp;"[@c"&amp;$1:$1-1&amp;"]"))</f>
        <v>0</v>
      </c>
      <c r="M1067" s="31"/>
      <c r="N1067" s="31" t="str">
        <f>IF(IMPORT[[#This Row],[b2]]="","",IMPORT[[#This Row],[b2]]-IMPORT[[#This Row],[a2]])</f>
        <v/>
      </c>
      <c r="O1067" s="32">
        <f ca="1">SUM(INDIRECT(IMPORT_VAR[TABLENAME]&amp;"[@a"&amp;$1:$1-1&amp;"]"),INDIRECT(IMPORT_VAR[TABLENAME]&amp;"[@c"&amp;$1:$1-1&amp;"]"))</f>
        <v>0</v>
      </c>
      <c r="P1067" s="33"/>
      <c r="Q1067" s="33" t="str">
        <f>IF(IMPORT[[#This Row],[b3]]="","",IMPORT[[#This Row],[b3]]-IMPORT[[#This Row],[a3]])</f>
        <v/>
      </c>
      <c r="R1067" s="32">
        <f ca="1">SUM(INDIRECT(IMPORT_VAR[TABLENAME]&amp;"[@a"&amp;$1:$1-1&amp;"]"),INDIRECT(IMPORT_VAR[TABLENAME]&amp;"[@c"&amp;$1:$1-1&amp;"]"))</f>
        <v>0</v>
      </c>
      <c r="S1067" s="33"/>
      <c r="T1067" s="33" t="str">
        <f>IF(IMPORT[[#This Row],[b4]]="","",IMPORT[[#This Row],[b4]]-IMPORT[[#This Row],[a4]])</f>
        <v/>
      </c>
      <c r="U1067" s="32">
        <f ca="1">SUM(INDIRECT(IMPORT_VAR[TABLENAME]&amp;"[@a"&amp;$1:$1-1&amp;"]"),INDIRECT(IMPORT_VAR[TABLENAME]&amp;"[@c"&amp;$1:$1-1&amp;"]"))</f>
        <v>0</v>
      </c>
      <c r="V1067" s="33"/>
      <c r="W1067" s="31"/>
      <c r="X1067" s="56" t="str">
        <f>IF(IMPORT[[#This Row],[b5]]="","",IMPORT[[#This Row],[b5]]-IMPORT[[#This Row],[a5]])</f>
        <v/>
      </c>
      <c r="Y1067" s="49">
        <f ca="1">SUM(INDIRECT(IMPORT_VAR[TABLENAME]&amp;"[@a"&amp;$1:$1-1&amp;"]"),INDIRECT(IMPORT_VAR[TABLENAME]&amp;"[@c"&amp;$1:$1-1&amp;"]"))</f>
        <v>0</v>
      </c>
      <c r="Z1067" s="51" t="s">
        <v>5715</v>
      </c>
      <c r="AA1067" s="51" t="s">
        <v>5732</v>
      </c>
      <c r="AB1067" s="51" t="s">
        <v>5743</v>
      </c>
      <c r="AC1067" s="51" t="str">
        <f>CONCATENATE(IMPORT[[#This Row],[1]]," ",IMPORT[[#This Row],[2]],IF(IMPORT[[#This Row],[3]]="","",CONCATENATE(" ",IMPORT[[#This Row],[3]])))</f>
        <v>NoteBook B0193 (B5）</v>
      </c>
      <c r="AD1067" s="51" t="str">
        <f>CONCATENATE("Import ",IMPORT[[#This Row],[Ket]])</f>
        <v>Import C6</v>
      </c>
      <c r="AE1067" s="52">
        <v>72</v>
      </c>
      <c r="AF1067" s="52" t="s">
        <v>5118</v>
      </c>
      <c r="AG1067" s="52" t="s">
        <v>5780</v>
      </c>
      <c r="AH1067" s="52">
        <f ca="1">IMPORT[[#This Row],[C]]</f>
        <v>0</v>
      </c>
      <c r="AI1067" s="126" t="str">
        <f>CONCATENATE(IMPORT[[#This Row],[6]]," ",IMPORT[[#This Row],[7]])</f>
        <v>72 PCS</v>
      </c>
    </row>
    <row r="1068" spans="1:35">
      <c r="A1068" s="102">
        <v>1066</v>
      </c>
      <c r="B1068" s="31" t="str">
        <f ca="1">IF(IMPORT[[#This Row],[C]]&lt;1,"",ROW()-2)</f>
        <v/>
      </c>
      <c r="C1068" s="57" t="s">
        <v>3789</v>
      </c>
      <c r="D1068" s="31" t="s">
        <v>2994</v>
      </c>
      <c r="E1068" s="31">
        <v>72</v>
      </c>
      <c r="F1068" s="31">
        <f ca="1">IMPORT[TT]</f>
        <v>0</v>
      </c>
      <c r="G1068" s="31"/>
      <c r="H1068" s="34" t="s">
        <v>3743</v>
      </c>
      <c r="I1068" s="32">
        <v>0</v>
      </c>
      <c r="J1068" s="31"/>
      <c r="K1068" s="31" t="str">
        <f>IF(IMPORT[[#This Row],[b1]]="","",IMPORT[[#This Row],[b1]]-IMPORT[[#This Row],[a1]])</f>
        <v/>
      </c>
      <c r="L1068" s="32">
        <f ca="1">SUM(INDIRECT(IMPORT_VAR[TABLENAME]&amp;"[@a"&amp;$1:$1-1&amp;"]"),INDIRECT(IMPORT_VAR[TABLENAME]&amp;"[@c"&amp;$1:$1-1&amp;"]"))</f>
        <v>0</v>
      </c>
      <c r="M1068" s="31"/>
      <c r="N1068" s="31" t="str">
        <f>IF(IMPORT[[#This Row],[b2]]="","",IMPORT[[#This Row],[b2]]-IMPORT[[#This Row],[a2]])</f>
        <v/>
      </c>
      <c r="O1068" s="32">
        <f ca="1">SUM(INDIRECT(IMPORT_VAR[TABLENAME]&amp;"[@a"&amp;$1:$1-1&amp;"]"),INDIRECT(IMPORT_VAR[TABLENAME]&amp;"[@c"&amp;$1:$1-1&amp;"]"))</f>
        <v>0</v>
      </c>
      <c r="P1068" s="33"/>
      <c r="Q1068" s="33" t="str">
        <f>IF(IMPORT[[#This Row],[b3]]="","",IMPORT[[#This Row],[b3]]-IMPORT[[#This Row],[a3]])</f>
        <v/>
      </c>
      <c r="R1068" s="32">
        <f ca="1">SUM(INDIRECT(IMPORT_VAR[TABLENAME]&amp;"[@a"&amp;$1:$1-1&amp;"]"),INDIRECT(IMPORT_VAR[TABLENAME]&amp;"[@c"&amp;$1:$1-1&amp;"]"))</f>
        <v>0</v>
      </c>
      <c r="S1068" s="33"/>
      <c r="T1068" s="33" t="str">
        <f>IF(IMPORT[[#This Row],[b4]]="","",IMPORT[[#This Row],[b4]]-IMPORT[[#This Row],[a4]])</f>
        <v/>
      </c>
      <c r="U1068" s="32">
        <f ca="1">SUM(INDIRECT(IMPORT_VAR[TABLENAME]&amp;"[@a"&amp;$1:$1-1&amp;"]"),INDIRECT(IMPORT_VAR[TABLENAME]&amp;"[@c"&amp;$1:$1-1&amp;"]"))</f>
        <v>0</v>
      </c>
      <c r="V1068" s="33"/>
      <c r="W1068" s="31"/>
      <c r="X1068" s="56" t="str">
        <f>IF(IMPORT[[#This Row],[b5]]="","",IMPORT[[#This Row],[b5]]-IMPORT[[#This Row],[a5]])</f>
        <v/>
      </c>
      <c r="Y1068" s="49">
        <f ca="1">SUM(INDIRECT(IMPORT_VAR[TABLENAME]&amp;"[@a"&amp;$1:$1-1&amp;"]"),INDIRECT(IMPORT_VAR[TABLENAME]&amp;"[@c"&amp;$1:$1-1&amp;"]"))</f>
        <v>0</v>
      </c>
      <c r="Z1068" s="51" t="s">
        <v>5715</v>
      </c>
      <c r="AA1068" s="51" t="s">
        <v>5735</v>
      </c>
      <c r="AB1068" s="51" t="s">
        <v>5743</v>
      </c>
      <c r="AC1068" s="51" t="str">
        <f>CONCATENATE(IMPORT[[#This Row],[1]]," ",IMPORT[[#This Row],[2]],IF(IMPORT[[#This Row],[3]]="","",CONCATENATE(" ",IMPORT[[#This Row],[3]])))</f>
        <v>NoteBook B0216 (B5）</v>
      </c>
      <c r="AD1068" s="51" t="str">
        <f>CONCATENATE("Import ",IMPORT[[#This Row],[Ket]])</f>
        <v>Import C6</v>
      </c>
      <c r="AE1068" s="52">
        <v>72</v>
      </c>
      <c r="AF1068" s="52" t="s">
        <v>5118</v>
      </c>
      <c r="AG1068" s="52" t="s">
        <v>5780</v>
      </c>
      <c r="AH1068" s="52">
        <f ca="1">IMPORT[[#This Row],[C]]</f>
        <v>0</v>
      </c>
      <c r="AI1068" s="126" t="str">
        <f>CONCATENATE(IMPORT[[#This Row],[6]]," ",IMPORT[[#This Row],[7]])</f>
        <v>72 PCS</v>
      </c>
    </row>
    <row r="1069" spans="1:35">
      <c r="A1069" s="102">
        <v>1067</v>
      </c>
      <c r="B1069" s="39" t="str">
        <f ca="1">IF(IMPORT[[#This Row],[C]]&lt;1,"",ROW()-2)</f>
        <v/>
      </c>
      <c r="C1069" s="57">
        <v>858</v>
      </c>
      <c r="D1069" s="31" t="s">
        <v>2819</v>
      </c>
      <c r="E1069" s="31">
        <v>144</v>
      </c>
      <c r="F1069" s="39">
        <f ca="1">IMPORT[TT]</f>
        <v>0</v>
      </c>
      <c r="G1069" s="31"/>
      <c r="H1069" s="31" t="s">
        <v>3928</v>
      </c>
      <c r="I1069" s="40">
        <v>0</v>
      </c>
      <c r="J1069" s="31"/>
      <c r="K1069" s="39" t="str">
        <f>IF(IMPORT[[#This Row],[b1]]="","",IMPORT[[#This Row],[b1]]-IMPORT[[#This Row],[a1]])</f>
        <v/>
      </c>
      <c r="L1069" s="40">
        <f ca="1">SUM(INDIRECT(IMPORT_VAR[TABLENAME]&amp;"[@a"&amp;$1:$1-1&amp;"]"),INDIRECT(IMPORT_VAR[TABLENAME]&amp;"[@c"&amp;$1:$1-1&amp;"]"))</f>
        <v>0</v>
      </c>
      <c r="M1069" s="31"/>
      <c r="N1069" s="39" t="str">
        <f>IF(IMPORT[[#This Row],[b2]]="","",IMPORT[[#This Row],[b2]]-IMPORT[[#This Row],[a2]])</f>
        <v/>
      </c>
      <c r="O1069" s="40">
        <f ca="1">SUM(INDIRECT(IMPORT_VAR[TABLENAME]&amp;"[@a"&amp;$1:$1-1&amp;"]"),INDIRECT(IMPORT_VAR[TABLENAME]&amp;"[@c"&amp;$1:$1-1&amp;"]"))</f>
        <v>0</v>
      </c>
      <c r="P1069" s="33"/>
      <c r="Q1069" s="41" t="str">
        <f>IF(IMPORT[[#This Row],[b3]]="","",IMPORT[[#This Row],[b3]]-IMPORT[[#This Row],[a3]])</f>
        <v/>
      </c>
      <c r="R1069" s="40">
        <f ca="1">SUM(INDIRECT(IMPORT_VAR[TABLENAME]&amp;"[@a"&amp;$1:$1-1&amp;"]"),INDIRECT(IMPORT_VAR[TABLENAME]&amp;"[@c"&amp;$1:$1-1&amp;"]"))</f>
        <v>0</v>
      </c>
      <c r="S1069" s="33"/>
      <c r="T1069" s="41" t="str">
        <f>IF(IMPORT[[#This Row],[b4]]="","",IMPORT[[#This Row],[b4]]-IMPORT[[#This Row],[a4]])</f>
        <v/>
      </c>
      <c r="U1069" s="40">
        <f ca="1">SUM(INDIRECT(IMPORT_VAR[TABLENAME]&amp;"[@a"&amp;$1:$1-1&amp;"]"),INDIRECT(IMPORT_VAR[TABLENAME]&amp;"[@c"&amp;$1:$1-1&amp;"]"))</f>
        <v>0</v>
      </c>
      <c r="V1069" s="41"/>
      <c r="W1069" s="31"/>
      <c r="X1069" s="54" t="str">
        <f>IF(IMPORT[[#This Row],[b5]]="","",IMPORT[[#This Row],[b5]]-IMPORT[[#This Row],[a5]])</f>
        <v/>
      </c>
      <c r="Y1069" s="50">
        <f ca="1">SUM(INDIRECT(IMPORT_VAR[TABLENAME]&amp;"[@a"&amp;$1:$1-1&amp;"]"),INDIRECT(IMPORT_VAR[TABLENAME]&amp;"[@c"&amp;$1:$1-1&amp;"]"))</f>
        <v>0</v>
      </c>
      <c r="Z1069" s="51" t="s">
        <v>5695</v>
      </c>
      <c r="AA1069" s="51">
        <v>858</v>
      </c>
      <c r="AB1069" s="51"/>
      <c r="AC1069" s="51" t="str">
        <f>CONCATENATE(IMPORT[[#This Row],[1]]," ",IMPORT[[#This Row],[2]],IF(IMPORT[[#This Row],[3]]="","",CONCATENATE(" ",IMPORT[[#This Row],[3]])))</f>
        <v>Asahan 858</v>
      </c>
      <c r="AD1069" s="51" t="str">
        <f>CONCATENATE("Import ",IMPORT[[#This Row],[Ket]])</f>
        <v>Import D1</v>
      </c>
      <c r="AE1069" s="52">
        <v>144</v>
      </c>
      <c r="AF1069" s="52" t="s">
        <v>5118</v>
      </c>
      <c r="AG1069" s="52" t="s">
        <v>5780</v>
      </c>
      <c r="AH1069" s="52">
        <f ca="1">IMPORT[[#This Row],[C]]</f>
        <v>0</v>
      </c>
      <c r="AI1069" s="126" t="str">
        <f>CONCATENATE(IMPORT[[#This Row],[6]]," ",IMPORT[[#This Row],[7]])</f>
        <v>144 PCS</v>
      </c>
    </row>
    <row r="1070" spans="1:35">
      <c r="A1070" s="102">
        <v>1068</v>
      </c>
      <c r="B1070" s="39" t="str">
        <f ca="1">IF(IMPORT[[#This Row],[C]]&lt;1,"",ROW()-2)</f>
        <v/>
      </c>
      <c r="C1070" s="57" t="s">
        <v>4116</v>
      </c>
      <c r="D1070" s="31" t="s">
        <v>2994</v>
      </c>
      <c r="E1070" s="31">
        <v>160</v>
      </c>
      <c r="F1070" s="39">
        <f ca="1">IMPORT[TT]</f>
        <v>0</v>
      </c>
      <c r="G1070" s="31"/>
      <c r="H1070" s="31" t="s">
        <v>4087</v>
      </c>
      <c r="I1070" s="40">
        <v>0</v>
      </c>
      <c r="J1070" s="31"/>
      <c r="K1070" s="39" t="str">
        <f>IF(IMPORT[[#This Row],[b1]]="","",IMPORT[[#This Row],[b1]]-IMPORT[[#This Row],[a1]])</f>
        <v/>
      </c>
      <c r="L1070" s="40">
        <f ca="1">SUM(INDIRECT(IMPORT_VAR[TABLENAME]&amp;"[@a"&amp;$1:$1-1&amp;"]"),INDIRECT(IMPORT_VAR[TABLENAME]&amp;"[@c"&amp;$1:$1-1&amp;"]"))</f>
        <v>0</v>
      </c>
      <c r="M1070" s="31"/>
      <c r="N1070" s="39" t="str">
        <f>IF(IMPORT[[#This Row],[b2]]="","",IMPORT[[#This Row],[b2]]-IMPORT[[#This Row],[a2]])</f>
        <v/>
      </c>
      <c r="O1070" s="40">
        <f ca="1">SUM(INDIRECT(IMPORT_VAR[TABLENAME]&amp;"[@a"&amp;$1:$1-1&amp;"]"),INDIRECT(IMPORT_VAR[TABLENAME]&amp;"[@c"&amp;$1:$1-1&amp;"]"))</f>
        <v>0</v>
      </c>
      <c r="P1070" s="33"/>
      <c r="Q1070" s="41" t="str">
        <f>IF(IMPORT[[#This Row],[b3]]="","",IMPORT[[#This Row],[b3]]-IMPORT[[#This Row],[a3]])</f>
        <v/>
      </c>
      <c r="R1070" s="40">
        <f ca="1">SUM(INDIRECT(IMPORT_VAR[TABLENAME]&amp;"[@a"&amp;$1:$1-1&amp;"]"),INDIRECT(IMPORT_VAR[TABLENAME]&amp;"[@c"&amp;$1:$1-1&amp;"]"))</f>
        <v>0</v>
      </c>
      <c r="S1070" s="33"/>
      <c r="T1070" s="41" t="str">
        <f>IF(IMPORT[[#This Row],[b4]]="","",IMPORT[[#This Row],[b4]]-IMPORT[[#This Row],[a4]])</f>
        <v/>
      </c>
      <c r="U1070" s="40">
        <f ca="1">SUM(INDIRECT(IMPORT_VAR[TABLENAME]&amp;"[@a"&amp;$1:$1-1&amp;"]"),INDIRECT(IMPORT_VAR[TABLENAME]&amp;"[@c"&amp;$1:$1-1&amp;"]"))</f>
        <v>0</v>
      </c>
      <c r="V1070" s="41"/>
      <c r="W1070" s="31"/>
      <c r="X1070" s="54" t="str">
        <f>IF(IMPORT[[#This Row],[b5]]="","",IMPORT[[#This Row],[b5]]-IMPORT[[#This Row],[a5]])</f>
        <v/>
      </c>
      <c r="Y1070" s="50">
        <f ca="1">SUM(INDIRECT(IMPORT_VAR[TABLENAME]&amp;"[@a"&amp;$1:$1-1&amp;"]"),INDIRECT(IMPORT_VAR[TABLENAME]&amp;"[@c"&amp;$1:$1-1&amp;"]"))</f>
        <v>0</v>
      </c>
      <c r="Z1070" s="51" t="s">
        <v>5715</v>
      </c>
      <c r="AA1070" s="51" t="s">
        <v>4116</v>
      </c>
      <c r="AB1070" s="51"/>
      <c r="AC1070" s="51" t="str">
        <f>CONCATENATE(IMPORT[[#This Row],[1]]," ",IMPORT[[#This Row],[2]],IF(IMPORT[[#This Row],[3]]="","",CONCATENATE(" ",IMPORT[[#This Row],[3]])))</f>
        <v>NoteBook 25100-70</v>
      </c>
      <c r="AD1070" s="51" t="str">
        <f>CONCATENATE("Import ",IMPORT[[#This Row],[Ket]])</f>
        <v>Import D3</v>
      </c>
      <c r="AE1070" s="52">
        <v>160</v>
      </c>
      <c r="AF1070" s="52" t="s">
        <v>5118</v>
      </c>
      <c r="AG1070" s="52" t="s">
        <v>5780</v>
      </c>
      <c r="AH1070" s="52">
        <f ca="1">IMPORT[[#This Row],[C]]</f>
        <v>0</v>
      </c>
      <c r="AI1070" s="126" t="str">
        <f>CONCATENATE(IMPORT[[#This Row],[6]]," ",IMPORT[[#This Row],[7]])</f>
        <v>160 PCS</v>
      </c>
    </row>
    <row r="1071" spans="1:35">
      <c r="A1071" s="102">
        <v>1069</v>
      </c>
      <c r="B1071" s="39" t="str">
        <f ca="1">IF(IMPORT[[#This Row],[C]]&lt;1,"",ROW()-2)</f>
        <v/>
      </c>
      <c r="C1071" s="57" t="s">
        <v>4287</v>
      </c>
      <c r="D1071" s="31" t="s">
        <v>2994</v>
      </c>
      <c r="E1071" s="31">
        <v>160</v>
      </c>
      <c r="F1071" s="39">
        <f ca="1">IMPORT[TT]</f>
        <v>0</v>
      </c>
      <c r="G1071" s="31"/>
      <c r="H1071" s="31" t="s">
        <v>4299</v>
      </c>
      <c r="I1071" s="40">
        <v>0</v>
      </c>
      <c r="J1071" s="31"/>
      <c r="K1071" s="39" t="str">
        <f>IF(IMPORT[[#This Row],[b1]]="","",IMPORT[[#This Row],[b1]]-IMPORT[[#This Row],[a1]])</f>
        <v/>
      </c>
      <c r="L1071" s="40">
        <f ca="1">SUM(INDIRECT(IMPORT_VAR[TABLENAME]&amp;"[@a"&amp;$1:$1-1&amp;"]"),INDIRECT(IMPORT_VAR[TABLENAME]&amp;"[@c"&amp;$1:$1-1&amp;"]"))</f>
        <v>0</v>
      </c>
      <c r="M1071" s="31"/>
      <c r="N1071" s="39" t="str">
        <f>IF(IMPORT[[#This Row],[b2]]="","",IMPORT[[#This Row],[b2]]-IMPORT[[#This Row],[a2]])</f>
        <v/>
      </c>
      <c r="O1071" s="40">
        <f ca="1">SUM(INDIRECT(IMPORT_VAR[TABLENAME]&amp;"[@a"&amp;$1:$1-1&amp;"]"),INDIRECT(IMPORT_VAR[TABLENAME]&amp;"[@c"&amp;$1:$1-1&amp;"]"))</f>
        <v>0</v>
      </c>
      <c r="P1071" s="33"/>
      <c r="Q1071" s="41" t="str">
        <f>IF(IMPORT[[#This Row],[b3]]="","",IMPORT[[#This Row],[b3]]-IMPORT[[#This Row],[a3]])</f>
        <v/>
      </c>
      <c r="R1071" s="40">
        <f ca="1">SUM(INDIRECT(IMPORT_VAR[TABLENAME]&amp;"[@a"&amp;$1:$1-1&amp;"]"),INDIRECT(IMPORT_VAR[TABLENAME]&amp;"[@c"&amp;$1:$1-1&amp;"]"))</f>
        <v>0</v>
      </c>
      <c r="S1071" s="33"/>
      <c r="T1071" s="41" t="str">
        <f>IF(IMPORT[[#This Row],[b4]]="","",IMPORT[[#This Row],[b4]]-IMPORT[[#This Row],[a4]])</f>
        <v/>
      </c>
      <c r="U1071" s="40">
        <f ca="1">SUM(INDIRECT(IMPORT_VAR[TABLENAME]&amp;"[@a"&amp;$1:$1-1&amp;"]"),INDIRECT(IMPORT_VAR[TABLENAME]&amp;"[@c"&amp;$1:$1-1&amp;"]"))</f>
        <v>0</v>
      </c>
      <c r="V1071" s="41"/>
      <c r="W1071" s="31"/>
      <c r="X1071" s="54" t="str">
        <f>IF(IMPORT[[#This Row],[b5]]="","",IMPORT[[#This Row],[b5]]-IMPORT[[#This Row],[a5]])</f>
        <v/>
      </c>
      <c r="Y1071" s="50">
        <f ca="1">SUM(INDIRECT(IMPORT_VAR[TABLENAME]&amp;"[@a"&amp;$1:$1-1&amp;"]"),INDIRECT(IMPORT_VAR[TABLENAME]&amp;"[@c"&amp;$1:$1-1&amp;"]"))</f>
        <v>0</v>
      </c>
      <c r="Z1071" s="51" t="s">
        <v>5715</v>
      </c>
      <c r="AA1071" s="51" t="s">
        <v>4287</v>
      </c>
      <c r="AB1071" s="51"/>
      <c r="AC1071" s="51" t="str">
        <f>CONCATENATE(IMPORT[[#This Row],[1]]," ",IMPORT[[#This Row],[2]],IF(IMPORT[[#This Row],[3]]="","",CONCATENATE(" ",IMPORT[[#This Row],[3]])))</f>
        <v>NoteBook 25100-73</v>
      </c>
      <c r="AD1071" s="51" t="str">
        <f>CONCATENATE("Import ",IMPORT[[#This Row],[Ket]])</f>
        <v>Import D6</v>
      </c>
      <c r="AE1071" s="52">
        <v>160</v>
      </c>
      <c r="AF1071" s="52" t="s">
        <v>5118</v>
      </c>
      <c r="AG1071" s="52" t="s">
        <v>5780</v>
      </c>
      <c r="AH1071" s="52">
        <f ca="1">IMPORT[[#This Row],[C]]</f>
        <v>0</v>
      </c>
      <c r="AI1071" s="126" t="str">
        <f>CONCATENATE(IMPORT[[#This Row],[6]]," ",IMPORT[[#This Row],[7]])</f>
        <v>160 PCS</v>
      </c>
    </row>
    <row r="1072" spans="1:35">
      <c r="A1072" s="102">
        <v>1070</v>
      </c>
      <c r="B1072" s="31" t="str">
        <f ca="1">IF(IMPORT[[#This Row],[C]]&lt;1,"",ROW()-2)</f>
        <v/>
      </c>
      <c r="C1072" s="57" t="s">
        <v>3130</v>
      </c>
      <c r="D1072" s="31" t="s">
        <v>3121</v>
      </c>
      <c r="E1072" s="31">
        <v>600</v>
      </c>
      <c r="F1072" s="31">
        <f ca="1">IMPORT[TT]</f>
        <v>0</v>
      </c>
      <c r="G1072" s="31"/>
      <c r="H1072" s="31" t="s">
        <v>3160</v>
      </c>
      <c r="I1072" s="32">
        <v>0</v>
      </c>
      <c r="J1072" s="31"/>
      <c r="K1072" s="31" t="str">
        <f>IF(IMPORT[[#This Row],[b1]]="","",IMPORT[[#This Row],[b1]]-IMPORT[[#This Row],[a1]])</f>
        <v/>
      </c>
      <c r="L1072" s="32">
        <f ca="1">SUM(INDIRECT(IMPORT_VAR[TABLENAME]&amp;"[@a"&amp;$1:$1-1&amp;"]"),INDIRECT(IMPORT_VAR[TABLENAME]&amp;"[@c"&amp;$1:$1-1&amp;"]"))</f>
        <v>0</v>
      </c>
      <c r="M1072" s="31"/>
      <c r="N1072" s="31" t="str">
        <f>IF(IMPORT[[#This Row],[b2]]="","",IMPORT[[#This Row],[b2]]-IMPORT[[#This Row],[a2]])</f>
        <v/>
      </c>
      <c r="O1072" s="32">
        <f ca="1">SUM(INDIRECT(IMPORT_VAR[TABLENAME]&amp;"[@a"&amp;$1:$1-1&amp;"]"),INDIRECT(IMPORT_VAR[TABLENAME]&amp;"[@c"&amp;$1:$1-1&amp;"]"))</f>
        <v>0</v>
      </c>
      <c r="P1072" s="33"/>
      <c r="Q1072" s="33" t="str">
        <f>IF(IMPORT[[#This Row],[b3]]="","",IMPORT[[#This Row],[b3]]-IMPORT[[#This Row],[a3]])</f>
        <v/>
      </c>
      <c r="R1072" s="32">
        <f ca="1">SUM(INDIRECT(IMPORT_VAR[TABLENAME]&amp;"[@a"&amp;$1:$1-1&amp;"]"),INDIRECT(IMPORT_VAR[TABLENAME]&amp;"[@c"&amp;$1:$1-1&amp;"]"))</f>
        <v>0</v>
      </c>
      <c r="S1072" s="33"/>
      <c r="T1072" s="33" t="str">
        <f>IF(IMPORT[[#This Row],[b4]]="","",IMPORT[[#This Row],[b4]]-IMPORT[[#This Row],[a4]])</f>
        <v/>
      </c>
      <c r="U1072" s="32">
        <f ca="1">SUM(INDIRECT(IMPORT_VAR[TABLENAME]&amp;"[@a"&amp;$1:$1-1&amp;"]"),INDIRECT(IMPORT_VAR[TABLENAME]&amp;"[@c"&amp;$1:$1-1&amp;"]"))</f>
        <v>0</v>
      </c>
      <c r="V1072" s="33"/>
      <c r="W1072" s="31"/>
      <c r="X1072" s="56" t="str">
        <f>IF(IMPORT[[#This Row],[b5]]="","",IMPORT[[#This Row],[b5]]-IMPORT[[#This Row],[a5]])</f>
        <v/>
      </c>
      <c r="Y1072" s="49">
        <f ca="1">SUM(INDIRECT(IMPORT_VAR[TABLENAME]&amp;"[@a"&amp;$1:$1-1&amp;"]"),INDIRECT(IMPORT_VAR[TABLENAME]&amp;"[@c"&amp;$1:$1-1&amp;"]"))</f>
        <v>0</v>
      </c>
      <c r="Z1072" s="51" t="s">
        <v>5661</v>
      </c>
      <c r="AA1072" s="51" t="s">
        <v>3130</v>
      </c>
      <c r="AB1072" s="51" t="s">
        <v>5722</v>
      </c>
      <c r="AC1072" s="51" t="str">
        <f>CONCATENATE(IMPORT[[#This Row],[1]]," ",IMPORT[[#This Row],[2]],IF(IMPORT[[#This Row],[3]]="","",CONCATENATE(" ",IMPORT[[#This Row],[3]])))</f>
        <v>Kuas 929-10 Eterna</v>
      </c>
      <c r="AD1072" s="51" t="str">
        <f>CONCATENATE("Import ",IMPORT[[#This Row],[Ket]])</f>
        <v>Import A6</v>
      </c>
      <c r="AE1072" s="52">
        <v>600</v>
      </c>
      <c r="AF1072" s="52" t="s">
        <v>5118</v>
      </c>
      <c r="AG1072" s="52" t="s">
        <v>5780</v>
      </c>
      <c r="AH1072" s="52">
        <f ca="1">IMPORT[[#This Row],[C]]</f>
        <v>0</v>
      </c>
      <c r="AI1072" s="126" t="str">
        <f>CONCATENATE(IMPORT[[#This Row],[6]]," ",IMPORT[[#This Row],[7]])</f>
        <v>600 PCS</v>
      </c>
    </row>
    <row r="1073" spans="1:35">
      <c r="A1073" s="102">
        <v>1071</v>
      </c>
      <c r="B1073" s="39" t="str">
        <f ca="1">IF(IMPORT[[#This Row],[C]]&lt;1,"",ROW()-2)</f>
        <v/>
      </c>
      <c r="C1073" s="57" t="s">
        <v>3979</v>
      </c>
      <c r="D1073" s="31" t="s">
        <v>2953</v>
      </c>
      <c r="E1073" s="31">
        <v>5000</v>
      </c>
      <c r="F1073" s="39">
        <f ca="1">IMPORT[TT]</f>
        <v>0</v>
      </c>
      <c r="G1073" s="31"/>
      <c r="H1073" s="31" t="s">
        <v>3976</v>
      </c>
      <c r="I1073" s="40">
        <v>0</v>
      </c>
      <c r="J1073" s="31"/>
      <c r="K1073" s="39" t="str">
        <f>IF(IMPORT[[#This Row],[b1]]="","",IMPORT[[#This Row],[b1]]-IMPORT[[#This Row],[a1]])</f>
        <v/>
      </c>
      <c r="L1073" s="40">
        <f ca="1">SUM(INDIRECT(IMPORT_VAR[TABLENAME]&amp;"[@a"&amp;$1:$1-1&amp;"]"),INDIRECT(IMPORT_VAR[TABLENAME]&amp;"[@c"&amp;$1:$1-1&amp;"]"))</f>
        <v>0</v>
      </c>
      <c r="M1073" s="31"/>
      <c r="N1073" s="39" t="str">
        <f>IF(IMPORT[[#This Row],[b2]]="","",IMPORT[[#This Row],[b2]]-IMPORT[[#This Row],[a2]])</f>
        <v/>
      </c>
      <c r="O1073" s="40">
        <f ca="1">SUM(INDIRECT(IMPORT_VAR[TABLENAME]&amp;"[@a"&amp;$1:$1-1&amp;"]"),INDIRECT(IMPORT_VAR[TABLENAME]&amp;"[@c"&amp;$1:$1-1&amp;"]"))</f>
        <v>0</v>
      </c>
      <c r="P1073" s="33"/>
      <c r="Q1073" s="41" t="str">
        <f>IF(IMPORT[[#This Row],[b3]]="","",IMPORT[[#This Row],[b3]]-IMPORT[[#This Row],[a3]])</f>
        <v/>
      </c>
      <c r="R1073" s="40">
        <f ca="1">SUM(INDIRECT(IMPORT_VAR[TABLENAME]&amp;"[@a"&amp;$1:$1-1&amp;"]"),INDIRECT(IMPORT_VAR[TABLENAME]&amp;"[@c"&amp;$1:$1-1&amp;"]"))</f>
        <v>0</v>
      </c>
      <c r="S1073" s="33"/>
      <c r="T1073" s="41" t="str">
        <f>IF(IMPORT[[#This Row],[b4]]="","",IMPORT[[#This Row],[b4]]-IMPORT[[#This Row],[a4]])</f>
        <v/>
      </c>
      <c r="U1073" s="40">
        <f ca="1">SUM(INDIRECT(IMPORT_VAR[TABLENAME]&amp;"[@a"&amp;$1:$1-1&amp;"]"),INDIRECT(IMPORT_VAR[TABLENAME]&amp;"[@c"&amp;$1:$1-1&amp;"]"))</f>
        <v>0</v>
      </c>
      <c r="V1073" s="41"/>
      <c r="W1073" s="31"/>
      <c r="X1073" s="54" t="str">
        <f>IF(IMPORT[[#This Row],[b5]]="","",IMPORT[[#This Row],[b5]]-IMPORT[[#This Row],[a5]])</f>
        <v/>
      </c>
      <c r="Y1073" s="50">
        <f ca="1">SUM(INDIRECT(IMPORT_VAR[TABLENAME]&amp;"[@a"&amp;$1:$1-1&amp;"]"),INDIRECT(IMPORT_VAR[TABLENAME]&amp;"[@c"&amp;$1:$1-1&amp;"]"))</f>
        <v>0</v>
      </c>
      <c r="Z1073" s="51" t="s">
        <v>5664</v>
      </c>
      <c r="AA1073" s="51" t="s">
        <v>3979</v>
      </c>
      <c r="AB1073" s="51"/>
      <c r="AC1073" s="51" t="str">
        <f>CONCATENATE(IMPORT[[#This Row],[1]]," ",IMPORT[[#This Row],[2]],IF(IMPORT[[#This Row],[3]]="","",CONCATENATE(" ",IMPORT[[#This Row],[3]])))</f>
        <v>Clip 1.0SLG</v>
      </c>
      <c r="AD1073" s="51" t="str">
        <f>CONCATENATE("Import ",IMPORT[[#This Row],[Ket]])</f>
        <v>Import D2</v>
      </c>
      <c r="AE1073" s="52">
        <v>5000</v>
      </c>
      <c r="AF1073" s="52" t="s">
        <v>5118</v>
      </c>
      <c r="AG1073" s="52" t="s">
        <v>5780</v>
      </c>
      <c r="AH1073" s="52">
        <f ca="1">IMPORT[[#This Row],[C]]</f>
        <v>0</v>
      </c>
      <c r="AI1073" s="126" t="str">
        <f>CONCATENATE(IMPORT[[#This Row],[6]]," ",IMPORT[[#This Row],[7]])</f>
        <v>5000 PCS</v>
      </c>
    </row>
    <row r="1074" spans="1:35">
      <c r="A1074" s="102">
        <v>1072</v>
      </c>
      <c r="B1074" s="39" t="str">
        <f ca="1">IF(IMPORT[[#This Row],[C]]&lt;1,"",ROW()-2)</f>
        <v/>
      </c>
      <c r="C1074" s="57" t="s">
        <v>4170</v>
      </c>
      <c r="D1074" s="31" t="s">
        <v>3052</v>
      </c>
      <c r="E1074" s="31">
        <v>2880</v>
      </c>
      <c r="F1074" s="39">
        <f ca="1">IMPORT[TT]</f>
        <v>0</v>
      </c>
      <c r="G1074" s="31"/>
      <c r="H1074" s="31" t="s">
        <v>4216</v>
      </c>
      <c r="I1074" s="40">
        <v>0</v>
      </c>
      <c r="J1074" s="31"/>
      <c r="K1074" s="39" t="str">
        <f>IF(IMPORT[[#This Row],[b1]]="","",IMPORT[[#This Row],[b1]]-IMPORT[[#This Row],[a1]])</f>
        <v/>
      </c>
      <c r="L1074" s="40">
        <f ca="1">SUM(INDIRECT(IMPORT_VAR[TABLENAME]&amp;"[@a"&amp;$1:$1-1&amp;"]"),INDIRECT(IMPORT_VAR[TABLENAME]&amp;"[@c"&amp;$1:$1-1&amp;"]"))</f>
        <v>0</v>
      </c>
      <c r="M1074" s="31"/>
      <c r="N1074" s="39" t="str">
        <f>IF(IMPORT[[#This Row],[b2]]="","",IMPORT[[#This Row],[b2]]-IMPORT[[#This Row],[a2]])</f>
        <v/>
      </c>
      <c r="O1074" s="40">
        <f ca="1">SUM(INDIRECT(IMPORT_VAR[TABLENAME]&amp;"[@a"&amp;$1:$1-1&amp;"]"),INDIRECT(IMPORT_VAR[TABLENAME]&amp;"[@c"&amp;$1:$1-1&amp;"]"))</f>
        <v>0</v>
      </c>
      <c r="P1074" s="33"/>
      <c r="Q1074" s="41" t="str">
        <f>IF(IMPORT[[#This Row],[b3]]="","",IMPORT[[#This Row],[b3]]-IMPORT[[#This Row],[a3]])</f>
        <v/>
      </c>
      <c r="R1074" s="40">
        <f ca="1">SUM(INDIRECT(IMPORT_VAR[TABLENAME]&amp;"[@a"&amp;$1:$1-1&amp;"]"),INDIRECT(IMPORT_VAR[TABLENAME]&amp;"[@c"&amp;$1:$1-1&amp;"]"))</f>
        <v>0</v>
      </c>
      <c r="S1074" s="33"/>
      <c r="T1074" s="41" t="str">
        <f>IF(IMPORT[[#This Row],[b4]]="","",IMPORT[[#This Row],[b4]]-IMPORT[[#This Row],[a4]])</f>
        <v/>
      </c>
      <c r="U1074" s="40">
        <f ca="1">SUM(INDIRECT(IMPORT_VAR[TABLENAME]&amp;"[@a"&amp;$1:$1-1&amp;"]"),INDIRECT(IMPORT_VAR[TABLENAME]&amp;"[@c"&amp;$1:$1-1&amp;"]"))</f>
        <v>0</v>
      </c>
      <c r="V1074" s="41"/>
      <c r="W1074" s="31"/>
      <c r="X1074" s="54" t="str">
        <f>IF(IMPORT[[#This Row],[b5]]="","",IMPORT[[#This Row],[b5]]-IMPORT[[#This Row],[a5]])</f>
        <v/>
      </c>
      <c r="Y1074" s="50">
        <f ca="1">SUM(INDIRECT(IMPORT_VAR[TABLENAME]&amp;"[@a"&amp;$1:$1-1&amp;"]"),INDIRECT(IMPORT_VAR[TABLENAME]&amp;"[@c"&amp;$1:$1-1&amp;"]"))</f>
        <v>0</v>
      </c>
      <c r="Z1074" s="51" t="s">
        <v>3052</v>
      </c>
      <c r="AA1074" s="51" t="s">
        <v>4170</v>
      </c>
      <c r="AB1074" s="51"/>
      <c r="AC1074" s="51" t="str">
        <f>CONCATENATE(IMPORT[[#This Row],[1]]," ",IMPORT[[#This Row],[2]],IF(IMPORT[[#This Row],[3]]="","",CONCATENATE(" ",IMPORT[[#This Row],[3]])))</f>
        <v>Sticker KL-AH</v>
      </c>
      <c r="AD1074" s="51" t="str">
        <f>CONCATENATE("Import ",IMPORT[[#This Row],[Ket]])</f>
        <v>Import D4</v>
      </c>
      <c r="AE1074" s="52">
        <v>2880</v>
      </c>
      <c r="AF1074" s="52" t="s">
        <v>5118</v>
      </c>
      <c r="AG1074" s="52" t="s">
        <v>5780</v>
      </c>
      <c r="AH1074" s="52">
        <f ca="1">IMPORT[[#This Row],[C]]</f>
        <v>0</v>
      </c>
      <c r="AI1074" s="126" t="str">
        <f>CONCATENATE(IMPORT[[#This Row],[6]]," ",IMPORT[[#This Row],[7]])</f>
        <v>2880 PCS</v>
      </c>
    </row>
    <row r="1075" spans="1:35">
      <c r="A1075" s="102">
        <v>1073</v>
      </c>
      <c r="B1075" s="39" t="str">
        <f ca="1">IF(IMPORT[[#This Row],[C]]&lt;1,"",ROW()-2)</f>
        <v/>
      </c>
      <c r="C1075" s="57" t="s">
        <v>4184</v>
      </c>
      <c r="D1075" s="31" t="s">
        <v>2998</v>
      </c>
      <c r="E1075" s="31">
        <v>144</v>
      </c>
      <c r="F1075" s="39">
        <f ca="1">IMPORT[TT]</f>
        <v>0</v>
      </c>
      <c r="G1075" s="31"/>
      <c r="H1075" s="31" t="s">
        <v>4216</v>
      </c>
      <c r="I1075" s="40">
        <v>0</v>
      </c>
      <c r="J1075" s="31"/>
      <c r="K1075" s="39" t="str">
        <f>IF(IMPORT[[#This Row],[b1]]="","",IMPORT[[#This Row],[b1]]-IMPORT[[#This Row],[a1]])</f>
        <v/>
      </c>
      <c r="L1075" s="40">
        <f ca="1">SUM(INDIRECT(IMPORT_VAR[TABLENAME]&amp;"[@a"&amp;$1:$1-1&amp;"]"),INDIRECT(IMPORT_VAR[TABLENAME]&amp;"[@c"&amp;$1:$1-1&amp;"]"))</f>
        <v>0</v>
      </c>
      <c r="M1075" s="31"/>
      <c r="N1075" s="39" t="str">
        <f>IF(IMPORT[[#This Row],[b2]]="","",IMPORT[[#This Row],[b2]]-IMPORT[[#This Row],[a2]])</f>
        <v/>
      </c>
      <c r="O1075" s="40">
        <f ca="1">SUM(INDIRECT(IMPORT_VAR[TABLENAME]&amp;"[@a"&amp;$1:$1-1&amp;"]"),INDIRECT(IMPORT_VAR[TABLENAME]&amp;"[@c"&amp;$1:$1-1&amp;"]"))</f>
        <v>0</v>
      </c>
      <c r="P1075" s="33"/>
      <c r="Q1075" s="41" t="str">
        <f>IF(IMPORT[[#This Row],[b3]]="","",IMPORT[[#This Row],[b3]]-IMPORT[[#This Row],[a3]])</f>
        <v/>
      </c>
      <c r="R1075" s="40">
        <f ca="1">SUM(INDIRECT(IMPORT_VAR[TABLENAME]&amp;"[@a"&amp;$1:$1-1&amp;"]"),INDIRECT(IMPORT_VAR[TABLENAME]&amp;"[@c"&amp;$1:$1-1&amp;"]"))</f>
        <v>0</v>
      </c>
      <c r="S1075" s="33"/>
      <c r="T1075" s="41" t="str">
        <f>IF(IMPORT[[#This Row],[b4]]="","",IMPORT[[#This Row],[b4]]-IMPORT[[#This Row],[a4]])</f>
        <v/>
      </c>
      <c r="U1075" s="40">
        <f ca="1">SUM(INDIRECT(IMPORT_VAR[TABLENAME]&amp;"[@a"&amp;$1:$1-1&amp;"]"),INDIRECT(IMPORT_VAR[TABLENAME]&amp;"[@c"&amp;$1:$1-1&amp;"]"))</f>
        <v>0</v>
      </c>
      <c r="V1075" s="41"/>
      <c r="W1075" s="31"/>
      <c r="X1075" s="54" t="str">
        <f>IF(IMPORT[[#This Row],[b5]]="","",IMPORT[[#This Row],[b5]]-IMPORT[[#This Row],[a5]])</f>
        <v/>
      </c>
      <c r="Y1075" s="50">
        <f ca="1">SUM(INDIRECT(IMPORT_VAR[TABLENAME]&amp;"[@a"&amp;$1:$1-1&amp;"]"),INDIRECT(IMPORT_VAR[TABLENAME]&amp;"[@c"&amp;$1:$1-1&amp;"]"))</f>
        <v>0</v>
      </c>
      <c r="Z1075" s="51" t="s">
        <v>5707</v>
      </c>
      <c r="AA1075" s="51" t="s">
        <v>4184</v>
      </c>
      <c r="AB1075" s="51"/>
      <c r="AC1075" s="51" t="str">
        <f>CONCATENATE(IMPORT[[#This Row],[1]]," ",IMPORT[[#This Row],[2]],IF(IMPORT[[#This Row],[3]]="","",CONCATENATE(" ",IMPORT[[#This Row],[3]])))</f>
        <v>Pensil Case AC-2860-3</v>
      </c>
      <c r="AD1075" s="51" t="str">
        <f>CONCATENATE("Import ",IMPORT[[#This Row],[Ket]])</f>
        <v>Import D4</v>
      </c>
      <c r="AE1075" s="52">
        <v>144</v>
      </c>
      <c r="AF1075" s="52" t="s">
        <v>5118</v>
      </c>
      <c r="AG1075" s="52" t="s">
        <v>5780</v>
      </c>
      <c r="AH1075" s="52">
        <f ca="1">IMPORT[[#This Row],[C]]</f>
        <v>0</v>
      </c>
      <c r="AI1075" s="126" t="str">
        <f>CONCATENATE(IMPORT[[#This Row],[6]]," ",IMPORT[[#This Row],[7]])</f>
        <v>144 PCS</v>
      </c>
    </row>
    <row r="1076" spans="1:35">
      <c r="A1076" s="102">
        <v>1074</v>
      </c>
      <c r="B1076" s="39" t="str">
        <f ca="1">IF(IMPORT[[#This Row],[C]]&lt;1,"",ROW()-2)</f>
        <v/>
      </c>
      <c r="C1076" s="57" t="s">
        <v>4268</v>
      </c>
      <c r="D1076" s="31" t="s">
        <v>2998</v>
      </c>
      <c r="E1076" s="31">
        <v>96</v>
      </c>
      <c r="F1076" s="39">
        <f ca="1">IMPORT[TT]</f>
        <v>0</v>
      </c>
      <c r="G1076" s="31"/>
      <c r="H1076" s="31" t="s">
        <v>4299</v>
      </c>
      <c r="I1076" s="40">
        <v>0</v>
      </c>
      <c r="J1076" s="31"/>
      <c r="K1076" s="39" t="str">
        <f>IF(IMPORT[[#This Row],[b1]]="","",IMPORT[[#This Row],[b1]]-IMPORT[[#This Row],[a1]])</f>
        <v/>
      </c>
      <c r="L1076" s="40">
        <f ca="1">SUM(INDIRECT(IMPORT_VAR[TABLENAME]&amp;"[@a"&amp;$1:$1-1&amp;"]"),INDIRECT(IMPORT_VAR[TABLENAME]&amp;"[@c"&amp;$1:$1-1&amp;"]"))</f>
        <v>0</v>
      </c>
      <c r="M1076" s="31"/>
      <c r="N1076" s="39" t="str">
        <f>IF(IMPORT[[#This Row],[b2]]="","",IMPORT[[#This Row],[b2]]-IMPORT[[#This Row],[a2]])</f>
        <v/>
      </c>
      <c r="O1076" s="40">
        <f ca="1">SUM(INDIRECT(IMPORT_VAR[TABLENAME]&amp;"[@a"&amp;$1:$1-1&amp;"]"),INDIRECT(IMPORT_VAR[TABLENAME]&amp;"[@c"&amp;$1:$1-1&amp;"]"))</f>
        <v>0</v>
      </c>
      <c r="P1076" s="33"/>
      <c r="Q1076" s="41" t="str">
        <f>IF(IMPORT[[#This Row],[b3]]="","",IMPORT[[#This Row],[b3]]-IMPORT[[#This Row],[a3]])</f>
        <v/>
      </c>
      <c r="R1076" s="40">
        <f ca="1">SUM(INDIRECT(IMPORT_VAR[TABLENAME]&amp;"[@a"&amp;$1:$1-1&amp;"]"),INDIRECT(IMPORT_VAR[TABLENAME]&amp;"[@c"&amp;$1:$1-1&amp;"]"))</f>
        <v>0</v>
      </c>
      <c r="S1076" s="33"/>
      <c r="T1076" s="41" t="str">
        <f>IF(IMPORT[[#This Row],[b4]]="","",IMPORT[[#This Row],[b4]]-IMPORT[[#This Row],[a4]])</f>
        <v/>
      </c>
      <c r="U1076" s="40">
        <f ca="1">SUM(INDIRECT(IMPORT_VAR[TABLENAME]&amp;"[@a"&amp;$1:$1-1&amp;"]"),INDIRECT(IMPORT_VAR[TABLENAME]&amp;"[@c"&amp;$1:$1-1&amp;"]"))</f>
        <v>0</v>
      </c>
      <c r="V1076" s="41"/>
      <c r="W1076" s="31"/>
      <c r="X1076" s="54" t="str">
        <f>IF(IMPORT[[#This Row],[b5]]="","",IMPORT[[#This Row],[b5]]-IMPORT[[#This Row],[a5]])</f>
        <v/>
      </c>
      <c r="Y1076" s="50">
        <f ca="1">SUM(INDIRECT(IMPORT_VAR[TABLENAME]&amp;"[@a"&amp;$1:$1-1&amp;"]"),INDIRECT(IMPORT_VAR[TABLENAME]&amp;"[@c"&amp;$1:$1-1&amp;"]"))</f>
        <v>0</v>
      </c>
      <c r="Z1076" s="51" t="s">
        <v>5707</v>
      </c>
      <c r="AA1076" s="51" t="s">
        <v>4268</v>
      </c>
      <c r="AB1076" s="51"/>
      <c r="AC1076" s="51" t="str">
        <f>CONCATENATE(IMPORT[[#This Row],[1]]," ",IMPORT[[#This Row],[2]],IF(IMPORT[[#This Row],[3]]="","",CONCATENATE(" ",IMPORT[[#This Row],[3]])))</f>
        <v>Pensil Case BH-266</v>
      </c>
      <c r="AD1076" s="51" t="str">
        <f>CONCATENATE("Import ",IMPORT[[#This Row],[Ket]])</f>
        <v>Import D6</v>
      </c>
      <c r="AE1076" s="52">
        <v>96</v>
      </c>
      <c r="AF1076" s="52" t="s">
        <v>5118</v>
      </c>
      <c r="AG1076" s="52" t="s">
        <v>5780</v>
      </c>
      <c r="AH1076" s="52">
        <f ca="1">IMPORT[[#This Row],[C]]</f>
        <v>0</v>
      </c>
      <c r="AI1076" s="126" t="str">
        <f>CONCATENATE(IMPORT[[#This Row],[6]]," ",IMPORT[[#This Row],[7]])</f>
        <v>96 PCS</v>
      </c>
    </row>
    <row r="1077" spans="1:35">
      <c r="A1077" s="102">
        <v>1075</v>
      </c>
      <c r="B1077" s="39" t="str">
        <f ca="1">IF(IMPORT[[#This Row],[C]]&lt;1,"",ROW()-2)</f>
        <v/>
      </c>
      <c r="C1077" s="57" t="s">
        <v>4267</v>
      </c>
      <c r="D1077" s="31" t="s">
        <v>2998</v>
      </c>
      <c r="E1077" s="31">
        <v>120</v>
      </c>
      <c r="F1077" s="39">
        <f ca="1">IMPORT[TT]</f>
        <v>0</v>
      </c>
      <c r="G1077" s="31"/>
      <c r="H1077" s="31" t="s">
        <v>4299</v>
      </c>
      <c r="I1077" s="40">
        <v>0</v>
      </c>
      <c r="J1077" s="31"/>
      <c r="K1077" s="39" t="str">
        <f>IF(IMPORT[[#This Row],[b1]]="","",IMPORT[[#This Row],[b1]]-IMPORT[[#This Row],[a1]])</f>
        <v/>
      </c>
      <c r="L1077" s="40">
        <f ca="1">SUM(INDIRECT(IMPORT_VAR[TABLENAME]&amp;"[@a"&amp;$1:$1-1&amp;"]"),INDIRECT(IMPORT_VAR[TABLENAME]&amp;"[@c"&amp;$1:$1-1&amp;"]"))</f>
        <v>0</v>
      </c>
      <c r="M1077" s="31"/>
      <c r="N1077" s="39" t="str">
        <f>IF(IMPORT[[#This Row],[b2]]="","",IMPORT[[#This Row],[b2]]-IMPORT[[#This Row],[a2]])</f>
        <v/>
      </c>
      <c r="O1077" s="40">
        <f ca="1">SUM(INDIRECT(IMPORT_VAR[TABLENAME]&amp;"[@a"&amp;$1:$1-1&amp;"]"),INDIRECT(IMPORT_VAR[TABLENAME]&amp;"[@c"&amp;$1:$1-1&amp;"]"))</f>
        <v>0</v>
      </c>
      <c r="P1077" s="33"/>
      <c r="Q1077" s="41" t="str">
        <f>IF(IMPORT[[#This Row],[b3]]="","",IMPORT[[#This Row],[b3]]-IMPORT[[#This Row],[a3]])</f>
        <v/>
      </c>
      <c r="R1077" s="40">
        <f ca="1">SUM(INDIRECT(IMPORT_VAR[TABLENAME]&amp;"[@a"&amp;$1:$1-1&amp;"]"),INDIRECT(IMPORT_VAR[TABLENAME]&amp;"[@c"&amp;$1:$1-1&amp;"]"))</f>
        <v>0</v>
      </c>
      <c r="S1077" s="33"/>
      <c r="T1077" s="41" t="str">
        <f>IF(IMPORT[[#This Row],[b4]]="","",IMPORT[[#This Row],[b4]]-IMPORT[[#This Row],[a4]])</f>
        <v/>
      </c>
      <c r="U1077" s="40">
        <f ca="1">SUM(INDIRECT(IMPORT_VAR[TABLENAME]&amp;"[@a"&amp;$1:$1-1&amp;"]"),INDIRECT(IMPORT_VAR[TABLENAME]&amp;"[@c"&amp;$1:$1-1&amp;"]"))</f>
        <v>0</v>
      </c>
      <c r="V1077" s="41"/>
      <c r="W1077" s="31"/>
      <c r="X1077" s="54" t="str">
        <f>IF(IMPORT[[#This Row],[b5]]="","",IMPORT[[#This Row],[b5]]-IMPORT[[#This Row],[a5]])</f>
        <v/>
      </c>
      <c r="Y1077" s="50">
        <f ca="1">SUM(INDIRECT(IMPORT_VAR[TABLENAME]&amp;"[@a"&amp;$1:$1-1&amp;"]"),INDIRECT(IMPORT_VAR[TABLENAME]&amp;"[@c"&amp;$1:$1-1&amp;"]"))</f>
        <v>0</v>
      </c>
      <c r="Z1077" s="51" t="s">
        <v>5707</v>
      </c>
      <c r="AA1077" s="51" t="s">
        <v>4267</v>
      </c>
      <c r="AB1077" s="51"/>
      <c r="AC1077" s="51" t="str">
        <f>CONCATENATE(IMPORT[[#This Row],[1]]," ",IMPORT[[#This Row],[2]],IF(IMPORT[[#This Row],[3]]="","",CONCATENATE(" ",IMPORT[[#This Row],[3]])))</f>
        <v>Pensil Case BH-265</v>
      </c>
      <c r="AD1077" s="51" t="str">
        <f>CONCATENATE("Import ",IMPORT[[#This Row],[Ket]])</f>
        <v>Import D6</v>
      </c>
      <c r="AE1077" s="52">
        <v>120</v>
      </c>
      <c r="AF1077" s="52" t="s">
        <v>5118</v>
      </c>
      <c r="AG1077" s="52" t="s">
        <v>5780</v>
      </c>
      <c r="AH1077" s="52">
        <f ca="1">IMPORT[[#This Row],[C]]</f>
        <v>0</v>
      </c>
      <c r="AI1077" s="126" t="str">
        <f>CONCATENATE(IMPORT[[#This Row],[6]]," ",IMPORT[[#This Row],[7]])</f>
        <v>120 PCS</v>
      </c>
    </row>
    <row r="1078" spans="1:35">
      <c r="A1078" s="102">
        <v>1076</v>
      </c>
      <c r="B1078" s="31" t="str">
        <f ca="1">IF(IMPORT[[#This Row],[C]]&lt;1,"",ROW()-2)</f>
        <v/>
      </c>
      <c r="C1078" s="57" t="s">
        <v>2898</v>
      </c>
      <c r="D1078" s="31" t="s">
        <v>2896</v>
      </c>
      <c r="E1078" s="31">
        <v>960</v>
      </c>
      <c r="F1078" s="31">
        <f ca="1">IMPORT[TT]</f>
        <v>0</v>
      </c>
      <c r="G1078" s="31"/>
      <c r="H1078" s="31">
        <v>2019</v>
      </c>
      <c r="I1078" s="32">
        <v>0</v>
      </c>
      <c r="J1078" s="31"/>
      <c r="K1078" s="31" t="str">
        <f>IF(IMPORT[[#This Row],[b1]]="","",IMPORT[[#This Row],[b1]]-IMPORT[[#This Row],[a1]])</f>
        <v/>
      </c>
      <c r="L1078" s="32">
        <f ca="1">SUM(INDIRECT(IMPORT_VAR[TABLENAME]&amp;"[@a"&amp;$1:$1-1&amp;"]"),INDIRECT(IMPORT_VAR[TABLENAME]&amp;"[@c"&amp;$1:$1-1&amp;"]"))</f>
        <v>0</v>
      </c>
      <c r="M1078" s="31"/>
      <c r="N1078" s="31" t="str">
        <f>IF(IMPORT[[#This Row],[b2]]="","",IMPORT[[#This Row],[b2]]-IMPORT[[#This Row],[a2]])</f>
        <v/>
      </c>
      <c r="O1078" s="32">
        <f ca="1">SUM(INDIRECT(IMPORT_VAR[TABLENAME]&amp;"[@a"&amp;$1:$1-1&amp;"]"),INDIRECT(IMPORT_VAR[TABLENAME]&amp;"[@c"&amp;$1:$1-1&amp;"]"))</f>
        <v>0</v>
      </c>
      <c r="P1078" s="33"/>
      <c r="Q1078" s="33" t="str">
        <f>IF(IMPORT[[#This Row],[b3]]="","",IMPORT[[#This Row],[b3]]-IMPORT[[#This Row],[a3]])</f>
        <v/>
      </c>
      <c r="R1078" s="32">
        <f ca="1">SUM(INDIRECT(IMPORT_VAR[TABLENAME]&amp;"[@a"&amp;$1:$1-1&amp;"]"),INDIRECT(IMPORT_VAR[TABLENAME]&amp;"[@c"&amp;$1:$1-1&amp;"]"))</f>
        <v>0</v>
      </c>
      <c r="S1078" s="33"/>
      <c r="T1078" s="33" t="str">
        <f>IF(IMPORT[[#This Row],[b4]]="","",IMPORT[[#This Row],[b4]]-IMPORT[[#This Row],[a4]])</f>
        <v/>
      </c>
      <c r="U1078" s="32">
        <f ca="1">SUM(INDIRECT(IMPORT_VAR[TABLENAME]&amp;"[@a"&amp;$1:$1-1&amp;"]"),INDIRECT(IMPORT_VAR[TABLENAME]&amp;"[@c"&amp;$1:$1-1&amp;"]"))</f>
        <v>0</v>
      </c>
      <c r="V1078" s="33"/>
      <c r="W1078" s="31"/>
      <c r="X1078" s="56" t="str">
        <f>IF(IMPORT[[#This Row],[b5]]="","",IMPORT[[#This Row],[b5]]-IMPORT[[#This Row],[a5]])</f>
        <v/>
      </c>
      <c r="Y1078" s="49">
        <f ca="1">SUM(INDIRECT(IMPORT_VAR[TABLENAME]&amp;"[@a"&amp;$1:$1-1&amp;"]"),INDIRECT(IMPORT_VAR[TABLENAME]&amp;"[@c"&amp;$1:$1-1&amp;"]"))</f>
        <v>0</v>
      </c>
      <c r="Z1078" s="51" t="s">
        <v>2896</v>
      </c>
      <c r="AA1078" s="51" t="s">
        <v>2898</v>
      </c>
      <c r="AB1078" s="51"/>
      <c r="AC1078" s="51" t="str">
        <f>CONCATENATE(IMPORT[[#This Row],[1]]," ",IMPORT[[#This Row],[2]],IF(IMPORT[[#This Row],[3]]="","",CONCATENATE(" ",IMPORT[[#This Row],[3]])))</f>
        <v>File 532-B5</v>
      </c>
      <c r="AD1078" s="51" t="str">
        <f>CONCATENATE("Import ",IMPORT[[#This Row],[Ket]])</f>
        <v>Import 2019</v>
      </c>
      <c r="AE1078" s="52">
        <v>960</v>
      </c>
      <c r="AF1078" s="52" t="s">
        <v>5118</v>
      </c>
      <c r="AG1078" s="52" t="s">
        <v>5780</v>
      </c>
      <c r="AH1078" s="52">
        <f ca="1">IMPORT[[#This Row],[C]]</f>
        <v>0</v>
      </c>
      <c r="AI1078" s="126" t="str">
        <f>CONCATENATE(IMPORT[[#This Row],[6]]," ",IMPORT[[#This Row],[7]])</f>
        <v>960 PCS</v>
      </c>
    </row>
    <row r="1079" spans="1:35">
      <c r="A1079" s="102">
        <v>1077</v>
      </c>
      <c r="B1079" s="31" t="str">
        <f ca="1">IF(IMPORT[[#This Row],[C]]&lt;1,"",ROW()-2)</f>
        <v/>
      </c>
      <c r="C1079" s="57" t="s">
        <v>2829</v>
      </c>
      <c r="D1079" s="31" t="s">
        <v>2831</v>
      </c>
      <c r="E1079" s="31">
        <v>6000</v>
      </c>
      <c r="F1079" s="31">
        <f ca="1">IMPORT[TT]</f>
        <v>0</v>
      </c>
      <c r="G1079" s="31"/>
      <c r="H1079" s="34" t="s">
        <v>3300</v>
      </c>
      <c r="I1079" s="32">
        <v>0</v>
      </c>
      <c r="J1079" s="31"/>
      <c r="K1079" s="31" t="str">
        <f>IF(IMPORT[[#This Row],[b1]]="","",IMPORT[[#This Row],[b1]]-IMPORT[[#This Row],[a1]])</f>
        <v/>
      </c>
      <c r="L1079" s="32">
        <f ca="1">SUM(INDIRECT(IMPORT_VAR[TABLENAME]&amp;"[@a"&amp;$1:$1-1&amp;"]"),INDIRECT(IMPORT_VAR[TABLENAME]&amp;"[@c"&amp;$1:$1-1&amp;"]"))</f>
        <v>0</v>
      </c>
      <c r="M1079" s="31"/>
      <c r="N1079" s="31" t="str">
        <f>IF(IMPORT[[#This Row],[b2]]="","",IMPORT[[#This Row],[b2]]-IMPORT[[#This Row],[a2]])</f>
        <v/>
      </c>
      <c r="O1079" s="32">
        <f ca="1">SUM(INDIRECT(IMPORT_VAR[TABLENAME]&amp;"[@a"&amp;$1:$1-1&amp;"]"),INDIRECT(IMPORT_VAR[TABLENAME]&amp;"[@c"&amp;$1:$1-1&amp;"]"))</f>
        <v>0</v>
      </c>
      <c r="P1079" s="33"/>
      <c r="Q1079" s="33" t="str">
        <f>IF(IMPORT[[#This Row],[b3]]="","",IMPORT[[#This Row],[b3]]-IMPORT[[#This Row],[a3]])</f>
        <v/>
      </c>
      <c r="R1079" s="32">
        <f ca="1">SUM(INDIRECT(IMPORT_VAR[TABLENAME]&amp;"[@a"&amp;$1:$1-1&amp;"]"),INDIRECT(IMPORT_VAR[TABLENAME]&amp;"[@c"&amp;$1:$1-1&amp;"]"))</f>
        <v>0</v>
      </c>
      <c r="S1079" s="33"/>
      <c r="T1079" s="33" t="str">
        <f>IF(IMPORT[[#This Row],[b4]]="","",IMPORT[[#This Row],[b4]]-IMPORT[[#This Row],[a4]])</f>
        <v/>
      </c>
      <c r="U1079" s="32">
        <f ca="1">SUM(INDIRECT(IMPORT_VAR[TABLENAME]&amp;"[@a"&amp;$1:$1-1&amp;"]"),INDIRECT(IMPORT_VAR[TABLENAME]&amp;"[@c"&amp;$1:$1-1&amp;"]"))</f>
        <v>0</v>
      </c>
      <c r="V1079" s="33"/>
      <c r="W1079" s="31"/>
      <c r="X1079" s="56" t="str">
        <f>IF(IMPORT[[#This Row],[b5]]="","",IMPORT[[#This Row],[b5]]-IMPORT[[#This Row],[a5]])</f>
        <v/>
      </c>
      <c r="Y1079" s="49">
        <f ca="1">SUM(INDIRECT(IMPORT_VAR[TABLENAME]&amp;"[@a"&amp;$1:$1-1&amp;"]"),INDIRECT(IMPORT_VAR[TABLENAME]&amp;"[@c"&amp;$1:$1-1&amp;"]"))</f>
        <v>0</v>
      </c>
      <c r="Z1079" s="51" t="s">
        <v>4102</v>
      </c>
      <c r="AA1079" s="51" t="s">
        <v>2829</v>
      </c>
      <c r="AB1079" s="51"/>
      <c r="AC1079" s="51" t="str">
        <f>CONCATENATE(IMPORT[[#This Row],[1]]," ",IMPORT[[#This Row],[2]],IF(IMPORT[[#This Row],[3]]="","",CONCATENATE(" ",IMPORT[[#This Row],[3]])))</f>
        <v>Id Card B1</v>
      </c>
      <c r="AD1079" s="51" t="str">
        <f>CONCATENATE("Import ",IMPORT[[#This Row],[Ket]])</f>
        <v>Import C4</v>
      </c>
      <c r="AE1079" s="52">
        <v>6000</v>
      </c>
      <c r="AF1079" s="52" t="s">
        <v>5118</v>
      </c>
      <c r="AG1079" s="52" t="s">
        <v>5780</v>
      </c>
      <c r="AH1079" s="52">
        <f ca="1">IMPORT[[#This Row],[C]]</f>
        <v>0</v>
      </c>
      <c r="AI1079" s="126" t="str">
        <f>CONCATENATE(IMPORT[[#This Row],[6]]," ",IMPORT[[#This Row],[7]])</f>
        <v>6000 PCS</v>
      </c>
    </row>
    <row r="1080" spans="1:35">
      <c r="A1080" s="102">
        <v>1078</v>
      </c>
      <c r="B1080" s="31" t="str">
        <f ca="1">IF(IMPORT[[#This Row],[C]]&lt;1,"",ROW()-2)</f>
        <v/>
      </c>
      <c r="C1080" s="57" t="s">
        <v>3375</v>
      </c>
      <c r="D1080" s="31" t="s">
        <v>2994</v>
      </c>
      <c r="E1080" s="31">
        <v>96</v>
      </c>
      <c r="F1080" s="31">
        <f ca="1">IMPORT[TT]</f>
        <v>0</v>
      </c>
      <c r="G1080" s="31"/>
      <c r="H1080" s="34" t="s">
        <v>3301</v>
      </c>
      <c r="I1080" s="32">
        <v>0</v>
      </c>
      <c r="J1080" s="31"/>
      <c r="K1080" s="31" t="str">
        <f>IF(IMPORT[[#This Row],[b1]]="","",IMPORT[[#This Row],[b1]]-IMPORT[[#This Row],[a1]])</f>
        <v/>
      </c>
      <c r="L1080" s="32">
        <f ca="1">SUM(INDIRECT(IMPORT_VAR[TABLENAME]&amp;"[@a"&amp;$1:$1-1&amp;"]"),INDIRECT(IMPORT_VAR[TABLENAME]&amp;"[@c"&amp;$1:$1-1&amp;"]"))</f>
        <v>0</v>
      </c>
      <c r="M1080" s="31"/>
      <c r="N1080" s="31" t="str">
        <f>IF(IMPORT[[#This Row],[b2]]="","",IMPORT[[#This Row],[b2]]-IMPORT[[#This Row],[a2]])</f>
        <v/>
      </c>
      <c r="O1080" s="32">
        <f ca="1">SUM(INDIRECT(IMPORT_VAR[TABLENAME]&amp;"[@a"&amp;$1:$1-1&amp;"]"),INDIRECT(IMPORT_VAR[TABLENAME]&amp;"[@c"&amp;$1:$1-1&amp;"]"))</f>
        <v>0</v>
      </c>
      <c r="P1080" s="33"/>
      <c r="Q1080" s="33" t="str">
        <f>IF(IMPORT[[#This Row],[b3]]="","",IMPORT[[#This Row],[b3]]-IMPORT[[#This Row],[a3]])</f>
        <v/>
      </c>
      <c r="R1080" s="32">
        <f ca="1">SUM(INDIRECT(IMPORT_VAR[TABLENAME]&amp;"[@a"&amp;$1:$1-1&amp;"]"),INDIRECT(IMPORT_VAR[TABLENAME]&amp;"[@c"&amp;$1:$1-1&amp;"]"))</f>
        <v>0</v>
      </c>
      <c r="S1080" s="33"/>
      <c r="T1080" s="33" t="str">
        <f>IF(IMPORT[[#This Row],[b4]]="","",IMPORT[[#This Row],[b4]]-IMPORT[[#This Row],[a4]])</f>
        <v/>
      </c>
      <c r="U1080" s="32">
        <f ca="1">SUM(INDIRECT(IMPORT_VAR[TABLENAME]&amp;"[@a"&amp;$1:$1-1&amp;"]"),INDIRECT(IMPORT_VAR[TABLENAME]&amp;"[@c"&amp;$1:$1-1&amp;"]"))</f>
        <v>0</v>
      </c>
      <c r="V1080" s="33"/>
      <c r="W1080" s="31"/>
      <c r="X1080" s="56" t="str">
        <f>IF(IMPORT[[#This Row],[b5]]="","",IMPORT[[#This Row],[b5]]-IMPORT[[#This Row],[a5]])</f>
        <v/>
      </c>
      <c r="Y1080" s="49">
        <f ca="1">SUM(INDIRECT(IMPORT_VAR[TABLENAME]&amp;"[@a"&amp;$1:$1-1&amp;"]"),INDIRECT(IMPORT_VAR[TABLENAME]&amp;"[@c"&amp;$1:$1-1&amp;"]"))</f>
        <v>0</v>
      </c>
      <c r="Z1080" s="51" t="s">
        <v>5715</v>
      </c>
      <c r="AA1080" s="51" t="s">
        <v>5732</v>
      </c>
      <c r="AB1080" s="51" t="s">
        <v>5742</v>
      </c>
      <c r="AC1080" s="51" t="str">
        <f>CONCATENATE(IMPORT[[#This Row],[1]]," ",IMPORT[[#This Row],[2]],IF(IMPORT[[#This Row],[3]]="","",CONCATENATE(" ",IMPORT[[#This Row],[3]])))</f>
        <v>NoteBook B0193 (A5）</v>
      </c>
      <c r="AD1080" s="51" t="str">
        <f>CONCATENATE("Import ",IMPORT[[#This Row],[Ket]])</f>
        <v>Import C5</v>
      </c>
      <c r="AE1080" s="52">
        <v>96</v>
      </c>
      <c r="AF1080" s="52" t="s">
        <v>5118</v>
      </c>
      <c r="AG1080" s="52" t="s">
        <v>5780</v>
      </c>
      <c r="AH1080" s="52">
        <f ca="1">IMPORT[[#This Row],[C]]</f>
        <v>0</v>
      </c>
      <c r="AI1080" s="126" t="str">
        <f>CONCATENATE(IMPORT[[#This Row],[6]]," ",IMPORT[[#This Row],[7]])</f>
        <v>96 PCS</v>
      </c>
    </row>
    <row r="1081" spans="1:35">
      <c r="A1081" s="102">
        <v>1079</v>
      </c>
      <c r="B1081" s="31" t="str">
        <f ca="1">IF(IMPORT[[#This Row],[C]]&lt;1,"",ROW()-2)</f>
        <v/>
      </c>
      <c r="C1081" s="57">
        <v>9022</v>
      </c>
      <c r="D1081" s="31" t="s">
        <v>2819</v>
      </c>
      <c r="E1081" s="31">
        <v>192</v>
      </c>
      <c r="F1081" s="31">
        <f ca="1">IMPORT[TT]</f>
        <v>0</v>
      </c>
      <c r="G1081" s="31"/>
      <c r="H1081" s="34" t="s">
        <v>3809</v>
      </c>
      <c r="I1081" s="32">
        <v>0</v>
      </c>
      <c r="J1081" s="31"/>
      <c r="K1081" s="31" t="str">
        <f>IF(IMPORT[[#This Row],[b1]]="","",IMPORT[[#This Row],[b1]]-IMPORT[[#This Row],[a1]])</f>
        <v/>
      </c>
      <c r="L1081" s="32">
        <f ca="1">SUM(INDIRECT(IMPORT_VAR[TABLENAME]&amp;"[@a"&amp;$1:$1-1&amp;"]"),INDIRECT(IMPORT_VAR[TABLENAME]&amp;"[@c"&amp;$1:$1-1&amp;"]"))</f>
        <v>0</v>
      </c>
      <c r="M1081" s="31"/>
      <c r="N1081" s="31" t="str">
        <f>IF(IMPORT[[#This Row],[b2]]="","",IMPORT[[#This Row],[b2]]-IMPORT[[#This Row],[a2]])</f>
        <v/>
      </c>
      <c r="O1081" s="32">
        <f ca="1">SUM(INDIRECT(IMPORT_VAR[TABLENAME]&amp;"[@a"&amp;$1:$1-1&amp;"]"),INDIRECT(IMPORT_VAR[TABLENAME]&amp;"[@c"&amp;$1:$1-1&amp;"]"))</f>
        <v>0</v>
      </c>
      <c r="P1081" s="33"/>
      <c r="Q1081" s="33" t="str">
        <f>IF(IMPORT[[#This Row],[b3]]="","",IMPORT[[#This Row],[b3]]-IMPORT[[#This Row],[a3]])</f>
        <v/>
      </c>
      <c r="R1081" s="32">
        <f ca="1">SUM(INDIRECT(IMPORT_VAR[TABLENAME]&amp;"[@a"&amp;$1:$1-1&amp;"]"),INDIRECT(IMPORT_VAR[TABLENAME]&amp;"[@c"&amp;$1:$1-1&amp;"]"))</f>
        <v>0</v>
      </c>
      <c r="S1081" s="33"/>
      <c r="T1081" s="33" t="str">
        <f>IF(IMPORT[[#This Row],[b4]]="","",IMPORT[[#This Row],[b4]]-IMPORT[[#This Row],[a4]])</f>
        <v/>
      </c>
      <c r="U1081" s="32">
        <f ca="1">SUM(INDIRECT(IMPORT_VAR[TABLENAME]&amp;"[@a"&amp;$1:$1-1&amp;"]"),INDIRECT(IMPORT_VAR[TABLENAME]&amp;"[@c"&amp;$1:$1-1&amp;"]"))</f>
        <v>0</v>
      </c>
      <c r="V1081" s="33"/>
      <c r="W1081" s="31"/>
      <c r="X1081" s="56" t="str">
        <f>IF(IMPORT[[#This Row],[b5]]="","",IMPORT[[#This Row],[b5]]-IMPORT[[#This Row],[a5]])</f>
        <v/>
      </c>
      <c r="Y1081" s="49">
        <f ca="1">SUM(INDIRECT(IMPORT_VAR[TABLENAME]&amp;"[@a"&amp;$1:$1-1&amp;"]"),INDIRECT(IMPORT_VAR[TABLENAME]&amp;"[@c"&amp;$1:$1-1&amp;"]"))</f>
        <v>0</v>
      </c>
      <c r="Z1081" s="51" t="s">
        <v>5695</v>
      </c>
      <c r="AA1081" s="51">
        <v>9022</v>
      </c>
      <c r="AB1081" s="51"/>
      <c r="AC1081" s="51" t="str">
        <f>CONCATENATE(IMPORT[[#This Row],[1]]," ",IMPORT[[#This Row],[2]],IF(IMPORT[[#This Row],[3]]="","",CONCATENATE(" ",IMPORT[[#This Row],[3]])))</f>
        <v>Asahan 9022</v>
      </c>
      <c r="AD1081" s="51" t="str">
        <f>CONCATENATE("Import ",IMPORT[[#This Row],[Ket]])</f>
        <v>Import C7</v>
      </c>
      <c r="AE1081" s="52">
        <v>192</v>
      </c>
      <c r="AF1081" s="52" t="s">
        <v>5118</v>
      </c>
      <c r="AG1081" s="52" t="s">
        <v>5780</v>
      </c>
      <c r="AH1081" s="52">
        <f ca="1">IMPORT[[#This Row],[C]]</f>
        <v>0</v>
      </c>
      <c r="AI1081" s="126" t="str">
        <f>CONCATENATE(IMPORT[[#This Row],[6]]," ",IMPORT[[#This Row],[7]])</f>
        <v>192 PCS</v>
      </c>
    </row>
    <row r="1082" spans="1:35">
      <c r="A1082" s="102">
        <v>1080</v>
      </c>
      <c r="B1082" s="39" t="str">
        <f ca="1">IF(IMPORT[[#This Row],[C]]&lt;1,"",ROW()-2)</f>
        <v/>
      </c>
      <c r="C1082" s="57" t="s">
        <v>3893</v>
      </c>
      <c r="D1082" s="31" t="s">
        <v>3243</v>
      </c>
      <c r="E1082" s="31">
        <v>576</v>
      </c>
      <c r="F1082" s="39">
        <f ca="1">IMPORT[TT]</f>
        <v>0</v>
      </c>
      <c r="G1082" s="31"/>
      <c r="H1082" s="31" t="s">
        <v>4087</v>
      </c>
      <c r="I1082" s="40">
        <v>0</v>
      </c>
      <c r="J1082" s="31"/>
      <c r="K1082" s="39" t="str">
        <f>IF(IMPORT[[#This Row],[b1]]="","",IMPORT[[#This Row],[b1]]-IMPORT[[#This Row],[a1]])</f>
        <v/>
      </c>
      <c r="L1082" s="40">
        <f ca="1">SUM(INDIRECT(IMPORT_VAR[TABLENAME]&amp;"[@a"&amp;$1:$1-1&amp;"]"),INDIRECT(IMPORT_VAR[TABLENAME]&amp;"[@c"&amp;$1:$1-1&amp;"]"))</f>
        <v>0</v>
      </c>
      <c r="M1082" s="31"/>
      <c r="N1082" s="39" t="str">
        <f>IF(IMPORT[[#This Row],[b2]]="","",IMPORT[[#This Row],[b2]]-IMPORT[[#This Row],[a2]])</f>
        <v/>
      </c>
      <c r="O1082" s="40">
        <f ca="1">SUM(INDIRECT(IMPORT_VAR[TABLENAME]&amp;"[@a"&amp;$1:$1-1&amp;"]"),INDIRECT(IMPORT_VAR[TABLENAME]&amp;"[@c"&amp;$1:$1-1&amp;"]"))</f>
        <v>0</v>
      </c>
      <c r="P1082" s="33"/>
      <c r="Q1082" s="41" t="str">
        <f>IF(IMPORT[[#This Row],[b3]]="","",IMPORT[[#This Row],[b3]]-IMPORT[[#This Row],[a3]])</f>
        <v/>
      </c>
      <c r="R1082" s="40">
        <f ca="1">SUM(INDIRECT(IMPORT_VAR[TABLENAME]&amp;"[@a"&amp;$1:$1-1&amp;"]"),INDIRECT(IMPORT_VAR[TABLENAME]&amp;"[@c"&amp;$1:$1-1&amp;"]"))</f>
        <v>0</v>
      </c>
      <c r="S1082" s="33"/>
      <c r="T1082" s="41" t="str">
        <f>IF(IMPORT[[#This Row],[b4]]="","",IMPORT[[#This Row],[b4]]-IMPORT[[#This Row],[a4]])</f>
        <v/>
      </c>
      <c r="U1082" s="40">
        <f ca="1">SUM(INDIRECT(IMPORT_VAR[TABLENAME]&amp;"[@a"&amp;$1:$1-1&amp;"]"),INDIRECT(IMPORT_VAR[TABLENAME]&amp;"[@c"&amp;$1:$1-1&amp;"]"))</f>
        <v>0</v>
      </c>
      <c r="V1082" s="41"/>
      <c r="W1082" s="31"/>
      <c r="X1082" s="54" t="str">
        <f>IF(IMPORT[[#This Row],[b5]]="","",IMPORT[[#This Row],[b5]]-IMPORT[[#This Row],[a5]])</f>
        <v/>
      </c>
      <c r="Y1082" s="50">
        <f ca="1">SUM(INDIRECT(IMPORT_VAR[TABLENAME]&amp;"[@a"&amp;$1:$1-1&amp;"]"),INDIRECT(IMPORT_VAR[TABLENAME]&amp;"[@c"&amp;$1:$1-1&amp;"]"))</f>
        <v>0</v>
      </c>
      <c r="Z1082" s="51" t="s">
        <v>5718</v>
      </c>
      <c r="AA1082" s="51" t="s">
        <v>3893</v>
      </c>
      <c r="AB1082" s="52"/>
      <c r="AC1082" s="52" t="str">
        <f>CONCATENATE(IMPORT[[#This Row],[1]]," ",IMPORT[[#This Row],[2]],IF(IMPORT[[#This Row],[3]]="","",CONCATENATE(" ",IMPORT[[#This Row],[3]])))</f>
        <v>Refill Gel GR-88</v>
      </c>
      <c r="AD1082" s="52" t="str">
        <f>CONCATENATE("Import ",IMPORT[[#This Row],[Ket]])</f>
        <v>Import D3</v>
      </c>
      <c r="AE1082" s="52">
        <v>576</v>
      </c>
      <c r="AF1082" s="52" t="s">
        <v>5118</v>
      </c>
      <c r="AG1082" s="52" t="s">
        <v>5780</v>
      </c>
      <c r="AH1082" s="52">
        <f ca="1">IMPORT[[#This Row],[C]]</f>
        <v>0</v>
      </c>
      <c r="AI1082" s="126" t="str">
        <f>CONCATENATE(IMPORT[[#This Row],[6]]," ",IMPORT[[#This Row],[7]])</f>
        <v>576 PCS</v>
      </c>
    </row>
    <row r="1083" spans="1:35">
      <c r="A1083" s="102">
        <v>1081</v>
      </c>
      <c r="B1083" s="31" t="str">
        <f ca="1">IF(IMPORT[[#This Row],[C]]&lt;1,"",ROW()-2)</f>
        <v/>
      </c>
      <c r="C1083" s="57">
        <v>8786</v>
      </c>
      <c r="D1083" s="31" t="s">
        <v>2955</v>
      </c>
      <c r="E1083" s="31">
        <v>1728</v>
      </c>
      <c r="F1083" s="31">
        <f ca="1">IMPORT[TT]</f>
        <v>0</v>
      </c>
      <c r="G1083" s="31"/>
      <c r="H1083" s="31">
        <v>2020</v>
      </c>
      <c r="I1083" s="32">
        <v>0</v>
      </c>
      <c r="J1083" s="31"/>
      <c r="K1083" s="31" t="str">
        <f>IF(IMPORT[[#This Row],[b1]]="","",IMPORT[[#This Row],[b1]]-IMPORT[[#This Row],[a1]])</f>
        <v/>
      </c>
      <c r="L1083" s="32">
        <f ca="1">SUM(INDIRECT(IMPORT_VAR[TABLENAME]&amp;"[@a"&amp;$1:$1-1&amp;"]"),INDIRECT(IMPORT_VAR[TABLENAME]&amp;"[@c"&amp;$1:$1-1&amp;"]"))</f>
        <v>0</v>
      </c>
      <c r="M1083" s="31"/>
      <c r="N1083" s="31" t="str">
        <f>IF(IMPORT[[#This Row],[b2]]="","",IMPORT[[#This Row],[b2]]-IMPORT[[#This Row],[a2]])</f>
        <v/>
      </c>
      <c r="O1083" s="32">
        <f ca="1">SUM(INDIRECT(IMPORT_VAR[TABLENAME]&amp;"[@a"&amp;$1:$1-1&amp;"]"),INDIRECT(IMPORT_VAR[TABLENAME]&amp;"[@c"&amp;$1:$1-1&amp;"]"))</f>
        <v>0</v>
      </c>
      <c r="P1083" s="33"/>
      <c r="Q1083" s="33" t="str">
        <f>IF(IMPORT[[#This Row],[b3]]="","",IMPORT[[#This Row],[b3]]-IMPORT[[#This Row],[a3]])</f>
        <v/>
      </c>
      <c r="R1083" s="32">
        <f ca="1">SUM(INDIRECT(IMPORT_VAR[TABLENAME]&amp;"[@a"&amp;$1:$1-1&amp;"]"),INDIRECT(IMPORT_VAR[TABLENAME]&amp;"[@c"&amp;$1:$1-1&amp;"]"))</f>
        <v>0</v>
      </c>
      <c r="S1083" s="33"/>
      <c r="T1083" s="33" t="str">
        <f>IF(IMPORT[[#This Row],[b4]]="","",IMPORT[[#This Row],[b4]]-IMPORT[[#This Row],[a4]])</f>
        <v/>
      </c>
      <c r="U1083" s="32">
        <f ca="1">SUM(INDIRECT(IMPORT_VAR[TABLENAME]&amp;"[@a"&amp;$1:$1-1&amp;"]"),INDIRECT(IMPORT_VAR[TABLENAME]&amp;"[@c"&amp;$1:$1-1&amp;"]"))</f>
        <v>0</v>
      </c>
      <c r="V1083" s="33"/>
      <c r="W1083" s="31"/>
      <c r="X1083" s="56" t="str">
        <f>IF(IMPORT[[#This Row],[b5]]="","",IMPORT[[#This Row],[b5]]-IMPORT[[#This Row],[a5]])</f>
        <v/>
      </c>
      <c r="Y1083" s="49">
        <f ca="1">SUM(INDIRECT(IMPORT_VAR[TABLENAME]&amp;"[@a"&amp;$1:$1-1&amp;"]"),INDIRECT(IMPORT_VAR[TABLENAME]&amp;"[@c"&amp;$1:$1-1&amp;"]"))</f>
        <v>0</v>
      </c>
      <c r="Z1083" s="51" t="s">
        <v>3286</v>
      </c>
      <c r="AA1083" s="51">
        <v>8786</v>
      </c>
      <c r="AB1083" s="51"/>
      <c r="AC1083" s="51" t="str">
        <f>CONCATENATE(IMPORT[[#This Row],[1]]," ",IMPORT[[#This Row],[2]],IF(IMPORT[[#This Row],[3]]="","",CONCATENATE(" ",IMPORT[[#This Row],[3]])))</f>
        <v>Gel Pen 8786</v>
      </c>
      <c r="AD1083" s="51" t="str">
        <f>CONCATENATE("Import ",IMPORT[[#This Row],[Ket]])</f>
        <v>Import 2020</v>
      </c>
      <c r="AE1083" s="52">
        <v>1728</v>
      </c>
      <c r="AF1083" s="52" t="s">
        <v>5118</v>
      </c>
      <c r="AG1083" s="52" t="s">
        <v>5780</v>
      </c>
      <c r="AH1083" s="52">
        <f ca="1">IMPORT[[#This Row],[C]]</f>
        <v>0</v>
      </c>
      <c r="AI1083" s="126" t="str">
        <f>CONCATENATE(IMPORT[[#This Row],[6]]," ",IMPORT[[#This Row],[7]])</f>
        <v>1728 PCS</v>
      </c>
    </row>
    <row r="1084" spans="1:35">
      <c r="A1084" s="102">
        <v>1082</v>
      </c>
      <c r="B1084" s="39" t="str">
        <f ca="1">IF(IMPORT[[#This Row],[C]]&lt;1,"",ROW()-2)</f>
        <v/>
      </c>
      <c r="C1084" s="57" t="s">
        <v>4118</v>
      </c>
      <c r="D1084" s="31" t="s">
        <v>2994</v>
      </c>
      <c r="E1084" s="31">
        <v>240</v>
      </c>
      <c r="F1084" s="39">
        <f ca="1">IMPORT[TT]</f>
        <v>0</v>
      </c>
      <c r="G1084" s="31"/>
      <c r="H1084" s="31" t="s">
        <v>4087</v>
      </c>
      <c r="I1084" s="40">
        <v>0</v>
      </c>
      <c r="J1084" s="31"/>
      <c r="K1084" s="39" t="str">
        <f>IF(IMPORT[[#This Row],[b1]]="","",IMPORT[[#This Row],[b1]]-IMPORT[[#This Row],[a1]])</f>
        <v/>
      </c>
      <c r="L1084" s="40">
        <f ca="1">SUM(INDIRECT(IMPORT_VAR[TABLENAME]&amp;"[@a"&amp;$1:$1-1&amp;"]"),INDIRECT(IMPORT_VAR[TABLENAME]&amp;"[@c"&amp;$1:$1-1&amp;"]"))</f>
        <v>0</v>
      </c>
      <c r="M1084" s="31"/>
      <c r="N1084" s="39" t="str">
        <f>IF(IMPORT[[#This Row],[b2]]="","",IMPORT[[#This Row],[b2]]-IMPORT[[#This Row],[a2]])</f>
        <v/>
      </c>
      <c r="O1084" s="40">
        <f ca="1">SUM(INDIRECT(IMPORT_VAR[TABLENAME]&amp;"[@a"&amp;$1:$1-1&amp;"]"),INDIRECT(IMPORT_VAR[TABLENAME]&amp;"[@c"&amp;$1:$1-1&amp;"]"))</f>
        <v>0</v>
      </c>
      <c r="P1084" s="33"/>
      <c r="Q1084" s="41" t="str">
        <f>IF(IMPORT[[#This Row],[b3]]="","",IMPORT[[#This Row],[b3]]-IMPORT[[#This Row],[a3]])</f>
        <v/>
      </c>
      <c r="R1084" s="40">
        <f ca="1">SUM(INDIRECT(IMPORT_VAR[TABLENAME]&amp;"[@a"&amp;$1:$1-1&amp;"]"),INDIRECT(IMPORT_VAR[TABLENAME]&amp;"[@c"&amp;$1:$1-1&amp;"]"))</f>
        <v>0</v>
      </c>
      <c r="S1084" s="33"/>
      <c r="T1084" s="41" t="str">
        <f>IF(IMPORT[[#This Row],[b4]]="","",IMPORT[[#This Row],[b4]]-IMPORT[[#This Row],[a4]])</f>
        <v/>
      </c>
      <c r="U1084" s="40">
        <f ca="1">SUM(INDIRECT(IMPORT_VAR[TABLENAME]&amp;"[@a"&amp;$1:$1-1&amp;"]"),INDIRECT(IMPORT_VAR[TABLENAME]&amp;"[@c"&amp;$1:$1-1&amp;"]"))</f>
        <v>0</v>
      </c>
      <c r="V1084" s="41"/>
      <c r="W1084" s="31"/>
      <c r="X1084" s="54" t="str">
        <f>IF(IMPORT[[#This Row],[b5]]="","",IMPORT[[#This Row],[b5]]-IMPORT[[#This Row],[a5]])</f>
        <v/>
      </c>
      <c r="Y1084" s="50">
        <f ca="1">SUM(INDIRECT(IMPORT_VAR[TABLENAME]&amp;"[@a"&amp;$1:$1-1&amp;"]"),INDIRECT(IMPORT_VAR[TABLENAME]&amp;"[@c"&amp;$1:$1-1&amp;"]"))</f>
        <v>0</v>
      </c>
      <c r="Z1084" s="51" t="s">
        <v>5715</v>
      </c>
      <c r="AA1084" s="51" t="s">
        <v>4118</v>
      </c>
      <c r="AB1084" s="51"/>
      <c r="AC1084" s="51" t="str">
        <f>CONCATENATE(IMPORT[[#This Row],[1]]," ",IMPORT[[#This Row],[2]],IF(IMPORT[[#This Row],[3]]="","",CONCATENATE(" ",IMPORT[[#This Row],[3]])))</f>
        <v>NoteBook 50100-72</v>
      </c>
      <c r="AD1084" s="51" t="str">
        <f>CONCATENATE("Import ",IMPORT[[#This Row],[Ket]])</f>
        <v>Import D3</v>
      </c>
      <c r="AE1084" s="52">
        <v>240</v>
      </c>
      <c r="AF1084" s="52" t="s">
        <v>5118</v>
      </c>
      <c r="AG1084" s="52" t="s">
        <v>5780</v>
      </c>
      <c r="AH1084" s="52">
        <f ca="1">IMPORT[[#This Row],[C]]</f>
        <v>0</v>
      </c>
      <c r="AI1084" s="126" t="str">
        <f>CONCATENATE(IMPORT[[#This Row],[6]]," ",IMPORT[[#This Row],[7]])</f>
        <v>240 PCS</v>
      </c>
    </row>
    <row r="1085" spans="1:35">
      <c r="A1085" s="102">
        <v>1083</v>
      </c>
      <c r="B1085" s="39" t="str">
        <f ca="1">IF(IMPORT[[#This Row],[C]]&lt;1,"",ROW()-2)</f>
        <v/>
      </c>
      <c r="C1085" s="57" t="s">
        <v>3891</v>
      </c>
      <c r="D1085" s="31" t="s">
        <v>3286</v>
      </c>
      <c r="E1085" s="31">
        <v>2304</v>
      </c>
      <c r="F1085" s="39">
        <f ca="1">IMPORT[TT]</f>
        <v>0</v>
      </c>
      <c r="G1085" s="31"/>
      <c r="H1085" s="31" t="s">
        <v>4241</v>
      </c>
      <c r="I1085" s="40">
        <v>0</v>
      </c>
      <c r="J1085" s="31"/>
      <c r="K1085" s="39" t="str">
        <f>IF(IMPORT[[#This Row],[b1]]="","",IMPORT[[#This Row],[b1]]-IMPORT[[#This Row],[a1]])</f>
        <v/>
      </c>
      <c r="L1085" s="40">
        <f ca="1">SUM(INDIRECT(IMPORT_VAR[TABLENAME]&amp;"[@a"&amp;$1:$1-1&amp;"]"),INDIRECT(IMPORT_VAR[TABLENAME]&amp;"[@c"&amp;$1:$1-1&amp;"]"))</f>
        <v>0</v>
      </c>
      <c r="M1085" s="31"/>
      <c r="N1085" s="39" t="str">
        <f>IF(IMPORT[[#This Row],[b2]]="","",IMPORT[[#This Row],[b2]]-IMPORT[[#This Row],[a2]])</f>
        <v/>
      </c>
      <c r="O1085" s="40">
        <f ca="1">SUM(INDIRECT(IMPORT_VAR[TABLENAME]&amp;"[@a"&amp;$1:$1-1&amp;"]"),INDIRECT(IMPORT_VAR[TABLENAME]&amp;"[@c"&amp;$1:$1-1&amp;"]"))</f>
        <v>0</v>
      </c>
      <c r="P1085" s="33"/>
      <c r="Q1085" s="41" t="str">
        <f>IF(IMPORT[[#This Row],[b3]]="","",IMPORT[[#This Row],[b3]]-IMPORT[[#This Row],[a3]])</f>
        <v/>
      </c>
      <c r="R1085" s="40">
        <f ca="1">SUM(INDIRECT(IMPORT_VAR[TABLENAME]&amp;"[@a"&amp;$1:$1-1&amp;"]"),INDIRECT(IMPORT_VAR[TABLENAME]&amp;"[@c"&amp;$1:$1-1&amp;"]"))</f>
        <v>0</v>
      </c>
      <c r="S1085" s="33"/>
      <c r="T1085" s="41" t="str">
        <f>IF(IMPORT[[#This Row],[b4]]="","",IMPORT[[#This Row],[b4]]-IMPORT[[#This Row],[a4]])</f>
        <v/>
      </c>
      <c r="U1085" s="40">
        <f ca="1">SUM(INDIRECT(IMPORT_VAR[TABLENAME]&amp;"[@a"&amp;$1:$1-1&amp;"]"),INDIRECT(IMPORT_VAR[TABLENAME]&amp;"[@c"&amp;$1:$1-1&amp;"]"))</f>
        <v>0</v>
      </c>
      <c r="V1085" s="41"/>
      <c r="W1085" s="31"/>
      <c r="X1085" s="54" t="str">
        <f>IF(IMPORT[[#This Row],[b5]]="","",IMPORT[[#This Row],[b5]]-IMPORT[[#This Row],[a5]])</f>
        <v/>
      </c>
      <c r="Y1085" s="50">
        <f ca="1">SUM(INDIRECT(IMPORT_VAR[TABLENAME]&amp;"[@a"&amp;$1:$1-1&amp;"]"),INDIRECT(IMPORT_VAR[TABLENAME]&amp;"[@c"&amp;$1:$1-1&amp;"]"))</f>
        <v>0</v>
      </c>
      <c r="Z1085" s="51" t="s">
        <v>3286</v>
      </c>
      <c r="AA1085" s="51" t="s">
        <v>3891</v>
      </c>
      <c r="AB1085" s="51"/>
      <c r="AC1085" s="51" t="str">
        <f>CONCATENATE(IMPORT[[#This Row],[1]]," ",IMPORT[[#This Row],[2]],IF(IMPORT[[#This Row],[3]]="","",CONCATENATE(" ",IMPORT[[#This Row],[3]])))</f>
        <v>Gel Pen HY1020</v>
      </c>
      <c r="AD1085" s="51" t="str">
        <f>CONCATENATE("Import ",IMPORT[[#This Row],[Ket]])</f>
        <v>Import D5</v>
      </c>
      <c r="AE1085" s="52">
        <v>2304</v>
      </c>
      <c r="AF1085" s="52" t="s">
        <v>5118</v>
      </c>
      <c r="AG1085" s="52" t="s">
        <v>5780</v>
      </c>
      <c r="AH1085" s="52">
        <f ca="1">IMPORT[[#This Row],[C]]</f>
        <v>0</v>
      </c>
      <c r="AI1085" s="126" t="str">
        <f>CONCATENATE(IMPORT[[#This Row],[6]]," ",IMPORT[[#This Row],[7]])</f>
        <v>2304 PCS</v>
      </c>
    </row>
    <row r="1086" spans="1:35">
      <c r="A1086" s="102">
        <v>1084</v>
      </c>
      <c r="B1086" s="31" t="str">
        <f ca="1">IF(IMPORT[[#This Row],[C]]&lt;1,"",ROW()-2)</f>
        <v/>
      </c>
      <c r="C1086" s="57" t="s">
        <v>3223</v>
      </c>
      <c r="D1086" s="31" t="s">
        <v>2771</v>
      </c>
      <c r="E1086" s="31">
        <v>90</v>
      </c>
      <c r="F1086" s="31">
        <f ca="1">IMPORT[TT]</f>
        <v>0</v>
      </c>
      <c r="G1086" s="31"/>
      <c r="H1086" s="34" t="s">
        <v>3737</v>
      </c>
      <c r="I1086" s="32">
        <v>0</v>
      </c>
      <c r="J1086" s="31"/>
      <c r="K1086" s="31" t="str">
        <f>IF(IMPORT[[#This Row],[b1]]="","",IMPORT[[#This Row],[b1]]-IMPORT[[#This Row],[a1]])</f>
        <v/>
      </c>
      <c r="L1086" s="32">
        <f ca="1">SUM(INDIRECT(IMPORT_VAR[TABLENAME]&amp;"[@a"&amp;$1:$1-1&amp;"]"),INDIRECT(IMPORT_VAR[TABLENAME]&amp;"[@c"&amp;$1:$1-1&amp;"]"))</f>
        <v>0</v>
      </c>
      <c r="M1086" s="31"/>
      <c r="N1086" s="31" t="str">
        <f>IF(IMPORT[[#This Row],[b2]]="","",IMPORT[[#This Row],[b2]]-IMPORT[[#This Row],[a2]])</f>
        <v/>
      </c>
      <c r="O1086" s="32">
        <f ca="1">SUM(INDIRECT(IMPORT_VAR[TABLENAME]&amp;"[@a"&amp;$1:$1-1&amp;"]"),INDIRECT(IMPORT_VAR[TABLENAME]&amp;"[@c"&amp;$1:$1-1&amp;"]"))</f>
        <v>0</v>
      </c>
      <c r="P1086" s="33"/>
      <c r="Q1086" s="33" t="str">
        <f>IF(IMPORT[[#This Row],[b3]]="","",IMPORT[[#This Row],[b3]]-IMPORT[[#This Row],[a3]])</f>
        <v/>
      </c>
      <c r="R1086" s="32">
        <f ca="1">SUM(INDIRECT(IMPORT_VAR[TABLENAME]&amp;"[@a"&amp;$1:$1-1&amp;"]"),INDIRECT(IMPORT_VAR[TABLENAME]&amp;"[@c"&amp;$1:$1-1&amp;"]"))</f>
        <v>0</v>
      </c>
      <c r="S1086" s="33"/>
      <c r="T1086" s="33" t="str">
        <f>IF(IMPORT[[#This Row],[b4]]="","",IMPORT[[#This Row],[b4]]-IMPORT[[#This Row],[a4]])</f>
        <v/>
      </c>
      <c r="U1086" s="32">
        <f ca="1">SUM(INDIRECT(IMPORT_VAR[TABLENAME]&amp;"[@a"&amp;$1:$1-1&amp;"]"),INDIRECT(IMPORT_VAR[TABLENAME]&amp;"[@c"&amp;$1:$1-1&amp;"]"))</f>
        <v>0</v>
      </c>
      <c r="V1086" s="33"/>
      <c r="W1086" s="31"/>
      <c r="X1086" s="56" t="str">
        <f>IF(IMPORT[[#This Row],[b5]]="","",IMPORT[[#This Row],[b5]]-IMPORT[[#This Row],[a5]])</f>
        <v/>
      </c>
      <c r="Y1086" s="49">
        <f ca="1">SUM(INDIRECT(IMPORT_VAR[TABLENAME]&amp;"[@a"&amp;$1:$1-1&amp;"]"),INDIRECT(IMPORT_VAR[TABLENAME]&amp;"[@c"&amp;$1:$1-1&amp;"]"))</f>
        <v>0</v>
      </c>
      <c r="Z1086" s="51" t="s">
        <v>5699</v>
      </c>
      <c r="AA1086" s="52" t="s">
        <v>3223</v>
      </c>
      <c r="AB1086" s="51"/>
      <c r="AC1086" s="51" t="str">
        <f>CONCATENATE(IMPORT[[#This Row],[1]]," ",IMPORT[[#This Row],[2]],IF(IMPORT[[#This Row],[3]]="","",CONCATENATE(" ",IMPORT[[#This Row],[3]])))</f>
        <v>Garisan PBI-61-002</v>
      </c>
      <c r="AD1086" s="51" t="str">
        <f>CONCATENATE("Import ",IMPORT[[#This Row],[Ket]])</f>
        <v>Import B2 + B3</v>
      </c>
      <c r="AE1086" s="52">
        <v>90</v>
      </c>
      <c r="AF1086" s="52" t="s">
        <v>5118</v>
      </c>
      <c r="AG1086" s="52" t="s">
        <v>5780</v>
      </c>
      <c r="AH1086" s="52">
        <f ca="1">IMPORT[[#This Row],[C]]</f>
        <v>0</v>
      </c>
      <c r="AI1086" s="126" t="str">
        <f>CONCATENATE(IMPORT[[#This Row],[6]]," ",IMPORT[[#This Row],[7]])</f>
        <v>90 PCS</v>
      </c>
    </row>
    <row r="1087" spans="1:35">
      <c r="A1087" s="102">
        <v>1085</v>
      </c>
      <c r="B1087" s="31" t="str">
        <f ca="1">IF(IMPORT[[#This Row],[C]]&lt;1,"",ROW()-2)</f>
        <v/>
      </c>
      <c r="C1087" s="57" t="s">
        <v>3311</v>
      </c>
      <c r="D1087" s="31" t="s">
        <v>2994</v>
      </c>
      <c r="E1087" s="31">
        <v>240</v>
      </c>
      <c r="F1087" s="31">
        <f ca="1">IMPORT[TT]</f>
        <v>0</v>
      </c>
      <c r="G1087" s="31"/>
      <c r="H1087" s="34" t="s">
        <v>3738</v>
      </c>
      <c r="I1087" s="32">
        <v>0</v>
      </c>
      <c r="J1087" s="31"/>
      <c r="K1087" s="31" t="str">
        <f>IF(IMPORT[[#This Row],[b1]]="","",IMPORT[[#This Row],[b1]]-IMPORT[[#This Row],[a1]])</f>
        <v/>
      </c>
      <c r="L1087" s="32">
        <f ca="1">SUM(INDIRECT(IMPORT_VAR[TABLENAME]&amp;"[@a"&amp;$1:$1-1&amp;"]"),INDIRECT(IMPORT_VAR[TABLENAME]&amp;"[@c"&amp;$1:$1-1&amp;"]"))</f>
        <v>0</v>
      </c>
      <c r="M1087" s="31"/>
      <c r="N1087" s="31" t="str">
        <f>IF(IMPORT[[#This Row],[b2]]="","",IMPORT[[#This Row],[b2]]-IMPORT[[#This Row],[a2]])</f>
        <v/>
      </c>
      <c r="O1087" s="32">
        <f ca="1">SUM(INDIRECT(IMPORT_VAR[TABLENAME]&amp;"[@a"&amp;$1:$1-1&amp;"]"),INDIRECT(IMPORT_VAR[TABLENAME]&amp;"[@c"&amp;$1:$1-1&amp;"]"))</f>
        <v>0</v>
      </c>
      <c r="P1087" s="33"/>
      <c r="Q1087" s="33" t="str">
        <f>IF(IMPORT[[#This Row],[b3]]="","",IMPORT[[#This Row],[b3]]-IMPORT[[#This Row],[a3]])</f>
        <v/>
      </c>
      <c r="R1087" s="32">
        <f ca="1">SUM(INDIRECT(IMPORT_VAR[TABLENAME]&amp;"[@a"&amp;$1:$1-1&amp;"]"),INDIRECT(IMPORT_VAR[TABLENAME]&amp;"[@c"&amp;$1:$1-1&amp;"]"))</f>
        <v>0</v>
      </c>
      <c r="S1087" s="33"/>
      <c r="T1087" s="33" t="str">
        <f>IF(IMPORT[[#This Row],[b4]]="","",IMPORT[[#This Row],[b4]]-IMPORT[[#This Row],[a4]])</f>
        <v/>
      </c>
      <c r="U1087" s="32">
        <f ca="1">SUM(INDIRECT(IMPORT_VAR[TABLENAME]&amp;"[@a"&amp;$1:$1-1&amp;"]"),INDIRECT(IMPORT_VAR[TABLENAME]&amp;"[@c"&amp;$1:$1-1&amp;"]"))</f>
        <v>0</v>
      </c>
      <c r="V1087" s="33"/>
      <c r="W1087" s="31"/>
      <c r="X1087" s="56" t="str">
        <f>IF(IMPORT[[#This Row],[b5]]="","",IMPORT[[#This Row],[b5]]-IMPORT[[#This Row],[a5]])</f>
        <v/>
      </c>
      <c r="Y1087" s="49">
        <f ca="1">SUM(INDIRECT(IMPORT_VAR[TABLENAME]&amp;"[@a"&amp;$1:$1-1&amp;"]"),INDIRECT(IMPORT_VAR[TABLENAME]&amp;"[@c"&amp;$1:$1-1&amp;"]"))</f>
        <v>0</v>
      </c>
      <c r="Z1087" s="51" t="s">
        <v>5715</v>
      </c>
      <c r="AA1087" s="51" t="s">
        <v>3311</v>
      </c>
      <c r="AB1087" s="51"/>
      <c r="AC1087" s="51" t="str">
        <f>CONCATENATE(IMPORT[[#This Row],[1]]," ",IMPORT[[#This Row],[2]],IF(IMPORT[[#This Row],[3]]="","",CONCATENATE(" ",IMPORT[[#This Row],[3]])))</f>
        <v>NoteBook 28850-57</v>
      </c>
      <c r="AD1087" s="51" t="str">
        <f>CONCATENATE("Import ",IMPORT[[#This Row],[Ket]])</f>
        <v>Import C1 + C2</v>
      </c>
      <c r="AE1087" s="52">
        <v>240</v>
      </c>
      <c r="AF1087" s="52" t="s">
        <v>5118</v>
      </c>
      <c r="AG1087" s="52" t="s">
        <v>5780</v>
      </c>
      <c r="AH1087" s="52">
        <f ca="1">IMPORT[[#This Row],[C]]</f>
        <v>0</v>
      </c>
      <c r="AI1087" s="126" t="str">
        <f>CONCATENATE(IMPORT[[#This Row],[6]]," ",IMPORT[[#This Row],[7]])</f>
        <v>240 PCS</v>
      </c>
    </row>
    <row r="1088" spans="1:35">
      <c r="A1088" s="102">
        <v>1086</v>
      </c>
      <c r="B1088" s="31" t="str">
        <f ca="1">IF(IMPORT[[#This Row],[C]]&lt;1,"",ROW()-2)</f>
        <v/>
      </c>
      <c r="C1088" s="57" t="s">
        <v>3739</v>
      </c>
      <c r="D1088" s="31" t="s">
        <v>2819</v>
      </c>
      <c r="E1088" s="31">
        <v>96</v>
      </c>
      <c r="F1088" s="31">
        <f ca="1">IMPORT[TT]</f>
        <v>0</v>
      </c>
      <c r="G1088" s="31"/>
      <c r="H1088" s="34" t="s">
        <v>3299</v>
      </c>
      <c r="I1088" s="32">
        <v>0</v>
      </c>
      <c r="J1088" s="31"/>
      <c r="K1088" s="31" t="str">
        <f>IF(IMPORT[[#This Row],[b1]]="","",IMPORT[[#This Row],[b1]]-IMPORT[[#This Row],[a1]])</f>
        <v/>
      </c>
      <c r="L1088" s="32">
        <f ca="1">SUM(INDIRECT(IMPORT_VAR[TABLENAME]&amp;"[@a"&amp;$1:$1-1&amp;"]"),INDIRECT(IMPORT_VAR[TABLENAME]&amp;"[@c"&amp;$1:$1-1&amp;"]"))</f>
        <v>0</v>
      </c>
      <c r="M1088" s="31"/>
      <c r="N1088" s="31" t="str">
        <f>IF(IMPORT[[#This Row],[b2]]="","",IMPORT[[#This Row],[b2]]-IMPORT[[#This Row],[a2]])</f>
        <v/>
      </c>
      <c r="O1088" s="32">
        <f ca="1">SUM(INDIRECT(IMPORT_VAR[TABLENAME]&amp;"[@a"&amp;$1:$1-1&amp;"]"),INDIRECT(IMPORT_VAR[TABLENAME]&amp;"[@c"&amp;$1:$1-1&amp;"]"))</f>
        <v>0</v>
      </c>
      <c r="P1088" s="33"/>
      <c r="Q1088" s="33" t="str">
        <f>IF(IMPORT[[#This Row],[b3]]="","",IMPORT[[#This Row],[b3]]-IMPORT[[#This Row],[a3]])</f>
        <v/>
      </c>
      <c r="R1088" s="32">
        <f ca="1">SUM(INDIRECT(IMPORT_VAR[TABLENAME]&amp;"[@a"&amp;$1:$1-1&amp;"]"),INDIRECT(IMPORT_VAR[TABLENAME]&amp;"[@c"&amp;$1:$1-1&amp;"]"))</f>
        <v>0</v>
      </c>
      <c r="S1088" s="33"/>
      <c r="T1088" s="33" t="str">
        <f>IF(IMPORT[[#This Row],[b4]]="","",IMPORT[[#This Row],[b4]]-IMPORT[[#This Row],[a4]])</f>
        <v/>
      </c>
      <c r="U1088" s="32">
        <f ca="1">SUM(INDIRECT(IMPORT_VAR[TABLENAME]&amp;"[@a"&amp;$1:$1-1&amp;"]"),INDIRECT(IMPORT_VAR[TABLENAME]&amp;"[@c"&amp;$1:$1-1&amp;"]"))</f>
        <v>0</v>
      </c>
      <c r="V1088" s="33"/>
      <c r="W1088" s="31"/>
      <c r="X1088" s="56" t="str">
        <f>IF(IMPORT[[#This Row],[b5]]="","",IMPORT[[#This Row],[b5]]-IMPORT[[#This Row],[a5]])</f>
        <v/>
      </c>
      <c r="Y1088" s="49">
        <f ca="1">SUM(INDIRECT(IMPORT_VAR[TABLENAME]&amp;"[@a"&amp;$1:$1-1&amp;"]"),INDIRECT(IMPORT_VAR[TABLENAME]&amp;"[@c"&amp;$1:$1-1&amp;"]"))</f>
        <v>0</v>
      </c>
      <c r="Z1088" s="51" t="s">
        <v>5695</v>
      </c>
      <c r="AA1088" s="51" t="s">
        <v>3739</v>
      </c>
      <c r="AB1088" s="51"/>
      <c r="AC1088" s="51" t="str">
        <f>CONCATENATE(IMPORT[[#This Row],[1]]," ",IMPORT[[#This Row],[2]],IF(IMPORT[[#This Row],[3]]="","",CONCATENATE(" ",IMPORT[[#This Row],[3]])))</f>
        <v>Asahan 9618</v>
      </c>
      <c r="AD1088" s="51" t="str">
        <f>CONCATENATE("Import ",IMPORT[[#This Row],[Ket]])</f>
        <v>Import C3</v>
      </c>
      <c r="AE1088" s="52">
        <v>96</v>
      </c>
      <c r="AF1088" s="52" t="s">
        <v>5118</v>
      </c>
      <c r="AG1088" s="52" t="s">
        <v>5780</v>
      </c>
      <c r="AH1088" s="52">
        <f ca="1">IMPORT[[#This Row],[C]]</f>
        <v>0</v>
      </c>
      <c r="AI1088" s="126" t="str">
        <f>CONCATENATE(IMPORT[[#This Row],[6]]," ",IMPORT[[#This Row],[7]])</f>
        <v>96 PCS</v>
      </c>
    </row>
    <row r="1089" spans="1:35">
      <c r="A1089" s="102">
        <v>1087</v>
      </c>
      <c r="B1089" s="31" t="str">
        <f ca="1">IF(IMPORT[[#This Row],[C]]&lt;1,"",ROW()-2)</f>
        <v/>
      </c>
      <c r="C1089" s="57" t="s">
        <v>3324</v>
      </c>
      <c r="D1089" s="31" t="s">
        <v>2819</v>
      </c>
      <c r="E1089" s="31">
        <v>144</v>
      </c>
      <c r="F1089" s="31">
        <f ca="1">IMPORT[TT]</f>
        <v>0</v>
      </c>
      <c r="G1089" s="31"/>
      <c r="H1089" s="34" t="s">
        <v>3299</v>
      </c>
      <c r="I1089" s="32">
        <v>0</v>
      </c>
      <c r="J1089" s="31"/>
      <c r="K1089" s="31" t="str">
        <f>IF(IMPORT[[#This Row],[b1]]="","",IMPORT[[#This Row],[b1]]-IMPORT[[#This Row],[a1]])</f>
        <v/>
      </c>
      <c r="L1089" s="32">
        <f ca="1">SUM(INDIRECT(IMPORT_VAR[TABLENAME]&amp;"[@a"&amp;$1:$1-1&amp;"]"),INDIRECT(IMPORT_VAR[TABLENAME]&amp;"[@c"&amp;$1:$1-1&amp;"]"))</f>
        <v>0</v>
      </c>
      <c r="M1089" s="31"/>
      <c r="N1089" s="31" t="str">
        <f>IF(IMPORT[[#This Row],[b2]]="","",IMPORT[[#This Row],[b2]]-IMPORT[[#This Row],[a2]])</f>
        <v/>
      </c>
      <c r="O1089" s="32">
        <f ca="1">SUM(INDIRECT(IMPORT_VAR[TABLENAME]&amp;"[@a"&amp;$1:$1-1&amp;"]"),INDIRECT(IMPORT_VAR[TABLENAME]&amp;"[@c"&amp;$1:$1-1&amp;"]"))</f>
        <v>0</v>
      </c>
      <c r="P1089" s="33"/>
      <c r="Q1089" s="33" t="str">
        <f>IF(IMPORT[[#This Row],[b3]]="","",IMPORT[[#This Row],[b3]]-IMPORT[[#This Row],[a3]])</f>
        <v/>
      </c>
      <c r="R1089" s="32">
        <f ca="1">SUM(INDIRECT(IMPORT_VAR[TABLENAME]&amp;"[@a"&amp;$1:$1-1&amp;"]"),INDIRECT(IMPORT_VAR[TABLENAME]&amp;"[@c"&amp;$1:$1-1&amp;"]"))</f>
        <v>0</v>
      </c>
      <c r="S1089" s="33"/>
      <c r="T1089" s="33" t="str">
        <f>IF(IMPORT[[#This Row],[b4]]="","",IMPORT[[#This Row],[b4]]-IMPORT[[#This Row],[a4]])</f>
        <v/>
      </c>
      <c r="U1089" s="32">
        <f ca="1">SUM(INDIRECT(IMPORT_VAR[TABLENAME]&amp;"[@a"&amp;$1:$1-1&amp;"]"),INDIRECT(IMPORT_VAR[TABLENAME]&amp;"[@c"&amp;$1:$1-1&amp;"]"))</f>
        <v>0</v>
      </c>
      <c r="V1089" s="33"/>
      <c r="W1089" s="31"/>
      <c r="X1089" s="56" t="str">
        <f>IF(IMPORT[[#This Row],[b5]]="","",IMPORT[[#This Row],[b5]]-IMPORT[[#This Row],[a5]])</f>
        <v/>
      </c>
      <c r="Y1089" s="49">
        <f ca="1">SUM(INDIRECT(IMPORT_VAR[TABLENAME]&amp;"[@a"&amp;$1:$1-1&amp;"]"),INDIRECT(IMPORT_VAR[TABLENAME]&amp;"[@c"&amp;$1:$1-1&amp;"]"))</f>
        <v>0</v>
      </c>
      <c r="Z1089" s="51" t="s">
        <v>5695</v>
      </c>
      <c r="AA1089" s="51" t="s">
        <v>3324</v>
      </c>
      <c r="AB1089" s="51"/>
      <c r="AC1089" s="51" t="str">
        <f>CONCATENATE(IMPORT[[#This Row],[1]]," ",IMPORT[[#This Row],[2]],IF(IMPORT[[#This Row],[3]]="","",CONCATENATE(" ",IMPORT[[#This Row],[3]])))</f>
        <v>Asahan 814</v>
      </c>
      <c r="AD1089" s="51" t="str">
        <f>CONCATENATE("Import ",IMPORT[[#This Row],[Ket]])</f>
        <v>Import C3</v>
      </c>
      <c r="AE1089" s="52">
        <v>144</v>
      </c>
      <c r="AF1089" s="52" t="s">
        <v>5118</v>
      </c>
      <c r="AG1089" s="52" t="s">
        <v>5780</v>
      </c>
      <c r="AH1089" s="52">
        <f ca="1">IMPORT[[#This Row],[C]]</f>
        <v>0</v>
      </c>
      <c r="AI1089" s="126" t="str">
        <f>CONCATENATE(IMPORT[[#This Row],[6]]," ",IMPORT[[#This Row],[7]])</f>
        <v>144 PCS</v>
      </c>
    </row>
    <row r="1090" spans="1:35">
      <c r="A1090" s="102">
        <v>1088</v>
      </c>
      <c r="B1090" s="31" t="str">
        <f ca="1">IF(IMPORT[[#This Row],[C]]&lt;1,"",ROW()-2)</f>
        <v/>
      </c>
      <c r="C1090" s="57" t="s">
        <v>3354</v>
      </c>
      <c r="D1090" s="31" t="s">
        <v>3352</v>
      </c>
      <c r="E1090" s="31">
        <v>384</v>
      </c>
      <c r="F1090" s="31">
        <f ca="1">IMPORT[TT]</f>
        <v>0</v>
      </c>
      <c r="G1090" s="31"/>
      <c r="H1090" s="34" t="s">
        <v>3300</v>
      </c>
      <c r="I1090" s="32">
        <v>0</v>
      </c>
      <c r="J1090" s="31"/>
      <c r="K1090" s="31" t="str">
        <f>IF(IMPORT[[#This Row],[b1]]="","",IMPORT[[#This Row],[b1]]-IMPORT[[#This Row],[a1]])</f>
        <v/>
      </c>
      <c r="L1090" s="32">
        <f ca="1">SUM(INDIRECT(IMPORT_VAR[TABLENAME]&amp;"[@a"&amp;$1:$1-1&amp;"]"),INDIRECT(IMPORT_VAR[TABLENAME]&amp;"[@c"&amp;$1:$1-1&amp;"]"))</f>
        <v>0</v>
      </c>
      <c r="M1090" s="31"/>
      <c r="N1090" s="31" t="str">
        <f>IF(IMPORT[[#This Row],[b2]]="","",IMPORT[[#This Row],[b2]]-IMPORT[[#This Row],[a2]])</f>
        <v/>
      </c>
      <c r="O1090" s="32">
        <f ca="1">SUM(INDIRECT(IMPORT_VAR[TABLENAME]&amp;"[@a"&amp;$1:$1-1&amp;"]"),INDIRECT(IMPORT_VAR[TABLENAME]&amp;"[@c"&amp;$1:$1-1&amp;"]"))</f>
        <v>0</v>
      </c>
      <c r="P1090" s="33"/>
      <c r="Q1090" s="33" t="str">
        <f>IF(IMPORT[[#This Row],[b3]]="","",IMPORT[[#This Row],[b3]]-IMPORT[[#This Row],[a3]])</f>
        <v/>
      </c>
      <c r="R1090" s="32">
        <f ca="1">SUM(INDIRECT(IMPORT_VAR[TABLENAME]&amp;"[@a"&amp;$1:$1-1&amp;"]"),INDIRECT(IMPORT_VAR[TABLENAME]&amp;"[@c"&amp;$1:$1-1&amp;"]"))</f>
        <v>0</v>
      </c>
      <c r="S1090" s="33"/>
      <c r="T1090" s="33" t="str">
        <f>IF(IMPORT[[#This Row],[b4]]="","",IMPORT[[#This Row],[b4]]-IMPORT[[#This Row],[a4]])</f>
        <v/>
      </c>
      <c r="U1090" s="32">
        <f ca="1">SUM(INDIRECT(IMPORT_VAR[TABLENAME]&amp;"[@a"&amp;$1:$1-1&amp;"]"),INDIRECT(IMPORT_VAR[TABLENAME]&amp;"[@c"&amp;$1:$1-1&amp;"]"))</f>
        <v>0</v>
      </c>
      <c r="V1090" s="33"/>
      <c r="W1090" s="31"/>
      <c r="X1090" s="56" t="str">
        <f>IF(IMPORT[[#This Row],[b5]]="","",IMPORT[[#This Row],[b5]]-IMPORT[[#This Row],[a5]])</f>
        <v/>
      </c>
      <c r="Y1090" s="49">
        <f ca="1">SUM(INDIRECT(IMPORT_VAR[TABLENAME]&amp;"[@a"&amp;$1:$1-1&amp;"]"),INDIRECT(IMPORT_VAR[TABLENAME]&amp;"[@c"&amp;$1:$1-1&amp;"]"))</f>
        <v>0</v>
      </c>
      <c r="Z1090" s="51" t="s">
        <v>5662</v>
      </c>
      <c r="AA1090" s="51" t="s">
        <v>3354</v>
      </c>
      <c r="AB1090" s="51"/>
      <c r="AC1090" s="51" t="str">
        <f>CONCATENATE(IMPORT[[#This Row],[1]]," ",IMPORT[[#This Row],[2]],IF(IMPORT[[#This Row],[3]]="","",CONCATENATE(" ",IMPORT[[#This Row],[3]])))</f>
        <v>Buku Mewarnai 6001</v>
      </c>
      <c r="AD1090" s="51" t="str">
        <f>CONCATENATE("Import ",IMPORT[[#This Row],[Ket]])</f>
        <v>Import C4</v>
      </c>
      <c r="AE1090" s="52">
        <v>384</v>
      </c>
      <c r="AF1090" s="52" t="s">
        <v>5118</v>
      </c>
      <c r="AG1090" s="52" t="s">
        <v>5780</v>
      </c>
      <c r="AH1090" s="52">
        <f ca="1">IMPORT[[#This Row],[C]]</f>
        <v>0</v>
      </c>
      <c r="AI1090" s="126" t="str">
        <f>CONCATENATE(IMPORT[[#This Row],[6]]," ",IMPORT[[#This Row],[7]])</f>
        <v>384 PCS</v>
      </c>
    </row>
    <row r="1091" spans="1:35">
      <c r="A1091" s="102">
        <v>1089</v>
      </c>
      <c r="B1091" s="31" t="str">
        <f ca="1">IF(IMPORT[[#This Row],[C]]&lt;1,"",ROW()-2)</f>
        <v/>
      </c>
      <c r="C1091" s="57" t="s">
        <v>3304</v>
      </c>
      <c r="D1091" s="31" t="s">
        <v>3140</v>
      </c>
      <c r="E1091" s="31">
        <v>432</v>
      </c>
      <c r="F1091" s="31">
        <f ca="1">IMPORT[TT]</f>
        <v>0</v>
      </c>
      <c r="G1091" s="31"/>
      <c r="H1091" s="34" t="s">
        <v>3300</v>
      </c>
      <c r="I1091" s="32">
        <v>0</v>
      </c>
      <c r="J1091" s="31"/>
      <c r="K1091" s="31" t="str">
        <f>IF(IMPORT[[#This Row],[b1]]="","",IMPORT[[#This Row],[b1]]-IMPORT[[#This Row],[a1]])</f>
        <v/>
      </c>
      <c r="L1091" s="32">
        <f ca="1">SUM(INDIRECT(IMPORT_VAR[TABLENAME]&amp;"[@a"&amp;$1:$1-1&amp;"]"),INDIRECT(IMPORT_VAR[TABLENAME]&amp;"[@c"&amp;$1:$1-1&amp;"]"))</f>
        <v>0</v>
      </c>
      <c r="M1091" s="31"/>
      <c r="N1091" s="31" t="str">
        <f>IF(IMPORT[[#This Row],[b2]]="","",IMPORT[[#This Row],[b2]]-IMPORT[[#This Row],[a2]])</f>
        <v/>
      </c>
      <c r="O1091" s="32">
        <f ca="1">SUM(INDIRECT(IMPORT_VAR[TABLENAME]&amp;"[@a"&amp;$1:$1-1&amp;"]"),INDIRECT(IMPORT_VAR[TABLENAME]&amp;"[@c"&amp;$1:$1-1&amp;"]"))</f>
        <v>0</v>
      </c>
      <c r="P1091" s="33"/>
      <c r="Q1091" s="33" t="str">
        <f>IF(IMPORT[[#This Row],[b3]]="","",IMPORT[[#This Row],[b3]]-IMPORT[[#This Row],[a3]])</f>
        <v/>
      </c>
      <c r="R1091" s="32">
        <f ca="1">SUM(INDIRECT(IMPORT_VAR[TABLENAME]&amp;"[@a"&amp;$1:$1-1&amp;"]"),INDIRECT(IMPORT_VAR[TABLENAME]&amp;"[@c"&amp;$1:$1-1&amp;"]"))</f>
        <v>0</v>
      </c>
      <c r="S1091" s="33"/>
      <c r="T1091" s="33" t="str">
        <f>IF(IMPORT[[#This Row],[b4]]="","",IMPORT[[#This Row],[b4]]-IMPORT[[#This Row],[a4]])</f>
        <v/>
      </c>
      <c r="U1091" s="32">
        <f ca="1">SUM(INDIRECT(IMPORT_VAR[TABLENAME]&amp;"[@a"&amp;$1:$1-1&amp;"]"),INDIRECT(IMPORT_VAR[TABLENAME]&amp;"[@c"&amp;$1:$1-1&amp;"]"))</f>
        <v>0</v>
      </c>
      <c r="V1091" s="33"/>
      <c r="W1091" s="31"/>
      <c r="X1091" s="56" t="str">
        <f>IF(IMPORT[[#This Row],[b5]]="","",IMPORT[[#This Row],[b5]]-IMPORT[[#This Row],[a5]])</f>
        <v/>
      </c>
      <c r="Y1091" s="49">
        <f ca="1">SUM(INDIRECT(IMPORT_VAR[TABLENAME]&amp;"[@a"&amp;$1:$1-1&amp;"]"),INDIRECT(IMPORT_VAR[TABLENAME]&amp;"[@c"&amp;$1:$1-1&amp;"]"))</f>
        <v>0</v>
      </c>
      <c r="Z1091" s="51" t="s">
        <v>5665</v>
      </c>
      <c r="AA1091" s="51" t="s">
        <v>3304</v>
      </c>
      <c r="AB1091" s="51"/>
      <c r="AC1091" s="51" t="str">
        <f>CONCATENATE(IMPORT[[#This Row],[1]]," ",IMPORT[[#This Row],[2]],IF(IMPORT[[#This Row],[3]]="","",CONCATENATE(" ",IMPORT[[#This Row],[3]])))</f>
        <v>Tipe-ex Kertas XB-B221</v>
      </c>
      <c r="AD1091" s="51" t="str">
        <f>CONCATENATE("Import ",IMPORT[[#This Row],[Ket]])</f>
        <v>Import C4</v>
      </c>
      <c r="AE1091" s="52">
        <v>432</v>
      </c>
      <c r="AF1091" s="52" t="s">
        <v>5118</v>
      </c>
      <c r="AG1091" s="52" t="s">
        <v>5780</v>
      </c>
      <c r="AH1091" s="52">
        <f ca="1">IMPORT[[#This Row],[C]]</f>
        <v>0</v>
      </c>
      <c r="AI1091" s="126" t="str">
        <f>CONCATENATE(IMPORT[[#This Row],[6]]," ",IMPORT[[#This Row],[7]])</f>
        <v>432 PCS</v>
      </c>
    </row>
    <row r="1092" spans="1:35">
      <c r="A1092" s="102">
        <v>1090</v>
      </c>
      <c r="B1092" s="31" t="str">
        <f ca="1">IF(IMPORT[[#This Row],[C]]&lt;1,"",ROW()-2)</f>
        <v/>
      </c>
      <c r="C1092" s="57" t="s">
        <v>3359</v>
      </c>
      <c r="D1092" s="31" t="s">
        <v>2994</v>
      </c>
      <c r="E1092" s="31">
        <v>96</v>
      </c>
      <c r="F1092" s="31">
        <f ca="1">IMPORT[TT]</f>
        <v>0</v>
      </c>
      <c r="G1092" s="31"/>
      <c r="H1092" s="34" t="s">
        <v>3300</v>
      </c>
      <c r="I1092" s="32">
        <v>0</v>
      </c>
      <c r="J1092" s="31"/>
      <c r="K1092" s="31" t="str">
        <f>IF(IMPORT[[#This Row],[b1]]="","",IMPORT[[#This Row],[b1]]-IMPORT[[#This Row],[a1]])</f>
        <v/>
      </c>
      <c r="L1092" s="32">
        <f ca="1">SUM(INDIRECT(IMPORT_VAR[TABLENAME]&amp;"[@a"&amp;$1:$1-1&amp;"]"),INDIRECT(IMPORT_VAR[TABLENAME]&amp;"[@c"&amp;$1:$1-1&amp;"]"))</f>
        <v>0</v>
      </c>
      <c r="M1092" s="31"/>
      <c r="N1092" s="31" t="str">
        <f>IF(IMPORT[[#This Row],[b2]]="","",IMPORT[[#This Row],[b2]]-IMPORT[[#This Row],[a2]])</f>
        <v/>
      </c>
      <c r="O1092" s="32">
        <f ca="1">SUM(INDIRECT(IMPORT_VAR[TABLENAME]&amp;"[@a"&amp;$1:$1-1&amp;"]"),INDIRECT(IMPORT_VAR[TABLENAME]&amp;"[@c"&amp;$1:$1-1&amp;"]"))</f>
        <v>0</v>
      </c>
      <c r="P1092" s="33"/>
      <c r="Q1092" s="33" t="str">
        <f>IF(IMPORT[[#This Row],[b3]]="","",IMPORT[[#This Row],[b3]]-IMPORT[[#This Row],[a3]])</f>
        <v/>
      </c>
      <c r="R1092" s="32">
        <f ca="1">SUM(INDIRECT(IMPORT_VAR[TABLENAME]&amp;"[@a"&amp;$1:$1-1&amp;"]"),INDIRECT(IMPORT_VAR[TABLENAME]&amp;"[@c"&amp;$1:$1-1&amp;"]"))</f>
        <v>0</v>
      </c>
      <c r="S1092" s="33"/>
      <c r="T1092" s="33" t="str">
        <f>IF(IMPORT[[#This Row],[b4]]="","",IMPORT[[#This Row],[b4]]-IMPORT[[#This Row],[a4]])</f>
        <v/>
      </c>
      <c r="U1092" s="32">
        <f ca="1">SUM(INDIRECT(IMPORT_VAR[TABLENAME]&amp;"[@a"&amp;$1:$1-1&amp;"]"),INDIRECT(IMPORT_VAR[TABLENAME]&amp;"[@c"&amp;$1:$1-1&amp;"]"))</f>
        <v>0</v>
      </c>
      <c r="V1092" s="33"/>
      <c r="W1092" s="31"/>
      <c r="X1092" s="56" t="str">
        <f>IF(IMPORT[[#This Row],[b5]]="","",IMPORT[[#This Row],[b5]]-IMPORT[[#This Row],[a5]])</f>
        <v/>
      </c>
      <c r="Y1092" s="49">
        <f ca="1">SUM(INDIRECT(IMPORT_VAR[TABLENAME]&amp;"[@a"&amp;$1:$1-1&amp;"]"),INDIRECT(IMPORT_VAR[TABLENAME]&amp;"[@c"&amp;$1:$1-1&amp;"]"))</f>
        <v>0</v>
      </c>
      <c r="Z1092" s="51" t="s">
        <v>5715</v>
      </c>
      <c r="AA1092" s="51" t="s">
        <v>3359</v>
      </c>
      <c r="AB1092" s="51"/>
      <c r="AC1092" s="51" t="str">
        <f>CONCATENATE(IMPORT[[#This Row],[1]]," ",IMPORT[[#This Row],[2]],IF(IMPORT[[#This Row],[3]]="","",CONCATENATE(" ",IMPORT[[#This Row],[3]])))</f>
        <v>NoteBook HCB570</v>
      </c>
      <c r="AD1092" s="51" t="str">
        <f>CONCATENATE("Import ",IMPORT[[#This Row],[Ket]])</f>
        <v>Import C4</v>
      </c>
      <c r="AE1092" s="52">
        <v>96</v>
      </c>
      <c r="AF1092" s="52" t="s">
        <v>5118</v>
      </c>
      <c r="AG1092" s="52" t="s">
        <v>5780</v>
      </c>
      <c r="AH1092" s="52">
        <f ca="1">IMPORT[[#This Row],[C]]</f>
        <v>0</v>
      </c>
      <c r="AI1092" s="126" t="str">
        <f>CONCATENATE(IMPORT[[#This Row],[6]]," ",IMPORT[[#This Row],[7]])</f>
        <v>96 PCS</v>
      </c>
    </row>
    <row r="1093" spans="1:35">
      <c r="A1093" s="102">
        <v>1091</v>
      </c>
      <c r="B1093" s="36" t="str">
        <f ca="1">IF(IMPORT[[#This Row],[C]]&lt;1,"",ROW()-2)</f>
        <v/>
      </c>
      <c r="C1093" s="113" t="s">
        <v>3376</v>
      </c>
      <c r="D1093" s="36" t="s">
        <v>2994</v>
      </c>
      <c r="E1093" s="36">
        <v>96</v>
      </c>
      <c r="F1093" s="36">
        <f ca="1">IMPORT[TT]</f>
        <v>0</v>
      </c>
      <c r="G1093" s="36"/>
      <c r="H1093" s="103" t="s">
        <v>3301</v>
      </c>
      <c r="I1093" s="37">
        <v>0</v>
      </c>
      <c r="J1093" s="36"/>
      <c r="K1093" s="36" t="str">
        <f>IF(IMPORT[[#This Row],[b1]]="","",IMPORT[[#This Row],[b1]]-IMPORT[[#This Row],[a1]])</f>
        <v/>
      </c>
      <c r="L1093" s="37">
        <f ca="1">SUM(INDIRECT(IMPORT_VAR[TABLENAME]&amp;"[@a"&amp;$1:$1-1&amp;"]"),INDIRECT(IMPORT_VAR[TABLENAME]&amp;"[@c"&amp;$1:$1-1&amp;"]"))</f>
        <v>0</v>
      </c>
      <c r="M1093" s="36"/>
      <c r="N1093" s="36" t="str">
        <f>IF(IMPORT[[#This Row],[b2]]="","",IMPORT[[#This Row],[b2]]-IMPORT[[#This Row],[a2]])</f>
        <v/>
      </c>
      <c r="O1093" s="37">
        <f ca="1">SUM(INDIRECT(IMPORT_VAR[TABLENAME]&amp;"[@a"&amp;$1:$1-1&amp;"]"),INDIRECT(IMPORT_VAR[TABLENAME]&amp;"[@c"&amp;$1:$1-1&amp;"]"))</f>
        <v>0</v>
      </c>
      <c r="P1093" s="38"/>
      <c r="Q1093" s="38" t="str">
        <f>IF(IMPORT[[#This Row],[b3]]="","",IMPORT[[#This Row],[b3]]-IMPORT[[#This Row],[a3]])</f>
        <v/>
      </c>
      <c r="R1093" s="37">
        <f ca="1">SUM(INDIRECT(IMPORT_VAR[TABLENAME]&amp;"[@a"&amp;$1:$1-1&amp;"]"),INDIRECT(IMPORT_VAR[TABLENAME]&amp;"[@c"&amp;$1:$1-1&amp;"]"))</f>
        <v>0</v>
      </c>
      <c r="S1093" s="38"/>
      <c r="T1093" s="38" t="str">
        <f>IF(IMPORT[[#This Row],[b4]]="","",IMPORT[[#This Row],[b4]]-IMPORT[[#This Row],[a4]])</f>
        <v/>
      </c>
      <c r="U1093" s="37">
        <f ca="1">SUM(INDIRECT(IMPORT_VAR[TABLENAME]&amp;"[@a"&amp;$1:$1-1&amp;"]"),INDIRECT(IMPORT_VAR[TABLENAME]&amp;"[@c"&amp;$1:$1-1&amp;"]"))</f>
        <v>0</v>
      </c>
      <c r="V1093" s="38"/>
      <c r="W1093" s="36"/>
      <c r="X1093" s="96" t="str">
        <f>IF(IMPORT[[#This Row],[b5]]="","",IMPORT[[#This Row],[b5]]-IMPORT[[#This Row],[a5]])</f>
        <v/>
      </c>
      <c r="Y1093" s="49">
        <f ca="1">SUM(INDIRECT(IMPORT_VAR[TABLENAME]&amp;"[@a"&amp;$1:$1-1&amp;"]"),INDIRECT(IMPORT_VAR[TABLENAME]&amp;"[@c"&amp;$1:$1-1&amp;"]"))</f>
        <v>0</v>
      </c>
      <c r="Z1093" s="51" t="s">
        <v>5715</v>
      </c>
      <c r="AA1093" s="51" t="s">
        <v>5736</v>
      </c>
      <c r="AB1093" s="51" t="s">
        <v>5742</v>
      </c>
      <c r="AC1093" s="51" t="str">
        <f>CONCATENATE(IMPORT[[#This Row],[1]]," ",IMPORT[[#This Row],[2]],IF(IMPORT[[#This Row],[3]]="","",CONCATENATE(" ",IMPORT[[#This Row],[3]])))</f>
        <v>NoteBook B0217 (A5）</v>
      </c>
      <c r="AD1093" s="51" t="str">
        <f>CONCATENATE("Import ",IMPORT[[#This Row],[Ket]])</f>
        <v>Import C5</v>
      </c>
      <c r="AE1093" s="52">
        <v>96</v>
      </c>
      <c r="AF1093" s="52" t="s">
        <v>5118</v>
      </c>
      <c r="AG1093" s="52" t="s">
        <v>5780</v>
      </c>
      <c r="AH1093" s="52">
        <f ca="1">IMPORT[[#This Row],[C]]</f>
        <v>0</v>
      </c>
      <c r="AI1093" s="126" t="str">
        <f>CONCATENATE(IMPORT[[#This Row],[6]]," ",IMPORT[[#This Row],[7]])</f>
        <v>96 PCS</v>
      </c>
    </row>
    <row r="1094" spans="1:35">
      <c r="A1094" s="102">
        <v>1092</v>
      </c>
      <c r="B1094" s="31" t="str">
        <f ca="1">IF(IMPORT[[#This Row],[C]]&lt;1,"",ROW()-2)</f>
        <v/>
      </c>
      <c r="C1094" s="57" t="s">
        <v>3751</v>
      </c>
      <c r="D1094" s="31" t="s">
        <v>2819</v>
      </c>
      <c r="E1094" s="31">
        <v>144</v>
      </c>
      <c r="F1094" s="31">
        <f ca="1">IMPORT[TT]</f>
        <v>0</v>
      </c>
      <c r="G1094" s="31"/>
      <c r="H1094" s="34" t="s">
        <v>3743</v>
      </c>
      <c r="I1094" s="32">
        <v>0</v>
      </c>
      <c r="J1094" s="31"/>
      <c r="K1094" s="31" t="str">
        <f>IF(IMPORT[[#This Row],[b1]]="","",IMPORT[[#This Row],[b1]]-IMPORT[[#This Row],[a1]])</f>
        <v/>
      </c>
      <c r="L1094" s="32">
        <f ca="1">SUM(INDIRECT(IMPORT_VAR[TABLENAME]&amp;"[@a"&amp;$1:$1-1&amp;"]"),INDIRECT(IMPORT_VAR[TABLENAME]&amp;"[@c"&amp;$1:$1-1&amp;"]"))</f>
        <v>0</v>
      </c>
      <c r="M1094" s="31"/>
      <c r="N1094" s="31" t="str">
        <f>IF(IMPORT[[#This Row],[b2]]="","",IMPORT[[#This Row],[b2]]-IMPORT[[#This Row],[a2]])</f>
        <v/>
      </c>
      <c r="O1094" s="32">
        <f ca="1">SUM(INDIRECT(IMPORT_VAR[TABLENAME]&amp;"[@a"&amp;$1:$1-1&amp;"]"),INDIRECT(IMPORT_VAR[TABLENAME]&amp;"[@c"&amp;$1:$1-1&amp;"]"))</f>
        <v>0</v>
      </c>
      <c r="P1094" s="33"/>
      <c r="Q1094" s="33" t="str">
        <f>IF(IMPORT[[#This Row],[b3]]="","",IMPORT[[#This Row],[b3]]-IMPORT[[#This Row],[a3]])</f>
        <v/>
      </c>
      <c r="R1094" s="32">
        <f ca="1">SUM(INDIRECT(IMPORT_VAR[TABLENAME]&amp;"[@a"&amp;$1:$1-1&amp;"]"),INDIRECT(IMPORT_VAR[TABLENAME]&amp;"[@c"&amp;$1:$1-1&amp;"]"))</f>
        <v>0</v>
      </c>
      <c r="S1094" s="33"/>
      <c r="T1094" s="33" t="str">
        <f>IF(IMPORT[[#This Row],[b4]]="","",IMPORT[[#This Row],[b4]]-IMPORT[[#This Row],[a4]])</f>
        <v/>
      </c>
      <c r="U1094" s="32">
        <f ca="1">SUM(INDIRECT(IMPORT_VAR[TABLENAME]&amp;"[@a"&amp;$1:$1-1&amp;"]"),INDIRECT(IMPORT_VAR[TABLENAME]&amp;"[@c"&amp;$1:$1-1&amp;"]"))</f>
        <v>0</v>
      </c>
      <c r="V1094" s="33"/>
      <c r="W1094" s="31"/>
      <c r="X1094" s="56" t="str">
        <f>IF(IMPORT[[#This Row],[b5]]="","",IMPORT[[#This Row],[b5]]-IMPORT[[#This Row],[a5]])</f>
        <v/>
      </c>
      <c r="Y1094" s="49">
        <f ca="1">SUM(INDIRECT(IMPORT_VAR[TABLENAME]&amp;"[@a"&amp;$1:$1-1&amp;"]"),INDIRECT(IMPORT_VAR[TABLENAME]&amp;"[@c"&amp;$1:$1-1&amp;"]"))</f>
        <v>0</v>
      </c>
      <c r="Z1094" s="51" t="s">
        <v>5695</v>
      </c>
      <c r="AA1094" s="51" t="s">
        <v>3751</v>
      </c>
      <c r="AB1094" s="51"/>
      <c r="AC1094" s="51" t="str">
        <f>CONCATENATE(IMPORT[[#This Row],[1]]," ",IMPORT[[#This Row],[2]],IF(IMPORT[[#This Row],[3]]="","",CONCATENATE(" ",IMPORT[[#This Row],[3]])))</f>
        <v>Asahan FX8906</v>
      </c>
      <c r="AD1094" s="51" t="str">
        <f>CONCATENATE("Import ",IMPORT[[#This Row],[Ket]])</f>
        <v>Import C6</v>
      </c>
      <c r="AE1094" s="52">
        <v>144</v>
      </c>
      <c r="AF1094" s="52" t="s">
        <v>5118</v>
      </c>
      <c r="AG1094" s="52" t="s">
        <v>5780</v>
      </c>
      <c r="AH1094" s="52">
        <f ca="1">IMPORT[[#This Row],[C]]</f>
        <v>0</v>
      </c>
      <c r="AI1094" s="126" t="str">
        <f>CONCATENATE(IMPORT[[#This Row],[6]]," ",IMPORT[[#This Row],[7]])</f>
        <v>144 PCS</v>
      </c>
    </row>
    <row r="1095" spans="1:35">
      <c r="A1095" s="102">
        <v>1093</v>
      </c>
      <c r="B1095" s="31" t="str">
        <f ca="1">IF(IMPORT[[#This Row],[C]]&lt;1,"",ROW()-2)</f>
        <v/>
      </c>
      <c r="C1095" s="57" t="s">
        <v>3755</v>
      </c>
      <c r="D1095" s="31" t="s">
        <v>2771</v>
      </c>
      <c r="E1095" s="31">
        <v>1000</v>
      </c>
      <c r="F1095" s="31">
        <f ca="1">IMPORT[TT]</f>
        <v>0</v>
      </c>
      <c r="G1095" s="31"/>
      <c r="H1095" s="34" t="s">
        <v>3743</v>
      </c>
      <c r="I1095" s="32">
        <v>0</v>
      </c>
      <c r="J1095" s="31"/>
      <c r="K1095" s="31" t="str">
        <f>IF(IMPORT[[#This Row],[b1]]="","",IMPORT[[#This Row],[b1]]-IMPORT[[#This Row],[a1]])</f>
        <v/>
      </c>
      <c r="L1095" s="32">
        <f ca="1">SUM(INDIRECT(IMPORT_VAR[TABLENAME]&amp;"[@a"&amp;$1:$1-1&amp;"]"),INDIRECT(IMPORT_VAR[TABLENAME]&amp;"[@c"&amp;$1:$1-1&amp;"]"))</f>
        <v>0</v>
      </c>
      <c r="M1095" s="31"/>
      <c r="N1095" s="31" t="str">
        <f>IF(IMPORT[[#This Row],[b2]]="","",IMPORT[[#This Row],[b2]]-IMPORT[[#This Row],[a2]])</f>
        <v/>
      </c>
      <c r="O1095" s="32">
        <f ca="1">SUM(INDIRECT(IMPORT_VAR[TABLENAME]&amp;"[@a"&amp;$1:$1-1&amp;"]"),INDIRECT(IMPORT_VAR[TABLENAME]&amp;"[@c"&amp;$1:$1-1&amp;"]"))</f>
        <v>0</v>
      </c>
      <c r="P1095" s="33"/>
      <c r="Q1095" s="33" t="str">
        <f>IF(IMPORT[[#This Row],[b3]]="","",IMPORT[[#This Row],[b3]]-IMPORT[[#This Row],[a3]])</f>
        <v/>
      </c>
      <c r="R1095" s="32">
        <f ca="1">SUM(INDIRECT(IMPORT_VAR[TABLENAME]&amp;"[@a"&amp;$1:$1-1&amp;"]"),INDIRECT(IMPORT_VAR[TABLENAME]&amp;"[@c"&amp;$1:$1-1&amp;"]"))</f>
        <v>0</v>
      </c>
      <c r="S1095" s="33"/>
      <c r="T1095" s="33" t="str">
        <f>IF(IMPORT[[#This Row],[b4]]="","",IMPORT[[#This Row],[b4]]-IMPORT[[#This Row],[a4]])</f>
        <v/>
      </c>
      <c r="U1095" s="32">
        <f ca="1">SUM(INDIRECT(IMPORT_VAR[TABLENAME]&amp;"[@a"&amp;$1:$1-1&amp;"]"),INDIRECT(IMPORT_VAR[TABLENAME]&amp;"[@c"&amp;$1:$1-1&amp;"]"))</f>
        <v>0</v>
      </c>
      <c r="V1095" s="33"/>
      <c r="W1095" s="31"/>
      <c r="X1095" s="56" t="str">
        <f>IF(IMPORT[[#This Row],[b5]]="","",IMPORT[[#This Row],[b5]]-IMPORT[[#This Row],[a5]])</f>
        <v/>
      </c>
      <c r="Y1095" s="49">
        <f ca="1">SUM(INDIRECT(IMPORT_VAR[TABLENAME]&amp;"[@a"&amp;$1:$1-1&amp;"]"),INDIRECT(IMPORT_VAR[TABLENAME]&amp;"[@c"&amp;$1:$1-1&amp;"]"))</f>
        <v>0</v>
      </c>
      <c r="Z1095" s="51" t="s">
        <v>5699</v>
      </c>
      <c r="AA1095" s="51" t="s">
        <v>3755</v>
      </c>
      <c r="AB1095" s="51"/>
      <c r="AC1095" s="51" t="str">
        <f>CONCATENATE(IMPORT[[#This Row],[1]]," ",IMPORT[[#This Row],[2]],IF(IMPORT[[#This Row],[3]]="","",CONCATENATE(" ",IMPORT[[#This Row],[3]])))</f>
        <v>Garisan ZX-014</v>
      </c>
      <c r="AD1095" s="51" t="str">
        <f>CONCATENATE("Import ",IMPORT[[#This Row],[Ket]])</f>
        <v>Import C6</v>
      </c>
      <c r="AE1095" s="52">
        <v>1000</v>
      </c>
      <c r="AF1095" s="52" t="s">
        <v>5118</v>
      </c>
      <c r="AG1095" s="52" t="s">
        <v>5780</v>
      </c>
      <c r="AH1095" s="52">
        <f ca="1">IMPORT[[#This Row],[C]]</f>
        <v>0</v>
      </c>
      <c r="AI1095" s="126" t="str">
        <f>CONCATENATE(IMPORT[[#This Row],[6]]," ",IMPORT[[#This Row],[7]])</f>
        <v>1000 PCS</v>
      </c>
    </row>
    <row r="1096" spans="1:35">
      <c r="A1096" s="102">
        <v>1094</v>
      </c>
      <c r="B1096" s="39" t="str">
        <f ca="1">IF(IMPORT[[#This Row],[C]]&lt;1,"",ROW()-2)</f>
        <v/>
      </c>
      <c r="C1096" s="57" t="s">
        <v>4121</v>
      </c>
      <c r="D1096" s="31" t="s">
        <v>2994</v>
      </c>
      <c r="E1096" s="31">
        <v>240</v>
      </c>
      <c r="F1096" s="39">
        <f ca="1">IMPORT[TT]</f>
        <v>0</v>
      </c>
      <c r="G1096" s="31"/>
      <c r="H1096" s="31" t="s">
        <v>4087</v>
      </c>
      <c r="I1096" s="40">
        <v>0</v>
      </c>
      <c r="J1096" s="31"/>
      <c r="K1096" s="39" t="str">
        <f>IF(IMPORT[[#This Row],[b1]]="","",IMPORT[[#This Row],[b1]]-IMPORT[[#This Row],[a1]])</f>
        <v/>
      </c>
      <c r="L1096" s="40">
        <f ca="1">SUM(INDIRECT(IMPORT_VAR[TABLENAME]&amp;"[@a"&amp;$1:$1-1&amp;"]"),INDIRECT(IMPORT_VAR[TABLENAME]&amp;"[@c"&amp;$1:$1-1&amp;"]"))</f>
        <v>0</v>
      </c>
      <c r="M1096" s="31"/>
      <c r="N1096" s="39" t="str">
        <f>IF(IMPORT[[#This Row],[b2]]="","",IMPORT[[#This Row],[b2]]-IMPORT[[#This Row],[a2]])</f>
        <v/>
      </c>
      <c r="O1096" s="40">
        <f ca="1">SUM(INDIRECT(IMPORT_VAR[TABLENAME]&amp;"[@a"&amp;$1:$1-1&amp;"]"),INDIRECT(IMPORT_VAR[TABLENAME]&amp;"[@c"&amp;$1:$1-1&amp;"]"))</f>
        <v>0</v>
      </c>
      <c r="P1096" s="33"/>
      <c r="Q1096" s="41" t="str">
        <f>IF(IMPORT[[#This Row],[b3]]="","",IMPORT[[#This Row],[b3]]-IMPORT[[#This Row],[a3]])</f>
        <v/>
      </c>
      <c r="R1096" s="40">
        <f ca="1">SUM(INDIRECT(IMPORT_VAR[TABLENAME]&amp;"[@a"&amp;$1:$1-1&amp;"]"),INDIRECT(IMPORT_VAR[TABLENAME]&amp;"[@c"&amp;$1:$1-1&amp;"]"))</f>
        <v>0</v>
      </c>
      <c r="S1096" s="33"/>
      <c r="T1096" s="41" t="str">
        <f>IF(IMPORT[[#This Row],[b4]]="","",IMPORT[[#This Row],[b4]]-IMPORT[[#This Row],[a4]])</f>
        <v/>
      </c>
      <c r="U1096" s="40">
        <f ca="1">SUM(INDIRECT(IMPORT_VAR[TABLENAME]&amp;"[@a"&amp;$1:$1-1&amp;"]"),INDIRECT(IMPORT_VAR[TABLENAME]&amp;"[@c"&amp;$1:$1-1&amp;"]"))</f>
        <v>0</v>
      </c>
      <c r="V1096" s="41"/>
      <c r="W1096" s="31"/>
      <c r="X1096" s="54" t="str">
        <f>IF(IMPORT[[#This Row],[b5]]="","",IMPORT[[#This Row],[b5]]-IMPORT[[#This Row],[a5]])</f>
        <v/>
      </c>
      <c r="Y1096" s="50">
        <f ca="1">SUM(INDIRECT(IMPORT_VAR[TABLENAME]&amp;"[@a"&amp;$1:$1-1&amp;"]"),INDIRECT(IMPORT_VAR[TABLENAME]&amp;"[@c"&amp;$1:$1-1&amp;"]"))</f>
        <v>0</v>
      </c>
      <c r="Z1096" s="51" t="s">
        <v>5715</v>
      </c>
      <c r="AA1096" s="51" t="s">
        <v>4121</v>
      </c>
      <c r="AB1096" s="51"/>
      <c r="AC1096" s="51" t="str">
        <f>CONCATENATE(IMPORT[[#This Row],[1]]," ",IMPORT[[#This Row],[2]],IF(IMPORT[[#This Row],[3]]="","",CONCATENATE(" ",IMPORT[[#This Row],[3]])))</f>
        <v>NoteBook 28850-33</v>
      </c>
      <c r="AD1096" s="51" t="str">
        <f>CONCATENATE("Import ",IMPORT[[#This Row],[Ket]])</f>
        <v>Import D3</v>
      </c>
      <c r="AE1096" s="52">
        <v>240</v>
      </c>
      <c r="AF1096" s="52" t="s">
        <v>5118</v>
      </c>
      <c r="AG1096" s="52" t="s">
        <v>5780</v>
      </c>
      <c r="AH1096" s="52">
        <f ca="1">IMPORT[[#This Row],[C]]</f>
        <v>0</v>
      </c>
      <c r="AI1096" s="126" t="str">
        <f>CONCATENATE(IMPORT[[#This Row],[6]]," ",IMPORT[[#This Row],[7]])</f>
        <v>240 PCS</v>
      </c>
    </row>
    <row r="1097" spans="1:35">
      <c r="A1097" s="102">
        <v>1095</v>
      </c>
      <c r="B1097" s="39" t="str">
        <f ca="1">IF(IMPORT[[#This Row],[C]]&lt;1,"",ROW()-2)</f>
        <v/>
      </c>
      <c r="C1097" s="57" t="s">
        <v>4169</v>
      </c>
      <c r="D1097" s="31" t="s">
        <v>3052</v>
      </c>
      <c r="E1097" s="31">
        <v>1152</v>
      </c>
      <c r="F1097" s="39">
        <f ca="1">IMPORT[TT]</f>
        <v>0</v>
      </c>
      <c r="G1097" s="31"/>
      <c r="H1097" s="31" t="s">
        <v>4216</v>
      </c>
      <c r="I1097" s="40">
        <v>0</v>
      </c>
      <c r="J1097" s="31"/>
      <c r="K1097" s="39" t="str">
        <f>IF(IMPORT[[#This Row],[b1]]="","",IMPORT[[#This Row],[b1]]-IMPORT[[#This Row],[a1]])</f>
        <v/>
      </c>
      <c r="L1097" s="40">
        <f ca="1">SUM(INDIRECT(IMPORT_VAR[TABLENAME]&amp;"[@a"&amp;$1:$1-1&amp;"]"),INDIRECT(IMPORT_VAR[TABLENAME]&amp;"[@c"&amp;$1:$1-1&amp;"]"))</f>
        <v>0</v>
      </c>
      <c r="M1097" s="31"/>
      <c r="N1097" s="39" t="str">
        <f>IF(IMPORT[[#This Row],[b2]]="","",IMPORT[[#This Row],[b2]]-IMPORT[[#This Row],[a2]])</f>
        <v/>
      </c>
      <c r="O1097" s="40">
        <f ca="1">SUM(INDIRECT(IMPORT_VAR[TABLENAME]&amp;"[@a"&amp;$1:$1-1&amp;"]"),INDIRECT(IMPORT_VAR[TABLENAME]&amp;"[@c"&amp;$1:$1-1&amp;"]"))</f>
        <v>0</v>
      </c>
      <c r="P1097" s="33"/>
      <c r="Q1097" s="41" t="str">
        <f>IF(IMPORT[[#This Row],[b3]]="","",IMPORT[[#This Row],[b3]]-IMPORT[[#This Row],[a3]])</f>
        <v/>
      </c>
      <c r="R1097" s="40">
        <f ca="1">SUM(INDIRECT(IMPORT_VAR[TABLENAME]&amp;"[@a"&amp;$1:$1-1&amp;"]"),INDIRECT(IMPORT_VAR[TABLENAME]&amp;"[@c"&amp;$1:$1-1&amp;"]"))</f>
        <v>0</v>
      </c>
      <c r="S1097" s="33"/>
      <c r="T1097" s="41" t="str">
        <f>IF(IMPORT[[#This Row],[b4]]="","",IMPORT[[#This Row],[b4]]-IMPORT[[#This Row],[a4]])</f>
        <v/>
      </c>
      <c r="U1097" s="40">
        <f ca="1">SUM(INDIRECT(IMPORT_VAR[TABLENAME]&amp;"[@a"&amp;$1:$1-1&amp;"]"),INDIRECT(IMPORT_VAR[TABLENAME]&amp;"[@c"&amp;$1:$1-1&amp;"]"))</f>
        <v>0</v>
      </c>
      <c r="V1097" s="41"/>
      <c r="W1097" s="31"/>
      <c r="X1097" s="54" t="str">
        <f>IF(IMPORT[[#This Row],[b5]]="","",IMPORT[[#This Row],[b5]]-IMPORT[[#This Row],[a5]])</f>
        <v/>
      </c>
      <c r="Y1097" s="50">
        <f ca="1">SUM(INDIRECT(IMPORT_VAR[TABLENAME]&amp;"[@a"&amp;$1:$1-1&amp;"]"),INDIRECT(IMPORT_VAR[TABLENAME]&amp;"[@c"&amp;$1:$1-1&amp;"]"))</f>
        <v>0</v>
      </c>
      <c r="Z1097" s="51" t="s">
        <v>3052</v>
      </c>
      <c r="AA1097" s="51" t="s">
        <v>4169</v>
      </c>
      <c r="AB1097" s="51"/>
      <c r="AC1097" s="51" t="str">
        <f>CONCATENATE(IMPORT[[#This Row],[1]]," ",IMPORT[[#This Row],[2]],IF(IMPORT[[#This Row],[3]]="","",CONCATENATE(" ",IMPORT[[#This Row],[3]])))</f>
        <v>Sticker XTQ-F</v>
      </c>
      <c r="AD1097" s="51" t="str">
        <f>CONCATENATE("Import ",IMPORT[[#This Row],[Ket]])</f>
        <v>Import D4</v>
      </c>
      <c r="AE1097" s="52">
        <v>1152</v>
      </c>
      <c r="AF1097" s="52" t="s">
        <v>5118</v>
      </c>
      <c r="AG1097" s="52" t="s">
        <v>5780</v>
      </c>
      <c r="AH1097" s="52">
        <f ca="1">IMPORT[[#This Row],[C]]</f>
        <v>0</v>
      </c>
      <c r="AI1097" s="126" t="str">
        <f>CONCATENATE(IMPORT[[#This Row],[6]]," ",IMPORT[[#This Row],[7]])</f>
        <v>1152 PCS</v>
      </c>
    </row>
    <row r="1098" spans="1:35">
      <c r="A1098" s="102">
        <v>1096</v>
      </c>
      <c r="B1098" s="39" t="str">
        <f ca="1">IF(IMPORT[[#This Row],[C]]&lt;1,"",ROW()-2)</f>
        <v/>
      </c>
      <c r="C1098" s="57" t="s">
        <v>4171</v>
      </c>
      <c r="D1098" s="31" t="s">
        <v>3052</v>
      </c>
      <c r="E1098" s="31">
        <v>384</v>
      </c>
      <c r="F1098" s="39">
        <f ca="1">IMPORT[TT]</f>
        <v>0</v>
      </c>
      <c r="G1098" s="31"/>
      <c r="H1098" s="31" t="s">
        <v>4216</v>
      </c>
      <c r="I1098" s="40">
        <v>0</v>
      </c>
      <c r="J1098" s="31"/>
      <c r="K1098" s="39" t="str">
        <f>IF(IMPORT[[#This Row],[b1]]="","",IMPORT[[#This Row],[b1]]-IMPORT[[#This Row],[a1]])</f>
        <v/>
      </c>
      <c r="L1098" s="40">
        <f ca="1">SUM(INDIRECT(IMPORT_VAR[TABLENAME]&amp;"[@a"&amp;$1:$1-1&amp;"]"),INDIRECT(IMPORT_VAR[TABLENAME]&amp;"[@c"&amp;$1:$1-1&amp;"]"))</f>
        <v>0</v>
      </c>
      <c r="M1098" s="31"/>
      <c r="N1098" s="39" t="str">
        <f>IF(IMPORT[[#This Row],[b2]]="","",IMPORT[[#This Row],[b2]]-IMPORT[[#This Row],[a2]])</f>
        <v/>
      </c>
      <c r="O1098" s="40">
        <f ca="1">SUM(INDIRECT(IMPORT_VAR[TABLENAME]&amp;"[@a"&amp;$1:$1-1&amp;"]"),INDIRECT(IMPORT_VAR[TABLENAME]&amp;"[@c"&amp;$1:$1-1&amp;"]"))</f>
        <v>0</v>
      </c>
      <c r="P1098" s="33"/>
      <c r="Q1098" s="41" t="str">
        <f>IF(IMPORT[[#This Row],[b3]]="","",IMPORT[[#This Row],[b3]]-IMPORT[[#This Row],[a3]])</f>
        <v/>
      </c>
      <c r="R1098" s="40">
        <f ca="1">SUM(INDIRECT(IMPORT_VAR[TABLENAME]&amp;"[@a"&amp;$1:$1-1&amp;"]"),INDIRECT(IMPORT_VAR[TABLENAME]&amp;"[@c"&amp;$1:$1-1&amp;"]"))</f>
        <v>0</v>
      </c>
      <c r="S1098" s="33"/>
      <c r="T1098" s="41" t="str">
        <f>IF(IMPORT[[#This Row],[b4]]="","",IMPORT[[#This Row],[b4]]-IMPORT[[#This Row],[a4]])</f>
        <v/>
      </c>
      <c r="U1098" s="40">
        <f ca="1">SUM(INDIRECT(IMPORT_VAR[TABLENAME]&amp;"[@a"&amp;$1:$1-1&amp;"]"),INDIRECT(IMPORT_VAR[TABLENAME]&amp;"[@c"&amp;$1:$1-1&amp;"]"))</f>
        <v>0</v>
      </c>
      <c r="V1098" s="41"/>
      <c r="W1098" s="31"/>
      <c r="X1098" s="54" t="str">
        <f>IF(IMPORT[[#This Row],[b5]]="","",IMPORT[[#This Row],[b5]]-IMPORT[[#This Row],[a5]])</f>
        <v/>
      </c>
      <c r="Y1098" s="50">
        <f ca="1">SUM(INDIRECT(IMPORT_VAR[TABLENAME]&amp;"[@a"&amp;$1:$1-1&amp;"]"),INDIRECT(IMPORT_VAR[TABLENAME]&amp;"[@c"&amp;$1:$1-1&amp;"]"))</f>
        <v>0</v>
      </c>
      <c r="Z1098" s="51" t="s">
        <v>3052</v>
      </c>
      <c r="AA1098" s="51" t="s">
        <v>4171</v>
      </c>
      <c r="AB1098" s="51"/>
      <c r="AC1098" s="51" t="str">
        <f>CONCATENATE(IMPORT[[#This Row],[1]]," ",IMPORT[[#This Row],[2]],IF(IMPORT[[#This Row],[3]]="","",CONCATENATE(" ",IMPORT[[#This Row],[3]])))</f>
        <v>Sticker QJF-A</v>
      </c>
      <c r="AD1098" s="51" t="str">
        <f>CONCATENATE("Import ",IMPORT[[#This Row],[Ket]])</f>
        <v>Import D4</v>
      </c>
      <c r="AE1098" s="52">
        <v>384</v>
      </c>
      <c r="AF1098" s="52" t="s">
        <v>5118</v>
      </c>
      <c r="AG1098" s="52" t="s">
        <v>5780</v>
      </c>
      <c r="AH1098" s="52">
        <f ca="1">IMPORT[[#This Row],[C]]</f>
        <v>0</v>
      </c>
      <c r="AI1098" s="126" t="str">
        <f>CONCATENATE(IMPORT[[#This Row],[6]]," ",IMPORT[[#This Row],[7]])</f>
        <v>384 PCS</v>
      </c>
    </row>
    <row r="1099" spans="1:35">
      <c r="A1099" s="102">
        <v>1097</v>
      </c>
      <c r="B1099" s="39" t="str">
        <f ca="1">IF(IMPORT[[#This Row],[C]]&lt;1,"",ROW()-2)</f>
        <v/>
      </c>
      <c r="C1099" s="57" t="s">
        <v>4172</v>
      </c>
      <c r="D1099" s="31" t="s">
        <v>3052</v>
      </c>
      <c r="E1099" s="31">
        <v>224</v>
      </c>
      <c r="F1099" s="39">
        <f ca="1">IMPORT[TT]</f>
        <v>0</v>
      </c>
      <c r="G1099" s="31"/>
      <c r="H1099" s="31" t="s">
        <v>4216</v>
      </c>
      <c r="I1099" s="40">
        <v>0</v>
      </c>
      <c r="J1099" s="31"/>
      <c r="K1099" s="39" t="str">
        <f>IF(IMPORT[[#This Row],[b1]]="","",IMPORT[[#This Row],[b1]]-IMPORT[[#This Row],[a1]])</f>
        <v/>
      </c>
      <c r="L1099" s="40">
        <f ca="1">SUM(INDIRECT(IMPORT_VAR[TABLENAME]&amp;"[@a"&amp;$1:$1-1&amp;"]"),INDIRECT(IMPORT_VAR[TABLENAME]&amp;"[@c"&amp;$1:$1-1&amp;"]"))</f>
        <v>0</v>
      </c>
      <c r="M1099" s="31"/>
      <c r="N1099" s="39" t="str">
        <f>IF(IMPORT[[#This Row],[b2]]="","",IMPORT[[#This Row],[b2]]-IMPORT[[#This Row],[a2]])</f>
        <v/>
      </c>
      <c r="O1099" s="40">
        <f ca="1">SUM(INDIRECT(IMPORT_VAR[TABLENAME]&amp;"[@a"&amp;$1:$1-1&amp;"]"),INDIRECT(IMPORT_VAR[TABLENAME]&amp;"[@c"&amp;$1:$1-1&amp;"]"))</f>
        <v>0</v>
      </c>
      <c r="P1099" s="33"/>
      <c r="Q1099" s="41" t="str">
        <f>IF(IMPORT[[#This Row],[b3]]="","",IMPORT[[#This Row],[b3]]-IMPORT[[#This Row],[a3]])</f>
        <v/>
      </c>
      <c r="R1099" s="40">
        <f ca="1">SUM(INDIRECT(IMPORT_VAR[TABLENAME]&amp;"[@a"&amp;$1:$1-1&amp;"]"),INDIRECT(IMPORT_VAR[TABLENAME]&amp;"[@c"&amp;$1:$1-1&amp;"]"))</f>
        <v>0</v>
      </c>
      <c r="S1099" s="33"/>
      <c r="T1099" s="41" t="str">
        <f>IF(IMPORT[[#This Row],[b4]]="","",IMPORT[[#This Row],[b4]]-IMPORT[[#This Row],[a4]])</f>
        <v/>
      </c>
      <c r="U1099" s="40">
        <f ca="1">SUM(INDIRECT(IMPORT_VAR[TABLENAME]&amp;"[@a"&amp;$1:$1-1&amp;"]"),INDIRECT(IMPORT_VAR[TABLENAME]&amp;"[@c"&amp;$1:$1-1&amp;"]"))</f>
        <v>0</v>
      </c>
      <c r="V1099" s="41"/>
      <c r="W1099" s="31"/>
      <c r="X1099" s="54" t="str">
        <f>IF(IMPORT[[#This Row],[b5]]="","",IMPORT[[#This Row],[b5]]-IMPORT[[#This Row],[a5]])</f>
        <v/>
      </c>
      <c r="Y1099" s="50">
        <f ca="1">SUM(INDIRECT(IMPORT_VAR[TABLENAME]&amp;"[@a"&amp;$1:$1-1&amp;"]"),INDIRECT(IMPORT_VAR[TABLENAME]&amp;"[@c"&amp;$1:$1-1&amp;"]"))</f>
        <v>0</v>
      </c>
      <c r="Z1099" s="51" t="s">
        <v>3052</v>
      </c>
      <c r="AA1099" s="51" t="s">
        <v>4172</v>
      </c>
      <c r="AB1099" s="51"/>
      <c r="AC1099" s="51" t="str">
        <f>CONCATENATE(IMPORT[[#This Row],[1]]," ",IMPORT[[#This Row],[2]],IF(IMPORT[[#This Row],[3]]="","",CONCATENATE(" ",IMPORT[[#This Row],[3]])))</f>
        <v>Sticker JBE-SA</v>
      </c>
      <c r="AD1099" s="51" t="str">
        <f>CONCATENATE("Import ",IMPORT[[#This Row],[Ket]])</f>
        <v>Import D4</v>
      </c>
      <c r="AE1099" s="52">
        <v>224</v>
      </c>
      <c r="AF1099" s="52" t="s">
        <v>5118</v>
      </c>
      <c r="AG1099" s="52" t="s">
        <v>5780</v>
      </c>
      <c r="AH1099" s="52">
        <f ca="1">IMPORT[[#This Row],[C]]</f>
        <v>0</v>
      </c>
      <c r="AI1099" s="126" t="str">
        <f>CONCATENATE(IMPORT[[#This Row],[6]]," ",IMPORT[[#This Row],[7]])</f>
        <v>224 PCS</v>
      </c>
    </row>
    <row r="1100" spans="1:35">
      <c r="A1100" s="102">
        <v>1098</v>
      </c>
      <c r="B1100" s="39" t="str">
        <f ca="1">IF(IMPORT[[#This Row],[C]]&lt;1,"",ROW()-2)</f>
        <v/>
      </c>
      <c r="C1100" s="57" t="s">
        <v>4173</v>
      </c>
      <c r="D1100" s="31" t="s">
        <v>3052</v>
      </c>
      <c r="E1100" s="31">
        <v>200</v>
      </c>
      <c r="F1100" s="39">
        <f ca="1">IMPORT[TT]</f>
        <v>0</v>
      </c>
      <c r="G1100" s="31"/>
      <c r="H1100" s="31" t="s">
        <v>4216</v>
      </c>
      <c r="I1100" s="40">
        <v>0</v>
      </c>
      <c r="J1100" s="31"/>
      <c r="K1100" s="39" t="str">
        <f>IF(IMPORT[[#This Row],[b1]]="","",IMPORT[[#This Row],[b1]]-IMPORT[[#This Row],[a1]])</f>
        <v/>
      </c>
      <c r="L1100" s="40">
        <f ca="1">SUM(INDIRECT(IMPORT_VAR[TABLENAME]&amp;"[@a"&amp;$1:$1-1&amp;"]"),INDIRECT(IMPORT_VAR[TABLENAME]&amp;"[@c"&amp;$1:$1-1&amp;"]"))</f>
        <v>0</v>
      </c>
      <c r="M1100" s="31"/>
      <c r="N1100" s="39" t="str">
        <f>IF(IMPORT[[#This Row],[b2]]="","",IMPORT[[#This Row],[b2]]-IMPORT[[#This Row],[a2]])</f>
        <v/>
      </c>
      <c r="O1100" s="40">
        <f ca="1">SUM(INDIRECT(IMPORT_VAR[TABLENAME]&amp;"[@a"&amp;$1:$1-1&amp;"]"),INDIRECT(IMPORT_VAR[TABLENAME]&amp;"[@c"&amp;$1:$1-1&amp;"]"))</f>
        <v>0</v>
      </c>
      <c r="P1100" s="33"/>
      <c r="Q1100" s="41" t="str">
        <f>IF(IMPORT[[#This Row],[b3]]="","",IMPORT[[#This Row],[b3]]-IMPORT[[#This Row],[a3]])</f>
        <v/>
      </c>
      <c r="R1100" s="40">
        <f ca="1">SUM(INDIRECT(IMPORT_VAR[TABLENAME]&amp;"[@a"&amp;$1:$1-1&amp;"]"),INDIRECT(IMPORT_VAR[TABLENAME]&amp;"[@c"&amp;$1:$1-1&amp;"]"))</f>
        <v>0</v>
      </c>
      <c r="S1100" s="33"/>
      <c r="T1100" s="41" t="str">
        <f>IF(IMPORT[[#This Row],[b4]]="","",IMPORT[[#This Row],[b4]]-IMPORT[[#This Row],[a4]])</f>
        <v/>
      </c>
      <c r="U1100" s="40">
        <f ca="1">SUM(INDIRECT(IMPORT_VAR[TABLENAME]&amp;"[@a"&amp;$1:$1-1&amp;"]"),INDIRECT(IMPORT_VAR[TABLENAME]&amp;"[@c"&amp;$1:$1-1&amp;"]"))</f>
        <v>0</v>
      </c>
      <c r="V1100" s="41"/>
      <c r="W1100" s="31"/>
      <c r="X1100" s="54" t="str">
        <f>IF(IMPORT[[#This Row],[b5]]="","",IMPORT[[#This Row],[b5]]-IMPORT[[#This Row],[a5]])</f>
        <v/>
      </c>
      <c r="Y1100" s="50">
        <f ca="1">SUM(INDIRECT(IMPORT_VAR[TABLENAME]&amp;"[@a"&amp;$1:$1-1&amp;"]"),INDIRECT(IMPORT_VAR[TABLENAME]&amp;"[@c"&amp;$1:$1-1&amp;"]"))</f>
        <v>0</v>
      </c>
      <c r="Z1100" s="51" t="s">
        <v>3052</v>
      </c>
      <c r="AA1100" s="51" t="s">
        <v>4173</v>
      </c>
      <c r="AB1100" s="51"/>
      <c r="AC1100" s="51" t="str">
        <f>CONCATENATE(IMPORT[[#This Row],[1]]," ",IMPORT[[#This Row],[2]],IF(IMPORT[[#This Row],[3]]="","",CONCATENATE(" ",IMPORT[[#This Row],[3]])))</f>
        <v>Sticker DH-2356</v>
      </c>
      <c r="AD1100" s="51" t="str">
        <f>CONCATENATE("Import ",IMPORT[[#This Row],[Ket]])</f>
        <v>Import D4</v>
      </c>
      <c r="AE1100" s="52">
        <v>200</v>
      </c>
      <c r="AF1100" s="52" t="s">
        <v>5118</v>
      </c>
      <c r="AG1100" s="52" t="s">
        <v>5780</v>
      </c>
      <c r="AH1100" s="52">
        <f ca="1">IMPORT[[#This Row],[C]]</f>
        <v>0</v>
      </c>
      <c r="AI1100" s="126" t="str">
        <f>CONCATENATE(IMPORT[[#This Row],[6]]," ",IMPORT[[#This Row],[7]])</f>
        <v>200 PCS</v>
      </c>
    </row>
    <row r="1101" spans="1:35">
      <c r="A1101" s="102">
        <v>1099</v>
      </c>
      <c r="B1101" s="39" t="str">
        <f ca="1">IF(IMPORT[[#This Row],[C]]&lt;1,"",ROW()-2)</f>
        <v/>
      </c>
      <c r="C1101" s="57" t="s">
        <v>4182</v>
      </c>
      <c r="D1101" s="31" t="s">
        <v>2998</v>
      </c>
      <c r="E1101" s="31">
        <v>96</v>
      </c>
      <c r="F1101" s="39">
        <f ca="1">IMPORT[TT]</f>
        <v>0</v>
      </c>
      <c r="G1101" s="31"/>
      <c r="H1101" s="31" t="s">
        <v>4216</v>
      </c>
      <c r="I1101" s="40">
        <v>0</v>
      </c>
      <c r="J1101" s="31"/>
      <c r="K1101" s="39" t="str">
        <f>IF(IMPORT[[#This Row],[b1]]="","",IMPORT[[#This Row],[b1]]-IMPORT[[#This Row],[a1]])</f>
        <v/>
      </c>
      <c r="L1101" s="40">
        <f ca="1">SUM(INDIRECT(IMPORT_VAR[TABLENAME]&amp;"[@a"&amp;$1:$1-1&amp;"]"),INDIRECT(IMPORT_VAR[TABLENAME]&amp;"[@c"&amp;$1:$1-1&amp;"]"))</f>
        <v>0</v>
      </c>
      <c r="M1101" s="31"/>
      <c r="N1101" s="39" t="str">
        <f>IF(IMPORT[[#This Row],[b2]]="","",IMPORT[[#This Row],[b2]]-IMPORT[[#This Row],[a2]])</f>
        <v/>
      </c>
      <c r="O1101" s="40">
        <f ca="1">SUM(INDIRECT(IMPORT_VAR[TABLENAME]&amp;"[@a"&amp;$1:$1-1&amp;"]"),INDIRECT(IMPORT_VAR[TABLENAME]&amp;"[@c"&amp;$1:$1-1&amp;"]"))</f>
        <v>0</v>
      </c>
      <c r="P1101" s="33"/>
      <c r="Q1101" s="41" t="str">
        <f>IF(IMPORT[[#This Row],[b3]]="","",IMPORT[[#This Row],[b3]]-IMPORT[[#This Row],[a3]])</f>
        <v/>
      </c>
      <c r="R1101" s="40">
        <f ca="1">SUM(INDIRECT(IMPORT_VAR[TABLENAME]&amp;"[@a"&amp;$1:$1-1&amp;"]"),INDIRECT(IMPORT_VAR[TABLENAME]&amp;"[@c"&amp;$1:$1-1&amp;"]"))</f>
        <v>0</v>
      </c>
      <c r="S1101" s="33"/>
      <c r="T1101" s="41" t="str">
        <f>IF(IMPORT[[#This Row],[b4]]="","",IMPORT[[#This Row],[b4]]-IMPORT[[#This Row],[a4]])</f>
        <v/>
      </c>
      <c r="U1101" s="40">
        <f ca="1">SUM(INDIRECT(IMPORT_VAR[TABLENAME]&amp;"[@a"&amp;$1:$1-1&amp;"]"),INDIRECT(IMPORT_VAR[TABLENAME]&amp;"[@c"&amp;$1:$1-1&amp;"]"))</f>
        <v>0</v>
      </c>
      <c r="V1101" s="41"/>
      <c r="W1101" s="31"/>
      <c r="X1101" s="54" t="str">
        <f>IF(IMPORT[[#This Row],[b5]]="","",IMPORT[[#This Row],[b5]]-IMPORT[[#This Row],[a5]])</f>
        <v/>
      </c>
      <c r="Y1101" s="50">
        <f ca="1">SUM(INDIRECT(IMPORT_VAR[TABLENAME]&amp;"[@a"&amp;$1:$1-1&amp;"]"),INDIRECT(IMPORT_VAR[TABLENAME]&amp;"[@c"&amp;$1:$1-1&amp;"]"))</f>
        <v>0</v>
      </c>
      <c r="Z1101" s="51" t="s">
        <v>5707</v>
      </c>
      <c r="AA1101" s="51" t="s">
        <v>4182</v>
      </c>
      <c r="AB1101" s="52"/>
      <c r="AC1101" s="52" t="str">
        <f>CONCATENATE(IMPORT[[#This Row],[1]]," ",IMPORT[[#This Row],[2]],IF(IMPORT[[#This Row],[3]]="","",CONCATENATE(" ",IMPORT[[#This Row],[3]])))</f>
        <v>Pensil Case C-8023</v>
      </c>
      <c r="AD1101" s="52" t="str">
        <f>CONCATENATE("Import ",IMPORT[[#This Row],[Ket]])</f>
        <v>Import D4</v>
      </c>
      <c r="AE1101" s="52">
        <v>96</v>
      </c>
      <c r="AF1101" s="52" t="s">
        <v>5118</v>
      </c>
      <c r="AG1101" s="52" t="s">
        <v>5780</v>
      </c>
      <c r="AH1101" s="52">
        <f ca="1">IMPORT[[#This Row],[C]]</f>
        <v>0</v>
      </c>
      <c r="AI1101" s="126" t="str">
        <f>CONCATENATE(IMPORT[[#This Row],[6]]," ",IMPORT[[#This Row],[7]])</f>
        <v>96 PCS</v>
      </c>
    </row>
    <row r="1102" spans="1:35">
      <c r="A1102" s="102">
        <v>1100</v>
      </c>
      <c r="B1102" s="39" t="str">
        <f ca="1">IF(IMPORT[[#This Row],[C]]&lt;1,"",ROW()-2)</f>
        <v/>
      </c>
      <c r="C1102" s="57" t="s">
        <v>4186</v>
      </c>
      <c r="D1102" s="31" t="s">
        <v>2998</v>
      </c>
      <c r="E1102" s="31">
        <v>96</v>
      </c>
      <c r="F1102" s="39">
        <f ca="1">IMPORT[TT]</f>
        <v>0</v>
      </c>
      <c r="G1102" s="31"/>
      <c r="H1102" s="31" t="s">
        <v>4216</v>
      </c>
      <c r="I1102" s="40">
        <v>0</v>
      </c>
      <c r="J1102" s="31"/>
      <c r="K1102" s="39" t="str">
        <f>IF(IMPORT[[#This Row],[b1]]="","",IMPORT[[#This Row],[b1]]-IMPORT[[#This Row],[a1]])</f>
        <v/>
      </c>
      <c r="L1102" s="40">
        <f ca="1">SUM(INDIRECT(IMPORT_VAR[TABLENAME]&amp;"[@a"&amp;$1:$1-1&amp;"]"),INDIRECT(IMPORT_VAR[TABLENAME]&amp;"[@c"&amp;$1:$1-1&amp;"]"))</f>
        <v>0</v>
      </c>
      <c r="M1102" s="31"/>
      <c r="N1102" s="39" t="str">
        <f>IF(IMPORT[[#This Row],[b2]]="","",IMPORT[[#This Row],[b2]]-IMPORT[[#This Row],[a2]])</f>
        <v/>
      </c>
      <c r="O1102" s="40">
        <f ca="1">SUM(INDIRECT(IMPORT_VAR[TABLENAME]&amp;"[@a"&amp;$1:$1-1&amp;"]"),INDIRECT(IMPORT_VAR[TABLENAME]&amp;"[@c"&amp;$1:$1-1&amp;"]"))</f>
        <v>0</v>
      </c>
      <c r="P1102" s="33"/>
      <c r="Q1102" s="41" t="str">
        <f>IF(IMPORT[[#This Row],[b3]]="","",IMPORT[[#This Row],[b3]]-IMPORT[[#This Row],[a3]])</f>
        <v/>
      </c>
      <c r="R1102" s="40">
        <f ca="1">SUM(INDIRECT(IMPORT_VAR[TABLENAME]&amp;"[@a"&amp;$1:$1-1&amp;"]"),INDIRECT(IMPORT_VAR[TABLENAME]&amp;"[@c"&amp;$1:$1-1&amp;"]"))</f>
        <v>0</v>
      </c>
      <c r="S1102" s="33"/>
      <c r="T1102" s="41" t="str">
        <f>IF(IMPORT[[#This Row],[b4]]="","",IMPORT[[#This Row],[b4]]-IMPORT[[#This Row],[a4]])</f>
        <v/>
      </c>
      <c r="U1102" s="40">
        <f ca="1">SUM(INDIRECT(IMPORT_VAR[TABLENAME]&amp;"[@a"&amp;$1:$1-1&amp;"]"),INDIRECT(IMPORT_VAR[TABLENAME]&amp;"[@c"&amp;$1:$1-1&amp;"]"))</f>
        <v>0</v>
      </c>
      <c r="V1102" s="41"/>
      <c r="W1102" s="31"/>
      <c r="X1102" s="54" t="str">
        <f>IF(IMPORT[[#This Row],[b5]]="","",IMPORT[[#This Row],[b5]]-IMPORT[[#This Row],[a5]])</f>
        <v/>
      </c>
      <c r="Y1102" s="50">
        <f ca="1">SUM(INDIRECT(IMPORT_VAR[TABLENAME]&amp;"[@a"&amp;$1:$1-1&amp;"]"),INDIRECT(IMPORT_VAR[TABLENAME]&amp;"[@c"&amp;$1:$1-1&amp;"]"))</f>
        <v>0</v>
      </c>
      <c r="Z1102" s="51" t="s">
        <v>5707</v>
      </c>
      <c r="AA1102" s="52" t="s">
        <v>4186</v>
      </c>
      <c r="AB1102" s="52"/>
      <c r="AC1102" s="52" t="str">
        <f>CONCATENATE(IMPORT[[#This Row],[1]]," ",IMPORT[[#This Row],[2]],IF(IMPORT[[#This Row],[3]]="","",CONCATENATE(" ",IMPORT[[#This Row],[3]])))</f>
        <v>Pensil Case ZL-182</v>
      </c>
      <c r="AD1102" s="52" t="str">
        <f>CONCATENATE("Import ",IMPORT[[#This Row],[Ket]])</f>
        <v>Import D4</v>
      </c>
      <c r="AE1102" s="52">
        <v>96</v>
      </c>
      <c r="AF1102" s="52" t="s">
        <v>5118</v>
      </c>
      <c r="AG1102" s="52" t="s">
        <v>5780</v>
      </c>
      <c r="AH1102" s="52">
        <f ca="1">IMPORT[[#This Row],[C]]</f>
        <v>0</v>
      </c>
      <c r="AI1102" s="126" t="str">
        <f>CONCATENATE(IMPORT[[#This Row],[6]]," ",IMPORT[[#This Row],[7]])</f>
        <v>96 PCS</v>
      </c>
    </row>
    <row r="1103" spans="1:35">
      <c r="A1103" s="102">
        <v>1101</v>
      </c>
      <c r="B1103" s="39" t="str">
        <f ca="1">IF(IMPORT[[#This Row],[C]]&lt;1,"",ROW()-2)</f>
        <v/>
      </c>
      <c r="C1103" s="57" t="s">
        <v>4188</v>
      </c>
      <c r="D1103" s="31" t="s">
        <v>2998</v>
      </c>
      <c r="E1103" s="31">
        <v>144</v>
      </c>
      <c r="F1103" s="39">
        <f ca="1">IMPORT[TT]</f>
        <v>0</v>
      </c>
      <c r="G1103" s="31"/>
      <c r="H1103" s="31" t="s">
        <v>4216</v>
      </c>
      <c r="I1103" s="40">
        <v>0</v>
      </c>
      <c r="J1103" s="31"/>
      <c r="K1103" s="39" t="str">
        <f>IF(IMPORT[[#This Row],[b1]]="","",IMPORT[[#This Row],[b1]]-IMPORT[[#This Row],[a1]])</f>
        <v/>
      </c>
      <c r="L1103" s="40">
        <f ca="1">SUM(INDIRECT(IMPORT_VAR[TABLENAME]&amp;"[@a"&amp;$1:$1-1&amp;"]"),INDIRECT(IMPORT_VAR[TABLENAME]&amp;"[@c"&amp;$1:$1-1&amp;"]"))</f>
        <v>0</v>
      </c>
      <c r="M1103" s="31"/>
      <c r="N1103" s="39" t="str">
        <f>IF(IMPORT[[#This Row],[b2]]="","",IMPORT[[#This Row],[b2]]-IMPORT[[#This Row],[a2]])</f>
        <v/>
      </c>
      <c r="O1103" s="40">
        <f ca="1">SUM(INDIRECT(IMPORT_VAR[TABLENAME]&amp;"[@a"&amp;$1:$1-1&amp;"]"),INDIRECT(IMPORT_VAR[TABLENAME]&amp;"[@c"&amp;$1:$1-1&amp;"]"))</f>
        <v>0</v>
      </c>
      <c r="P1103" s="33"/>
      <c r="Q1103" s="41" t="str">
        <f>IF(IMPORT[[#This Row],[b3]]="","",IMPORT[[#This Row],[b3]]-IMPORT[[#This Row],[a3]])</f>
        <v/>
      </c>
      <c r="R1103" s="40">
        <f ca="1">SUM(INDIRECT(IMPORT_VAR[TABLENAME]&amp;"[@a"&amp;$1:$1-1&amp;"]"),INDIRECT(IMPORT_VAR[TABLENAME]&amp;"[@c"&amp;$1:$1-1&amp;"]"))</f>
        <v>0</v>
      </c>
      <c r="S1103" s="33"/>
      <c r="T1103" s="41" t="str">
        <f>IF(IMPORT[[#This Row],[b4]]="","",IMPORT[[#This Row],[b4]]-IMPORT[[#This Row],[a4]])</f>
        <v/>
      </c>
      <c r="U1103" s="40">
        <f ca="1">SUM(INDIRECT(IMPORT_VAR[TABLENAME]&amp;"[@a"&amp;$1:$1-1&amp;"]"),INDIRECT(IMPORT_VAR[TABLENAME]&amp;"[@c"&amp;$1:$1-1&amp;"]"))</f>
        <v>0</v>
      </c>
      <c r="V1103" s="41"/>
      <c r="W1103" s="31"/>
      <c r="X1103" s="54" t="str">
        <f>IF(IMPORT[[#This Row],[b5]]="","",IMPORT[[#This Row],[b5]]-IMPORT[[#This Row],[a5]])</f>
        <v/>
      </c>
      <c r="Y1103" s="50">
        <f ca="1">SUM(INDIRECT(IMPORT_VAR[TABLENAME]&amp;"[@a"&amp;$1:$1-1&amp;"]"),INDIRECT(IMPORT_VAR[TABLENAME]&amp;"[@c"&amp;$1:$1-1&amp;"]"))</f>
        <v>0</v>
      </c>
      <c r="Z1103" s="51" t="s">
        <v>5707</v>
      </c>
      <c r="AA1103" s="51" t="s">
        <v>4188</v>
      </c>
      <c r="AB1103" s="51"/>
      <c r="AC1103" s="51" t="str">
        <f>CONCATENATE(IMPORT[[#This Row],[1]]," ",IMPORT[[#This Row],[2]],IF(IMPORT[[#This Row],[3]]="","",CONCATENATE(" ",IMPORT[[#This Row],[3]])))</f>
        <v>Pensil Case BH-20231</v>
      </c>
      <c r="AD1103" s="51" t="str">
        <f>CONCATENATE("Import ",IMPORT[[#This Row],[Ket]])</f>
        <v>Import D4</v>
      </c>
      <c r="AE1103" s="52">
        <v>144</v>
      </c>
      <c r="AF1103" s="52" t="s">
        <v>5118</v>
      </c>
      <c r="AG1103" s="52" t="s">
        <v>5780</v>
      </c>
      <c r="AH1103" s="52">
        <f ca="1">IMPORT[[#This Row],[C]]</f>
        <v>0</v>
      </c>
      <c r="AI1103" s="126" t="str">
        <f>CONCATENATE(IMPORT[[#This Row],[6]]," ",IMPORT[[#This Row],[7]])</f>
        <v>144 PCS</v>
      </c>
    </row>
    <row r="1104" spans="1:35">
      <c r="A1104" s="102">
        <v>1102</v>
      </c>
      <c r="B1104" s="39" t="str">
        <f ca="1">IF(IMPORT[[#This Row],[C]]&lt;1,"",ROW()-2)</f>
        <v/>
      </c>
      <c r="C1104" s="57" t="s">
        <v>4192</v>
      </c>
      <c r="D1104" s="31" t="s">
        <v>2763</v>
      </c>
      <c r="E1104" s="31">
        <v>720</v>
      </c>
      <c r="F1104" s="39">
        <f ca="1">IMPORT[TT]</f>
        <v>0</v>
      </c>
      <c r="G1104" s="31"/>
      <c r="H1104" s="31" t="s">
        <v>4241</v>
      </c>
      <c r="I1104" s="40">
        <v>0</v>
      </c>
      <c r="J1104" s="31"/>
      <c r="K1104" s="39" t="str">
        <f>IF(IMPORT[[#This Row],[b1]]="","",IMPORT[[#This Row],[b1]]-IMPORT[[#This Row],[a1]])</f>
        <v/>
      </c>
      <c r="L1104" s="40">
        <f ca="1">SUM(INDIRECT(IMPORT_VAR[TABLENAME]&amp;"[@a"&amp;$1:$1-1&amp;"]"),INDIRECT(IMPORT_VAR[TABLENAME]&amp;"[@c"&amp;$1:$1-1&amp;"]"))</f>
        <v>0</v>
      </c>
      <c r="M1104" s="31"/>
      <c r="N1104" s="39" t="str">
        <f>IF(IMPORT[[#This Row],[b2]]="","",IMPORT[[#This Row],[b2]]-IMPORT[[#This Row],[a2]])</f>
        <v/>
      </c>
      <c r="O1104" s="40">
        <f ca="1">SUM(INDIRECT(IMPORT_VAR[TABLENAME]&amp;"[@a"&amp;$1:$1-1&amp;"]"),INDIRECT(IMPORT_VAR[TABLENAME]&amp;"[@c"&amp;$1:$1-1&amp;"]"))</f>
        <v>0</v>
      </c>
      <c r="P1104" s="33"/>
      <c r="Q1104" s="41" t="str">
        <f>IF(IMPORT[[#This Row],[b3]]="","",IMPORT[[#This Row],[b3]]-IMPORT[[#This Row],[a3]])</f>
        <v/>
      </c>
      <c r="R1104" s="40">
        <f ca="1">SUM(INDIRECT(IMPORT_VAR[TABLENAME]&amp;"[@a"&amp;$1:$1-1&amp;"]"),INDIRECT(IMPORT_VAR[TABLENAME]&amp;"[@c"&amp;$1:$1-1&amp;"]"))</f>
        <v>0</v>
      </c>
      <c r="S1104" s="33"/>
      <c r="T1104" s="41" t="str">
        <f>IF(IMPORT[[#This Row],[b4]]="","",IMPORT[[#This Row],[b4]]-IMPORT[[#This Row],[a4]])</f>
        <v/>
      </c>
      <c r="U1104" s="40">
        <f ca="1">SUM(INDIRECT(IMPORT_VAR[TABLENAME]&amp;"[@a"&amp;$1:$1-1&amp;"]"),INDIRECT(IMPORT_VAR[TABLENAME]&amp;"[@c"&amp;$1:$1-1&amp;"]"))</f>
        <v>0</v>
      </c>
      <c r="V1104" s="41"/>
      <c r="W1104" s="31"/>
      <c r="X1104" s="54" t="str">
        <f>IF(IMPORT[[#This Row],[b5]]="","",IMPORT[[#This Row],[b5]]-IMPORT[[#This Row],[a5]])</f>
        <v/>
      </c>
      <c r="Y1104" s="50">
        <f ca="1">SUM(INDIRECT(IMPORT_VAR[TABLENAME]&amp;"[@a"&amp;$1:$1-1&amp;"]"),INDIRECT(IMPORT_VAR[TABLENAME]&amp;"[@c"&amp;$1:$1-1&amp;"]"))</f>
        <v>0</v>
      </c>
      <c r="Z1104" s="51" t="s">
        <v>2763</v>
      </c>
      <c r="AA1104" s="52" t="s">
        <v>4192</v>
      </c>
      <c r="AB1104" s="51"/>
      <c r="AC1104" s="51" t="str">
        <f>CONCATENATE(IMPORT[[#This Row],[1]]," ",IMPORT[[#This Row],[2]],IF(IMPORT[[#This Row],[3]]="","",CONCATENATE(" ",IMPORT[[#This Row],[3]])))</f>
        <v>Pocket GG-S</v>
      </c>
      <c r="AD1104" s="51" t="str">
        <f>CONCATENATE("Import ",IMPORT[[#This Row],[Ket]])</f>
        <v>Import D5</v>
      </c>
      <c r="AE1104" s="52">
        <v>720</v>
      </c>
      <c r="AF1104" s="52" t="s">
        <v>5118</v>
      </c>
      <c r="AG1104" s="52" t="s">
        <v>5780</v>
      </c>
      <c r="AH1104" s="52">
        <f ca="1">IMPORT[[#This Row],[C]]</f>
        <v>0</v>
      </c>
      <c r="AI1104" s="126" t="str">
        <f>CONCATENATE(IMPORT[[#This Row],[6]]," ",IMPORT[[#This Row],[7]])</f>
        <v>720 PCS</v>
      </c>
    </row>
    <row r="1105" spans="1:35">
      <c r="A1105" s="102">
        <v>1103</v>
      </c>
      <c r="B1105" s="31" t="str">
        <f ca="1">IF(IMPORT[[#This Row],[C]]&lt;1,"",ROW()-2)</f>
        <v/>
      </c>
      <c r="C1105" s="57" t="s">
        <v>2844</v>
      </c>
      <c r="D1105" s="31" t="s">
        <v>2819</v>
      </c>
      <c r="E1105" s="31">
        <v>1728</v>
      </c>
      <c r="F1105" s="31">
        <f ca="1">IMPORT[TT]</f>
        <v>0</v>
      </c>
      <c r="G1105" s="31"/>
      <c r="H1105" s="31">
        <v>2019</v>
      </c>
      <c r="I1105" s="32">
        <v>0</v>
      </c>
      <c r="J1105" s="31"/>
      <c r="K1105" s="31" t="str">
        <f>IF(IMPORT[[#This Row],[b1]]="","",IMPORT[[#This Row],[b1]]-IMPORT[[#This Row],[a1]])</f>
        <v/>
      </c>
      <c r="L1105" s="32">
        <f ca="1">SUM(INDIRECT(IMPORT_VAR[TABLENAME]&amp;"[@a"&amp;$1:$1-1&amp;"]"),INDIRECT(IMPORT_VAR[TABLENAME]&amp;"[@c"&amp;$1:$1-1&amp;"]"))</f>
        <v>0</v>
      </c>
      <c r="M1105" s="31"/>
      <c r="N1105" s="31" t="str">
        <f>IF(IMPORT[[#This Row],[b2]]="","",IMPORT[[#This Row],[b2]]-IMPORT[[#This Row],[a2]])</f>
        <v/>
      </c>
      <c r="O1105" s="32">
        <f ca="1">SUM(INDIRECT(IMPORT_VAR[TABLENAME]&amp;"[@a"&amp;$1:$1-1&amp;"]"),INDIRECT(IMPORT_VAR[TABLENAME]&amp;"[@c"&amp;$1:$1-1&amp;"]"))</f>
        <v>0</v>
      </c>
      <c r="P1105" s="33"/>
      <c r="Q1105" s="33" t="str">
        <f>IF(IMPORT[[#This Row],[b3]]="","",IMPORT[[#This Row],[b3]]-IMPORT[[#This Row],[a3]])</f>
        <v/>
      </c>
      <c r="R1105" s="32">
        <f ca="1">SUM(INDIRECT(IMPORT_VAR[TABLENAME]&amp;"[@a"&amp;$1:$1-1&amp;"]"),INDIRECT(IMPORT_VAR[TABLENAME]&amp;"[@c"&amp;$1:$1-1&amp;"]"))</f>
        <v>0</v>
      </c>
      <c r="S1105" s="33"/>
      <c r="T1105" s="33" t="str">
        <f>IF(IMPORT[[#This Row],[b4]]="","",IMPORT[[#This Row],[b4]]-IMPORT[[#This Row],[a4]])</f>
        <v/>
      </c>
      <c r="U1105" s="32">
        <f ca="1">SUM(INDIRECT(IMPORT_VAR[TABLENAME]&amp;"[@a"&amp;$1:$1-1&amp;"]"),INDIRECT(IMPORT_VAR[TABLENAME]&amp;"[@c"&amp;$1:$1-1&amp;"]"))</f>
        <v>0</v>
      </c>
      <c r="V1105" s="33"/>
      <c r="W1105" s="31"/>
      <c r="X1105" s="56" t="str">
        <f>IF(IMPORT[[#This Row],[b5]]="","",IMPORT[[#This Row],[b5]]-IMPORT[[#This Row],[a5]])</f>
        <v/>
      </c>
      <c r="Y1105" s="49">
        <f ca="1">SUM(INDIRECT(IMPORT_VAR[TABLENAME]&amp;"[@a"&amp;$1:$1-1&amp;"]"),INDIRECT(IMPORT_VAR[TABLENAME]&amp;"[@c"&amp;$1:$1-1&amp;"]"))</f>
        <v>0</v>
      </c>
      <c r="Z1105" s="51" t="s">
        <v>5695</v>
      </c>
      <c r="AA1105" s="51" t="s">
        <v>2844</v>
      </c>
      <c r="AB1105" s="51"/>
      <c r="AC1105" s="51" t="str">
        <f>CONCATENATE(IMPORT[[#This Row],[1]]," ",IMPORT[[#This Row],[2]],IF(IMPORT[[#This Row],[3]]="","",CONCATENATE(" ",IMPORT[[#This Row],[3]])))</f>
        <v>Asahan 8077</v>
      </c>
      <c r="AD1105" s="51" t="str">
        <f>CONCATENATE("Import ",IMPORT[[#This Row],[Ket]])</f>
        <v>Import 2019</v>
      </c>
      <c r="AE1105" s="52">
        <v>1728</v>
      </c>
      <c r="AF1105" s="52" t="s">
        <v>5118</v>
      </c>
      <c r="AG1105" s="52" t="s">
        <v>5780</v>
      </c>
      <c r="AH1105" s="52">
        <f ca="1">IMPORT[[#This Row],[C]]</f>
        <v>0</v>
      </c>
      <c r="AI1105" s="126" t="str">
        <f>CONCATENATE(IMPORT[[#This Row],[6]]," ",IMPORT[[#This Row],[7]])</f>
        <v>1728 PCS</v>
      </c>
    </row>
    <row r="1106" spans="1:35">
      <c r="A1106" s="102">
        <v>1104</v>
      </c>
      <c r="B1106" s="31" t="str">
        <f ca="1">IF(IMPORT[[#This Row],[C]]&lt;1,"",ROW()-2)</f>
        <v/>
      </c>
      <c r="C1106" s="57" t="s">
        <v>2845</v>
      </c>
      <c r="D1106" s="31" t="s">
        <v>2819</v>
      </c>
      <c r="E1106" s="31">
        <v>120</v>
      </c>
      <c r="F1106" s="31">
        <f ca="1">IMPORT[TT]</f>
        <v>0</v>
      </c>
      <c r="G1106" s="31"/>
      <c r="H1106" s="31">
        <v>2019</v>
      </c>
      <c r="I1106" s="32">
        <v>0</v>
      </c>
      <c r="J1106" s="31"/>
      <c r="K1106" s="31" t="str">
        <f>IF(IMPORT[[#This Row],[b1]]="","",IMPORT[[#This Row],[b1]]-IMPORT[[#This Row],[a1]])</f>
        <v/>
      </c>
      <c r="L1106" s="32">
        <f ca="1">SUM(INDIRECT(IMPORT_VAR[TABLENAME]&amp;"[@a"&amp;$1:$1-1&amp;"]"),INDIRECT(IMPORT_VAR[TABLENAME]&amp;"[@c"&amp;$1:$1-1&amp;"]"))</f>
        <v>0</v>
      </c>
      <c r="M1106" s="31"/>
      <c r="N1106" s="31" t="str">
        <f>IF(IMPORT[[#This Row],[b2]]="","",IMPORT[[#This Row],[b2]]-IMPORT[[#This Row],[a2]])</f>
        <v/>
      </c>
      <c r="O1106" s="32">
        <f ca="1">SUM(INDIRECT(IMPORT_VAR[TABLENAME]&amp;"[@a"&amp;$1:$1-1&amp;"]"),INDIRECT(IMPORT_VAR[TABLENAME]&amp;"[@c"&amp;$1:$1-1&amp;"]"))</f>
        <v>0</v>
      </c>
      <c r="P1106" s="33"/>
      <c r="Q1106" s="33" t="str">
        <f>IF(IMPORT[[#This Row],[b3]]="","",IMPORT[[#This Row],[b3]]-IMPORT[[#This Row],[a3]])</f>
        <v/>
      </c>
      <c r="R1106" s="32">
        <f ca="1">SUM(INDIRECT(IMPORT_VAR[TABLENAME]&amp;"[@a"&amp;$1:$1-1&amp;"]"),INDIRECT(IMPORT_VAR[TABLENAME]&amp;"[@c"&amp;$1:$1-1&amp;"]"))</f>
        <v>0</v>
      </c>
      <c r="S1106" s="33"/>
      <c r="T1106" s="33" t="str">
        <f>IF(IMPORT[[#This Row],[b4]]="","",IMPORT[[#This Row],[b4]]-IMPORT[[#This Row],[a4]])</f>
        <v/>
      </c>
      <c r="U1106" s="32">
        <f ca="1">SUM(INDIRECT(IMPORT_VAR[TABLENAME]&amp;"[@a"&amp;$1:$1-1&amp;"]"),INDIRECT(IMPORT_VAR[TABLENAME]&amp;"[@c"&amp;$1:$1-1&amp;"]"))</f>
        <v>0</v>
      </c>
      <c r="V1106" s="33"/>
      <c r="W1106" s="31"/>
      <c r="X1106" s="56" t="str">
        <f>IF(IMPORT[[#This Row],[b5]]="","",IMPORT[[#This Row],[b5]]-IMPORT[[#This Row],[a5]])</f>
        <v/>
      </c>
      <c r="Y1106" s="49">
        <f ca="1">SUM(INDIRECT(IMPORT_VAR[TABLENAME]&amp;"[@a"&amp;$1:$1-1&amp;"]"),INDIRECT(IMPORT_VAR[TABLENAME]&amp;"[@c"&amp;$1:$1-1&amp;"]"))</f>
        <v>0</v>
      </c>
      <c r="Z1106" s="51" t="s">
        <v>5695</v>
      </c>
      <c r="AA1106" s="51" t="s">
        <v>2845</v>
      </c>
      <c r="AB1106" s="51"/>
      <c r="AC1106" s="51" t="str">
        <f>CONCATENATE(IMPORT[[#This Row],[1]]," ",IMPORT[[#This Row],[2]],IF(IMPORT[[#This Row],[3]]="","",CONCATENATE(" ",IMPORT[[#This Row],[3]])))</f>
        <v>Asahan 3083</v>
      </c>
      <c r="AD1106" s="51" t="str">
        <f>CONCATENATE("Import ",IMPORT[[#This Row],[Ket]])</f>
        <v>Import 2019</v>
      </c>
      <c r="AE1106" s="52">
        <v>120</v>
      </c>
      <c r="AF1106" s="52" t="s">
        <v>5118</v>
      </c>
      <c r="AG1106" s="52" t="s">
        <v>5780</v>
      </c>
      <c r="AH1106" s="52">
        <f ca="1">IMPORT[[#This Row],[C]]</f>
        <v>0</v>
      </c>
      <c r="AI1106" s="126" t="str">
        <f>CONCATENATE(IMPORT[[#This Row],[6]]," ",IMPORT[[#This Row],[7]])</f>
        <v>120 PCS</v>
      </c>
    </row>
    <row r="1107" spans="1:35">
      <c r="A1107" s="102">
        <v>1105</v>
      </c>
      <c r="B1107" s="31" t="str">
        <f ca="1">IF(IMPORT[[#This Row],[C]]&lt;1,"",ROW()-2)</f>
        <v/>
      </c>
      <c r="C1107" s="57" t="s">
        <v>3165</v>
      </c>
      <c r="D1107" s="31" t="s">
        <v>3055</v>
      </c>
      <c r="E1107" s="31">
        <v>600</v>
      </c>
      <c r="F1107" s="31">
        <f ca="1">IMPORT[TT]</f>
        <v>0</v>
      </c>
      <c r="G1107" s="31"/>
      <c r="H1107" s="34" t="s">
        <v>2829</v>
      </c>
      <c r="I1107" s="32">
        <v>0</v>
      </c>
      <c r="J1107" s="31"/>
      <c r="K1107" s="31" t="str">
        <f>IF(IMPORT[[#This Row],[b1]]="","",IMPORT[[#This Row],[b1]]-IMPORT[[#This Row],[a1]])</f>
        <v/>
      </c>
      <c r="L1107" s="32">
        <f ca="1">SUM(INDIRECT(IMPORT_VAR[TABLENAME]&amp;"[@a"&amp;$1:$1-1&amp;"]"),INDIRECT(IMPORT_VAR[TABLENAME]&amp;"[@c"&amp;$1:$1-1&amp;"]"))</f>
        <v>0</v>
      </c>
      <c r="M1107" s="31"/>
      <c r="N1107" s="31" t="str">
        <f>IF(IMPORT[[#This Row],[b2]]="","",IMPORT[[#This Row],[b2]]-IMPORT[[#This Row],[a2]])</f>
        <v/>
      </c>
      <c r="O1107" s="32">
        <f ca="1">SUM(INDIRECT(IMPORT_VAR[TABLENAME]&amp;"[@a"&amp;$1:$1-1&amp;"]"),INDIRECT(IMPORT_VAR[TABLENAME]&amp;"[@c"&amp;$1:$1-1&amp;"]"))</f>
        <v>0</v>
      </c>
      <c r="P1107" s="33"/>
      <c r="Q1107" s="33" t="str">
        <f>IF(IMPORT[[#This Row],[b3]]="","",IMPORT[[#This Row],[b3]]-IMPORT[[#This Row],[a3]])</f>
        <v/>
      </c>
      <c r="R1107" s="32">
        <f ca="1">SUM(INDIRECT(IMPORT_VAR[TABLENAME]&amp;"[@a"&amp;$1:$1-1&amp;"]"),INDIRECT(IMPORT_VAR[TABLENAME]&amp;"[@c"&amp;$1:$1-1&amp;"]"))</f>
        <v>0</v>
      </c>
      <c r="S1107" s="33"/>
      <c r="T1107" s="33" t="str">
        <f>IF(IMPORT[[#This Row],[b4]]="","",IMPORT[[#This Row],[b4]]-IMPORT[[#This Row],[a4]])</f>
        <v/>
      </c>
      <c r="U1107" s="32">
        <f ca="1">SUM(INDIRECT(IMPORT_VAR[TABLENAME]&amp;"[@a"&amp;$1:$1-1&amp;"]"),INDIRECT(IMPORT_VAR[TABLENAME]&amp;"[@c"&amp;$1:$1-1&amp;"]"))</f>
        <v>0</v>
      </c>
      <c r="V1107" s="33"/>
      <c r="W1107" s="31"/>
      <c r="X1107" s="56" t="str">
        <f>IF(IMPORT[[#This Row],[b5]]="","",IMPORT[[#This Row],[b5]]-IMPORT[[#This Row],[a5]])</f>
        <v/>
      </c>
      <c r="Y1107" s="49">
        <f ca="1">SUM(INDIRECT(IMPORT_VAR[TABLENAME]&amp;"[@a"&amp;$1:$1-1&amp;"]"),INDIRECT(IMPORT_VAR[TABLENAME]&amp;"[@c"&amp;$1:$1-1&amp;"]"))</f>
        <v>0</v>
      </c>
      <c r="Z1107" s="51" t="s">
        <v>3055</v>
      </c>
      <c r="AA1107" s="51" t="s">
        <v>3165</v>
      </c>
      <c r="AB1107" s="51"/>
      <c r="AC1107" s="51" t="str">
        <f>CONCATENATE(IMPORT[[#This Row],[1]]," ",IMPORT[[#This Row],[2]],IF(IMPORT[[#This Row],[3]]="","",CONCATENATE(" ",IMPORT[[#This Row],[3]])))</f>
        <v>Study Board STD-2183</v>
      </c>
      <c r="AD1107" s="51" t="str">
        <f>CONCATENATE("Import ",IMPORT[[#This Row],[Ket]])</f>
        <v>Import B1</v>
      </c>
      <c r="AE1107" s="52">
        <v>600</v>
      </c>
      <c r="AF1107" s="52" t="s">
        <v>5118</v>
      </c>
      <c r="AG1107" s="52" t="s">
        <v>5780</v>
      </c>
      <c r="AH1107" s="52">
        <f ca="1">IMPORT[[#This Row],[C]]</f>
        <v>0</v>
      </c>
      <c r="AI1107" s="126" t="str">
        <f>CONCATENATE(IMPORT[[#This Row],[6]]," ",IMPORT[[#This Row],[7]])</f>
        <v>600 PCS</v>
      </c>
    </row>
    <row r="1108" spans="1:35">
      <c r="A1108" s="102">
        <v>1106</v>
      </c>
      <c r="B1108" s="31" t="str">
        <f ca="1">IF(IMPORT[[#This Row],[C]]&lt;1,"",ROW()-2)</f>
        <v/>
      </c>
      <c r="C1108" s="57" t="s">
        <v>3231</v>
      </c>
      <c r="D1108" s="31" t="s">
        <v>3229</v>
      </c>
      <c r="E1108" s="31">
        <v>192</v>
      </c>
      <c r="F1108" s="31">
        <f ca="1">IMPORT[TT]</f>
        <v>0</v>
      </c>
      <c r="G1108" s="31"/>
      <c r="H1108" s="34" t="s">
        <v>3737</v>
      </c>
      <c r="I1108" s="32">
        <v>0</v>
      </c>
      <c r="J1108" s="31"/>
      <c r="K1108" s="31" t="str">
        <f>IF(IMPORT[[#This Row],[b1]]="","",IMPORT[[#This Row],[b1]]-IMPORT[[#This Row],[a1]])</f>
        <v/>
      </c>
      <c r="L1108" s="32">
        <f ca="1">SUM(INDIRECT(IMPORT_VAR[TABLENAME]&amp;"[@a"&amp;$1:$1-1&amp;"]"),INDIRECT(IMPORT_VAR[TABLENAME]&amp;"[@c"&amp;$1:$1-1&amp;"]"))</f>
        <v>0</v>
      </c>
      <c r="M1108" s="31"/>
      <c r="N1108" s="31" t="str">
        <f>IF(IMPORT[[#This Row],[b2]]="","",IMPORT[[#This Row],[b2]]-IMPORT[[#This Row],[a2]])</f>
        <v/>
      </c>
      <c r="O1108" s="32">
        <f ca="1">SUM(INDIRECT(IMPORT_VAR[TABLENAME]&amp;"[@a"&amp;$1:$1-1&amp;"]"),INDIRECT(IMPORT_VAR[TABLENAME]&amp;"[@c"&amp;$1:$1-1&amp;"]"))</f>
        <v>0</v>
      </c>
      <c r="P1108" s="33"/>
      <c r="Q1108" s="33" t="str">
        <f>IF(IMPORT[[#This Row],[b3]]="","",IMPORT[[#This Row],[b3]]-IMPORT[[#This Row],[a3]])</f>
        <v/>
      </c>
      <c r="R1108" s="32">
        <f ca="1">SUM(INDIRECT(IMPORT_VAR[TABLENAME]&amp;"[@a"&amp;$1:$1-1&amp;"]"),INDIRECT(IMPORT_VAR[TABLENAME]&amp;"[@c"&amp;$1:$1-1&amp;"]"))</f>
        <v>0</v>
      </c>
      <c r="S1108" s="33"/>
      <c r="T1108" s="33" t="str">
        <f>IF(IMPORT[[#This Row],[b4]]="","",IMPORT[[#This Row],[b4]]-IMPORT[[#This Row],[a4]])</f>
        <v/>
      </c>
      <c r="U1108" s="32">
        <f ca="1">SUM(INDIRECT(IMPORT_VAR[TABLENAME]&amp;"[@a"&amp;$1:$1-1&amp;"]"),INDIRECT(IMPORT_VAR[TABLENAME]&amp;"[@c"&amp;$1:$1-1&amp;"]"))</f>
        <v>0</v>
      </c>
      <c r="V1108" s="33"/>
      <c r="W1108" s="31"/>
      <c r="X1108" s="56" t="str">
        <f>IF(IMPORT[[#This Row],[b5]]="","",IMPORT[[#This Row],[b5]]-IMPORT[[#This Row],[a5]])</f>
        <v/>
      </c>
      <c r="Y1108" s="49">
        <f ca="1">SUM(INDIRECT(IMPORT_VAR[TABLENAME]&amp;"[@a"&amp;$1:$1-1&amp;"]"),INDIRECT(IMPORT_VAR[TABLENAME]&amp;"[@c"&amp;$1:$1-1&amp;"]"))</f>
        <v>0</v>
      </c>
      <c r="Z1108" s="51" t="s">
        <v>5715</v>
      </c>
      <c r="AA1108" s="51" t="s">
        <v>3231</v>
      </c>
      <c r="AB1108" s="51"/>
      <c r="AC1108" s="51" t="str">
        <f>CONCATENATE(IMPORT[[#This Row],[1]]," ",IMPORT[[#This Row],[2]],IF(IMPORT[[#This Row],[3]]="","",CONCATENATE(" ",IMPORT[[#This Row],[3]])))</f>
        <v>NoteBook 7025-11</v>
      </c>
      <c r="AD1108" s="51" t="str">
        <f>CONCATENATE("Import ",IMPORT[[#This Row],[Ket]])</f>
        <v>Import B2 + B3</v>
      </c>
      <c r="AE1108" s="52">
        <v>192</v>
      </c>
      <c r="AF1108" s="52" t="s">
        <v>5118</v>
      </c>
      <c r="AG1108" s="52" t="s">
        <v>5780</v>
      </c>
      <c r="AH1108" s="52">
        <f ca="1">IMPORT[[#This Row],[C]]</f>
        <v>0</v>
      </c>
      <c r="AI1108" s="126" t="str">
        <f>CONCATENATE(IMPORT[[#This Row],[6]]," ",IMPORT[[#This Row],[7]])</f>
        <v>192 PCS</v>
      </c>
    </row>
    <row r="1109" spans="1:35">
      <c r="A1109" s="102">
        <v>1107</v>
      </c>
      <c r="B1109" s="31" t="str">
        <f ca="1">IF(IMPORT[[#This Row],[C]]&lt;1,"",ROW()-2)</f>
        <v/>
      </c>
      <c r="C1109" s="57" t="s">
        <v>3370</v>
      </c>
      <c r="D1109" s="31" t="s">
        <v>2994</v>
      </c>
      <c r="E1109" s="31">
        <v>96</v>
      </c>
      <c r="F1109" s="31">
        <f ca="1">IMPORT[TT]</f>
        <v>0</v>
      </c>
      <c r="G1109" s="31"/>
      <c r="H1109" s="34" t="s">
        <v>3301</v>
      </c>
      <c r="I1109" s="32">
        <v>0</v>
      </c>
      <c r="J1109" s="31"/>
      <c r="K1109" s="31" t="str">
        <f>IF(IMPORT[[#This Row],[b1]]="","",IMPORT[[#This Row],[b1]]-IMPORT[[#This Row],[a1]])</f>
        <v/>
      </c>
      <c r="L1109" s="32">
        <f ca="1">SUM(INDIRECT(IMPORT_VAR[TABLENAME]&amp;"[@a"&amp;$1:$1-1&amp;"]"),INDIRECT(IMPORT_VAR[TABLENAME]&amp;"[@c"&amp;$1:$1-1&amp;"]"))</f>
        <v>0</v>
      </c>
      <c r="M1109" s="31"/>
      <c r="N1109" s="31" t="str">
        <f>IF(IMPORT[[#This Row],[b2]]="","",IMPORT[[#This Row],[b2]]-IMPORT[[#This Row],[a2]])</f>
        <v/>
      </c>
      <c r="O1109" s="32">
        <f ca="1">SUM(INDIRECT(IMPORT_VAR[TABLENAME]&amp;"[@a"&amp;$1:$1-1&amp;"]"),INDIRECT(IMPORT_VAR[TABLENAME]&amp;"[@c"&amp;$1:$1-1&amp;"]"))</f>
        <v>0</v>
      </c>
      <c r="P1109" s="33"/>
      <c r="Q1109" s="33" t="str">
        <f>IF(IMPORT[[#This Row],[b3]]="","",IMPORT[[#This Row],[b3]]-IMPORT[[#This Row],[a3]])</f>
        <v/>
      </c>
      <c r="R1109" s="32">
        <f ca="1">SUM(INDIRECT(IMPORT_VAR[TABLENAME]&amp;"[@a"&amp;$1:$1-1&amp;"]"),INDIRECT(IMPORT_VAR[TABLENAME]&amp;"[@c"&amp;$1:$1-1&amp;"]"))</f>
        <v>0</v>
      </c>
      <c r="S1109" s="33"/>
      <c r="T1109" s="33" t="str">
        <f>IF(IMPORT[[#This Row],[b4]]="","",IMPORT[[#This Row],[b4]]-IMPORT[[#This Row],[a4]])</f>
        <v/>
      </c>
      <c r="U1109" s="32">
        <f ca="1">SUM(INDIRECT(IMPORT_VAR[TABLENAME]&amp;"[@a"&amp;$1:$1-1&amp;"]"),INDIRECT(IMPORT_VAR[TABLENAME]&amp;"[@c"&amp;$1:$1-1&amp;"]"))</f>
        <v>0</v>
      </c>
      <c r="V1109" s="33"/>
      <c r="W1109" s="31"/>
      <c r="X1109" s="56" t="str">
        <f>IF(IMPORT[[#This Row],[b5]]="","",IMPORT[[#This Row],[b5]]-IMPORT[[#This Row],[a5]])</f>
        <v/>
      </c>
      <c r="Y1109" s="49">
        <f ca="1">SUM(INDIRECT(IMPORT_VAR[TABLENAME]&amp;"[@a"&amp;$1:$1-1&amp;"]"),INDIRECT(IMPORT_VAR[TABLENAME]&amp;"[@c"&amp;$1:$1-1&amp;"]"))</f>
        <v>0</v>
      </c>
      <c r="Z1109" s="51" t="s">
        <v>5715</v>
      </c>
      <c r="AA1109" s="51" t="s">
        <v>5744</v>
      </c>
      <c r="AB1109" s="51" t="s">
        <v>5742</v>
      </c>
      <c r="AC1109" s="51" t="str">
        <f>CONCATENATE(IMPORT[[#This Row],[1]]," ",IMPORT[[#This Row],[2]],IF(IMPORT[[#This Row],[3]]="","",CONCATENATE(" ",IMPORT[[#This Row],[3]])))</f>
        <v>NoteBook B078 (A5）</v>
      </c>
      <c r="AD1109" s="51" t="str">
        <f>CONCATENATE("Import ",IMPORT[[#This Row],[Ket]])</f>
        <v>Import C5</v>
      </c>
      <c r="AE1109" s="52">
        <v>96</v>
      </c>
      <c r="AF1109" s="52" t="s">
        <v>5118</v>
      </c>
      <c r="AG1109" s="52" t="s">
        <v>5780</v>
      </c>
      <c r="AH1109" s="52">
        <f ca="1">IMPORT[[#This Row],[C]]</f>
        <v>0</v>
      </c>
      <c r="AI1109" s="126" t="str">
        <f>CONCATENATE(IMPORT[[#This Row],[6]]," ",IMPORT[[#This Row],[7]])</f>
        <v>96 PCS</v>
      </c>
    </row>
    <row r="1110" spans="1:35">
      <c r="A1110" s="102">
        <v>1108</v>
      </c>
      <c r="B1110" s="31" t="str">
        <f ca="1">IF(IMPORT[[#This Row],[C]]&lt;1,"",ROW()-2)</f>
        <v/>
      </c>
      <c r="C1110" s="57">
        <v>8695</v>
      </c>
      <c r="D1110" s="31" t="s">
        <v>2819</v>
      </c>
      <c r="E1110" s="31">
        <v>96</v>
      </c>
      <c r="F1110" s="31">
        <f ca="1">IMPORT[TT]</f>
        <v>0</v>
      </c>
      <c r="G1110" s="31"/>
      <c r="H1110" s="34" t="s">
        <v>3743</v>
      </c>
      <c r="I1110" s="32">
        <v>0</v>
      </c>
      <c r="J1110" s="31"/>
      <c r="K1110" s="31" t="str">
        <f>IF(IMPORT[[#This Row],[b1]]="","",IMPORT[[#This Row],[b1]]-IMPORT[[#This Row],[a1]])</f>
        <v/>
      </c>
      <c r="L1110" s="32">
        <f ca="1">SUM(INDIRECT(IMPORT_VAR[TABLENAME]&amp;"[@a"&amp;$1:$1-1&amp;"]"),INDIRECT(IMPORT_VAR[TABLENAME]&amp;"[@c"&amp;$1:$1-1&amp;"]"))</f>
        <v>0</v>
      </c>
      <c r="M1110" s="31"/>
      <c r="N1110" s="31" t="str">
        <f>IF(IMPORT[[#This Row],[b2]]="","",IMPORT[[#This Row],[b2]]-IMPORT[[#This Row],[a2]])</f>
        <v/>
      </c>
      <c r="O1110" s="32">
        <f ca="1">SUM(INDIRECT(IMPORT_VAR[TABLENAME]&amp;"[@a"&amp;$1:$1-1&amp;"]"),INDIRECT(IMPORT_VAR[TABLENAME]&amp;"[@c"&amp;$1:$1-1&amp;"]"))</f>
        <v>0</v>
      </c>
      <c r="P1110" s="33"/>
      <c r="Q1110" s="33" t="str">
        <f>IF(IMPORT[[#This Row],[b3]]="","",IMPORT[[#This Row],[b3]]-IMPORT[[#This Row],[a3]])</f>
        <v/>
      </c>
      <c r="R1110" s="32">
        <f ca="1">SUM(INDIRECT(IMPORT_VAR[TABLENAME]&amp;"[@a"&amp;$1:$1-1&amp;"]"),INDIRECT(IMPORT_VAR[TABLENAME]&amp;"[@c"&amp;$1:$1-1&amp;"]"))</f>
        <v>0</v>
      </c>
      <c r="S1110" s="33"/>
      <c r="T1110" s="33" t="str">
        <f>IF(IMPORT[[#This Row],[b4]]="","",IMPORT[[#This Row],[b4]]-IMPORT[[#This Row],[a4]])</f>
        <v/>
      </c>
      <c r="U1110" s="32">
        <f ca="1">SUM(INDIRECT(IMPORT_VAR[TABLENAME]&amp;"[@a"&amp;$1:$1-1&amp;"]"),INDIRECT(IMPORT_VAR[TABLENAME]&amp;"[@c"&amp;$1:$1-1&amp;"]"))</f>
        <v>0</v>
      </c>
      <c r="V1110" s="33"/>
      <c r="W1110" s="31"/>
      <c r="X1110" s="56" t="str">
        <f>IF(IMPORT[[#This Row],[b5]]="","",IMPORT[[#This Row],[b5]]-IMPORT[[#This Row],[a5]])</f>
        <v/>
      </c>
      <c r="Y1110" s="49">
        <f ca="1">SUM(INDIRECT(IMPORT_VAR[TABLENAME]&amp;"[@a"&amp;$1:$1-1&amp;"]"),INDIRECT(IMPORT_VAR[TABLENAME]&amp;"[@c"&amp;$1:$1-1&amp;"]"))</f>
        <v>0</v>
      </c>
      <c r="Z1110" s="51" t="s">
        <v>5695</v>
      </c>
      <c r="AA1110" s="51">
        <v>8695</v>
      </c>
      <c r="AB1110" s="51"/>
      <c r="AC1110" s="51" t="str">
        <f>CONCATENATE(IMPORT[[#This Row],[1]]," ",IMPORT[[#This Row],[2]],IF(IMPORT[[#This Row],[3]]="","",CONCATENATE(" ",IMPORT[[#This Row],[3]])))</f>
        <v>Asahan 8695</v>
      </c>
      <c r="AD1110" s="51" t="str">
        <f>CONCATENATE("Import ",IMPORT[[#This Row],[Ket]])</f>
        <v>Import C6</v>
      </c>
      <c r="AE1110" s="52">
        <v>96</v>
      </c>
      <c r="AF1110" s="52" t="s">
        <v>5118</v>
      </c>
      <c r="AG1110" s="52" t="s">
        <v>5780</v>
      </c>
      <c r="AH1110" s="52">
        <f ca="1">IMPORT[[#This Row],[C]]</f>
        <v>0</v>
      </c>
      <c r="AI1110" s="126" t="str">
        <f>CONCATENATE(IMPORT[[#This Row],[6]]," ",IMPORT[[#This Row],[7]])</f>
        <v>96 PCS</v>
      </c>
    </row>
    <row r="1111" spans="1:35">
      <c r="A1111" s="102">
        <v>1109</v>
      </c>
      <c r="B1111" s="31" t="str">
        <f ca="1">IF(IMPORT[[#This Row],[C]]&lt;1,"",ROW()-2)</f>
        <v/>
      </c>
      <c r="C1111" s="57" t="s">
        <v>3762</v>
      </c>
      <c r="D1111" s="31" t="s">
        <v>2763</v>
      </c>
      <c r="E1111" s="31">
        <v>480</v>
      </c>
      <c r="F1111" s="31">
        <f ca="1">IMPORT[TT]</f>
        <v>0</v>
      </c>
      <c r="G1111" s="31"/>
      <c r="H1111" s="34" t="s">
        <v>3743</v>
      </c>
      <c r="I1111" s="32">
        <v>0</v>
      </c>
      <c r="J1111" s="31"/>
      <c r="K1111" s="31" t="str">
        <f>IF(IMPORT[[#This Row],[b1]]="","",IMPORT[[#This Row],[b1]]-IMPORT[[#This Row],[a1]])</f>
        <v/>
      </c>
      <c r="L1111" s="32">
        <f ca="1">SUM(INDIRECT(IMPORT_VAR[TABLENAME]&amp;"[@a"&amp;$1:$1-1&amp;"]"),INDIRECT(IMPORT_VAR[TABLENAME]&amp;"[@c"&amp;$1:$1-1&amp;"]"))</f>
        <v>0</v>
      </c>
      <c r="M1111" s="31"/>
      <c r="N1111" s="31" t="str">
        <f>IF(IMPORT[[#This Row],[b2]]="","",IMPORT[[#This Row],[b2]]-IMPORT[[#This Row],[a2]])</f>
        <v/>
      </c>
      <c r="O1111" s="32">
        <f ca="1">SUM(INDIRECT(IMPORT_VAR[TABLENAME]&amp;"[@a"&amp;$1:$1-1&amp;"]"),INDIRECT(IMPORT_VAR[TABLENAME]&amp;"[@c"&amp;$1:$1-1&amp;"]"))</f>
        <v>0</v>
      </c>
      <c r="P1111" s="33"/>
      <c r="Q1111" s="33" t="str">
        <f>IF(IMPORT[[#This Row],[b3]]="","",IMPORT[[#This Row],[b3]]-IMPORT[[#This Row],[a3]])</f>
        <v/>
      </c>
      <c r="R1111" s="32">
        <f ca="1">SUM(INDIRECT(IMPORT_VAR[TABLENAME]&amp;"[@a"&amp;$1:$1-1&amp;"]"),INDIRECT(IMPORT_VAR[TABLENAME]&amp;"[@c"&amp;$1:$1-1&amp;"]"))</f>
        <v>0</v>
      </c>
      <c r="S1111" s="33"/>
      <c r="T1111" s="33" t="str">
        <f>IF(IMPORT[[#This Row],[b4]]="","",IMPORT[[#This Row],[b4]]-IMPORT[[#This Row],[a4]])</f>
        <v/>
      </c>
      <c r="U1111" s="32">
        <f ca="1">SUM(INDIRECT(IMPORT_VAR[TABLENAME]&amp;"[@a"&amp;$1:$1-1&amp;"]"),INDIRECT(IMPORT_VAR[TABLENAME]&amp;"[@c"&amp;$1:$1-1&amp;"]"))</f>
        <v>0</v>
      </c>
      <c r="V1111" s="33"/>
      <c r="W1111" s="31"/>
      <c r="X1111" s="56" t="str">
        <f>IF(IMPORT[[#This Row],[b5]]="","",IMPORT[[#This Row],[b5]]-IMPORT[[#This Row],[a5]])</f>
        <v/>
      </c>
      <c r="Y1111" s="49">
        <f ca="1">SUM(INDIRECT(IMPORT_VAR[TABLENAME]&amp;"[@a"&amp;$1:$1-1&amp;"]"),INDIRECT(IMPORT_VAR[TABLENAME]&amp;"[@c"&amp;$1:$1-1&amp;"]"))</f>
        <v>0</v>
      </c>
      <c r="Z1111" s="51" t="s">
        <v>2763</v>
      </c>
      <c r="AA1111" s="52" t="s">
        <v>5751</v>
      </c>
      <c r="AB1111" s="52" t="s">
        <v>5747</v>
      </c>
      <c r="AC1111" s="52" t="str">
        <f>CONCATENATE(IMPORT[[#This Row],[1]]," ",IMPORT[[#This Row],[2]],IF(IMPORT[[#This Row],[3]]="","",CONCATENATE(" ",IMPORT[[#This Row],[3]])))</f>
        <v>Pocket 109-L (Tanggung)</v>
      </c>
      <c r="AD1111" s="52" t="str">
        <f>CONCATENATE("Import ",IMPORT[[#This Row],[Ket]])</f>
        <v>Import C6</v>
      </c>
      <c r="AE1111" s="52">
        <v>480</v>
      </c>
      <c r="AF1111" s="52" t="s">
        <v>5118</v>
      </c>
      <c r="AG1111" s="52" t="s">
        <v>5780</v>
      </c>
      <c r="AH1111" s="52">
        <f ca="1">IMPORT[[#This Row],[C]]</f>
        <v>0</v>
      </c>
      <c r="AI1111" s="126" t="str">
        <f>CONCATENATE(IMPORT[[#This Row],[6]]," ",IMPORT[[#This Row],[7]])</f>
        <v>480 PCS</v>
      </c>
    </row>
    <row r="1112" spans="1:35">
      <c r="A1112" s="102">
        <v>1110</v>
      </c>
      <c r="B1112" s="31" t="str">
        <f ca="1">IF(IMPORT[[#This Row],[C]]&lt;1,"",ROW()-2)</f>
        <v/>
      </c>
      <c r="C1112" s="57" t="s">
        <v>3769</v>
      </c>
      <c r="D1112" s="31" t="s">
        <v>2763</v>
      </c>
      <c r="E1112" s="31">
        <v>480</v>
      </c>
      <c r="F1112" s="31">
        <f ca="1">IMPORT[TT]</f>
        <v>0</v>
      </c>
      <c r="G1112" s="31"/>
      <c r="H1112" s="34" t="s">
        <v>3743</v>
      </c>
      <c r="I1112" s="32">
        <v>0</v>
      </c>
      <c r="J1112" s="31"/>
      <c r="K1112" s="31" t="str">
        <f>IF(IMPORT[[#This Row],[b1]]="","",IMPORT[[#This Row],[b1]]-IMPORT[[#This Row],[a1]])</f>
        <v/>
      </c>
      <c r="L1112" s="32">
        <f ca="1">SUM(INDIRECT(IMPORT_VAR[TABLENAME]&amp;"[@a"&amp;$1:$1-1&amp;"]"),INDIRECT(IMPORT_VAR[TABLENAME]&amp;"[@c"&amp;$1:$1-1&amp;"]"))</f>
        <v>0</v>
      </c>
      <c r="M1112" s="31"/>
      <c r="N1112" s="31" t="str">
        <f>IF(IMPORT[[#This Row],[b2]]="","",IMPORT[[#This Row],[b2]]-IMPORT[[#This Row],[a2]])</f>
        <v/>
      </c>
      <c r="O1112" s="32">
        <f ca="1">SUM(INDIRECT(IMPORT_VAR[TABLENAME]&amp;"[@a"&amp;$1:$1-1&amp;"]"),INDIRECT(IMPORT_VAR[TABLENAME]&amp;"[@c"&amp;$1:$1-1&amp;"]"))</f>
        <v>0</v>
      </c>
      <c r="P1112" s="33"/>
      <c r="Q1112" s="33" t="str">
        <f>IF(IMPORT[[#This Row],[b3]]="","",IMPORT[[#This Row],[b3]]-IMPORT[[#This Row],[a3]])</f>
        <v/>
      </c>
      <c r="R1112" s="32">
        <f ca="1">SUM(INDIRECT(IMPORT_VAR[TABLENAME]&amp;"[@a"&amp;$1:$1-1&amp;"]"),INDIRECT(IMPORT_VAR[TABLENAME]&amp;"[@c"&amp;$1:$1-1&amp;"]"))</f>
        <v>0</v>
      </c>
      <c r="S1112" s="33"/>
      <c r="T1112" s="33" t="str">
        <f>IF(IMPORT[[#This Row],[b4]]="","",IMPORT[[#This Row],[b4]]-IMPORT[[#This Row],[a4]])</f>
        <v/>
      </c>
      <c r="U1112" s="32">
        <f ca="1">SUM(INDIRECT(IMPORT_VAR[TABLENAME]&amp;"[@a"&amp;$1:$1-1&amp;"]"),INDIRECT(IMPORT_VAR[TABLENAME]&amp;"[@c"&amp;$1:$1-1&amp;"]"))</f>
        <v>0</v>
      </c>
      <c r="V1112" s="33"/>
      <c r="W1112" s="31"/>
      <c r="X1112" s="56" t="str">
        <f>IF(IMPORT[[#This Row],[b5]]="","",IMPORT[[#This Row],[b5]]-IMPORT[[#This Row],[a5]])</f>
        <v/>
      </c>
      <c r="Y1112" s="49">
        <f ca="1">SUM(INDIRECT(IMPORT_VAR[TABLENAME]&amp;"[@a"&amp;$1:$1-1&amp;"]"),INDIRECT(IMPORT_VAR[TABLENAME]&amp;"[@c"&amp;$1:$1-1&amp;"]"))</f>
        <v>0</v>
      </c>
      <c r="Z1112" s="51" t="s">
        <v>2763</v>
      </c>
      <c r="AA1112" s="52" t="s">
        <v>5770</v>
      </c>
      <c r="AB1112" s="51" t="s">
        <v>5747</v>
      </c>
      <c r="AC1112" s="51" t="str">
        <f>CONCATENATE(IMPORT[[#This Row],[1]]," ",IMPORT[[#This Row],[2]],IF(IMPORT[[#This Row],[3]]="","",CONCATENATE(" ",IMPORT[[#This Row],[3]])))</f>
        <v>Pocket 3858-L (Tanggung)</v>
      </c>
      <c r="AD1112" s="51" t="str">
        <f>CONCATENATE("Import ",IMPORT[[#This Row],[Ket]])</f>
        <v>Import C6</v>
      </c>
      <c r="AE1112" s="52">
        <v>480</v>
      </c>
      <c r="AF1112" s="52" t="s">
        <v>5118</v>
      </c>
      <c r="AG1112" s="52" t="s">
        <v>5780</v>
      </c>
      <c r="AH1112" s="52">
        <f ca="1">IMPORT[[#This Row],[C]]</f>
        <v>0</v>
      </c>
      <c r="AI1112" s="126" t="str">
        <f>CONCATENATE(IMPORT[[#This Row],[6]]," ",IMPORT[[#This Row],[7]])</f>
        <v>480 PCS</v>
      </c>
    </row>
    <row r="1113" spans="1:35">
      <c r="A1113" s="102">
        <v>1111</v>
      </c>
      <c r="B1113" s="31" t="str">
        <f ca="1">IF(IMPORT[[#This Row],[C]]&lt;1,"",ROW()-2)</f>
        <v/>
      </c>
      <c r="C1113" s="57" t="s">
        <v>3773</v>
      </c>
      <c r="D1113" s="31" t="s">
        <v>2763</v>
      </c>
      <c r="E1113" s="31">
        <v>360</v>
      </c>
      <c r="F1113" s="31">
        <f ca="1">IMPORT[TT]</f>
        <v>0</v>
      </c>
      <c r="G1113" s="31"/>
      <c r="H1113" s="34" t="s">
        <v>3743</v>
      </c>
      <c r="I1113" s="32">
        <v>0</v>
      </c>
      <c r="J1113" s="31"/>
      <c r="K1113" s="31" t="str">
        <f>IF(IMPORT[[#This Row],[b1]]="","",IMPORT[[#This Row],[b1]]-IMPORT[[#This Row],[a1]])</f>
        <v/>
      </c>
      <c r="L1113" s="32">
        <f ca="1">SUM(INDIRECT(IMPORT_VAR[TABLENAME]&amp;"[@a"&amp;$1:$1-1&amp;"]"),INDIRECT(IMPORT_VAR[TABLENAME]&amp;"[@c"&amp;$1:$1-1&amp;"]"))</f>
        <v>0</v>
      </c>
      <c r="M1113" s="31"/>
      <c r="N1113" s="31" t="str">
        <f>IF(IMPORT[[#This Row],[b2]]="","",IMPORT[[#This Row],[b2]]-IMPORT[[#This Row],[a2]])</f>
        <v/>
      </c>
      <c r="O1113" s="32">
        <f ca="1">SUM(INDIRECT(IMPORT_VAR[TABLENAME]&amp;"[@a"&amp;$1:$1-1&amp;"]"),INDIRECT(IMPORT_VAR[TABLENAME]&amp;"[@c"&amp;$1:$1-1&amp;"]"))</f>
        <v>0</v>
      </c>
      <c r="P1113" s="33"/>
      <c r="Q1113" s="33" t="str">
        <f>IF(IMPORT[[#This Row],[b3]]="","",IMPORT[[#This Row],[b3]]-IMPORT[[#This Row],[a3]])</f>
        <v/>
      </c>
      <c r="R1113" s="32">
        <f ca="1">SUM(INDIRECT(IMPORT_VAR[TABLENAME]&amp;"[@a"&amp;$1:$1-1&amp;"]"),INDIRECT(IMPORT_VAR[TABLENAME]&amp;"[@c"&amp;$1:$1-1&amp;"]"))</f>
        <v>0</v>
      </c>
      <c r="S1113" s="33"/>
      <c r="T1113" s="33" t="str">
        <f>IF(IMPORT[[#This Row],[b4]]="","",IMPORT[[#This Row],[b4]]-IMPORT[[#This Row],[a4]])</f>
        <v/>
      </c>
      <c r="U1113" s="32">
        <f ca="1">SUM(INDIRECT(IMPORT_VAR[TABLENAME]&amp;"[@a"&amp;$1:$1-1&amp;"]"),INDIRECT(IMPORT_VAR[TABLENAME]&amp;"[@c"&amp;$1:$1-1&amp;"]"))</f>
        <v>0</v>
      </c>
      <c r="V1113" s="33"/>
      <c r="W1113" s="31"/>
      <c r="X1113" s="56" t="str">
        <f>IF(IMPORT[[#This Row],[b5]]="","",IMPORT[[#This Row],[b5]]-IMPORT[[#This Row],[a5]])</f>
        <v/>
      </c>
      <c r="Y1113" s="49">
        <f ca="1">SUM(INDIRECT(IMPORT_VAR[TABLENAME]&amp;"[@a"&amp;$1:$1-1&amp;"]"),INDIRECT(IMPORT_VAR[TABLENAME]&amp;"[@c"&amp;$1:$1-1&amp;"]"))</f>
        <v>0</v>
      </c>
      <c r="Z1113" s="51" t="s">
        <v>2763</v>
      </c>
      <c r="AA1113" s="52" t="s">
        <v>5756</v>
      </c>
      <c r="AB1113" s="52" t="s">
        <v>5748</v>
      </c>
      <c r="AC1113" s="52" t="str">
        <f>CONCATENATE(IMPORT[[#This Row],[1]]," ",IMPORT[[#This Row],[2]],IF(IMPORT[[#This Row],[3]]="","",CONCATENATE(" ",IMPORT[[#This Row],[3]])))</f>
        <v>Pocket 1839-XL  (Besar)</v>
      </c>
      <c r="AD1113" s="52" t="str">
        <f>CONCATENATE("Import ",IMPORT[[#This Row],[Ket]])</f>
        <v>Import C6</v>
      </c>
      <c r="AE1113" s="52">
        <v>360</v>
      </c>
      <c r="AF1113" s="52" t="s">
        <v>5118</v>
      </c>
      <c r="AG1113" s="52" t="s">
        <v>5780</v>
      </c>
      <c r="AH1113" s="52">
        <f ca="1">IMPORT[[#This Row],[C]]</f>
        <v>0</v>
      </c>
      <c r="AI1113" s="126" t="str">
        <f>CONCATENATE(IMPORT[[#This Row],[6]]," ",IMPORT[[#This Row],[7]])</f>
        <v>360 PCS</v>
      </c>
    </row>
    <row r="1114" spans="1:35">
      <c r="A1114" s="102">
        <v>1112</v>
      </c>
      <c r="B1114" s="31" t="str">
        <f ca="1">IF(IMPORT[[#This Row],[C]]&lt;1,"",ROW()-2)</f>
        <v/>
      </c>
      <c r="C1114" s="57" t="s">
        <v>3776</v>
      </c>
      <c r="D1114" s="31" t="s">
        <v>2763</v>
      </c>
      <c r="E1114" s="31">
        <v>360</v>
      </c>
      <c r="F1114" s="31">
        <f ca="1">IMPORT[TT]</f>
        <v>0</v>
      </c>
      <c r="G1114" s="31"/>
      <c r="H1114" s="34" t="s">
        <v>3743</v>
      </c>
      <c r="I1114" s="32">
        <v>0</v>
      </c>
      <c r="J1114" s="31"/>
      <c r="K1114" s="31" t="str">
        <f>IF(IMPORT[[#This Row],[b1]]="","",IMPORT[[#This Row],[b1]]-IMPORT[[#This Row],[a1]])</f>
        <v/>
      </c>
      <c r="L1114" s="32">
        <f ca="1">SUM(INDIRECT(IMPORT_VAR[TABLENAME]&amp;"[@a"&amp;$1:$1-1&amp;"]"),INDIRECT(IMPORT_VAR[TABLENAME]&amp;"[@c"&amp;$1:$1-1&amp;"]"))</f>
        <v>0</v>
      </c>
      <c r="M1114" s="31"/>
      <c r="N1114" s="31" t="str">
        <f>IF(IMPORT[[#This Row],[b2]]="","",IMPORT[[#This Row],[b2]]-IMPORT[[#This Row],[a2]])</f>
        <v/>
      </c>
      <c r="O1114" s="32">
        <f ca="1">SUM(INDIRECT(IMPORT_VAR[TABLENAME]&amp;"[@a"&amp;$1:$1-1&amp;"]"),INDIRECT(IMPORT_VAR[TABLENAME]&amp;"[@c"&amp;$1:$1-1&amp;"]"))</f>
        <v>0</v>
      </c>
      <c r="P1114" s="33"/>
      <c r="Q1114" s="33" t="str">
        <f>IF(IMPORT[[#This Row],[b3]]="","",IMPORT[[#This Row],[b3]]-IMPORT[[#This Row],[a3]])</f>
        <v/>
      </c>
      <c r="R1114" s="32">
        <f ca="1">SUM(INDIRECT(IMPORT_VAR[TABLENAME]&amp;"[@a"&amp;$1:$1-1&amp;"]"),INDIRECT(IMPORT_VAR[TABLENAME]&amp;"[@c"&amp;$1:$1-1&amp;"]"))</f>
        <v>0</v>
      </c>
      <c r="S1114" s="33"/>
      <c r="T1114" s="33" t="str">
        <f>IF(IMPORT[[#This Row],[b4]]="","",IMPORT[[#This Row],[b4]]-IMPORT[[#This Row],[a4]])</f>
        <v/>
      </c>
      <c r="U1114" s="32">
        <f ca="1">SUM(INDIRECT(IMPORT_VAR[TABLENAME]&amp;"[@a"&amp;$1:$1-1&amp;"]"),INDIRECT(IMPORT_VAR[TABLENAME]&amp;"[@c"&amp;$1:$1-1&amp;"]"))</f>
        <v>0</v>
      </c>
      <c r="V1114" s="33"/>
      <c r="W1114" s="31"/>
      <c r="X1114" s="56" t="str">
        <f>IF(IMPORT[[#This Row],[b5]]="","",IMPORT[[#This Row],[b5]]-IMPORT[[#This Row],[a5]])</f>
        <v/>
      </c>
      <c r="Y1114" s="49">
        <f ca="1">SUM(INDIRECT(IMPORT_VAR[TABLENAME]&amp;"[@a"&amp;$1:$1-1&amp;"]"),INDIRECT(IMPORT_VAR[TABLENAME]&amp;"[@c"&amp;$1:$1-1&amp;"]"))</f>
        <v>0</v>
      </c>
      <c r="Z1114" s="51" t="s">
        <v>2763</v>
      </c>
      <c r="AA1114" s="52" t="s">
        <v>5764</v>
      </c>
      <c r="AB1114" s="52" t="s">
        <v>5748</v>
      </c>
      <c r="AC1114" s="52" t="str">
        <f>CONCATENATE(IMPORT[[#This Row],[1]]," ",IMPORT[[#This Row],[2]],IF(IMPORT[[#This Row],[3]]="","",CONCATENATE(" ",IMPORT[[#This Row],[3]])))</f>
        <v>Pocket 1847-XL (Besar)</v>
      </c>
      <c r="AD1114" s="52" t="str">
        <f>CONCATENATE("Import ",IMPORT[[#This Row],[Ket]])</f>
        <v>Import C6</v>
      </c>
      <c r="AE1114" s="52">
        <v>360</v>
      </c>
      <c r="AF1114" s="52" t="s">
        <v>5118</v>
      </c>
      <c r="AG1114" s="52" t="s">
        <v>5780</v>
      </c>
      <c r="AH1114" s="52">
        <f ca="1">IMPORT[[#This Row],[C]]</f>
        <v>0</v>
      </c>
      <c r="AI1114" s="126" t="str">
        <f>CONCATENATE(IMPORT[[#This Row],[6]]," ",IMPORT[[#This Row],[7]])</f>
        <v>360 PCS</v>
      </c>
    </row>
    <row r="1115" spans="1:35">
      <c r="A1115" s="102">
        <v>1113</v>
      </c>
      <c r="B1115" s="31" t="str">
        <f ca="1">IF(IMPORT[[#This Row],[C]]&lt;1,"",ROW()-2)</f>
        <v/>
      </c>
      <c r="C1115" s="57" t="s">
        <v>3779</v>
      </c>
      <c r="D1115" s="31" t="s">
        <v>2763</v>
      </c>
      <c r="E1115" s="31">
        <v>360</v>
      </c>
      <c r="F1115" s="31">
        <f ca="1">IMPORT[TT]</f>
        <v>0</v>
      </c>
      <c r="G1115" s="31"/>
      <c r="H1115" s="34" t="s">
        <v>3743</v>
      </c>
      <c r="I1115" s="32">
        <v>0</v>
      </c>
      <c r="J1115" s="31"/>
      <c r="K1115" s="31" t="str">
        <f>IF(IMPORT[[#This Row],[b1]]="","",IMPORT[[#This Row],[b1]]-IMPORT[[#This Row],[a1]])</f>
        <v/>
      </c>
      <c r="L1115" s="32">
        <f ca="1">SUM(INDIRECT(IMPORT_VAR[TABLENAME]&amp;"[@a"&amp;$1:$1-1&amp;"]"),INDIRECT(IMPORT_VAR[TABLENAME]&amp;"[@c"&amp;$1:$1-1&amp;"]"))</f>
        <v>0</v>
      </c>
      <c r="M1115" s="31"/>
      <c r="N1115" s="31" t="str">
        <f>IF(IMPORT[[#This Row],[b2]]="","",IMPORT[[#This Row],[b2]]-IMPORT[[#This Row],[a2]])</f>
        <v/>
      </c>
      <c r="O1115" s="32">
        <f ca="1">SUM(INDIRECT(IMPORT_VAR[TABLENAME]&amp;"[@a"&amp;$1:$1-1&amp;"]"),INDIRECT(IMPORT_VAR[TABLENAME]&amp;"[@c"&amp;$1:$1-1&amp;"]"))</f>
        <v>0</v>
      </c>
      <c r="P1115" s="33"/>
      <c r="Q1115" s="33" t="str">
        <f>IF(IMPORT[[#This Row],[b3]]="","",IMPORT[[#This Row],[b3]]-IMPORT[[#This Row],[a3]])</f>
        <v/>
      </c>
      <c r="R1115" s="32">
        <f ca="1">SUM(INDIRECT(IMPORT_VAR[TABLENAME]&amp;"[@a"&amp;$1:$1-1&amp;"]"),INDIRECT(IMPORT_VAR[TABLENAME]&amp;"[@c"&amp;$1:$1-1&amp;"]"))</f>
        <v>0</v>
      </c>
      <c r="S1115" s="33"/>
      <c r="T1115" s="33" t="str">
        <f>IF(IMPORT[[#This Row],[b4]]="","",IMPORT[[#This Row],[b4]]-IMPORT[[#This Row],[a4]])</f>
        <v/>
      </c>
      <c r="U1115" s="32">
        <f ca="1">SUM(INDIRECT(IMPORT_VAR[TABLENAME]&amp;"[@a"&amp;$1:$1-1&amp;"]"),INDIRECT(IMPORT_VAR[TABLENAME]&amp;"[@c"&amp;$1:$1-1&amp;"]"))</f>
        <v>0</v>
      </c>
      <c r="V1115" s="33"/>
      <c r="W1115" s="31"/>
      <c r="X1115" s="56" t="str">
        <f>IF(IMPORT[[#This Row],[b5]]="","",IMPORT[[#This Row],[b5]]-IMPORT[[#This Row],[a5]])</f>
        <v/>
      </c>
      <c r="Y1115" s="49">
        <f ca="1">SUM(INDIRECT(IMPORT_VAR[TABLENAME]&amp;"[@a"&amp;$1:$1-1&amp;"]"),INDIRECT(IMPORT_VAR[TABLENAME]&amp;"[@c"&amp;$1:$1-1&amp;"]"))</f>
        <v>0</v>
      </c>
      <c r="Z1115" s="51" t="s">
        <v>2763</v>
      </c>
      <c r="AA1115" s="52" t="s">
        <v>5771</v>
      </c>
      <c r="AB1115" s="51" t="s">
        <v>5748</v>
      </c>
      <c r="AC1115" s="51" t="str">
        <f>CONCATENATE(IMPORT[[#This Row],[1]]," ",IMPORT[[#This Row],[2]],IF(IMPORT[[#This Row],[3]]="","",CONCATENATE(" ",IMPORT[[#This Row],[3]])))</f>
        <v>Pocket 3858-XL (Besar)</v>
      </c>
      <c r="AD1115" s="51" t="str">
        <f>CONCATENATE("Import ",IMPORT[[#This Row],[Ket]])</f>
        <v>Import C6</v>
      </c>
      <c r="AE1115" s="52">
        <v>360</v>
      </c>
      <c r="AF1115" s="52" t="s">
        <v>5118</v>
      </c>
      <c r="AG1115" s="52" t="s">
        <v>5780</v>
      </c>
      <c r="AH1115" s="52">
        <f ca="1">IMPORT[[#This Row],[C]]</f>
        <v>0</v>
      </c>
      <c r="AI1115" s="126" t="str">
        <f>CONCATENATE(IMPORT[[#This Row],[6]]," ",IMPORT[[#This Row],[7]])</f>
        <v>360 PCS</v>
      </c>
    </row>
    <row r="1116" spans="1:35">
      <c r="A1116" s="102">
        <v>1114</v>
      </c>
      <c r="B1116" s="39" t="str">
        <f ca="1">IF(IMPORT[[#This Row],[C]]&lt;1,"",ROW()-2)</f>
        <v/>
      </c>
      <c r="C1116" s="57" t="s">
        <v>3891</v>
      </c>
      <c r="D1116" s="31" t="s">
        <v>3286</v>
      </c>
      <c r="E1116" s="31">
        <v>2304</v>
      </c>
      <c r="F1116" s="39">
        <f ca="1">IMPORT[TT]</f>
        <v>0</v>
      </c>
      <c r="G1116" s="31"/>
      <c r="H1116" s="31" t="s">
        <v>3928</v>
      </c>
      <c r="I1116" s="40">
        <v>0</v>
      </c>
      <c r="J1116" s="31"/>
      <c r="K1116" s="39" t="str">
        <f>IF(IMPORT[[#This Row],[b1]]="","",IMPORT[[#This Row],[b1]]-IMPORT[[#This Row],[a1]])</f>
        <v/>
      </c>
      <c r="L1116" s="40">
        <f ca="1">SUM(INDIRECT(IMPORT_VAR[TABLENAME]&amp;"[@a"&amp;$1:$1-1&amp;"]"),INDIRECT(IMPORT_VAR[TABLENAME]&amp;"[@c"&amp;$1:$1-1&amp;"]"))</f>
        <v>0</v>
      </c>
      <c r="M1116" s="31"/>
      <c r="N1116" s="39" t="str">
        <f>IF(IMPORT[[#This Row],[b2]]="","",IMPORT[[#This Row],[b2]]-IMPORT[[#This Row],[a2]])</f>
        <v/>
      </c>
      <c r="O1116" s="40">
        <f ca="1">SUM(INDIRECT(IMPORT_VAR[TABLENAME]&amp;"[@a"&amp;$1:$1-1&amp;"]"),INDIRECT(IMPORT_VAR[TABLENAME]&amp;"[@c"&amp;$1:$1-1&amp;"]"))</f>
        <v>0</v>
      </c>
      <c r="P1116" s="33"/>
      <c r="Q1116" s="41" t="str">
        <f>IF(IMPORT[[#This Row],[b3]]="","",IMPORT[[#This Row],[b3]]-IMPORT[[#This Row],[a3]])</f>
        <v/>
      </c>
      <c r="R1116" s="40">
        <f ca="1">SUM(INDIRECT(IMPORT_VAR[TABLENAME]&amp;"[@a"&amp;$1:$1-1&amp;"]"),INDIRECT(IMPORT_VAR[TABLENAME]&amp;"[@c"&amp;$1:$1-1&amp;"]"))</f>
        <v>0</v>
      </c>
      <c r="S1116" s="33"/>
      <c r="T1116" s="41" t="str">
        <f>IF(IMPORT[[#This Row],[b4]]="","",IMPORT[[#This Row],[b4]]-IMPORT[[#This Row],[a4]])</f>
        <v/>
      </c>
      <c r="U1116" s="40">
        <f ca="1">SUM(INDIRECT(IMPORT_VAR[TABLENAME]&amp;"[@a"&amp;$1:$1-1&amp;"]"),INDIRECT(IMPORT_VAR[TABLENAME]&amp;"[@c"&amp;$1:$1-1&amp;"]"))</f>
        <v>0</v>
      </c>
      <c r="V1116" s="41"/>
      <c r="W1116" s="31"/>
      <c r="X1116" s="54" t="str">
        <f>IF(IMPORT[[#This Row],[b5]]="","",IMPORT[[#This Row],[b5]]-IMPORT[[#This Row],[a5]])</f>
        <v/>
      </c>
      <c r="Y1116" s="50">
        <f ca="1">SUM(INDIRECT(IMPORT_VAR[TABLENAME]&amp;"[@a"&amp;$1:$1-1&amp;"]"),INDIRECT(IMPORT_VAR[TABLENAME]&amp;"[@c"&amp;$1:$1-1&amp;"]"))</f>
        <v>0</v>
      </c>
      <c r="Z1116" s="51" t="s">
        <v>3286</v>
      </c>
      <c r="AA1116" s="51" t="s">
        <v>3891</v>
      </c>
      <c r="AB1116" s="51"/>
      <c r="AC1116" s="51" t="str">
        <f>CONCATENATE(IMPORT[[#This Row],[1]]," ",IMPORT[[#This Row],[2]],IF(IMPORT[[#This Row],[3]]="","",CONCATENATE(" ",IMPORT[[#This Row],[3]])))</f>
        <v>Gel Pen HY1020</v>
      </c>
      <c r="AD1116" s="51" t="str">
        <f>CONCATENATE("Import ",IMPORT[[#This Row],[Ket]])</f>
        <v>Import D1</v>
      </c>
      <c r="AE1116" s="52">
        <v>2304</v>
      </c>
      <c r="AF1116" s="52" t="s">
        <v>5118</v>
      </c>
      <c r="AG1116" s="52" t="s">
        <v>5780</v>
      </c>
      <c r="AH1116" s="52">
        <f ca="1">IMPORT[[#This Row],[C]]</f>
        <v>0</v>
      </c>
      <c r="AI1116" s="126" t="str">
        <f>CONCATENATE(IMPORT[[#This Row],[6]]," ",IMPORT[[#This Row],[7]])</f>
        <v>2304 PCS</v>
      </c>
    </row>
    <row r="1117" spans="1:35">
      <c r="A1117" s="102">
        <v>1115</v>
      </c>
      <c r="B1117" s="39" t="str">
        <f ca="1">IF(IMPORT[[#This Row],[C]]&lt;1,"",ROW()-2)</f>
        <v/>
      </c>
      <c r="C1117" s="57" t="s">
        <v>3916</v>
      </c>
      <c r="D1117" s="31" t="s">
        <v>3140</v>
      </c>
      <c r="E1117" s="31">
        <v>576</v>
      </c>
      <c r="F1117" s="39">
        <f ca="1">IMPORT[TT]</f>
        <v>0</v>
      </c>
      <c r="G1117" s="31"/>
      <c r="H1117" s="31" t="s">
        <v>3928</v>
      </c>
      <c r="I1117" s="40">
        <v>0</v>
      </c>
      <c r="J1117" s="31"/>
      <c r="K1117" s="39" t="str">
        <f>IF(IMPORT[[#This Row],[b1]]="","",IMPORT[[#This Row],[b1]]-IMPORT[[#This Row],[a1]])</f>
        <v/>
      </c>
      <c r="L1117" s="40">
        <f ca="1">SUM(INDIRECT(IMPORT_VAR[TABLENAME]&amp;"[@a"&amp;$1:$1-1&amp;"]"),INDIRECT(IMPORT_VAR[TABLENAME]&amp;"[@c"&amp;$1:$1-1&amp;"]"))</f>
        <v>0</v>
      </c>
      <c r="M1117" s="31"/>
      <c r="N1117" s="39" t="str">
        <f>IF(IMPORT[[#This Row],[b2]]="","",IMPORT[[#This Row],[b2]]-IMPORT[[#This Row],[a2]])</f>
        <v/>
      </c>
      <c r="O1117" s="40">
        <f ca="1">SUM(INDIRECT(IMPORT_VAR[TABLENAME]&amp;"[@a"&amp;$1:$1-1&amp;"]"),INDIRECT(IMPORT_VAR[TABLENAME]&amp;"[@c"&amp;$1:$1-1&amp;"]"))</f>
        <v>0</v>
      </c>
      <c r="P1117" s="33"/>
      <c r="Q1117" s="41" t="str">
        <f>IF(IMPORT[[#This Row],[b3]]="","",IMPORT[[#This Row],[b3]]-IMPORT[[#This Row],[a3]])</f>
        <v/>
      </c>
      <c r="R1117" s="40">
        <f ca="1">SUM(INDIRECT(IMPORT_VAR[TABLENAME]&amp;"[@a"&amp;$1:$1-1&amp;"]"),INDIRECT(IMPORT_VAR[TABLENAME]&amp;"[@c"&amp;$1:$1-1&amp;"]"))</f>
        <v>0</v>
      </c>
      <c r="S1117" s="33"/>
      <c r="T1117" s="41" t="str">
        <f>IF(IMPORT[[#This Row],[b4]]="","",IMPORT[[#This Row],[b4]]-IMPORT[[#This Row],[a4]])</f>
        <v/>
      </c>
      <c r="U1117" s="40">
        <f ca="1">SUM(INDIRECT(IMPORT_VAR[TABLENAME]&amp;"[@a"&amp;$1:$1-1&amp;"]"),INDIRECT(IMPORT_VAR[TABLENAME]&amp;"[@c"&amp;$1:$1-1&amp;"]"))</f>
        <v>0</v>
      </c>
      <c r="V1117" s="41"/>
      <c r="W1117" s="31"/>
      <c r="X1117" s="54" t="str">
        <f>IF(IMPORT[[#This Row],[b5]]="","",IMPORT[[#This Row],[b5]]-IMPORT[[#This Row],[a5]])</f>
        <v/>
      </c>
      <c r="Y1117" s="50">
        <f ca="1">SUM(INDIRECT(IMPORT_VAR[TABLENAME]&amp;"[@a"&amp;$1:$1-1&amp;"]"),INDIRECT(IMPORT_VAR[TABLENAME]&amp;"[@c"&amp;$1:$1-1&amp;"]"))</f>
        <v>0</v>
      </c>
      <c r="Z1117" s="51" t="s">
        <v>5665</v>
      </c>
      <c r="AA1117" s="51" t="s">
        <v>3916</v>
      </c>
      <c r="AB1117" s="51"/>
      <c r="AC1117" s="51" t="str">
        <f>CONCATENATE(IMPORT[[#This Row],[1]]," ",IMPORT[[#This Row],[2]],IF(IMPORT[[#This Row],[3]]="","",CONCATENATE(" ",IMPORT[[#This Row],[3]])))</f>
        <v>Tipe-ex Kertas DP-912</v>
      </c>
      <c r="AD1117" s="51" t="str">
        <f>CONCATENATE("Import ",IMPORT[[#This Row],[Ket]])</f>
        <v>Import D1</v>
      </c>
      <c r="AE1117" s="52">
        <v>576</v>
      </c>
      <c r="AF1117" s="52" t="s">
        <v>5118</v>
      </c>
      <c r="AG1117" s="52" t="s">
        <v>5780</v>
      </c>
      <c r="AH1117" s="52">
        <f ca="1">IMPORT[[#This Row],[C]]</f>
        <v>0</v>
      </c>
      <c r="AI1117" s="126" t="str">
        <f>CONCATENATE(IMPORT[[#This Row],[6]]," ",IMPORT[[#This Row],[7]])</f>
        <v>576 PCS</v>
      </c>
    </row>
    <row r="1118" spans="1:35">
      <c r="A1118" s="102">
        <v>1116</v>
      </c>
      <c r="B1118" s="39" t="str">
        <f ca="1">IF(IMPORT[[#This Row],[C]]&lt;1,"",ROW()-2)</f>
        <v/>
      </c>
      <c r="C1118" s="57" t="s">
        <v>3920</v>
      </c>
      <c r="D1118" s="31" t="s">
        <v>3140</v>
      </c>
      <c r="E1118" s="31">
        <v>576</v>
      </c>
      <c r="F1118" s="39">
        <f ca="1">IMPORT[TT]</f>
        <v>0</v>
      </c>
      <c r="G1118" s="31"/>
      <c r="H1118" s="31" t="s">
        <v>3928</v>
      </c>
      <c r="I1118" s="40">
        <v>0</v>
      </c>
      <c r="J1118" s="31"/>
      <c r="K1118" s="39" t="str">
        <f>IF(IMPORT[[#This Row],[b1]]="","",IMPORT[[#This Row],[b1]]-IMPORT[[#This Row],[a1]])</f>
        <v/>
      </c>
      <c r="L1118" s="40">
        <f ca="1">SUM(INDIRECT(IMPORT_VAR[TABLENAME]&amp;"[@a"&amp;$1:$1-1&amp;"]"),INDIRECT(IMPORT_VAR[TABLENAME]&amp;"[@c"&amp;$1:$1-1&amp;"]"))</f>
        <v>0</v>
      </c>
      <c r="M1118" s="31"/>
      <c r="N1118" s="39" t="str">
        <f>IF(IMPORT[[#This Row],[b2]]="","",IMPORT[[#This Row],[b2]]-IMPORT[[#This Row],[a2]])</f>
        <v/>
      </c>
      <c r="O1118" s="40">
        <f ca="1">SUM(INDIRECT(IMPORT_VAR[TABLENAME]&amp;"[@a"&amp;$1:$1-1&amp;"]"),INDIRECT(IMPORT_VAR[TABLENAME]&amp;"[@c"&amp;$1:$1-1&amp;"]"))</f>
        <v>0</v>
      </c>
      <c r="P1118" s="33"/>
      <c r="Q1118" s="41" t="str">
        <f>IF(IMPORT[[#This Row],[b3]]="","",IMPORT[[#This Row],[b3]]-IMPORT[[#This Row],[a3]])</f>
        <v/>
      </c>
      <c r="R1118" s="40">
        <f ca="1">SUM(INDIRECT(IMPORT_VAR[TABLENAME]&amp;"[@a"&amp;$1:$1-1&amp;"]"),INDIRECT(IMPORT_VAR[TABLENAME]&amp;"[@c"&amp;$1:$1-1&amp;"]"))</f>
        <v>0</v>
      </c>
      <c r="S1118" s="33"/>
      <c r="T1118" s="41" t="str">
        <f>IF(IMPORT[[#This Row],[b4]]="","",IMPORT[[#This Row],[b4]]-IMPORT[[#This Row],[a4]])</f>
        <v/>
      </c>
      <c r="U1118" s="40">
        <f ca="1">SUM(INDIRECT(IMPORT_VAR[TABLENAME]&amp;"[@a"&amp;$1:$1-1&amp;"]"),INDIRECT(IMPORT_VAR[TABLENAME]&amp;"[@c"&amp;$1:$1-1&amp;"]"))</f>
        <v>0</v>
      </c>
      <c r="V1118" s="41"/>
      <c r="W1118" s="31"/>
      <c r="X1118" s="54" t="str">
        <f>IF(IMPORT[[#This Row],[b5]]="","",IMPORT[[#This Row],[b5]]-IMPORT[[#This Row],[a5]])</f>
        <v/>
      </c>
      <c r="Y1118" s="50">
        <f ca="1">SUM(INDIRECT(IMPORT_VAR[TABLENAME]&amp;"[@a"&amp;$1:$1-1&amp;"]"),INDIRECT(IMPORT_VAR[TABLENAME]&amp;"[@c"&amp;$1:$1-1&amp;"]"))</f>
        <v>0</v>
      </c>
      <c r="Z1118" s="51" t="s">
        <v>5665</v>
      </c>
      <c r="AA1118" s="51" t="s">
        <v>3920</v>
      </c>
      <c r="AB1118" s="51"/>
      <c r="AC1118" s="51" t="str">
        <f>CONCATENATE(IMPORT[[#This Row],[1]]," ",IMPORT[[#This Row],[2]],IF(IMPORT[[#This Row],[3]]="","",CONCATENATE(" ",IMPORT[[#This Row],[3]])))</f>
        <v>Tipe-ex Kertas NO.8546</v>
      </c>
      <c r="AD1118" s="51" t="str">
        <f>CONCATENATE("Import ",IMPORT[[#This Row],[Ket]])</f>
        <v>Import D1</v>
      </c>
      <c r="AE1118" s="52">
        <v>576</v>
      </c>
      <c r="AF1118" s="52" t="s">
        <v>5118</v>
      </c>
      <c r="AG1118" s="52" t="s">
        <v>5780</v>
      </c>
      <c r="AH1118" s="52">
        <f ca="1">IMPORT[[#This Row],[C]]</f>
        <v>0</v>
      </c>
      <c r="AI1118" s="126" t="str">
        <f>CONCATENATE(IMPORT[[#This Row],[6]]," ",IMPORT[[#This Row],[7]])</f>
        <v>576 PCS</v>
      </c>
    </row>
    <row r="1119" spans="1:35">
      <c r="A1119" s="102">
        <v>1117</v>
      </c>
      <c r="B1119" s="39" t="str">
        <f ca="1">IF(IMPORT[[#This Row],[C]]&lt;1,"",ROW()-2)</f>
        <v/>
      </c>
      <c r="C1119" s="57" t="s">
        <v>3921</v>
      </c>
      <c r="D1119" s="31" t="s">
        <v>3140</v>
      </c>
      <c r="E1119" s="31">
        <v>576</v>
      </c>
      <c r="F1119" s="39">
        <f ca="1">IMPORT[TT]</f>
        <v>0</v>
      </c>
      <c r="G1119" s="31"/>
      <c r="H1119" s="31" t="s">
        <v>3928</v>
      </c>
      <c r="I1119" s="40">
        <v>0</v>
      </c>
      <c r="J1119" s="31"/>
      <c r="K1119" s="39" t="str">
        <f>IF(IMPORT[[#This Row],[b1]]="","",IMPORT[[#This Row],[b1]]-IMPORT[[#This Row],[a1]])</f>
        <v/>
      </c>
      <c r="L1119" s="40">
        <f ca="1">SUM(INDIRECT(IMPORT_VAR[TABLENAME]&amp;"[@a"&amp;$1:$1-1&amp;"]"),INDIRECT(IMPORT_VAR[TABLENAME]&amp;"[@c"&amp;$1:$1-1&amp;"]"))</f>
        <v>0</v>
      </c>
      <c r="M1119" s="31"/>
      <c r="N1119" s="39" t="str">
        <f>IF(IMPORT[[#This Row],[b2]]="","",IMPORT[[#This Row],[b2]]-IMPORT[[#This Row],[a2]])</f>
        <v/>
      </c>
      <c r="O1119" s="40">
        <f ca="1">SUM(INDIRECT(IMPORT_VAR[TABLENAME]&amp;"[@a"&amp;$1:$1-1&amp;"]"),INDIRECT(IMPORT_VAR[TABLENAME]&amp;"[@c"&amp;$1:$1-1&amp;"]"))</f>
        <v>0</v>
      </c>
      <c r="P1119" s="33"/>
      <c r="Q1119" s="41" t="str">
        <f>IF(IMPORT[[#This Row],[b3]]="","",IMPORT[[#This Row],[b3]]-IMPORT[[#This Row],[a3]])</f>
        <v/>
      </c>
      <c r="R1119" s="40">
        <f ca="1">SUM(INDIRECT(IMPORT_VAR[TABLENAME]&amp;"[@a"&amp;$1:$1-1&amp;"]"),INDIRECT(IMPORT_VAR[TABLENAME]&amp;"[@c"&amp;$1:$1-1&amp;"]"))</f>
        <v>0</v>
      </c>
      <c r="S1119" s="33"/>
      <c r="T1119" s="41" t="str">
        <f>IF(IMPORT[[#This Row],[b4]]="","",IMPORT[[#This Row],[b4]]-IMPORT[[#This Row],[a4]])</f>
        <v/>
      </c>
      <c r="U1119" s="40">
        <f ca="1">SUM(INDIRECT(IMPORT_VAR[TABLENAME]&amp;"[@a"&amp;$1:$1-1&amp;"]"),INDIRECT(IMPORT_VAR[TABLENAME]&amp;"[@c"&amp;$1:$1-1&amp;"]"))</f>
        <v>0</v>
      </c>
      <c r="V1119" s="41"/>
      <c r="W1119" s="31"/>
      <c r="X1119" s="54" t="str">
        <f>IF(IMPORT[[#This Row],[b5]]="","",IMPORT[[#This Row],[b5]]-IMPORT[[#This Row],[a5]])</f>
        <v/>
      </c>
      <c r="Y1119" s="50">
        <f ca="1">SUM(INDIRECT(IMPORT_VAR[TABLENAME]&amp;"[@a"&amp;$1:$1-1&amp;"]"),INDIRECT(IMPORT_VAR[TABLENAME]&amp;"[@c"&amp;$1:$1-1&amp;"]"))</f>
        <v>0</v>
      </c>
      <c r="Z1119" s="51" t="s">
        <v>5665</v>
      </c>
      <c r="AA1119" s="51" t="s">
        <v>3921</v>
      </c>
      <c r="AB1119" s="51"/>
      <c r="AC1119" s="51" t="str">
        <f>CONCATENATE(IMPORT[[#This Row],[1]]," ",IMPORT[[#This Row],[2]],IF(IMPORT[[#This Row],[3]]="","",CONCATENATE(" ",IMPORT[[#This Row],[3]])))</f>
        <v>Tipe-ex Kertas NO.8522</v>
      </c>
      <c r="AD1119" s="51" t="str">
        <f>CONCATENATE("Import ",IMPORT[[#This Row],[Ket]])</f>
        <v>Import D1</v>
      </c>
      <c r="AE1119" s="52">
        <v>576</v>
      </c>
      <c r="AF1119" s="52" t="s">
        <v>5118</v>
      </c>
      <c r="AG1119" s="52" t="s">
        <v>5780</v>
      </c>
      <c r="AH1119" s="52">
        <f ca="1">IMPORT[[#This Row],[C]]</f>
        <v>0</v>
      </c>
      <c r="AI1119" s="126" t="str">
        <f>CONCATENATE(IMPORT[[#This Row],[6]]," ",IMPORT[[#This Row],[7]])</f>
        <v>576 PCS</v>
      </c>
    </row>
    <row r="1120" spans="1:35">
      <c r="A1120" s="102">
        <v>1118</v>
      </c>
      <c r="B1120" s="39" t="str">
        <f ca="1">IF(IMPORT[[#This Row],[C]]&lt;1,"",ROW()-2)</f>
        <v/>
      </c>
      <c r="C1120" s="57" t="s">
        <v>3923</v>
      </c>
      <c r="D1120" s="31" t="s">
        <v>3140</v>
      </c>
      <c r="E1120" s="31">
        <v>576</v>
      </c>
      <c r="F1120" s="39">
        <f ca="1">IMPORT[TT]</f>
        <v>0</v>
      </c>
      <c r="G1120" s="31"/>
      <c r="H1120" s="31" t="s">
        <v>3928</v>
      </c>
      <c r="I1120" s="40">
        <v>0</v>
      </c>
      <c r="J1120" s="31"/>
      <c r="K1120" s="39" t="str">
        <f>IF(IMPORT[[#This Row],[b1]]="","",IMPORT[[#This Row],[b1]]-IMPORT[[#This Row],[a1]])</f>
        <v/>
      </c>
      <c r="L1120" s="40">
        <f ca="1">SUM(INDIRECT(IMPORT_VAR[TABLENAME]&amp;"[@a"&amp;$1:$1-1&amp;"]"),INDIRECT(IMPORT_VAR[TABLENAME]&amp;"[@c"&amp;$1:$1-1&amp;"]"))</f>
        <v>0</v>
      </c>
      <c r="M1120" s="31"/>
      <c r="N1120" s="39" t="str">
        <f>IF(IMPORT[[#This Row],[b2]]="","",IMPORT[[#This Row],[b2]]-IMPORT[[#This Row],[a2]])</f>
        <v/>
      </c>
      <c r="O1120" s="40">
        <f ca="1">SUM(INDIRECT(IMPORT_VAR[TABLENAME]&amp;"[@a"&amp;$1:$1-1&amp;"]"),INDIRECT(IMPORT_VAR[TABLENAME]&amp;"[@c"&amp;$1:$1-1&amp;"]"))</f>
        <v>0</v>
      </c>
      <c r="P1120" s="33"/>
      <c r="Q1120" s="41" t="str">
        <f>IF(IMPORT[[#This Row],[b3]]="","",IMPORT[[#This Row],[b3]]-IMPORT[[#This Row],[a3]])</f>
        <v/>
      </c>
      <c r="R1120" s="40">
        <f ca="1">SUM(INDIRECT(IMPORT_VAR[TABLENAME]&amp;"[@a"&amp;$1:$1-1&amp;"]"),INDIRECT(IMPORT_VAR[TABLENAME]&amp;"[@c"&amp;$1:$1-1&amp;"]"))</f>
        <v>0</v>
      </c>
      <c r="S1120" s="33"/>
      <c r="T1120" s="41" t="str">
        <f>IF(IMPORT[[#This Row],[b4]]="","",IMPORT[[#This Row],[b4]]-IMPORT[[#This Row],[a4]])</f>
        <v/>
      </c>
      <c r="U1120" s="40">
        <f ca="1">SUM(INDIRECT(IMPORT_VAR[TABLENAME]&amp;"[@a"&amp;$1:$1-1&amp;"]"),INDIRECT(IMPORT_VAR[TABLENAME]&amp;"[@c"&amp;$1:$1-1&amp;"]"))</f>
        <v>0</v>
      </c>
      <c r="V1120" s="41"/>
      <c r="W1120" s="31"/>
      <c r="X1120" s="54" t="str">
        <f>IF(IMPORT[[#This Row],[b5]]="","",IMPORT[[#This Row],[b5]]-IMPORT[[#This Row],[a5]])</f>
        <v/>
      </c>
      <c r="Y1120" s="50">
        <f ca="1">SUM(INDIRECT(IMPORT_VAR[TABLENAME]&amp;"[@a"&amp;$1:$1-1&amp;"]"),INDIRECT(IMPORT_VAR[TABLENAME]&amp;"[@c"&amp;$1:$1-1&amp;"]"))</f>
        <v>0</v>
      </c>
      <c r="Z1120" s="51" t="s">
        <v>5665</v>
      </c>
      <c r="AA1120" s="51" t="s">
        <v>3923</v>
      </c>
      <c r="AB1120" s="51"/>
      <c r="AC1120" s="51" t="str">
        <f>CONCATENATE(IMPORT[[#This Row],[1]]," ",IMPORT[[#This Row],[2]],IF(IMPORT[[#This Row],[3]]="","",CONCATENATE(" ",IMPORT[[#This Row],[3]])))</f>
        <v>Tipe-ex Kertas NO.8528</v>
      </c>
      <c r="AD1120" s="51" t="str">
        <f>CONCATENATE("Import ",IMPORT[[#This Row],[Ket]])</f>
        <v>Import D1</v>
      </c>
      <c r="AE1120" s="52">
        <v>576</v>
      </c>
      <c r="AF1120" s="52" t="s">
        <v>5118</v>
      </c>
      <c r="AG1120" s="52" t="s">
        <v>5780</v>
      </c>
      <c r="AH1120" s="52">
        <f ca="1">IMPORT[[#This Row],[C]]</f>
        <v>0</v>
      </c>
      <c r="AI1120" s="126" t="str">
        <f>CONCATENATE(IMPORT[[#This Row],[6]]," ",IMPORT[[#This Row],[7]])</f>
        <v>576 PCS</v>
      </c>
    </row>
    <row r="1121" spans="1:35">
      <c r="A1121" s="102">
        <v>1119</v>
      </c>
      <c r="B1121" s="39" t="str">
        <f ca="1">IF(IMPORT[[#This Row],[C]]&lt;1,"",ROW()-2)</f>
        <v/>
      </c>
      <c r="C1121" s="57">
        <v>922</v>
      </c>
      <c r="D1121" s="31" t="s">
        <v>3981</v>
      </c>
      <c r="E1121" s="31">
        <v>2304</v>
      </c>
      <c r="F1121" s="39">
        <f ca="1">IMPORT[TT]</f>
        <v>0</v>
      </c>
      <c r="G1121" s="31"/>
      <c r="H1121" s="31" t="s">
        <v>3976</v>
      </c>
      <c r="I1121" s="40">
        <v>0</v>
      </c>
      <c r="J1121" s="31"/>
      <c r="K1121" s="39" t="str">
        <f>IF(IMPORT[[#This Row],[b1]]="","",IMPORT[[#This Row],[b1]]-IMPORT[[#This Row],[a1]])</f>
        <v/>
      </c>
      <c r="L1121" s="40">
        <f ca="1">SUM(INDIRECT(IMPORT_VAR[TABLENAME]&amp;"[@a"&amp;$1:$1-1&amp;"]"),INDIRECT(IMPORT_VAR[TABLENAME]&amp;"[@c"&amp;$1:$1-1&amp;"]"))</f>
        <v>0</v>
      </c>
      <c r="M1121" s="31"/>
      <c r="N1121" s="39" t="str">
        <f>IF(IMPORT[[#This Row],[b2]]="","",IMPORT[[#This Row],[b2]]-IMPORT[[#This Row],[a2]])</f>
        <v/>
      </c>
      <c r="O1121" s="40">
        <f ca="1">SUM(INDIRECT(IMPORT_VAR[TABLENAME]&amp;"[@a"&amp;$1:$1-1&amp;"]"),INDIRECT(IMPORT_VAR[TABLENAME]&amp;"[@c"&amp;$1:$1-1&amp;"]"))</f>
        <v>0</v>
      </c>
      <c r="P1121" s="33"/>
      <c r="Q1121" s="41" t="str">
        <f>IF(IMPORT[[#This Row],[b3]]="","",IMPORT[[#This Row],[b3]]-IMPORT[[#This Row],[a3]])</f>
        <v/>
      </c>
      <c r="R1121" s="40">
        <f ca="1">SUM(INDIRECT(IMPORT_VAR[TABLENAME]&amp;"[@a"&amp;$1:$1-1&amp;"]"),INDIRECT(IMPORT_VAR[TABLENAME]&amp;"[@c"&amp;$1:$1-1&amp;"]"))</f>
        <v>0</v>
      </c>
      <c r="S1121" s="33"/>
      <c r="T1121" s="41" t="str">
        <f>IF(IMPORT[[#This Row],[b4]]="","",IMPORT[[#This Row],[b4]]-IMPORT[[#This Row],[a4]])</f>
        <v/>
      </c>
      <c r="U1121" s="40">
        <f ca="1">SUM(INDIRECT(IMPORT_VAR[TABLENAME]&amp;"[@a"&amp;$1:$1-1&amp;"]"),INDIRECT(IMPORT_VAR[TABLENAME]&amp;"[@c"&amp;$1:$1-1&amp;"]"))</f>
        <v>0</v>
      </c>
      <c r="V1121" s="41"/>
      <c r="W1121" s="31"/>
      <c r="X1121" s="54" t="str">
        <f>IF(IMPORT[[#This Row],[b5]]="","",IMPORT[[#This Row],[b5]]-IMPORT[[#This Row],[a5]])</f>
        <v/>
      </c>
      <c r="Y1121" s="50">
        <f ca="1">SUM(INDIRECT(IMPORT_VAR[TABLENAME]&amp;"[@a"&amp;$1:$1-1&amp;"]"),INDIRECT(IMPORT_VAR[TABLENAME]&amp;"[@c"&amp;$1:$1-1&amp;"]"))</f>
        <v>0</v>
      </c>
      <c r="Z1121" s="51" t="s">
        <v>3981</v>
      </c>
      <c r="AA1121" s="51">
        <v>922</v>
      </c>
      <c r="AB1121" s="51"/>
      <c r="AC1121" s="51" t="str">
        <f>CONCATENATE(IMPORT[[#This Row],[1]]," ",IMPORT[[#This Row],[2]],IF(IMPORT[[#This Row],[3]]="","",CONCATENATE(" ",IMPORT[[#This Row],[3]])))</f>
        <v>Gel Pen  922</v>
      </c>
      <c r="AD1121" s="51" t="str">
        <f>CONCATENATE("Import ",IMPORT[[#This Row],[Ket]])</f>
        <v>Import D2</v>
      </c>
      <c r="AE1121" s="52">
        <v>2304</v>
      </c>
      <c r="AF1121" s="52" t="s">
        <v>5118</v>
      </c>
      <c r="AG1121" s="52" t="s">
        <v>5780</v>
      </c>
      <c r="AH1121" s="52">
        <f ca="1">IMPORT[[#This Row],[C]]</f>
        <v>0</v>
      </c>
      <c r="AI1121" s="126" t="str">
        <f>CONCATENATE(IMPORT[[#This Row],[6]]," ",IMPORT[[#This Row],[7]])</f>
        <v>2304 PCS</v>
      </c>
    </row>
    <row r="1122" spans="1:35">
      <c r="A1122" s="102">
        <v>1120</v>
      </c>
      <c r="B1122" s="39" t="str">
        <f ca="1">IF(IMPORT[[#This Row],[C]]&lt;1,"",ROW()-2)</f>
        <v/>
      </c>
      <c r="C1122" s="57">
        <v>6601</v>
      </c>
      <c r="D1122" s="31" t="s">
        <v>3981</v>
      </c>
      <c r="E1122" s="31">
        <v>2304</v>
      </c>
      <c r="F1122" s="39">
        <f ca="1">IMPORT[TT]</f>
        <v>0</v>
      </c>
      <c r="G1122" s="31"/>
      <c r="H1122" s="31" t="s">
        <v>3976</v>
      </c>
      <c r="I1122" s="40">
        <v>0</v>
      </c>
      <c r="J1122" s="31"/>
      <c r="K1122" s="39" t="str">
        <f>IF(IMPORT[[#This Row],[b1]]="","",IMPORT[[#This Row],[b1]]-IMPORT[[#This Row],[a1]])</f>
        <v/>
      </c>
      <c r="L1122" s="40">
        <f ca="1">SUM(INDIRECT(IMPORT_VAR[TABLENAME]&amp;"[@a"&amp;$1:$1-1&amp;"]"),INDIRECT(IMPORT_VAR[TABLENAME]&amp;"[@c"&amp;$1:$1-1&amp;"]"))</f>
        <v>0</v>
      </c>
      <c r="M1122" s="31"/>
      <c r="N1122" s="39" t="str">
        <f>IF(IMPORT[[#This Row],[b2]]="","",IMPORT[[#This Row],[b2]]-IMPORT[[#This Row],[a2]])</f>
        <v/>
      </c>
      <c r="O1122" s="40">
        <f ca="1">SUM(INDIRECT(IMPORT_VAR[TABLENAME]&amp;"[@a"&amp;$1:$1-1&amp;"]"),INDIRECT(IMPORT_VAR[TABLENAME]&amp;"[@c"&amp;$1:$1-1&amp;"]"))</f>
        <v>0</v>
      </c>
      <c r="P1122" s="33"/>
      <c r="Q1122" s="41" t="str">
        <f>IF(IMPORT[[#This Row],[b3]]="","",IMPORT[[#This Row],[b3]]-IMPORT[[#This Row],[a3]])</f>
        <v/>
      </c>
      <c r="R1122" s="40">
        <f ca="1">SUM(INDIRECT(IMPORT_VAR[TABLENAME]&amp;"[@a"&amp;$1:$1-1&amp;"]"),INDIRECT(IMPORT_VAR[TABLENAME]&amp;"[@c"&amp;$1:$1-1&amp;"]"))</f>
        <v>0</v>
      </c>
      <c r="S1122" s="33"/>
      <c r="T1122" s="41" t="str">
        <f>IF(IMPORT[[#This Row],[b4]]="","",IMPORT[[#This Row],[b4]]-IMPORT[[#This Row],[a4]])</f>
        <v/>
      </c>
      <c r="U1122" s="40">
        <f ca="1">SUM(INDIRECT(IMPORT_VAR[TABLENAME]&amp;"[@a"&amp;$1:$1-1&amp;"]"),INDIRECT(IMPORT_VAR[TABLENAME]&amp;"[@c"&amp;$1:$1-1&amp;"]"))</f>
        <v>0</v>
      </c>
      <c r="V1122" s="41"/>
      <c r="W1122" s="31"/>
      <c r="X1122" s="54" t="str">
        <f>IF(IMPORT[[#This Row],[b5]]="","",IMPORT[[#This Row],[b5]]-IMPORT[[#This Row],[a5]])</f>
        <v/>
      </c>
      <c r="Y1122" s="50">
        <f ca="1">SUM(INDIRECT(IMPORT_VAR[TABLENAME]&amp;"[@a"&amp;$1:$1-1&amp;"]"),INDIRECT(IMPORT_VAR[TABLENAME]&amp;"[@c"&amp;$1:$1-1&amp;"]"))</f>
        <v>0</v>
      </c>
      <c r="Z1122" s="51" t="s">
        <v>3981</v>
      </c>
      <c r="AA1122" s="51">
        <v>6601</v>
      </c>
      <c r="AB1122" s="51"/>
      <c r="AC1122" s="51" t="str">
        <f>CONCATENATE(IMPORT[[#This Row],[1]]," ",IMPORT[[#This Row],[2]],IF(IMPORT[[#This Row],[3]]="","",CONCATENATE(" ",IMPORT[[#This Row],[3]])))</f>
        <v>Gel Pen  6601</v>
      </c>
      <c r="AD1122" s="51" t="str">
        <f>CONCATENATE("Import ",IMPORT[[#This Row],[Ket]])</f>
        <v>Import D2</v>
      </c>
      <c r="AE1122" s="52">
        <v>2304</v>
      </c>
      <c r="AF1122" s="52" t="s">
        <v>5118</v>
      </c>
      <c r="AG1122" s="52" t="s">
        <v>5780</v>
      </c>
      <c r="AH1122" s="52">
        <f ca="1">IMPORT[[#This Row],[C]]</f>
        <v>0</v>
      </c>
      <c r="AI1122" s="126" t="str">
        <f>CONCATENATE(IMPORT[[#This Row],[6]]," ",IMPORT[[#This Row],[7]])</f>
        <v>2304 PCS</v>
      </c>
    </row>
    <row r="1123" spans="1:35">
      <c r="A1123" s="102">
        <v>1121</v>
      </c>
      <c r="B1123" s="39" t="str">
        <f ca="1">IF(IMPORT[[#This Row],[C]]&lt;1,"",ROW()-2)</f>
        <v/>
      </c>
      <c r="C1123" s="57" t="s">
        <v>3893</v>
      </c>
      <c r="D1123" s="31" t="s">
        <v>3243</v>
      </c>
      <c r="E1123" s="31">
        <v>576</v>
      </c>
      <c r="F1123" s="39">
        <f ca="1">IMPORT[TT]</f>
        <v>0</v>
      </c>
      <c r="G1123" s="31"/>
      <c r="H1123" s="31" t="s">
        <v>3976</v>
      </c>
      <c r="I1123" s="40">
        <v>0</v>
      </c>
      <c r="J1123" s="31"/>
      <c r="K1123" s="39" t="str">
        <f>IF(IMPORT[[#This Row],[b1]]="","",IMPORT[[#This Row],[b1]]-IMPORT[[#This Row],[a1]])</f>
        <v/>
      </c>
      <c r="L1123" s="40">
        <f ca="1">SUM(INDIRECT(IMPORT_VAR[TABLENAME]&amp;"[@a"&amp;$1:$1-1&amp;"]"),INDIRECT(IMPORT_VAR[TABLENAME]&amp;"[@c"&amp;$1:$1-1&amp;"]"))</f>
        <v>0</v>
      </c>
      <c r="M1123" s="31"/>
      <c r="N1123" s="39" t="str">
        <f>IF(IMPORT[[#This Row],[b2]]="","",IMPORT[[#This Row],[b2]]-IMPORT[[#This Row],[a2]])</f>
        <v/>
      </c>
      <c r="O1123" s="40">
        <f ca="1">SUM(INDIRECT(IMPORT_VAR[TABLENAME]&amp;"[@a"&amp;$1:$1-1&amp;"]"),INDIRECT(IMPORT_VAR[TABLENAME]&amp;"[@c"&amp;$1:$1-1&amp;"]"))</f>
        <v>0</v>
      </c>
      <c r="P1123" s="33"/>
      <c r="Q1123" s="41" t="str">
        <f>IF(IMPORT[[#This Row],[b3]]="","",IMPORT[[#This Row],[b3]]-IMPORT[[#This Row],[a3]])</f>
        <v/>
      </c>
      <c r="R1123" s="40">
        <f ca="1">SUM(INDIRECT(IMPORT_VAR[TABLENAME]&amp;"[@a"&amp;$1:$1-1&amp;"]"),INDIRECT(IMPORT_VAR[TABLENAME]&amp;"[@c"&amp;$1:$1-1&amp;"]"))</f>
        <v>0</v>
      </c>
      <c r="S1123" s="33"/>
      <c r="T1123" s="41" t="str">
        <f>IF(IMPORT[[#This Row],[b4]]="","",IMPORT[[#This Row],[b4]]-IMPORT[[#This Row],[a4]])</f>
        <v/>
      </c>
      <c r="U1123" s="40">
        <f ca="1">SUM(INDIRECT(IMPORT_VAR[TABLENAME]&amp;"[@a"&amp;$1:$1-1&amp;"]"),INDIRECT(IMPORT_VAR[TABLENAME]&amp;"[@c"&amp;$1:$1-1&amp;"]"))</f>
        <v>0</v>
      </c>
      <c r="V1123" s="41"/>
      <c r="W1123" s="31"/>
      <c r="X1123" s="54" t="str">
        <f>IF(IMPORT[[#This Row],[b5]]="","",IMPORT[[#This Row],[b5]]-IMPORT[[#This Row],[a5]])</f>
        <v/>
      </c>
      <c r="Y1123" s="50">
        <f ca="1">SUM(INDIRECT(IMPORT_VAR[TABLENAME]&amp;"[@a"&amp;$1:$1-1&amp;"]"),INDIRECT(IMPORT_VAR[TABLENAME]&amp;"[@c"&amp;$1:$1-1&amp;"]"))</f>
        <v>0</v>
      </c>
      <c r="Z1123" s="51" t="s">
        <v>5718</v>
      </c>
      <c r="AA1123" s="51" t="s">
        <v>3893</v>
      </c>
      <c r="AB1123" s="52"/>
      <c r="AC1123" s="52" t="str">
        <f>CONCATENATE(IMPORT[[#This Row],[1]]," ",IMPORT[[#This Row],[2]],IF(IMPORT[[#This Row],[3]]="","",CONCATENATE(" ",IMPORT[[#This Row],[3]])))</f>
        <v>Refill Gel GR-88</v>
      </c>
      <c r="AD1123" s="52" t="str">
        <f>CONCATENATE("Import ",IMPORT[[#This Row],[Ket]])</f>
        <v>Import D2</v>
      </c>
      <c r="AE1123" s="52">
        <v>576</v>
      </c>
      <c r="AF1123" s="52" t="s">
        <v>5118</v>
      </c>
      <c r="AG1123" s="52" t="s">
        <v>5780</v>
      </c>
      <c r="AH1123" s="52">
        <f ca="1">IMPORT[[#This Row],[C]]</f>
        <v>0</v>
      </c>
      <c r="AI1123" s="126" t="str">
        <f>CONCATENATE(IMPORT[[#This Row],[6]]," ",IMPORT[[#This Row],[7]])</f>
        <v>576 PCS</v>
      </c>
    </row>
    <row r="1124" spans="1:35">
      <c r="A1124" s="102">
        <v>1122</v>
      </c>
      <c r="B1124" s="39" t="str">
        <f ca="1">IF(IMPORT[[#This Row],[C]]&lt;1,"",ROW()-2)</f>
        <v/>
      </c>
      <c r="C1124" s="57" t="s">
        <v>4091</v>
      </c>
      <c r="D1124" s="31" t="s">
        <v>2998</v>
      </c>
      <c r="E1124" s="31">
        <v>480</v>
      </c>
      <c r="F1124" s="39">
        <f ca="1">IMPORT[TT]</f>
        <v>0</v>
      </c>
      <c r="G1124" s="31"/>
      <c r="H1124" s="31" t="s">
        <v>4087</v>
      </c>
      <c r="I1124" s="40">
        <v>0</v>
      </c>
      <c r="J1124" s="31"/>
      <c r="K1124" s="39" t="str">
        <f>IF(IMPORT[[#This Row],[b1]]="","",IMPORT[[#This Row],[b1]]-IMPORT[[#This Row],[a1]])</f>
        <v/>
      </c>
      <c r="L1124" s="40">
        <f ca="1">SUM(INDIRECT(IMPORT_VAR[TABLENAME]&amp;"[@a"&amp;$1:$1-1&amp;"]"),INDIRECT(IMPORT_VAR[TABLENAME]&amp;"[@c"&amp;$1:$1-1&amp;"]"))</f>
        <v>0</v>
      </c>
      <c r="M1124" s="31"/>
      <c r="N1124" s="39" t="str">
        <f>IF(IMPORT[[#This Row],[b2]]="","",IMPORT[[#This Row],[b2]]-IMPORT[[#This Row],[a2]])</f>
        <v/>
      </c>
      <c r="O1124" s="40">
        <f ca="1">SUM(INDIRECT(IMPORT_VAR[TABLENAME]&amp;"[@a"&amp;$1:$1-1&amp;"]"),INDIRECT(IMPORT_VAR[TABLENAME]&amp;"[@c"&amp;$1:$1-1&amp;"]"))</f>
        <v>0</v>
      </c>
      <c r="P1124" s="33"/>
      <c r="Q1124" s="41" t="str">
        <f>IF(IMPORT[[#This Row],[b3]]="","",IMPORT[[#This Row],[b3]]-IMPORT[[#This Row],[a3]])</f>
        <v/>
      </c>
      <c r="R1124" s="40">
        <f ca="1">SUM(INDIRECT(IMPORT_VAR[TABLENAME]&amp;"[@a"&amp;$1:$1-1&amp;"]"),INDIRECT(IMPORT_VAR[TABLENAME]&amp;"[@c"&amp;$1:$1-1&amp;"]"))</f>
        <v>0</v>
      </c>
      <c r="S1124" s="33"/>
      <c r="T1124" s="41" t="str">
        <f>IF(IMPORT[[#This Row],[b4]]="","",IMPORT[[#This Row],[b4]]-IMPORT[[#This Row],[a4]])</f>
        <v/>
      </c>
      <c r="U1124" s="40">
        <f ca="1">SUM(INDIRECT(IMPORT_VAR[TABLENAME]&amp;"[@a"&amp;$1:$1-1&amp;"]"),INDIRECT(IMPORT_VAR[TABLENAME]&amp;"[@c"&amp;$1:$1-1&amp;"]"))</f>
        <v>0</v>
      </c>
      <c r="V1124" s="41"/>
      <c r="W1124" s="31"/>
      <c r="X1124" s="54" t="str">
        <f>IF(IMPORT[[#This Row],[b5]]="","",IMPORT[[#This Row],[b5]]-IMPORT[[#This Row],[a5]])</f>
        <v/>
      </c>
      <c r="Y1124" s="50">
        <f ca="1">SUM(INDIRECT(IMPORT_VAR[TABLENAME]&amp;"[@a"&amp;$1:$1-1&amp;"]"),INDIRECT(IMPORT_VAR[TABLENAME]&amp;"[@c"&amp;$1:$1-1&amp;"]"))</f>
        <v>0</v>
      </c>
      <c r="Z1124" s="51" t="s">
        <v>5707</v>
      </c>
      <c r="AA1124" s="51" t="s">
        <v>4091</v>
      </c>
      <c r="AB1124" s="52"/>
      <c r="AC1124" s="52" t="str">
        <f>CONCATENATE(IMPORT[[#This Row],[1]]," ",IMPORT[[#This Row],[2]],IF(IMPORT[[#This Row],[3]]="","",CONCATENATE(" ",IMPORT[[#This Row],[3]])))</f>
        <v>Pensil Case SH-01</v>
      </c>
      <c r="AD1124" s="52" t="str">
        <f>CONCATENATE("Import ",IMPORT[[#This Row],[Ket]])</f>
        <v>Import D3</v>
      </c>
      <c r="AE1124" s="52">
        <v>480</v>
      </c>
      <c r="AF1124" s="52" t="s">
        <v>5118</v>
      </c>
      <c r="AG1124" s="52" t="s">
        <v>5780</v>
      </c>
      <c r="AH1124" s="52">
        <f ca="1">IMPORT[[#This Row],[C]]</f>
        <v>0</v>
      </c>
      <c r="AI1124" s="126" t="str">
        <f>CONCATENATE(IMPORT[[#This Row],[6]]," ",IMPORT[[#This Row],[7]])</f>
        <v>480 PCS</v>
      </c>
    </row>
    <row r="1125" spans="1:35">
      <c r="A1125" s="102">
        <v>1123</v>
      </c>
      <c r="B1125" s="39" t="str">
        <f ca="1">IF(IMPORT[[#This Row],[C]]&lt;1,"",ROW()-2)</f>
        <v/>
      </c>
      <c r="C1125" s="57" t="s">
        <v>4113</v>
      </c>
      <c r="D1125" s="31" t="s">
        <v>2994</v>
      </c>
      <c r="E1125" s="31">
        <v>160</v>
      </c>
      <c r="F1125" s="39">
        <f ca="1">IMPORT[TT]</f>
        <v>0</v>
      </c>
      <c r="G1125" s="31"/>
      <c r="H1125" s="31" t="s">
        <v>4087</v>
      </c>
      <c r="I1125" s="40">
        <v>0</v>
      </c>
      <c r="J1125" s="31"/>
      <c r="K1125" s="39" t="str">
        <f>IF(IMPORT[[#This Row],[b1]]="","",IMPORT[[#This Row],[b1]]-IMPORT[[#This Row],[a1]])</f>
        <v/>
      </c>
      <c r="L1125" s="40">
        <f ca="1">SUM(INDIRECT(IMPORT_VAR[TABLENAME]&amp;"[@a"&amp;$1:$1-1&amp;"]"),INDIRECT(IMPORT_VAR[TABLENAME]&amp;"[@c"&amp;$1:$1-1&amp;"]"))</f>
        <v>0</v>
      </c>
      <c r="M1125" s="31"/>
      <c r="N1125" s="39" t="str">
        <f>IF(IMPORT[[#This Row],[b2]]="","",IMPORT[[#This Row],[b2]]-IMPORT[[#This Row],[a2]])</f>
        <v/>
      </c>
      <c r="O1125" s="40">
        <f ca="1">SUM(INDIRECT(IMPORT_VAR[TABLENAME]&amp;"[@a"&amp;$1:$1-1&amp;"]"),INDIRECT(IMPORT_VAR[TABLENAME]&amp;"[@c"&amp;$1:$1-1&amp;"]"))</f>
        <v>0</v>
      </c>
      <c r="P1125" s="33"/>
      <c r="Q1125" s="41" t="str">
        <f>IF(IMPORT[[#This Row],[b3]]="","",IMPORT[[#This Row],[b3]]-IMPORT[[#This Row],[a3]])</f>
        <v/>
      </c>
      <c r="R1125" s="40">
        <f ca="1">SUM(INDIRECT(IMPORT_VAR[TABLENAME]&amp;"[@a"&amp;$1:$1-1&amp;"]"),INDIRECT(IMPORT_VAR[TABLENAME]&amp;"[@c"&amp;$1:$1-1&amp;"]"))</f>
        <v>0</v>
      </c>
      <c r="S1125" s="33"/>
      <c r="T1125" s="41" t="str">
        <f>IF(IMPORT[[#This Row],[b4]]="","",IMPORT[[#This Row],[b4]]-IMPORT[[#This Row],[a4]])</f>
        <v/>
      </c>
      <c r="U1125" s="40">
        <f ca="1">SUM(INDIRECT(IMPORT_VAR[TABLENAME]&amp;"[@a"&amp;$1:$1-1&amp;"]"),INDIRECT(IMPORT_VAR[TABLENAME]&amp;"[@c"&amp;$1:$1-1&amp;"]"))</f>
        <v>0</v>
      </c>
      <c r="V1125" s="41"/>
      <c r="W1125" s="31"/>
      <c r="X1125" s="54" t="str">
        <f>IF(IMPORT[[#This Row],[b5]]="","",IMPORT[[#This Row],[b5]]-IMPORT[[#This Row],[a5]])</f>
        <v/>
      </c>
      <c r="Y1125" s="50">
        <f ca="1">SUM(INDIRECT(IMPORT_VAR[TABLENAME]&amp;"[@a"&amp;$1:$1-1&amp;"]"),INDIRECT(IMPORT_VAR[TABLENAME]&amp;"[@c"&amp;$1:$1-1&amp;"]"))</f>
        <v>0</v>
      </c>
      <c r="Z1125" s="51" t="s">
        <v>5715</v>
      </c>
      <c r="AA1125" s="51" t="s">
        <v>4113</v>
      </c>
      <c r="AB1125" s="51"/>
      <c r="AC1125" s="51" t="str">
        <f>CONCATENATE(IMPORT[[#This Row],[1]]," ",IMPORT[[#This Row],[2]],IF(IMPORT[[#This Row],[3]]="","",CONCATENATE(" ",IMPORT[[#This Row],[3]])))</f>
        <v>NoteBook 25100-62</v>
      </c>
      <c r="AD1125" s="51" t="str">
        <f>CONCATENATE("Import ",IMPORT[[#This Row],[Ket]])</f>
        <v>Import D3</v>
      </c>
      <c r="AE1125" s="52">
        <v>160</v>
      </c>
      <c r="AF1125" s="52" t="s">
        <v>5118</v>
      </c>
      <c r="AG1125" s="52" t="s">
        <v>5780</v>
      </c>
      <c r="AH1125" s="52">
        <f ca="1">IMPORT[[#This Row],[C]]</f>
        <v>0</v>
      </c>
      <c r="AI1125" s="126" t="str">
        <f>CONCATENATE(IMPORT[[#This Row],[6]]," ",IMPORT[[#This Row],[7]])</f>
        <v>160 PCS</v>
      </c>
    </row>
    <row r="1126" spans="1:35">
      <c r="A1126" s="102">
        <v>1124</v>
      </c>
      <c r="B1126" s="39" t="str">
        <f ca="1">IF(IMPORT[[#This Row],[C]]&lt;1,"",ROW()-2)</f>
        <v/>
      </c>
      <c r="C1126" s="57" t="s">
        <v>4192</v>
      </c>
      <c r="D1126" s="31" t="s">
        <v>2763</v>
      </c>
      <c r="E1126" s="31">
        <v>720</v>
      </c>
      <c r="F1126" s="39">
        <f ca="1">IMPORT[TT]</f>
        <v>0</v>
      </c>
      <c r="G1126" s="31"/>
      <c r="H1126" s="31" t="s">
        <v>4216</v>
      </c>
      <c r="I1126" s="40">
        <v>0</v>
      </c>
      <c r="J1126" s="31"/>
      <c r="K1126" s="39" t="str">
        <f>IF(IMPORT[[#This Row],[b1]]="","",IMPORT[[#This Row],[b1]]-IMPORT[[#This Row],[a1]])</f>
        <v/>
      </c>
      <c r="L1126" s="40">
        <f ca="1">SUM(INDIRECT(IMPORT_VAR[TABLENAME]&amp;"[@a"&amp;$1:$1-1&amp;"]"),INDIRECT(IMPORT_VAR[TABLENAME]&amp;"[@c"&amp;$1:$1-1&amp;"]"))</f>
        <v>0</v>
      </c>
      <c r="M1126" s="31"/>
      <c r="N1126" s="39" t="str">
        <f>IF(IMPORT[[#This Row],[b2]]="","",IMPORT[[#This Row],[b2]]-IMPORT[[#This Row],[a2]])</f>
        <v/>
      </c>
      <c r="O1126" s="40">
        <f ca="1">SUM(INDIRECT(IMPORT_VAR[TABLENAME]&amp;"[@a"&amp;$1:$1-1&amp;"]"),INDIRECT(IMPORT_VAR[TABLENAME]&amp;"[@c"&amp;$1:$1-1&amp;"]"))</f>
        <v>0</v>
      </c>
      <c r="P1126" s="33"/>
      <c r="Q1126" s="41" t="str">
        <f>IF(IMPORT[[#This Row],[b3]]="","",IMPORT[[#This Row],[b3]]-IMPORT[[#This Row],[a3]])</f>
        <v/>
      </c>
      <c r="R1126" s="40">
        <f ca="1">SUM(INDIRECT(IMPORT_VAR[TABLENAME]&amp;"[@a"&amp;$1:$1-1&amp;"]"),INDIRECT(IMPORT_VAR[TABLENAME]&amp;"[@c"&amp;$1:$1-1&amp;"]"))</f>
        <v>0</v>
      </c>
      <c r="S1126" s="33"/>
      <c r="T1126" s="41" t="str">
        <f>IF(IMPORT[[#This Row],[b4]]="","",IMPORT[[#This Row],[b4]]-IMPORT[[#This Row],[a4]])</f>
        <v/>
      </c>
      <c r="U1126" s="40">
        <f ca="1">SUM(INDIRECT(IMPORT_VAR[TABLENAME]&amp;"[@a"&amp;$1:$1-1&amp;"]"),INDIRECT(IMPORT_VAR[TABLENAME]&amp;"[@c"&amp;$1:$1-1&amp;"]"))</f>
        <v>0</v>
      </c>
      <c r="V1126" s="41"/>
      <c r="W1126" s="31"/>
      <c r="X1126" s="54" t="str">
        <f>IF(IMPORT[[#This Row],[b5]]="","",IMPORT[[#This Row],[b5]]-IMPORT[[#This Row],[a5]])</f>
        <v/>
      </c>
      <c r="Y1126" s="50">
        <f ca="1">SUM(INDIRECT(IMPORT_VAR[TABLENAME]&amp;"[@a"&amp;$1:$1-1&amp;"]"),INDIRECT(IMPORT_VAR[TABLENAME]&amp;"[@c"&amp;$1:$1-1&amp;"]"))</f>
        <v>0</v>
      </c>
      <c r="Z1126" s="51" t="s">
        <v>2763</v>
      </c>
      <c r="AA1126" s="51" t="s">
        <v>4192</v>
      </c>
      <c r="AB1126" s="51"/>
      <c r="AC1126" s="51" t="str">
        <f>CONCATENATE(IMPORT[[#This Row],[1]]," ",IMPORT[[#This Row],[2]],IF(IMPORT[[#This Row],[3]]="","",CONCATENATE(" ",IMPORT[[#This Row],[3]])))</f>
        <v>Pocket GG-S</v>
      </c>
      <c r="AD1126" s="51" t="str">
        <f>CONCATENATE("Import ",IMPORT[[#This Row],[Ket]])</f>
        <v>Import D4</v>
      </c>
      <c r="AE1126" s="52">
        <v>720</v>
      </c>
      <c r="AF1126" s="52" t="s">
        <v>5118</v>
      </c>
      <c r="AG1126" s="52" t="s">
        <v>5780</v>
      </c>
      <c r="AH1126" s="52">
        <f ca="1">IMPORT[[#This Row],[C]]</f>
        <v>0</v>
      </c>
      <c r="AI1126" s="126" t="str">
        <f>CONCATENATE(IMPORT[[#This Row],[6]]," ",IMPORT[[#This Row],[7]])</f>
        <v>720 PCS</v>
      </c>
    </row>
    <row r="1127" spans="1:35">
      <c r="A1127" s="102">
        <v>1125</v>
      </c>
      <c r="B1127" s="39" t="str">
        <f ca="1">IF(IMPORT[[#This Row],[C]]&lt;1,"",ROW()-2)</f>
        <v/>
      </c>
      <c r="C1127" s="57" t="s">
        <v>4193</v>
      </c>
      <c r="D1127" s="31" t="s">
        <v>2763</v>
      </c>
      <c r="E1127" s="31">
        <v>480</v>
      </c>
      <c r="F1127" s="39">
        <f ca="1">IMPORT[TT]</f>
        <v>0</v>
      </c>
      <c r="G1127" s="31"/>
      <c r="H1127" s="31" t="s">
        <v>4216</v>
      </c>
      <c r="I1127" s="40">
        <v>0</v>
      </c>
      <c r="J1127" s="31"/>
      <c r="K1127" s="39" t="str">
        <f>IF(IMPORT[[#This Row],[b1]]="","",IMPORT[[#This Row],[b1]]-IMPORT[[#This Row],[a1]])</f>
        <v/>
      </c>
      <c r="L1127" s="40">
        <f ca="1">SUM(INDIRECT(IMPORT_VAR[TABLENAME]&amp;"[@a"&amp;$1:$1-1&amp;"]"),INDIRECT(IMPORT_VAR[TABLENAME]&amp;"[@c"&amp;$1:$1-1&amp;"]"))</f>
        <v>0</v>
      </c>
      <c r="M1127" s="31"/>
      <c r="N1127" s="39" t="str">
        <f>IF(IMPORT[[#This Row],[b2]]="","",IMPORT[[#This Row],[b2]]-IMPORT[[#This Row],[a2]])</f>
        <v/>
      </c>
      <c r="O1127" s="40">
        <f ca="1">SUM(INDIRECT(IMPORT_VAR[TABLENAME]&amp;"[@a"&amp;$1:$1-1&amp;"]"),INDIRECT(IMPORT_VAR[TABLENAME]&amp;"[@c"&amp;$1:$1-1&amp;"]"))</f>
        <v>0</v>
      </c>
      <c r="P1127" s="33"/>
      <c r="Q1127" s="41" t="str">
        <f>IF(IMPORT[[#This Row],[b3]]="","",IMPORT[[#This Row],[b3]]-IMPORT[[#This Row],[a3]])</f>
        <v/>
      </c>
      <c r="R1127" s="40">
        <f ca="1">SUM(INDIRECT(IMPORT_VAR[TABLENAME]&amp;"[@a"&amp;$1:$1-1&amp;"]"),INDIRECT(IMPORT_VAR[TABLENAME]&amp;"[@c"&amp;$1:$1-1&amp;"]"))</f>
        <v>0</v>
      </c>
      <c r="S1127" s="33"/>
      <c r="T1127" s="41" t="str">
        <f>IF(IMPORT[[#This Row],[b4]]="","",IMPORT[[#This Row],[b4]]-IMPORT[[#This Row],[a4]])</f>
        <v/>
      </c>
      <c r="U1127" s="40">
        <f ca="1">SUM(INDIRECT(IMPORT_VAR[TABLENAME]&amp;"[@a"&amp;$1:$1-1&amp;"]"),INDIRECT(IMPORT_VAR[TABLENAME]&amp;"[@c"&amp;$1:$1-1&amp;"]"))</f>
        <v>0</v>
      </c>
      <c r="V1127" s="41"/>
      <c r="W1127" s="31"/>
      <c r="X1127" s="54" t="str">
        <f>IF(IMPORT[[#This Row],[b5]]="","",IMPORT[[#This Row],[b5]]-IMPORT[[#This Row],[a5]])</f>
        <v/>
      </c>
      <c r="Y1127" s="50">
        <f ca="1">SUM(INDIRECT(IMPORT_VAR[TABLENAME]&amp;"[@a"&amp;$1:$1-1&amp;"]"),INDIRECT(IMPORT_VAR[TABLENAME]&amp;"[@c"&amp;$1:$1-1&amp;"]"))</f>
        <v>0</v>
      </c>
      <c r="Z1127" s="51" t="s">
        <v>2763</v>
      </c>
      <c r="AA1127" s="52" t="s">
        <v>4193</v>
      </c>
      <c r="AB1127" s="51"/>
      <c r="AC1127" s="51" t="str">
        <f>CONCATENATE(IMPORT[[#This Row],[1]]," ",IMPORT[[#This Row],[2]],IF(IMPORT[[#This Row],[3]]="","",CONCATENATE(" ",IMPORT[[#This Row],[3]])))</f>
        <v>Pocket GG-M</v>
      </c>
      <c r="AD1127" s="51" t="str">
        <f>CONCATENATE("Import ",IMPORT[[#This Row],[Ket]])</f>
        <v>Import D4</v>
      </c>
      <c r="AE1127" s="52">
        <v>480</v>
      </c>
      <c r="AF1127" s="52" t="s">
        <v>5118</v>
      </c>
      <c r="AG1127" s="52" t="s">
        <v>5780</v>
      </c>
      <c r="AH1127" s="52">
        <f ca="1">IMPORT[[#This Row],[C]]</f>
        <v>0</v>
      </c>
      <c r="AI1127" s="126" t="str">
        <f>CONCATENATE(IMPORT[[#This Row],[6]]," ",IMPORT[[#This Row],[7]])</f>
        <v>480 PCS</v>
      </c>
    </row>
    <row r="1128" spans="1:35">
      <c r="A1128" s="102">
        <v>1126</v>
      </c>
      <c r="B1128" s="39" t="str">
        <f ca="1">IF(IMPORT[[#This Row],[C]]&lt;1,"",ROW()-2)</f>
        <v/>
      </c>
      <c r="C1128" s="57" t="s">
        <v>4194</v>
      </c>
      <c r="D1128" s="31" t="s">
        <v>2763</v>
      </c>
      <c r="E1128" s="31">
        <v>360</v>
      </c>
      <c r="F1128" s="39">
        <f ca="1">IMPORT[TT]</f>
        <v>0</v>
      </c>
      <c r="G1128" s="31"/>
      <c r="H1128" s="31" t="s">
        <v>4216</v>
      </c>
      <c r="I1128" s="40">
        <v>0</v>
      </c>
      <c r="J1128" s="31"/>
      <c r="K1128" s="39" t="str">
        <f>IF(IMPORT[[#This Row],[b1]]="","",IMPORT[[#This Row],[b1]]-IMPORT[[#This Row],[a1]])</f>
        <v/>
      </c>
      <c r="L1128" s="40">
        <f ca="1">SUM(INDIRECT(IMPORT_VAR[TABLENAME]&amp;"[@a"&amp;$1:$1-1&amp;"]"),INDIRECT(IMPORT_VAR[TABLENAME]&amp;"[@c"&amp;$1:$1-1&amp;"]"))</f>
        <v>0</v>
      </c>
      <c r="M1128" s="31"/>
      <c r="N1128" s="39" t="str">
        <f>IF(IMPORT[[#This Row],[b2]]="","",IMPORT[[#This Row],[b2]]-IMPORT[[#This Row],[a2]])</f>
        <v/>
      </c>
      <c r="O1128" s="40">
        <f ca="1">SUM(INDIRECT(IMPORT_VAR[TABLENAME]&amp;"[@a"&amp;$1:$1-1&amp;"]"),INDIRECT(IMPORT_VAR[TABLENAME]&amp;"[@c"&amp;$1:$1-1&amp;"]"))</f>
        <v>0</v>
      </c>
      <c r="P1128" s="33"/>
      <c r="Q1128" s="41" t="str">
        <f>IF(IMPORT[[#This Row],[b3]]="","",IMPORT[[#This Row],[b3]]-IMPORT[[#This Row],[a3]])</f>
        <v/>
      </c>
      <c r="R1128" s="40">
        <f ca="1">SUM(INDIRECT(IMPORT_VAR[TABLENAME]&amp;"[@a"&amp;$1:$1-1&amp;"]"),INDIRECT(IMPORT_VAR[TABLENAME]&amp;"[@c"&amp;$1:$1-1&amp;"]"))</f>
        <v>0</v>
      </c>
      <c r="S1128" s="33"/>
      <c r="T1128" s="41" t="str">
        <f>IF(IMPORT[[#This Row],[b4]]="","",IMPORT[[#This Row],[b4]]-IMPORT[[#This Row],[a4]])</f>
        <v/>
      </c>
      <c r="U1128" s="40">
        <f ca="1">SUM(INDIRECT(IMPORT_VAR[TABLENAME]&amp;"[@a"&amp;$1:$1-1&amp;"]"),INDIRECT(IMPORT_VAR[TABLENAME]&amp;"[@c"&amp;$1:$1-1&amp;"]"))</f>
        <v>0</v>
      </c>
      <c r="V1128" s="41"/>
      <c r="W1128" s="31"/>
      <c r="X1128" s="54" t="str">
        <f>IF(IMPORT[[#This Row],[b5]]="","",IMPORT[[#This Row],[b5]]-IMPORT[[#This Row],[a5]])</f>
        <v/>
      </c>
      <c r="Y1128" s="50">
        <f ca="1">SUM(INDIRECT(IMPORT_VAR[TABLENAME]&amp;"[@a"&amp;$1:$1-1&amp;"]"),INDIRECT(IMPORT_VAR[TABLENAME]&amp;"[@c"&amp;$1:$1-1&amp;"]"))</f>
        <v>0</v>
      </c>
      <c r="Z1128" s="51" t="s">
        <v>2763</v>
      </c>
      <c r="AA1128" s="52" t="s">
        <v>4194</v>
      </c>
      <c r="AB1128" s="51"/>
      <c r="AC1128" s="51" t="str">
        <f>CONCATENATE(IMPORT[[#This Row],[1]]," ",IMPORT[[#This Row],[2]],IF(IMPORT[[#This Row],[3]]="","",CONCATENATE(" ",IMPORT[[#This Row],[3]])))</f>
        <v>Pocket GG-L</v>
      </c>
      <c r="AD1128" s="51" t="str">
        <f>CONCATENATE("Import ",IMPORT[[#This Row],[Ket]])</f>
        <v>Import D4</v>
      </c>
      <c r="AE1128" s="52">
        <v>360</v>
      </c>
      <c r="AF1128" s="52" t="s">
        <v>5118</v>
      </c>
      <c r="AG1128" s="52" t="s">
        <v>5780</v>
      </c>
      <c r="AH1128" s="52">
        <f ca="1">IMPORT[[#This Row],[C]]</f>
        <v>0</v>
      </c>
      <c r="AI1128" s="126" t="str">
        <f>CONCATENATE(IMPORT[[#This Row],[6]]," ",IMPORT[[#This Row],[7]])</f>
        <v>360 PCS</v>
      </c>
    </row>
    <row r="1129" spans="1:35">
      <c r="A1129" s="102">
        <v>1127</v>
      </c>
      <c r="B1129" s="39" t="str">
        <f ca="1">IF(IMPORT[[#This Row],[C]]&lt;1,"",ROW()-2)</f>
        <v/>
      </c>
      <c r="C1129" s="57" t="s">
        <v>3801</v>
      </c>
      <c r="D1129" s="31" t="s">
        <v>2804</v>
      </c>
      <c r="E1129" s="31">
        <v>2400</v>
      </c>
      <c r="F1129" s="39">
        <f ca="1">IMPORT[TT]</f>
        <v>0</v>
      </c>
      <c r="G1129" s="31"/>
      <c r="H1129" s="31" t="s">
        <v>4216</v>
      </c>
      <c r="I1129" s="40">
        <v>0</v>
      </c>
      <c r="J1129" s="31"/>
      <c r="K1129" s="39" t="str">
        <f>IF(IMPORT[[#This Row],[b1]]="","",IMPORT[[#This Row],[b1]]-IMPORT[[#This Row],[a1]])</f>
        <v/>
      </c>
      <c r="L1129" s="40">
        <f ca="1">SUM(INDIRECT(IMPORT_VAR[TABLENAME]&amp;"[@a"&amp;$1:$1-1&amp;"]"),INDIRECT(IMPORT_VAR[TABLENAME]&amp;"[@c"&amp;$1:$1-1&amp;"]"))</f>
        <v>0</v>
      </c>
      <c r="M1129" s="31"/>
      <c r="N1129" s="39" t="str">
        <f>IF(IMPORT[[#This Row],[b2]]="","",IMPORT[[#This Row],[b2]]-IMPORT[[#This Row],[a2]])</f>
        <v/>
      </c>
      <c r="O1129" s="40">
        <f ca="1">SUM(INDIRECT(IMPORT_VAR[TABLENAME]&amp;"[@a"&amp;$1:$1-1&amp;"]"),INDIRECT(IMPORT_VAR[TABLENAME]&amp;"[@c"&amp;$1:$1-1&amp;"]"))</f>
        <v>0</v>
      </c>
      <c r="P1129" s="33"/>
      <c r="Q1129" s="41" t="str">
        <f>IF(IMPORT[[#This Row],[b3]]="","",IMPORT[[#This Row],[b3]]-IMPORT[[#This Row],[a3]])</f>
        <v/>
      </c>
      <c r="R1129" s="40">
        <f ca="1">SUM(INDIRECT(IMPORT_VAR[TABLENAME]&amp;"[@a"&amp;$1:$1-1&amp;"]"),INDIRECT(IMPORT_VAR[TABLENAME]&amp;"[@c"&amp;$1:$1-1&amp;"]"))</f>
        <v>0</v>
      </c>
      <c r="S1129" s="33"/>
      <c r="T1129" s="41" t="str">
        <f>IF(IMPORT[[#This Row],[b4]]="","",IMPORT[[#This Row],[b4]]-IMPORT[[#This Row],[a4]])</f>
        <v/>
      </c>
      <c r="U1129" s="40">
        <f ca="1">SUM(INDIRECT(IMPORT_VAR[TABLENAME]&amp;"[@a"&amp;$1:$1-1&amp;"]"),INDIRECT(IMPORT_VAR[TABLENAME]&amp;"[@c"&amp;$1:$1-1&amp;"]"))</f>
        <v>0</v>
      </c>
      <c r="V1129" s="41"/>
      <c r="W1129" s="31"/>
      <c r="X1129" s="54" t="str">
        <f>IF(IMPORT[[#This Row],[b5]]="","",IMPORT[[#This Row],[b5]]-IMPORT[[#This Row],[a5]])</f>
        <v/>
      </c>
      <c r="Y1129" s="50">
        <f ca="1">SUM(INDIRECT(IMPORT_VAR[TABLENAME]&amp;"[@a"&amp;$1:$1-1&amp;"]"),INDIRECT(IMPORT_VAR[TABLENAME]&amp;"[@c"&amp;$1:$1-1&amp;"]"))</f>
        <v>0</v>
      </c>
      <c r="Z1129" s="51" t="s">
        <v>5661</v>
      </c>
      <c r="AA1129" s="51" t="s">
        <v>3801</v>
      </c>
      <c r="AB1129" s="51"/>
      <c r="AC1129" s="51" t="str">
        <f>CONCATENATE(IMPORT[[#This Row],[1]]," ",IMPORT[[#This Row],[2]],IF(IMPORT[[#This Row],[3]]="","",CONCATENATE(" ",IMPORT[[#This Row],[3]])))</f>
        <v>Kuas B-2</v>
      </c>
      <c r="AD1129" s="51" t="str">
        <f>CONCATENATE("Import ",IMPORT[[#This Row],[Ket]])</f>
        <v>Import D4</v>
      </c>
      <c r="AE1129" s="52">
        <v>2400</v>
      </c>
      <c r="AF1129" s="52" t="s">
        <v>5118</v>
      </c>
      <c r="AG1129" s="52" t="s">
        <v>5780</v>
      </c>
      <c r="AH1129" s="52">
        <f ca="1">IMPORT[[#This Row],[C]]</f>
        <v>0</v>
      </c>
      <c r="AI1129" s="126" t="str">
        <f>CONCATENATE(IMPORT[[#This Row],[6]]," ",IMPORT[[#This Row],[7]])</f>
        <v>2400 PCS</v>
      </c>
    </row>
    <row r="1130" spans="1:35">
      <c r="A1130" s="102">
        <v>1128</v>
      </c>
      <c r="B1130" s="39" t="str">
        <f ca="1">IF(IMPORT[[#This Row],[C]]&lt;1,"",ROW()-2)</f>
        <v/>
      </c>
      <c r="C1130" s="57" t="s">
        <v>3804</v>
      </c>
      <c r="D1130" s="31" t="s">
        <v>2804</v>
      </c>
      <c r="E1130" s="31">
        <v>1800</v>
      </c>
      <c r="F1130" s="39">
        <f ca="1">IMPORT[TT]</f>
        <v>0</v>
      </c>
      <c r="G1130" s="31"/>
      <c r="H1130" s="31" t="s">
        <v>4216</v>
      </c>
      <c r="I1130" s="40">
        <v>0</v>
      </c>
      <c r="J1130" s="31"/>
      <c r="K1130" s="39" t="str">
        <f>IF(IMPORT[[#This Row],[b1]]="","",IMPORT[[#This Row],[b1]]-IMPORT[[#This Row],[a1]])</f>
        <v/>
      </c>
      <c r="L1130" s="40">
        <f ca="1">SUM(INDIRECT(IMPORT_VAR[TABLENAME]&amp;"[@a"&amp;$1:$1-1&amp;"]"),INDIRECT(IMPORT_VAR[TABLENAME]&amp;"[@c"&amp;$1:$1-1&amp;"]"))</f>
        <v>0</v>
      </c>
      <c r="M1130" s="31"/>
      <c r="N1130" s="39" t="str">
        <f>IF(IMPORT[[#This Row],[b2]]="","",IMPORT[[#This Row],[b2]]-IMPORT[[#This Row],[a2]])</f>
        <v/>
      </c>
      <c r="O1130" s="40">
        <f ca="1">SUM(INDIRECT(IMPORT_VAR[TABLENAME]&amp;"[@a"&amp;$1:$1-1&amp;"]"),INDIRECT(IMPORT_VAR[TABLENAME]&amp;"[@c"&amp;$1:$1-1&amp;"]"))</f>
        <v>0</v>
      </c>
      <c r="P1130" s="33"/>
      <c r="Q1130" s="41" t="str">
        <f>IF(IMPORT[[#This Row],[b3]]="","",IMPORT[[#This Row],[b3]]-IMPORT[[#This Row],[a3]])</f>
        <v/>
      </c>
      <c r="R1130" s="40">
        <f ca="1">SUM(INDIRECT(IMPORT_VAR[TABLENAME]&amp;"[@a"&amp;$1:$1-1&amp;"]"),INDIRECT(IMPORT_VAR[TABLENAME]&amp;"[@c"&amp;$1:$1-1&amp;"]"))</f>
        <v>0</v>
      </c>
      <c r="S1130" s="33"/>
      <c r="T1130" s="41" t="str">
        <f>IF(IMPORT[[#This Row],[b4]]="","",IMPORT[[#This Row],[b4]]-IMPORT[[#This Row],[a4]])</f>
        <v/>
      </c>
      <c r="U1130" s="40">
        <f ca="1">SUM(INDIRECT(IMPORT_VAR[TABLENAME]&amp;"[@a"&amp;$1:$1-1&amp;"]"),INDIRECT(IMPORT_VAR[TABLENAME]&amp;"[@c"&amp;$1:$1-1&amp;"]"))</f>
        <v>0</v>
      </c>
      <c r="V1130" s="41"/>
      <c r="W1130" s="31"/>
      <c r="X1130" s="54" t="str">
        <f>IF(IMPORT[[#This Row],[b5]]="","",IMPORT[[#This Row],[b5]]-IMPORT[[#This Row],[a5]])</f>
        <v/>
      </c>
      <c r="Y1130" s="50">
        <f ca="1">SUM(INDIRECT(IMPORT_VAR[TABLENAME]&amp;"[@a"&amp;$1:$1-1&amp;"]"),INDIRECT(IMPORT_VAR[TABLENAME]&amp;"[@c"&amp;$1:$1-1&amp;"]"))</f>
        <v>0</v>
      </c>
      <c r="Z1130" s="51" t="s">
        <v>5661</v>
      </c>
      <c r="AA1130" s="51" t="s">
        <v>3804</v>
      </c>
      <c r="AB1130" s="51"/>
      <c r="AC1130" s="51" t="str">
        <f>CONCATENATE(IMPORT[[#This Row],[1]]," ",IMPORT[[#This Row],[2]],IF(IMPORT[[#This Row],[3]]="","",CONCATENATE(" ",IMPORT[[#This Row],[3]])))</f>
        <v>Kuas B-8</v>
      </c>
      <c r="AD1130" s="51" t="str">
        <f>CONCATENATE("Import ",IMPORT[[#This Row],[Ket]])</f>
        <v>Import D4</v>
      </c>
      <c r="AE1130" s="52">
        <v>1800</v>
      </c>
      <c r="AF1130" s="52" t="s">
        <v>5118</v>
      </c>
      <c r="AG1130" s="52" t="s">
        <v>5780</v>
      </c>
      <c r="AH1130" s="52">
        <f ca="1">IMPORT[[#This Row],[C]]</f>
        <v>0</v>
      </c>
      <c r="AI1130" s="126" t="str">
        <f>CONCATENATE(IMPORT[[#This Row],[6]]," ",IMPORT[[#This Row],[7]])</f>
        <v>1800 PCS</v>
      </c>
    </row>
    <row r="1131" spans="1:35">
      <c r="A1131" s="102">
        <v>1129</v>
      </c>
      <c r="B1131" s="31" t="str">
        <f ca="1">IF(IMPORT[[#This Row],[C]]&lt;1,"",ROW()-2)</f>
        <v/>
      </c>
      <c r="C1131" s="57" t="s">
        <v>2856</v>
      </c>
      <c r="D1131" s="31" t="s">
        <v>2835</v>
      </c>
      <c r="E1131" s="31">
        <v>300</v>
      </c>
      <c r="F1131" s="31">
        <f ca="1">IMPORT[TT]</f>
        <v>0</v>
      </c>
      <c r="G1131" s="31"/>
      <c r="H1131" s="31">
        <v>2019</v>
      </c>
      <c r="I1131" s="32">
        <v>0</v>
      </c>
      <c r="J1131" s="31"/>
      <c r="K1131" s="31" t="str">
        <f>IF(IMPORT[[#This Row],[b1]]="","",IMPORT[[#This Row],[b1]]-IMPORT[[#This Row],[a1]])</f>
        <v/>
      </c>
      <c r="L1131" s="32">
        <f ca="1">SUM(INDIRECT(IMPORT_VAR[TABLENAME]&amp;"[@a"&amp;$1:$1-1&amp;"]"),INDIRECT(IMPORT_VAR[TABLENAME]&amp;"[@c"&amp;$1:$1-1&amp;"]"))</f>
        <v>0</v>
      </c>
      <c r="M1131" s="31"/>
      <c r="N1131" s="31" t="str">
        <f>IF(IMPORT[[#This Row],[b2]]="","",IMPORT[[#This Row],[b2]]-IMPORT[[#This Row],[a2]])</f>
        <v/>
      </c>
      <c r="O1131" s="32">
        <f ca="1">SUM(INDIRECT(IMPORT_VAR[TABLENAME]&amp;"[@a"&amp;$1:$1-1&amp;"]"),INDIRECT(IMPORT_VAR[TABLENAME]&amp;"[@c"&amp;$1:$1-1&amp;"]"))</f>
        <v>0</v>
      </c>
      <c r="P1131" s="33"/>
      <c r="Q1131" s="33" t="str">
        <f>IF(IMPORT[[#This Row],[b3]]="","",IMPORT[[#This Row],[b3]]-IMPORT[[#This Row],[a3]])</f>
        <v/>
      </c>
      <c r="R1131" s="32">
        <f ca="1">SUM(INDIRECT(IMPORT_VAR[TABLENAME]&amp;"[@a"&amp;$1:$1-1&amp;"]"),INDIRECT(IMPORT_VAR[TABLENAME]&amp;"[@c"&amp;$1:$1-1&amp;"]"))</f>
        <v>0</v>
      </c>
      <c r="S1131" s="33"/>
      <c r="T1131" s="33" t="str">
        <f>IF(IMPORT[[#This Row],[b4]]="","",IMPORT[[#This Row],[b4]]-IMPORT[[#This Row],[a4]])</f>
        <v/>
      </c>
      <c r="U1131" s="32">
        <f ca="1">SUM(INDIRECT(IMPORT_VAR[TABLENAME]&amp;"[@a"&amp;$1:$1-1&amp;"]"),INDIRECT(IMPORT_VAR[TABLENAME]&amp;"[@c"&amp;$1:$1-1&amp;"]"))</f>
        <v>0</v>
      </c>
      <c r="V1131" s="33"/>
      <c r="W1131" s="31"/>
      <c r="X1131" s="56" t="str">
        <f>IF(IMPORT[[#This Row],[b5]]="","",IMPORT[[#This Row],[b5]]-IMPORT[[#This Row],[a5]])</f>
        <v/>
      </c>
      <c r="Y1131" s="49">
        <f ca="1">SUM(INDIRECT(IMPORT_VAR[TABLENAME]&amp;"[@a"&amp;$1:$1-1&amp;"]"),INDIRECT(IMPORT_VAR[TABLENAME]&amp;"[@c"&amp;$1:$1-1&amp;"]"))</f>
        <v>0</v>
      </c>
      <c r="Z1131" s="51" t="s">
        <v>5707</v>
      </c>
      <c r="AA1131" s="51" t="s">
        <v>2856</v>
      </c>
      <c r="AB1131" s="51"/>
      <c r="AC1131" s="51" t="str">
        <f>CONCATENATE(IMPORT[[#This Row],[1]]," ",IMPORT[[#This Row],[2]],IF(IMPORT[[#This Row],[3]]="","",CONCATENATE(" ",IMPORT[[#This Row],[3]])))</f>
        <v>Pensil Case 5245</v>
      </c>
      <c r="AD1131" s="51" t="str">
        <f>CONCATENATE("Import ",IMPORT[[#This Row],[Ket]])</f>
        <v>Import 2019</v>
      </c>
      <c r="AE1131" s="52">
        <v>300</v>
      </c>
      <c r="AF1131" s="52" t="s">
        <v>5118</v>
      </c>
      <c r="AG1131" s="52" t="s">
        <v>5780</v>
      </c>
      <c r="AH1131" s="52">
        <f ca="1">IMPORT[[#This Row],[C]]</f>
        <v>0</v>
      </c>
      <c r="AI1131" s="126" t="str">
        <f>CONCATENATE(IMPORT[[#This Row],[6]]," ",IMPORT[[#This Row],[7]])</f>
        <v>300 PCS</v>
      </c>
    </row>
    <row r="1132" spans="1:35">
      <c r="A1132" s="102">
        <v>1130</v>
      </c>
      <c r="B1132" s="31" t="str">
        <f ca="1">IF(IMPORT[[#This Row],[C]]&lt;1,"",ROW()-2)</f>
        <v/>
      </c>
      <c r="C1132" s="57" t="s">
        <v>3159</v>
      </c>
      <c r="D1132" s="31" t="s">
        <v>2819</v>
      </c>
      <c r="E1132" s="31">
        <v>144</v>
      </c>
      <c r="F1132" s="31">
        <f ca="1">IMPORT[TT]</f>
        <v>0</v>
      </c>
      <c r="G1132" s="31"/>
      <c r="H1132" s="34" t="s">
        <v>3160</v>
      </c>
      <c r="I1132" s="32">
        <v>0</v>
      </c>
      <c r="J1132" s="31"/>
      <c r="K1132" s="31" t="str">
        <f>IF(IMPORT[[#This Row],[b1]]="","",IMPORT[[#This Row],[b1]]-IMPORT[[#This Row],[a1]])</f>
        <v/>
      </c>
      <c r="L1132" s="32">
        <f ca="1">SUM(INDIRECT(IMPORT_VAR[TABLENAME]&amp;"[@a"&amp;$1:$1-1&amp;"]"),INDIRECT(IMPORT_VAR[TABLENAME]&amp;"[@c"&amp;$1:$1-1&amp;"]"))</f>
        <v>0</v>
      </c>
      <c r="M1132" s="31"/>
      <c r="N1132" s="31" t="str">
        <f>IF(IMPORT[[#This Row],[b2]]="","",IMPORT[[#This Row],[b2]]-IMPORT[[#This Row],[a2]])</f>
        <v/>
      </c>
      <c r="O1132" s="32">
        <f ca="1">SUM(INDIRECT(IMPORT_VAR[TABLENAME]&amp;"[@a"&amp;$1:$1-1&amp;"]"),INDIRECT(IMPORT_VAR[TABLENAME]&amp;"[@c"&amp;$1:$1-1&amp;"]"))</f>
        <v>0</v>
      </c>
      <c r="P1132" s="33"/>
      <c r="Q1132" s="33" t="str">
        <f>IF(IMPORT[[#This Row],[b3]]="","",IMPORT[[#This Row],[b3]]-IMPORT[[#This Row],[a3]])</f>
        <v/>
      </c>
      <c r="R1132" s="32">
        <f ca="1">SUM(INDIRECT(IMPORT_VAR[TABLENAME]&amp;"[@a"&amp;$1:$1-1&amp;"]"),INDIRECT(IMPORT_VAR[TABLENAME]&amp;"[@c"&amp;$1:$1-1&amp;"]"))</f>
        <v>0</v>
      </c>
      <c r="S1132" s="33"/>
      <c r="T1132" s="33" t="str">
        <f>IF(IMPORT[[#This Row],[b4]]="","",IMPORT[[#This Row],[b4]]-IMPORT[[#This Row],[a4]])</f>
        <v/>
      </c>
      <c r="U1132" s="32">
        <f ca="1">SUM(INDIRECT(IMPORT_VAR[TABLENAME]&amp;"[@a"&amp;$1:$1-1&amp;"]"),INDIRECT(IMPORT_VAR[TABLENAME]&amp;"[@c"&amp;$1:$1-1&amp;"]"))</f>
        <v>0</v>
      </c>
      <c r="V1132" s="33"/>
      <c r="W1132" s="31"/>
      <c r="X1132" s="56" t="str">
        <f>IF(IMPORT[[#This Row],[b5]]="","",IMPORT[[#This Row],[b5]]-IMPORT[[#This Row],[a5]])</f>
        <v/>
      </c>
      <c r="Y1132" s="49">
        <f ca="1">SUM(INDIRECT(IMPORT_VAR[TABLENAME]&amp;"[@a"&amp;$1:$1-1&amp;"]"),INDIRECT(IMPORT_VAR[TABLENAME]&amp;"[@c"&amp;$1:$1-1&amp;"]"))</f>
        <v>0</v>
      </c>
      <c r="Z1132" s="51" t="s">
        <v>5695</v>
      </c>
      <c r="AA1132" s="51" t="s">
        <v>3159</v>
      </c>
      <c r="AB1132" s="51"/>
      <c r="AC1132" s="51" t="str">
        <f>CONCATENATE(IMPORT[[#This Row],[1]]," ",IMPORT[[#This Row],[2]],IF(IMPORT[[#This Row],[3]]="","",CONCATENATE(" ",IMPORT[[#This Row],[3]])))</f>
        <v>Asahan RC-9057</v>
      </c>
      <c r="AD1132" s="51" t="str">
        <f>CONCATENATE("Import ",IMPORT[[#This Row],[Ket]])</f>
        <v>Import A6</v>
      </c>
      <c r="AE1132" s="52">
        <v>144</v>
      </c>
      <c r="AF1132" s="52" t="s">
        <v>5118</v>
      </c>
      <c r="AG1132" s="52" t="s">
        <v>5780</v>
      </c>
      <c r="AH1132" s="52">
        <f ca="1">IMPORT[[#This Row],[C]]</f>
        <v>0</v>
      </c>
      <c r="AI1132" s="126" t="str">
        <f>CONCATENATE(IMPORT[[#This Row],[6]]," ",IMPORT[[#This Row],[7]])</f>
        <v>144 PCS</v>
      </c>
    </row>
    <row r="1133" spans="1:35">
      <c r="A1133" s="102">
        <v>1131</v>
      </c>
      <c r="B1133" s="31" t="str">
        <f ca="1">IF(IMPORT[[#This Row],[C]]&lt;1,"",ROW()-2)</f>
        <v/>
      </c>
      <c r="C1133" s="57" t="s">
        <v>3770</v>
      </c>
      <c r="D1133" s="31" t="s">
        <v>2763</v>
      </c>
      <c r="E1133" s="31">
        <v>360</v>
      </c>
      <c r="F1133" s="31">
        <f ca="1">IMPORT[TT]</f>
        <v>0</v>
      </c>
      <c r="G1133" s="31"/>
      <c r="H1133" s="34" t="s">
        <v>3743</v>
      </c>
      <c r="I1133" s="32">
        <v>0</v>
      </c>
      <c r="J1133" s="31"/>
      <c r="K1133" s="31" t="str">
        <f>IF(IMPORT[[#This Row],[b1]]="","",IMPORT[[#This Row],[b1]]-IMPORT[[#This Row],[a1]])</f>
        <v/>
      </c>
      <c r="L1133" s="32">
        <f ca="1">SUM(INDIRECT(IMPORT_VAR[TABLENAME]&amp;"[@a"&amp;$1:$1-1&amp;"]"),INDIRECT(IMPORT_VAR[TABLENAME]&amp;"[@c"&amp;$1:$1-1&amp;"]"))</f>
        <v>0</v>
      </c>
      <c r="M1133" s="31"/>
      <c r="N1133" s="31" t="str">
        <f>IF(IMPORT[[#This Row],[b2]]="","",IMPORT[[#This Row],[b2]]-IMPORT[[#This Row],[a2]])</f>
        <v/>
      </c>
      <c r="O1133" s="32">
        <f ca="1">SUM(INDIRECT(IMPORT_VAR[TABLENAME]&amp;"[@a"&amp;$1:$1-1&amp;"]"),INDIRECT(IMPORT_VAR[TABLENAME]&amp;"[@c"&amp;$1:$1-1&amp;"]"))</f>
        <v>0</v>
      </c>
      <c r="P1133" s="33"/>
      <c r="Q1133" s="33" t="str">
        <f>IF(IMPORT[[#This Row],[b3]]="","",IMPORT[[#This Row],[b3]]-IMPORT[[#This Row],[a3]])</f>
        <v/>
      </c>
      <c r="R1133" s="32">
        <f ca="1">SUM(INDIRECT(IMPORT_VAR[TABLENAME]&amp;"[@a"&amp;$1:$1-1&amp;"]"),INDIRECT(IMPORT_VAR[TABLENAME]&amp;"[@c"&amp;$1:$1-1&amp;"]"))</f>
        <v>0</v>
      </c>
      <c r="S1133" s="33"/>
      <c r="T1133" s="33" t="str">
        <f>IF(IMPORT[[#This Row],[b4]]="","",IMPORT[[#This Row],[b4]]-IMPORT[[#This Row],[a4]])</f>
        <v/>
      </c>
      <c r="U1133" s="32">
        <f ca="1">SUM(INDIRECT(IMPORT_VAR[TABLENAME]&amp;"[@a"&amp;$1:$1-1&amp;"]"),INDIRECT(IMPORT_VAR[TABLENAME]&amp;"[@c"&amp;$1:$1-1&amp;"]"))</f>
        <v>0</v>
      </c>
      <c r="V1133" s="33"/>
      <c r="W1133" s="31"/>
      <c r="X1133" s="56" t="str">
        <f>IF(IMPORT[[#This Row],[b5]]="","",IMPORT[[#This Row],[b5]]-IMPORT[[#This Row],[a5]])</f>
        <v/>
      </c>
      <c r="Y1133" s="49">
        <f ca="1">SUM(INDIRECT(IMPORT_VAR[TABLENAME]&amp;"[@a"&amp;$1:$1-1&amp;"]"),INDIRECT(IMPORT_VAR[TABLENAME]&amp;"[@c"&amp;$1:$1-1&amp;"]"))</f>
        <v>0</v>
      </c>
      <c r="Z1133" s="51" t="s">
        <v>2763</v>
      </c>
      <c r="AA1133" s="52" t="s">
        <v>5760</v>
      </c>
      <c r="AB1133" s="52" t="s">
        <v>5748</v>
      </c>
      <c r="AC1133" s="52" t="str">
        <f>CONCATENATE(IMPORT[[#This Row],[1]]," ",IMPORT[[#This Row],[2]],IF(IMPORT[[#This Row],[3]]="","",CONCATENATE(" ",IMPORT[[#This Row],[3]])))</f>
        <v>Pocket 1842-XL (Besar)</v>
      </c>
      <c r="AD1133" s="52" t="str">
        <f>CONCATENATE("Import ",IMPORT[[#This Row],[Ket]])</f>
        <v>Import C6</v>
      </c>
      <c r="AE1133" s="52">
        <v>360</v>
      </c>
      <c r="AF1133" s="52" t="s">
        <v>5118</v>
      </c>
      <c r="AG1133" s="52" t="s">
        <v>5780</v>
      </c>
      <c r="AH1133" s="52">
        <f ca="1">IMPORT[[#This Row],[C]]</f>
        <v>0</v>
      </c>
      <c r="AI1133" s="126" t="str">
        <f>CONCATENATE(IMPORT[[#This Row],[6]]," ",IMPORT[[#This Row],[7]])</f>
        <v>360 PCS</v>
      </c>
    </row>
    <row r="1134" spans="1:35">
      <c r="A1134" s="102">
        <v>1132</v>
      </c>
      <c r="B1134" s="39" t="str">
        <f ca="1">IF(IMPORT[[#This Row],[C]]&lt;1,"",ROW()-2)</f>
        <v/>
      </c>
      <c r="C1134" s="57">
        <v>8803</v>
      </c>
      <c r="D1134" s="31" t="s">
        <v>3981</v>
      </c>
      <c r="E1134" s="31">
        <v>2304</v>
      </c>
      <c r="F1134" s="39">
        <f ca="1">IMPORT[TT]</f>
        <v>0</v>
      </c>
      <c r="G1134" s="31"/>
      <c r="H1134" s="31" t="s">
        <v>3976</v>
      </c>
      <c r="I1134" s="40">
        <v>0</v>
      </c>
      <c r="J1134" s="31"/>
      <c r="K1134" s="39" t="str">
        <f>IF(IMPORT[[#This Row],[b1]]="","",IMPORT[[#This Row],[b1]]-IMPORT[[#This Row],[a1]])</f>
        <v/>
      </c>
      <c r="L1134" s="40">
        <f ca="1">SUM(INDIRECT(IMPORT_VAR[TABLENAME]&amp;"[@a"&amp;$1:$1-1&amp;"]"),INDIRECT(IMPORT_VAR[TABLENAME]&amp;"[@c"&amp;$1:$1-1&amp;"]"))</f>
        <v>0</v>
      </c>
      <c r="M1134" s="31"/>
      <c r="N1134" s="39" t="str">
        <f>IF(IMPORT[[#This Row],[b2]]="","",IMPORT[[#This Row],[b2]]-IMPORT[[#This Row],[a2]])</f>
        <v/>
      </c>
      <c r="O1134" s="40">
        <f ca="1">SUM(INDIRECT(IMPORT_VAR[TABLENAME]&amp;"[@a"&amp;$1:$1-1&amp;"]"),INDIRECT(IMPORT_VAR[TABLENAME]&amp;"[@c"&amp;$1:$1-1&amp;"]"))</f>
        <v>0</v>
      </c>
      <c r="P1134" s="33"/>
      <c r="Q1134" s="41" t="str">
        <f>IF(IMPORT[[#This Row],[b3]]="","",IMPORT[[#This Row],[b3]]-IMPORT[[#This Row],[a3]])</f>
        <v/>
      </c>
      <c r="R1134" s="40">
        <f ca="1">SUM(INDIRECT(IMPORT_VAR[TABLENAME]&amp;"[@a"&amp;$1:$1-1&amp;"]"),INDIRECT(IMPORT_VAR[TABLENAME]&amp;"[@c"&amp;$1:$1-1&amp;"]"))</f>
        <v>0</v>
      </c>
      <c r="S1134" s="33"/>
      <c r="T1134" s="41" t="str">
        <f>IF(IMPORT[[#This Row],[b4]]="","",IMPORT[[#This Row],[b4]]-IMPORT[[#This Row],[a4]])</f>
        <v/>
      </c>
      <c r="U1134" s="40">
        <f ca="1">SUM(INDIRECT(IMPORT_VAR[TABLENAME]&amp;"[@a"&amp;$1:$1-1&amp;"]"),INDIRECT(IMPORT_VAR[TABLENAME]&amp;"[@c"&amp;$1:$1-1&amp;"]"))</f>
        <v>0</v>
      </c>
      <c r="V1134" s="41"/>
      <c r="W1134" s="31"/>
      <c r="X1134" s="54" t="str">
        <f>IF(IMPORT[[#This Row],[b5]]="","",IMPORT[[#This Row],[b5]]-IMPORT[[#This Row],[a5]])</f>
        <v/>
      </c>
      <c r="Y1134" s="50">
        <f ca="1">SUM(INDIRECT(IMPORT_VAR[TABLENAME]&amp;"[@a"&amp;$1:$1-1&amp;"]"),INDIRECT(IMPORT_VAR[TABLENAME]&amp;"[@c"&amp;$1:$1-1&amp;"]"))</f>
        <v>0</v>
      </c>
      <c r="Z1134" s="51" t="s">
        <v>3981</v>
      </c>
      <c r="AA1134" s="51">
        <v>8803</v>
      </c>
      <c r="AB1134" s="51"/>
      <c r="AC1134" s="51" t="str">
        <f>CONCATENATE(IMPORT[[#This Row],[1]]," ",IMPORT[[#This Row],[2]],IF(IMPORT[[#This Row],[3]]="","",CONCATENATE(" ",IMPORT[[#This Row],[3]])))</f>
        <v>Gel Pen  8803</v>
      </c>
      <c r="AD1134" s="51" t="str">
        <f>CONCATENATE("Import ",IMPORT[[#This Row],[Ket]])</f>
        <v>Import D2</v>
      </c>
      <c r="AE1134" s="52">
        <v>2304</v>
      </c>
      <c r="AF1134" s="52" t="s">
        <v>5118</v>
      </c>
      <c r="AG1134" s="52" t="s">
        <v>5780</v>
      </c>
      <c r="AH1134" s="52">
        <f ca="1">IMPORT[[#This Row],[C]]</f>
        <v>0</v>
      </c>
      <c r="AI1134" s="126" t="str">
        <f>CONCATENATE(IMPORT[[#This Row],[6]]," ",IMPORT[[#This Row],[7]])</f>
        <v>2304 PCS</v>
      </c>
    </row>
    <row r="1135" spans="1:35">
      <c r="A1135" s="102">
        <v>1133</v>
      </c>
      <c r="B1135" s="39" t="str">
        <f ca="1">IF(IMPORT[[#This Row],[C]]&lt;1,"",ROW()-2)</f>
        <v/>
      </c>
      <c r="C1135" s="57">
        <v>923</v>
      </c>
      <c r="D1135" s="31" t="s">
        <v>3981</v>
      </c>
      <c r="E1135" s="31">
        <v>2304</v>
      </c>
      <c r="F1135" s="39">
        <f ca="1">IMPORT[TT]</f>
        <v>0</v>
      </c>
      <c r="G1135" s="31"/>
      <c r="H1135" s="31" t="s">
        <v>3976</v>
      </c>
      <c r="I1135" s="40">
        <v>0</v>
      </c>
      <c r="J1135" s="31"/>
      <c r="K1135" s="39" t="str">
        <f>IF(IMPORT[[#This Row],[b1]]="","",IMPORT[[#This Row],[b1]]-IMPORT[[#This Row],[a1]])</f>
        <v/>
      </c>
      <c r="L1135" s="40">
        <f ca="1">SUM(INDIRECT(IMPORT_VAR[TABLENAME]&amp;"[@a"&amp;$1:$1-1&amp;"]"),INDIRECT(IMPORT_VAR[TABLENAME]&amp;"[@c"&amp;$1:$1-1&amp;"]"))</f>
        <v>0</v>
      </c>
      <c r="M1135" s="31"/>
      <c r="N1135" s="39" t="str">
        <f>IF(IMPORT[[#This Row],[b2]]="","",IMPORT[[#This Row],[b2]]-IMPORT[[#This Row],[a2]])</f>
        <v/>
      </c>
      <c r="O1135" s="40">
        <f ca="1">SUM(INDIRECT(IMPORT_VAR[TABLENAME]&amp;"[@a"&amp;$1:$1-1&amp;"]"),INDIRECT(IMPORT_VAR[TABLENAME]&amp;"[@c"&amp;$1:$1-1&amp;"]"))</f>
        <v>0</v>
      </c>
      <c r="P1135" s="33"/>
      <c r="Q1135" s="41" t="str">
        <f>IF(IMPORT[[#This Row],[b3]]="","",IMPORT[[#This Row],[b3]]-IMPORT[[#This Row],[a3]])</f>
        <v/>
      </c>
      <c r="R1135" s="40">
        <f ca="1">SUM(INDIRECT(IMPORT_VAR[TABLENAME]&amp;"[@a"&amp;$1:$1-1&amp;"]"),INDIRECT(IMPORT_VAR[TABLENAME]&amp;"[@c"&amp;$1:$1-1&amp;"]"))</f>
        <v>0</v>
      </c>
      <c r="S1135" s="33"/>
      <c r="T1135" s="41" t="str">
        <f>IF(IMPORT[[#This Row],[b4]]="","",IMPORT[[#This Row],[b4]]-IMPORT[[#This Row],[a4]])</f>
        <v/>
      </c>
      <c r="U1135" s="40">
        <f ca="1">SUM(INDIRECT(IMPORT_VAR[TABLENAME]&amp;"[@a"&amp;$1:$1-1&amp;"]"),INDIRECT(IMPORT_VAR[TABLENAME]&amp;"[@c"&amp;$1:$1-1&amp;"]"))</f>
        <v>0</v>
      </c>
      <c r="V1135" s="41"/>
      <c r="W1135" s="31"/>
      <c r="X1135" s="54" t="str">
        <f>IF(IMPORT[[#This Row],[b5]]="","",IMPORT[[#This Row],[b5]]-IMPORT[[#This Row],[a5]])</f>
        <v/>
      </c>
      <c r="Y1135" s="50">
        <f ca="1">SUM(INDIRECT(IMPORT_VAR[TABLENAME]&amp;"[@a"&amp;$1:$1-1&amp;"]"),INDIRECT(IMPORT_VAR[TABLENAME]&amp;"[@c"&amp;$1:$1-1&amp;"]"))</f>
        <v>0</v>
      </c>
      <c r="Z1135" s="51" t="s">
        <v>3981</v>
      </c>
      <c r="AA1135" s="51">
        <v>923</v>
      </c>
      <c r="AB1135" s="51"/>
      <c r="AC1135" s="51" t="str">
        <f>CONCATENATE(IMPORT[[#This Row],[1]]," ",IMPORT[[#This Row],[2]],IF(IMPORT[[#This Row],[3]]="","",CONCATENATE(" ",IMPORT[[#This Row],[3]])))</f>
        <v>Gel Pen  923</v>
      </c>
      <c r="AD1135" s="51" t="str">
        <f>CONCATENATE("Import ",IMPORT[[#This Row],[Ket]])</f>
        <v>Import D2</v>
      </c>
      <c r="AE1135" s="52">
        <v>2304</v>
      </c>
      <c r="AF1135" s="52" t="s">
        <v>5118</v>
      </c>
      <c r="AG1135" s="52" t="s">
        <v>5780</v>
      </c>
      <c r="AH1135" s="52">
        <f ca="1">IMPORT[[#This Row],[C]]</f>
        <v>0</v>
      </c>
      <c r="AI1135" s="126" t="str">
        <f>CONCATENATE(IMPORT[[#This Row],[6]]," ",IMPORT[[#This Row],[7]])</f>
        <v>2304 PCS</v>
      </c>
    </row>
    <row r="1136" spans="1:35">
      <c r="A1136" s="102">
        <v>1134</v>
      </c>
      <c r="B1136" s="39" t="str">
        <f ca="1">IF(IMPORT[[#This Row],[C]]&lt;1,"",ROW()-2)</f>
        <v/>
      </c>
      <c r="C1136" s="57" t="s">
        <v>4092</v>
      </c>
      <c r="D1136" s="31" t="s">
        <v>2998</v>
      </c>
      <c r="E1136" s="31">
        <v>480</v>
      </c>
      <c r="F1136" s="39">
        <f ca="1">IMPORT[TT]</f>
        <v>0</v>
      </c>
      <c r="G1136" s="31"/>
      <c r="H1136" s="31" t="s">
        <v>4087</v>
      </c>
      <c r="I1136" s="40">
        <v>0</v>
      </c>
      <c r="J1136" s="31"/>
      <c r="K1136" s="39" t="str">
        <f>IF(IMPORT[[#This Row],[b1]]="","",IMPORT[[#This Row],[b1]]-IMPORT[[#This Row],[a1]])</f>
        <v/>
      </c>
      <c r="L1136" s="40">
        <f ca="1">SUM(INDIRECT(IMPORT_VAR[TABLENAME]&amp;"[@a"&amp;$1:$1-1&amp;"]"),INDIRECT(IMPORT_VAR[TABLENAME]&amp;"[@c"&amp;$1:$1-1&amp;"]"))</f>
        <v>0</v>
      </c>
      <c r="M1136" s="31"/>
      <c r="N1136" s="39" t="str">
        <f>IF(IMPORT[[#This Row],[b2]]="","",IMPORT[[#This Row],[b2]]-IMPORT[[#This Row],[a2]])</f>
        <v/>
      </c>
      <c r="O1136" s="40">
        <f ca="1">SUM(INDIRECT(IMPORT_VAR[TABLENAME]&amp;"[@a"&amp;$1:$1-1&amp;"]"),INDIRECT(IMPORT_VAR[TABLENAME]&amp;"[@c"&amp;$1:$1-1&amp;"]"))</f>
        <v>0</v>
      </c>
      <c r="P1136" s="33"/>
      <c r="Q1136" s="41" t="str">
        <f>IF(IMPORT[[#This Row],[b3]]="","",IMPORT[[#This Row],[b3]]-IMPORT[[#This Row],[a3]])</f>
        <v/>
      </c>
      <c r="R1136" s="40">
        <f ca="1">SUM(INDIRECT(IMPORT_VAR[TABLENAME]&amp;"[@a"&amp;$1:$1-1&amp;"]"),INDIRECT(IMPORT_VAR[TABLENAME]&amp;"[@c"&amp;$1:$1-1&amp;"]"))</f>
        <v>0</v>
      </c>
      <c r="S1136" s="33"/>
      <c r="T1136" s="41" t="str">
        <f>IF(IMPORT[[#This Row],[b4]]="","",IMPORT[[#This Row],[b4]]-IMPORT[[#This Row],[a4]])</f>
        <v/>
      </c>
      <c r="U1136" s="40">
        <f ca="1">SUM(INDIRECT(IMPORT_VAR[TABLENAME]&amp;"[@a"&amp;$1:$1-1&amp;"]"),INDIRECT(IMPORT_VAR[TABLENAME]&amp;"[@c"&amp;$1:$1-1&amp;"]"))</f>
        <v>0</v>
      </c>
      <c r="V1136" s="41"/>
      <c r="W1136" s="31"/>
      <c r="X1136" s="54" t="str">
        <f>IF(IMPORT[[#This Row],[b5]]="","",IMPORT[[#This Row],[b5]]-IMPORT[[#This Row],[a5]])</f>
        <v/>
      </c>
      <c r="Y1136" s="50">
        <f ca="1">SUM(INDIRECT(IMPORT_VAR[TABLENAME]&amp;"[@a"&amp;$1:$1-1&amp;"]"),INDIRECT(IMPORT_VAR[TABLENAME]&amp;"[@c"&amp;$1:$1-1&amp;"]"))</f>
        <v>0</v>
      </c>
      <c r="Z1136" s="51" t="s">
        <v>5707</v>
      </c>
      <c r="AA1136" s="51" t="s">
        <v>4092</v>
      </c>
      <c r="AB1136" s="52"/>
      <c r="AC1136" s="52" t="str">
        <f>CONCATENATE(IMPORT[[#This Row],[1]]," ",IMPORT[[#This Row],[2]],IF(IMPORT[[#This Row],[3]]="","",CONCATENATE(" ",IMPORT[[#This Row],[3]])))</f>
        <v>Pensil Case SH-04</v>
      </c>
      <c r="AD1136" s="52" t="str">
        <f>CONCATENATE("Import ",IMPORT[[#This Row],[Ket]])</f>
        <v>Import D3</v>
      </c>
      <c r="AE1136" s="52">
        <v>480</v>
      </c>
      <c r="AF1136" s="52" t="s">
        <v>5118</v>
      </c>
      <c r="AG1136" s="52" t="s">
        <v>5780</v>
      </c>
      <c r="AH1136" s="52">
        <f ca="1">IMPORT[[#This Row],[C]]</f>
        <v>0</v>
      </c>
      <c r="AI1136" s="126" t="str">
        <f>CONCATENATE(IMPORT[[#This Row],[6]]," ",IMPORT[[#This Row],[7]])</f>
        <v>480 PCS</v>
      </c>
    </row>
    <row r="1137" spans="1:35">
      <c r="A1137" s="102">
        <v>1135</v>
      </c>
      <c r="B1137" s="39" t="str">
        <f ca="1">IF(IMPORT[[#This Row],[C]]&lt;1,"",ROW()-2)</f>
        <v/>
      </c>
      <c r="C1137" s="57" t="s">
        <v>4114</v>
      </c>
      <c r="D1137" s="31" t="s">
        <v>2994</v>
      </c>
      <c r="E1137" s="31">
        <v>160</v>
      </c>
      <c r="F1137" s="39">
        <f ca="1">IMPORT[TT]</f>
        <v>0</v>
      </c>
      <c r="G1137" s="31"/>
      <c r="H1137" s="31" t="s">
        <v>4087</v>
      </c>
      <c r="I1137" s="40">
        <v>0</v>
      </c>
      <c r="J1137" s="31"/>
      <c r="K1137" s="39" t="str">
        <f>IF(IMPORT[[#This Row],[b1]]="","",IMPORT[[#This Row],[b1]]-IMPORT[[#This Row],[a1]])</f>
        <v/>
      </c>
      <c r="L1137" s="40">
        <f ca="1">SUM(INDIRECT(IMPORT_VAR[TABLENAME]&amp;"[@a"&amp;$1:$1-1&amp;"]"),INDIRECT(IMPORT_VAR[TABLENAME]&amp;"[@c"&amp;$1:$1-1&amp;"]"))</f>
        <v>0</v>
      </c>
      <c r="M1137" s="31"/>
      <c r="N1137" s="39" t="str">
        <f>IF(IMPORT[[#This Row],[b2]]="","",IMPORT[[#This Row],[b2]]-IMPORT[[#This Row],[a2]])</f>
        <v/>
      </c>
      <c r="O1137" s="40">
        <f ca="1">SUM(INDIRECT(IMPORT_VAR[TABLENAME]&amp;"[@a"&amp;$1:$1-1&amp;"]"),INDIRECT(IMPORT_VAR[TABLENAME]&amp;"[@c"&amp;$1:$1-1&amp;"]"))</f>
        <v>0</v>
      </c>
      <c r="P1137" s="33"/>
      <c r="Q1137" s="41" t="str">
        <f>IF(IMPORT[[#This Row],[b3]]="","",IMPORT[[#This Row],[b3]]-IMPORT[[#This Row],[a3]])</f>
        <v/>
      </c>
      <c r="R1137" s="40">
        <f ca="1">SUM(INDIRECT(IMPORT_VAR[TABLENAME]&amp;"[@a"&amp;$1:$1-1&amp;"]"),INDIRECT(IMPORT_VAR[TABLENAME]&amp;"[@c"&amp;$1:$1-1&amp;"]"))</f>
        <v>0</v>
      </c>
      <c r="S1137" s="33"/>
      <c r="T1137" s="41" t="str">
        <f>IF(IMPORT[[#This Row],[b4]]="","",IMPORT[[#This Row],[b4]]-IMPORT[[#This Row],[a4]])</f>
        <v/>
      </c>
      <c r="U1137" s="40">
        <f ca="1">SUM(INDIRECT(IMPORT_VAR[TABLENAME]&amp;"[@a"&amp;$1:$1-1&amp;"]"),INDIRECT(IMPORT_VAR[TABLENAME]&amp;"[@c"&amp;$1:$1-1&amp;"]"))</f>
        <v>0</v>
      </c>
      <c r="V1137" s="41"/>
      <c r="W1137" s="31"/>
      <c r="X1137" s="54" t="str">
        <f>IF(IMPORT[[#This Row],[b5]]="","",IMPORT[[#This Row],[b5]]-IMPORT[[#This Row],[a5]])</f>
        <v/>
      </c>
      <c r="Y1137" s="50">
        <f ca="1">SUM(INDIRECT(IMPORT_VAR[TABLENAME]&amp;"[@a"&amp;$1:$1-1&amp;"]"),INDIRECT(IMPORT_VAR[TABLENAME]&amp;"[@c"&amp;$1:$1-1&amp;"]"))</f>
        <v>0</v>
      </c>
      <c r="Z1137" s="51" t="s">
        <v>5715</v>
      </c>
      <c r="AA1137" s="51" t="s">
        <v>4114</v>
      </c>
      <c r="AB1137" s="51"/>
      <c r="AC1137" s="51" t="str">
        <f>CONCATENATE(IMPORT[[#This Row],[1]]," ",IMPORT[[#This Row],[2]],IF(IMPORT[[#This Row],[3]]="","",CONCATENATE(" ",IMPORT[[#This Row],[3]])))</f>
        <v>NoteBook 25100-13</v>
      </c>
      <c r="AD1137" s="51" t="str">
        <f>CONCATENATE("Import ",IMPORT[[#This Row],[Ket]])</f>
        <v>Import D3</v>
      </c>
      <c r="AE1137" s="52">
        <v>160</v>
      </c>
      <c r="AF1137" s="52" t="s">
        <v>5118</v>
      </c>
      <c r="AG1137" s="52" t="s">
        <v>5780</v>
      </c>
      <c r="AH1137" s="52">
        <f ca="1">IMPORT[[#This Row],[C]]</f>
        <v>0</v>
      </c>
      <c r="AI1137" s="126" t="str">
        <f>CONCATENATE(IMPORT[[#This Row],[6]]," ",IMPORT[[#This Row],[7]])</f>
        <v>160 PCS</v>
      </c>
    </row>
    <row r="1138" spans="1:35">
      <c r="A1138" s="102">
        <v>1136</v>
      </c>
      <c r="B1138" s="31" t="str">
        <f ca="1">IF(IMPORT[[#This Row],[C]]&lt;1,"",ROW()-2)</f>
        <v/>
      </c>
      <c r="C1138" s="57" t="s">
        <v>2865</v>
      </c>
      <c r="D1138" s="31" t="s">
        <v>2866</v>
      </c>
      <c r="E1138" s="31">
        <v>1440</v>
      </c>
      <c r="F1138" s="31">
        <f ca="1">IMPORT[TT]</f>
        <v>0</v>
      </c>
      <c r="G1138" s="31"/>
      <c r="H1138" s="31">
        <v>2019</v>
      </c>
      <c r="I1138" s="32">
        <v>0</v>
      </c>
      <c r="J1138" s="31"/>
      <c r="K1138" s="31" t="str">
        <f>IF(IMPORT[[#This Row],[b1]]="","",IMPORT[[#This Row],[b1]]-IMPORT[[#This Row],[a1]])</f>
        <v/>
      </c>
      <c r="L1138" s="32">
        <f ca="1">SUM(INDIRECT(IMPORT_VAR[TABLENAME]&amp;"[@a"&amp;$1:$1-1&amp;"]"),INDIRECT(IMPORT_VAR[TABLENAME]&amp;"[@c"&amp;$1:$1-1&amp;"]"))</f>
        <v>0</v>
      </c>
      <c r="M1138" s="31"/>
      <c r="N1138" s="31" t="str">
        <f>IF(IMPORT[[#This Row],[b2]]="","",IMPORT[[#This Row],[b2]]-IMPORT[[#This Row],[a2]])</f>
        <v/>
      </c>
      <c r="O1138" s="32">
        <f ca="1">SUM(INDIRECT(IMPORT_VAR[TABLENAME]&amp;"[@a"&amp;$1:$1-1&amp;"]"),INDIRECT(IMPORT_VAR[TABLENAME]&amp;"[@c"&amp;$1:$1-1&amp;"]"))</f>
        <v>0</v>
      </c>
      <c r="P1138" s="33"/>
      <c r="Q1138" s="33" t="str">
        <f>IF(IMPORT[[#This Row],[b3]]="","",IMPORT[[#This Row],[b3]]-IMPORT[[#This Row],[a3]])</f>
        <v/>
      </c>
      <c r="R1138" s="32">
        <f ca="1">SUM(INDIRECT(IMPORT_VAR[TABLENAME]&amp;"[@a"&amp;$1:$1-1&amp;"]"),INDIRECT(IMPORT_VAR[TABLENAME]&amp;"[@c"&amp;$1:$1-1&amp;"]"))</f>
        <v>0</v>
      </c>
      <c r="S1138" s="33"/>
      <c r="T1138" s="33" t="str">
        <f>IF(IMPORT[[#This Row],[b4]]="","",IMPORT[[#This Row],[b4]]-IMPORT[[#This Row],[a4]])</f>
        <v/>
      </c>
      <c r="U1138" s="32">
        <f ca="1">SUM(INDIRECT(IMPORT_VAR[TABLENAME]&amp;"[@a"&amp;$1:$1-1&amp;"]"),INDIRECT(IMPORT_VAR[TABLENAME]&amp;"[@c"&amp;$1:$1-1&amp;"]"))</f>
        <v>0</v>
      </c>
      <c r="V1138" s="33"/>
      <c r="W1138" s="31"/>
      <c r="X1138" s="56" t="str">
        <f>IF(IMPORT[[#This Row],[b5]]="","",IMPORT[[#This Row],[b5]]-IMPORT[[#This Row],[a5]])</f>
        <v/>
      </c>
      <c r="Y1138" s="49">
        <f ca="1">SUM(INDIRECT(IMPORT_VAR[TABLENAME]&amp;"[@a"&amp;$1:$1-1&amp;"]"),INDIRECT(IMPORT_VAR[TABLENAME]&amp;"[@c"&amp;$1:$1-1&amp;"]"))</f>
        <v>0</v>
      </c>
      <c r="Z1138" s="51" t="s">
        <v>5713</v>
      </c>
      <c r="AA1138" s="51" t="s">
        <v>2865</v>
      </c>
      <c r="AB1138" s="51"/>
      <c r="AC1138" s="51" t="str">
        <f>CONCATENATE(IMPORT[[#This Row],[1]]," ",IMPORT[[#This Row],[2]],IF(IMPORT[[#This Row],[3]]="","",CONCATENATE(" ",IMPORT[[#This Row],[3]])))</f>
        <v>Pensil E-01</v>
      </c>
      <c r="AD1138" s="52" t="str">
        <f>CONCATENATE("Import ",IMPORT[[#This Row],[Ket]])</f>
        <v>Import 2019</v>
      </c>
      <c r="AE1138" s="52">
        <v>1440</v>
      </c>
      <c r="AF1138" s="52" t="s">
        <v>5118</v>
      </c>
      <c r="AG1138" s="52" t="s">
        <v>5780</v>
      </c>
      <c r="AH1138" s="52">
        <f ca="1">IMPORT[[#This Row],[C]]</f>
        <v>0</v>
      </c>
      <c r="AI1138" s="126" t="str">
        <f>CONCATENATE(IMPORT[[#This Row],[6]]," ",IMPORT[[#This Row],[7]])</f>
        <v>1440 PCS</v>
      </c>
    </row>
    <row r="1139" spans="1:35">
      <c r="A1139" s="102">
        <v>1137</v>
      </c>
      <c r="B1139" s="31" t="str">
        <f ca="1">IF(IMPORT[[#This Row],[C]]&lt;1,"",ROW()-2)</f>
        <v/>
      </c>
      <c r="C1139" s="57" t="s">
        <v>3312</v>
      </c>
      <c r="D1139" s="31" t="s">
        <v>2994</v>
      </c>
      <c r="E1139" s="31">
        <v>240</v>
      </c>
      <c r="F1139" s="31">
        <f ca="1">IMPORT[TT]</f>
        <v>0</v>
      </c>
      <c r="G1139" s="31"/>
      <c r="H1139" s="34" t="s">
        <v>3738</v>
      </c>
      <c r="I1139" s="32">
        <v>0</v>
      </c>
      <c r="J1139" s="31"/>
      <c r="K1139" s="31" t="str">
        <f>IF(IMPORT[[#This Row],[b1]]="","",IMPORT[[#This Row],[b1]]-IMPORT[[#This Row],[a1]])</f>
        <v/>
      </c>
      <c r="L1139" s="32">
        <f ca="1">SUM(INDIRECT(IMPORT_VAR[TABLENAME]&amp;"[@a"&amp;$1:$1-1&amp;"]"),INDIRECT(IMPORT_VAR[TABLENAME]&amp;"[@c"&amp;$1:$1-1&amp;"]"))</f>
        <v>0</v>
      </c>
      <c r="M1139" s="31"/>
      <c r="N1139" s="31" t="str">
        <f>IF(IMPORT[[#This Row],[b2]]="","",IMPORT[[#This Row],[b2]]-IMPORT[[#This Row],[a2]])</f>
        <v/>
      </c>
      <c r="O1139" s="32">
        <f ca="1">SUM(INDIRECT(IMPORT_VAR[TABLENAME]&amp;"[@a"&amp;$1:$1-1&amp;"]"),INDIRECT(IMPORT_VAR[TABLENAME]&amp;"[@c"&amp;$1:$1-1&amp;"]"))</f>
        <v>0</v>
      </c>
      <c r="P1139" s="33"/>
      <c r="Q1139" s="33" t="str">
        <f>IF(IMPORT[[#This Row],[b3]]="","",IMPORT[[#This Row],[b3]]-IMPORT[[#This Row],[a3]])</f>
        <v/>
      </c>
      <c r="R1139" s="32">
        <f ca="1">SUM(INDIRECT(IMPORT_VAR[TABLENAME]&amp;"[@a"&amp;$1:$1-1&amp;"]"),INDIRECT(IMPORT_VAR[TABLENAME]&amp;"[@c"&amp;$1:$1-1&amp;"]"))</f>
        <v>0</v>
      </c>
      <c r="S1139" s="33"/>
      <c r="T1139" s="33" t="str">
        <f>IF(IMPORT[[#This Row],[b4]]="","",IMPORT[[#This Row],[b4]]-IMPORT[[#This Row],[a4]])</f>
        <v/>
      </c>
      <c r="U1139" s="32">
        <f ca="1">SUM(INDIRECT(IMPORT_VAR[TABLENAME]&amp;"[@a"&amp;$1:$1-1&amp;"]"),INDIRECT(IMPORT_VAR[TABLENAME]&amp;"[@c"&amp;$1:$1-1&amp;"]"))</f>
        <v>0</v>
      </c>
      <c r="V1139" s="33"/>
      <c r="W1139" s="31"/>
      <c r="X1139" s="56" t="str">
        <f>IF(IMPORT[[#This Row],[b5]]="","",IMPORT[[#This Row],[b5]]-IMPORT[[#This Row],[a5]])</f>
        <v/>
      </c>
      <c r="Y1139" s="49">
        <f ca="1">SUM(INDIRECT(IMPORT_VAR[TABLENAME]&amp;"[@a"&amp;$1:$1-1&amp;"]"),INDIRECT(IMPORT_VAR[TABLENAME]&amp;"[@c"&amp;$1:$1-1&amp;"]"))</f>
        <v>0</v>
      </c>
      <c r="Z1139" s="51" t="s">
        <v>5715</v>
      </c>
      <c r="AA1139" s="51" t="s">
        <v>3312</v>
      </c>
      <c r="AB1139" s="51"/>
      <c r="AC1139" s="51" t="str">
        <f>CONCATENATE(IMPORT[[#This Row],[1]]," ",IMPORT[[#This Row],[2]],IF(IMPORT[[#This Row],[3]]="","",CONCATENATE(" ",IMPORT[[#This Row],[3]])))</f>
        <v>NoteBook 28850-65</v>
      </c>
      <c r="AD1139" s="51" t="str">
        <f>CONCATENATE("Import ",IMPORT[[#This Row],[Ket]])</f>
        <v>Import C1 + C2</v>
      </c>
      <c r="AE1139" s="52">
        <v>240</v>
      </c>
      <c r="AF1139" s="52" t="s">
        <v>5118</v>
      </c>
      <c r="AG1139" s="52" t="s">
        <v>5780</v>
      </c>
      <c r="AH1139" s="52">
        <f ca="1">IMPORT[[#This Row],[C]]</f>
        <v>0</v>
      </c>
      <c r="AI1139" s="126" t="str">
        <f>CONCATENATE(IMPORT[[#This Row],[6]]," ",IMPORT[[#This Row],[7]])</f>
        <v>240 PCS</v>
      </c>
    </row>
    <row r="1140" spans="1:35">
      <c r="A1140" s="102">
        <v>1138</v>
      </c>
      <c r="B1140" s="31" t="str">
        <f ca="1">IF(IMPORT[[#This Row],[C]]&lt;1,"",ROW()-2)</f>
        <v/>
      </c>
      <c r="C1140" s="57" t="s">
        <v>3771</v>
      </c>
      <c r="D1140" s="31" t="s">
        <v>2763</v>
      </c>
      <c r="E1140" s="31">
        <v>360</v>
      </c>
      <c r="F1140" s="31">
        <f ca="1">IMPORT[TT]</f>
        <v>0</v>
      </c>
      <c r="G1140" s="31"/>
      <c r="H1140" s="34" t="s">
        <v>3743</v>
      </c>
      <c r="I1140" s="32">
        <v>0</v>
      </c>
      <c r="J1140" s="31"/>
      <c r="K1140" s="31" t="str">
        <f>IF(IMPORT[[#This Row],[b1]]="","",IMPORT[[#This Row],[b1]]-IMPORT[[#This Row],[a1]])</f>
        <v/>
      </c>
      <c r="L1140" s="32">
        <f ca="1">SUM(INDIRECT(IMPORT_VAR[TABLENAME]&amp;"[@a"&amp;$1:$1-1&amp;"]"),INDIRECT(IMPORT_VAR[TABLENAME]&amp;"[@c"&amp;$1:$1-1&amp;"]"))</f>
        <v>0</v>
      </c>
      <c r="M1140" s="31"/>
      <c r="N1140" s="31" t="str">
        <f>IF(IMPORT[[#This Row],[b2]]="","",IMPORT[[#This Row],[b2]]-IMPORT[[#This Row],[a2]])</f>
        <v/>
      </c>
      <c r="O1140" s="32">
        <f ca="1">SUM(INDIRECT(IMPORT_VAR[TABLENAME]&amp;"[@a"&amp;$1:$1-1&amp;"]"),INDIRECT(IMPORT_VAR[TABLENAME]&amp;"[@c"&amp;$1:$1-1&amp;"]"))</f>
        <v>0</v>
      </c>
      <c r="P1140" s="33"/>
      <c r="Q1140" s="33" t="str">
        <f>IF(IMPORT[[#This Row],[b3]]="","",IMPORT[[#This Row],[b3]]-IMPORT[[#This Row],[a3]])</f>
        <v/>
      </c>
      <c r="R1140" s="32">
        <f ca="1">SUM(INDIRECT(IMPORT_VAR[TABLENAME]&amp;"[@a"&amp;$1:$1-1&amp;"]"),INDIRECT(IMPORT_VAR[TABLENAME]&amp;"[@c"&amp;$1:$1-1&amp;"]"))</f>
        <v>0</v>
      </c>
      <c r="S1140" s="33"/>
      <c r="T1140" s="33" t="str">
        <f>IF(IMPORT[[#This Row],[b4]]="","",IMPORT[[#This Row],[b4]]-IMPORT[[#This Row],[a4]])</f>
        <v/>
      </c>
      <c r="U1140" s="32">
        <f ca="1">SUM(INDIRECT(IMPORT_VAR[TABLENAME]&amp;"[@a"&amp;$1:$1-1&amp;"]"),INDIRECT(IMPORT_VAR[TABLENAME]&amp;"[@c"&amp;$1:$1-1&amp;"]"))</f>
        <v>0</v>
      </c>
      <c r="V1140" s="33"/>
      <c r="W1140" s="31"/>
      <c r="X1140" s="56" t="str">
        <f>IF(IMPORT[[#This Row],[b5]]="","",IMPORT[[#This Row],[b5]]-IMPORT[[#This Row],[a5]])</f>
        <v/>
      </c>
      <c r="Y1140" s="49">
        <f ca="1">SUM(INDIRECT(IMPORT_VAR[TABLENAME]&amp;"[@a"&amp;$1:$1-1&amp;"]"),INDIRECT(IMPORT_VAR[TABLENAME]&amp;"[@c"&amp;$1:$1-1&amp;"]"))</f>
        <v>0</v>
      </c>
      <c r="Z1140" s="51" t="s">
        <v>2763</v>
      </c>
      <c r="AA1140" s="52" t="s">
        <v>5758</v>
      </c>
      <c r="AB1140" s="52" t="s">
        <v>5748</v>
      </c>
      <c r="AC1140" s="52" t="str">
        <f>CONCATENATE(IMPORT[[#This Row],[1]]," ",IMPORT[[#This Row],[2]],IF(IMPORT[[#This Row],[3]]="","",CONCATENATE(" ",IMPORT[[#This Row],[3]])))</f>
        <v>Pocket 1840-XL  (Besar)</v>
      </c>
      <c r="AD1140" s="52" t="str">
        <f>CONCATENATE("Import ",IMPORT[[#This Row],[Ket]])</f>
        <v>Import C6</v>
      </c>
      <c r="AE1140" s="52">
        <v>360</v>
      </c>
      <c r="AF1140" s="52" t="s">
        <v>5118</v>
      </c>
      <c r="AG1140" s="52" t="s">
        <v>5780</v>
      </c>
      <c r="AH1140" s="52">
        <f ca="1">IMPORT[[#This Row],[C]]</f>
        <v>0</v>
      </c>
      <c r="AI1140" s="126" t="str">
        <f>CONCATENATE(IMPORT[[#This Row],[6]]," ",IMPORT[[#This Row],[7]])</f>
        <v>360 PCS</v>
      </c>
    </row>
    <row r="1141" spans="1:35">
      <c r="A1141" s="102">
        <v>1139</v>
      </c>
      <c r="B1141" s="31" t="str">
        <f ca="1">IF(IMPORT[[#This Row],[C]]&lt;1,"",ROW()-2)</f>
        <v/>
      </c>
      <c r="C1141" s="57" t="s">
        <v>2871</v>
      </c>
      <c r="D1141" s="31" t="s">
        <v>2771</v>
      </c>
      <c r="E1141" s="31">
        <v>300</v>
      </c>
      <c r="F1141" s="31">
        <f ca="1">IMPORT[TT]</f>
        <v>0</v>
      </c>
      <c r="G1141" s="31"/>
      <c r="H1141" s="31">
        <v>2019</v>
      </c>
      <c r="I1141" s="32">
        <v>0</v>
      </c>
      <c r="J1141" s="31"/>
      <c r="K1141" s="31" t="str">
        <f>IF(IMPORT[[#This Row],[b1]]="","",IMPORT[[#This Row],[b1]]-IMPORT[[#This Row],[a1]])</f>
        <v/>
      </c>
      <c r="L1141" s="32">
        <f ca="1">SUM(INDIRECT(IMPORT_VAR[TABLENAME]&amp;"[@a"&amp;$1:$1-1&amp;"]"),INDIRECT(IMPORT_VAR[TABLENAME]&amp;"[@c"&amp;$1:$1-1&amp;"]"))</f>
        <v>0</v>
      </c>
      <c r="M1141" s="31"/>
      <c r="N1141" s="31" t="str">
        <f>IF(IMPORT[[#This Row],[b2]]="","",IMPORT[[#This Row],[b2]]-IMPORT[[#This Row],[a2]])</f>
        <v/>
      </c>
      <c r="O1141" s="32">
        <f ca="1">SUM(INDIRECT(IMPORT_VAR[TABLENAME]&amp;"[@a"&amp;$1:$1-1&amp;"]"),INDIRECT(IMPORT_VAR[TABLENAME]&amp;"[@c"&amp;$1:$1-1&amp;"]"))</f>
        <v>0</v>
      </c>
      <c r="P1141" s="33"/>
      <c r="Q1141" s="33" t="str">
        <f>IF(IMPORT[[#This Row],[b3]]="","",IMPORT[[#This Row],[b3]]-IMPORT[[#This Row],[a3]])</f>
        <v/>
      </c>
      <c r="R1141" s="32">
        <f ca="1">SUM(INDIRECT(IMPORT_VAR[TABLENAME]&amp;"[@a"&amp;$1:$1-1&amp;"]"),INDIRECT(IMPORT_VAR[TABLENAME]&amp;"[@c"&amp;$1:$1-1&amp;"]"))</f>
        <v>0</v>
      </c>
      <c r="S1141" s="33"/>
      <c r="T1141" s="33" t="str">
        <f>IF(IMPORT[[#This Row],[b4]]="","",IMPORT[[#This Row],[b4]]-IMPORT[[#This Row],[a4]])</f>
        <v/>
      </c>
      <c r="U1141" s="32">
        <f ca="1">SUM(INDIRECT(IMPORT_VAR[TABLENAME]&amp;"[@a"&amp;$1:$1-1&amp;"]"),INDIRECT(IMPORT_VAR[TABLENAME]&amp;"[@c"&amp;$1:$1-1&amp;"]"))</f>
        <v>0</v>
      </c>
      <c r="V1141" s="33"/>
      <c r="W1141" s="31"/>
      <c r="X1141" s="56" t="str">
        <f>IF(IMPORT[[#This Row],[b5]]="","",IMPORT[[#This Row],[b5]]-IMPORT[[#This Row],[a5]])</f>
        <v/>
      </c>
      <c r="Y1141" s="49">
        <f ca="1">SUM(INDIRECT(IMPORT_VAR[TABLENAME]&amp;"[@a"&amp;$1:$1-1&amp;"]"),INDIRECT(IMPORT_VAR[TABLENAME]&amp;"[@c"&amp;$1:$1-1&amp;"]"))</f>
        <v>0</v>
      </c>
      <c r="Z1141" s="51" t="s">
        <v>5699</v>
      </c>
      <c r="AA1141" s="51" t="s">
        <v>2871</v>
      </c>
      <c r="AB1141" s="51"/>
      <c r="AC1141" s="51" t="str">
        <f>CONCATENATE(IMPORT[[#This Row],[1]]," ",IMPORT[[#This Row],[2]],IF(IMPORT[[#This Row],[3]]="","",CONCATENATE(" ",IMPORT[[#This Row],[3]])))</f>
        <v>Garisan GB-40</v>
      </c>
      <c r="AD1141" s="51" t="str">
        <f>CONCATENATE("Import ",IMPORT[[#This Row],[Ket]])</f>
        <v>Import 2019</v>
      </c>
      <c r="AE1141" s="52">
        <v>300</v>
      </c>
      <c r="AF1141" s="52" t="s">
        <v>5118</v>
      </c>
      <c r="AG1141" s="52" t="s">
        <v>5780</v>
      </c>
      <c r="AH1141" s="52">
        <f ca="1">IMPORT[[#This Row],[C]]</f>
        <v>0</v>
      </c>
      <c r="AI1141" s="126" t="str">
        <f>CONCATENATE(IMPORT[[#This Row],[6]]," ",IMPORT[[#This Row],[7]])</f>
        <v>300 PCS</v>
      </c>
    </row>
    <row r="1142" spans="1:35">
      <c r="A1142" s="102">
        <v>1140</v>
      </c>
      <c r="B1142" s="36" t="str">
        <f ca="1">IF(IMPORT[[#This Row],[C]]&lt;1,"",ROW()-2)</f>
        <v/>
      </c>
      <c r="C1142" s="113" t="s">
        <v>3302</v>
      </c>
      <c r="D1142" s="36" t="s">
        <v>2866</v>
      </c>
      <c r="E1142" s="36">
        <v>1152</v>
      </c>
      <c r="F1142" s="36">
        <f ca="1">IMPORT[TT]</f>
        <v>0</v>
      </c>
      <c r="G1142" s="36"/>
      <c r="H1142" s="34" t="s">
        <v>3738</v>
      </c>
      <c r="I1142" s="37">
        <v>0</v>
      </c>
      <c r="J1142" s="36"/>
      <c r="K1142" s="36" t="str">
        <f>IF(IMPORT[[#This Row],[b1]]="","",IMPORT[[#This Row],[b1]]-IMPORT[[#This Row],[a1]])</f>
        <v/>
      </c>
      <c r="L1142" s="37">
        <f ca="1">SUM(INDIRECT(IMPORT_VAR[TABLENAME]&amp;"[@a"&amp;$1:$1-1&amp;"]"),INDIRECT(IMPORT_VAR[TABLENAME]&amp;"[@c"&amp;$1:$1-1&amp;"]"))</f>
        <v>0</v>
      </c>
      <c r="M1142" s="36"/>
      <c r="N1142" s="36" t="str">
        <f>IF(IMPORT[[#This Row],[b2]]="","",IMPORT[[#This Row],[b2]]-IMPORT[[#This Row],[a2]])</f>
        <v/>
      </c>
      <c r="O1142" s="37">
        <f ca="1">SUM(INDIRECT(IMPORT_VAR[TABLENAME]&amp;"[@a"&amp;$1:$1-1&amp;"]"),INDIRECT(IMPORT_VAR[TABLENAME]&amp;"[@c"&amp;$1:$1-1&amp;"]"))</f>
        <v>0</v>
      </c>
      <c r="P1142" s="38"/>
      <c r="Q1142" s="38" t="str">
        <f>IF(IMPORT[[#This Row],[b3]]="","",IMPORT[[#This Row],[b3]]-IMPORT[[#This Row],[a3]])</f>
        <v/>
      </c>
      <c r="R1142" s="37">
        <f ca="1">SUM(INDIRECT(IMPORT_VAR[TABLENAME]&amp;"[@a"&amp;$1:$1-1&amp;"]"),INDIRECT(IMPORT_VAR[TABLENAME]&amp;"[@c"&amp;$1:$1-1&amp;"]"))</f>
        <v>0</v>
      </c>
      <c r="S1142" s="38"/>
      <c r="T1142" s="38" t="str">
        <f>IF(IMPORT[[#This Row],[b4]]="","",IMPORT[[#This Row],[b4]]-IMPORT[[#This Row],[a4]])</f>
        <v/>
      </c>
      <c r="U1142" s="37">
        <f ca="1">SUM(INDIRECT(IMPORT_VAR[TABLENAME]&amp;"[@a"&amp;$1:$1-1&amp;"]"),INDIRECT(IMPORT_VAR[TABLENAME]&amp;"[@c"&amp;$1:$1-1&amp;"]"))</f>
        <v>0</v>
      </c>
      <c r="V1142" s="38"/>
      <c r="W1142" s="36"/>
      <c r="X1142" s="96" t="str">
        <f>IF(IMPORT[[#This Row],[b5]]="","",IMPORT[[#This Row],[b5]]-IMPORT[[#This Row],[a5]])</f>
        <v/>
      </c>
      <c r="Y1142" s="49">
        <f ca="1">SUM(INDIRECT(IMPORT_VAR[TABLENAME]&amp;"[@a"&amp;$1:$1-1&amp;"]"),INDIRECT(IMPORT_VAR[TABLENAME]&amp;"[@c"&amp;$1:$1-1&amp;"]"))</f>
        <v>0</v>
      </c>
      <c r="Z1142" s="51" t="s">
        <v>5713</v>
      </c>
      <c r="AA1142" s="51" t="s">
        <v>3302</v>
      </c>
      <c r="AB1142" s="51"/>
      <c r="AC1142" s="51" t="str">
        <f>CONCATENATE(IMPORT[[#This Row],[1]]," ",IMPORT[[#This Row],[2]],IF(IMPORT[[#This Row],[3]]="","",CONCATENATE(" ",IMPORT[[#This Row],[3]])))</f>
        <v>Pensil 907</v>
      </c>
      <c r="AD1142" s="51" t="str">
        <f>CONCATENATE("Import ",IMPORT[[#This Row],[Ket]])</f>
        <v>Import C1 + C2</v>
      </c>
      <c r="AE1142" s="52">
        <v>1152</v>
      </c>
      <c r="AF1142" s="52" t="s">
        <v>5118</v>
      </c>
      <c r="AG1142" s="52" t="s">
        <v>5780</v>
      </c>
      <c r="AH1142" s="52">
        <f ca="1">IMPORT[[#This Row],[C]]</f>
        <v>0</v>
      </c>
      <c r="AI1142" s="126" t="str">
        <f>CONCATENATE(IMPORT[[#This Row],[6]]," ",IMPORT[[#This Row],[7]])</f>
        <v>1152 PCS</v>
      </c>
    </row>
    <row r="1143" spans="1:35">
      <c r="A1143" s="102">
        <v>1141</v>
      </c>
      <c r="B1143" s="31" t="str">
        <f ca="1">IF(IMPORT[[#This Row],[C]]&lt;1,"",ROW()-2)</f>
        <v/>
      </c>
      <c r="C1143" s="57" t="s">
        <v>3252</v>
      </c>
      <c r="D1143" s="31" t="s">
        <v>2982</v>
      </c>
      <c r="E1143" s="31">
        <v>240</v>
      </c>
      <c r="F1143" s="31">
        <f ca="1">IMPORT[TT]</f>
        <v>0</v>
      </c>
      <c r="G1143" s="31"/>
      <c r="H1143" s="34" t="s">
        <v>3743</v>
      </c>
      <c r="I1143" s="32">
        <v>0</v>
      </c>
      <c r="J1143" s="31"/>
      <c r="K1143" s="31" t="str">
        <f>IF(IMPORT[[#This Row],[b1]]="","",IMPORT[[#This Row],[b1]]-IMPORT[[#This Row],[a1]])</f>
        <v/>
      </c>
      <c r="L1143" s="32">
        <f ca="1">SUM(INDIRECT(IMPORT_VAR[TABLENAME]&amp;"[@a"&amp;$1:$1-1&amp;"]"),INDIRECT(IMPORT_VAR[TABLENAME]&amp;"[@c"&amp;$1:$1-1&amp;"]"))</f>
        <v>0</v>
      </c>
      <c r="M1143" s="31"/>
      <c r="N1143" s="31" t="str">
        <f>IF(IMPORT[[#This Row],[b2]]="","",IMPORT[[#This Row],[b2]]-IMPORT[[#This Row],[a2]])</f>
        <v/>
      </c>
      <c r="O1143" s="32">
        <f ca="1">SUM(INDIRECT(IMPORT_VAR[TABLENAME]&amp;"[@a"&amp;$1:$1-1&amp;"]"),INDIRECT(IMPORT_VAR[TABLENAME]&amp;"[@c"&amp;$1:$1-1&amp;"]"))</f>
        <v>0</v>
      </c>
      <c r="P1143" s="33"/>
      <c r="Q1143" s="33" t="str">
        <f>IF(IMPORT[[#This Row],[b3]]="","",IMPORT[[#This Row],[b3]]-IMPORT[[#This Row],[a3]])</f>
        <v/>
      </c>
      <c r="R1143" s="32">
        <f ca="1">SUM(INDIRECT(IMPORT_VAR[TABLENAME]&amp;"[@a"&amp;$1:$1-1&amp;"]"),INDIRECT(IMPORT_VAR[TABLENAME]&amp;"[@c"&amp;$1:$1-1&amp;"]"))</f>
        <v>0</v>
      </c>
      <c r="S1143" s="33"/>
      <c r="T1143" s="33" t="str">
        <f>IF(IMPORT[[#This Row],[b4]]="","",IMPORT[[#This Row],[b4]]-IMPORT[[#This Row],[a4]])</f>
        <v/>
      </c>
      <c r="U1143" s="32">
        <f ca="1">SUM(INDIRECT(IMPORT_VAR[TABLENAME]&amp;"[@a"&amp;$1:$1-1&amp;"]"),INDIRECT(IMPORT_VAR[TABLENAME]&amp;"[@c"&amp;$1:$1-1&amp;"]"))</f>
        <v>0</v>
      </c>
      <c r="V1143" s="33"/>
      <c r="W1143" s="31"/>
      <c r="X1143" s="56" t="str">
        <f>IF(IMPORT[[#This Row],[b5]]="","",IMPORT[[#This Row],[b5]]-IMPORT[[#This Row],[a5]])</f>
        <v/>
      </c>
      <c r="Y1143" s="49">
        <f ca="1">SUM(INDIRECT(IMPORT_VAR[TABLENAME]&amp;"[@a"&amp;$1:$1-1&amp;"]"),INDIRECT(IMPORT_VAR[TABLENAME]&amp;"[@c"&amp;$1:$1-1&amp;"]"))</f>
        <v>0</v>
      </c>
      <c r="Z1143" s="51" t="s">
        <v>2982</v>
      </c>
      <c r="AA1143" s="51" t="s">
        <v>3252</v>
      </c>
      <c r="AB1143" s="51"/>
      <c r="AC1143" s="51" t="str">
        <f>CONCATENATE(IMPORT[[#This Row],[1]]," ",IMPORT[[#This Row],[2]],IF(IMPORT[[#This Row],[3]]="","",CONCATENATE(" ",IMPORT[[#This Row],[3]])))</f>
        <v>Magnet 007</v>
      </c>
      <c r="AD1143" s="51" t="str">
        <f>CONCATENATE("Import ",IMPORT[[#This Row],[Ket]])</f>
        <v>Import C6</v>
      </c>
      <c r="AE1143" s="52">
        <v>240</v>
      </c>
      <c r="AF1143" s="52" t="s">
        <v>5118</v>
      </c>
      <c r="AG1143" s="52" t="s">
        <v>5780</v>
      </c>
      <c r="AH1143" s="52">
        <f ca="1">IMPORT[[#This Row],[C]]</f>
        <v>0</v>
      </c>
      <c r="AI1143" s="126" t="str">
        <f>CONCATENATE(IMPORT[[#This Row],[6]]," ",IMPORT[[#This Row],[7]])</f>
        <v>240 PCS</v>
      </c>
    </row>
    <row r="1144" spans="1:35">
      <c r="A1144" s="102">
        <v>1142</v>
      </c>
      <c r="B1144" s="39" t="str">
        <f ca="1">IF(IMPORT[[#This Row],[C]]&lt;1,"",ROW()-2)</f>
        <v/>
      </c>
      <c r="C1144" s="57" t="s">
        <v>3892</v>
      </c>
      <c r="D1144" s="31" t="s">
        <v>3286</v>
      </c>
      <c r="E1144" s="31">
        <v>2304</v>
      </c>
      <c r="F1144" s="39">
        <f ca="1">IMPORT[TT]</f>
        <v>0</v>
      </c>
      <c r="G1144" s="31"/>
      <c r="H1144" s="31" t="s">
        <v>3928</v>
      </c>
      <c r="I1144" s="40">
        <v>0</v>
      </c>
      <c r="J1144" s="31"/>
      <c r="K1144" s="39" t="str">
        <f>IF(IMPORT[[#This Row],[b1]]="","",IMPORT[[#This Row],[b1]]-IMPORT[[#This Row],[a1]])</f>
        <v/>
      </c>
      <c r="L1144" s="40">
        <f ca="1">SUM(INDIRECT(IMPORT_VAR[TABLENAME]&amp;"[@a"&amp;$1:$1-1&amp;"]"),INDIRECT(IMPORT_VAR[TABLENAME]&amp;"[@c"&amp;$1:$1-1&amp;"]"))</f>
        <v>0</v>
      </c>
      <c r="M1144" s="31"/>
      <c r="N1144" s="39" t="str">
        <f>IF(IMPORT[[#This Row],[b2]]="","",IMPORT[[#This Row],[b2]]-IMPORT[[#This Row],[a2]])</f>
        <v/>
      </c>
      <c r="O1144" s="40">
        <f ca="1">SUM(INDIRECT(IMPORT_VAR[TABLENAME]&amp;"[@a"&amp;$1:$1-1&amp;"]"),INDIRECT(IMPORT_VAR[TABLENAME]&amp;"[@c"&amp;$1:$1-1&amp;"]"))</f>
        <v>0</v>
      </c>
      <c r="P1144" s="33"/>
      <c r="Q1144" s="41" t="str">
        <f>IF(IMPORT[[#This Row],[b3]]="","",IMPORT[[#This Row],[b3]]-IMPORT[[#This Row],[a3]])</f>
        <v/>
      </c>
      <c r="R1144" s="40">
        <f ca="1">SUM(INDIRECT(IMPORT_VAR[TABLENAME]&amp;"[@a"&amp;$1:$1-1&amp;"]"),INDIRECT(IMPORT_VAR[TABLENAME]&amp;"[@c"&amp;$1:$1-1&amp;"]"))</f>
        <v>0</v>
      </c>
      <c r="S1144" s="33"/>
      <c r="T1144" s="41" t="str">
        <f>IF(IMPORT[[#This Row],[b4]]="","",IMPORT[[#This Row],[b4]]-IMPORT[[#This Row],[a4]])</f>
        <v/>
      </c>
      <c r="U1144" s="40">
        <f ca="1">SUM(INDIRECT(IMPORT_VAR[TABLENAME]&amp;"[@a"&amp;$1:$1-1&amp;"]"),INDIRECT(IMPORT_VAR[TABLENAME]&amp;"[@c"&amp;$1:$1-1&amp;"]"))</f>
        <v>0</v>
      </c>
      <c r="V1144" s="41"/>
      <c r="W1144" s="31"/>
      <c r="X1144" s="54" t="str">
        <f>IF(IMPORT[[#This Row],[b5]]="","",IMPORT[[#This Row],[b5]]-IMPORT[[#This Row],[a5]])</f>
        <v/>
      </c>
      <c r="Y1144" s="50">
        <f ca="1">SUM(INDIRECT(IMPORT_VAR[TABLENAME]&amp;"[@a"&amp;$1:$1-1&amp;"]"),INDIRECT(IMPORT_VAR[TABLENAME]&amp;"[@c"&amp;$1:$1-1&amp;"]"))</f>
        <v>0</v>
      </c>
      <c r="Z1144" s="51" t="s">
        <v>3286</v>
      </c>
      <c r="AA1144" s="51" t="s">
        <v>3891</v>
      </c>
      <c r="AB1144" s="51" t="s">
        <v>5670</v>
      </c>
      <c r="AC1144" s="51" t="str">
        <f>CONCATENATE(IMPORT[[#This Row],[1]]," ",IMPORT[[#This Row],[2]],IF(IMPORT[[#This Row],[3]]="","",CONCATENATE(" ",IMPORT[[#This Row],[3]])))</f>
        <v>Gel Pen HY1020 Biru</v>
      </c>
      <c r="AD1144" s="51" t="str">
        <f>CONCATENATE("Import ",IMPORT[[#This Row],[Ket]])</f>
        <v>Import D1</v>
      </c>
      <c r="AE1144" s="52">
        <v>2304</v>
      </c>
      <c r="AF1144" s="52" t="s">
        <v>5118</v>
      </c>
      <c r="AG1144" s="52" t="s">
        <v>5780</v>
      </c>
      <c r="AH1144" s="52">
        <f ca="1">IMPORT[[#This Row],[C]]</f>
        <v>0</v>
      </c>
      <c r="AI1144" s="126" t="str">
        <f>CONCATENATE(IMPORT[[#This Row],[6]]," ",IMPORT[[#This Row],[7]])</f>
        <v>2304 PCS</v>
      </c>
    </row>
    <row r="1145" spans="1:35">
      <c r="A1145" s="102">
        <v>1143</v>
      </c>
      <c r="B1145" s="31" t="str">
        <f ca="1">IF(IMPORT[[#This Row],[C]]&lt;1,"",ROW()-2)</f>
        <v/>
      </c>
      <c r="C1145" s="57" t="s">
        <v>3007</v>
      </c>
      <c r="D1145" s="31" t="s">
        <v>2763</v>
      </c>
      <c r="E1145" s="31">
        <v>240</v>
      </c>
      <c r="F1145" s="31">
        <f ca="1">IMPORT[TT]</f>
        <v>0</v>
      </c>
      <c r="G1145" s="31"/>
      <c r="H1145" s="31">
        <v>2020</v>
      </c>
      <c r="I1145" s="32">
        <v>0</v>
      </c>
      <c r="J1145" s="31"/>
      <c r="K1145" s="31" t="str">
        <f>IF(IMPORT[[#This Row],[b1]]="","",IMPORT[[#This Row],[b1]]-IMPORT[[#This Row],[a1]])</f>
        <v/>
      </c>
      <c r="L1145" s="32">
        <f ca="1">SUM(INDIRECT(IMPORT_VAR[TABLENAME]&amp;"[@a"&amp;$1:$1-1&amp;"]"),INDIRECT(IMPORT_VAR[TABLENAME]&amp;"[@c"&amp;$1:$1-1&amp;"]"))</f>
        <v>0</v>
      </c>
      <c r="M1145" s="31"/>
      <c r="N1145" s="31" t="str">
        <f>IF(IMPORT[[#This Row],[b2]]="","",IMPORT[[#This Row],[b2]]-IMPORT[[#This Row],[a2]])</f>
        <v/>
      </c>
      <c r="O1145" s="32">
        <f ca="1">SUM(INDIRECT(IMPORT_VAR[TABLENAME]&amp;"[@a"&amp;$1:$1-1&amp;"]"),INDIRECT(IMPORT_VAR[TABLENAME]&amp;"[@c"&amp;$1:$1-1&amp;"]"))</f>
        <v>0</v>
      </c>
      <c r="P1145" s="33"/>
      <c r="Q1145" s="33" t="str">
        <f>IF(IMPORT[[#This Row],[b3]]="","",IMPORT[[#This Row],[b3]]-IMPORT[[#This Row],[a3]])</f>
        <v/>
      </c>
      <c r="R1145" s="32">
        <f ca="1">SUM(INDIRECT(IMPORT_VAR[TABLENAME]&amp;"[@a"&amp;$1:$1-1&amp;"]"),INDIRECT(IMPORT_VAR[TABLENAME]&amp;"[@c"&amp;$1:$1-1&amp;"]"))</f>
        <v>0</v>
      </c>
      <c r="S1145" s="33"/>
      <c r="T1145" s="33" t="str">
        <f>IF(IMPORT[[#This Row],[b4]]="","",IMPORT[[#This Row],[b4]]-IMPORT[[#This Row],[a4]])</f>
        <v/>
      </c>
      <c r="U1145" s="32">
        <f ca="1">SUM(INDIRECT(IMPORT_VAR[TABLENAME]&amp;"[@a"&amp;$1:$1-1&amp;"]"),INDIRECT(IMPORT_VAR[TABLENAME]&amp;"[@c"&amp;$1:$1-1&amp;"]"))</f>
        <v>0</v>
      </c>
      <c r="V1145" s="33"/>
      <c r="W1145" s="31"/>
      <c r="X1145" s="56" t="str">
        <f>IF(IMPORT[[#This Row],[b5]]="","",IMPORT[[#This Row],[b5]]-IMPORT[[#This Row],[a5]])</f>
        <v/>
      </c>
      <c r="Y1145" s="49">
        <f ca="1">SUM(INDIRECT(IMPORT_VAR[TABLENAME]&amp;"[@a"&amp;$1:$1-1&amp;"]"),INDIRECT(IMPORT_VAR[TABLENAME]&amp;"[@c"&amp;$1:$1-1&amp;"]"))</f>
        <v>0</v>
      </c>
      <c r="Z1145" s="51" t="s">
        <v>2763</v>
      </c>
      <c r="AA1145" s="52" t="s">
        <v>3007</v>
      </c>
      <c r="AB1145" s="51"/>
      <c r="AC1145" s="51" t="str">
        <f>CONCATENATE(IMPORT[[#This Row],[1]]," ",IMPORT[[#This Row],[2]],IF(IMPORT[[#This Row],[3]]="","",CONCATENATE(" ",IMPORT[[#This Row],[3]])))</f>
        <v>Pocket 35x40</v>
      </c>
      <c r="AD1145" s="51" t="str">
        <f>CONCATENATE("Import ",IMPORT[[#This Row],[Ket]])</f>
        <v>Import 2020</v>
      </c>
      <c r="AE1145" s="52">
        <v>240</v>
      </c>
      <c r="AF1145" s="52" t="s">
        <v>5118</v>
      </c>
      <c r="AG1145" s="52" t="s">
        <v>5780</v>
      </c>
      <c r="AH1145" s="52">
        <f ca="1">IMPORT[[#This Row],[C]]</f>
        <v>0</v>
      </c>
      <c r="AI1145" s="126" t="str">
        <f>CONCATENATE(IMPORT[[#This Row],[6]]," ",IMPORT[[#This Row],[7]])</f>
        <v>240 PCS</v>
      </c>
    </row>
    <row r="1146" spans="1:35">
      <c r="A1146" s="102">
        <v>1144</v>
      </c>
      <c r="B1146" s="31" t="str">
        <f ca="1">IF(IMPORT[[#This Row],[C]]&lt;1,"",ROW()-2)</f>
        <v/>
      </c>
      <c r="C1146" s="57" t="s">
        <v>3334</v>
      </c>
      <c r="D1146" s="31" t="s">
        <v>2998</v>
      </c>
      <c r="E1146" s="31">
        <v>192</v>
      </c>
      <c r="F1146" s="31">
        <f ca="1">IMPORT[TT]</f>
        <v>0</v>
      </c>
      <c r="G1146" s="31"/>
      <c r="H1146" s="34" t="s">
        <v>3299</v>
      </c>
      <c r="I1146" s="32">
        <v>0</v>
      </c>
      <c r="J1146" s="31"/>
      <c r="K1146" s="31" t="str">
        <f>IF(IMPORT[[#This Row],[b1]]="","",IMPORT[[#This Row],[b1]]-IMPORT[[#This Row],[a1]])</f>
        <v/>
      </c>
      <c r="L1146" s="32">
        <f ca="1">SUM(INDIRECT(IMPORT_VAR[TABLENAME]&amp;"[@a"&amp;$1:$1-1&amp;"]"),INDIRECT(IMPORT_VAR[TABLENAME]&amp;"[@c"&amp;$1:$1-1&amp;"]"))</f>
        <v>0</v>
      </c>
      <c r="M1146" s="31"/>
      <c r="N1146" s="31" t="str">
        <f>IF(IMPORT[[#This Row],[b2]]="","",IMPORT[[#This Row],[b2]]-IMPORT[[#This Row],[a2]])</f>
        <v/>
      </c>
      <c r="O1146" s="32">
        <f ca="1">SUM(INDIRECT(IMPORT_VAR[TABLENAME]&amp;"[@a"&amp;$1:$1-1&amp;"]"),INDIRECT(IMPORT_VAR[TABLENAME]&amp;"[@c"&amp;$1:$1-1&amp;"]"))</f>
        <v>0</v>
      </c>
      <c r="P1146" s="33"/>
      <c r="Q1146" s="33" t="str">
        <f>IF(IMPORT[[#This Row],[b3]]="","",IMPORT[[#This Row],[b3]]-IMPORT[[#This Row],[a3]])</f>
        <v/>
      </c>
      <c r="R1146" s="32">
        <f ca="1">SUM(INDIRECT(IMPORT_VAR[TABLENAME]&amp;"[@a"&amp;$1:$1-1&amp;"]"),INDIRECT(IMPORT_VAR[TABLENAME]&amp;"[@c"&amp;$1:$1-1&amp;"]"))</f>
        <v>0</v>
      </c>
      <c r="S1146" s="33"/>
      <c r="T1146" s="33" t="str">
        <f>IF(IMPORT[[#This Row],[b4]]="","",IMPORT[[#This Row],[b4]]-IMPORT[[#This Row],[a4]])</f>
        <v/>
      </c>
      <c r="U1146" s="32">
        <f ca="1">SUM(INDIRECT(IMPORT_VAR[TABLENAME]&amp;"[@a"&amp;$1:$1-1&amp;"]"),INDIRECT(IMPORT_VAR[TABLENAME]&amp;"[@c"&amp;$1:$1-1&amp;"]"))</f>
        <v>0</v>
      </c>
      <c r="V1146" s="33"/>
      <c r="W1146" s="31"/>
      <c r="X1146" s="56" t="str">
        <f>IF(IMPORT[[#This Row],[b5]]="","",IMPORT[[#This Row],[b5]]-IMPORT[[#This Row],[a5]])</f>
        <v/>
      </c>
      <c r="Y1146" s="49">
        <f ca="1">SUM(INDIRECT(IMPORT_VAR[TABLENAME]&amp;"[@a"&amp;$1:$1-1&amp;"]"),INDIRECT(IMPORT_VAR[TABLENAME]&amp;"[@c"&amp;$1:$1-1&amp;"]"))</f>
        <v>0</v>
      </c>
      <c r="Z1146" s="51" t="s">
        <v>5707</v>
      </c>
      <c r="AA1146" s="51" t="s">
        <v>3334</v>
      </c>
      <c r="AB1146" s="51"/>
      <c r="AC1146" s="51" t="str">
        <f>CONCATENATE(IMPORT[[#This Row],[1]]," ",IMPORT[[#This Row],[2]],IF(IMPORT[[#This Row],[3]]="","",CONCATENATE(" ",IMPORT[[#This Row],[3]])))</f>
        <v>Pensil Case 17--01A</v>
      </c>
      <c r="AD1146" s="51" t="str">
        <f>CONCATENATE("Import ",IMPORT[[#This Row],[Ket]])</f>
        <v>Import C3</v>
      </c>
      <c r="AE1146" s="52">
        <v>192</v>
      </c>
      <c r="AF1146" s="52" t="s">
        <v>5118</v>
      </c>
      <c r="AG1146" s="52" t="s">
        <v>5780</v>
      </c>
      <c r="AH1146" s="52">
        <f ca="1">IMPORT[[#This Row],[C]]</f>
        <v>0</v>
      </c>
      <c r="AI1146" s="126" t="str">
        <f>CONCATENATE(IMPORT[[#This Row],[6]]," ",IMPORT[[#This Row],[7]])</f>
        <v>192 PCS</v>
      </c>
    </row>
    <row r="1147" spans="1:35">
      <c r="A1147" s="102">
        <v>1145</v>
      </c>
      <c r="B1147" s="31" t="str">
        <f ca="1">IF(IMPORT[[#This Row],[C]]&lt;1,"",ROW()-2)</f>
        <v/>
      </c>
      <c r="C1147" s="57" t="s">
        <v>3293</v>
      </c>
      <c r="D1147" s="31" t="s">
        <v>3336</v>
      </c>
      <c r="E1147" s="31">
        <v>48</v>
      </c>
      <c r="F1147" s="31">
        <f ca="1">IMPORT[TT]</f>
        <v>0</v>
      </c>
      <c r="G1147" s="31"/>
      <c r="H1147" s="34" t="s">
        <v>3299</v>
      </c>
      <c r="I1147" s="32">
        <v>0</v>
      </c>
      <c r="J1147" s="31"/>
      <c r="K1147" s="31" t="str">
        <f>IF(IMPORT[[#This Row],[b1]]="","",IMPORT[[#This Row],[b1]]-IMPORT[[#This Row],[a1]])</f>
        <v/>
      </c>
      <c r="L1147" s="32">
        <f ca="1">SUM(INDIRECT(IMPORT_VAR[TABLENAME]&amp;"[@a"&amp;$1:$1-1&amp;"]"),INDIRECT(IMPORT_VAR[TABLENAME]&amp;"[@c"&amp;$1:$1-1&amp;"]"))</f>
        <v>0</v>
      </c>
      <c r="M1147" s="31"/>
      <c r="N1147" s="31" t="str">
        <f>IF(IMPORT[[#This Row],[b2]]="","",IMPORT[[#This Row],[b2]]-IMPORT[[#This Row],[a2]])</f>
        <v/>
      </c>
      <c r="O1147" s="32">
        <f ca="1">SUM(INDIRECT(IMPORT_VAR[TABLENAME]&amp;"[@a"&amp;$1:$1-1&amp;"]"),INDIRECT(IMPORT_VAR[TABLENAME]&amp;"[@c"&amp;$1:$1-1&amp;"]"))</f>
        <v>0</v>
      </c>
      <c r="P1147" s="33"/>
      <c r="Q1147" s="33" t="str">
        <f>IF(IMPORT[[#This Row],[b3]]="","",IMPORT[[#This Row],[b3]]-IMPORT[[#This Row],[a3]])</f>
        <v/>
      </c>
      <c r="R1147" s="32">
        <f ca="1">SUM(INDIRECT(IMPORT_VAR[TABLENAME]&amp;"[@a"&amp;$1:$1-1&amp;"]"),INDIRECT(IMPORT_VAR[TABLENAME]&amp;"[@c"&amp;$1:$1-1&amp;"]"))</f>
        <v>0</v>
      </c>
      <c r="S1147" s="33"/>
      <c r="T1147" s="33" t="str">
        <f>IF(IMPORT[[#This Row],[b4]]="","",IMPORT[[#This Row],[b4]]-IMPORT[[#This Row],[a4]])</f>
        <v/>
      </c>
      <c r="U1147" s="32">
        <f ca="1">SUM(INDIRECT(IMPORT_VAR[TABLENAME]&amp;"[@a"&amp;$1:$1-1&amp;"]"),INDIRECT(IMPORT_VAR[TABLENAME]&amp;"[@c"&amp;$1:$1-1&amp;"]"))</f>
        <v>0</v>
      </c>
      <c r="V1147" s="33"/>
      <c r="W1147" s="31"/>
      <c r="X1147" s="56" t="str">
        <f>IF(IMPORT[[#This Row],[b5]]="","",IMPORT[[#This Row],[b5]]-IMPORT[[#This Row],[a5]])</f>
        <v/>
      </c>
      <c r="Y1147" s="49">
        <f ca="1">SUM(INDIRECT(IMPORT_VAR[TABLENAME]&amp;"[@a"&amp;$1:$1-1&amp;"]"),INDIRECT(IMPORT_VAR[TABLENAME]&amp;"[@c"&amp;$1:$1-1&amp;"]"))</f>
        <v>0</v>
      </c>
      <c r="Z1147" s="51" t="s">
        <v>4190</v>
      </c>
      <c r="AA1147" s="51" t="s">
        <v>3293</v>
      </c>
      <c r="AB1147" s="51" t="s">
        <v>5691</v>
      </c>
      <c r="AC1147" s="51" t="str">
        <f>CONCATENATE(IMPORT[[#This Row],[1]]," ",IMPORT[[#This Row],[2]],IF(IMPORT[[#This Row],[3]]="","",CONCATENATE(" ",IMPORT[[#This Row],[3]])))</f>
        <v>Staples 13/8 Joss (Isi)</v>
      </c>
      <c r="AD1147" s="51" t="str">
        <f>CONCATENATE("Import ",IMPORT[[#This Row],[Ket]])</f>
        <v>Import C3</v>
      </c>
      <c r="AE1147" s="52">
        <v>48</v>
      </c>
      <c r="AF1147" s="52" t="s">
        <v>5118</v>
      </c>
      <c r="AG1147" s="52" t="s">
        <v>5780</v>
      </c>
      <c r="AH1147" s="52">
        <f ca="1">IMPORT[[#This Row],[C]]</f>
        <v>0</v>
      </c>
      <c r="AI1147" s="126" t="str">
        <f>CONCATENATE(IMPORT[[#This Row],[6]]," ",IMPORT[[#This Row],[7]])</f>
        <v>48 PCS</v>
      </c>
    </row>
    <row r="1148" spans="1:35">
      <c r="A1148" s="102">
        <v>1146</v>
      </c>
      <c r="B1148" s="39" t="str">
        <f ca="1">IF(IMPORT[[#This Row],[C]]&lt;1,"",ROW()-2)</f>
        <v/>
      </c>
      <c r="C1148" s="57" t="s">
        <v>3893</v>
      </c>
      <c r="D1148" s="31" t="s">
        <v>3243</v>
      </c>
      <c r="E1148" s="31">
        <v>576</v>
      </c>
      <c r="F1148" s="39">
        <f ca="1">IMPORT[TT]</f>
        <v>0</v>
      </c>
      <c r="G1148" s="31"/>
      <c r="H1148" s="31" t="s">
        <v>3928</v>
      </c>
      <c r="I1148" s="40">
        <v>0</v>
      </c>
      <c r="J1148" s="31"/>
      <c r="K1148" s="39" t="str">
        <f>IF(IMPORT[[#This Row],[b1]]="","",IMPORT[[#This Row],[b1]]-IMPORT[[#This Row],[a1]])</f>
        <v/>
      </c>
      <c r="L1148" s="40">
        <f ca="1">SUM(INDIRECT(IMPORT_VAR[TABLENAME]&amp;"[@a"&amp;$1:$1-1&amp;"]"),INDIRECT(IMPORT_VAR[TABLENAME]&amp;"[@c"&amp;$1:$1-1&amp;"]"))</f>
        <v>0</v>
      </c>
      <c r="M1148" s="31"/>
      <c r="N1148" s="39" t="str">
        <f>IF(IMPORT[[#This Row],[b2]]="","",IMPORT[[#This Row],[b2]]-IMPORT[[#This Row],[a2]])</f>
        <v/>
      </c>
      <c r="O1148" s="40">
        <f ca="1">SUM(INDIRECT(IMPORT_VAR[TABLENAME]&amp;"[@a"&amp;$1:$1-1&amp;"]"),INDIRECT(IMPORT_VAR[TABLENAME]&amp;"[@c"&amp;$1:$1-1&amp;"]"))</f>
        <v>0</v>
      </c>
      <c r="P1148" s="33"/>
      <c r="Q1148" s="41" t="str">
        <f>IF(IMPORT[[#This Row],[b3]]="","",IMPORT[[#This Row],[b3]]-IMPORT[[#This Row],[a3]])</f>
        <v/>
      </c>
      <c r="R1148" s="40">
        <f ca="1">SUM(INDIRECT(IMPORT_VAR[TABLENAME]&amp;"[@a"&amp;$1:$1-1&amp;"]"),INDIRECT(IMPORT_VAR[TABLENAME]&amp;"[@c"&amp;$1:$1-1&amp;"]"))</f>
        <v>0</v>
      </c>
      <c r="S1148" s="33"/>
      <c r="T1148" s="41" t="str">
        <f>IF(IMPORT[[#This Row],[b4]]="","",IMPORT[[#This Row],[b4]]-IMPORT[[#This Row],[a4]])</f>
        <v/>
      </c>
      <c r="U1148" s="40">
        <f ca="1">SUM(INDIRECT(IMPORT_VAR[TABLENAME]&amp;"[@a"&amp;$1:$1-1&amp;"]"),INDIRECT(IMPORT_VAR[TABLENAME]&amp;"[@c"&amp;$1:$1-1&amp;"]"))</f>
        <v>0</v>
      </c>
      <c r="V1148" s="41"/>
      <c r="W1148" s="31"/>
      <c r="X1148" s="54" t="str">
        <f>IF(IMPORT[[#This Row],[b5]]="","",IMPORT[[#This Row],[b5]]-IMPORT[[#This Row],[a5]])</f>
        <v/>
      </c>
      <c r="Y1148" s="50">
        <f ca="1">SUM(INDIRECT(IMPORT_VAR[TABLENAME]&amp;"[@a"&amp;$1:$1-1&amp;"]"),INDIRECT(IMPORT_VAR[TABLENAME]&amp;"[@c"&amp;$1:$1-1&amp;"]"))</f>
        <v>0</v>
      </c>
      <c r="Z1148" s="51" t="s">
        <v>5718</v>
      </c>
      <c r="AA1148" s="51" t="s">
        <v>3893</v>
      </c>
      <c r="AB1148" s="52"/>
      <c r="AC1148" s="52" t="str">
        <f>CONCATENATE(IMPORT[[#This Row],[1]]," ",IMPORT[[#This Row],[2]],IF(IMPORT[[#This Row],[3]]="","",CONCATENATE(" ",IMPORT[[#This Row],[3]])))</f>
        <v>Refill Gel GR-88</v>
      </c>
      <c r="AD1148" s="52" t="str">
        <f>CONCATENATE("Import ",IMPORT[[#This Row],[Ket]])</f>
        <v>Import D1</v>
      </c>
      <c r="AE1148" s="52">
        <v>576</v>
      </c>
      <c r="AF1148" s="52" t="s">
        <v>5118</v>
      </c>
      <c r="AG1148" s="52" t="s">
        <v>5780</v>
      </c>
      <c r="AH1148" s="52">
        <f ca="1">IMPORT[[#This Row],[C]]</f>
        <v>0</v>
      </c>
      <c r="AI1148" s="126" t="str">
        <f>CONCATENATE(IMPORT[[#This Row],[6]]," ",IMPORT[[#This Row],[7]])</f>
        <v>576 PCS</v>
      </c>
    </row>
    <row r="1149" spans="1:35">
      <c r="A1149" s="102">
        <v>1147</v>
      </c>
      <c r="B1149" s="39" t="str">
        <f ca="1">IF(IMPORT[[#This Row],[C]]&lt;1,"",ROW()-2)</f>
        <v/>
      </c>
      <c r="C1149" s="57" t="s">
        <v>3924</v>
      </c>
      <c r="D1149" s="31" t="s">
        <v>3140</v>
      </c>
      <c r="E1149" s="31">
        <v>576</v>
      </c>
      <c r="F1149" s="39">
        <f ca="1">IMPORT[TT]</f>
        <v>0</v>
      </c>
      <c r="G1149" s="31"/>
      <c r="H1149" s="31" t="s">
        <v>3928</v>
      </c>
      <c r="I1149" s="40">
        <v>0</v>
      </c>
      <c r="J1149" s="31"/>
      <c r="K1149" s="39" t="str">
        <f>IF(IMPORT[[#This Row],[b1]]="","",IMPORT[[#This Row],[b1]]-IMPORT[[#This Row],[a1]])</f>
        <v/>
      </c>
      <c r="L1149" s="40">
        <f ca="1">SUM(INDIRECT(IMPORT_VAR[TABLENAME]&amp;"[@a"&amp;$1:$1-1&amp;"]"),INDIRECT(IMPORT_VAR[TABLENAME]&amp;"[@c"&amp;$1:$1-1&amp;"]"))</f>
        <v>0</v>
      </c>
      <c r="M1149" s="31"/>
      <c r="N1149" s="39" t="str">
        <f>IF(IMPORT[[#This Row],[b2]]="","",IMPORT[[#This Row],[b2]]-IMPORT[[#This Row],[a2]])</f>
        <v/>
      </c>
      <c r="O1149" s="40">
        <f ca="1">SUM(INDIRECT(IMPORT_VAR[TABLENAME]&amp;"[@a"&amp;$1:$1-1&amp;"]"),INDIRECT(IMPORT_VAR[TABLENAME]&amp;"[@c"&amp;$1:$1-1&amp;"]"))</f>
        <v>0</v>
      </c>
      <c r="P1149" s="33"/>
      <c r="Q1149" s="41" t="str">
        <f>IF(IMPORT[[#This Row],[b3]]="","",IMPORT[[#This Row],[b3]]-IMPORT[[#This Row],[a3]])</f>
        <v/>
      </c>
      <c r="R1149" s="40">
        <f ca="1">SUM(INDIRECT(IMPORT_VAR[TABLENAME]&amp;"[@a"&amp;$1:$1-1&amp;"]"),INDIRECT(IMPORT_VAR[TABLENAME]&amp;"[@c"&amp;$1:$1-1&amp;"]"))</f>
        <v>0</v>
      </c>
      <c r="S1149" s="33"/>
      <c r="T1149" s="41" t="str">
        <f>IF(IMPORT[[#This Row],[b4]]="","",IMPORT[[#This Row],[b4]]-IMPORT[[#This Row],[a4]])</f>
        <v/>
      </c>
      <c r="U1149" s="40">
        <f ca="1">SUM(INDIRECT(IMPORT_VAR[TABLENAME]&amp;"[@a"&amp;$1:$1-1&amp;"]"),INDIRECT(IMPORT_VAR[TABLENAME]&amp;"[@c"&amp;$1:$1-1&amp;"]"))</f>
        <v>0</v>
      </c>
      <c r="V1149" s="41"/>
      <c r="W1149" s="31"/>
      <c r="X1149" s="54" t="str">
        <f>IF(IMPORT[[#This Row],[b5]]="","",IMPORT[[#This Row],[b5]]-IMPORT[[#This Row],[a5]])</f>
        <v/>
      </c>
      <c r="Y1149" s="50">
        <f ca="1">SUM(INDIRECT(IMPORT_VAR[TABLENAME]&amp;"[@a"&amp;$1:$1-1&amp;"]"),INDIRECT(IMPORT_VAR[TABLENAME]&amp;"[@c"&amp;$1:$1-1&amp;"]"))</f>
        <v>0</v>
      </c>
      <c r="Z1149" s="51" t="s">
        <v>5665</v>
      </c>
      <c r="AA1149" s="51" t="s">
        <v>3924</v>
      </c>
      <c r="AB1149" s="51"/>
      <c r="AC1149" s="51" t="str">
        <f>CONCATENATE(IMPORT[[#This Row],[1]]," ",IMPORT[[#This Row],[2]],IF(IMPORT[[#This Row],[3]]="","",CONCATENATE(" ",IMPORT[[#This Row],[3]])))</f>
        <v>Tipe-ex Kertas NO.8525</v>
      </c>
      <c r="AD1149" s="51" t="str">
        <f>CONCATENATE("Import ",IMPORT[[#This Row],[Ket]])</f>
        <v>Import D1</v>
      </c>
      <c r="AE1149" s="52">
        <v>576</v>
      </c>
      <c r="AF1149" s="52" t="s">
        <v>5118</v>
      </c>
      <c r="AG1149" s="52" t="s">
        <v>5780</v>
      </c>
      <c r="AH1149" s="52">
        <f ca="1">IMPORT[[#This Row],[C]]</f>
        <v>0</v>
      </c>
      <c r="AI1149" s="126" t="str">
        <f>CONCATENATE(IMPORT[[#This Row],[6]]," ",IMPORT[[#This Row],[7]])</f>
        <v>576 PCS</v>
      </c>
    </row>
    <row r="1150" spans="1:35">
      <c r="A1150" s="102">
        <v>1148</v>
      </c>
      <c r="B1150" s="39" t="str">
        <f ca="1">IF(IMPORT[[#This Row],[C]]&lt;1,"",ROW()-2)</f>
        <v/>
      </c>
      <c r="C1150" s="57">
        <v>6603</v>
      </c>
      <c r="D1150" s="31" t="s">
        <v>3981</v>
      </c>
      <c r="E1150" s="31">
        <v>2304</v>
      </c>
      <c r="F1150" s="39">
        <f ca="1">IMPORT[TT]</f>
        <v>0</v>
      </c>
      <c r="G1150" s="31"/>
      <c r="H1150" s="31" t="s">
        <v>3976</v>
      </c>
      <c r="I1150" s="40">
        <v>0</v>
      </c>
      <c r="J1150" s="31"/>
      <c r="K1150" s="39" t="str">
        <f>IF(IMPORT[[#This Row],[b1]]="","",IMPORT[[#This Row],[b1]]-IMPORT[[#This Row],[a1]])</f>
        <v/>
      </c>
      <c r="L1150" s="40">
        <f ca="1">SUM(INDIRECT(IMPORT_VAR[TABLENAME]&amp;"[@a"&amp;$1:$1-1&amp;"]"),INDIRECT(IMPORT_VAR[TABLENAME]&amp;"[@c"&amp;$1:$1-1&amp;"]"))</f>
        <v>0</v>
      </c>
      <c r="M1150" s="31"/>
      <c r="N1150" s="39" t="str">
        <f>IF(IMPORT[[#This Row],[b2]]="","",IMPORT[[#This Row],[b2]]-IMPORT[[#This Row],[a2]])</f>
        <v/>
      </c>
      <c r="O1150" s="40">
        <f ca="1">SUM(INDIRECT(IMPORT_VAR[TABLENAME]&amp;"[@a"&amp;$1:$1-1&amp;"]"),INDIRECT(IMPORT_VAR[TABLENAME]&amp;"[@c"&amp;$1:$1-1&amp;"]"))</f>
        <v>0</v>
      </c>
      <c r="P1150" s="33"/>
      <c r="Q1150" s="41" t="str">
        <f>IF(IMPORT[[#This Row],[b3]]="","",IMPORT[[#This Row],[b3]]-IMPORT[[#This Row],[a3]])</f>
        <v/>
      </c>
      <c r="R1150" s="40">
        <f ca="1">SUM(INDIRECT(IMPORT_VAR[TABLENAME]&amp;"[@a"&amp;$1:$1-1&amp;"]"),INDIRECT(IMPORT_VAR[TABLENAME]&amp;"[@c"&amp;$1:$1-1&amp;"]"))</f>
        <v>0</v>
      </c>
      <c r="S1150" s="33"/>
      <c r="T1150" s="41" t="str">
        <f>IF(IMPORT[[#This Row],[b4]]="","",IMPORT[[#This Row],[b4]]-IMPORT[[#This Row],[a4]])</f>
        <v/>
      </c>
      <c r="U1150" s="40">
        <f ca="1">SUM(INDIRECT(IMPORT_VAR[TABLENAME]&amp;"[@a"&amp;$1:$1-1&amp;"]"),INDIRECT(IMPORT_VAR[TABLENAME]&amp;"[@c"&amp;$1:$1-1&amp;"]"))</f>
        <v>0</v>
      </c>
      <c r="V1150" s="41"/>
      <c r="W1150" s="31"/>
      <c r="X1150" s="54" t="str">
        <f>IF(IMPORT[[#This Row],[b5]]="","",IMPORT[[#This Row],[b5]]-IMPORT[[#This Row],[a5]])</f>
        <v/>
      </c>
      <c r="Y1150" s="50">
        <f ca="1">SUM(INDIRECT(IMPORT_VAR[TABLENAME]&amp;"[@a"&amp;$1:$1-1&amp;"]"),INDIRECT(IMPORT_VAR[TABLENAME]&amp;"[@c"&amp;$1:$1-1&amp;"]"))</f>
        <v>0</v>
      </c>
      <c r="Z1150" s="51" t="s">
        <v>3981</v>
      </c>
      <c r="AA1150" s="51">
        <v>6603</v>
      </c>
      <c r="AB1150" s="51"/>
      <c r="AC1150" s="51" t="str">
        <f>CONCATENATE(IMPORT[[#This Row],[1]]," ",IMPORT[[#This Row],[2]],IF(IMPORT[[#This Row],[3]]="","",CONCATENATE(" ",IMPORT[[#This Row],[3]])))</f>
        <v>Gel Pen  6603</v>
      </c>
      <c r="AD1150" s="51" t="str">
        <f>CONCATENATE("Import ",IMPORT[[#This Row],[Ket]])</f>
        <v>Import D2</v>
      </c>
      <c r="AE1150" s="52">
        <v>2304</v>
      </c>
      <c r="AF1150" s="52" t="s">
        <v>5118</v>
      </c>
      <c r="AG1150" s="52" t="s">
        <v>5780</v>
      </c>
      <c r="AH1150" s="52">
        <f ca="1">IMPORT[[#This Row],[C]]</f>
        <v>0</v>
      </c>
      <c r="AI1150" s="126" t="str">
        <f>CONCATENATE(IMPORT[[#This Row],[6]]," ",IMPORT[[#This Row],[7]])</f>
        <v>2304 PCS</v>
      </c>
    </row>
    <row r="1151" spans="1:35">
      <c r="A1151" s="102">
        <v>1149</v>
      </c>
      <c r="B1151" s="39" t="str">
        <f ca="1">IF(IMPORT[[#This Row],[C]]&lt;1,"",ROW()-2)</f>
        <v/>
      </c>
      <c r="C1151" s="57" t="s">
        <v>3910</v>
      </c>
      <c r="D1151" s="31" t="s">
        <v>3140</v>
      </c>
      <c r="E1151" s="31">
        <v>1152</v>
      </c>
      <c r="F1151" s="39">
        <f ca="1">IMPORT[TT]</f>
        <v>0</v>
      </c>
      <c r="G1151" s="31"/>
      <c r="H1151" s="31" t="s">
        <v>3928</v>
      </c>
      <c r="I1151" s="40">
        <v>0</v>
      </c>
      <c r="J1151" s="31"/>
      <c r="K1151" s="39" t="str">
        <f>IF(IMPORT[[#This Row],[b1]]="","",IMPORT[[#This Row],[b1]]-IMPORT[[#This Row],[a1]])</f>
        <v/>
      </c>
      <c r="L1151" s="40">
        <f ca="1">SUM(INDIRECT(IMPORT_VAR[TABLENAME]&amp;"[@a"&amp;$1:$1-1&amp;"]"),INDIRECT(IMPORT_VAR[TABLENAME]&amp;"[@c"&amp;$1:$1-1&amp;"]"))</f>
        <v>0</v>
      </c>
      <c r="M1151" s="31"/>
      <c r="N1151" s="39" t="str">
        <f>IF(IMPORT[[#This Row],[b2]]="","",IMPORT[[#This Row],[b2]]-IMPORT[[#This Row],[a2]])</f>
        <v/>
      </c>
      <c r="O1151" s="40">
        <f ca="1">SUM(INDIRECT(IMPORT_VAR[TABLENAME]&amp;"[@a"&amp;$1:$1-1&amp;"]"),INDIRECT(IMPORT_VAR[TABLENAME]&amp;"[@c"&amp;$1:$1-1&amp;"]"))</f>
        <v>0</v>
      </c>
      <c r="P1151" s="33"/>
      <c r="Q1151" s="41" t="str">
        <f>IF(IMPORT[[#This Row],[b3]]="","",IMPORT[[#This Row],[b3]]-IMPORT[[#This Row],[a3]])</f>
        <v/>
      </c>
      <c r="R1151" s="40">
        <f ca="1">SUM(INDIRECT(IMPORT_VAR[TABLENAME]&amp;"[@a"&amp;$1:$1-1&amp;"]"),INDIRECT(IMPORT_VAR[TABLENAME]&amp;"[@c"&amp;$1:$1-1&amp;"]"))</f>
        <v>0</v>
      </c>
      <c r="S1151" s="33"/>
      <c r="T1151" s="41" t="str">
        <f>IF(IMPORT[[#This Row],[b4]]="","",IMPORT[[#This Row],[b4]]-IMPORT[[#This Row],[a4]])</f>
        <v/>
      </c>
      <c r="U1151" s="40">
        <f ca="1">SUM(INDIRECT(IMPORT_VAR[TABLENAME]&amp;"[@a"&amp;$1:$1-1&amp;"]"),INDIRECT(IMPORT_VAR[TABLENAME]&amp;"[@c"&amp;$1:$1-1&amp;"]"))</f>
        <v>0</v>
      </c>
      <c r="V1151" s="41"/>
      <c r="W1151" s="31"/>
      <c r="X1151" s="54" t="str">
        <f>IF(IMPORT[[#This Row],[b5]]="","",IMPORT[[#This Row],[b5]]-IMPORT[[#This Row],[a5]])</f>
        <v/>
      </c>
      <c r="Y1151" s="50">
        <f ca="1">SUM(INDIRECT(IMPORT_VAR[TABLENAME]&amp;"[@a"&amp;$1:$1-1&amp;"]"),INDIRECT(IMPORT_VAR[TABLENAME]&amp;"[@c"&amp;$1:$1-1&amp;"]"))</f>
        <v>0</v>
      </c>
      <c r="Z1151" s="51" t="s">
        <v>5665</v>
      </c>
      <c r="AA1151" s="51" t="s">
        <v>3910</v>
      </c>
      <c r="AB1151" s="51"/>
      <c r="AC1151" s="51" t="str">
        <f>CONCATENATE(IMPORT[[#This Row],[1]]," ",IMPORT[[#This Row],[2]],IF(IMPORT[[#This Row],[3]]="","",CONCATENATE(" ",IMPORT[[#This Row],[3]])))</f>
        <v>Tipe-ex Kertas NO.9459</v>
      </c>
      <c r="AD1151" s="51" t="str">
        <f>CONCATENATE("Import ",IMPORT[[#This Row],[Ket]])</f>
        <v>Import D1</v>
      </c>
      <c r="AE1151" s="52">
        <v>1152</v>
      </c>
      <c r="AF1151" s="52" t="s">
        <v>5118</v>
      </c>
      <c r="AG1151" s="52" t="s">
        <v>5780</v>
      </c>
      <c r="AH1151" s="52">
        <f ca="1">IMPORT[[#This Row],[C]]</f>
        <v>0</v>
      </c>
      <c r="AI1151" s="126" t="str">
        <f>CONCATENATE(IMPORT[[#This Row],[6]]," ",IMPORT[[#This Row],[7]])</f>
        <v>1152 PCS</v>
      </c>
    </row>
    <row r="1152" spans="1:35">
      <c r="A1152" s="102">
        <v>1150</v>
      </c>
      <c r="B1152" s="31" t="str">
        <f ca="1">IF(IMPORT[[#This Row],[C]]&lt;1,"",ROW()-2)</f>
        <v/>
      </c>
      <c r="C1152" s="57" t="s">
        <v>2847</v>
      </c>
      <c r="D1152" s="31" t="s">
        <v>2819</v>
      </c>
      <c r="E1152" s="31">
        <v>120</v>
      </c>
      <c r="F1152" s="31">
        <f ca="1">IMPORT[TT]</f>
        <v>0</v>
      </c>
      <c r="G1152" s="31"/>
      <c r="H1152" s="31">
        <v>2019</v>
      </c>
      <c r="I1152" s="32">
        <v>0</v>
      </c>
      <c r="J1152" s="31"/>
      <c r="K1152" s="31" t="str">
        <f>IF(IMPORT[[#This Row],[b1]]="","",IMPORT[[#This Row],[b1]]-IMPORT[[#This Row],[a1]])</f>
        <v/>
      </c>
      <c r="L1152" s="32">
        <f ca="1">SUM(INDIRECT(IMPORT_VAR[TABLENAME]&amp;"[@a"&amp;$1:$1-1&amp;"]"),INDIRECT(IMPORT_VAR[TABLENAME]&amp;"[@c"&amp;$1:$1-1&amp;"]"))</f>
        <v>0</v>
      </c>
      <c r="M1152" s="31"/>
      <c r="N1152" s="31" t="str">
        <f>IF(IMPORT[[#This Row],[b2]]="","",IMPORT[[#This Row],[b2]]-IMPORT[[#This Row],[a2]])</f>
        <v/>
      </c>
      <c r="O1152" s="32">
        <f ca="1">SUM(INDIRECT(IMPORT_VAR[TABLENAME]&amp;"[@a"&amp;$1:$1-1&amp;"]"),INDIRECT(IMPORT_VAR[TABLENAME]&amp;"[@c"&amp;$1:$1-1&amp;"]"))</f>
        <v>0</v>
      </c>
      <c r="P1152" s="33"/>
      <c r="Q1152" s="33" t="str">
        <f>IF(IMPORT[[#This Row],[b3]]="","",IMPORT[[#This Row],[b3]]-IMPORT[[#This Row],[a3]])</f>
        <v/>
      </c>
      <c r="R1152" s="32">
        <f ca="1">SUM(INDIRECT(IMPORT_VAR[TABLENAME]&amp;"[@a"&amp;$1:$1-1&amp;"]"),INDIRECT(IMPORT_VAR[TABLENAME]&amp;"[@c"&amp;$1:$1-1&amp;"]"))</f>
        <v>0</v>
      </c>
      <c r="S1152" s="33"/>
      <c r="T1152" s="33" t="str">
        <f>IF(IMPORT[[#This Row],[b4]]="","",IMPORT[[#This Row],[b4]]-IMPORT[[#This Row],[a4]])</f>
        <v/>
      </c>
      <c r="U1152" s="32">
        <f ca="1">SUM(INDIRECT(IMPORT_VAR[TABLENAME]&amp;"[@a"&amp;$1:$1-1&amp;"]"),INDIRECT(IMPORT_VAR[TABLENAME]&amp;"[@c"&amp;$1:$1-1&amp;"]"))</f>
        <v>0</v>
      </c>
      <c r="V1152" s="33"/>
      <c r="W1152" s="31"/>
      <c r="X1152" s="56" t="str">
        <f>IF(IMPORT[[#This Row],[b5]]="","",IMPORT[[#This Row],[b5]]-IMPORT[[#This Row],[a5]])</f>
        <v/>
      </c>
      <c r="Y1152" s="49">
        <f ca="1">SUM(INDIRECT(IMPORT_VAR[TABLENAME]&amp;"[@a"&amp;$1:$1-1&amp;"]"),INDIRECT(IMPORT_VAR[TABLENAME]&amp;"[@c"&amp;$1:$1-1&amp;"]"))</f>
        <v>0</v>
      </c>
      <c r="Z1152" s="51" t="s">
        <v>5695</v>
      </c>
      <c r="AA1152" s="51" t="s">
        <v>2847</v>
      </c>
      <c r="AB1152" s="51"/>
      <c r="AC1152" s="51" t="str">
        <f>CONCATENATE(IMPORT[[#This Row],[1]]," ",IMPORT[[#This Row],[2]],IF(IMPORT[[#This Row],[3]]="","",CONCATENATE(" ",IMPORT[[#This Row],[3]])))</f>
        <v>Asahan A906</v>
      </c>
      <c r="AD1152" s="51" t="str">
        <f>CONCATENATE("Import ",IMPORT[[#This Row],[Ket]])</f>
        <v>Import 2019</v>
      </c>
      <c r="AE1152" s="52">
        <v>120</v>
      </c>
      <c r="AF1152" s="52" t="s">
        <v>5118</v>
      </c>
      <c r="AG1152" s="52" t="s">
        <v>5780</v>
      </c>
      <c r="AH1152" s="52">
        <f ca="1">IMPORT[[#This Row],[C]]</f>
        <v>0</v>
      </c>
      <c r="AI1152" s="126" t="str">
        <f>CONCATENATE(IMPORT[[#This Row],[6]]," ",IMPORT[[#This Row],[7]])</f>
        <v>120 PCS</v>
      </c>
    </row>
    <row r="1153" spans="1:35">
      <c r="A1153" s="102">
        <v>1151</v>
      </c>
      <c r="B1153" s="31" t="str">
        <f ca="1">IF(IMPORT[[#This Row],[C]]&lt;1,"",ROW()-2)</f>
        <v/>
      </c>
      <c r="C1153" s="57" t="s">
        <v>3206</v>
      </c>
      <c r="D1153" s="31" t="s">
        <v>2763</v>
      </c>
      <c r="E1153" s="31">
        <v>480</v>
      </c>
      <c r="F1153" s="31">
        <f ca="1">IMPORT[TT]</f>
        <v>0</v>
      </c>
      <c r="G1153" s="31"/>
      <c r="H1153" s="34" t="s">
        <v>2829</v>
      </c>
      <c r="I1153" s="32">
        <v>0</v>
      </c>
      <c r="J1153" s="31"/>
      <c r="K1153" s="31" t="str">
        <f>IF(IMPORT[[#This Row],[b1]]="","",IMPORT[[#This Row],[b1]]-IMPORT[[#This Row],[a1]])</f>
        <v/>
      </c>
      <c r="L1153" s="32">
        <f ca="1">SUM(INDIRECT(IMPORT_VAR[TABLENAME]&amp;"[@a"&amp;$1:$1-1&amp;"]"),INDIRECT(IMPORT_VAR[TABLENAME]&amp;"[@c"&amp;$1:$1-1&amp;"]"))</f>
        <v>0</v>
      </c>
      <c r="M1153" s="31"/>
      <c r="N1153" s="31" t="str">
        <f>IF(IMPORT[[#This Row],[b2]]="","",IMPORT[[#This Row],[b2]]-IMPORT[[#This Row],[a2]])</f>
        <v/>
      </c>
      <c r="O1153" s="32">
        <f ca="1">SUM(INDIRECT(IMPORT_VAR[TABLENAME]&amp;"[@a"&amp;$1:$1-1&amp;"]"),INDIRECT(IMPORT_VAR[TABLENAME]&amp;"[@c"&amp;$1:$1-1&amp;"]"))</f>
        <v>0</v>
      </c>
      <c r="P1153" s="33"/>
      <c r="Q1153" s="33" t="str">
        <f>IF(IMPORT[[#This Row],[b3]]="","",IMPORT[[#This Row],[b3]]-IMPORT[[#This Row],[a3]])</f>
        <v/>
      </c>
      <c r="R1153" s="32">
        <f ca="1">SUM(INDIRECT(IMPORT_VAR[TABLENAME]&amp;"[@a"&amp;$1:$1-1&amp;"]"),INDIRECT(IMPORT_VAR[TABLENAME]&amp;"[@c"&amp;$1:$1-1&amp;"]"))</f>
        <v>0</v>
      </c>
      <c r="S1153" s="33"/>
      <c r="T1153" s="33" t="str">
        <f>IF(IMPORT[[#This Row],[b4]]="","",IMPORT[[#This Row],[b4]]-IMPORT[[#This Row],[a4]])</f>
        <v/>
      </c>
      <c r="U1153" s="32">
        <f ca="1">SUM(INDIRECT(IMPORT_VAR[TABLENAME]&amp;"[@a"&amp;$1:$1-1&amp;"]"),INDIRECT(IMPORT_VAR[TABLENAME]&amp;"[@c"&amp;$1:$1-1&amp;"]"))</f>
        <v>0</v>
      </c>
      <c r="V1153" s="33"/>
      <c r="W1153" s="31"/>
      <c r="X1153" s="56" t="str">
        <f>IF(IMPORT[[#This Row],[b5]]="","",IMPORT[[#This Row],[b5]]-IMPORT[[#This Row],[a5]])</f>
        <v/>
      </c>
      <c r="Y1153" s="49">
        <f ca="1">SUM(INDIRECT(IMPORT_VAR[TABLENAME]&amp;"[@a"&amp;$1:$1-1&amp;"]"),INDIRECT(IMPORT_VAR[TABLENAME]&amp;"[@c"&amp;$1:$1-1&amp;"]"))</f>
        <v>0</v>
      </c>
      <c r="Z1153" s="51" t="s">
        <v>2763</v>
      </c>
      <c r="AA1153" s="51" t="s">
        <v>3206</v>
      </c>
      <c r="AB1153" s="51"/>
      <c r="AC1153" s="51" t="str">
        <f>CONCATENATE(IMPORT[[#This Row],[1]]," ",IMPORT[[#This Row],[2]],IF(IMPORT[[#This Row],[3]]="","",CONCATENATE(" ",IMPORT[[#This Row],[3]])))</f>
        <v>Pocket ZD-835-M (new)</v>
      </c>
      <c r="AD1153" s="51" t="str">
        <f>CONCATENATE("Import ",IMPORT[[#This Row],[Ket]])</f>
        <v>Import B1</v>
      </c>
      <c r="AE1153" s="52">
        <v>480</v>
      </c>
      <c r="AF1153" s="52" t="s">
        <v>5118</v>
      </c>
      <c r="AG1153" s="52" t="s">
        <v>5780</v>
      </c>
      <c r="AH1153" s="52">
        <f ca="1">IMPORT[[#This Row],[C]]</f>
        <v>0</v>
      </c>
      <c r="AI1153" s="126" t="str">
        <f>CONCATENATE(IMPORT[[#This Row],[6]]," ",IMPORT[[#This Row],[7]])</f>
        <v>480 PCS</v>
      </c>
    </row>
    <row r="1154" spans="1:35">
      <c r="A1154" s="102">
        <v>1152</v>
      </c>
      <c r="B1154" s="31" t="str">
        <f ca="1">IF(IMPORT[[#This Row],[C]]&lt;1,"",ROW()-2)</f>
        <v/>
      </c>
      <c r="C1154" s="57" t="s">
        <v>3207</v>
      </c>
      <c r="D1154" s="31" t="s">
        <v>2763</v>
      </c>
      <c r="E1154" s="31">
        <v>480</v>
      </c>
      <c r="F1154" s="31">
        <f ca="1">IMPORT[TT]</f>
        <v>0</v>
      </c>
      <c r="G1154" s="31"/>
      <c r="H1154" s="34" t="s">
        <v>2829</v>
      </c>
      <c r="I1154" s="32">
        <v>0</v>
      </c>
      <c r="J1154" s="31"/>
      <c r="K1154" s="31" t="str">
        <f>IF(IMPORT[[#This Row],[b1]]="","",IMPORT[[#This Row],[b1]]-IMPORT[[#This Row],[a1]])</f>
        <v/>
      </c>
      <c r="L1154" s="32">
        <f ca="1">SUM(INDIRECT(IMPORT_VAR[TABLENAME]&amp;"[@a"&amp;$1:$1-1&amp;"]"),INDIRECT(IMPORT_VAR[TABLENAME]&amp;"[@c"&amp;$1:$1-1&amp;"]"))</f>
        <v>0</v>
      </c>
      <c r="M1154" s="31"/>
      <c r="N1154" s="31" t="str">
        <f>IF(IMPORT[[#This Row],[b2]]="","",IMPORT[[#This Row],[b2]]-IMPORT[[#This Row],[a2]])</f>
        <v/>
      </c>
      <c r="O1154" s="32">
        <f ca="1">SUM(INDIRECT(IMPORT_VAR[TABLENAME]&amp;"[@a"&amp;$1:$1-1&amp;"]"),INDIRECT(IMPORT_VAR[TABLENAME]&amp;"[@c"&amp;$1:$1-1&amp;"]"))</f>
        <v>0</v>
      </c>
      <c r="P1154" s="33"/>
      <c r="Q1154" s="33" t="str">
        <f>IF(IMPORT[[#This Row],[b3]]="","",IMPORT[[#This Row],[b3]]-IMPORT[[#This Row],[a3]])</f>
        <v/>
      </c>
      <c r="R1154" s="32">
        <f ca="1">SUM(INDIRECT(IMPORT_VAR[TABLENAME]&amp;"[@a"&amp;$1:$1-1&amp;"]"),INDIRECT(IMPORT_VAR[TABLENAME]&amp;"[@c"&amp;$1:$1-1&amp;"]"))</f>
        <v>0</v>
      </c>
      <c r="S1154" s="33"/>
      <c r="T1154" s="33" t="str">
        <f>IF(IMPORT[[#This Row],[b4]]="","",IMPORT[[#This Row],[b4]]-IMPORT[[#This Row],[a4]])</f>
        <v/>
      </c>
      <c r="U1154" s="32">
        <f ca="1">SUM(INDIRECT(IMPORT_VAR[TABLENAME]&amp;"[@a"&amp;$1:$1-1&amp;"]"),INDIRECT(IMPORT_VAR[TABLENAME]&amp;"[@c"&amp;$1:$1-1&amp;"]"))</f>
        <v>0</v>
      </c>
      <c r="V1154" s="33"/>
      <c r="W1154" s="31"/>
      <c r="X1154" s="56" t="str">
        <f>IF(IMPORT[[#This Row],[b5]]="","",IMPORT[[#This Row],[b5]]-IMPORT[[#This Row],[a5]])</f>
        <v/>
      </c>
      <c r="Y1154" s="49">
        <f ca="1">SUM(INDIRECT(IMPORT_VAR[TABLENAME]&amp;"[@a"&amp;$1:$1-1&amp;"]"),INDIRECT(IMPORT_VAR[TABLENAME]&amp;"[@c"&amp;$1:$1-1&amp;"]"))</f>
        <v>0</v>
      </c>
      <c r="Z1154" s="51" t="s">
        <v>2763</v>
      </c>
      <c r="AA1154" s="51" t="s">
        <v>3207</v>
      </c>
      <c r="AB1154" s="51"/>
      <c r="AC1154" s="51" t="str">
        <f>CONCATENATE(IMPORT[[#This Row],[1]]," ",IMPORT[[#This Row],[2]],IF(IMPORT[[#This Row],[3]]="","",CONCATENATE(" ",IMPORT[[#This Row],[3]])))</f>
        <v>Pocket ZD-870-M (new)</v>
      </c>
      <c r="AD1154" s="51" t="str">
        <f>CONCATENATE("Import ",IMPORT[[#This Row],[Ket]])</f>
        <v>Import B1</v>
      </c>
      <c r="AE1154" s="52">
        <v>480</v>
      </c>
      <c r="AF1154" s="52" t="s">
        <v>5118</v>
      </c>
      <c r="AG1154" s="52" t="s">
        <v>5780</v>
      </c>
      <c r="AH1154" s="52">
        <f ca="1">IMPORT[[#This Row],[C]]</f>
        <v>0</v>
      </c>
      <c r="AI1154" s="126" t="str">
        <f>CONCATENATE(IMPORT[[#This Row],[6]]," ",IMPORT[[#This Row],[7]])</f>
        <v>480 PCS</v>
      </c>
    </row>
    <row r="1155" spans="1:35">
      <c r="A1155" s="102">
        <v>1153</v>
      </c>
      <c r="B1155" s="31" t="str">
        <f ca="1">IF(IMPORT[[#This Row],[C]]&lt;1,"",ROW()-2)</f>
        <v/>
      </c>
      <c r="C1155" s="57" t="s">
        <v>3333</v>
      </c>
      <c r="D1155" s="31" t="s">
        <v>2998</v>
      </c>
      <c r="E1155" s="31">
        <v>144</v>
      </c>
      <c r="F1155" s="31">
        <f ca="1">IMPORT[TT]</f>
        <v>0</v>
      </c>
      <c r="G1155" s="31"/>
      <c r="H1155" s="34" t="s">
        <v>3299</v>
      </c>
      <c r="I1155" s="32">
        <v>0</v>
      </c>
      <c r="J1155" s="31"/>
      <c r="K1155" s="31" t="str">
        <f>IF(IMPORT[[#This Row],[b1]]="","",IMPORT[[#This Row],[b1]]-IMPORT[[#This Row],[a1]])</f>
        <v/>
      </c>
      <c r="L1155" s="32">
        <f ca="1">SUM(INDIRECT(IMPORT_VAR[TABLENAME]&amp;"[@a"&amp;$1:$1-1&amp;"]"),INDIRECT(IMPORT_VAR[TABLENAME]&amp;"[@c"&amp;$1:$1-1&amp;"]"))</f>
        <v>0</v>
      </c>
      <c r="M1155" s="31"/>
      <c r="N1155" s="31" t="str">
        <f>IF(IMPORT[[#This Row],[b2]]="","",IMPORT[[#This Row],[b2]]-IMPORT[[#This Row],[a2]])</f>
        <v/>
      </c>
      <c r="O1155" s="32">
        <f ca="1">SUM(INDIRECT(IMPORT_VAR[TABLENAME]&amp;"[@a"&amp;$1:$1-1&amp;"]"),INDIRECT(IMPORT_VAR[TABLENAME]&amp;"[@c"&amp;$1:$1-1&amp;"]"))</f>
        <v>0</v>
      </c>
      <c r="P1155" s="33"/>
      <c r="Q1155" s="33" t="str">
        <f>IF(IMPORT[[#This Row],[b3]]="","",IMPORT[[#This Row],[b3]]-IMPORT[[#This Row],[a3]])</f>
        <v/>
      </c>
      <c r="R1155" s="32">
        <f ca="1">SUM(INDIRECT(IMPORT_VAR[TABLENAME]&amp;"[@a"&amp;$1:$1-1&amp;"]"),INDIRECT(IMPORT_VAR[TABLENAME]&amp;"[@c"&amp;$1:$1-1&amp;"]"))</f>
        <v>0</v>
      </c>
      <c r="S1155" s="33"/>
      <c r="T1155" s="33" t="str">
        <f>IF(IMPORT[[#This Row],[b4]]="","",IMPORT[[#This Row],[b4]]-IMPORT[[#This Row],[a4]])</f>
        <v/>
      </c>
      <c r="U1155" s="32">
        <f ca="1">SUM(INDIRECT(IMPORT_VAR[TABLENAME]&amp;"[@a"&amp;$1:$1-1&amp;"]"),INDIRECT(IMPORT_VAR[TABLENAME]&amp;"[@c"&amp;$1:$1-1&amp;"]"))</f>
        <v>0</v>
      </c>
      <c r="V1155" s="33"/>
      <c r="W1155" s="31"/>
      <c r="X1155" s="56" t="str">
        <f>IF(IMPORT[[#This Row],[b5]]="","",IMPORT[[#This Row],[b5]]-IMPORT[[#This Row],[a5]])</f>
        <v/>
      </c>
      <c r="Y1155" s="49">
        <f ca="1">SUM(INDIRECT(IMPORT_VAR[TABLENAME]&amp;"[@a"&amp;$1:$1-1&amp;"]"),INDIRECT(IMPORT_VAR[TABLENAME]&amp;"[@c"&amp;$1:$1-1&amp;"]"))</f>
        <v>0</v>
      </c>
      <c r="Z1155" s="51" t="s">
        <v>5707</v>
      </c>
      <c r="AA1155" s="51" t="s">
        <v>3333</v>
      </c>
      <c r="AB1155" s="51"/>
      <c r="AC1155" s="51" t="str">
        <f>CONCATENATE(IMPORT[[#This Row],[1]]," ",IMPORT[[#This Row],[2]],IF(IMPORT[[#This Row],[3]]="","",CONCATENATE(" ",IMPORT[[#This Row],[3]])))</f>
        <v>Pensil Case AC-2829-3</v>
      </c>
      <c r="AD1155" s="51" t="str">
        <f>CONCATENATE("Import ",IMPORT[[#This Row],[Ket]])</f>
        <v>Import C3</v>
      </c>
      <c r="AE1155" s="52">
        <v>144</v>
      </c>
      <c r="AF1155" s="52" t="s">
        <v>5118</v>
      </c>
      <c r="AG1155" s="52" t="s">
        <v>5780</v>
      </c>
      <c r="AH1155" s="52">
        <f ca="1">IMPORT[[#This Row],[C]]</f>
        <v>0</v>
      </c>
      <c r="AI1155" s="126" t="str">
        <f>CONCATENATE(IMPORT[[#This Row],[6]]," ",IMPORT[[#This Row],[7]])</f>
        <v>144 PCS</v>
      </c>
    </row>
    <row r="1156" spans="1:35">
      <c r="A1156" s="102">
        <v>1154</v>
      </c>
      <c r="B1156" s="39" t="str">
        <f ca="1">IF(IMPORT[[#This Row],[C]]&lt;1,"",ROW()-2)</f>
        <v/>
      </c>
      <c r="C1156" s="57" t="s">
        <v>3897</v>
      </c>
      <c r="D1156" s="31" t="s">
        <v>2994</v>
      </c>
      <c r="E1156" s="31">
        <v>160</v>
      </c>
      <c r="F1156" s="39">
        <f ca="1">IMPORT[TT]</f>
        <v>0</v>
      </c>
      <c r="G1156" s="31"/>
      <c r="H1156" s="31" t="s">
        <v>3928</v>
      </c>
      <c r="I1156" s="40">
        <v>0</v>
      </c>
      <c r="J1156" s="31"/>
      <c r="K1156" s="39" t="str">
        <f>IF(IMPORT[[#This Row],[b1]]="","",IMPORT[[#This Row],[b1]]-IMPORT[[#This Row],[a1]])</f>
        <v/>
      </c>
      <c r="L1156" s="40">
        <f ca="1">SUM(INDIRECT(IMPORT_VAR[TABLENAME]&amp;"[@a"&amp;$1:$1-1&amp;"]"),INDIRECT(IMPORT_VAR[TABLENAME]&amp;"[@c"&amp;$1:$1-1&amp;"]"))</f>
        <v>0</v>
      </c>
      <c r="M1156" s="31"/>
      <c r="N1156" s="39" t="str">
        <f>IF(IMPORT[[#This Row],[b2]]="","",IMPORT[[#This Row],[b2]]-IMPORT[[#This Row],[a2]])</f>
        <v/>
      </c>
      <c r="O1156" s="40">
        <f ca="1">SUM(INDIRECT(IMPORT_VAR[TABLENAME]&amp;"[@a"&amp;$1:$1-1&amp;"]"),INDIRECT(IMPORT_VAR[TABLENAME]&amp;"[@c"&amp;$1:$1-1&amp;"]"))</f>
        <v>0</v>
      </c>
      <c r="P1156" s="33"/>
      <c r="Q1156" s="41" t="str">
        <f>IF(IMPORT[[#This Row],[b3]]="","",IMPORT[[#This Row],[b3]]-IMPORT[[#This Row],[a3]])</f>
        <v/>
      </c>
      <c r="R1156" s="40">
        <f ca="1">SUM(INDIRECT(IMPORT_VAR[TABLENAME]&amp;"[@a"&amp;$1:$1-1&amp;"]"),INDIRECT(IMPORT_VAR[TABLENAME]&amp;"[@c"&amp;$1:$1-1&amp;"]"))</f>
        <v>0</v>
      </c>
      <c r="S1156" s="33"/>
      <c r="T1156" s="41" t="str">
        <f>IF(IMPORT[[#This Row],[b4]]="","",IMPORT[[#This Row],[b4]]-IMPORT[[#This Row],[a4]])</f>
        <v/>
      </c>
      <c r="U1156" s="40">
        <f ca="1">SUM(INDIRECT(IMPORT_VAR[TABLENAME]&amp;"[@a"&amp;$1:$1-1&amp;"]"),INDIRECT(IMPORT_VAR[TABLENAME]&amp;"[@c"&amp;$1:$1-1&amp;"]"))</f>
        <v>0</v>
      </c>
      <c r="V1156" s="41"/>
      <c r="W1156" s="31"/>
      <c r="X1156" s="54" t="str">
        <f>IF(IMPORT[[#This Row],[b5]]="","",IMPORT[[#This Row],[b5]]-IMPORT[[#This Row],[a5]])</f>
        <v/>
      </c>
      <c r="Y1156" s="50">
        <f ca="1">SUM(INDIRECT(IMPORT_VAR[TABLENAME]&amp;"[@a"&amp;$1:$1-1&amp;"]"),INDIRECT(IMPORT_VAR[TABLENAME]&amp;"[@c"&amp;$1:$1-1&amp;"]"))</f>
        <v>0</v>
      </c>
      <c r="Z1156" s="51" t="s">
        <v>5715</v>
      </c>
      <c r="AA1156" s="51" t="s">
        <v>3897</v>
      </c>
      <c r="AB1156" s="51"/>
      <c r="AC1156" s="51" t="str">
        <f>CONCATENATE(IMPORT[[#This Row],[1]]," ",IMPORT[[#This Row],[2]],IF(IMPORT[[#This Row],[3]]="","",CONCATENATE(" ",IMPORT[[#This Row],[3]])))</f>
        <v>NoteBook 25100-69</v>
      </c>
      <c r="AD1156" s="51" t="str">
        <f>CONCATENATE("Import ",IMPORT[[#This Row],[Ket]])</f>
        <v>Import D1</v>
      </c>
      <c r="AE1156" s="52">
        <v>160</v>
      </c>
      <c r="AF1156" s="52" t="s">
        <v>5118</v>
      </c>
      <c r="AG1156" s="52" t="s">
        <v>5780</v>
      </c>
      <c r="AH1156" s="52">
        <f ca="1">IMPORT[[#This Row],[C]]</f>
        <v>0</v>
      </c>
      <c r="AI1156" s="126" t="str">
        <f>CONCATENATE(IMPORT[[#This Row],[6]]," ",IMPORT[[#This Row],[7]])</f>
        <v>160 PCS</v>
      </c>
    </row>
    <row r="1157" spans="1:35">
      <c r="A1157" s="102">
        <v>1155</v>
      </c>
      <c r="B1157" s="39" t="str">
        <f ca="1">IF(IMPORT[[#This Row],[C]]&lt;1,"",ROW()-2)</f>
        <v/>
      </c>
      <c r="C1157" s="57" t="s">
        <v>3905</v>
      </c>
      <c r="D1157" s="31" t="s">
        <v>3140</v>
      </c>
      <c r="E1157" s="31">
        <v>864</v>
      </c>
      <c r="F1157" s="39">
        <f ca="1">IMPORT[TT]</f>
        <v>0</v>
      </c>
      <c r="G1157" s="31"/>
      <c r="H1157" s="31" t="s">
        <v>3928</v>
      </c>
      <c r="I1157" s="40">
        <v>0</v>
      </c>
      <c r="J1157" s="31"/>
      <c r="K1157" s="39" t="str">
        <f>IF(IMPORT[[#This Row],[b1]]="","",IMPORT[[#This Row],[b1]]-IMPORT[[#This Row],[a1]])</f>
        <v/>
      </c>
      <c r="L1157" s="40">
        <f ca="1">SUM(INDIRECT(IMPORT_VAR[TABLENAME]&amp;"[@a"&amp;$1:$1-1&amp;"]"),INDIRECT(IMPORT_VAR[TABLENAME]&amp;"[@c"&amp;$1:$1-1&amp;"]"))</f>
        <v>0</v>
      </c>
      <c r="M1157" s="31"/>
      <c r="N1157" s="39" t="str">
        <f>IF(IMPORT[[#This Row],[b2]]="","",IMPORT[[#This Row],[b2]]-IMPORT[[#This Row],[a2]])</f>
        <v/>
      </c>
      <c r="O1157" s="40">
        <f ca="1">SUM(INDIRECT(IMPORT_VAR[TABLENAME]&amp;"[@a"&amp;$1:$1-1&amp;"]"),INDIRECT(IMPORT_VAR[TABLENAME]&amp;"[@c"&amp;$1:$1-1&amp;"]"))</f>
        <v>0</v>
      </c>
      <c r="P1157" s="33"/>
      <c r="Q1157" s="41" t="str">
        <f>IF(IMPORT[[#This Row],[b3]]="","",IMPORT[[#This Row],[b3]]-IMPORT[[#This Row],[a3]])</f>
        <v/>
      </c>
      <c r="R1157" s="40">
        <f ca="1">SUM(INDIRECT(IMPORT_VAR[TABLENAME]&amp;"[@a"&amp;$1:$1-1&amp;"]"),INDIRECT(IMPORT_VAR[TABLENAME]&amp;"[@c"&amp;$1:$1-1&amp;"]"))</f>
        <v>0</v>
      </c>
      <c r="S1157" s="33"/>
      <c r="T1157" s="41" t="str">
        <f>IF(IMPORT[[#This Row],[b4]]="","",IMPORT[[#This Row],[b4]]-IMPORT[[#This Row],[a4]])</f>
        <v/>
      </c>
      <c r="U1157" s="40">
        <f ca="1">SUM(INDIRECT(IMPORT_VAR[TABLENAME]&amp;"[@a"&amp;$1:$1-1&amp;"]"),INDIRECT(IMPORT_VAR[TABLENAME]&amp;"[@c"&amp;$1:$1-1&amp;"]"))</f>
        <v>0</v>
      </c>
      <c r="V1157" s="41"/>
      <c r="W1157" s="31"/>
      <c r="X1157" s="54" t="str">
        <f>IF(IMPORT[[#This Row],[b5]]="","",IMPORT[[#This Row],[b5]]-IMPORT[[#This Row],[a5]])</f>
        <v/>
      </c>
      <c r="Y1157" s="50">
        <f ca="1">SUM(INDIRECT(IMPORT_VAR[TABLENAME]&amp;"[@a"&amp;$1:$1-1&amp;"]"),INDIRECT(IMPORT_VAR[TABLENAME]&amp;"[@c"&amp;$1:$1-1&amp;"]"))</f>
        <v>0</v>
      </c>
      <c r="Z1157" s="51" t="s">
        <v>5665</v>
      </c>
      <c r="AA1157" s="51" t="s">
        <v>3905</v>
      </c>
      <c r="AB1157" s="51"/>
      <c r="AC1157" s="51" t="str">
        <f>CONCATENATE(IMPORT[[#This Row],[1]]," ",IMPORT[[#This Row],[2]],IF(IMPORT[[#This Row],[3]]="","",CONCATENATE(" ",IMPORT[[#This Row],[3]])))</f>
        <v>Tipe-ex Kertas NO.9443</v>
      </c>
      <c r="AD1157" s="51" t="str">
        <f>CONCATENATE("Import ",IMPORT[[#This Row],[Ket]])</f>
        <v>Import D1</v>
      </c>
      <c r="AE1157" s="52">
        <v>864</v>
      </c>
      <c r="AF1157" s="52" t="s">
        <v>5118</v>
      </c>
      <c r="AG1157" s="52" t="s">
        <v>5780</v>
      </c>
      <c r="AH1157" s="52">
        <f ca="1">IMPORT[[#This Row],[C]]</f>
        <v>0</v>
      </c>
      <c r="AI1157" s="126" t="str">
        <f>CONCATENATE(IMPORT[[#This Row],[6]]," ",IMPORT[[#This Row],[7]])</f>
        <v>864 PCS</v>
      </c>
    </row>
    <row r="1158" spans="1:35">
      <c r="A1158" s="102">
        <v>1156</v>
      </c>
      <c r="B1158" s="31" t="str">
        <f ca="1">IF(IMPORT[[#This Row],[C]]&lt;1,"",ROW()-2)</f>
        <v/>
      </c>
      <c r="C1158" s="57">
        <v>83100</v>
      </c>
      <c r="D1158" s="31" t="s">
        <v>2994</v>
      </c>
      <c r="E1158" s="31">
        <v>550</v>
      </c>
      <c r="F1158" s="31">
        <f ca="1">IMPORT[TT]</f>
        <v>0</v>
      </c>
      <c r="G1158" s="31"/>
      <c r="H1158" s="31">
        <v>2020</v>
      </c>
      <c r="I1158" s="32">
        <v>0</v>
      </c>
      <c r="J1158" s="31"/>
      <c r="K1158" s="31" t="str">
        <f>IF(IMPORT[[#This Row],[b1]]="","",IMPORT[[#This Row],[b1]]-IMPORT[[#This Row],[a1]])</f>
        <v/>
      </c>
      <c r="L1158" s="32">
        <f ca="1">SUM(INDIRECT(IMPORT_VAR[TABLENAME]&amp;"[@a"&amp;$1:$1-1&amp;"]"),INDIRECT(IMPORT_VAR[TABLENAME]&amp;"[@c"&amp;$1:$1-1&amp;"]"))</f>
        <v>0</v>
      </c>
      <c r="M1158" s="31"/>
      <c r="N1158" s="31" t="str">
        <f>IF(IMPORT[[#This Row],[b2]]="","",IMPORT[[#This Row],[b2]]-IMPORT[[#This Row],[a2]])</f>
        <v/>
      </c>
      <c r="O1158" s="32">
        <f ca="1">SUM(INDIRECT(IMPORT_VAR[TABLENAME]&amp;"[@a"&amp;$1:$1-1&amp;"]"),INDIRECT(IMPORT_VAR[TABLENAME]&amp;"[@c"&amp;$1:$1-1&amp;"]"))</f>
        <v>0</v>
      </c>
      <c r="P1158" s="33"/>
      <c r="Q1158" s="33" t="str">
        <f>IF(IMPORT[[#This Row],[b3]]="","",IMPORT[[#This Row],[b3]]-IMPORT[[#This Row],[a3]])</f>
        <v/>
      </c>
      <c r="R1158" s="32">
        <f ca="1">SUM(INDIRECT(IMPORT_VAR[TABLENAME]&amp;"[@a"&amp;$1:$1-1&amp;"]"),INDIRECT(IMPORT_VAR[TABLENAME]&amp;"[@c"&amp;$1:$1-1&amp;"]"))</f>
        <v>0</v>
      </c>
      <c r="S1158" s="33"/>
      <c r="T1158" s="33" t="str">
        <f>IF(IMPORT[[#This Row],[b4]]="","",IMPORT[[#This Row],[b4]]-IMPORT[[#This Row],[a4]])</f>
        <v/>
      </c>
      <c r="U1158" s="32">
        <f ca="1">SUM(INDIRECT(IMPORT_VAR[TABLENAME]&amp;"[@a"&amp;$1:$1-1&amp;"]"),INDIRECT(IMPORT_VAR[TABLENAME]&amp;"[@c"&amp;$1:$1-1&amp;"]"))</f>
        <v>0</v>
      </c>
      <c r="V1158" s="33"/>
      <c r="W1158" s="31"/>
      <c r="X1158" s="56" t="str">
        <f>IF(IMPORT[[#This Row],[b5]]="","",IMPORT[[#This Row],[b5]]-IMPORT[[#This Row],[a5]])</f>
        <v/>
      </c>
      <c r="Y1158" s="49">
        <f ca="1">SUM(INDIRECT(IMPORT_VAR[TABLENAME]&amp;"[@a"&amp;$1:$1-1&amp;"]"),INDIRECT(IMPORT_VAR[TABLENAME]&amp;"[@c"&amp;$1:$1-1&amp;"]"))</f>
        <v>0</v>
      </c>
      <c r="Z1158" s="51" t="s">
        <v>5715</v>
      </c>
      <c r="AA1158" s="51">
        <v>83100</v>
      </c>
      <c r="AB1158" s="51"/>
      <c r="AC1158" s="51" t="str">
        <f>CONCATENATE(IMPORT[[#This Row],[1]]," ",IMPORT[[#This Row],[2]],IF(IMPORT[[#This Row],[3]]="","",CONCATENATE(" ",IMPORT[[#This Row],[3]])))</f>
        <v>NoteBook 83100</v>
      </c>
      <c r="AD1158" s="51" t="str">
        <f>CONCATENATE("Import ",IMPORT[[#This Row],[Ket]])</f>
        <v>Import 2020</v>
      </c>
      <c r="AE1158" s="52">
        <v>550</v>
      </c>
      <c r="AF1158" s="52" t="s">
        <v>5118</v>
      </c>
      <c r="AG1158" s="52" t="s">
        <v>5780</v>
      </c>
      <c r="AH1158" s="52">
        <f ca="1">IMPORT[[#This Row],[C]]</f>
        <v>0</v>
      </c>
      <c r="AI1158" s="126" t="str">
        <f>CONCATENATE(IMPORT[[#This Row],[6]]," ",IMPORT[[#This Row],[7]])</f>
        <v>550 PCS</v>
      </c>
    </row>
    <row r="1159" spans="1:35">
      <c r="A1159" s="102">
        <v>1157</v>
      </c>
      <c r="B1159" s="31" t="str">
        <f ca="1">IF(IMPORT[[#This Row],[C]]&lt;1,"",ROW()-2)</f>
        <v/>
      </c>
      <c r="C1159" s="57" t="s">
        <v>3033</v>
      </c>
      <c r="D1159" s="31" t="s">
        <v>3031</v>
      </c>
      <c r="E1159" s="31">
        <v>480</v>
      </c>
      <c r="F1159" s="31">
        <f ca="1">IMPORT[TT]</f>
        <v>0</v>
      </c>
      <c r="G1159" s="31"/>
      <c r="H1159" s="31">
        <v>2020</v>
      </c>
      <c r="I1159" s="32">
        <v>0</v>
      </c>
      <c r="J1159" s="31"/>
      <c r="K1159" s="31" t="str">
        <f>IF(IMPORT[[#This Row],[b1]]="","",IMPORT[[#This Row],[b1]]-IMPORT[[#This Row],[a1]])</f>
        <v/>
      </c>
      <c r="L1159" s="32">
        <f ca="1">SUM(INDIRECT(IMPORT_VAR[TABLENAME]&amp;"[@a"&amp;$1:$1-1&amp;"]"),INDIRECT(IMPORT_VAR[TABLENAME]&amp;"[@c"&amp;$1:$1-1&amp;"]"))</f>
        <v>0</v>
      </c>
      <c r="M1159" s="31"/>
      <c r="N1159" s="31" t="str">
        <f>IF(IMPORT[[#This Row],[b2]]="","",IMPORT[[#This Row],[b2]]-IMPORT[[#This Row],[a2]])</f>
        <v/>
      </c>
      <c r="O1159" s="32">
        <f ca="1">SUM(INDIRECT(IMPORT_VAR[TABLENAME]&amp;"[@a"&amp;$1:$1-1&amp;"]"),INDIRECT(IMPORT_VAR[TABLENAME]&amp;"[@c"&amp;$1:$1-1&amp;"]"))</f>
        <v>0</v>
      </c>
      <c r="P1159" s="33"/>
      <c r="Q1159" s="33" t="str">
        <f>IF(IMPORT[[#This Row],[b3]]="","",IMPORT[[#This Row],[b3]]-IMPORT[[#This Row],[a3]])</f>
        <v/>
      </c>
      <c r="R1159" s="32">
        <f ca="1">SUM(INDIRECT(IMPORT_VAR[TABLENAME]&amp;"[@a"&amp;$1:$1-1&amp;"]"),INDIRECT(IMPORT_VAR[TABLENAME]&amp;"[@c"&amp;$1:$1-1&amp;"]"))</f>
        <v>0</v>
      </c>
      <c r="S1159" s="33"/>
      <c r="T1159" s="33" t="str">
        <f>IF(IMPORT[[#This Row],[b4]]="","",IMPORT[[#This Row],[b4]]-IMPORT[[#This Row],[a4]])</f>
        <v/>
      </c>
      <c r="U1159" s="32">
        <f ca="1">SUM(INDIRECT(IMPORT_VAR[TABLENAME]&amp;"[@a"&amp;$1:$1-1&amp;"]"),INDIRECT(IMPORT_VAR[TABLENAME]&amp;"[@c"&amp;$1:$1-1&amp;"]"))</f>
        <v>0</v>
      </c>
      <c r="V1159" s="33"/>
      <c r="W1159" s="31"/>
      <c r="X1159" s="56" t="str">
        <f>IF(IMPORT[[#This Row],[b5]]="","",IMPORT[[#This Row],[b5]]-IMPORT[[#This Row],[a5]])</f>
        <v/>
      </c>
      <c r="Y1159" s="49">
        <f ca="1">SUM(INDIRECT(IMPORT_VAR[TABLENAME]&amp;"[@a"&amp;$1:$1-1&amp;"]"),INDIRECT(IMPORT_VAR[TABLENAME]&amp;"[@c"&amp;$1:$1-1&amp;"]"))</f>
        <v>0</v>
      </c>
      <c r="Z1159" s="51" t="s">
        <v>2763</v>
      </c>
      <c r="AA1159" s="51" t="s">
        <v>3033</v>
      </c>
      <c r="AB1159" s="51" t="s">
        <v>5703</v>
      </c>
      <c r="AC1159" s="51" t="str">
        <f>CONCATENATE(IMPORT[[#This Row],[1]]," ",IMPORT[[#This Row],[2]],IF(IMPORT[[#This Row],[3]]="","",CONCATENATE(" ",IMPORT[[#This Row],[3]])))</f>
        <v>Pocket XM-2019-L Glitter Tanggung</v>
      </c>
      <c r="AD1159" s="51" t="str">
        <f>CONCATENATE("Import ",IMPORT[[#This Row],[Ket]])</f>
        <v>Import 2020</v>
      </c>
      <c r="AE1159" s="52">
        <v>480</v>
      </c>
      <c r="AF1159" s="52" t="s">
        <v>5118</v>
      </c>
      <c r="AG1159" s="52" t="s">
        <v>5780</v>
      </c>
      <c r="AH1159" s="52">
        <f ca="1">IMPORT[[#This Row],[C]]</f>
        <v>0</v>
      </c>
      <c r="AI1159" s="126" t="str">
        <f>CONCATENATE(IMPORT[[#This Row],[6]]," ",IMPORT[[#This Row],[7]])</f>
        <v>480 PCS</v>
      </c>
    </row>
    <row r="1160" spans="1:35">
      <c r="A1160" s="102">
        <v>1158</v>
      </c>
      <c r="B1160" s="31" t="str">
        <f ca="1">IF(IMPORT[[#This Row],[C]]&lt;1,"",ROW()-2)</f>
        <v/>
      </c>
      <c r="C1160" s="57" t="s">
        <v>3260</v>
      </c>
      <c r="D1160" s="31" t="s">
        <v>3261</v>
      </c>
      <c r="E1160" s="31" t="s">
        <v>3262</v>
      </c>
      <c r="F1160" s="31">
        <f ca="1">IMPORT[TT]</f>
        <v>0</v>
      </c>
      <c r="G1160" s="31"/>
      <c r="H1160" s="31" t="s">
        <v>3737</v>
      </c>
      <c r="I1160" s="32">
        <v>0</v>
      </c>
      <c r="J1160" s="31"/>
      <c r="K1160" s="31" t="str">
        <f>IF(IMPORT[[#This Row],[b1]]="","",IMPORT[[#This Row],[b1]]-IMPORT[[#This Row],[a1]])</f>
        <v/>
      </c>
      <c r="L1160" s="32">
        <f ca="1">SUM(INDIRECT(IMPORT_VAR[TABLENAME]&amp;"[@a"&amp;$1:$1-1&amp;"]"),INDIRECT(IMPORT_VAR[TABLENAME]&amp;"[@c"&amp;$1:$1-1&amp;"]"))</f>
        <v>0</v>
      </c>
      <c r="M1160" s="31"/>
      <c r="N1160" s="31" t="str">
        <f>IF(IMPORT[[#This Row],[b2]]="","",IMPORT[[#This Row],[b2]]-IMPORT[[#This Row],[a2]])</f>
        <v/>
      </c>
      <c r="O1160" s="32">
        <f ca="1">SUM(INDIRECT(IMPORT_VAR[TABLENAME]&amp;"[@a"&amp;$1:$1-1&amp;"]"),INDIRECT(IMPORT_VAR[TABLENAME]&amp;"[@c"&amp;$1:$1-1&amp;"]"))</f>
        <v>0</v>
      </c>
      <c r="P1160" s="33"/>
      <c r="Q1160" s="33" t="str">
        <f>IF(IMPORT[[#This Row],[b3]]="","",IMPORT[[#This Row],[b3]]-IMPORT[[#This Row],[a3]])</f>
        <v/>
      </c>
      <c r="R1160" s="32">
        <f ca="1">SUM(INDIRECT(IMPORT_VAR[TABLENAME]&amp;"[@a"&amp;$1:$1-1&amp;"]"),INDIRECT(IMPORT_VAR[TABLENAME]&amp;"[@c"&amp;$1:$1-1&amp;"]"))</f>
        <v>0</v>
      </c>
      <c r="S1160" s="33"/>
      <c r="T1160" s="33" t="str">
        <f>IF(IMPORT[[#This Row],[b4]]="","",IMPORT[[#This Row],[b4]]-IMPORT[[#This Row],[a4]])</f>
        <v/>
      </c>
      <c r="U1160" s="32">
        <f ca="1">SUM(INDIRECT(IMPORT_VAR[TABLENAME]&amp;"[@a"&amp;$1:$1-1&amp;"]"),INDIRECT(IMPORT_VAR[TABLENAME]&amp;"[@c"&amp;$1:$1-1&amp;"]"))</f>
        <v>0</v>
      </c>
      <c r="V1160" s="33"/>
      <c r="W1160" s="31"/>
      <c r="X1160" s="56" t="str">
        <f>IF(IMPORT[[#This Row],[b5]]="","",IMPORT[[#This Row],[b5]]-IMPORT[[#This Row],[a5]])</f>
        <v/>
      </c>
      <c r="Y1160" s="49">
        <f ca="1">SUM(INDIRECT(IMPORT_VAR[TABLENAME]&amp;"[@a"&amp;$1:$1-1&amp;"]"),INDIRECT(IMPORT_VAR[TABLENAME]&amp;"[@c"&amp;$1:$1-1&amp;"]"))</f>
        <v>0</v>
      </c>
      <c r="Z1160" s="51" t="s">
        <v>5731</v>
      </c>
      <c r="AA1160" s="51" t="s">
        <v>3260</v>
      </c>
      <c r="AB1160" s="51" t="s">
        <v>5729</v>
      </c>
      <c r="AC1160" s="51" t="str">
        <f>CONCATENATE(IMPORT[[#This Row],[1]]," ",IMPORT[[#This Row],[2]],IF(IMPORT[[#This Row],[3]]="","",CONCATENATE(" ",IMPORT[[#This Row],[3]])))</f>
        <v>Abjad H505-1 Besar</v>
      </c>
      <c r="AD1160" s="51" t="str">
        <f>CONCATENATE("Import ",IMPORT[[#This Row],[Ket]])</f>
        <v>Import B2 + B3</v>
      </c>
      <c r="AE1160" s="52" t="s">
        <v>3262</v>
      </c>
      <c r="AF1160" s="52" t="s">
        <v>5118</v>
      </c>
      <c r="AG1160" s="52" t="s">
        <v>5780</v>
      </c>
      <c r="AH1160" s="52">
        <f ca="1">IMPORT[[#This Row],[C]]</f>
        <v>0</v>
      </c>
      <c r="AI1160" s="126" t="str">
        <f>CONCATENATE(IMPORT[[#This Row],[6]]," ",IMPORT[[#This Row],[7]])</f>
        <v>200 PCS</v>
      </c>
    </row>
    <row r="1161" spans="1:35">
      <c r="A1161" s="102">
        <v>1159</v>
      </c>
      <c r="B1161" s="31" t="str">
        <f ca="1">IF(IMPORT[[#This Row],[C]]&lt;1,"",ROW()-2)</f>
        <v/>
      </c>
      <c r="C1161" s="57" t="s">
        <v>3263</v>
      </c>
      <c r="D1161" s="31" t="s">
        <v>3245</v>
      </c>
      <c r="E1161" s="31" t="s">
        <v>3262</v>
      </c>
      <c r="F1161" s="31">
        <f ca="1">IMPORT[TT]</f>
        <v>0</v>
      </c>
      <c r="G1161" s="31"/>
      <c r="H1161" s="31" t="s">
        <v>3737</v>
      </c>
      <c r="I1161" s="32">
        <v>0</v>
      </c>
      <c r="J1161" s="31"/>
      <c r="K1161" s="31" t="str">
        <f>IF(IMPORT[[#This Row],[b1]]="","",IMPORT[[#This Row],[b1]]-IMPORT[[#This Row],[a1]])</f>
        <v/>
      </c>
      <c r="L1161" s="32">
        <f ca="1">SUM(INDIRECT(IMPORT_VAR[TABLENAME]&amp;"[@a"&amp;$1:$1-1&amp;"]"),INDIRECT(IMPORT_VAR[TABLENAME]&amp;"[@c"&amp;$1:$1-1&amp;"]"))</f>
        <v>0</v>
      </c>
      <c r="M1161" s="31"/>
      <c r="N1161" s="31" t="str">
        <f>IF(IMPORT[[#This Row],[b2]]="","",IMPORT[[#This Row],[b2]]-IMPORT[[#This Row],[a2]])</f>
        <v/>
      </c>
      <c r="O1161" s="32">
        <f ca="1">SUM(INDIRECT(IMPORT_VAR[TABLENAME]&amp;"[@a"&amp;$1:$1-1&amp;"]"),INDIRECT(IMPORT_VAR[TABLENAME]&amp;"[@c"&amp;$1:$1-1&amp;"]"))</f>
        <v>0</v>
      </c>
      <c r="P1161" s="33"/>
      <c r="Q1161" s="33" t="str">
        <f>IF(IMPORT[[#This Row],[b3]]="","",IMPORT[[#This Row],[b3]]-IMPORT[[#This Row],[a3]])</f>
        <v/>
      </c>
      <c r="R1161" s="32">
        <f ca="1">SUM(INDIRECT(IMPORT_VAR[TABLENAME]&amp;"[@a"&amp;$1:$1-1&amp;"]"),INDIRECT(IMPORT_VAR[TABLENAME]&amp;"[@c"&amp;$1:$1-1&amp;"]"))</f>
        <v>0</v>
      </c>
      <c r="S1161" s="33"/>
      <c r="T1161" s="33" t="str">
        <f>IF(IMPORT[[#This Row],[b4]]="","",IMPORT[[#This Row],[b4]]-IMPORT[[#This Row],[a4]])</f>
        <v/>
      </c>
      <c r="U1161" s="32">
        <f ca="1">SUM(INDIRECT(IMPORT_VAR[TABLENAME]&amp;"[@a"&amp;$1:$1-1&amp;"]"),INDIRECT(IMPORT_VAR[TABLENAME]&amp;"[@c"&amp;$1:$1-1&amp;"]"))</f>
        <v>0</v>
      </c>
      <c r="V1161" s="33"/>
      <c r="W1161" s="31"/>
      <c r="X1161" s="56" t="str">
        <f>IF(IMPORT[[#This Row],[b5]]="","",IMPORT[[#This Row],[b5]]-IMPORT[[#This Row],[a5]])</f>
        <v/>
      </c>
      <c r="Y1161" s="49">
        <f ca="1">SUM(INDIRECT(IMPORT_VAR[TABLENAME]&amp;"[@a"&amp;$1:$1-1&amp;"]"),INDIRECT(IMPORT_VAR[TABLENAME]&amp;"[@c"&amp;$1:$1-1&amp;"]"))</f>
        <v>0</v>
      </c>
      <c r="Z1161" s="51" t="s">
        <v>3245</v>
      </c>
      <c r="AA1161" s="51" t="s">
        <v>3263</v>
      </c>
      <c r="AB1161" s="51"/>
      <c r="AC1161" s="51" t="str">
        <f>CONCATENATE(IMPORT[[#This Row],[1]]," ",IMPORT[[#This Row],[2]],IF(IMPORT[[#This Row],[3]]="","",CONCATENATE(" ",IMPORT[[#This Row],[3]])))</f>
        <v>Number H505-2</v>
      </c>
      <c r="AD1161" s="51" t="str">
        <f>CONCATENATE("Import ",IMPORT[[#This Row],[Ket]])</f>
        <v>Import B2 + B3</v>
      </c>
      <c r="AE1161" s="52" t="s">
        <v>3262</v>
      </c>
      <c r="AF1161" s="52" t="s">
        <v>5118</v>
      </c>
      <c r="AG1161" s="52" t="s">
        <v>5780</v>
      </c>
      <c r="AH1161" s="52">
        <f ca="1">IMPORT[[#This Row],[C]]</f>
        <v>0</v>
      </c>
      <c r="AI1161" s="126" t="str">
        <f>CONCATENATE(IMPORT[[#This Row],[6]]," ",IMPORT[[#This Row],[7]])</f>
        <v>200 PCS</v>
      </c>
    </row>
    <row r="1162" spans="1:35">
      <c r="A1162" s="102">
        <v>1160</v>
      </c>
      <c r="B1162" s="31" t="str">
        <f ca="1">IF(IMPORT[[#This Row],[C]]&lt;1,"",ROW()-2)</f>
        <v/>
      </c>
      <c r="C1162" s="57" t="s">
        <v>3264</v>
      </c>
      <c r="D1162" s="31" t="s">
        <v>3265</v>
      </c>
      <c r="E1162" s="31" t="s">
        <v>3262</v>
      </c>
      <c r="F1162" s="31">
        <f ca="1">IMPORT[TT]</f>
        <v>0</v>
      </c>
      <c r="G1162" s="31"/>
      <c r="H1162" s="31" t="s">
        <v>3737</v>
      </c>
      <c r="I1162" s="32">
        <v>0</v>
      </c>
      <c r="J1162" s="31"/>
      <c r="K1162" s="31" t="str">
        <f>IF(IMPORT[[#This Row],[b1]]="","",IMPORT[[#This Row],[b1]]-IMPORT[[#This Row],[a1]])</f>
        <v/>
      </c>
      <c r="L1162" s="32">
        <f ca="1">SUM(INDIRECT(IMPORT_VAR[TABLENAME]&amp;"[@a"&amp;$1:$1-1&amp;"]"),INDIRECT(IMPORT_VAR[TABLENAME]&amp;"[@c"&amp;$1:$1-1&amp;"]"))</f>
        <v>0</v>
      </c>
      <c r="M1162" s="31"/>
      <c r="N1162" s="31" t="str">
        <f>IF(IMPORT[[#This Row],[b2]]="","",IMPORT[[#This Row],[b2]]-IMPORT[[#This Row],[a2]])</f>
        <v/>
      </c>
      <c r="O1162" s="32">
        <f ca="1">SUM(INDIRECT(IMPORT_VAR[TABLENAME]&amp;"[@a"&amp;$1:$1-1&amp;"]"),INDIRECT(IMPORT_VAR[TABLENAME]&amp;"[@c"&amp;$1:$1-1&amp;"]"))</f>
        <v>0</v>
      </c>
      <c r="P1162" s="33"/>
      <c r="Q1162" s="33" t="str">
        <f>IF(IMPORT[[#This Row],[b3]]="","",IMPORT[[#This Row],[b3]]-IMPORT[[#This Row],[a3]])</f>
        <v/>
      </c>
      <c r="R1162" s="32">
        <f ca="1">SUM(INDIRECT(IMPORT_VAR[TABLENAME]&amp;"[@a"&amp;$1:$1-1&amp;"]"),INDIRECT(IMPORT_VAR[TABLENAME]&amp;"[@c"&amp;$1:$1-1&amp;"]"))</f>
        <v>0</v>
      </c>
      <c r="S1162" s="33"/>
      <c r="T1162" s="33" t="str">
        <f>IF(IMPORT[[#This Row],[b4]]="","",IMPORT[[#This Row],[b4]]-IMPORT[[#This Row],[a4]])</f>
        <v/>
      </c>
      <c r="U1162" s="32">
        <f ca="1">SUM(INDIRECT(IMPORT_VAR[TABLENAME]&amp;"[@a"&amp;$1:$1-1&amp;"]"),INDIRECT(IMPORT_VAR[TABLENAME]&amp;"[@c"&amp;$1:$1-1&amp;"]"))</f>
        <v>0</v>
      </c>
      <c r="V1162" s="33"/>
      <c r="W1162" s="31"/>
      <c r="X1162" s="56" t="str">
        <f>IF(IMPORT[[#This Row],[b5]]="","",IMPORT[[#This Row],[b5]]-IMPORT[[#This Row],[a5]])</f>
        <v/>
      </c>
      <c r="Y1162" s="49">
        <f ca="1">SUM(INDIRECT(IMPORT_VAR[TABLENAME]&amp;"[@a"&amp;$1:$1-1&amp;"]"),INDIRECT(IMPORT_VAR[TABLENAME]&amp;"[@c"&amp;$1:$1-1&amp;"]"))</f>
        <v>0</v>
      </c>
      <c r="Z1162" s="51" t="s">
        <v>5731</v>
      </c>
      <c r="AA1162" s="51" t="s">
        <v>3264</v>
      </c>
      <c r="AB1162" s="51" t="s">
        <v>5730</v>
      </c>
      <c r="AC1162" s="51" t="str">
        <f>CONCATENATE(IMPORT[[#This Row],[1]]," ",IMPORT[[#This Row],[2]],IF(IMPORT[[#This Row],[3]]="","",CONCATENATE(" ",IMPORT[[#This Row],[3]])))</f>
        <v>Abjad H505-3 Kecil</v>
      </c>
      <c r="AD1162" s="51" t="str">
        <f>CONCATENATE("Import ",IMPORT[[#This Row],[Ket]])</f>
        <v>Import B2 + B3</v>
      </c>
      <c r="AE1162" s="52" t="s">
        <v>3262</v>
      </c>
      <c r="AF1162" s="52" t="s">
        <v>5118</v>
      </c>
      <c r="AG1162" s="52" t="s">
        <v>5780</v>
      </c>
      <c r="AH1162" s="52">
        <f ca="1">IMPORT[[#This Row],[C]]</f>
        <v>0</v>
      </c>
      <c r="AI1162" s="126" t="str">
        <f>CONCATENATE(IMPORT[[#This Row],[6]]," ",IMPORT[[#This Row],[7]])</f>
        <v>200 PCS</v>
      </c>
    </row>
    <row r="1163" spans="1:35">
      <c r="A1163" s="102">
        <v>1161</v>
      </c>
      <c r="B1163" s="31" t="str">
        <f ca="1">IF(IMPORT[[#This Row],[C]]&lt;1,"",ROW()-2)</f>
        <v/>
      </c>
      <c r="C1163" s="57" t="s">
        <v>3308</v>
      </c>
      <c r="D1163" s="31" t="s">
        <v>2994</v>
      </c>
      <c r="E1163" s="31">
        <v>240</v>
      </c>
      <c r="F1163" s="31">
        <f ca="1">IMPORT[TT]</f>
        <v>0</v>
      </c>
      <c r="G1163" s="31"/>
      <c r="H1163" s="34" t="s">
        <v>3738</v>
      </c>
      <c r="I1163" s="32">
        <v>0</v>
      </c>
      <c r="J1163" s="31"/>
      <c r="K1163" s="31" t="str">
        <f>IF(IMPORT[[#This Row],[b1]]="","",IMPORT[[#This Row],[b1]]-IMPORT[[#This Row],[a1]])</f>
        <v/>
      </c>
      <c r="L1163" s="32">
        <f ca="1">SUM(INDIRECT(IMPORT_VAR[TABLENAME]&amp;"[@a"&amp;$1:$1-1&amp;"]"),INDIRECT(IMPORT_VAR[TABLENAME]&amp;"[@c"&amp;$1:$1-1&amp;"]"))</f>
        <v>0</v>
      </c>
      <c r="M1163" s="31"/>
      <c r="N1163" s="31" t="str">
        <f>IF(IMPORT[[#This Row],[b2]]="","",IMPORT[[#This Row],[b2]]-IMPORT[[#This Row],[a2]])</f>
        <v/>
      </c>
      <c r="O1163" s="32">
        <f ca="1">SUM(INDIRECT(IMPORT_VAR[TABLENAME]&amp;"[@a"&amp;$1:$1-1&amp;"]"),INDIRECT(IMPORT_VAR[TABLENAME]&amp;"[@c"&amp;$1:$1-1&amp;"]"))</f>
        <v>0</v>
      </c>
      <c r="P1163" s="33"/>
      <c r="Q1163" s="33" t="str">
        <f>IF(IMPORT[[#This Row],[b3]]="","",IMPORT[[#This Row],[b3]]-IMPORT[[#This Row],[a3]])</f>
        <v/>
      </c>
      <c r="R1163" s="32">
        <f ca="1">SUM(INDIRECT(IMPORT_VAR[TABLENAME]&amp;"[@a"&amp;$1:$1-1&amp;"]"),INDIRECT(IMPORT_VAR[TABLENAME]&amp;"[@c"&amp;$1:$1-1&amp;"]"))</f>
        <v>0</v>
      </c>
      <c r="S1163" s="33"/>
      <c r="T1163" s="33" t="str">
        <f>IF(IMPORT[[#This Row],[b4]]="","",IMPORT[[#This Row],[b4]]-IMPORT[[#This Row],[a4]])</f>
        <v/>
      </c>
      <c r="U1163" s="32">
        <f ca="1">SUM(INDIRECT(IMPORT_VAR[TABLENAME]&amp;"[@a"&amp;$1:$1-1&amp;"]"),INDIRECT(IMPORT_VAR[TABLENAME]&amp;"[@c"&amp;$1:$1-1&amp;"]"))</f>
        <v>0</v>
      </c>
      <c r="V1163" s="33"/>
      <c r="W1163" s="31"/>
      <c r="X1163" s="56" t="str">
        <f>IF(IMPORT[[#This Row],[b5]]="","",IMPORT[[#This Row],[b5]]-IMPORT[[#This Row],[a5]])</f>
        <v/>
      </c>
      <c r="Y1163" s="49">
        <f ca="1">SUM(INDIRECT(IMPORT_VAR[TABLENAME]&amp;"[@a"&amp;$1:$1-1&amp;"]"),INDIRECT(IMPORT_VAR[TABLENAME]&amp;"[@c"&amp;$1:$1-1&amp;"]"))</f>
        <v>0</v>
      </c>
      <c r="Z1163" s="51" t="s">
        <v>5715</v>
      </c>
      <c r="AA1163" s="51" t="s">
        <v>3308</v>
      </c>
      <c r="AB1163" s="51"/>
      <c r="AC1163" s="51" t="str">
        <f>CONCATENATE(IMPORT[[#This Row],[1]]," ",IMPORT[[#This Row],[2]],IF(IMPORT[[#This Row],[3]]="","",CONCATENATE(" ",IMPORT[[#This Row],[3]])))</f>
        <v>NoteBook 50100-59</v>
      </c>
      <c r="AD1163" s="51" t="str">
        <f>CONCATENATE("Import ",IMPORT[[#This Row],[Ket]])</f>
        <v>Import C1 + C2</v>
      </c>
      <c r="AE1163" s="52">
        <v>240</v>
      </c>
      <c r="AF1163" s="52" t="s">
        <v>5118</v>
      </c>
      <c r="AG1163" s="52" t="s">
        <v>5780</v>
      </c>
      <c r="AH1163" s="52">
        <f ca="1">IMPORT[[#This Row],[C]]</f>
        <v>0</v>
      </c>
      <c r="AI1163" s="126" t="str">
        <f>CONCATENATE(IMPORT[[#This Row],[6]]," ",IMPORT[[#This Row],[7]])</f>
        <v>240 PCS</v>
      </c>
    </row>
    <row r="1164" spans="1:35">
      <c r="A1164" s="102">
        <v>1162</v>
      </c>
      <c r="B1164" s="31" t="str">
        <f ca="1">IF(IMPORT[[#This Row],[C]]&lt;1,"",ROW()-2)</f>
        <v/>
      </c>
      <c r="C1164" s="57" t="s">
        <v>3310</v>
      </c>
      <c r="D1164" s="31" t="s">
        <v>2994</v>
      </c>
      <c r="E1164" s="31">
        <v>240</v>
      </c>
      <c r="F1164" s="31">
        <f ca="1">IMPORT[TT]</f>
        <v>0</v>
      </c>
      <c r="G1164" s="31"/>
      <c r="H1164" s="34" t="s">
        <v>3738</v>
      </c>
      <c r="I1164" s="32">
        <v>0</v>
      </c>
      <c r="J1164" s="31"/>
      <c r="K1164" s="31" t="str">
        <f>IF(IMPORT[[#This Row],[b1]]="","",IMPORT[[#This Row],[b1]]-IMPORT[[#This Row],[a1]])</f>
        <v/>
      </c>
      <c r="L1164" s="32">
        <f ca="1">SUM(INDIRECT(IMPORT_VAR[TABLENAME]&amp;"[@a"&amp;$1:$1-1&amp;"]"),INDIRECT(IMPORT_VAR[TABLENAME]&amp;"[@c"&amp;$1:$1-1&amp;"]"))</f>
        <v>0</v>
      </c>
      <c r="M1164" s="31"/>
      <c r="N1164" s="31" t="str">
        <f>IF(IMPORT[[#This Row],[b2]]="","",IMPORT[[#This Row],[b2]]-IMPORT[[#This Row],[a2]])</f>
        <v/>
      </c>
      <c r="O1164" s="32">
        <f ca="1">SUM(INDIRECT(IMPORT_VAR[TABLENAME]&amp;"[@a"&amp;$1:$1-1&amp;"]"),INDIRECT(IMPORT_VAR[TABLENAME]&amp;"[@c"&amp;$1:$1-1&amp;"]"))</f>
        <v>0</v>
      </c>
      <c r="P1164" s="33"/>
      <c r="Q1164" s="33" t="str">
        <f>IF(IMPORT[[#This Row],[b3]]="","",IMPORT[[#This Row],[b3]]-IMPORT[[#This Row],[a3]])</f>
        <v/>
      </c>
      <c r="R1164" s="32">
        <f ca="1">SUM(INDIRECT(IMPORT_VAR[TABLENAME]&amp;"[@a"&amp;$1:$1-1&amp;"]"),INDIRECT(IMPORT_VAR[TABLENAME]&amp;"[@c"&amp;$1:$1-1&amp;"]"))</f>
        <v>0</v>
      </c>
      <c r="S1164" s="33"/>
      <c r="T1164" s="33" t="str">
        <f>IF(IMPORT[[#This Row],[b4]]="","",IMPORT[[#This Row],[b4]]-IMPORT[[#This Row],[a4]])</f>
        <v/>
      </c>
      <c r="U1164" s="32">
        <f ca="1">SUM(INDIRECT(IMPORT_VAR[TABLENAME]&amp;"[@a"&amp;$1:$1-1&amp;"]"),INDIRECT(IMPORT_VAR[TABLENAME]&amp;"[@c"&amp;$1:$1-1&amp;"]"))</f>
        <v>0</v>
      </c>
      <c r="V1164" s="33"/>
      <c r="W1164" s="31"/>
      <c r="X1164" s="56" t="str">
        <f>IF(IMPORT[[#This Row],[b5]]="","",IMPORT[[#This Row],[b5]]-IMPORT[[#This Row],[a5]])</f>
        <v/>
      </c>
      <c r="Y1164" s="49">
        <f ca="1">SUM(INDIRECT(IMPORT_VAR[TABLENAME]&amp;"[@a"&amp;$1:$1-1&amp;"]"),INDIRECT(IMPORT_VAR[TABLENAME]&amp;"[@c"&amp;$1:$1-1&amp;"]"))</f>
        <v>0</v>
      </c>
      <c r="Z1164" s="51" t="s">
        <v>5715</v>
      </c>
      <c r="AA1164" s="51" t="s">
        <v>3310</v>
      </c>
      <c r="AB1164" s="51"/>
      <c r="AC1164" s="51" t="str">
        <f>CONCATENATE(IMPORT[[#This Row],[1]]," ",IMPORT[[#This Row],[2]],IF(IMPORT[[#This Row],[3]]="","",CONCATENATE(" ",IMPORT[[#This Row],[3]])))</f>
        <v>NoteBook 50100-54</v>
      </c>
      <c r="AD1164" s="51" t="str">
        <f>CONCATENATE("Import ",IMPORT[[#This Row],[Ket]])</f>
        <v>Import C1 + C2</v>
      </c>
      <c r="AE1164" s="52">
        <v>240</v>
      </c>
      <c r="AF1164" s="52" t="s">
        <v>5118</v>
      </c>
      <c r="AG1164" s="52" t="s">
        <v>5780</v>
      </c>
      <c r="AH1164" s="52">
        <f ca="1">IMPORT[[#This Row],[C]]</f>
        <v>0</v>
      </c>
      <c r="AI1164" s="126" t="str">
        <f>CONCATENATE(IMPORT[[#This Row],[6]]," ",IMPORT[[#This Row],[7]])</f>
        <v>240 PCS</v>
      </c>
    </row>
    <row r="1165" spans="1:35">
      <c r="A1165" s="102">
        <v>1163</v>
      </c>
      <c r="B1165" s="31" t="str">
        <f ca="1">IF(IMPORT[[#This Row],[C]]&lt;1,"",ROW()-2)</f>
        <v/>
      </c>
      <c r="C1165" s="57" t="s">
        <v>3316</v>
      </c>
      <c r="D1165" s="31" t="s">
        <v>3140</v>
      </c>
      <c r="E1165" s="31">
        <v>2304</v>
      </c>
      <c r="F1165" s="31">
        <f ca="1">IMPORT[TT]</f>
        <v>0</v>
      </c>
      <c r="G1165" s="31"/>
      <c r="H1165" s="34" t="s">
        <v>3301</v>
      </c>
      <c r="I1165" s="32">
        <v>0</v>
      </c>
      <c r="J1165" s="31"/>
      <c r="K1165" s="31" t="str">
        <f>IF(IMPORT[[#This Row],[b1]]="","",IMPORT[[#This Row],[b1]]-IMPORT[[#This Row],[a1]])</f>
        <v/>
      </c>
      <c r="L1165" s="32">
        <f ca="1">SUM(INDIRECT(IMPORT_VAR[TABLENAME]&amp;"[@a"&amp;$1:$1-1&amp;"]"),INDIRECT(IMPORT_VAR[TABLENAME]&amp;"[@c"&amp;$1:$1-1&amp;"]"))</f>
        <v>0</v>
      </c>
      <c r="M1165" s="31"/>
      <c r="N1165" s="31" t="str">
        <f>IF(IMPORT[[#This Row],[b2]]="","",IMPORT[[#This Row],[b2]]-IMPORT[[#This Row],[a2]])</f>
        <v/>
      </c>
      <c r="O1165" s="32">
        <f ca="1">SUM(INDIRECT(IMPORT_VAR[TABLENAME]&amp;"[@a"&amp;$1:$1-1&amp;"]"),INDIRECT(IMPORT_VAR[TABLENAME]&amp;"[@c"&amp;$1:$1-1&amp;"]"))</f>
        <v>0</v>
      </c>
      <c r="P1165" s="33"/>
      <c r="Q1165" s="33" t="str">
        <f>IF(IMPORT[[#This Row],[b3]]="","",IMPORT[[#This Row],[b3]]-IMPORT[[#This Row],[a3]])</f>
        <v/>
      </c>
      <c r="R1165" s="32">
        <f ca="1">SUM(INDIRECT(IMPORT_VAR[TABLENAME]&amp;"[@a"&amp;$1:$1-1&amp;"]"),INDIRECT(IMPORT_VAR[TABLENAME]&amp;"[@c"&amp;$1:$1-1&amp;"]"))</f>
        <v>0</v>
      </c>
      <c r="S1165" s="33"/>
      <c r="T1165" s="33" t="str">
        <f>IF(IMPORT[[#This Row],[b4]]="","",IMPORT[[#This Row],[b4]]-IMPORT[[#This Row],[a4]])</f>
        <v/>
      </c>
      <c r="U1165" s="32">
        <f ca="1">SUM(INDIRECT(IMPORT_VAR[TABLENAME]&amp;"[@a"&amp;$1:$1-1&amp;"]"),INDIRECT(IMPORT_VAR[TABLENAME]&amp;"[@c"&amp;$1:$1-1&amp;"]"))</f>
        <v>0</v>
      </c>
      <c r="V1165" s="33"/>
      <c r="W1165" s="31"/>
      <c r="X1165" s="56" t="str">
        <f>IF(IMPORT[[#This Row],[b5]]="","",IMPORT[[#This Row],[b5]]-IMPORT[[#This Row],[a5]])</f>
        <v/>
      </c>
      <c r="Y1165" s="49">
        <f ca="1">SUM(INDIRECT(IMPORT_VAR[TABLENAME]&amp;"[@a"&amp;$1:$1-1&amp;"]"),INDIRECT(IMPORT_VAR[TABLENAME]&amp;"[@c"&amp;$1:$1-1&amp;"]"))</f>
        <v>0</v>
      </c>
      <c r="Z1165" s="51" t="s">
        <v>5665</v>
      </c>
      <c r="AA1165" s="51" t="s">
        <v>3316</v>
      </c>
      <c r="AB1165" s="51"/>
      <c r="AC1165" s="51" t="str">
        <f>CONCATENATE(IMPORT[[#This Row],[1]]," ",IMPORT[[#This Row],[2]],IF(IMPORT[[#This Row],[3]]="","",CONCATENATE(" ",IMPORT[[#This Row],[3]])))</f>
        <v>Tipe-ex Kertas NO.9362</v>
      </c>
      <c r="AD1165" s="51" t="str">
        <f>CONCATENATE("Import ",IMPORT[[#This Row],[Ket]])</f>
        <v>Import C5</v>
      </c>
      <c r="AE1165" s="52">
        <v>2304</v>
      </c>
      <c r="AF1165" s="52" t="s">
        <v>5118</v>
      </c>
      <c r="AG1165" s="52" t="s">
        <v>5780</v>
      </c>
      <c r="AH1165" s="52">
        <f ca="1">IMPORT[[#This Row],[C]]</f>
        <v>0</v>
      </c>
      <c r="AI1165" s="126" t="str">
        <f>CONCATENATE(IMPORT[[#This Row],[6]]," ",IMPORT[[#This Row],[7]])</f>
        <v>2304 PCS</v>
      </c>
    </row>
    <row r="1166" spans="1:35">
      <c r="A1166" s="102">
        <v>1164</v>
      </c>
      <c r="B1166" s="31" t="str">
        <f ca="1">IF(IMPORT[[#This Row],[C]]&lt;1,"",ROW()-2)</f>
        <v/>
      </c>
      <c r="C1166" s="57" t="s">
        <v>3772</v>
      </c>
      <c r="D1166" s="31" t="s">
        <v>2763</v>
      </c>
      <c r="E1166" s="31">
        <v>360</v>
      </c>
      <c r="F1166" s="31">
        <f ca="1">IMPORT[TT]</f>
        <v>0</v>
      </c>
      <c r="G1166" s="31"/>
      <c r="H1166" s="34" t="s">
        <v>3743</v>
      </c>
      <c r="I1166" s="32">
        <v>0</v>
      </c>
      <c r="J1166" s="31"/>
      <c r="K1166" s="31" t="str">
        <f>IF(IMPORT[[#This Row],[b1]]="","",IMPORT[[#This Row],[b1]]-IMPORT[[#This Row],[a1]])</f>
        <v/>
      </c>
      <c r="L1166" s="32">
        <f ca="1">SUM(INDIRECT(IMPORT_VAR[TABLENAME]&amp;"[@a"&amp;$1:$1-1&amp;"]"),INDIRECT(IMPORT_VAR[TABLENAME]&amp;"[@c"&amp;$1:$1-1&amp;"]"))</f>
        <v>0</v>
      </c>
      <c r="M1166" s="31"/>
      <c r="N1166" s="31" t="str">
        <f>IF(IMPORT[[#This Row],[b2]]="","",IMPORT[[#This Row],[b2]]-IMPORT[[#This Row],[a2]])</f>
        <v/>
      </c>
      <c r="O1166" s="32">
        <f ca="1">SUM(INDIRECT(IMPORT_VAR[TABLENAME]&amp;"[@a"&amp;$1:$1-1&amp;"]"),INDIRECT(IMPORT_VAR[TABLENAME]&amp;"[@c"&amp;$1:$1-1&amp;"]"))</f>
        <v>0</v>
      </c>
      <c r="P1166" s="33"/>
      <c r="Q1166" s="33" t="str">
        <f>IF(IMPORT[[#This Row],[b3]]="","",IMPORT[[#This Row],[b3]]-IMPORT[[#This Row],[a3]])</f>
        <v/>
      </c>
      <c r="R1166" s="32">
        <f ca="1">SUM(INDIRECT(IMPORT_VAR[TABLENAME]&amp;"[@a"&amp;$1:$1-1&amp;"]"),INDIRECT(IMPORT_VAR[TABLENAME]&amp;"[@c"&amp;$1:$1-1&amp;"]"))</f>
        <v>0</v>
      </c>
      <c r="S1166" s="33"/>
      <c r="T1166" s="33" t="str">
        <f>IF(IMPORT[[#This Row],[b4]]="","",IMPORT[[#This Row],[b4]]-IMPORT[[#This Row],[a4]])</f>
        <v/>
      </c>
      <c r="U1166" s="32">
        <f ca="1">SUM(INDIRECT(IMPORT_VAR[TABLENAME]&amp;"[@a"&amp;$1:$1-1&amp;"]"),INDIRECT(IMPORT_VAR[TABLENAME]&amp;"[@c"&amp;$1:$1-1&amp;"]"))</f>
        <v>0</v>
      </c>
      <c r="V1166" s="33"/>
      <c r="W1166" s="31"/>
      <c r="X1166" s="56" t="str">
        <f>IF(IMPORT[[#This Row],[b5]]="","",IMPORT[[#This Row],[b5]]-IMPORT[[#This Row],[a5]])</f>
        <v/>
      </c>
      <c r="Y1166" s="49">
        <f ca="1">SUM(INDIRECT(IMPORT_VAR[TABLENAME]&amp;"[@a"&amp;$1:$1-1&amp;"]"),INDIRECT(IMPORT_VAR[TABLENAME]&amp;"[@c"&amp;$1:$1-1&amp;"]"))</f>
        <v>0</v>
      </c>
      <c r="Z1166" s="51" t="s">
        <v>2763</v>
      </c>
      <c r="AA1166" s="52" t="s">
        <v>5752</v>
      </c>
      <c r="AB1166" s="52" t="s">
        <v>5748</v>
      </c>
      <c r="AC1166" s="52" t="str">
        <f>CONCATENATE(IMPORT[[#This Row],[1]]," ",IMPORT[[#This Row],[2]],IF(IMPORT[[#This Row],[3]]="","",CONCATENATE(" ",IMPORT[[#This Row],[3]])))</f>
        <v>Pocket 109-XL (Besar)</v>
      </c>
      <c r="AD1166" s="52" t="str">
        <f>CONCATENATE("Import ",IMPORT[[#This Row],[Ket]])</f>
        <v>Import C6</v>
      </c>
      <c r="AE1166" s="52">
        <v>360</v>
      </c>
      <c r="AF1166" s="52" t="s">
        <v>5118</v>
      </c>
      <c r="AG1166" s="52" t="s">
        <v>5780</v>
      </c>
      <c r="AH1166" s="52">
        <f ca="1">IMPORT[[#This Row],[C]]</f>
        <v>0</v>
      </c>
      <c r="AI1166" s="126" t="str">
        <f>CONCATENATE(IMPORT[[#This Row],[6]]," ",IMPORT[[#This Row],[7]])</f>
        <v>360 PCS</v>
      </c>
    </row>
    <row r="1167" spans="1:35">
      <c r="A1167" s="102">
        <v>1165</v>
      </c>
      <c r="B1167" s="31" t="str">
        <f ca="1">IF(IMPORT[[#This Row],[C]]&lt;1,"",ROW()-2)</f>
        <v/>
      </c>
      <c r="C1167" s="57" t="s">
        <v>3777</v>
      </c>
      <c r="D1167" s="31" t="s">
        <v>2763</v>
      </c>
      <c r="E1167" s="31">
        <v>360</v>
      </c>
      <c r="F1167" s="31">
        <f ca="1">IMPORT[TT]</f>
        <v>0</v>
      </c>
      <c r="G1167" s="31"/>
      <c r="H1167" s="34" t="s">
        <v>3743</v>
      </c>
      <c r="I1167" s="32">
        <v>0</v>
      </c>
      <c r="J1167" s="31"/>
      <c r="K1167" s="31" t="str">
        <f>IF(IMPORT[[#This Row],[b1]]="","",IMPORT[[#This Row],[b1]]-IMPORT[[#This Row],[a1]])</f>
        <v/>
      </c>
      <c r="L1167" s="32">
        <f ca="1">SUM(INDIRECT(IMPORT_VAR[TABLENAME]&amp;"[@a"&amp;$1:$1-1&amp;"]"),INDIRECT(IMPORT_VAR[TABLENAME]&amp;"[@c"&amp;$1:$1-1&amp;"]"))</f>
        <v>0</v>
      </c>
      <c r="M1167" s="31"/>
      <c r="N1167" s="31" t="str">
        <f>IF(IMPORT[[#This Row],[b2]]="","",IMPORT[[#This Row],[b2]]-IMPORT[[#This Row],[a2]])</f>
        <v/>
      </c>
      <c r="O1167" s="32">
        <f ca="1">SUM(INDIRECT(IMPORT_VAR[TABLENAME]&amp;"[@a"&amp;$1:$1-1&amp;"]"),INDIRECT(IMPORT_VAR[TABLENAME]&amp;"[@c"&amp;$1:$1-1&amp;"]"))</f>
        <v>0</v>
      </c>
      <c r="P1167" s="33"/>
      <c r="Q1167" s="33" t="str">
        <f>IF(IMPORT[[#This Row],[b3]]="","",IMPORT[[#This Row],[b3]]-IMPORT[[#This Row],[a3]])</f>
        <v/>
      </c>
      <c r="R1167" s="32">
        <f ca="1">SUM(INDIRECT(IMPORT_VAR[TABLENAME]&amp;"[@a"&amp;$1:$1-1&amp;"]"),INDIRECT(IMPORT_VAR[TABLENAME]&amp;"[@c"&amp;$1:$1-1&amp;"]"))</f>
        <v>0</v>
      </c>
      <c r="S1167" s="33"/>
      <c r="T1167" s="33" t="str">
        <f>IF(IMPORT[[#This Row],[b4]]="","",IMPORT[[#This Row],[b4]]-IMPORT[[#This Row],[a4]])</f>
        <v/>
      </c>
      <c r="U1167" s="32">
        <f ca="1">SUM(INDIRECT(IMPORT_VAR[TABLENAME]&amp;"[@a"&amp;$1:$1-1&amp;"]"),INDIRECT(IMPORT_VAR[TABLENAME]&amp;"[@c"&amp;$1:$1-1&amp;"]"))</f>
        <v>0</v>
      </c>
      <c r="V1167" s="33"/>
      <c r="W1167" s="31"/>
      <c r="X1167" s="56" t="str">
        <f>IF(IMPORT[[#This Row],[b5]]="","",IMPORT[[#This Row],[b5]]-IMPORT[[#This Row],[a5]])</f>
        <v/>
      </c>
      <c r="Y1167" s="49">
        <f ca="1">SUM(INDIRECT(IMPORT_VAR[TABLENAME]&amp;"[@a"&amp;$1:$1-1&amp;"]"),INDIRECT(IMPORT_VAR[TABLENAME]&amp;"[@c"&amp;$1:$1-1&amp;"]"))</f>
        <v>0</v>
      </c>
      <c r="Z1167" s="51" t="s">
        <v>2763</v>
      </c>
      <c r="AA1167" s="52" t="s">
        <v>5762</v>
      </c>
      <c r="AB1167" s="52" t="s">
        <v>5748</v>
      </c>
      <c r="AC1167" s="52" t="str">
        <f>CONCATENATE(IMPORT[[#This Row],[1]]," ",IMPORT[[#This Row],[2]],IF(IMPORT[[#This Row],[3]]="","",CONCATENATE(" ",IMPORT[[#This Row],[3]])))</f>
        <v>Pocket 1846-XL (Besar)</v>
      </c>
      <c r="AD1167" s="52" t="str">
        <f>CONCATENATE("Import ",IMPORT[[#This Row],[Ket]])</f>
        <v>Import C6</v>
      </c>
      <c r="AE1167" s="52">
        <v>360</v>
      </c>
      <c r="AF1167" s="52" t="s">
        <v>5118</v>
      </c>
      <c r="AG1167" s="52" t="s">
        <v>5780</v>
      </c>
      <c r="AH1167" s="52">
        <f ca="1">IMPORT[[#This Row],[C]]</f>
        <v>0</v>
      </c>
      <c r="AI1167" s="126" t="str">
        <f>CONCATENATE(IMPORT[[#This Row],[6]]," ",IMPORT[[#This Row],[7]])</f>
        <v>360 PCS</v>
      </c>
    </row>
    <row r="1168" spans="1:35">
      <c r="A1168" s="102">
        <v>1166</v>
      </c>
      <c r="B1168" s="39" t="str">
        <f ca="1">IF(IMPORT[[#This Row],[C]]&lt;1,"",ROW()-2)</f>
        <v/>
      </c>
      <c r="C1168" s="57" t="s">
        <v>3902</v>
      </c>
      <c r="D1168" s="31" t="s">
        <v>3903</v>
      </c>
      <c r="E1168" s="31">
        <v>1056</v>
      </c>
      <c r="F1168" s="39">
        <f ca="1">IMPORT[TT]</f>
        <v>0</v>
      </c>
      <c r="G1168" s="31"/>
      <c r="H1168" s="31" t="s">
        <v>3928</v>
      </c>
      <c r="I1168" s="40">
        <v>0</v>
      </c>
      <c r="J1168" s="31"/>
      <c r="K1168" s="39" t="str">
        <f>IF(IMPORT[[#This Row],[b1]]="","",IMPORT[[#This Row],[b1]]-IMPORT[[#This Row],[a1]])</f>
        <v/>
      </c>
      <c r="L1168" s="40">
        <f ca="1">SUM(INDIRECT(IMPORT_VAR[TABLENAME]&amp;"[@a"&amp;$1:$1-1&amp;"]"),INDIRECT(IMPORT_VAR[TABLENAME]&amp;"[@c"&amp;$1:$1-1&amp;"]"))</f>
        <v>0</v>
      </c>
      <c r="M1168" s="31"/>
      <c r="N1168" s="39" t="str">
        <f>IF(IMPORT[[#This Row],[b2]]="","",IMPORT[[#This Row],[b2]]-IMPORT[[#This Row],[a2]])</f>
        <v/>
      </c>
      <c r="O1168" s="40">
        <f ca="1">SUM(INDIRECT(IMPORT_VAR[TABLENAME]&amp;"[@a"&amp;$1:$1-1&amp;"]"),INDIRECT(IMPORT_VAR[TABLENAME]&amp;"[@c"&amp;$1:$1-1&amp;"]"))</f>
        <v>0</v>
      </c>
      <c r="P1168" s="33"/>
      <c r="Q1168" s="41" t="str">
        <f>IF(IMPORT[[#This Row],[b3]]="","",IMPORT[[#This Row],[b3]]-IMPORT[[#This Row],[a3]])</f>
        <v/>
      </c>
      <c r="R1168" s="40">
        <f ca="1">SUM(INDIRECT(IMPORT_VAR[TABLENAME]&amp;"[@a"&amp;$1:$1-1&amp;"]"),INDIRECT(IMPORT_VAR[TABLENAME]&amp;"[@c"&amp;$1:$1-1&amp;"]"))</f>
        <v>0</v>
      </c>
      <c r="S1168" s="33"/>
      <c r="T1168" s="41" t="str">
        <f>IF(IMPORT[[#This Row],[b4]]="","",IMPORT[[#This Row],[b4]]-IMPORT[[#This Row],[a4]])</f>
        <v/>
      </c>
      <c r="U1168" s="40">
        <f ca="1">SUM(INDIRECT(IMPORT_VAR[TABLENAME]&amp;"[@a"&amp;$1:$1-1&amp;"]"),INDIRECT(IMPORT_VAR[TABLENAME]&amp;"[@c"&amp;$1:$1-1&amp;"]"))</f>
        <v>0</v>
      </c>
      <c r="V1168" s="41"/>
      <c r="W1168" s="31"/>
      <c r="X1168" s="54" t="str">
        <f>IF(IMPORT[[#This Row],[b5]]="","",IMPORT[[#This Row],[b5]]-IMPORT[[#This Row],[a5]])</f>
        <v/>
      </c>
      <c r="Y1168" s="50">
        <f ca="1">SUM(INDIRECT(IMPORT_VAR[TABLENAME]&amp;"[@a"&amp;$1:$1-1&amp;"]"),INDIRECT(IMPORT_VAR[TABLENAME]&amp;"[@c"&amp;$1:$1-1&amp;"]"))</f>
        <v>0</v>
      </c>
      <c r="Z1168" s="51" t="s">
        <v>3903</v>
      </c>
      <c r="AA1168" s="51" t="s">
        <v>3902</v>
      </c>
      <c r="AB1168" s="51"/>
      <c r="AC1168" s="51" t="str">
        <f>CONCATENATE(IMPORT[[#This Row],[1]]," ",IMPORT[[#This Row],[2]],IF(IMPORT[[#This Row],[3]]="","",CONCATENATE(" ",IMPORT[[#This Row],[3]])))</f>
        <v>Sticky HTQ(333)</v>
      </c>
      <c r="AD1168" s="51" t="str">
        <f>CONCATENATE("Import ",IMPORT[[#This Row],[Ket]])</f>
        <v>Import D1</v>
      </c>
      <c r="AE1168" s="52">
        <v>1056</v>
      </c>
      <c r="AF1168" s="52" t="s">
        <v>5118</v>
      </c>
      <c r="AG1168" s="52" t="s">
        <v>5780</v>
      </c>
      <c r="AH1168" s="52">
        <f ca="1">IMPORT[[#This Row],[C]]</f>
        <v>0</v>
      </c>
      <c r="AI1168" s="126" t="str">
        <f>CONCATENATE(IMPORT[[#This Row],[6]]," ",IMPORT[[#This Row],[7]])</f>
        <v>1056 PCS</v>
      </c>
    </row>
    <row r="1169" spans="1:35">
      <c r="A1169" s="102">
        <v>1167</v>
      </c>
      <c r="B1169" s="39" t="str">
        <f ca="1">IF(IMPORT[[#This Row],[C]]&lt;1,"",ROW()-2)</f>
        <v/>
      </c>
      <c r="C1169" s="57" t="s">
        <v>3904</v>
      </c>
      <c r="D1169" s="31" t="s">
        <v>3140</v>
      </c>
      <c r="E1169" s="31">
        <v>864</v>
      </c>
      <c r="F1169" s="39">
        <f ca="1">IMPORT[TT]</f>
        <v>0</v>
      </c>
      <c r="G1169" s="31"/>
      <c r="H1169" s="31" t="s">
        <v>3928</v>
      </c>
      <c r="I1169" s="40">
        <v>0</v>
      </c>
      <c r="J1169" s="31"/>
      <c r="K1169" s="39" t="str">
        <f>IF(IMPORT[[#This Row],[b1]]="","",IMPORT[[#This Row],[b1]]-IMPORT[[#This Row],[a1]])</f>
        <v/>
      </c>
      <c r="L1169" s="40">
        <f ca="1">SUM(INDIRECT(IMPORT_VAR[TABLENAME]&amp;"[@a"&amp;$1:$1-1&amp;"]"),INDIRECT(IMPORT_VAR[TABLENAME]&amp;"[@c"&amp;$1:$1-1&amp;"]"))</f>
        <v>0</v>
      </c>
      <c r="M1169" s="31"/>
      <c r="N1169" s="39" t="str">
        <f>IF(IMPORT[[#This Row],[b2]]="","",IMPORT[[#This Row],[b2]]-IMPORT[[#This Row],[a2]])</f>
        <v/>
      </c>
      <c r="O1169" s="40">
        <f ca="1">SUM(INDIRECT(IMPORT_VAR[TABLENAME]&amp;"[@a"&amp;$1:$1-1&amp;"]"),INDIRECT(IMPORT_VAR[TABLENAME]&amp;"[@c"&amp;$1:$1-1&amp;"]"))</f>
        <v>0</v>
      </c>
      <c r="P1169" s="33"/>
      <c r="Q1169" s="41" t="str">
        <f>IF(IMPORT[[#This Row],[b3]]="","",IMPORT[[#This Row],[b3]]-IMPORT[[#This Row],[a3]])</f>
        <v/>
      </c>
      <c r="R1169" s="40">
        <f ca="1">SUM(INDIRECT(IMPORT_VAR[TABLENAME]&amp;"[@a"&amp;$1:$1-1&amp;"]"),INDIRECT(IMPORT_VAR[TABLENAME]&amp;"[@c"&amp;$1:$1-1&amp;"]"))</f>
        <v>0</v>
      </c>
      <c r="S1169" s="33"/>
      <c r="T1169" s="41" t="str">
        <f>IF(IMPORT[[#This Row],[b4]]="","",IMPORT[[#This Row],[b4]]-IMPORT[[#This Row],[a4]])</f>
        <v/>
      </c>
      <c r="U1169" s="40">
        <f ca="1">SUM(INDIRECT(IMPORT_VAR[TABLENAME]&amp;"[@a"&amp;$1:$1-1&amp;"]"),INDIRECT(IMPORT_VAR[TABLENAME]&amp;"[@c"&amp;$1:$1-1&amp;"]"))</f>
        <v>0</v>
      </c>
      <c r="V1169" s="41"/>
      <c r="W1169" s="31"/>
      <c r="X1169" s="54" t="str">
        <f>IF(IMPORT[[#This Row],[b5]]="","",IMPORT[[#This Row],[b5]]-IMPORT[[#This Row],[a5]])</f>
        <v/>
      </c>
      <c r="Y1169" s="50">
        <f ca="1">SUM(INDIRECT(IMPORT_VAR[TABLENAME]&amp;"[@a"&amp;$1:$1-1&amp;"]"),INDIRECT(IMPORT_VAR[TABLENAME]&amp;"[@c"&amp;$1:$1-1&amp;"]"))</f>
        <v>0</v>
      </c>
      <c r="Z1169" s="51" t="s">
        <v>5665</v>
      </c>
      <c r="AA1169" s="51" t="s">
        <v>3904</v>
      </c>
      <c r="AB1169" s="51"/>
      <c r="AC1169" s="51" t="str">
        <f>CONCATENATE(IMPORT[[#This Row],[1]]," ",IMPORT[[#This Row],[2]],IF(IMPORT[[#This Row],[3]]="","",CONCATENATE(" ",IMPORT[[#This Row],[3]])))</f>
        <v>Tipe-ex Kertas NO.9446</v>
      </c>
      <c r="AD1169" s="51" t="str">
        <f>CONCATENATE("Import ",IMPORT[[#This Row],[Ket]])</f>
        <v>Import D1</v>
      </c>
      <c r="AE1169" s="52">
        <v>864</v>
      </c>
      <c r="AF1169" s="52" t="s">
        <v>5118</v>
      </c>
      <c r="AG1169" s="52" t="s">
        <v>5780</v>
      </c>
      <c r="AH1169" s="52">
        <f ca="1">IMPORT[[#This Row],[C]]</f>
        <v>0</v>
      </c>
      <c r="AI1169" s="126" t="str">
        <f>CONCATENATE(IMPORT[[#This Row],[6]]," ",IMPORT[[#This Row],[7]])</f>
        <v>864 PCS</v>
      </c>
    </row>
    <row r="1170" spans="1:35">
      <c r="A1170" s="102">
        <v>1168</v>
      </c>
      <c r="B1170" s="39" t="str">
        <f ca="1">IF(IMPORT[[#This Row],[C]]&lt;1,"",ROW()-2)</f>
        <v/>
      </c>
      <c r="C1170" s="57" t="s">
        <v>3906</v>
      </c>
      <c r="D1170" s="31" t="s">
        <v>3140</v>
      </c>
      <c r="E1170" s="31">
        <v>864</v>
      </c>
      <c r="F1170" s="39">
        <f ca="1">IMPORT[TT]</f>
        <v>0</v>
      </c>
      <c r="G1170" s="31"/>
      <c r="H1170" s="31" t="s">
        <v>3928</v>
      </c>
      <c r="I1170" s="40">
        <v>0</v>
      </c>
      <c r="J1170" s="31"/>
      <c r="K1170" s="39" t="str">
        <f>IF(IMPORT[[#This Row],[b1]]="","",IMPORT[[#This Row],[b1]]-IMPORT[[#This Row],[a1]])</f>
        <v/>
      </c>
      <c r="L1170" s="40">
        <f ca="1">SUM(INDIRECT(IMPORT_VAR[TABLENAME]&amp;"[@a"&amp;$1:$1-1&amp;"]"),INDIRECT(IMPORT_VAR[TABLENAME]&amp;"[@c"&amp;$1:$1-1&amp;"]"))</f>
        <v>0</v>
      </c>
      <c r="M1170" s="31"/>
      <c r="N1170" s="39" t="str">
        <f>IF(IMPORT[[#This Row],[b2]]="","",IMPORT[[#This Row],[b2]]-IMPORT[[#This Row],[a2]])</f>
        <v/>
      </c>
      <c r="O1170" s="40">
        <f ca="1">SUM(INDIRECT(IMPORT_VAR[TABLENAME]&amp;"[@a"&amp;$1:$1-1&amp;"]"),INDIRECT(IMPORT_VAR[TABLENAME]&amp;"[@c"&amp;$1:$1-1&amp;"]"))</f>
        <v>0</v>
      </c>
      <c r="P1170" s="33"/>
      <c r="Q1170" s="41" t="str">
        <f>IF(IMPORT[[#This Row],[b3]]="","",IMPORT[[#This Row],[b3]]-IMPORT[[#This Row],[a3]])</f>
        <v/>
      </c>
      <c r="R1170" s="40">
        <f ca="1">SUM(INDIRECT(IMPORT_VAR[TABLENAME]&amp;"[@a"&amp;$1:$1-1&amp;"]"),INDIRECT(IMPORT_VAR[TABLENAME]&amp;"[@c"&amp;$1:$1-1&amp;"]"))</f>
        <v>0</v>
      </c>
      <c r="S1170" s="33"/>
      <c r="T1170" s="41" t="str">
        <f>IF(IMPORT[[#This Row],[b4]]="","",IMPORT[[#This Row],[b4]]-IMPORT[[#This Row],[a4]])</f>
        <v/>
      </c>
      <c r="U1170" s="40">
        <f ca="1">SUM(INDIRECT(IMPORT_VAR[TABLENAME]&amp;"[@a"&amp;$1:$1-1&amp;"]"),INDIRECT(IMPORT_VAR[TABLENAME]&amp;"[@c"&amp;$1:$1-1&amp;"]"))</f>
        <v>0</v>
      </c>
      <c r="V1170" s="41"/>
      <c r="W1170" s="31"/>
      <c r="X1170" s="54" t="str">
        <f>IF(IMPORT[[#This Row],[b5]]="","",IMPORT[[#This Row],[b5]]-IMPORT[[#This Row],[a5]])</f>
        <v/>
      </c>
      <c r="Y1170" s="50">
        <f ca="1">SUM(INDIRECT(IMPORT_VAR[TABLENAME]&amp;"[@a"&amp;$1:$1-1&amp;"]"),INDIRECT(IMPORT_VAR[TABLENAME]&amp;"[@c"&amp;$1:$1-1&amp;"]"))</f>
        <v>0</v>
      </c>
      <c r="Z1170" s="51" t="s">
        <v>5665</v>
      </c>
      <c r="AA1170" s="51" t="s">
        <v>3906</v>
      </c>
      <c r="AB1170" s="51"/>
      <c r="AC1170" s="51" t="str">
        <f>CONCATENATE(IMPORT[[#This Row],[1]]," ",IMPORT[[#This Row],[2]],IF(IMPORT[[#This Row],[3]]="","",CONCATENATE(" ",IMPORT[[#This Row],[3]])))</f>
        <v>Tipe-ex Kertas NO.9480</v>
      </c>
      <c r="AD1170" s="51" t="str">
        <f>CONCATENATE("Import ",IMPORT[[#This Row],[Ket]])</f>
        <v>Import D1</v>
      </c>
      <c r="AE1170" s="52">
        <v>864</v>
      </c>
      <c r="AF1170" s="52" t="s">
        <v>5118</v>
      </c>
      <c r="AG1170" s="52" t="s">
        <v>5780</v>
      </c>
      <c r="AH1170" s="52">
        <f ca="1">IMPORT[[#This Row],[C]]</f>
        <v>0</v>
      </c>
      <c r="AI1170" s="126" t="str">
        <f>CONCATENATE(IMPORT[[#This Row],[6]]," ",IMPORT[[#This Row],[7]])</f>
        <v>864 PCS</v>
      </c>
    </row>
    <row r="1171" spans="1:35">
      <c r="A1171" s="102">
        <v>1169</v>
      </c>
      <c r="B1171" s="39" t="str">
        <f ca="1">IF(IMPORT[[#This Row],[C]]&lt;1,"",ROW()-2)</f>
        <v/>
      </c>
      <c r="C1171" s="57" t="s">
        <v>3907</v>
      </c>
      <c r="D1171" s="31" t="s">
        <v>3140</v>
      </c>
      <c r="E1171" s="31">
        <v>1152</v>
      </c>
      <c r="F1171" s="39">
        <f ca="1">IMPORT[TT]</f>
        <v>0</v>
      </c>
      <c r="G1171" s="31"/>
      <c r="H1171" s="31" t="s">
        <v>3928</v>
      </c>
      <c r="I1171" s="40">
        <v>0</v>
      </c>
      <c r="J1171" s="31"/>
      <c r="K1171" s="39" t="str">
        <f>IF(IMPORT[[#This Row],[b1]]="","",IMPORT[[#This Row],[b1]]-IMPORT[[#This Row],[a1]])</f>
        <v/>
      </c>
      <c r="L1171" s="40">
        <f ca="1">SUM(INDIRECT(IMPORT_VAR[TABLENAME]&amp;"[@a"&amp;$1:$1-1&amp;"]"),INDIRECT(IMPORT_VAR[TABLENAME]&amp;"[@c"&amp;$1:$1-1&amp;"]"))</f>
        <v>0</v>
      </c>
      <c r="M1171" s="31"/>
      <c r="N1171" s="39" t="str">
        <f>IF(IMPORT[[#This Row],[b2]]="","",IMPORT[[#This Row],[b2]]-IMPORT[[#This Row],[a2]])</f>
        <v/>
      </c>
      <c r="O1171" s="40">
        <f ca="1">SUM(INDIRECT(IMPORT_VAR[TABLENAME]&amp;"[@a"&amp;$1:$1-1&amp;"]"),INDIRECT(IMPORT_VAR[TABLENAME]&amp;"[@c"&amp;$1:$1-1&amp;"]"))</f>
        <v>0</v>
      </c>
      <c r="P1171" s="33"/>
      <c r="Q1171" s="41" t="str">
        <f>IF(IMPORT[[#This Row],[b3]]="","",IMPORT[[#This Row],[b3]]-IMPORT[[#This Row],[a3]])</f>
        <v/>
      </c>
      <c r="R1171" s="40">
        <f ca="1">SUM(INDIRECT(IMPORT_VAR[TABLENAME]&amp;"[@a"&amp;$1:$1-1&amp;"]"),INDIRECT(IMPORT_VAR[TABLENAME]&amp;"[@c"&amp;$1:$1-1&amp;"]"))</f>
        <v>0</v>
      </c>
      <c r="S1171" s="33"/>
      <c r="T1171" s="41" t="str">
        <f>IF(IMPORT[[#This Row],[b4]]="","",IMPORT[[#This Row],[b4]]-IMPORT[[#This Row],[a4]])</f>
        <v/>
      </c>
      <c r="U1171" s="40">
        <f ca="1">SUM(INDIRECT(IMPORT_VAR[TABLENAME]&amp;"[@a"&amp;$1:$1-1&amp;"]"),INDIRECT(IMPORT_VAR[TABLENAME]&amp;"[@c"&amp;$1:$1-1&amp;"]"))</f>
        <v>0</v>
      </c>
      <c r="V1171" s="41"/>
      <c r="W1171" s="31"/>
      <c r="X1171" s="54" t="str">
        <f>IF(IMPORT[[#This Row],[b5]]="","",IMPORT[[#This Row],[b5]]-IMPORT[[#This Row],[a5]])</f>
        <v/>
      </c>
      <c r="Y1171" s="50">
        <f ca="1">SUM(INDIRECT(IMPORT_VAR[TABLENAME]&amp;"[@a"&amp;$1:$1-1&amp;"]"),INDIRECT(IMPORT_VAR[TABLENAME]&amp;"[@c"&amp;$1:$1-1&amp;"]"))</f>
        <v>0</v>
      </c>
      <c r="Z1171" s="51" t="s">
        <v>5665</v>
      </c>
      <c r="AA1171" s="51" t="s">
        <v>3907</v>
      </c>
      <c r="AB1171" s="51"/>
      <c r="AC1171" s="51" t="str">
        <f>CONCATENATE(IMPORT[[#This Row],[1]]," ",IMPORT[[#This Row],[2]],IF(IMPORT[[#This Row],[3]]="","",CONCATENATE(" ",IMPORT[[#This Row],[3]])))</f>
        <v>Tipe-ex Kertas NO.9461</v>
      </c>
      <c r="AD1171" s="51" t="str">
        <f>CONCATENATE("Import ",IMPORT[[#This Row],[Ket]])</f>
        <v>Import D1</v>
      </c>
      <c r="AE1171" s="52">
        <v>1152</v>
      </c>
      <c r="AF1171" s="52" t="s">
        <v>5118</v>
      </c>
      <c r="AG1171" s="52" t="s">
        <v>5780</v>
      </c>
      <c r="AH1171" s="52">
        <f ca="1">IMPORT[[#This Row],[C]]</f>
        <v>0</v>
      </c>
      <c r="AI1171" s="126" t="str">
        <f>CONCATENATE(IMPORT[[#This Row],[6]]," ",IMPORT[[#This Row],[7]])</f>
        <v>1152 PCS</v>
      </c>
    </row>
    <row r="1172" spans="1:35">
      <c r="A1172" s="102">
        <v>1170</v>
      </c>
      <c r="B1172" s="39" t="str">
        <f ca="1">IF(IMPORT[[#This Row],[C]]&lt;1,"",ROW()-2)</f>
        <v/>
      </c>
      <c r="C1172" s="57" t="s">
        <v>3908</v>
      </c>
      <c r="D1172" s="31" t="s">
        <v>3140</v>
      </c>
      <c r="E1172" s="31">
        <v>864</v>
      </c>
      <c r="F1172" s="39">
        <f ca="1">IMPORT[TT]</f>
        <v>0</v>
      </c>
      <c r="G1172" s="31"/>
      <c r="H1172" s="31" t="s">
        <v>3928</v>
      </c>
      <c r="I1172" s="40">
        <v>0</v>
      </c>
      <c r="J1172" s="31"/>
      <c r="K1172" s="39" t="str">
        <f>IF(IMPORT[[#This Row],[b1]]="","",IMPORT[[#This Row],[b1]]-IMPORT[[#This Row],[a1]])</f>
        <v/>
      </c>
      <c r="L1172" s="40">
        <f ca="1">SUM(INDIRECT(IMPORT_VAR[TABLENAME]&amp;"[@a"&amp;$1:$1-1&amp;"]"),INDIRECT(IMPORT_VAR[TABLENAME]&amp;"[@c"&amp;$1:$1-1&amp;"]"))</f>
        <v>0</v>
      </c>
      <c r="M1172" s="31"/>
      <c r="N1172" s="39" t="str">
        <f>IF(IMPORT[[#This Row],[b2]]="","",IMPORT[[#This Row],[b2]]-IMPORT[[#This Row],[a2]])</f>
        <v/>
      </c>
      <c r="O1172" s="40">
        <f ca="1">SUM(INDIRECT(IMPORT_VAR[TABLENAME]&amp;"[@a"&amp;$1:$1-1&amp;"]"),INDIRECT(IMPORT_VAR[TABLENAME]&amp;"[@c"&amp;$1:$1-1&amp;"]"))</f>
        <v>0</v>
      </c>
      <c r="P1172" s="33"/>
      <c r="Q1172" s="41" t="str">
        <f>IF(IMPORT[[#This Row],[b3]]="","",IMPORT[[#This Row],[b3]]-IMPORT[[#This Row],[a3]])</f>
        <v/>
      </c>
      <c r="R1172" s="40">
        <f ca="1">SUM(INDIRECT(IMPORT_VAR[TABLENAME]&amp;"[@a"&amp;$1:$1-1&amp;"]"),INDIRECT(IMPORT_VAR[TABLENAME]&amp;"[@c"&amp;$1:$1-1&amp;"]"))</f>
        <v>0</v>
      </c>
      <c r="S1172" s="33"/>
      <c r="T1172" s="41" t="str">
        <f>IF(IMPORT[[#This Row],[b4]]="","",IMPORT[[#This Row],[b4]]-IMPORT[[#This Row],[a4]])</f>
        <v/>
      </c>
      <c r="U1172" s="40">
        <f ca="1">SUM(INDIRECT(IMPORT_VAR[TABLENAME]&amp;"[@a"&amp;$1:$1-1&amp;"]"),INDIRECT(IMPORT_VAR[TABLENAME]&amp;"[@c"&amp;$1:$1-1&amp;"]"))</f>
        <v>0</v>
      </c>
      <c r="V1172" s="41"/>
      <c r="W1172" s="31"/>
      <c r="X1172" s="54" t="str">
        <f>IF(IMPORT[[#This Row],[b5]]="","",IMPORT[[#This Row],[b5]]-IMPORT[[#This Row],[a5]])</f>
        <v/>
      </c>
      <c r="Y1172" s="50">
        <f ca="1">SUM(INDIRECT(IMPORT_VAR[TABLENAME]&amp;"[@a"&amp;$1:$1-1&amp;"]"),INDIRECT(IMPORT_VAR[TABLENAME]&amp;"[@c"&amp;$1:$1-1&amp;"]"))</f>
        <v>0</v>
      </c>
      <c r="Z1172" s="51" t="s">
        <v>5665</v>
      </c>
      <c r="AA1172" s="51" t="s">
        <v>3908</v>
      </c>
      <c r="AB1172" s="51"/>
      <c r="AC1172" s="51" t="str">
        <f>CONCATENATE(IMPORT[[#This Row],[1]]," ",IMPORT[[#This Row],[2]],IF(IMPORT[[#This Row],[3]]="","",CONCATENATE(" ",IMPORT[[#This Row],[3]])))</f>
        <v>Tipe-ex Kertas NO.9442</v>
      </c>
      <c r="AD1172" s="51" t="str">
        <f>CONCATENATE("Import ",IMPORT[[#This Row],[Ket]])</f>
        <v>Import D1</v>
      </c>
      <c r="AE1172" s="52">
        <v>864</v>
      </c>
      <c r="AF1172" s="52" t="s">
        <v>5118</v>
      </c>
      <c r="AG1172" s="52" t="s">
        <v>5780</v>
      </c>
      <c r="AH1172" s="52">
        <f ca="1">IMPORT[[#This Row],[C]]</f>
        <v>0</v>
      </c>
      <c r="AI1172" s="126" t="str">
        <f>CONCATENATE(IMPORT[[#This Row],[6]]," ",IMPORT[[#This Row],[7]])</f>
        <v>864 PCS</v>
      </c>
    </row>
    <row r="1173" spans="1:35">
      <c r="A1173" s="102">
        <v>1171</v>
      </c>
      <c r="B1173" s="39" t="str">
        <f ca="1">IF(IMPORT[[#This Row],[C]]&lt;1,"",ROW()-2)</f>
        <v/>
      </c>
      <c r="C1173" s="57" t="s">
        <v>3917</v>
      </c>
      <c r="D1173" s="31" t="s">
        <v>3140</v>
      </c>
      <c r="E1173" s="31">
        <v>576</v>
      </c>
      <c r="F1173" s="39">
        <f ca="1">IMPORT[TT]</f>
        <v>0</v>
      </c>
      <c r="G1173" s="31"/>
      <c r="H1173" s="31" t="s">
        <v>3928</v>
      </c>
      <c r="I1173" s="40">
        <v>0</v>
      </c>
      <c r="J1173" s="31"/>
      <c r="K1173" s="39" t="str">
        <f>IF(IMPORT[[#This Row],[b1]]="","",IMPORT[[#This Row],[b1]]-IMPORT[[#This Row],[a1]])</f>
        <v/>
      </c>
      <c r="L1173" s="40">
        <f ca="1">SUM(INDIRECT(IMPORT_VAR[TABLENAME]&amp;"[@a"&amp;$1:$1-1&amp;"]"),INDIRECT(IMPORT_VAR[TABLENAME]&amp;"[@c"&amp;$1:$1-1&amp;"]"))</f>
        <v>0</v>
      </c>
      <c r="M1173" s="31"/>
      <c r="N1173" s="39" t="str">
        <f>IF(IMPORT[[#This Row],[b2]]="","",IMPORT[[#This Row],[b2]]-IMPORT[[#This Row],[a2]])</f>
        <v/>
      </c>
      <c r="O1173" s="40">
        <f ca="1">SUM(INDIRECT(IMPORT_VAR[TABLENAME]&amp;"[@a"&amp;$1:$1-1&amp;"]"),INDIRECT(IMPORT_VAR[TABLENAME]&amp;"[@c"&amp;$1:$1-1&amp;"]"))</f>
        <v>0</v>
      </c>
      <c r="P1173" s="33"/>
      <c r="Q1173" s="41" t="str">
        <f>IF(IMPORT[[#This Row],[b3]]="","",IMPORT[[#This Row],[b3]]-IMPORT[[#This Row],[a3]])</f>
        <v/>
      </c>
      <c r="R1173" s="40">
        <f ca="1">SUM(INDIRECT(IMPORT_VAR[TABLENAME]&amp;"[@a"&amp;$1:$1-1&amp;"]"),INDIRECT(IMPORT_VAR[TABLENAME]&amp;"[@c"&amp;$1:$1-1&amp;"]"))</f>
        <v>0</v>
      </c>
      <c r="S1173" s="33"/>
      <c r="T1173" s="41" t="str">
        <f>IF(IMPORT[[#This Row],[b4]]="","",IMPORT[[#This Row],[b4]]-IMPORT[[#This Row],[a4]])</f>
        <v/>
      </c>
      <c r="U1173" s="40">
        <f ca="1">SUM(INDIRECT(IMPORT_VAR[TABLENAME]&amp;"[@a"&amp;$1:$1-1&amp;"]"),INDIRECT(IMPORT_VAR[TABLENAME]&amp;"[@c"&amp;$1:$1-1&amp;"]"))</f>
        <v>0</v>
      </c>
      <c r="V1173" s="41"/>
      <c r="W1173" s="31"/>
      <c r="X1173" s="54" t="str">
        <f>IF(IMPORT[[#This Row],[b5]]="","",IMPORT[[#This Row],[b5]]-IMPORT[[#This Row],[a5]])</f>
        <v/>
      </c>
      <c r="Y1173" s="50">
        <f ca="1">SUM(INDIRECT(IMPORT_VAR[TABLENAME]&amp;"[@a"&amp;$1:$1-1&amp;"]"),INDIRECT(IMPORT_VAR[TABLENAME]&amp;"[@c"&amp;$1:$1-1&amp;"]"))</f>
        <v>0</v>
      </c>
      <c r="Z1173" s="51" t="s">
        <v>5665</v>
      </c>
      <c r="AA1173" s="51" t="s">
        <v>3917</v>
      </c>
      <c r="AB1173" s="51"/>
      <c r="AC1173" s="51" t="str">
        <f>CONCATENATE(IMPORT[[#This Row],[1]]," ",IMPORT[[#This Row],[2]],IF(IMPORT[[#This Row],[3]]="","",CONCATENATE(" ",IMPORT[[#This Row],[3]])))</f>
        <v>Tipe-ex Kertas DP-902</v>
      </c>
      <c r="AD1173" s="51" t="str">
        <f>CONCATENATE("Import ",IMPORT[[#This Row],[Ket]])</f>
        <v>Import D1</v>
      </c>
      <c r="AE1173" s="52">
        <v>576</v>
      </c>
      <c r="AF1173" s="52" t="s">
        <v>5118</v>
      </c>
      <c r="AG1173" s="52" t="s">
        <v>5780</v>
      </c>
      <c r="AH1173" s="52">
        <f ca="1">IMPORT[[#This Row],[C]]</f>
        <v>0</v>
      </c>
      <c r="AI1173" s="126" t="str">
        <f>CONCATENATE(IMPORT[[#This Row],[6]]," ",IMPORT[[#This Row],[7]])</f>
        <v>576 PCS</v>
      </c>
    </row>
    <row r="1174" spans="1:35">
      <c r="A1174" s="102">
        <v>1172</v>
      </c>
      <c r="B1174" s="39" t="str">
        <f ca="1">IF(IMPORT[[#This Row],[C]]&lt;1,"",ROW()-2)</f>
        <v/>
      </c>
      <c r="C1174" s="57" t="s">
        <v>3918</v>
      </c>
      <c r="D1174" s="31" t="s">
        <v>3140</v>
      </c>
      <c r="E1174" s="31">
        <v>576</v>
      </c>
      <c r="F1174" s="39">
        <f ca="1">IMPORT[TT]</f>
        <v>0</v>
      </c>
      <c r="G1174" s="31"/>
      <c r="H1174" s="31" t="s">
        <v>3928</v>
      </c>
      <c r="I1174" s="40">
        <v>0</v>
      </c>
      <c r="J1174" s="31"/>
      <c r="K1174" s="39" t="str">
        <f>IF(IMPORT[[#This Row],[b1]]="","",IMPORT[[#This Row],[b1]]-IMPORT[[#This Row],[a1]])</f>
        <v/>
      </c>
      <c r="L1174" s="40">
        <f ca="1">SUM(INDIRECT(IMPORT_VAR[TABLENAME]&amp;"[@a"&amp;$1:$1-1&amp;"]"),INDIRECT(IMPORT_VAR[TABLENAME]&amp;"[@c"&amp;$1:$1-1&amp;"]"))</f>
        <v>0</v>
      </c>
      <c r="M1174" s="31"/>
      <c r="N1174" s="39" t="str">
        <f>IF(IMPORT[[#This Row],[b2]]="","",IMPORT[[#This Row],[b2]]-IMPORT[[#This Row],[a2]])</f>
        <v/>
      </c>
      <c r="O1174" s="40">
        <f ca="1">SUM(INDIRECT(IMPORT_VAR[TABLENAME]&amp;"[@a"&amp;$1:$1-1&amp;"]"),INDIRECT(IMPORT_VAR[TABLENAME]&amp;"[@c"&amp;$1:$1-1&amp;"]"))</f>
        <v>0</v>
      </c>
      <c r="P1174" s="33"/>
      <c r="Q1174" s="41" t="str">
        <f>IF(IMPORT[[#This Row],[b3]]="","",IMPORT[[#This Row],[b3]]-IMPORT[[#This Row],[a3]])</f>
        <v/>
      </c>
      <c r="R1174" s="40">
        <f ca="1">SUM(INDIRECT(IMPORT_VAR[TABLENAME]&amp;"[@a"&amp;$1:$1-1&amp;"]"),INDIRECT(IMPORT_VAR[TABLENAME]&amp;"[@c"&amp;$1:$1-1&amp;"]"))</f>
        <v>0</v>
      </c>
      <c r="S1174" s="33"/>
      <c r="T1174" s="41" t="str">
        <f>IF(IMPORT[[#This Row],[b4]]="","",IMPORT[[#This Row],[b4]]-IMPORT[[#This Row],[a4]])</f>
        <v/>
      </c>
      <c r="U1174" s="40">
        <f ca="1">SUM(INDIRECT(IMPORT_VAR[TABLENAME]&amp;"[@a"&amp;$1:$1-1&amp;"]"),INDIRECT(IMPORT_VAR[TABLENAME]&amp;"[@c"&amp;$1:$1-1&amp;"]"))</f>
        <v>0</v>
      </c>
      <c r="V1174" s="41"/>
      <c r="W1174" s="31"/>
      <c r="X1174" s="54" t="str">
        <f>IF(IMPORT[[#This Row],[b5]]="","",IMPORT[[#This Row],[b5]]-IMPORT[[#This Row],[a5]])</f>
        <v/>
      </c>
      <c r="Y1174" s="50">
        <f ca="1">SUM(INDIRECT(IMPORT_VAR[TABLENAME]&amp;"[@a"&amp;$1:$1-1&amp;"]"),INDIRECT(IMPORT_VAR[TABLENAME]&amp;"[@c"&amp;$1:$1-1&amp;"]"))</f>
        <v>0</v>
      </c>
      <c r="Z1174" s="51" t="s">
        <v>5665</v>
      </c>
      <c r="AA1174" s="51" t="s">
        <v>3918</v>
      </c>
      <c r="AB1174" s="51"/>
      <c r="AC1174" s="51" t="str">
        <f>CONCATENATE(IMPORT[[#This Row],[1]]," ",IMPORT[[#This Row],[2]],IF(IMPORT[[#This Row],[3]]="","",CONCATENATE(" ",IMPORT[[#This Row],[3]])))</f>
        <v>Tipe-ex Kertas NO.8557</v>
      </c>
      <c r="AD1174" s="51" t="str">
        <f>CONCATENATE("Import ",IMPORT[[#This Row],[Ket]])</f>
        <v>Import D1</v>
      </c>
      <c r="AE1174" s="52">
        <v>576</v>
      </c>
      <c r="AF1174" s="52" t="s">
        <v>5118</v>
      </c>
      <c r="AG1174" s="52" t="s">
        <v>5780</v>
      </c>
      <c r="AH1174" s="52">
        <f ca="1">IMPORT[[#This Row],[C]]</f>
        <v>0</v>
      </c>
      <c r="AI1174" s="126" t="str">
        <f>CONCATENATE(IMPORT[[#This Row],[6]]," ",IMPORT[[#This Row],[7]])</f>
        <v>576 PCS</v>
      </c>
    </row>
    <row r="1175" spans="1:35">
      <c r="A1175" s="102">
        <v>1173</v>
      </c>
      <c r="B1175" s="39" t="str">
        <f ca="1">IF(IMPORT[[#This Row],[C]]&lt;1,"",ROW()-2)</f>
        <v/>
      </c>
      <c r="C1175" s="57" t="s">
        <v>3925</v>
      </c>
      <c r="D1175" s="31" t="s">
        <v>3140</v>
      </c>
      <c r="E1175" s="31">
        <v>864</v>
      </c>
      <c r="F1175" s="39">
        <f ca="1">IMPORT[TT]</f>
        <v>0</v>
      </c>
      <c r="G1175" s="31"/>
      <c r="H1175" s="31" t="s">
        <v>3928</v>
      </c>
      <c r="I1175" s="40">
        <v>0</v>
      </c>
      <c r="J1175" s="31"/>
      <c r="K1175" s="39" t="str">
        <f>IF(IMPORT[[#This Row],[b1]]="","",IMPORT[[#This Row],[b1]]-IMPORT[[#This Row],[a1]])</f>
        <v/>
      </c>
      <c r="L1175" s="40">
        <f ca="1">SUM(INDIRECT(IMPORT_VAR[TABLENAME]&amp;"[@a"&amp;$1:$1-1&amp;"]"),INDIRECT(IMPORT_VAR[TABLENAME]&amp;"[@c"&amp;$1:$1-1&amp;"]"))</f>
        <v>0</v>
      </c>
      <c r="M1175" s="31"/>
      <c r="N1175" s="39" t="str">
        <f>IF(IMPORT[[#This Row],[b2]]="","",IMPORT[[#This Row],[b2]]-IMPORT[[#This Row],[a2]])</f>
        <v/>
      </c>
      <c r="O1175" s="40">
        <f ca="1">SUM(INDIRECT(IMPORT_VAR[TABLENAME]&amp;"[@a"&amp;$1:$1-1&amp;"]"),INDIRECT(IMPORT_VAR[TABLENAME]&amp;"[@c"&amp;$1:$1-1&amp;"]"))</f>
        <v>0</v>
      </c>
      <c r="P1175" s="33"/>
      <c r="Q1175" s="41" t="str">
        <f>IF(IMPORT[[#This Row],[b3]]="","",IMPORT[[#This Row],[b3]]-IMPORT[[#This Row],[a3]])</f>
        <v/>
      </c>
      <c r="R1175" s="40">
        <f ca="1">SUM(INDIRECT(IMPORT_VAR[TABLENAME]&amp;"[@a"&amp;$1:$1-1&amp;"]"),INDIRECT(IMPORT_VAR[TABLENAME]&amp;"[@c"&amp;$1:$1-1&amp;"]"))</f>
        <v>0</v>
      </c>
      <c r="S1175" s="33"/>
      <c r="T1175" s="41" t="str">
        <f>IF(IMPORT[[#This Row],[b4]]="","",IMPORT[[#This Row],[b4]]-IMPORT[[#This Row],[a4]])</f>
        <v/>
      </c>
      <c r="U1175" s="40">
        <f ca="1">SUM(INDIRECT(IMPORT_VAR[TABLENAME]&amp;"[@a"&amp;$1:$1-1&amp;"]"),INDIRECT(IMPORT_VAR[TABLENAME]&amp;"[@c"&amp;$1:$1-1&amp;"]"))</f>
        <v>0</v>
      </c>
      <c r="V1175" s="41"/>
      <c r="W1175" s="31"/>
      <c r="X1175" s="54" t="str">
        <f>IF(IMPORT[[#This Row],[b5]]="","",IMPORT[[#This Row],[b5]]-IMPORT[[#This Row],[a5]])</f>
        <v/>
      </c>
      <c r="Y1175" s="50">
        <f ca="1">SUM(INDIRECT(IMPORT_VAR[TABLENAME]&amp;"[@a"&amp;$1:$1-1&amp;"]"),INDIRECT(IMPORT_VAR[TABLENAME]&amp;"[@c"&amp;$1:$1-1&amp;"]"))</f>
        <v>0</v>
      </c>
      <c r="Z1175" s="51" t="s">
        <v>5665</v>
      </c>
      <c r="AA1175" s="51" t="s">
        <v>3925</v>
      </c>
      <c r="AB1175" s="51"/>
      <c r="AC1175" s="51" t="str">
        <f>CONCATENATE(IMPORT[[#This Row],[1]]," ",IMPORT[[#This Row],[2]],IF(IMPORT[[#This Row],[3]]="","",CONCATENATE(" ",IMPORT[[#This Row],[3]])))</f>
        <v>Tipe-ex Kertas DY-8242</v>
      </c>
      <c r="AD1175" s="51" t="str">
        <f>CONCATENATE("Import ",IMPORT[[#This Row],[Ket]])</f>
        <v>Import D1</v>
      </c>
      <c r="AE1175" s="52">
        <v>864</v>
      </c>
      <c r="AF1175" s="52" t="s">
        <v>5118</v>
      </c>
      <c r="AG1175" s="52" t="s">
        <v>5780</v>
      </c>
      <c r="AH1175" s="52">
        <f ca="1">IMPORT[[#This Row],[C]]</f>
        <v>0</v>
      </c>
      <c r="AI1175" s="126" t="str">
        <f>CONCATENATE(IMPORT[[#This Row],[6]]," ",IMPORT[[#This Row],[7]])</f>
        <v>864 PCS</v>
      </c>
    </row>
    <row r="1176" spans="1:35">
      <c r="A1176" s="102">
        <v>1174</v>
      </c>
      <c r="B1176" s="39" t="str">
        <f ca="1">IF(IMPORT[[#This Row],[C]]&lt;1,"",ROW()-2)</f>
        <v/>
      </c>
      <c r="C1176" s="57" t="s">
        <v>4194</v>
      </c>
      <c r="D1176" s="31" t="s">
        <v>2763</v>
      </c>
      <c r="E1176" s="31">
        <v>360</v>
      </c>
      <c r="F1176" s="39">
        <f ca="1">IMPORT[TT]</f>
        <v>0</v>
      </c>
      <c r="G1176" s="31"/>
      <c r="H1176" s="31" t="s">
        <v>4299</v>
      </c>
      <c r="I1176" s="40">
        <v>0</v>
      </c>
      <c r="J1176" s="31"/>
      <c r="K1176" s="39" t="str">
        <f>IF(IMPORT[[#This Row],[b1]]="","",IMPORT[[#This Row],[b1]]-IMPORT[[#This Row],[a1]])</f>
        <v/>
      </c>
      <c r="L1176" s="40">
        <f ca="1">SUM(INDIRECT(IMPORT_VAR[TABLENAME]&amp;"[@a"&amp;$1:$1-1&amp;"]"),INDIRECT(IMPORT_VAR[TABLENAME]&amp;"[@c"&amp;$1:$1-1&amp;"]"))</f>
        <v>0</v>
      </c>
      <c r="M1176" s="31"/>
      <c r="N1176" s="39" t="str">
        <f>IF(IMPORT[[#This Row],[b2]]="","",IMPORT[[#This Row],[b2]]-IMPORT[[#This Row],[a2]])</f>
        <v/>
      </c>
      <c r="O1176" s="40">
        <f ca="1">SUM(INDIRECT(IMPORT_VAR[TABLENAME]&amp;"[@a"&amp;$1:$1-1&amp;"]"),INDIRECT(IMPORT_VAR[TABLENAME]&amp;"[@c"&amp;$1:$1-1&amp;"]"))</f>
        <v>0</v>
      </c>
      <c r="P1176" s="33"/>
      <c r="Q1176" s="41" t="str">
        <f>IF(IMPORT[[#This Row],[b3]]="","",IMPORT[[#This Row],[b3]]-IMPORT[[#This Row],[a3]])</f>
        <v/>
      </c>
      <c r="R1176" s="40">
        <f ca="1">SUM(INDIRECT(IMPORT_VAR[TABLENAME]&amp;"[@a"&amp;$1:$1-1&amp;"]"),INDIRECT(IMPORT_VAR[TABLENAME]&amp;"[@c"&amp;$1:$1-1&amp;"]"))</f>
        <v>0</v>
      </c>
      <c r="S1176" s="33"/>
      <c r="T1176" s="41" t="str">
        <f>IF(IMPORT[[#This Row],[b4]]="","",IMPORT[[#This Row],[b4]]-IMPORT[[#This Row],[a4]])</f>
        <v/>
      </c>
      <c r="U1176" s="40">
        <f ca="1">SUM(INDIRECT(IMPORT_VAR[TABLENAME]&amp;"[@a"&amp;$1:$1-1&amp;"]"),INDIRECT(IMPORT_VAR[TABLENAME]&amp;"[@c"&amp;$1:$1-1&amp;"]"))</f>
        <v>0</v>
      </c>
      <c r="V1176" s="41"/>
      <c r="W1176" s="31"/>
      <c r="X1176" s="54" t="str">
        <f>IF(IMPORT[[#This Row],[b5]]="","",IMPORT[[#This Row],[b5]]-IMPORT[[#This Row],[a5]])</f>
        <v/>
      </c>
      <c r="Y1176" s="50">
        <f ca="1">SUM(INDIRECT(IMPORT_VAR[TABLENAME]&amp;"[@a"&amp;$1:$1-1&amp;"]"),INDIRECT(IMPORT_VAR[TABLENAME]&amp;"[@c"&amp;$1:$1-1&amp;"]"))</f>
        <v>0</v>
      </c>
      <c r="Z1176" s="51" t="s">
        <v>2763</v>
      </c>
      <c r="AA1176" s="52" t="s">
        <v>4194</v>
      </c>
      <c r="AB1176" s="51"/>
      <c r="AC1176" s="51" t="str">
        <f>CONCATENATE(IMPORT[[#This Row],[1]]," ",IMPORT[[#This Row],[2]],IF(IMPORT[[#This Row],[3]]="","",CONCATENATE(" ",IMPORT[[#This Row],[3]])))</f>
        <v>Pocket GG-L</v>
      </c>
      <c r="AD1176" s="51" t="str">
        <f>CONCATENATE("Import ",IMPORT[[#This Row],[Ket]])</f>
        <v>Import D6</v>
      </c>
      <c r="AE1176" s="52">
        <v>360</v>
      </c>
      <c r="AF1176" s="52" t="s">
        <v>5118</v>
      </c>
      <c r="AG1176" s="52" t="s">
        <v>5780</v>
      </c>
      <c r="AH1176" s="52">
        <f ca="1">IMPORT[[#This Row],[C]]</f>
        <v>0</v>
      </c>
      <c r="AI1176" s="126" t="str">
        <f>CONCATENATE(IMPORT[[#This Row],[6]]," ",IMPORT[[#This Row],[7]])</f>
        <v>360 PCS</v>
      </c>
    </row>
    <row r="1177" spans="1:35">
      <c r="A1177" s="102">
        <v>1175</v>
      </c>
      <c r="B1177" s="39" t="str">
        <f ca="1">IF(IMPORT[[#This Row],[C]]&lt;1,"",ROW()-2)</f>
        <v/>
      </c>
      <c r="C1177" s="57" t="s">
        <v>4291</v>
      </c>
      <c r="D1177" s="31" t="s">
        <v>2994</v>
      </c>
      <c r="E1177" s="31">
        <v>160</v>
      </c>
      <c r="F1177" s="39">
        <f ca="1">IMPORT[TT]</f>
        <v>0</v>
      </c>
      <c r="G1177" s="31"/>
      <c r="H1177" s="31" t="s">
        <v>4299</v>
      </c>
      <c r="I1177" s="40">
        <v>0</v>
      </c>
      <c r="J1177" s="31"/>
      <c r="K1177" s="39" t="str">
        <f>IF(IMPORT[[#This Row],[b1]]="","",IMPORT[[#This Row],[b1]]-IMPORT[[#This Row],[a1]])</f>
        <v/>
      </c>
      <c r="L1177" s="40">
        <f ca="1">SUM(INDIRECT(IMPORT_VAR[TABLENAME]&amp;"[@a"&amp;$1:$1-1&amp;"]"),INDIRECT(IMPORT_VAR[TABLENAME]&amp;"[@c"&amp;$1:$1-1&amp;"]"))</f>
        <v>0</v>
      </c>
      <c r="M1177" s="31"/>
      <c r="N1177" s="39" t="str">
        <f>IF(IMPORT[[#This Row],[b2]]="","",IMPORT[[#This Row],[b2]]-IMPORT[[#This Row],[a2]])</f>
        <v/>
      </c>
      <c r="O1177" s="40">
        <f ca="1">SUM(INDIRECT(IMPORT_VAR[TABLENAME]&amp;"[@a"&amp;$1:$1-1&amp;"]"),INDIRECT(IMPORT_VAR[TABLENAME]&amp;"[@c"&amp;$1:$1-1&amp;"]"))</f>
        <v>0</v>
      </c>
      <c r="P1177" s="33"/>
      <c r="Q1177" s="41" t="str">
        <f>IF(IMPORT[[#This Row],[b3]]="","",IMPORT[[#This Row],[b3]]-IMPORT[[#This Row],[a3]])</f>
        <v/>
      </c>
      <c r="R1177" s="40">
        <f ca="1">SUM(INDIRECT(IMPORT_VAR[TABLENAME]&amp;"[@a"&amp;$1:$1-1&amp;"]"),INDIRECT(IMPORT_VAR[TABLENAME]&amp;"[@c"&amp;$1:$1-1&amp;"]"))</f>
        <v>0</v>
      </c>
      <c r="S1177" s="33"/>
      <c r="T1177" s="41" t="str">
        <f>IF(IMPORT[[#This Row],[b4]]="","",IMPORT[[#This Row],[b4]]-IMPORT[[#This Row],[a4]])</f>
        <v/>
      </c>
      <c r="U1177" s="40">
        <f ca="1">SUM(INDIRECT(IMPORT_VAR[TABLENAME]&amp;"[@a"&amp;$1:$1-1&amp;"]"),INDIRECT(IMPORT_VAR[TABLENAME]&amp;"[@c"&amp;$1:$1-1&amp;"]"))</f>
        <v>0</v>
      </c>
      <c r="V1177" s="41"/>
      <c r="W1177" s="31"/>
      <c r="X1177" s="54" t="str">
        <f>IF(IMPORT[[#This Row],[b5]]="","",IMPORT[[#This Row],[b5]]-IMPORT[[#This Row],[a5]])</f>
        <v/>
      </c>
      <c r="Y1177" s="50">
        <f ca="1">SUM(INDIRECT(IMPORT_VAR[TABLENAME]&amp;"[@a"&amp;$1:$1-1&amp;"]"),INDIRECT(IMPORT_VAR[TABLENAME]&amp;"[@c"&amp;$1:$1-1&amp;"]"))</f>
        <v>0</v>
      </c>
      <c r="Z1177" s="51" t="s">
        <v>5715</v>
      </c>
      <c r="AA1177" s="51" t="s">
        <v>4291</v>
      </c>
      <c r="AB1177" s="51"/>
      <c r="AC1177" s="51" t="str">
        <f>CONCATENATE(IMPORT[[#This Row],[1]]," ",IMPORT[[#This Row],[2]],IF(IMPORT[[#This Row],[3]]="","",CONCATENATE(" ",IMPORT[[#This Row],[3]])))</f>
        <v>NoteBook 25100-68</v>
      </c>
      <c r="AD1177" s="51" t="str">
        <f>CONCATENATE("Import ",IMPORT[[#This Row],[Ket]])</f>
        <v>Import D6</v>
      </c>
      <c r="AE1177" s="52">
        <v>160</v>
      </c>
      <c r="AF1177" s="52" t="s">
        <v>5118</v>
      </c>
      <c r="AG1177" s="52" t="s">
        <v>5780</v>
      </c>
      <c r="AH1177" s="52">
        <f ca="1">IMPORT[[#This Row],[C]]</f>
        <v>0</v>
      </c>
      <c r="AI1177" s="126" t="str">
        <f>CONCATENATE(IMPORT[[#This Row],[6]]," ",IMPORT[[#This Row],[7]])</f>
        <v>160 PCS</v>
      </c>
    </row>
    <row r="1178" spans="1:35">
      <c r="A1178" s="102">
        <v>1176</v>
      </c>
      <c r="B1178" s="39" t="str">
        <f ca="1">IF(IMPORT[[#This Row],[C]]&lt;1,"",ROW()-2)</f>
        <v/>
      </c>
      <c r="C1178" s="57">
        <v>5866</v>
      </c>
      <c r="D1178" s="31" t="s">
        <v>2998</v>
      </c>
      <c r="E1178" s="31">
        <v>288</v>
      </c>
      <c r="F1178" s="39">
        <f ca="1">IMPORT[TT]</f>
        <v>0</v>
      </c>
      <c r="G1178" s="31"/>
      <c r="H1178" s="31" t="s">
        <v>4299</v>
      </c>
      <c r="I1178" s="40">
        <v>0</v>
      </c>
      <c r="J1178" s="31"/>
      <c r="K1178" s="39" t="str">
        <f>IF(IMPORT[[#This Row],[b1]]="","",IMPORT[[#This Row],[b1]]-IMPORT[[#This Row],[a1]])</f>
        <v/>
      </c>
      <c r="L1178" s="40">
        <f ca="1">SUM(INDIRECT(IMPORT_VAR[TABLENAME]&amp;"[@a"&amp;$1:$1-1&amp;"]"),INDIRECT(IMPORT_VAR[TABLENAME]&amp;"[@c"&amp;$1:$1-1&amp;"]"))</f>
        <v>0</v>
      </c>
      <c r="M1178" s="31"/>
      <c r="N1178" s="39" t="str">
        <f>IF(IMPORT[[#This Row],[b2]]="","",IMPORT[[#This Row],[b2]]-IMPORT[[#This Row],[a2]])</f>
        <v/>
      </c>
      <c r="O1178" s="40">
        <f ca="1">SUM(INDIRECT(IMPORT_VAR[TABLENAME]&amp;"[@a"&amp;$1:$1-1&amp;"]"),INDIRECT(IMPORT_VAR[TABLENAME]&amp;"[@c"&amp;$1:$1-1&amp;"]"))</f>
        <v>0</v>
      </c>
      <c r="P1178" s="33"/>
      <c r="Q1178" s="41" t="str">
        <f>IF(IMPORT[[#This Row],[b3]]="","",IMPORT[[#This Row],[b3]]-IMPORT[[#This Row],[a3]])</f>
        <v/>
      </c>
      <c r="R1178" s="40">
        <f ca="1">SUM(INDIRECT(IMPORT_VAR[TABLENAME]&amp;"[@a"&amp;$1:$1-1&amp;"]"),INDIRECT(IMPORT_VAR[TABLENAME]&amp;"[@c"&amp;$1:$1-1&amp;"]"))</f>
        <v>0</v>
      </c>
      <c r="S1178" s="33"/>
      <c r="T1178" s="41" t="str">
        <f>IF(IMPORT[[#This Row],[b4]]="","",IMPORT[[#This Row],[b4]]-IMPORT[[#This Row],[a4]])</f>
        <v/>
      </c>
      <c r="U1178" s="40">
        <f ca="1">SUM(INDIRECT(IMPORT_VAR[TABLENAME]&amp;"[@a"&amp;$1:$1-1&amp;"]"),INDIRECT(IMPORT_VAR[TABLENAME]&amp;"[@c"&amp;$1:$1-1&amp;"]"))</f>
        <v>0</v>
      </c>
      <c r="V1178" s="41"/>
      <c r="W1178" s="31"/>
      <c r="X1178" s="54" t="str">
        <f>IF(IMPORT[[#This Row],[b5]]="","",IMPORT[[#This Row],[b5]]-IMPORT[[#This Row],[a5]])</f>
        <v/>
      </c>
      <c r="Y1178" s="50">
        <f ca="1">SUM(INDIRECT(IMPORT_VAR[TABLENAME]&amp;"[@a"&amp;$1:$1-1&amp;"]"),INDIRECT(IMPORT_VAR[TABLENAME]&amp;"[@c"&amp;$1:$1-1&amp;"]"))</f>
        <v>0</v>
      </c>
      <c r="Z1178" s="51" t="s">
        <v>5707</v>
      </c>
      <c r="AA1178" s="51">
        <v>5866</v>
      </c>
      <c r="AB1178" s="51"/>
      <c r="AC1178" s="51" t="str">
        <f>CONCATENATE(IMPORT[[#This Row],[1]]," ",IMPORT[[#This Row],[2]],IF(IMPORT[[#This Row],[3]]="","",CONCATENATE(" ",IMPORT[[#This Row],[3]])))</f>
        <v>Pensil Case 5866</v>
      </c>
      <c r="AD1178" s="51" t="str">
        <f>CONCATENATE("Import ",IMPORT[[#This Row],[Ket]])</f>
        <v>Import D6</v>
      </c>
      <c r="AE1178" s="52">
        <v>288</v>
      </c>
      <c r="AF1178" s="52" t="s">
        <v>5118</v>
      </c>
      <c r="AG1178" s="52" t="s">
        <v>5780</v>
      </c>
      <c r="AH1178" s="52">
        <f ca="1">IMPORT[[#This Row],[C]]</f>
        <v>0</v>
      </c>
      <c r="AI1178" s="126" t="str">
        <f>CONCATENATE(IMPORT[[#This Row],[6]]," ",IMPORT[[#This Row],[7]])</f>
        <v>288 PCS</v>
      </c>
    </row>
    <row r="1179" spans="1:35">
      <c r="A1179" s="102">
        <v>1177</v>
      </c>
      <c r="B1179" s="39" t="str">
        <f ca="1">IF(IMPORT[[#This Row],[C]]&lt;1,"",ROW()-2)</f>
        <v/>
      </c>
      <c r="C1179" s="57" t="s">
        <v>5287</v>
      </c>
      <c r="D1179" s="31" t="s">
        <v>2763</v>
      </c>
      <c r="E1179" s="31">
        <v>720</v>
      </c>
      <c r="F1179" s="39">
        <f ca="1">IMPORT[TT]</f>
        <v>0</v>
      </c>
      <c r="G1179" s="31"/>
      <c r="H1179" s="31"/>
      <c r="I1179" s="40">
        <v>0</v>
      </c>
      <c r="J1179" s="31"/>
      <c r="K1179" s="39" t="str">
        <f>IF(IMPORT[[#This Row],[b1]]="","",IMPORT[[#This Row],[b1]]-IMPORT[[#This Row],[a1]])</f>
        <v/>
      </c>
      <c r="L1179" s="40">
        <f ca="1">SUM(INDIRECT(IMPORT_VAR[TABLENAME]&amp;"[@a"&amp;$1:$1-1&amp;"]"),INDIRECT(IMPORT_VAR[TABLENAME]&amp;"[@c"&amp;$1:$1-1&amp;"]"))</f>
        <v>0</v>
      </c>
      <c r="M1179" s="31"/>
      <c r="N1179" s="39" t="str">
        <f>IF(IMPORT[[#This Row],[b2]]="","",IMPORT[[#This Row],[b2]]-IMPORT[[#This Row],[a2]])</f>
        <v/>
      </c>
      <c r="O1179" s="40">
        <f ca="1">SUM(INDIRECT(IMPORT_VAR[TABLENAME]&amp;"[@a"&amp;$1:$1-1&amp;"]"),INDIRECT(IMPORT_VAR[TABLENAME]&amp;"[@c"&amp;$1:$1-1&amp;"]"))</f>
        <v>0</v>
      </c>
      <c r="P1179" s="33"/>
      <c r="Q1179" s="41" t="str">
        <f>IF(IMPORT[[#This Row],[b3]]="","",IMPORT[[#This Row],[b3]]-IMPORT[[#This Row],[a3]])</f>
        <v/>
      </c>
      <c r="R1179" s="40">
        <f ca="1">SUM(INDIRECT(IMPORT_VAR[TABLENAME]&amp;"[@a"&amp;$1:$1-1&amp;"]"),INDIRECT(IMPORT_VAR[TABLENAME]&amp;"[@c"&amp;$1:$1-1&amp;"]"))</f>
        <v>0</v>
      </c>
      <c r="S1179" s="33"/>
      <c r="T1179" s="41" t="str">
        <f>IF(IMPORT[[#This Row],[b4]]="","",IMPORT[[#This Row],[b4]]-IMPORT[[#This Row],[a4]])</f>
        <v/>
      </c>
      <c r="U1179" s="40">
        <f ca="1">SUM(INDIRECT(IMPORT_VAR[TABLENAME]&amp;"[@a"&amp;$1:$1-1&amp;"]"),INDIRECT(IMPORT_VAR[TABLENAME]&amp;"[@c"&amp;$1:$1-1&amp;"]"))</f>
        <v>0</v>
      </c>
      <c r="V1179" s="41"/>
      <c r="W1179" s="31"/>
      <c r="X1179" s="54" t="str">
        <f>IF(IMPORT[[#This Row],[b5]]="","",IMPORT[[#This Row],[b5]]-IMPORT[[#This Row],[a5]])</f>
        <v/>
      </c>
      <c r="Y1179" s="50">
        <f ca="1">SUM(INDIRECT(IMPORT_VAR[TABLENAME]&amp;"[@a"&amp;$1:$1-1&amp;"]"),INDIRECT(IMPORT_VAR[TABLENAME]&amp;"[@c"&amp;$1:$1-1&amp;"]"))</f>
        <v>0</v>
      </c>
      <c r="Z1179" s="51" t="s">
        <v>2763</v>
      </c>
      <c r="AA1179" s="52" t="s">
        <v>5287</v>
      </c>
      <c r="AB1179" s="51"/>
      <c r="AC1179" s="51" t="str">
        <f>CONCATENATE(IMPORT[[#This Row],[1]]," ",IMPORT[[#This Row],[2]],IF(IMPORT[[#This Row],[3]]="","",CONCATENATE(" ",IMPORT[[#This Row],[3]])))</f>
        <v>Pocket FG-101</v>
      </c>
      <c r="AD1179" s="51" t="str">
        <f>CONCATENATE("Import ",IMPORT[[#This Row],[Ket]])</f>
        <v xml:space="preserve">Import </v>
      </c>
      <c r="AE1179" s="52">
        <v>720</v>
      </c>
      <c r="AF1179" s="52" t="s">
        <v>5118</v>
      </c>
      <c r="AG1179" s="52" t="s">
        <v>5780</v>
      </c>
      <c r="AH1179" s="52">
        <f ca="1">IMPORT[[#This Row],[C]]</f>
        <v>0</v>
      </c>
      <c r="AI1179" s="126" t="str">
        <f>CONCATENATE(IMPORT[[#This Row],[6]]," ",IMPORT[[#This Row],[7]])</f>
        <v>720 PCS</v>
      </c>
    </row>
    <row r="1180" spans="1:35">
      <c r="A1180" s="102">
        <v>1178</v>
      </c>
      <c r="B1180" s="39" t="str">
        <f ca="1">IF(IMPORT[[#This Row],[C]]&lt;1,"",ROW()-2)</f>
        <v/>
      </c>
      <c r="C1180" s="57" t="s">
        <v>5288</v>
      </c>
      <c r="D1180" s="31" t="s">
        <v>2763</v>
      </c>
      <c r="E1180" s="31">
        <v>240</v>
      </c>
      <c r="F1180" s="39">
        <f ca="1">IMPORT[TT]</f>
        <v>0</v>
      </c>
      <c r="G1180" s="31"/>
      <c r="H1180" s="31"/>
      <c r="I1180" s="40">
        <v>0</v>
      </c>
      <c r="J1180" s="31"/>
      <c r="K1180" s="39" t="str">
        <f>IF(IMPORT[[#This Row],[b1]]="","",IMPORT[[#This Row],[b1]]-IMPORT[[#This Row],[a1]])</f>
        <v/>
      </c>
      <c r="L1180" s="40">
        <f ca="1">SUM(INDIRECT(IMPORT_VAR[TABLENAME]&amp;"[@a"&amp;$1:$1-1&amp;"]"),INDIRECT(IMPORT_VAR[TABLENAME]&amp;"[@c"&amp;$1:$1-1&amp;"]"))</f>
        <v>0</v>
      </c>
      <c r="M1180" s="31"/>
      <c r="N1180" s="39" t="str">
        <f>IF(IMPORT[[#This Row],[b2]]="","",IMPORT[[#This Row],[b2]]-IMPORT[[#This Row],[a2]])</f>
        <v/>
      </c>
      <c r="O1180" s="40">
        <f ca="1">SUM(INDIRECT(IMPORT_VAR[TABLENAME]&amp;"[@a"&amp;$1:$1-1&amp;"]"),INDIRECT(IMPORT_VAR[TABLENAME]&amp;"[@c"&amp;$1:$1-1&amp;"]"))</f>
        <v>0</v>
      </c>
      <c r="P1180" s="33"/>
      <c r="Q1180" s="41" t="str">
        <f>IF(IMPORT[[#This Row],[b3]]="","",IMPORT[[#This Row],[b3]]-IMPORT[[#This Row],[a3]])</f>
        <v/>
      </c>
      <c r="R1180" s="40">
        <f ca="1">SUM(INDIRECT(IMPORT_VAR[TABLENAME]&amp;"[@a"&amp;$1:$1-1&amp;"]"),INDIRECT(IMPORT_VAR[TABLENAME]&amp;"[@c"&amp;$1:$1-1&amp;"]"))</f>
        <v>0</v>
      </c>
      <c r="S1180" s="33"/>
      <c r="T1180" s="41" t="str">
        <f>IF(IMPORT[[#This Row],[b4]]="","",IMPORT[[#This Row],[b4]]-IMPORT[[#This Row],[a4]])</f>
        <v/>
      </c>
      <c r="U1180" s="40">
        <f ca="1">SUM(INDIRECT(IMPORT_VAR[TABLENAME]&amp;"[@a"&amp;$1:$1-1&amp;"]"),INDIRECT(IMPORT_VAR[TABLENAME]&amp;"[@c"&amp;$1:$1-1&amp;"]"))</f>
        <v>0</v>
      </c>
      <c r="V1180" s="41"/>
      <c r="W1180" s="31"/>
      <c r="X1180" s="54" t="str">
        <f>IF(IMPORT[[#This Row],[b5]]="","",IMPORT[[#This Row],[b5]]-IMPORT[[#This Row],[a5]])</f>
        <v/>
      </c>
      <c r="Y1180" s="50">
        <f ca="1">SUM(INDIRECT(IMPORT_VAR[TABLENAME]&amp;"[@a"&amp;$1:$1-1&amp;"]"),INDIRECT(IMPORT_VAR[TABLENAME]&amp;"[@c"&amp;$1:$1-1&amp;"]"))</f>
        <v>0</v>
      </c>
      <c r="Z1180" s="51" t="s">
        <v>2763</v>
      </c>
      <c r="AA1180" s="52" t="s">
        <v>5288</v>
      </c>
      <c r="AB1180" s="51"/>
      <c r="AC1180" s="51" t="str">
        <f>CONCATENATE(IMPORT[[#This Row],[1]]," ",IMPORT[[#This Row],[2]],IF(IMPORT[[#This Row],[3]]="","",CONCATENATE(" ",IMPORT[[#This Row],[3]])))</f>
        <v>Pocket FG-401</v>
      </c>
      <c r="AD1180" s="51" t="str">
        <f>CONCATENATE("Import ",IMPORT[[#This Row],[Ket]])</f>
        <v xml:space="preserve">Import </v>
      </c>
      <c r="AE1180" s="52">
        <v>240</v>
      </c>
      <c r="AF1180" s="52" t="s">
        <v>5118</v>
      </c>
      <c r="AG1180" s="52" t="s">
        <v>5780</v>
      </c>
      <c r="AH1180" s="52">
        <f ca="1">IMPORT[[#This Row],[C]]</f>
        <v>0</v>
      </c>
      <c r="AI1180" s="126" t="str">
        <f>CONCATENATE(IMPORT[[#This Row],[6]]," ",IMPORT[[#This Row],[7]])</f>
        <v>240 PCS</v>
      </c>
    </row>
    <row r="1181" spans="1:35">
      <c r="A1181" s="102">
        <v>1179</v>
      </c>
      <c r="B1181" s="42" t="str">
        <f ca="1">IF(IMPORT[[#This Row],[C]]&lt;1,"",ROW()-2)</f>
        <v/>
      </c>
      <c r="C1181" s="113">
        <v>101</v>
      </c>
      <c r="D1181" s="36" t="s">
        <v>3903</v>
      </c>
      <c r="E1181" s="36">
        <v>5</v>
      </c>
      <c r="F1181" s="42">
        <f ca="1">IMPORT[TT]</f>
        <v>0</v>
      </c>
      <c r="G1181" s="36"/>
      <c r="H1181" s="31" t="s">
        <v>5557</v>
      </c>
      <c r="I1181" s="43">
        <v>0</v>
      </c>
      <c r="J1181" s="36"/>
      <c r="K1181" s="42" t="str">
        <f>IF(IMPORT[[#This Row],[b1]]="","",IMPORT[[#This Row],[b1]]-IMPORT[[#This Row],[a1]])</f>
        <v/>
      </c>
      <c r="L1181" s="43">
        <f ca="1">SUM(INDIRECT(IMPORT_VAR[TABLENAME]&amp;"[@a"&amp;$1:$1-1&amp;"]"),INDIRECT(IMPORT_VAR[TABLENAME]&amp;"[@c"&amp;$1:$1-1&amp;"]"))</f>
        <v>0</v>
      </c>
      <c r="M1181" s="36"/>
      <c r="N1181" s="42" t="str">
        <f>IF(IMPORT[[#This Row],[b2]]="","",IMPORT[[#This Row],[b2]]-IMPORT[[#This Row],[a2]])</f>
        <v/>
      </c>
      <c r="O1181" s="43">
        <f ca="1">SUM(INDIRECT(IMPORT_VAR[TABLENAME]&amp;"[@a"&amp;$1:$1-1&amp;"]"),INDIRECT(IMPORT_VAR[TABLENAME]&amp;"[@c"&amp;$1:$1-1&amp;"]"))</f>
        <v>0</v>
      </c>
      <c r="P1181" s="38"/>
      <c r="Q1181" s="44" t="str">
        <f>IF(IMPORT[[#This Row],[b3]]="","",IMPORT[[#This Row],[b3]]-IMPORT[[#This Row],[a3]])</f>
        <v/>
      </c>
      <c r="R1181" s="43">
        <f ca="1">SUM(INDIRECT(IMPORT_VAR[TABLENAME]&amp;"[@a"&amp;$1:$1-1&amp;"]"),INDIRECT(IMPORT_VAR[TABLENAME]&amp;"[@c"&amp;$1:$1-1&amp;"]"))</f>
        <v>0</v>
      </c>
      <c r="S1181" s="38"/>
      <c r="T1181" s="44" t="str">
        <f>IF(IMPORT[[#This Row],[b4]]="","",IMPORT[[#This Row],[b4]]-IMPORT[[#This Row],[a4]])</f>
        <v/>
      </c>
      <c r="U1181" s="43">
        <f ca="1">SUM(INDIRECT(IMPORT_VAR[TABLENAME]&amp;"[@a"&amp;$1:$1-1&amp;"]"),INDIRECT(IMPORT_VAR[TABLENAME]&amp;"[@c"&amp;$1:$1-1&amp;"]"))</f>
        <v>0</v>
      </c>
      <c r="V1181" s="44"/>
      <c r="W1181" s="36"/>
      <c r="X1181" s="55" t="str">
        <f>IF(IMPORT[[#This Row],[b5]]="","",IMPORT[[#This Row],[b5]]-IMPORT[[#This Row],[a5]])</f>
        <v/>
      </c>
      <c r="Y1181" s="50">
        <f ca="1">SUM(INDIRECT(IMPORT_VAR[TABLENAME]&amp;"[@a"&amp;$1:$1-1&amp;"]"),INDIRECT(IMPORT_VAR[TABLENAME]&amp;"[@c"&amp;$1:$1-1&amp;"]"))</f>
        <v>0</v>
      </c>
      <c r="Z1181" s="51" t="s">
        <v>3903</v>
      </c>
      <c r="AA1181" s="51">
        <v>101</v>
      </c>
      <c r="AB1181" s="51"/>
      <c r="AC1181" s="51" t="str">
        <f>CONCATENATE(IMPORT[[#This Row],[1]]," ",IMPORT[[#This Row],[2]],IF(IMPORT[[#This Row],[3]]="","",CONCATENATE(" ",IMPORT[[#This Row],[3]])))</f>
        <v>Sticky 101</v>
      </c>
      <c r="AD1181" s="51" t="str">
        <f>CONCATENATE("Import ",IMPORT[[#This Row],[Ket]])</f>
        <v>Import D10</v>
      </c>
      <c r="AE1181" s="52">
        <v>5</v>
      </c>
      <c r="AF1181" s="52" t="s">
        <v>5118</v>
      </c>
      <c r="AG1181" s="52" t="s">
        <v>5780</v>
      </c>
      <c r="AH1181" s="52">
        <f ca="1">IMPORT[[#This Row],[C]]</f>
        <v>0</v>
      </c>
      <c r="AI1181" s="126" t="str">
        <f>CONCATENATE(IMPORT[[#This Row],[6]]," ",IMPORT[[#This Row],[7]])</f>
        <v>5 PCS</v>
      </c>
    </row>
    <row r="1182" spans="1:35">
      <c r="A1182" s="102">
        <v>1180</v>
      </c>
      <c r="B1182" s="39">
        <f ca="1">IF(IMPORT[[#This Row],[C]]&lt;1,"",ROW()-2)</f>
        <v>1180</v>
      </c>
      <c r="C1182" s="57" t="s">
        <v>3917</v>
      </c>
      <c r="D1182" s="31" t="s">
        <v>3140</v>
      </c>
      <c r="E1182" s="31">
        <v>576</v>
      </c>
      <c r="F1182" s="39">
        <f ca="1">IMPORT[TT]</f>
        <v>23</v>
      </c>
      <c r="G1182" s="31"/>
      <c r="H1182" s="31" t="s">
        <v>7319</v>
      </c>
      <c r="I1182" s="40">
        <v>25</v>
      </c>
      <c r="J1182" s="31">
        <v>23</v>
      </c>
      <c r="K1182" s="39">
        <f>IF(IMPORT[[#This Row],[b1]]="","",IMPORT[[#This Row],[b1]]-IMPORT[[#This Row],[a1]])</f>
        <v>-2</v>
      </c>
      <c r="L1182" s="40">
        <f ca="1">SUM(INDIRECT(IMPORT_VAR[TABLENAME]&amp;"[@a"&amp;$1:$1-1&amp;"]"),INDIRECT(IMPORT_VAR[TABLENAME]&amp;"[@c"&amp;$1:$1-1&amp;"]"))</f>
        <v>23</v>
      </c>
      <c r="M1182" s="31"/>
      <c r="N1182" s="39" t="str">
        <f>IF(IMPORT[[#This Row],[b2]]="","",IMPORT[[#This Row],[b2]]-IMPORT[[#This Row],[a2]])</f>
        <v/>
      </c>
      <c r="O1182" s="40">
        <f ca="1">SUM(INDIRECT(IMPORT_VAR[TABLENAME]&amp;"[@a"&amp;$1:$1-1&amp;"]"),INDIRECT(IMPORT_VAR[TABLENAME]&amp;"[@c"&amp;$1:$1-1&amp;"]"))</f>
        <v>23</v>
      </c>
      <c r="P1182" s="33"/>
      <c r="Q1182" s="41" t="str">
        <f>IF(IMPORT[[#This Row],[b3]]="","",IMPORT[[#This Row],[b3]]-IMPORT[[#This Row],[a3]])</f>
        <v/>
      </c>
      <c r="R1182" s="40">
        <f ca="1">SUM(INDIRECT(IMPORT_VAR[TABLENAME]&amp;"[@a"&amp;$1:$1-1&amp;"]"),INDIRECT(IMPORT_VAR[TABLENAME]&amp;"[@c"&amp;$1:$1-1&amp;"]"))</f>
        <v>23</v>
      </c>
      <c r="S1182" s="33"/>
      <c r="T1182" s="41" t="str">
        <f>IF(IMPORT[[#This Row],[b4]]="","",IMPORT[[#This Row],[b4]]-IMPORT[[#This Row],[a4]])</f>
        <v/>
      </c>
      <c r="U1182" s="40">
        <f ca="1">SUM(INDIRECT(IMPORT_VAR[TABLENAME]&amp;"[@a"&amp;$1:$1-1&amp;"]"),INDIRECT(IMPORT_VAR[TABLENAME]&amp;"[@c"&amp;$1:$1-1&amp;"]"))</f>
        <v>23</v>
      </c>
      <c r="V1182" s="41"/>
      <c r="W1182" s="31"/>
      <c r="X1182" s="54" t="str">
        <f>IF(IMPORT[[#This Row],[b5]]="","",IMPORT[[#This Row],[b5]]-IMPORT[[#This Row],[a5]])</f>
        <v/>
      </c>
      <c r="Y1182" s="50">
        <f ca="1">SUM(INDIRECT(IMPORT_VAR[TABLENAME]&amp;"[@a"&amp;$1:$1-1&amp;"]"),INDIRECT(IMPORT_VAR[TABLENAME]&amp;"[@c"&amp;$1:$1-1&amp;"]"))</f>
        <v>23</v>
      </c>
      <c r="Z1182" s="51" t="s">
        <v>5665</v>
      </c>
      <c r="AA1182" s="52" t="s">
        <v>3917</v>
      </c>
      <c r="AB1182" s="51"/>
      <c r="AC1182" s="52" t="str">
        <f>CONCATENATE(IMPORT[[#This Row],[1]]," ",IMPORT[[#This Row],[2]],IF(IMPORT[[#This Row],[3]]="","",CONCATENATE(" ",IMPORT[[#This Row],[3]])))</f>
        <v>Tipe-ex Kertas DP-902</v>
      </c>
      <c r="AD1182" s="52" t="str">
        <f>CONCATENATE("Import ",IMPORT[[#This Row],[Ket]])</f>
        <v>Import D11</v>
      </c>
      <c r="AE1182" s="52">
        <v>576</v>
      </c>
      <c r="AF1182" s="52" t="s">
        <v>5118</v>
      </c>
      <c r="AG1182" s="52" t="s">
        <v>7334</v>
      </c>
      <c r="AH1182" s="52">
        <f ca="1">IMPORT[[#This Row],[C]]</f>
        <v>23</v>
      </c>
      <c r="AI1182" s="126" t="str">
        <f>CONCATENATE(IMPORT[[#This Row],[6]]," ",IMPORT[[#This Row],[7]])</f>
        <v>576 PCS</v>
      </c>
    </row>
    <row r="1183" spans="1:35">
      <c r="A1183" s="102">
        <v>1181</v>
      </c>
      <c r="B1183" s="39">
        <f ca="1">IF(IMPORT[[#This Row],[C]]&lt;1,"",ROW()-2)</f>
        <v>1181</v>
      </c>
      <c r="C1183" s="57" t="s">
        <v>7295</v>
      </c>
      <c r="D1183" s="31" t="s">
        <v>3140</v>
      </c>
      <c r="E1183" s="31">
        <v>432</v>
      </c>
      <c r="F1183" s="39">
        <f ca="1">IMPORT[TT]</f>
        <v>8</v>
      </c>
      <c r="G1183" s="31"/>
      <c r="H1183" s="31" t="s">
        <v>7319</v>
      </c>
      <c r="I1183" s="40">
        <v>10</v>
      </c>
      <c r="J1183" s="31">
        <v>8</v>
      </c>
      <c r="K1183" s="39">
        <f>IF(IMPORT[[#This Row],[b1]]="","",IMPORT[[#This Row],[b1]]-IMPORT[[#This Row],[a1]])</f>
        <v>-2</v>
      </c>
      <c r="L1183" s="40">
        <f ca="1">SUM(INDIRECT(IMPORT_VAR[TABLENAME]&amp;"[@a"&amp;$1:$1-1&amp;"]"),INDIRECT(IMPORT_VAR[TABLENAME]&amp;"[@c"&amp;$1:$1-1&amp;"]"))</f>
        <v>8</v>
      </c>
      <c r="M1183" s="31"/>
      <c r="N1183" s="39" t="str">
        <f>IF(IMPORT[[#This Row],[b2]]="","",IMPORT[[#This Row],[b2]]-IMPORT[[#This Row],[a2]])</f>
        <v/>
      </c>
      <c r="O1183" s="40">
        <f ca="1">SUM(INDIRECT(IMPORT_VAR[TABLENAME]&amp;"[@a"&amp;$1:$1-1&amp;"]"),INDIRECT(IMPORT_VAR[TABLENAME]&amp;"[@c"&amp;$1:$1-1&amp;"]"))</f>
        <v>8</v>
      </c>
      <c r="P1183" s="33"/>
      <c r="Q1183" s="41" t="str">
        <f>IF(IMPORT[[#This Row],[b3]]="","",IMPORT[[#This Row],[b3]]-IMPORT[[#This Row],[a3]])</f>
        <v/>
      </c>
      <c r="R1183" s="40">
        <f ca="1">SUM(INDIRECT(IMPORT_VAR[TABLENAME]&amp;"[@a"&amp;$1:$1-1&amp;"]"),INDIRECT(IMPORT_VAR[TABLENAME]&amp;"[@c"&amp;$1:$1-1&amp;"]"))</f>
        <v>8</v>
      </c>
      <c r="S1183" s="33"/>
      <c r="T1183" s="41" t="str">
        <f>IF(IMPORT[[#This Row],[b4]]="","",IMPORT[[#This Row],[b4]]-IMPORT[[#This Row],[a4]])</f>
        <v/>
      </c>
      <c r="U1183" s="40">
        <f ca="1">SUM(INDIRECT(IMPORT_VAR[TABLENAME]&amp;"[@a"&amp;$1:$1-1&amp;"]"),INDIRECT(IMPORT_VAR[TABLENAME]&amp;"[@c"&amp;$1:$1-1&amp;"]"))</f>
        <v>8</v>
      </c>
      <c r="V1183" s="41"/>
      <c r="W1183" s="31"/>
      <c r="X1183" s="54" t="str">
        <f>IF(IMPORT[[#This Row],[b5]]="","",IMPORT[[#This Row],[b5]]-IMPORT[[#This Row],[a5]])</f>
        <v/>
      </c>
      <c r="Y1183" s="50">
        <f ca="1">SUM(INDIRECT(IMPORT_VAR[TABLENAME]&amp;"[@a"&amp;$1:$1-1&amp;"]"),INDIRECT(IMPORT_VAR[TABLENAME]&amp;"[@c"&amp;$1:$1-1&amp;"]"))</f>
        <v>8</v>
      </c>
      <c r="Z1183" s="51" t="s">
        <v>5665</v>
      </c>
      <c r="AA1183" s="52" t="s">
        <v>7295</v>
      </c>
      <c r="AB1183" s="51"/>
      <c r="AC1183" s="52" t="str">
        <f>CONCATENATE(IMPORT[[#This Row],[1]]," ",IMPORT[[#This Row],[2]],IF(IMPORT[[#This Row],[3]]="","",CONCATENATE(" ",IMPORT[[#This Row],[3]])))</f>
        <v>Tipe-ex Kertas XB-B255</v>
      </c>
      <c r="AD1183" s="52" t="str">
        <f>CONCATENATE("Import ",IMPORT[[#This Row],[Ket]])</f>
        <v>Import D11</v>
      </c>
      <c r="AE1183" s="52">
        <v>432</v>
      </c>
      <c r="AF1183" s="52" t="s">
        <v>5118</v>
      </c>
      <c r="AG1183" s="52" t="s">
        <v>7334</v>
      </c>
      <c r="AH1183" s="52">
        <f ca="1">IMPORT[[#This Row],[C]]</f>
        <v>8</v>
      </c>
      <c r="AI1183" s="126" t="str">
        <f>CONCATENATE(IMPORT[[#This Row],[6]]," ",IMPORT[[#This Row],[7]])</f>
        <v>432 PCS</v>
      </c>
    </row>
    <row r="1184" spans="1:35">
      <c r="A1184" s="102">
        <v>1182</v>
      </c>
      <c r="B1184" s="39">
        <f ca="1">IF(IMPORT[[#This Row],[C]]&lt;1,"",ROW()-2)</f>
        <v>1182</v>
      </c>
      <c r="C1184" s="57" t="s">
        <v>3293</v>
      </c>
      <c r="D1184" s="31" t="s">
        <v>4190</v>
      </c>
      <c r="E1184" s="31">
        <v>50</v>
      </c>
      <c r="F1184" s="39">
        <f ca="1">IMPORT[TT]</f>
        <v>200</v>
      </c>
      <c r="G1184" s="31"/>
      <c r="H1184" s="31" t="s">
        <v>7319</v>
      </c>
      <c r="I1184" s="40">
        <v>200</v>
      </c>
      <c r="J1184" s="31"/>
      <c r="K1184" s="39" t="str">
        <f>IF(IMPORT[[#This Row],[b1]]="","",IMPORT[[#This Row],[b1]]-IMPORT[[#This Row],[a1]])</f>
        <v/>
      </c>
      <c r="L1184" s="40">
        <f ca="1">SUM(INDIRECT(IMPORT_VAR[TABLENAME]&amp;"[@a"&amp;$1:$1-1&amp;"]"),INDIRECT(IMPORT_VAR[TABLENAME]&amp;"[@c"&amp;$1:$1-1&amp;"]"))</f>
        <v>200</v>
      </c>
      <c r="M1184" s="31"/>
      <c r="N1184" s="39" t="str">
        <f>IF(IMPORT[[#This Row],[b2]]="","",IMPORT[[#This Row],[b2]]-IMPORT[[#This Row],[a2]])</f>
        <v/>
      </c>
      <c r="O1184" s="40">
        <f ca="1">SUM(INDIRECT(IMPORT_VAR[TABLENAME]&amp;"[@a"&amp;$1:$1-1&amp;"]"),INDIRECT(IMPORT_VAR[TABLENAME]&amp;"[@c"&amp;$1:$1-1&amp;"]"))</f>
        <v>200</v>
      </c>
      <c r="P1184" s="33"/>
      <c r="Q1184" s="41" t="str">
        <f>IF(IMPORT[[#This Row],[b3]]="","",IMPORT[[#This Row],[b3]]-IMPORT[[#This Row],[a3]])</f>
        <v/>
      </c>
      <c r="R1184" s="40">
        <f ca="1">SUM(INDIRECT(IMPORT_VAR[TABLENAME]&amp;"[@a"&amp;$1:$1-1&amp;"]"),INDIRECT(IMPORT_VAR[TABLENAME]&amp;"[@c"&amp;$1:$1-1&amp;"]"))</f>
        <v>200</v>
      </c>
      <c r="S1184" s="33"/>
      <c r="T1184" s="41" t="str">
        <f>IF(IMPORT[[#This Row],[b4]]="","",IMPORT[[#This Row],[b4]]-IMPORT[[#This Row],[a4]])</f>
        <v/>
      </c>
      <c r="U1184" s="40">
        <f ca="1">SUM(INDIRECT(IMPORT_VAR[TABLENAME]&amp;"[@a"&amp;$1:$1-1&amp;"]"),INDIRECT(IMPORT_VAR[TABLENAME]&amp;"[@c"&amp;$1:$1-1&amp;"]"))</f>
        <v>200</v>
      </c>
      <c r="V1184" s="41"/>
      <c r="W1184" s="31"/>
      <c r="X1184" s="54" t="str">
        <f>IF(IMPORT[[#This Row],[b5]]="","",IMPORT[[#This Row],[b5]]-IMPORT[[#This Row],[a5]])</f>
        <v/>
      </c>
      <c r="Y1184" s="50">
        <f ca="1">SUM(INDIRECT(IMPORT_VAR[TABLENAME]&amp;"[@a"&amp;$1:$1-1&amp;"]"),INDIRECT(IMPORT_VAR[TABLENAME]&amp;"[@c"&amp;$1:$1-1&amp;"]"))</f>
        <v>200</v>
      </c>
      <c r="Z1184" s="51" t="s">
        <v>4190</v>
      </c>
      <c r="AA1184" s="52" t="s">
        <v>3293</v>
      </c>
      <c r="AB1184" s="51"/>
      <c r="AC1184" s="52" t="str">
        <f>CONCATENATE(IMPORT[[#This Row],[1]]," ",IMPORT[[#This Row],[2]],IF(IMPORT[[#This Row],[3]]="","",CONCATENATE(" ",IMPORT[[#This Row],[3]])))</f>
        <v>Staples 13/8</v>
      </c>
      <c r="AD1184" s="52" t="str">
        <f>CONCATENATE("Import ",IMPORT[[#This Row],[Ket]])</f>
        <v>Import D11</v>
      </c>
      <c r="AE1184" s="52">
        <v>50</v>
      </c>
      <c r="AF1184" s="52" t="s">
        <v>5118</v>
      </c>
      <c r="AG1184" s="52" t="s">
        <v>7334</v>
      </c>
      <c r="AH1184" s="52">
        <f ca="1">IMPORT[[#This Row],[C]]</f>
        <v>200</v>
      </c>
      <c r="AI1184" s="126" t="str">
        <f>CONCATENATE(IMPORT[[#This Row],[6]]," ",IMPORT[[#This Row],[7]])</f>
        <v>50 PCS</v>
      </c>
    </row>
    <row r="1185" spans="1:35">
      <c r="A1185" s="102">
        <v>1183</v>
      </c>
      <c r="B1185" s="39">
        <f ca="1">IF(IMPORT[[#This Row],[C]]&lt;1,"",ROW()-2)</f>
        <v>1183</v>
      </c>
      <c r="C1185" s="57" t="s">
        <v>7296</v>
      </c>
      <c r="D1185" s="31" t="s">
        <v>2804</v>
      </c>
      <c r="E1185" s="31">
        <v>360</v>
      </c>
      <c r="F1185" s="39">
        <f ca="1">IMPORT[TT]</f>
        <v>14</v>
      </c>
      <c r="G1185" s="31"/>
      <c r="H1185" s="31" t="s">
        <v>7319</v>
      </c>
      <c r="I1185" s="40">
        <v>15</v>
      </c>
      <c r="J1185" s="31">
        <v>14</v>
      </c>
      <c r="K1185" s="39">
        <f>IF(IMPORT[[#This Row],[b1]]="","",IMPORT[[#This Row],[b1]]-IMPORT[[#This Row],[a1]])</f>
        <v>-1</v>
      </c>
      <c r="L1185" s="40">
        <f ca="1">SUM(INDIRECT(IMPORT_VAR[TABLENAME]&amp;"[@a"&amp;$1:$1-1&amp;"]"),INDIRECT(IMPORT_VAR[TABLENAME]&amp;"[@c"&amp;$1:$1-1&amp;"]"))</f>
        <v>14</v>
      </c>
      <c r="M1185" s="31"/>
      <c r="N1185" s="39" t="str">
        <f>IF(IMPORT[[#This Row],[b2]]="","",IMPORT[[#This Row],[b2]]-IMPORT[[#This Row],[a2]])</f>
        <v/>
      </c>
      <c r="O1185" s="40">
        <f ca="1">SUM(INDIRECT(IMPORT_VAR[TABLENAME]&amp;"[@a"&amp;$1:$1-1&amp;"]"),INDIRECT(IMPORT_VAR[TABLENAME]&amp;"[@c"&amp;$1:$1-1&amp;"]"))</f>
        <v>14</v>
      </c>
      <c r="P1185" s="33"/>
      <c r="Q1185" s="41" t="str">
        <f>IF(IMPORT[[#This Row],[b3]]="","",IMPORT[[#This Row],[b3]]-IMPORT[[#This Row],[a3]])</f>
        <v/>
      </c>
      <c r="R1185" s="40">
        <f ca="1">SUM(INDIRECT(IMPORT_VAR[TABLENAME]&amp;"[@a"&amp;$1:$1-1&amp;"]"),INDIRECT(IMPORT_VAR[TABLENAME]&amp;"[@c"&amp;$1:$1-1&amp;"]"))</f>
        <v>14</v>
      </c>
      <c r="S1185" s="33"/>
      <c r="T1185" s="41" t="str">
        <f>IF(IMPORT[[#This Row],[b4]]="","",IMPORT[[#This Row],[b4]]-IMPORT[[#This Row],[a4]])</f>
        <v/>
      </c>
      <c r="U1185" s="40">
        <f ca="1">SUM(INDIRECT(IMPORT_VAR[TABLENAME]&amp;"[@a"&amp;$1:$1-1&amp;"]"),INDIRECT(IMPORT_VAR[TABLENAME]&amp;"[@c"&amp;$1:$1-1&amp;"]"))</f>
        <v>14</v>
      </c>
      <c r="V1185" s="41"/>
      <c r="W1185" s="31"/>
      <c r="X1185" s="54" t="str">
        <f>IF(IMPORT[[#This Row],[b5]]="","",IMPORT[[#This Row],[b5]]-IMPORT[[#This Row],[a5]])</f>
        <v/>
      </c>
      <c r="Y1185" s="50">
        <f ca="1">SUM(INDIRECT(IMPORT_VAR[TABLENAME]&amp;"[@a"&amp;$1:$1-1&amp;"]"),INDIRECT(IMPORT_VAR[TABLENAME]&amp;"[@c"&amp;$1:$1-1&amp;"]"))</f>
        <v>14</v>
      </c>
      <c r="Z1185" s="51" t="s">
        <v>5661</v>
      </c>
      <c r="AA1185" s="52" t="s">
        <v>7296</v>
      </c>
      <c r="AB1185" s="51"/>
      <c r="AC1185" s="52" t="str">
        <f>CONCATENATE(IMPORT[[#This Row],[1]]," ",IMPORT[[#This Row],[2]],IF(IMPORT[[#This Row],[3]]="","",CONCATENATE(" ",IMPORT[[#This Row],[3]])))</f>
        <v>Kuas 661-1</v>
      </c>
      <c r="AD1185" s="52" t="str">
        <f>CONCATENATE("Import ",IMPORT[[#This Row],[Ket]])</f>
        <v>Import D11</v>
      </c>
      <c r="AE1185" s="52">
        <v>360</v>
      </c>
      <c r="AF1185" s="52" t="s">
        <v>5118</v>
      </c>
      <c r="AG1185" s="52" t="s">
        <v>7334</v>
      </c>
      <c r="AH1185" s="52">
        <f ca="1">IMPORT[[#This Row],[C]]</f>
        <v>14</v>
      </c>
      <c r="AI1185" s="126" t="str">
        <f>CONCATENATE(IMPORT[[#This Row],[6]]," ",IMPORT[[#This Row],[7]])</f>
        <v>360 PCS</v>
      </c>
    </row>
    <row r="1186" spans="1:35">
      <c r="A1186" s="102">
        <v>1184</v>
      </c>
      <c r="B1186" s="39">
        <f ca="1">IF(IMPORT[[#This Row],[C]]&lt;1,"",ROW()-2)</f>
        <v>1184</v>
      </c>
      <c r="C1186" s="57" t="s">
        <v>7297</v>
      </c>
      <c r="D1186" s="31" t="s">
        <v>2804</v>
      </c>
      <c r="E1186" s="31">
        <v>360</v>
      </c>
      <c r="F1186" s="39">
        <f ca="1">IMPORT[TT]</f>
        <v>13</v>
      </c>
      <c r="G1186" s="31"/>
      <c r="H1186" s="31" t="s">
        <v>7319</v>
      </c>
      <c r="I1186" s="40">
        <v>15</v>
      </c>
      <c r="J1186" s="31">
        <v>13</v>
      </c>
      <c r="K1186" s="39">
        <f>IF(IMPORT[[#This Row],[b1]]="","",IMPORT[[#This Row],[b1]]-IMPORT[[#This Row],[a1]])</f>
        <v>-2</v>
      </c>
      <c r="L1186" s="40">
        <f ca="1">SUM(INDIRECT(IMPORT_VAR[TABLENAME]&amp;"[@a"&amp;$1:$1-1&amp;"]"),INDIRECT(IMPORT_VAR[TABLENAME]&amp;"[@c"&amp;$1:$1-1&amp;"]"))</f>
        <v>13</v>
      </c>
      <c r="M1186" s="31"/>
      <c r="N1186" s="39" t="str">
        <f>IF(IMPORT[[#This Row],[b2]]="","",IMPORT[[#This Row],[b2]]-IMPORT[[#This Row],[a2]])</f>
        <v/>
      </c>
      <c r="O1186" s="40">
        <f ca="1">SUM(INDIRECT(IMPORT_VAR[TABLENAME]&amp;"[@a"&amp;$1:$1-1&amp;"]"),INDIRECT(IMPORT_VAR[TABLENAME]&amp;"[@c"&amp;$1:$1-1&amp;"]"))</f>
        <v>13</v>
      </c>
      <c r="P1186" s="33"/>
      <c r="Q1186" s="41" t="str">
        <f>IF(IMPORT[[#This Row],[b3]]="","",IMPORT[[#This Row],[b3]]-IMPORT[[#This Row],[a3]])</f>
        <v/>
      </c>
      <c r="R1186" s="40">
        <f ca="1">SUM(INDIRECT(IMPORT_VAR[TABLENAME]&amp;"[@a"&amp;$1:$1-1&amp;"]"),INDIRECT(IMPORT_VAR[TABLENAME]&amp;"[@c"&amp;$1:$1-1&amp;"]"))</f>
        <v>13</v>
      </c>
      <c r="S1186" s="33"/>
      <c r="T1186" s="41" t="str">
        <f>IF(IMPORT[[#This Row],[b4]]="","",IMPORT[[#This Row],[b4]]-IMPORT[[#This Row],[a4]])</f>
        <v/>
      </c>
      <c r="U1186" s="40">
        <f ca="1">SUM(INDIRECT(IMPORT_VAR[TABLENAME]&amp;"[@a"&amp;$1:$1-1&amp;"]"),INDIRECT(IMPORT_VAR[TABLENAME]&amp;"[@c"&amp;$1:$1-1&amp;"]"))</f>
        <v>13</v>
      </c>
      <c r="V1186" s="41"/>
      <c r="W1186" s="31"/>
      <c r="X1186" s="54" t="str">
        <f>IF(IMPORT[[#This Row],[b5]]="","",IMPORT[[#This Row],[b5]]-IMPORT[[#This Row],[a5]])</f>
        <v/>
      </c>
      <c r="Y1186" s="50">
        <f ca="1">SUM(INDIRECT(IMPORT_VAR[TABLENAME]&amp;"[@a"&amp;$1:$1-1&amp;"]"),INDIRECT(IMPORT_VAR[TABLENAME]&amp;"[@c"&amp;$1:$1-1&amp;"]"))</f>
        <v>13</v>
      </c>
      <c r="Z1186" s="51" t="s">
        <v>5661</v>
      </c>
      <c r="AA1186" s="52" t="s">
        <v>7297</v>
      </c>
      <c r="AB1186" s="51"/>
      <c r="AC1186" s="52" t="str">
        <f>CONCATENATE(IMPORT[[#This Row],[1]]," ",IMPORT[[#This Row],[2]],IF(IMPORT[[#This Row],[3]]="","",CONCATENATE(" ",IMPORT[[#This Row],[3]])))</f>
        <v>Kuas 661-2</v>
      </c>
      <c r="AD1186" s="52" t="str">
        <f>CONCATENATE("Import ",IMPORT[[#This Row],[Ket]])</f>
        <v>Import D11</v>
      </c>
      <c r="AE1186" s="52">
        <v>360</v>
      </c>
      <c r="AF1186" s="52" t="s">
        <v>5118</v>
      </c>
      <c r="AG1186" s="52" t="s">
        <v>7334</v>
      </c>
      <c r="AH1186" s="52">
        <f ca="1">IMPORT[[#This Row],[C]]</f>
        <v>13</v>
      </c>
      <c r="AI1186" s="126" t="str">
        <f>CONCATENATE(IMPORT[[#This Row],[6]]," ",IMPORT[[#This Row],[7]])</f>
        <v>360 PCS</v>
      </c>
    </row>
    <row r="1187" spans="1:35">
      <c r="A1187" s="102">
        <v>1185</v>
      </c>
      <c r="B1187" s="39">
        <f ca="1">IF(IMPORT[[#This Row],[C]]&lt;1,"",ROW()-2)</f>
        <v>1185</v>
      </c>
      <c r="C1187" s="57" t="s">
        <v>7298</v>
      </c>
      <c r="D1187" s="31" t="s">
        <v>2804</v>
      </c>
      <c r="E1187" s="31">
        <v>360</v>
      </c>
      <c r="F1187" s="39">
        <f ca="1">IMPORT[TT]</f>
        <v>9</v>
      </c>
      <c r="G1187" s="31"/>
      <c r="H1187" s="31" t="s">
        <v>7319</v>
      </c>
      <c r="I1187" s="40">
        <v>10</v>
      </c>
      <c r="J1187" s="31">
        <v>9</v>
      </c>
      <c r="K1187" s="39">
        <f>IF(IMPORT[[#This Row],[b1]]="","",IMPORT[[#This Row],[b1]]-IMPORT[[#This Row],[a1]])</f>
        <v>-1</v>
      </c>
      <c r="L1187" s="40">
        <f ca="1">SUM(INDIRECT(IMPORT_VAR[TABLENAME]&amp;"[@a"&amp;$1:$1-1&amp;"]"),INDIRECT(IMPORT_VAR[TABLENAME]&amp;"[@c"&amp;$1:$1-1&amp;"]"))</f>
        <v>9</v>
      </c>
      <c r="M1187" s="31"/>
      <c r="N1187" s="39" t="str">
        <f>IF(IMPORT[[#This Row],[b2]]="","",IMPORT[[#This Row],[b2]]-IMPORT[[#This Row],[a2]])</f>
        <v/>
      </c>
      <c r="O1187" s="40">
        <f ca="1">SUM(INDIRECT(IMPORT_VAR[TABLENAME]&amp;"[@a"&amp;$1:$1-1&amp;"]"),INDIRECT(IMPORT_VAR[TABLENAME]&amp;"[@c"&amp;$1:$1-1&amp;"]"))</f>
        <v>9</v>
      </c>
      <c r="P1187" s="33"/>
      <c r="Q1187" s="41" t="str">
        <f>IF(IMPORT[[#This Row],[b3]]="","",IMPORT[[#This Row],[b3]]-IMPORT[[#This Row],[a3]])</f>
        <v/>
      </c>
      <c r="R1187" s="40">
        <f ca="1">SUM(INDIRECT(IMPORT_VAR[TABLENAME]&amp;"[@a"&amp;$1:$1-1&amp;"]"),INDIRECT(IMPORT_VAR[TABLENAME]&amp;"[@c"&amp;$1:$1-1&amp;"]"))</f>
        <v>9</v>
      </c>
      <c r="S1187" s="33"/>
      <c r="T1187" s="41" t="str">
        <f>IF(IMPORT[[#This Row],[b4]]="","",IMPORT[[#This Row],[b4]]-IMPORT[[#This Row],[a4]])</f>
        <v/>
      </c>
      <c r="U1187" s="40">
        <f ca="1">SUM(INDIRECT(IMPORT_VAR[TABLENAME]&amp;"[@a"&amp;$1:$1-1&amp;"]"),INDIRECT(IMPORT_VAR[TABLENAME]&amp;"[@c"&amp;$1:$1-1&amp;"]"))</f>
        <v>9</v>
      </c>
      <c r="V1187" s="41"/>
      <c r="W1187" s="31"/>
      <c r="X1187" s="54" t="str">
        <f>IF(IMPORT[[#This Row],[b5]]="","",IMPORT[[#This Row],[b5]]-IMPORT[[#This Row],[a5]])</f>
        <v/>
      </c>
      <c r="Y1187" s="50">
        <f ca="1">SUM(INDIRECT(IMPORT_VAR[TABLENAME]&amp;"[@a"&amp;$1:$1-1&amp;"]"),INDIRECT(IMPORT_VAR[TABLENAME]&amp;"[@c"&amp;$1:$1-1&amp;"]"))</f>
        <v>9</v>
      </c>
      <c r="Z1187" s="51" t="s">
        <v>5661</v>
      </c>
      <c r="AA1187" s="52" t="s">
        <v>7298</v>
      </c>
      <c r="AB1187" s="51"/>
      <c r="AC1187" s="52" t="str">
        <f>CONCATENATE(IMPORT[[#This Row],[1]]," ",IMPORT[[#This Row],[2]],IF(IMPORT[[#This Row],[3]]="","",CONCATENATE(" ",IMPORT[[#This Row],[3]])))</f>
        <v>Kuas 661-3</v>
      </c>
      <c r="AD1187" s="52" t="str">
        <f>CONCATENATE("Import ",IMPORT[[#This Row],[Ket]])</f>
        <v>Import D11</v>
      </c>
      <c r="AE1187" s="52">
        <v>360</v>
      </c>
      <c r="AF1187" s="52" t="s">
        <v>5118</v>
      </c>
      <c r="AG1187" s="52" t="s">
        <v>7334</v>
      </c>
      <c r="AH1187" s="52">
        <f ca="1">IMPORT[[#This Row],[C]]</f>
        <v>9</v>
      </c>
      <c r="AI1187" s="126" t="str">
        <f>CONCATENATE(IMPORT[[#This Row],[6]]," ",IMPORT[[#This Row],[7]])</f>
        <v>360 PCS</v>
      </c>
    </row>
    <row r="1188" spans="1:35">
      <c r="A1188" s="102">
        <v>1186</v>
      </c>
      <c r="B1188" s="39">
        <f ca="1">IF(IMPORT[[#This Row],[C]]&lt;1,"",ROW()-2)</f>
        <v>1186</v>
      </c>
      <c r="C1188" s="57" t="s">
        <v>7299</v>
      </c>
      <c r="D1188" s="31" t="s">
        <v>2804</v>
      </c>
      <c r="E1188" s="31">
        <v>360</v>
      </c>
      <c r="F1188" s="39">
        <f ca="1">IMPORT[TT]</f>
        <v>9</v>
      </c>
      <c r="G1188" s="31"/>
      <c r="H1188" s="31" t="s">
        <v>7319</v>
      </c>
      <c r="I1188" s="40">
        <v>10</v>
      </c>
      <c r="J1188" s="31">
        <v>9</v>
      </c>
      <c r="K1188" s="39">
        <f>IF(IMPORT[[#This Row],[b1]]="","",IMPORT[[#This Row],[b1]]-IMPORT[[#This Row],[a1]])</f>
        <v>-1</v>
      </c>
      <c r="L1188" s="40">
        <f ca="1">SUM(INDIRECT(IMPORT_VAR[TABLENAME]&amp;"[@a"&amp;$1:$1-1&amp;"]"),INDIRECT(IMPORT_VAR[TABLENAME]&amp;"[@c"&amp;$1:$1-1&amp;"]"))</f>
        <v>9</v>
      </c>
      <c r="M1188" s="31"/>
      <c r="N1188" s="39" t="str">
        <f>IF(IMPORT[[#This Row],[b2]]="","",IMPORT[[#This Row],[b2]]-IMPORT[[#This Row],[a2]])</f>
        <v/>
      </c>
      <c r="O1188" s="40">
        <f ca="1">SUM(INDIRECT(IMPORT_VAR[TABLENAME]&amp;"[@a"&amp;$1:$1-1&amp;"]"),INDIRECT(IMPORT_VAR[TABLENAME]&amp;"[@c"&amp;$1:$1-1&amp;"]"))</f>
        <v>9</v>
      </c>
      <c r="P1188" s="33"/>
      <c r="Q1188" s="41" t="str">
        <f>IF(IMPORT[[#This Row],[b3]]="","",IMPORT[[#This Row],[b3]]-IMPORT[[#This Row],[a3]])</f>
        <v/>
      </c>
      <c r="R1188" s="40">
        <f ca="1">SUM(INDIRECT(IMPORT_VAR[TABLENAME]&amp;"[@a"&amp;$1:$1-1&amp;"]"),INDIRECT(IMPORT_VAR[TABLENAME]&amp;"[@c"&amp;$1:$1-1&amp;"]"))</f>
        <v>9</v>
      </c>
      <c r="S1188" s="33"/>
      <c r="T1188" s="41" t="str">
        <f>IF(IMPORT[[#This Row],[b4]]="","",IMPORT[[#This Row],[b4]]-IMPORT[[#This Row],[a4]])</f>
        <v/>
      </c>
      <c r="U1188" s="40">
        <f ca="1">SUM(INDIRECT(IMPORT_VAR[TABLENAME]&amp;"[@a"&amp;$1:$1-1&amp;"]"),INDIRECT(IMPORT_VAR[TABLENAME]&amp;"[@c"&amp;$1:$1-1&amp;"]"))</f>
        <v>9</v>
      </c>
      <c r="V1188" s="41"/>
      <c r="W1188" s="31"/>
      <c r="X1188" s="54" t="str">
        <f>IF(IMPORT[[#This Row],[b5]]="","",IMPORT[[#This Row],[b5]]-IMPORT[[#This Row],[a5]])</f>
        <v/>
      </c>
      <c r="Y1188" s="50">
        <f ca="1">SUM(INDIRECT(IMPORT_VAR[TABLENAME]&amp;"[@a"&amp;$1:$1-1&amp;"]"),INDIRECT(IMPORT_VAR[TABLENAME]&amp;"[@c"&amp;$1:$1-1&amp;"]"))</f>
        <v>9</v>
      </c>
      <c r="Z1188" s="51" t="s">
        <v>5661</v>
      </c>
      <c r="AA1188" s="52" t="s">
        <v>7299</v>
      </c>
      <c r="AB1188" s="51"/>
      <c r="AC1188" s="52" t="str">
        <f>CONCATENATE(IMPORT[[#This Row],[1]]," ",IMPORT[[#This Row],[2]],IF(IMPORT[[#This Row],[3]]="","",CONCATENATE(" ",IMPORT[[#This Row],[3]])))</f>
        <v>Kuas 661-4</v>
      </c>
      <c r="AD1188" s="52" t="str">
        <f>CONCATENATE("Import ",IMPORT[[#This Row],[Ket]])</f>
        <v>Import D11</v>
      </c>
      <c r="AE1188" s="52">
        <v>360</v>
      </c>
      <c r="AF1188" s="52" t="s">
        <v>5118</v>
      </c>
      <c r="AG1188" s="52" t="s">
        <v>7334</v>
      </c>
      <c r="AH1188" s="52">
        <f ca="1">IMPORT[[#This Row],[C]]</f>
        <v>9</v>
      </c>
      <c r="AI1188" s="126" t="str">
        <f>CONCATENATE(IMPORT[[#This Row],[6]]," ",IMPORT[[#This Row],[7]])</f>
        <v>360 PCS</v>
      </c>
    </row>
    <row r="1189" spans="1:35">
      <c r="A1189" s="102">
        <v>1187</v>
      </c>
      <c r="B1189" s="39">
        <f ca="1">IF(IMPORT[[#This Row],[C]]&lt;1,"",ROW()-2)</f>
        <v>1187</v>
      </c>
      <c r="C1189" s="57" t="s">
        <v>7300</v>
      </c>
      <c r="D1189" s="31" t="s">
        <v>2804</v>
      </c>
      <c r="E1189" s="31">
        <v>360</v>
      </c>
      <c r="F1189" s="39">
        <f ca="1">IMPORT[TT]</f>
        <v>9</v>
      </c>
      <c r="G1189" s="31"/>
      <c r="H1189" s="31" t="s">
        <v>7319</v>
      </c>
      <c r="I1189" s="40">
        <v>10</v>
      </c>
      <c r="J1189" s="31">
        <v>9</v>
      </c>
      <c r="K1189" s="39">
        <f>IF(IMPORT[[#This Row],[b1]]="","",IMPORT[[#This Row],[b1]]-IMPORT[[#This Row],[a1]])</f>
        <v>-1</v>
      </c>
      <c r="L1189" s="40">
        <f ca="1">SUM(INDIRECT(IMPORT_VAR[TABLENAME]&amp;"[@a"&amp;$1:$1-1&amp;"]"),INDIRECT(IMPORT_VAR[TABLENAME]&amp;"[@c"&amp;$1:$1-1&amp;"]"))</f>
        <v>9</v>
      </c>
      <c r="M1189" s="31"/>
      <c r="N1189" s="39" t="str">
        <f>IF(IMPORT[[#This Row],[b2]]="","",IMPORT[[#This Row],[b2]]-IMPORT[[#This Row],[a2]])</f>
        <v/>
      </c>
      <c r="O1189" s="40">
        <f ca="1">SUM(INDIRECT(IMPORT_VAR[TABLENAME]&amp;"[@a"&amp;$1:$1-1&amp;"]"),INDIRECT(IMPORT_VAR[TABLENAME]&amp;"[@c"&amp;$1:$1-1&amp;"]"))</f>
        <v>9</v>
      </c>
      <c r="P1189" s="33"/>
      <c r="Q1189" s="41" t="str">
        <f>IF(IMPORT[[#This Row],[b3]]="","",IMPORT[[#This Row],[b3]]-IMPORT[[#This Row],[a3]])</f>
        <v/>
      </c>
      <c r="R1189" s="40">
        <f ca="1">SUM(INDIRECT(IMPORT_VAR[TABLENAME]&amp;"[@a"&amp;$1:$1-1&amp;"]"),INDIRECT(IMPORT_VAR[TABLENAME]&amp;"[@c"&amp;$1:$1-1&amp;"]"))</f>
        <v>9</v>
      </c>
      <c r="S1189" s="33"/>
      <c r="T1189" s="41" t="str">
        <f>IF(IMPORT[[#This Row],[b4]]="","",IMPORT[[#This Row],[b4]]-IMPORT[[#This Row],[a4]])</f>
        <v/>
      </c>
      <c r="U1189" s="40">
        <f ca="1">SUM(INDIRECT(IMPORT_VAR[TABLENAME]&amp;"[@a"&amp;$1:$1-1&amp;"]"),INDIRECT(IMPORT_VAR[TABLENAME]&amp;"[@c"&amp;$1:$1-1&amp;"]"))</f>
        <v>9</v>
      </c>
      <c r="V1189" s="41"/>
      <c r="W1189" s="31"/>
      <c r="X1189" s="54" t="str">
        <f>IF(IMPORT[[#This Row],[b5]]="","",IMPORT[[#This Row],[b5]]-IMPORT[[#This Row],[a5]])</f>
        <v/>
      </c>
      <c r="Y1189" s="50">
        <f ca="1">SUM(INDIRECT(IMPORT_VAR[TABLENAME]&amp;"[@a"&amp;$1:$1-1&amp;"]"),INDIRECT(IMPORT_VAR[TABLENAME]&amp;"[@c"&amp;$1:$1-1&amp;"]"))</f>
        <v>9</v>
      </c>
      <c r="Z1189" s="51" t="s">
        <v>5661</v>
      </c>
      <c r="AA1189" s="52" t="s">
        <v>7300</v>
      </c>
      <c r="AB1189" s="51"/>
      <c r="AC1189" s="52" t="str">
        <f>CONCATENATE(IMPORT[[#This Row],[1]]," ",IMPORT[[#This Row],[2]],IF(IMPORT[[#This Row],[3]]="","",CONCATENATE(" ",IMPORT[[#This Row],[3]])))</f>
        <v>Kuas 661-5</v>
      </c>
      <c r="AD1189" s="52" t="str">
        <f>CONCATENATE("Import ",IMPORT[[#This Row],[Ket]])</f>
        <v>Import D11</v>
      </c>
      <c r="AE1189" s="52">
        <v>360</v>
      </c>
      <c r="AF1189" s="52" t="s">
        <v>5118</v>
      </c>
      <c r="AG1189" s="52" t="s">
        <v>7334</v>
      </c>
      <c r="AH1189" s="52">
        <f ca="1">IMPORT[[#This Row],[C]]</f>
        <v>9</v>
      </c>
      <c r="AI1189" s="126" t="str">
        <f>CONCATENATE(IMPORT[[#This Row],[6]]," ",IMPORT[[#This Row],[7]])</f>
        <v>360 PCS</v>
      </c>
    </row>
    <row r="1190" spans="1:35">
      <c r="A1190" s="102">
        <v>1188</v>
      </c>
      <c r="B1190" s="39">
        <f ca="1">IF(IMPORT[[#This Row],[C]]&lt;1,"",ROW()-2)</f>
        <v>1188</v>
      </c>
      <c r="C1190" s="57" t="s">
        <v>7301</v>
      </c>
      <c r="D1190" s="31" t="s">
        <v>2804</v>
      </c>
      <c r="E1190" s="31">
        <v>360</v>
      </c>
      <c r="F1190" s="39">
        <f ca="1">IMPORT[TT]</f>
        <v>9</v>
      </c>
      <c r="G1190" s="31"/>
      <c r="H1190" s="31" t="s">
        <v>7319</v>
      </c>
      <c r="I1190" s="40">
        <v>10</v>
      </c>
      <c r="J1190" s="31">
        <v>9</v>
      </c>
      <c r="K1190" s="39">
        <f>IF(IMPORT[[#This Row],[b1]]="","",IMPORT[[#This Row],[b1]]-IMPORT[[#This Row],[a1]])</f>
        <v>-1</v>
      </c>
      <c r="L1190" s="40">
        <f ca="1">SUM(INDIRECT(IMPORT_VAR[TABLENAME]&amp;"[@a"&amp;$1:$1-1&amp;"]"),INDIRECT(IMPORT_VAR[TABLENAME]&amp;"[@c"&amp;$1:$1-1&amp;"]"))</f>
        <v>9</v>
      </c>
      <c r="M1190" s="31"/>
      <c r="N1190" s="39" t="str">
        <f>IF(IMPORT[[#This Row],[b2]]="","",IMPORT[[#This Row],[b2]]-IMPORT[[#This Row],[a2]])</f>
        <v/>
      </c>
      <c r="O1190" s="40">
        <f ca="1">SUM(INDIRECT(IMPORT_VAR[TABLENAME]&amp;"[@a"&amp;$1:$1-1&amp;"]"),INDIRECT(IMPORT_VAR[TABLENAME]&amp;"[@c"&amp;$1:$1-1&amp;"]"))</f>
        <v>9</v>
      </c>
      <c r="P1190" s="33"/>
      <c r="Q1190" s="41" t="str">
        <f>IF(IMPORT[[#This Row],[b3]]="","",IMPORT[[#This Row],[b3]]-IMPORT[[#This Row],[a3]])</f>
        <v/>
      </c>
      <c r="R1190" s="40">
        <f ca="1">SUM(INDIRECT(IMPORT_VAR[TABLENAME]&amp;"[@a"&amp;$1:$1-1&amp;"]"),INDIRECT(IMPORT_VAR[TABLENAME]&amp;"[@c"&amp;$1:$1-1&amp;"]"))</f>
        <v>9</v>
      </c>
      <c r="S1190" s="33"/>
      <c r="T1190" s="41" t="str">
        <f>IF(IMPORT[[#This Row],[b4]]="","",IMPORT[[#This Row],[b4]]-IMPORT[[#This Row],[a4]])</f>
        <v/>
      </c>
      <c r="U1190" s="40">
        <f ca="1">SUM(INDIRECT(IMPORT_VAR[TABLENAME]&amp;"[@a"&amp;$1:$1-1&amp;"]"),INDIRECT(IMPORT_VAR[TABLENAME]&amp;"[@c"&amp;$1:$1-1&amp;"]"))</f>
        <v>9</v>
      </c>
      <c r="V1190" s="41"/>
      <c r="W1190" s="31"/>
      <c r="X1190" s="54" t="str">
        <f>IF(IMPORT[[#This Row],[b5]]="","",IMPORT[[#This Row],[b5]]-IMPORT[[#This Row],[a5]])</f>
        <v/>
      </c>
      <c r="Y1190" s="50">
        <f ca="1">SUM(INDIRECT(IMPORT_VAR[TABLENAME]&amp;"[@a"&amp;$1:$1-1&amp;"]"),INDIRECT(IMPORT_VAR[TABLENAME]&amp;"[@c"&amp;$1:$1-1&amp;"]"))</f>
        <v>9</v>
      </c>
      <c r="Z1190" s="51" t="s">
        <v>5661</v>
      </c>
      <c r="AA1190" s="52" t="s">
        <v>7301</v>
      </c>
      <c r="AB1190" s="51"/>
      <c r="AC1190" s="52" t="str">
        <f>CONCATENATE(IMPORT[[#This Row],[1]]," ",IMPORT[[#This Row],[2]],IF(IMPORT[[#This Row],[3]]="","",CONCATENATE(" ",IMPORT[[#This Row],[3]])))</f>
        <v>Kuas 661-6</v>
      </c>
      <c r="AD1190" s="52" t="str">
        <f>CONCATENATE("Import ",IMPORT[[#This Row],[Ket]])</f>
        <v>Import D11</v>
      </c>
      <c r="AE1190" s="52">
        <v>360</v>
      </c>
      <c r="AF1190" s="52" t="s">
        <v>5118</v>
      </c>
      <c r="AG1190" s="52" t="s">
        <v>7334</v>
      </c>
      <c r="AH1190" s="52">
        <f ca="1">IMPORT[[#This Row],[C]]</f>
        <v>9</v>
      </c>
      <c r="AI1190" s="126" t="str">
        <f>CONCATENATE(IMPORT[[#This Row],[6]]," ",IMPORT[[#This Row],[7]])</f>
        <v>360 PCS</v>
      </c>
    </row>
    <row r="1191" spans="1:35">
      <c r="A1191" s="102">
        <v>1189</v>
      </c>
      <c r="B1191" s="39">
        <f ca="1">IF(IMPORT[[#This Row],[C]]&lt;1,"",ROW()-2)</f>
        <v>1189</v>
      </c>
      <c r="C1191" s="57" t="s">
        <v>7302</v>
      </c>
      <c r="D1191" s="31" t="s">
        <v>2804</v>
      </c>
      <c r="E1191" s="31">
        <v>360</v>
      </c>
      <c r="F1191" s="39">
        <f ca="1">IMPORT[TT]</f>
        <v>4</v>
      </c>
      <c r="G1191" s="31"/>
      <c r="H1191" s="31" t="s">
        <v>7319</v>
      </c>
      <c r="I1191" s="40">
        <v>5</v>
      </c>
      <c r="J1191" s="31">
        <v>4</v>
      </c>
      <c r="K1191" s="39">
        <f>IF(IMPORT[[#This Row],[b1]]="","",IMPORT[[#This Row],[b1]]-IMPORT[[#This Row],[a1]])</f>
        <v>-1</v>
      </c>
      <c r="L1191" s="40">
        <f ca="1">SUM(INDIRECT(IMPORT_VAR[TABLENAME]&amp;"[@a"&amp;$1:$1-1&amp;"]"),INDIRECT(IMPORT_VAR[TABLENAME]&amp;"[@c"&amp;$1:$1-1&amp;"]"))</f>
        <v>4</v>
      </c>
      <c r="M1191" s="31"/>
      <c r="N1191" s="39" t="str">
        <f>IF(IMPORT[[#This Row],[b2]]="","",IMPORT[[#This Row],[b2]]-IMPORT[[#This Row],[a2]])</f>
        <v/>
      </c>
      <c r="O1191" s="40">
        <f ca="1">SUM(INDIRECT(IMPORT_VAR[TABLENAME]&amp;"[@a"&amp;$1:$1-1&amp;"]"),INDIRECT(IMPORT_VAR[TABLENAME]&amp;"[@c"&amp;$1:$1-1&amp;"]"))</f>
        <v>4</v>
      </c>
      <c r="P1191" s="33"/>
      <c r="Q1191" s="41" t="str">
        <f>IF(IMPORT[[#This Row],[b3]]="","",IMPORT[[#This Row],[b3]]-IMPORT[[#This Row],[a3]])</f>
        <v/>
      </c>
      <c r="R1191" s="40">
        <f ca="1">SUM(INDIRECT(IMPORT_VAR[TABLENAME]&amp;"[@a"&amp;$1:$1-1&amp;"]"),INDIRECT(IMPORT_VAR[TABLENAME]&amp;"[@c"&amp;$1:$1-1&amp;"]"))</f>
        <v>4</v>
      </c>
      <c r="S1191" s="33"/>
      <c r="T1191" s="41" t="str">
        <f>IF(IMPORT[[#This Row],[b4]]="","",IMPORT[[#This Row],[b4]]-IMPORT[[#This Row],[a4]])</f>
        <v/>
      </c>
      <c r="U1191" s="40">
        <f ca="1">SUM(INDIRECT(IMPORT_VAR[TABLENAME]&amp;"[@a"&amp;$1:$1-1&amp;"]"),INDIRECT(IMPORT_VAR[TABLENAME]&amp;"[@c"&amp;$1:$1-1&amp;"]"))</f>
        <v>4</v>
      </c>
      <c r="V1191" s="41"/>
      <c r="W1191" s="31"/>
      <c r="X1191" s="54" t="str">
        <f>IF(IMPORT[[#This Row],[b5]]="","",IMPORT[[#This Row],[b5]]-IMPORT[[#This Row],[a5]])</f>
        <v/>
      </c>
      <c r="Y1191" s="50">
        <f ca="1">SUM(INDIRECT(IMPORT_VAR[TABLENAME]&amp;"[@a"&amp;$1:$1-1&amp;"]"),INDIRECT(IMPORT_VAR[TABLENAME]&amp;"[@c"&amp;$1:$1-1&amp;"]"))</f>
        <v>4</v>
      </c>
      <c r="Z1191" s="51" t="s">
        <v>5661</v>
      </c>
      <c r="AA1191" s="52" t="s">
        <v>7302</v>
      </c>
      <c r="AB1191" s="51"/>
      <c r="AC1191" s="52" t="str">
        <f>CONCATENATE(IMPORT[[#This Row],[1]]," ",IMPORT[[#This Row],[2]],IF(IMPORT[[#This Row],[3]]="","",CONCATENATE(" ",IMPORT[[#This Row],[3]])))</f>
        <v>Kuas 661-7</v>
      </c>
      <c r="AD1191" s="52" t="str">
        <f>CONCATENATE("Import ",IMPORT[[#This Row],[Ket]])</f>
        <v>Import D11</v>
      </c>
      <c r="AE1191" s="52">
        <v>360</v>
      </c>
      <c r="AF1191" s="52" t="s">
        <v>5118</v>
      </c>
      <c r="AG1191" s="52" t="s">
        <v>7334</v>
      </c>
      <c r="AH1191" s="52">
        <f ca="1">IMPORT[[#This Row],[C]]</f>
        <v>4</v>
      </c>
      <c r="AI1191" s="126" t="str">
        <f>CONCATENATE(IMPORT[[#This Row],[6]]," ",IMPORT[[#This Row],[7]])</f>
        <v>360 PCS</v>
      </c>
    </row>
    <row r="1192" spans="1:35">
      <c r="A1192" s="102">
        <v>1190</v>
      </c>
      <c r="B1192" s="39">
        <f ca="1">IF(IMPORT[[#This Row],[C]]&lt;1,"",ROW()-2)</f>
        <v>1190</v>
      </c>
      <c r="C1192" s="57" t="s">
        <v>2883</v>
      </c>
      <c r="D1192" s="31" t="s">
        <v>2804</v>
      </c>
      <c r="E1192" s="31">
        <v>360</v>
      </c>
      <c r="F1192" s="39">
        <f ca="1">IMPORT[TT]</f>
        <v>4</v>
      </c>
      <c r="G1192" s="31"/>
      <c r="H1192" s="31" t="s">
        <v>7319</v>
      </c>
      <c r="I1192" s="40">
        <v>5</v>
      </c>
      <c r="J1192" s="31">
        <v>4</v>
      </c>
      <c r="K1192" s="39">
        <f>IF(IMPORT[[#This Row],[b1]]="","",IMPORT[[#This Row],[b1]]-IMPORT[[#This Row],[a1]])</f>
        <v>-1</v>
      </c>
      <c r="L1192" s="40">
        <f ca="1">SUM(INDIRECT(IMPORT_VAR[TABLENAME]&amp;"[@a"&amp;$1:$1-1&amp;"]"),INDIRECT(IMPORT_VAR[TABLENAME]&amp;"[@c"&amp;$1:$1-1&amp;"]"))</f>
        <v>4</v>
      </c>
      <c r="M1192" s="31"/>
      <c r="N1192" s="39" t="str">
        <f>IF(IMPORT[[#This Row],[b2]]="","",IMPORT[[#This Row],[b2]]-IMPORT[[#This Row],[a2]])</f>
        <v/>
      </c>
      <c r="O1192" s="40">
        <f ca="1">SUM(INDIRECT(IMPORT_VAR[TABLENAME]&amp;"[@a"&amp;$1:$1-1&amp;"]"),INDIRECT(IMPORT_VAR[TABLENAME]&amp;"[@c"&amp;$1:$1-1&amp;"]"))</f>
        <v>4</v>
      </c>
      <c r="P1192" s="33"/>
      <c r="Q1192" s="41" t="str">
        <f>IF(IMPORT[[#This Row],[b3]]="","",IMPORT[[#This Row],[b3]]-IMPORT[[#This Row],[a3]])</f>
        <v/>
      </c>
      <c r="R1192" s="40">
        <f ca="1">SUM(INDIRECT(IMPORT_VAR[TABLENAME]&amp;"[@a"&amp;$1:$1-1&amp;"]"),INDIRECT(IMPORT_VAR[TABLENAME]&amp;"[@c"&amp;$1:$1-1&amp;"]"))</f>
        <v>4</v>
      </c>
      <c r="S1192" s="33"/>
      <c r="T1192" s="41" t="str">
        <f>IF(IMPORT[[#This Row],[b4]]="","",IMPORT[[#This Row],[b4]]-IMPORT[[#This Row],[a4]])</f>
        <v/>
      </c>
      <c r="U1192" s="40">
        <f ca="1">SUM(INDIRECT(IMPORT_VAR[TABLENAME]&amp;"[@a"&amp;$1:$1-1&amp;"]"),INDIRECT(IMPORT_VAR[TABLENAME]&amp;"[@c"&amp;$1:$1-1&amp;"]"))</f>
        <v>4</v>
      </c>
      <c r="V1192" s="41"/>
      <c r="W1192" s="31"/>
      <c r="X1192" s="54" t="str">
        <f>IF(IMPORT[[#This Row],[b5]]="","",IMPORT[[#This Row],[b5]]-IMPORT[[#This Row],[a5]])</f>
        <v/>
      </c>
      <c r="Y1192" s="50">
        <f ca="1">SUM(INDIRECT(IMPORT_VAR[TABLENAME]&amp;"[@a"&amp;$1:$1-1&amp;"]"),INDIRECT(IMPORT_VAR[TABLENAME]&amp;"[@c"&amp;$1:$1-1&amp;"]"))</f>
        <v>4</v>
      </c>
      <c r="Z1192" s="51" t="s">
        <v>5661</v>
      </c>
      <c r="AA1192" s="52" t="s">
        <v>2883</v>
      </c>
      <c r="AB1192" s="51"/>
      <c r="AC1192" s="52" t="str">
        <f>CONCATENATE(IMPORT[[#This Row],[1]]," ",IMPORT[[#This Row],[2]],IF(IMPORT[[#This Row],[3]]="","",CONCATENATE(" ",IMPORT[[#This Row],[3]])))</f>
        <v>Kuas 661-8</v>
      </c>
      <c r="AD1192" s="52" t="str">
        <f>CONCATENATE("Import ",IMPORT[[#This Row],[Ket]])</f>
        <v>Import D11</v>
      </c>
      <c r="AE1192" s="52">
        <v>360</v>
      </c>
      <c r="AF1192" s="52" t="s">
        <v>5118</v>
      </c>
      <c r="AG1192" s="52" t="s">
        <v>7334</v>
      </c>
      <c r="AH1192" s="52">
        <f ca="1">IMPORT[[#This Row],[C]]</f>
        <v>4</v>
      </c>
      <c r="AI1192" s="126" t="str">
        <f>CONCATENATE(IMPORT[[#This Row],[6]]," ",IMPORT[[#This Row],[7]])</f>
        <v>360 PCS</v>
      </c>
    </row>
    <row r="1193" spans="1:35">
      <c r="A1193" s="102">
        <v>1191</v>
      </c>
      <c r="B1193" s="39">
        <f ca="1">IF(IMPORT[[#This Row],[C]]&lt;1,"",ROW()-2)</f>
        <v>1191</v>
      </c>
      <c r="C1193" s="57" t="s">
        <v>7303</v>
      </c>
      <c r="D1193" s="31" t="s">
        <v>2804</v>
      </c>
      <c r="E1193" s="31">
        <v>360</v>
      </c>
      <c r="F1193" s="39">
        <f ca="1">IMPORT[TT]</f>
        <v>4</v>
      </c>
      <c r="G1193" s="31"/>
      <c r="H1193" s="31" t="s">
        <v>7319</v>
      </c>
      <c r="I1193" s="40">
        <v>5</v>
      </c>
      <c r="J1193" s="31">
        <v>4</v>
      </c>
      <c r="K1193" s="39">
        <f>IF(IMPORT[[#This Row],[b1]]="","",IMPORT[[#This Row],[b1]]-IMPORT[[#This Row],[a1]])</f>
        <v>-1</v>
      </c>
      <c r="L1193" s="40">
        <f ca="1">SUM(INDIRECT(IMPORT_VAR[TABLENAME]&amp;"[@a"&amp;$1:$1-1&amp;"]"),INDIRECT(IMPORT_VAR[TABLENAME]&amp;"[@c"&amp;$1:$1-1&amp;"]"))</f>
        <v>4</v>
      </c>
      <c r="M1193" s="31"/>
      <c r="N1193" s="39" t="str">
        <f>IF(IMPORT[[#This Row],[b2]]="","",IMPORT[[#This Row],[b2]]-IMPORT[[#This Row],[a2]])</f>
        <v/>
      </c>
      <c r="O1193" s="40">
        <f ca="1">SUM(INDIRECT(IMPORT_VAR[TABLENAME]&amp;"[@a"&amp;$1:$1-1&amp;"]"),INDIRECT(IMPORT_VAR[TABLENAME]&amp;"[@c"&amp;$1:$1-1&amp;"]"))</f>
        <v>4</v>
      </c>
      <c r="P1193" s="33"/>
      <c r="Q1193" s="41" t="str">
        <f>IF(IMPORT[[#This Row],[b3]]="","",IMPORT[[#This Row],[b3]]-IMPORT[[#This Row],[a3]])</f>
        <v/>
      </c>
      <c r="R1193" s="40">
        <f ca="1">SUM(INDIRECT(IMPORT_VAR[TABLENAME]&amp;"[@a"&amp;$1:$1-1&amp;"]"),INDIRECT(IMPORT_VAR[TABLENAME]&amp;"[@c"&amp;$1:$1-1&amp;"]"))</f>
        <v>4</v>
      </c>
      <c r="S1193" s="33"/>
      <c r="T1193" s="41" t="str">
        <f>IF(IMPORT[[#This Row],[b4]]="","",IMPORT[[#This Row],[b4]]-IMPORT[[#This Row],[a4]])</f>
        <v/>
      </c>
      <c r="U1193" s="40">
        <f ca="1">SUM(INDIRECT(IMPORT_VAR[TABLENAME]&amp;"[@a"&amp;$1:$1-1&amp;"]"),INDIRECT(IMPORT_VAR[TABLENAME]&amp;"[@c"&amp;$1:$1-1&amp;"]"))</f>
        <v>4</v>
      </c>
      <c r="V1193" s="41"/>
      <c r="W1193" s="31"/>
      <c r="X1193" s="54" t="str">
        <f>IF(IMPORT[[#This Row],[b5]]="","",IMPORT[[#This Row],[b5]]-IMPORT[[#This Row],[a5]])</f>
        <v/>
      </c>
      <c r="Y1193" s="50">
        <f ca="1">SUM(INDIRECT(IMPORT_VAR[TABLENAME]&amp;"[@a"&amp;$1:$1-1&amp;"]"),INDIRECT(IMPORT_VAR[TABLENAME]&amp;"[@c"&amp;$1:$1-1&amp;"]"))</f>
        <v>4</v>
      </c>
      <c r="Z1193" s="51" t="s">
        <v>5661</v>
      </c>
      <c r="AA1193" s="52" t="s">
        <v>7303</v>
      </c>
      <c r="AB1193" s="51"/>
      <c r="AC1193" s="52" t="str">
        <f>CONCATENATE(IMPORT[[#This Row],[1]]," ",IMPORT[[#This Row],[2]],IF(IMPORT[[#This Row],[3]]="","",CONCATENATE(" ",IMPORT[[#This Row],[3]])))</f>
        <v>Kuas 661-9</v>
      </c>
      <c r="AD1193" s="52" t="str">
        <f>CONCATENATE("Import ",IMPORT[[#This Row],[Ket]])</f>
        <v>Import D11</v>
      </c>
      <c r="AE1193" s="52">
        <v>360</v>
      </c>
      <c r="AF1193" s="52" t="s">
        <v>5118</v>
      </c>
      <c r="AG1193" s="52" t="s">
        <v>7334</v>
      </c>
      <c r="AH1193" s="52">
        <f ca="1">IMPORT[[#This Row],[C]]</f>
        <v>4</v>
      </c>
      <c r="AI1193" s="126" t="str">
        <f>CONCATENATE(IMPORT[[#This Row],[6]]," ",IMPORT[[#This Row],[7]])</f>
        <v>360 PCS</v>
      </c>
    </row>
    <row r="1194" spans="1:35">
      <c r="A1194" s="102">
        <v>1192</v>
      </c>
      <c r="B1194" s="39">
        <f ca="1">IF(IMPORT[[#This Row],[C]]&lt;1,"",ROW()-2)</f>
        <v>1192</v>
      </c>
      <c r="C1194" s="57" t="s">
        <v>7304</v>
      </c>
      <c r="D1194" s="31" t="s">
        <v>2804</v>
      </c>
      <c r="E1194" s="31">
        <v>360</v>
      </c>
      <c r="F1194" s="39">
        <f ca="1">IMPORT[TT]</f>
        <v>4</v>
      </c>
      <c r="G1194" s="31"/>
      <c r="H1194" s="31" t="s">
        <v>7319</v>
      </c>
      <c r="I1194" s="40">
        <v>5</v>
      </c>
      <c r="J1194" s="31">
        <v>4</v>
      </c>
      <c r="K1194" s="39">
        <f>IF(IMPORT[[#This Row],[b1]]="","",IMPORT[[#This Row],[b1]]-IMPORT[[#This Row],[a1]])</f>
        <v>-1</v>
      </c>
      <c r="L1194" s="40">
        <f ca="1">SUM(INDIRECT(IMPORT_VAR[TABLENAME]&amp;"[@a"&amp;$1:$1-1&amp;"]"),INDIRECT(IMPORT_VAR[TABLENAME]&amp;"[@c"&amp;$1:$1-1&amp;"]"))</f>
        <v>4</v>
      </c>
      <c r="M1194" s="31"/>
      <c r="N1194" s="39" t="str">
        <f>IF(IMPORT[[#This Row],[b2]]="","",IMPORT[[#This Row],[b2]]-IMPORT[[#This Row],[a2]])</f>
        <v/>
      </c>
      <c r="O1194" s="40">
        <f ca="1">SUM(INDIRECT(IMPORT_VAR[TABLENAME]&amp;"[@a"&amp;$1:$1-1&amp;"]"),INDIRECT(IMPORT_VAR[TABLENAME]&amp;"[@c"&amp;$1:$1-1&amp;"]"))</f>
        <v>4</v>
      </c>
      <c r="P1194" s="33"/>
      <c r="Q1194" s="41" t="str">
        <f>IF(IMPORT[[#This Row],[b3]]="","",IMPORT[[#This Row],[b3]]-IMPORT[[#This Row],[a3]])</f>
        <v/>
      </c>
      <c r="R1194" s="40">
        <f ca="1">SUM(INDIRECT(IMPORT_VAR[TABLENAME]&amp;"[@a"&amp;$1:$1-1&amp;"]"),INDIRECT(IMPORT_VAR[TABLENAME]&amp;"[@c"&amp;$1:$1-1&amp;"]"))</f>
        <v>4</v>
      </c>
      <c r="S1194" s="33"/>
      <c r="T1194" s="41" t="str">
        <f>IF(IMPORT[[#This Row],[b4]]="","",IMPORT[[#This Row],[b4]]-IMPORT[[#This Row],[a4]])</f>
        <v/>
      </c>
      <c r="U1194" s="40">
        <f ca="1">SUM(INDIRECT(IMPORT_VAR[TABLENAME]&amp;"[@a"&amp;$1:$1-1&amp;"]"),INDIRECT(IMPORT_VAR[TABLENAME]&amp;"[@c"&amp;$1:$1-1&amp;"]"))</f>
        <v>4</v>
      </c>
      <c r="V1194" s="41"/>
      <c r="W1194" s="31"/>
      <c r="X1194" s="54" t="str">
        <f>IF(IMPORT[[#This Row],[b5]]="","",IMPORT[[#This Row],[b5]]-IMPORT[[#This Row],[a5]])</f>
        <v/>
      </c>
      <c r="Y1194" s="50">
        <f ca="1">SUM(INDIRECT(IMPORT_VAR[TABLENAME]&amp;"[@a"&amp;$1:$1-1&amp;"]"),INDIRECT(IMPORT_VAR[TABLENAME]&amp;"[@c"&amp;$1:$1-1&amp;"]"))</f>
        <v>4</v>
      </c>
      <c r="Z1194" s="51" t="s">
        <v>5661</v>
      </c>
      <c r="AA1194" s="52" t="s">
        <v>7304</v>
      </c>
      <c r="AB1194" s="51"/>
      <c r="AC1194" s="52" t="str">
        <f>CONCATENATE(IMPORT[[#This Row],[1]]," ",IMPORT[[#This Row],[2]],IF(IMPORT[[#This Row],[3]]="","",CONCATENATE(" ",IMPORT[[#This Row],[3]])))</f>
        <v>Kuas 661-10</v>
      </c>
      <c r="AD1194" s="52" t="str">
        <f>CONCATENATE("Import ",IMPORT[[#This Row],[Ket]])</f>
        <v>Import D11</v>
      </c>
      <c r="AE1194" s="52">
        <v>360</v>
      </c>
      <c r="AF1194" s="52" t="s">
        <v>5118</v>
      </c>
      <c r="AG1194" s="52" t="s">
        <v>7334</v>
      </c>
      <c r="AH1194" s="52">
        <f ca="1">IMPORT[[#This Row],[C]]</f>
        <v>4</v>
      </c>
      <c r="AI1194" s="126" t="str">
        <f>CONCATENATE(IMPORT[[#This Row],[6]]," ",IMPORT[[#This Row],[7]])</f>
        <v>360 PCS</v>
      </c>
    </row>
    <row r="1195" spans="1:35">
      <c r="A1195" s="102">
        <v>1193</v>
      </c>
      <c r="B1195" s="39">
        <f ca="1">IF(IMPORT[[#This Row],[C]]&lt;1,"",ROW()-2)</f>
        <v>1193</v>
      </c>
      <c r="C1195" s="57" t="s">
        <v>7305</v>
      </c>
      <c r="D1195" s="31" t="s">
        <v>2804</v>
      </c>
      <c r="E1195" s="31">
        <v>360</v>
      </c>
      <c r="F1195" s="39">
        <f ca="1">IMPORT[TT]</f>
        <v>4</v>
      </c>
      <c r="G1195" s="31"/>
      <c r="H1195" s="31" t="s">
        <v>7319</v>
      </c>
      <c r="I1195" s="40">
        <v>5</v>
      </c>
      <c r="J1195" s="31">
        <v>4</v>
      </c>
      <c r="K1195" s="39">
        <f>IF(IMPORT[[#This Row],[b1]]="","",IMPORT[[#This Row],[b1]]-IMPORT[[#This Row],[a1]])</f>
        <v>-1</v>
      </c>
      <c r="L1195" s="40">
        <f ca="1">SUM(INDIRECT(IMPORT_VAR[TABLENAME]&amp;"[@a"&amp;$1:$1-1&amp;"]"),INDIRECT(IMPORT_VAR[TABLENAME]&amp;"[@c"&amp;$1:$1-1&amp;"]"))</f>
        <v>4</v>
      </c>
      <c r="M1195" s="31"/>
      <c r="N1195" s="39" t="str">
        <f>IF(IMPORT[[#This Row],[b2]]="","",IMPORT[[#This Row],[b2]]-IMPORT[[#This Row],[a2]])</f>
        <v/>
      </c>
      <c r="O1195" s="40">
        <f ca="1">SUM(INDIRECT(IMPORT_VAR[TABLENAME]&amp;"[@a"&amp;$1:$1-1&amp;"]"),INDIRECT(IMPORT_VAR[TABLENAME]&amp;"[@c"&amp;$1:$1-1&amp;"]"))</f>
        <v>4</v>
      </c>
      <c r="P1195" s="33"/>
      <c r="Q1195" s="41" t="str">
        <f>IF(IMPORT[[#This Row],[b3]]="","",IMPORT[[#This Row],[b3]]-IMPORT[[#This Row],[a3]])</f>
        <v/>
      </c>
      <c r="R1195" s="40">
        <f ca="1">SUM(INDIRECT(IMPORT_VAR[TABLENAME]&amp;"[@a"&amp;$1:$1-1&amp;"]"),INDIRECT(IMPORT_VAR[TABLENAME]&amp;"[@c"&amp;$1:$1-1&amp;"]"))</f>
        <v>4</v>
      </c>
      <c r="S1195" s="33"/>
      <c r="T1195" s="41" t="str">
        <f>IF(IMPORT[[#This Row],[b4]]="","",IMPORT[[#This Row],[b4]]-IMPORT[[#This Row],[a4]])</f>
        <v/>
      </c>
      <c r="U1195" s="40">
        <f ca="1">SUM(INDIRECT(IMPORT_VAR[TABLENAME]&amp;"[@a"&amp;$1:$1-1&amp;"]"),INDIRECT(IMPORT_VAR[TABLENAME]&amp;"[@c"&amp;$1:$1-1&amp;"]"))</f>
        <v>4</v>
      </c>
      <c r="V1195" s="41"/>
      <c r="W1195" s="31"/>
      <c r="X1195" s="54" t="str">
        <f>IF(IMPORT[[#This Row],[b5]]="","",IMPORT[[#This Row],[b5]]-IMPORT[[#This Row],[a5]])</f>
        <v/>
      </c>
      <c r="Y1195" s="50">
        <f ca="1">SUM(INDIRECT(IMPORT_VAR[TABLENAME]&amp;"[@a"&amp;$1:$1-1&amp;"]"),INDIRECT(IMPORT_VAR[TABLENAME]&amp;"[@c"&amp;$1:$1-1&amp;"]"))</f>
        <v>4</v>
      </c>
      <c r="Z1195" s="51" t="s">
        <v>5661</v>
      </c>
      <c r="AA1195" s="52" t="s">
        <v>7305</v>
      </c>
      <c r="AB1195" s="51"/>
      <c r="AC1195" s="52" t="str">
        <f>CONCATENATE(IMPORT[[#This Row],[1]]," ",IMPORT[[#This Row],[2]],IF(IMPORT[[#This Row],[3]]="","",CONCATENATE(" ",IMPORT[[#This Row],[3]])))</f>
        <v>Kuas 661-11</v>
      </c>
      <c r="AD1195" s="52" t="str">
        <f>CONCATENATE("Import ",IMPORT[[#This Row],[Ket]])</f>
        <v>Import D11</v>
      </c>
      <c r="AE1195" s="52">
        <v>360</v>
      </c>
      <c r="AF1195" s="52" t="s">
        <v>5118</v>
      </c>
      <c r="AG1195" s="52" t="s">
        <v>7334</v>
      </c>
      <c r="AH1195" s="52">
        <f ca="1">IMPORT[[#This Row],[C]]</f>
        <v>4</v>
      </c>
      <c r="AI1195" s="126" t="str">
        <f>CONCATENATE(IMPORT[[#This Row],[6]]," ",IMPORT[[#This Row],[7]])</f>
        <v>360 PCS</v>
      </c>
    </row>
    <row r="1196" spans="1:35">
      <c r="A1196" s="102">
        <v>1194</v>
      </c>
      <c r="B1196" s="39">
        <f ca="1">IF(IMPORT[[#This Row],[C]]&lt;1,"",ROW()-2)</f>
        <v>1194</v>
      </c>
      <c r="C1196" s="57" t="s">
        <v>7306</v>
      </c>
      <c r="D1196" s="31" t="s">
        <v>2804</v>
      </c>
      <c r="E1196" s="31">
        <v>360</v>
      </c>
      <c r="F1196" s="39">
        <f ca="1">IMPORT[TT]</f>
        <v>4</v>
      </c>
      <c r="G1196" s="31"/>
      <c r="H1196" s="31" t="s">
        <v>7319</v>
      </c>
      <c r="I1196" s="40">
        <v>5</v>
      </c>
      <c r="J1196" s="31">
        <v>4</v>
      </c>
      <c r="K1196" s="39">
        <f>IF(IMPORT[[#This Row],[b1]]="","",IMPORT[[#This Row],[b1]]-IMPORT[[#This Row],[a1]])</f>
        <v>-1</v>
      </c>
      <c r="L1196" s="40">
        <f ca="1">SUM(INDIRECT(IMPORT_VAR[TABLENAME]&amp;"[@a"&amp;$1:$1-1&amp;"]"),INDIRECT(IMPORT_VAR[TABLENAME]&amp;"[@c"&amp;$1:$1-1&amp;"]"))</f>
        <v>4</v>
      </c>
      <c r="M1196" s="31"/>
      <c r="N1196" s="39" t="str">
        <f>IF(IMPORT[[#This Row],[b2]]="","",IMPORT[[#This Row],[b2]]-IMPORT[[#This Row],[a2]])</f>
        <v/>
      </c>
      <c r="O1196" s="40">
        <f ca="1">SUM(INDIRECT(IMPORT_VAR[TABLENAME]&amp;"[@a"&amp;$1:$1-1&amp;"]"),INDIRECT(IMPORT_VAR[TABLENAME]&amp;"[@c"&amp;$1:$1-1&amp;"]"))</f>
        <v>4</v>
      </c>
      <c r="P1196" s="33"/>
      <c r="Q1196" s="41" t="str">
        <f>IF(IMPORT[[#This Row],[b3]]="","",IMPORT[[#This Row],[b3]]-IMPORT[[#This Row],[a3]])</f>
        <v/>
      </c>
      <c r="R1196" s="40">
        <f ca="1">SUM(INDIRECT(IMPORT_VAR[TABLENAME]&amp;"[@a"&amp;$1:$1-1&amp;"]"),INDIRECT(IMPORT_VAR[TABLENAME]&amp;"[@c"&amp;$1:$1-1&amp;"]"))</f>
        <v>4</v>
      </c>
      <c r="S1196" s="33"/>
      <c r="T1196" s="41" t="str">
        <f>IF(IMPORT[[#This Row],[b4]]="","",IMPORT[[#This Row],[b4]]-IMPORT[[#This Row],[a4]])</f>
        <v/>
      </c>
      <c r="U1196" s="40">
        <f ca="1">SUM(INDIRECT(IMPORT_VAR[TABLENAME]&amp;"[@a"&amp;$1:$1-1&amp;"]"),INDIRECT(IMPORT_VAR[TABLENAME]&amp;"[@c"&amp;$1:$1-1&amp;"]"))</f>
        <v>4</v>
      </c>
      <c r="V1196" s="41"/>
      <c r="W1196" s="31"/>
      <c r="X1196" s="54" t="str">
        <f>IF(IMPORT[[#This Row],[b5]]="","",IMPORT[[#This Row],[b5]]-IMPORT[[#This Row],[a5]])</f>
        <v/>
      </c>
      <c r="Y1196" s="50">
        <f ca="1">SUM(INDIRECT(IMPORT_VAR[TABLENAME]&amp;"[@a"&amp;$1:$1-1&amp;"]"),INDIRECT(IMPORT_VAR[TABLENAME]&amp;"[@c"&amp;$1:$1-1&amp;"]"))</f>
        <v>4</v>
      </c>
      <c r="Z1196" s="51" t="s">
        <v>5661</v>
      </c>
      <c r="AA1196" s="52" t="s">
        <v>7306</v>
      </c>
      <c r="AB1196" s="51"/>
      <c r="AC1196" s="52" t="str">
        <f>CONCATENATE(IMPORT[[#This Row],[1]]," ",IMPORT[[#This Row],[2]],IF(IMPORT[[#This Row],[3]]="","",CONCATENATE(" ",IMPORT[[#This Row],[3]])))</f>
        <v>Kuas 661-12</v>
      </c>
      <c r="AD1196" s="52" t="str">
        <f>CONCATENATE("Import ",IMPORT[[#This Row],[Ket]])</f>
        <v>Import D11</v>
      </c>
      <c r="AE1196" s="52">
        <v>360</v>
      </c>
      <c r="AF1196" s="52" t="s">
        <v>5118</v>
      </c>
      <c r="AG1196" s="52" t="s">
        <v>7334</v>
      </c>
      <c r="AH1196" s="52">
        <f ca="1">IMPORT[[#This Row],[C]]</f>
        <v>4</v>
      </c>
      <c r="AI1196" s="126" t="str">
        <f>CONCATENATE(IMPORT[[#This Row],[6]]," ",IMPORT[[#This Row],[7]])</f>
        <v>360 PCS</v>
      </c>
    </row>
    <row r="1197" spans="1:35">
      <c r="A1197" s="102">
        <v>1195</v>
      </c>
      <c r="B1197" s="39">
        <f ca="1">IF(IMPORT[[#This Row],[C]]&lt;1,"",ROW()-2)</f>
        <v>1195</v>
      </c>
      <c r="C1197" s="57" t="s">
        <v>3831</v>
      </c>
      <c r="D1197" s="31" t="s">
        <v>2982</v>
      </c>
      <c r="E1197" s="31">
        <v>240</v>
      </c>
      <c r="F1197" s="39">
        <f ca="1">IMPORT[TT]</f>
        <v>5</v>
      </c>
      <c r="G1197" s="31"/>
      <c r="H1197" s="31" t="s">
        <v>7319</v>
      </c>
      <c r="I1197" s="40">
        <v>5</v>
      </c>
      <c r="J1197" s="31"/>
      <c r="K1197" s="39" t="str">
        <f>IF(IMPORT[[#This Row],[b1]]="","",IMPORT[[#This Row],[b1]]-IMPORT[[#This Row],[a1]])</f>
        <v/>
      </c>
      <c r="L1197" s="40">
        <f ca="1">SUM(INDIRECT(IMPORT_VAR[TABLENAME]&amp;"[@a"&amp;$1:$1-1&amp;"]"),INDIRECT(IMPORT_VAR[TABLENAME]&amp;"[@c"&amp;$1:$1-1&amp;"]"))</f>
        <v>5</v>
      </c>
      <c r="M1197" s="31"/>
      <c r="N1197" s="39" t="str">
        <f>IF(IMPORT[[#This Row],[b2]]="","",IMPORT[[#This Row],[b2]]-IMPORT[[#This Row],[a2]])</f>
        <v/>
      </c>
      <c r="O1197" s="40">
        <f ca="1">SUM(INDIRECT(IMPORT_VAR[TABLENAME]&amp;"[@a"&amp;$1:$1-1&amp;"]"),INDIRECT(IMPORT_VAR[TABLENAME]&amp;"[@c"&amp;$1:$1-1&amp;"]"))</f>
        <v>5</v>
      </c>
      <c r="P1197" s="33"/>
      <c r="Q1197" s="41" t="str">
        <f>IF(IMPORT[[#This Row],[b3]]="","",IMPORT[[#This Row],[b3]]-IMPORT[[#This Row],[a3]])</f>
        <v/>
      </c>
      <c r="R1197" s="40">
        <f ca="1">SUM(INDIRECT(IMPORT_VAR[TABLENAME]&amp;"[@a"&amp;$1:$1-1&amp;"]"),INDIRECT(IMPORT_VAR[TABLENAME]&amp;"[@c"&amp;$1:$1-1&amp;"]"))</f>
        <v>5</v>
      </c>
      <c r="S1197" s="33"/>
      <c r="T1197" s="41" t="str">
        <f>IF(IMPORT[[#This Row],[b4]]="","",IMPORT[[#This Row],[b4]]-IMPORT[[#This Row],[a4]])</f>
        <v/>
      </c>
      <c r="U1197" s="40">
        <f ca="1">SUM(INDIRECT(IMPORT_VAR[TABLENAME]&amp;"[@a"&amp;$1:$1-1&amp;"]"),INDIRECT(IMPORT_VAR[TABLENAME]&amp;"[@c"&amp;$1:$1-1&amp;"]"))</f>
        <v>5</v>
      </c>
      <c r="V1197" s="41"/>
      <c r="W1197" s="31"/>
      <c r="X1197" s="54" t="str">
        <f>IF(IMPORT[[#This Row],[b5]]="","",IMPORT[[#This Row],[b5]]-IMPORT[[#This Row],[a5]])</f>
        <v/>
      </c>
      <c r="Y1197" s="50">
        <f ca="1">SUM(INDIRECT(IMPORT_VAR[TABLENAME]&amp;"[@a"&amp;$1:$1-1&amp;"]"),INDIRECT(IMPORT_VAR[TABLENAME]&amp;"[@c"&amp;$1:$1-1&amp;"]"))</f>
        <v>5</v>
      </c>
      <c r="Z1197" s="51" t="s">
        <v>2982</v>
      </c>
      <c r="AA1197" s="52" t="s">
        <v>3831</v>
      </c>
      <c r="AB1197" s="51"/>
      <c r="AC1197" s="52" t="str">
        <f>CONCATENATE(IMPORT[[#This Row],[1]]," ",IMPORT[[#This Row],[2]],IF(IMPORT[[#This Row],[3]]="","",CONCATENATE(" ",IMPORT[[#This Row],[3]])))</f>
        <v>Magnet 003</v>
      </c>
      <c r="AD1197" s="52" t="str">
        <f>CONCATENATE("Import ",IMPORT[[#This Row],[Ket]])</f>
        <v>Import D11</v>
      </c>
      <c r="AE1197" s="52">
        <v>240</v>
      </c>
      <c r="AF1197" s="52" t="s">
        <v>5118</v>
      </c>
      <c r="AG1197" s="52" t="s">
        <v>7334</v>
      </c>
      <c r="AH1197" s="52">
        <f ca="1">IMPORT[[#This Row],[C]]</f>
        <v>5</v>
      </c>
      <c r="AI1197" s="126" t="str">
        <f>CONCATENATE(IMPORT[[#This Row],[6]]," ",IMPORT[[#This Row],[7]])</f>
        <v>240 PCS</v>
      </c>
    </row>
    <row r="1198" spans="1:35">
      <c r="A1198" s="102">
        <v>1196</v>
      </c>
      <c r="B1198" s="39">
        <f ca="1">IF(IMPORT[[#This Row],[C]]&lt;1,"",ROW()-2)</f>
        <v>1196</v>
      </c>
      <c r="C1198" s="57" t="s">
        <v>2984</v>
      </c>
      <c r="D1198" s="31" t="s">
        <v>2982</v>
      </c>
      <c r="E1198" s="31">
        <v>320</v>
      </c>
      <c r="F1198" s="39">
        <f ca="1">IMPORT[TT]</f>
        <v>10</v>
      </c>
      <c r="G1198" s="31"/>
      <c r="H1198" s="31" t="s">
        <v>7319</v>
      </c>
      <c r="I1198" s="40">
        <v>10</v>
      </c>
      <c r="J1198" s="31"/>
      <c r="K1198" s="39" t="str">
        <f>IF(IMPORT[[#This Row],[b1]]="","",IMPORT[[#This Row],[b1]]-IMPORT[[#This Row],[a1]])</f>
        <v/>
      </c>
      <c r="L1198" s="40">
        <f ca="1">SUM(INDIRECT(IMPORT_VAR[TABLENAME]&amp;"[@a"&amp;$1:$1-1&amp;"]"),INDIRECT(IMPORT_VAR[TABLENAME]&amp;"[@c"&amp;$1:$1-1&amp;"]"))</f>
        <v>10</v>
      </c>
      <c r="M1198" s="31"/>
      <c r="N1198" s="39" t="str">
        <f>IF(IMPORT[[#This Row],[b2]]="","",IMPORT[[#This Row],[b2]]-IMPORT[[#This Row],[a2]])</f>
        <v/>
      </c>
      <c r="O1198" s="40">
        <f ca="1">SUM(INDIRECT(IMPORT_VAR[TABLENAME]&amp;"[@a"&amp;$1:$1-1&amp;"]"),INDIRECT(IMPORT_VAR[TABLENAME]&amp;"[@c"&amp;$1:$1-1&amp;"]"))</f>
        <v>10</v>
      </c>
      <c r="P1198" s="33"/>
      <c r="Q1198" s="41" t="str">
        <f>IF(IMPORT[[#This Row],[b3]]="","",IMPORT[[#This Row],[b3]]-IMPORT[[#This Row],[a3]])</f>
        <v/>
      </c>
      <c r="R1198" s="40">
        <f ca="1">SUM(INDIRECT(IMPORT_VAR[TABLENAME]&amp;"[@a"&amp;$1:$1-1&amp;"]"),INDIRECT(IMPORT_VAR[TABLENAME]&amp;"[@c"&amp;$1:$1-1&amp;"]"))</f>
        <v>10</v>
      </c>
      <c r="S1198" s="33"/>
      <c r="T1198" s="41" t="str">
        <f>IF(IMPORT[[#This Row],[b4]]="","",IMPORT[[#This Row],[b4]]-IMPORT[[#This Row],[a4]])</f>
        <v/>
      </c>
      <c r="U1198" s="40">
        <f ca="1">SUM(INDIRECT(IMPORT_VAR[TABLENAME]&amp;"[@a"&amp;$1:$1-1&amp;"]"),INDIRECT(IMPORT_VAR[TABLENAME]&amp;"[@c"&amp;$1:$1-1&amp;"]"))</f>
        <v>10</v>
      </c>
      <c r="V1198" s="41"/>
      <c r="W1198" s="31"/>
      <c r="X1198" s="54" t="str">
        <f>IF(IMPORT[[#This Row],[b5]]="","",IMPORT[[#This Row],[b5]]-IMPORT[[#This Row],[a5]])</f>
        <v/>
      </c>
      <c r="Y1198" s="50">
        <f ca="1">SUM(INDIRECT(IMPORT_VAR[TABLENAME]&amp;"[@a"&amp;$1:$1-1&amp;"]"),INDIRECT(IMPORT_VAR[TABLENAME]&amp;"[@c"&amp;$1:$1-1&amp;"]"))</f>
        <v>10</v>
      </c>
      <c r="Z1198" s="51" t="s">
        <v>2982</v>
      </c>
      <c r="AA1198" s="52" t="s">
        <v>2984</v>
      </c>
      <c r="AB1198" s="51"/>
      <c r="AC1198" s="52" t="str">
        <f>CONCATENATE(IMPORT[[#This Row],[1]]," ",IMPORT[[#This Row],[2]],IF(IMPORT[[#This Row],[3]]="","",CONCATENATE(" ",IMPORT[[#This Row],[3]])))</f>
        <v>Magnet 002</v>
      </c>
      <c r="AD1198" s="52" t="str">
        <f>CONCATENATE("Import ",IMPORT[[#This Row],[Ket]])</f>
        <v>Import D11</v>
      </c>
      <c r="AE1198" s="52">
        <v>320</v>
      </c>
      <c r="AF1198" s="52" t="s">
        <v>5118</v>
      </c>
      <c r="AG1198" s="52" t="s">
        <v>7334</v>
      </c>
      <c r="AH1198" s="52">
        <f ca="1">IMPORT[[#This Row],[C]]</f>
        <v>10</v>
      </c>
      <c r="AI1198" s="126" t="str">
        <f>CONCATENATE(IMPORT[[#This Row],[6]]," ",IMPORT[[#This Row],[7]])</f>
        <v>320 PCS</v>
      </c>
    </row>
    <row r="1199" spans="1:35">
      <c r="A1199" s="102">
        <v>1197</v>
      </c>
      <c r="B1199" s="39">
        <f ca="1">IF(IMPORT[[#This Row],[C]]&lt;1,"",ROW()-2)</f>
        <v>1197</v>
      </c>
      <c r="C1199" s="57" t="s">
        <v>3252</v>
      </c>
      <c r="D1199" s="31" t="s">
        <v>2982</v>
      </c>
      <c r="E1199" s="31">
        <v>240</v>
      </c>
      <c r="F1199" s="39">
        <f ca="1">IMPORT[TT]</f>
        <v>14</v>
      </c>
      <c r="G1199" s="31"/>
      <c r="H1199" s="31" t="s">
        <v>7319</v>
      </c>
      <c r="I1199" s="40">
        <v>15</v>
      </c>
      <c r="J1199" s="31">
        <v>14</v>
      </c>
      <c r="K1199" s="39">
        <f>IF(IMPORT[[#This Row],[b1]]="","",IMPORT[[#This Row],[b1]]-IMPORT[[#This Row],[a1]])</f>
        <v>-1</v>
      </c>
      <c r="L1199" s="40">
        <f ca="1">SUM(INDIRECT(IMPORT_VAR[TABLENAME]&amp;"[@a"&amp;$1:$1-1&amp;"]"),INDIRECT(IMPORT_VAR[TABLENAME]&amp;"[@c"&amp;$1:$1-1&amp;"]"))</f>
        <v>14</v>
      </c>
      <c r="M1199" s="31"/>
      <c r="N1199" s="39" t="str">
        <f>IF(IMPORT[[#This Row],[b2]]="","",IMPORT[[#This Row],[b2]]-IMPORT[[#This Row],[a2]])</f>
        <v/>
      </c>
      <c r="O1199" s="40">
        <f ca="1">SUM(INDIRECT(IMPORT_VAR[TABLENAME]&amp;"[@a"&amp;$1:$1-1&amp;"]"),INDIRECT(IMPORT_VAR[TABLENAME]&amp;"[@c"&amp;$1:$1-1&amp;"]"))</f>
        <v>14</v>
      </c>
      <c r="P1199" s="33"/>
      <c r="Q1199" s="41" t="str">
        <f>IF(IMPORT[[#This Row],[b3]]="","",IMPORT[[#This Row],[b3]]-IMPORT[[#This Row],[a3]])</f>
        <v/>
      </c>
      <c r="R1199" s="40">
        <f ca="1">SUM(INDIRECT(IMPORT_VAR[TABLENAME]&amp;"[@a"&amp;$1:$1-1&amp;"]"),INDIRECT(IMPORT_VAR[TABLENAME]&amp;"[@c"&amp;$1:$1-1&amp;"]"))</f>
        <v>14</v>
      </c>
      <c r="S1199" s="33"/>
      <c r="T1199" s="41" t="str">
        <f>IF(IMPORT[[#This Row],[b4]]="","",IMPORT[[#This Row],[b4]]-IMPORT[[#This Row],[a4]])</f>
        <v/>
      </c>
      <c r="U1199" s="40">
        <f ca="1">SUM(INDIRECT(IMPORT_VAR[TABLENAME]&amp;"[@a"&amp;$1:$1-1&amp;"]"),INDIRECT(IMPORT_VAR[TABLENAME]&amp;"[@c"&amp;$1:$1-1&amp;"]"))</f>
        <v>14</v>
      </c>
      <c r="V1199" s="41"/>
      <c r="W1199" s="31"/>
      <c r="X1199" s="54" t="str">
        <f>IF(IMPORT[[#This Row],[b5]]="","",IMPORT[[#This Row],[b5]]-IMPORT[[#This Row],[a5]])</f>
        <v/>
      </c>
      <c r="Y1199" s="50">
        <f ca="1">SUM(INDIRECT(IMPORT_VAR[TABLENAME]&amp;"[@a"&amp;$1:$1-1&amp;"]"),INDIRECT(IMPORT_VAR[TABLENAME]&amp;"[@c"&amp;$1:$1-1&amp;"]"))</f>
        <v>14</v>
      </c>
      <c r="Z1199" s="51" t="s">
        <v>2982</v>
      </c>
      <c r="AA1199" s="52" t="s">
        <v>3252</v>
      </c>
      <c r="AB1199" s="51" t="s">
        <v>7323</v>
      </c>
      <c r="AC1199" s="52" t="str">
        <f>CONCATENATE(IMPORT[[#This Row],[1]]," ",IMPORT[[#This Row],[2]],IF(IMPORT[[#This Row],[3]]="","",CONCATENATE(" ",IMPORT[[#This Row],[3]])))</f>
        <v>Magnet 007 bentuk 4 sama kotak</v>
      </c>
      <c r="AD1199" s="52" t="str">
        <f>CONCATENATE("Import ",IMPORT[[#This Row],[Ket]])</f>
        <v>Import D11</v>
      </c>
      <c r="AE1199" s="52">
        <v>240</v>
      </c>
      <c r="AF1199" s="52" t="s">
        <v>5118</v>
      </c>
      <c r="AG1199" s="52" t="s">
        <v>7334</v>
      </c>
      <c r="AH1199" s="52">
        <f ca="1">IMPORT[[#This Row],[C]]</f>
        <v>14</v>
      </c>
      <c r="AI1199" s="126" t="str">
        <f>CONCATENATE(IMPORT[[#This Row],[6]]," ",IMPORT[[#This Row],[7]])</f>
        <v>240 PCS</v>
      </c>
    </row>
    <row r="1200" spans="1:35">
      <c r="A1200" s="102">
        <v>1198</v>
      </c>
      <c r="B1200" s="39">
        <f ca="1">IF(IMPORT[[#This Row],[C]]&lt;1,"",ROW()-2)</f>
        <v>1198</v>
      </c>
      <c r="C1200" s="57" t="s">
        <v>2983</v>
      </c>
      <c r="D1200" s="31" t="s">
        <v>2982</v>
      </c>
      <c r="E1200" s="31">
        <v>240</v>
      </c>
      <c r="F1200" s="39">
        <f ca="1">IMPORT[TT]</f>
        <v>5</v>
      </c>
      <c r="G1200" s="31"/>
      <c r="H1200" s="31" t="s">
        <v>7319</v>
      </c>
      <c r="I1200" s="40">
        <v>5</v>
      </c>
      <c r="J1200" s="31"/>
      <c r="K1200" s="39" t="str">
        <f>IF(IMPORT[[#This Row],[b1]]="","",IMPORT[[#This Row],[b1]]-IMPORT[[#This Row],[a1]])</f>
        <v/>
      </c>
      <c r="L1200" s="40">
        <f ca="1">SUM(INDIRECT(IMPORT_VAR[TABLENAME]&amp;"[@a"&amp;$1:$1-1&amp;"]"),INDIRECT(IMPORT_VAR[TABLENAME]&amp;"[@c"&amp;$1:$1-1&amp;"]"))</f>
        <v>5</v>
      </c>
      <c r="M1200" s="31"/>
      <c r="N1200" s="39" t="str">
        <f>IF(IMPORT[[#This Row],[b2]]="","",IMPORT[[#This Row],[b2]]-IMPORT[[#This Row],[a2]])</f>
        <v/>
      </c>
      <c r="O1200" s="40">
        <f ca="1">SUM(INDIRECT(IMPORT_VAR[TABLENAME]&amp;"[@a"&amp;$1:$1-1&amp;"]"),INDIRECT(IMPORT_VAR[TABLENAME]&amp;"[@c"&amp;$1:$1-1&amp;"]"))</f>
        <v>5</v>
      </c>
      <c r="P1200" s="33"/>
      <c r="Q1200" s="41" t="str">
        <f>IF(IMPORT[[#This Row],[b3]]="","",IMPORT[[#This Row],[b3]]-IMPORT[[#This Row],[a3]])</f>
        <v/>
      </c>
      <c r="R1200" s="40">
        <f ca="1">SUM(INDIRECT(IMPORT_VAR[TABLENAME]&amp;"[@a"&amp;$1:$1-1&amp;"]"),INDIRECT(IMPORT_VAR[TABLENAME]&amp;"[@c"&amp;$1:$1-1&amp;"]"))</f>
        <v>5</v>
      </c>
      <c r="S1200" s="33"/>
      <c r="T1200" s="41" t="str">
        <f>IF(IMPORT[[#This Row],[b4]]="","",IMPORT[[#This Row],[b4]]-IMPORT[[#This Row],[a4]])</f>
        <v/>
      </c>
      <c r="U1200" s="40">
        <f ca="1">SUM(INDIRECT(IMPORT_VAR[TABLENAME]&amp;"[@a"&amp;$1:$1-1&amp;"]"),INDIRECT(IMPORT_VAR[TABLENAME]&amp;"[@c"&amp;$1:$1-1&amp;"]"))</f>
        <v>5</v>
      </c>
      <c r="V1200" s="41"/>
      <c r="W1200" s="31"/>
      <c r="X1200" s="54" t="str">
        <f>IF(IMPORT[[#This Row],[b5]]="","",IMPORT[[#This Row],[b5]]-IMPORT[[#This Row],[a5]])</f>
        <v/>
      </c>
      <c r="Y1200" s="50">
        <f ca="1">SUM(INDIRECT(IMPORT_VAR[TABLENAME]&amp;"[@a"&amp;$1:$1-1&amp;"]"),INDIRECT(IMPORT_VAR[TABLENAME]&amp;"[@c"&amp;$1:$1-1&amp;"]"))</f>
        <v>5</v>
      </c>
      <c r="Z1200" s="51" t="s">
        <v>2982</v>
      </c>
      <c r="AA1200" s="52" t="s">
        <v>2983</v>
      </c>
      <c r="AB1200" s="51"/>
      <c r="AC1200" s="52" t="str">
        <f>CONCATENATE(IMPORT[[#This Row],[1]]," ",IMPORT[[#This Row],[2]],IF(IMPORT[[#This Row],[3]]="","",CONCATENATE(" ",IMPORT[[#This Row],[3]])))</f>
        <v>Magnet 006</v>
      </c>
      <c r="AD1200" s="52" t="str">
        <f>CONCATENATE("Import ",IMPORT[[#This Row],[Ket]])</f>
        <v>Import D11</v>
      </c>
      <c r="AE1200" s="52">
        <v>240</v>
      </c>
      <c r="AF1200" s="52" t="s">
        <v>5118</v>
      </c>
      <c r="AG1200" s="52" t="s">
        <v>7334</v>
      </c>
      <c r="AH1200" s="52">
        <f ca="1">IMPORT[[#This Row],[C]]</f>
        <v>5</v>
      </c>
      <c r="AI1200" s="126" t="str">
        <f>CONCATENATE(IMPORT[[#This Row],[6]]," ",IMPORT[[#This Row],[7]])</f>
        <v>240 PCS</v>
      </c>
    </row>
    <row r="1201" spans="1:35">
      <c r="A1201" s="102">
        <v>1199</v>
      </c>
      <c r="B1201" s="39">
        <f ca="1">IF(IMPORT[[#This Row],[C]]&lt;1,"",ROW()-2)</f>
        <v>1199</v>
      </c>
      <c r="C1201" s="57" t="s">
        <v>7331</v>
      </c>
      <c r="D1201" s="31" t="s">
        <v>2982</v>
      </c>
      <c r="E1201" s="31">
        <v>480</v>
      </c>
      <c r="F1201" s="39">
        <f ca="1">IMPORT[TT]</f>
        <v>10</v>
      </c>
      <c r="G1201" s="31"/>
      <c r="H1201" s="31" t="s">
        <v>7319</v>
      </c>
      <c r="I1201" s="40">
        <v>10</v>
      </c>
      <c r="J1201" s="31"/>
      <c r="K1201" s="39" t="str">
        <f>IF(IMPORT[[#This Row],[b1]]="","",IMPORT[[#This Row],[b1]]-IMPORT[[#This Row],[a1]])</f>
        <v/>
      </c>
      <c r="L1201" s="40">
        <f ca="1">SUM(INDIRECT(IMPORT_VAR[TABLENAME]&amp;"[@a"&amp;$1:$1-1&amp;"]"),INDIRECT(IMPORT_VAR[TABLENAME]&amp;"[@c"&amp;$1:$1-1&amp;"]"))</f>
        <v>10</v>
      </c>
      <c r="M1201" s="31"/>
      <c r="N1201" s="39" t="str">
        <f>IF(IMPORT[[#This Row],[b2]]="","",IMPORT[[#This Row],[b2]]-IMPORT[[#This Row],[a2]])</f>
        <v/>
      </c>
      <c r="O1201" s="40">
        <f ca="1">SUM(INDIRECT(IMPORT_VAR[TABLENAME]&amp;"[@a"&amp;$1:$1-1&amp;"]"),INDIRECT(IMPORT_VAR[TABLENAME]&amp;"[@c"&amp;$1:$1-1&amp;"]"))</f>
        <v>10</v>
      </c>
      <c r="P1201" s="33"/>
      <c r="Q1201" s="41" t="str">
        <f>IF(IMPORT[[#This Row],[b3]]="","",IMPORT[[#This Row],[b3]]-IMPORT[[#This Row],[a3]])</f>
        <v/>
      </c>
      <c r="R1201" s="40">
        <f ca="1">SUM(INDIRECT(IMPORT_VAR[TABLENAME]&amp;"[@a"&amp;$1:$1-1&amp;"]"),INDIRECT(IMPORT_VAR[TABLENAME]&amp;"[@c"&amp;$1:$1-1&amp;"]"))</f>
        <v>10</v>
      </c>
      <c r="S1201" s="33"/>
      <c r="T1201" s="41" t="str">
        <f>IF(IMPORT[[#This Row],[b4]]="","",IMPORT[[#This Row],[b4]]-IMPORT[[#This Row],[a4]])</f>
        <v/>
      </c>
      <c r="U1201" s="40">
        <f ca="1">SUM(INDIRECT(IMPORT_VAR[TABLENAME]&amp;"[@a"&amp;$1:$1-1&amp;"]"),INDIRECT(IMPORT_VAR[TABLENAME]&amp;"[@c"&amp;$1:$1-1&amp;"]"))</f>
        <v>10</v>
      </c>
      <c r="V1201" s="41"/>
      <c r="W1201" s="31"/>
      <c r="X1201" s="54" t="str">
        <f>IF(IMPORT[[#This Row],[b5]]="","",IMPORT[[#This Row],[b5]]-IMPORT[[#This Row],[a5]])</f>
        <v/>
      </c>
      <c r="Y1201" s="50">
        <f ca="1">SUM(INDIRECT(IMPORT_VAR[TABLENAME]&amp;"[@a"&amp;$1:$1-1&amp;"]"),INDIRECT(IMPORT_VAR[TABLENAME]&amp;"[@c"&amp;$1:$1-1&amp;"]"))</f>
        <v>10</v>
      </c>
      <c r="Z1201" s="51" t="s">
        <v>2982</v>
      </c>
      <c r="AA1201" s="52" t="s">
        <v>7331</v>
      </c>
      <c r="AB1201" s="51"/>
      <c r="AC1201" s="52" t="str">
        <f>CONCATENATE(IMPORT[[#This Row],[1]]," ",IMPORT[[#This Row],[2]],IF(IMPORT[[#This Row],[3]]="","",CONCATENATE(" ",IMPORT[[#This Row],[3]])))</f>
        <v>Magnet 054/ 504</v>
      </c>
      <c r="AD1201" s="52" t="str">
        <f>CONCATENATE("Import ",IMPORT[[#This Row],[Ket]])</f>
        <v>Import D11</v>
      </c>
      <c r="AE1201" s="52">
        <v>480</v>
      </c>
      <c r="AF1201" s="52" t="s">
        <v>5118</v>
      </c>
      <c r="AG1201" s="52" t="s">
        <v>7334</v>
      </c>
      <c r="AH1201" s="52">
        <f ca="1">IMPORT[[#This Row],[C]]</f>
        <v>10</v>
      </c>
      <c r="AI1201" s="126" t="str">
        <f>CONCATENATE(IMPORT[[#This Row],[6]]," ",IMPORT[[#This Row],[7]])</f>
        <v>480 PCS</v>
      </c>
    </row>
    <row r="1202" spans="1:35">
      <c r="A1202" s="102">
        <v>1200</v>
      </c>
      <c r="B1202" s="39">
        <f ca="1">IF(IMPORT[[#This Row],[C]]&lt;1,"",ROW()-2)</f>
        <v>1200</v>
      </c>
      <c r="C1202" s="57" t="s">
        <v>2760</v>
      </c>
      <c r="D1202" s="31" t="s">
        <v>2982</v>
      </c>
      <c r="E1202" s="31">
        <v>240</v>
      </c>
      <c r="F1202" s="39">
        <f ca="1">IMPORT[TT]</f>
        <v>10</v>
      </c>
      <c r="G1202" s="31"/>
      <c r="H1202" s="31" t="s">
        <v>7319</v>
      </c>
      <c r="I1202" s="40">
        <v>10</v>
      </c>
      <c r="J1202" s="31"/>
      <c r="K1202" s="39" t="str">
        <f>IF(IMPORT[[#This Row],[b1]]="","",IMPORT[[#This Row],[b1]]-IMPORT[[#This Row],[a1]])</f>
        <v/>
      </c>
      <c r="L1202" s="40">
        <f ca="1">SUM(INDIRECT(IMPORT_VAR[TABLENAME]&amp;"[@a"&amp;$1:$1-1&amp;"]"),INDIRECT(IMPORT_VAR[TABLENAME]&amp;"[@c"&amp;$1:$1-1&amp;"]"))</f>
        <v>10</v>
      </c>
      <c r="M1202" s="31"/>
      <c r="N1202" s="39" t="str">
        <f>IF(IMPORT[[#This Row],[b2]]="","",IMPORT[[#This Row],[b2]]-IMPORT[[#This Row],[a2]])</f>
        <v/>
      </c>
      <c r="O1202" s="40">
        <f ca="1">SUM(INDIRECT(IMPORT_VAR[TABLENAME]&amp;"[@a"&amp;$1:$1-1&amp;"]"),INDIRECT(IMPORT_VAR[TABLENAME]&amp;"[@c"&amp;$1:$1-1&amp;"]"))</f>
        <v>10</v>
      </c>
      <c r="P1202" s="33"/>
      <c r="Q1202" s="41" t="str">
        <f>IF(IMPORT[[#This Row],[b3]]="","",IMPORT[[#This Row],[b3]]-IMPORT[[#This Row],[a3]])</f>
        <v/>
      </c>
      <c r="R1202" s="40">
        <f ca="1">SUM(INDIRECT(IMPORT_VAR[TABLENAME]&amp;"[@a"&amp;$1:$1-1&amp;"]"),INDIRECT(IMPORT_VAR[TABLENAME]&amp;"[@c"&amp;$1:$1-1&amp;"]"))</f>
        <v>10</v>
      </c>
      <c r="S1202" s="33"/>
      <c r="T1202" s="41" t="str">
        <f>IF(IMPORT[[#This Row],[b4]]="","",IMPORT[[#This Row],[b4]]-IMPORT[[#This Row],[a4]])</f>
        <v/>
      </c>
      <c r="U1202" s="40">
        <f ca="1">SUM(INDIRECT(IMPORT_VAR[TABLENAME]&amp;"[@a"&amp;$1:$1-1&amp;"]"),INDIRECT(IMPORT_VAR[TABLENAME]&amp;"[@c"&amp;$1:$1-1&amp;"]"))</f>
        <v>10</v>
      </c>
      <c r="V1202" s="41"/>
      <c r="W1202" s="31"/>
      <c r="X1202" s="54" t="str">
        <f>IF(IMPORT[[#This Row],[b5]]="","",IMPORT[[#This Row],[b5]]-IMPORT[[#This Row],[a5]])</f>
        <v/>
      </c>
      <c r="Y1202" s="50">
        <f ca="1">SUM(INDIRECT(IMPORT_VAR[TABLENAME]&amp;"[@a"&amp;$1:$1-1&amp;"]"),INDIRECT(IMPORT_VAR[TABLENAME]&amp;"[@c"&amp;$1:$1-1&amp;"]"))</f>
        <v>10</v>
      </c>
      <c r="Z1202" s="51" t="s">
        <v>2982</v>
      </c>
      <c r="AA1202" s="52" t="s">
        <v>2760</v>
      </c>
      <c r="AB1202" s="51"/>
      <c r="AC1202" s="52" t="str">
        <f>CONCATENATE(IMPORT[[#This Row],[1]]," ",IMPORT[[#This Row],[2]],IF(IMPORT[[#This Row],[3]]="","",CONCATENATE(" ",IMPORT[[#This Row],[3]])))</f>
        <v>Magnet 009</v>
      </c>
      <c r="AD1202" s="52" t="str">
        <f>CONCATENATE("Import ",IMPORT[[#This Row],[Ket]])</f>
        <v>Import D11</v>
      </c>
      <c r="AE1202" s="52">
        <v>240</v>
      </c>
      <c r="AF1202" s="52" t="s">
        <v>5118</v>
      </c>
      <c r="AG1202" s="52" t="s">
        <v>7334</v>
      </c>
      <c r="AH1202" s="52">
        <f ca="1">IMPORT[[#This Row],[C]]</f>
        <v>10</v>
      </c>
      <c r="AI1202" s="126" t="str">
        <f>CONCATENATE(IMPORT[[#This Row],[6]]," ",IMPORT[[#This Row],[7]])</f>
        <v>240 PCS</v>
      </c>
    </row>
    <row r="1203" spans="1:35">
      <c r="A1203" s="102">
        <v>1201</v>
      </c>
      <c r="B1203" s="39">
        <f ca="1">IF(IMPORT[[#This Row],[C]]&lt;1,"",ROW()-2)</f>
        <v>1201</v>
      </c>
      <c r="C1203" s="57">
        <v>8016</v>
      </c>
      <c r="D1203" s="31" t="s">
        <v>2982</v>
      </c>
      <c r="E1203" s="31">
        <v>240</v>
      </c>
      <c r="F1203" s="39">
        <f ca="1">IMPORT[TT]</f>
        <v>9</v>
      </c>
      <c r="G1203" s="31"/>
      <c r="H1203" s="31" t="s">
        <v>7319</v>
      </c>
      <c r="I1203" s="40">
        <v>10</v>
      </c>
      <c r="J1203" s="31">
        <v>9</v>
      </c>
      <c r="K1203" s="39">
        <f>IF(IMPORT[[#This Row],[b1]]="","",IMPORT[[#This Row],[b1]]-IMPORT[[#This Row],[a1]])</f>
        <v>-1</v>
      </c>
      <c r="L1203" s="40">
        <f ca="1">SUM(INDIRECT(IMPORT_VAR[TABLENAME]&amp;"[@a"&amp;$1:$1-1&amp;"]"),INDIRECT(IMPORT_VAR[TABLENAME]&amp;"[@c"&amp;$1:$1-1&amp;"]"))</f>
        <v>9</v>
      </c>
      <c r="M1203" s="31"/>
      <c r="N1203" s="39" t="str">
        <f>IF(IMPORT[[#This Row],[b2]]="","",IMPORT[[#This Row],[b2]]-IMPORT[[#This Row],[a2]])</f>
        <v/>
      </c>
      <c r="O1203" s="40">
        <f ca="1">SUM(INDIRECT(IMPORT_VAR[TABLENAME]&amp;"[@a"&amp;$1:$1-1&amp;"]"),INDIRECT(IMPORT_VAR[TABLENAME]&amp;"[@c"&amp;$1:$1-1&amp;"]"))</f>
        <v>9</v>
      </c>
      <c r="P1203" s="33"/>
      <c r="Q1203" s="41" t="str">
        <f>IF(IMPORT[[#This Row],[b3]]="","",IMPORT[[#This Row],[b3]]-IMPORT[[#This Row],[a3]])</f>
        <v/>
      </c>
      <c r="R1203" s="40">
        <f ca="1">SUM(INDIRECT(IMPORT_VAR[TABLENAME]&amp;"[@a"&amp;$1:$1-1&amp;"]"),INDIRECT(IMPORT_VAR[TABLENAME]&amp;"[@c"&amp;$1:$1-1&amp;"]"))</f>
        <v>9</v>
      </c>
      <c r="S1203" s="33"/>
      <c r="T1203" s="41" t="str">
        <f>IF(IMPORT[[#This Row],[b4]]="","",IMPORT[[#This Row],[b4]]-IMPORT[[#This Row],[a4]])</f>
        <v/>
      </c>
      <c r="U1203" s="40">
        <f ca="1">SUM(INDIRECT(IMPORT_VAR[TABLENAME]&amp;"[@a"&amp;$1:$1-1&amp;"]"),INDIRECT(IMPORT_VAR[TABLENAME]&amp;"[@c"&amp;$1:$1-1&amp;"]"))</f>
        <v>9</v>
      </c>
      <c r="V1203" s="41"/>
      <c r="W1203" s="31"/>
      <c r="X1203" s="54" t="str">
        <f>IF(IMPORT[[#This Row],[b5]]="","",IMPORT[[#This Row],[b5]]-IMPORT[[#This Row],[a5]])</f>
        <v/>
      </c>
      <c r="Y1203" s="50">
        <f ca="1">SUM(INDIRECT(IMPORT_VAR[TABLENAME]&amp;"[@a"&amp;$1:$1-1&amp;"]"),INDIRECT(IMPORT_VAR[TABLENAME]&amp;"[@c"&amp;$1:$1-1&amp;"]"))</f>
        <v>9</v>
      </c>
      <c r="Z1203" s="51" t="s">
        <v>2982</v>
      </c>
      <c r="AA1203" s="52">
        <v>8016</v>
      </c>
      <c r="AB1203" s="51"/>
      <c r="AC1203" s="52" t="str">
        <f>CONCATENATE(IMPORT[[#This Row],[1]]," ",IMPORT[[#This Row],[2]],IF(IMPORT[[#This Row],[3]]="","",CONCATENATE(" ",IMPORT[[#This Row],[3]])))</f>
        <v>Magnet 8016</v>
      </c>
      <c r="AD1203" s="52" t="str">
        <f>CONCATENATE("Import ",IMPORT[[#This Row],[Ket]])</f>
        <v>Import D11</v>
      </c>
      <c r="AE1203" s="52">
        <v>240</v>
      </c>
      <c r="AF1203" s="52" t="s">
        <v>5118</v>
      </c>
      <c r="AG1203" s="52" t="s">
        <v>7334</v>
      </c>
      <c r="AH1203" s="52">
        <f ca="1">IMPORT[[#This Row],[C]]</f>
        <v>9</v>
      </c>
      <c r="AI1203" s="126" t="str">
        <f>CONCATENATE(IMPORT[[#This Row],[6]]," ",IMPORT[[#This Row],[7]])</f>
        <v>240 PCS</v>
      </c>
    </row>
    <row r="1204" spans="1:35">
      <c r="A1204" s="102">
        <v>1202</v>
      </c>
      <c r="B1204" s="39">
        <f ca="1">IF(IMPORT[[#This Row],[C]]&lt;1,"",ROW()-2)</f>
        <v>1202</v>
      </c>
      <c r="C1204" s="57" t="s">
        <v>7307</v>
      </c>
      <c r="D1204" s="31" t="s">
        <v>2982</v>
      </c>
      <c r="E1204" s="31">
        <v>320</v>
      </c>
      <c r="F1204" s="39">
        <f ca="1">IMPORT[TT]</f>
        <v>5</v>
      </c>
      <c r="G1204" s="31"/>
      <c r="H1204" s="31" t="s">
        <v>7319</v>
      </c>
      <c r="I1204" s="40">
        <v>5</v>
      </c>
      <c r="J1204" s="31"/>
      <c r="K1204" s="39" t="str">
        <f>IF(IMPORT[[#This Row],[b1]]="","",IMPORT[[#This Row],[b1]]-IMPORT[[#This Row],[a1]])</f>
        <v/>
      </c>
      <c r="L1204" s="40">
        <f ca="1">SUM(INDIRECT(IMPORT_VAR[TABLENAME]&amp;"[@a"&amp;$1:$1-1&amp;"]"),INDIRECT(IMPORT_VAR[TABLENAME]&amp;"[@c"&amp;$1:$1-1&amp;"]"))</f>
        <v>5</v>
      </c>
      <c r="M1204" s="31"/>
      <c r="N1204" s="39" t="str">
        <f>IF(IMPORT[[#This Row],[b2]]="","",IMPORT[[#This Row],[b2]]-IMPORT[[#This Row],[a2]])</f>
        <v/>
      </c>
      <c r="O1204" s="40">
        <f ca="1">SUM(INDIRECT(IMPORT_VAR[TABLENAME]&amp;"[@a"&amp;$1:$1-1&amp;"]"),INDIRECT(IMPORT_VAR[TABLENAME]&amp;"[@c"&amp;$1:$1-1&amp;"]"))</f>
        <v>5</v>
      </c>
      <c r="P1204" s="33"/>
      <c r="Q1204" s="41" t="str">
        <f>IF(IMPORT[[#This Row],[b3]]="","",IMPORT[[#This Row],[b3]]-IMPORT[[#This Row],[a3]])</f>
        <v/>
      </c>
      <c r="R1204" s="40">
        <f ca="1">SUM(INDIRECT(IMPORT_VAR[TABLENAME]&amp;"[@a"&amp;$1:$1-1&amp;"]"),INDIRECT(IMPORT_VAR[TABLENAME]&amp;"[@c"&amp;$1:$1-1&amp;"]"))</f>
        <v>5</v>
      </c>
      <c r="S1204" s="33"/>
      <c r="T1204" s="41" t="str">
        <f>IF(IMPORT[[#This Row],[b4]]="","",IMPORT[[#This Row],[b4]]-IMPORT[[#This Row],[a4]])</f>
        <v/>
      </c>
      <c r="U1204" s="40">
        <f ca="1">SUM(INDIRECT(IMPORT_VAR[TABLENAME]&amp;"[@a"&amp;$1:$1-1&amp;"]"),INDIRECT(IMPORT_VAR[TABLENAME]&amp;"[@c"&amp;$1:$1-1&amp;"]"))</f>
        <v>5</v>
      </c>
      <c r="V1204" s="41"/>
      <c r="W1204" s="31"/>
      <c r="X1204" s="54" t="str">
        <f>IF(IMPORT[[#This Row],[b5]]="","",IMPORT[[#This Row],[b5]]-IMPORT[[#This Row],[a5]])</f>
        <v/>
      </c>
      <c r="Y1204" s="50">
        <f ca="1">SUM(INDIRECT(IMPORT_VAR[TABLENAME]&amp;"[@a"&amp;$1:$1-1&amp;"]"),INDIRECT(IMPORT_VAR[TABLENAME]&amp;"[@c"&amp;$1:$1-1&amp;"]"))</f>
        <v>5</v>
      </c>
      <c r="Z1204" s="51" t="s">
        <v>2982</v>
      </c>
      <c r="AA1204" s="52" t="s">
        <v>7307</v>
      </c>
      <c r="AB1204" s="51"/>
      <c r="AC1204" s="52" t="str">
        <f>CONCATENATE(IMPORT[[#This Row],[1]]," ",IMPORT[[#This Row],[2]],IF(IMPORT[[#This Row],[3]]="","",CONCATENATE(" ",IMPORT[[#This Row],[3]])))</f>
        <v>Magnet XD61</v>
      </c>
      <c r="AD1204" s="52" t="str">
        <f>CONCATENATE("Import ",IMPORT[[#This Row],[Ket]])</f>
        <v>Import D11</v>
      </c>
      <c r="AE1204" s="52">
        <v>320</v>
      </c>
      <c r="AF1204" s="52" t="s">
        <v>5118</v>
      </c>
      <c r="AG1204" s="52" t="s">
        <v>7334</v>
      </c>
      <c r="AH1204" s="52">
        <f ca="1">IMPORT[[#This Row],[C]]</f>
        <v>5</v>
      </c>
      <c r="AI1204" s="126" t="str">
        <f>CONCATENATE(IMPORT[[#This Row],[6]]," ",IMPORT[[#This Row],[7]])</f>
        <v>320 PCS</v>
      </c>
    </row>
    <row r="1205" spans="1:35">
      <c r="A1205" s="102">
        <v>1203</v>
      </c>
      <c r="B1205" s="39">
        <f ca="1">IF(IMPORT[[#This Row],[C]]&lt;1,"",ROW()-2)</f>
        <v>1203</v>
      </c>
      <c r="C1205" s="57">
        <v>8076</v>
      </c>
      <c r="D1205" s="31" t="s">
        <v>2982</v>
      </c>
      <c r="E1205" s="31">
        <v>320</v>
      </c>
      <c r="F1205" s="39">
        <f ca="1">IMPORT[TT]</f>
        <v>10</v>
      </c>
      <c r="G1205" s="31"/>
      <c r="H1205" s="31" t="s">
        <v>7319</v>
      </c>
      <c r="I1205" s="40">
        <v>10</v>
      </c>
      <c r="J1205" s="31"/>
      <c r="K1205" s="39" t="str">
        <f>IF(IMPORT[[#This Row],[b1]]="","",IMPORT[[#This Row],[b1]]-IMPORT[[#This Row],[a1]])</f>
        <v/>
      </c>
      <c r="L1205" s="40">
        <f ca="1">SUM(INDIRECT(IMPORT_VAR[TABLENAME]&amp;"[@a"&amp;$1:$1-1&amp;"]"),INDIRECT(IMPORT_VAR[TABLENAME]&amp;"[@c"&amp;$1:$1-1&amp;"]"))</f>
        <v>10</v>
      </c>
      <c r="M1205" s="31"/>
      <c r="N1205" s="39" t="str">
        <f>IF(IMPORT[[#This Row],[b2]]="","",IMPORT[[#This Row],[b2]]-IMPORT[[#This Row],[a2]])</f>
        <v/>
      </c>
      <c r="O1205" s="40">
        <f ca="1">SUM(INDIRECT(IMPORT_VAR[TABLENAME]&amp;"[@a"&amp;$1:$1-1&amp;"]"),INDIRECT(IMPORT_VAR[TABLENAME]&amp;"[@c"&amp;$1:$1-1&amp;"]"))</f>
        <v>10</v>
      </c>
      <c r="P1205" s="33"/>
      <c r="Q1205" s="41" t="str">
        <f>IF(IMPORT[[#This Row],[b3]]="","",IMPORT[[#This Row],[b3]]-IMPORT[[#This Row],[a3]])</f>
        <v/>
      </c>
      <c r="R1205" s="40">
        <f ca="1">SUM(INDIRECT(IMPORT_VAR[TABLENAME]&amp;"[@a"&amp;$1:$1-1&amp;"]"),INDIRECT(IMPORT_VAR[TABLENAME]&amp;"[@c"&amp;$1:$1-1&amp;"]"))</f>
        <v>10</v>
      </c>
      <c r="S1205" s="33"/>
      <c r="T1205" s="41" t="str">
        <f>IF(IMPORT[[#This Row],[b4]]="","",IMPORT[[#This Row],[b4]]-IMPORT[[#This Row],[a4]])</f>
        <v/>
      </c>
      <c r="U1205" s="40">
        <f ca="1">SUM(INDIRECT(IMPORT_VAR[TABLENAME]&amp;"[@a"&amp;$1:$1-1&amp;"]"),INDIRECT(IMPORT_VAR[TABLENAME]&amp;"[@c"&amp;$1:$1-1&amp;"]"))</f>
        <v>10</v>
      </c>
      <c r="V1205" s="41"/>
      <c r="W1205" s="31"/>
      <c r="X1205" s="54" t="str">
        <f>IF(IMPORT[[#This Row],[b5]]="","",IMPORT[[#This Row],[b5]]-IMPORT[[#This Row],[a5]])</f>
        <v/>
      </c>
      <c r="Y1205" s="50">
        <f ca="1">SUM(INDIRECT(IMPORT_VAR[TABLENAME]&amp;"[@a"&amp;$1:$1-1&amp;"]"),INDIRECT(IMPORT_VAR[TABLENAME]&amp;"[@c"&amp;$1:$1-1&amp;"]"))</f>
        <v>10</v>
      </c>
      <c r="Z1205" s="51" t="s">
        <v>2982</v>
      </c>
      <c r="AA1205" s="52">
        <v>8076</v>
      </c>
      <c r="AB1205" s="51"/>
      <c r="AC1205" s="52" t="str">
        <f>CONCATENATE(IMPORT[[#This Row],[1]]," ",IMPORT[[#This Row],[2]],IF(IMPORT[[#This Row],[3]]="","",CONCATENATE(" ",IMPORT[[#This Row],[3]])))</f>
        <v>Magnet 8076</v>
      </c>
      <c r="AD1205" s="52" t="str">
        <f>CONCATENATE("Import ",IMPORT[[#This Row],[Ket]])</f>
        <v>Import D11</v>
      </c>
      <c r="AE1205" s="52">
        <v>320</v>
      </c>
      <c r="AF1205" s="52" t="s">
        <v>5118</v>
      </c>
      <c r="AG1205" s="52" t="s">
        <v>7334</v>
      </c>
      <c r="AH1205" s="52">
        <f ca="1">IMPORT[[#This Row],[C]]</f>
        <v>10</v>
      </c>
      <c r="AI1205" s="126" t="str">
        <f>CONCATENATE(IMPORT[[#This Row],[6]]," ",IMPORT[[#This Row],[7]])</f>
        <v>320 PCS</v>
      </c>
    </row>
    <row r="1206" spans="1:35">
      <c r="A1206" s="102">
        <v>1204</v>
      </c>
      <c r="B1206" s="39">
        <f ca="1">IF(IMPORT[[#This Row],[C]]&lt;1,"",ROW()-2)</f>
        <v>1204</v>
      </c>
      <c r="C1206" s="57">
        <v>8075</v>
      </c>
      <c r="D1206" s="31" t="s">
        <v>2982</v>
      </c>
      <c r="E1206" s="31">
        <v>240</v>
      </c>
      <c r="F1206" s="39">
        <f ca="1">IMPORT[TT]</f>
        <v>10</v>
      </c>
      <c r="G1206" s="31"/>
      <c r="H1206" s="31" t="s">
        <v>7319</v>
      </c>
      <c r="I1206" s="40">
        <v>10</v>
      </c>
      <c r="J1206" s="31"/>
      <c r="K1206" s="39" t="str">
        <f>IF(IMPORT[[#This Row],[b1]]="","",IMPORT[[#This Row],[b1]]-IMPORT[[#This Row],[a1]])</f>
        <v/>
      </c>
      <c r="L1206" s="40">
        <f ca="1">SUM(INDIRECT(IMPORT_VAR[TABLENAME]&amp;"[@a"&amp;$1:$1-1&amp;"]"),INDIRECT(IMPORT_VAR[TABLENAME]&amp;"[@c"&amp;$1:$1-1&amp;"]"))</f>
        <v>10</v>
      </c>
      <c r="M1206" s="31"/>
      <c r="N1206" s="39" t="str">
        <f>IF(IMPORT[[#This Row],[b2]]="","",IMPORT[[#This Row],[b2]]-IMPORT[[#This Row],[a2]])</f>
        <v/>
      </c>
      <c r="O1206" s="40">
        <f ca="1">SUM(INDIRECT(IMPORT_VAR[TABLENAME]&amp;"[@a"&amp;$1:$1-1&amp;"]"),INDIRECT(IMPORT_VAR[TABLENAME]&amp;"[@c"&amp;$1:$1-1&amp;"]"))</f>
        <v>10</v>
      </c>
      <c r="P1206" s="33"/>
      <c r="Q1206" s="41" t="str">
        <f>IF(IMPORT[[#This Row],[b3]]="","",IMPORT[[#This Row],[b3]]-IMPORT[[#This Row],[a3]])</f>
        <v/>
      </c>
      <c r="R1206" s="40">
        <f ca="1">SUM(INDIRECT(IMPORT_VAR[TABLENAME]&amp;"[@a"&amp;$1:$1-1&amp;"]"),INDIRECT(IMPORT_VAR[TABLENAME]&amp;"[@c"&amp;$1:$1-1&amp;"]"))</f>
        <v>10</v>
      </c>
      <c r="S1206" s="33"/>
      <c r="T1206" s="41" t="str">
        <f>IF(IMPORT[[#This Row],[b4]]="","",IMPORT[[#This Row],[b4]]-IMPORT[[#This Row],[a4]])</f>
        <v/>
      </c>
      <c r="U1206" s="40">
        <f ca="1">SUM(INDIRECT(IMPORT_VAR[TABLENAME]&amp;"[@a"&amp;$1:$1-1&amp;"]"),INDIRECT(IMPORT_VAR[TABLENAME]&amp;"[@c"&amp;$1:$1-1&amp;"]"))</f>
        <v>10</v>
      </c>
      <c r="V1206" s="41"/>
      <c r="W1206" s="31"/>
      <c r="X1206" s="54" t="str">
        <f>IF(IMPORT[[#This Row],[b5]]="","",IMPORT[[#This Row],[b5]]-IMPORT[[#This Row],[a5]])</f>
        <v/>
      </c>
      <c r="Y1206" s="50">
        <f ca="1">SUM(INDIRECT(IMPORT_VAR[TABLENAME]&amp;"[@a"&amp;$1:$1-1&amp;"]"),INDIRECT(IMPORT_VAR[TABLENAME]&amp;"[@c"&amp;$1:$1-1&amp;"]"))</f>
        <v>10</v>
      </c>
      <c r="Z1206" s="51" t="s">
        <v>2982</v>
      </c>
      <c r="AA1206" s="52">
        <v>8075</v>
      </c>
      <c r="AB1206" s="51"/>
      <c r="AC1206" s="52" t="str">
        <f>CONCATENATE(IMPORT[[#This Row],[1]]," ",IMPORT[[#This Row],[2]],IF(IMPORT[[#This Row],[3]]="","",CONCATENATE(" ",IMPORT[[#This Row],[3]])))</f>
        <v>Magnet 8075</v>
      </c>
      <c r="AD1206" s="52" t="str">
        <f>CONCATENATE("Import ",IMPORT[[#This Row],[Ket]])</f>
        <v>Import D11</v>
      </c>
      <c r="AE1206" s="52">
        <v>240</v>
      </c>
      <c r="AF1206" s="52" t="s">
        <v>5118</v>
      </c>
      <c r="AG1206" s="52" t="s">
        <v>7334</v>
      </c>
      <c r="AH1206" s="52">
        <f ca="1">IMPORT[[#This Row],[C]]</f>
        <v>10</v>
      </c>
      <c r="AI1206" s="126" t="str">
        <f>CONCATENATE(IMPORT[[#This Row],[6]]," ",IMPORT[[#This Row],[7]])</f>
        <v>240 PCS</v>
      </c>
    </row>
    <row r="1207" spans="1:35">
      <c r="A1207" s="102">
        <v>1205</v>
      </c>
      <c r="B1207" s="39">
        <f ca="1">IF(IMPORT[[#This Row],[C]]&lt;1,"",ROW()-2)</f>
        <v>1205</v>
      </c>
      <c r="C1207" s="57">
        <v>8201</v>
      </c>
      <c r="D1207" s="31" t="s">
        <v>2982</v>
      </c>
      <c r="E1207" s="31">
        <v>288</v>
      </c>
      <c r="F1207" s="39">
        <f ca="1">IMPORT[TT]</f>
        <v>9</v>
      </c>
      <c r="G1207" s="31"/>
      <c r="H1207" s="31" t="s">
        <v>7319</v>
      </c>
      <c r="I1207" s="40">
        <v>10</v>
      </c>
      <c r="J1207" s="31">
        <v>9</v>
      </c>
      <c r="K1207" s="39">
        <f>IF(IMPORT[[#This Row],[b1]]="","",IMPORT[[#This Row],[b1]]-IMPORT[[#This Row],[a1]])</f>
        <v>-1</v>
      </c>
      <c r="L1207" s="40">
        <f ca="1">SUM(INDIRECT(IMPORT_VAR[TABLENAME]&amp;"[@a"&amp;$1:$1-1&amp;"]"),INDIRECT(IMPORT_VAR[TABLENAME]&amp;"[@c"&amp;$1:$1-1&amp;"]"))</f>
        <v>9</v>
      </c>
      <c r="M1207" s="31"/>
      <c r="N1207" s="39" t="str">
        <f>IF(IMPORT[[#This Row],[b2]]="","",IMPORT[[#This Row],[b2]]-IMPORT[[#This Row],[a2]])</f>
        <v/>
      </c>
      <c r="O1207" s="40">
        <f ca="1">SUM(INDIRECT(IMPORT_VAR[TABLENAME]&amp;"[@a"&amp;$1:$1-1&amp;"]"),INDIRECT(IMPORT_VAR[TABLENAME]&amp;"[@c"&amp;$1:$1-1&amp;"]"))</f>
        <v>9</v>
      </c>
      <c r="P1207" s="33"/>
      <c r="Q1207" s="41" t="str">
        <f>IF(IMPORT[[#This Row],[b3]]="","",IMPORT[[#This Row],[b3]]-IMPORT[[#This Row],[a3]])</f>
        <v/>
      </c>
      <c r="R1207" s="40">
        <f ca="1">SUM(INDIRECT(IMPORT_VAR[TABLENAME]&amp;"[@a"&amp;$1:$1-1&amp;"]"),INDIRECT(IMPORT_VAR[TABLENAME]&amp;"[@c"&amp;$1:$1-1&amp;"]"))</f>
        <v>9</v>
      </c>
      <c r="S1207" s="33"/>
      <c r="T1207" s="41" t="str">
        <f>IF(IMPORT[[#This Row],[b4]]="","",IMPORT[[#This Row],[b4]]-IMPORT[[#This Row],[a4]])</f>
        <v/>
      </c>
      <c r="U1207" s="40">
        <f ca="1">SUM(INDIRECT(IMPORT_VAR[TABLENAME]&amp;"[@a"&amp;$1:$1-1&amp;"]"),INDIRECT(IMPORT_VAR[TABLENAME]&amp;"[@c"&amp;$1:$1-1&amp;"]"))</f>
        <v>9</v>
      </c>
      <c r="V1207" s="41"/>
      <c r="W1207" s="31"/>
      <c r="X1207" s="54" t="str">
        <f>IF(IMPORT[[#This Row],[b5]]="","",IMPORT[[#This Row],[b5]]-IMPORT[[#This Row],[a5]])</f>
        <v/>
      </c>
      <c r="Y1207" s="50">
        <f ca="1">SUM(INDIRECT(IMPORT_VAR[TABLENAME]&amp;"[@a"&amp;$1:$1-1&amp;"]"),INDIRECT(IMPORT_VAR[TABLENAME]&amp;"[@c"&amp;$1:$1-1&amp;"]"))</f>
        <v>9</v>
      </c>
      <c r="Z1207" s="51" t="s">
        <v>2982</v>
      </c>
      <c r="AA1207" s="52">
        <v>8201</v>
      </c>
      <c r="AB1207" s="51" t="s">
        <v>7324</v>
      </c>
      <c r="AC1207" s="52" t="str">
        <f>CONCATENATE(IMPORT[[#This Row],[1]]," ",IMPORT[[#This Row],[2]],IF(IMPORT[[#This Row],[3]]="","",CONCATENATE(" ",IMPORT[[#This Row],[3]])))</f>
        <v>Magnet 8201 huruf</v>
      </c>
      <c r="AD1207" s="52" t="str">
        <f>CONCATENATE("Import ",IMPORT[[#This Row],[Ket]])</f>
        <v>Import D11</v>
      </c>
      <c r="AE1207" s="52">
        <v>288</v>
      </c>
      <c r="AF1207" s="52" t="s">
        <v>5118</v>
      </c>
      <c r="AG1207" s="52" t="s">
        <v>7334</v>
      </c>
      <c r="AH1207" s="52">
        <f ca="1">IMPORT[[#This Row],[C]]</f>
        <v>9</v>
      </c>
      <c r="AI1207" s="126" t="str">
        <f>CONCATENATE(IMPORT[[#This Row],[6]]," ",IMPORT[[#This Row],[7]])</f>
        <v>288 PCS</v>
      </c>
    </row>
    <row r="1208" spans="1:35">
      <c r="A1208" s="102">
        <v>1206</v>
      </c>
      <c r="B1208" s="39">
        <f ca="1">IF(IMPORT[[#This Row],[C]]&lt;1,"",ROW()-2)</f>
        <v>1206</v>
      </c>
      <c r="C1208" s="57">
        <v>8203</v>
      </c>
      <c r="D1208" s="31" t="s">
        <v>2982</v>
      </c>
      <c r="E1208" s="31">
        <v>288</v>
      </c>
      <c r="F1208" s="39">
        <f ca="1">IMPORT[TT]</f>
        <v>9</v>
      </c>
      <c r="G1208" s="31"/>
      <c r="H1208" s="31" t="s">
        <v>7319</v>
      </c>
      <c r="I1208" s="40">
        <v>10</v>
      </c>
      <c r="J1208" s="31">
        <v>9</v>
      </c>
      <c r="K1208" s="39">
        <f>IF(IMPORT[[#This Row],[b1]]="","",IMPORT[[#This Row],[b1]]-IMPORT[[#This Row],[a1]])</f>
        <v>-1</v>
      </c>
      <c r="L1208" s="40">
        <f ca="1">SUM(INDIRECT(IMPORT_VAR[TABLENAME]&amp;"[@a"&amp;$1:$1-1&amp;"]"),INDIRECT(IMPORT_VAR[TABLENAME]&amp;"[@c"&amp;$1:$1-1&amp;"]"))</f>
        <v>9</v>
      </c>
      <c r="M1208" s="31"/>
      <c r="N1208" s="39" t="str">
        <f>IF(IMPORT[[#This Row],[b2]]="","",IMPORT[[#This Row],[b2]]-IMPORT[[#This Row],[a2]])</f>
        <v/>
      </c>
      <c r="O1208" s="40">
        <f ca="1">SUM(INDIRECT(IMPORT_VAR[TABLENAME]&amp;"[@a"&amp;$1:$1-1&amp;"]"),INDIRECT(IMPORT_VAR[TABLENAME]&amp;"[@c"&amp;$1:$1-1&amp;"]"))</f>
        <v>9</v>
      </c>
      <c r="P1208" s="33"/>
      <c r="Q1208" s="41" t="str">
        <f>IF(IMPORT[[#This Row],[b3]]="","",IMPORT[[#This Row],[b3]]-IMPORT[[#This Row],[a3]])</f>
        <v/>
      </c>
      <c r="R1208" s="40">
        <f ca="1">SUM(INDIRECT(IMPORT_VAR[TABLENAME]&amp;"[@a"&amp;$1:$1-1&amp;"]"),INDIRECT(IMPORT_VAR[TABLENAME]&amp;"[@c"&amp;$1:$1-1&amp;"]"))</f>
        <v>9</v>
      </c>
      <c r="S1208" s="33"/>
      <c r="T1208" s="41" t="str">
        <f>IF(IMPORT[[#This Row],[b4]]="","",IMPORT[[#This Row],[b4]]-IMPORT[[#This Row],[a4]])</f>
        <v/>
      </c>
      <c r="U1208" s="40">
        <f ca="1">SUM(INDIRECT(IMPORT_VAR[TABLENAME]&amp;"[@a"&amp;$1:$1-1&amp;"]"),INDIRECT(IMPORT_VAR[TABLENAME]&amp;"[@c"&amp;$1:$1-1&amp;"]"))</f>
        <v>9</v>
      </c>
      <c r="V1208" s="41"/>
      <c r="W1208" s="31"/>
      <c r="X1208" s="54" t="str">
        <f>IF(IMPORT[[#This Row],[b5]]="","",IMPORT[[#This Row],[b5]]-IMPORT[[#This Row],[a5]])</f>
        <v/>
      </c>
      <c r="Y1208" s="50">
        <f ca="1">SUM(INDIRECT(IMPORT_VAR[TABLENAME]&amp;"[@a"&amp;$1:$1-1&amp;"]"),INDIRECT(IMPORT_VAR[TABLENAME]&amp;"[@c"&amp;$1:$1-1&amp;"]"))</f>
        <v>9</v>
      </c>
      <c r="Z1208" s="51" t="s">
        <v>2982</v>
      </c>
      <c r="AA1208" s="52">
        <v>8203</v>
      </c>
      <c r="AB1208" s="51" t="s">
        <v>7325</v>
      </c>
      <c r="AC1208" s="52" t="str">
        <f>CONCATENATE(IMPORT[[#This Row],[1]]," ",IMPORT[[#This Row],[2]],IF(IMPORT[[#This Row],[3]]="","",CONCATENATE(" ",IMPORT[[#This Row],[3]])))</f>
        <v>Magnet 8203 angka</v>
      </c>
      <c r="AD1208" s="52" t="str">
        <f>CONCATENATE("Import ",IMPORT[[#This Row],[Ket]])</f>
        <v>Import D11</v>
      </c>
      <c r="AE1208" s="52">
        <v>288</v>
      </c>
      <c r="AF1208" s="52" t="s">
        <v>5118</v>
      </c>
      <c r="AG1208" s="52" t="s">
        <v>7334</v>
      </c>
      <c r="AH1208" s="52">
        <f ca="1">IMPORT[[#This Row],[C]]</f>
        <v>9</v>
      </c>
      <c r="AI1208" s="126" t="str">
        <f>CONCATENATE(IMPORT[[#This Row],[6]]," ",IMPORT[[#This Row],[7]])</f>
        <v>288 PCS</v>
      </c>
    </row>
    <row r="1209" spans="1:35">
      <c r="A1209" s="102">
        <v>1207</v>
      </c>
      <c r="B1209" s="39">
        <f ca="1">IF(IMPORT[[#This Row],[C]]&lt;1,"",ROW()-2)</f>
        <v>1207</v>
      </c>
      <c r="C1209" s="57" t="s">
        <v>7330</v>
      </c>
      <c r="D1209" s="31" t="s">
        <v>2982</v>
      </c>
      <c r="E1209" s="31">
        <v>800</v>
      </c>
      <c r="F1209" s="39">
        <f ca="1">IMPORT[TT]</f>
        <v>10</v>
      </c>
      <c r="G1209" s="31"/>
      <c r="H1209" s="31" t="s">
        <v>7319</v>
      </c>
      <c r="I1209" s="40">
        <v>10</v>
      </c>
      <c r="J1209" s="31"/>
      <c r="K1209" s="39" t="str">
        <f>IF(IMPORT[[#This Row],[b1]]="","",IMPORT[[#This Row],[b1]]-IMPORT[[#This Row],[a1]])</f>
        <v/>
      </c>
      <c r="L1209" s="40">
        <f ca="1">SUM(INDIRECT(IMPORT_VAR[TABLENAME]&amp;"[@a"&amp;$1:$1-1&amp;"]"),INDIRECT(IMPORT_VAR[TABLENAME]&amp;"[@c"&amp;$1:$1-1&amp;"]"))</f>
        <v>10</v>
      </c>
      <c r="M1209" s="31"/>
      <c r="N1209" s="39" t="str">
        <f>IF(IMPORT[[#This Row],[b2]]="","",IMPORT[[#This Row],[b2]]-IMPORT[[#This Row],[a2]])</f>
        <v/>
      </c>
      <c r="O1209" s="40">
        <f ca="1">SUM(INDIRECT(IMPORT_VAR[TABLENAME]&amp;"[@a"&amp;$1:$1-1&amp;"]"),INDIRECT(IMPORT_VAR[TABLENAME]&amp;"[@c"&amp;$1:$1-1&amp;"]"))</f>
        <v>10</v>
      </c>
      <c r="P1209" s="33"/>
      <c r="Q1209" s="41" t="str">
        <f>IF(IMPORT[[#This Row],[b3]]="","",IMPORT[[#This Row],[b3]]-IMPORT[[#This Row],[a3]])</f>
        <v/>
      </c>
      <c r="R1209" s="40">
        <f ca="1">SUM(INDIRECT(IMPORT_VAR[TABLENAME]&amp;"[@a"&amp;$1:$1-1&amp;"]"),INDIRECT(IMPORT_VAR[TABLENAME]&amp;"[@c"&amp;$1:$1-1&amp;"]"))</f>
        <v>10</v>
      </c>
      <c r="S1209" s="33"/>
      <c r="T1209" s="41" t="str">
        <f>IF(IMPORT[[#This Row],[b4]]="","",IMPORT[[#This Row],[b4]]-IMPORT[[#This Row],[a4]])</f>
        <v/>
      </c>
      <c r="U1209" s="40">
        <f ca="1">SUM(INDIRECT(IMPORT_VAR[TABLENAME]&amp;"[@a"&amp;$1:$1-1&amp;"]"),INDIRECT(IMPORT_VAR[TABLENAME]&amp;"[@c"&amp;$1:$1-1&amp;"]"))</f>
        <v>10</v>
      </c>
      <c r="V1209" s="41"/>
      <c r="W1209" s="31"/>
      <c r="X1209" s="54" t="str">
        <f>IF(IMPORT[[#This Row],[b5]]="","",IMPORT[[#This Row],[b5]]-IMPORT[[#This Row],[a5]])</f>
        <v/>
      </c>
      <c r="Y1209" s="50">
        <f ca="1">SUM(INDIRECT(IMPORT_VAR[TABLENAME]&amp;"[@a"&amp;$1:$1-1&amp;"]"),INDIRECT(IMPORT_VAR[TABLENAME]&amp;"[@c"&amp;$1:$1-1&amp;"]"))</f>
        <v>10</v>
      </c>
      <c r="Z1209" s="51" t="s">
        <v>2982</v>
      </c>
      <c r="AA1209" s="52" t="s">
        <v>7330</v>
      </c>
      <c r="AB1209" s="51"/>
      <c r="AC1209" s="52" t="str">
        <f>CONCATENATE(IMPORT[[#This Row],[1]]," ",IMPORT[[#This Row],[2]],IF(IMPORT[[#This Row],[3]]="","",CONCATENATE(" ",IMPORT[[#This Row],[3]])))</f>
        <v>Magnet 025/ 034</v>
      </c>
      <c r="AD1209" s="52" t="str">
        <f>CONCATENATE("Import ",IMPORT[[#This Row],[Ket]])</f>
        <v>Import D11</v>
      </c>
      <c r="AE1209" s="52">
        <v>800</v>
      </c>
      <c r="AF1209" s="52" t="s">
        <v>5118</v>
      </c>
      <c r="AG1209" s="52" t="s">
        <v>7334</v>
      </c>
      <c r="AH1209" s="52">
        <f ca="1">IMPORT[[#This Row],[C]]</f>
        <v>10</v>
      </c>
      <c r="AI1209" s="126" t="str">
        <f>CONCATENATE(IMPORT[[#This Row],[6]]," ",IMPORT[[#This Row],[7]])</f>
        <v>800 PCS</v>
      </c>
    </row>
    <row r="1210" spans="1:35">
      <c r="A1210" s="102">
        <v>1208</v>
      </c>
      <c r="B1210" s="39">
        <f ca="1">IF(IMPORT[[#This Row],[C]]&lt;1,"",ROW()-2)</f>
        <v>1208</v>
      </c>
      <c r="C1210" s="57" t="s">
        <v>3833</v>
      </c>
      <c r="D1210" s="31" t="s">
        <v>2982</v>
      </c>
      <c r="E1210" s="31">
        <v>240</v>
      </c>
      <c r="F1210" s="39">
        <f ca="1">IMPORT[TT]</f>
        <v>10</v>
      </c>
      <c r="G1210" s="31"/>
      <c r="H1210" s="31" t="s">
        <v>7319</v>
      </c>
      <c r="I1210" s="40">
        <v>10</v>
      </c>
      <c r="J1210" s="31"/>
      <c r="K1210" s="39" t="str">
        <f>IF(IMPORT[[#This Row],[b1]]="","",IMPORT[[#This Row],[b1]]-IMPORT[[#This Row],[a1]])</f>
        <v/>
      </c>
      <c r="L1210" s="40">
        <f ca="1">SUM(INDIRECT(IMPORT_VAR[TABLENAME]&amp;"[@a"&amp;$1:$1-1&amp;"]"),INDIRECT(IMPORT_VAR[TABLENAME]&amp;"[@c"&amp;$1:$1-1&amp;"]"))</f>
        <v>10</v>
      </c>
      <c r="M1210" s="31"/>
      <c r="N1210" s="39" t="str">
        <f>IF(IMPORT[[#This Row],[b2]]="","",IMPORT[[#This Row],[b2]]-IMPORT[[#This Row],[a2]])</f>
        <v/>
      </c>
      <c r="O1210" s="40">
        <f ca="1">SUM(INDIRECT(IMPORT_VAR[TABLENAME]&amp;"[@a"&amp;$1:$1-1&amp;"]"),INDIRECT(IMPORT_VAR[TABLENAME]&amp;"[@c"&amp;$1:$1-1&amp;"]"))</f>
        <v>10</v>
      </c>
      <c r="P1210" s="33"/>
      <c r="Q1210" s="41" t="str">
        <f>IF(IMPORT[[#This Row],[b3]]="","",IMPORT[[#This Row],[b3]]-IMPORT[[#This Row],[a3]])</f>
        <v/>
      </c>
      <c r="R1210" s="40">
        <f ca="1">SUM(INDIRECT(IMPORT_VAR[TABLENAME]&amp;"[@a"&amp;$1:$1-1&amp;"]"),INDIRECT(IMPORT_VAR[TABLENAME]&amp;"[@c"&amp;$1:$1-1&amp;"]"))</f>
        <v>10</v>
      </c>
      <c r="S1210" s="33"/>
      <c r="T1210" s="41" t="str">
        <f>IF(IMPORT[[#This Row],[b4]]="","",IMPORT[[#This Row],[b4]]-IMPORT[[#This Row],[a4]])</f>
        <v/>
      </c>
      <c r="U1210" s="40">
        <f ca="1">SUM(INDIRECT(IMPORT_VAR[TABLENAME]&amp;"[@a"&amp;$1:$1-1&amp;"]"),INDIRECT(IMPORT_VAR[TABLENAME]&amp;"[@c"&amp;$1:$1-1&amp;"]"))</f>
        <v>10</v>
      </c>
      <c r="V1210" s="41"/>
      <c r="W1210" s="31"/>
      <c r="X1210" s="54" t="str">
        <f>IF(IMPORT[[#This Row],[b5]]="","",IMPORT[[#This Row],[b5]]-IMPORT[[#This Row],[a5]])</f>
        <v/>
      </c>
      <c r="Y1210" s="50">
        <f ca="1">SUM(INDIRECT(IMPORT_VAR[TABLENAME]&amp;"[@a"&amp;$1:$1-1&amp;"]"),INDIRECT(IMPORT_VAR[TABLENAME]&amp;"[@c"&amp;$1:$1-1&amp;"]"))</f>
        <v>10</v>
      </c>
      <c r="Z1210" s="51" t="s">
        <v>2982</v>
      </c>
      <c r="AA1210" s="52" t="s">
        <v>3833</v>
      </c>
      <c r="AB1210" s="51"/>
      <c r="AC1210" s="52" t="str">
        <f>CONCATENATE(IMPORT[[#This Row],[1]]," ",IMPORT[[#This Row],[2]],IF(IMPORT[[#This Row],[3]]="","",CONCATENATE(" ",IMPORT[[#This Row],[3]])))</f>
        <v>Magnet 005</v>
      </c>
      <c r="AD1210" s="52" t="str">
        <f>CONCATENATE("Import ",IMPORT[[#This Row],[Ket]])</f>
        <v>Import D11</v>
      </c>
      <c r="AE1210" s="52">
        <v>240</v>
      </c>
      <c r="AF1210" s="52" t="s">
        <v>5118</v>
      </c>
      <c r="AG1210" s="52" t="s">
        <v>7334</v>
      </c>
      <c r="AH1210" s="52">
        <f ca="1">IMPORT[[#This Row],[C]]</f>
        <v>10</v>
      </c>
      <c r="AI1210" s="126" t="str">
        <f>CONCATENATE(IMPORT[[#This Row],[6]]," ",IMPORT[[#This Row],[7]])</f>
        <v>240 PCS</v>
      </c>
    </row>
    <row r="1211" spans="1:35">
      <c r="A1211" s="102">
        <v>1209</v>
      </c>
      <c r="B1211" s="39">
        <f ca="1">IF(IMPORT[[#This Row],[C]]&lt;1,"",ROW()-2)</f>
        <v>1209</v>
      </c>
      <c r="C1211" s="57">
        <v>8100</v>
      </c>
      <c r="D1211" s="31" t="s">
        <v>2982</v>
      </c>
      <c r="E1211" s="31">
        <v>120</v>
      </c>
      <c r="F1211" s="39">
        <f ca="1">IMPORT[TT]</f>
        <v>2</v>
      </c>
      <c r="G1211" s="31"/>
      <c r="H1211" s="31" t="s">
        <v>7319</v>
      </c>
      <c r="I1211" s="40">
        <v>5</v>
      </c>
      <c r="J1211" s="31">
        <v>2</v>
      </c>
      <c r="K1211" s="39">
        <f>IF(IMPORT[[#This Row],[b1]]="","",IMPORT[[#This Row],[b1]]-IMPORT[[#This Row],[a1]])</f>
        <v>-3</v>
      </c>
      <c r="L1211" s="40">
        <f ca="1">SUM(INDIRECT(IMPORT_VAR[TABLENAME]&amp;"[@a"&amp;$1:$1-1&amp;"]"),INDIRECT(IMPORT_VAR[TABLENAME]&amp;"[@c"&amp;$1:$1-1&amp;"]"))</f>
        <v>2</v>
      </c>
      <c r="M1211" s="31"/>
      <c r="N1211" s="39" t="str">
        <f>IF(IMPORT[[#This Row],[b2]]="","",IMPORT[[#This Row],[b2]]-IMPORT[[#This Row],[a2]])</f>
        <v/>
      </c>
      <c r="O1211" s="40">
        <f ca="1">SUM(INDIRECT(IMPORT_VAR[TABLENAME]&amp;"[@a"&amp;$1:$1-1&amp;"]"),INDIRECT(IMPORT_VAR[TABLENAME]&amp;"[@c"&amp;$1:$1-1&amp;"]"))</f>
        <v>2</v>
      </c>
      <c r="P1211" s="33"/>
      <c r="Q1211" s="41" t="str">
        <f>IF(IMPORT[[#This Row],[b3]]="","",IMPORT[[#This Row],[b3]]-IMPORT[[#This Row],[a3]])</f>
        <v/>
      </c>
      <c r="R1211" s="40">
        <f ca="1">SUM(INDIRECT(IMPORT_VAR[TABLENAME]&amp;"[@a"&amp;$1:$1-1&amp;"]"),INDIRECT(IMPORT_VAR[TABLENAME]&amp;"[@c"&amp;$1:$1-1&amp;"]"))</f>
        <v>2</v>
      </c>
      <c r="S1211" s="33"/>
      <c r="T1211" s="41" t="str">
        <f>IF(IMPORT[[#This Row],[b4]]="","",IMPORT[[#This Row],[b4]]-IMPORT[[#This Row],[a4]])</f>
        <v/>
      </c>
      <c r="U1211" s="40">
        <f ca="1">SUM(INDIRECT(IMPORT_VAR[TABLENAME]&amp;"[@a"&amp;$1:$1-1&amp;"]"),INDIRECT(IMPORT_VAR[TABLENAME]&amp;"[@c"&amp;$1:$1-1&amp;"]"))</f>
        <v>2</v>
      </c>
      <c r="V1211" s="41"/>
      <c r="W1211" s="31"/>
      <c r="X1211" s="54" t="str">
        <f>IF(IMPORT[[#This Row],[b5]]="","",IMPORT[[#This Row],[b5]]-IMPORT[[#This Row],[a5]])</f>
        <v/>
      </c>
      <c r="Y1211" s="50">
        <f ca="1">SUM(INDIRECT(IMPORT_VAR[TABLENAME]&amp;"[@a"&amp;$1:$1-1&amp;"]"),INDIRECT(IMPORT_VAR[TABLENAME]&amp;"[@c"&amp;$1:$1-1&amp;"]"))</f>
        <v>2</v>
      </c>
      <c r="Z1211" s="51" t="s">
        <v>2982</v>
      </c>
      <c r="AA1211" s="52">
        <v>8100</v>
      </c>
      <c r="AB1211" s="51"/>
      <c r="AC1211" s="52" t="str">
        <f>CONCATENATE(IMPORT[[#This Row],[1]]," ",IMPORT[[#This Row],[2]],IF(IMPORT[[#This Row],[3]]="","",CONCATENATE(" ",IMPORT[[#This Row],[3]])))</f>
        <v>Magnet 8100</v>
      </c>
      <c r="AD1211" s="52" t="str">
        <f>CONCATENATE("Import ",IMPORT[[#This Row],[Ket]])</f>
        <v>Import D11</v>
      </c>
      <c r="AE1211" s="52">
        <v>120</v>
      </c>
      <c r="AF1211" s="52" t="s">
        <v>5118</v>
      </c>
      <c r="AG1211" s="52" t="s">
        <v>7334</v>
      </c>
      <c r="AH1211" s="52">
        <f ca="1">IMPORT[[#This Row],[C]]</f>
        <v>2</v>
      </c>
      <c r="AI1211" s="126" t="str">
        <f>CONCATENATE(IMPORT[[#This Row],[6]]," ",IMPORT[[#This Row],[7]])</f>
        <v>120 PCS</v>
      </c>
    </row>
    <row r="1212" spans="1:35">
      <c r="A1212" s="102">
        <v>1210</v>
      </c>
      <c r="B1212" s="39">
        <f ca="1">IF(IMPORT[[#This Row],[C]]&lt;1,"",ROW()-2)</f>
        <v>1210</v>
      </c>
      <c r="C1212" s="57" t="s">
        <v>2988</v>
      </c>
      <c r="D1212" s="31" t="s">
        <v>2982</v>
      </c>
      <c r="E1212" s="31">
        <v>400</v>
      </c>
      <c r="F1212" s="39">
        <f ca="1">IMPORT[TT]</f>
        <v>10</v>
      </c>
      <c r="G1212" s="31"/>
      <c r="H1212" s="31" t="s">
        <v>7319</v>
      </c>
      <c r="I1212" s="40">
        <v>10</v>
      </c>
      <c r="J1212" s="31"/>
      <c r="K1212" s="39" t="str">
        <f>IF(IMPORT[[#This Row],[b1]]="","",IMPORT[[#This Row],[b1]]-IMPORT[[#This Row],[a1]])</f>
        <v/>
      </c>
      <c r="L1212" s="40">
        <f ca="1">SUM(INDIRECT(IMPORT_VAR[TABLENAME]&amp;"[@a"&amp;$1:$1-1&amp;"]"),INDIRECT(IMPORT_VAR[TABLENAME]&amp;"[@c"&amp;$1:$1-1&amp;"]"))</f>
        <v>10</v>
      </c>
      <c r="M1212" s="31"/>
      <c r="N1212" s="39" t="str">
        <f>IF(IMPORT[[#This Row],[b2]]="","",IMPORT[[#This Row],[b2]]-IMPORT[[#This Row],[a2]])</f>
        <v/>
      </c>
      <c r="O1212" s="40">
        <f ca="1">SUM(INDIRECT(IMPORT_VAR[TABLENAME]&amp;"[@a"&amp;$1:$1-1&amp;"]"),INDIRECT(IMPORT_VAR[TABLENAME]&amp;"[@c"&amp;$1:$1-1&amp;"]"))</f>
        <v>10</v>
      </c>
      <c r="P1212" s="33"/>
      <c r="Q1212" s="41" t="str">
        <f>IF(IMPORT[[#This Row],[b3]]="","",IMPORT[[#This Row],[b3]]-IMPORT[[#This Row],[a3]])</f>
        <v/>
      </c>
      <c r="R1212" s="40">
        <f ca="1">SUM(INDIRECT(IMPORT_VAR[TABLENAME]&amp;"[@a"&amp;$1:$1-1&amp;"]"),INDIRECT(IMPORT_VAR[TABLENAME]&amp;"[@c"&amp;$1:$1-1&amp;"]"))</f>
        <v>10</v>
      </c>
      <c r="S1212" s="33"/>
      <c r="T1212" s="41" t="str">
        <f>IF(IMPORT[[#This Row],[b4]]="","",IMPORT[[#This Row],[b4]]-IMPORT[[#This Row],[a4]])</f>
        <v/>
      </c>
      <c r="U1212" s="40">
        <f ca="1">SUM(INDIRECT(IMPORT_VAR[TABLENAME]&amp;"[@a"&amp;$1:$1-1&amp;"]"),INDIRECT(IMPORT_VAR[TABLENAME]&amp;"[@c"&amp;$1:$1-1&amp;"]"))</f>
        <v>10</v>
      </c>
      <c r="V1212" s="41"/>
      <c r="W1212" s="31"/>
      <c r="X1212" s="54" t="str">
        <f>IF(IMPORT[[#This Row],[b5]]="","",IMPORT[[#This Row],[b5]]-IMPORT[[#This Row],[a5]])</f>
        <v/>
      </c>
      <c r="Y1212" s="50">
        <f ca="1">SUM(INDIRECT(IMPORT_VAR[TABLENAME]&amp;"[@a"&amp;$1:$1-1&amp;"]"),INDIRECT(IMPORT_VAR[TABLENAME]&amp;"[@c"&amp;$1:$1-1&amp;"]"))</f>
        <v>10</v>
      </c>
      <c r="Z1212" s="51" t="s">
        <v>2982</v>
      </c>
      <c r="AA1212" s="52" t="s">
        <v>2988</v>
      </c>
      <c r="AB1212" s="51"/>
      <c r="AC1212" s="52" t="str">
        <f>CONCATENATE(IMPORT[[#This Row],[1]]," ",IMPORT[[#This Row],[2]],IF(IMPORT[[#This Row],[3]]="","",CONCATENATE(" ",IMPORT[[#This Row],[3]])))</f>
        <v>Magnet X3510</v>
      </c>
      <c r="AD1212" s="52" t="str">
        <f>CONCATENATE("Import ",IMPORT[[#This Row],[Ket]])</f>
        <v>Import D11</v>
      </c>
      <c r="AE1212" s="52">
        <v>400</v>
      </c>
      <c r="AF1212" s="52" t="s">
        <v>5118</v>
      </c>
      <c r="AG1212" s="52" t="s">
        <v>7334</v>
      </c>
      <c r="AH1212" s="52">
        <f ca="1">IMPORT[[#This Row],[C]]</f>
        <v>10</v>
      </c>
      <c r="AI1212" s="126" t="str">
        <f>CONCATENATE(IMPORT[[#This Row],[6]]," ",IMPORT[[#This Row],[7]])</f>
        <v>400 PCS</v>
      </c>
    </row>
    <row r="1213" spans="1:35">
      <c r="A1213" s="102">
        <v>1211</v>
      </c>
      <c r="B1213" s="39">
        <f ca="1">IF(IMPORT[[#This Row],[C]]&lt;1,"",ROW()-2)</f>
        <v>1211</v>
      </c>
      <c r="C1213" s="57" t="s">
        <v>2985</v>
      </c>
      <c r="D1213" s="31" t="s">
        <v>2982</v>
      </c>
      <c r="E1213" s="31">
        <v>240</v>
      </c>
      <c r="F1213" s="39">
        <f ca="1">IMPORT[TT]</f>
        <v>10</v>
      </c>
      <c r="G1213" s="31"/>
      <c r="H1213" s="31" t="s">
        <v>7319</v>
      </c>
      <c r="I1213" s="40">
        <v>10</v>
      </c>
      <c r="J1213" s="31"/>
      <c r="K1213" s="39" t="str">
        <f>IF(IMPORT[[#This Row],[b1]]="","",IMPORT[[#This Row],[b1]]-IMPORT[[#This Row],[a1]])</f>
        <v/>
      </c>
      <c r="L1213" s="40">
        <f ca="1">SUM(INDIRECT(IMPORT_VAR[TABLENAME]&amp;"[@a"&amp;$1:$1-1&amp;"]"),INDIRECT(IMPORT_VAR[TABLENAME]&amp;"[@c"&amp;$1:$1-1&amp;"]"))</f>
        <v>10</v>
      </c>
      <c r="M1213" s="31"/>
      <c r="N1213" s="39" t="str">
        <f>IF(IMPORT[[#This Row],[b2]]="","",IMPORT[[#This Row],[b2]]-IMPORT[[#This Row],[a2]])</f>
        <v/>
      </c>
      <c r="O1213" s="40">
        <f ca="1">SUM(INDIRECT(IMPORT_VAR[TABLENAME]&amp;"[@a"&amp;$1:$1-1&amp;"]"),INDIRECT(IMPORT_VAR[TABLENAME]&amp;"[@c"&amp;$1:$1-1&amp;"]"))</f>
        <v>10</v>
      </c>
      <c r="P1213" s="33"/>
      <c r="Q1213" s="41" t="str">
        <f>IF(IMPORT[[#This Row],[b3]]="","",IMPORT[[#This Row],[b3]]-IMPORT[[#This Row],[a3]])</f>
        <v/>
      </c>
      <c r="R1213" s="40">
        <f ca="1">SUM(INDIRECT(IMPORT_VAR[TABLENAME]&amp;"[@a"&amp;$1:$1-1&amp;"]"),INDIRECT(IMPORT_VAR[TABLENAME]&amp;"[@c"&amp;$1:$1-1&amp;"]"))</f>
        <v>10</v>
      </c>
      <c r="S1213" s="33"/>
      <c r="T1213" s="41" t="str">
        <f>IF(IMPORT[[#This Row],[b4]]="","",IMPORT[[#This Row],[b4]]-IMPORT[[#This Row],[a4]])</f>
        <v/>
      </c>
      <c r="U1213" s="40">
        <f ca="1">SUM(INDIRECT(IMPORT_VAR[TABLENAME]&amp;"[@a"&amp;$1:$1-1&amp;"]"),INDIRECT(IMPORT_VAR[TABLENAME]&amp;"[@c"&amp;$1:$1-1&amp;"]"))</f>
        <v>10</v>
      </c>
      <c r="V1213" s="41"/>
      <c r="W1213" s="31"/>
      <c r="X1213" s="54" t="str">
        <f>IF(IMPORT[[#This Row],[b5]]="","",IMPORT[[#This Row],[b5]]-IMPORT[[#This Row],[a5]])</f>
        <v/>
      </c>
      <c r="Y1213" s="50">
        <f ca="1">SUM(INDIRECT(IMPORT_VAR[TABLENAME]&amp;"[@a"&amp;$1:$1-1&amp;"]"),INDIRECT(IMPORT_VAR[TABLENAME]&amp;"[@c"&amp;$1:$1-1&amp;"]"))</f>
        <v>10</v>
      </c>
      <c r="Z1213" s="51" t="s">
        <v>2982</v>
      </c>
      <c r="AA1213" s="52" t="s">
        <v>2985</v>
      </c>
      <c r="AB1213" s="51"/>
      <c r="AC1213" s="52" t="str">
        <f>CONCATENATE(IMPORT[[#This Row],[1]]," ",IMPORT[[#This Row],[2]],IF(IMPORT[[#This Row],[3]]="","",CONCATENATE(" ",IMPORT[[#This Row],[3]])))</f>
        <v>Magnet 8011-6</v>
      </c>
      <c r="AD1213" s="52" t="str">
        <f>CONCATENATE("Import ",IMPORT[[#This Row],[Ket]])</f>
        <v>Import D11</v>
      </c>
      <c r="AE1213" s="52">
        <v>240</v>
      </c>
      <c r="AF1213" s="52" t="s">
        <v>5118</v>
      </c>
      <c r="AG1213" s="52" t="s">
        <v>7334</v>
      </c>
      <c r="AH1213" s="52">
        <f ca="1">IMPORT[[#This Row],[C]]</f>
        <v>10</v>
      </c>
      <c r="AI1213" s="126" t="str">
        <f>CONCATENATE(IMPORT[[#This Row],[6]]," ",IMPORT[[#This Row],[7]])</f>
        <v>240 PCS</v>
      </c>
    </row>
    <row r="1214" spans="1:35">
      <c r="A1214" s="102">
        <v>1212</v>
      </c>
      <c r="B1214" s="39">
        <f ca="1">IF(IMPORT[[#This Row],[C]]&lt;1,"",ROW()-2)</f>
        <v>1212</v>
      </c>
      <c r="C1214" s="57" t="s">
        <v>3979</v>
      </c>
      <c r="D1214" s="31" t="s">
        <v>2953</v>
      </c>
      <c r="E1214" s="31">
        <v>5000</v>
      </c>
      <c r="F1214" s="39">
        <f ca="1">IMPORT[TT]</f>
        <v>109</v>
      </c>
      <c r="G1214" s="31"/>
      <c r="H1214" s="31" t="s">
        <v>7319</v>
      </c>
      <c r="I1214" s="40">
        <v>109</v>
      </c>
      <c r="J1214" s="31"/>
      <c r="K1214" s="39" t="str">
        <f>IF(IMPORT[[#This Row],[b1]]="","",IMPORT[[#This Row],[b1]]-IMPORT[[#This Row],[a1]])</f>
        <v/>
      </c>
      <c r="L1214" s="40">
        <f ca="1">SUM(INDIRECT(IMPORT_VAR[TABLENAME]&amp;"[@a"&amp;$1:$1-1&amp;"]"),INDIRECT(IMPORT_VAR[TABLENAME]&amp;"[@c"&amp;$1:$1-1&amp;"]"))</f>
        <v>109</v>
      </c>
      <c r="M1214" s="31"/>
      <c r="N1214" s="39" t="str">
        <f>IF(IMPORT[[#This Row],[b2]]="","",IMPORT[[#This Row],[b2]]-IMPORT[[#This Row],[a2]])</f>
        <v/>
      </c>
      <c r="O1214" s="40">
        <f ca="1">SUM(INDIRECT(IMPORT_VAR[TABLENAME]&amp;"[@a"&amp;$1:$1-1&amp;"]"),INDIRECT(IMPORT_VAR[TABLENAME]&amp;"[@c"&amp;$1:$1-1&amp;"]"))</f>
        <v>109</v>
      </c>
      <c r="P1214" s="33"/>
      <c r="Q1214" s="41" t="str">
        <f>IF(IMPORT[[#This Row],[b3]]="","",IMPORT[[#This Row],[b3]]-IMPORT[[#This Row],[a3]])</f>
        <v/>
      </c>
      <c r="R1214" s="40">
        <f ca="1">SUM(INDIRECT(IMPORT_VAR[TABLENAME]&amp;"[@a"&amp;$1:$1-1&amp;"]"),INDIRECT(IMPORT_VAR[TABLENAME]&amp;"[@c"&amp;$1:$1-1&amp;"]"))</f>
        <v>109</v>
      </c>
      <c r="S1214" s="33"/>
      <c r="T1214" s="41" t="str">
        <f>IF(IMPORT[[#This Row],[b4]]="","",IMPORT[[#This Row],[b4]]-IMPORT[[#This Row],[a4]])</f>
        <v/>
      </c>
      <c r="U1214" s="40">
        <f ca="1">SUM(INDIRECT(IMPORT_VAR[TABLENAME]&amp;"[@a"&amp;$1:$1-1&amp;"]"),INDIRECT(IMPORT_VAR[TABLENAME]&amp;"[@c"&amp;$1:$1-1&amp;"]"))</f>
        <v>109</v>
      </c>
      <c r="V1214" s="41"/>
      <c r="W1214" s="31"/>
      <c r="X1214" s="54" t="str">
        <f>IF(IMPORT[[#This Row],[b5]]="","",IMPORT[[#This Row],[b5]]-IMPORT[[#This Row],[a5]])</f>
        <v/>
      </c>
      <c r="Y1214" s="50">
        <f ca="1">SUM(INDIRECT(IMPORT_VAR[TABLENAME]&amp;"[@a"&amp;$1:$1-1&amp;"]"),INDIRECT(IMPORT_VAR[TABLENAME]&amp;"[@c"&amp;$1:$1-1&amp;"]"))</f>
        <v>109</v>
      </c>
      <c r="Z1214" s="51" t="s">
        <v>2953</v>
      </c>
      <c r="AA1214" s="52" t="s">
        <v>3979</v>
      </c>
      <c r="AB1214" s="51" t="s">
        <v>7326</v>
      </c>
      <c r="AC1214" s="52" t="str">
        <f>CONCATENATE(IMPORT[[#This Row],[1]]," ",IMPORT[[#This Row],[2]],IF(IMPORT[[#This Row],[3]]="","",CONCATENATE(" ",IMPORT[[#This Row],[3]])))</f>
        <v>Clips 1.0SLG Mr/ br/ hj/ kn/ or/ pt/ ht</v>
      </c>
      <c r="AD1214" s="52" t="str">
        <f>CONCATENATE("Import ",IMPORT[[#This Row],[Ket]])</f>
        <v>Import D11</v>
      </c>
      <c r="AE1214" s="52">
        <v>5000</v>
      </c>
      <c r="AF1214" s="52" t="s">
        <v>5118</v>
      </c>
      <c r="AG1214" s="52" t="s">
        <v>7334</v>
      </c>
      <c r="AH1214" s="52">
        <f ca="1">IMPORT[[#This Row],[C]]</f>
        <v>109</v>
      </c>
      <c r="AI1214" s="126" t="str">
        <f>CONCATENATE(IMPORT[[#This Row],[6]]," ",IMPORT[[#This Row],[7]])</f>
        <v>5000 PCS</v>
      </c>
    </row>
    <row r="1215" spans="1:35">
      <c r="A1215" s="102">
        <v>1213</v>
      </c>
      <c r="B1215" s="39">
        <f ca="1">IF(IMPORT[[#This Row],[C]]&lt;1,"",ROW()-2)</f>
        <v>1213</v>
      </c>
      <c r="C1215" s="57">
        <v>501</v>
      </c>
      <c r="D1215" s="31" t="s">
        <v>3367</v>
      </c>
      <c r="E1215" s="31">
        <v>2000</v>
      </c>
      <c r="F1215" s="39">
        <f ca="1">IMPORT[TT]</f>
        <v>73</v>
      </c>
      <c r="G1215" s="31"/>
      <c r="H1215" s="31" t="s">
        <v>7319</v>
      </c>
      <c r="I1215" s="40">
        <v>75</v>
      </c>
      <c r="J1215" s="31">
        <v>73</v>
      </c>
      <c r="K1215" s="39">
        <f>IF(IMPORT[[#This Row],[b1]]="","",IMPORT[[#This Row],[b1]]-IMPORT[[#This Row],[a1]])</f>
        <v>-2</v>
      </c>
      <c r="L1215" s="40">
        <f ca="1">SUM(INDIRECT(IMPORT_VAR[TABLENAME]&amp;"[@a"&amp;$1:$1-1&amp;"]"),INDIRECT(IMPORT_VAR[TABLENAME]&amp;"[@c"&amp;$1:$1-1&amp;"]"))</f>
        <v>73</v>
      </c>
      <c r="M1215" s="31"/>
      <c r="N1215" s="39" t="str">
        <f>IF(IMPORT[[#This Row],[b2]]="","",IMPORT[[#This Row],[b2]]-IMPORT[[#This Row],[a2]])</f>
        <v/>
      </c>
      <c r="O1215" s="40">
        <f ca="1">SUM(INDIRECT(IMPORT_VAR[TABLENAME]&amp;"[@a"&amp;$1:$1-1&amp;"]"),INDIRECT(IMPORT_VAR[TABLENAME]&amp;"[@c"&amp;$1:$1-1&amp;"]"))</f>
        <v>73</v>
      </c>
      <c r="P1215" s="33"/>
      <c r="Q1215" s="41" t="str">
        <f>IF(IMPORT[[#This Row],[b3]]="","",IMPORT[[#This Row],[b3]]-IMPORT[[#This Row],[a3]])</f>
        <v/>
      </c>
      <c r="R1215" s="40">
        <f ca="1">SUM(INDIRECT(IMPORT_VAR[TABLENAME]&amp;"[@a"&amp;$1:$1-1&amp;"]"),INDIRECT(IMPORT_VAR[TABLENAME]&amp;"[@c"&amp;$1:$1-1&amp;"]"))</f>
        <v>73</v>
      </c>
      <c r="S1215" s="33"/>
      <c r="T1215" s="41" t="str">
        <f>IF(IMPORT[[#This Row],[b4]]="","",IMPORT[[#This Row],[b4]]-IMPORT[[#This Row],[a4]])</f>
        <v/>
      </c>
      <c r="U1215" s="40">
        <f ca="1">SUM(INDIRECT(IMPORT_VAR[TABLENAME]&amp;"[@a"&amp;$1:$1-1&amp;"]"),INDIRECT(IMPORT_VAR[TABLENAME]&amp;"[@c"&amp;$1:$1-1&amp;"]"))</f>
        <v>73</v>
      </c>
      <c r="V1215" s="41"/>
      <c r="W1215" s="31"/>
      <c r="X1215" s="54" t="str">
        <f>IF(IMPORT[[#This Row],[b5]]="","",IMPORT[[#This Row],[b5]]-IMPORT[[#This Row],[a5]])</f>
        <v/>
      </c>
      <c r="Y1215" s="50">
        <f ca="1">SUM(INDIRECT(IMPORT_VAR[TABLENAME]&amp;"[@a"&amp;$1:$1-1&amp;"]"),INDIRECT(IMPORT_VAR[TABLENAME]&amp;"[@c"&amp;$1:$1-1&amp;"]"))</f>
        <v>73</v>
      </c>
      <c r="Z1215" s="51" t="s">
        <v>3367</v>
      </c>
      <c r="AA1215" s="52">
        <v>501</v>
      </c>
      <c r="AB1215" s="51" t="s">
        <v>7327</v>
      </c>
      <c r="AC1215" s="52" t="str">
        <f>CONCATENATE(IMPORT[[#This Row],[1]]," ",IMPORT[[#This Row],[2]],IF(IMPORT[[#This Row],[3]]="","",CONCATENATE(" ",IMPORT[[#This Row],[3]])))</f>
        <v>ID Card 501 tebal brning pt/ pink/ br</v>
      </c>
      <c r="AD1215" s="52" t="str">
        <f>CONCATENATE("Import ",IMPORT[[#This Row],[Ket]])</f>
        <v>Import D11</v>
      </c>
      <c r="AE1215" s="52">
        <v>2000</v>
      </c>
      <c r="AF1215" s="52" t="s">
        <v>5118</v>
      </c>
      <c r="AG1215" s="52" t="s">
        <v>7334</v>
      </c>
      <c r="AH1215" s="52">
        <f ca="1">IMPORT[[#This Row],[C]]</f>
        <v>73</v>
      </c>
      <c r="AI1215" s="126" t="str">
        <f>CONCATENATE(IMPORT[[#This Row],[6]]," ",IMPORT[[#This Row],[7]])</f>
        <v>2000 PCS</v>
      </c>
    </row>
    <row r="1216" spans="1:35">
      <c r="A1216" s="102">
        <v>1214</v>
      </c>
      <c r="B1216" s="39">
        <f ca="1">IF(IMPORT[[#This Row],[C]]&lt;1,"",ROW()-2)</f>
        <v>1214</v>
      </c>
      <c r="C1216" s="57" t="s">
        <v>7308</v>
      </c>
      <c r="D1216" s="31" t="s">
        <v>3367</v>
      </c>
      <c r="E1216" s="31">
        <v>6000</v>
      </c>
      <c r="F1216" s="39">
        <f ca="1">IMPORT[TT]</f>
        <v>5</v>
      </c>
      <c r="G1216" s="31"/>
      <c r="H1216" s="31" t="s">
        <v>7319</v>
      </c>
      <c r="I1216" s="40">
        <v>5</v>
      </c>
      <c r="J1216" s="31"/>
      <c r="K1216" s="39" t="str">
        <f>IF(IMPORT[[#This Row],[b1]]="","",IMPORT[[#This Row],[b1]]-IMPORT[[#This Row],[a1]])</f>
        <v/>
      </c>
      <c r="L1216" s="40">
        <f ca="1">SUM(INDIRECT(IMPORT_VAR[TABLENAME]&amp;"[@a"&amp;$1:$1-1&amp;"]"),INDIRECT(IMPORT_VAR[TABLENAME]&amp;"[@c"&amp;$1:$1-1&amp;"]"))</f>
        <v>5</v>
      </c>
      <c r="M1216" s="31"/>
      <c r="N1216" s="39" t="str">
        <f>IF(IMPORT[[#This Row],[b2]]="","",IMPORT[[#This Row],[b2]]-IMPORT[[#This Row],[a2]])</f>
        <v/>
      </c>
      <c r="O1216" s="40">
        <f ca="1">SUM(INDIRECT(IMPORT_VAR[TABLENAME]&amp;"[@a"&amp;$1:$1-1&amp;"]"),INDIRECT(IMPORT_VAR[TABLENAME]&amp;"[@c"&amp;$1:$1-1&amp;"]"))</f>
        <v>5</v>
      </c>
      <c r="P1216" s="33"/>
      <c r="Q1216" s="41" t="str">
        <f>IF(IMPORT[[#This Row],[b3]]="","",IMPORT[[#This Row],[b3]]-IMPORT[[#This Row],[a3]])</f>
        <v/>
      </c>
      <c r="R1216" s="40">
        <f ca="1">SUM(INDIRECT(IMPORT_VAR[TABLENAME]&amp;"[@a"&amp;$1:$1-1&amp;"]"),INDIRECT(IMPORT_VAR[TABLENAME]&amp;"[@c"&amp;$1:$1-1&amp;"]"))</f>
        <v>5</v>
      </c>
      <c r="S1216" s="33"/>
      <c r="T1216" s="41" t="str">
        <f>IF(IMPORT[[#This Row],[b4]]="","",IMPORT[[#This Row],[b4]]-IMPORT[[#This Row],[a4]])</f>
        <v/>
      </c>
      <c r="U1216" s="40">
        <f ca="1">SUM(INDIRECT(IMPORT_VAR[TABLENAME]&amp;"[@a"&amp;$1:$1-1&amp;"]"),INDIRECT(IMPORT_VAR[TABLENAME]&amp;"[@c"&amp;$1:$1-1&amp;"]"))</f>
        <v>5</v>
      </c>
      <c r="V1216" s="41"/>
      <c r="W1216" s="31"/>
      <c r="X1216" s="54" t="str">
        <f>IF(IMPORT[[#This Row],[b5]]="","",IMPORT[[#This Row],[b5]]-IMPORT[[#This Row],[a5]])</f>
        <v/>
      </c>
      <c r="Y1216" s="50">
        <f ca="1">SUM(INDIRECT(IMPORT_VAR[TABLENAME]&amp;"[@a"&amp;$1:$1-1&amp;"]"),INDIRECT(IMPORT_VAR[TABLENAME]&amp;"[@c"&amp;$1:$1-1&amp;"]"))</f>
        <v>5</v>
      </c>
      <c r="Z1216" s="51" t="s">
        <v>3367</v>
      </c>
      <c r="AA1216" s="52" t="s">
        <v>7308</v>
      </c>
      <c r="AB1216" s="51"/>
      <c r="AC1216" s="52" t="str">
        <f>CONCATENATE(IMPORT[[#This Row],[1]]," ",IMPORT[[#This Row],[2]],IF(IMPORT[[#This Row],[3]]="","",CONCATENATE(" ",IMPORT[[#This Row],[3]])))</f>
        <v>ID Card A1</v>
      </c>
      <c r="AD1216" s="52" t="str">
        <f>CONCATENATE("Import ",IMPORT[[#This Row],[Ket]])</f>
        <v>Import D11</v>
      </c>
      <c r="AE1216" s="52">
        <v>6000</v>
      </c>
      <c r="AF1216" s="52" t="s">
        <v>5118</v>
      </c>
      <c r="AG1216" s="52" t="s">
        <v>7334</v>
      </c>
      <c r="AH1216" s="52">
        <f ca="1">IMPORT[[#This Row],[C]]</f>
        <v>5</v>
      </c>
      <c r="AI1216" s="126" t="str">
        <f>CONCATENATE(IMPORT[[#This Row],[6]]," ",IMPORT[[#This Row],[7]])</f>
        <v>6000 PCS</v>
      </c>
    </row>
    <row r="1217" spans="1:35">
      <c r="A1217" s="102">
        <v>1215</v>
      </c>
      <c r="B1217" s="39">
        <f ca="1">IF(IMPORT[[#This Row],[C]]&lt;1,"",ROW()-2)</f>
        <v>1215</v>
      </c>
      <c r="C1217" s="57" t="s">
        <v>7309</v>
      </c>
      <c r="D1217" s="31" t="s">
        <v>3367</v>
      </c>
      <c r="E1217" s="31">
        <v>4000</v>
      </c>
      <c r="F1217" s="39">
        <f ca="1">IMPORT[TT]</f>
        <v>10</v>
      </c>
      <c r="G1217" s="31"/>
      <c r="H1217" s="31" t="s">
        <v>7319</v>
      </c>
      <c r="I1217" s="40">
        <v>10</v>
      </c>
      <c r="J1217" s="31"/>
      <c r="K1217" s="39" t="str">
        <f>IF(IMPORT[[#This Row],[b1]]="","",IMPORT[[#This Row],[b1]]-IMPORT[[#This Row],[a1]])</f>
        <v/>
      </c>
      <c r="L1217" s="40">
        <f ca="1">SUM(INDIRECT(IMPORT_VAR[TABLENAME]&amp;"[@a"&amp;$1:$1-1&amp;"]"),INDIRECT(IMPORT_VAR[TABLENAME]&amp;"[@c"&amp;$1:$1-1&amp;"]"))</f>
        <v>10</v>
      </c>
      <c r="M1217" s="31"/>
      <c r="N1217" s="39" t="str">
        <f>IF(IMPORT[[#This Row],[b2]]="","",IMPORT[[#This Row],[b2]]-IMPORT[[#This Row],[a2]])</f>
        <v/>
      </c>
      <c r="O1217" s="40">
        <f ca="1">SUM(INDIRECT(IMPORT_VAR[TABLENAME]&amp;"[@a"&amp;$1:$1-1&amp;"]"),INDIRECT(IMPORT_VAR[TABLENAME]&amp;"[@c"&amp;$1:$1-1&amp;"]"))</f>
        <v>10</v>
      </c>
      <c r="P1217" s="33"/>
      <c r="Q1217" s="41" t="str">
        <f>IF(IMPORT[[#This Row],[b3]]="","",IMPORT[[#This Row],[b3]]-IMPORT[[#This Row],[a3]])</f>
        <v/>
      </c>
      <c r="R1217" s="40">
        <f ca="1">SUM(INDIRECT(IMPORT_VAR[TABLENAME]&amp;"[@a"&amp;$1:$1-1&amp;"]"),INDIRECT(IMPORT_VAR[TABLENAME]&amp;"[@c"&amp;$1:$1-1&amp;"]"))</f>
        <v>10</v>
      </c>
      <c r="S1217" s="33"/>
      <c r="T1217" s="41" t="str">
        <f>IF(IMPORT[[#This Row],[b4]]="","",IMPORT[[#This Row],[b4]]-IMPORT[[#This Row],[a4]])</f>
        <v/>
      </c>
      <c r="U1217" s="40">
        <f ca="1">SUM(INDIRECT(IMPORT_VAR[TABLENAME]&amp;"[@a"&amp;$1:$1-1&amp;"]"),INDIRECT(IMPORT_VAR[TABLENAME]&amp;"[@c"&amp;$1:$1-1&amp;"]"))</f>
        <v>10</v>
      </c>
      <c r="V1217" s="41"/>
      <c r="W1217" s="31"/>
      <c r="X1217" s="54" t="str">
        <f>IF(IMPORT[[#This Row],[b5]]="","",IMPORT[[#This Row],[b5]]-IMPORT[[#This Row],[a5]])</f>
        <v/>
      </c>
      <c r="Y1217" s="50">
        <f ca="1">SUM(INDIRECT(IMPORT_VAR[TABLENAME]&amp;"[@a"&amp;$1:$1-1&amp;"]"),INDIRECT(IMPORT_VAR[TABLENAME]&amp;"[@c"&amp;$1:$1-1&amp;"]"))</f>
        <v>10</v>
      </c>
      <c r="Z1217" s="51" t="s">
        <v>3367</v>
      </c>
      <c r="AA1217" s="52" t="s">
        <v>7309</v>
      </c>
      <c r="AB1217" s="51"/>
      <c r="AC1217" s="52" t="str">
        <f>CONCATENATE(IMPORT[[#This Row],[1]]," ",IMPORT[[#This Row],[2]],IF(IMPORT[[#This Row],[3]]="","",CONCATENATE(" ",IMPORT[[#This Row],[3]])))</f>
        <v>ID Card A2</v>
      </c>
      <c r="AD1217" s="52" t="str">
        <f>CONCATENATE("Import ",IMPORT[[#This Row],[Ket]])</f>
        <v>Import D11</v>
      </c>
      <c r="AE1217" s="52">
        <v>4000</v>
      </c>
      <c r="AF1217" s="52" t="s">
        <v>5118</v>
      </c>
      <c r="AG1217" s="52" t="s">
        <v>7334</v>
      </c>
      <c r="AH1217" s="52">
        <f ca="1">IMPORT[[#This Row],[C]]</f>
        <v>10</v>
      </c>
      <c r="AI1217" s="126" t="str">
        <f>CONCATENATE(IMPORT[[#This Row],[6]]," ",IMPORT[[#This Row],[7]])</f>
        <v>4000 PCS</v>
      </c>
    </row>
    <row r="1218" spans="1:35">
      <c r="A1218" s="102">
        <v>1216</v>
      </c>
      <c r="B1218" s="39">
        <f ca="1">IF(IMPORT[[#This Row],[C]]&lt;1,"",ROW()-2)</f>
        <v>1216</v>
      </c>
      <c r="C1218" s="57" t="s">
        <v>7310</v>
      </c>
      <c r="D1218" s="31" t="s">
        <v>3367</v>
      </c>
      <c r="E1218" s="31">
        <v>4000</v>
      </c>
      <c r="F1218" s="39">
        <f ca="1">IMPORT[TT]</f>
        <v>10</v>
      </c>
      <c r="G1218" s="31"/>
      <c r="H1218" s="31" t="s">
        <v>7319</v>
      </c>
      <c r="I1218" s="40">
        <v>10</v>
      </c>
      <c r="J1218" s="31"/>
      <c r="K1218" s="39" t="str">
        <f>IF(IMPORT[[#This Row],[b1]]="","",IMPORT[[#This Row],[b1]]-IMPORT[[#This Row],[a1]])</f>
        <v/>
      </c>
      <c r="L1218" s="40">
        <f ca="1">SUM(INDIRECT(IMPORT_VAR[TABLENAME]&amp;"[@a"&amp;$1:$1-1&amp;"]"),INDIRECT(IMPORT_VAR[TABLENAME]&amp;"[@c"&amp;$1:$1-1&amp;"]"))</f>
        <v>10</v>
      </c>
      <c r="M1218" s="31"/>
      <c r="N1218" s="39" t="str">
        <f>IF(IMPORT[[#This Row],[b2]]="","",IMPORT[[#This Row],[b2]]-IMPORT[[#This Row],[a2]])</f>
        <v/>
      </c>
      <c r="O1218" s="40">
        <f ca="1">SUM(INDIRECT(IMPORT_VAR[TABLENAME]&amp;"[@a"&amp;$1:$1-1&amp;"]"),INDIRECT(IMPORT_VAR[TABLENAME]&amp;"[@c"&amp;$1:$1-1&amp;"]"))</f>
        <v>10</v>
      </c>
      <c r="P1218" s="33"/>
      <c r="Q1218" s="41" t="str">
        <f>IF(IMPORT[[#This Row],[b3]]="","",IMPORT[[#This Row],[b3]]-IMPORT[[#This Row],[a3]])</f>
        <v/>
      </c>
      <c r="R1218" s="40">
        <f ca="1">SUM(INDIRECT(IMPORT_VAR[TABLENAME]&amp;"[@a"&amp;$1:$1-1&amp;"]"),INDIRECT(IMPORT_VAR[TABLENAME]&amp;"[@c"&amp;$1:$1-1&amp;"]"))</f>
        <v>10</v>
      </c>
      <c r="S1218" s="33"/>
      <c r="T1218" s="41" t="str">
        <f>IF(IMPORT[[#This Row],[b4]]="","",IMPORT[[#This Row],[b4]]-IMPORT[[#This Row],[a4]])</f>
        <v/>
      </c>
      <c r="U1218" s="40">
        <f ca="1">SUM(INDIRECT(IMPORT_VAR[TABLENAME]&amp;"[@a"&amp;$1:$1-1&amp;"]"),INDIRECT(IMPORT_VAR[TABLENAME]&amp;"[@c"&amp;$1:$1-1&amp;"]"))</f>
        <v>10</v>
      </c>
      <c r="V1218" s="41"/>
      <c r="W1218" s="31"/>
      <c r="X1218" s="54" t="str">
        <f>IF(IMPORT[[#This Row],[b5]]="","",IMPORT[[#This Row],[b5]]-IMPORT[[#This Row],[a5]])</f>
        <v/>
      </c>
      <c r="Y1218" s="50">
        <f ca="1">SUM(INDIRECT(IMPORT_VAR[TABLENAME]&amp;"[@a"&amp;$1:$1-1&amp;"]"),INDIRECT(IMPORT_VAR[TABLENAME]&amp;"[@c"&amp;$1:$1-1&amp;"]"))</f>
        <v>10</v>
      </c>
      <c r="Z1218" s="51" t="s">
        <v>3367</v>
      </c>
      <c r="AA1218" s="52" t="s">
        <v>7310</v>
      </c>
      <c r="AB1218" s="51"/>
      <c r="AC1218" s="52" t="str">
        <f>CONCATENATE(IMPORT[[#This Row],[1]]," ",IMPORT[[#This Row],[2]],IF(IMPORT[[#This Row],[3]]="","",CONCATENATE(" ",IMPORT[[#This Row],[3]])))</f>
        <v>ID Card A3</v>
      </c>
      <c r="AD1218" s="52" t="str">
        <f>CONCATENATE("Import ",IMPORT[[#This Row],[Ket]])</f>
        <v>Import D11</v>
      </c>
      <c r="AE1218" s="52">
        <v>4000</v>
      </c>
      <c r="AF1218" s="52" t="s">
        <v>5118</v>
      </c>
      <c r="AG1218" s="52" t="s">
        <v>7334</v>
      </c>
      <c r="AH1218" s="52">
        <f ca="1">IMPORT[[#This Row],[C]]</f>
        <v>10</v>
      </c>
      <c r="AI1218" s="126" t="str">
        <f>CONCATENATE(IMPORT[[#This Row],[6]]," ",IMPORT[[#This Row],[7]])</f>
        <v>4000 PCS</v>
      </c>
    </row>
    <row r="1219" spans="1:35">
      <c r="A1219" s="102">
        <v>1217</v>
      </c>
      <c r="B1219" s="39">
        <f ca="1">IF(IMPORT[[#This Row],[C]]&lt;1,"",ROW()-2)</f>
        <v>1217</v>
      </c>
      <c r="C1219" s="57" t="s">
        <v>2829</v>
      </c>
      <c r="D1219" s="31" t="s">
        <v>3367</v>
      </c>
      <c r="E1219" s="31">
        <v>6000</v>
      </c>
      <c r="F1219" s="39">
        <f ca="1">IMPORT[TT]</f>
        <v>10</v>
      </c>
      <c r="G1219" s="31"/>
      <c r="H1219" s="31" t="s">
        <v>7319</v>
      </c>
      <c r="I1219" s="40">
        <v>10</v>
      </c>
      <c r="J1219" s="31"/>
      <c r="K1219" s="39" t="str">
        <f>IF(IMPORT[[#This Row],[b1]]="","",IMPORT[[#This Row],[b1]]-IMPORT[[#This Row],[a1]])</f>
        <v/>
      </c>
      <c r="L1219" s="40">
        <f ca="1">SUM(INDIRECT(IMPORT_VAR[TABLENAME]&amp;"[@a"&amp;$1:$1-1&amp;"]"),INDIRECT(IMPORT_VAR[TABLENAME]&amp;"[@c"&amp;$1:$1-1&amp;"]"))</f>
        <v>10</v>
      </c>
      <c r="M1219" s="31"/>
      <c r="N1219" s="39" t="str">
        <f>IF(IMPORT[[#This Row],[b2]]="","",IMPORT[[#This Row],[b2]]-IMPORT[[#This Row],[a2]])</f>
        <v/>
      </c>
      <c r="O1219" s="40">
        <f ca="1">SUM(INDIRECT(IMPORT_VAR[TABLENAME]&amp;"[@a"&amp;$1:$1-1&amp;"]"),INDIRECT(IMPORT_VAR[TABLENAME]&amp;"[@c"&amp;$1:$1-1&amp;"]"))</f>
        <v>10</v>
      </c>
      <c r="P1219" s="33"/>
      <c r="Q1219" s="41" t="str">
        <f>IF(IMPORT[[#This Row],[b3]]="","",IMPORT[[#This Row],[b3]]-IMPORT[[#This Row],[a3]])</f>
        <v/>
      </c>
      <c r="R1219" s="40">
        <f ca="1">SUM(INDIRECT(IMPORT_VAR[TABLENAME]&amp;"[@a"&amp;$1:$1-1&amp;"]"),INDIRECT(IMPORT_VAR[TABLENAME]&amp;"[@c"&amp;$1:$1-1&amp;"]"))</f>
        <v>10</v>
      </c>
      <c r="S1219" s="33"/>
      <c r="T1219" s="41" t="str">
        <f>IF(IMPORT[[#This Row],[b4]]="","",IMPORT[[#This Row],[b4]]-IMPORT[[#This Row],[a4]])</f>
        <v/>
      </c>
      <c r="U1219" s="40">
        <f ca="1">SUM(INDIRECT(IMPORT_VAR[TABLENAME]&amp;"[@a"&amp;$1:$1-1&amp;"]"),INDIRECT(IMPORT_VAR[TABLENAME]&amp;"[@c"&amp;$1:$1-1&amp;"]"))</f>
        <v>10</v>
      </c>
      <c r="V1219" s="41"/>
      <c r="W1219" s="31"/>
      <c r="X1219" s="54" t="str">
        <f>IF(IMPORT[[#This Row],[b5]]="","",IMPORT[[#This Row],[b5]]-IMPORT[[#This Row],[a5]])</f>
        <v/>
      </c>
      <c r="Y1219" s="50">
        <f ca="1">SUM(INDIRECT(IMPORT_VAR[TABLENAME]&amp;"[@a"&amp;$1:$1-1&amp;"]"),INDIRECT(IMPORT_VAR[TABLENAME]&amp;"[@c"&amp;$1:$1-1&amp;"]"))</f>
        <v>10</v>
      </c>
      <c r="Z1219" s="51" t="s">
        <v>3367</v>
      </c>
      <c r="AA1219" s="52" t="s">
        <v>2829</v>
      </c>
      <c r="AB1219" s="51"/>
      <c r="AC1219" s="52" t="str">
        <f>CONCATENATE(IMPORT[[#This Row],[1]]," ",IMPORT[[#This Row],[2]],IF(IMPORT[[#This Row],[3]]="","",CONCATENATE(" ",IMPORT[[#This Row],[3]])))</f>
        <v>ID Card B1</v>
      </c>
      <c r="AD1219" s="52" t="str">
        <f>CONCATENATE("Import ",IMPORT[[#This Row],[Ket]])</f>
        <v>Import D11</v>
      </c>
      <c r="AE1219" s="52">
        <v>6000</v>
      </c>
      <c r="AF1219" s="52" t="s">
        <v>5118</v>
      </c>
      <c r="AG1219" s="52" t="s">
        <v>7334</v>
      </c>
      <c r="AH1219" s="52">
        <f ca="1">IMPORT[[#This Row],[C]]</f>
        <v>10</v>
      </c>
      <c r="AI1219" s="126" t="str">
        <f>CONCATENATE(IMPORT[[#This Row],[6]]," ",IMPORT[[#This Row],[7]])</f>
        <v>6000 PCS</v>
      </c>
    </row>
    <row r="1220" spans="1:35">
      <c r="A1220" s="102">
        <v>1218</v>
      </c>
      <c r="B1220" s="39">
        <f ca="1">IF(IMPORT[[#This Row],[C]]&lt;1,"",ROW()-2)</f>
        <v>1218</v>
      </c>
      <c r="C1220" s="57" t="s">
        <v>4105</v>
      </c>
      <c r="D1220" s="31" t="s">
        <v>3367</v>
      </c>
      <c r="E1220" s="31">
        <v>4000</v>
      </c>
      <c r="F1220" s="39">
        <f ca="1">IMPORT[TT]</f>
        <v>50</v>
      </c>
      <c r="G1220" s="31"/>
      <c r="H1220" s="31" t="s">
        <v>7319</v>
      </c>
      <c r="I1220" s="40">
        <v>50</v>
      </c>
      <c r="J1220" s="31"/>
      <c r="K1220" s="39" t="str">
        <f>IF(IMPORT[[#This Row],[b1]]="","",IMPORT[[#This Row],[b1]]-IMPORT[[#This Row],[a1]])</f>
        <v/>
      </c>
      <c r="L1220" s="40">
        <f ca="1">SUM(INDIRECT(IMPORT_VAR[TABLENAME]&amp;"[@a"&amp;$1:$1-1&amp;"]"),INDIRECT(IMPORT_VAR[TABLENAME]&amp;"[@c"&amp;$1:$1-1&amp;"]"))</f>
        <v>50</v>
      </c>
      <c r="M1220" s="31"/>
      <c r="N1220" s="39" t="str">
        <f>IF(IMPORT[[#This Row],[b2]]="","",IMPORT[[#This Row],[b2]]-IMPORT[[#This Row],[a2]])</f>
        <v/>
      </c>
      <c r="O1220" s="40">
        <f ca="1">SUM(INDIRECT(IMPORT_VAR[TABLENAME]&amp;"[@a"&amp;$1:$1-1&amp;"]"),INDIRECT(IMPORT_VAR[TABLENAME]&amp;"[@c"&amp;$1:$1-1&amp;"]"))</f>
        <v>50</v>
      </c>
      <c r="P1220" s="33"/>
      <c r="Q1220" s="41" t="str">
        <f>IF(IMPORT[[#This Row],[b3]]="","",IMPORT[[#This Row],[b3]]-IMPORT[[#This Row],[a3]])</f>
        <v/>
      </c>
      <c r="R1220" s="40">
        <f ca="1">SUM(INDIRECT(IMPORT_VAR[TABLENAME]&amp;"[@a"&amp;$1:$1-1&amp;"]"),INDIRECT(IMPORT_VAR[TABLENAME]&amp;"[@c"&amp;$1:$1-1&amp;"]"))</f>
        <v>50</v>
      </c>
      <c r="S1220" s="33"/>
      <c r="T1220" s="41" t="str">
        <f>IF(IMPORT[[#This Row],[b4]]="","",IMPORT[[#This Row],[b4]]-IMPORT[[#This Row],[a4]])</f>
        <v/>
      </c>
      <c r="U1220" s="40">
        <f ca="1">SUM(INDIRECT(IMPORT_VAR[TABLENAME]&amp;"[@a"&amp;$1:$1-1&amp;"]"),INDIRECT(IMPORT_VAR[TABLENAME]&amp;"[@c"&amp;$1:$1-1&amp;"]"))</f>
        <v>50</v>
      </c>
      <c r="V1220" s="41"/>
      <c r="W1220" s="31"/>
      <c r="X1220" s="54" t="str">
        <f>IF(IMPORT[[#This Row],[b5]]="","",IMPORT[[#This Row],[b5]]-IMPORT[[#This Row],[a5]])</f>
        <v/>
      </c>
      <c r="Y1220" s="50">
        <f ca="1">SUM(INDIRECT(IMPORT_VAR[TABLENAME]&amp;"[@a"&amp;$1:$1-1&amp;"]"),INDIRECT(IMPORT_VAR[TABLENAME]&amp;"[@c"&amp;$1:$1-1&amp;"]"))</f>
        <v>50</v>
      </c>
      <c r="Z1220" s="51" t="s">
        <v>3367</v>
      </c>
      <c r="AA1220" s="52" t="s">
        <v>4105</v>
      </c>
      <c r="AB1220" s="51"/>
      <c r="AC1220" s="52" t="str">
        <f>CONCATENATE(IMPORT[[#This Row],[1]]," ",IMPORT[[#This Row],[2]],IF(IMPORT[[#This Row],[3]]="","",CONCATENATE(" ",IMPORT[[#This Row],[3]])))</f>
        <v>ID Card B2</v>
      </c>
      <c r="AD1220" s="52" t="str">
        <f>CONCATENATE("Import ",IMPORT[[#This Row],[Ket]])</f>
        <v>Import D11</v>
      </c>
      <c r="AE1220" s="52">
        <v>4000</v>
      </c>
      <c r="AF1220" s="52" t="s">
        <v>5118</v>
      </c>
      <c r="AG1220" s="52" t="s">
        <v>7334</v>
      </c>
      <c r="AH1220" s="52">
        <f ca="1">IMPORT[[#This Row],[C]]</f>
        <v>50</v>
      </c>
      <c r="AI1220" s="126" t="str">
        <f>CONCATENATE(IMPORT[[#This Row],[6]]," ",IMPORT[[#This Row],[7]])</f>
        <v>4000 PCS</v>
      </c>
    </row>
    <row r="1221" spans="1:35">
      <c r="A1221" s="102">
        <v>1219</v>
      </c>
      <c r="B1221" s="39">
        <f ca="1">IF(IMPORT[[#This Row],[C]]&lt;1,"",ROW()-2)</f>
        <v>1219</v>
      </c>
      <c r="C1221" s="57" t="s">
        <v>2830</v>
      </c>
      <c r="D1221" s="31" t="s">
        <v>3367</v>
      </c>
      <c r="E1221" s="31">
        <v>4000</v>
      </c>
      <c r="F1221" s="39">
        <f ca="1">IMPORT[TT]</f>
        <v>50</v>
      </c>
      <c r="G1221" s="31"/>
      <c r="H1221" s="31" t="s">
        <v>7319</v>
      </c>
      <c r="I1221" s="40">
        <v>50</v>
      </c>
      <c r="J1221" s="31"/>
      <c r="K1221" s="39" t="str">
        <f>IF(IMPORT[[#This Row],[b1]]="","",IMPORT[[#This Row],[b1]]-IMPORT[[#This Row],[a1]])</f>
        <v/>
      </c>
      <c r="L1221" s="40">
        <f ca="1">SUM(INDIRECT(IMPORT_VAR[TABLENAME]&amp;"[@a"&amp;$1:$1-1&amp;"]"),INDIRECT(IMPORT_VAR[TABLENAME]&amp;"[@c"&amp;$1:$1-1&amp;"]"))</f>
        <v>50</v>
      </c>
      <c r="M1221" s="31"/>
      <c r="N1221" s="39" t="str">
        <f>IF(IMPORT[[#This Row],[b2]]="","",IMPORT[[#This Row],[b2]]-IMPORT[[#This Row],[a2]])</f>
        <v/>
      </c>
      <c r="O1221" s="40">
        <f ca="1">SUM(INDIRECT(IMPORT_VAR[TABLENAME]&amp;"[@a"&amp;$1:$1-1&amp;"]"),INDIRECT(IMPORT_VAR[TABLENAME]&amp;"[@c"&amp;$1:$1-1&amp;"]"))</f>
        <v>50</v>
      </c>
      <c r="P1221" s="33"/>
      <c r="Q1221" s="41" t="str">
        <f>IF(IMPORT[[#This Row],[b3]]="","",IMPORT[[#This Row],[b3]]-IMPORT[[#This Row],[a3]])</f>
        <v/>
      </c>
      <c r="R1221" s="40">
        <f ca="1">SUM(INDIRECT(IMPORT_VAR[TABLENAME]&amp;"[@a"&amp;$1:$1-1&amp;"]"),INDIRECT(IMPORT_VAR[TABLENAME]&amp;"[@c"&amp;$1:$1-1&amp;"]"))</f>
        <v>50</v>
      </c>
      <c r="S1221" s="33"/>
      <c r="T1221" s="41" t="str">
        <f>IF(IMPORT[[#This Row],[b4]]="","",IMPORT[[#This Row],[b4]]-IMPORT[[#This Row],[a4]])</f>
        <v/>
      </c>
      <c r="U1221" s="40">
        <f ca="1">SUM(INDIRECT(IMPORT_VAR[TABLENAME]&amp;"[@a"&amp;$1:$1-1&amp;"]"),INDIRECT(IMPORT_VAR[TABLENAME]&amp;"[@c"&amp;$1:$1-1&amp;"]"))</f>
        <v>50</v>
      </c>
      <c r="V1221" s="41"/>
      <c r="W1221" s="31"/>
      <c r="X1221" s="54" t="str">
        <f>IF(IMPORT[[#This Row],[b5]]="","",IMPORT[[#This Row],[b5]]-IMPORT[[#This Row],[a5]])</f>
        <v/>
      </c>
      <c r="Y1221" s="50">
        <f ca="1">SUM(INDIRECT(IMPORT_VAR[TABLENAME]&amp;"[@a"&amp;$1:$1-1&amp;"]"),INDIRECT(IMPORT_VAR[TABLENAME]&amp;"[@c"&amp;$1:$1-1&amp;"]"))</f>
        <v>50</v>
      </c>
      <c r="Z1221" s="51" t="s">
        <v>3367</v>
      </c>
      <c r="AA1221" s="52" t="s">
        <v>2830</v>
      </c>
      <c r="AB1221" s="51"/>
      <c r="AC1221" s="52" t="str">
        <f>CONCATENATE(IMPORT[[#This Row],[1]]," ",IMPORT[[#This Row],[2]],IF(IMPORT[[#This Row],[3]]="","",CONCATENATE(" ",IMPORT[[#This Row],[3]])))</f>
        <v>ID Card B3</v>
      </c>
      <c r="AD1221" s="52" t="str">
        <f>CONCATENATE("Import ",IMPORT[[#This Row],[Ket]])</f>
        <v>Import D11</v>
      </c>
      <c r="AE1221" s="52">
        <v>4000</v>
      </c>
      <c r="AF1221" s="52" t="s">
        <v>5118</v>
      </c>
      <c r="AG1221" s="52" t="s">
        <v>7334</v>
      </c>
      <c r="AH1221" s="52">
        <f ca="1">IMPORT[[#This Row],[C]]</f>
        <v>50</v>
      </c>
      <c r="AI1221" s="126" t="str">
        <f>CONCATENATE(IMPORT[[#This Row],[6]]," ",IMPORT[[#This Row],[7]])</f>
        <v>4000 PCS</v>
      </c>
    </row>
    <row r="1222" spans="1:35">
      <c r="A1222" s="102">
        <v>1220</v>
      </c>
      <c r="B1222" s="39">
        <f ca="1">IF(IMPORT[[#This Row],[C]]&lt;1,"",ROW()-2)</f>
        <v>1220</v>
      </c>
      <c r="C1222" s="57" t="s">
        <v>2832</v>
      </c>
      <c r="D1222" s="31" t="s">
        <v>3367</v>
      </c>
      <c r="E1222" s="31">
        <v>4000</v>
      </c>
      <c r="F1222" s="39">
        <f ca="1">IMPORT[TT]</f>
        <v>50</v>
      </c>
      <c r="G1222" s="31"/>
      <c r="H1222" s="31" t="s">
        <v>7319</v>
      </c>
      <c r="I1222" s="40">
        <v>50</v>
      </c>
      <c r="J1222" s="31"/>
      <c r="K1222" s="39" t="str">
        <f>IF(IMPORT[[#This Row],[b1]]="","",IMPORT[[#This Row],[b1]]-IMPORT[[#This Row],[a1]])</f>
        <v/>
      </c>
      <c r="L1222" s="40">
        <f ca="1">SUM(INDIRECT(IMPORT_VAR[TABLENAME]&amp;"[@a"&amp;$1:$1-1&amp;"]"),INDIRECT(IMPORT_VAR[TABLENAME]&amp;"[@c"&amp;$1:$1-1&amp;"]"))</f>
        <v>50</v>
      </c>
      <c r="M1222" s="31"/>
      <c r="N1222" s="39" t="str">
        <f>IF(IMPORT[[#This Row],[b2]]="","",IMPORT[[#This Row],[b2]]-IMPORT[[#This Row],[a2]])</f>
        <v/>
      </c>
      <c r="O1222" s="40">
        <f ca="1">SUM(INDIRECT(IMPORT_VAR[TABLENAME]&amp;"[@a"&amp;$1:$1-1&amp;"]"),INDIRECT(IMPORT_VAR[TABLENAME]&amp;"[@c"&amp;$1:$1-1&amp;"]"))</f>
        <v>50</v>
      </c>
      <c r="P1222" s="33"/>
      <c r="Q1222" s="41" t="str">
        <f>IF(IMPORT[[#This Row],[b3]]="","",IMPORT[[#This Row],[b3]]-IMPORT[[#This Row],[a3]])</f>
        <v/>
      </c>
      <c r="R1222" s="40">
        <f ca="1">SUM(INDIRECT(IMPORT_VAR[TABLENAME]&amp;"[@a"&amp;$1:$1-1&amp;"]"),INDIRECT(IMPORT_VAR[TABLENAME]&amp;"[@c"&amp;$1:$1-1&amp;"]"))</f>
        <v>50</v>
      </c>
      <c r="S1222" s="33"/>
      <c r="T1222" s="41" t="str">
        <f>IF(IMPORT[[#This Row],[b4]]="","",IMPORT[[#This Row],[b4]]-IMPORT[[#This Row],[a4]])</f>
        <v/>
      </c>
      <c r="U1222" s="40">
        <f ca="1">SUM(INDIRECT(IMPORT_VAR[TABLENAME]&amp;"[@a"&amp;$1:$1-1&amp;"]"),INDIRECT(IMPORT_VAR[TABLENAME]&amp;"[@c"&amp;$1:$1-1&amp;"]"))</f>
        <v>50</v>
      </c>
      <c r="V1222" s="41"/>
      <c r="W1222" s="31"/>
      <c r="X1222" s="54" t="str">
        <f>IF(IMPORT[[#This Row],[b5]]="","",IMPORT[[#This Row],[b5]]-IMPORT[[#This Row],[a5]])</f>
        <v/>
      </c>
      <c r="Y1222" s="50">
        <f ca="1">SUM(INDIRECT(IMPORT_VAR[TABLENAME]&amp;"[@a"&amp;$1:$1-1&amp;"]"),INDIRECT(IMPORT_VAR[TABLENAME]&amp;"[@c"&amp;$1:$1-1&amp;"]"))</f>
        <v>50</v>
      </c>
      <c r="Z1222" s="51" t="s">
        <v>3367</v>
      </c>
      <c r="AA1222" s="52" t="s">
        <v>2832</v>
      </c>
      <c r="AB1222" s="51"/>
      <c r="AC1222" s="52" t="str">
        <f>CONCATENATE(IMPORT[[#This Row],[1]]," ",IMPORT[[#This Row],[2]],IF(IMPORT[[#This Row],[3]]="","",CONCATENATE(" ",IMPORT[[#This Row],[3]])))</f>
        <v>ID Card B4</v>
      </c>
      <c r="AD1222" s="52" t="str">
        <f>CONCATENATE("Import ",IMPORT[[#This Row],[Ket]])</f>
        <v>Import D11</v>
      </c>
      <c r="AE1222" s="52">
        <v>4000</v>
      </c>
      <c r="AF1222" s="52" t="s">
        <v>5118</v>
      </c>
      <c r="AG1222" s="52" t="s">
        <v>7334</v>
      </c>
      <c r="AH1222" s="52">
        <f ca="1">IMPORT[[#This Row],[C]]</f>
        <v>50</v>
      </c>
      <c r="AI1222" s="126" t="str">
        <f>CONCATENATE(IMPORT[[#This Row],[6]]," ",IMPORT[[#This Row],[7]])</f>
        <v>4000 PCS</v>
      </c>
    </row>
    <row r="1223" spans="1:35">
      <c r="A1223" s="102">
        <v>1221</v>
      </c>
      <c r="B1223" s="39">
        <f ca="1">IF(IMPORT[[#This Row],[C]]&lt;1,"",ROW()-2)</f>
        <v>1221</v>
      </c>
      <c r="C1223" s="57" t="s">
        <v>3287</v>
      </c>
      <c r="D1223" s="31" t="s">
        <v>2763</v>
      </c>
      <c r="E1223" s="31">
        <v>480</v>
      </c>
      <c r="F1223" s="39">
        <f ca="1">IMPORT[TT]</f>
        <v>15</v>
      </c>
      <c r="G1223" s="31"/>
      <c r="H1223" s="31" t="s">
        <v>7319</v>
      </c>
      <c r="I1223" s="40">
        <v>39</v>
      </c>
      <c r="J1223" s="31">
        <v>15</v>
      </c>
      <c r="K1223" s="39">
        <f>IF(IMPORT[[#This Row],[b1]]="","",IMPORT[[#This Row],[b1]]-IMPORT[[#This Row],[a1]])</f>
        <v>-24</v>
      </c>
      <c r="L1223" s="40">
        <f ca="1">SUM(INDIRECT(IMPORT_VAR[TABLENAME]&amp;"[@a"&amp;$1:$1-1&amp;"]"),INDIRECT(IMPORT_VAR[TABLENAME]&amp;"[@c"&amp;$1:$1-1&amp;"]"))</f>
        <v>15</v>
      </c>
      <c r="M1223" s="31"/>
      <c r="N1223" s="39" t="str">
        <f>IF(IMPORT[[#This Row],[b2]]="","",IMPORT[[#This Row],[b2]]-IMPORT[[#This Row],[a2]])</f>
        <v/>
      </c>
      <c r="O1223" s="40">
        <f ca="1">SUM(INDIRECT(IMPORT_VAR[TABLENAME]&amp;"[@a"&amp;$1:$1-1&amp;"]"),INDIRECT(IMPORT_VAR[TABLENAME]&amp;"[@c"&amp;$1:$1-1&amp;"]"))</f>
        <v>15</v>
      </c>
      <c r="P1223" s="33"/>
      <c r="Q1223" s="41" t="str">
        <f>IF(IMPORT[[#This Row],[b3]]="","",IMPORT[[#This Row],[b3]]-IMPORT[[#This Row],[a3]])</f>
        <v/>
      </c>
      <c r="R1223" s="40">
        <f ca="1">SUM(INDIRECT(IMPORT_VAR[TABLENAME]&amp;"[@a"&amp;$1:$1-1&amp;"]"),INDIRECT(IMPORT_VAR[TABLENAME]&amp;"[@c"&amp;$1:$1-1&amp;"]"))</f>
        <v>15</v>
      </c>
      <c r="S1223" s="33"/>
      <c r="T1223" s="41" t="str">
        <f>IF(IMPORT[[#This Row],[b4]]="","",IMPORT[[#This Row],[b4]]-IMPORT[[#This Row],[a4]])</f>
        <v/>
      </c>
      <c r="U1223" s="40">
        <f ca="1">SUM(INDIRECT(IMPORT_VAR[TABLENAME]&amp;"[@a"&amp;$1:$1-1&amp;"]"),INDIRECT(IMPORT_VAR[TABLENAME]&amp;"[@c"&amp;$1:$1-1&amp;"]"))</f>
        <v>15</v>
      </c>
      <c r="V1223" s="41"/>
      <c r="W1223" s="31"/>
      <c r="X1223" s="54" t="str">
        <f>IF(IMPORT[[#This Row],[b5]]="","",IMPORT[[#This Row],[b5]]-IMPORT[[#This Row],[a5]])</f>
        <v/>
      </c>
      <c r="Y1223" s="50">
        <f ca="1">SUM(INDIRECT(IMPORT_VAR[TABLENAME]&amp;"[@a"&amp;$1:$1-1&amp;"]"),INDIRECT(IMPORT_VAR[TABLENAME]&amp;"[@c"&amp;$1:$1-1&amp;"]"))</f>
        <v>15</v>
      </c>
      <c r="Z1223" s="51" t="s">
        <v>7320</v>
      </c>
      <c r="AA1223" s="52" t="s">
        <v>3287</v>
      </c>
      <c r="AB1223" s="51"/>
      <c r="AC1223" s="52" t="str">
        <f>CONCATENATE(IMPORT[[#This Row],[1]]," ",IMPORT[[#This Row],[2]],IF(IMPORT[[#This Row],[3]]="","",CONCATENATE(" ",IMPORT[[#This Row],[3]])))</f>
        <v>Tas FG-201</v>
      </c>
      <c r="AD1223" s="52" t="str">
        <f>CONCATENATE("Import ",IMPORT[[#This Row],[Ket]])</f>
        <v>Import D11</v>
      </c>
      <c r="AE1223" s="52">
        <v>480</v>
      </c>
      <c r="AF1223" s="52" t="s">
        <v>5118</v>
      </c>
      <c r="AG1223" s="52" t="s">
        <v>7334</v>
      </c>
      <c r="AH1223" s="52">
        <f ca="1">IMPORT[[#This Row],[C]]</f>
        <v>15</v>
      </c>
      <c r="AI1223" s="126" t="str">
        <f>CONCATENATE(IMPORT[[#This Row],[6]]," ",IMPORT[[#This Row],[7]])</f>
        <v>480 PCS</v>
      </c>
    </row>
    <row r="1224" spans="1:35">
      <c r="A1224" s="102">
        <v>1222</v>
      </c>
      <c r="B1224" s="39">
        <f ca="1">IF(IMPORT[[#This Row],[C]]&lt;1,"",ROW()-2)</f>
        <v>1222</v>
      </c>
      <c r="C1224" s="57" t="s">
        <v>7311</v>
      </c>
      <c r="D1224" s="31" t="s">
        <v>2835</v>
      </c>
      <c r="E1224" s="31">
        <v>200</v>
      </c>
      <c r="F1224" s="39">
        <f ca="1">IMPORT[TT]</f>
        <v>8</v>
      </c>
      <c r="G1224" s="31"/>
      <c r="H1224" s="31" t="s">
        <v>7319</v>
      </c>
      <c r="I1224" s="40">
        <v>10</v>
      </c>
      <c r="J1224" s="31">
        <v>8</v>
      </c>
      <c r="K1224" s="39">
        <f>IF(IMPORT[[#This Row],[b1]]="","",IMPORT[[#This Row],[b1]]-IMPORT[[#This Row],[a1]])</f>
        <v>-2</v>
      </c>
      <c r="L1224" s="40">
        <f ca="1">SUM(INDIRECT(IMPORT_VAR[TABLENAME]&amp;"[@a"&amp;$1:$1-1&amp;"]"),INDIRECT(IMPORT_VAR[TABLENAME]&amp;"[@c"&amp;$1:$1-1&amp;"]"))</f>
        <v>8</v>
      </c>
      <c r="M1224" s="31"/>
      <c r="N1224" s="39" t="str">
        <f>IF(IMPORT[[#This Row],[b2]]="","",IMPORT[[#This Row],[b2]]-IMPORT[[#This Row],[a2]])</f>
        <v/>
      </c>
      <c r="O1224" s="40">
        <f ca="1">SUM(INDIRECT(IMPORT_VAR[TABLENAME]&amp;"[@a"&amp;$1:$1-1&amp;"]"),INDIRECT(IMPORT_VAR[TABLENAME]&amp;"[@c"&amp;$1:$1-1&amp;"]"))</f>
        <v>8</v>
      </c>
      <c r="P1224" s="33"/>
      <c r="Q1224" s="41" t="str">
        <f>IF(IMPORT[[#This Row],[b3]]="","",IMPORT[[#This Row],[b3]]-IMPORT[[#This Row],[a3]])</f>
        <v/>
      </c>
      <c r="R1224" s="40">
        <f ca="1">SUM(INDIRECT(IMPORT_VAR[TABLENAME]&amp;"[@a"&amp;$1:$1-1&amp;"]"),INDIRECT(IMPORT_VAR[TABLENAME]&amp;"[@c"&amp;$1:$1-1&amp;"]"))</f>
        <v>8</v>
      </c>
      <c r="S1224" s="33"/>
      <c r="T1224" s="41" t="str">
        <f>IF(IMPORT[[#This Row],[b4]]="","",IMPORT[[#This Row],[b4]]-IMPORT[[#This Row],[a4]])</f>
        <v/>
      </c>
      <c r="U1224" s="40">
        <f ca="1">SUM(INDIRECT(IMPORT_VAR[TABLENAME]&amp;"[@a"&amp;$1:$1-1&amp;"]"),INDIRECT(IMPORT_VAR[TABLENAME]&amp;"[@c"&amp;$1:$1-1&amp;"]"))</f>
        <v>8</v>
      </c>
      <c r="V1224" s="41"/>
      <c r="W1224" s="31"/>
      <c r="X1224" s="54" t="str">
        <f>IF(IMPORT[[#This Row],[b5]]="","",IMPORT[[#This Row],[b5]]-IMPORT[[#This Row],[a5]])</f>
        <v/>
      </c>
      <c r="Y1224" s="50">
        <f ca="1">SUM(INDIRECT(IMPORT_VAR[TABLENAME]&amp;"[@a"&amp;$1:$1-1&amp;"]"),INDIRECT(IMPORT_VAR[TABLENAME]&amp;"[@c"&amp;$1:$1-1&amp;"]"))</f>
        <v>8</v>
      </c>
      <c r="Z1224" s="51" t="s">
        <v>7321</v>
      </c>
      <c r="AA1224" s="52" t="s">
        <v>7311</v>
      </c>
      <c r="AB1224" s="51" t="s">
        <v>7328</v>
      </c>
      <c r="AC1224" s="52" t="str">
        <f>CONCATENATE(IMPORT[[#This Row],[1]]," ",IMPORT[[#This Row],[2]],IF(IMPORT[[#This Row],[3]]="","",CONCATENATE(" ",IMPORT[[#This Row],[3]])))</f>
        <v>Pencil Case H-9905 klg</v>
      </c>
      <c r="AD1224" s="52" t="str">
        <f>CONCATENATE("Import ",IMPORT[[#This Row],[Ket]])</f>
        <v>Import D11</v>
      </c>
      <c r="AE1224" s="52">
        <v>200</v>
      </c>
      <c r="AF1224" s="52" t="s">
        <v>5118</v>
      </c>
      <c r="AG1224" s="52" t="s">
        <v>7334</v>
      </c>
      <c r="AH1224" s="52">
        <f ca="1">IMPORT[[#This Row],[C]]</f>
        <v>8</v>
      </c>
      <c r="AI1224" s="126" t="str">
        <f>CONCATENATE(IMPORT[[#This Row],[6]]," ",IMPORT[[#This Row],[7]])</f>
        <v>200 PCS</v>
      </c>
    </row>
    <row r="1225" spans="1:35">
      <c r="A1225" s="102">
        <v>1223</v>
      </c>
      <c r="B1225" s="39">
        <f ca="1">IF(IMPORT[[#This Row],[C]]&lt;1,"",ROW()-2)</f>
        <v>1223</v>
      </c>
      <c r="C1225" s="57" t="s">
        <v>7312</v>
      </c>
      <c r="D1225" s="31" t="s">
        <v>2835</v>
      </c>
      <c r="E1225" s="31">
        <v>144</v>
      </c>
      <c r="F1225" s="39">
        <f ca="1">IMPORT[TT]</f>
        <v>9</v>
      </c>
      <c r="G1225" s="31"/>
      <c r="H1225" s="31" t="s">
        <v>7319</v>
      </c>
      <c r="I1225" s="40">
        <v>10</v>
      </c>
      <c r="J1225" s="31">
        <v>9</v>
      </c>
      <c r="K1225" s="39">
        <f>IF(IMPORT[[#This Row],[b1]]="","",IMPORT[[#This Row],[b1]]-IMPORT[[#This Row],[a1]])</f>
        <v>-1</v>
      </c>
      <c r="L1225" s="40">
        <f ca="1">SUM(INDIRECT(IMPORT_VAR[TABLENAME]&amp;"[@a"&amp;$1:$1-1&amp;"]"),INDIRECT(IMPORT_VAR[TABLENAME]&amp;"[@c"&amp;$1:$1-1&amp;"]"))</f>
        <v>9</v>
      </c>
      <c r="M1225" s="31"/>
      <c r="N1225" s="39" t="str">
        <f>IF(IMPORT[[#This Row],[b2]]="","",IMPORT[[#This Row],[b2]]-IMPORT[[#This Row],[a2]])</f>
        <v/>
      </c>
      <c r="O1225" s="40">
        <f ca="1">SUM(INDIRECT(IMPORT_VAR[TABLENAME]&amp;"[@a"&amp;$1:$1-1&amp;"]"),INDIRECT(IMPORT_VAR[TABLENAME]&amp;"[@c"&amp;$1:$1-1&amp;"]"))</f>
        <v>9</v>
      </c>
      <c r="P1225" s="33"/>
      <c r="Q1225" s="41" t="str">
        <f>IF(IMPORT[[#This Row],[b3]]="","",IMPORT[[#This Row],[b3]]-IMPORT[[#This Row],[a3]])</f>
        <v/>
      </c>
      <c r="R1225" s="40">
        <f ca="1">SUM(INDIRECT(IMPORT_VAR[TABLENAME]&amp;"[@a"&amp;$1:$1-1&amp;"]"),INDIRECT(IMPORT_VAR[TABLENAME]&amp;"[@c"&amp;$1:$1-1&amp;"]"))</f>
        <v>9</v>
      </c>
      <c r="S1225" s="33"/>
      <c r="T1225" s="41" t="str">
        <f>IF(IMPORT[[#This Row],[b4]]="","",IMPORT[[#This Row],[b4]]-IMPORT[[#This Row],[a4]])</f>
        <v/>
      </c>
      <c r="U1225" s="40">
        <f ca="1">SUM(INDIRECT(IMPORT_VAR[TABLENAME]&amp;"[@a"&amp;$1:$1-1&amp;"]"),INDIRECT(IMPORT_VAR[TABLENAME]&amp;"[@c"&amp;$1:$1-1&amp;"]"))</f>
        <v>9</v>
      </c>
      <c r="V1225" s="41"/>
      <c r="W1225" s="31"/>
      <c r="X1225" s="54" t="str">
        <f>IF(IMPORT[[#This Row],[b5]]="","",IMPORT[[#This Row],[b5]]-IMPORT[[#This Row],[a5]])</f>
        <v/>
      </c>
      <c r="Y1225" s="50">
        <f ca="1">SUM(INDIRECT(IMPORT_VAR[TABLENAME]&amp;"[@a"&amp;$1:$1-1&amp;"]"),INDIRECT(IMPORT_VAR[TABLENAME]&amp;"[@c"&amp;$1:$1-1&amp;"]"))</f>
        <v>9</v>
      </c>
      <c r="Z1225" s="51" t="s">
        <v>7321</v>
      </c>
      <c r="AA1225" s="52" t="s">
        <v>7312</v>
      </c>
      <c r="AB1225" s="51" t="s">
        <v>7328</v>
      </c>
      <c r="AC1225" s="52" t="str">
        <f>CONCATENATE(IMPORT[[#This Row],[1]]," ",IMPORT[[#This Row],[2]],IF(IMPORT[[#This Row],[3]]="","",CONCATENATE(" ",IMPORT[[#This Row],[3]])))</f>
        <v>Pencil Case H-9888 klg</v>
      </c>
      <c r="AD1225" s="52" t="str">
        <f>CONCATENATE("Import ",IMPORT[[#This Row],[Ket]])</f>
        <v>Import D11</v>
      </c>
      <c r="AE1225" s="52">
        <v>144</v>
      </c>
      <c r="AF1225" s="52" t="s">
        <v>5118</v>
      </c>
      <c r="AG1225" s="52" t="s">
        <v>7334</v>
      </c>
      <c r="AH1225" s="52">
        <f ca="1">IMPORT[[#This Row],[C]]</f>
        <v>9</v>
      </c>
      <c r="AI1225" s="126" t="str">
        <f>CONCATENATE(IMPORT[[#This Row],[6]]," ",IMPORT[[#This Row],[7]])</f>
        <v>144 PCS</v>
      </c>
    </row>
    <row r="1226" spans="1:35">
      <c r="A1226" s="102">
        <v>1224</v>
      </c>
      <c r="B1226" s="39">
        <f ca="1">IF(IMPORT[[#This Row],[C]]&lt;1,"",ROW()-2)</f>
        <v>1224</v>
      </c>
      <c r="C1226" s="57" t="s">
        <v>5550</v>
      </c>
      <c r="D1226" s="31" t="s">
        <v>2835</v>
      </c>
      <c r="E1226" s="31">
        <v>160</v>
      </c>
      <c r="F1226" s="39">
        <f ca="1">IMPORT[TT]</f>
        <v>20</v>
      </c>
      <c r="G1226" s="31"/>
      <c r="H1226" s="31" t="s">
        <v>7319</v>
      </c>
      <c r="I1226" s="40">
        <v>20</v>
      </c>
      <c r="J1226" s="31"/>
      <c r="K1226" s="39" t="str">
        <f>IF(IMPORT[[#This Row],[b1]]="","",IMPORT[[#This Row],[b1]]-IMPORT[[#This Row],[a1]])</f>
        <v/>
      </c>
      <c r="L1226" s="40">
        <f ca="1">SUM(INDIRECT(IMPORT_VAR[TABLENAME]&amp;"[@a"&amp;$1:$1-1&amp;"]"),INDIRECT(IMPORT_VAR[TABLENAME]&amp;"[@c"&amp;$1:$1-1&amp;"]"))</f>
        <v>20</v>
      </c>
      <c r="M1226" s="31"/>
      <c r="N1226" s="39" t="str">
        <f>IF(IMPORT[[#This Row],[b2]]="","",IMPORT[[#This Row],[b2]]-IMPORT[[#This Row],[a2]])</f>
        <v/>
      </c>
      <c r="O1226" s="40">
        <f ca="1">SUM(INDIRECT(IMPORT_VAR[TABLENAME]&amp;"[@a"&amp;$1:$1-1&amp;"]"),INDIRECT(IMPORT_VAR[TABLENAME]&amp;"[@c"&amp;$1:$1-1&amp;"]"))</f>
        <v>20</v>
      </c>
      <c r="P1226" s="33"/>
      <c r="Q1226" s="41" t="str">
        <f>IF(IMPORT[[#This Row],[b3]]="","",IMPORT[[#This Row],[b3]]-IMPORT[[#This Row],[a3]])</f>
        <v/>
      </c>
      <c r="R1226" s="40">
        <f ca="1">SUM(INDIRECT(IMPORT_VAR[TABLENAME]&amp;"[@a"&amp;$1:$1-1&amp;"]"),INDIRECT(IMPORT_VAR[TABLENAME]&amp;"[@c"&amp;$1:$1-1&amp;"]"))</f>
        <v>20</v>
      </c>
      <c r="S1226" s="33"/>
      <c r="T1226" s="41" t="str">
        <f>IF(IMPORT[[#This Row],[b4]]="","",IMPORT[[#This Row],[b4]]-IMPORT[[#This Row],[a4]])</f>
        <v/>
      </c>
      <c r="U1226" s="40">
        <f ca="1">SUM(INDIRECT(IMPORT_VAR[TABLENAME]&amp;"[@a"&amp;$1:$1-1&amp;"]"),INDIRECT(IMPORT_VAR[TABLENAME]&amp;"[@c"&amp;$1:$1-1&amp;"]"))</f>
        <v>20</v>
      </c>
      <c r="V1226" s="41"/>
      <c r="W1226" s="31"/>
      <c r="X1226" s="54" t="str">
        <f>IF(IMPORT[[#This Row],[b5]]="","",IMPORT[[#This Row],[b5]]-IMPORT[[#This Row],[a5]])</f>
        <v/>
      </c>
      <c r="Y1226" s="50">
        <f ca="1">SUM(INDIRECT(IMPORT_VAR[TABLENAME]&amp;"[@a"&amp;$1:$1-1&amp;"]"),INDIRECT(IMPORT_VAR[TABLENAME]&amp;"[@c"&amp;$1:$1-1&amp;"]"))</f>
        <v>20</v>
      </c>
      <c r="Z1226" s="51" t="s">
        <v>7321</v>
      </c>
      <c r="AA1226" s="52" t="s">
        <v>5550</v>
      </c>
      <c r="AB1226" s="51" t="s">
        <v>7329</v>
      </c>
      <c r="AC1226" s="52" t="str">
        <f>CONCATENATE(IMPORT[[#This Row],[1]]," ",IMPORT[[#This Row],[2]],IF(IMPORT[[#This Row],[3]]="","",CONCATENATE(" ",IMPORT[[#This Row],[3]])))</f>
        <v>Pencil Case A-1037 magnet</v>
      </c>
      <c r="AD1226" s="52" t="str">
        <f>CONCATENATE("Import ",IMPORT[[#This Row],[Ket]])</f>
        <v>Import D11</v>
      </c>
      <c r="AE1226" s="52">
        <v>160</v>
      </c>
      <c r="AF1226" s="52" t="s">
        <v>5118</v>
      </c>
      <c r="AG1226" s="52" t="s">
        <v>7334</v>
      </c>
      <c r="AH1226" s="52">
        <f ca="1">IMPORT[[#This Row],[C]]</f>
        <v>20</v>
      </c>
      <c r="AI1226" s="126" t="str">
        <f>CONCATENATE(IMPORT[[#This Row],[6]]," ",IMPORT[[#This Row],[7]])</f>
        <v>160 PCS</v>
      </c>
    </row>
    <row r="1227" spans="1:35">
      <c r="A1227" s="102">
        <v>1225</v>
      </c>
      <c r="B1227" s="39">
        <f ca="1">IF(IMPORT[[#This Row],[C]]&lt;1,"",ROW()-2)</f>
        <v>1225</v>
      </c>
      <c r="C1227" s="57" t="s">
        <v>7313</v>
      </c>
      <c r="D1227" s="31" t="s">
        <v>2835</v>
      </c>
      <c r="E1227" s="31">
        <v>120</v>
      </c>
      <c r="F1227" s="39">
        <f ca="1">IMPORT[TT]</f>
        <v>9</v>
      </c>
      <c r="G1227" s="31"/>
      <c r="H1227" s="31" t="s">
        <v>7319</v>
      </c>
      <c r="I1227" s="40">
        <v>10</v>
      </c>
      <c r="J1227" s="31">
        <v>9</v>
      </c>
      <c r="K1227" s="39">
        <f>IF(IMPORT[[#This Row],[b1]]="","",IMPORT[[#This Row],[b1]]-IMPORT[[#This Row],[a1]])</f>
        <v>-1</v>
      </c>
      <c r="L1227" s="40">
        <f ca="1">SUM(INDIRECT(IMPORT_VAR[TABLENAME]&amp;"[@a"&amp;$1:$1-1&amp;"]"),INDIRECT(IMPORT_VAR[TABLENAME]&amp;"[@c"&amp;$1:$1-1&amp;"]"))</f>
        <v>9</v>
      </c>
      <c r="M1227" s="31"/>
      <c r="N1227" s="39" t="str">
        <f>IF(IMPORT[[#This Row],[b2]]="","",IMPORT[[#This Row],[b2]]-IMPORT[[#This Row],[a2]])</f>
        <v/>
      </c>
      <c r="O1227" s="40">
        <f ca="1">SUM(INDIRECT(IMPORT_VAR[TABLENAME]&amp;"[@a"&amp;$1:$1-1&amp;"]"),INDIRECT(IMPORT_VAR[TABLENAME]&amp;"[@c"&amp;$1:$1-1&amp;"]"))</f>
        <v>9</v>
      </c>
      <c r="P1227" s="33"/>
      <c r="Q1227" s="41" t="str">
        <f>IF(IMPORT[[#This Row],[b3]]="","",IMPORT[[#This Row],[b3]]-IMPORT[[#This Row],[a3]])</f>
        <v/>
      </c>
      <c r="R1227" s="40">
        <f ca="1">SUM(INDIRECT(IMPORT_VAR[TABLENAME]&amp;"[@a"&amp;$1:$1-1&amp;"]"),INDIRECT(IMPORT_VAR[TABLENAME]&amp;"[@c"&amp;$1:$1-1&amp;"]"))</f>
        <v>9</v>
      </c>
      <c r="S1227" s="33"/>
      <c r="T1227" s="41" t="str">
        <f>IF(IMPORT[[#This Row],[b4]]="","",IMPORT[[#This Row],[b4]]-IMPORT[[#This Row],[a4]])</f>
        <v/>
      </c>
      <c r="U1227" s="40">
        <f ca="1">SUM(INDIRECT(IMPORT_VAR[TABLENAME]&amp;"[@a"&amp;$1:$1-1&amp;"]"),INDIRECT(IMPORT_VAR[TABLENAME]&amp;"[@c"&amp;$1:$1-1&amp;"]"))</f>
        <v>9</v>
      </c>
      <c r="V1227" s="41"/>
      <c r="W1227" s="31"/>
      <c r="X1227" s="54" t="str">
        <f>IF(IMPORT[[#This Row],[b5]]="","",IMPORT[[#This Row],[b5]]-IMPORT[[#This Row],[a5]])</f>
        <v/>
      </c>
      <c r="Y1227" s="50">
        <f ca="1">SUM(INDIRECT(IMPORT_VAR[TABLENAME]&amp;"[@a"&amp;$1:$1-1&amp;"]"),INDIRECT(IMPORT_VAR[TABLENAME]&amp;"[@c"&amp;$1:$1-1&amp;"]"))</f>
        <v>9</v>
      </c>
      <c r="Z1227" s="51" t="s">
        <v>7321</v>
      </c>
      <c r="AA1227" s="52" t="s">
        <v>7313</v>
      </c>
      <c r="AB1227" s="51" t="s">
        <v>7329</v>
      </c>
      <c r="AC1227" s="52" t="str">
        <f>CONCATENATE(IMPORT[[#This Row],[1]]," ",IMPORT[[#This Row],[2]],IF(IMPORT[[#This Row],[3]]="","",CONCATENATE(" ",IMPORT[[#This Row],[3]])))</f>
        <v>Pencil Case 588-157 magnet</v>
      </c>
      <c r="AD1227" s="52" t="str">
        <f>CONCATENATE("Import ",IMPORT[[#This Row],[Ket]])</f>
        <v>Import D11</v>
      </c>
      <c r="AE1227" s="52">
        <v>120</v>
      </c>
      <c r="AF1227" s="52" t="s">
        <v>5118</v>
      </c>
      <c r="AG1227" s="52" t="s">
        <v>7334</v>
      </c>
      <c r="AH1227" s="52">
        <f ca="1">IMPORT[[#This Row],[C]]</f>
        <v>9</v>
      </c>
      <c r="AI1227" s="126" t="str">
        <f>CONCATENATE(IMPORT[[#This Row],[6]]," ",IMPORT[[#This Row],[7]])</f>
        <v>120 PCS</v>
      </c>
    </row>
    <row r="1228" spans="1:35">
      <c r="A1228" s="102">
        <v>1226</v>
      </c>
      <c r="B1228" s="39">
        <f ca="1">IF(IMPORT[[#This Row],[C]]&lt;1,"",ROW()-2)</f>
        <v>1226</v>
      </c>
      <c r="C1228" s="57" t="s">
        <v>7314</v>
      </c>
      <c r="D1228" s="31" t="s">
        <v>2835</v>
      </c>
      <c r="E1228" s="31">
        <v>144</v>
      </c>
      <c r="F1228" s="39">
        <f ca="1">IMPORT[TT]</f>
        <v>14</v>
      </c>
      <c r="G1228" s="31"/>
      <c r="H1228" s="31" t="s">
        <v>7319</v>
      </c>
      <c r="I1228" s="40">
        <v>15</v>
      </c>
      <c r="J1228" s="31">
        <v>14</v>
      </c>
      <c r="K1228" s="39">
        <f>IF(IMPORT[[#This Row],[b1]]="","",IMPORT[[#This Row],[b1]]-IMPORT[[#This Row],[a1]])</f>
        <v>-1</v>
      </c>
      <c r="L1228" s="40">
        <f ca="1">SUM(INDIRECT(IMPORT_VAR[TABLENAME]&amp;"[@a"&amp;$1:$1-1&amp;"]"),INDIRECT(IMPORT_VAR[TABLENAME]&amp;"[@c"&amp;$1:$1-1&amp;"]"))</f>
        <v>14</v>
      </c>
      <c r="M1228" s="31"/>
      <c r="N1228" s="39" t="str">
        <f>IF(IMPORT[[#This Row],[b2]]="","",IMPORT[[#This Row],[b2]]-IMPORT[[#This Row],[a2]])</f>
        <v/>
      </c>
      <c r="O1228" s="40">
        <f ca="1">SUM(INDIRECT(IMPORT_VAR[TABLENAME]&amp;"[@a"&amp;$1:$1-1&amp;"]"),INDIRECT(IMPORT_VAR[TABLENAME]&amp;"[@c"&amp;$1:$1-1&amp;"]"))</f>
        <v>14</v>
      </c>
      <c r="P1228" s="33"/>
      <c r="Q1228" s="41" t="str">
        <f>IF(IMPORT[[#This Row],[b3]]="","",IMPORT[[#This Row],[b3]]-IMPORT[[#This Row],[a3]])</f>
        <v/>
      </c>
      <c r="R1228" s="40">
        <f ca="1">SUM(INDIRECT(IMPORT_VAR[TABLENAME]&amp;"[@a"&amp;$1:$1-1&amp;"]"),INDIRECT(IMPORT_VAR[TABLENAME]&amp;"[@c"&amp;$1:$1-1&amp;"]"))</f>
        <v>14</v>
      </c>
      <c r="S1228" s="33"/>
      <c r="T1228" s="41" t="str">
        <f>IF(IMPORT[[#This Row],[b4]]="","",IMPORT[[#This Row],[b4]]-IMPORT[[#This Row],[a4]])</f>
        <v/>
      </c>
      <c r="U1228" s="40">
        <f ca="1">SUM(INDIRECT(IMPORT_VAR[TABLENAME]&amp;"[@a"&amp;$1:$1-1&amp;"]"),INDIRECT(IMPORT_VAR[TABLENAME]&amp;"[@c"&amp;$1:$1-1&amp;"]"))</f>
        <v>14</v>
      </c>
      <c r="V1228" s="41"/>
      <c r="W1228" s="31"/>
      <c r="X1228" s="54" t="str">
        <f>IF(IMPORT[[#This Row],[b5]]="","",IMPORT[[#This Row],[b5]]-IMPORT[[#This Row],[a5]])</f>
        <v/>
      </c>
      <c r="Y1228" s="50">
        <f ca="1">SUM(INDIRECT(IMPORT_VAR[TABLENAME]&amp;"[@a"&amp;$1:$1-1&amp;"]"),INDIRECT(IMPORT_VAR[TABLENAME]&amp;"[@c"&amp;$1:$1-1&amp;"]"))</f>
        <v>14</v>
      </c>
      <c r="Z1228" s="51" t="s">
        <v>7321</v>
      </c>
      <c r="AA1228" s="52" t="s">
        <v>7314</v>
      </c>
      <c r="AB1228" s="51" t="s">
        <v>7329</v>
      </c>
      <c r="AC1228" s="52" t="str">
        <f>CONCATENATE(IMPORT[[#This Row],[1]]," ",IMPORT[[#This Row],[2]],IF(IMPORT[[#This Row],[3]]="","",CONCATENATE(" ",IMPORT[[#This Row],[3]])))</f>
        <v>Pencil Case DZ-0065 magnet</v>
      </c>
      <c r="AD1228" s="52" t="str">
        <f>CONCATENATE("Import ",IMPORT[[#This Row],[Ket]])</f>
        <v>Import D11</v>
      </c>
      <c r="AE1228" s="52">
        <v>144</v>
      </c>
      <c r="AF1228" s="52" t="s">
        <v>5118</v>
      </c>
      <c r="AG1228" s="52" t="s">
        <v>7334</v>
      </c>
      <c r="AH1228" s="52">
        <f ca="1">IMPORT[[#This Row],[C]]</f>
        <v>14</v>
      </c>
      <c r="AI1228" s="126" t="str">
        <f>CONCATENATE(IMPORT[[#This Row],[6]]," ",IMPORT[[#This Row],[7]])</f>
        <v>144 PCS</v>
      </c>
    </row>
    <row r="1229" spans="1:35">
      <c r="A1229" s="102">
        <v>1227</v>
      </c>
      <c r="B1229" s="39">
        <f ca="1">IF(IMPORT[[#This Row],[C]]&lt;1,"",ROW()-2)</f>
        <v>1227</v>
      </c>
      <c r="C1229" s="57" t="s">
        <v>7315</v>
      </c>
      <c r="D1229" s="31" t="s">
        <v>2835</v>
      </c>
      <c r="E1229" s="31">
        <v>144</v>
      </c>
      <c r="F1229" s="39">
        <f ca="1">IMPORT[TT]</f>
        <v>8</v>
      </c>
      <c r="G1229" s="31"/>
      <c r="H1229" s="31" t="s">
        <v>7319</v>
      </c>
      <c r="I1229" s="40">
        <v>10</v>
      </c>
      <c r="J1229" s="31">
        <v>8</v>
      </c>
      <c r="K1229" s="39">
        <f>IF(IMPORT[[#This Row],[b1]]="","",IMPORT[[#This Row],[b1]]-IMPORT[[#This Row],[a1]])</f>
        <v>-2</v>
      </c>
      <c r="L1229" s="40">
        <f ca="1">SUM(INDIRECT(IMPORT_VAR[TABLENAME]&amp;"[@a"&amp;$1:$1-1&amp;"]"),INDIRECT(IMPORT_VAR[TABLENAME]&amp;"[@c"&amp;$1:$1-1&amp;"]"))</f>
        <v>8</v>
      </c>
      <c r="M1229" s="31"/>
      <c r="N1229" s="39" t="str">
        <f>IF(IMPORT[[#This Row],[b2]]="","",IMPORT[[#This Row],[b2]]-IMPORT[[#This Row],[a2]])</f>
        <v/>
      </c>
      <c r="O1229" s="40">
        <f ca="1">SUM(INDIRECT(IMPORT_VAR[TABLENAME]&amp;"[@a"&amp;$1:$1-1&amp;"]"),INDIRECT(IMPORT_VAR[TABLENAME]&amp;"[@c"&amp;$1:$1-1&amp;"]"))</f>
        <v>8</v>
      </c>
      <c r="P1229" s="33"/>
      <c r="Q1229" s="41" t="str">
        <f>IF(IMPORT[[#This Row],[b3]]="","",IMPORT[[#This Row],[b3]]-IMPORT[[#This Row],[a3]])</f>
        <v/>
      </c>
      <c r="R1229" s="40">
        <f ca="1">SUM(INDIRECT(IMPORT_VAR[TABLENAME]&amp;"[@a"&amp;$1:$1-1&amp;"]"),INDIRECT(IMPORT_VAR[TABLENAME]&amp;"[@c"&amp;$1:$1-1&amp;"]"))</f>
        <v>8</v>
      </c>
      <c r="S1229" s="33"/>
      <c r="T1229" s="41" t="str">
        <f>IF(IMPORT[[#This Row],[b4]]="","",IMPORT[[#This Row],[b4]]-IMPORT[[#This Row],[a4]])</f>
        <v/>
      </c>
      <c r="U1229" s="40">
        <f ca="1">SUM(INDIRECT(IMPORT_VAR[TABLENAME]&amp;"[@a"&amp;$1:$1-1&amp;"]"),INDIRECT(IMPORT_VAR[TABLENAME]&amp;"[@c"&amp;$1:$1-1&amp;"]"))</f>
        <v>8</v>
      </c>
      <c r="V1229" s="41"/>
      <c r="W1229" s="31"/>
      <c r="X1229" s="54" t="str">
        <f>IF(IMPORT[[#This Row],[b5]]="","",IMPORT[[#This Row],[b5]]-IMPORT[[#This Row],[a5]])</f>
        <v/>
      </c>
      <c r="Y1229" s="50">
        <f ca="1">SUM(INDIRECT(IMPORT_VAR[TABLENAME]&amp;"[@a"&amp;$1:$1-1&amp;"]"),INDIRECT(IMPORT_VAR[TABLENAME]&amp;"[@c"&amp;$1:$1-1&amp;"]"))</f>
        <v>8</v>
      </c>
      <c r="Z1229" s="51" t="s">
        <v>7321</v>
      </c>
      <c r="AA1229" s="52" t="s">
        <v>7315</v>
      </c>
      <c r="AB1229" s="51" t="s">
        <v>7329</v>
      </c>
      <c r="AC1229" s="52" t="str">
        <f>CONCATENATE(IMPORT[[#This Row],[1]]," ",IMPORT[[#This Row],[2]],IF(IMPORT[[#This Row],[3]]="","",CONCATENATE(" ",IMPORT[[#This Row],[3]])))</f>
        <v>Pencil Case DZ-8057 magnet</v>
      </c>
      <c r="AD1229" s="52" t="str">
        <f>CONCATENATE("Import ",IMPORT[[#This Row],[Ket]])</f>
        <v>Import D11</v>
      </c>
      <c r="AE1229" s="52">
        <v>144</v>
      </c>
      <c r="AF1229" s="52" t="s">
        <v>5118</v>
      </c>
      <c r="AG1229" s="52" t="s">
        <v>7334</v>
      </c>
      <c r="AH1229" s="52">
        <f ca="1">IMPORT[[#This Row],[C]]</f>
        <v>8</v>
      </c>
      <c r="AI1229" s="126" t="str">
        <f>CONCATENATE(IMPORT[[#This Row],[6]]," ",IMPORT[[#This Row],[7]])</f>
        <v>144 PCS</v>
      </c>
    </row>
    <row r="1230" spans="1:35">
      <c r="A1230" s="102">
        <v>1228</v>
      </c>
      <c r="B1230" s="39">
        <f ca="1">IF(IMPORT[[#This Row],[C]]&lt;1,"",ROW()-2)</f>
        <v>1228</v>
      </c>
      <c r="C1230" s="57" t="s">
        <v>7316</v>
      </c>
      <c r="D1230" s="31" t="s">
        <v>2835</v>
      </c>
      <c r="E1230" s="31">
        <v>120</v>
      </c>
      <c r="F1230" s="39">
        <f ca="1">IMPORT[TT]</f>
        <v>14</v>
      </c>
      <c r="G1230" s="31"/>
      <c r="H1230" s="31" t="s">
        <v>7319</v>
      </c>
      <c r="I1230" s="40">
        <v>15</v>
      </c>
      <c r="J1230" s="31">
        <v>14</v>
      </c>
      <c r="K1230" s="39">
        <f>IF(IMPORT[[#This Row],[b1]]="","",IMPORT[[#This Row],[b1]]-IMPORT[[#This Row],[a1]])</f>
        <v>-1</v>
      </c>
      <c r="L1230" s="40">
        <f ca="1">SUM(INDIRECT(IMPORT_VAR[TABLENAME]&amp;"[@a"&amp;$1:$1-1&amp;"]"),INDIRECT(IMPORT_VAR[TABLENAME]&amp;"[@c"&amp;$1:$1-1&amp;"]"))</f>
        <v>14</v>
      </c>
      <c r="M1230" s="31"/>
      <c r="N1230" s="39" t="str">
        <f>IF(IMPORT[[#This Row],[b2]]="","",IMPORT[[#This Row],[b2]]-IMPORT[[#This Row],[a2]])</f>
        <v/>
      </c>
      <c r="O1230" s="40">
        <f ca="1">SUM(INDIRECT(IMPORT_VAR[TABLENAME]&amp;"[@a"&amp;$1:$1-1&amp;"]"),INDIRECT(IMPORT_VAR[TABLENAME]&amp;"[@c"&amp;$1:$1-1&amp;"]"))</f>
        <v>14</v>
      </c>
      <c r="P1230" s="33"/>
      <c r="Q1230" s="41" t="str">
        <f>IF(IMPORT[[#This Row],[b3]]="","",IMPORT[[#This Row],[b3]]-IMPORT[[#This Row],[a3]])</f>
        <v/>
      </c>
      <c r="R1230" s="40">
        <f ca="1">SUM(INDIRECT(IMPORT_VAR[TABLENAME]&amp;"[@a"&amp;$1:$1-1&amp;"]"),INDIRECT(IMPORT_VAR[TABLENAME]&amp;"[@c"&amp;$1:$1-1&amp;"]"))</f>
        <v>14</v>
      </c>
      <c r="S1230" s="33"/>
      <c r="T1230" s="41" t="str">
        <f>IF(IMPORT[[#This Row],[b4]]="","",IMPORT[[#This Row],[b4]]-IMPORT[[#This Row],[a4]])</f>
        <v/>
      </c>
      <c r="U1230" s="40">
        <f ca="1">SUM(INDIRECT(IMPORT_VAR[TABLENAME]&amp;"[@a"&amp;$1:$1-1&amp;"]"),INDIRECT(IMPORT_VAR[TABLENAME]&amp;"[@c"&amp;$1:$1-1&amp;"]"))</f>
        <v>14</v>
      </c>
      <c r="V1230" s="41"/>
      <c r="W1230" s="31"/>
      <c r="X1230" s="54" t="str">
        <f>IF(IMPORT[[#This Row],[b5]]="","",IMPORT[[#This Row],[b5]]-IMPORT[[#This Row],[a5]])</f>
        <v/>
      </c>
      <c r="Y1230" s="50">
        <f ca="1">SUM(INDIRECT(IMPORT_VAR[TABLENAME]&amp;"[@a"&amp;$1:$1-1&amp;"]"),INDIRECT(IMPORT_VAR[TABLENAME]&amp;"[@c"&amp;$1:$1-1&amp;"]"))</f>
        <v>14</v>
      </c>
      <c r="Z1230" s="51" t="s">
        <v>7321</v>
      </c>
      <c r="AA1230" s="52" t="s">
        <v>7316</v>
      </c>
      <c r="AB1230" s="51" t="s">
        <v>7329</v>
      </c>
      <c r="AC1230" s="52" t="str">
        <f>CONCATENATE(IMPORT[[#This Row],[1]]," ",IMPORT[[#This Row],[2]],IF(IMPORT[[#This Row],[3]]="","",CONCATENATE(" ",IMPORT[[#This Row],[3]])))</f>
        <v>Pencil Case 588-181-1 magnet</v>
      </c>
      <c r="AD1230" s="52" t="str">
        <f>CONCATENATE("Import ",IMPORT[[#This Row],[Ket]])</f>
        <v>Import D11</v>
      </c>
      <c r="AE1230" s="52">
        <v>120</v>
      </c>
      <c r="AF1230" s="52" t="s">
        <v>5118</v>
      </c>
      <c r="AG1230" s="52" t="s">
        <v>7334</v>
      </c>
      <c r="AH1230" s="52">
        <f ca="1">IMPORT[[#This Row],[C]]</f>
        <v>14</v>
      </c>
      <c r="AI1230" s="126" t="str">
        <f>CONCATENATE(IMPORT[[#This Row],[6]]," ",IMPORT[[#This Row],[7]])</f>
        <v>120 PCS</v>
      </c>
    </row>
    <row r="1231" spans="1:35">
      <c r="A1231" s="102">
        <v>1229</v>
      </c>
      <c r="B1231" s="39">
        <f ca="1">IF(IMPORT[[#This Row],[C]]&lt;1,"",ROW()-2)</f>
        <v>1229</v>
      </c>
      <c r="C1231" s="57" t="s">
        <v>7317</v>
      </c>
      <c r="D1231" s="31" t="s">
        <v>7318</v>
      </c>
      <c r="E1231" s="31">
        <v>240</v>
      </c>
      <c r="F1231" s="39">
        <f ca="1">IMPORT[TT]</f>
        <v>43</v>
      </c>
      <c r="G1231" s="31"/>
      <c r="H1231" s="31" t="s">
        <v>7319</v>
      </c>
      <c r="I1231" s="40">
        <v>50</v>
      </c>
      <c r="J1231" s="31">
        <v>43</v>
      </c>
      <c r="K1231" s="39">
        <f>IF(IMPORT[[#This Row],[b1]]="","",IMPORT[[#This Row],[b1]]-IMPORT[[#This Row],[a1]])</f>
        <v>-7</v>
      </c>
      <c r="L1231" s="40">
        <f ca="1">SUM(INDIRECT(IMPORT_VAR[TABLENAME]&amp;"[@a"&amp;$1:$1-1&amp;"]"),INDIRECT(IMPORT_VAR[TABLENAME]&amp;"[@c"&amp;$1:$1-1&amp;"]"))</f>
        <v>43</v>
      </c>
      <c r="M1231" s="31"/>
      <c r="N1231" s="39" t="str">
        <f>IF(IMPORT[[#This Row],[b2]]="","",IMPORT[[#This Row],[b2]]-IMPORT[[#This Row],[a2]])</f>
        <v/>
      </c>
      <c r="O1231" s="40">
        <f ca="1">SUM(INDIRECT(IMPORT_VAR[TABLENAME]&amp;"[@a"&amp;$1:$1-1&amp;"]"),INDIRECT(IMPORT_VAR[TABLENAME]&amp;"[@c"&amp;$1:$1-1&amp;"]"))</f>
        <v>43</v>
      </c>
      <c r="P1231" s="33"/>
      <c r="Q1231" s="41" t="str">
        <f>IF(IMPORT[[#This Row],[b3]]="","",IMPORT[[#This Row],[b3]]-IMPORT[[#This Row],[a3]])</f>
        <v/>
      </c>
      <c r="R1231" s="40">
        <f ca="1">SUM(INDIRECT(IMPORT_VAR[TABLENAME]&amp;"[@a"&amp;$1:$1-1&amp;"]"),INDIRECT(IMPORT_VAR[TABLENAME]&amp;"[@c"&amp;$1:$1-1&amp;"]"))</f>
        <v>43</v>
      </c>
      <c r="S1231" s="33"/>
      <c r="T1231" s="41" t="str">
        <f>IF(IMPORT[[#This Row],[b4]]="","",IMPORT[[#This Row],[b4]]-IMPORT[[#This Row],[a4]])</f>
        <v/>
      </c>
      <c r="U1231" s="40">
        <f ca="1">SUM(INDIRECT(IMPORT_VAR[TABLENAME]&amp;"[@a"&amp;$1:$1-1&amp;"]"),INDIRECT(IMPORT_VAR[TABLENAME]&amp;"[@c"&amp;$1:$1-1&amp;"]"))</f>
        <v>43</v>
      </c>
      <c r="V1231" s="41"/>
      <c r="W1231" s="31"/>
      <c r="X1231" s="54" t="str">
        <f>IF(IMPORT[[#This Row],[b5]]="","",IMPORT[[#This Row],[b5]]-IMPORT[[#This Row],[a5]])</f>
        <v/>
      </c>
      <c r="Y1231" s="50">
        <f ca="1">SUM(INDIRECT(IMPORT_VAR[TABLENAME]&amp;"[@a"&amp;$1:$1-1&amp;"]"),INDIRECT(IMPORT_VAR[TABLENAME]&amp;"[@c"&amp;$1:$1-1&amp;"]"))</f>
        <v>43</v>
      </c>
      <c r="Z1231" s="51" t="s">
        <v>7318</v>
      </c>
      <c r="AA1231" s="52" t="s">
        <v>7317</v>
      </c>
      <c r="AB1231" s="51"/>
      <c r="AC1231" s="52" t="str">
        <f>CONCATENATE(IMPORT[[#This Row],[1]]," ",IMPORT[[#This Row],[2]],IF(IMPORT[[#This Row],[3]]="","",CONCATENATE(" ",IMPORT[[#This Row],[3]])))</f>
        <v>Binding Wire 10cm</v>
      </c>
      <c r="AD1231" s="52" t="str">
        <f>CONCATENATE("Import ",IMPORT[[#This Row],[Ket]])</f>
        <v>Import D11</v>
      </c>
      <c r="AE1231" s="52">
        <v>240</v>
      </c>
      <c r="AF1231" s="52" t="s">
        <v>5118</v>
      </c>
      <c r="AG1231" s="52" t="s">
        <v>7334</v>
      </c>
      <c r="AH1231" s="52">
        <f ca="1">IMPORT[[#This Row],[C]]</f>
        <v>43</v>
      </c>
      <c r="AI1231" s="126" t="str">
        <f>CONCATENATE(IMPORT[[#This Row],[6]]," ",IMPORT[[#This Row],[7]])</f>
        <v>240 PCS</v>
      </c>
    </row>
    <row r="1232" spans="1:35">
      <c r="A1232" s="102">
        <v>1230</v>
      </c>
      <c r="B1232" s="39">
        <f ca="1">IF(IMPORT[[#This Row],[C]]&lt;1,"",ROW()-2)</f>
        <v>1230</v>
      </c>
      <c r="C1232" s="57" t="s">
        <v>3824</v>
      </c>
      <c r="D1232" s="31" t="s">
        <v>3286</v>
      </c>
      <c r="E1232" s="31">
        <v>2304</v>
      </c>
      <c r="F1232" s="39">
        <f ca="1">IMPORT[TT]</f>
        <v>22</v>
      </c>
      <c r="G1232" s="31"/>
      <c r="H1232" s="31" t="s">
        <v>7319</v>
      </c>
      <c r="I1232" s="40">
        <v>25</v>
      </c>
      <c r="J1232" s="31">
        <v>22</v>
      </c>
      <c r="K1232" s="39">
        <f>IF(IMPORT[[#This Row],[b1]]="","",IMPORT[[#This Row],[b1]]-IMPORT[[#This Row],[a1]])</f>
        <v>-3</v>
      </c>
      <c r="L1232" s="40">
        <f ca="1">SUM(INDIRECT(IMPORT_VAR[TABLENAME]&amp;"[@a"&amp;$1:$1-1&amp;"]"),INDIRECT(IMPORT_VAR[TABLENAME]&amp;"[@c"&amp;$1:$1-1&amp;"]"))</f>
        <v>22</v>
      </c>
      <c r="M1232" s="31"/>
      <c r="N1232" s="39" t="str">
        <f>IF(IMPORT[[#This Row],[b2]]="","",IMPORT[[#This Row],[b2]]-IMPORT[[#This Row],[a2]])</f>
        <v/>
      </c>
      <c r="O1232" s="40">
        <f ca="1">SUM(INDIRECT(IMPORT_VAR[TABLENAME]&amp;"[@a"&amp;$1:$1-1&amp;"]"),INDIRECT(IMPORT_VAR[TABLENAME]&amp;"[@c"&amp;$1:$1-1&amp;"]"))</f>
        <v>22</v>
      </c>
      <c r="P1232" s="33"/>
      <c r="Q1232" s="41" t="str">
        <f>IF(IMPORT[[#This Row],[b3]]="","",IMPORT[[#This Row],[b3]]-IMPORT[[#This Row],[a3]])</f>
        <v/>
      </c>
      <c r="R1232" s="40">
        <f ca="1">SUM(INDIRECT(IMPORT_VAR[TABLENAME]&amp;"[@a"&amp;$1:$1-1&amp;"]"),INDIRECT(IMPORT_VAR[TABLENAME]&amp;"[@c"&amp;$1:$1-1&amp;"]"))</f>
        <v>22</v>
      </c>
      <c r="S1232" s="33"/>
      <c r="T1232" s="41" t="str">
        <f>IF(IMPORT[[#This Row],[b4]]="","",IMPORT[[#This Row],[b4]]-IMPORT[[#This Row],[a4]])</f>
        <v/>
      </c>
      <c r="U1232" s="40">
        <f ca="1">SUM(INDIRECT(IMPORT_VAR[TABLENAME]&amp;"[@a"&amp;$1:$1-1&amp;"]"),INDIRECT(IMPORT_VAR[TABLENAME]&amp;"[@c"&amp;$1:$1-1&amp;"]"))</f>
        <v>22</v>
      </c>
      <c r="V1232" s="41"/>
      <c r="W1232" s="31"/>
      <c r="X1232" s="54" t="str">
        <f>IF(IMPORT[[#This Row],[b5]]="","",IMPORT[[#This Row],[b5]]-IMPORT[[#This Row],[a5]])</f>
        <v/>
      </c>
      <c r="Y1232" s="50">
        <f ca="1">SUM(INDIRECT(IMPORT_VAR[TABLENAME]&amp;"[@a"&amp;$1:$1-1&amp;"]"),INDIRECT(IMPORT_VAR[TABLENAME]&amp;"[@c"&amp;$1:$1-1&amp;"]"))</f>
        <v>22</v>
      </c>
      <c r="Z1232" s="51" t="s">
        <v>7322</v>
      </c>
      <c r="AA1232" s="52" t="s">
        <v>3824</v>
      </c>
      <c r="AB1232" s="51" t="s">
        <v>7333</v>
      </c>
      <c r="AC1232" s="52" t="str">
        <f>CONCATENATE(IMPORT[[#This Row],[1]]," ",IMPORT[[#This Row],[2]],IF(IMPORT[[#This Row],[3]]="","",CONCATENATE(" ",IMPORT[[#This Row],[3]])))</f>
        <v>Bp Gel  DT-612 D Tian</v>
      </c>
      <c r="AD1232" s="52" t="str">
        <f>CONCATENATE("Import ",IMPORT[[#This Row],[Ket]])</f>
        <v>Import D11</v>
      </c>
      <c r="AE1232" s="52">
        <v>2304</v>
      </c>
      <c r="AF1232" s="52" t="s">
        <v>5118</v>
      </c>
      <c r="AG1232" s="52" t="s">
        <v>7334</v>
      </c>
      <c r="AH1232" s="52">
        <f ca="1">IMPORT[[#This Row],[C]]</f>
        <v>22</v>
      </c>
      <c r="AI1232" s="126" t="str">
        <f>CONCATENATE(IMPORT[[#This Row],[6]]," ",IMPORT[[#This Row],[7]])</f>
        <v>2304 PCS</v>
      </c>
    </row>
    <row r="1233" spans="1:35">
      <c r="A1233" s="102">
        <v>1231</v>
      </c>
      <c r="B1233" s="42">
        <f ca="1">IF(IMPORT[[#This Row],[C]]&lt;1,"",ROW()-2)</f>
        <v>1231</v>
      </c>
      <c r="C1233" s="113" t="s">
        <v>7332</v>
      </c>
      <c r="D1233" s="36" t="s">
        <v>3286</v>
      </c>
      <c r="E1233" s="36">
        <v>2880</v>
      </c>
      <c r="F1233" s="42">
        <f ca="1">IMPORT[TT]</f>
        <v>24</v>
      </c>
      <c r="G1233" s="36"/>
      <c r="H1233" s="31" t="s">
        <v>7319</v>
      </c>
      <c r="I1233" s="43">
        <v>25</v>
      </c>
      <c r="J1233" s="36">
        <v>24</v>
      </c>
      <c r="K1233" s="42">
        <f>IF(IMPORT[[#This Row],[b1]]="","",IMPORT[[#This Row],[b1]]-IMPORT[[#This Row],[a1]])</f>
        <v>-1</v>
      </c>
      <c r="L1233" s="43">
        <f ca="1">SUM(INDIRECT(IMPORT_VAR[TABLENAME]&amp;"[@a"&amp;$1:$1-1&amp;"]"),INDIRECT(IMPORT_VAR[TABLENAME]&amp;"[@c"&amp;$1:$1-1&amp;"]"))</f>
        <v>24</v>
      </c>
      <c r="M1233" s="36"/>
      <c r="N1233" s="42" t="str">
        <f>IF(IMPORT[[#This Row],[b2]]="","",IMPORT[[#This Row],[b2]]-IMPORT[[#This Row],[a2]])</f>
        <v/>
      </c>
      <c r="O1233" s="43">
        <f ca="1">SUM(INDIRECT(IMPORT_VAR[TABLENAME]&amp;"[@a"&amp;$1:$1-1&amp;"]"),INDIRECT(IMPORT_VAR[TABLENAME]&amp;"[@c"&amp;$1:$1-1&amp;"]"))</f>
        <v>24</v>
      </c>
      <c r="P1233" s="38"/>
      <c r="Q1233" s="44" t="str">
        <f>IF(IMPORT[[#This Row],[b3]]="","",IMPORT[[#This Row],[b3]]-IMPORT[[#This Row],[a3]])</f>
        <v/>
      </c>
      <c r="R1233" s="43">
        <f ca="1">SUM(INDIRECT(IMPORT_VAR[TABLENAME]&amp;"[@a"&amp;$1:$1-1&amp;"]"),INDIRECT(IMPORT_VAR[TABLENAME]&amp;"[@c"&amp;$1:$1-1&amp;"]"))</f>
        <v>24</v>
      </c>
      <c r="S1233" s="38"/>
      <c r="T1233" s="44" t="str">
        <f>IF(IMPORT[[#This Row],[b4]]="","",IMPORT[[#This Row],[b4]]-IMPORT[[#This Row],[a4]])</f>
        <v/>
      </c>
      <c r="U1233" s="43">
        <f ca="1">SUM(INDIRECT(IMPORT_VAR[TABLENAME]&amp;"[@a"&amp;$1:$1-1&amp;"]"),INDIRECT(IMPORT_VAR[TABLENAME]&amp;"[@c"&amp;$1:$1-1&amp;"]"))</f>
        <v>24</v>
      </c>
      <c r="V1233" s="44"/>
      <c r="W1233" s="36"/>
      <c r="X1233" s="55" t="str">
        <f>IF(IMPORT[[#This Row],[b5]]="","",IMPORT[[#This Row],[b5]]-IMPORT[[#This Row],[a5]])</f>
        <v/>
      </c>
      <c r="Y1233" s="50">
        <f ca="1">SUM(INDIRECT(IMPORT_VAR[TABLENAME]&amp;"[@a"&amp;$1:$1-1&amp;"]"),INDIRECT(IMPORT_VAR[TABLENAME]&amp;"[@c"&amp;$1:$1-1&amp;"]"))</f>
        <v>24</v>
      </c>
      <c r="Z1233" s="51" t="s">
        <v>7322</v>
      </c>
      <c r="AA1233" s="52" t="s">
        <v>7332</v>
      </c>
      <c r="AB1233" s="51"/>
      <c r="AC1233" s="52" t="str">
        <f>CONCATENATE(IMPORT[[#This Row],[1]]," ",IMPORT[[#This Row],[2]],IF(IMPORT[[#This Row],[3]]="","",CONCATENATE(" ",IMPORT[[#This Row],[3]])))</f>
        <v>Bp Gel  A 93</v>
      </c>
      <c r="AD1233" s="52" t="str">
        <f>CONCATENATE("Import ",IMPORT[[#This Row],[Ket]])</f>
        <v>Import D11</v>
      </c>
      <c r="AE1233" s="52">
        <v>2880</v>
      </c>
      <c r="AF1233" s="52" t="s">
        <v>5118</v>
      </c>
      <c r="AG1233" s="52" t="s">
        <v>7334</v>
      </c>
      <c r="AH1233" s="52">
        <f ca="1">IMPORT[[#This Row],[C]]</f>
        <v>24</v>
      </c>
      <c r="AI1233" s="126" t="str">
        <f>CONCATENATE(IMPORT[[#This Row],[6]]," ",IMPORT[[#This Row],[7]])</f>
        <v>2880 PCS</v>
      </c>
    </row>
  </sheetData>
  <conditionalFormatting sqref="C1:C1048576">
    <cfRule type="duplicateValues" dxfId="103" priority="3"/>
  </conditionalFormatting>
  <conditionalFormatting sqref="AC3:AC1233">
    <cfRule type="duplicateValues" dxfId="102" priority="2"/>
  </conditionalFormatting>
  <conditionalFormatting sqref="AA3:AA1233">
    <cfRule type="duplicateValues" dxfId="101" priority="1"/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6"/>
  <sheetViews>
    <sheetView topLeftCell="A3534" workbookViewId="0">
      <selection activeCell="E3552" sqref="A3551:E3552"/>
    </sheetView>
  </sheetViews>
  <sheetFormatPr defaultRowHeight="15"/>
  <sheetData>
    <row r="1" spans="1:2">
      <c r="A1" s="115" t="s">
        <v>5783</v>
      </c>
      <c r="B1" t="s">
        <v>5784</v>
      </c>
    </row>
    <row r="2" spans="1:2">
      <c r="A2" s="115" t="s">
        <v>5785</v>
      </c>
      <c r="B2" t="s">
        <v>5784</v>
      </c>
    </row>
    <row r="3" spans="1:2">
      <c r="A3" s="115" t="s">
        <v>5786</v>
      </c>
      <c r="B3" t="s">
        <v>5118</v>
      </c>
    </row>
    <row r="4" spans="1:2">
      <c r="A4" s="115" t="s">
        <v>5786</v>
      </c>
      <c r="B4" t="s">
        <v>5118</v>
      </c>
    </row>
    <row r="5" spans="1:2">
      <c r="A5" s="115" t="s">
        <v>5787</v>
      </c>
    </row>
    <row r="6" spans="1:2">
      <c r="A6" s="115" t="s">
        <v>5788</v>
      </c>
      <c r="B6" t="s">
        <v>5789</v>
      </c>
    </row>
    <row r="7" spans="1:2">
      <c r="A7" s="115" t="s">
        <v>5788</v>
      </c>
      <c r="B7" t="s">
        <v>5789</v>
      </c>
    </row>
    <row r="8" spans="1:2">
      <c r="A8" s="115" t="s">
        <v>5788</v>
      </c>
      <c r="B8" t="s">
        <v>5789</v>
      </c>
    </row>
    <row r="9" spans="1:2">
      <c r="A9" s="115" t="s">
        <v>3248</v>
      </c>
      <c r="B9" t="s">
        <v>5118</v>
      </c>
    </row>
    <row r="10" spans="1:2">
      <c r="A10" s="115" t="s">
        <v>3248</v>
      </c>
    </row>
    <row r="11" spans="1:2">
      <c r="A11" s="115" t="s">
        <v>5790</v>
      </c>
    </row>
    <row r="12" spans="1:2">
      <c r="A12" s="115" t="s">
        <v>5077</v>
      </c>
      <c r="B12" t="s">
        <v>5784</v>
      </c>
    </row>
    <row r="13" spans="1:2">
      <c r="A13" s="115" t="s">
        <v>5788</v>
      </c>
      <c r="B13" t="s">
        <v>5789</v>
      </c>
    </row>
    <row r="14" spans="1:2">
      <c r="A14" s="115" t="s">
        <v>5788</v>
      </c>
      <c r="B14" t="s">
        <v>5789</v>
      </c>
    </row>
    <row r="15" spans="1:2">
      <c r="A15" s="115" t="s">
        <v>5778</v>
      </c>
      <c r="B15" t="s">
        <v>5784</v>
      </c>
    </row>
    <row r="16" spans="1:2">
      <c r="A16" s="115" t="s">
        <v>5790</v>
      </c>
      <c r="B16" t="s">
        <v>5789</v>
      </c>
    </row>
    <row r="17" spans="1:2">
      <c r="A17" s="115" t="s">
        <v>5791</v>
      </c>
    </row>
    <row r="18" spans="1:2">
      <c r="A18" s="115" t="s">
        <v>5791</v>
      </c>
    </row>
    <row r="19" spans="1:2">
      <c r="A19" s="115" t="s">
        <v>5791</v>
      </c>
    </row>
    <row r="20" spans="1:2">
      <c r="A20" s="115" t="s">
        <v>5791</v>
      </c>
    </row>
    <row r="21" spans="1:2">
      <c r="A21" s="115" t="s">
        <v>5778</v>
      </c>
      <c r="B21" t="s">
        <v>5792</v>
      </c>
    </row>
    <row r="22" spans="1:2">
      <c r="A22" s="115" t="s">
        <v>5793</v>
      </c>
      <c r="B22" t="s">
        <v>5784</v>
      </c>
    </row>
    <row r="23" spans="1:2">
      <c r="A23" s="115" t="s">
        <v>5794</v>
      </c>
      <c r="B23" t="s">
        <v>5784</v>
      </c>
    </row>
    <row r="24" spans="1:2">
      <c r="A24" s="115" t="s">
        <v>5794</v>
      </c>
      <c r="B24" t="s">
        <v>5792</v>
      </c>
    </row>
    <row r="25" spans="1:2">
      <c r="A25" s="115" t="s">
        <v>3262</v>
      </c>
      <c r="B25" t="s">
        <v>5784</v>
      </c>
    </row>
    <row r="26" spans="1:2">
      <c r="A26" s="115" t="s">
        <v>5795</v>
      </c>
      <c r="B26" t="s">
        <v>5784</v>
      </c>
    </row>
    <row r="27" spans="1:2">
      <c r="A27" s="115" t="s">
        <v>5796</v>
      </c>
      <c r="B27" t="s">
        <v>5784</v>
      </c>
    </row>
    <row r="28" spans="1:2">
      <c r="A28" s="115" t="s">
        <v>5797</v>
      </c>
      <c r="B28" t="s">
        <v>5784</v>
      </c>
    </row>
    <row r="29" spans="1:2">
      <c r="A29" s="115" t="s">
        <v>5798</v>
      </c>
      <c r="B29" t="s">
        <v>5784</v>
      </c>
    </row>
    <row r="30" spans="1:2">
      <c r="A30" s="115" t="s">
        <v>5798</v>
      </c>
      <c r="B30" t="s">
        <v>5784</v>
      </c>
    </row>
    <row r="31" spans="1:2">
      <c r="A31" s="115" t="s">
        <v>5799</v>
      </c>
      <c r="B31" t="s">
        <v>5784</v>
      </c>
    </row>
    <row r="32" spans="1:2">
      <c r="A32" s="115" t="s">
        <v>5800</v>
      </c>
      <c r="B32" t="s">
        <v>5789</v>
      </c>
    </row>
    <row r="33" spans="1:2">
      <c r="A33" s="115" t="s">
        <v>5795</v>
      </c>
      <c r="B33" t="s">
        <v>5789</v>
      </c>
    </row>
    <row r="34" spans="1:2">
      <c r="A34" s="115" t="s">
        <v>3248</v>
      </c>
      <c r="B34" t="s">
        <v>5784</v>
      </c>
    </row>
    <row r="35" spans="1:2">
      <c r="A35" s="115" t="s">
        <v>3248</v>
      </c>
      <c r="B35" t="s">
        <v>5784</v>
      </c>
    </row>
    <row r="36" spans="1:2">
      <c r="A36" s="115" t="s">
        <v>5801</v>
      </c>
      <c r="B36" t="s">
        <v>5784</v>
      </c>
    </row>
    <row r="37" spans="1:2">
      <c r="A37" s="115" t="s">
        <v>5802</v>
      </c>
      <c r="B37" t="s">
        <v>5789</v>
      </c>
    </row>
    <row r="38" spans="1:2">
      <c r="A38" s="115" t="s">
        <v>5790</v>
      </c>
      <c r="B38" t="s">
        <v>5784</v>
      </c>
    </row>
    <row r="39" spans="1:2">
      <c r="A39" s="115" t="s">
        <v>5790</v>
      </c>
      <c r="B39" t="s">
        <v>5784</v>
      </c>
    </row>
    <row r="40" spans="1:2">
      <c r="A40" s="115" t="s">
        <v>3248</v>
      </c>
      <c r="B40" t="s">
        <v>5784</v>
      </c>
    </row>
    <row r="41" spans="1:2">
      <c r="A41" s="115" t="s">
        <v>5803</v>
      </c>
      <c r="B41" t="s">
        <v>5784</v>
      </c>
    </row>
    <row r="42" spans="1:2">
      <c r="A42" s="115" t="s">
        <v>5790</v>
      </c>
      <c r="B42" t="s">
        <v>5118</v>
      </c>
    </row>
    <row r="43" spans="1:2">
      <c r="A43" s="115" t="s">
        <v>5804</v>
      </c>
      <c r="B43" t="s">
        <v>5789</v>
      </c>
    </row>
    <row r="44" spans="1:2">
      <c r="A44" s="115" t="s">
        <v>3248</v>
      </c>
      <c r="B44" t="s">
        <v>5118</v>
      </c>
    </row>
    <row r="45" spans="1:2">
      <c r="A45" s="115" t="s">
        <v>5805</v>
      </c>
      <c r="B45" t="s">
        <v>5789</v>
      </c>
    </row>
    <row r="46" spans="1:2">
      <c r="A46" s="115" t="s">
        <v>3262</v>
      </c>
      <c r="B46" t="s">
        <v>5118</v>
      </c>
    </row>
    <row r="47" spans="1:2">
      <c r="A47" s="115" t="s">
        <v>3251</v>
      </c>
      <c r="B47" t="s">
        <v>5118</v>
      </c>
    </row>
    <row r="48" spans="1:2">
      <c r="A48" s="115" t="s">
        <v>5804</v>
      </c>
      <c r="B48" t="s">
        <v>5118</v>
      </c>
    </row>
    <row r="49" spans="1:2">
      <c r="A49" s="115" t="s">
        <v>5806</v>
      </c>
      <c r="B49" t="s">
        <v>5807</v>
      </c>
    </row>
    <row r="50" spans="1:2">
      <c r="A50" s="115" t="s">
        <v>5790</v>
      </c>
      <c r="B50" t="s">
        <v>5118</v>
      </c>
    </row>
    <row r="51" spans="1:2">
      <c r="A51" s="115" t="s">
        <v>5808</v>
      </c>
      <c r="B51" t="s">
        <v>5789</v>
      </c>
    </row>
    <row r="52" spans="1:2">
      <c r="A52" s="115" t="s">
        <v>3267</v>
      </c>
      <c r="B52" t="s">
        <v>5789</v>
      </c>
    </row>
    <row r="53" spans="1:2">
      <c r="A53" s="115" t="s">
        <v>3267</v>
      </c>
      <c r="B53" t="s">
        <v>5789</v>
      </c>
    </row>
    <row r="54" spans="1:2">
      <c r="A54" s="115" t="s">
        <v>3267</v>
      </c>
      <c r="B54" t="s">
        <v>5789</v>
      </c>
    </row>
    <row r="55" spans="1:2">
      <c r="A55" s="115" t="s">
        <v>3267</v>
      </c>
      <c r="B55" t="s">
        <v>5789</v>
      </c>
    </row>
    <row r="56" spans="1:2">
      <c r="A56" s="115" t="s">
        <v>5786</v>
      </c>
      <c r="B56" t="s">
        <v>5784</v>
      </c>
    </row>
    <row r="57" spans="1:2">
      <c r="A57" s="115" t="s">
        <v>3251</v>
      </c>
      <c r="B57" t="s">
        <v>5789</v>
      </c>
    </row>
    <row r="58" spans="1:2">
      <c r="A58" s="115" t="s">
        <v>5799</v>
      </c>
      <c r="B58" t="s">
        <v>5784</v>
      </c>
    </row>
    <row r="59" spans="1:2">
      <c r="A59" s="115" t="s">
        <v>5809</v>
      </c>
      <c r="B59" t="s">
        <v>5784</v>
      </c>
    </row>
    <row r="60" spans="1:2">
      <c r="A60" s="115" t="s">
        <v>5810</v>
      </c>
      <c r="B60" t="s">
        <v>5784</v>
      </c>
    </row>
    <row r="61" spans="1:2">
      <c r="A61" s="115" t="s">
        <v>5795</v>
      </c>
    </row>
    <row r="62" spans="1:2">
      <c r="A62" s="115" t="s">
        <v>5786</v>
      </c>
      <c r="B62" t="s">
        <v>5784</v>
      </c>
    </row>
    <row r="63" spans="1:2">
      <c r="A63" s="115" t="s">
        <v>5793</v>
      </c>
      <c r="B63" t="s">
        <v>5116</v>
      </c>
    </row>
    <row r="64" spans="1:2">
      <c r="A64" s="115" t="s">
        <v>5811</v>
      </c>
      <c r="B64" t="s">
        <v>5789</v>
      </c>
    </row>
    <row r="65" spans="1:2">
      <c r="A65" s="115" t="s">
        <v>3258</v>
      </c>
      <c r="B65" t="s">
        <v>5789</v>
      </c>
    </row>
    <row r="66" spans="1:2">
      <c r="A66" s="115" t="s">
        <v>5799</v>
      </c>
      <c r="B66" t="s">
        <v>5784</v>
      </c>
    </row>
    <row r="67" spans="1:2">
      <c r="A67" s="115" t="s">
        <v>3258</v>
      </c>
      <c r="B67" t="s">
        <v>5789</v>
      </c>
    </row>
    <row r="68" spans="1:2">
      <c r="A68" s="115" t="s">
        <v>5812</v>
      </c>
      <c r="B68" t="s">
        <v>5789</v>
      </c>
    </row>
    <row r="69" spans="1:2">
      <c r="A69" s="115" t="s">
        <v>5812</v>
      </c>
      <c r="B69" t="s">
        <v>5789</v>
      </c>
    </row>
    <row r="70" spans="1:2">
      <c r="A70" s="115" t="s">
        <v>5813</v>
      </c>
      <c r="B70" t="s">
        <v>5789</v>
      </c>
    </row>
    <row r="71" spans="1:2">
      <c r="A71" s="115" t="s">
        <v>5814</v>
      </c>
      <c r="B71" t="s">
        <v>5789</v>
      </c>
    </row>
    <row r="72" spans="1:2">
      <c r="A72" s="115" t="s">
        <v>5815</v>
      </c>
      <c r="B72" t="s">
        <v>5152</v>
      </c>
    </row>
    <row r="73" spans="1:2">
      <c r="A73" s="115" t="s">
        <v>5816</v>
      </c>
      <c r="B73" t="s">
        <v>5152</v>
      </c>
    </row>
    <row r="74" spans="1:2">
      <c r="A74" s="115" t="s">
        <v>5815</v>
      </c>
      <c r="B74" t="s">
        <v>5817</v>
      </c>
    </row>
    <row r="75" spans="1:2">
      <c r="A75" s="115" t="s">
        <v>5803</v>
      </c>
      <c r="B75" t="s">
        <v>5152</v>
      </c>
    </row>
    <row r="76" spans="1:2">
      <c r="A76" s="115" t="s">
        <v>5818</v>
      </c>
      <c r="B76" t="s">
        <v>5152</v>
      </c>
    </row>
    <row r="77" spans="1:2">
      <c r="A77" s="115" t="s">
        <v>5814</v>
      </c>
      <c r="B77" t="s">
        <v>5789</v>
      </c>
    </row>
    <row r="78" spans="1:2">
      <c r="A78" s="115" t="s">
        <v>5819</v>
      </c>
      <c r="B78" t="s">
        <v>5149</v>
      </c>
    </row>
    <row r="79" spans="1:2">
      <c r="A79" s="115" t="s">
        <v>5819</v>
      </c>
      <c r="B79" t="s">
        <v>5149</v>
      </c>
    </row>
    <row r="80" spans="1:2">
      <c r="A80" s="115" t="s">
        <v>5788</v>
      </c>
      <c r="B80" t="s">
        <v>5784</v>
      </c>
    </row>
    <row r="81" spans="1:2">
      <c r="A81" s="115" t="s">
        <v>5820</v>
      </c>
      <c r="B81" t="s">
        <v>5118</v>
      </c>
    </row>
    <row r="82" spans="1:2">
      <c r="A82" s="115" t="s">
        <v>5801</v>
      </c>
      <c r="B82" t="s">
        <v>5152</v>
      </c>
    </row>
    <row r="83" spans="1:2">
      <c r="A83" s="115" t="s">
        <v>5821</v>
      </c>
      <c r="B83" t="s">
        <v>5789</v>
      </c>
    </row>
    <row r="84" spans="1:2">
      <c r="A84" s="115" t="s">
        <v>5790</v>
      </c>
      <c r="B84" t="s">
        <v>5152</v>
      </c>
    </row>
    <row r="85" spans="1:2">
      <c r="A85" s="115" t="s">
        <v>5785</v>
      </c>
      <c r="B85" t="s">
        <v>5822</v>
      </c>
    </row>
    <row r="86" spans="1:2">
      <c r="A86" s="115" t="s">
        <v>5777</v>
      </c>
      <c r="B86" t="s">
        <v>5823</v>
      </c>
    </row>
    <row r="87" spans="1:2">
      <c r="A87" s="115" t="s">
        <v>5790</v>
      </c>
      <c r="B87" t="s">
        <v>5152</v>
      </c>
    </row>
    <row r="88" spans="1:2">
      <c r="A88" s="115" t="s">
        <v>5790</v>
      </c>
      <c r="B88" t="s">
        <v>5152</v>
      </c>
    </row>
    <row r="89" spans="1:2">
      <c r="A89" s="115" t="s">
        <v>5790</v>
      </c>
      <c r="B89" t="s">
        <v>5152</v>
      </c>
    </row>
    <row r="90" spans="1:2">
      <c r="A90" s="115" t="s">
        <v>5788</v>
      </c>
      <c r="B90" t="s">
        <v>5118</v>
      </c>
    </row>
    <row r="91" spans="1:2">
      <c r="A91" s="115" t="s">
        <v>5824</v>
      </c>
      <c r="B91" t="s">
        <v>5118</v>
      </c>
    </row>
    <row r="92" spans="1:2">
      <c r="A92" s="115" t="s">
        <v>5815</v>
      </c>
      <c r="B92" t="s">
        <v>5152</v>
      </c>
    </row>
    <row r="93" spans="1:2">
      <c r="A93" s="115" t="s">
        <v>5815</v>
      </c>
      <c r="B93" t="s">
        <v>5784</v>
      </c>
    </row>
    <row r="94" spans="1:2">
      <c r="A94" s="115" t="s">
        <v>5815</v>
      </c>
      <c r="B94" t="s">
        <v>5152</v>
      </c>
    </row>
    <row r="95" spans="1:2">
      <c r="A95" s="115" t="s">
        <v>3248</v>
      </c>
      <c r="B95" t="s">
        <v>5784</v>
      </c>
    </row>
    <row r="96" spans="1:2">
      <c r="A96" s="115" t="s">
        <v>5788</v>
      </c>
      <c r="B96" t="s">
        <v>5825</v>
      </c>
    </row>
    <row r="97" spans="1:3">
      <c r="A97" s="115" t="s">
        <v>5816</v>
      </c>
      <c r="B97" t="s">
        <v>5152</v>
      </c>
    </row>
    <row r="98" spans="1:3">
      <c r="A98" s="115" t="s">
        <v>5810</v>
      </c>
      <c r="B98" t="s">
        <v>5152</v>
      </c>
    </row>
    <row r="99" spans="1:3">
      <c r="A99" s="115" t="s">
        <v>5790</v>
      </c>
      <c r="B99" t="s">
        <v>5152</v>
      </c>
    </row>
    <row r="100" spans="1:3">
      <c r="A100" s="115" t="s">
        <v>5826</v>
      </c>
      <c r="B100" t="s">
        <v>5789</v>
      </c>
    </row>
    <row r="101" spans="1:3">
      <c r="A101" s="115" t="s">
        <v>5815</v>
      </c>
      <c r="B101" t="s">
        <v>5152</v>
      </c>
      <c r="C101">
        <v>-36</v>
      </c>
    </row>
    <row r="102" spans="1:3">
      <c r="A102" s="115" t="s">
        <v>5821</v>
      </c>
      <c r="B102" t="s">
        <v>5789</v>
      </c>
    </row>
    <row r="103" spans="1:3">
      <c r="A103" s="115" t="s">
        <v>5785</v>
      </c>
      <c r="B103" t="s">
        <v>5152</v>
      </c>
    </row>
    <row r="104" spans="1:3">
      <c r="A104" s="115" t="s">
        <v>5786</v>
      </c>
      <c r="B104" t="s">
        <v>5152</v>
      </c>
    </row>
    <row r="105" spans="1:3">
      <c r="A105" s="115" t="s">
        <v>5815</v>
      </c>
      <c r="B105" t="s">
        <v>5789</v>
      </c>
    </row>
    <row r="106" spans="1:3">
      <c r="A106" s="115" t="s">
        <v>5815</v>
      </c>
      <c r="B106" t="s">
        <v>5152</v>
      </c>
    </row>
    <row r="107" spans="1:3">
      <c r="A107" s="115" t="s">
        <v>5816</v>
      </c>
      <c r="B107" t="s">
        <v>5152</v>
      </c>
    </row>
    <row r="108" spans="1:3">
      <c r="A108" s="115" t="s">
        <v>5812</v>
      </c>
      <c r="B108" t="s">
        <v>5784</v>
      </c>
    </row>
    <row r="109" spans="1:3">
      <c r="A109" s="115" t="s">
        <v>5827</v>
      </c>
      <c r="B109" t="s">
        <v>5784</v>
      </c>
    </row>
    <row r="110" spans="1:3">
      <c r="A110" s="115" t="s">
        <v>5828</v>
      </c>
      <c r="B110" t="s">
        <v>5784</v>
      </c>
    </row>
    <row r="111" spans="1:3">
      <c r="A111" s="115" t="s">
        <v>5829</v>
      </c>
      <c r="B111" t="s">
        <v>5784</v>
      </c>
    </row>
    <row r="112" spans="1:3">
      <c r="A112" s="115" t="s">
        <v>5810</v>
      </c>
      <c r="B112" t="s">
        <v>5152</v>
      </c>
    </row>
    <row r="113" spans="1:2">
      <c r="A113" s="115" t="s">
        <v>5803</v>
      </c>
      <c r="B113" t="s">
        <v>5784</v>
      </c>
    </row>
    <row r="114" spans="1:2">
      <c r="A114" s="115" t="s">
        <v>5815</v>
      </c>
      <c r="B114" t="s">
        <v>5152</v>
      </c>
    </row>
    <row r="115" spans="1:2">
      <c r="A115" s="115" t="s">
        <v>5830</v>
      </c>
      <c r="B115" t="s">
        <v>5789</v>
      </c>
    </row>
    <row r="116" spans="1:2">
      <c r="A116" s="115" t="s">
        <v>5790</v>
      </c>
      <c r="B116" t="s">
        <v>5784</v>
      </c>
    </row>
    <row r="117" spans="1:2">
      <c r="A117" s="115" t="s">
        <v>5801</v>
      </c>
      <c r="B117" t="s">
        <v>5789</v>
      </c>
    </row>
    <row r="118" spans="1:2">
      <c r="A118" s="115" t="s">
        <v>5791</v>
      </c>
      <c r="B118" t="s">
        <v>5789</v>
      </c>
    </row>
    <row r="119" spans="1:2">
      <c r="A119" s="115" t="s">
        <v>5831</v>
      </c>
    </row>
    <row r="120" spans="1:2">
      <c r="A120" s="115" t="s">
        <v>5791</v>
      </c>
      <c r="B120" t="s">
        <v>5789</v>
      </c>
    </row>
    <row r="121" spans="1:2">
      <c r="A121" s="115" t="s">
        <v>5801</v>
      </c>
      <c r="B121" t="s">
        <v>5789</v>
      </c>
    </row>
    <row r="122" spans="1:2">
      <c r="A122" s="115" t="s">
        <v>5816</v>
      </c>
      <c r="B122" t="s">
        <v>5789</v>
      </c>
    </row>
    <row r="123" spans="1:2">
      <c r="A123" s="115" t="s">
        <v>5801</v>
      </c>
      <c r="B123" t="s">
        <v>5789</v>
      </c>
    </row>
    <row r="124" spans="1:2">
      <c r="A124" s="115" t="s">
        <v>5788</v>
      </c>
      <c r="B124" t="s">
        <v>5789</v>
      </c>
    </row>
    <row r="125" spans="1:2">
      <c r="A125" s="115" t="s">
        <v>5819</v>
      </c>
      <c r="B125" t="s">
        <v>5789</v>
      </c>
    </row>
    <row r="126" spans="1:2">
      <c r="A126" s="115" t="s">
        <v>5788</v>
      </c>
      <c r="B126" t="s">
        <v>5789</v>
      </c>
    </row>
    <row r="127" spans="1:2">
      <c r="A127" s="115" t="s">
        <v>5788</v>
      </c>
      <c r="B127" t="s">
        <v>5832</v>
      </c>
    </row>
    <row r="128" spans="1:2">
      <c r="A128" s="115" t="s">
        <v>5801</v>
      </c>
      <c r="B128" t="s">
        <v>5118</v>
      </c>
    </row>
    <row r="129" spans="1:2">
      <c r="A129" s="115" t="s">
        <v>5801</v>
      </c>
      <c r="B129" t="s">
        <v>5789</v>
      </c>
    </row>
    <row r="130" spans="1:2">
      <c r="A130" s="115" t="s">
        <v>3248</v>
      </c>
      <c r="B130" t="s">
        <v>5789</v>
      </c>
    </row>
    <row r="131" spans="1:2">
      <c r="A131" s="115" t="s">
        <v>5819</v>
      </c>
      <c r="B131" t="s">
        <v>5789</v>
      </c>
    </row>
    <row r="132" spans="1:2">
      <c r="A132" s="115" t="s">
        <v>5801</v>
      </c>
      <c r="B132" t="s">
        <v>5789</v>
      </c>
    </row>
    <row r="133" spans="1:2">
      <c r="A133" s="115" t="s">
        <v>5791</v>
      </c>
      <c r="B133" t="s">
        <v>5789</v>
      </c>
    </row>
    <row r="134" spans="1:2">
      <c r="A134" s="115" t="s">
        <v>3248</v>
      </c>
      <c r="B134" t="s">
        <v>5789</v>
      </c>
    </row>
    <row r="135" spans="1:2">
      <c r="A135" s="115" t="s">
        <v>3248</v>
      </c>
      <c r="B135" t="s">
        <v>5789</v>
      </c>
    </row>
    <row r="136" spans="1:2">
      <c r="A136" s="115" t="s">
        <v>5786</v>
      </c>
      <c r="B136" t="s">
        <v>5152</v>
      </c>
    </row>
    <row r="137" spans="1:2">
      <c r="A137" s="115" t="s">
        <v>5816</v>
      </c>
      <c r="B137" t="s">
        <v>5152</v>
      </c>
    </row>
    <row r="138" spans="1:2">
      <c r="A138" s="115" t="s">
        <v>3248</v>
      </c>
      <c r="B138" t="s">
        <v>5149</v>
      </c>
    </row>
    <row r="139" spans="1:2">
      <c r="A139" s="115" t="s">
        <v>3248</v>
      </c>
      <c r="B139" t="s">
        <v>5149</v>
      </c>
    </row>
    <row r="140" spans="1:2">
      <c r="A140" s="115" t="s">
        <v>3248</v>
      </c>
      <c r="B140" t="s">
        <v>5149</v>
      </c>
    </row>
    <row r="141" spans="1:2">
      <c r="A141" s="115" t="s">
        <v>5790</v>
      </c>
      <c r="B141" t="s">
        <v>5784</v>
      </c>
    </row>
    <row r="142" spans="1:2">
      <c r="A142" s="115" t="s">
        <v>5816</v>
      </c>
      <c r="B142" t="s">
        <v>5784</v>
      </c>
    </row>
    <row r="143" spans="1:2">
      <c r="A143" s="115" t="s">
        <v>5815</v>
      </c>
      <c r="B143" t="s">
        <v>5152</v>
      </c>
    </row>
    <row r="144" spans="1:2">
      <c r="A144" s="115" t="s">
        <v>5786</v>
      </c>
      <c r="B144" t="s">
        <v>5817</v>
      </c>
    </row>
    <row r="145" spans="1:2">
      <c r="A145" s="115" t="s">
        <v>5786</v>
      </c>
      <c r="B145" t="s">
        <v>5152</v>
      </c>
    </row>
    <row r="146" spans="1:2">
      <c r="A146" s="115" t="s">
        <v>5833</v>
      </c>
      <c r="B146" t="s">
        <v>5784</v>
      </c>
    </row>
    <row r="147" spans="1:2">
      <c r="A147" s="115" t="s">
        <v>5791</v>
      </c>
      <c r="B147" t="s">
        <v>5784</v>
      </c>
    </row>
    <row r="148" spans="1:2">
      <c r="A148" s="115" t="s">
        <v>5786</v>
      </c>
      <c r="B148" t="s">
        <v>5784</v>
      </c>
    </row>
    <row r="149" spans="1:2">
      <c r="A149" s="115" t="s">
        <v>5785</v>
      </c>
      <c r="B149" t="s">
        <v>5152</v>
      </c>
    </row>
    <row r="150" spans="1:2">
      <c r="A150" s="115" t="s">
        <v>5785</v>
      </c>
      <c r="B150" t="s">
        <v>5152</v>
      </c>
    </row>
    <row r="151" spans="1:2">
      <c r="A151" s="115" t="s">
        <v>5815</v>
      </c>
      <c r="B151" t="s">
        <v>5152</v>
      </c>
    </row>
    <row r="152" spans="1:2">
      <c r="A152" s="115" t="s">
        <v>5815</v>
      </c>
      <c r="B152" t="s">
        <v>5152</v>
      </c>
    </row>
    <row r="153" spans="1:2">
      <c r="A153" s="115" t="s">
        <v>5801</v>
      </c>
      <c r="B153" t="s">
        <v>5784</v>
      </c>
    </row>
    <row r="154" spans="1:2">
      <c r="A154" s="115" t="s">
        <v>5801</v>
      </c>
      <c r="B154" t="s">
        <v>5784</v>
      </c>
    </row>
    <row r="155" spans="1:2">
      <c r="A155" s="115" t="s">
        <v>5833</v>
      </c>
      <c r="B155" t="s">
        <v>5784</v>
      </c>
    </row>
    <row r="156" spans="1:2">
      <c r="A156" s="115" t="s">
        <v>3248</v>
      </c>
      <c r="B156" t="s">
        <v>5817</v>
      </c>
    </row>
    <row r="157" spans="1:2">
      <c r="A157" s="115" t="s">
        <v>5803</v>
      </c>
      <c r="B157" t="s">
        <v>5817</v>
      </c>
    </row>
    <row r="158" spans="1:2">
      <c r="A158" s="115" t="s">
        <v>5820</v>
      </c>
      <c r="B158" t="s">
        <v>5789</v>
      </c>
    </row>
    <row r="159" spans="1:2">
      <c r="A159" s="115" t="s">
        <v>5790</v>
      </c>
      <c r="B159" t="s">
        <v>5784</v>
      </c>
    </row>
    <row r="160" spans="1:2">
      <c r="A160" s="115" t="s">
        <v>5791</v>
      </c>
      <c r="B160" t="s">
        <v>5152</v>
      </c>
    </row>
    <row r="161" spans="1:5">
      <c r="A161" s="115" t="s">
        <v>5816</v>
      </c>
      <c r="B161" t="s">
        <v>5817</v>
      </c>
    </row>
    <row r="162" spans="1:5">
      <c r="A162" s="115" t="s">
        <v>3248</v>
      </c>
      <c r="B162" t="s">
        <v>5149</v>
      </c>
    </row>
    <row r="163" spans="1:5">
      <c r="A163" s="115" t="s">
        <v>5834</v>
      </c>
      <c r="B163" t="s">
        <v>5152</v>
      </c>
      <c r="C163" t="s">
        <v>5835</v>
      </c>
      <c r="D163">
        <v>48</v>
      </c>
      <c r="E163" t="s">
        <v>5789</v>
      </c>
    </row>
    <row r="164" spans="1:5">
      <c r="A164" s="115" t="s">
        <v>5836</v>
      </c>
      <c r="B164" t="s">
        <v>5152</v>
      </c>
    </row>
    <row r="165" spans="1:5">
      <c r="A165" s="115" t="s">
        <v>5837</v>
      </c>
      <c r="B165" t="s">
        <v>5152</v>
      </c>
    </row>
    <row r="166" spans="1:5">
      <c r="A166" s="115" t="s">
        <v>5787</v>
      </c>
      <c r="B166" t="s">
        <v>5118</v>
      </c>
    </row>
    <row r="167" spans="1:5">
      <c r="A167" s="115" t="s">
        <v>5783</v>
      </c>
      <c r="B167" t="s">
        <v>5152</v>
      </c>
    </row>
    <row r="168" spans="1:5">
      <c r="A168" s="115" t="s">
        <v>5815</v>
      </c>
      <c r="B168" t="s">
        <v>5784</v>
      </c>
    </row>
    <row r="169" spans="1:5">
      <c r="A169" s="115" t="s">
        <v>5838</v>
      </c>
      <c r="B169" t="s">
        <v>5789</v>
      </c>
    </row>
    <row r="170" spans="1:5">
      <c r="A170" s="115" t="s">
        <v>5809</v>
      </c>
      <c r="B170" t="s">
        <v>5152</v>
      </c>
    </row>
    <row r="171" spans="1:5">
      <c r="A171" s="115" t="s">
        <v>5790</v>
      </c>
      <c r="B171" t="s">
        <v>5152</v>
      </c>
    </row>
    <row r="172" spans="1:5">
      <c r="A172" s="115" t="s">
        <v>5839</v>
      </c>
      <c r="B172" t="s">
        <v>5152</v>
      </c>
    </row>
    <row r="173" spans="1:5">
      <c r="A173" s="115" t="s">
        <v>5790</v>
      </c>
      <c r="B173" t="s">
        <v>5155</v>
      </c>
    </row>
    <row r="174" spans="1:5">
      <c r="A174" s="115" t="s">
        <v>5815</v>
      </c>
      <c r="B174" t="s">
        <v>5152</v>
      </c>
    </row>
    <row r="175" spans="1:5">
      <c r="A175" s="115" t="s">
        <v>5815</v>
      </c>
      <c r="B175" t="s">
        <v>5152</v>
      </c>
    </row>
    <row r="176" spans="1:5">
      <c r="A176" s="115" t="s">
        <v>5791</v>
      </c>
      <c r="B176" t="s">
        <v>5784</v>
      </c>
    </row>
    <row r="177" spans="1:2">
      <c r="A177" s="115" t="s">
        <v>5801</v>
      </c>
      <c r="B177" t="s">
        <v>5784</v>
      </c>
    </row>
    <row r="178" spans="1:2">
      <c r="A178" s="115" t="s">
        <v>5791</v>
      </c>
      <c r="B178" t="s">
        <v>5152</v>
      </c>
    </row>
    <row r="179" spans="1:2">
      <c r="A179" s="115" t="s">
        <v>5816</v>
      </c>
      <c r="B179" t="s">
        <v>5152</v>
      </c>
    </row>
    <row r="180" spans="1:2">
      <c r="A180" s="115" t="s">
        <v>5793</v>
      </c>
    </row>
    <row r="181" spans="1:2">
      <c r="A181" s="115" t="s">
        <v>5793</v>
      </c>
    </row>
    <row r="182" spans="1:2">
      <c r="A182" s="115" t="s">
        <v>5793</v>
      </c>
    </row>
    <row r="183" spans="1:2">
      <c r="A183" s="115" t="s">
        <v>5793</v>
      </c>
    </row>
    <row r="184" spans="1:2">
      <c r="A184" s="115" t="s">
        <v>5793</v>
      </c>
    </row>
    <row r="185" spans="1:2">
      <c r="A185" s="115" t="s">
        <v>5793</v>
      </c>
    </row>
    <row r="186" spans="1:2">
      <c r="A186" s="115" t="s">
        <v>5793</v>
      </c>
    </row>
    <row r="187" spans="1:2">
      <c r="A187" s="115" t="s">
        <v>5793</v>
      </c>
    </row>
    <row r="188" spans="1:2">
      <c r="A188" s="115" t="s">
        <v>5793</v>
      </c>
    </row>
    <row r="189" spans="1:2">
      <c r="A189" s="115" t="s">
        <v>5793</v>
      </c>
    </row>
    <row r="190" spans="1:2">
      <c r="A190" s="115" t="s">
        <v>5793</v>
      </c>
    </row>
    <row r="191" spans="1:2">
      <c r="A191" s="115" t="s">
        <v>5793</v>
      </c>
    </row>
    <row r="192" spans="1:2">
      <c r="A192" s="115" t="s">
        <v>5793</v>
      </c>
    </row>
    <row r="193" spans="1:2">
      <c r="A193" s="115" t="s">
        <v>5793</v>
      </c>
    </row>
    <row r="194" spans="1:2">
      <c r="A194" s="115" t="s">
        <v>5786</v>
      </c>
      <c r="B194" t="s">
        <v>5840</v>
      </c>
    </row>
    <row r="195" spans="1:2">
      <c r="A195" s="115" t="s">
        <v>5799</v>
      </c>
      <c r="B195" t="s">
        <v>5117</v>
      </c>
    </row>
    <row r="196" spans="1:2">
      <c r="A196" s="115" t="s">
        <v>5799</v>
      </c>
      <c r="B196" t="s">
        <v>5841</v>
      </c>
    </row>
    <row r="197" spans="1:2">
      <c r="A197" s="115" t="s">
        <v>5786</v>
      </c>
      <c r="B197" t="s">
        <v>5840</v>
      </c>
    </row>
    <row r="198" spans="1:2">
      <c r="A198" s="115" t="s">
        <v>5786</v>
      </c>
    </row>
    <row r="199" spans="1:2">
      <c r="A199" s="115" t="s">
        <v>5786</v>
      </c>
      <c r="B199" t="s">
        <v>5840</v>
      </c>
    </row>
    <row r="200" spans="1:2">
      <c r="A200" s="115" t="s">
        <v>5786</v>
      </c>
      <c r="B200" t="s">
        <v>5117</v>
      </c>
    </row>
    <row r="201" spans="1:2">
      <c r="A201" s="115" t="s">
        <v>5790</v>
      </c>
      <c r="B201" t="s">
        <v>5840</v>
      </c>
    </row>
    <row r="202" spans="1:2">
      <c r="A202" s="115" t="s">
        <v>5799</v>
      </c>
      <c r="B202" t="s">
        <v>5840</v>
      </c>
    </row>
    <row r="203" spans="1:2">
      <c r="A203" s="115" t="s">
        <v>5799</v>
      </c>
      <c r="B203" t="s">
        <v>5840</v>
      </c>
    </row>
    <row r="204" spans="1:2">
      <c r="A204" s="115" t="s">
        <v>5790</v>
      </c>
      <c r="B204" t="s">
        <v>5789</v>
      </c>
    </row>
    <row r="205" spans="1:2">
      <c r="A205" s="115" t="s">
        <v>5842</v>
      </c>
      <c r="B205" t="s">
        <v>5840</v>
      </c>
    </row>
    <row r="206" spans="1:2">
      <c r="A206" s="115" t="s">
        <v>5799</v>
      </c>
    </row>
    <row r="207" spans="1:2">
      <c r="A207" s="115" t="s">
        <v>5799</v>
      </c>
      <c r="B207" t="s">
        <v>5117</v>
      </c>
    </row>
    <row r="208" spans="1:2">
      <c r="A208" s="115" t="s">
        <v>5793</v>
      </c>
      <c r="B208" t="s">
        <v>5843</v>
      </c>
    </row>
    <row r="209" spans="1:3">
      <c r="A209" s="115" t="s">
        <v>5837</v>
      </c>
      <c r="B209" t="s">
        <v>5843</v>
      </c>
    </row>
    <row r="210" spans="1:3">
      <c r="A210" s="115" t="s">
        <v>5809</v>
      </c>
      <c r="B210" t="s">
        <v>5841</v>
      </c>
    </row>
    <row r="211" spans="1:3">
      <c r="A211" s="115" t="s">
        <v>5809</v>
      </c>
      <c r="B211" t="s">
        <v>5841</v>
      </c>
    </row>
    <row r="212" spans="1:3">
      <c r="A212" s="115" t="s">
        <v>5802</v>
      </c>
      <c r="B212" t="s">
        <v>5789</v>
      </c>
    </row>
    <row r="213" spans="1:3">
      <c r="A213" s="115" t="s">
        <v>3258</v>
      </c>
      <c r="B213" t="s">
        <v>5789</v>
      </c>
    </row>
    <row r="214" spans="1:3">
      <c r="A214" s="115" t="s">
        <v>3267</v>
      </c>
      <c r="B214" t="s">
        <v>5789</v>
      </c>
    </row>
    <row r="215" spans="1:3">
      <c r="A215" s="115" t="s">
        <v>5815</v>
      </c>
      <c r="B215" t="s">
        <v>5149</v>
      </c>
      <c r="C215">
        <v>-42</v>
      </c>
    </row>
    <row r="216" spans="1:3">
      <c r="A216" s="115" t="s">
        <v>5815</v>
      </c>
      <c r="B216" t="s">
        <v>5149</v>
      </c>
      <c r="C216">
        <v>-50</v>
      </c>
    </row>
    <row r="217" spans="1:3">
      <c r="A217" s="115" t="s">
        <v>5815</v>
      </c>
      <c r="B217" t="s">
        <v>5149</v>
      </c>
      <c r="C217">
        <v>-42</v>
      </c>
    </row>
    <row r="218" spans="1:3">
      <c r="A218" s="115" t="s">
        <v>5821</v>
      </c>
      <c r="B218" t="s">
        <v>5789</v>
      </c>
    </row>
    <row r="219" spans="1:3">
      <c r="A219" s="115" t="s">
        <v>5815</v>
      </c>
      <c r="B219" t="s">
        <v>5149</v>
      </c>
      <c r="C219">
        <v>-36</v>
      </c>
    </row>
    <row r="220" spans="1:3">
      <c r="A220" s="115" t="s">
        <v>5815</v>
      </c>
      <c r="B220" t="s">
        <v>5149</v>
      </c>
      <c r="C220">
        <v>-36</v>
      </c>
    </row>
    <row r="221" spans="1:3">
      <c r="A221" s="115" t="s">
        <v>5815</v>
      </c>
      <c r="B221" t="s">
        <v>5149</v>
      </c>
      <c r="C221">
        <v>-42</v>
      </c>
    </row>
    <row r="222" spans="1:3">
      <c r="A222" s="115" t="s">
        <v>5815</v>
      </c>
      <c r="B222" t="s">
        <v>5149</v>
      </c>
      <c r="C222">
        <v>-50</v>
      </c>
    </row>
    <row r="223" spans="1:3">
      <c r="A223" s="115" t="s">
        <v>5815</v>
      </c>
      <c r="B223" t="s">
        <v>5149</v>
      </c>
      <c r="C223">
        <v>-50</v>
      </c>
    </row>
    <row r="224" spans="1:3">
      <c r="A224" s="115" t="s">
        <v>5821</v>
      </c>
      <c r="B224" t="s">
        <v>5789</v>
      </c>
    </row>
    <row r="225" spans="1:3">
      <c r="A225" s="115" t="s">
        <v>5821</v>
      </c>
      <c r="B225" t="s">
        <v>5807</v>
      </c>
    </row>
    <row r="226" spans="1:3">
      <c r="A226" s="115" t="s">
        <v>5815</v>
      </c>
      <c r="B226" t="s">
        <v>5152</v>
      </c>
    </row>
    <row r="227" spans="1:3">
      <c r="A227" s="115" t="s">
        <v>5815</v>
      </c>
      <c r="B227" t="s">
        <v>5152</v>
      </c>
    </row>
    <row r="228" spans="1:3">
      <c r="A228" s="115" t="s">
        <v>5815</v>
      </c>
      <c r="B228" t="s">
        <v>5152</v>
      </c>
    </row>
    <row r="229" spans="1:3">
      <c r="A229" s="115" t="s">
        <v>5800</v>
      </c>
      <c r="B229" t="s">
        <v>5825</v>
      </c>
    </row>
    <row r="230" spans="1:3">
      <c r="A230" s="115" t="s">
        <v>5800</v>
      </c>
      <c r="B230" t="s">
        <v>5825</v>
      </c>
    </row>
    <row r="231" spans="1:3">
      <c r="A231" s="115" t="s">
        <v>5815</v>
      </c>
      <c r="B231" t="s">
        <v>5149</v>
      </c>
      <c r="C231">
        <v>-50</v>
      </c>
    </row>
    <row r="232" spans="1:3">
      <c r="A232" s="115" t="s">
        <v>5844</v>
      </c>
      <c r="B232" t="s">
        <v>5823</v>
      </c>
    </row>
    <row r="233" spans="1:3">
      <c r="A233" s="115" t="s">
        <v>5810</v>
      </c>
      <c r="B233" t="s">
        <v>5152</v>
      </c>
    </row>
    <row r="234" spans="1:3">
      <c r="A234" s="115" t="s">
        <v>5845</v>
      </c>
      <c r="B234" t="s">
        <v>5152</v>
      </c>
    </row>
    <row r="235" spans="1:3">
      <c r="A235" s="115" t="s">
        <v>5786</v>
      </c>
      <c r="B235" t="s">
        <v>5152</v>
      </c>
    </row>
    <row r="236" spans="1:3">
      <c r="A236" s="115" t="s">
        <v>5816</v>
      </c>
      <c r="B236" t="s">
        <v>5149</v>
      </c>
      <c r="C236">
        <v>-48</v>
      </c>
    </row>
    <row r="237" spans="1:3">
      <c r="A237" s="115" t="s">
        <v>5826</v>
      </c>
      <c r="B237" t="s">
        <v>5789</v>
      </c>
    </row>
    <row r="238" spans="1:3">
      <c r="A238" s="115" t="s">
        <v>5791</v>
      </c>
      <c r="B238" t="s">
        <v>5152</v>
      </c>
    </row>
    <row r="239" spans="1:3">
      <c r="A239" s="115" t="s">
        <v>5801</v>
      </c>
      <c r="B239" t="s">
        <v>5846</v>
      </c>
    </row>
    <row r="240" spans="1:3">
      <c r="A240" s="115" t="s">
        <v>5801</v>
      </c>
      <c r="B240" t="s">
        <v>5846</v>
      </c>
    </row>
    <row r="241" spans="1:2">
      <c r="A241" s="115" t="s">
        <v>3248</v>
      </c>
      <c r="B241" t="s">
        <v>5789</v>
      </c>
    </row>
    <row r="242" spans="1:2">
      <c r="A242" s="115" t="s">
        <v>5801</v>
      </c>
      <c r="B242" t="s">
        <v>5789</v>
      </c>
    </row>
    <row r="243" spans="1:2">
      <c r="A243" s="115" t="s">
        <v>5801</v>
      </c>
      <c r="B243" t="s">
        <v>5789</v>
      </c>
    </row>
    <row r="244" spans="1:2">
      <c r="A244" s="115" t="s">
        <v>5805</v>
      </c>
      <c r="B244" t="s">
        <v>5789</v>
      </c>
    </row>
    <row r="245" spans="1:2">
      <c r="A245" s="115" t="s">
        <v>5805</v>
      </c>
      <c r="B245" t="s">
        <v>5789</v>
      </c>
    </row>
    <row r="246" spans="1:2">
      <c r="A246" s="115" t="s">
        <v>5833</v>
      </c>
      <c r="B246" t="s">
        <v>5784</v>
      </c>
    </row>
    <row r="247" spans="1:2">
      <c r="A247" s="115" t="s">
        <v>3258</v>
      </c>
      <c r="B247" t="s">
        <v>5789</v>
      </c>
    </row>
    <row r="248" spans="1:2">
      <c r="A248" s="115" t="s">
        <v>3258</v>
      </c>
    </row>
    <row r="249" spans="1:2">
      <c r="A249" s="115" t="s">
        <v>5847</v>
      </c>
      <c r="B249" t="s">
        <v>5789</v>
      </c>
    </row>
    <row r="250" spans="1:2">
      <c r="A250" s="115" t="s">
        <v>5848</v>
      </c>
    </row>
    <row r="251" spans="1:2">
      <c r="A251" s="115" t="s">
        <v>5804</v>
      </c>
      <c r="B251" t="s">
        <v>5784</v>
      </c>
    </row>
    <row r="252" spans="1:2">
      <c r="A252" s="115" t="s">
        <v>3258</v>
      </c>
    </row>
    <row r="253" spans="1:2">
      <c r="A253" s="115" t="s">
        <v>5800</v>
      </c>
    </row>
    <row r="254" spans="1:2">
      <c r="A254" s="115" t="s">
        <v>3258</v>
      </c>
      <c r="B254" t="s">
        <v>5118</v>
      </c>
    </row>
    <row r="255" spans="1:2">
      <c r="A255" s="115" t="s">
        <v>5849</v>
      </c>
      <c r="B255" t="s">
        <v>5116</v>
      </c>
    </row>
    <row r="256" spans="1:2">
      <c r="A256" s="115" t="s">
        <v>5810</v>
      </c>
      <c r="B256" t="s">
        <v>5784</v>
      </c>
    </row>
    <row r="257" spans="1:2">
      <c r="A257" s="115" t="s">
        <v>3267</v>
      </c>
      <c r="B257" t="s">
        <v>5789</v>
      </c>
    </row>
    <row r="258" spans="1:2">
      <c r="A258" s="115" t="s">
        <v>3267</v>
      </c>
      <c r="B258" t="s">
        <v>5789</v>
      </c>
    </row>
    <row r="259" spans="1:2">
      <c r="A259" s="115" t="s">
        <v>2668</v>
      </c>
    </row>
    <row r="260" spans="1:2">
      <c r="A260" s="115" t="s">
        <v>5819</v>
      </c>
      <c r="B260" t="s">
        <v>5789</v>
      </c>
    </row>
    <row r="261" spans="1:2">
      <c r="A261" s="115" t="s">
        <v>3248</v>
      </c>
      <c r="B261" t="s">
        <v>5789</v>
      </c>
    </row>
    <row r="262" spans="1:2">
      <c r="A262" s="115" t="s">
        <v>5819</v>
      </c>
      <c r="B262" t="s">
        <v>5789</v>
      </c>
    </row>
    <row r="263" spans="1:2">
      <c r="A263" s="115" t="s">
        <v>5850</v>
      </c>
      <c r="B263" t="s">
        <v>5789</v>
      </c>
    </row>
    <row r="264" spans="1:2">
      <c r="A264" s="115" t="s">
        <v>3251</v>
      </c>
      <c r="B264" t="s">
        <v>5789</v>
      </c>
    </row>
    <row r="265" spans="1:2">
      <c r="A265" s="115" t="s">
        <v>5779</v>
      </c>
      <c r="B265" t="s">
        <v>5784</v>
      </c>
    </row>
    <row r="266" spans="1:2">
      <c r="A266" s="115" t="s">
        <v>5786</v>
      </c>
      <c r="B266" t="s">
        <v>5116</v>
      </c>
    </row>
    <row r="267" spans="1:2">
      <c r="A267" s="115" t="s">
        <v>5849</v>
      </c>
      <c r="B267" t="s">
        <v>5116</v>
      </c>
    </row>
    <row r="268" spans="1:2">
      <c r="A268" s="115" t="s">
        <v>5786</v>
      </c>
      <c r="B268" t="s">
        <v>5116</v>
      </c>
    </row>
    <row r="269" spans="1:2">
      <c r="A269" s="115" t="s">
        <v>5791</v>
      </c>
      <c r="B269" t="s">
        <v>5789</v>
      </c>
    </row>
    <row r="270" spans="1:2">
      <c r="A270" s="115" t="s">
        <v>5801</v>
      </c>
      <c r="B270" t="s">
        <v>5118</v>
      </c>
    </row>
    <row r="271" spans="1:2">
      <c r="A271" s="115" t="s">
        <v>5819</v>
      </c>
      <c r="B271" t="s">
        <v>5118</v>
      </c>
    </row>
    <row r="272" spans="1:2">
      <c r="A272" s="115" t="s">
        <v>5791</v>
      </c>
      <c r="B272" t="s">
        <v>5789</v>
      </c>
    </row>
    <row r="273" spans="1:2">
      <c r="A273" s="115" t="s">
        <v>5791</v>
      </c>
      <c r="B273" t="s">
        <v>5118</v>
      </c>
    </row>
    <row r="274" spans="1:2">
      <c r="A274" s="115" t="s">
        <v>3248</v>
      </c>
      <c r="B274" t="s">
        <v>5118</v>
      </c>
    </row>
    <row r="275" spans="1:2">
      <c r="A275" s="115" t="s">
        <v>5791</v>
      </c>
    </row>
    <row r="276" spans="1:2">
      <c r="A276" s="115" t="s">
        <v>5791</v>
      </c>
    </row>
    <row r="277" spans="1:2">
      <c r="A277" s="115" t="s">
        <v>3253</v>
      </c>
      <c r="B277" t="s">
        <v>5789</v>
      </c>
    </row>
    <row r="278" spans="1:2">
      <c r="A278" s="115" t="s">
        <v>5851</v>
      </c>
      <c r="B278" t="s">
        <v>5789</v>
      </c>
    </row>
    <row r="279" spans="1:2">
      <c r="A279" s="115" t="s">
        <v>5791</v>
      </c>
    </row>
    <row r="280" spans="1:2">
      <c r="A280" s="115" t="s">
        <v>3253</v>
      </c>
      <c r="B280" t="s">
        <v>5118</v>
      </c>
    </row>
    <row r="281" spans="1:2">
      <c r="A281" s="115" t="s">
        <v>3253</v>
      </c>
      <c r="B281" t="s">
        <v>5118</v>
      </c>
    </row>
    <row r="282" spans="1:2">
      <c r="A282" s="115" t="s">
        <v>5801</v>
      </c>
      <c r="B282" t="s">
        <v>5118</v>
      </c>
    </row>
    <row r="283" spans="1:2">
      <c r="A283" s="115" t="s">
        <v>5801</v>
      </c>
      <c r="B283" t="s">
        <v>5118</v>
      </c>
    </row>
    <row r="284" spans="1:2">
      <c r="A284" s="115" t="s">
        <v>5791</v>
      </c>
    </row>
    <row r="285" spans="1:2">
      <c r="A285" s="115" t="s">
        <v>5816</v>
      </c>
      <c r="B285" t="s">
        <v>5784</v>
      </c>
    </row>
    <row r="286" spans="1:2">
      <c r="A286" s="115" t="s">
        <v>5785</v>
      </c>
      <c r="B286" t="s">
        <v>5784</v>
      </c>
    </row>
    <row r="287" spans="1:2">
      <c r="A287" s="115" t="s">
        <v>5805</v>
      </c>
      <c r="B287" t="s">
        <v>5789</v>
      </c>
    </row>
    <row r="288" spans="1:2">
      <c r="A288" s="115" t="s">
        <v>5820</v>
      </c>
    </row>
    <row r="289" spans="1:2">
      <c r="A289" s="115" t="s">
        <v>5820</v>
      </c>
    </row>
    <row r="290" spans="1:2">
      <c r="A290" s="115" t="s">
        <v>3262</v>
      </c>
      <c r="B290" t="s">
        <v>5789</v>
      </c>
    </row>
    <row r="291" spans="1:2">
      <c r="A291" s="115" t="s">
        <v>5783</v>
      </c>
      <c r="B291" t="s">
        <v>5116</v>
      </c>
    </row>
    <row r="292" spans="1:2">
      <c r="A292" s="115" t="s">
        <v>5790</v>
      </c>
      <c r="B292" t="s">
        <v>5118</v>
      </c>
    </row>
    <row r="293" spans="1:2">
      <c r="A293" s="115" t="s">
        <v>5815</v>
      </c>
      <c r="B293" t="s">
        <v>5789</v>
      </c>
    </row>
    <row r="294" spans="1:2">
      <c r="A294" s="115" t="s">
        <v>5786</v>
      </c>
      <c r="B294" t="s">
        <v>5789</v>
      </c>
    </row>
    <row r="295" spans="1:2">
      <c r="A295" s="115" t="s">
        <v>5815</v>
      </c>
      <c r="B295" t="s">
        <v>5789</v>
      </c>
    </row>
    <row r="296" spans="1:2">
      <c r="A296" s="115" t="s">
        <v>5815</v>
      </c>
      <c r="B296" t="s">
        <v>5789</v>
      </c>
    </row>
    <row r="297" spans="1:2">
      <c r="A297" s="115" t="s">
        <v>5815</v>
      </c>
      <c r="B297" t="s">
        <v>5789</v>
      </c>
    </row>
    <row r="298" spans="1:2">
      <c r="A298" s="115" t="s">
        <v>5788</v>
      </c>
      <c r="B298" t="s">
        <v>5784</v>
      </c>
    </row>
    <row r="299" spans="1:2">
      <c r="A299" s="115" t="s">
        <v>5788</v>
      </c>
      <c r="B299" t="s">
        <v>5784</v>
      </c>
    </row>
    <row r="300" spans="1:2">
      <c r="A300" s="115" t="s">
        <v>5831</v>
      </c>
      <c r="B300" t="s">
        <v>5784</v>
      </c>
    </row>
    <row r="301" spans="1:2">
      <c r="A301" s="115" t="s">
        <v>5786</v>
      </c>
      <c r="B301" t="s">
        <v>5152</v>
      </c>
    </row>
    <row r="302" spans="1:2">
      <c r="A302" s="115" t="s">
        <v>5788</v>
      </c>
      <c r="B302" t="s">
        <v>5784</v>
      </c>
    </row>
    <row r="303" spans="1:2">
      <c r="A303" s="115" t="s">
        <v>5788</v>
      </c>
      <c r="B303" t="s">
        <v>5784</v>
      </c>
    </row>
    <row r="304" spans="1:2">
      <c r="A304" s="115" t="s">
        <v>5816</v>
      </c>
      <c r="B304" t="s">
        <v>5152</v>
      </c>
    </row>
    <row r="305" spans="1:2">
      <c r="A305" s="115" t="s">
        <v>5788</v>
      </c>
      <c r="B305" t="s">
        <v>5784</v>
      </c>
    </row>
    <row r="306" spans="1:2">
      <c r="A306" s="115" t="s">
        <v>5815</v>
      </c>
      <c r="B306" t="s">
        <v>5152</v>
      </c>
    </row>
    <row r="307" spans="1:2">
      <c r="A307" s="115" t="s">
        <v>5788</v>
      </c>
      <c r="B307" t="s">
        <v>5784</v>
      </c>
    </row>
    <row r="308" spans="1:2">
      <c r="A308" s="115" t="s">
        <v>3262</v>
      </c>
      <c r="B308" t="s">
        <v>5784</v>
      </c>
    </row>
    <row r="309" spans="1:2">
      <c r="A309" s="115" t="s">
        <v>5788</v>
      </c>
      <c r="B309" t="s">
        <v>5784</v>
      </c>
    </row>
    <row r="310" spans="1:2">
      <c r="A310" s="115" t="s">
        <v>3251</v>
      </c>
      <c r="B310" t="s">
        <v>5784</v>
      </c>
    </row>
    <row r="311" spans="1:2">
      <c r="A311" s="115" t="s">
        <v>5831</v>
      </c>
      <c r="B311" t="s">
        <v>5784</v>
      </c>
    </row>
    <row r="312" spans="1:2">
      <c r="A312" s="115" t="s">
        <v>5852</v>
      </c>
      <c r="B312" t="s">
        <v>5152</v>
      </c>
    </row>
    <row r="313" spans="1:2">
      <c r="A313" s="115" t="s">
        <v>5788</v>
      </c>
      <c r="B313" t="s">
        <v>5784</v>
      </c>
    </row>
    <row r="314" spans="1:2">
      <c r="A314" s="115" t="s">
        <v>5788</v>
      </c>
      <c r="B314" t="s">
        <v>5784</v>
      </c>
    </row>
    <row r="315" spans="1:2">
      <c r="A315" s="115" t="s">
        <v>5788</v>
      </c>
      <c r="B315" t="s">
        <v>5784</v>
      </c>
    </row>
    <row r="316" spans="1:2">
      <c r="A316" s="115" t="s">
        <v>5788</v>
      </c>
      <c r="B316" t="s">
        <v>5784</v>
      </c>
    </row>
    <row r="317" spans="1:2">
      <c r="A317" s="115" t="s">
        <v>5788</v>
      </c>
      <c r="B317" t="s">
        <v>5784</v>
      </c>
    </row>
    <row r="318" spans="1:2">
      <c r="A318" s="115" t="s">
        <v>5816</v>
      </c>
      <c r="B318" t="s">
        <v>5152</v>
      </c>
    </row>
    <row r="319" spans="1:2">
      <c r="A319" s="115" t="s">
        <v>5852</v>
      </c>
      <c r="B319" t="s">
        <v>5152</v>
      </c>
    </row>
    <row r="320" spans="1:2">
      <c r="A320" s="115" t="s">
        <v>5816</v>
      </c>
      <c r="B320" t="s">
        <v>5152</v>
      </c>
    </row>
    <row r="321" spans="1:2">
      <c r="A321" s="115" t="s">
        <v>5852</v>
      </c>
      <c r="B321" t="s">
        <v>5152</v>
      </c>
    </row>
    <row r="322" spans="1:2">
      <c r="A322" s="115" t="s">
        <v>5783</v>
      </c>
      <c r="B322" t="s">
        <v>5152</v>
      </c>
    </row>
    <row r="323" spans="1:2">
      <c r="A323" s="115" t="s">
        <v>5849</v>
      </c>
      <c r="B323" t="s">
        <v>5152</v>
      </c>
    </row>
    <row r="324" spans="1:2">
      <c r="A324" s="115" t="s">
        <v>3248</v>
      </c>
      <c r="B324" t="s">
        <v>5784</v>
      </c>
    </row>
    <row r="325" spans="1:2">
      <c r="A325" s="115" t="s">
        <v>5852</v>
      </c>
      <c r="B325" t="s">
        <v>5152</v>
      </c>
    </row>
    <row r="326" spans="1:2">
      <c r="A326" s="115" t="s">
        <v>5788</v>
      </c>
      <c r="B326" t="s">
        <v>5116</v>
      </c>
    </row>
    <row r="327" spans="1:2">
      <c r="A327" s="115" t="s">
        <v>5852</v>
      </c>
      <c r="B327" t="s">
        <v>5152</v>
      </c>
    </row>
    <row r="328" spans="1:2">
      <c r="A328" s="115" t="s">
        <v>5791</v>
      </c>
      <c r="B328" t="s">
        <v>5152</v>
      </c>
    </row>
    <row r="329" spans="1:2">
      <c r="A329" s="115" t="s">
        <v>5852</v>
      </c>
      <c r="B329" t="s">
        <v>5152</v>
      </c>
    </row>
    <row r="330" spans="1:2">
      <c r="A330" s="115" t="s">
        <v>5815</v>
      </c>
      <c r="B330" t="s">
        <v>5152</v>
      </c>
    </row>
    <row r="331" spans="1:2">
      <c r="A331" s="115" t="s">
        <v>5815</v>
      </c>
      <c r="B331" t="s">
        <v>5152</v>
      </c>
    </row>
    <row r="332" spans="1:2">
      <c r="A332" s="115" t="s">
        <v>5788</v>
      </c>
      <c r="B332" t="s">
        <v>5116</v>
      </c>
    </row>
    <row r="333" spans="1:2">
      <c r="A333" s="115" t="s">
        <v>5788</v>
      </c>
      <c r="B333" t="s">
        <v>5784</v>
      </c>
    </row>
    <row r="334" spans="1:2">
      <c r="A334" s="115" t="s">
        <v>5788</v>
      </c>
      <c r="B334" t="s">
        <v>5784</v>
      </c>
    </row>
    <row r="335" spans="1:2">
      <c r="A335" s="115" t="s">
        <v>5790</v>
      </c>
      <c r="B335" t="s">
        <v>5152</v>
      </c>
    </row>
    <row r="336" spans="1:2">
      <c r="A336" s="115" t="s">
        <v>5788</v>
      </c>
      <c r="B336" t="s">
        <v>5784</v>
      </c>
    </row>
    <row r="337" spans="1:2">
      <c r="A337" s="115" t="s">
        <v>5783</v>
      </c>
      <c r="B337" t="s">
        <v>5152</v>
      </c>
    </row>
    <row r="338" spans="1:2">
      <c r="A338" s="115" t="s">
        <v>5788</v>
      </c>
      <c r="B338" t="s">
        <v>5784</v>
      </c>
    </row>
    <row r="339" spans="1:2">
      <c r="A339" s="115" t="s">
        <v>5853</v>
      </c>
      <c r="B339" t="s">
        <v>5152</v>
      </c>
    </row>
    <row r="340" spans="1:2">
      <c r="A340" s="115" t="s">
        <v>5854</v>
      </c>
      <c r="B340" t="s">
        <v>5784</v>
      </c>
    </row>
    <row r="341" spans="1:2">
      <c r="A341" s="115" t="s">
        <v>5855</v>
      </c>
      <c r="B341" t="s">
        <v>5789</v>
      </c>
    </row>
    <row r="342" spans="1:2">
      <c r="A342" s="115" t="s">
        <v>5831</v>
      </c>
      <c r="B342" t="s">
        <v>5784</v>
      </c>
    </row>
    <row r="343" spans="1:2">
      <c r="A343" s="115" t="s">
        <v>5831</v>
      </c>
      <c r="B343" t="s">
        <v>5784</v>
      </c>
    </row>
    <row r="344" spans="1:2">
      <c r="A344" s="115" t="s">
        <v>5831</v>
      </c>
      <c r="B344" t="s">
        <v>5784</v>
      </c>
    </row>
    <row r="345" spans="1:2">
      <c r="A345" s="115" t="s">
        <v>5831</v>
      </c>
      <c r="B345" t="s">
        <v>5784</v>
      </c>
    </row>
    <row r="346" spans="1:2">
      <c r="A346" s="115" t="s">
        <v>5831</v>
      </c>
      <c r="B346" t="s">
        <v>5784</v>
      </c>
    </row>
    <row r="347" spans="1:2">
      <c r="A347" s="115" t="s">
        <v>5831</v>
      </c>
      <c r="B347" t="s">
        <v>5784</v>
      </c>
    </row>
    <row r="348" spans="1:2">
      <c r="A348" s="115" t="s">
        <v>5831</v>
      </c>
      <c r="B348" t="s">
        <v>5784</v>
      </c>
    </row>
    <row r="349" spans="1:2">
      <c r="A349" s="115" t="s">
        <v>5831</v>
      </c>
      <c r="B349" t="s">
        <v>5784</v>
      </c>
    </row>
    <row r="350" spans="1:2">
      <c r="A350" s="115" t="s">
        <v>5831</v>
      </c>
      <c r="B350" t="s">
        <v>5784</v>
      </c>
    </row>
    <row r="351" spans="1:2">
      <c r="A351" s="115" t="s">
        <v>5831</v>
      </c>
      <c r="B351" t="s">
        <v>5784</v>
      </c>
    </row>
    <row r="352" spans="1:2">
      <c r="A352" s="115" t="s">
        <v>5815</v>
      </c>
      <c r="B352" t="s">
        <v>5152</v>
      </c>
    </row>
    <row r="353" spans="1:2">
      <c r="A353" s="115" t="s">
        <v>5788</v>
      </c>
      <c r="B353" t="s">
        <v>5784</v>
      </c>
    </row>
    <row r="354" spans="1:2">
      <c r="A354" s="115" t="s">
        <v>5788</v>
      </c>
      <c r="B354" t="s">
        <v>5784</v>
      </c>
    </row>
    <row r="355" spans="1:2">
      <c r="A355" s="115" t="s">
        <v>5788</v>
      </c>
      <c r="B355" t="s">
        <v>5784</v>
      </c>
    </row>
    <row r="356" spans="1:2">
      <c r="A356" s="115" t="s">
        <v>5788</v>
      </c>
      <c r="B356" t="s">
        <v>5784</v>
      </c>
    </row>
    <row r="357" spans="1:2">
      <c r="A357" s="115" t="s">
        <v>5788</v>
      </c>
      <c r="B357" t="s">
        <v>5784</v>
      </c>
    </row>
    <row r="358" spans="1:2">
      <c r="A358" s="115" t="s">
        <v>5816</v>
      </c>
      <c r="B358" t="s">
        <v>5152</v>
      </c>
    </row>
    <row r="359" spans="1:2">
      <c r="A359" s="115" t="s">
        <v>5788</v>
      </c>
      <c r="B359" t="s">
        <v>5784</v>
      </c>
    </row>
    <row r="360" spans="1:2">
      <c r="A360" s="115" t="s">
        <v>5788</v>
      </c>
      <c r="B360" t="s">
        <v>5784</v>
      </c>
    </row>
    <row r="361" spans="1:2">
      <c r="A361" s="115" t="s">
        <v>5788</v>
      </c>
      <c r="B361" t="s">
        <v>5784</v>
      </c>
    </row>
    <row r="362" spans="1:2">
      <c r="A362" s="115" t="s">
        <v>5788</v>
      </c>
      <c r="B362" t="s">
        <v>5784</v>
      </c>
    </row>
    <row r="363" spans="1:2">
      <c r="A363" s="115" t="s">
        <v>5856</v>
      </c>
      <c r="B363" t="s">
        <v>5784</v>
      </c>
    </row>
    <row r="364" spans="1:2">
      <c r="A364" s="115" t="s">
        <v>5788</v>
      </c>
      <c r="B364" t="s">
        <v>5784</v>
      </c>
    </row>
    <row r="365" spans="1:2">
      <c r="A365" s="115" t="s">
        <v>5788</v>
      </c>
      <c r="B365" t="s">
        <v>5784</v>
      </c>
    </row>
    <row r="366" spans="1:2">
      <c r="A366" s="115" t="s">
        <v>5788</v>
      </c>
      <c r="B366" t="s">
        <v>5784</v>
      </c>
    </row>
    <row r="367" spans="1:2">
      <c r="A367" s="115" t="s">
        <v>5788</v>
      </c>
      <c r="B367" t="s">
        <v>5784</v>
      </c>
    </row>
    <row r="368" spans="1:2">
      <c r="A368" s="115" t="s">
        <v>3251</v>
      </c>
      <c r="B368" t="s">
        <v>5784</v>
      </c>
    </row>
    <row r="369" spans="1:2">
      <c r="A369" s="115" t="s">
        <v>5788</v>
      </c>
      <c r="B369" t="s">
        <v>5784</v>
      </c>
    </row>
    <row r="370" spans="1:2">
      <c r="A370" s="115" t="s">
        <v>5788</v>
      </c>
      <c r="B370" t="s">
        <v>5784</v>
      </c>
    </row>
    <row r="371" spans="1:2">
      <c r="A371" s="115" t="s">
        <v>5785</v>
      </c>
      <c r="B371" t="s">
        <v>5784</v>
      </c>
    </row>
    <row r="372" spans="1:2">
      <c r="A372" s="115" t="s">
        <v>5857</v>
      </c>
      <c r="B372" t="s">
        <v>5789</v>
      </c>
    </row>
    <row r="373" spans="1:2">
      <c r="A373" s="115" t="s">
        <v>5783</v>
      </c>
      <c r="B373" t="s">
        <v>5823</v>
      </c>
    </row>
    <row r="374" spans="1:2">
      <c r="A374" s="115" t="s">
        <v>5788</v>
      </c>
      <c r="B374" t="s">
        <v>5784</v>
      </c>
    </row>
    <row r="375" spans="1:2">
      <c r="A375" s="115" t="s">
        <v>5783</v>
      </c>
      <c r="B375" t="s">
        <v>5823</v>
      </c>
    </row>
    <row r="376" spans="1:2">
      <c r="A376" s="115" t="s">
        <v>5844</v>
      </c>
      <c r="B376" t="s">
        <v>5823</v>
      </c>
    </row>
    <row r="377" spans="1:2">
      <c r="A377" s="115" t="s">
        <v>5815</v>
      </c>
      <c r="B377" t="s">
        <v>5152</v>
      </c>
    </row>
    <row r="378" spans="1:2">
      <c r="A378" s="115" t="s">
        <v>5788</v>
      </c>
      <c r="B378" t="s">
        <v>5784</v>
      </c>
    </row>
    <row r="379" spans="1:2">
      <c r="A379" s="115" t="s">
        <v>5816</v>
      </c>
      <c r="B379" t="s">
        <v>5152</v>
      </c>
    </row>
    <row r="380" spans="1:2">
      <c r="A380" s="115" t="s">
        <v>5791</v>
      </c>
      <c r="B380" t="s">
        <v>5784</v>
      </c>
    </row>
    <row r="381" spans="1:2">
      <c r="A381" s="115" t="s">
        <v>5827</v>
      </c>
      <c r="B381" t="s">
        <v>5784</v>
      </c>
    </row>
    <row r="382" spans="1:2">
      <c r="A382" s="115" t="s">
        <v>5858</v>
      </c>
      <c r="B382" t="s">
        <v>5789</v>
      </c>
    </row>
    <row r="383" spans="1:2">
      <c r="A383" s="115" t="s">
        <v>5859</v>
      </c>
      <c r="B383" t="s">
        <v>5789</v>
      </c>
    </row>
    <row r="384" spans="1:2">
      <c r="A384" s="115" t="s">
        <v>5788</v>
      </c>
      <c r="B384" t="s">
        <v>5784</v>
      </c>
    </row>
    <row r="385" spans="1:2">
      <c r="A385" s="115" t="s">
        <v>5788</v>
      </c>
      <c r="B385" t="s">
        <v>5784</v>
      </c>
    </row>
    <row r="386" spans="1:2">
      <c r="A386" s="115" t="s">
        <v>5788</v>
      </c>
      <c r="B386" t="s">
        <v>5784</v>
      </c>
    </row>
    <row r="387" spans="1:2">
      <c r="A387" s="115" t="s">
        <v>5788</v>
      </c>
      <c r="B387" t="s">
        <v>5116</v>
      </c>
    </row>
    <row r="388" spans="1:2">
      <c r="A388" s="115" t="s">
        <v>3248</v>
      </c>
      <c r="B388" t="s">
        <v>5116</v>
      </c>
    </row>
    <row r="389" spans="1:2">
      <c r="A389" s="115" t="s">
        <v>5788</v>
      </c>
      <c r="B389" t="s">
        <v>5784</v>
      </c>
    </row>
    <row r="390" spans="1:2">
      <c r="A390" s="115" t="s">
        <v>3248</v>
      </c>
      <c r="B390" t="s">
        <v>5116</v>
      </c>
    </row>
    <row r="391" spans="1:2">
      <c r="A391" s="115" t="s">
        <v>5827</v>
      </c>
      <c r="B391" t="s">
        <v>5784</v>
      </c>
    </row>
    <row r="392" spans="1:2">
      <c r="A392" s="115" t="s">
        <v>5821</v>
      </c>
      <c r="B392" t="s">
        <v>5789</v>
      </c>
    </row>
    <row r="393" spans="1:2">
      <c r="A393" s="115" t="s">
        <v>5788</v>
      </c>
      <c r="B393" t="s">
        <v>5784</v>
      </c>
    </row>
    <row r="394" spans="1:2">
      <c r="A394" s="115" t="s">
        <v>3248</v>
      </c>
      <c r="B394" t="s">
        <v>5784</v>
      </c>
    </row>
    <row r="395" spans="1:2">
      <c r="A395" s="115" t="s">
        <v>5788</v>
      </c>
      <c r="B395" t="s">
        <v>5784</v>
      </c>
    </row>
    <row r="396" spans="1:2">
      <c r="A396" s="115" t="s">
        <v>5788</v>
      </c>
      <c r="B396" t="s">
        <v>5784</v>
      </c>
    </row>
    <row r="397" spans="1:2">
      <c r="A397" s="115" t="s">
        <v>5804</v>
      </c>
      <c r="B397" t="s">
        <v>5789</v>
      </c>
    </row>
    <row r="398" spans="1:2">
      <c r="A398" s="115" t="s">
        <v>5801</v>
      </c>
      <c r="B398" t="s">
        <v>5152</v>
      </c>
    </row>
    <row r="399" spans="1:2">
      <c r="A399" s="115" t="s">
        <v>5788</v>
      </c>
      <c r="B399" t="s">
        <v>5784</v>
      </c>
    </row>
    <row r="400" spans="1:2">
      <c r="A400" s="115" t="s">
        <v>5788</v>
      </c>
      <c r="B400" t="s">
        <v>5784</v>
      </c>
    </row>
    <row r="401" spans="1:2">
      <c r="A401" s="115" t="s">
        <v>5788</v>
      </c>
      <c r="B401" t="s">
        <v>5784</v>
      </c>
    </row>
    <row r="402" spans="1:2">
      <c r="A402" s="115" t="s">
        <v>5786</v>
      </c>
      <c r="B402" t="s">
        <v>5152</v>
      </c>
    </row>
    <row r="403" spans="1:2">
      <c r="A403" s="115" t="s">
        <v>5788</v>
      </c>
      <c r="B403" t="s">
        <v>5784</v>
      </c>
    </row>
    <row r="404" spans="1:2">
      <c r="A404" s="115" t="s">
        <v>5788</v>
      </c>
      <c r="B404" t="s">
        <v>5116</v>
      </c>
    </row>
    <row r="405" spans="1:2">
      <c r="A405" s="115" t="s">
        <v>5788</v>
      </c>
      <c r="B405" t="s">
        <v>5116</v>
      </c>
    </row>
    <row r="406" spans="1:2">
      <c r="A406" s="115" t="s">
        <v>5804</v>
      </c>
      <c r="B406" t="s">
        <v>5825</v>
      </c>
    </row>
    <row r="407" spans="1:2">
      <c r="A407" s="115" t="s">
        <v>5860</v>
      </c>
      <c r="B407" t="s">
        <v>5789</v>
      </c>
    </row>
    <row r="408" spans="1:2">
      <c r="A408" s="115" t="s">
        <v>5804</v>
      </c>
      <c r="B408" t="s">
        <v>5825</v>
      </c>
    </row>
    <row r="409" spans="1:2">
      <c r="A409" s="115" t="s">
        <v>5788</v>
      </c>
      <c r="B409" t="s">
        <v>5784</v>
      </c>
    </row>
    <row r="410" spans="1:2">
      <c r="A410" s="115" t="s">
        <v>5788</v>
      </c>
      <c r="B410" t="s">
        <v>5784</v>
      </c>
    </row>
    <row r="411" spans="1:2">
      <c r="A411" s="115" t="s">
        <v>5788</v>
      </c>
      <c r="B411" t="s">
        <v>5784</v>
      </c>
    </row>
    <row r="412" spans="1:2">
      <c r="A412" s="115" t="s">
        <v>5788</v>
      </c>
      <c r="B412" t="s">
        <v>5784</v>
      </c>
    </row>
    <row r="413" spans="1:2">
      <c r="A413" s="115" t="s">
        <v>5819</v>
      </c>
      <c r="B413" t="s">
        <v>5784</v>
      </c>
    </row>
    <row r="414" spans="1:2">
      <c r="A414" s="115" t="s">
        <v>5788</v>
      </c>
      <c r="B414" t="s">
        <v>5784</v>
      </c>
    </row>
    <row r="415" spans="1:2">
      <c r="A415" s="115" t="s">
        <v>5831</v>
      </c>
      <c r="B415" t="s">
        <v>5784</v>
      </c>
    </row>
    <row r="416" spans="1:2">
      <c r="A416" s="115" t="s">
        <v>5831</v>
      </c>
      <c r="B416" t="s">
        <v>5784</v>
      </c>
    </row>
    <row r="417" spans="1:2">
      <c r="A417" s="115" t="s">
        <v>5831</v>
      </c>
      <c r="B417" t="s">
        <v>5784</v>
      </c>
    </row>
    <row r="418" spans="1:2">
      <c r="A418" s="115" t="s">
        <v>5788</v>
      </c>
      <c r="B418" t="s">
        <v>5784</v>
      </c>
    </row>
    <row r="419" spans="1:2">
      <c r="A419" s="115" t="s">
        <v>5788</v>
      </c>
      <c r="B419" t="s">
        <v>5784</v>
      </c>
    </row>
    <row r="420" spans="1:2">
      <c r="A420" s="115" t="s">
        <v>5788</v>
      </c>
      <c r="B420" t="s">
        <v>5784</v>
      </c>
    </row>
    <row r="421" spans="1:2">
      <c r="A421" s="115" t="s">
        <v>5788</v>
      </c>
      <c r="B421" t="s">
        <v>5784</v>
      </c>
    </row>
    <row r="422" spans="1:2">
      <c r="A422" s="115" t="s">
        <v>5801</v>
      </c>
      <c r="B422" t="s">
        <v>5784</v>
      </c>
    </row>
    <row r="423" spans="1:2">
      <c r="A423" s="115" t="s">
        <v>5788</v>
      </c>
      <c r="B423" t="s">
        <v>5784</v>
      </c>
    </row>
    <row r="424" spans="1:2">
      <c r="A424" s="115" t="s">
        <v>5783</v>
      </c>
      <c r="B424" t="s">
        <v>5784</v>
      </c>
    </row>
    <row r="425" spans="1:2">
      <c r="A425" s="115" t="s">
        <v>5790</v>
      </c>
      <c r="B425" t="s">
        <v>5152</v>
      </c>
    </row>
    <row r="426" spans="1:2">
      <c r="A426" s="115" t="s">
        <v>5788</v>
      </c>
      <c r="B426" t="s">
        <v>5116</v>
      </c>
    </row>
    <row r="427" spans="1:2">
      <c r="A427" s="115" t="s">
        <v>5788</v>
      </c>
      <c r="B427" t="s">
        <v>5784</v>
      </c>
    </row>
    <row r="428" spans="1:2">
      <c r="A428" s="115" t="s">
        <v>5816</v>
      </c>
      <c r="B428" t="s">
        <v>5152</v>
      </c>
    </row>
    <row r="429" spans="1:2">
      <c r="A429" s="115" t="s">
        <v>3262</v>
      </c>
      <c r="B429" t="s">
        <v>5784</v>
      </c>
    </row>
    <row r="430" spans="1:2">
      <c r="A430" s="115" t="s">
        <v>5816</v>
      </c>
      <c r="B430" t="s">
        <v>5152</v>
      </c>
    </row>
    <row r="431" spans="1:2">
      <c r="A431" s="115" t="s">
        <v>5816</v>
      </c>
      <c r="B431" t="s">
        <v>5152</v>
      </c>
    </row>
    <row r="432" spans="1:2">
      <c r="A432" s="115" t="s">
        <v>3262</v>
      </c>
      <c r="B432" t="s">
        <v>5825</v>
      </c>
    </row>
    <row r="433" spans="1:2">
      <c r="A433" s="115" t="s">
        <v>5788</v>
      </c>
      <c r="B433" t="s">
        <v>5784</v>
      </c>
    </row>
    <row r="434" spans="1:2">
      <c r="A434" s="115" t="s">
        <v>5788</v>
      </c>
      <c r="B434" t="s">
        <v>5784</v>
      </c>
    </row>
    <row r="435" spans="1:2">
      <c r="A435" s="115" t="s">
        <v>5788</v>
      </c>
      <c r="B435" t="s">
        <v>5116</v>
      </c>
    </row>
    <row r="436" spans="1:2">
      <c r="A436" s="115" t="s">
        <v>5783</v>
      </c>
      <c r="B436" t="s">
        <v>5152</v>
      </c>
    </row>
    <row r="437" spans="1:2">
      <c r="A437" s="115" t="s">
        <v>5783</v>
      </c>
      <c r="B437" t="s">
        <v>5152</v>
      </c>
    </row>
    <row r="438" spans="1:2">
      <c r="A438" s="115" t="s">
        <v>5788</v>
      </c>
      <c r="B438" t="s">
        <v>5116</v>
      </c>
    </row>
    <row r="439" spans="1:2">
      <c r="A439" s="115" t="s">
        <v>5788</v>
      </c>
      <c r="B439" t="s">
        <v>5116</v>
      </c>
    </row>
    <row r="440" spans="1:2">
      <c r="A440" s="115" t="s">
        <v>5786</v>
      </c>
      <c r="B440" t="s">
        <v>5152</v>
      </c>
    </row>
    <row r="441" spans="1:2">
      <c r="A441" s="115" t="s">
        <v>5861</v>
      </c>
      <c r="B441" t="s">
        <v>5784</v>
      </c>
    </row>
    <row r="442" spans="1:2">
      <c r="A442" s="115" t="s">
        <v>5795</v>
      </c>
      <c r="B442" t="s">
        <v>5789</v>
      </c>
    </row>
    <row r="443" spans="1:2">
      <c r="A443" s="115" t="s">
        <v>3262</v>
      </c>
      <c r="B443" t="s">
        <v>5784</v>
      </c>
    </row>
    <row r="444" spans="1:2">
      <c r="A444" s="115" t="s">
        <v>5814</v>
      </c>
      <c r="B444" t="s">
        <v>5789</v>
      </c>
    </row>
    <row r="445" spans="1:2">
      <c r="A445" s="115" t="s">
        <v>5785</v>
      </c>
      <c r="B445" t="s">
        <v>5862</v>
      </c>
    </row>
    <row r="446" spans="1:2">
      <c r="A446" s="115" t="s">
        <v>5788</v>
      </c>
      <c r="B446" t="s">
        <v>5784</v>
      </c>
    </row>
    <row r="447" spans="1:2">
      <c r="A447" s="115" t="s">
        <v>5863</v>
      </c>
      <c r="B447" t="s">
        <v>5784</v>
      </c>
    </row>
    <row r="448" spans="1:2">
      <c r="A448" s="115" t="s">
        <v>5788</v>
      </c>
      <c r="B448" t="s">
        <v>5784</v>
      </c>
    </row>
    <row r="449" spans="1:2">
      <c r="A449" s="115" t="s">
        <v>5859</v>
      </c>
      <c r="B449" t="s">
        <v>5789</v>
      </c>
    </row>
    <row r="450" spans="1:2">
      <c r="A450" s="115" t="s">
        <v>5811</v>
      </c>
      <c r="B450" t="s">
        <v>5118</v>
      </c>
    </row>
    <row r="451" spans="1:2">
      <c r="A451" s="115" t="s">
        <v>5788</v>
      </c>
      <c r="B451" t="s">
        <v>5784</v>
      </c>
    </row>
    <row r="452" spans="1:2">
      <c r="A452" s="115" t="s">
        <v>5788</v>
      </c>
      <c r="B452" t="s">
        <v>5784</v>
      </c>
    </row>
    <row r="453" spans="1:2">
      <c r="A453" s="115" t="s">
        <v>5788</v>
      </c>
      <c r="B453" t="s">
        <v>5784</v>
      </c>
    </row>
    <row r="454" spans="1:2">
      <c r="A454" s="115" t="s">
        <v>5788</v>
      </c>
      <c r="B454" t="s">
        <v>5784</v>
      </c>
    </row>
    <row r="455" spans="1:2">
      <c r="A455" s="115" t="s">
        <v>5816</v>
      </c>
      <c r="B455" t="s">
        <v>5152</v>
      </c>
    </row>
    <row r="456" spans="1:2">
      <c r="A456" s="115" t="s">
        <v>5788</v>
      </c>
      <c r="B456" t="s">
        <v>5784</v>
      </c>
    </row>
    <row r="457" spans="1:2">
      <c r="A457" s="115" t="s">
        <v>5788</v>
      </c>
      <c r="B457" t="s">
        <v>5116</v>
      </c>
    </row>
    <row r="458" spans="1:2">
      <c r="A458" s="115" t="s">
        <v>5788</v>
      </c>
      <c r="B458" t="s">
        <v>5116</v>
      </c>
    </row>
    <row r="459" spans="1:2">
      <c r="A459" s="115" t="s">
        <v>5864</v>
      </c>
      <c r="B459" t="s">
        <v>5784</v>
      </c>
    </row>
    <row r="460" spans="1:2">
      <c r="A460" s="115" t="s">
        <v>5815</v>
      </c>
      <c r="B460" t="s">
        <v>5152</v>
      </c>
    </row>
    <row r="461" spans="1:2">
      <c r="A461" s="115" t="s">
        <v>5826</v>
      </c>
      <c r="B461" t="s">
        <v>5789</v>
      </c>
    </row>
    <row r="462" spans="1:2">
      <c r="A462" s="115" t="s">
        <v>5826</v>
      </c>
      <c r="B462" t="s">
        <v>5789</v>
      </c>
    </row>
    <row r="463" spans="1:2">
      <c r="A463" s="115" t="s">
        <v>5783</v>
      </c>
      <c r="B463" t="s">
        <v>5153</v>
      </c>
    </row>
    <row r="464" spans="1:2">
      <c r="A464" s="115" t="s">
        <v>5783</v>
      </c>
      <c r="B464" t="s">
        <v>5153</v>
      </c>
    </row>
    <row r="465" spans="1:2">
      <c r="A465" s="115" t="s">
        <v>5783</v>
      </c>
      <c r="B465" t="s">
        <v>5153</v>
      </c>
    </row>
    <row r="466" spans="1:2">
      <c r="A466" s="115" t="s">
        <v>5788</v>
      </c>
      <c r="B466" t="s">
        <v>5116</v>
      </c>
    </row>
    <row r="467" spans="1:2">
      <c r="A467" s="115" t="s">
        <v>5804</v>
      </c>
      <c r="B467" t="s">
        <v>5784</v>
      </c>
    </row>
    <row r="468" spans="1:2">
      <c r="A468" s="115" t="s">
        <v>5803</v>
      </c>
      <c r="B468" t="s">
        <v>5865</v>
      </c>
    </row>
    <row r="469" spans="1:2">
      <c r="A469" s="115" t="s">
        <v>5788</v>
      </c>
      <c r="B469" t="s">
        <v>5784</v>
      </c>
    </row>
    <row r="470" spans="1:2">
      <c r="A470" s="115" t="s">
        <v>5826</v>
      </c>
      <c r="B470" t="s">
        <v>5789</v>
      </c>
    </row>
    <row r="471" spans="1:2">
      <c r="A471" s="115" t="s">
        <v>5826</v>
      </c>
      <c r="B471" t="s">
        <v>5789</v>
      </c>
    </row>
    <row r="472" spans="1:2">
      <c r="A472" s="115" t="s">
        <v>5788</v>
      </c>
      <c r="B472" t="s">
        <v>5784</v>
      </c>
    </row>
    <row r="473" spans="1:2">
      <c r="A473" s="115" t="s">
        <v>5788</v>
      </c>
      <c r="B473" t="s">
        <v>5784</v>
      </c>
    </row>
    <row r="474" spans="1:2">
      <c r="A474" s="115" t="s">
        <v>5788</v>
      </c>
      <c r="B474" t="s">
        <v>5784</v>
      </c>
    </row>
    <row r="475" spans="1:2">
      <c r="A475" s="115" t="s">
        <v>5831</v>
      </c>
      <c r="B475" t="s">
        <v>5784</v>
      </c>
    </row>
    <row r="476" spans="1:2">
      <c r="A476" s="115" t="s">
        <v>5819</v>
      </c>
      <c r="B476" t="s">
        <v>5784</v>
      </c>
    </row>
    <row r="477" spans="1:2">
      <c r="A477" s="115" t="s">
        <v>5788</v>
      </c>
      <c r="B477" t="s">
        <v>5784</v>
      </c>
    </row>
    <row r="478" spans="1:2">
      <c r="A478" s="115" t="s">
        <v>5814</v>
      </c>
      <c r="B478" t="s">
        <v>5789</v>
      </c>
    </row>
    <row r="479" spans="1:2">
      <c r="A479" s="115" t="s">
        <v>5863</v>
      </c>
      <c r="B479" t="s">
        <v>5784</v>
      </c>
    </row>
    <row r="480" spans="1:2">
      <c r="A480" s="115" t="s">
        <v>5788</v>
      </c>
      <c r="B480" t="s">
        <v>5784</v>
      </c>
    </row>
    <row r="481" spans="1:2">
      <c r="A481" s="115" t="s">
        <v>5788</v>
      </c>
      <c r="B481" t="s">
        <v>5116</v>
      </c>
    </row>
    <row r="482" spans="1:2">
      <c r="A482" s="115" t="s">
        <v>2668</v>
      </c>
    </row>
    <row r="483" spans="1:2">
      <c r="A483" s="115" t="s">
        <v>5795</v>
      </c>
      <c r="B483" t="s">
        <v>5789</v>
      </c>
    </row>
    <row r="484" spans="1:2">
      <c r="A484" s="115" t="s">
        <v>5844</v>
      </c>
      <c r="B484" t="s">
        <v>5862</v>
      </c>
    </row>
    <row r="485" spans="1:2">
      <c r="A485" s="115" t="s">
        <v>5844</v>
      </c>
      <c r="B485" t="s">
        <v>5862</v>
      </c>
    </row>
    <row r="486" spans="1:2">
      <c r="A486" s="115" t="s">
        <v>5788</v>
      </c>
      <c r="B486" t="s">
        <v>5784</v>
      </c>
    </row>
    <row r="487" spans="1:2">
      <c r="A487" s="115" t="s">
        <v>5788</v>
      </c>
      <c r="B487" t="s">
        <v>5116</v>
      </c>
    </row>
    <row r="488" spans="1:2">
      <c r="A488" s="115" t="s">
        <v>5793</v>
      </c>
      <c r="B488" t="s">
        <v>5784</v>
      </c>
    </row>
    <row r="489" spans="1:2">
      <c r="A489" s="115" t="s">
        <v>3262</v>
      </c>
      <c r="B489" t="s">
        <v>5784</v>
      </c>
    </row>
    <row r="490" spans="1:2">
      <c r="A490" s="115" t="s">
        <v>5815</v>
      </c>
      <c r="B490" t="s">
        <v>5152</v>
      </c>
    </row>
    <row r="491" spans="1:2">
      <c r="A491" s="115" t="s">
        <v>5816</v>
      </c>
      <c r="B491" t="s">
        <v>5152</v>
      </c>
    </row>
    <row r="492" spans="1:2">
      <c r="A492" s="115" t="s">
        <v>5788</v>
      </c>
      <c r="B492" t="s">
        <v>5116</v>
      </c>
    </row>
    <row r="493" spans="1:2">
      <c r="A493" s="115" t="s">
        <v>5788</v>
      </c>
      <c r="B493" t="s">
        <v>5116</v>
      </c>
    </row>
    <row r="494" spans="1:2">
      <c r="A494" s="115" t="s">
        <v>5790</v>
      </c>
      <c r="B494" t="s">
        <v>5116</v>
      </c>
    </row>
    <row r="495" spans="1:2">
      <c r="A495" s="115" t="s">
        <v>5788</v>
      </c>
      <c r="B495" t="s">
        <v>5784</v>
      </c>
    </row>
    <row r="496" spans="1:2">
      <c r="A496" s="115" t="s">
        <v>5788</v>
      </c>
      <c r="B496" t="s">
        <v>5116</v>
      </c>
    </row>
    <row r="497" spans="1:2">
      <c r="A497" s="115" t="s">
        <v>5791</v>
      </c>
      <c r="B497" t="s">
        <v>5784</v>
      </c>
    </row>
    <row r="498" spans="1:2">
      <c r="A498" s="115" t="s">
        <v>5854</v>
      </c>
      <c r="B498" t="s">
        <v>5784</v>
      </c>
    </row>
    <row r="499" spans="1:2">
      <c r="A499" s="115" t="s">
        <v>5788</v>
      </c>
      <c r="B499" t="s">
        <v>5116</v>
      </c>
    </row>
    <row r="500" spans="1:2">
      <c r="A500" s="115" t="s">
        <v>5788</v>
      </c>
      <c r="B500" t="s">
        <v>5116</v>
      </c>
    </row>
    <row r="501" spans="1:2">
      <c r="A501" s="115" t="s">
        <v>5801</v>
      </c>
      <c r="B501" t="s">
        <v>5116</v>
      </c>
    </row>
    <row r="502" spans="1:2">
      <c r="A502" s="115" t="s">
        <v>5788</v>
      </c>
      <c r="B502" t="s">
        <v>5116</v>
      </c>
    </row>
    <row r="503" spans="1:2">
      <c r="A503" s="115" t="s">
        <v>5815</v>
      </c>
      <c r="B503" t="s">
        <v>5152</v>
      </c>
    </row>
    <row r="504" spans="1:2">
      <c r="A504" s="115" t="s">
        <v>5866</v>
      </c>
      <c r="B504" t="s">
        <v>5152</v>
      </c>
    </row>
    <row r="505" spans="1:2">
      <c r="A505" s="115" t="s">
        <v>5831</v>
      </c>
      <c r="B505" t="s">
        <v>5784</v>
      </c>
    </row>
    <row r="506" spans="1:2">
      <c r="A506" s="115" t="s">
        <v>5791</v>
      </c>
      <c r="B506" t="s">
        <v>5784</v>
      </c>
    </row>
    <row r="507" spans="1:2">
      <c r="A507" s="115" t="s">
        <v>5788</v>
      </c>
      <c r="B507" t="s">
        <v>5784</v>
      </c>
    </row>
    <row r="508" spans="1:2">
      <c r="A508" s="115" t="s">
        <v>5793</v>
      </c>
      <c r="B508" t="s">
        <v>5784</v>
      </c>
    </row>
    <row r="509" spans="1:2">
      <c r="A509" s="115" t="s">
        <v>5788</v>
      </c>
      <c r="B509" t="s">
        <v>5784</v>
      </c>
    </row>
    <row r="510" spans="1:2">
      <c r="A510" s="115" t="s">
        <v>5788</v>
      </c>
      <c r="B510" t="s">
        <v>5784</v>
      </c>
    </row>
    <row r="511" spans="1:2">
      <c r="A511" s="115" t="s">
        <v>5788</v>
      </c>
      <c r="B511" t="s">
        <v>5116</v>
      </c>
    </row>
    <row r="512" spans="1:2">
      <c r="A512" s="115" t="s">
        <v>5788</v>
      </c>
      <c r="B512" t="s">
        <v>5116</v>
      </c>
    </row>
    <row r="513" spans="1:2">
      <c r="A513" s="115" t="s">
        <v>5788</v>
      </c>
      <c r="B513" t="s">
        <v>5784</v>
      </c>
    </row>
    <row r="514" spans="1:2">
      <c r="A514" s="115" t="s">
        <v>5788</v>
      </c>
      <c r="B514" t="s">
        <v>5116</v>
      </c>
    </row>
    <row r="515" spans="1:2">
      <c r="A515" s="115" t="s">
        <v>5788</v>
      </c>
      <c r="B515" t="s">
        <v>5116</v>
      </c>
    </row>
    <row r="516" spans="1:2">
      <c r="A516" s="115" t="s">
        <v>5788</v>
      </c>
      <c r="B516" t="s">
        <v>5116</v>
      </c>
    </row>
    <row r="517" spans="1:2">
      <c r="A517" s="115" t="s">
        <v>5804</v>
      </c>
      <c r="B517" t="s">
        <v>5825</v>
      </c>
    </row>
    <row r="518" spans="1:2">
      <c r="A518" s="115" t="s">
        <v>5855</v>
      </c>
      <c r="B518" t="s">
        <v>5789</v>
      </c>
    </row>
    <row r="519" spans="1:2">
      <c r="A519" s="115" t="s">
        <v>5788</v>
      </c>
      <c r="B519" t="s">
        <v>5784</v>
      </c>
    </row>
    <row r="520" spans="1:2">
      <c r="A520" s="115" t="s">
        <v>5783</v>
      </c>
      <c r="B520" t="s">
        <v>5153</v>
      </c>
    </row>
    <row r="521" spans="1:2">
      <c r="A521" s="115" t="s">
        <v>5788</v>
      </c>
      <c r="B521" t="s">
        <v>5784</v>
      </c>
    </row>
    <row r="522" spans="1:2">
      <c r="A522" s="115" t="s">
        <v>5788</v>
      </c>
      <c r="B522" t="s">
        <v>5784</v>
      </c>
    </row>
    <row r="523" spans="1:2">
      <c r="A523" s="115" t="s">
        <v>5819</v>
      </c>
      <c r="B523" t="s">
        <v>5784</v>
      </c>
    </row>
    <row r="524" spans="1:2">
      <c r="A524" s="115" t="s">
        <v>5819</v>
      </c>
      <c r="B524" t="s">
        <v>5784</v>
      </c>
    </row>
    <row r="525" spans="1:2">
      <c r="A525" s="115" t="s">
        <v>5788</v>
      </c>
      <c r="B525" t="s">
        <v>5784</v>
      </c>
    </row>
    <row r="526" spans="1:2">
      <c r="A526" s="115" t="s">
        <v>5816</v>
      </c>
      <c r="B526" t="s">
        <v>5152</v>
      </c>
    </row>
    <row r="527" spans="1:2">
      <c r="A527" s="115" t="s">
        <v>3248</v>
      </c>
      <c r="B527" t="s">
        <v>5116</v>
      </c>
    </row>
    <row r="528" spans="1:2">
      <c r="A528" s="115" t="s">
        <v>3248</v>
      </c>
      <c r="B528" t="s">
        <v>5116</v>
      </c>
    </row>
    <row r="529" spans="1:2">
      <c r="A529" s="115" t="s">
        <v>3248</v>
      </c>
      <c r="B529" t="s">
        <v>5116</v>
      </c>
    </row>
    <row r="530" spans="1:2">
      <c r="A530" s="115" t="s">
        <v>3248</v>
      </c>
      <c r="B530" t="s">
        <v>5116</v>
      </c>
    </row>
    <row r="531" spans="1:2">
      <c r="A531" s="115" t="s">
        <v>3248</v>
      </c>
      <c r="B531" t="s">
        <v>5116</v>
      </c>
    </row>
    <row r="532" spans="1:2">
      <c r="A532" s="115" t="s">
        <v>3248</v>
      </c>
      <c r="B532" t="s">
        <v>5116</v>
      </c>
    </row>
    <row r="533" spans="1:2">
      <c r="A533" s="115" t="s">
        <v>3248</v>
      </c>
      <c r="B533" t="s">
        <v>5116</v>
      </c>
    </row>
    <row r="534" spans="1:2">
      <c r="A534" s="115" t="s">
        <v>3248</v>
      </c>
      <c r="B534" t="s">
        <v>5116</v>
      </c>
    </row>
    <row r="535" spans="1:2">
      <c r="A535" s="115" t="s">
        <v>3248</v>
      </c>
      <c r="B535" t="s">
        <v>5116</v>
      </c>
    </row>
    <row r="536" spans="1:2">
      <c r="A536" s="115" t="s">
        <v>5831</v>
      </c>
      <c r="B536" t="s">
        <v>5116</v>
      </c>
    </row>
    <row r="537" spans="1:2">
      <c r="A537" s="115" t="s">
        <v>5801</v>
      </c>
      <c r="B537" t="s">
        <v>5789</v>
      </c>
    </row>
    <row r="538" spans="1:2">
      <c r="A538" s="115" t="s">
        <v>5783</v>
      </c>
      <c r="B538" t="s">
        <v>5784</v>
      </c>
    </row>
    <row r="539" spans="1:2">
      <c r="A539" s="115" t="s">
        <v>5799</v>
      </c>
      <c r="B539" t="s">
        <v>5784</v>
      </c>
    </row>
    <row r="540" spans="1:2">
      <c r="A540" s="115" t="s">
        <v>5849</v>
      </c>
      <c r="B540" t="s">
        <v>5116</v>
      </c>
    </row>
    <row r="541" spans="1:2">
      <c r="A541" s="115" t="s">
        <v>5828</v>
      </c>
      <c r="B541" t="s">
        <v>5116</v>
      </c>
    </row>
    <row r="542" spans="1:2">
      <c r="A542" s="115" t="s">
        <v>5867</v>
      </c>
      <c r="B542" t="s">
        <v>5118</v>
      </c>
    </row>
    <row r="543" spans="1:2">
      <c r="A543" s="115" t="s">
        <v>3251</v>
      </c>
      <c r="B543" t="s">
        <v>5789</v>
      </c>
    </row>
    <row r="544" spans="1:2">
      <c r="A544" s="115" t="s">
        <v>3251</v>
      </c>
      <c r="B544" t="s">
        <v>5789</v>
      </c>
    </row>
    <row r="545" spans="1:2">
      <c r="A545" s="115" t="s">
        <v>5809</v>
      </c>
      <c r="B545" t="s">
        <v>5789</v>
      </c>
    </row>
    <row r="546" spans="1:2">
      <c r="A546" s="115" t="s">
        <v>5829</v>
      </c>
    </row>
    <row r="547" spans="1:2">
      <c r="A547" s="115" t="s">
        <v>5829</v>
      </c>
    </row>
    <row r="548" spans="1:2">
      <c r="A548" s="115" t="s">
        <v>5804</v>
      </c>
    </row>
    <row r="549" spans="1:2">
      <c r="A549" s="115" t="s">
        <v>5868</v>
      </c>
      <c r="B549" t="s">
        <v>5789</v>
      </c>
    </row>
    <row r="550" spans="1:2">
      <c r="A550" s="115" t="s">
        <v>5829</v>
      </c>
      <c r="B550" t="s">
        <v>5789</v>
      </c>
    </row>
    <row r="551" spans="1:2">
      <c r="A551" s="115" t="s">
        <v>5829</v>
      </c>
      <c r="B551" t="s">
        <v>5789</v>
      </c>
    </row>
    <row r="552" spans="1:2">
      <c r="A552" s="115" t="s">
        <v>3258</v>
      </c>
      <c r="B552" t="s">
        <v>5118</v>
      </c>
    </row>
    <row r="553" spans="1:2">
      <c r="A553" s="115" t="s">
        <v>5790</v>
      </c>
      <c r="B553" t="s">
        <v>5784</v>
      </c>
    </row>
    <row r="554" spans="1:2">
      <c r="A554" s="115" t="s">
        <v>5810</v>
      </c>
      <c r="B554" t="s">
        <v>5784</v>
      </c>
    </row>
    <row r="555" spans="1:2">
      <c r="A555" s="115" t="s">
        <v>5812</v>
      </c>
      <c r="B555" t="s">
        <v>5789</v>
      </c>
    </row>
    <row r="556" spans="1:2">
      <c r="A556" s="115" t="s">
        <v>5799</v>
      </c>
      <c r="B556" t="s">
        <v>5784</v>
      </c>
    </row>
    <row r="557" spans="1:2">
      <c r="A557" s="115" t="s">
        <v>5799</v>
      </c>
      <c r="B557" t="s">
        <v>5116</v>
      </c>
    </row>
    <row r="558" spans="1:2">
      <c r="A558" s="115" t="s">
        <v>5799</v>
      </c>
      <c r="B558" t="s">
        <v>5116</v>
      </c>
    </row>
    <row r="559" spans="1:2">
      <c r="A559" s="115" t="s">
        <v>5799</v>
      </c>
      <c r="B559" t="s">
        <v>5116</v>
      </c>
    </row>
    <row r="560" spans="1:2">
      <c r="A560" s="115" t="s">
        <v>5799</v>
      </c>
      <c r="B560" t="s">
        <v>5116</v>
      </c>
    </row>
    <row r="561" spans="1:2">
      <c r="A561" s="115" t="s">
        <v>5799</v>
      </c>
      <c r="B561" t="s">
        <v>5116</v>
      </c>
    </row>
    <row r="562" spans="1:2">
      <c r="A562" s="115" t="s">
        <v>5799</v>
      </c>
      <c r="B562" t="s">
        <v>5784</v>
      </c>
    </row>
    <row r="563" spans="1:2">
      <c r="A563" s="115" t="s">
        <v>5799</v>
      </c>
      <c r="B563" t="s">
        <v>5784</v>
      </c>
    </row>
    <row r="564" spans="1:2">
      <c r="A564" s="115" t="s">
        <v>5802</v>
      </c>
      <c r="B564" t="s">
        <v>5116</v>
      </c>
    </row>
    <row r="565" spans="1:2">
      <c r="A565" s="115" t="s">
        <v>5802</v>
      </c>
    </row>
    <row r="566" spans="1:2">
      <c r="A566" s="115" t="s">
        <v>5802</v>
      </c>
    </row>
    <row r="567" spans="1:2">
      <c r="A567" s="115" t="s">
        <v>5802</v>
      </c>
    </row>
    <row r="568" spans="1:2">
      <c r="A568" s="115" t="s">
        <v>5802</v>
      </c>
    </row>
    <row r="569" spans="1:2">
      <c r="A569" s="115" t="s">
        <v>5802</v>
      </c>
    </row>
    <row r="570" spans="1:2">
      <c r="A570" s="115" t="s">
        <v>5810</v>
      </c>
      <c r="B570" t="s">
        <v>5118</v>
      </c>
    </row>
    <row r="571" spans="1:2">
      <c r="A571" s="115" t="s">
        <v>5774</v>
      </c>
    </row>
    <row r="572" spans="1:2">
      <c r="A572" s="115" t="s">
        <v>5774</v>
      </c>
    </row>
    <row r="573" spans="1:2">
      <c r="A573" s="115" t="s">
        <v>5786</v>
      </c>
    </row>
    <row r="574" spans="1:2">
      <c r="A574" s="115" t="s">
        <v>5786</v>
      </c>
    </row>
    <row r="575" spans="1:2">
      <c r="A575" s="115" t="s">
        <v>5852</v>
      </c>
      <c r="B575" t="s">
        <v>5116</v>
      </c>
    </row>
    <row r="576" spans="1:2">
      <c r="A576" s="115" t="s">
        <v>5844</v>
      </c>
      <c r="B576" t="s">
        <v>5116</v>
      </c>
    </row>
    <row r="577" spans="1:2">
      <c r="A577" s="115" t="s">
        <v>5831</v>
      </c>
      <c r="B577" t="s">
        <v>5789</v>
      </c>
    </row>
    <row r="578" spans="1:2">
      <c r="A578" s="115" t="s">
        <v>5804</v>
      </c>
      <c r="B578" t="s">
        <v>5789</v>
      </c>
    </row>
    <row r="579" spans="1:2">
      <c r="A579" s="115" t="s">
        <v>5848</v>
      </c>
      <c r="B579" t="s">
        <v>5789</v>
      </c>
    </row>
    <row r="580" spans="1:2">
      <c r="A580" s="115" t="s">
        <v>3262</v>
      </c>
      <c r="B580" t="s">
        <v>5789</v>
      </c>
    </row>
    <row r="581" spans="1:2">
      <c r="A581" s="115" t="s">
        <v>5791</v>
      </c>
      <c r="B581" t="s">
        <v>5118</v>
      </c>
    </row>
    <row r="582" spans="1:2">
      <c r="A582" s="115" t="s">
        <v>5828</v>
      </c>
      <c r="B582" t="s">
        <v>5116</v>
      </c>
    </row>
    <row r="583" spans="1:2">
      <c r="A583" s="115" t="s">
        <v>3248</v>
      </c>
      <c r="B583" t="s">
        <v>5869</v>
      </c>
    </row>
    <row r="584" spans="1:2">
      <c r="A584" s="115" t="s">
        <v>5849</v>
      </c>
      <c r="B584" t="s">
        <v>5116</v>
      </c>
    </row>
    <row r="585" spans="1:2">
      <c r="A585" s="115" t="s">
        <v>3248</v>
      </c>
      <c r="B585" t="s">
        <v>5869</v>
      </c>
    </row>
    <row r="586" spans="1:2">
      <c r="A586" s="115" t="s">
        <v>5788</v>
      </c>
      <c r="B586" t="s">
        <v>5789</v>
      </c>
    </row>
    <row r="587" spans="1:2">
      <c r="A587" s="115" t="s">
        <v>5844</v>
      </c>
      <c r="B587" t="s">
        <v>5784</v>
      </c>
    </row>
    <row r="588" spans="1:2">
      <c r="A588" s="115" t="s">
        <v>5828</v>
      </c>
      <c r="B588" t="s">
        <v>5784</v>
      </c>
    </row>
    <row r="589" spans="1:2">
      <c r="A589" s="115" t="s">
        <v>3262</v>
      </c>
      <c r="B589" t="s">
        <v>5118</v>
      </c>
    </row>
    <row r="590" spans="1:2">
      <c r="A590" s="115" t="s">
        <v>5805</v>
      </c>
      <c r="B590" t="s">
        <v>5789</v>
      </c>
    </row>
    <row r="591" spans="1:2">
      <c r="A591" s="115" t="s">
        <v>5801</v>
      </c>
      <c r="B591" t="s">
        <v>5789</v>
      </c>
    </row>
    <row r="592" spans="1:2">
      <c r="A592" s="115" t="s">
        <v>3248</v>
      </c>
      <c r="B592" t="s">
        <v>5789</v>
      </c>
    </row>
    <row r="593" spans="1:2">
      <c r="A593" s="115" t="s">
        <v>5791</v>
      </c>
      <c r="B593" t="s">
        <v>5789</v>
      </c>
    </row>
    <row r="594" spans="1:2">
      <c r="A594" s="115" t="s">
        <v>5804</v>
      </c>
      <c r="B594" t="s">
        <v>5789</v>
      </c>
    </row>
    <row r="595" spans="1:2">
      <c r="A595" s="115" t="s">
        <v>5804</v>
      </c>
      <c r="B595" t="s">
        <v>5789</v>
      </c>
    </row>
    <row r="596" spans="1:2">
      <c r="A596" s="115" t="s">
        <v>5815</v>
      </c>
    </row>
    <row r="597" spans="1:2">
      <c r="A597" s="115" t="s">
        <v>5786</v>
      </c>
      <c r="B597" t="s">
        <v>5116</v>
      </c>
    </row>
    <row r="598" spans="1:2">
      <c r="A598" s="115" t="s">
        <v>5790</v>
      </c>
      <c r="B598" t="s">
        <v>5789</v>
      </c>
    </row>
    <row r="599" spans="1:2">
      <c r="A599" s="115" t="s">
        <v>5790</v>
      </c>
      <c r="B599" t="s">
        <v>5789</v>
      </c>
    </row>
    <row r="600" spans="1:2">
      <c r="A600" s="115" t="s">
        <v>5828</v>
      </c>
      <c r="B600" t="s">
        <v>5784</v>
      </c>
    </row>
    <row r="601" spans="1:2">
      <c r="A601" s="115" t="s">
        <v>3248</v>
      </c>
      <c r="B601" t="s">
        <v>5789</v>
      </c>
    </row>
    <row r="602" spans="1:2">
      <c r="A602" s="115" t="s">
        <v>5801</v>
      </c>
      <c r="B602" t="s">
        <v>5789</v>
      </c>
    </row>
    <row r="603" spans="1:2">
      <c r="A603" s="115" t="s">
        <v>5844</v>
      </c>
      <c r="B603" t="s">
        <v>5116</v>
      </c>
    </row>
    <row r="604" spans="1:2">
      <c r="A604" s="115" t="s">
        <v>5844</v>
      </c>
      <c r="B604" t="s">
        <v>5116</v>
      </c>
    </row>
    <row r="605" spans="1:2">
      <c r="A605" s="115" t="s">
        <v>5781</v>
      </c>
      <c r="B605" t="s">
        <v>5116</v>
      </c>
    </row>
    <row r="606" spans="1:2">
      <c r="A606" s="115" t="s">
        <v>5788</v>
      </c>
      <c r="B606" t="s">
        <v>5789</v>
      </c>
    </row>
    <row r="607" spans="1:2">
      <c r="A607" s="115" t="s">
        <v>5788</v>
      </c>
      <c r="B607" t="s">
        <v>5789</v>
      </c>
    </row>
    <row r="608" spans="1:2">
      <c r="A608" s="115" t="s">
        <v>5788</v>
      </c>
      <c r="B608" t="s">
        <v>5789</v>
      </c>
    </row>
    <row r="609" spans="1:2">
      <c r="A609" s="115" t="s">
        <v>5788</v>
      </c>
      <c r="B609" t="s">
        <v>5789</v>
      </c>
    </row>
    <row r="610" spans="1:2">
      <c r="A610" s="115" t="s">
        <v>5870</v>
      </c>
      <c r="B610" t="s">
        <v>5784</v>
      </c>
    </row>
    <row r="611" spans="1:2">
      <c r="A611" s="115" t="s">
        <v>5844</v>
      </c>
      <c r="B611" t="s">
        <v>5784</v>
      </c>
    </row>
    <row r="612" spans="1:2">
      <c r="A612" s="115" t="s">
        <v>5844</v>
      </c>
      <c r="B612" t="s">
        <v>5784</v>
      </c>
    </row>
    <row r="613" spans="1:2">
      <c r="A613" s="115" t="s">
        <v>5844</v>
      </c>
      <c r="B613" t="s">
        <v>5116</v>
      </c>
    </row>
    <row r="614" spans="1:2">
      <c r="A614" s="115" t="s">
        <v>5849</v>
      </c>
      <c r="B614" t="s">
        <v>5784</v>
      </c>
    </row>
    <row r="615" spans="1:2">
      <c r="A615" s="115" t="s">
        <v>5788</v>
      </c>
      <c r="B615" t="s">
        <v>5789</v>
      </c>
    </row>
    <row r="616" spans="1:2">
      <c r="A616" s="115" t="s">
        <v>3248</v>
      </c>
      <c r="B616" t="s">
        <v>5789</v>
      </c>
    </row>
    <row r="617" spans="1:2">
      <c r="A617" s="115" t="s">
        <v>3248</v>
      </c>
      <c r="B617" t="s">
        <v>5789</v>
      </c>
    </row>
    <row r="618" spans="1:2">
      <c r="A618" s="115" t="s">
        <v>5849</v>
      </c>
      <c r="B618" t="s">
        <v>5784</v>
      </c>
    </row>
    <row r="619" spans="1:2">
      <c r="A619" s="115" t="s">
        <v>5854</v>
      </c>
      <c r="B619" t="s">
        <v>5116</v>
      </c>
    </row>
    <row r="620" spans="1:2">
      <c r="A620" s="115" t="s">
        <v>5788</v>
      </c>
      <c r="B620" t="s">
        <v>5118</v>
      </c>
    </row>
    <row r="621" spans="1:2">
      <c r="A621" s="115" t="s">
        <v>5844</v>
      </c>
      <c r="B621" t="s">
        <v>5116</v>
      </c>
    </row>
    <row r="622" spans="1:2">
      <c r="A622" s="115" t="s">
        <v>5795</v>
      </c>
      <c r="B622" t="s">
        <v>5789</v>
      </c>
    </row>
    <row r="623" spans="1:2">
      <c r="A623" s="115" t="s">
        <v>5790</v>
      </c>
      <c r="B623" t="s">
        <v>5118</v>
      </c>
    </row>
    <row r="624" spans="1:2">
      <c r="A624" s="115" t="s">
        <v>5790</v>
      </c>
      <c r="B624" t="s">
        <v>5118</v>
      </c>
    </row>
    <row r="625" spans="1:2">
      <c r="A625" s="115" t="s">
        <v>5777</v>
      </c>
      <c r="B625" t="s">
        <v>5116</v>
      </c>
    </row>
    <row r="626" spans="1:2">
      <c r="A626" s="115" t="s">
        <v>5777</v>
      </c>
      <c r="B626" t="s">
        <v>5116</v>
      </c>
    </row>
    <row r="627" spans="1:2">
      <c r="A627" s="115" t="s">
        <v>5859</v>
      </c>
    </row>
    <row r="628" spans="1:2">
      <c r="A628" s="115" t="s">
        <v>5844</v>
      </c>
      <c r="B628" t="s">
        <v>5116</v>
      </c>
    </row>
    <row r="629" spans="1:2">
      <c r="A629" s="115" t="s">
        <v>5788</v>
      </c>
      <c r="B629" t="s">
        <v>5789</v>
      </c>
    </row>
    <row r="630" spans="1:2">
      <c r="A630" s="115" t="s">
        <v>5815</v>
      </c>
      <c r="B630" t="s">
        <v>5789</v>
      </c>
    </row>
    <row r="631" spans="1:2">
      <c r="A631" s="115" t="s">
        <v>3251</v>
      </c>
      <c r="B631" t="s">
        <v>5789</v>
      </c>
    </row>
    <row r="632" spans="1:2">
      <c r="A632" s="115" t="s">
        <v>5844</v>
      </c>
      <c r="B632" t="s">
        <v>5784</v>
      </c>
    </row>
    <row r="633" spans="1:2">
      <c r="A633" s="115" t="s">
        <v>5844</v>
      </c>
      <c r="B633" t="s">
        <v>5784</v>
      </c>
    </row>
    <row r="634" spans="1:2">
      <c r="A634" s="115" t="s">
        <v>5788</v>
      </c>
      <c r="B634" t="s">
        <v>5789</v>
      </c>
    </row>
    <row r="635" spans="1:2">
      <c r="A635" s="115" t="s">
        <v>5785</v>
      </c>
      <c r="B635" t="s">
        <v>5784</v>
      </c>
    </row>
    <row r="636" spans="1:2">
      <c r="A636" s="115" t="s">
        <v>5831</v>
      </c>
      <c r="B636" t="s">
        <v>5832</v>
      </c>
    </row>
    <row r="637" spans="1:2">
      <c r="A637" s="115" t="s">
        <v>5788</v>
      </c>
      <c r="B637" t="s">
        <v>5118</v>
      </c>
    </row>
    <row r="638" spans="1:2">
      <c r="A638" s="115" t="s">
        <v>5788</v>
      </c>
      <c r="B638" t="s">
        <v>5118</v>
      </c>
    </row>
    <row r="639" spans="1:2">
      <c r="A639" s="115" t="s">
        <v>5801</v>
      </c>
    </row>
    <row r="640" spans="1:2">
      <c r="A640" s="115" t="s">
        <v>5790</v>
      </c>
      <c r="B640" t="s">
        <v>5789</v>
      </c>
    </row>
    <row r="641" spans="1:2">
      <c r="A641" s="115" t="s">
        <v>5815</v>
      </c>
      <c r="B641" t="s">
        <v>5784</v>
      </c>
    </row>
    <row r="642" spans="1:2">
      <c r="A642" s="115" t="s">
        <v>5785</v>
      </c>
      <c r="B642" t="s">
        <v>5825</v>
      </c>
    </row>
    <row r="643" spans="1:2">
      <c r="A643" s="115" t="s">
        <v>5831</v>
      </c>
    </row>
    <row r="644" spans="1:2">
      <c r="A644" s="115" t="s">
        <v>5788</v>
      </c>
      <c r="B644" t="s">
        <v>5118</v>
      </c>
    </row>
    <row r="645" spans="1:2">
      <c r="A645" s="115" t="s">
        <v>5790</v>
      </c>
      <c r="B645" t="s">
        <v>5789</v>
      </c>
    </row>
    <row r="646" spans="1:2">
      <c r="A646" s="115" t="s">
        <v>5791</v>
      </c>
      <c r="B646" t="s">
        <v>5789</v>
      </c>
    </row>
    <row r="647" spans="1:2">
      <c r="A647" s="115" t="s">
        <v>5864</v>
      </c>
      <c r="B647" t="s">
        <v>5789</v>
      </c>
    </row>
    <row r="648" spans="1:2">
      <c r="A648" s="115" t="s">
        <v>5785</v>
      </c>
      <c r="B648" t="s">
        <v>5116</v>
      </c>
    </row>
    <row r="649" spans="1:2">
      <c r="A649" s="115" t="s">
        <v>5864</v>
      </c>
    </row>
    <row r="650" spans="1:2">
      <c r="A650" s="115" t="s">
        <v>5831</v>
      </c>
    </row>
    <row r="651" spans="1:2">
      <c r="A651" s="115" t="s">
        <v>5788</v>
      </c>
      <c r="B651" t="s">
        <v>5789</v>
      </c>
    </row>
    <row r="652" spans="1:2">
      <c r="A652" s="115" t="s">
        <v>5788</v>
      </c>
      <c r="B652" t="s">
        <v>5789</v>
      </c>
    </row>
    <row r="653" spans="1:2">
      <c r="A653" s="115" t="s">
        <v>5788</v>
      </c>
      <c r="B653" t="s">
        <v>5789</v>
      </c>
    </row>
    <row r="654" spans="1:2">
      <c r="A654" s="115" t="s">
        <v>5788</v>
      </c>
      <c r="B654" t="s">
        <v>5789</v>
      </c>
    </row>
    <row r="655" spans="1:2">
      <c r="A655" s="115" t="s">
        <v>5786</v>
      </c>
      <c r="B655" t="s">
        <v>5784</v>
      </c>
    </row>
    <row r="656" spans="1:2">
      <c r="A656" s="115" t="s">
        <v>3267</v>
      </c>
      <c r="B656" t="s">
        <v>5789</v>
      </c>
    </row>
    <row r="657" spans="1:2">
      <c r="A657" s="115" t="s">
        <v>5790</v>
      </c>
      <c r="B657" t="s">
        <v>5116</v>
      </c>
    </row>
    <row r="658" spans="1:2">
      <c r="A658" s="115" t="s">
        <v>5790</v>
      </c>
      <c r="B658" t="s">
        <v>5116</v>
      </c>
    </row>
    <row r="659" spans="1:2">
      <c r="A659" s="115" t="s">
        <v>3248</v>
      </c>
      <c r="B659" t="s">
        <v>5116</v>
      </c>
    </row>
    <row r="660" spans="1:2">
      <c r="A660" s="115" t="s">
        <v>5790</v>
      </c>
      <c r="B660" t="s">
        <v>5116</v>
      </c>
    </row>
    <row r="661" spans="1:2">
      <c r="A661" s="115" t="s">
        <v>3248</v>
      </c>
      <c r="B661" t="s">
        <v>5784</v>
      </c>
    </row>
    <row r="662" spans="1:2">
      <c r="A662" s="115" t="s">
        <v>5790</v>
      </c>
      <c r="B662" t="s">
        <v>5784</v>
      </c>
    </row>
    <row r="663" spans="1:2">
      <c r="A663" s="115" t="s">
        <v>5791</v>
      </c>
      <c r="B663" t="s">
        <v>5789</v>
      </c>
    </row>
    <row r="664" spans="1:2">
      <c r="A664" s="115" t="s">
        <v>5801</v>
      </c>
    </row>
    <row r="665" spans="1:2">
      <c r="A665" s="115" t="s">
        <v>5790</v>
      </c>
      <c r="B665" t="s">
        <v>5789</v>
      </c>
    </row>
    <row r="666" spans="1:2">
      <c r="A666" s="115" t="s">
        <v>5801</v>
      </c>
    </row>
    <row r="667" spans="1:2">
      <c r="A667" s="115" t="s">
        <v>5786</v>
      </c>
      <c r="B667" t="s">
        <v>5789</v>
      </c>
    </row>
    <row r="668" spans="1:2">
      <c r="A668" s="115" t="s">
        <v>5783</v>
      </c>
      <c r="B668" t="s">
        <v>5784</v>
      </c>
    </row>
    <row r="669" spans="1:2">
      <c r="A669" s="115" t="s">
        <v>5786</v>
      </c>
      <c r="B669" t="s">
        <v>5784</v>
      </c>
    </row>
    <row r="670" spans="1:2">
      <c r="A670" s="115" t="s">
        <v>5810</v>
      </c>
      <c r="B670" t="s">
        <v>5784</v>
      </c>
    </row>
    <row r="671" spans="1:2">
      <c r="A671" s="115" t="s">
        <v>5788</v>
      </c>
      <c r="B671" t="s">
        <v>5789</v>
      </c>
    </row>
    <row r="672" spans="1:2">
      <c r="A672" s="115" t="s">
        <v>3248</v>
      </c>
      <c r="B672" t="s">
        <v>5789</v>
      </c>
    </row>
    <row r="673" spans="1:2">
      <c r="A673" s="115" t="s">
        <v>5844</v>
      </c>
      <c r="B673" t="s">
        <v>5784</v>
      </c>
    </row>
    <row r="674" spans="1:2">
      <c r="A674" s="115" t="s">
        <v>3248</v>
      </c>
      <c r="B674" t="s">
        <v>5869</v>
      </c>
    </row>
    <row r="675" spans="1:2">
      <c r="A675" s="115" t="s">
        <v>5871</v>
      </c>
      <c r="B675" t="s">
        <v>5784</v>
      </c>
    </row>
    <row r="676" spans="1:2">
      <c r="A676" s="115" t="s">
        <v>5827</v>
      </c>
      <c r="B676" t="s">
        <v>5784</v>
      </c>
    </row>
    <row r="677" spans="1:2">
      <c r="A677" s="115" t="s">
        <v>5788</v>
      </c>
      <c r="B677" t="s">
        <v>5789</v>
      </c>
    </row>
    <row r="678" spans="1:2">
      <c r="A678" s="115" t="s">
        <v>3251</v>
      </c>
      <c r="B678" t="s">
        <v>5789</v>
      </c>
    </row>
    <row r="679" spans="1:2">
      <c r="A679" s="115" t="s">
        <v>5829</v>
      </c>
    </row>
    <row r="680" spans="1:2">
      <c r="A680" s="115" t="s">
        <v>3251</v>
      </c>
    </row>
    <row r="681" spans="1:2">
      <c r="A681" s="115" t="s">
        <v>5872</v>
      </c>
    </row>
    <row r="682" spans="1:2">
      <c r="A682" s="115" t="s">
        <v>5872</v>
      </c>
    </row>
    <row r="683" spans="1:2">
      <c r="A683" s="115" t="s">
        <v>5783</v>
      </c>
      <c r="B683" t="s">
        <v>5784</v>
      </c>
    </row>
    <row r="684" spans="1:2">
      <c r="A684" s="115" t="s">
        <v>5870</v>
      </c>
      <c r="B684" t="s">
        <v>5784</v>
      </c>
    </row>
    <row r="685" spans="1:2">
      <c r="A685" s="115" t="s">
        <v>3258</v>
      </c>
      <c r="B685" t="s">
        <v>5789</v>
      </c>
    </row>
    <row r="686" spans="1:2">
      <c r="A686" s="115" t="s">
        <v>5810</v>
      </c>
      <c r="B686" t="s">
        <v>5784</v>
      </c>
    </row>
    <row r="687" spans="1:2">
      <c r="A687" s="115" t="s">
        <v>5873</v>
      </c>
      <c r="B687" t="s">
        <v>5789</v>
      </c>
    </row>
    <row r="688" spans="1:2">
      <c r="A688" s="115" t="s">
        <v>3248</v>
      </c>
      <c r="B688" t="s">
        <v>5789</v>
      </c>
    </row>
    <row r="689" spans="1:2">
      <c r="A689" s="115" t="s">
        <v>5810</v>
      </c>
      <c r="B689" t="s">
        <v>5784</v>
      </c>
    </row>
    <row r="690" spans="1:2">
      <c r="A690" s="115" t="s">
        <v>5799</v>
      </c>
      <c r="B690" t="s">
        <v>5152</v>
      </c>
    </row>
    <row r="691" spans="1:2">
      <c r="A691" s="115" t="s">
        <v>5793</v>
      </c>
      <c r="B691" t="s">
        <v>5789</v>
      </c>
    </row>
    <row r="692" spans="1:2">
      <c r="A692" s="115" t="s">
        <v>5864</v>
      </c>
      <c r="B692" t="s">
        <v>5789</v>
      </c>
    </row>
    <row r="693" spans="1:2">
      <c r="A693" s="115" t="s">
        <v>5874</v>
      </c>
    </row>
    <row r="694" spans="1:2">
      <c r="A694" s="115" t="s">
        <v>5786</v>
      </c>
      <c r="B694" t="s">
        <v>5118</v>
      </c>
    </row>
    <row r="695" spans="1:2">
      <c r="A695" s="115" t="s">
        <v>5793</v>
      </c>
      <c r="B695" t="s">
        <v>5789</v>
      </c>
    </row>
    <row r="696" spans="1:2">
      <c r="A696" s="115" t="s">
        <v>3267</v>
      </c>
      <c r="B696" t="s">
        <v>5825</v>
      </c>
    </row>
    <row r="697" spans="1:2">
      <c r="A697" s="115" t="s">
        <v>5793</v>
      </c>
    </row>
    <row r="698" spans="1:2">
      <c r="A698" s="115" t="s">
        <v>5864</v>
      </c>
      <c r="B698" t="s">
        <v>5789</v>
      </c>
    </row>
    <row r="699" spans="1:2">
      <c r="A699" s="115" t="s">
        <v>5830</v>
      </c>
      <c r="B699" t="s">
        <v>5789</v>
      </c>
    </row>
    <row r="700" spans="1:2">
      <c r="A700" s="115" t="s">
        <v>5791</v>
      </c>
    </row>
    <row r="701" spans="1:2">
      <c r="A701" s="115" t="s">
        <v>5785</v>
      </c>
      <c r="B701" t="s">
        <v>5118</v>
      </c>
    </row>
    <row r="702" spans="1:2">
      <c r="A702" s="115" t="s">
        <v>5816</v>
      </c>
      <c r="B702" t="s">
        <v>5789</v>
      </c>
    </row>
    <row r="703" spans="1:2">
      <c r="A703" s="115" t="s">
        <v>5820</v>
      </c>
      <c r="B703" t="s">
        <v>5789</v>
      </c>
    </row>
    <row r="704" spans="1:2">
      <c r="A704" s="115" t="s">
        <v>5828</v>
      </c>
      <c r="B704" t="s">
        <v>5784</v>
      </c>
    </row>
    <row r="705" spans="1:2">
      <c r="A705" s="115" t="s">
        <v>5828</v>
      </c>
      <c r="B705" t="s">
        <v>5784</v>
      </c>
    </row>
    <row r="706" spans="1:2">
      <c r="A706" s="115" t="s">
        <v>5819</v>
      </c>
      <c r="B706" t="s">
        <v>5789</v>
      </c>
    </row>
    <row r="707" spans="1:2">
      <c r="A707" s="115" t="s">
        <v>5777</v>
      </c>
      <c r="B707" t="s">
        <v>5116</v>
      </c>
    </row>
    <row r="708" spans="1:2">
      <c r="A708" s="115" t="s">
        <v>3251</v>
      </c>
      <c r="B708" t="s">
        <v>5789</v>
      </c>
    </row>
    <row r="709" spans="1:2">
      <c r="A709" s="115" t="s">
        <v>5816</v>
      </c>
      <c r="B709" t="s">
        <v>5149</v>
      </c>
    </row>
    <row r="710" spans="1:2">
      <c r="A710" s="115" t="s">
        <v>5816</v>
      </c>
      <c r="B710" t="s">
        <v>5149</v>
      </c>
    </row>
    <row r="711" spans="1:2">
      <c r="A711" s="115" t="s">
        <v>5837</v>
      </c>
    </row>
    <row r="712" spans="1:2">
      <c r="A712" s="115" t="s">
        <v>5801</v>
      </c>
      <c r="B712" t="s">
        <v>5118</v>
      </c>
    </row>
    <row r="713" spans="1:2">
      <c r="A713" s="115" t="s">
        <v>5801</v>
      </c>
      <c r="B713" t="s">
        <v>5789</v>
      </c>
    </row>
    <row r="714" spans="1:2">
      <c r="A714" s="115" t="s">
        <v>5849</v>
      </c>
      <c r="B714" t="s">
        <v>5784</v>
      </c>
    </row>
    <row r="715" spans="1:2">
      <c r="A715" s="115" t="s">
        <v>5828</v>
      </c>
      <c r="B715" t="s">
        <v>5784</v>
      </c>
    </row>
    <row r="716" spans="1:2">
      <c r="A716" s="115" t="s">
        <v>5791</v>
      </c>
      <c r="B716" t="s">
        <v>5789</v>
      </c>
    </row>
    <row r="717" spans="1:2">
      <c r="A717" s="115" t="s">
        <v>5790</v>
      </c>
      <c r="B717" t="s">
        <v>5789</v>
      </c>
    </row>
    <row r="718" spans="1:2">
      <c r="A718" s="115" t="s">
        <v>3262</v>
      </c>
      <c r="B718" t="s">
        <v>5789</v>
      </c>
    </row>
    <row r="719" spans="1:2">
      <c r="A719" s="115" t="s">
        <v>3262</v>
      </c>
      <c r="B719" t="s">
        <v>5789</v>
      </c>
    </row>
    <row r="720" spans="1:2">
      <c r="A720" s="115" t="s">
        <v>5791</v>
      </c>
      <c r="B720" t="s">
        <v>5118</v>
      </c>
    </row>
    <row r="721" spans="1:2">
      <c r="A721" s="115" t="s">
        <v>5791</v>
      </c>
      <c r="B721" t="s">
        <v>5118</v>
      </c>
    </row>
    <row r="722" spans="1:2">
      <c r="A722" s="115" t="s">
        <v>5805</v>
      </c>
      <c r="B722" t="s">
        <v>5789</v>
      </c>
    </row>
    <row r="723" spans="1:2">
      <c r="A723" s="115" t="s">
        <v>5805</v>
      </c>
      <c r="B723" t="s">
        <v>5789</v>
      </c>
    </row>
    <row r="724" spans="1:2">
      <c r="A724" s="115" t="s">
        <v>5787</v>
      </c>
      <c r="B724" t="s">
        <v>5789</v>
      </c>
    </row>
    <row r="725" spans="1:2">
      <c r="A725" s="115" t="s">
        <v>5788</v>
      </c>
      <c r="B725" t="s">
        <v>5789</v>
      </c>
    </row>
    <row r="726" spans="1:2">
      <c r="A726" s="115" t="s">
        <v>5788</v>
      </c>
      <c r="B726" t="s">
        <v>5789</v>
      </c>
    </row>
    <row r="727" spans="1:2">
      <c r="A727" s="115" t="s">
        <v>3251</v>
      </c>
      <c r="B727" t="s">
        <v>5789</v>
      </c>
    </row>
    <row r="728" spans="1:2">
      <c r="A728" s="115" t="s">
        <v>3251</v>
      </c>
      <c r="B728" t="s">
        <v>5789</v>
      </c>
    </row>
    <row r="729" spans="1:2">
      <c r="A729" s="115" t="s">
        <v>5864</v>
      </c>
      <c r="B729" t="s">
        <v>5118</v>
      </c>
    </row>
    <row r="730" spans="1:2">
      <c r="A730" s="115" t="s">
        <v>5788</v>
      </c>
      <c r="B730" t="s">
        <v>5789</v>
      </c>
    </row>
    <row r="731" spans="1:2">
      <c r="A731" s="115" t="s">
        <v>3253</v>
      </c>
      <c r="B731" t="s">
        <v>5789</v>
      </c>
    </row>
    <row r="732" spans="1:2">
      <c r="A732" s="115" t="s">
        <v>5787</v>
      </c>
      <c r="B732" t="s">
        <v>5789</v>
      </c>
    </row>
    <row r="733" spans="1:2">
      <c r="A733" s="115" t="s">
        <v>3262</v>
      </c>
      <c r="B733" t="s">
        <v>5784</v>
      </c>
    </row>
    <row r="734" spans="1:2">
      <c r="A734" s="115" t="s">
        <v>3248</v>
      </c>
      <c r="B734" t="s">
        <v>5875</v>
      </c>
    </row>
    <row r="735" spans="1:2">
      <c r="A735" s="115" t="s">
        <v>5876</v>
      </c>
      <c r="B735" t="s">
        <v>5789</v>
      </c>
    </row>
    <row r="736" spans="1:2">
      <c r="A736" s="115" t="s">
        <v>3251</v>
      </c>
      <c r="B736" t="s">
        <v>5784</v>
      </c>
    </row>
    <row r="737" spans="1:2">
      <c r="A737" s="115" t="s">
        <v>3251</v>
      </c>
      <c r="B737" t="s">
        <v>5784</v>
      </c>
    </row>
    <row r="738" spans="1:2">
      <c r="A738" s="115" t="s">
        <v>5786</v>
      </c>
      <c r="B738" t="s">
        <v>5152</v>
      </c>
    </row>
    <row r="739" spans="1:2">
      <c r="A739" s="115" t="s">
        <v>5810</v>
      </c>
      <c r="B739" t="s">
        <v>5152</v>
      </c>
    </row>
    <row r="740" spans="1:2">
      <c r="A740" s="115" t="s">
        <v>5809</v>
      </c>
      <c r="B740" t="s">
        <v>5784</v>
      </c>
    </row>
    <row r="741" spans="1:2">
      <c r="A741" s="115" t="s">
        <v>5786</v>
      </c>
      <c r="B741" t="s">
        <v>5152</v>
      </c>
    </row>
    <row r="742" spans="1:2">
      <c r="A742" s="115" t="s">
        <v>5785</v>
      </c>
      <c r="B742" t="s">
        <v>5152</v>
      </c>
    </row>
    <row r="743" spans="1:2">
      <c r="A743" s="115" t="s">
        <v>3251</v>
      </c>
      <c r="B743" t="s">
        <v>5784</v>
      </c>
    </row>
    <row r="744" spans="1:2">
      <c r="A744" s="115" t="s">
        <v>3251</v>
      </c>
      <c r="B744" t="s">
        <v>5784</v>
      </c>
    </row>
    <row r="745" spans="1:2">
      <c r="A745" s="115" t="s">
        <v>5809</v>
      </c>
      <c r="B745" t="s">
        <v>5152</v>
      </c>
    </row>
    <row r="746" spans="1:2">
      <c r="A746" s="115" t="s">
        <v>5853</v>
      </c>
      <c r="B746" t="s">
        <v>5152</v>
      </c>
    </row>
    <row r="747" spans="1:2">
      <c r="A747" s="115" t="s">
        <v>5809</v>
      </c>
      <c r="B747" t="s">
        <v>5149</v>
      </c>
    </row>
    <row r="748" spans="1:2">
      <c r="A748" s="115" t="s">
        <v>5810</v>
      </c>
      <c r="B748" t="s">
        <v>5152</v>
      </c>
    </row>
    <row r="749" spans="1:2">
      <c r="A749" s="115" t="s">
        <v>5830</v>
      </c>
      <c r="B749" t="s">
        <v>5789</v>
      </c>
    </row>
    <row r="750" spans="1:2">
      <c r="A750" s="115" t="s">
        <v>5848</v>
      </c>
      <c r="B750" t="s">
        <v>5784</v>
      </c>
    </row>
    <row r="751" spans="1:2">
      <c r="A751" s="115" t="s">
        <v>3248</v>
      </c>
      <c r="B751" t="s">
        <v>5784</v>
      </c>
    </row>
    <row r="752" spans="1:2">
      <c r="A752" s="115" t="s">
        <v>5849</v>
      </c>
      <c r="B752" t="s">
        <v>5152</v>
      </c>
    </row>
    <row r="753" spans="1:2">
      <c r="A753" s="115" t="s">
        <v>5785</v>
      </c>
      <c r="B753" t="s">
        <v>5152</v>
      </c>
    </row>
    <row r="754" spans="1:2">
      <c r="A754" s="115" t="s">
        <v>5783</v>
      </c>
      <c r="B754" t="s">
        <v>5152</v>
      </c>
    </row>
    <row r="755" spans="1:2">
      <c r="A755" s="115" t="s">
        <v>5853</v>
      </c>
      <c r="B755" t="s">
        <v>5152</v>
      </c>
    </row>
    <row r="756" spans="1:2">
      <c r="A756" s="115" t="s">
        <v>5819</v>
      </c>
      <c r="B756" t="s">
        <v>5784</v>
      </c>
    </row>
    <row r="757" spans="1:2">
      <c r="A757" s="115" t="s">
        <v>5819</v>
      </c>
      <c r="B757" t="s">
        <v>5784</v>
      </c>
    </row>
    <row r="758" spans="1:2">
      <c r="A758" s="115" t="s">
        <v>5819</v>
      </c>
      <c r="B758" t="s">
        <v>5784</v>
      </c>
    </row>
    <row r="759" spans="1:2">
      <c r="A759" s="115" t="s">
        <v>5819</v>
      </c>
      <c r="B759" t="s">
        <v>5784</v>
      </c>
    </row>
    <row r="760" spans="1:2">
      <c r="A760" s="115" t="s">
        <v>5819</v>
      </c>
      <c r="B760" t="s">
        <v>5784</v>
      </c>
    </row>
    <row r="761" spans="1:2">
      <c r="A761" s="115" t="s">
        <v>5819</v>
      </c>
      <c r="B761" t="s">
        <v>5784</v>
      </c>
    </row>
    <row r="762" spans="1:2">
      <c r="A762" s="115" t="s">
        <v>5819</v>
      </c>
      <c r="B762" t="s">
        <v>5784</v>
      </c>
    </row>
    <row r="763" spans="1:2">
      <c r="A763" s="115" t="s">
        <v>5783</v>
      </c>
      <c r="B763" t="s">
        <v>5152</v>
      </c>
    </row>
    <row r="764" spans="1:2">
      <c r="A764" s="115" t="s">
        <v>5800</v>
      </c>
      <c r="B764" t="s">
        <v>5789</v>
      </c>
    </row>
    <row r="765" spans="1:2">
      <c r="A765" s="115" t="s">
        <v>5786</v>
      </c>
      <c r="B765" t="s">
        <v>5149</v>
      </c>
    </row>
    <row r="766" spans="1:2">
      <c r="A766" s="115" t="s">
        <v>3248</v>
      </c>
      <c r="B766" t="s">
        <v>5784</v>
      </c>
    </row>
    <row r="767" spans="1:2">
      <c r="A767" s="115" t="s">
        <v>5799</v>
      </c>
      <c r="B767" t="s">
        <v>5784</v>
      </c>
    </row>
    <row r="768" spans="1:2">
      <c r="A768" s="115" t="s">
        <v>5783</v>
      </c>
      <c r="B768" t="s">
        <v>5152</v>
      </c>
    </row>
    <row r="769" spans="1:2">
      <c r="A769" s="115" t="s">
        <v>5783</v>
      </c>
      <c r="B769" t="s">
        <v>5152</v>
      </c>
    </row>
    <row r="770" spans="1:2">
      <c r="A770" s="115" t="s">
        <v>5800</v>
      </c>
      <c r="B770" t="s">
        <v>5789</v>
      </c>
    </row>
    <row r="771" spans="1:2">
      <c r="A771" s="115" t="s">
        <v>5799</v>
      </c>
      <c r="B771" t="s">
        <v>5784</v>
      </c>
    </row>
    <row r="772" spans="1:2">
      <c r="A772" s="115" t="s">
        <v>5809</v>
      </c>
      <c r="B772" t="s">
        <v>5784</v>
      </c>
    </row>
    <row r="773" spans="1:2">
      <c r="A773" s="115" t="s">
        <v>5793</v>
      </c>
      <c r="B773" t="s">
        <v>5116</v>
      </c>
    </row>
    <row r="774" spans="1:2">
      <c r="A774" s="115" t="s">
        <v>5814</v>
      </c>
      <c r="B774" t="s">
        <v>5789</v>
      </c>
    </row>
    <row r="775" spans="1:2">
      <c r="A775" s="115" t="s">
        <v>3262</v>
      </c>
      <c r="B775" t="s">
        <v>5116</v>
      </c>
    </row>
    <row r="776" spans="1:2">
      <c r="A776" s="115" t="s">
        <v>3248</v>
      </c>
      <c r="B776" t="s">
        <v>5116</v>
      </c>
    </row>
    <row r="777" spans="1:2">
      <c r="A777" s="115" t="s">
        <v>5801</v>
      </c>
      <c r="B777" t="s">
        <v>5784</v>
      </c>
    </row>
    <row r="778" spans="1:2">
      <c r="A778" s="115" t="s">
        <v>5814</v>
      </c>
      <c r="B778" t="s">
        <v>5789</v>
      </c>
    </row>
    <row r="779" spans="1:2">
      <c r="A779" s="115" t="s">
        <v>5803</v>
      </c>
      <c r="B779" t="s">
        <v>5784</v>
      </c>
    </row>
    <row r="780" spans="1:2">
      <c r="A780" s="115" t="s">
        <v>5815</v>
      </c>
      <c r="B780" t="s">
        <v>5152</v>
      </c>
    </row>
    <row r="781" spans="1:2">
      <c r="A781" s="115" t="s">
        <v>5809</v>
      </c>
      <c r="B781" t="s">
        <v>5116</v>
      </c>
    </row>
    <row r="782" spans="1:2">
      <c r="A782" s="115" t="s">
        <v>5809</v>
      </c>
      <c r="B782" t="s">
        <v>5116</v>
      </c>
    </row>
    <row r="783" spans="1:2">
      <c r="A783" s="115" t="s">
        <v>5809</v>
      </c>
      <c r="B783" t="s">
        <v>5116</v>
      </c>
    </row>
    <row r="784" spans="1:2">
      <c r="A784" s="115" t="s">
        <v>5809</v>
      </c>
      <c r="B784" t="s">
        <v>5116</v>
      </c>
    </row>
    <row r="785" spans="1:2">
      <c r="A785" s="115" t="s">
        <v>5788</v>
      </c>
      <c r="B785" t="s">
        <v>5784</v>
      </c>
    </row>
    <row r="786" spans="1:2">
      <c r="A786" s="115" t="s">
        <v>3248</v>
      </c>
      <c r="B786" t="s">
        <v>5784</v>
      </c>
    </row>
    <row r="787" spans="1:2">
      <c r="A787" s="115" t="s">
        <v>3248</v>
      </c>
      <c r="B787" t="s">
        <v>5784</v>
      </c>
    </row>
    <row r="788" spans="1:2">
      <c r="A788" s="115" t="s">
        <v>3248</v>
      </c>
      <c r="B788" t="s">
        <v>5784</v>
      </c>
    </row>
    <row r="789" spans="1:2">
      <c r="A789" s="115" t="s">
        <v>3248</v>
      </c>
      <c r="B789" t="s">
        <v>5784</v>
      </c>
    </row>
    <row r="790" spans="1:2">
      <c r="A790" s="115" t="s">
        <v>3248</v>
      </c>
      <c r="B790" t="s">
        <v>5784</v>
      </c>
    </row>
    <row r="791" spans="1:2">
      <c r="A791" s="115" t="s">
        <v>5877</v>
      </c>
      <c r="B791" t="s">
        <v>5784</v>
      </c>
    </row>
    <row r="792" spans="1:2">
      <c r="A792" s="115" t="s">
        <v>3248</v>
      </c>
      <c r="B792" t="s">
        <v>5784</v>
      </c>
    </row>
    <row r="793" spans="1:2">
      <c r="A793" s="115" t="s">
        <v>5877</v>
      </c>
      <c r="B793" t="s">
        <v>5784</v>
      </c>
    </row>
    <row r="794" spans="1:2">
      <c r="A794" s="115" t="s">
        <v>5877</v>
      </c>
      <c r="B794" t="s">
        <v>5784</v>
      </c>
    </row>
    <row r="795" spans="1:2">
      <c r="A795" s="115" t="s">
        <v>5877</v>
      </c>
      <c r="B795" t="s">
        <v>5784</v>
      </c>
    </row>
    <row r="796" spans="1:2">
      <c r="A796" s="115" t="s">
        <v>3248</v>
      </c>
      <c r="B796" t="s">
        <v>5784</v>
      </c>
    </row>
    <row r="797" spans="1:2">
      <c r="A797" s="115" t="s">
        <v>5790</v>
      </c>
      <c r="B797" t="s">
        <v>5149</v>
      </c>
    </row>
    <row r="798" spans="1:2">
      <c r="A798" s="115" t="s">
        <v>5815</v>
      </c>
      <c r="B798" t="s">
        <v>5784</v>
      </c>
    </row>
    <row r="799" spans="1:2">
      <c r="A799" s="115" t="s">
        <v>5793</v>
      </c>
      <c r="B799" t="s">
        <v>5784</v>
      </c>
    </row>
    <row r="800" spans="1:2">
      <c r="A800" s="115" t="s">
        <v>3248</v>
      </c>
      <c r="B800" t="s">
        <v>5784</v>
      </c>
    </row>
    <row r="801" spans="1:2">
      <c r="A801" s="115" t="s">
        <v>5809</v>
      </c>
      <c r="B801" t="s">
        <v>5784</v>
      </c>
    </row>
    <row r="802" spans="1:2">
      <c r="A802" s="115" t="s">
        <v>5793</v>
      </c>
      <c r="B802" t="s">
        <v>5784</v>
      </c>
    </row>
    <row r="803" spans="1:2">
      <c r="A803" s="115" t="s">
        <v>5799</v>
      </c>
      <c r="B803" t="s">
        <v>5116</v>
      </c>
    </row>
    <row r="804" spans="1:2">
      <c r="A804" s="115" t="s">
        <v>5791</v>
      </c>
      <c r="B804" t="s">
        <v>5784</v>
      </c>
    </row>
    <row r="805" spans="1:2">
      <c r="A805" s="115" t="s">
        <v>5878</v>
      </c>
      <c r="B805" t="s">
        <v>5789</v>
      </c>
    </row>
    <row r="806" spans="1:2">
      <c r="A806" s="115" t="s">
        <v>5801</v>
      </c>
      <c r="B806" t="s">
        <v>5784</v>
      </c>
    </row>
    <row r="807" spans="1:2">
      <c r="A807" s="115" t="s">
        <v>5783</v>
      </c>
      <c r="B807" t="s">
        <v>5152</v>
      </c>
    </row>
    <row r="808" spans="1:2">
      <c r="A808" s="115" t="s">
        <v>5799</v>
      </c>
      <c r="B808" t="s">
        <v>5116</v>
      </c>
    </row>
    <row r="809" spans="1:2">
      <c r="A809" s="115" t="s">
        <v>5809</v>
      </c>
      <c r="B809" t="s">
        <v>5116</v>
      </c>
    </row>
    <row r="810" spans="1:2">
      <c r="A810" s="115" t="s">
        <v>5793</v>
      </c>
      <c r="B810" t="s">
        <v>5116</v>
      </c>
    </row>
    <row r="811" spans="1:2">
      <c r="A811" s="115" t="s">
        <v>5820</v>
      </c>
      <c r="B811" t="s">
        <v>5116</v>
      </c>
    </row>
    <row r="812" spans="1:2">
      <c r="A812" s="115" t="s">
        <v>5785</v>
      </c>
      <c r="B812" t="s">
        <v>5152</v>
      </c>
    </row>
    <row r="813" spans="1:2">
      <c r="A813" s="115" t="s">
        <v>5785</v>
      </c>
      <c r="B813" t="s">
        <v>5152</v>
      </c>
    </row>
    <row r="814" spans="1:2">
      <c r="A814" s="115" t="s">
        <v>5793</v>
      </c>
      <c r="B814" t="s">
        <v>5784</v>
      </c>
    </row>
    <row r="815" spans="1:2">
      <c r="A815" s="115" t="s">
        <v>5793</v>
      </c>
      <c r="B815" t="s">
        <v>5784</v>
      </c>
    </row>
    <row r="816" spans="1:2">
      <c r="A816" s="115" t="s">
        <v>5793</v>
      </c>
      <c r="B816" t="s">
        <v>5784</v>
      </c>
    </row>
    <row r="817" spans="1:3">
      <c r="A817" s="115" t="s">
        <v>5805</v>
      </c>
      <c r="B817" t="s">
        <v>5789</v>
      </c>
    </row>
    <row r="818" spans="1:3">
      <c r="A818" s="115" t="s">
        <v>5805</v>
      </c>
      <c r="B818" t="s">
        <v>5789</v>
      </c>
    </row>
    <row r="819" spans="1:3">
      <c r="A819" s="115" t="s">
        <v>5805</v>
      </c>
      <c r="B819" t="s">
        <v>5789</v>
      </c>
    </row>
    <row r="820" spans="1:3">
      <c r="A820" s="115" t="s">
        <v>5783</v>
      </c>
      <c r="B820" t="s">
        <v>5152</v>
      </c>
    </row>
    <row r="821" spans="1:3">
      <c r="A821" s="115" t="s">
        <v>5783</v>
      </c>
      <c r="B821" t="s">
        <v>5152</v>
      </c>
    </row>
    <row r="822" spans="1:3">
      <c r="A822" s="115" t="s">
        <v>5802</v>
      </c>
      <c r="B822" t="s">
        <v>5789</v>
      </c>
    </row>
    <row r="823" spans="1:3">
      <c r="A823" s="115" t="s">
        <v>5802</v>
      </c>
      <c r="B823" t="s">
        <v>5789</v>
      </c>
    </row>
    <row r="824" spans="1:3">
      <c r="A824" s="115" t="s">
        <v>5859</v>
      </c>
      <c r="B824" t="s">
        <v>5789</v>
      </c>
    </row>
    <row r="825" spans="1:3">
      <c r="A825" s="115" t="s">
        <v>3262</v>
      </c>
      <c r="B825" t="s">
        <v>5784</v>
      </c>
    </row>
    <row r="826" spans="1:3">
      <c r="A826" s="115" t="s">
        <v>5800</v>
      </c>
      <c r="B826" t="s">
        <v>5789</v>
      </c>
    </row>
    <row r="827" spans="1:3">
      <c r="A827" s="115" t="s">
        <v>5848</v>
      </c>
    </row>
    <row r="828" spans="1:3">
      <c r="A828" s="115" t="s">
        <v>5820</v>
      </c>
      <c r="B828" t="s">
        <v>5825</v>
      </c>
    </row>
    <row r="829" spans="1:3">
      <c r="A829" s="115" t="s">
        <v>5849</v>
      </c>
      <c r="B829" t="s">
        <v>5879</v>
      </c>
      <c r="C829">
        <v>-40</v>
      </c>
    </row>
    <row r="830" spans="1:3">
      <c r="A830" s="115" t="s">
        <v>5848</v>
      </c>
      <c r="B830" t="s">
        <v>5789</v>
      </c>
    </row>
    <row r="831" spans="1:3">
      <c r="A831" s="115" t="s">
        <v>5785</v>
      </c>
      <c r="B831" t="s">
        <v>5784</v>
      </c>
    </row>
    <row r="832" spans="1:3">
      <c r="A832" s="115" t="s">
        <v>5795</v>
      </c>
      <c r="B832" t="s">
        <v>5789</v>
      </c>
    </row>
    <row r="833" spans="1:2">
      <c r="A833" s="115" t="s">
        <v>5791</v>
      </c>
      <c r="B833" t="s">
        <v>5784</v>
      </c>
    </row>
    <row r="834" spans="1:2">
      <c r="A834" s="115" t="s">
        <v>5849</v>
      </c>
      <c r="B834" t="s">
        <v>5152</v>
      </c>
    </row>
    <row r="835" spans="1:2">
      <c r="A835" s="115" t="s">
        <v>5820</v>
      </c>
      <c r="B835" t="s">
        <v>5825</v>
      </c>
    </row>
    <row r="836" spans="1:2">
      <c r="A836" s="115" t="s">
        <v>5811</v>
      </c>
      <c r="B836" t="s">
        <v>5789</v>
      </c>
    </row>
    <row r="837" spans="1:2">
      <c r="A837" s="115" t="s">
        <v>5848</v>
      </c>
      <c r="B837" t="s">
        <v>5789</v>
      </c>
    </row>
    <row r="838" spans="1:2">
      <c r="A838" s="115" t="s">
        <v>5848</v>
      </c>
      <c r="B838" t="s">
        <v>5789</v>
      </c>
    </row>
    <row r="839" spans="1:2">
      <c r="A839" s="115" t="s">
        <v>5783</v>
      </c>
      <c r="B839" t="s">
        <v>5152</v>
      </c>
    </row>
    <row r="840" spans="1:2">
      <c r="A840" s="115" t="s">
        <v>5783</v>
      </c>
      <c r="B840" t="s">
        <v>5152</v>
      </c>
    </row>
    <row r="841" spans="1:2">
      <c r="A841" s="115" t="s">
        <v>5878</v>
      </c>
    </row>
    <row r="842" spans="1:2">
      <c r="A842" s="115" t="s">
        <v>5830</v>
      </c>
      <c r="B842" t="s">
        <v>5825</v>
      </c>
    </row>
    <row r="843" spans="1:2">
      <c r="A843" s="115" t="s">
        <v>5838</v>
      </c>
      <c r="B843" t="s">
        <v>5789</v>
      </c>
    </row>
    <row r="844" spans="1:2">
      <c r="A844" s="115" t="s">
        <v>3262</v>
      </c>
      <c r="B844" t="s">
        <v>5116</v>
      </c>
    </row>
    <row r="845" spans="1:2">
      <c r="A845" s="115" t="s">
        <v>5788</v>
      </c>
      <c r="B845" t="s">
        <v>5116</v>
      </c>
    </row>
    <row r="846" spans="1:2">
      <c r="A846" s="115" t="s">
        <v>5815</v>
      </c>
      <c r="B846" t="s">
        <v>5116</v>
      </c>
    </row>
    <row r="847" spans="1:2">
      <c r="A847" s="115" t="s">
        <v>5786</v>
      </c>
      <c r="B847" t="s">
        <v>5116</v>
      </c>
    </row>
    <row r="848" spans="1:2">
      <c r="A848" s="115" t="s">
        <v>5880</v>
      </c>
      <c r="B848" t="s">
        <v>5789</v>
      </c>
    </row>
    <row r="849" spans="1:2">
      <c r="A849" s="115" t="s">
        <v>5809</v>
      </c>
      <c r="B849" t="s">
        <v>5152</v>
      </c>
    </row>
    <row r="850" spans="1:2">
      <c r="A850" s="115" t="s">
        <v>5810</v>
      </c>
      <c r="B850" t="s">
        <v>5152</v>
      </c>
    </row>
    <row r="851" spans="1:2">
      <c r="A851" s="115" t="s">
        <v>5793</v>
      </c>
      <c r="B851" t="s">
        <v>5784</v>
      </c>
    </row>
    <row r="852" spans="1:2">
      <c r="A852" s="115" t="s">
        <v>5793</v>
      </c>
      <c r="B852" t="s">
        <v>5784</v>
      </c>
    </row>
    <row r="853" spans="1:2">
      <c r="A853" s="115" t="s">
        <v>5849</v>
      </c>
      <c r="B853" t="s">
        <v>5116</v>
      </c>
    </row>
    <row r="854" spans="1:2">
      <c r="A854" s="115" t="s">
        <v>5849</v>
      </c>
      <c r="B854" t="s">
        <v>5116</v>
      </c>
    </row>
    <row r="855" spans="1:2">
      <c r="A855" s="115" t="s">
        <v>5785</v>
      </c>
      <c r="B855" t="s">
        <v>5116</v>
      </c>
    </row>
    <row r="856" spans="1:2">
      <c r="A856" s="115" t="s">
        <v>5793</v>
      </c>
      <c r="B856" t="s">
        <v>5875</v>
      </c>
    </row>
    <row r="857" spans="1:2">
      <c r="A857" s="115" t="s">
        <v>3248</v>
      </c>
      <c r="B857" t="s">
        <v>5784</v>
      </c>
    </row>
    <row r="858" spans="1:2">
      <c r="A858" s="115" t="s">
        <v>5864</v>
      </c>
      <c r="B858" t="s">
        <v>5789</v>
      </c>
    </row>
    <row r="859" spans="1:2">
      <c r="A859" s="115" t="s">
        <v>5864</v>
      </c>
    </row>
    <row r="860" spans="1:2">
      <c r="A860" s="115" t="s">
        <v>5864</v>
      </c>
      <c r="B860" t="s">
        <v>5881</v>
      </c>
    </row>
    <row r="861" spans="1:2">
      <c r="A861" s="115" t="s">
        <v>5864</v>
      </c>
      <c r="B861" t="s">
        <v>5882</v>
      </c>
    </row>
    <row r="862" spans="1:2">
      <c r="A862" s="115" t="s">
        <v>5864</v>
      </c>
      <c r="B862" t="s">
        <v>5789</v>
      </c>
    </row>
    <row r="863" spans="1:2">
      <c r="A863" s="115" t="s">
        <v>5864</v>
      </c>
    </row>
    <row r="864" spans="1:2">
      <c r="A864" s="115" t="s">
        <v>5864</v>
      </c>
      <c r="B864" t="s">
        <v>5789</v>
      </c>
    </row>
    <row r="865" spans="1:2">
      <c r="A865" s="115" t="s">
        <v>5864</v>
      </c>
    </row>
    <row r="866" spans="1:2">
      <c r="A866" s="115" t="s">
        <v>5864</v>
      </c>
    </row>
    <row r="867" spans="1:2">
      <c r="A867" s="115" t="s">
        <v>5864</v>
      </c>
      <c r="B867" t="s">
        <v>5883</v>
      </c>
    </row>
    <row r="868" spans="1:2">
      <c r="A868" s="115" t="s">
        <v>5864</v>
      </c>
      <c r="B868" t="s">
        <v>5883</v>
      </c>
    </row>
    <row r="869" spans="1:2">
      <c r="A869" s="115" t="s">
        <v>5864</v>
      </c>
    </row>
    <row r="870" spans="1:2">
      <c r="A870" s="115" t="s">
        <v>5811</v>
      </c>
      <c r="B870" t="s">
        <v>5789</v>
      </c>
    </row>
    <row r="871" spans="1:2">
      <c r="A871" s="115" t="s">
        <v>5801</v>
      </c>
      <c r="B871" t="s">
        <v>5784</v>
      </c>
    </row>
    <row r="872" spans="1:2">
      <c r="A872" s="115" t="s">
        <v>5864</v>
      </c>
    </row>
    <row r="873" spans="1:2">
      <c r="A873" s="115" t="s">
        <v>5801</v>
      </c>
      <c r="B873" t="s">
        <v>5789</v>
      </c>
    </row>
    <row r="874" spans="1:2">
      <c r="A874" s="115" t="s">
        <v>5815</v>
      </c>
      <c r="B874" t="s">
        <v>5789</v>
      </c>
    </row>
    <row r="875" spans="1:2">
      <c r="A875" s="115" t="s">
        <v>5800</v>
      </c>
      <c r="B875" t="s">
        <v>5789</v>
      </c>
    </row>
    <row r="876" spans="1:2">
      <c r="A876" s="115" t="s">
        <v>5800</v>
      </c>
      <c r="B876" t="s">
        <v>5789</v>
      </c>
    </row>
    <row r="877" spans="1:2">
      <c r="A877" s="115" t="s">
        <v>5800</v>
      </c>
      <c r="B877" t="s">
        <v>5789</v>
      </c>
    </row>
    <row r="878" spans="1:2">
      <c r="A878" s="115" t="s">
        <v>5800</v>
      </c>
      <c r="B878" t="s">
        <v>5789</v>
      </c>
    </row>
    <row r="879" spans="1:2">
      <c r="A879" s="115" t="s">
        <v>5812</v>
      </c>
      <c r="B879" t="s">
        <v>5118</v>
      </c>
    </row>
    <row r="880" spans="1:2">
      <c r="A880" s="115" t="s">
        <v>5799</v>
      </c>
      <c r="B880" t="s">
        <v>5784</v>
      </c>
    </row>
    <row r="881" spans="1:2">
      <c r="A881" s="115" t="s">
        <v>5783</v>
      </c>
      <c r="B881" t="s">
        <v>5116</v>
      </c>
    </row>
    <row r="882" spans="1:2">
      <c r="A882" s="115" t="s">
        <v>5790</v>
      </c>
      <c r="B882" t="s">
        <v>5116</v>
      </c>
    </row>
    <row r="883" spans="1:2">
      <c r="A883" s="115" t="s">
        <v>5810</v>
      </c>
      <c r="B883" t="s">
        <v>5116</v>
      </c>
    </row>
    <row r="884" spans="1:2">
      <c r="A884" s="115" t="s">
        <v>5790</v>
      </c>
      <c r="B884" t="s">
        <v>5116</v>
      </c>
    </row>
    <row r="885" spans="1:2">
      <c r="A885" s="115" t="s">
        <v>5810</v>
      </c>
      <c r="B885" t="s">
        <v>5784</v>
      </c>
    </row>
    <row r="886" spans="1:2">
      <c r="A886" s="115" t="s">
        <v>5790</v>
      </c>
      <c r="B886" t="s">
        <v>5116</v>
      </c>
    </row>
    <row r="887" spans="1:2">
      <c r="A887" s="115" t="s">
        <v>5790</v>
      </c>
      <c r="B887" t="s">
        <v>5116</v>
      </c>
    </row>
    <row r="888" spans="1:2">
      <c r="A888" s="115" t="s">
        <v>5790</v>
      </c>
      <c r="B888" t="s">
        <v>5116</v>
      </c>
    </row>
    <row r="889" spans="1:2">
      <c r="A889" s="115" t="s">
        <v>5815</v>
      </c>
      <c r="B889" t="s">
        <v>5784</v>
      </c>
    </row>
    <row r="890" spans="1:2">
      <c r="A890" s="115" t="s">
        <v>5815</v>
      </c>
      <c r="B890" t="s">
        <v>5784</v>
      </c>
    </row>
    <row r="891" spans="1:2">
      <c r="A891" s="115" t="s">
        <v>5785</v>
      </c>
      <c r="B891" t="s">
        <v>5116</v>
      </c>
    </row>
    <row r="892" spans="1:2">
      <c r="A892" s="115" t="s">
        <v>5785</v>
      </c>
      <c r="B892" t="s">
        <v>5784</v>
      </c>
    </row>
    <row r="893" spans="1:2">
      <c r="A893" s="115" t="s">
        <v>5783</v>
      </c>
      <c r="B893" t="s">
        <v>5116</v>
      </c>
    </row>
    <row r="894" spans="1:2">
      <c r="A894" s="115" t="s">
        <v>5810</v>
      </c>
      <c r="B894" t="s">
        <v>5784</v>
      </c>
    </row>
    <row r="895" spans="1:2">
      <c r="A895" s="115" t="s">
        <v>5786</v>
      </c>
      <c r="B895" t="s">
        <v>5784</v>
      </c>
    </row>
    <row r="896" spans="1:2">
      <c r="A896" s="115" t="s">
        <v>5786</v>
      </c>
      <c r="B896" t="s">
        <v>5784</v>
      </c>
    </row>
    <row r="897" spans="1:2">
      <c r="A897" s="115" t="s">
        <v>5815</v>
      </c>
      <c r="B897" t="s">
        <v>5784</v>
      </c>
    </row>
    <row r="898" spans="1:2">
      <c r="A898" s="115" t="s">
        <v>5815</v>
      </c>
      <c r="B898" t="s">
        <v>5116</v>
      </c>
    </row>
    <row r="899" spans="1:2">
      <c r="A899" s="115" t="s">
        <v>5785</v>
      </c>
      <c r="B899" t="s">
        <v>5116</v>
      </c>
    </row>
    <row r="900" spans="1:2">
      <c r="A900" s="115" t="s">
        <v>5785</v>
      </c>
      <c r="B900" t="s">
        <v>5116</v>
      </c>
    </row>
    <row r="901" spans="1:2">
      <c r="A901" s="115" t="s">
        <v>5783</v>
      </c>
      <c r="B901" t="s">
        <v>5116</v>
      </c>
    </row>
    <row r="902" spans="1:2">
      <c r="A902" s="115" t="s">
        <v>5884</v>
      </c>
      <c r="B902" t="s">
        <v>5118</v>
      </c>
    </row>
    <row r="903" spans="1:2">
      <c r="A903" s="115" t="s">
        <v>5799</v>
      </c>
      <c r="B903" t="s">
        <v>5784</v>
      </c>
    </row>
    <row r="904" spans="1:2">
      <c r="A904" s="115" t="s">
        <v>5793</v>
      </c>
      <c r="B904" t="s">
        <v>5784</v>
      </c>
    </row>
    <row r="905" spans="1:2">
      <c r="A905" s="115" t="s">
        <v>5787</v>
      </c>
      <c r="B905" t="s">
        <v>5789</v>
      </c>
    </row>
    <row r="906" spans="1:2">
      <c r="A906" s="115" t="s">
        <v>5793</v>
      </c>
      <c r="B906" t="s">
        <v>5784</v>
      </c>
    </row>
    <row r="907" spans="1:2">
      <c r="A907" s="115" t="s">
        <v>5793</v>
      </c>
      <c r="B907" t="s">
        <v>5784</v>
      </c>
    </row>
    <row r="908" spans="1:2">
      <c r="A908" s="115" t="s">
        <v>5793</v>
      </c>
      <c r="B908" t="s">
        <v>5784</v>
      </c>
    </row>
    <row r="909" spans="1:2">
      <c r="A909" s="115" t="s">
        <v>5793</v>
      </c>
      <c r="B909" t="s">
        <v>5784</v>
      </c>
    </row>
    <row r="910" spans="1:2">
      <c r="A910" s="115" t="s">
        <v>5793</v>
      </c>
      <c r="B910" t="s">
        <v>5784</v>
      </c>
    </row>
    <row r="911" spans="1:2">
      <c r="A911" s="115" t="s">
        <v>5799</v>
      </c>
      <c r="B911" t="s">
        <v>5784</v>
      </c>
    </row>
    <row r="912" spans="1:2">
      <c r="A912" s="115" t="s">
        <v>5799</v>
      </c>
      <c r="B912" t="s">
        <v>5784</v>
      </c>
    </row>
    <row r="913" spans="1:2">
      <c r="A913" s="115" t="s">
        <v>5793</v>
      </c>
      <c r="B913" t="s">
        <v>5784</v>
      </c>
    </row>
    <row r="914" spans="1:2">
      <c r="A914" s="115" t="s">
        <v>5790</v>
      </c>
      <c r="B914" t="s">
        <v>5784</v>
      </c>
    </row>
    <row r="915" spans="1:2">
      <c r="A915" s="115" t="s">
        <v>3258</v>
      </c>
      <c r="B915" t="s">
        <v>5789</v>
      </c>
    </row>
    <row r="916" spans="1:2">
      <c r="A916" s="115" t="s">
        <v>3258</v>
      </c>
      <c r="B916" t="s">
        <v>5789</v>
      </c>
    </row>
    <row r="917" spans="1:2">
      <c r="A917" s="115" t="s">
        <v>5783</v>
      </c>
      <c r="B917" t="s">
        <v>5784</v>
      </c>
    </row>
    <row r="918" spans="1:2">
      <c r="A918" s="115" t="s">
        <v>5885</v>
      </c>
      <c r="B918" t="s">
        <v>5789</v>
      </c>
    </row>
    <row r="919" spans="1:2">
      <c r="A919" s="115" t="s">
        <v>5844</v>
      </c>
      <c r="B919" t="s">
        <v>5152</v>
      </c>
    </row>
    <row r="920" spans="1:2">
      <c r="A920" s="115" t="s">
        <v>5783</v>
      </c>
      <c r="B920" t="s">
        <v>5784</v>
      </c>
    </row>
    <row r="921" spans="1:2">
      <c r="A921" s="115" t="s">
        <v>5810</v>
      </c>
      <c r="B921" t="s">
        <v>5784</v>
      </c>
    </row>
    <row r="922" spans="1:2">
      <c r="A922" s="115" t="s">
        <v>5799</v>
      </c>
      <c r="B922" t="s">
        <v>5116</v>
      </c>
    </row>
    <row r="923" spans="1:2">
      <c r="A923" s="115" t="s">
        <v>5799</v>
      </c>
      <c r="B923" t="s">
        <v>5116</v>
      </c>
    </row>
    <row r="924" spans="1:2">
      <c r="A924" s="115" t="s">
        <v>5799</v>
      </c>
      <c r="B924" t="s">
        <v>5116</v>
      </c>
    </row>
    <row r="925" spans="1:2">
      <c r="A925" s="115" t="s">
        <v>5799</v>
      </c>
      <c r="B925" t="s">
        <v>5116</v>
      </c>
    </row>
    <row r="926" spans="1:2">
      <c r="A926" s="115" t="s">
        <v>5799</v>
      </c>
      <c r="B926" t="s">
        <v>5116</v>
      </c>
    </row>
    <row r="927" spans="1:2">
      <c r="A927" s="115" t="s">
        <v>5790</v>
      </c>
      <c r="B927" t="s">
        <v>5784</v>
      </c>
    </row>
    <row r="928" spans="1:2">
      <c r="A928" s="115" t="s">
        <v>5790</v>
      </c>
      <c r="B928" t="s">
        <v>5784</v>
      </c>
    </row>
    <row r="929" spans="1:2">
      <c r="A929" s="115" t="s">
        <v>5790</v>
      </c>
      <c r="B929" t="s">
        <v>5784</v>
      </c>
    </row>
    <row r="930" spans="1:2">
      <c r="A930" s="115" t="s">
        <v>3251</v>
      </c>
      <c r="B930" t="s">
        <v>5789</v>
      </c>
    </row>
    <row r="931" spans="1:2">
      <c r="A931" s="115" t="s">
        <v>5802</v>
      </c>
    </row>
    <row r="932" spans="1:2">
      <c r="A932" s="115" t="s">
        <v>5802</v>
      </c>
    </row>
    <row r="933" spans="1:2">
      <c r="A933" s="115" t="s">
        <v>5802</v>
      </c>
    </row>
    <row r="934" spans="1:2">
      <c r="A934" s="115" t="s">
        <v>5802</v>
      </c>
    </row>
    <row r="935" spans="1:2">
      <c r="A935" s="115" t="s">
        <v>5802</v>
      </c>
    </row>
    <row r="936" spans="1:2">
      <c r="A936" s="115" t="s">
        <v>5802</v>
      </c>
    </row>
    <row r="937" spans="1:2">
      <c r="A937" s="115" t="s">
        <v>5886</v>
      </c>
    </row>
    <row r="938" spans="1:2">
      <c r="A938" s="115" t="s">
        <v>5887</v>
      </c>
      <c r="B938" t="s">
        <v>5789</v>
      </c>
    </row>
    <row r="939" spans="1:2">
      <c r="A939" s="115" t="s">
        <v>5887</v>
      </c>
      <c r="B939" t="s">
        <v>5118</v>
      </c>
    </row>
    <row r="940" spans="1:2">
      <c r="A940" s="115" t="s">
        <v>5888</v>
      </c>
    </row>
    <row r="941" spans="1:2">
      <c r="A941" s="115" t="s">
        <v>5876</v>
      </c>
    </row>
    <row r="942" spans="1:2">
      <c r="A942" s="115" t="s">
        <v>5847</v>
      </c>
    </row>
    <row r="943" spans="1:2">
      <c r="A943" s="115" t="s">
        <v>5889</v>
      </c>
      <c r="B943" t="s">
        <v>5789</v>
      </c>
    </row>
    <row r="944" spans="1:2">
      <c r="A944" s="115" t="s">
        <v>5889</v>
      </c>
    </row>
    <row r="945" spans="1:2">
      <c r="A945" s="115" t="s">
        <v>5802</v>
      </c>
    </row>
    <row r="946" spans="1:2">
      <c r="A946" s="115" t="s">
        <v>5802</v>
      </c>
    </row>
    <row r="947" spans="1:2">
      <c r="A947" s="115" t="s">
        <v>5802</v>
      </c>
    </row>
    <row r="948" spans="1:2">
      <c r="A948" s="115" t="s">
        <v>5802</v>
      </c>
    </row>
    <row r="949" spans="1:2">
      <c r="A949" s="115" t="s">
        <v>5802</v>
      </c>
    </row>
    <row r="950" spans="1:2">
      <c r="A950" s="115" t="s">
        <v>5802</v>
      </c>
    </row>
    <row r="951" spans="1:2">
      <c r="A951" s="115" t="s">
        <v>5802</v>
      </c>
    </row>
    <row r="952" spans="1:2">
      <c r="A952" s="115" t="s">
        <v>5802</v>
      </c>
    </row>
    <row r="953" spans="1:2">
      <c r="A953" s="115" t="s">
        <v>5859</v>
      </c>
      <c r="B953" t="s">
        <v>5789</v>
      </c>
    </row>
    <row r="954" spans="1:2">
      <c r="A954" s="115" t="s">
        <v>5880</v>
      </c>
      <c r="B954" t="s">
        <v>5789</v>
      </c>
    </row>
    <row r="955" spans="1:2">
      <c r="A955" s="115" t="s">
        <v>3262</v>
      </c>
      <c r="B955" t="s">
        <v>5784</v>
      </c>
    </row>
    <row r="956" spans="1:2">
      <c r="A956" s="115" t="s">
        <v>3251</v>
      </c>
    </row>
    <row r="957" spans="1:2">
      <c r="A957" s="115" t="s">
        <v>3251</v>
      </c>
    </row>
    <row r="958" spans="1:2">
      <c r="A958" s="115" t="s">
        <v>3251</v>
      </c>
    </row>
    <row r="959" spans="1:2">
      <c r="A959" s="115" t="s">
        <v>3251</v>
      </c>
    </row>
    <row r="960" spans="1:2">
      <c r="A960" s="115" t="s">
        <v>3251</v>
      </c>
    </row>
    <row r="961" spans="1:2">
      <c r="A961" s="115" t="s">
        <v>3251</v>
      </c>
      <c r="B961" t="s">
        <v>5118</v>
      </c>
    </row>
    <row r="962" spans="1:2">
      <c r="A962" s="115" t="s">
        <v>3251</v>
      </c>
      <c r="B962" t="s">
        <v>5118</v>
      </c>
    </row>
    <row r="963" spans="1:2">
      <c r="A963" s="115" t="s">
        <v>3251</v>
      </c>
      <c r="B963" t="s">
        <v>5118</v>
      </c>
    </row>
    <row r="964" spans="1:2">
      <c r="A964" s="115" t="s">
        <v>3251</v>
      </c>
      <c r="B964" t="s">
        <v>5118</v>
      </c>
    </row>
    <row r="965" spans="1:2">
      <c r="A965" s="115" t="s">
        <v>3251</v>
      </c>
      <c r="B965" t="s">
        <v>5118</v>
      </c>
    </row>
    <row r="966" spans="1:2">
      <c r="A966" s="115" t="s">
        <v>3251</v>
      </c>
      <c r="B966" t="s">
        <v>5118</v>
      </c>
    </row>
    <row r="967" spans="1:2">
      <c r="A967" s="115" t="s">
        <v>3251</v>
      </c>
      <c r="B967" t="s">
        <v>5118</v>
      </c>
    </row>
    <row r="968" spans="1:2">
      <c r="A968" s="115" t="s">
        <v>3251</v>
      </c>
      <c r="B968" t="s">
        <v>5118</v>
      </c>
    </row>
    <row r="969" spans="1:2">
      <c r="A969" s="115" t="s">
        <v>5785</v>
      </c>
      <c r="B969" t="s">
        <v>5149</v>
      </c>
    </row>
    <row r="970" spans="1:2">
      <c r="A970" s="115" t="s">
        <v>5785</v>
      </c>
      <c r="B970" t="s">
        <v>5149</v>
      </c>
    </row>
    <row r="971" spans="1:2">
      <c r="A971" s="115" t="s">
        <v>3251</v>
      </c>
    </row>
    <row r="972" spans="1:2">
      <c r="A972" s="115" t="s">
        <v>5801</v>
      </c>
      <c r="B972" t="s">
        <v>5116</v>
      </c>
    </row>
    <row r="973" spans="1:2">
      <c r="A973" s="115" t="s">
        <v>3267</v>
      </c>
      <c r="B973" t="s">
        <v>5152</v>
      </c>
    </row>
    <row r="974" spans="1:2">
      <c r="A974" s="115" t="s">
        <v>3267</v>
      </c>
      <c r="B974" t="s">
        <v>5152</v>
      </c>
    </row>
    <row r="975" spans="1:2">
      <c r="A975" s="115" t="s">
        <v>5788</v>
      </c>
      <c r="B975" t="s">
        <v>5865</v>
      </c>
    </row>
    <row r="976" spans="1:2">
      <c r="A976" s="115" t="s">
        <v>5890</v>
      </c>
      <c r="B976" t="s">
        <v>5784</v>
      </c>
    </row>
    <row r="977" spans="1:3">
      <c r="A977" s="115" t="s">
        <v>5788</v>
      </c>
      <c r="B977" t="s">
        <v>5865</v>
      </c>
      <c r="C977">
        <v>-24</v>
      </c>
    </row>
    <row r="978" spans="1:3">
      <c r="A978" s="115" t="s">
        <v>5891</v>
      </c>
      <c r="B978" t="s">
        <v>5152</v>
      </c>
    </row>
    <row r="979" spans="1:3">
      <c r="A979" s="115" t="s">
        <v>5785</v>
      </c>
      <c r="B979" t="s">
        <v>5152</v>
      </c>
    </row>
    <row r="980" spans="1:3">
      <c r="A980" s="115" t="s">
        <v>5810</v>
      </c>
      <c r="B980" t="s">
        <v>5152</v>
      </c>
    </row>
    <row r="981" spans="1:3">
      <c r="A981" s="115" t="s">
        <v>5790</v>
      </c>
      <c r="B981" t="s">
        <v>5152</v>
      </c>
    </row>
    <row r="982" spans="1:3">
      <c r="A982" s="115" t="s">
        <v>3251</v>
      </c>
      <c r="B982" t="s">
        <v>5784</v>
      </c>
    </row>
    <row r="983" spans="1:3">
      <c r="A983" s="115" t="s">
        <v>5829</v>
      </c>
      <c r="B983" t="s">
        <v>5784</v>
      </c>
    </row>
    <row r="984" spans="1:3">
      <c r="A984" s="115" t="s">
        <v>3251</v>
      </c>
      <c r="B984" t="s">
        <v>5784</v>
      </c>
    </row>
    <row r="985" spans="1:3">
      <c r="A985" s="115" t="s">
        <v>5829</v>
      </c>
      <c r="B985" t="s">
        <v>5784</v>
      </c>
    </row>
    <row r="986" spans="1:3">
      <c r="A986" s="115" t="s">
        <v>5864</v>
      </c>
      <c r="B986" t="s">
        <v>5784</v>
      </c>
    </row>
    <row r="987" spans="1:3">
      <c r="A987" s="115" t="s">
        <v>5892</v>
      </c>
      <c r="B987" t="s">
        <v>5784</v>
      </c>
    </row>
    <row r="988" spans="1:3">
      <c r="A988" s="115" t="s">
        <v>5893</v>
      </c>
      <c r="B988" t="s">
        <v>5789</v>
      </c>
    </row>
    <row r="989" spans="1:3">
      <c r="A989" s="115" t="s">
        <v>5893</v>
      </c>
      <c r="B989" t="s">
        <v>5784</v>
      </c>
    </row>
    <row r="990" spans="1:3">
      <c r="A990" s="115" t="s">
        <v>5893</v>
      </c>
      <c r="B990" t="s">
        <v>5784</v>
      </c>
    </row>
    <row r="991" spans="1:3">
      <c r="A991" s="115" t="s">
        <v>5815</v>
      </c>
      <c r="B991" t="s">
        <v>5152</v>
      </c>
      <c r="C991">
        <v>50</v>
      </c>
    </row>
    <row r="992" spans="1:3">
      <c r="A992" s="115" t="s">
        <v>5783</v>
      </c>
      <c r="B992" t="s">
        <v>5823</v>
      </c>
    </row>
    <row r="993" spans="1:3">
      <c r="A993" s="115" t="s">
        <v>5785</v>
      </c>
      <c r="B993" t="s">
        <v>5823</v>
      </c>
    </row>
    <row r="994" spans="1:3">
      <c r="A994" s="115" t="s">
        <v>5890</v>
      </c>
      <c r="B994" t="s">
        <v>5784</v>
      </c>
    </row>
    <row r="995" spans="1:3">
      <c r="A995" s="115" t="s">
        <v>5890</v>
      </c>
      <c r="B995" t="s">
        <v>5784</v>
      </c>
    </row>
    <row r="996" spans="1:3">
      <c r="A996" s="115" t="s">
        <v>3251</v>
      </c>
      <c r="B996" t="s">
        <v>5784</v>
      </c>
    </row>
    <row r="997" spans="1:3">
      <c r="A997" s="115" t="s">
        <v>5815</v>
      </c>
      <c r="B997" t="s">
        <v>5152</v>
      </c>
      <c r="C997">
        <v>36</v>
      </c>
    </row>
    <row r="998" spans="1:3">
      <c r="A998" s="115" t="s">
        <v>5826</v>
      </c>
      <c r="B998" t="s">
        <v>5789</v>
      </c>
    </row>
    <row r="999" spans="1:3">
      <c r="A999" s="115" t="s">
        <v>5826</v>
      </c>
      <c r="B999" t="s">
        <v>5789</v>
      </c>
    </row>
    <row r="1000" spans="1:3">
      <c r="A1000" s="115" t="s">
        <v>3251</v>
      </c>
      <c r="B1000" t="s">
        <v>5784</v>
      </c>
    </row>
    <row r="1001" spans="1:3">
      <c r="A1001" s="115" t="s">
        <v>3262</v>
      </c>
      <c r="B1001" t="s">
        <v>5117</v>
      </c>
    </row>
    <row r="1002" spans="1:3">
      <c r="A1002" s="115" t="s">
        <v>5804</v>
      </c>
      <c r="B1002" t="s">
        <v>5152</v>
      </c>
    </row>
    <row r="1003" spans="1:3">
      <c r="A1003" s="115" t="s">
        <v>5804</v>
      </c>
      <c r="B1003" t="s">
        <v>5152</v>
      </c>
    </row>
    <row r="1004" spans="1:3">
      <c r="A1004" s="115" t="s">
        <v>3251</v>
      </c>
      <c r="B1004" t="s">
        <v>5784</v>
      </c>
    </row>
    <row r="1005" spans="1:3">
      <c r="A1005" s="115" t="s">
        <v>3262</v>
      </c>
    </row>
    <row r="1006" spans="1:3">
      <c r="A1006" s="115" t="s">
        <v>5790</v>
      </c>
      <c r="B1006" t="s">
        <v>5894</v>
      </c>
    </row>
    <row r="1007" spans="1:3">
      <c r="A1007" s="115" t="s">
        <v>3262</v>
      </c>
    </row>
    <row r="1008" spans="1:3">
      <c r="A1008" s="115" t="s">
        <v>3248</v>
      </c>
    </row>
    <row r="1009" spans="1:2">
      <c r="A1009" s="115" t="s">
        <v>3262</v>
      </c>
    </row>
    <row r="1010" spans="1:2">
      <c r="A1010" s="115" t="s">
        <v>5785</v>
      </c>
      <c r="B1010" t="s">
        <v>5784</v>
      </c>
    </row>
    <row r="1011" spans="1:2">
      <c r="A1011" s="115" t="s">
        <v>5785</v>
      </c>
      <c r="B1011" t="s">
        <v>5784</v>
      </c>
    </row>
    <row r="1012" spans="1:2">
      <c r="A1012" s="115" t="s">
        <v>5783</v>
      </c>
      <c r="B1012" t="s">
        <v>5784</v>
      </c>
    </row>
    <row r="1013" spans="1:2">
      <c r="A1013" s="115" t="s">
        <v>5785</v>
      </c>
      <c r="B1013" t="s">
        <v>5116</v>
      </c>
    </row>
    <row r="1014" spans="1:2">
      <c r="A1014" s="115" t="s">
        <v>5785</v>
      </c>
      <c r="B1014" t="s">
        <v>5784</v>
      </c>
    </row>
    <row r="1015" spans="1:2">
      <c r="A1015" s="115" t="s">
        <v>5785</v>
      </c>
      <c r="B1015" t="s">
        <v>5784</v>
      </c>
    </row>
    <row r="1016" spans="1:2">
      <c r="A1016" s="115" t="s">
        <v>5785</v>
      </c>
      <c r="B1016" t="s">
        <v>5116</v>
      </c>
    </row>
    <row r="1017" spans="1:2">
      <c r="A1017" s="115" t="s">
        <v>5785</v>
      </c>
      <c r="B1017" t="s">
        <v>5116</v>
      </c>
    </row>
    <row r="1018" spans="1:2">
      <c r="A1018" s="115" t="s">
        <v>5785</v>
      </c>
      <c r="B1018" t="s">
        <v>5784</v>
      </c>
    </row>
    <row r="1019" spans="1:2">
      <c r="A1019" s="115" t="s">
        <v>5799</v>
      </c>
      <c r="B1019" t="s">
        <v>5152</v>
      </c>
    </row>
    <row r="1020" spans="1:2">
      <c r="A1020" s="115" t="s">
        <v>5814</v>
      </c>
      <c r="B1020" t="s">
        <v>5789</v>
      </c>
    </row>
    <row r="1021" spans="1:2">
      <c r="A1021" s="115" t="s">
        <v>5795</v>
      </c>
      <c r="B1021" t="s">
        <v>5118</v>
      </c>
    </row>
    <row r="1022" spans="1:2">
      <c r="A1022" s="115" t="s">
        <v>3248</v>
      </c>
      <c r="B1022" t="s">
        <v>5784</v>
      </c>
    </row>
    <row r="1023" spans="1:2">
      <c r="A1023" s="115" t="s">
        <v>5802</v>
      </c>
    </row>
    <row r="1024" spans="1:2">
      <c r="A1024" s="115" t="s">
        <v>5793</v>
      </c>
    </row>
    <row r="1025" spans="1:2">
      <c r="A1025" s="115" t="s">
        <v>5880</v>
      </c>
    </row>
    <row r="1026" spans="1:2">
      <c r="A1026" s="115" t="s">
        <v>5895</v>
      </c>
      <c r="B1026" t="s">
        <v>5789</v>
      </c>
    </row>
    <row r="1027" spans="1:2">
      <c r="A1027" s="115" t="s">
        <v>5826</v>
      </c>
      <c r="B1027" t="s">
        <v>5789</v>
      </c>
    </row>
    <row r="1028" spans="1:2">
      <c r="A1028" s="115" t="s">
        <v>5804</v>
      </c>
      <c r="B1028" t="s">
        <v>5784</v>
      </c>
    </row>
    <row r="1029" spans="1:2">
      <c r="A1029" s="115" t="s">
        <v>5819</v>
      </c>
      <c r="B1029" t="s">
        <v>5789</v>
      </c>
    </row>
    <row r="1030" spans="1:2">
      <c r="A1030" s="115" t="s">
        <v>5828</v>
      </c>
      <c r="B1030" t="s">
        <v>5784</v>
      </c>
    </row>
    <row r="1031" spans="1:2">
      <c r="A1031" s="115" t="s">
        <v>5896</v>
      </c>
      <c r="B1031" t="s">
        <v>5825</v>
      </c>
    </row>
    <row r="1032" spans="1:2">
      <c r="A1032" s="115" t="s">
        <v>5870</v>
      </c>
      <c r="B1032" t="s">
        <v>5897</v>
      </c>
    </row>
    <row r="1033" spans="1:2">
      <c r="A1033" s="115" t="s">
        <v>5802</v>
      </c>
      <c r="B1033" t="s">
        <v>5118</v>
      </c>
    </row>
    <row r="1034" spans="1:2">
      <c r="A1034" s="115" t="s">
        <v>5898</v>
      </c>
    </row>
    <row r="1035" spans="1:2">
      <c r="A1035" s="115" t="s">
        <v>5899</v>
      </c>
    </row>
    <row r="1036" spans="1:2">
      <c r="A1036" s="115" t="s">
        <v>3267</v>
      </c>
    </row>
    <row r="1037" spans="1:2">
      <c r="A1037" s="115" t="s">
        <v>3258</v>
      </c>
    </row>
    <row r="1038" spans="1:2">
      <c r="A1038" s="115" t="s">
        <v>5799</v>
      </c>
      <c r="B1038" t="s">
        <v>5117</v>
      </c>
    </row>
    <row r="1039" spans="1:2">
      <c r="A1039" s="115" t="s">
        <v>5798</v>
      </c>
      <c r="B1039" t="s">
        <v>5117</v>
      </c>
    </row>
    <row r="1040" spans="1:2">
      <c r="A1040" s="115" t="s">
        <v>5795</v>
      </c>
    </row>
    <row r="1041" spans="1:2">
      <c r="A1041" s="115" t="s">
        <v>5795</v>
      </c>
      <c r="B1041" t="s">
        <v>5149</v>
      </c>
    </row>
    <row r="1042" spans="1:2">
      <c r="A1042" s="115" t="s">
        <v>3258</v>
      </c>
    </row>
    <row r="1043" spans="1:2">
      <c r="A1043" s="115" t="s">
        <v>5900</v>
      </c>
    </row>
    <row r="1044" spans="1:2">
      <c r="A1044" s="115" t="s">
        <v>5901</v>
      </c>
    </row>
    <row r="1045" spans="1:2">
      <c r="A1045" s="115" t="s">
        <v>5902</v>
      </c>
      <c r="B1045" t="s">
        <v>5118</v>
      </c>
    </row>
    <row r="1046" spans="1:2">
      <c r="A1046" s="115" t="s">
        <v>5903</v>
      </c>
      <c r="B1046" t="s">
        <v>5843</v>
      </c>
    </row>
    <row r="1047" spans="1:2">
      <c r="A1047" s="115" t="s">
        <v>5800</v>
      </c>
      <c r="B1047" t="s">
        <v>5841</v>
      </c>
    </row>
    <row r="1048" spans="1:2">
      <c r="A1048" s="115" t="s">
        <v>3262</v>
      </c>
      <c r="B1048" t="s">
        <v>5118</v>
      </c>
    </row>
    <row r="1049" spans="1:2">
      <c r="A1049" s="115" t="s">
        <v>5828</v>
      </c>
      <c r="B1049" t="s">
        <v>5904</v>
      </c>
    </row>
    <row r="1050" spans="1:2">
      <c r="A1050" s="115" t="s">
        <v>5777</v>
      </c>
      <c r="B1050" t="s">
        <v>5904</v>
      </c>
    </row>
    <row r="1051" spans="1:2">
      <c r="A1051" s="115" t="s">
        <v>5902</v>
      </c>
      <c r="B1051" t="s">
        <v>5905</v>
      </c>
    </row>
    <row r="1052" spans="1:2">
      <c r="A1052" s="115" t="s">
        <v>5828</v>
      </c>
      <c r="B1052" t="s">
        <v>5904</v>
      </c>
    </row>
    <row r="1053" spans="1:2">
      <c r="A1053" s="115" t="s">
        <v>5828</v>
      </c>
      <c r="B1053" t="s">
        <v>5904</v>
      </c>
    </row>
    <row r="1054" spans="1:2">
      <c r="A1054" s="115" t="s">
        <v>5828</v>
      </c>
      <c r="B1054" t="s">
        <v>5904</v>
      </c>
    </row>
    <row r="1055" spans="1:2">
      <c r="A1055" s="115" t="s">
        <v>5790</v>
      </c>
      <c r="B1055" t="s">
        <v>5841</v>
      </c>
    </row>
    <row r="1056" spans="1:2">
      <c r="A1056" s="115" t="s">
        <v>5906</v>
      </c>
      <c r="B1056" t="s">
        <v>5789</v>
      </c>
    </row>
    <row r="1057" spans="1:2">
      <c r="A1057" s="115" t="s">
        <v>5800</v>
      </c>
    </row>
    <row r="1058" spans="1:2">
      <c r="A1058" s="115" t="s">
        <v>5795</v>
      </c>
    </row>
    <row r="1059" spans="1:2">
      <c r="A1059" s="115" t="s">
        <v>3258</v>
      </c>
    </row>
    <row r="1060" spans="1:2">
      <c r="A1060" s="115" t="s">
        <v>5806</v>
      </c>
      <c r="B1060" t="s">
        <v>5789</v>
      </c>
    </row>
    <row r="1061" spans="1:2">
      <c r="A1061" s="115" t="s">
        <v>5829</v>
      </c>
      <c r="B1061" t="s">
        <v>5118</v>
      </c>
    </row>
    <row r="1062" spans="1:2">
      <c r="A1062" s="115" t="s">
        <v>5800</v>
      </c>
    </row>
    <row r="1063" spans="1:2">
      <c r="A1063" s="115" t="s">
        <v>5906</v>
      </c>
    </row>
    <row r="1064" spans="1:2">
      <c r="A1064" s="115" t="s">
        <v>5800</v>
      </c>
      <c r="B1064" t="s">
        <v>5789</v>
      </c>
    </row>
    <row r="1065" spans="1:2">
      <c r="A1065" s="115" t="s">
        <v>5800</v>
      </c>
    </row>
    <row r="1066" spans="1:2">
      <c r="A1066" s="115" t="s">
        <v>5802</v>
      </c>
    </row>
    <row r="1067" spans="1:2">
      <c r="A1067" s="115" t="s">
        <v>5788</v>
      </c>
      <c r="B1067" t="s">
        <v>5789</v>
      </c>
    </row>
    <row r="1068" spans="1:2">
      <c r="A1068" s="115" t="s">
        <v>5820</v>
      </c>
    </row>
    <row r="1069" spans="1:2">
      <c r="A1069" s="115" t="s">
        <v>5820</v>
      </c>
    </row>
    <row r="1070" spans="1:2">
      <c r="A1070" s="115" t="s">
        <v>5791</v>
      </c>
      <c r="B1070" t="s">
        <v>5784</v>
      </c>
    </row>
    <row r="1071" spans="1:2">
      <c r="A1071" s="115" t="s">
        <v>5907</v>
      </c>
      <c r="B1071" t="s">
        <v>5784</v>
      </c>
    </row>
    <row r="1072" spans="1:2">
      <c r="A1072" s="115" t="s">
        <v>5793</v>
      </c>
      <c r="B1072" t="s">
        <v>5784</v>
      </c>
    </row>
    <row r="1073" spans="1:2">
      <c r="A1073" s="115" t="s">
        <v>3248</v>
      </c>
      <c r="B1073" t="s">
        <v>5784</v>
      </c>
    </row>
    <row r="1074" spans="1:2">
      <c r="A1074" s="115" t="s">
        <v>5801</v>
      </c>
      <c r="B1074" t="s">
        <v>5784</v>
      </c>
    </row>
    <row r="1075" spans="1:2">
      <c r="A1075" s="115" t="s">
        <v>5908</v>
      </c>
      <c r="B1075" t="s">
        <v>5784</v>
      </c>
    </row>
    <row r="1076" spans="1:2">
      <c r="A1076" s="115" t="s">
        <v>5790</v>
      </c>
      <c r="B1076" t="s">
        <v>5784</v>
      </c>
    </row>
    <row r="1077" spans="1:2">
      <c r="A1077" s="115" t="s">
        <v>5791</v>
      </c>
      <c r="B1077" t="s">
        <v>5784</v>
      </c>
    </row>
    <row r="1078" spans="1:2">
      <c r="A1078" s="115" t="s">
        <v>5793</v>
      </c>
      <c r="B1078" t="s">
        <v>5784</v>
      </c>
    </row>
    <row r="1079" spans="1:2">
      <c r="A1079" s="115" t="s">
        <v>5809</v>
      </c>
      <c r="B1079" t="s">
        <v>5784</v>
      </c>
    </row>
    <row r="1080" spans="1:2">
      <c r="A1080" s="115" t="s">
        <v>5786</v>
      </c>
      <c r="B1080" t="s">
        <v>5784</v>
      </c>
    </row>
    <row r="1081" spans="1:2">
      <c r="A1081" s="115" t="s">
        <v>5791</v>
      </c>
      <c r="B1081" t="s">
        <v>5784</v>
      </c>
    </row>
    <row r="1082" spans="1:2">
      <c r="A1082" s="115" t="s">
        <v>5793</v>
      </c>
      <c r="B1082" t="s">
        <v>5784</v>
      </c>
    </row>
    <row r="1083" spans="1:2">
      <c r="A1083" s="115" t="s">
        <v>5793</v>
      </c>
      <c r="B1083" t="s">
        <v>5784</v>
      </c>
    </row>
    <row r="1084" spans="1:2">
      <c r="A1084" s="115" t="s">
        <v>5793</v>
      </c>
      <c r="B1084" t="s">
        <v>5784</v>
      </c>
    </row>
    <row r="1085" spans="1:2">
      <c r="A1085" s="115" t="s">
        <v>5820</v>
      </c>
      <c r="B1085" t="s">
        <v>5825</v>
      </c>
    </row>
    <row r="1086" spans="1:2">
      <c r="A1086" s="115" t="s">
        <v>3251</v>
      </c>
      <c r="B1086" t="s">
        <v>5825</v>
      </c>
    </row>
    <row r="1087" spans="1:2">
      <c r="A1087" s="115" t="s">
        <v>5890</v>
      </c>
      <c r="B1087" t="s">
        <v>5789</v>
      </c>
    </row>
    <row r="1088" spans="1:2">
      <c r="A1088" s="115" t="s">
        <v>5793</v>
      </c>
      <c r="B1088" t="s">
        <v>5784</v>
      </c>
    </row>
    <row r="1089" spans="1:2">
      <c r="A1089" s="115" t="s">
        <v>3262</v>
      </c>
      <c r="B1089" t="s">
        <v>5825</v>
      </c>
    </row>
    <row r="1090" spans="1:2">
      <c r="A1090" s="115" t="s">
        <v>3262</v>
      </c>
      <c r="B1090" t="s">
        <v>5784</v>
      </c>
    </row>
    <row r="1091" spans="1:2">
      <c r="A1091" s="115" t="s">
        <v>5859</v>
      </c>
      <c r="B1091" t="s">
        <v>5789</v>
      </c>
    </row>
    <row r="1092" spans="1:2">
      <c r="A1092" s="115" t="s">
        <v>3262</v>
      </c>
      <c r="B1092" t="s">
        <v>5784</v>
      </c>
    </row>
    <row r="1093" spans="1:2">
      <c r="A1093" s="115" t="s">
        <v>5793</v>
      </c>
      <c r="B1093" t="s">
        <v>5152</v>
      </c>
    </row>
    <row r="1094" spans="1:2">
      <c r="A1094" s="115" t="s">
        <v>5793</v>
      </c>
      <c r="B1094" t="s">
        <v>5152</v>
      </c>
    </row>
    <row r="1095" spans="1:2">
      <c r="A1095" s="115" t="s">
        <v>5793</v>
      </c>
      <c r="B1095" t="s">
        <v>5152</v>
      </c>
    </row>
    <row r="1096" spans="1:2">
      <c r="A1096" s="115" t="s">
        <v>5842</v>
      </c>
      <c r="B1096" t="s">
        <v>5152</v>
      </c>
    </row>
    <row r="1097" spans="1:2">
      <c r="A1097" s="115" t="s">
        <v>5842</v>
      </c>
      <c r="B1097" t="s">
        <v>5152</v>
      </c>
    </row>
    <row r="1098" spans="1:2">
      <c r="A1098" s="115" t="s">
        <v>5909</v>
      </c>
      <c r="B1098" t="s">
        <v>5862</v>
      </c>
    </row>
    <row r="1099" spans="1:2">
      <c r="A1099" s="115" t="s">
        <v>5909</v>
      </c>
      <c r="B1099" t="s">
        <v>5910</v>
      </c>
    </row>
    <row r="1100" spans="1:2">
      <c r="A1100" s="115" t="s">
        <v>5870</v>
      </c>
      <c r="B1100" t="s">
        <v>5910</v>
      </c>
    </row>
    <row r="1101" spans="1:2">
      <c r="A1101" s="115" t="s">
        <v>5820</v>
      </c>
      <c r="B1101" t="s">
        <v>5789</v>
      </c>
    </row>
    <row r="1102" spans="1:2">
      <c r="A1102" s="115" t="s">
        <v>5783</v>
      </c>
      <c r="B1102" t="s">
        <v>5862</v>
      </c>
    </row>
    <row r="1103" spans="1:2">
      <c r="A1103" s="115" t="s">
        <v>5870</v>
      </c>
      <c r="B1103" t="s">
        <v>5862</v>
      </c>
    </row>
    <row r="1104" spans="1:2">
      <c r="A1104" s="115" t="s">
        <v>3251</v>
      </c>
    </row>
    <row r="1105" spans="1:2">
      <c r="A1105" s="115" t="s">
        <v>3258</v>
      </c>
      <c r="B1105" t="s">
        <v>5118</v>
      </c>
    </row>
    <row r="1106" spans="1:2">
      <c r="A1106" s="115" t="s">
        <v>3258</v>
      </c>
      <c r="B1106" t="s">
        <v>5789</v>
      </c>
    </row>
    <row r="1107" spans="1:2">
      <c r="A1107" s="115" t="s">
        <v>5796</v>
      </c>
      <c r="B1107" t="s">
        <v>5784</v>
      </c>
    </row>
    <row r="1108" spans="1:2">
      <c r="A1108" s="115" t="s">
        <v>5812</v>
      </c>
    </row>
    <row r="1109" spans="1:2">
      <c r="A1109" s="115" t="s">
        <v>5812</v>
      </c>
    </row>
    <row r="1110" spans="1:2">
      <c r="A1110" s="115" t="s">
        <v>3258</v>
      </c>
    </row>
    <row r="1111" spans="1:2">
      <c r="A1111" s="115" t="s">
        <v>3258</v>
      </c>
    </row>
    <row r="1112" spans="1:2">
      <c r="A1112" s="115" t="s">
        <v>5812</v>
      </c>
    </row>
    <row r="1113" spans="1:2">
      <c r="A1113" s="115" t="s">
        <v>5812</v>
      </c>
      <c r="B1113" t="s">
        <v>5789</v>
      </c>
    </row>
    <row r="1114" spans="1:2">
      <c r="A1114" s="115" t="s">
        <v>5787</v>
      </c>
    </row>
    <row r="1115" spans="1:2">
      <c r="A1115" s="115" t="s">
        <v>5787</v>
      </c>
    </row>
    <row r="1116" spans="1:2">
      <c r="A1116" s="115" t="s">
        <v>5787</v>
      </c>
    </row>
    <row r="1117" spans="1:2">
      <c r="A1117" s="115" t="s">
        <v>5787</v>
      </c>
      <c r="B1117" t="s">
        <v>5789</v>
      </c>
    </row>
    <row r="1118" spans="1:2">
      <c r="A1118" s="115" t="s">
        <v>5787</v>
      </c>
      <c r="B1118" t="s">
        <v>5789</v>
      </c>
    </row>
    <row r="1119" spans="1:2">
      <c r="A1119" s="115" t="s">
        <v>5820</v>
      </c>
    </row>
    <row r="1120" spans="1:2">
      <c r="A1120" s="115" t="s">
        <v>3258</v>
      </c>
    </row>
    <row r="1121" spans="1:2">
      <c r="A1121" s="115" t="s">
        <v>5787</v>
      </c>
      <c r="B1121" t="s">
        <v>5789</v>
      </c>
    </row>
    <row r="1122" spans="1:2">
      <c r="A1122" s="115" t="s">
        <v>5820</v>
      </c>
    </row>
    <row r="1123" spans="1:2">
      <c r="A1123" s="115" t="s">
        <v>3258</v>
      </c>
    </row>
    <row r="1124" spans="1:2">
      <c r="A1124" s="115" t="s">
        <v>3258</v>
      </c>
    </row>
    <row r="1125" spans="1:2">
      <c r="A1125" s="115" t="s">
        <v>3258</v>
      </c>
    </row>
    <row r="1126" spans="1:2">
      <c r="A1126" s="115" t="s">
        <v>5820</v>
      </c>
    </row>
    <row r="1127" spans="1:2">
      <c r="A1127" s="115" t="s">
        <v>3258</v>
      </c>
    </row>
    <row r="1128" spans="1:2">
      <c r="A1128" s="115" t="s">
        <v>5820</v>
      </c>
    </row>
    <row r="1129" spans="1:2">
      <c r="A1129" s="115" t="s">
        <v>5820</v>
      </c>
    </row>
    <row r="1130" spans="1:2">
      <c r="A1130" s="115" t="s">
        <v>5837</v>
      </c>
      <c r="B1130" t="s">
        <v>5117</v>
      </c>
    </row>
    <row r="1131" spans="1:2">
      <c r="A1131" s="115" t="s">
        <v>5804</v>
      </c>
      <c r="B1131" t="s">
        <v>5117</v>
      </c>
    </row>
    <row r="1132" spans="1:2">
      <c r="A1132" s="115" t="s">
        <v>3262</v>
      </c>
      <c r="B1132" t="s">
        <v>5117</v>
      </c>
    </row>
    <row r="1133" spans="1:2">
      <c r="A1133" s="115" t="s">
        <v>3248</v>
      </c>
      <c r="B1133" t="s">
        <v>5789</v>
      </c>
    </row>
    <row r="1134" spans="1:2">
      <c r="A1134" s="115" t="s">
        <v>5787</v>
      </c>
      <c r="B1134" t="s">
        <v>5789</v>
      </c>
    </row>
    <row r="1135" spans="1:2">
      <c r="A1135" s="115" t="s">
        <v>3258</v>
      </c>
      <c r="B1135" t="s">
        <v>5789</v>
      </c>
    </row>
    <row r="1136" spans="1:2">
      <c r="A1136" s="115" t="s">
        <v>3258</v>
      </c>
    </row>
    <row r="1137" spans="1:2">
      <c r="A1137" s="115" t="s">
        <v>3258</v>
      </c>
    </row>
    <row r="1138" spans="1:2">
      <c r="A1138" s="115" t="s">
        <v>5820</v>
      </c>
    </row>
    <row r="1139" spans="1:2">
      <c r="A1139" s="115" t="s">
        <v>5820</v>
      </c>
    </row>
    <row r="1140" spans="1:2">
      <c r="A1140" s="115" t="s">
        <v>5820</v>
      </c>
    </row>
    <row r="1141" spans="1:2">
      <c r="A1141" s="115" t="s">
        <v>5819</v>
      </c>
    </row>
    <row r="1142" spans="1:2">
      <c r="A1142" s="115" t="s">
        <v>5804</v>
      </c>
      <c r="B1142" t="s">
        <v>5784</v>
      </c>
    </row>
    <row r="1143" spans="1:2">
      <c r="A1143" s="115" t="s">
        <v>5848</v>
      </c>
    </row>
    <row r="1144" spans="1:2">
      <c r="A1144" s="115" t="s">
        <v>5820</v>
      </c>
    </row>
    <row r="1145" spans="1:2">
      <c r="A1145" s="115" t="s">
        <v>5848</v>
      </c>
    </row>
    <row r="1146" spans="1:2">
      <c r="A1146" s="115" t="s">
        <v>5793</v>
      </c>
    </row>
    <row r="1147" spans="1:2">
      <c r="A1147" s="115" t="s">
        <v>5909</v>
      </c>
      <c r="B1147" t="s">
        <v>5117</v>
      </c>
    </row>
    <row r="1148" spans="1:2">
      <c r="A1148" s="115" t="s">
        <v>5909</v>
      </c>
      <c r="B1148" t="s">
        <v>5117</v>
      </c>
    </row>
    <row r="1149" spans="1:2">
      <c r="A1149" s="115" t="s">
        <v>5909</v>
      </c>
    </row>
    <row r="1150" spans="1:2">
      <c r="A1150" s="115" t="s">
        <v>5804</v>
      </c>
      <c r="B1150" t="s">
        <v>5116</v>
      </c>
    </row>
    <row r="1151" spans="1:2">
      <c r="A1151" s="115" t="s">
        <v>5849</v>
      </c>
      <c r="B1151" t="s">
        <v>5784</v>
      </c>
    </row>
    <row r="1152" spans="1:2">
      <c r="A1152" s="115" t="s">
        <v>5811</v>
      </c>
      <c r="B1152" t="s">
        <v>5789</v>
      </c>
    </row>
    <row r="1153" spans="1:2">
      <c r="A1153" s="115" t="s">
        <v>5811</v>
      </c>
      <c r="B1153" t="s">
        <v>5789</v>
      </c>
    </row>
    <row r="1154" spans="1:2">
      <c r="A1154" s="115" t="s">
        <v>5816</v>
      </c>
      <c r="B1154" t="s">
        <v>5152</v>
      </c>
    </row>
    <row r="1155" spans="1:2">
      <c r="A1155" s="115" t="s">
        <v>5790</v>
      </c>
      <c r="B1155" t="s">
        <v>5149</v>
      </c>
    </row>
    <row r="1156" spans="1:2">
      <c r="A1156" s="115" t="s">
        <v>5852</v>
      </c>
      <c r="B1156" t="s">
        <v>5152</v>
      </c>
    </row>
    <row r="1157" spans="1:2">
      <c r="A1157" s="115" t="s">
        <v>5834</v>
      </c>
      <c r="B1157" t="s">
        <v>5149</v>
      </c>
    </row>
    <row r="1158" spans="1:2">
      <c r="A1158" s="115" t="s">
        <v>5791</v>
      </c>
      <c r="B1158" t="s">
        <v>5825</v>
      </c>
    </row>
    <row r="1159" spans="1:2">
      <c r="A1159" s="115" t="s">
        <v>5909</v>
      </c>
      <c r="B1159" t="s">
        <v>5841</v>
      </c>
    </row>
    <row r="1160" spans="1:2">
      <c r="A1160" s="115" t="s">
        <v>5785</v>
      </c>
      <c r="B1160" t="s">
        <v>5784</v>
      </c>
    </row>
    <row r="1161" spans="1:2">
      <c r="A1161" s="115" t="s">
        <v>5804</v>
      </c>
      <c r="B1161" t="s">
        <v>5116</v>
      </c>
    </row>
    <row r="1162" spans="1:2">
      <c r="A1162" s="115" t="s">
        <v>5909</v>
      </c>
      <c r="B1162" t="s">
        <v>5841</v>
      </c>
    </row>
    <row r="1163" spans="1:2">
      <c r="A1163" s="115" t="s">
        <v>5816</v>
      </c>
      <c r="B1163" t="s">
        <v>5784</v>
      </c>
    </row>
    <row r="1164" spans="1:2">
      <c r="A1164" s="115" t="s">
        <v>5810</v>
      </c>
      <c r="B1164" t="s">
        <v>5116</v>
      </c>
    </row>
    <row r="1165" spans="1:2">
      <c r="A1165" s="115" t="s">
        <v>5864</v>
      </c>
      <c r="B1165" t="s">
        <v>5911</v>
      </c>
    </row>
    <row r="1166" spans="1:2">
      <c r="A1166" s="115" t="s">
        <v>5844</v>
      </c>
      <c r="B1166" t="s">
        <v>5118</v>
      </c>
    </row>
    <row r="1167" spans="1:2">
      <c r="A1167" s="115" t="s">
        <v>5864</v>
      </c>
      <c r="B1167" t="s">
        <v>5789</v>
      </c>
    </row>
    <row r="1168" spans="1:2">
      <c r="A1168" s="115" t="s">
        <v>3251</v>
      </c>
    </row>
    <row r="1169" spans="1:2">
      <c r="A1169" s="115" t="s">
        <v>5801</v>
      </c>
      <c r="B1169" t="s">
        <v>5784</v>
      </c>
    </row>
    <row r="1170" spans="1:2">
      <c r="A1170" s="115" t="s">
        <v>5801</v>
      </c>
      <c r="B1170" t="s">
        <v>5784</v>
      </c>
    </row>
    <row r="1171" spans="1:2">
      <c r="A1171" s="115" t="s">
        <v>5815</v>
      </c>
      <c r="B1171" t="s">
        <v>5116</v>
      </c>
    </row>
    <row r="1172" spans="1:2">
      <c r="A1172" s="115" t="s">
        <v>5801</v>
      </c>
      <c r="B1172" t="s">
        <v>5116</v>
      </c>
    </row>
    <row r="1173" spans="1:2">
      <c r="A1173" s="115" t="s">
        <v>5801</v>
      </c>
      <c r="B1173" t="s">
        <v>5118</v>
      </c>
    </row>
    <row r="1174" spans="1:2">
      <c r="A1174" s="115" t="s">
        <v>5801</v>
      </c>
      <c r="B1174" t="s">
        <v>5118</v>
      </c>
    </row>
    <row r="1175" spans="1:2">
      <c r="A1175" s="115" t="s">
        <v>5801</v>
      </c>
      <c r="B1175" t="s">
        <v>5118</v>
      </c>
    </row>
    <row r="1176" spans="1:2">
      <c r="A1176" s="115" t="s">
        <v>5788</v>
      </c>
      <c r="B1176" t="s">
        <v>5118</v>
      </c>
    </row>
    <row r="1177" spans="1:2">
      <c r="A1177" s="115" t="s">
        <v>5801</v>
      </c>
      <c r="B1177" t="s">
        <v>5118</v>
      </c>
    </row>
    <row r="1178" spans="1:2">
      <c r="A1178" s="115" t="s">
        <v>5829</v>
      </c>
      <c r="B1178" t="s">
        <v>5825</v>
      </c>
    </row>
    <row r="1179" spans="1:2">
      <c r="A1179" s="115" t="s">
        <v>5829</v>
      </c>
      <c r="B1179" t="s">
        <v>5789</v>
      </c>
    </row>
    <row r="1180" spans="1:2">
      <c r="A1180" s="115" t="s">
        <v>5848</v>
      </c>
      <c r="B1180" t="s">
        <v>5789</v>
      </c>
    </row>
    <row r="1181" spans="1:2">
      <c r="A1181" s="115" t="s">
        <v>5820</v>
      </c>
      <c r="B1181" t="s">
        <v>5789</v>
      </c>
    </row>
    <row r="1182" spans="1:2">
      <c r="A1182" s="115" t="s">
        <v>3251</v>
      </c>
      <c r="B1182" t="s">
        <v>5825</v>
      </c>
    </row>
    <row r="1183" spans="1:2">
      <c r="A1183" s="115" t="s">
        <v>5890</v>
      </c>
      <c r="B1183" t="s">
        <v>5789</v>
      </c>
    </row>
    <row r="1184" spans="1:2">
      <c r="A1184" s="115" t="s">
        <v>3267</v>
      </c>
      <c r="B1184" t="s">
        <v>5118</v>
      </c>
    </row>
    <row r="1185" spans="1:2">
      <c r="A1185" s="115" t="s">
        <v>3248</v>
      </c>
      <c r="B1185" t="s">
        <v>5825</v>
      </c>
    </row>
    <row r="1186" spans="1:2">
      <c r="A1186" s="115" t="s">
        <v>5844</v>
      </c>
      <c r="B1186" t="s">
        <v>5789</v>
      </c>
    </row>
    <row r="1187" spans="1:2">
      <c r="A1187" s="115" t="s">
        <v>5804</v>
      </c>
      <c r="B1187" t="s">
        <v>5789</v>
      </c>
    </row>
    <row r="1188" spans="1:2">
      <c r="A1188" s="115" t="s">
        <v>5791</v>
      </c>
      <c r="B1188" t="s">
        <v>5784</v>
      </c>
    </row>
    <row r="1189" spans="1:2">
      <c r="A1189" s="115" t="s">
        <v>5848</v>
      </c>
    </row>
    <row r="1190" spans="1:2">
      <c r="A1190" s="115" t="s">
        <v>3251</v>
      </c>
      <c r="B1190" t="s">
        <v>5789</v>
      </c>
    </row>
    <row r="1191" spans="1:2">
      <c r="A1191" s="115" t="s">
        <v>5799</v>
      </c>
      <c r="B1191" t="s">
        <v>5784</v>
      </c>
    </row>
    <row r="1192" spans="1:2">
      <c r="A1192" s="115" t="s">
        <v>5799</v>
      </c>
      <c r="B1192" t="s">
        <v>5784</v>
      </c>
    </row>
    <row r="1193" spans="1:2">
      <c r="A1193" s="115" t="s">
        <v>5912</v>
      </c>
      <c r="B1193" t="s">
        <v>5789</v>
      </c>
    </row>
    <row r="1194" spans="1:2">
      <c r="A1194" s="115" t="s">
        <v>5819</v>
      </c>
      <c r="B1194" t="s">
        <v>5118</v>
      </c>
    </row>
    <row r="1195" spans="1:2">
      <c r="A1195" s="115" t="s">
        <v>5799</v>
      </c>
      <c r="B1195" t="s">
        <v>5784</v>
      </c>
    </row>
    <row r="1196" spans="1:2">
      <c r="A1196" s="115" t="s">
        <v>5799</v>
      </c>
      <c r="B1196" t="s">
        <v>5784</v>
      </c>
    </row>
    <row r="1197" spans="1:2">
      <c r="A1197" s="115" t="s">
        <v>5799</v>
      </c>
      <c r="B1197" t="s">
        <v>5784</v>
      </c>
    </row>
    <row r="1198" spans="1:2">
      <c r="A1198" s="115" t="s">
        <v>5774</v>
      </c>
      <c r="B1198" t="s">
        <v>5784</v>
      </c>
    </row>
    <row r="1199" spans="1:2">
      <c r="A1199" s="115" t="s">
        <v>5785</v>
      </c>
      <c r="B1199" t="s">
        <v>5784</v>
      </c>
    </row>
    <row r="1200" spans="1:2">
      <c r="A1200" s="115" t="s">
        <v>3251</v>
      </c>
      <c r="B1200" t="s">
        <v>5789</v>
      </c>
    </row>
    <row r="1201" spans="1:2">
      <c r="A1201" s="115" t="s">
        <v>5838</v>
      </c>
      <c r="B1201" t="s">
        <v>5789</v>
      </c>
    </row>
    <row r="1202" spans="1:2">
      <c r="A1202" s="115" t="s">
        <v>5799</v>
      </c>
      <c r="B1202" t="s">
        <v>5784</v>
      </c>
    </row>
    <row r="1203" spans="1:2">
      <c r="A1203" s="115" t="s">
        <v>5790</v>
      </c>
      <c r="B1203" t="s">
        <v>5784</v>
      </c>
    </row>
    <row r="1204" spans="1:2">
      <c r="A1204" s="115" t="s">
        <v>5830</v>
      </c>
      <c r="B1204" t="s">
        <v>5789</v>
      </c>
    </row>
    <row r="1205" spans="1:2">
      <c r="A1205" s="115" t="s">
        <v>5913</v>
      </c>
      <c r="B1205" t="s">
        <v>5789</v>
      </c>
    </row>
    <row r="1206" spans="1:2">
      <c r="A1206" s="115" t="s">
        <v>5830</v>
      </c>
      <c r="B1206" t="s">
        <v>5789</v>
      </c>
    </row>
    <row r="1207" spans="1:2">
      <c r="A1207" s="115" t="s">
        <v>5787</v>
      </c>
      <c r="B1207" t="s">
        <v>5789</v>
      </c>
    </row>
    <row r="1208" spans="1:2">
      <c r="A1208" s="115" t="s">
        <v>3258</v>
      </c>
      <c r="B1208" t="s">
        <v>5789</v>
      </c>
    </row>
    <row r="1209" spans="1:2">
      <c r="A1209" s="115" t="s">
        <v>5820</v>
      </c>
    </row>
    <row r="1210" spans="1:2">
      <c r="A1210" s="115" t="s">
        <v>5913</v>
      </c>
      <c r="B1210" t="s">
        <v>5789</v>
      </c>
    </row>
    <row r="1211" spans="1:2">
      <c r="A1211" s="115" t="s">
        <v>5830</v>
      </c>
      <c r="B1211" t="s">
        <v>5789</v>
      </c>
    </row>
    <row r="1212" spans="1:2">
      <c r="A1212" s="115" t="s">
        <v>5787</v>
      </c>
    </row>
    <row r="1213" spans="1:2">
      <c r="A1213" s="115" t="s">
        <v>5913</v>
      </c>
    </row>
    <row r="1214" spans="1:2">
      <c r="A1214" s="115" t="s">
        <v>5787</v>
      </c>
      <c r="B1214" t="s">
        <v>5789</v>
      </c>
    </row>
    <row r="1215" spans="1:2">
      <c r="A1215" s="115" t="s">
        <v>5848</v>
      </c>
      <c r="B1215" t="s">
        <v>5789</v>
      </c>
    </row>
    <row r="1216" spans="1:2">
      <c r="A1216" s="115" t="s">
        <v>5830</v>
      </c>
      <c r="B1216" t="s">
        <v>5789</v>
      </c>
    </row>
    <row r="1217" spans="1:2">
      <c r="A1217" s="115" t="s">
        <v>5787</v>
      </c>
      <c r="B1217" t="s">
        <v>5789</v>
      </c>
    </row>
    <row r="1218" spans="1:2">
      <c r="A1218" s="115" t="s">
        <v>5809</v>
      </c>
      <c r="B1218" t="s">
        <v>5784</v>
      </c>
    </row>
    <row r="1219" spans="1:2">
      <c r="A1219" s="115" t="s">
        <v>5793</v>
      </c>
      <c r="B1219" t="s">
        <v>5784</v>
      </c>
    </row>
    <row r="1220" spans="1:2">
      <c r="A1220" s="115" t="s">
        <v>5809</v>
      </c>
      <c r="B1220" t="s">
        <v>5784</v>
      </c>
    </row>
    <row r="1221" spans="1:2">
      <c r="A1221" s="115" t="s">
        <v>5793</v>
      </c>
      <c r="B1221" t="s">
        <v>5784</v>
      </c>
    </row>
    <row r="1222" spans="1:2">
      <c r="A1222" s="115" t="s">
        <v>5790</v>
      </c>
      <c r="B1222" t="s">
        <v>5784</v>
      </c>
    </row>
    <row r="1223" spans="1:2">
      <c r="A1223" s="115" t="s">
        <v>3251</v>
      </c>
      <c r="B1223" t="s">
        <v>5789</v>
      </c>
    </row>
    <row r="1224" spans="1:2">
      <c r="A1224" s="115" t="s">
        <v>3258</v>
      </c>
      <c r="B1224" t="s">
        <v>5789</v>
      </c>
    </row>
    <row r="1225" spans="1:2">
      <c r="A1225" s="115" t="s">
        <v>5805</v>
      </c>
    </row>
    <row r="1226" spans="1:2">
      <c r="A1226" s="115" t="s">
        <v>3251</v>
      </c>
    </row>
    <row r="1227" spans="1:2">
      <c r="A1227" s="115" t="s">
        <v>5804</v>
      </c>
    </row>
    <row r="1228" spans="1:2">
      <c r="A1228" s="115" t="s">
        <v>5783</v>
      </c>
      <c r="B1228" t="s">
        <v>5116</v>
      </c>
    </row>
    <row r="1229" spans="1:2">
      <c r="A1229" s="115" t="s">
        <v>5783</v>
      </c>
      <c r="B1229" t="s">
        <v>5784</v>
      </c>
    </row>
    <row r="1230" spans="1:2">
      <c r="A1230" s="115" t="s">
        <v>5783</v>
      </c>
      <c r="B1230" t="s">
        <v>5116</v>
      </c>
    </row>
    <row r="1231" spans="1:2">
      <c r="A1231" s="115" t="s">
        <v>5914</v>
      </c>
      <c r="B1231" t="s">
        <v>5116</v>
      </c>
    </row>
    <row r="1232" spans="1:2">
      <c r="A1232" s="115" t="s">
        <v>5783</v>
      </c>
      <c r="B1232" t="s">
        <v>5784</v>
      </c>
    </row>
    <row r="1233" spans="1:2">
      <c r="A1233" s="115" t="s">
        <v>3258</v>
      </c>
    </row>
    <row r="1234" spans="1:2">
      <c r="A1234" s="115" t="s">
        <v>3267</v>
      </c>
    </row>
    <row r="1235" spans="1:2">
      <c r="A1235" s="115" t="s">
        <v>5861</v>
      </c>
    </row>
    <row r="1236" spans="1:2">
      <c r="A1236" s="115" t="s">
        <v>5805</v>
      </c>
    </row>
    <row r="1237" spans="1:2">
      <c r="A1237" s="115" t="s">
        <v>5809</v>
      </c>
      <c r="B1237" t="s">
        <v>5116</v>
      </c>
    </row>
    <row r="1238" spans="1:2">
      <c r="A1238" s="115" t="s">
        <v>5785</v>
      </c>
    </row>
    <row r="1239" spans="1:2">
      <c r="A1239" s="115" t="s">
        <v>5799</v>
      </c>
      <c r="B1239" t="s">
        <v>5784</v>
      </c>
    </row>
    <row r="1240" spans="1:2">
      <c r="A1240" s="115" t="s">
        <v>3251</v>
      </c>
    </row>
    <row r="1241" spans="1:2">
      <c r="A1241" s="115" t="s">
        <v>5793</v>
      </c>
      <c r="B1241" t="s">
        <v>5784</v>
      </c>
    </row>
    <row r="1242" spans="1:2">
      <c r="A1242" s="115" t="s">
        <v>5799</v>
      </c>
      <c r="B1242" t="s">
        <v>5784</v>
      </c>
    </row>
    <row r="1243" spans="1:2">
      <c r="A1243" s="115" t="s">
        <v>5799</v>
      </c>
      <c r="B1243" t="s">
        <v>5784</v>
      </c>
    </row>
    <row r="1244" spans="1:2">
      <c r="A1244" s="115" t="s">
        <v>5799</v>
      </c>
      <c r="B1244" t="s">
        <v>5784</v>
      </c>
    </row>
    <row r="1245" spans="1:2">
      <c r="A1245" s="115" t="s">
        <v>5799</v>
      </c>
      <c r="B1245" t="s">
        <v>5784</v>
      </c>
    </row>
    <row r="1246" spans="1:2">
      <c r="A1246" s="115" t="s">
        <v>5799</v>
      </c>
      <c r="B1246" t="s">
        <v>5784</v>
      </c>
    </row>
    <row r="1247" spans="1:2">
      <c r="A1247" s="115" t="s">
        <v>5783</v>
      </c>
      <c r="B1247" t="s">
        <v>5784</v>
      </c>
    </row>
    <row r="1248" spans="1:2">
      <c r="A1248" s="115" t="s">
        <v>5909</v>
      </c>
      <c r="B1248" t="s">
        <v>5784</v>
      </c>
    </row>
    <row r="1249" spans="1:2">
      <c r="A1249" s="115" t="s">
        <v>3251</v>
      </c>
    </row>
    <row r="1250" spans="1:2">
      <c r="A1250" s="115" t="s">
        <v>3251</v>
      </c>
    </row>
    <row r="1251" spans="1:2">
      <c r="A1251" s="115" t="s">
        <v>3251</v>
      </c>
      <c r="B1251" t="s">
        <v>5789</v>
      </c>
    </row>
    <row r="1252" spans="1:2">
      <c r="A1252" s="115" t="s">
        <v>5799</v>
      </c>
      <c r="B1252" t="s">
        <v>5116</v>
      </c>
    </row>
    <row r="1253" spans="1:2">
      <c r="A1253" s="115" t="s">
        <v>3251</v>
      </c>
    </row>
    <row r="1254" spans="1:2">
      <c r="A1254" s="115" t="s">
        <v>3251</v>
      </c>
    </row>
    <row r="1255" spans="1:2">
      <c r="A1255" s="115" t="s">
        <v>5799</v>
      </c>
      <c r="B1255" t="s">
        <v>5116</v>
      </c>
    </row>
    <row r="1256" spans="1:2">
      <c r="A1256" s="115" t="s">
        <v>5799</v>
      </c>
      <c r="B1256" t="s">
        <v>5116</v>
      </c>
    </row>
    <row r="1257" spans="1:2">
      <c r="A1257" s="115" t="s">
        <v>5799</v>
      </c>
      <c r="B1257" t="s">
        <v>5116</v>
      </c>
    </row>
    <row r="1258" spans="1:2">
      <c r="A1258" s="115" t="s">
        <v>5799</v>
      </c>
      <c r="B1258" t="s">
        <v>5116</v>
      </c>
    </row>
    <row r="1259" spans="1:2">
      <c r="A1259" s="115" t="s">
        <v>5799</v>
      </c>
      <c r="B1259" t="s">
        <v>5116</v>
      </c>
    </row>
    <row r="1260" spans="1:2">
      <c r="A1260" s="115" t="s">
        <v>3251</v>
      </c>
    </row>
    <row r="1261" spans="1:2">
      <c r="A1261" s="115" t="s">
        <v>5790</v>
      </c>
      <c r="B1261" t="s">
        <v>5116</v>
      </c>
    </row>
    <row r="1262" spans="1:2">
      <c r="A1262" s="115" t="s">
        <v>5790</v>
      </c>
      <c r="B1262" t="s">
        <v>5116</v>
      </c>
    </row>
    <row r="1263" spans="1:2">
      <c r="A1263" s="115" t="s">
        <v>5790</v>
      </c>
      <c r="B1263" t="s">
        <v>5116</v>
      </c>
    </row>
    <row r="1264" spans="1:2">
      <c r="A1264" s="115" t="s">
        <v>5790</v>
      </c>
      <c r="B1264" t="s">
        <v>5116</v>
      </c>
    </row>
    <row r="1265" spans="1:2">
      <c r="A1265" s="115" t="s">
        <v>5790</v>
      </c>
      <c r="B1265" t="s">
        <v>5116</v>
      </c>
    </row>
    <row r="1266" spans="1:2">
      <c r="A1266" s="115" t="s">
        <v>5793</v>
      </c>
      <c r="B1266" t="s">
        <v>5784</v>
      </c>
    </row>
    <row r="1267" spans="1:2">
      <c r="A1267" s="115" t="s">
        <v>5787</v>
      </c>
      <c r="B1267" t="s">
        <v>5789</v>
      </c>
    </row>
    <row r="1268" spans="1:2">
      <c r="A1268" s="115" t="s">
        <v>3251</v>
      </c>
      <c r="B1268" t="s">
        <v>5789</v>
      </c>
    </row>
    <row r="1269" spans="1:2">
      <c r="A1269" s="115" t="s">
        <v>3251</v>
      </c>
    </row>
    <row r="1270" spans="1:2">
      <c r="A1270" s="115" t="s">
        <v>3251</v>
      </c>
    </row>
    <row r="1271" spans="1:2">
      <c r="A1271" s="115" t="s">
        <v>3251</v>
      </c>
    </row>
    <row r="1272" spans="1:2">
      <c r="A1272" s="115" t="s">
        <v>3251</v>
      </c>
    </row>
    <row r="1273" spans="1:2">
      <c r="A1273" s="115" t="s">
        <v>3248</v>
      </c>
      <c r="B1273" t="s">
        <v>5784</v>
      </c>
    </row>
    <row r="1274" spans="1:2">
      <c r="A1274" s="115" t="s">
        <v>5799</v>
      </c>
      <c r="B1274" t="s">
        <v>5784</v>
      </c>
    </row>
    <row r="1275" spans="1:2">
      <c r="A1275" s="115" t="s">
        <v>3251</v>
      </c>
      <c r="B1275" t="s">
        <v>5789</v>
      </c>
    </row>
    <row r="1276" spans="1:2">
      <c r="A1276" s="115" t="s">
        <v>5801</v>
      </c>
      <c r="B1276" t="s">
        <v>5789</v>
      </c>
    </row>
    <row r="1277" spans="1:2">
      <c r="A1277" s="115" t="s">
        <v>5804</v>
      </c>
      <c r="B1277" t="s">
        <v>5789</v>
      </c>
    </row>
    <row r="1278" spans="1:2">
      <c r="A1278" s="115" t="s">
        <v>5799</v>
      </c>
      <c r="B1278" t="s">
        <v>5116</v>
      </c>
    </row>
    <row r="1279" spans="1:2">
      <c r="A1279" s="115" t="s">
        <v>5799</v>
      </c>
      <c r="B1279" t="s">
        <v>5116</v>
      </c>
    </row>
    <row r="1280" spans="1:2">
      <c r="A1280" s="115" t="s">
        <v>5799</v>
      </c>
      <c r="B1280" t="s">
        <v>5116</v>
      </c>
    </row>
    <row r="1281" spans="1:2">
      <c r="A1281" s="115" t="s">
        <v>5799</v>
      </c>
      <c r="B1281" t="s">
        <v>5116</v>
      </c>
    </row>
    <row r="1282" spans="1:2">
      <c r="A1282" s="115" t="s">
        <v>5799</v>
      </c>
      <c r="B1282" t="s">
        <v>5116</v>
      </c>
    </row>
    <row r="1283" spans="1:2">
      <c r="A1283" s="115" t="s">
        <v>5844</v>
      </c>
      <c r="B1283" t="s">
        <v>5784</v>
      </c>
    </row>
    <row r="1284" spans="1:2">
      <c r="A1284" s="115" t="s">
        <v>5791</v>
      </c>
      <c r="B1284" t="s">
        <v>5789</v>
      </c>
    </row>
    <row r="1285" spans="1:2">
      <c r="A1285" s="115" t="s">
        <v>3251</v>
      </c>
    </row>
    <row r="1286" spans="1:2">
      <c r="A1286" s="115" t="s">
        <v>3251</v>
      </c>
    </row>
    <row r="1287" spans="1:2">
      <c r="A1287" s="115" t="s">
        <v>3251</v>
      </c>
    </row>
    <row r="1288" spans="1:2">
      <c r="A1288" s="115" t="s">
        <v>3251</v>
      </c>
      <c r="B1288" t="s">
        <v>5118</v>
      </c>
    </row>
    <row r="1289" spans="1:2">
      <c r="A1289" s="115" t="s">
        <v>3251</v>
      </c>
      <c r="B1289" t="s">
        <v>5118</v>
      </c>
    </row>
    <row r="1290" spans="1:2">
      <c r="A1290" s="115" t="s">
        <v>3251</v>
      </c>
      <c r="B1290" t="s">
        <v>5118</v>
      </c>
    </row>
    <row r="1291" spans="1:2">
      <c r="A1291" s="115" t="s">
        <v>3251</v>
      </c>
      <c r="B1291" t="s">
        <v>5118</v>
      </c>
    </row>
    <row r="1292" spans="1:2">
      <c r="A1292" s="115" t="s">
        <v>3251</v>
      </c>
      <c r="B1292" t="s">
        <v>5118</v>
      </c>
    </row>
    <row r="1293" spans="1:2">
      <c r="A1293" s="115" t="s">
        <v>3251</v>
      </c>
      <c r="B1293" t="s">
        <v>5118</v>
      </c>
    </row>
    <row r="1294" spans="1:2">
      <c r="A1294" s="115" t="s">
        <v>3251</v>
      </c>
      <c r="B1294" t="s">
        <v>5118</v>
      </c>
    </row>
    <row r="1295" spans="1:2">
      <c r="A1295" s="115" t="s">
        <v>3251</v>
      </c>
      <c r="B1295" t="s">
        <v>5118</v>
      </c>
    </row>
    <row r="1296" spans="1:2">
      <c r="A1296" s="115" t="s">
        <v>3251</v>
      </c>
      <c r="B1296" t="s">
        <v>5118</v>
      </c>
    </row>
    <row r="1297" spans="1:2">
      <c r="A1297" s="115" t="s">
        <v>5790</v>
      </c>
      <c r="B1297" t="s">
        <v>5789</v>
      </c>
    </row>
    <row r="1298" spans="1:2">
      <c r="A1298" s="115" t="s">
        <v>5790</v>
      </c>
      <c r="B1298" t="s">
        <v>5789</v>
      </c>
    </row>
    <row r="1299" spans="1:2">
      <c r="A1299" s="115" t="s">
        <v>3251</v>
      </c>
    </row>
    <row r="1300" spans="1:2">
      <c r="A1300" s="115" t="s">
        <v>5802</v>
      </c>
      <c r="B1300" t="s">
        <v>5789</v>
      </c>
    </row>
    <row r="1301" spans="1:2">
      <c r="A1301" s="115" t="s">
        <v>3251</v>
      </c>
    </row>
    <row r="1302" spans="1:2">
      <c r="A1302" s="115" t="s">
        <v>3251</v>
      </c>
    </row>
    <row r="1303" spans="1:2">
      <c r="A1303" s="115" t="s">
        <v>3251</v>
      </c>
    </row>
    <row r="1304" spans="1:2">
      <c r="A1304" s="115" t="s">
        <v>3251</v>
      </c>
    </row>
    <row r="1305" spans="1:2">
      <c r="A1305" s="115" t="s">
        <v>3248</v>
      </c>
      <c r="B1305" t="s">
        <v>5789</v>
      </c>
    </row>
    <row r="1306" spans="1:2">
      <c r="A1306" s="115" t="s">
        <v>5791</v>
      </c>
      <c r="B1306" t="s">
        <v>5118</v>
      </c>
    </row>
    <row r="1307" spans="1:2">
      <c r="A1307" s="115" t="s">
        <v>5804</v>
      </c>
      <c r="B1307" t="s">
        <v>5789</v>
      </c>
    </row>
    <row r="1308" spans="1:2">
      <c r="A1308" s="115" t="s">
        <v>5915</v>
      </c>
      <c r="B1308" t="s">
        <v>5118</v>
      </c>
    </row>
    <row r="1309" spans="1:2">
      <c r="A1309" s="115" t="s">
        <v>5915</v>
      </c>
      <c r="B1309" t="s">
        <v>5118</v>
      </c>
    </row>
    <row r="1310" spans="1:2">
      <c r="A1310" s="115" t="s">
        <v>5915</v>
      </c>
      <c r="B1310" t="s">
        <v>5118</v>
      </c>
    </row>
    <row r="1311" spans="1:2">
      <c r="A1311" s="115" t="s">
        <v>5915</v>
      </c>
      <c r="B1311" t="s">
        <v>5118</v>
      </c>
    </row>
    <row r="1312" spans="1:2">
      <c r="A1312" s="115" t="s">
        <v>5915</v>
      </c>
      <c r="B1312" t="s">
        <v>5118</v>
      </c>
    </row>
    <row r="1313" spans="1:2">
      <c r="A1313" s="115" t="s">
        <v>3251</v>
      </c>
      <c r="B1313" t="s">
        <v>5118</v>
      </c>
    </row>
    <row r="1314" spans="1:2">
      <c r="A1314" s="115" t="s">
        <v>3251</v>
      </c>
      <c r="B1314" t="s">
        <v>5118</v>
      </c>
    </row>
    <row r="1315" spans="1:2">
      <c r="A1315" s="115" t="s">
        <v>5800</v>
      </c>
      <c r="B1315" t="s">
        <v>5789</v>
      </c>
    </row>
    <row r="1316" spans="1:2">
      <c r="A1316" s="115" t="s">
        <v>3251</v>
      </c>
    </row>
    <row r="1317" spans="1:2">
      <c r="A1317" s="115" t="s">
        <v>3251</v>
      </c>
    </row>
    <row r="1318" spans="1:2">
      <c r="A1318" s="115" t="s">
        <v>3251</v>
      </c>
    </row>
    <row r="1319" spans="1:2">
      <c r="A1319" s="115" t="s">
        <v>5870</v>
      </c>
      <c r="B1319" t="s">
        <v>5784</v>
      </c>
    </row>
    <row r="1320" spans="1:2">
      <c r="A1320" s="115" t="s">
        <v>5812</v>
      </c>
      <c r="B1320" t="s">
        <v>5789</v>
      </c>
    </row>
    <row r="1321" spans="1:2">
      <c r="A1321" s="115" t="s">
        <v>3258</v>
      </c>
      <c r="B1321" t="s">
        <v>5789</v>
      </c>
    </row>
    <row r="1322" spans="1:2">
      <c r="A1322" s="115" t="s">
        <v>5787</v>
      </c>
      <c r="B1322" t="s">
        <v>5789</v>
      </c>
    </row>
    <row r="1323" spans="1:2">
      <c r="A1323" s="115" t="s">
        <v>3267</v>
      </c>
      <c r="B1323" t="s">
        <v>5789</v>
      </c>
    </row>
    <row r="1324" spans="1:2">
      <c r="A1324" s="115" t="s">
        <v>5814</v>
      </c>
      <c r="B1324" t="s">
        <v>5789</v>
      </c>
    </row>
    <row r="1325" spans="1:2">
      <c r="A1325" s="115" t="s">
        <v>5830</v>
      </c>
      <c r="B1325" t="s">
        <v>5789</v>
      </c>
    </row>
    <row r="1326" spans="1:2">
      <c r="A1326" s="115" t="s">
        <v>5811</v>
      </c>
      <c r="B1326" t="s">
        <v>5789</v>
      </c>
    </row>
    <row r="1327" spans="1:2">
      <c r="A1327" s="115" t="s">
        <v>5820</v>
      </c>
      <c r="B1327" t="s">
        <v>5789</v>
      </c>
    </row>
    <row r="1328" spans="1:2">
      <c r="A1328" s="115" t="s">
        <v>3251</v>
      </c>
    </row>
    <row r="1329" spans="1:2">
      <c r="A1329" s="115" t="s">
        <v>3251</v>
      </c>
    </row>
    <row r="1330" spans="1:2">
      <c r="A1330" s="115" t="s">
        <v>3251</v>
      </c>
    </row>
    <row r="1331" spans="1:2">
      <c r="A1331" s="115" t="s">
        <v>5786</v>
      </c>
      <c r="B1331" t="s">
        <v>5784</v>
      </c>
    </row>
    <row r="1332" spans="1:2">
      <c r="A1332" s="115" t="s">
        <v>5818</v>
      </c>
      <c r="B1332" t="s">
        <v>5789</v>
      </c>
    </row>
    <row r="1333" spans="1:2">
      <c r="A1333" s="115" t="s">
        <v>5819</v>
      </c>
    </row>
    <row r="1334" spans="1:2">
      <c r="A1334" s="115" t="s">
        <v>5799</v>
      </c>
      <c r="B1334" t="s">
        <v>5784</v>
      </c>
    </row>
    <row r="1335" spans="1:2">
      <c r="A1335" s="115" t="s">
        <v>5803</v>
      </c>
      <c r="B1335" t="s">
        <v>5865</v>
      </c>
    </row>
    <row r="1336" spans="1:2">
      <c r="A1336" s="115" t="s">
        <v>5788</v>
      </c>
      <c r="B1336" t="s">
        <v>5116</v>
      </c>
    </row>
    <row r="1337" spans="1:2">
      <c r="A1337" s="115" t="s">
        <v>5809</v>
      </c>
      <c r="B1337" t="s">
        <v>5841</v>
      </c>
    </row>
    <row r="1338" spans="1:2">
      <c r="A1338" s="115" t="s">
        <v>5788</v>
      </c>
      <c r="B1338" t="s">
        <v>5784</v>
      </c>
    </row>
    <row r="1339" spans="1:2">
      <c r="A1339" s="115" t="s">
        <v>5788</v>
      </c>
      <c r="B1339" t="s">
        <v>5784</v>
      </c>
    </row>
    <row r="1340" spans="1:2">
      <c r="A1340" s="115" t="s">
        <v>5788</v>
      </c>
      <c r="B1340" t="s">
        <v>5784</v>
      </c>
    </row>
    <row r="1341" spans="1:2">
      <c r="A1341" s="115" t="s">
        <v>5788</v>
      </c>
      <c r="B1341" t="s">
        <v>5784</v>
      </c>
    </row>
    <row r="1342" spans="1:2">
      <c r="A1342" s="115" t="s">
        <v>5788</v>
      </c>
      <c r="B1342" t="s">
        <v>5784</v>
      </c>
    </row>
    <row r="1343" spans="1:2">
      <c r="A1343" s="115" t="s">
        <v>5788</v>
      </c>
      <c r="B1343" t="s">
        <v>5784</v>
      </c>
    </row>
    <row r="1344" spans="1:2">
      <c r="A1344" s="115" t="s">
        <v>5854</v>
      </c>
      <c r="B1344" t="s">
        <v>5784</v>
      </c>
    </row>
    <row r="1345" spans="1:2">
      <c r="A1345" s="115" t="s">
        <v>5854</v>
      </c>
      <c r="B1345" t="s">
        <v>5784</v>
      </c>
    </row>
    <row r="1346" spans="1:2">
      <c r="A1346" s="115" t="s">
        <v>3251</v>
      </c>
      <c r="B1346" t="s">
        <v>5784</v>
      </c>
    </row>
    <row r="1347" spans="1:2">
      <c r="A1347" s="115" t="s">
        <v>3251</v>
      </c>
      <c r="B1347" t="s">
        <v>5784</v>
      </c>
    </row>
    <row r="1348" spans="1:2">
      <c r="A1348" s="115" t="s">
        <v>5788</v>
      </c>
      <c r="B1348" t="s">
        <v>5784</v>
      </c>
    </row>
    <row r="1349" spans="1:2">
      <c r="A1349" s="115" t="s">
        <v>5814</v>
      </c>
      <c r="B1349" t="s">
        <v>5789</v>
      </c>
    </row>
    <row r="1350" spans="1:2">
      <c r="A1350" s="115" t="s">
        <v>5815</v>
      </c>
      <c r="B1350" t="s">
        <v>5152</v>
      </c>
    </row>
    <row r="1351" spans="1:2">
      <c r="A1351" s="115" t="s">
        <v>5799</v>
      </c>
      <c r="B1351" t="s">
        <v>5152</v>
      </c>
    </row>
    <row r="1352" spans="1:2">
      <c r="A1352" s="115" t="s">
        <v>5790</v>
      </c>
      <c r="B1352" t="s">
        <v>5784</v>
      </c>
    </row>
    <row r="1353" spans="1:2">
      <c r="A1353" s="115" t="s">
        <v>5788</v>
      </c>
      <c r="B1353" t="s">
        <v>5116</v>
      </c>
    </row>
    <row r="1354" spans="1:2">
      <c r="A1354" s="115" t="s">
        <v>5828</v>
      </c>
      <c r="B1354" t="s">
        <v>5118</v>
      </c>
    </row>
    <row r="1355" spans="1:2">
      <c r="A1355" s="115" t="s">
        <v>5828</v>
      </c>
      <c r="B1355" t="s">
        <v>5118</v>
      </c>
    </row>
    <row r="1356" spans="1:2">
      <c r="A1356" s="115" t="s">
        <v>5909</v>
      </c>
      <c r="B1356" t="s">
        <v>5784</v>
      </c>
    </row>
    <row r="1357" spans="1:2">
      <c r="A1357" s="115" t="s">
        <v>5916</v>
      </c>
      <c r="B1357" t="s">
        <v>5789</v>
      </c>
    </row>
    <row r="1358" spans="1:2">
      <c r="A1358" s="115" t="s">
        <v>5811</v>
      </c>
    </row>
    <row r="1359" spans="1:2">
      <c r="A1359" s="115" t="s">
        <v>5811</v>
      </c>
      <c r="B1359" t="s">
        <v>5789</v>
      </c>
    </row>
    <row r="1360" spans="1:2">
      <c r="A1360" s="115" t="s">
        <v>5788</v>
      </c>
      <c r="B1360" t="s">
        <v>5784</v>
      </c>
    </row>
    <row r="1361" spans="1:2">
      <c r="A1361" s="115" t="s">
        <v>5790</v>
      </c>
      <c r="B1361" t="s">
        <v>5784</v>
      </c>
    </row>
    <row r="1362" spans="1:2">
      <c r="A1362" s="115" t="s">
        <v>3253</v>
      </c>
    </row>
    <row r="1363" spans="1:2">
      <c r="A1363" s="115" t="s">
        <v>5811</v>
      </c>
    </row>
    <row r="1364" spans="1:2">
      <c r="A1364" s="115" t="s">
        <v>5917</v>
      </c>
      <c r="B1364" t="s">
        <v>5789</v>
      </c>
    </row>
    <row r="1365" spans="1:2">
      <c r="A1365" s="115" t="s">
        <v>5918</v>
      </c>
      <c r="B1365" t="s">
        <v>5789</v>
      </c>
    </row>
    <row r="1366" spans="1:2">
      <c r="A1366" s="115" t="s">
        <v>5919</v>
      </c>
      <c r="B1366" t="s">
        <v>5789</v>
      </c>
    </row>
    <row r="1367" spans="1:2">
      <c r="A1367" s="115" t="s">
        <v>5818</v>
      </c>
      <c r="B1367" t="s">
        <v>5789</v>
      </c>
    </row>
    <row r="1368" spans="1:2">
      <c r="A1368" s="115" t="s">
        <v>5815</v>
      </c>
      <c r="B1368" t="s">
        <v>5789</v>
      </c>
    </row>
    <row r="1369" spans="1:2">
      <c r="A1369" s="115" t="s">
        <v>5890</v>
      </c>
      <c r="B1369" t="s">
        <v>5784</v>
      </c>
    </row>
    <row r="1370" spans="1:2">
      <c r="A1370" s="115" t="s">
        <v>3267</v>
      </c>
      <c r="B1370" t="s">
        <v>5789</v>
      </c>
    </row>
    <row r="1371" spans="1:2">
      <c r="A1371" s="115" t="s">
        <v>5810</v>
      </c>
      <c r="B1371" t="s">
        <v>5789</v>
      </c>
    </row>
    <row r="1372" spans="1:2">
      <c r="A1372" s="115" t="s">
        <v>3248</v>
      </c>
      <c r="B1372" t="s">
        <v>5118</v>
      </c>
    </row>
    <row r="1373" spans="1:2">
      <c r="A1373" s="115" t="s">
        <v>5815</v>
      </c>
      <c r="B1373" t="s">
        <v>5789</v>
      </c>
    </row>
    <row r="1374" spans="1:2">
      <c r="A1374" s="115" t="s">
        <v>5815</v>
      </c>
      <c r="B1374" t="s">
        <v>5789</v>
      </c>
    </row>
    <row r="1375" spans="1:2">
      <c r="A1375" s="115" t="s">
        <v>5793</v>
      </c>
      <c r="B1375" t="s">
        <v>5789</v>
      </c>
    </row>
    <row r="1376" spans="1:2">
      <c r="A1376" s="115" t="s">
        <v>3262</v>
      </c>
      <c r="B1376" t="s">
        <v>5118</v>
      </c>
    </row>
    <row r="1377" spans="1:2">
      <c r="A1377" s="115" t="s">
        <v>5783</v>
      </c>
      <c r="B1377" t="s">
        <v>5784</v>
      </c>
    </row>
    <row r="1378" spans="1:2">
      <c r="A1378" s="115" t="s">
        <v>5802</v>
      </c>
      <c r="B1378" t="s">
        <v>5789</v>
      </c>
    </row>
    <row r="1379" spans="1:2">
      <c r="A1379" s="115" t="s">
        <v>5790</v>
      </c>
      <c r="B1379" t="s">
        <v>5789</v>
      </c>
    </row>
    <row r="1380" spans="1:2">
      <c r="A1380" s="115" t="s">
        <v>5920</v>
      </c>
      <c r="B1380" t="s">
        <v>5789</v>
      </c>
    </row>
    <row r="1381" spans="1:2">
      <c r="A1381" s="115" t="s">
        <v>5888</v>
      </c>
      <c r="B1381" t="s">
        <v>5789</v>
      </c>
    </row>
    <row r="1382" spans="1:2">
      <c r="A1382" s="115" t="s">
        <v>5921</v>
      </c>
      <c r="B1382" t="s">
        <v>5789</v>
      </c>
    </row>
    <row r="1383" spans="1:2">
      <c r="A1383" s="115" t="s">
        <v>5922</v>
      </c>
      <c r="B1383" t="s">
        <v>5789</v>
      </c>
    </row>
    <row r="1384" spans="1:2">
      <c r="A1384" s="115" t="s">
        <v>5923</v>
      </c>
      <c r="B1384" t="s">
        <v>5789</v>
      </c>
    </row>
    <row r="1385" spans="1:2">
      <c r="A1385" s="115" t="s">
        <v>5889</v>
      </c>
      <c r="B1385" t="s">
        <v>5869</v>
      </c>
    </row>
    <row r="1386" spans="1:2">
      <c r="A1386" s="115" t="s">
        <v>5888</v>
      </c>
      <c r="B1386" t="s">
        <v>5118</v>
      </c>
    </row>
    <row r="1387" spans="1:2">
      <c r="A1387" s="115" t="s">
        <v>5889</v>
      </c>
      <c r="B1387" t="s">
        <v>5789</v>
      </c>
    </row>
    <row r="1388" spans="1:2">
      <c r="A1388" s="115" t="s">
        <v>5803</v>
      </c>
      <c r="B1388" t="s">
        <v>5118</v>
      </c>
    </row>
    <row r="1389" spans="1:2">
      <c r="A1389" s="115" t="s">
        <v>5820</v>
      </c>
      <c r="B1389" t="s">
        <v>5789</v>
      </c>
    </row>
    <row r="1390" spans="1:2">
      <c r="A1390" s="115" t="s">
        <v>5801</v>
      </c>
      <c r="B1390" t="s">
        <v>5118</v>
      </c>
    </row>
    <row r="1391" spans="1:2">
      <c r="A1391" s="115" t="s">
        <v>3248</v>
      </c>
      <c r="B1391" t="s">
        <v>5118</v>
      </c>
    </row>
    <row r="1392" spans="1:2">
      <c r="A1392" s="115" t="s">
        <v>5837</v>
      </c>
      <c r="B1392" t="s">
        <v>5118</v>
      </c>
    </row>
    <row r="1393" spans="1:2">
      <c r="A1393" s="115" t="s">
        <v>5837</v>
      </c>
      <c r="B1393" t="s">
        <v>5118</v>
      </c>
    </row>
    <row r="1394" spans="1:2">
      <c r="A1394" s="115" t="s">
        <v>3248</v>
      </c>
      <c r="B1394" t="s">
        <v>5789</v>
      </c>
    </row>
    <row r="1395" spans="1:2">
      <c r="A1395" s="115" t="s">
        <v>5804</v>
      </c>
      <c r="B1395" t="s">
        <v>5789</v>
      </c>
    </row>
    <row r="1396" spans="1:2">
      <c r="A1396" s="115" t="s">
        <v>5812</v>
      </c>
      <c r="B1396" t="s">
        <v>5789</v>
      </c>
    </row>
    <row r="1397" spans="1:2">
      <c r="A1397" s="115" t="s">
        <v>5864</v>
      </c>
      <c r="B1397" t="s">
        <v>5118</v>
      </c>
    </row>
    <row r="1398" spans="1:2">
      <c r="A1398" s="115" t="s">
        <v>5924</v>
      </c>
      <c r="B1398" t="s">
        <v>5789</v>
      </c>
    </row>
    <row r="1399" spans="1:2">
      <c r="A1399" s="115" t="s">
        <v>3251</v>
      </c>
      <c r="B1399" t="s">
        <v>5118</v>
      </c>
    </row>
    <row r="1400" spans="1:2">
      <c r="A1400" s="115" t="s">
        <v>5790</v>
      </c>
      <c r="B1400" t="s">
        <v>5116</v>
      </c>
    </row>
    <row r="1401" spans="1:2">
      <c r="A1401" s="115" t="s">
        <v>5833</v>
      </c>
      <c r="B1401" t="s">
        <v>5784</v>
      </c>
    </row>
    <row r="1402" spans="1:2">
      <c r="A1402" s="115" t="s">
        <v>5874</v>
      </c>
      <c r="B1402" t="s">
        <v>5784</v>
      </c>
    </row>
    <row r="1403" spans="1:2">
      <c r="A1403" s="115" t="s">
        <v>5810</v>
      </c>
      <c r="B1403" t="s">
        <v>5784</v>
      </c>
    </row>
    <row r="1404" spans="1:2">
      <c r="A1404" s="115" t="s">
        <v>5813</v>
      </c>
      <c r="B1404" t="s">
        <v>5789</v>
      </c>
    </row>
    <row r="1405" spans="1:2">
      <c r="A1405" s="115" t="s">
        <v>5892</v>
      </c>
      <c r="B1405" t="s">
        <v>5789</v>
      </c>
    </row>
    <row r="1406" spans="1:2">
      <c r="A1406" s="115" t="s">
        <v>5791</v>
      </c>
      <c r="B1406" t="s">
        <v>5784</v>
      </c>
    </row>
    <row r="1407" spans="1:2">
      <c r="A1407" s="115" t="s">
        <v>3248</v>
      </c>
      <c r="B1407" t="s">
        <v>5789</v>
      </c>
    </row>
    <row r="1408" spans="1:2">
      <c r="A1408" s="115" t="s">
        <v>5777</v>
      </c>
      <c r="B1408" t="s">
        <v>5784</v>
      </c>
    </row>
    <row r="1409" spans="1:3">
      <c r="A1409" s="115" t="s">
        <v>5077</v>
      </c>
      <c r="B1409" t="s">
        <v>5784</v>
      </c>
    </row>
    <row r="1410" spans="1:3">
      <c r="A1410" s="115" t="s">
        <v>5077</v>
      </c>
      <c r="B1410" t="s">
        <v>5784</v>
      </c>
    </row>
    <row r="1411" spans="1:3">
      <c r="A1411" s="115" t="s">
        <v>5791</v>
      </c>
    </row>
    <row r="1412" spans="1:3">
      <c r="A1412" s="115" t="s">
        <v>5801</v>
      </c>
      <c r="B1412" t="s">
        <v>5789</v>
      </c>
    </row>
    <row r="1413" spans="1:3">
      <c r="A1413" s="115" t="s">
        <v>5816</v>
      </c>
    </row>
    <row r="1414" spans="1:3">
      <c r="A1414" s="115" t="s">
        <v>5788</v>
      </c>
      <c r="B1414" t="s">
        <v>5825</v>
      </c>
    </row>
    <row r="1415" spans="1:3">
      <c r="A1415" s="115" t="s">
        <v>5801</v>
      </c>
      <c r="B1415" t="s">
        <v>5825</v>
      </c>
    </row>
    <row r="1416" spans="1:3">
      <c r="A1416" s="115" t="s">
        <v>5788</v>
      </c>
    </row>
    <row r="1417" spans="1:3">
      <c r="A1417" s="115" t="s">
        <v>5791</v>
      </c>
    </row>
    <row r="1418" spans="1:3">
      <c r="A1418" s="115" t="s">
        <v>5790</v>
      </c>
      <c r="B1418" t="s">
        <v>5825</v>
      </c>
    </row>
    <row r="1419" spans="1:3">
      <c r="A1419" s="115" t="s">
        <v>5844</v>
      </c>
      <c r="B1419" t="s">
        <v>5784</v>
      </c>
    </row>
    <row r="1420" spans="1:3">
      <c r="A1420" s="115" t="s">
        <v>5831</v>
      </c>
      <c r="B1420" t="s">
        <v>5825</v>
      </c>
    </row>
    <row r="1421" spans="1:3">
      <c r="A1421" s="115" t="s">
        <v>5831</v>
      </c>
      <c r="B1421" t="s">
        <v>5789</v>
      </c>
    </row>
    <row r="1422" spans="1:3">
      <c r="B1422">
        <v>288</v>
      </c>
      <c r="C1422" t="s">
        <v>5789</v>
      </c>
    </row>
    <row r="1423" spans="1:3">
      <c r="A1423" s="115" t="s">
        <v>5774</v>
      </c>
      <c r="B1423" t="s">
        <v>5784</v>
      </c>
    </row>
    <row r="1424" spans="1:3">
      <c r="A1424" s="115" t="s">
        <v>5801</v>
      </c>
      <c r="B1424" t="s">
        <v>5789</v>
      </c>
    </row>
    <row r="1425" spans="1:2">
      <c r="A1425" s="115" t="s">
        <v>5801</v>
      </c>
      <c r="B1425" t="s">
        <v>5789</v>
      </c>
    </row>
    <row r="1426" spans="1:2">
      <c r="A1426" s="115" t="s">
        <v>5788</v>
      </c>
      <c r="B1426" t="s">
        <v>5789</v>
      </c>
    </row>
    <row r="1427" spans="1:2">
      <c r="A1427" s="115" t="s">
        <v>5815</v>
      </c>
      <c r="B1427" t="s">
        <v>5825</v>
      </c>
    </row>
    <row r="1428" spans="1:2">
      <c r="A1428" s="115" t="s">
        <v>5788</v>
      </c>
    </row>
    <row r="1429" spans="1:2">
      <c r="A1429" s="115" t="s">
        <v>5790</v>
      </c>
      <c r="B1429" t="s">
        <v>5116</v>
      </c>
    </row>
    <row r="1430" spans="1:2">
      <c r="A1430" s="115" t="s">
        <v>5790</v>
      </c>
      <c r="B1430" t="s">
        <v>5116</v>
      </c>
    </row>
    <row r="1431" spans="1:2">
      <c r="A1431" s="115" t="s">
        <v>3258</v>
      </c>
      <c r="B1431" t="s">
        <v>5825</v>
      </c>
    </row>
    <row r="1432" spans="1:2">
      <c r="A1432" s="115" t="s">
        <v>5925</v>
      </c>
      <c r="B1432" t="s">
        <v>5784</v>
      </c>
    </row>
    <row r="1433" spans="1:2">
      <c r="A1433" s="115" t="s">
        <v>3253</v>
      </c>
      <c r="B1433" t="s">
        <v>5789</v>
      </c>
    </row>
    <row r="1434" spans="1:2">
      <c r="A1434" s="115" t="s">
        <v>5908</v>
      </c>
      <c r="B1434" t="s">
        <v>5784</v>
      </c>
    </row>
    <row r="1435" spans="1:2">
      <c r="A1435" s="115" t="s">
        <v>5908</v>
      </c>
      <c r="B1435" t="s">
        <v>5784</v>
      </c>
    </row>
    <row r="1436" spans="1:2">
      <c r="A1436" s="115" t="s">
        <v>5815</v>
      </c>
      <c r="B1436" t="s">
        <v>5784</v>
      </c>
    </row>
    <row r="1437" spans="1:2">
      <c r="A1437" s="115" t="s">
        <v>5820</v>
      </c>
      <c r="B1437" t="s">
        <v>5789</v>
      </c>
    </row>
    <row r="1438" spans="1:2">
      <c r="A1438" s="115" t="s">
        <v>3248</v>
      </c>
      <c r="B1438" t="s">
        <v>5116</v>
      </c>
    </row>
    <row r="1439" spans="1:2">
      <c r="A1439" s="115" t="s">
        <v>3262</v>
      </c>
      <c r="B1439" t="s">
        <v>5789</v>
      </c>
    </row>
    <row r="1440" spans="1:2">
      <c r="A1440" s="115" t="s">
        <v>5799</v>
      </c>
      <c r="B1440" t="s">
        <v>5784</v>
      </c>
    </row>
    <row r="1441" spans="1:2">
      <c r="A1441" s="115" t="s">
        <v>5798</v>
      </c>
      <c r="B1441" t="s">
        <v>5784</v>
      </c>
    </row>
    <row r="1442" spans="1:2">
      <c r="A1442" s="115" t="s">
        <v>5909</v>
      </c>
      <c r="B1442" t="s">
        <v>5784</v>
      </c>
    </row>
    <row r="1443" spans="1:2">
      <c r="A1443" s="115" t="s">
        <v>5844</v>
      </c>
      <c r="B1443" t="s">
        <v>5789</v>
      </c>
    </row>
    <row r="1444" spans="1:2">
      <c r="A1444" s="115" t="s">
        <v>5864</v>
      </c>
    </row>
    <row r="1445" spans="1:2">
      <c r="A1445" s="115" t="s">
        <v>5802</v>
      </c>
      <c r="B1445" t="s">
        <v>5789</v>
      </c>
    </row>
    <row r="1446" spans="1:2">
      <c r="A1446" s="115" t="s">
        <v>5864</v>
      </c>
      <c r="B1446" t="s">
        <v>5843</v>
      </c>
    </row>
    <row r="1447" spans="1:2">
      <c r="A1447" s="115" t="s">
        <v>3248</v>
      </c>
      <c r="B1447" t="s">
        <v>5789</v>
      </c>
    </row>
    <row r="1448" spans="1:2">
      <c r="A1448" s="115" t="s">
        <v>5788</v>
      </c>
      <c r="B1448" t="s">
        <v>5789</v>
      </c>
    </row>
    <row r="1449" spans="1:2">
      <c r="A1449" s="115" t="s">
        <v>5801</v>
      </c>
      <c r="B1449" t="s">
        <v>5789</v>
      </c>
    </row>
    <row r="1450" spans="1:2">
      <c r="A1450" s="115" t="s">
        <v>5788</v>
      </c>
      <c r="B1450" t="s">
        <v>5789</v>
      </c>
    </row>
    <row r="1451" spans="1:2">
      <c r="A1451" s="115" t="s">
        <v>5801</v>
      </c>
      <c r="B1451" t="s">
        <v>5118</v>
      </c>
    </row>
    <row r="1452" spans="1:2">
      <c r="A1452" s="115" t="s">
        <v>5790</v>
      </c>
      <c r="B1452" t="s">
        <v>5784</v>
      </c>
    </row>
    <row r="1453" spans="1:2">
      <c r="A1453" s="115" t="s">
        <v>5844</v>
      </c>
      <c r="B1453" t="s">
        <v>5784</v>
      </c>
    </row>
    <row r="1454" spans="1:2">
      <c r="A1454" s="115" t="s">
        <v>5849</v>
      </c>
      <c r="B1454" t="s">
        <v>5116</v>
      </c>
    </row>
    <row r="1455" spans="1:2">
      <c r="A1455" s="115" t="s">
        <v>5801</v>
      </c>
      <c r="B1455" t="s">
        <v>5789</v>
      </c>
    </row>
    <row r="1456" spans="1:2">
      <c r="A1456" s="115" t="s">
        <v>5831</v>
      </c>
      <c r="B1456" t="s">
        <v>5789</v>
      </c>
    </row>
    <row r="1457" spans="1:2">
      <c r="A1457" s="115" t="s">
        <v>5788</v>
      </c>
      <c r="B1457" t="s">
        <v>5789</v>
      </c>
    </row>
    <row r="1458" spans="1:2">
      <c r="A1458" s="115" t="s">
        <v>5866</v>
      </c>
      <c r="B1458" t="s">
        <v>5784</v>
      </c>
    </row>
    <row r="1459" spans="1:2">
      <c r="A1459" s="115" t="s">
        <v>5788</v>
      </c>
      <c r="B1459" t="s">
        <v>5789</v>
      </c>
    </row>
    <row r="1460" spans="1:2">
      <c r="A1460" s="115" t="s">
        <v>5801</v>
      </c>
      <c r="B1460" t="s">
        <v>5789</v>
      </c>
    </row>
    <row r="1461" spans="1:2">
      <c r="A1461" s="115" t="s">
        <v>5828</v>
      </c>
      <c r="B1461" t="s">
        <v>5784</v>
      </c>
    </row>
    <row r="1462" spans="1:2">
      <c r="A1462" s="115" t="s">
        <v>5926</v>
      </c>
      <c r="B1462" t="s">
        <v>5784</v>
      </c>
    </row>
    <row r="1463" spans="1:2">
      <c r="A1463" s="115" t="s">
        <v>5788</v>
      </c>
      <c r="B1463" t="s">
        <v>5789</v>
      </c>
    </row>
    <row r="1464" spans="1:2">
      <c r="A1464" s="115" t="s">
        <v>5864</v>
      </c>
      <c r="B1464" t="s">
        <v>5789</v>
      </c>
    </row>
    <row r="1465" spans="1:2">
      <c r="A1465" s="115" t="s">
        <v>3253</v>
      </c>
      <c r="B1465" t="s">
        <v>5789</v>
      </c>
    </row>
    <row r="1466" spans="1:2">
      <c r="A1466" s="115" t="s">
        <v>5801</v>
      </c>
      <c r="B1466" t="s">
        <v>5789</v>
      </c>
    </row>
    <row r="1467" spans="1:2">
      <c r="A1467" s="115" t="s">
        <v>5831</v>
      </c>
      <c r="B1467" t="s">
        <v>5789</v>
      </c>
    </row>
    <row r="1468" spans="1:2">
      <c r="A1468" s="115" t="s">
        <v>5831</v>
      </c>
      <c r="B1468" t="s">
        <v>5789</v>
      </c>
    </row>
    <row r="1469" spans="1:2">
      <c r="A1469" s="115" t="s">
        <v>5788</v>
      </c>
      <c r="B1469" t="s">
        <v>5789</v>
      </c>
    </row>
    <row r="1470" spans="1:2">
      <c r="A1470" s="115" t="s">
        <v>3251</v>
      </c>
    </row>
    <row r="1471" spans="1:2">
      <c r="A1471" s="115" t="s">
        <v>3251</v>
      </c>
    </row>
    <row r="1472" spans="1:2">
      <c r="A1472" s="115" t="s">
        <v>5844</v>
      </c>
      <c r="B1472" t="s">
        <v>5784</v>
      </c>
    </row>
    <row r="1473" spans="1:2">
      <c r="A1473" s="115" t="s">
        <v>5814</v>
      </c>
      <c r="B1473" t="s">
        <v>5789</v>
      </c>
    </row>
    <row r="1474" spans="1:2">
      <c r="A1474" s="115" t="s">
        <v>3251</v>
      </c>
      <c r="B1474" t="s">
        <v>5789</v>
      </c>
    </row>
    <row r="1475" spans="1:2">
      <c r="A1475" s="115" t="s">
        <v>5788</v>
      </c>
      <c r="B1475" t="s">
        <v>5789</v>
      </c>
    </row>
    <row r="1476" spans="1:2">
      <c r="A1476" s="115" t="s">
        <v>5810</v>
      </c>
      <c r="B1476" t="s">
        <v>5784</v>
      </c>
    </row>
    <row r="1477" spans="1:2">
      <c r="A1477" s="115" t="s">
        <v>5810</v>
      </c>
      <c r="B1477" t="s">
        <v>5784</v>
      </c>
    </row>
    <row r="1478" spans="1:2">
      <c r="A1478" s="115" t="s">
        <v>5844</v>
      </c>
      <c r="B1478" t="s">
        <v>5784</v>
      </c>
    </row>
    <row r="1479" spans="1:2">
      <c r="A1479" s="115" t="s">
        <v>5868</v>
      </c>
      <c r="B1479" t="s">
        <v>5789</v>
      </c>
    </row>
    <row r="1480" spans="1:2">
      <c r="A1480" s="115" t="s">
        <v>5799</v>
      </c>
      <c r="B1480" t="s">
        <v>5784</v>
      </c>
    </row>
    <row r="1481" spans="1:2">
      <c r="A1481" s="115" t="s">
        <v>5816</v>
      </c>
      <c r="B1481" t="s">
        <v>5784</v>
      </c>
    </row>
    <row r="1482" spans="1:2">
      <c r="A1482" s="115" t="s">
        <v>3251</v>
      </c>
    </row>
    <row r="1483" spans="1:2">
      <c r="A1483" s="115" t="s">
        <v>3251</v>
      </c>
      <c r="B1483" t="s">
        <v>5789</v>
      </c>
    </row>
    <row r="1484" spans="1:2">
      <c r="A1484" s="115" t="s">
        <v>3251</v>
      </c>
      <c r="B1484" t="s">
        <v>5789</v>
      </c>
    </row>
    <row r="1485" spans="1:2">
      <c r="A1485" s="115" t="s">
        <v>5864</v>
      </c>
      <c r="B1485" t="s">
        <v>5789</v>
      </c>
    </row>
    <row r="1486" spans="1:2">
      <c r="A1486" s="115" t="s">
        <v>3251</v>
      </c>
      <c r="B1486" t="s">
        <v>5789</v>
      </c>
    </row>
    <row r="1487" spans="1:2">
      <c r="A1487" s="115" t="s">
        <v>5844</v>
      </c>
      <c r="B1487" t="s">
        <v>5784</v>
      </c>
    </row>
    <row r="1488" spans="1:2">
      <c r="A1488" s="115" t="s">
        <v>5788</v>
      </c>
      <c r="B1488" t="s">
        <v>5784</v>
      </c>
    </row>
    <row r="1489" spans="1:2">
      <c r="A1489" s="115" t="s">
        <v>3248</v>
      </c>
    </row>
    <row r="1490" spans="1:2">
      <c r="A1490" s="115" t="s">
        <v>3248</v>
      </c>
      <c r="B1490" t="s">
        <v>5789</v>
      </c>
    </row>
    <row r="1491" spans="1:2">
      <c r="A1491" s="115" t="s">
        <v>5790</v>
      </c>
      <c r="B1491" t="s">
        <v>5789</v>
      </c>
    </row>
    <row r="1492" spans="1:2">
      <c r="A1492" s="115" t="s">
        <v>3262</v>
      </c>
      <c r="B1492" t="s">
        <v>5789</v>
      </c>
    </row>
    <row r="1493" spans="1:2">
      <c r="A1493" s="115" t="s">
        <v>3248</v>
      </c>
      <c r="B1493" t="s">
        <v>5118</v>
      </c>
    </row>
    <row r="1494" spans="1:2">
      <c r="A1494" s="115" t="s">
        <v>5844</v>
      </c>
      <c r="B1494" t="s">
        <v>5784</v>
      </c>
    </row>
    <row r="1495" spans="1:2">
      <c r="A1495" s="115" t="s">
        <v>5791</v>
      </c>
      <c r="B1495" t="s">
        <v>5118</v>
      </c>
    </row>
    <row r="1496" spans="1:2">
      <c r="A1496" s="115" t="s">
        <v>5828</v>
      </c>
      <c r="B1496" t="s">
        <v>5784</v>
      </c>
    </row>
    <row r="1497" spans="1:2">
      <c r="A1497" s="115" t="s">
        <v>5828</v>
      </c>
      <c r="B1497" t="s">
        <v>5784</v>
      </c>
    </row>
    <row r="1498" spans="1:2">
      <c r="A1498" s="115" t="s">
        <v>5844</v>
      </c>
      <c r="B1498" t="s">
        <v>5784</v>
      </c>
    </row>
    <row r="1499" spans="1:2">
      <c r="A1499" s="115" t="s">
        <v>5791</v>
      </c>
      <c r="B1499" t="s">
        <v>5789</v>
      </c>
    </row>
    <row r="1500" spans="1:2">
      <c r="A1500" s="115" t="s">
        <v>3262</v>
      </c>
      <c r="B1500" t="s">
        <v>5789</v>
      </c>
    </row>
    <row r="1501" spans="1:2">
      <c r="A1501" s="115" t="s">
        <v>5788</v>
      </c>
      <c r="B1501" t="s">
        <v>5789</v>
      </c>
    </row>
    <row r="1502" spans="1:2">
      <c r="A1502" s="115" t="s">
        <v>5804</v>
      </c>
      <c r="B1502" t="s">
        <v>5789</v>
      </c>
    </row>
    <row r="1503" spans="1:2">
      <c r="A1503" s="115" t="s">
        <v>5831</v>
      </c>
      <c r="B1503" t="s">
        <v>5789</v>
      </c>
    </row>
    <row r="1504" spans="1:2">
      <c r="A1504" s="115" t="s">
        <v>5819</v>
      </c>
      <c r="B1504" t="s">
        <v>5789</v>
      </c>
    </row>
    <row r="1505" spans="1:2">
      <c r="A1505" s="115" t="s">
        <v>5831</v>
      </c>
    </row>
    <row r="1506" spans="1:2">
      <c r="A1506" s="115" t="s">
        <v>5783</v>
      </c>
      <c r="B1506" t="s">
        <v>5784</v>
      </c>
    </row>
    <row r="1507" spans="1:2">
      <c r="A1507" s="115" t="s">
        <v>5831</v>
      </c>
      <c r="B1507" t="s">
        <v>5118</v>
      </c>
    </row>
    <row r="1508" spans="1:2">
      <c r="A1508" s="115" t="s">
        <v>5831</v>
      </c>
      <c r="B1508" t="s">
        <v>5118</v>
      </c>
    </row>
    <row r="1509" spans="1:2">
      <c r="A1509" s="115" t="s">
        <v>5844</v>
      </c>
      <c r="B1509" t="s">
        <v>5784</v>
      </c>
    </row>
    <row r="1510" spans="1:2">
      <c r="A1510" s="115" t="s">
        <v>5844</v>
      </c>
      <c r="B1510" t="s">
        <v>5116</v>
      </c>
    </row>
    <row r="1511" spans="1:2">
      <c r="A1511" s="115" t="s">
        <v>5844</v>
      </c>
      <c r="B1511" t="s">
        <v>5784</v>
      </c>
    </row>
    <row r="1512" spans="1:2">
      <c r="A1512" s="115" t="s">
        <v>5844</v>
      </c>
      <c r="B1512" t="s">
        <v>5784</v>
      </c>
    </row>
    <row r="1513" spans="1:2">
      <c r="A1513" s="115" t="s">
        <v>5849</v>
      </c>
      <c r="B1513" t="s">
        <v>5784</v>
      </c>
    </row>
    <row r="1514" spans="1:2">
      <c r="A1514" s="115" t="s">
        <v>2668</v>
      </c>
    </row>
    <row r="1515" spans="1:2">
      <c r="A1515" s="115" t="s">
        <v>5868</v>
      </c>
      <c r="B1515" t="s">
        <v>5118</v>
      </c>
    </row>
    <row r="1516" spans="1:2">
      <c r="A1516" s="115" t="s">
        <v>5868</v>
      </c>
      <c r="B1516" t="s">
        <v>5118</v>
      </c>
    </row>
    <row r="1517" spans="1:2">
      <c r="A1517" s="115" t="s">
        <v>5868</v>
      </c>
      <c r="B1517" t="s">
        <v>5789</v>
      </c>
    </row>
    <row r="1518" spans="1:2">
      <c r="A1518" s="115" t="s">
        <v>5791</v>
      </c>
      <c r="B1518" t="s">
        <v>5789</v>
      </c>
    </row>
    <row r="1519" spans="1:2">
      <c r="A1519" s="115" t="s">
        <v>5804</v>
      </c>
      <c r="B1519" t="s">
        <v>5789</v>
      </c>
    </row>
    <row r="1520" spans="1:2">
      <c r="A1520" s="115" t="s">
        <v>5805</v>
      </c>
      <c r="B1520" t="s">
        <v>5789</v>
      </c>
    </row>
    <row r="1521" spans="1:2">
      <c r="A1521" s="115" t="s">
        <v>5805</v>
      </c>
      <c r="B1521" t="s">
        <v>5789</v>
      </c>
    </row>
    <row r="1522" spans="1:2">
      <c r="A1522" s="115" t="s">
        <v>5819</v>
      </c>
      <c r="B1522" t="s">
        <v>5789</v>
      </c>
    </row>
    <row r="1523" spans="1:2">
      <c r="A1523" s="115" t="s">
        <v>5864</v>
      </c>
      <c r="B1523" t="s">
        <v>5789</v>
      </c>
    </row>
    <row r="1524" spans="1:2">
      <c r="A1524" s="115" t="s">
        <v>5867</v>
      </c>
      <c r="B1524" t="s">
        <v>5789</v>
      </c>
    </row>
    <row r="1525" spans="1:2">
      <c r="A1525" s="115" t="s">
        <v>5864</v>
      </c>
      <c r="B1525" t="s">
        <v>5789</v>
      </c>
    </row>
    <row r="1526" spans="1:2">
      <c r="A1526" s="115" t="s">
        <v>5867</v>
      </c>
      <c r="B1526" t="s">
        <v>5789</v>
      </c>
    </row>
    <row r="1527" spans="1:2">
      <c r="A1527" s="115" t="s">
        <v>5867</v>
      </c>
      <c r="B1527" t="s">
        <v>5789</v>
      </c>
    </row>
    <row r="1528" spans="1:2">
      <c r="A1528" s="115" t="s">
        <v>5867</v>
      </c>
      <c r="B1528" t="s">
        <v>5789</v>
      </c>
    </row>
    <row r="1529" spans="1:2">
      <c r="A1529" s="115" t="s">
        <v>5864</v>
      </c>
      <c r="B1529" t="s">
        <v>5789</v>
      </c>
    </row>
    <row r="1530" spans="1:2">
      <c r="A1530" s="115" t="s">
        <v>5867</v>
      </c>
      <c r="B1530" t="s">
        <v>5789</v>
      </c>
    </row>
    <row r="1531" spans="1:2">
      <c r="A1531" s="115" t="s">
        <v>5867</v>
      </c>
      <c r="B1531" t="s">
        <v>5789</v>
      </c>
    </row>
    <row r="1532" spans="1:2">
      <c r="A1532" s="115" t="s">
        <v>5801</v>
      </c>
    </row>
    <row r="1533" spans="1:2">
      <c r="A1533" s="115" t="s">
        <v>5801</v>
      </c>
      <c r="B1533" t="s">
        <v>5118</v>
      </c>
    </row>
    <row r="1534" spans="1:2">
      <c r="A1534" s="115" t="s">
        <v>5801</v>
      </c>
      <c r="B1534" t="s">
        <v>5118</v>
      </c>
    </row>
    <row r="1535" spans="1:2">
      <c r="A1535" s="115" t="s">
        <v>5801</v>
      </c>
      <c r="B1535" t="s">
        <v>5789</v>
      </c>
    </row>
    <row r="1536" spans="1:2">
      <c r="A1536" s="115" t="s">
        <v>5791</v>
      </c>
      <c r="B1536" t="s">
        <v>5789</v>
      </c>
    </row>
    <row r="1537" spans="1:2">
      <c r="A1537" s="115" t="s">
        <v>5788</v>
      </c>
      <c r="B1537" t="s">
        <v>5789</v>
      </c>
    </row>
    <row r="1538" spans="1:2">
      <c r="A1538" s="115" t="s">
        <v>5801</v>
      </c>
      <c r="B1538" t="s">
        <v>5118</v>
      </c>
    </row>
    <row r="1539" spans="1:2">
      <c r="A1539" s="115" t="s">
        <v>5801</v>
      </c>
      <c r="B1539" t="s">
        <v>5118</v>
      </c>
    </row>
    <row r="1540" spans="1:2">
      <c r="A1540" s="115" t="s">
        <v>5801</v>
      </c>
      <c r="B1540" t="s">
        <v>5789</v>
      </c>
    </row>
    <row r="1541" spans="1:2">
      <c r="A1541" s="115" t="s">
        <v>5801</v>
      </c>
      <c r="B1541" t="s">
        <v>5118</v>
      </c>
    </row>
    <row r="1542" spans="1:2">
      <c r="A1542" s="115" t="s">
        <v>5801</v>
      </c>
      <c r="B1542" t="s">
        <v>5118</v>
      </c>
    </row>
    <row r="1543" spans="1:2">
      <c r="A1543" s="115" t="s">
        <v>5801</v>
      </c>
      <c r="B1543" t="s">
        <v>5789</v>
      </c>
    </row>
    <row r="1544" spans="1:2">
      <c r="A1544" s="115" t="s">
        <v>5788</v>
      </c>
      <c r="B1544" t="s">
        <v>5789</v>
      </c>
    </row>
    <row r="1545" spans="1:2">
      <c r="A1545" s="115" t="s">
        <v>5801</v>
      </c>
      <c r="B1545" t="s">
        <v>5789</v>
      </c>
    </row>
    <row r="1546" spans="1:2">
      <c r="A1546" s="115" t="s">
        <v>3248</v>
      </c>
      <c r="B1546" t="s">
        <v>5789</v>
      </c>
    </row>
    <row r="1547" spans="1:2">
      <c r="A1547" s="115" t="s">
        <v>3248</v>
      </c>
      <c r="B1547" t="s">
        <v>5118</v>
      </c>
    </row>
    <row r="1548" spans="1:2">
      <c r="A1548" s="115" t="s">
        <v>5804</v>
      </c>
      <c r="B1548" t="s">
        <v>5118</v>
      </c>
    </row>
    <row r="1549" spans="1:2">
      <c r="A1549" s="115" t="s">
        <v>3251</v>
      </c>
      <c r="B1549" t="s">
        <v>5118</v>
      </c>
    </row>
    <row r="1550" spans="1:2">
      <c r="A1550" s="115" t="s">
        <v>5868</v>
      </c>
      <c r="B1550" t="s">
        <v>5118</v>
      </c>
    </row>
    <row r="1551" spans="1:2">
      <c r="A1551" s="115" t="s">
        <v>5831</v>
      </c>
      <c r="B1551" t="s">
        <v>5118</v>
      </c>
    </row>
    <row r="1552" spans="1:2">
      <c r="A1552" s="115" t="s">
        <v>3248</v>
      </c>
      <c r="B1552" t="s">
        <v>5118</v>
      </c>
    </row>
    <row r="1553" spans="1:2">
      <c r="A1553" s="115" t="s">
        <v>5788</v>
      </c>
      <c r="B1553" t="s">
        <v>5789</v>
      </c>
    </row>
    <row r="1554" spans="1:2">
      <c r="A1554" s="115" t="s">
        <v>5801</v>
      </c>
      <c r="B1554" t="s">
        <v>5789</v>
      </c>
    </row>
    <row r="1555" spans="1:2">
      <c r="A1555" s="115" t="s">
        <v>5788</v>
      </c>
      <c r="B1555" t="s">
        <v>5118</v>
      </c>
    </row>
    <row r="1556" spans="1:2">
      <c r="A1556" s="115" t="s">
        <v>5801</v>
      </c>
      <c r="B1556" t="s">
        <v>5118</v>
      </c>
    </row>
    <row r="1557" spans="1:2">
      <c r="A1557" s="115" t="s">
        <v>3248</v>
      </c>
      <c r="B1557" t="s">
        <v>5789</v>
      </c>
    </row>
    <row r="1558" spans="1:2">
      <c r="A1558" s="115" t="s">
        <v>5801</v>
      </c>
      <c r="B1558" t="s">
        <v>5789</v>
      </c>
    </row>
    <row r="1559" spans="1:2">
      <c r="A1559" s="115" t="s">
        <v>5801</v>
      </c>
      <c r="B1559" t="s">
        <v>5789</v>
      </c>
    </row>
    <row r="1560" spans="1:2">
      <c r="A1560" s="115" t="s">
        <v>5801</v>
      </c>
      <c r="B1560" t="s">
        <v>5789</v>
      </c>
    </row>
    <row r="1561" spans="1:2">
      <c r="A1561" s="115" t="s">
        <v>5788</v>
      </c>
      <c r="B1561" t="s">
        <v>5789</v>
      </c>
    </row>
    <row r="1562" spans="1:2">
      <c r="A1562" s="115" t="s">
        <v>5788</v>
      </c>
      <c r="B1562" t="s">
        <v>5789</v>
      </c>
    </row>
    <row r="1563" spans="1:2">
      <c r="A1563" s="115" t="s">
        <v>5801</v>
      </c>
      <c r="B1563" t="s">
        <v>5789</v>
      </c>
    </row>
    <row r="1564" spans="1:2">
      <c r="A1564" s="115" t="s">
        <v>5804</v>
      </c>
      <c r="B1564" t="s">
        <v>5789</v>
      </c>
    </row>
    <row r="1565" spans="1:2">
      <c r="A1565" s="115" t="s">
        <v>5844</v>
      </c>
      <c r="B1565" t="s">
        <v>5784</v>
      </c>
    </row>
    <row r="1566" spans="1:2">
      <c r="A1566" s="115" t="s">
        <v>5801</v>
      </c>
      <c r="B1566" t="s">
        <v>5789</v>
      </c>
    </row>
    <row r="1567" spans="1:2">
      <c r="A1567" s="115" t="s">
        <v>5801</v>
      </c>
      <c r="B1567" t="s">
        <v>5118</v>
      </c>
    </row>
    <row r="1568" spans="1:2">
      <c r="A1568" s="115" t="s">
        <v>5801</v>
      </c>
      <c r="B1568" t="s">
        <v>5118</v>
      </c>
    </row>
    <row r="1569" spans="1:2">
      <c r="A1569" s="115" t="s">
        <v>5831</v>
      </c>
      <c r="B1569" t="s">
        <v>5789</v>
      </c>
    </row>
    <row r="1570" spans="1:2">
      <c r="A1570" s="115" t="s">
        <v>5788</v>
      </c>
      <c r="B1570" t="s">
        <v>5789</v>
      </c>
    </row>
    <row r="1571" spans="1:2">
      <c r="A1571" s="115" t="s">
        <v>5804</v>
      </c>
      <c r="B1571" t="s">
        <v>5118</v>
      </c>
    </row>
    <row r="1572" spans="1:2">
      <c r="A1572" s="115" t="s">
        <v>5788</v>
      </c>
      <c r="B1572" t="s">
        <v>5789</v>
      </c>
    </row>
    <row r="1573" spans="1:2">
      <c r="A1573" s="115" t="s">
        <v>5788</v>
      </c>
      <c r="B1573" t="s">
        <v>5789</v>
      </c>
    </row>
    <row r="1574" spans="1:2">
      <c r="A1574" s="115" t="s">
        <v>5801</v>
      </c>
      <c r="B1574" t="s">
        <v>5118</v>
      </c>
    </row>
    <row r="1575" spans="1:2">
      <c r="A1575" s="115" t="s">
        <v>5801</v>
      </c>
      <c r="B1575" t="s">
        <v>5789</v>
      </c>
    </row>
    <row r="1576" spans="1:2">
      <c r="A1576" s="115" t="s">
        <v>5788</v>
      </c>
      <c r="B1576" t="s">
        <v>5789</v>
      </c>
    </row>
    <row r="1577" spans="1:2">
      <c r="A1577" s="115" t="s">
        <v>5844</v>
      </c>
      <c r="B1577" t="s">
        <v>5116</v>
      </c>
    </row>
    <row r="1578" spans="1:2">
      <c r="A1578" s="115" t="s">
        <v>5783</v>
      </c>
      <c r="B1578" t="s">
        <v>5116</v>
      </c>
    </row>
    <row r="1579" spans="1:2">
      <c r="A1579" s="115" t="s">
        <v>5788</v>
      </c>
      <c r="B1579" t="s">
        <v>5789</v>
      </c>
    </row>
    <row r="1580" spans="1:2">
      <c r="A1580" s="115" t="s">
        <v>5804</v>
      </c>
      <c r="B1580" t="s">
        <v>5789</v>
      </c>
    </row>
    <row r="1581" spans="1:2">
      <c r="A1581" s="115" t="s">
        <v>5804</v>
      </c>
      <c r="B1581" t="s">
        <v>5789</v>
      </c>
    </row>
    <row r="1582" spans="1:2">
      <c r="A1582" s="115" t="s">
        <v>5804</v>
      </c>
      <c r="B1582" t="s">
        <v>5869</v>
      </c>
    </row>
    <row r="1583" spans="1:2">
      <c r="A1583" s="115" t="s">
        <v>5788</v>
      </c>
      <c r="B1583" t="s">
        <v>5118</v>
      </c>
    </row>
    <row r="1584" spans="1:2">
      <c r="A1584" s="115" t="s">
        <v>5791</v>
      </c>
      <c r="B1584" t="s">
        <v>5789</v>
      </c>
    </row>
    <row r="1585" spans="1:2">
      <c r="A1585" s="115" t="s">
        <v>5844</v>
      </c>
      <c r="B1585" t="s">
        <v>5784</v>
      </c>
    </row>
    <row r="1586" spans="1:2">
      <c r="A1586" s="115" t="s">
        <v>3248</v>
      </c>
      <c r="B1586" t="s">
        <v>5789</v>
      </c>
    </row>
    <row r="1587" spans="1:2">
      <c r="A1587" s="115" t="s">
        <v>5788</v>
      </c>
      <c r="B1587" t="s">
        <v>5789</v>
      </c>
    </row>
    <row r="1588" spans="1:2">
      <c r="A1588" s="115" t="s">
        <v>5801</v>
      </c>
      <c r="B1588" t="s">
        <v>5789</v>
      </c>
    </row>
    <row r="1589" spans="1:2">
      <c r="A1589" s="115" t="s">
        <v>5801</v>
      </c>
      <c r="B1589" t="s">
        <v>5789</v>
      </c>
    </row>
    <row r="1590" spans="1:2">
      <c r="A1590" s="115" t="s">
        <v>5788</v>
      </c>
      <c r="B1590" t="s">
        <v>5789</v>
      </c>
    </row>
    <row r="1591" spans="1:2">
      <c r="A1591" s="115" t="s">
        <v>5788</v>
      </c>
      <c r="B1591" t="s">
        <v>5789</v>
      </c>
    </row>
    <row r="1592" spans="1:2">
      <c r="A1592" s="115" t="s">
        <v>5788</v>
      </c>
      <c r="B1592" t="s">
        <v>5789</v>
      </c>
    </row>
    <row r="1593" spans="1:2">
      <c r="A1593" s="115" t="s">
        <v>5788</v>
      </c>
      <c r="B1593" t="s">
        <v>5789</v>
      </c>
    </row>
    <row r="1594" spans="1:2">
      <c r="A1594" s="115" t="s">
        <v>3248</v>
      </c>
      <c r="B1594" t="s">
        <v>5789</v>
      </c>
    </row>
    <row r="1595" spans="1:2">
      <c r="A1595" s="115" t="s">
        <v>5791</v>
      </c>
      <c r="B1595" t="s">
        <v>5789</v>
      </c>
    </row>
    <row r="1596" spans="1:2">
      <c r="A1596" s="115" t="s">
        <v>5788</v>
      </c>
      <c r="B1596" t="s">
        <v>5789</v>
      </c>
    </row>
    <row r="1597" spans="1:2">
      <c r="A1597" s="115" t="s">
        <v>5788</v>
      </c>
      <c r="B1597" t="s">
        <v>5789</v>
      </c>
    </row>
    <row r="1598" spans="1:2">
      <c r="A1598" s="115" t="s">
        <v>5788</v>
      </c>
      <c r="B1598" t="s">
        <v>5789</v>
      </c>
    </row>
    <row r="1599" spans="1:2">
      <c r="A1599" s="115" t="s">
        <v>5788</v>
      </c>
      <c r="B1599" t="s">
        <v>5789</v>
      </c>
    </row>
    <row r="1600" spans="1:2">
      <c r="A1600" s="115" t="s">
        <v>5788</v>
      </c>
      <c r="B1600" t="s">
        <v>5789</v>
      </c>
    </row>
    <row r="1601" spans="1:2">
      <c r="A1601" s="115" t="s">
        <v>5788</v>
      </c>
      <c r="B1601" t="s">
        <v>5789</v>
      </c>
    </row>
    <row r="1602" spans="1:2">
      <c r="A1602" s="115" t="s">
        <v>5788</v>
      </c>
      <c r="B1602" t="s">
        <v>5789</v>
      </c>
    </row>
    <row r="1603" spans="1:2">
      <c r="A1603" s="115" t="s">
        <v>3248</v>
      </c>
      <c r="B1603" t="s">
        <v>5789</v>
      </c>
    </row>
    <row r="1604" spans="1:2">
      <c r="A1604" s="115" t="s">
        <v>5788</v>
      </c>
      <c r="B1604" t="s">
        <v>5789</v>
      </c>
    </row>
    <row r="1605" spans="1:2">
      <c r="A1605" s="115" t="s">
        <v>5788</v>
      </c>
      <c r="B1605" t="s">
        <v>5789</v>
      </c>
    </row>
    <row r="1606" spans="1:2">
      <c r="A1606" s="115" t="s">
        <v>5801</v>
      </c>
      <c r="B1606" t="s">
        <v>5789</v>
      </c>
    </row>
    <row r="1607" spans="1:2">
      <c r="A1607" s="115" t="s">
        <v>3248</v>
      </c>
      <c r="B1607" t="s">
        <v>5118</v>
      </c>
    </row>
    <row r="1608" spans="1:2">
      <c r="A1608" s="115" t="s">
        <v>3248</v>
      </c>
      <c r="B1608" t="s">
        <v>5789</v>
      </c>
    </row>
    <row r="1609" spans="1:2">
      <c r="A1609" s="115" t="s">
        <v>3248</v>
      </c>
      <c r="B1609" t="s">
        <v>5789</v>
      </c>
    </row>
    <row r="1610" spans="1:2">
      <c r="A1610" s="115" t="s">
        <v>5864</v>
      </c>
      <c r="B1610" t="s">
        <v>5789</v>
      </c>
    </row>
    <row r="1611" spans="1:2">
      <c r="A1611" s="115" t="s">
        <v>5828</v>
      </c>
      <c r="B1611" t="s">
        <v>5784</v>
      </c>
    </row>
    <row r="1612" spans="1:2">
      <c r="A1612" s="115" t="s">
        <v>5864</v>
      </c>
      <c r="B1612" t="s">
        <v>5789</v>
      </c>
    </row>
    <row r="1613" spans="1:2">
      <c r="A1613" s="115" t="s">
        <v>5800</v>
      </c>
      <c r="B1613" t="s">
        <v>5118</v>
      </c>
    </row>
    <row r="1614" spans="1:2">
      <c r="A1614" s="115" t="s">
        <v>5891</v>
      </c>
      <c r="B1614" t="s">
        <v>5784</v>
      </c>
    </row>
    <row r="1615" spans="1:2">
      <c r="A1615" s="115" t="s">
        <v>5801</v>
      </c>
      <c r="B1615" t="s">
        <v>5789</v>
      </c>
    </row>
    <row r="1616" spans="1:2">
      <c r="A1616" s="115" t="s">
        <v>5801</v>
      </c>
      <c r="B1616" t="s">
        <v>5789</v>
      </c>
    </row>
    <row r="1617" spans="1:2">
      <c r="A1617" s="115" t="s">
        <v>5788</v>
      </c>
      <c r="B1617" t="s">
        <v>5118</v>
      </c>
    </row>
    <row r="1618" spans="1:2">
      <c r="A1618" s="115" t="s">
        <v>5831</v>
      </c>
      <c r="B1618" t="s">
        <v>5789</v>
      </c>
    </row>
    <row r="1619" spans="1:2">
      <c r="A1619" s="115" t="s">
        <v>5801</v>
      </c>
      <c r="B1619" t="s">
        <v>5789</v>
      </c>
    </row>
    <row r="1620" spans="1:2">
      <c r="A1620" s="115" t="s">
        <v>5785</v>
      </c>
      <c r="B1620" t="s">
        <v>5784</v>
      </c>
    </row>
    <row r="1621" spans="1:2">
      <c r="A1621" s="115" t="s">
        <v>5831</v>
      </c>
      <c r="B1621" t="s">
        <v>5789</v>
      </c>
    </row>
    <row r="1622" spans="1:2">
      <c r="A1622" s="115" t="s">
        <v>5890</v>
      </c>
      <c r="B1622" t="s">
        <v>5789</v>
      </c>
    </row>
    <row r="1623" spans="1:2">
      <c r="A1623" s="115" t="s">
        <v>5864</v>
      </c>
      <c r="B1623" t="s">
        <v>5789</v>
      </c>
    </row>
    <row r="1624" spans="1:2">
      <c r="A1624" s="115" t="s">
        <v>5783</v>
      </c>
      <c r="B1624" t="s">
        <v>5784</v>
      </c>
    </row>
    <row r="1625" spans="1:2">
      <c r="A1625" s="115" t="s">
        <v>5909</v>
      </c>
      <c r="B1625" t="s">
        <v>5784</v>
      </c>
    </row>
    <row r="1626" spans="1:2">
      <c r="A1626" s="115" t="s">
        <v>5927</v>
      </c>
      <c r="B1626" t="s">
        <v>5784</v>
      </c>
    </row>
    <row r="1627" spans="1:2">
      <c r="A1627" s="115" t="s">
        <v>5801</v>
      </c>
      <c r="B1627" t="s">
        <v>5789</v>
      </c>
    </row>
    <row r="1628" spans="1:2">
      <c r="A1628" s="115" t="s">
        <v>5801</v>
      </c>
    </row>
    <row r="1629" spans="1:2">
      <c r="A1629" s="115" t="s">
        <v>5783</v>
      </c>
      <c r="B1629" t="s">
        <v>5784</v>
      </c>
    </row>
    <row r="1630" spans="1:2">
      <c r="A1630" s="115" t="s">
        <v>5801</v>
      </c>
      <c r="B1630" t="s">
        <v>5789</v>
      </c>
    </row>
    <row r="1631" spans="1:2">
      <c r="A1631" s="115" t="s">
        <v>5801</v>
      </c>
      <c r="B1631" t="s">
        <v>5789</v>
      </c>
    </row>
    <row r="1632" spans="1:2">
      <c r="A1632" s="115" t="s">
        <v>5801</v>
      </c>
      <c r="B1632" t="s">
        <v>5789</v>
      </c>
    </row>
    <row r="1633" spans="1:2">
      <c r="A1633" s="115" t="s">
        <v>5890</v>
      </c>
      <c r="B1633" t="s">
        <v>5789</v>
      </c>
    </row>
    <row r="1634" spans="1:2">
      <c r="A1634" s="115" t="s">
        <v>5867</v>
      </c>
      <c r="B1634" t="s">
        <v>5789</v>
      </c>
    </row>
    <row r="1635" spans="1:2">
      <c r="A1635" s="115" t="s">
        <v>5852</v>
      </c>
      <c r="B1635" t="s">
        <v>5784</v>
      </c>
    </row>
    <row r="1636" spans="1:2">
      <c r="A1636" s="115" t="s">
        <v>3251</v>
      </c>
      <c r="B1636" t="s">
        <v>5789</v>
      </c>
    </row>
    <row r="1637" spans="1:2">
      <c r="A1637" s="115" t="s">
        <v>5786</v>
      </c>
      <c r="B1637" t="s">
        <v>5784</v>
      </c>
    </row>
    <row r="1638" spans="1:2">
      <c r="A1638" s="115" t="s">
        <v>5868</v>
      </c>
      <c r="B1638" t="s">
        <v>5789</v>
      </c>
    </row>
    <row r="1639" spans="1:2">
      <c r="A1639" s="115" t="s">
        <v>2668</v>
      </c>
    </row>
    <row r="1640" spans="1:2">
      <c r="A1640" s="115" t="s">
        <v>2668</v>
      </c>
    </row>
    <row r="1641" spans="1:2">
      <c r="A1641" s="115" t="s">
        <v>5800</v>
      </c>
      <c r="B1641" t="s">
        <v>5789</v>
      </c>
    </row>
    <row r="1642" spans="1:2">
      <c r="A1642" s="115" t="s">
        <v>5890</v>
      </c>
      <c r="B1642" t="s">
        <v>5118</v>
      </c>
    </row>
    <row r="1643" spans="1:2">
      <c r="A1643" s="115" t="s">
        <v>5781</v>
      </c>
      <c r="B1643" t="s">
        <v>5784</v>
      </c>
    </row>
    <row r="1644" spans="1:2">
      <c r="A1644" s="115" t="s">
        <v>5828</v>
      </c>
      <c r="B1644" t="s">
        <v>5784</v>
      </c>
    </row>
    <row r="1645" spans="1:2">
      <c r="A1645" s="115" t="s">
        <v>5783</v>
      </c>
      <c r="B1645" t="s">
        <v>5784</v>
      </c>
    </row>
    <row r="1646" spans="1:2">
      <c r="A1646" s="115" t="s">
        <v>5828</v>
      </c>
      <c r="B1646" t="s">
        <v>5784</v>
      </c>
    </row>
    <row r="1647" spans="1:2">
      <c r="A1647" s="115" t="s">
        <v>5852</v>
      </c>
      <c r="B1647" t="s">
        <v>5784</v>
      </c>
    </row>
    <row r="1648" spans="1:2">
      <c r="A1648" s="115" t="s">
        <v>5928</v>
      </c>
    </row>
    <row r="1649" spans="1:2">
      <c r="A1649" s="115" t="s">
        <v>5852</v>
      </c>
      <c r="B1649" t="s">
        <v>5784</v>
      </c>
    </row>
    <row r="1650" spans="1:2">
      <c r="A1650" s="115" t="s">
        <v>5852</v>
      </c>
      <c r="B1650" t="s">
        <v>5784</v>
      </c>
    </row>
    <row r="1651" spans="1:2">
      <c r="A1651" s="115" t="s">
        <v>2668</v>
      </c>
    </row>
    <row r="1652" spans="1:2">
      <c r="A1652" s="115" t="s">
        <v>2668</v>
      </c>
    </row>
    <row r="1653" spans="1:2">
      <c r="A1653" s="115" t="s">
        <v>5890</v>
      </c>
      <c r="B1653" t="s">
        <v>5789</v>
      </c>
    </row>
    <row r="1654" spans="1:2">
      <c r="A1654" s="115" t="s">
        <v>5783</v>
      </c>
      <c r="B1654" t="s">
        <v>5784</v>
      </c>
    </row>
    <row r="1655" spans="1:2">
      <c r="A1655" s="115" t="s">
        <v>5783</v>
      </c>
      <c r="B1655" t="s">
        <v>5784</v>
      </c>
    </row>
    <row r="1656" spans="1:2">
      <c r="A1656" s="115" t="s">
        <v>5783</v>
      </c>
      <c r="B1656" t="s">
        <v>5784</v>
      </c>
    </row>
    <row r="1657" spans="1:2">
      <c r="A1657" s="115" t="s">
        <v>5870</v>
      </c>
      <c r="B1657" t="s">
        <v>5784</v>
      </c>
    </row>
    <row r="1658" spans="1:2">
      <c r="A1658" s="115" t="s">
        <v>5819</v>
      </c>
      <c r="B1658" t="s">
        <v>5118</v>
      </c>
    </row>
    <row r="1659" spans="1:2">
      <c r="A1659" s="115" t="s">
        <v>5819</v>
      </c>
      <c r="B1659" t="s">
        <v>5118</v>
      </c>
    </row>
    <row r="1660" spans="1:2">
      <c r="A1660" s="115" t="s">
        <v>5783</v>
      </c>
      <c r="B1660" t="s">
        <v>5784</v>
      </c>
    </row>
    <row r="1661" spans="1:2">
      <c r="A1661" s="115" t="s">
        <v>5928</v>
      </c>
      <c r="B1661" t="s">
        <v>5789</v>
      </c>
    </row>
    <row r="1662" spans="1:2">
      <c r="A1662" s="115" t="s">
        <v>5819</v>
      </c>
      <c r="B1662" t="s">
        <v>5789</v>
      </c>
    </row>
    <row r="1663" spans="1:2">
      <c r="A1663" s="115" t="s">
        <v>5831</v>
      </c>
      <c r="B1663" t="s">
        <v>5789</v>
      </c>
    </row>
    <row r="1664" spans="1:2">
      <c r="A1664" s="115" t="s">
        <v>5816</v>
      </c>
      <c r="B1664" t="s">
        <v>5784</v>
      </c>
    </row>
    <row r="1665" spans="1:2">
      <c r="A1665" s="115" t="s">
        <v>5929</v>
      </c>
      <c r="B1665" t="s">
        <v>5784</v>
      </c>
    </row>
    <row r="1666" spans="1:2">
      <c r="A1666" s="115" t="s">
        <v>5790</v>
      </c>
      <c r="B1666" t="s">
        <v>5784</v>
      </c>
    </row>
    <row r="1667" spans="1:2">
      <c r="A1667" s="115" t="s">
        <v>5812</v>
      </c>
      <c r="B1667" t="s">
        <v>5789</v>
      </c>
    </row>
    <row r="1668" spans="1:2">
      <c r="A1668" s="115" t="s">
        <v>5788</v>
      </c>
      <c r="B1668" t="s">
        <v>5789</v>
      </c>
    </row>
    <row r="1669" spans="1:2">
      <c r="A1669" s="115" t="s">
        <v>5804</v>
      </c>
      <c r="B1669" t="s">
        <v>5789</v>
      </c>
    </row>
    <row r="1670" spans="1:2">
      <c r="A1670" s="115" t="s">
        <v>5804</v>
      </c>
      <c r="B1670" t="s">
        <v>5789</v>
      </c>
    </row>
    <row r="1671" spans="1:2">
      <c r="A1671" s="115" t="s">
        <v>5788</v>
      </c>
      <c r="B1671" t="s">
        <v>5789</v>
      </c>
    </row>
    <row r="1672" spans="1:2">
      <c r="A1672" s="115" t="s">
        <v>5788</v>
      </c>
      <c r="B1672" t="s">
        <v>5789</v>
      </c>
    </row>
    <row r="1673" spans="1:2">
      <c r="A1673" s="115" t="s">
        <v>5788</v>
      </c>
      <c r="B1673" t="s">
        <v>5789</v>
      </c>
    </row>
    <row r="1674" spans="1:2">
      <c r="A1674" s="115" t="s">
        <v>5788</v>
      </c>
      <c r="B1674" t="s">
        <v>5789</v>
      </c>
    </row>
    <row r="1675" spans="1:2">
      <c r="A1675" s="115" t="s">
        <v>5788</v>
      </c>
      <c r="B1675" t="s">
        <v>5118</v>
      </c>
    </row>
    <row r="1676" spans="1:2">
      <c r="A1676" s="115" t="s">
        <v>5788</v>
      </c>
      <c r="B1676" t="s">
        <v>5789</v>
      </c>
    </row>
    <row r="1677" spans="1:2">
      <c r="A1677" s="115" t="s">
        <v>5788</v>
      </c>
      <c r="B1677" t="s">
        <v>5789</v>
      </c>
    </row>
    <row r="1678" spans="1:2">
      <c r="A1678" s="115" t="s">
        <v>5788</v>
      </c>
      <c r="B1678" t="s">
        <v>5789</v>
      </c>
    </row>
    <row r="1679" spans="1:2">
      <c r="A1679" s="115" t="s">
        <v>5788</v>
      </c>
      <c r="B1679" t="s">
        <v>5789</v>
      </c>
    </row>
    <row r="1680" spans="1:2">
      <c r="A1680" s="115" t="s">
        <v>5788</v>
      </c>
      <c r="B1680" t="s">
        <v>5118</v>
      </c>
    </row>
    <row r="1681" spans="1:2">
      <c r="A1681" s="115" t="s">
        <v>5786</v>
      </c>
      <c r="B1681" t="s">
        <v>5784</v>
      </c>
    </row>
    <row r="1682" spans="1:2">
      <c r="A1682" s="115" t="s">
        <v>5806</v>
      </c>
      <c r="B1682" t="s">
        <v>5789</v>
      </c>
    </row>
    <row r="1683" spans="1:2">
      <c r="A1683" s="115" t="s">
        <v>5793</v>
      </c>
      <c r="B1683" t="s">
        <v>5784</v>
      </c>
    </row>
    <row r="1684" spans="1:2">
      <c r="A1684" s="115" t="s">
        <v>5799</v>
      </c>
      <c r="B1684" t="s">
        <v>5784</v>
      </c>
    </row>
    <row r="1685" spans="1:2">
      <c r="A1685" s="115" t="s">
        <v>5864</v>
      </c>
    </row>
    <row r="1686" spans="1:2">
      <c r="A1686" s="115" t="s">
        <v>5866</v>
      </c>
      <c r="B1686" t="s">
        <v>5784</v>
      </c>
    </row>
    <row r="1687" spans="1:2">
      <c r="A1687" s="115" t="s">
        <v>5867</v>
      </c>
      <c r="B1687" t="s">
        <v>5789</v>
      </c>
    </row>
    <row r="1688" spans="1:2">
      <c r="A1688" s="115" t="s">
        <v>3251</v>
      </c>
    </row>
    <row r="1689" spans="1:2">
      <c r="A1689" s="115" t="s">
        <v>5788</v>
      </c>
    </row>
    <row r="1690" spans="1:2">
      <c r="A1690" s="115" t="s">
        <v>5890</v>
      </c>
      <c r="B1690" t="s">
        <v>5789</v>
      </c>
    </row>
    <row r="1691" spans="1:2">
      <c r="A1691" s="115" t="s">
        <v>5788</v>
      </c>
      <c r="B1691" t="s">
        <v>5789</v>
      </c>
    </row>
    <row r="1692" spans="1:2">
      <c r="A1692" s="115" t="s">
        <v>5812</v>
      </c>
      <c r="B1692" t="s">
        <v>5789</v>
      </c>
    </row>
    <row r="1693" spans="1:2">
      <c r="A1693" s="115" t="s">
        <v>5785</v>
      </c>
      <c r="B1693" t="s">
        <v>5784</v>
      </c>
    </row>
    <row r="1694" spans="1:2">
      <c r="A1694" s="115" t="s">
        <v>5783</v>
      </c>
      <c r="B1694" t="s">
        <v>5784</v>
      </c>
    </row>
    <row r="1695" spans="1:2">
      <c r="A1695" s="115" t="s">
        <v>5785</v>
      </c>
      <c r="B1695" t="s">
        <v>5784</v>
      </c>
    </row>
    <row r="1696" spans="1:2">
      <c r="A1696" s="115" t="s">
        <v>5831</v>
      </c>
      <c r="B1696" t="s">
        <v>5118</v>
      </c>
    </row>
    <row r="1697" spans="1:2">
      <c r="A1697" s="115" t="s">
        <v>3251</v>
      </c>
      <c r="B1697" t="s">
        <v>5784</v>
      </c>
    </row>
    <row r="1698" spans="1:2">
      <c r="A1698" s="115" t="s">
        <v>5785</v>
      </c>
      <c r="B1698" t="s">
        <v>5784</v>
      </c>
    </row>
    <row r="1699" spans="1:2">
      <c r="A1699" s="115" t="s">
        <v>5864</v>
      </c>
      <c r="B1699" t="s">
        <v>5789</v>
      </c>
    </row>
    <row r="1700" spans="1:2">
      <c r="A1700" s="115" t="s">
        <v>5864</v>
      </c>
      <c r="B1700" t="s">
        <v>5789</v>
      </c>
    </row>
    <row r="1701" spans="1:2">
      <c r="A1701" s="115" t="s">
        <v>5864</v>
      </c>
      <c r="B1701" t="s">
        <v>5789</v>
      </c>
    </row>
    <row r="1702" spans="1:2">
      <c r="A1702" s="115" t="s">
        <v>5785</v>
      </c>
      <c r="B1702" t="s">
        <v>5784</v>
      </c>
    </row>
    <row r="1703" spans="1:2">
      <c r="A1703" s="115" t="s">
        <v>5785</v>
      </c>
      <c r="B1703" t="s">
        <v>5784</v>
      </c>
    </row>
    <row r="1704" spans="1:2">
      <c r="A1704" s="115" t="s">
        <v>5831</v>
      </c>
      <c r="B1704" t="s">
        <v>5789</v>
      </c>
    </row>
    <row r="1705" spans="1:2">
      <c r="A1705" s="115" t="s">
        <v>5831</v>
      </c>
      <c r="B1705" t="s">
        <v>5789</v>
      </c>
    </row>
    <row r="1706" spans="1:2">
      <c r="A1706" s="115" t="s">
        <v>3258</v>
      </c>
      <c r="B1706" t="s">
        <v>5789</v>
      </c>
    </row>
    <row r="1707" spans="1:2">
      <c r="A1707" s="115" t="s">
        <v>5820</v>
      </c>
      <c r="B1707" t="s">
        <v>5789</v>
      </c>
    </row>
    <row r="1708" spans="1:2">
      <c r="A1708" s="115" t="s">
        <v>5848</v>
      </c>
      <c r="B1708" t="s">
        <v>5789</v>
      </c>
    </row>
    <row r="1709" spans="1:2">
      <c r="A1709" s="115" t="s">
        <v>5788</v>
      </c>
      <c r="B1709" t="s">
        <v>5789</v>
      </c>
    </row>
    <row r="1710" spans="1:2">
      <c r="A1710" s="115" t="s">
        <v>5815</v>
      </c>
      <c r="B1710" t="s">
        <v>5116</v>
      </c>
    </row>
    <row r="1711" spans="1:2">
      <c r="A1711" s="115" t="s">
        <v>5790</v>
      </c>
      <c r="B1711" t="s">
        <v>5116</v>
      </c>
    </row>
    <row r="1712" spans="1:2">
      <c r="A1712" s="115" t="s">
        <v>5815</v>
      </c>
      <c r="B1712" t="s">
        <v>5116</v>
      </c>
    </row>
    <row r="1713" spans="1:3">
      <c r="A1713" s="115" t="s">
        <v>5790</v>
      </c>
      <c r="B1713" t="s">
        <v>5116</v>
      </c>
    </row>
    <row r="1714" spans="1:3">
      <c r="A1714" s="115" t="s">
        <v>1450</v>
      </c>
    </row>
    <row r="1715" spans="1:3">
      <c r="A1715" s="115" t="s">
        <v>5779</v>
      </c>
      <c r="B1715" s="116">
        <v>44958</v>
      </c>
      <c r="C1715" t="s">
        <v>5823</v>
      </c>
    </row>
    <row r="1716" spans="1:3">
      <c r="A1716" s="115" t="s">
        <v>5785</v>
      </c>
      <c r="B1716" t="s">
        <v>5152</v>
      </c>
    </row>
    <row r="1717" spans="1:3">
      <c r="A1717" s="115" t="s">
        <v>5930</v>
      </c>
      <c r="B1717" t="s">
        <v>5152</v>
      </c>
    </row>
    <row r="1718" spans="1:3">
      <c r="A1718" s="115" t="s">
        <v>5783</v>
      </c>
      <c r="B1718" t="s">
        <v>5152</v>
      </c>
    </row>
    <row r="1719" spans="1:3">
      <c r="A1719" s="115" t="s">
        <v>5929</v>
      </c>
      <c r="B1719" t="s">
        <v>5152</v>
      </c>
    </row>
    <row r="1720" spans="1:3">
      <c r="A1720" s="115" t="s">
        <v>5801</v>
      </c>
      <c r="B1720" t="s">
        <v>5894</v>
      </c>
    </row>
    <row r="1721" spans="1:3">
      <c r="A1721" s="115" t="s">
        <v>5801</v>
      </c>
      <c r="B1721" t="s">
        <v>5894</v>
      </c>
    </row>
    <row r="1722" spans="1:3">
      <c r="A1722" s="115" t="s">
        <v>5931</v>
      </c>
      <c r="B1722" t="s">
        <v>5152</v>
      </c>
    </row>
    <row r="1723" spans="1:3">
      <c r="A1723" s="115" t="s">
        <v>5809</v>
      </c>
      <c r="B1723" t="s">
        <v>5841</v>
      </c>
    </row>
    <row r="1724" spans="1:3">
      <c r="A1724" s="115" t="s">
        <v>5790</v>
      </c>
      <c r="B1724" t="s">
        <v>5817</v>
      </c>
    </row>
    <row r="1725" spans="1:3">
      <c r="A1725" s="115" t="s">
        <v>5815</v>
      </c>
      <c r="B1725" t="s">
        <v>5152</v>
      </c>
    </row>
    <row r="1726" spans="1:3">
      <c r="A1726" s="115" t="s">
        <v>5815</v>
      </c>
      <c r="B1726" t="s">
        <v>5152</v>
      </c>
    </row>
    <row r="1727" spans="1:3">
      <c r="A1727" s="115" t="s">
        <v>5810</v>
      </c>
      <c r="B1727" t="s">
        <v>5862</v>
      </c>
    </row>
    <row r="1728" spans="1:3">
      <c r="A1728" s="115" t="s">
        <v>5786</v>
      </c>
      <c r="B1728" t="s">
        <v>5152</v>
      </c>
    </row>
    <row r="1729" spans="1:2">
      <c r="A1729" s="115" t="s">
        <v>5783</v>
      </c>
      <c r="B1729" t="s">
        <v>5153</v>
      </c>
    </row>
    <row r="1730" spans="1:2">
      <c r="A1730" s="115" t="s">
        <v>5810</v>
      </c>
      <c r="B1730" t="s">
        <v>5823</v>
      </c>
    </row>
    <row r="1731" spans="1:2">
      <c r="A1731" s="115" t="s">
        <v>5810</v>
      </c>
      <c r="B1731" t="s">
        <v>5862</v>
      </c>
    </row>
    <row r="1732" spans="1:2">
      <c r="A1732" s="115" t="s">
        <v>5786</v>
      </c>
      <c r="B1732" t="s">
        <v>5152</v>
      </c>
    </row>
    <row r="1733" spans="1:2">
      <c r="A1733" s="115" t="s">
        <v>5783</v>
      </c>
      <c r="B1733" t="s">
        <v>5862</v>
      </c>
    </row>
    <row r="1734" spans="1:2">
      <c r="A1734" s="115" t="s">
        <v>3251</v>
      </c>
      <c r="B1734" t="s">
        <v>5784</v>
      </c>
    </row>
    <row r="1735" spans="1:2">
      <c r="A1735" s="115" t="s">
        <v>5828</v>
      </c>
      <c r="B1735" t="s">
        <v>5152</v>
      </c>
    </row>
    <row r="1736" spans="1:2">
      <c r="A1736" s="115" t="s">
        <v>5785</v>
      </c>
      <c r="B1736" t="s">
        <v>5865</v>
      </c>
    </row>
    <row r="1737" spans="1:2">
      <c r="A1737" s="115" t="s">
        <v>5864</v>
      </c>
      <c r="B1737" t="s">
        <v>5825</v>
      </c>
    </row>
    <row r="1738" spans="1:2">
      <c r="A1738" s="115" t="s">
        <v>5786</v>
      </c>
      <c r="B1738" t="s">
        <v>5865</v>
      </c>
    </row>
    <row r="1739" spans="1:2">
      <c r="A1739" s="115" t="s">
        <v>5799</v>
      </c>
      <c r="B1739" t="s">
        <v>5784</v>
      </c>
    </row>
    <row r="1740" spans="1:2">
      <c r="A1740" s="115" t="s">
        <v>5793</v>
      </c>
      <c r="B1740" t="s">
        <v>5784</v>
      </c>
    </row>
    <row r="1741" spans="1:2">
      <c r="A1741" s="115" t="s">
        <v>3251</v>
      </c>
      <c r="B1741" t="s">
        <v>5784</v>
      </c>
    </row>
    <row r="1742" spans="1:2">
      <c r="A1742" s="115" t="s">
        <v>5783</v>
      </c>
      <c r="B1742" t="s">
        <v>5153</v>
      </c>
    </row>
    <row r="1743" spans="1:2">
      <c r="A1743" s="115" t="s">
        <v>5783</v>
      </c>
      <c r="B1743" t="s">
        <v>5153</v>
      </c>
    </row>
    <row r="1744" spans="1:2">
      <c r="A1744" s="115" t="s">
        <v>5783</v>
      </c>
      <c r="B1744" t="s">
        <v>5153</v>
      </c>
    </row>
    <row r="1745" spans="1:2">
      <c r="A1745" s="115" t="s">
        <v>5783</v>
      </c>
      <c r="B1745" t="s">
        <v>5153</v>
      </c>
    </row>
    <row r="1746" spans="1:2">
      <c r="A1746" s="115" t="s">
        <v>5783</v>
      </c>
      <c r="B1746" t="s">
        <v>5153</v>
      </c>
    </row>
    <row r="1747" spans="1:2">
      <c r="A1747" s="115" t="s">
        <v>5783</v>
      </c>
      <c r="B1747" t="s">
        <v>5862</v>
      </c>
    </row>
    <row r="1748" spans="1:2">
      <c r="A1748" s="115" t="s">
        <v>5783</v>
      </c>
      <c r="B1748" t="s">
        <v>5153</v>
      </c>
    </row>
    <row r="1749" spans="1:2">
      <c r="A1749" s="115" t="s">
        <v>5783</v>
      </c>
      <c r="B1749" t="s">
        <v>5862</v>
      </c>
    </row>
    <row r="1750" spans="1:2">
      <c r="A1750" s="115" t="s">
        <v>5783</v>
      </c>
      <c r="B1750" t="s">
        <v>5153</v>
      </c>
    </row>
    <row r="1751" spans="1:2">
      <c r="A1751" s="115" t="s">
        <v>5790</v>
      </c>
      <c r="B1751" t="s">
        <v>5152</v>
      </c>
    </row>
    <row r="1752" spans="1:2">
      <c r="A1752" s="115" t="s">
        <v>5791</v>
      </c>
      <c r="B1752" t="s">
        <v>5152</v>
      </c>
    </row>
    <row r="1753" spans="1:2">
      <c r="A1753" s="115" t="s">
        <v>5853</v>
      </c>
      <c r="B1753" t="s">
        <v>5152</v>
      </c>
    </row>
    <row r="1754" spans="1:2">
      <c r="A1754" s="115" t="s">
        <v>3251</v>
      </c>
      <c r="B1754" t="s">
        <v>5789</v>
      </c>
    </row>
    <row r="1755" spans="1:2">
      <c r="A1755" s="115" t="s">
        <v>5788</v>
      </c>
      <c r="B1755" t="s">
        <v>5116</v>
      </c>
    </row>
    <row r="1756" spans="1:2">
      <c r="A1756" s="115" t="s">
        <v>5786</v>
      </c>
      <c r="B1756" t="s">
        <v>5152</v>
      </c>
    </row>
    <row r="1757" spans="1:2">
      <c r="A1757" s="115" t="s">
        <v>5828</v>
      </c>
      <c r="B1757" t="s">
        <v>5152</v>
      </c>
    </row>
    <row r="1758" spans="1:2">
      <c r="A1758" s="115" t="s">
        <v>5844</v>
      </c>
      <c r="B1758" t="s">
        <v>5118</v>
      </c>
    </row>
    <row r="1759" spans="1:2">
      <c r="A1759" s="115" t="s">
        <v>5844</v>
      </c>
      <c r="B1759" t="s">
        <v>5118</v>
      </c>
    </row>
    <row r="1760" spans="1:2">
      <c r="A1760" s="115" t="s">
        <v>5844</v>
      </c>
      <c r="B1760" t="s">
        <v>5118</v>
      </c>
    </row>
    <row r="1761" spans="1:2">
      <c r="A1761" s="115" t="s">
        <v>5815</v>
      </c>
      <c r="B1761" t="s">
        <v>5784</v>
      </c>
    </row>
    <row r="1762" spans="1:2">
      <c r="A1762" s="115" t="s">
        <v>5815</v>
      </c>
      <c r="B1762" t="s">
        <v>5784</v>
      </c>
    </row>
    <row r="1763" spans="1:2">
      <c r="A1763" s="115" t="s">
        <v>5790</v>
      </c>
      <c r="B1763" t="s">
        <v>5784</v>
      </c>
    </row>
    <row r="1764" spans="1:2">
      <c r="A1764" s="115" t="s">
        <v>5809</v>
      </c>
      <c r="B1764" t="s">
        <v>5784</v>
      </c>
    </row>
    <row r="1765" spans="1:2">
      <c r="A1765" s="115" t="s">
        <v>5791</v>
      </c>
      <c r="B1765" t="s">
        <v>5784</v>
      </c>
    </row>
    <row r="1766" spans="1:2">
      <c r="A1766" s="115" t="s">
        <v>5812</v>
      </c>
      <c r="B1766" t="s">
        <v>5789</v>
      </c>
    </row>
    <row r="1767" spans="1:2">
      <c r="A1767" s="115" t="s">
        <v>5838</v>
      </c>
    </row>
    <row r="1768" spans="1:2">
      <c r="A1768" s="115" t="s">
        <v>3248</v>
      </c>
    </row>
    <row r="1769" spans="1:2">
      <c r="A1769" s="115" t="s">
        <v>3248</v>
      </c>
    </row>
    <row r="1770" spans="1:2">
      <c r="A1770" s="115" t="s">
        <v>5790</v>
      </c>
      <c r="B1770" t="s">
        <v>5932</v>
      </c>
    </row>
    <row r="1771" spans="1:2">
      <c r="A1771" s="115" t="s">
        <v>5790</v>
      </c>
      <c r="B1771" t="s">
        <v>5932</v>
      </c>
    </row>
    <row r="1772" spans="1:2">
      <c r="A1772" s="115" t="s">
        <v>5916</v>
      </c>
    </row>
    <row r="1773" spans="1:2">
      <c r="A1773" s="115" t="s">
        <v>5838</v>
      </c>
    </row>
    <row r="1774" spans="1:2">
      <c r="A1774" s="115" t="s">
        <v>5859</v>
      </c>
    </row>
    <row r="1775" spans="1:2">
      <c r="A1775" s="115" t="s">
        <v>5859</v>
      </c>
    </row>
    <row r="1776" spans="1:2">
      <c r="A1776" s="115" t="s">
        <v>5802</v>
      </c>
      <c r="B1776" t="s">
        <v>5789</v>
      </c>
    </row>
    <row r="1777" spans="1:2">
      <c r="A1777" s="115" t="s">
        <v>5793</v>
      </c>
    </row>
    <row r="1778" spans="1:2">
      <c r="A1778" s="115" t="s">
        <v>5800</v>
      </c>
    </row>
    <row r="1779" spans="1:2">
      <c r="A1779" s="115" t="s">
        <v>5800</v>
      </c>
    </row>
    <row r="1780" spans="1:2">
      <c r="A1780" s="115" t="s">
        <v>5800</v>
      </c>
    </row>
    <row r="1781" spans="1:2">
      <c r="A1781" s="115" t="s">
        <v>5821</v>
      </c>
      <c r="B1781" t="s">
        <v>5789</v>
      </c>
    </row>
    <row r="1782" spans="1:2">
      <c r="A1782" s="115" t="s">
        <v>5821</v>
      </c>
      <c r="B1782" t="s">
        <v>5789</v>
      </c>
    </row>
    <row r="1783" spans="1:2">
      <c r="A1783" s="115" t="s">
        <v>5821</v>
      </c>
      <c r="B1783" t="s">
        <v>5789</v>
      </c>
    </row>
    <row r="1784" spans="1:2">
      <c r="A1784" s="115" t="s">
        <v>5821</v>
      </c>
      <c r="B1784" t="s">
        <v>5789</v>
      </c>
    </row>
    <row r="1785" spans="1:2">
      <c r="A1785" s="115" t="s">
        <v>5821</v>
      </c>
      <c r="B1785" t="s">
        <v>5789</v>
      </c>
    </row>
    <row r="1786" spans="1:2">
      <c r="A1786" s="115" t="s">
        <v>5821</v>
      </c>
      <c r="B1786" t="s">
        <v>5789</v>
      </c>
    </row>
    <row r="1787" spans="1:2">
      <c r="A1787" s="115" t="s">
        <v>5821</v>
      </c>
      <c r="B1787" t="s">
        <v>5789</v>
      </c>
    </row>
    <row r="1788" spans="1:2">
      <c r="A1788" s="115" t="s">
        <v>5800</v>
      </c>
      <c r="B1788" t="s">
        <v>5789</v>
      </c>
    </row>
    <row r="1789" spans="1:2">
      <c r="A1789" s="115" t="s">
        <v>5800</v>
      </c>
    </row>
    <row r="1790" spans="1:2">
      <c r="A1790" s="115" t="s">
        <v>5777</v>
      </c>
      <c r="B1790" t="s">
        <v>5784</v>
      </c>
    </row>
    <row r="1791" spans="1:2">
      <c r="A1791" s="115" t="s">
        <v>5828</v>
      </c>
      <c r="B1791" t="s">
        <v>5784</v>
      </c>
    </row>
    <row r="1792" spans="1:2">
      <c r="A1792" s="115" t="s">
        <v>5787</v>
      </c>
      <c r="B1792" t="s">
        <v>5841</v>
      </c>
    </row>
    <row r="1793" spans="1:2">
      <c r="A1793" s="115" t="s">
        <v>5795</v>
      </c>
      <c r="B1793" t="s">
        <v>5789</v>
      </c>
    </row>
    <row r="1794" spans="1:2">
      <c r="A1794" s="115" t="s">
        <v>5933</v>
      </c>
      <c r="B1794" t="s">
        <v>5789</v>
      </c>
    </row>
    <row r="1795" spans="1:2">
      <c r="A1795" s="115" t="s">
        <v>5889</v>
      </c>
      <c r="B1795" t="s">
        <v>5789</v>
      </c>
    </row>
    <row r="1796" spans="1:2">
      <c r="A1796" s="115" t="s">
        <v>5934</v>
      </c>
      <c r="B1796" t="s">
        <v>5789</v>
      </c>
    </row>
    <row r="1797" spans="1:2">
      <c r="A1797" s="115" t="s">
        <v>5859</v>
      </c>
      <c r="B1797" t="s">
        <v>5789</v>
      </c>
    </row>
    <row r="1798" spans="1:2">
      <c r="A1798" s="115" t="s">
        <v>5783</v>
      </c>
      <c r="B1798" t="s">
        <v>5116</v>
      </c>
    </row>
    <row r="1799" spans="1:2">
      <c r="A1799" s="115" t="s">
        <v>5783</v>
      </c>
      <c r="B1799" t="s">
        <v>5116</v>
      </c>
    </row>
    <row r="1800" spans="1:2">
      <c r="A1800" s="115" t="s">
        <v>5783</v>
      </c>
      <c r="B1800" t="s">
        <v>5862</v>
      </c>
    </row>
    <row r="1801" spans="1:2">
      <c r="A1801" s="115" t="s">
        <v>3251</v>
      </c>
      <c r="B1801" t="s">
        <v>5784</v>
      </c>
    </row>
    <row r="1802" spans="1:2">
      <c r="A1802" s="115" t="s">
        <v>5783</v>
      </c>
      <c r="B1802" t="s">
        <v>5116</v>
      </c>
    </row>
    <row r="1803" spans="1:2">
      <c r="A1803" s="115" t="s">
        <v>5783</v>
      </c>
      <c r="B1803" t="s">
        <v>5116</v>
      </c>
    </row>
    <row r="1804" spans="1:2">
      <c r="A1804" s="115" t="s">
        <v>5786</v>
      </c>
      <c r="B1804" t="s">
        <v>5116</v>
      </c>
    </row>
    <row r="1805" spans="1:2">
      <c r="A1805" s="115" t="s">
        <v>5783</v>
      </c>
      <c r="B1805" t="s">
        <v>5784</v>
      </c>
    </row>
    <row r="1806" spans="1:2">
      <c r="A1806" s="115" t="s">
        <v>5786</v>
      </c>
      <c r="B1806" t="s">
        <v>5862</v>
      </c>
    </row>
    <row r="1807" spans="1:2">
      <c r="A1807" s="115" t="s">
        <v>3248</v>
      </c>
      <c r="B1807" t="s">
        <v>5789</v>
      </c>
    </row>
    <row r="1808" spans="1:2">
      <c r="A1808" s="115" t="s">
        <v>3251</v>
      </c>
      <c r="B1808" t="s">
        <v>5789</v>
      </c>
    </row>
    <row r="1809" spans="1:2">
      <c r="A1809" s="115" t="s">
        <v>5820</v>
      </c>
      <c r="B1809" t="s">
        <v>5825</v>
      </c>
    </row>
    <row r="1810" spans="1:2">
      <c r="A1810" s="115" t="s">
        <v>5802</v>
      </c>
      <c r="B1810" t="s">
        <v>5784</v>
      </c>
    </row>
    <row r="1811" spans="1:2">
      <c r="A1811" s="115" t="s">
        <v>5819</v>
      </c>
    </row>
    <row r="1812" spans="1:2">
      <c r="A1812" s="115" t="s">
        <v>5805</v>
      </c>
      <c r="B1812" t="s">
        <v>5117</v>
      </c>
    </row>
    <row r="1813" spans="1:2">
      <c r="A1813" s="115" t="s">
        <v>5805</v>
      </c>
    </row>
    <row r="1814" spans="1:2">
      <c r="A1814" s="115" t="s">
        <v>3262</v>
      </c>
      <c r="B1814" t="s">
        <v>5841</v>
      </c>
    </row>
    <row r="1815" spans="1:2">
      <c r="A1815" s="115" t="s">
        <v>5806</v>
      </c>
    </row>
    <row r="1816" spans="1:2">
      <c r="A1816" s="115" t="s">
        <v>5795</v>
      </c>
      <c r="B1816" t="s">
        <v>5154</v>
      </c>
    </row>
    <row r="1817" spans="1:2">
      <c r="A1817" s="115" t="s">
        <v>5863</v>
      </c>
    </row>
    <row r="1818" spans="1:2">
      <c r="A1818" s="115" t="s">
        <v>3251</v>
      </c>
      <c r="B1818" t="s">
        <v>5116</v>
      </c>
    </row>
    <row r="1819" spans="1:2">
      <c r="A1819" s="115" t="s">
        <v>5790</v>
      </c>
      <c r="B1819" t="s">
        <v>5789</v>
      </c>
    </row>
    <row r="1820" spans="1:2">
      <c r="A1820" s="115" t="s">
        <v>5788</v>
      </c>
      <c r="B1820" t="s">
        <v>5789</v>
      </c>
    </row>
    <row r="1821" spans="1:2">
      <c r="A1821" s="115" t="s">
        <v>3251</v>
      </c>
      <c r="B1821" t="s">
        <v>5789</v>
      </c>
    </row>
    <row r="1822" spans="1:2">
      <c r="A1822" s="115" t="s">
        <v>3251</v>
      </c>
      <c r="B1822" t="s">
        <v>5789</v>
      </c>
    </row>
    <row r="1823" spans="1:2">
      <c r="A1823" s="115" t="s">
        <v>3251</v>
      </c>
      <c r="B1823" t="s">
        <v>5789</v>
      </c>
    </row>
    <row r="1824" spans="1:2">
      <c r="A1824" s="115" t="s">
        <v>5864</v>
      </c>
      <c r="B1824" t="s">
        <v>5789</v>
      </c>
    </row>
    <row r="1825" spans="1:2">
      <c r="A1825" s="115" t="s">
        <v>5810</v>
      </c>
      <c r="B1825" t="s">
        <v>5784</v>
      </c>
    </row>
    <row r="1826" spans="1:2">
      <c r="A1826" s="115" t="s">
        <v>3253</v>
      </c>
      <c r="B1826" t="s">
        <v>5789</v>
      </c>
    </row>
    <row r="1827" spans="1:2">
      <c r="A1827" s="115" t="s">
        <v>5816</v>
      </c>
      <c r="B1827" t="s">
        <v>5116</v>
      </c>
    </row>
    <row r="1828" spans="1:2">
      <c r="A1828" s="115" t="s">
        <v>5890</v>
      </c>
      <c r="B1828" t="s">
        <v>5789</v>
      </c>
    </row>
    <row r="1829" spans="1:2">
      <c r="A1829" s="115" t="s">
        <v>5805</v>
      </c>
    </row>
    <row r="1830" spans="1:2">
      <c r="A1830" s="115" t="s">
        <v>5805</v>
      </c>
    </row>
    <row r="1831" spans="1:2">
      <c r="A1831" s="115" t="s">
        <v>5790</v>
      </c>
      <c r="B1831" t="s">
        <v>5784</v>
      </c>
    </row>
    <row r="1832" spans="1:2">
      <c r="A1832" s="115" t="s">
        <v>5859</v>
      </c>
    </row>
    <row r="1833" spans="1:2">
      <c r="A1833" s="115" t="s">
        <v>5786</v>
      </c>
      <c r="B1833" t="s">
        <v>5116</v>
      </c>
    </row>
    <row r="1834" spans="1:2">
      <c r="A1834" s="115" t="s">
        <v>5785</v>
      </c>
      <c r="B1834" t="s">
        <v>5116</v>
      </c>
    </row>
    <row r="1835" spans="1:2">
      <c r="A1835" s="115" t="s">
        <v>5844</v>
      </c>
      <c r="B1835" t="s">
        <v>5116</v>
      </c>
    </row>
    <row r="1836" spans="1:2">
      <c r="A1836" s="115" t="s">
        <v>5791</v>
      </c>
      <c r="B1836" t="s">
        <v>5784</v>
      </c>
    </row>
    <row r="1837" spans="1:2">
      <c r="A1837" s="115" t="s">
        <v>3248</v>
      </c>
      <c r="B1837" t="s">
        <v>5784</v>
      </c>
    </row>
    <row r="1838" spans="1:2">
      <c r="A1838" s="115" t="s">
        <v>5844</v>
      </c>
      <c r="B1838" t="s">
        <v>5784</v>
      </c>
    </row>
    <row r="1839" spans="1:2">
      <c r="A1839" s="115" t="s">
        <v>5788</v>
      </c>
      <c r="B1839" t="s">
        <v>5789</v>
      </c>
    </row>
    <row r="1840" spans="1:2">
      <c r="A1840" s="115" t="s">
        <v>5804</v>
      </c>
      <c r="B1840" t="s">
        <v>5118</v>
      </c>
    </row>
    <row r="1841" spans="1:4">
      <c r="A1841" s="115" t="s">
        <v>5788</v>
      </c>
      <c r="B1841" t="s">
        <v>5784</v>
      </c>
    </row>
    <row r="1842" spans="1:4">
      <c r="A1842" s="115" t="s">
        <v>5788</v>
      </c>
      <c r="B1842" t="s">
        <v>5784</v>
      </c>
    </row>
    <row r="1843" spans="1:4">
      <c r="A1843" s="115" t="s">
        <v>5935</v>
      </c>
      <c r="B1843" t="s">
        <v>5152</v>
      </c>
    </row>
    <row r="1844" spans="1:4">
      <c r="A1844" s="115" t="s">
        <v>5788</v>
      </c>
      <c r="B1844" t="s">
        <v>5784</v>
      </c>
    </row>
    <row r="1845" spans="1:4">
      <c r="A1845" s="115" t="s">
        <v>5788</v>
      </c>
      <c r="B1845" t="s">
        <v>5784</v>
      </c>
    </row>
    <row r="1846" spans="1:4">
      <c r="A1846" s="115" t="s">
        <v>5793</v>
      </c>
      <c r="B1846" t="s">
        <v>5784</v>
      </c>
    </row>
    <row r="1847" spans="1:4">
      <c r="A1847" s="115" t="s">
        <v>5802</v>
      </c>
      <c r="B1847" t="s">
        <v>5789</v>
      </c>
    </row>
    <row r="1848" spans="1:4">
      <c r="A1848" s="115" t="s">
        <v>5814</v>
      </c>
      <c r="B1848" t="s">
        <v>5789</v>
      </c>
    </row>
    <row r="1849" spans="1:4">
      <c r="A1849" s="115" t="s">
        <v>5801</v>
      </c>
      <c r="B1849" t="s">
        <v>5784</v>
      </c>
    </row>
    <row r="1850" spans="1:4">
      <c r="A1850" s="115" t="s">
        <v>5791</v>
      </c>
      <c r="B1850" t="s">
        <v>5784</v>
      </c>
    </row>
    <row r="1851" spans="1:4">
      <c r="A1851" s="115" t="s">
        <v>5078</v>
      </c>
      <c r="B1851" t="s">
        <v>5784</v>
      </c>
    </row>
    <row r="1852" spans="1:4">
      <c r="A1852" s="115" t="s">
        <v>5853</v>
      </c>
      <c r="B1852" t="s">
        <v>5117</v>
      </c>
      <c r="C1852" t="s">
        <v>5150</v>
      </c>
      <c r="D1852" t="s">
        <v>5151</v>
      </c>
    </row>
    <row r="1853" spans="1:4">
      <c r="A1853" s="115" t="s">
        <v>5788</v>
      </c>
      <c r="B1853" t="s">
        <v>5116</v>
      </c>
    </row>
    <row r="1854" spans="1:4">
      <c r="A1854" s="115" t="s">
        <v>5801</v>
      </c>
      <c r="B1854" t="s">
        <v>5152</v>
      </c>
    </row>
    <row r="1855" spans="1:4">
      <c r="A1855" s="115" t="s">
        <v>5936</v>
      </c>
      <c r="B1855" t="s">
        <v>5118</v>
      </c>
    </row>
    <row r="1856" spans="1:4">
      <c r="A1856" s="115" t="s">
        <v>5790</v>
      </c>
      <c r="B1856" t="s">
        <v>5784</v>
      </c>
    </row>
    <row r="1858" spans="1:2">
      <c r="A1858" s="115" t="s">
        <v>5790</v>
      </c>
      <c r="B1858" t="s">
        <v>5784</v>
      </c>
    </row>
    <row r="1859" spans="1:2">
      <c r="A1859" s="115" t="s">
        <v>5783</v>
      </c>
      <c r="B1859" t="s">
        <v>5116</v>
      </c>
    </row>
    <row r="1860" spans="1:2">
      <c r="A1860" s="115" t="s">
        <v>5785</v>
      </c>
      <c r="B1860" t="s">
        <v>5784</v>
      </c>
    </row>
    <row r="1861" spans="1:2">
      <c r="A1861" s="115" t="s">
        <v>5790</v>
      </c>
      <c r="B1861" t="s">
        <v>5789</v>
      </c>
    </row>
    <row r="1862" spans="1:2">
      <c r="A1862" s="115" t="s">
        <v>5790</v>
      </c>
      <c r="B1862" t="s">
        <v>5115</v>
      </c>
    </row>
    <row r="1863" spans="1:2">
      <c r="A1863" s="115" t="s">
        <v>5909</v>
      </c>
      <c r="B1863" t="s">
        <v>5784</v>
      </c>
    </row>
    <row r="1864" spans="1:2">
      <c r="A1864" s="115" t="s">
        <v>5783</v>
      </c>
      <c r="B1864" t="s">
        <v>5789</v>
      </c>
    </row>
    <row r="1865" spans="1:2">
      <c r="A1865" s="115" t="s">
        <v>5810</v>
      </c>
      <c r="B1865" t="s">
        <v>5116</v>
      </c>
    </row>
    <row r="1866" spans="1:2">
      <c r="A1866" s="115" t="s">
        <v>5786</v>
      </c>
      <c r="B1866" t="s">
        <v>5789</v>
      </c>
    </row>
    <row r="1867" spans="1:2">
      <c r="A1867" s="115" t="s">
        <v>5787</v>
      </c>
      <c r="B1867" t="s">
        <v>5789</v>
      </c>
    </row>
    <row r="1868" spans="1:2">
      <c r="A1868" s="115" t="s">
        <v>5812</v>
      </c>
      <c r="B1868" t="s">
        <v>5789</v>
      </c>
    </row>
    <row r="1869" spans="1:2">
      <c r="A1869" s="115" t="s">
        <v>5787</v>
      </c>
      <c r="B1869" t="s">
        <v>5789</v>
      </c>
    </row>
    <row r="1870" spans="1:2">
      <c r="A1870" s="115" t="s">
        <v>5820</v>
      </c>
      <c r="B1870" t="s">
        <v>5789</v>
      </c>
    </row>
    <row r="1871" spans="1:2">
      <c r="A1871" s="115" t="s">
        <v>5812</v>
      </c>
      <c r="B1871" t="s">
        <v>5789</v>
      </c>
    </row>
    <row r="1872" spans="1:2">
      <c r="A1872" s="115" t="s">
        <v>3251</v>
      </c>
      <c r="B1872" t="s">
        <v>5789</v>
      </c>
    </row>
    <row r="1873" spans="1:2">
      <c r="A1873" s="115" t="s">
        <v>5849</v>
      </c>
      <c r="B1873" t="s">
        <v>5784</v>
      </c>
    </row>
    <row r="1874" spans="1:2">
      <c r="A1874" s="115" t="s">
        <v>5867</v>
      </c>
      <c r="B1874" t="s">
        <v>5789</v>
      </c>
    </row>
    <row r="1875" spans="1:2">
      <c r="A1875" s="115" t="s">
        <v>5812</v>
      </c>
      <c r="B1875" t="s">
        <v>5789</v>
      </c>
    </row>
    <row r="1876" spans="1:2">
      <c r="A1876" s="115" t="s">
        <v>3258</v>
      </c>
      <c r="B1876" t="s">
        <v>5789</v>
      </c>
    </row>
    <row r="1877" spans="1:2">
      <c r="A1877" s="115" t="s">
        <v>3253</v>
      </c>
      <c r="B1877" t="s">
        <v>5789</v>
      </c>
    </row>
    <row r="1878" spans="1:2">
      <c r="A1878" s="115" t="s">
        <v>5847</v>
      </c>
    </row>
    <row r="1879" spans="1:2">
      <c r="A1879" s="115" t="s">
        <v>5814</v>
      </c>
      <c r="B1879" t="s">
        <v>5789</v>
      </c>
    </row>
    <row r="1880" spans="1:2">
      <c r="A1880" s="115" t="s">
        <v>5854</v>
      </c>
      <c r="B1880" t="s">
        <v>5789</v>
      </c>
    </row>
    <row r="1881" spans="1:2">
      <c r="A1881" s="115" t="s">
        <v>5854</v>
      </c>
      <c r="B1881" t="s">
        <v>5118</v>
      </c>
    </row>
    <row r="1882" spans="1:2">
      <c r="A1882" s="115" t="s">
        <v>5854</v>
      </c>
      <c r="B1882" t="s">
        <v>5118</v>
      </c>
    </row>
    <row r="1883" spans="1:2">
      <c r="A1883" s="115" t="s">
        <v>5805</v>
      </c>
    </row>
    <row r="1884" spans="1:2">
      <c r="A1884" s="115" t="s">
        <v>5793</v>
      </c>
    </row>
    <row r="1885" spans="1:2">
      <c r="A1885" s="115" t="s">
        <v>5783</v>
      </c>
      <c r="B1885" t="s">
        <v>5937</v>
      </c>
    </row>
    <row r="1886" spans="1:2">
      <c r="A1886" s="115" t="s">
        <v>5859</v>
      </c>
      <c r="B1886" t="s">
        <v>5789</v>
      </c>
    </row>
    <row r="1887" spans="1:2">
      <c r="A1887" s="115" t="s">
        <v>5848</v>
      </c>
      <c r="B1887" t="s">
        <v>5789</v>
      </c>
    </row>
    <row r="1888" spans="1:2">
      <c r="A1888" s="115" t="s">
        <v>5820</v>
      </c>
    </row>
    <row r="1889" spans="1:2">
      <c r="A1889" s="115" t="s">
        <v>5901</v>
      </c>
      <c r="B1889" t="s">
        <v>5789</v>
      </c>
    </row>
    <row r="1890" spans="1:2">
      <c r="A1890" s="115" t="s">
        <v>5838</v>
      </c>
    </row>
    <row r="1891" spans="1:2">
      <c r="A1891" s="115" t="s">
        <v>5795</v>
      </c>
      <c r="B1891" t="s">
        <v>5789</v>
      </c>
    </row>
    <row r="1892" spans="1:2">
      <c r="A1892" s="115" t="s">
        <v>5848</v>
      </c>
    </row>
    <row r="1893" spans="1:2">
      <c r="A1893" s="115" t="s">
        <v>5848</v>
      </c>
    </row>
    <row r="1894" spans="1:2">
      <c r="A1894" s="115" t="s">
        <v>5793</v>
      </c>
      <c r="B1894" t="s">
        <v>5937</v>
      </c>
    </row>
    <row r="1895" spans="1:2">
      <c r="A1895" s="115" t="s">
        <v>5786</v>
      </c>
      <c r="B1895" t="s">
        <v>5152</v>
      </c>
    </row>
    <row r="1896" spans="1:2">
      <c r="A1896" s="115" t="s">
        <v>5810</v>
      </c>
      <c r="B1896" t="s">
        <v>5784</v>
      </c>
    </row>
    <row r="1897" spans="1:2">
      <c r="A1897" s="115" t="s">
        <v>5783</v>
      </c>
      <c r="B1897" t="s">
        <v>5152</v>
      </c>
    </row>
    <row r="1898" spans="1:2">
      <c r="A1898" s="115" t="s">
        <v>5786</v>
      </c>
      <c r="B1898" t="s">
        <v>5152</v>
      </c>
    </row>
    <row r="1899" spans="1:2">
      <c r="A1899" s="115" t="s">
        <v>5810</v>
      </c>
      <c r="B1899" t="s">
        <v>5152</v>
      </c>
    </row>
    <row r="1900" spans="1:2">
      <c r="A1900" s="115" t="s">
        <v>5783</v>
      </c>
      <c r="B1900" t="s">
        <v>5938</v>
      </c>
    </row>
    <row r="1901" spans="1:2">
      <c r="A1901" s="115" t="s">
        <v>5783</v>
      </c>
      <c r="B1901" t="s">
        <v>5938</v>
      </c>
    </row>
    <row r="1902" spans="1:2">
      <c r="A1902" s="115" t="s">
        <v>5783</v>
      </c>
      <c r="B1902" t="s">
        <v>5938</v>
      </c>
    </row>
    <row r="1903" spans="1:2">
      <c r="A1903" s="115" t="s">
        <v>5849</v>
      </c>
      <c r="B1903" t="s">
        <v>5152</v>
      </c>
    </row>
    <row r="1904" spans="1:2">
      <c r="A1904" s="115" t="s">
        <v>5849</v>
      </c>
      <c r="B1904" t="s">
        <v>5152</v>
      </c>
    </row>
    <row r="1905" spans="1:2">
      <c r="A1905" s="115" t="s">
        <v>5783</v>
      </c>
      <c r="B1905" t="s">
        <v>5152</v>
      </c>
    </row>
    <row r="1906" spans="1:2">
      <c r="A1906" s="115" t="s">
        <v>5849</v>
      </c>
      <c r="B1906" t="s">
        <v>5152</v>
      </c>
    </row>
    <row r="1907" spans="1:2">
      <c r="A1907" s="115" t="s">
        <v>5783</v>
      </c>
      <c r="B1907" t="s">
        <v>5152</v>
      </c>
    </row>
    <row r="1908" spans="1:2">
      <c r="A1908" s="115" t="s">
        <v>5785</v>
      </c>
      <c r="B1908" t="s">
        <v>5152</v>
      </c>
    </row>
    <row r="1909" spans="1:2">
      <c r="A1909" s="115" t="s">
        <v>5810</v>
      </c>
      <c r="B1909" t="s">
        <v>5152</v>
      </c>
    </row>
    <row r="1910" spans="1:2">
      <c r="A1910" s="115" t="s">
        <v>5810</v>
      </c>
      <c r="B1910" t="s">
        <v>5152</v>
      </c>
    </row>
    <row r="1911" spans="1:2">
      <c r="A1911" s="115" t="s">
        <v>5786</v>
      </c>
      <c r="B1911" t="s">
        <v>5152</v>
      </c>
    </row>
    <row r="1912" spans="1:2">
      <c r="A1912" s="115" t="s">
        <v>5786</v>
      </c>
      <c r="B1912" t="s">
        <v>5152</v>
      </c>
    </row>
    <row r="1913" spans="1:2">
      <c r="A1913" s="115" t="s">
        <v>5815</v>
      </c>
      <c r="B1913" t="s">
        <v>5152</v>
      </c>
    </row>
    <row r="1914" spans="1:2">
      <c r="A1914" s="115" t="s">
        <v>5786</v>
      </c>
      <c r="B1914" t="s">
        <v>5939</v>
      </c>
    </row>
    <row r="1915" spans="1:2">
      <c r="A1915" s="115" t="s">
        <v>5834</v>
      </c>
      <c r="B1915" t="s">
        <v>5939</v>
      </c>
    </row>
    <row r="1916" spans="1:2">
      <c r="A1916" s="115" t="s">
        <v>5786</v>
      </c>
      <c r="B1916" t="s">
        <v>5939</v>
      </c>
    </row>
    <row r="1917" spans="1:2">
      <c r="A1917" s="115" t="s">
        <v>5815</v>
      </c>
      <c r="B1917" t="s">
        <v>5152</v>
      </c>
    </row>
    <row r="1918" spans="1:2">
      <c r="A1918" s="115" t="s">
        <v>5810</v>
      </c>
      <c r="B1918" t="s">
        <v>5152</v>
      </c>
    </row>
    <row r="1919" spans="1:2">
      <c r="A1919" s="115" t="s">
        <v>5783</v>
      </c>
      <c r="B1919" t="s">
        <v>5152</v>
      </c>
    </row>
    <row r="1920" spans="1:2">
      <c r="A1920" s="115" t="s">
        <v>5809</v>
      </c>
      <c r="B1920" t="s">
        <v>5152</v>
      </c>
    </row>
    <row r="1921" spans="1:2">
      <c r="A1921" s="115" t="s">
        <v>3251</v>
      </c>
      <c r="B1921" t="s">
        <v>5784</v>
      </c>
    </row>
    <row r="1922" spans="1:2">
      <c r="A1922" s="115" t="s">
        <v>5876</v>
      </c>
      <c r="B1922" t="s">
        <v>5789</v>
      </c>
    </row>
    <row r="1923" spans="1:2">
      <c r="A1923" s="115" t="s">
        <v>5783</v>
      </c>
      <c r="B1923" t="s">
        <v>5152</v>
      </c>
    </row>
    <row r="1924" spans="1:2">
      <c r="A1924" s="115" t="s">
        <v>5801</v>
      </c>
      <c r="B1924" t="s">
        <v>5784</v>
      </c>
    </row>
    <row r="1925" spans="1:2">
      <c r="A1925" s="115" t="s">
        <v>5815</v>
      </c>
      <c r="B1925" t="s">
        <v>5152</v>
      </c>
    </row>
    <row r="1926" spans="1:2">
      <c r="A1926" s="115" t="s">
        <v>5799</v>
      </c>
    </row>
    <row r="1927" spans="1:2">
      <c r="A1927" s="115" t="s">
        <v>5786</v>
      </c>
      <c r="B1927" t="s">
        <v>5152</v>
      </c>
    </row>
    <row r="1928" spans="1:2">
      <c r="A1928" s="115" t="s">
        <v>5786</v>
      </c>
      <c r="B1928" t="s">
        <v>5152</v>
      </c>
    </row>
    <row r="1929" spans="1:2">
      <c r="A1929" s="115" t="s">
        <v>5809</v>
      </c>
      <c r="B1929" t="s">
        <v>5152</v>
      </c>
    </row>
    <row r="1930" spans="1:2">
      <c r="A1930" s="115" t="s">
        <v>5785</v>
      </c>
      <c r="B1930" t="s">
        <v>5152</v>
      </c>
    </row>
    <row r="1931" spans="1:2">
      <c r="A1931" s="115" t="s">
        <v>3248</v>
      </c>
      <c r="B1931" t="s">
        <v>5784</v>
      </c>
    </row>
    <row r="1932" spans="1:2">
      <c r="A1932" s="115" t="s">
        <v>3251</v>
      </c>
      <c r="B1932" t="s">
        <v>5784</v>
      </c>
    </row>
    <row r="1933" spans="1:2">
      <c r="A1933" s="115" t="s">
        <v>5810</v>
      </c>
      <c r="B1933" t="s">
        <v>5152</v>
      </c>
    </row>
    <row r="1934" spans="1:2">
      <c r="A1934" s="115" t="s">
        <v>5786</v>
      </c>
      <c r="B1934" t="s">
        <v>5152</v>
      </c>
    </row>
    <row r="1935" spans="1:2">
      <c r="A1935" s="115" t="s">
        <v>5783</v>
      </c>
      <c r="B1935" t="s">
        <v>5152</v>
      </c>
    </row>
    <row r="1936" spans="1:2">
      <c r="A1936" s="115" t="s">
        <v>5816</v>
      </c>
      <c r="B1936" t="s">
        <v>5152</v>
      </c>
    </row>
    <row r="1937" spans="1:3">
      <c r="A1937" s="115" t="s">
        <v>5849</v>
      </c>
      <c r="B1937" t="s">
        <v>5152</v>
      </c>
    </row>
    <row r="1938" spans="1:3">
      <c r="A1938" s="115" t="s">
        <v>5793</v>
      </c>
      <c r="B1938" t="s">
        <v>5875</v>
      </c>
    </row>
    <row r="1939" spans="1:3">
      <c r="A1939" s="115" t="s">
        <v>5786</v>
      </c>
      <c r="B1939" t="s">
        <v>5152</v>
      </c>
    </row>
    <row r="1940" spans="1:3">
      <c r="A1940" s="115" t="s">
        <v>5786</v>
      </c>
      <c r="B1940" t="s">
        <v>5940</v>
      </c>
    </row>
    <row r="1941" spans="1:3">
      <c r="A1941" s="115" t="s">
        <v>3251</v>
      </c>
      <c r="B1941" t="s">
        <v>5784</v>
      </c>
    </row>
    <row r="1942" spans="1:3">
      <c r="A1942" s="115" t="s">
        <v>3248</v>
      </c>
      <c r="B1942" t="s">
        <v>5784</v>
      </c>
    </row>
    <row r="1943" spans="1:3">
      <c r="A1943" s="115" t="s">
        <v>5783</v>
      </c>
      <c r="B1943" t="s">
        <v>5152</v>
      </c>
    </row>
    <row r="1944" spans="1:3">
      <c r="A1944" s="115" t="s">
        <v>5809</v>
      </c>
      <c r="B1944" t="s">
        <v>5152</v>
      </c>
    </row>
    <row r="1945" spans="1:3">
      <c r="A1945" s="115" t="s">
        <v>5809</v>
      </c>
      <c r="B1945" t="s">
        <v>5152</v>
      </c>
    </row>
    <row r="1946" spans="1:3">
      <c r="A1946" s="115" t="s">
        <v>5941</v>
      </c>
      <c r="B1946" t="s">
        <v>5152</v>
      </c>
    </row>
    <row r="1947" spans="1:3">
      <c r="A1947" s="115" t="s">
        <v>5815</v>
      </c>
      <c r="B1947" t="s">
        <v>5152</v>
      </c>
    </row>
    <row r="1948" spans="1:3">
      <c r="A1948" s="115" t="s">
        <v>5818</v>
      </c>
      <c r="B1948" t="s">
        <v>5149</v>
      </c>
      <c r="C1948">
        <v>-24</v>
      </c>
    </row>
    <row r="1949" spans="1:3">
      <c r="A1949" s="115" t="s">
        <v>5815</v>
      </c>
      <c r="B1949" t="s">
        <v>5152</v>
      </c>
    </row>
    <row r="1950" spans="1:3">
      <c r="A1950" s="115" t="s">
        <v>5815</v>
      </c>
      <c r="B1950" t="s">
        <v>5152</v>
      </c>
    </row>
    <row r="1951" spans="1:3">
      <c r="A1951" s="115" t="s">
        <v>5815</v>
      </c>
      <c r="B1951" t="s">
        <v>5152</v>
      </c>
    </row>
    <row r="1952" spans="1:3">
      <c r="A1952" s="115" t="s">
        <v>5815</v>
      </c>
      <c r="B1952" t="s">
        <v>5152</v>
      </c>
    </row>
    <row r="1953" spans="1:2">
      <c r="A1953" s="115" t="s">
        <v>5815</v>
      </c>
      <c r="B1953" t="s">
        <v>5152</v>
      </c>
    </row>
    <row r="1954" spans="1:2">
      <c r="A1954" s="115" t="s">
        <v>5799</v>
      </c>
      <c r="B1954" t="s">
        <v>5841</v>
      </c>
    </row>
    <row r="1955" spans="1:2">
      <c r="A1955" s="115" t="s">
        <v>5842</v>
      </c>
      <c r="B1955" t="s">
        <v>5784</v>
      </c>
    </row>
    <row r="1956" spans="1:2">
      <c r="A1956" s="115" t="s">
        <v>5942</v>
      </c>
      <c r="B1956" t="s">
        <v>5789</v>
      </c>
    </row>
    <row r="1957" spans="1:2">
      <c r="A1957" s="115" t="s">
        <v>5810</v>
      </c>
      <c r="B1957" t="s">
        <v>5152</v>
      </c>
    </row>
    <row r="1958" spans="1:2">
      <c r="A1958" s="115" t="s">
        <v>5810</v>
      </c>
      <c r="B1958" t="s">
        <v>5152</v>
      </c>
    </row>
    <row r="1959" spans="1:2">
      <c r="A1959" s="115" t="s">
        <v>5810</v>
      </c>
      <c r="B1959" t="s">
        <v>5152</v>
      </c>
    </row>
    <row r="1960" spans="1:2">
      <c r="A1960" s="115" t="s">
        <v>5790</v>
      </c>
      <c r="B1960" t="s">
        <v>5784</v>
      </c>
    </row>
    <row r="1961" spans="1:2">
      <c r="A1961" s="115" t="s">
        <v>5790</v>
      </c>
      <c r="B1961" t="s">
        <v>5784</v>
      </c>
    </row>
    <row r="1962" spans="1:2">
      <c r="A1962" s="115" t="s">
        <v>3248</v>
      </c>
      <c r="B1962" t="s">
        <v>5784</v>
      </c>
    </row>
    <row r="1963" spans="1:2">
      <c r="A1963" s="115" t="s">
        <v>5844</v>
      </c>
      <c r="B1963" t="s">
        <v>5152</v>
      </c>
    </row>
    <row r="1964" spans="1:2">
      <c r="A1964" s="115" t="s">
        <v>5799</v>
      </c>
      <c r="B1964" t="s">
        <v>5152</v>
      </c>
    </row>
    <row r="1965" spans="1:2">
      <c r="A1965" s="115" t="s">
        <v>5786</v>
      </c>
      <c r="B1965" t="s">
        <v>5152</v>
      </c>
    </row>
    <row r="1966" spans="1:2">
      <c r="A1966" s="115" t="s">
        <v>5785</v>
      </c>
      <c r="B1966" t="s">
        <v>5152</v>
      </c>
    </row>
    <row r="1967" spans="1:2">
      <c r="A1967" s="115" t="s">
        <v>5785</v>
      </c>
      <c r="B1967" t="s">
        <v>5784</v>
      </c>
    </row>
    <row r="1968" spans="1:2">
      <c r="A1968" s="115" t="s">
        <v>5790</v>
      </c>
      <c r="B1968" t="s">
        <v>5118</v>
      </c>
    </row>
    <row r="1969" spans="1:2">
      <c r="A1969" s="115" t="s">
        <v>5785</v>
      </c>
      <c r="B1969" t="s">
        <v>5789</v>
      </c>
    </row>
    <row r="1970" spans="1:2">
      <c r="A1970" s="115" t="s">
        <v>5799</v>
      </c>
      <c r="B1970" t="s">
        <v>5116</v>
      </c>
    </row>
    <row r="1971" spans="1:2">
      <c r="A1971" s="115" t="s">
        <v>5799</v>
      </c>
      <c r="B1971" t="s">
        <v>5116</v>
      </c>
    </row>
    <row r="1972" spans="1:2">
      <c r="A1972" s="115" t="s">
        <v>5902</v>
      </c>
    </row>
    <row r="1973" spans="1:2">
      <c r="A1973" s="115" t="s">
        <v>5902</v>
      </c>
    </row>
    <row r="1974" spans="1:2">
      <c r="A1974" s="115" t="s">
        <v>5805</v>
      </c>
    </row>
    <row r="1975" spans="1:2">
      <c r="A1975" s="115" t="s">
        <v>5805</v>
      </c>
    </row>
    <row r="1976" spans="1:2">
      <c r="A1976" s="115" t="s">
        <v>5902</v>
      </c>
    </row>
    <row r="1977" spans="1:2">
      <c r="A1977" s="115" t="s">
        <v>5795</v>
      </c>
    </row>
    <row r="1978" spans="1:2">
      <c r="A1978" s="115" t="s">
        <v>5805</v>
      </c>
    </row>
    <row r="1979" spans="1:2">
      <c r="A1979" s="115" t="s">
        <v>5902</v>
      </c>
      <c r="B1979" t="s">
        <v>5118</v>
      </c>
    </row>
    <row r="1980" spans="1:2">
      <c r="A1980" s="115" t="s">
        <v>5902</v>
      </c>
      <c r="B1980" t="s">
        <v>5118</v>
      </c>
    </row>
    <row r="1981" spans="1:2">
      <c r="A1981" s="115" t="s">
        <v>5902</v>
      </c>
      <c r="B1981" t="s">
        <v>5118</v>
      </c>
    </row>
    <row r="1982" spans="1:2">
      <c r="A1982" s="115" t="s">
        <v>5902</v>
      </c>
      <c r="B1982" t="s">
        <v>5118</v>
      </c>
    </row>
    <row r="1983" spans="1:2">
      <c r="A1983" s="115" t="s">
        <v>5902</v>
      </c>
      <c r="B1983" t="s">
        <v>5118</v>
      </c>
    </row>
    <row r="1984" spans="1:2">
      <c r="A1984" s="115" t="s">
        <v>5902</v>
      </c>
    </row>
    <row r="1985" spans="1:2">
      <c r="A1985" s="115" t="s">
        <v>5810</v>
      </c>
      <c r="B1985" t="s">
        <v>5784</v>
      </c>
    </row>
    <row r="1986" spans="1:2">
      <c r="A1986" s="115" t="s">
        <v>5859</v>
      </c>
    </row>
    <row r="1987" spans="1:2">
      <c r="A1987" s="115" t="s">
        <v>5859</v>
      </c>
    </row>
    <row r="1988" spans="1:2">
      <c r="A1988" s="115" t="s">
        <v>5859</v>
      </c>
      <c r="B1988" t="s">
        <v>5789</v>
      </c>
    </row>
    <row r="1989" spans="1:2">
      <c r="A1989" s="115" t="s">
        <v>5859</v>
      </c>
      <c r="B1989" t="s">
        <v>5789</v>
      </c>
    </row>
    <row r="1990" spans="1:2">
      <c r="A1990" s="115" t="s">
        <v>3262</v>
      </c>
      <c r="B1990" t="s">
        <v>5118</v>
      </c>
    </row>
    <row r="1991" spans="1:2">
      <c r="A1991" s="115" t="s">
        <v>5919</v>
      </c>
      <c r="B1991" t="s">
        <v>5784</v>
      </c>
    </row>
    <row r="1992" spans="1:2">
      <c r="A1992" s="115" t="s">
        <v>3258</v>
      </c>
      <c r="B1992" t="s">
        <v>5789</v>
      </c>
    </row>
    <row r="1993" spans="1:2">
      <c r="A1993" s="115" t="s">
        <v>5815</v>
      </c>
      <c r="B1993" t="s">
        <v>5784</v>
      </c>
    </row>
    <row r="1994" spans="1:2">
      <c r="A1994" s="115" t="s">
        <v>5943</v>
      </c>
      <c r="B1994" t="s">
        <v>5784</v>
      </c>
    </row>
    <row r="1995" spans="1:2">
      <c r="A1995" s="115" t="s">
        <v>5853</v>
      </c>
      <c r="B1995" t="s">
        <v>5784</v>
      </c>
    </row>
    <row r="1996" spans="1:2">
      <c r="A1996" s="115" t="s">
        <v>5809</v>
      </c>
      <c r="B1996" t="s">
        <v>5116</v>
      </c>
    </row>
    <row r="1997" spans="1:2">
      <c r="A1997" s="115" t="s">
        <v>5809</v>
      </c>
      <c r="B1997" t="s">
        <v>5784</v>
      </c>
    </row>
    <row r="1998" spans="1:2">
      <c r="A1998" s="115" t="s">
        <v>5842</v>
      </c>
      <c r="B1998" t="s">
        <v>5784</v>
      </c>
    </row>
    <row r="1999" spans="1:2">
      <c r="A1999" s="115" t="s">
        <v>5919</v>
      </c>
      <c r="B1999" t="s">
        <v>5784</v>
      </c>
    </row>
    <row r="2000" spans="1:2">
      <c r="A2000" s="115" t="s">
        <v>5803</v>
      </c>
      <c r="B2000" t="s">
        <v>5116</v>
      </c>
    </row>
    <row r="2001" spans="1:2">
      <c r="A2001" s="115" t="s">
        <v>5809</v>
      </c>
      <c r="B2001" t="s">
        <v>5784</v>
      </c>
    </row>
    <row r="2002" spans="1:2">
      <c r="A2002" s="115" t="s">
        <v>5810</v>
      </c>
      <c r="B2002" t="s">
        <v>5116</v>
      </c>
    </row>
    <row r="2003" spans="1:2">
      <c r="A2003" s="115" t="s">
        <v>5793</v>
      </c>
      <c r="B2003" t="s">
        <v>5784</v>
      </c>
    </row>
    <row r="2004" spans="1:2">
      <c r="A2004" s="115" t="s">
        <v>5810</v>
      </c>
      <c r="B2004" t="s">
        <v>5116</v>
      </c>
    </row>
    <row r="2005" spans="1:2">
      <c r="A2005" s="115" t="s">
        <v>5816</v>
      </c>
      <c r="B2005" t="s">
        <v>5784</v>
      </c>
    </row>
    <row r="2006" spans="1:2">
      <c r="A2006" s="115" t="s">
        <v>5810</v>
      </c>
      <c r="B2006" t="s">
        <v>5116</v>
      </c>
    </row>
    <row r="2007" spans="1:2">
      <c r="A2007" s="115" t="s">
        <v>5909</v>
      </c>
      <c r="B2007" t="s">
        <v>5784</v>
      </c>
    </row>
    <row r="2008" spans="1:2">
      <c r="A2008" s="115" t="s">
        <v>5799</v>
      </c>
      <c r="B2008" t="s">
        <v>5116</v>
      </c>
    </row>
    <row r="2009" spans="1:2">
      <c r="A2009" s="115" t="s">
        <v>5786</v>
      </c>
      <c r="B2009" t="s">
        <v>5116</v>
      </c>
    </row>
    <row r="2010" spans="1:2">
      <c r="A2010" s="115" t="s">
        <v>5810</v>
      </c>
      <c r="B2010" t="s">
        <v>5116</v>
      </c>
    </row>
    <row r="2011" spans="1:2">
      <c r="A2011" s="115" t="s">
        <v>5786</v>
      </c>
      <c r="B2011" t="s">
        <v>5116</v>
      </c>
    </row>
    <row r="2012" spans="1:2">
      <c r="A2012" s="115" t="s">
        <v>5820</v>
      </c>
      <c r="B2012" t="s">
        <v>5789</v>
      </c>
    </row>
    <row r="2013" spans="1:2">
      <c r="A2013" s="115" t="s">
        <v>5820</v>
      </c>
    </row>
    <row r="2014" spans="1:2">
      <c r="A2014" s="115" t="s">
        <v>5786</v>
      </c>
      <c r="B2014" t="s">
        <v>5784</v>
      </c>
    </row>
    <row r="2015" spans="1:2">
      <c r="A2015" s="115" t="s">
        <v>5820</v>
      </c>
    </row>
    <row r="2016" spans="1:2">
      <c r="A2016" s="115" t="s">
        <v>5786</v>
      </c>
      <c r="B2016" t="s">
        <v>5784</v>
      </c>
    </row>
    <row r="2017" spans="1:2">
      <c r="A2017" s="115" t="s">
        <v>5809</v>
      </c>
      <c r="B2017" t="s">
        <v>5118</v>
      </c>
    </row>
    <row r="2018" spans="1:2">
      <c r="A2018" s="115" t="s">
        <v>5800</v>
      </c>
    </row>
    <row r="2019" spans="1:2">
      <c r="A2019" s="115" t="s">
        <v>5830</v>
      </c>
      <c r="B2019" t="s">
        <v>5789</v>
      </c>
    </row>
    <row r="2020" spans="1:2">
      <c r="A2020" s="115" t="s">
        <v>5783</v>
      </c>
      <c r="B2020" t="s">
        <v>5784</v>
      </c>
    </row>
    <row r="2021" spans="1:2">
      <c r="A2021" s="115" t="s">
        <v>3251</v>
      </c>
    </row>
    <row r="2022" spans="1:2">
      <c r="A2022" s="115" t="s">
        <v>3251</v>
      </c>
      <c r="B2022" t="s">
        <v>5789</v>
      </c>
    </row>
    <row r="2023" spans="1:2">
      <c r="A2023" s="115" t="s">
        <v>5786</v>
      </c>
      <c r="B2023" t="s">
        <v>5784</v>
      </c>
    </row>
    <row r="2024" spans="1:2">
      <c r="A2024" s="115" t="s">
        <v>5790</v>
      </c>
      <c r="B2024" t="s">
        <v>5784</v>
      </c>
    </row>
    <row r="2025" spans="1:2">
      <c r="A2025" s="115" t="s">
        <v>5786</v>
      </c>
      <c r="B2025" t="s">
        <v>5784</v>
      </c>
    </row>
    <row r="2026" spans="1:2">
      <c r="A2026" s="115" t="s">
        <v>5786</v>
      </c>
      <c r="B2026" t="s">
        <v>5116</v>
      </c>
    </row>
    <row r="2027" spans="1:2">
      <c r="A2027" s="115" t="s">
        <v>5786</v>
      </c>
      <c r="B2027" t="s">
        <v>5784</v>
      </c>
    </row>
    <row r="2028" spans="1:2">
      <c r="A2028" s="115" t="s">
        <v>5786</v>
      </c>
      <c r="B2028" t="s">
        <v>5784</v>
      </c>
    </row>
    <row r="2029" spans="1:2">
      <c r="A2029" s="115" t="s">
        <v>5810</v>
      </c>
      <c r="B2029" t="s">
        <v>5784</v>
      </c>
    </row>
    <row r="2030" spans="1:2">
      <c r="A2030" s="115" t="s">
        <v>5810</v>
      </c>
      <c r="B2030" t="s">
        <v>5784</v>
      </c>
    </row>
    <row r="2031" spans="1:2">
      <c r="A2031" s="115" t="s">
        <v>5810</v>
      </c>
      <c r="B2031" t="s">
        <v>5784</v>
      </c>
    </row>
    <row r="2032" spans="1:2">
      <c r="A2032" s="115" t="s">
        <v>3258</v>
      </c>
      <c r="B2032" t="s">
        <v>5789</v>
      </c>
    </row>
    <row r="2033" spans="1:2">
      <c r="A2033" s="115" t="s">
        <v>5799</v>
      </c>
      <c r="B2033" t="s">
        <v>5784</v>
      </c>
    </row>
    <row r="2034" spans="1:2">
      <c r="A2034" s="115" t="s">
        <v>5812</v>
      </c>
    </row>
    <row r="2035" spans="1:2">
      <c r="A2035" s="115" t="s">
        <v>5812</v>
      </c>
    </row>
    <row r="2036" spans="1:2">
      <c r="A2036" s="115" t="s">
        <v>5820</v>
      </c>
    </row>
    <row r="2037" spans="1:2">
      <c r="A2037" s="115" t="s">
        <v>5828</v>
      </c>
      <c r="B2037" t="s">
        <v>5784</v>
      </c>
    </row>
    <row r="2038" spans="1:2">
      <c r="A2038" s="115" t="s">
        <v>5834</v>
      </c>
      <c r="B2038" t="s">
        <v>5116</v>
      </c>
    </row>
    <row r="2039" spans="1:2">
      <c r="A2039" s="115" t="s">
        <v>5786</v>
      </c>
      <c r="B2039" t="s">
        <v>5116</v>
      </c>
    </row>
    <row r="2040" spans="1:2">
      <c r="A2040" s="115" t="s">
        <v>5812</v>
      </c>
      <c r="B2040" t="s">
        <v>5789</v>
      </c>
    </row>
    <row r="2041" spans="1:2">
      <c r="A2041" s="115" t="s">
        <v>5810</v>
      </c>
      <c r="B2041" t="s">
        <v>5784</v>
      </c>
    </row>
    <row r="2042" spans="1:2">
      <c r="A2042" s="115" t="s">
        <v>5799</v>
      </c>
      <c r="B2042" t="s">
        <v>5784</v>
      </c>
    </row>
    <row r="2043" spans="1:2">
      <c r="A2043" s="115" t="s">
        <v>5786</v>
      </c>
      <c r="B2043" t="s">
        <v>5784</v>
      </c>
    </row>
    <row r="2044" spans="1:2">
      <c r="A2044" s="115" t="s">
        <v>5786</v>
      </c>
      <c r="B2044" t="s">
        <v>5116</v>
      </c>
    </row>
    <row r="2045" spans="1:2">
      <c r="A2045" s="115" t="s">
        <v>5786</v>
      </c>
      <c r="B2045" t="s">
        <v>5116</v>
      </c>
    </row>
    <row r="2046" spans="1:2">
      <c r="A2046" s="115" t="s">
        <v>5786</v>
      </c>
      <c r="B2046" t="s">
        <v>5116</v>
      </c>
    </row>
    <row r="2047" spans="1:2">
      <c r="A2047" s="115" t="s">
        <v>5786</v>
      </c>
      <c r="B2047" t="s">
        <v>5116</v>
      </c>
    </row>
    <row r="2048" spans="1:2">
      <c r="A2048" s="115" t="s">
        <v>5805</v>
      </c>
      <c r="B2048" t="s">
        <v>5118</v>
      </c>
    </row>
    <row r="2049" spans="1:2">
      <c r="A2049" s="115" t="s">
        <v>5863</v>
      </c>
    </row>
    <row r="2050" spans="1:2">
      <c r="A2050" s="115" t="s">
        <v>5819</v>
      </c>
    </row>
    <row r="2051" spans="1:2">
      <c r="A2051" s="115" t="s">
        <v>5864</v>
      </c>
      <c r="B2051" t="s">
        <v>5789</v>
      </c>
    </row>
    <row r="2052" spans="1:2">
      <c r="A2052" s="115" t="s">
        <v>3248</v>
      </c>
      <c r="B2052" t="s">
        <v>5118</v>
      </c>
    </row>
    <row r="2053" spans="1:2">
      <c r="A2053" s="115" t="s">
        <v>3248</v>
      </c>
      <c r="B2053" t="s">
        <v>5118</v>
      </c>
    </row>
    <row r="2054" spans="1:2">
      <c r="A2054" s="115" t="s">
        <v>3248</v>
      </c>
      <c r="B2054" t="s">
        <v>5118</v>
      </c>
    </row>
    <row r="2055" spans="1:2">
      <c r="A2055" s="115" t="s">
        <v>5828</v>
      </c>
      <c r="B2055" t="s">
        <v>5784</v>
      </c>
    </row>
    <row r="2056" spans="1:2">
      <c r="A2056" s="115" t="s">
        <v>5783</v>
      </c>
      <c r="B2056" t="s">
        <v>5784</v>
      </c>
    </row>
    <row r="2057" spans="1:2">
      <c r="A2057" s="115" t="s">
        <v>5799</v>
      </c>
      <c r="B2057" t="s">
        <v>5784</v>
      </c>
    </row>
    <row r="2058" spans="1:2">
      <c r="A2058" s="115" t="s">
        <v>5786</v>
      </c>
      <c r="B2058" t="s">
        <v>5784</v>
      </c>
    </row>
    <row r="2059" spans="1:2">
      <c r="A2059" s="115" t="s">
        <v>5783</v>
      </c>
      <c r="B2059" t="s">
        <v>5784</v>
      </c>
    </row>
    <row r="2060" spans="1:2">
      <c r="A2060" s="115" t="s">
        <v>5786</v>
      </c>
      <c r="B2060" t="s">
        <v>5784</v>
      </c>
    </row>
    <row r="2061" spans="1:2">
      <c r="A2061" s="115" t="s">
        <v>5812</v>
      </c>
    </row>
    <row r="2062" spans="1:2">
      <c r="A2062" s="115" t="s">
        <v>5783</v>
      </c>
      <c r="B2062" t="s">
        <v>5784</v>
      </c>
    </row>
    <row r="2063" spans="1:2">
      <c r="A2063" s="115" t="s">
        <v>2668</v>
      </c>
    </row>
    <row r="2064" spans="1:2">
      <c r="A2064" s="115" t="s">
        <v>5812</v>
      </c>
      <c r="B2064" t="s">
        <v>5789</v>
      </c>
    </row>
    <row r="2065" spans="1:2">
      <c r="A2065" s="115" t="s">
        <v>5812</v>
      </c>
      <c r="B2065" t="s">
        <v>5789</v>
      </c>
    </row>
    <row r="2066" spans="1:2">
      <c r="A2066" s="115" t="s">
        <v>5810</v>
      </c>
      <c r="B2066" t="s">
        <v>5784</v>
      </c>
    </row>
    <row r="2067" spans="1:2">
      <c r="A2067" s="115" t="s">
        <v>5810</v>
      </c>
      <c r="B2067" t="s">
        <v>5784</v>
      </c>
    </row>
    <row r="2068" spans="1:2">
      <c r="A2068" s="115" t="s">
        <v>5820</v>
      </c>
      <c r="B2068" t="s">
        <v>5789</v>
      </c>
    </row>
    <row r="2069" spans="1:2">
      <c r="A2069" s="115" t="s">
        <v>5800</v>
      </c>
      <c r="B2069" t="s">
        <v>5789</v>
      </c>
    </row>
    <row r="2070" spans="1:2">
      <c r="A2070" s="115" t="s">
        <v>3248</v>
      </c>
      <c r="B2070" t="s">
        <v>5869</v>
      </c>
    </row>
    <row r="2071" spans="1:2">
      <c r="A2071" s="115" t="s">
        <v>3262</v>
      </c>
    </row>
    <row r="2072" spans="1:2">
      <c r="A2072" s="115" t="s">
        <v>5812</v>
      </c>
    </row>
    <row r="2073" spans="1:2">
      <c r="A2073" s="115" t="s">
        <v>5812</v>
      </c>
      <c r="B2073" t="s">
        <v>5789</v>
      </c>
    </row>
    <row r="2074" spans="1:2">
      <c r="A2074" s="115" t="s">
        <v>5812</v>
      </c>
    </row>
    <row r="2075" spans="1:2">
      <c r="A2075" s="115" t="s">
        <v>5812</v>
      </c>
    </row>
    <row r="2076" spans="1:2">
      <c r="A2076" s="115" t="s">
        <v>5812</v>
      </c>
    </row>
    <row r="2077" spans="1:2">
      <c r="A2077" s="115" t="s">
        <v>5812</v>
      </c>
    </row>
    <row r="2078" spans="1:2">
      <c r="A2078" s="115" t="s">
        <v>5820</v>
      </c>
    </row>
    <row r="2079" spans="1:2">
      <c r="A2079" s="115" t="s">
        <v>5820</v>
      </c>
      <c r="B2079" t="s">
        <v>5789</v>
      </c>
    </row>
    <row r="2080" spans="1:2">
      <c r="A2080" s="115" t="s">
        <v>5820</v>
      </c>
      <c r="B2080" t="s">
        <v>5789</v>
      </c>
    </row>
    <row r="2081" spans="1:2">
      <c r="A2081" s="115" t="s">
        <v>5810</v>
      </c>
      <c r="B2081" t="s">
        <v>5784</v>
      </c>
    </row>
    <row r="2082" spans="1:2">
      <c r="A2082" s="115" t="s">
        <v>5870</v>
      </c>
      <c r="B2082" t="s">
        <v>5784</v>
      </c>
    </row>
    <row r="2083" spans="1:2">
      <c r="A2083" s="115" t="s">
        <v>3248</v>
      </c>
      <c r="B2083" t="s">
        <v>5789</v>
      </c>
    </row>
    <row r="2084" spans="1:2">
      <c r="A2084" s="115" t="s">
        <v>5944</v>
      </c>
      <c r="B2084" t="s">
        <v>5789</v>
      </c>
    </row>
    <row r="2085" spans="1:2">
      <c r="A2085" s="115" t="s">
        <v>5799</v>
      </c>
      <c r="B2085" t="s">
        <v>5784</v>
      </c>
    </row>
    <row r="2086" spans="1:2">
      <c r="A2086" s="115" t="s">
        <v>3251</v>
      </c>
    </row>
    <row r="2087" spans="1:2">
      <c r="A2087" s="115" t="s">
        <v>3251</v>
      </c>
    </row>
    <row r="2088" spans="1:2">
      <c r="A2088" s="115" t="s">
        <v>3251</v>
      </c>
    </row>
    <row r="2089" spans="1:2">
      <c r="A2089" s="115" t="s">
        <v>3251</v>
      </c>
    </row>
    <row r="2090" spans="1:2">
      <c r="A2090" s="115" t="s">
        <v>3251</v>
      </c>
    </row>
    <row r="2091" spans="1:2">
      <c r="A2091" s="115" t="s">
        <v>3251</v>
      </c>
    </row>
    <row r="2092" spans="1:2">
      <c r="A2092" s="115" t="s">
        <v>3251</v>
      </c>
    </row>
    <row r="2093" spans="1:2">
      <c r="A2093" s="115" t="s">
        <v>5787</v>
      </c>
    </row>
    <row r="2094" spans="1:2">
      <c r="A2094" s="115" t="s">
        <v>5787</v>
      </c>
    </row>
    <row r="2095" spans="1:2">
      <c r="A2095" s="115" t="s">
        <v>5787</v>
      </c>
    </row>
    <row r="2096" spans="1:2">
      <c r="A2096" s="115" t="s">
        <v>5787</v>
      </c>
    </row>
    <row r="2097" spans="1:2">
      <c r="A2097" s="115" t="s">
        <v>5787</v>
      </c>
    </row>
    <row r="2098" spans="1:2">
      <c r="A2098" s="115" t="s">
        <v>5787</v>
      </c>
    </row>
    <row r="2099" spans="1:2">
      <c r="A2099" s="115" t="s">
        <v>5787</v>
      </c>
    </row>
    <row r="2100" spans="1:2">
      <c r="A2100" s="115" t="s">
        <v>5945</v>
      </c>
      <c r="B2100" t="s">
        <v>5789</v>
      </c>
    </row>
    <row r="2101" spans="1:2">
      <c r="A2101" s="115" t="s">
        <v>3248</v>
      </c>
      <c r="B2101" t="s">
        <v>5789</v>
      </c>
    </row>
    <row r="2102" spans="1:2">
      <c r="A2102" s="115" t="s">
        <v>5946</v>
      </c>
      <c r="B2102" t="s">
        <v>5789</v>
      </c>
    </row>
    <row r="2103" spans="1:2">
      <c r="A2103" s="115" t="s">
        <v>5947</v>
      </c>
    </row>
    <row r="2104" spans="1:2">
      <c r="A2104" s="115" t="s">
        <v>5837</v>
      </c>
      <c r="B2104" t="s">
        <v>5789</v>
      </c>
    </row>
    <row r="2105" spans="1:2">
      <c r="A2105" s="115" t="s">
        <v>5948</v>
      </c>
    </row>
    <row r="2106" spans="1:2">
      <c r="A2106" s="115" t="s">
        <v>5877</v>
      </c>
    </row>
    <row r="2107" spans="1:2">
      <c r="A2107" s="115" t="s">
        <v>5793</v>
      </c>
    </row>
    <row r="2108" spans="1:2">
      <c r="A2108" s="115" t="s">
        <v>5949</v>
      </c>
      <c r="B2108" t="s">
        <v>5789</v>
      </c>
    </row>
    <row r="2109" spans="1:2">
      <c r="A2109" s="115" t="s">
        <v>5819</v>
      </c>
    </row>
    <row r="2110" spans="1:2">
      <c r="A2110" s="115" t="s">
        <v>5947</v>
      </c>
      <c r="B2110" t="s">
        <v>5789</v>
      </c>
    </row>
    <row r="2111" spans="1:2">
      <c r="A2111" s="115" t="s">
        <v>5947</v>
      </c>
    </row>
    <row r="2112" spans="1:2">
      <c r="A2112" s="115" t="s">
        <v>5950</v>
      </c>
      <c r="B2112" t="s">
        <v>5789</v>
      </c>
    </row>
    <row r="2113" spans="1:2">
      <c r="A2113" s="115" t="s">
        <v>5804</v>
      </c>
      <c r="B2113" t="s">
        <v>5789</v>
      </c>
    </row>
    <row r="2114" spans="1:2">
      <c r="A2114" s="115" t="s">
        <v>5837</v>
      </c>
      <c r="B2114" t="s">
        <v>5789</v>
      </c>
    </row>
    <row r="2115" spans="1:2">
      <c r="A2115" s="115" t="s">
        <v>5951</v>
      </c>
      <c r="B2115" t="s">
        <v>5789</v>
      </c>
    </row>
    <row r="2116" spans="1:2">
      <c r="A2116" s="115" t="s">
        <v>5945</v>
      </c>
      <c r="B2116" t="s">
        <v>5789</v>
      </c>
    </row>
    <row r="2117" spans="1:2">
      <c r="A2117" s="115" t="s">
        <v>5952</v>
      </c>
      <c r="B2117" t="s">
        <v>5789</v>
      </c>
    </row>
    <row r="2118" spans="1:2">
      <c r="A2118" s="115" t="s">
        <v>3262</v>
      </c>
      <c r="B2118" t="s">
        <v>5789</v>
      </c>
    </row>
    <row r="2119" spans="1:2">
      <c r="A2119" s="115" t="s">
        <v>5790</v>
      </c>
    </row>
    <row r="2120" spans="1:2">
      <c r="A2120" s="115" t="s">
        <v>5783</v>
      </c>
      <c r="B2120" t="s">
        <v>5789</v>
      </c>
    </row>
    <row r="2121" spans="1:2">
      <c r="A2121" s="115" t="s">
        <v>5837</v>
      </c>
    </row>
    <row r="2122" spans="1:2">
      <c r="A2122" s="115" t="s">
        <v>5951</v>
      </c>
    </row>
    <row r="2123" spans="1:2">
      <c r="A2123" s="115" t="s">
        <v>5945</v>
      </c>
      <c r="B2123" t="s">
        <v>5789</v>
      </c>
    </row>
    <row r="2124" spans="1:2">
      <c r="A2124" s="115" t="s">
        <v>3262</v>
      </c>
      <c r="B2124" t="s">
        <v>5789</v>
      </c>
    </row>
    <row r="2125" spans="1:2">
      <c r="A2125" s="115" t="s">
        <v>5877</v>
      </c>
      <c r="B2125" t="s">
        <v>5789</v>
      </c>
    </row>
    <row r="2126" spans="1:2">
      <c r="A2126" s="115" t="s">
        <v>3258</v>
      </c>
      <c r="B2126" t="s">
        <v>5789</v>
      </c>
    </row>
    <row r="2127" spans="1:2">
      <c r="A2127" s="115" t="s">
        <v>5786</v>
      </c>
      <c r="B2127" t="s">
        <v>5784</v>
      </c>
    </row>
    <row r="2128" spans="1:2">
      <c r="A2128" s="115" t="s">
        <v>5810</v>
      </c>
      <c r="B2128" t="s">
        <v>5784</v>
      </c>
    </row>
    <row r="2129" spans="1:2">
      <c r="A2129" s="115" t="s">
        <v>5820</v>
      </c>
    </row>
    <row r="2130" spans="1:2">
      <c r="A2130" s="115" t="s">
        <v>5820</v>
      </c>
    </row>
    <row r="2131" spans="1:2">
      <c r="A2131" s="115" t="s">
        <v>5790</v>
      </c>
      <c r="B2131" t="s">
        <v>5784</v>
      </c>
    </row>
    <row r="2132" spans="1:2">
      <c r="A2132" s="115" t="s">
        <v>5799</v>
      </c>
      <c r="B2132" t="s">
        <v>5784</v>
      </c>
    </row>
    <row r="2133" spans="1:2">
      <c r="A2133" s="115" t="s">
        <v>5799</v>
      </c>
      <c r="B2133" t="s">
        <v>5116</v>
      </c>
    </row>
    <row r="2134" spans="1:2">
      <c r="A2134" s="115" t="s">
        <v>5828</v>
      </c>
      <c r="B2134" t="s">
        <v>5784</v>
      </c>
    </row>
    <row r="2135" spans="1:2">
      <c r="A2135" s="115" t="s">
        <v>5816</v>
      </c>
      <c r="B2135" t="s">
        <v>5841</v>
      </c>
    </row>
    <row r="2136" spans="1:2">
      <c r="A2136" s="115" t="s">
        <v>5812</v>
      </c>
      <c r="B2136" t="s">
        <v>5789</v>
      </c>
    </row>
    <row r="2137" spans="1:2">
      <c r="A2137" s="115" t="s">
        <v>5812</v>
      </c>
    </row>
    <row r="2138" spans="1:2">
      <c r="A2138" s="115" t="s">
        <v>5810</v>
      </c>
      <c r="B2138" t="s">
        <v>5953</v>
      </c>
    </row>
    <row r="2139" spans="1:2">
      <c r="A2139" s="115" t="s">
        <v>5783</v>
      </c>
      <c r="B2139" t="s">
        <v>5152</v>
      </c>
    </row>
    <row r="2140" spans="1:2">
      <c r="A2140" s="115" t="s">
        <v>5803</v>
      </c>
      <c r="B2140" t="s">
        <v>5152</v>
      </c>
    </row>
    <row r="2141" spans="1:2">
      <c r="A2141" s="115" t="s">
        <v>5803</v>
      </c>
      <c r="B2141" t="s">
        <v>5784</v>
      </c>
    </row>
    <row r="2142" spans="1:2">
      <c r="A2142" s="115" t="s">
        <v>5793</v>
      </c>
      <c r="B2142" t="s">
        <v>5784</v>
      </c>
    </row>
    <row r="2143" spans="1:2">
      <c r="A2143" s="115" t="s">
        <v>5809</v>
      </c>
      <c r="B2143" t="s">
        <v>5784</v>
      </c>
    </row>
    <row r="2144" spans="1:2">
      <c r="A2144" s="115" t="s">
        <v>5799</v>
      </c>
      <c r="B2144" t="s">
        <v>5784</v>
      </c>
    </row>
    <row r="2145" spans="1:2">
      <c r="A2145" s="115" t="s">
        <v>5909</v>
      </c>
      <c r="B2145" t="s">
        <v>5784</v>
      </c>
    </row>
    <row r="2146" spans="1:2">
      <c r="A2146" s="115" t="s">
        <v>5903</v>
      </c>
      <c r="B2146" t="s">
        <v>5784</v>
      </c>
    </row>
    <row r="2147" spans="1:2">
      <c r="A2147" s="115" t="s">
        <v>5954</v>
      </c>
      <c r="B2147" t="s">
        <v>5784</v>
      </c>
    </row>
    <row r="2148" spans="1:2">
      <c r="A2148" s="115" t="s">
        <v>5799</v>
      </c>
      <c r="B2148" t="s">
        <v>5784</v>
      </c>
    </row>
    <row r="2149" spans="1:2">
      <c r="A2149" s="115" t="s">
        <v>3251</v>
      </c>
      <c r="B2149" t="s">
        <v>5789</v>
      </c>
    </row>
    <row r="2150" spans="1:2">
      <c r="A2150" s="115" t="s">
        <v>5793</v>
      </c>
      <c r="B2150" t="s">
        <v>5784</v>
      </c>
    </row>
    <row r="2151" spans="1:2">
      <c r="A2151" s="115" t="s">
        <v>5955</v>
      </c>
      <c r="B2151" t="s">
        <v>5841</v>
      </c>
    </row>
    <row r="2152" spans="1:2">
      <c r="A2152" s="115" t="s">
        <v>5909</v>
      </c>
      <c r="B2152" t="s">
        <v>5784</v>
      </c>
    </row>
    <row r="2153" spans="1:2">
      <c r="A2153" s="115" t="s">
        <v>5790</v>
      </c>
      <c r="B2153" t="s">
        <v>5784</v>
      </c>
    </row>
    <row r="2154" spans="1:2">
      <c r="A2154" s="115" t="s">
        <v>5799</v>
      </c>
      <c r="B2154" t="s">
        <v>5784</v>
      </c>
    </row>
    <row r="2155" spans="1:2">
      <c r="A2155" s="115" t="s">
        <v>5790</v>
      </c>
      <c r="B2155" t="s">
        <v>5784</v>
      </c>
    </row>
    <row r="2156" spans="1:2">
      <c r="A2156" s="115" t="s">
        <v>5803</v>
      </c>
      <c r="B2156" t="s">
        <v>5784</v>
      </c>
    </row>
    <row r="2157" spans="1:2">
      <c r="A2157" s="115" t="s">
        <v>5793</v>
      </c>
      <c r="B2157" t="s">
        <v>5784</v>
      </c>
    </row>
    <row r="2158" spans="1:2">
      <c r="A2158" s="115" t="s">
        <v>5802</v>
      </c>
      <c r="B2158" t="s">
        <v>5789</v>
      </c>
    </row>
    <row r="2159" spans="1:2">
      <c r="A2159" s="115" t="s">
        <v>5793</v>
      </c>
      <c r="B2159" t="s">
        <v>5784</v>
      </c>
    </row>
    <row r="2160" spans="1:2">
      <c r="A2160" s="115" t="s">
        <v>5793</v>
      </c>
      <c r="B2160" t="s">
        <v>5784</v>
      </c>
    </row>
    <row r="2161" spans="1:2">
      <c r="A2161" s="115" t="s">
        <v>5799</v>
      </c>
      <c r="B2161" t="s">
        <v>5784</v>
      </c>
    </row>
    <row r="2162" spans="1:2">
      <c r="A2162" s="115" t="s">
        <v>5786</v>
      </c>
      <c r="B2162" t="s">
        <v>5784</v>
      </c>
    </row>
    <row r="2163" spans="1:2">
      <c r="A2163" s="115" t="s">
        <v>5790</v>
      </c>
      <c r="B2163" t="s">
        <v>5784</v>
      </c>
    </row>
    <row r="2164" spans="1:2">
      <c r="A2164" s="115" t="s">
        <v>5799</v>
      </c>
      <c r="B2164" t="s">
        <v>5784</v>
      </c>
    </row>
    <row r="2165" spans="1:2">
      <c r="A2165" s="115" t="s">
        <v>3248</v>
      </c>
      <c r="B2165" t="s">
        <v>5784</v>
      </c>
    </row>
    <row r="2166" spans="1:2">
      <c r="A2166" s="115" t="s">
        <v>5786</v>
      </c>
      <c r="B2166" t="s">
        <v>5784</v>
      </c>
    </row>
    <row r="2167" spans="1:2">
      <c r="A2167" s="115" t="s">
        <v>5805</v>
      </c>
      <c r="B2167" t="s">
        <v>5789</v>
      </c>
    </row>
    <row r="2168" spans="1:2">
      <c r="A2168" s="115" t="s">
        <v>3258</v>
      </c>
      <c r="B2168" t="s">
        <v>5789</v>
      </c>
    </row>
    <row r="2169" spans="1:2">
      <c r="A2169" s="115" t="s">
        <v>5786</v>
      </c>
      <c r="B2169" t="s">
        <v>5784</v>
      </c>
    </row>
    <row r="2170" spans="1:2">
      <c r="A2170" s="115" t="s">
        <v>5919</v>
      </c>
      <c r="B2170" t="s">
        <v>5784</v>
      </c>
    </row>
    <row r="2171" spans="1:2">
      <c r="A2171" s="115" t="s">
        <v>5790</v>
      </c>
      <c r="B2171" t="s">
        <v>5784</v>
      </c>
    </row>
    <row r="2172" spans="1:2">
      <c r="A2172" s="115" t="s">
        <v>5790</v>
      </c>
      <c r="B2172" t="s">
        <v>5784</v>
      </c>
    </row>
    <row r="2173" spans="1:2">
      <c r="A2173" s="115" t="s">
        <v>5790</v>
      </c>
      <c r="B2173" t="s">
        <v>5784</v>
      </c>
    </row>
    <row r="2174" spans="1:2">
      <c r="A2174" s="115" t="s">
        <v>5795</v>
      </c>
      <c r="B2174" t="s">
        <v>5841</v>
      </c>
    </row>
    <row r="2175" spans="1:2">
      <c r="A2175" s="115" t="s">
        <v>5786</v>
      </c>
      <c r="B2175" t="s">
        <v>5784</v>
      </c>
    </row>
    <row r="2176" spans="1:2">
      <c r="A2176" s="115" t="s">
        <v>5810</v>
      </c>
      <c r="B2176" t="s">
        <v>5784</v>
      </c>
    </row>
    <row r="2177" spans="1:2">
      <c r="A2177" s="115" t="s">
        <v>2668</v>
      </c>
    </row>
    <row r="2178" spans="1:2">
      <c r="A2178" s="115" t="s">
        <v>3251</v>
      </c>
    </row>
    <row r="2179" spans="1:2">
      <c r="A2179" s="115" t="s">
        <v>3251</v>
      </c>
    </row>
    <row r="2180" spans="1:2">
      <c r="A2180" s="115" t="s">
        <v>5783</v>
      </c>
      <c r="B2180" t="s">
        <v>5784</v>
      </c>
    </row>
    <row r="2181" spans="1:2">
      <c r="A2181" s="115" t="s">
        <v>5799</v>
      </c>
      <c r="B2181" t="s">
        <v>5784</v>
      </c>
    </row>
    <row r="2182" spans="1:2">
      <c r="A2182" s="115" t="s">
        <v>5956</v>
      </c>
      <c r="B2182" t="s">
        <v>5789</v>
      </c>
    </row>
    <row r="2183" spans="1:2">
      <c r="A2183" s="115" t="s">
        <v>5956</v>
      </c>
      <c r="B2183" t="s">
        <v>5789</v>
      </c>
    </row>
    <row r="2184" spans="1:2">
      <c r="A2184" s="115" t="s">
        <v>5957</v>
      </c>
      <c r="B2184" t="s">
        <v>5789</v>
      </c>
    </row>
    <row r="2185" spans="1:2">
      <c r="A2185" s="115" t="s">
        <v>5958</v>
      </c>
      <c r="B2185" t="s">
        <v>5789</v>
      </c>
    </row>
    <row r="2186" spans="1:2">
      <c r="A2186" s="115" t="s">
        <v>5959</v>
      </c>
      <c r="B2186" t="s">
        <v>5789</v>
      </c>
    </row>
    <row r="2187" spans="1:2">
      <c r="A2187" s="115" t="s">
        <v>5960</v>
      </c>
      <c r="B2187" t="s">
        <v>5789</v>
      </c>
    </row>
    <row r="2188" spans="1:2">
      <c r="A2188" s="115" t="s">
        <v>5961</v>
      </c>
      <c r="B2188" t="s">
        <v>5789</v>
      </c>
    </row>
    <row r="2189" spans="1:2">
      <c r="A2189" s="115" t="s">
        <v>5844</v>
      </c>
      <c r="B2189" t="s">
        <v>5784</v>
      </c>
    </row>
    <row r="2190" spans="1:2">
      <c r="A2190" s="115" t="s">
        <v>5859</v>
      </c>
      <c r="B2190" t="s">
        <v>5118</v>
      </c>
    </row>
    <row r="2191" spans="1:2">
      <c r="A2191" s="115" t="s">
        <v>5962</v>
      </c>
    </row>
    <row r="2192" spans="1:2">
      <c r="A2192" s="115" t="s">
        <v>5815</v>
      </c>
      <c r="B2192" t="s">
        <v>5784</v>
      </c>
    </row>
    <row r="2193" spans="1:2">
      <c r="A2193" s="115" t="s">
        <v>5811</v>
      </c>
      <c r="B2193" t="s">
        <v>5118</v>
      </c>
    </row>
    <row r="2194" spans="1:2">
      <c r="A2194" s="115" t="s">
        <v>5811</v>
      </c>
      <c r="B2194" t="s">
        <v>5118</v>
      </c>
    </row>
    <row r="2195" spans="1:2">
      <c r="A2195" s="115" t="s">
        <v>5811</v>
      </c>
      <c r="B2195" t="s">
        <v>5118</v>
      </c>
    </row>
    <row r="2196" spans="1:2">
      <c r="A2196" s="115" t="s">
        <v>5811</v>
      </c>
      <c r="B2196" t="s">
        <v>5118</v>
      </c>
    </row>
    <row r="2197" spans="1:2">
      <c r="A2197" s="115" t="s">
        <v>5790</v>
      </c>
      <c r="B2197" t="s">
        <v>5784</v>
      </c>
    </row>
    <row r="2198" spans="1:2">
      <c r="A2198" s="115" t="s">
        <v>5811</v>
      </c>
      <c r="B2198" t="s">
        <v>5118</v>
      </c>
    </row>
    <row r="2199" spans="1:2">
      <c r="A2199" s="115" t="s">
        <v>5783</v>
      </c>
      <c r="B2199" t="s">
        <v>5784</v>
      </c>
    </row>
    <row r="2200" spans="1:2">
      <c r="A2200" s="115" t="s">
        <v>5811</v>
      </c>
      <c r="B2200" t="s">
        <v>5118</v>
      </c>
    </row>
    <row r="2201" spans="1:2">
      <c r="A2201" s="115" t="s">
        <v>5811</v>
      </c>
      <c r="B2201" t="s">
        <v>5118</v>
      </c>
    </row>
    <row r="2202" spans="1:2">
      <c r="A2202" s="115" t="s">
        <v>5818</v>
      </c>
      <c r="B2202" t="s">
        <v>5784</v>
      </c>
    </row>
    <row r="2203" spans="1:2">
      <c r="A2203" s="115" t="s">
        <v>5801</v>
      </c>
      <c r="B2203" t="s">
        <v>5784</v>
      </c>
    </row>
    <row r="2204" spans="1:2">
      <c r="A2204" s="115" t="s">
        <v>5815</v>
      </c>
      <c r="B2204" t="s">
        <v>5784</v>
      </c>
    </row>
    <row r="2205" spans="1:2">
      <c r="A2205" s="115" t="s">
        <v>5801</v>
      </c>
      <c r="B2205" t="s">
        <v>5784</v>
      </c>
    </row>
    <row r="2206" spans="1:2">
      <c r="A2206" s="115" t="s">
        <v>5815</v>
      </c>
      <c r="B2206" t="s">
        <v>5784</v>
      </c>
    </row>
    <row r="2207" spans="1:2">
      <c r="A2207" s="115" t="s">
        <v>5815</v>
      </c>
      <c r="B2207" t="s">
        <v>5784</v>
      </c>
    </row>
    <row r="2208" spans="1:2">
      <c r="A2208" s="115" t="s">
        <v>5788</v>
      </c>
      <c r="B2208" t="s">
        <v>5118</v>
      </c>
    </row>
    <row r="2209" spans="1:2">
      <c r="A2209" s="115" t="s">
        <v>5811</v>
      </c>
      <c r="B2209" t="s">
        <v>5789</v>
      </c>
    </row>
    <row r="2210" spans="1:2">
      <c r="A2210" s="115" t="s">
        <v>5867</v>
      </c>
      <c r="B2210" t="s">
        <v>5789</v>
      </c>
    </row>
    <row r="2211" spans="1:2">
      <c r="A2211" s="115" t="s">
        <v>5815</v>
      </c>
      <c r="B2211" t="s">
        <v>5784</v>
      </c>
    </row>
    <row r="2212" spans="1:2">
      <c r="A2212" s="115" t="s">
        <v>5815</v>
      </c>
      <c r="B2212" t="s">
        <v>5784</v>
      </c>
    </row>
    <row r="2213" spans="1:2">
      <c r="A2213" s="115" t="s">
        <v>2668</v>
      </c>
    </row>
    <row r="2214" spans="1:2">
      <c r="A2214" s="115" t="s">
        <v>5815</v>
      </c>
      <c r="B2214" t="s">
        <v>5784</v>
      </c>
    </row>
    <row r="2215" spans="1:2">
      <c r="A2215" s="115" t="s">
        <v>5815</v>
      </c>
      <c r="B2215" t="s">
        <v>5116</v>
      </c>
    </row>
    <row r="2216" spans="1:2">
      <c r="A2216" s="115" t="s">
        <v>5790</v>
      </c>
      <c r="B2216" t="s">
        <v>5784</v>
      </c>
    </row>
    <row r="2217" spans="1:2">
      <c r="A2217" s="115" t="s">
        <v>5815</v>
      </c>
      <c r="B2217" t="s">
        <v>5116</v>
      </c>
    </row>
    <row r="2218" spans="1:2">
      <c r="A2218" s="115" t="s">
        <v>5930</v>
      </c>
      <c r="B2218" t="s">
        <v>5152</v>
      </c>
    </row>
    <row r="2219" spans="1:2">
      <c r="A2219" s="115" t="s">
        <v>5811</v>
      </c>
      <c r="B2219" t="s">
        <v>5789</v>
      </c>
    </row>
    <row r="2220" spans="1:2">
      <c r="A2220" s="115" t="s">
        <v>5815</v>
      </c>
      <c r="B2220" t="s">
        <v>5116</v>
      </c>
    </row>
    <row r="2221" spans="1:2">
      <c r="A2221" s="115" t="s">
        <v>5852</v>
      </c>
      <c r="B2221" t="s">
        <v>5152</v>
      </c>
    </row>
    <row r="2222" spans="1:2">
      <c r="A2222" s="115" t="s">
        <v>5815</v>
      </c>
      <c r="B2222" t="s">
        <v>5116</v>
      </c>
    </row>
    <row r="2223" spans="1:2">
      <c r="A2223" s="115" t="s">
        <v>5815</v>
      </c>
      <c r="B2223" t="s">
        <v>5116</v>
      </c>
    </row>
    <row r="2224" spans="1:2">
      <c r="A2224" s="115" t="s">
        <v>5815</v>
      </c>
      <c r="B2224" t="s">
        <v>5784</v>
      </c>
    </row>
    <row r="2225" spans="1:3">
      <c r="A2225" s="115" t="s">
        <v>5785</v>
      </c>
      <c r="B2225" t="s">
        <v>5152</v>
      </c>
    </row>
    <row r="2226" spans="1:3">
      <c r="A2226" s="115" t="s">
        <v>5963</v>
      </c>
      <c r="B2226" t="s">
        <v>5789</v>
      </c>
    </row>
    <row r="2227" spans="1:3">
      <c r="A2227" s="115" t="s">
        <v>5801</v>
      </c>
      <c r="B2227" t="s">
        <v>5784</v>
      </c>
    </row>
    <row r="2228" spans="1:3">
      <c r="A2228" s="115" t="s">
        <v>5791</v>
      </c>
      <c r="B2228" t="s">
        <v>5784</v>
      </c>
    </row>
    <row r="2229" spans="1:3">
      <c r="A2229" s="115" t="s">
        <v>5788</v>
      </c>
      <c r="B2229" t="s">
        <v>5784</v>
      </c>
    </row>
    <row r="2230" spans="1:3">
      <c r="A2230" s="115" t="s">
        <v>5790</v>
      </c>
      <c r="B2230" t="s">
        <v>5784</v>
      </c>
    </row>
    <row r="2231" spans="1:3">
      <c r="A2231" s="115" t="s">
        <v>5785</v>
      </c>
      <c r="B2231" t="s">
        <v>5784</v>
      </c>
    </row>
    <row r="2232" spans="1:3">
      <c r="A2232" s="115" t="s">
        <v>5816</v>
      </c>
      <c r="B2232" t="s">
        <v>5784</v>
      </c>
    </row>
    <row r="2233" spans="1:3">
      <c r="A2233" s="115" t="s">
        <v>5790</v>
      </c>
      <c r="B2233" t="s">
        <v>5149</v>
      </c>
    </row>
    <row r="2234" spans="1:3">
      <c r="A2234" s="115" t="s">
        <v>5816</v>
      </c>
      <c r="B2234" t="s">
        <v>5784</v>
      </c>
    </row>
    <row r="2235" spans="1:3">
      <c r="A2235" s="115" t="s">
        <v>5849</v>
      </c>
      <c r="B2235" t="s">
        <v>5152</v>
      </c>
    </row>
    <row r="2236" spans="1:3">
      <c r="A2236" s="115" t="s">
        <v>5844</v>
      </c>
      <c r="B2236" t="s">
        <v>5964</v>
      </c>
      <c r="C2236">
        <v>30</v>
      </c>
    </row>
    <row r="2237" spans="1:3">
      <c r="A2237" s="115" t="s">
        <v>5815</v>
      </c>
      <c r="B2237" t="s">
        <v>5784</v>
      </c>
    </row>
    <row r="2238" spans="1:3">
      <c r="A2238" s="115" t="s">
        <v>5852</v>
      </c>
      <c r="B2238" t="s">
        <v>5152</v>
      </c>
    </row>
    <row r="2239" spans="1:3">
      <c r="A2239" s="115" t="s">
        <v>5936</v>
      </c>
      <c r="B2239" t="s">
        <v>5789</v>
      </c>
    </row>
    <row r="2240" spans="1:3">
      <c r="A2240" s="115" t="s">
        <v>5867</v>
      </c>
      <c r="B2240" t="s">
        <v>5789</v>
      </c>
    </row>
    <row r="2241" spans="1:2">
      <c r="A2241" s="115" t="s">
        <v>5867</v>
      </c>
    </row>
    <row r="2242" spans="1:2">
      <c r="A2242" s="115" t="s">
        <v>5815</v>
      </c>
      <c r="B2242" t="s">
        <v>5784</v>
      </c>
    </row>
    <row r="2243" spans="1:2">
      <c r="A2243" s="115" t="s">
        <v>5811</v>
      </c>
      <c r="B2243" t="s">
        <v>5789</v>
      </c>
    </row>
    <row r="2244" spans="1:2">
      <c r="A2244" s="115" t="s">
        <v>5811</v>
      </c>
      <c r="B2244" t="s">
        <v>5789</v>
      </c>
    </row>
    <row r="2245" spans="1:2">
      <c r="A2245" s="115" t="s">
        <v>5786</v>
      </c>
      <c r="B2245" t="s">
        <v>5784</v>
      </c>
    </row>
    <row r="2246" spans="1:2">
      <c r="A2246" s="115" t="s">
        <v>5816</v>
      </c>
      <c r="B2246" t="s">
        <v>5784</v>
      </c>
    </row>
    <row r="2247" spans="1:2">
      <c r="A2247" s="115" t="s">
        <v>5831</v>
      </c>
      <c r="B2247" t="s">
        <v>5116</v>
      </c>
    </row>
    <row r="2248" spans="1:2">
      <c r="A2248" s="115" t="s">
        <v>5786</v>
      </c>
      <c r="B2248" t="s">
        <v>5152</v>
      </c>
    </row>
    <row r="2249" spans="1:2">
      <c r="A2249" s="115" t="s">
        <v>5815</v>
      </c>
      <c r="B2249" t="s">
        <v>5784</v>
      </c>
    </row>
    <row r="2250" spans="1:2">
      <c r="A2250" s="115" t="s">
        <v>5814</v>
      </c>
      <c r="B2250" t="s">
        <v>5789</v>
      </c>
    </row>
    <row r="2251" spans="1:2">
      <c r="A2251" s="115" t="s">
        <v>5816</v>
      </c>
      <c r="B2251" t="s">
        <v>5784</v>
      </c>
    </row>
    <row r="2252" spans="1:2">
      <c r="A2252" s="115" t="s">
        <v>5811</v>
      </c>
      <c r="B2252" t="s">
        <v>5789</v>
      </c>
    </row>
    <row r="2253" spans="1:2">
      <c r="A2253" s="115" t="s">
        <v>5936</v>
      </c>
      <c r="B2253" t="s">
        <v>5789</v>
      </c>
    </row>
    <row r="2254" spans="1:2">
      <c r="A2254" s="115" t="s">
        <v>5936</v>
      </c>
      <c r="B2254" t="s">
        <v>5789</v>
      </c>
    </row>
    <row r="2255" spans="1:2">
      <c r="A2255" s="115" t="s">
        <v>5815</v>
      </c>
      <c r="B2255" t="s">
        <v>5784</v>
      </c>
    </row>
    <row r="2256" spans="1:2">
      <c r="A2256" s="115" t="s">
        <v>5815</v>
      </c>
      <c r="B2256" t="s">
        <v>5784</v>
      </c>
    </row>
    <row r="2257" spans="1:2">
      <c r="A2257" s="115" t="s">
        <v>5815</v>
      </c>
      <c r="B2257" t="s">
        <v>5784</v>
      </c>
    </row>
    <row r="2258" spans="1:2">
      <c r="A2258" s="115" t="s">
        <v>5815</v>
      </c>
      <c r="B2258" t="s">
        <v>5784</v>
      </c>
    </row>
    <row r="2259" spans="1:2">
      <c r="A2259" s="115" t="s">
        <v>5811</v>
      </c>
      <c r="B2259" t="s">
        <v>5789</v>
      </c>
    </row>
    <row r="2260" spans="1:2">
      <c r="A2260" s="115" t="s">
        <v>5790</v>
      </c>
      <c r="B2260" t="s">
        <v>5116</v>
      </c>
    </row>
    <row r="2261" spans="1:2">
      <c r="A2261" s="115" t="s">
        <v>5790</v>
      </c>
      <c r="B2261" t="s">
        <v>5116</v>
      </c>
    </row>
    <row r="2262" spans="1:2">
      <c r="A2262" s="115" t="s">
        <v>5790</v>
      </c>
      <c r="B2262" t="s">
        <v>5116</v>
      </c>
    </row>
    <row r="2263" spans="1:2">
      <c r="A2263" s="115" t="s">
        <v>5965</v>
      </c>
      <c r="B2263" t="s">
        <v>5789</v>
      </c>
    </row>
    <row r="2264" spans="1:2">
      <c r="A2264" s="115" t="s">
        <v>5811</v>
      </c>
      <c r="B2264" t="s">
        <v>5789</v>
      </c>
    </row>
    <row r="2265" spans="1:2">
      <c r="A2265" s="115" t="s">
        <v>5863</v>
      </c>
      <c r="B2265" t="s">
        <v>5841</v>
      </c>
    </row>
    <row r="2266" spans="1:2">
      <c r="A2266" s="115" t="s">
        <v>3258</v>
      </c>
    </row>
    <row r="2267" spans="1:2">
      <c r="A2267" s="115" t="s">
        <v>5805</v>
      </c>
      <c r="B2267" t="s">
        <v>5841</v>
      </c>
    </row>
    <row r="2268" spans="1:2">
      <c r="A2268" s="115" t="s">
        <v>3258</v>
      </c>
    </row>
    <row r="2269" spans="1:2">
      <c r="A2269" s="115" t="s">
        <v>5864</v>
      </c>
      <c r="B2269" t="s">
        <v>5789</v>
      </c>
    </row>
    <row r="2270" spans="1:2">
      <c r="A2270" s="115" t="s">
        <v>5863</v>
      </c>
      <c r="B2270" t="s">
        <v>5841</v>
      </c>
    </row>
    <row r="2271" spans="1:2">
      <c r="A2271" s="115" t="s">
        <v>3258</v>
      </c>
    </row>
    <row r="2272" spans="1:2">
      <c r="A2272" s="115" t="s">
        <v>5805</v>
      </c>
      <c r="B2272" t="s">
        <v>5789</v>
      </c>
    </row>
    <row r="2273" spans="1:2">
      <c r="A2273" s="115" t="s">
        <v>3258</v>
      </c>
      <c r="B2273" t="s">
        <v>5789</v>
      </c>
    </row>
    <row r="2274" spans="1:2">
      <c r="A2274" s="115" t="s">
        <v>5783</v>
      </c>
      <c r="B2274" t="s">
        <v>5116</v>
      </c>
    </row>
    <row r="2275" spans="1:2">
      <c r="A2275" s="115" t="s">
        <v>3251</v>
      </c>
      <c r="B2275" t="s">
        <v>5118</v>
      </c>
    </row>
    <row r="2276" spans="1:2">
      <c r="A2276" s="115" t="s">
        <v>5790</v>
      </c>
      <c r="B2276" t="s">
        <v>5789</v>
      </c>
    </row>
    <row r="2277" spans="1:2">
      <c r="A2277" s="115" t="s">
        <v>5844</v>
      </c>
      <c r="B2277" t="s">
        <v>5116</v>
      </c>
    </row>
    <row r="2278" spans="1:2">
      <c r="A2278" s="115" t="s">
        <v>5801</v>
      </c>
    </row>
    <row r="2279" spans="1:2">
      <c r="A2279" s="115" t="s">
        <v>5077</v>
      </c>
      <c r="B2279" t="s">
        <v>5784</v>
      </c>
    </row>
    <row r="2280" spans="1:2">
      <c r="A2280" s="115" t="s">
        <v>5801</v>
      </c>
      <c r="B2280" t="s">
        <v>5825</v>
      </c>
    </row>
    <row r="2281" spans="1:2">
      <c r="A2281" s="115" t="s">
        <v>5815</v>
      </c>
      <c r="B2281" t="s">
        <v>5784</v>
      </c>
    </row>
    <row r="2282" spans="1:2">
      <c r="A2282" s="115" t="s">
        <v>5844</v>
      </c>
      <c r="B2282" t="s">
        <v>5792</v>
      </c>
    </row>
    <row r="2283" spans="1:2">
      <c r="A2283" s="115" t="s">
        <v>3248</v>
      </c>
      <c r="B2283" t="s">
        <v>5118</v>
      </c>
    </row>
    <row r="2284" spans="1:2">
      <c r="A2284" s="115" t="s">
        <v>5790</v>
      </c>
      <c r="B2284" t="s">
        <v>5118</v>
      </c>
    </row>
    <row r="2285" spans="1:2">
      <c r="A2285" s="115" t="s">
        <v>3248</v>
      </c>
      <c r="B2285" t="s">
        <v>5118</v>
      </c>
    </row>
    <row r="2286" spans="1:2">
      <c r="A2286" s="115" t="s">
        <v>5786</v>
      </c>
      <c r="B2286" t="s">
        <v>5789</v>
      </c>
    </row>
    <row r="2287" spans="1:2">
      <c r="A2287" s="115" t="s">
        <v>5788</v>
      </c>
      <c r="B2287" t="s">
        <v>5789</v>
      </c>
    </row>
    <row r="2288" spans="1:2">
      <c r="A2288" s="115" t="s">
        <v>5786</v>
      </c>
      <c r="B2288" t="s">
        <v>5118</v>
      </c>
    </row>
    <row r="2289" spans="1:2">
      <c r="A2289" s="115" t="s">
        <v>5790</v>
      </c>
      <c r="B2289" t="s">
        <v>5118</v>
      </c>
    </row>
    <row r="2290" spans="1:2">
      <c r="A2290" s="115" t="s">
        <v>5924</v>
      </c>
      <c r="B2290" t="s">
        <v>5789</v>
      </c>
    </row>
    <row r="2291" spans="1:2">
      <c r="A2291" s="115" t="s">
        <v>5933</v>
      </c>
    </row>
    <row r="2292" spans="1:2">
      <c r="A2292" s="115" t="s">
        <v>5966</v>
      </c>
    </row>
    <row r="2293" spans="1:2">
      <c r="A2293" s="115" t="s">
        <v>5819</v>
      </c>
      <c r="B2293" t="s">
        <v>5118</v>
      </c>
    </row>
    <row r="2294" spans="1:2">
      <c r="A2294" s="115" t="s">
        <v>3262</v>
      </c>
      <c r="B2294" t="s">
        <v>5789</v>
      </c>
    </row>
    <row r="2295" spans="1:2">
      <c r="A2295" s="115" t="s">
        <v>5827</v>
      </c>
      <c r="B2295" t="s">
        <v>5118</v>
      </c>
    </row>
    <row r="2296" spans="1:2">
      <c r="A2296" s="115" t="s">
        <v>5967</v>
      </c>
      <c r="B2296" t="s">
        <v>5118</v>
      </c>
    </row>
    <row r="2297" spans="1:2">
      <c r="A2297" s="115" t="s">
        <v>5793</v>
      </c>
      <c r="B2297" t="s">
        <v>5789</v>
      </c>
    </row>
    <row r="2298" spans="1:2">
      <c r="A2298" s="115" t="s">
        <v>3248</v>
      </c>
      <c r="B2298" t="s">
        <v>5789</v>
      </c>
    </row>
    <row r="2299" spans="1:2">
      <c r="A2299" s="115" t="s">
        <v>5804</v>
      </c>
      <c r="B2299" t="s">
        <v>5789</v>
      </c>
    </row>
    <row r="2300" spans="1:2">
      <c r="A2300" s="115" t="s">
        <v>5804</v>
      </c>
      <c r="B2300" t="s">
        <v>5789</v>
      </c>
    </row>
    <row r="2301" spans="1:2">
      <c r="A2301" s="115" t="s">
        <v>5968</v>
      </c>
    </row>
    <row r="2302" spans="1:2">
      <c r="A2302" s="115" t="s">
        <v>5788</v>
      </c>
      <c r="B2302" t="s">
        <v>5118</v>
      </c>
    </row>
    <row r="2303" spans="1:2">
      <c r="A2303" s="115" t="s">
        <v>5790</v>
      </c>
      <c r="B2303" t="s">
        <v>5118</v>
      </c>
    </row>
    <row r="2304" spans="1:2">
      <c r="A2304" s="115" t="s">
        <v>3248</v>
      </c>
      <c r="B2304" t="s">
        <v>5118</v>
      </c>
    </row>
    <row r="2305" spans="1:2">
      <c r="A2305" s="115" t="s">
        <v>5808</v>
      </c>
      <c r="B2305" t="s">
        <v>5789</v>
      </c>
    </row>
    <row r="2306" spans="1:2">
      <c r="A2306" s="115" t="s">
        <v>5799</v>
      </c>
      <c r="B2306" t="s">
        <v>5784</v>
      </c>
    </row>
    <row r="2307" spans="1:2">
      <c r="A2307" s="115" t="s">
        <v>3251</v>
      </c>
    </row>
    <row r="2308" spans="1:2">
      <c r="A2308" s="115" t="s">
        <v>5810</v>
      </c>
      <c r="B2308" t="s">
        <v>5116</v>
      </c>
    </row>
    <row r="2309" spans="1:2">
      <c r="A2309" s="115" t="s">
        <v>5812</v>
      </c>
      <c r="B2309" t="s">
        <v>5784</v>
      </c>
    </row>
    <row r="2310" spans="1:2">
      <c r="A2310" s="115" t="s">
        <v>5812</v>
      </c>
    </row>
    <row r="2311" spans="1:2">
      <c r="A2311" s="115" t="s">
        <v>5790</v>
      </c>
      <c r="B2311" t="s">
        <v>5116</v>
      </c>
    </row>
    <row r="2312" spans="1:2">
      <c r="A2312" s="115" t="s">
        <v>5800</v>
      </c>
      <c r="B2312" t="s">
        <v>5869</v>
      </c>
    </row>
    <row r="2313" spans="1:2">
      <c r="A2313" s="115" t="s">
        <v>5801</v>
      </c>
      <c r="B2313" t="s">
        <v>5118</v>
      </c>
    </row>
    <row r="2314" spans="1:2">
      <c r="A2314" s="115" t="s">
        <v>5801</v>
      </c>
      <c r="B2314" t="s">
        <v>5789</v>
      </c>
    </row>
    <row r="2315" spans="1:2">
      <c r="A2315" s="115" t="s">
        <v>5801</v>
      </c>
    </row>
    <row r="2316" spans="1:2">
      <c r="A2316" s="115" t="s">
        <v>5826</v>
      </c>
      <c r="B2316" t="s">
        <v>5118</v>
      </c>
    </row>
    <row r="2317" spans="1:2">
      <c r="A2317" s="115" t="s">
        <v>5801</v>
      </c>
      <c r="B2317" t="s">
        <v>5118</v>
      </c>
    </row>
    <row r="2318" spans="1:2">
      <c r="A2318" s="115" t="s">
        <v>2668</v>
      </c>
    </row>
    <row r="2319" spans="1:2">
      <c r="A2319" s="115" t="s">
        <v>5814</v>
      </c>
      <c r="B2319" t="s">
        <v>5789</v>
      </c>
    </row>
    <row r="2320" spans="1:2">
      <c r="A2320" s="115" t="s">
        <v>5821</v>
      </c>
      <c r="B2320" t="s">
        <v>5789</v>
      </c>
    </row>
    <row r="2321" spans="1:2">
      <c r="A2321" s="115" t="s">
        <v>5821</v>
      </c>
      <c r="B2321" t="s">
        <v>5789</v>
      </c>
    </row>
    <row r="2322" spans="1:2">
      <c r="A2322" s="115" t="s">
        <v>3248</v>
      </c>
      <c r="B2322" t="s">
        <v>5894</v>
      </c>
    </row>
    <row r="2323" spans="1:2">
      <c r="A2323" s="115" t="s">
        <v>5791</v>
      </c>
      <c r="B2323" t="s">
        <v>5969</v>
      </c>
    </row>
    <row r="2324" spans="1:2">
      <c r="A2324" s="115" t="s">
        <v>5801</v>
      </c>
      <c r="B2324" t="s">
        <v>5784</v>
      </c>
    </row>
    <row r="2325" spans="1:2">
      <c r="A2325" s="115" t="s">
        <v>5853</v>
      </c>
      <c r="B2325" t="s">
        <v>5841</v>
      </c>
    </row>
    <row r="2326" spans="1:2">
      <c r="A2326" s="115" t="s">
        <v>5854</v>
      </c>
      <c r="B2326" t="s">
        <v>5116</v>
      </c>
    </row>
    <row r="2327" spans="1:2">
      <c r="A2327" s="115" t="s">
        <v>5854</v>
      </c>
      <c r="B2327" t="s">
        <v>5116</v>
      </c>
    </row>
    <row r="2328" spans="1:2">
      <c r="A2328" s="115" t="s">
        <v>5854</v>
      </c>
      <c r="B2328" t="s">
        <v>5116</v>
      </c>
    </row>
    <row r="2329" spans="1:2">
      <c r="A2329" s="115" t="s">
        <v>5790</v>
      </c>
      <c r="B2329" t="s">
        <v>5784</v>
      </c>
    </row>
    <row r="2330" spans="1:2">
      <c r="A2330" s="115" t="s">
        <v>5809</v>
      </c>
      <c r="B2330" t="s">
        <v>5152</v>
      </c>
    </row>
    <row r="2331" spans="1:2">
      <c r="A2331" s="115" t="s">
        <v>5801</v>
      </c>
      <c r="B2331" t="s">
        <v>5152</v>
      </c>
    </row>
    <row r="2332" spans="1:2">
      <c r="A2332" s="115" t="s">
        <v>5801</v>
      </c>
      <c r="B2332" t="s">
        <v>5789</v>
      </c>
    </row>
    <row r="2333" spans="1:2">
      <c r="A2333" s="115" t="s">
        <v>5801</v>
      </c>
      <c r="B2333" t="s">
        <v>5789</v>
      </c>
    </row>
    <row r="2334" spans="1:2">
      <c r="A2334" s="115" t="s">
        <v>3248</v>
      </c>
      <c r="B2334" t="s">
        <v>5789</v>
      </c>
    </row>
    <row r="2335" spans="1:2">
      <c r="A2335" s="115" t="s">
        <v>5801</v>
      </c>
      <c r="B2335" t="s">
        <v>5789</v>
      </c>
    </row>
    <row r="2336" spans="1:2">
      <c r="A2336" s="115" t="s">
        <v>5801</v>
      </c>
      <c r="B2336" t="s">
        <v>5118</v>
      </c>
    </row>
    <row r="2337" spans="1:2">
      <c r="A2337" s="115" t="s">
        <v>5831</v>
      </c>
    </row>
    <row r="2338" spans="1:2">
      <c r="A2338" s="115" t="s">
        <v>5819</v>
      </c>
      <c r="B2338" t="s">
        <v>5789</v>
      </c>
    </row>
    <row r="2339" spans="1:2">
      <c r="A2339" s="115" t="s">
        <v>5801</v>
      </c>
      <c r="B2339" t="s">
        <v>5789</v>
      </c>
    </row>
    <row r="2340" spans="1:2">
      <c r="A2340" s="115" t="s">
        <v>5801</v>
      </c>
    </row>
    <row r="2341" spans="1:2">
      <c r="A2341" s="115" t="s">
        <v>5788</v>
      </c>
      <c r="B2341" t="s">
        <v>5789</v>
      </c>
    </row>
    <row r="2342" spans="1:2">
      <c r="A2342" s="115" t="s">
        <v>5788</v>
      </c>
      <c r="B2342" t="s">
        <v>5789</v>
      </c>
    </row>
    <row r="2343" spans="1:2">
      <c r="A2343" s="115" t="s">
        <v>3248</v>
      </c>
      <c r="B2343" t="s">
        <v>5789</v>
      </c>
    </row>
    <row r="2344" spans="1:2">
      <c r="A2344" s="115" t="s">
        <v>3248</v>
      </c>
      <c r="B2344" t="s">
        <v>5784</v>
      </c>
    </row>
    <row r="2345" spans="1:2">
      <c r="A2345" s="115" t="s">
        <v>5801</v>
      </c>
      <c r="B2345" t="s">
        <v>5789</v>
      </c>
    </row>
    <row r="2346" spans="1:2">
      <c r="A2346" s="115" t="s">
        <v>5801</v>
      </c>
      <c r="B2346" t="s">
        <v>5789</v>
      </c>
    </row>
    <row r="2347" spans="1:2">
      <c r="A2347" s="115" t="s">
        <v>3248</v>
      </c>
      <c r="B2347" t="s">
        <v>5789</v>
      </c>
    </row>
    <row r="2348" spans="1:2">
      <c r="A2348" s="115" t="s">
        <v>5803</v>
      </c>
      <c r="B2348" t="s">
        <v>5118</v>
      </c>
    </row>
    <row r="2349" spans="1:2">
      <c r="A2349" s="115" t="s">
        <v>5801</v>
      </c>
      <c r="B2349" t="s">
        <v>5118</v>
      </c>
    </row>
    <row r="2350" spans="1:2">
      <c r="A2350" s="115" t="s">
        <v>3248</v>
      </c>
      <c r="B2350" t="s">
        <v>5789</v>
      </c>
    </row>
    <row r="2351" spans="1:2">
      <c r="A2351" s="115" t="s">
        <v>5791</v>
      </c>
      <c r="B2351" t="s">
        <v>5789</v>
      </c>
    </row>
    <row r="2352" spans="1:2">
      <c r="A2352" s="115" t="s">
        <v>3248</v>
      </c>
      <c r="B2352" t="s">
        <v>5789</v>
      </c>
    </row>
    <row r="2353" spans="1:2">
      <c r="A2353" s="115" t="s">
        <v>3248</v>
      </c>
      <c r="B2353" t="s">
        <v>5789</v>
      </c>
    </row>
    <row r="2354" spans="1:2">
      <c r="A2354" s="115" t="s">
        <v>5819</v>
      </c>
      <c r="B2354" t="s">
        <v>5789</v>
      </c>
    </row>
    <row r="2355" spans="1:2">
      <c r="A2355" s="115" t="s">
        <v>5801</v>
      </c>
      <c r="B2355" t="s">
        <v>5789</v>
      </c>
    </row>
    <row r="2356" spans="1:2">
      <c r="A2356" s="115" t="s">
        <v>5781</v>
      </c>
      <c r="B2356" t="s">
        <v>5118</v>
      </c>
    </row>
    <row r="2357" spans="1:2">
      <c r="A2357" s="115" t="s">
        <v>5801</v>
      </c>
      <c r="B2357" t="s">
        <v>5789</v>
      </c>
    </row>
    <row r="2358" spans="1:2">
      <c r="A2358" s="115" t="s">
        <v>3248</v>
      </c>
      <c r="B2358" t="s">
        <v>5149</v>
      </c>
    </row>
    <row r="2359" spans="1:2">
      <c r="A2359" s="115" t="s">
        <v>3248</v>
      </c>
      <c r="B2359" t="s">
        <v>5149</v>
      </c>
    </row>
    <row r="2360" spans="1:2">
      <c r="A2360" s="115" t="s">
        <v>3248</v>
      </c>
      <c r="B2360" t="s">
        <v>5149</v>
      </c>
    </row>
    <row r="2361" spans="1:2">
      <c r="A2361" s="115" t="s">
        <v>3248</v>
      </c>
      <c r="B2361" t="s">
        <v>5149</v>
      </c>
    </row>
    <row r="2362" spans="1:2">
      <c r="A2362" s="115" t="s">
        <v>3248</v>
      </c>
      <c r="B2362" t="s">
        <v>5149</v>
      </c>
    </row>
    <row r="2363" spans="1:2">
      <c r="A2363" s="115" t="s">
        <v>3248</v>
      </c>
      <c r="B2363" t="s">
        <v>5149</v>
      </c>
    </row>
    <row r="2364" spans="1:2">
      <c r="A2364" s="115" t="s">
        <v>3248</v>
      </c>
      <c r="B2364" t="s">
        <v>5149</v>
      </c>
    </row>
    <row r="2365" spans="1:2">
      <c r="A2365" s="115" t="s">
        <v>5785</v>
      </c>
      <c r="B2365" t="s">
        <v>5152</v>
      </c>
    </row>
    <row r="2366" spans="1:2">
      <c r="A2366" s="115" t="s">
        <v>5790</v>
      </c>
      <c r="B2366" t="s">
        <v>5784</v>
      </c>
    </row>
    <row r="2367" spans="1:2">
      <c r="A2367" s="115" t="s">
        <v>5810</v>
      </c>
      <c r="B2367" t="s">
        <v>5152</v>
      </c>
    </row>
    <row r="2368" spans="1:2">
      <c r="A2368" s="115" t="s">
        <v>5788</v>
      </c>
      <c r="B2368" t="s">
        <v>5149</v>
      </c>
    </row>
    <row r="2369" spans="1:2">
      <c r="A2369" s="115" t="s">
        <v>5788</v>
      </c>
      <c r="B2369" t="s">
        <v>5149</v>
      </c>
    </row>
    <row r="2370" spans="1:2">
      <c r="A2370" s="115" t="s">
        <v>5785</v>
      </c>
      <c r="B2370" t="s">
        <v>5970</v>
      </c>
    </row>
    <row r="2371" spans="1:2">
      <c r="A2371" s="115" t="s">
        <v>5799</v>
      </c>
      <c r="B2371" t="s">
        <v>5841</v>
      </c>
    </row>
    <row r="2372" spans="1:2">
      <c r="A2372" s="115" t="s">
        <v>5793</v>
      </c>
      <c r="B2372" t="s">
        <v>5117</v>
      </c>
    </row>
    <row r="2373" spans="1:2">
      <c r="A2373" s="115" t="s">
        <v>5793</v>
      </c>
    </row>
    <row r="2374" spans="1:2">
      <c r="A2374" s="115" t="s">
        <v>5819</v>
      </c>
    </row>
    <row r="2375" spans="1:2">
      <c r="A2375" s="115" t="s">
        <v>5793</v>
      </c>
    </row>
    <row r="2376" spans="1:2">
      <c r="A2376" s="115" t="s">
        <v>5859</v>
      </c>
      <c r="B2376" t="s">
        <v>5789</v>
      </c>
    </row>
    <row r="2377" spans="1:2">
      <c r="A2377" s="115" t="s">
        <v>5799</v>
      </c>
      <c r="B2377" t="s">
        <v>5117</v>
      </c>
    </row>
    <row r="2378" spans="1:2">
      <c r="A2378" s="115" t="s">
        <v>5799</v>
      </c>
    </row>
    <row r="2379" spans="1:2">
      <c r="A2379" s="115" t="s">
        <v>5799</v>
      </c>
      <c r="B2379" t="s">
        <v>5841</v>
      </c>
    </row>
    <row r="2380" spans="1:2">
      <c r="A2380" s="115" t="s">
        <v>5799</v>
      </c>
      <c r="B2380" t="s">
        <v>5841</v>
      </c>
    </row>
    <row r="2381" spans="1:2">
      <c r="A2381" s="115" t="s">
        <v>5790</v>
      </c>
      <c r="B2381" t="s">
        <v>5840</v>
      </c>
    </row>
    <row r="2382" spans="1:2">
      <c r="A2382" s="115" t="s">
        <v>5786</v>
      </c>
      <c r="B2382" t="s">
        <v>5117</v>
      </c>
    </row>
    <row r="2383" spans="1:2">
      <c r="A2383" s="115" t="s">
        <v>5799</v>
      </c>
      <c r="B2383" t="s">
        <v>5841</v>
      </c>
    </row>
    <row r="2384" spans="1:2">
      <c r="A2384" s="115" t="s">
        <v>5791</v>
      </c>
      <c r="B2384" t="s">
        <v>5840</v>
      </c>
    </row>
    <row r="2385" spans="1:2">
      <c r="A2385" s="115" t="s">
        <v>5799</v>
      </c>
    </row>
    <row r="2386" spans="1:2">
      <c r="A2386" s="115" t="s">
        <v>5816</v>
      </c>
      <c r="B2386" t="s">
        <v>5152</v>
      </c>
    </row>
    <row r="2387" spans="1:2">
      <c r="A2387" s="115" t="s">
        <v>5785</v>
      </c>
      <c r="B2387" t="s">
        <v>5152</v>
      </c>
    </row>
    <row r="2388" spans="1:2">
      <c r="A2388" s="115" t="s">
        <v>5815</v>
      </c>
      <c r="B2388" t="s">
        <v>5152</v>
      </c>
    </row>
    <row r="2389" spans="1:2">
      <c r="A2389" s="115" t="s">
        <v>5785</v>
      </c>
      <c r="B2389" t="s">
        <v>5152</v>
      </c>
    </row>
    <row r="2390" spans="1:2">
      <c r="A2390" s="115" t="s">
        <v>5786</v>
      </c>
      <c r="B2390" t="s">
        <v>5152</v>
      </c>
    </row>
    <row r="2391" spans="1:2">
      <c r="A2391" s="115" t="s">
        <v>5786</v>
      </c>
      <c r="B2391" t="s">
        <v>5152</v>
      </c>
    </row>
    <row r="2392" spans="1:2">
      <c r="A2392" s="115" t="s">
        <v>5786</v>
      </c>
      <c r="B2392" t="s">
        <v>5152</v>
      </c>
    </row>
    <row r="2393" spans="1:2">
      <c r="A2393" s="115" t="s">
        <v>5799</v>
      </c>
    </row>
    <row r="2394" spans="1:2">
      <c r="A2394" s="115" t="s">
        <v>5793</v>
      </c>
    </row>
    <row r="2395" spans="1:2">
      <c r="A2395" s="115" t="s">
        <v>5799</v>
      </c>
    </row>
    <row r="2396" spans="1:2">
      <c r="A2396" s="115" t="s">
        <v>5793</v>
      </c>
    </row>
    <row r="2397" spans="1:2">
      <c r="A2397" s="115" t="s">
        <v>5799</v>
      </c>
    </row>
    <row r="2398" spans="1:2">
      <c r="A2398" s="115" t="s">
        <v>5793</v>
      </c>
    </row>
    <row r="2399" spans="1:2">
      <c r="A2399" s="115" t="s">
        <v>5788</v>
      </c>
      <c r="B2399" t="s">
        <v>5118</v>
      </c>
    </row>
    <row r="2400" spans="1:2">
      <c r="A2400" s="115" t="s">
        <v>5801</v>
      </c>
      <c r="B2400" t="s">
        <v>5118</v>
      </c>
    </row>
    <row r="2401" spans="1:2">
      <c r="A2401" s="115" t="s">
        <v>5801</v>
      </c>
      <c r="B2401" t="s">
        <v>5118</v>
      </c>
    </row>
    <row r="2402" spans="1:2">
      <c r="A2402" s="115" t="s">
        <v>5801</v>
      </c>
      <c r="B2402" t="s">
        <v>5118</v>
      </c>
    </row>
    <row r="2403" spans="1:2">
      <c r="A2403" s="115" t="s">
        <v>5801</v>
      </c>
      <c r="B2403" t="s">
        <v>5118</v>
      </c>
    </row>
    <row r="2404" spans="1:2">
      <c r="A2404" s="115" t="s">
        <v>5801</v>
      </c>
      <c r="B2404" t="s">
        <v>5118</v>
      </c>
    </row>
    <row r="2405" spans="1:2">
      <c r="A2405" s="115" t="s">
        <v>5801</v>
      </c>
      <c r="B2405" t="s">
        <v>5118</v>
      </c>
    </row>
    <row r="2406" spans="1:2">
      <c r="A2406" s="115" t="s">
        <v>5801</v>
      </c>
      <c r="B2406" t="s">
        <v>5118</v>
      </c>
    </row>
    <row r="2407" spans="1:2">
      <c r="A2407" s="115" t="s">
        <v>5801</v>
      </c>
      <c r="B2407" t="s">
        <v>5118</v>
      </c>
    </row>
    <row r="2408" spans="1:2">
      <c r="A2408" s="115" t="s">
        <v>5799</v>
      </c>
    </row>
    <row r="2409" spans="1:2">
      <c r="A2409" s="115" t="s">
        <v>5793</v>
      </c>
    </row>
    <row r="2410" spans="1:2">
      <c r="A2410" s="115" t="s">
        <v>5820</v>
      </c>
      <c r="B2410" t="s">
        <v>5789</v>
      </c>
    </row>
    <row r="2411" spans="1:2">
      <c r="A2411" s="115" t="s">
        <v>3258</v>
      </c>
    </row>
    <row r="2412" spans="1:2">
      <c r="A2412" s="115" t="s">
        <v>5906</v>
      </c>
      <c r="B2412" t="s">
        <v>5118</v>
      </c>
    </row>
    <row r="2413" spans="1:2">
      <c r="A2413" s="115" t="s">
        <v>3258</v>
      </c>
    </row>
    <row r="2414" spans="1:2">
      <c r="A2414" s="115" t="s">
        <v>5848</v>
      </c>
      <c r="B2414" t="s">
        <v>5118</v>
      </c>
    </row>
    <row r="2415" spans="1:2">
      <c r="A2415" s="115" t="s">
        <v>3258</v>
      </c>
      <c r="B2415" t="s">
        <v>5118</v>
      </c>
    </row>
    <row r="2416" spans="1:2">
      <c r="A2416" s="115" t="s">
        <v>3258</v>
      </c>
    </row>
    <row r="2417" spans="1:2">
      <c r="A2417" s="115" t="s">
        <v>3258</v>
      </c>
    </row>
    <row r="2418" spans="1:2">
      <c r="A2418" s="115" t="s">
        <v>3258</v>
      </c>
    </row>
    <row r="2419" spans="1:2">
      <c r="A2419" s="115" t="s">
        <v>5800</v>
      </c>
      <c r="B2419" t="s">
        <v>5789</v>
      </c>
    </row>
    <row r="2420" spans="1:2">
      <c r="A2420" s="115" t="s">
        <v>3258</v>
      </c>
    </row>
    <row r="2421" spans="1:2">
      <c r="A2421" s="115" t="s">
        <v>5971</v>
      </c>
      <c r="B2421" t="s">
        <v>5118</v>
      </c>
    </row>
    <row r="2422" spans="1:2">
      <c r="A2422" s="115" t="s">
        <v>3248</v>
      </c>
      <c r="B2422" t="s">
        <v>5789</v>
      </c>
    </row>
    <row r="2423" spans="1:2">
      <c r="A2423" s="115" t="s">
        <v>5804</v>
      </c>
      <c r="B2423" t="s">
        <v>5789</v>
      </c>
    </row>
    <row r="2424" spans="1:2">
      <c r="A2424" s="115" t="s">
        <v>5783</v>
      </c>
      <c r="B2424" t="s">
        <v>5116</v>
      </c>
    </row>
    <row r="2425" spans="1:2">
      <c r="A2425" s="115" t="s">
        <v>5783</v>
      </c>
      <c r="B2425" t="s">
        <v>5116</v>
      </c>
    </row>
    <row r="2426" spans="1:2">
      <c r="A2426" s="115" t="s">
        <v>5786</v>
      </c>
      <c r="B2426" t="s">
        <v>5116</v>
      </c>
    </row>
    <row r="2427" spans="1:2">
      <c r="A2427" s="115" t="s">
        <v>5778</v>
      </c>
      <c r="B2427" t="s">
        <v>5116</v>
      </c>
    </row>
    <row r="2428" spans="1:2">
      <c r="A2428" s="115" t="s">
        <v>5801</v>
      </c>
      <c r="B2428" t="s">
        <v>5789</v>
      </c>
    </row>
    <row r="2429" spans="1:2">
      <c r="A2429" s="115" t="s">
        <v>5833</v>
      </c>
      <c r="B2429" t="s">
        <v>5118</v>
      </c>
    </row>
    <row r="2430" spans="1:2">
      <c r="A2430" s="115" t="s">
        <v>5833</v>
      </c>
      <c r="B2430" t="s">
        <v>5118</v>
      </c>
    </row>
    <row r="2431" spans="1:2">
      <c r="A2431" s="115" t="s">
        <v>5833</v>
      </c>
      <c r="B2431" t="s">
        <v>5118</v>
      </c>
    </row>
    <row r="2432" spans="1:2">
      <c r="A2432" s="115" t="s">
        <v>5833</v>
      </c>
      <c r="B2432" t="s">
        <v>5118</v>
      </c>
    </row>
    <row r="2433" spans="1:2">
      <c r="A2433" s="115" t="s">
        <v>5833</v>
      </c>
      <c r="B2433" t="s">
        <v>5118</v>
      </c>
    </row>
    <row r="2434" spans="1:2">
      <c r="A2434" s="115" t="s">
        <v>5833</v>
      </c>
      <c r="B2434" t="s">
        <v>5118</v>
      </c>
    </row>
    <row r="2435" spans="1:2">
      <c r="A2435" s="115" t="s">
        <v>5833</v>
      </c>
      <c r="B2435" t="s">
        <v>5118</v>
      </c>
    </row>
    <row r="2436" spans="1:2">
      <c r="A2436" s="115" t="s">
        <v>5801</v>
      </c>
      <c r="B2436" t="s">
        <v>5118</v>
      </c>
    </row>
    <row r="2437" spans="1:2">
      <c r="A2437" s="115" t="s">
        <v>5791</v>
      </c>
    </row>
    <row r="2438" spans="1:2">
      <c r="A2438" s="115" t="s">
        <v>5791</v>
      </c>
      <c r="B2438" t="s">
        <v>5118</v>
      </c>
    </row>
    <row r="2439" spans="1:2">
      <c r="A2439" s="115" t="s">
        <v>5801</v>
      </c>
      <c r="B2439" t="s">
        <v>5789</v>
      </c>
    </row>
    <row r="2440" spans="1:2">
      <c r="A2440" s="115" t="s">
        <v>3248</v>
      </c>
      <c r="B2440" t="s">
        <v>5789</v>
      </c>
    </row>
    <row r="2441" spans="1:2">
      <c r="A2441" s="115" t="s">
        <v>5788</v>
      </c>
      <c r="B2441" t="s">
        <v>5789</v>
      </c>
    </row>
    <row r="2442" spans="1:2">
      <c r="A2442" s="115" t="s">
        <v>5801</v>
      </c>
    </row>
    <row r="2443" spans="1:2">
      <c r="A2443" s="115" t="s">
        <v>5801</v>
      </c>
      <c r="B2443" t="s">
        <v>5118</v>
      </c>
    </row>
    <row r="2444" spans="1:2">
      <c r="A2444" s="115" t="s">
        <v>5793</v>
      </c>
    </row>
    <row r="2445" spans="1:2">
      <c r="A2445" s="115" t="s">
        <v>5791</v>
      </c>
      <c r="B2445" t="s">
        <v>5118</v>
      </c>
    </row>
    <row r="2446" spans="1:2">
      <c r="A2446" s="115" t="s">
        <v>5791</v>
      </c>
      <c r="B2446" t="s">
        <v>5118</v>
      </c>
    </row>
    <row r="2447" spans="1:2">
      <c r="A2447" s="115" t="s">
        <v>5791</v>
      </c>
      <c r="B2447" t="s">
        <v>5118</v>
      </c>
    </row>
    <row r="2448" spans="1:2">
      <c r="A2448" s="115" t="s">
        <v>5791</v>
      </c>
      <c r="B2448" t="s">
        <v>5118</v>
      </c>
    </row>
    <row r="2449" spans="1:2">
      <c r="A2449" s="115" t="s">
        <v>5791</v>
      </c>
      <c r="B2449" t="s">
        <v>5118</v>
      </c>
    </row>
    <row r="2450" spans="1:2">
      <c r="A2450" s="115" t="s">
        <v>5791</v>
      </c>
      <c r="B2450" t="s">
        <v>5118</v>
      </c>
    </row>
    <row r="2451" spans="1:2">
      <c r="A2451" s="115" t="s">
        <v>5791</v>
      </c>
      <c r="B2451" t="s">
        <v>5118</v>
      </c>
    </row>
    <row r="2452" spans="1:2">
      <c r="A2452" s="115" t="s">
        <v>3248</v>
      </c>
      <c r="B2452" t="s">
        <v>5118</v>
      </c>
    </row>
    <row r="2453" spans="1:2">
      <c r="A2453" s="115" t="s">
        <v>3248</v>
      </c>
      <c r="B2453" t="s">
        <v>5118</v>
      </c>
    </row>
    <row r="2454" spans="1:2">
      <c r="A2454" s="115" t="s">
        <v>5972</v>
      </c>
      <c r="B2454" t="s">
        <v>5789</v>
      </c>
    </row>
    <row r="2455" spans="1:2">
      <c r="A2455" s="115" t="s">
        <v>5790</v>
      </c>
      <c r="B2455" t="s">
        <v>5118</v>
      </c>
    </row>
    <row r="2456" spans="1:2">
      <c r="A2456" s="115" t="s">
        <v>5791</v>
      </c>
      <c r="B2456" t="s">
        <v>5118</v>
      </c>
    </row>
    <row r="2457" spans="1:2">
      <c r="A2457" s="115" t="s">
        <v>5801</v>
      </c>
      <c r="B2457" t="s">
        <v>5118</v>
      </c>
    </row>
    <row r="2458" spans="1:2">
      <c r="A2458" s="115" t="s">
        <v>5801</v>
      </c>
    </row>
    <row r="2459" spans="1:2">
      <c r="A2459" s="115" t="s">
        <v>5791</v>
      </c>
    </row>
    <row r="2460" spans="1:2">
      <c r="A2460" s="115" t="s">
        <v>5801</v>
      </c>
    </row>
    <row r="2461" spans="1:2">
      <c r="A2461" s="115" t="s">
        <v>5791</v>
      </c>
      <c r="B2461" t="s">
        <v>5118</v>
      </c>
    </row>
    <row r="2462" spans="1:2">
      <c r="A2462" s="115" t="s">
        <v>5791</v>
      </c>
      <c r="B2462" t="s">
        <v>5118</v>
      </c>
    </row>
    <row r="2463" spans="1:2">
      <c r="A2463" s="115" t="s">
        <v>5801</v>
      </c>
      <c r="B2463" t="s">
        <v>5118</v>
      </c>
    </row>
    <row r="2464" spans="1:2">
      <c r="A2464" s="115" t="s">
        <v>5801</v>
      </c>
      <c r="B2464" t="s">
        <v>5118</v>
      </c>
    </row>
    <row r="2465" spans="1:2">
      <c r="A2465" s="115" t="s">
        <v>5801</v>
      </c>
      <c r="B2465" t="s">
        <v>5118</v>
      </c>
    </row>
    <row r="2466" spans="1:2">
      <c r="A2466" s="115" t="s">
        <v>5801</v>
      </c>
      <c r="B2466" t="s">
        <v>5118</v>
      </c>
    </row>
    <row r="2467" spans="1:2">
      <c r="A2467" s="115" t="s">
        <v>5801</v>
      </c>
    </row>
    <row r="2468" spans="1:2">
      <c r="A2468" s="115" t="s">
        <v>5801</v>
      </c>
      <c r="B2468" t="s">
        <v>5118</v>
      </c>
    </row>
    <row r="2469" spans="1:2">
      <c r="A2469" s="115" t="s">
        <v>5801</v>
      </c>
    </row>
    <row r="2470" spans="1:2">
      <c r="A2470" s="115" t="s">
        <v>5801</v>
      </c>
      <c r="B2470" t="s">
        <v>5118</v>
      </c>
    </row>
    <row r="2471" spans="1:2">
      <c r="A2471" s="115" t="s">
        <v>5801</v>
      </c>
    </row>
    <row r="2472" spans="1:2">
      <c r="A2472" s="115" t="s">
        <v>5790</v>
      </c>
      <c r="B2472" t="s">
        <v>5118</v>
      </c>
    </row>
    <row r="2473" spans="1:2">
      <c r="A2473" s="115" t="s">
        <v>5791</v>
      </c>
    </row>
    <row r="2474" spans="1:2">
      <c r="A2474" s="115" t="s">
        <v>5791</v>
      </c>
    </row>
    <row r="2475" spans="1:2">
      <c r="A2475" s="115" t="s">
        <v>5791</v>
      </c>
    </row>
    <row r="2476" spans="1:2">
      <c r="A2476" s="115" t="s">
        <v>5801</v>
      </c>
      <c r="B2476" t="s">
        <v>5118</v>
      </c>
    </row>
    <row r="2477" spans="1:2">
      <c r="A2477" s="115" t="s">
        <v>5801</v>
      </c>
      <c r="B2477" t="s">
        <v>5118</v>
      </c>
    </row>
    <row r="2478" spans="1:2">
      <c r="A2478" s="115" t="s">
        <v>5815</v>
      </c>
      <c r="B2478" t="s">
        <v>5118</v>
      </c>
    </row>
    <row r="2479" spans="1:2">
      <c r="A2479" s="115" t="s">
        <v>5815</v>
      </c>
      <c r="B2479" t="s">
        <v>5118</v>
      </c>
    </row>
    <row r="2480" spans="1:2">
      <c r="A2480" s="115" t="s">
        <v>5815</v>
      </c>
      <c r="B2480" t="s">
        <v>5118</v>
      </c>
    </row>
    <row r="2481" spans="1:2">
      <c r="A2481" s="115" t="s">
        <v>5815</v>
      </c>
      <c r="B2481" t="s">
        <v>5118</v>
      </c>
    </row>
    <row r="2482" spans="1:2">
      <c r="A2482" s="115" t="s">
        <v>5815</v>
      </c>
      <c r="B2482" t="s">
        <v>5118</v>
      </c>
    </row>
    <row r="2483" spans="1:2">
      <c r="A2483" s="115" t="s">
        <v>5815</v>
      </c>
      <c r="B2483" t="s">
        <v>5118</v>
      </c>
    </row>
    <row r="2484" spans="1:2">
      <c r="A2484" s="115" t="s">
        <v>5801</v>
      </c>
      <c r="B2484" t="s">
        <v>5118</v>
      </c>
    </row>
    <row r="2485" spans="1:2">
      <c r="A2485" s="115" t="s">
        <v>5801</v>
      </c>
      <c r="B2485" t="s">
        <v>5118</v>
      </c>
    </row>
    <row r="2486" spans="1:2">
      <c r="A2486" s="115" t="s">
        <v>5973</v>
      </c>
      <c r="B2486" t="s">
        <v>5789</v>
      </c>
    </row>
    <row r="2487" spans="1:2">
      <c r="A2487" s="115" t="s">
        <v>5793</v>
      </c>
      <c r="B2487" t="s">
        <v>5118</v>
      </c>
    </row>
    <row r="2488" spans="1:2">
      <c r="A2488" s="115" t="s">
        <v>5791</v>
      </c>
      <c r="B2488" t="s">
        <v>5118</v>
      </c>
    </row>
    <row r="2489" spans="1:2">
      <c r="A2489" s="115" t="s">
        <v>3248</v>
      </c>
      <c r="B2489" t="s">
        <v>5118</v>
      </c>
    </row>
    <row r="2490" spans="1:2">
      <c r="A2490" s="115" t="s">
        <v>5801</v>
      </c>
      <c r="B2490" t="s">
        <v>5118</v>
      </c>
    </row>
    <row r="2491" spans="1:2">
      <c r="A2491" s="115" t="s">
        <v>3248</v>
      </c>
      <c r="B2491" t="s">
        <v>5118</v>
      </c>
    </row>
    <row r="2492" spans="1:2">
      <c r="A2492" s="115" t="s">
        <v>3248</v>
      </c>
      <c r="B2492" t="s">
        <v>5118</v>
      </c>
    </row>
    <row r="2493" spans="1:2">
      <c r="A2493" s="115" t="s">
        <v>3251</v>
      </c>
      <c r="B2493" t="s">
        <v>5118</v>
      </c>
    </row>
    <row r="2494" spans="1:2">
      <c r="A2494" s="115" t="s">
        <v>3251</v>
      </c>
      <c r="B2494" t="s">
        <v>5118</v>
      </c>
    </row>
    <row r="2495" spans="1:2">
      <c r="A2495" s="115" t="s">
        <v>3251</v>
      </c>
      <c r="B2495" t="s">
        <v>5118</v>
      </c>
    </row>
    <row r="2496" spans="1:2">
      <c r="A2496" s="115" t="s">
        <v>3251</v>
      </c>
      <c r="B2496" t="s">
        <v>5118</v>
      </c>
    </row>
    <row r="2497" spans="1:2">
      <c r="A2497" s="115" t="s">
        <v>3251</v>
      </c>
      <c r="B2497" t="s">
        <v>5118</v>
      </c>
    </row>
    <row r="2498" spans="1:2">
      <c r="A2498" s="115" t="s">
        <v>3251</v>
      </c>
      <c r="B2498" t="s">
        <v>5118</v>
      </c>
    </row>
    <row r="2499" spans="1:2">
      <c r="A2499" s="115" t="s">
        <v>3251</v>
      </c>
      <c r="B2499" t="s">
        <v>5118</v>
      </c>
    </row>
    <row r="2500" spans="1:2">
      <c r="A2500" s="115" t="s">
        <v>3253</v>
      </c>
      <c r="B2500" t="s">
        <v>5118</v>
      </c>
    </row>
    <row r="2501" spans="1:2">
      <c r="A2501" s="115" t="s">
        <v>3253</v>
      </c>
      <c r="B2501" t="s">
        <v>5118</v>
      </c>
    </row>
    <row r="2502" spans="1:2">
      <c r="A2502" s="115" t="s">
        <v>3253</v>
      </c>
      <c r="B2502" t="s">
        <v>5118</v>
      </c>
    </row>
    <row r="2503" spans="1:2">
      <c r="A2503" s="115" t="s">
        <v>3253</v>
      </c>
      <c r="B2503" t="s">
        <v>5118</v>
      </c>
    </row>
    <row r="2504" spans="1:2">
      <c r="A2504" s="115" t="s">
        <v>3253</v>
      </c>
      <c r="B2504" t="s">
        <v>5118</v>
      </c>
    </row>
    <row r="2505" spans="1:2">
      <c r="A2505" s="115" t="s">
        <v>3253</v>
      </c>
      <c r="B2505" t="s">
        <v>5118</v>
      </c>
    </row>
    <row r="2506" spans="1:2">
      <c r="A2506" s="115" t="s">
        <v>5801</v>
      </c>
      <c r="B2506" t="s">
        <v>5118</v>
      </c>
    </row>
    <row r="2507" spans="1:2">
      <c r="A2507" s="115" t="s">
        <v>5801</v>
      </c>
      <c r="B2507" t="s">
        <v>5118</v>
      </c>
    </row>
    <row r="2508" spans="1:2">
      <c r="A2508" s="115" t="s">
        <v>5801</v>
      </c>
      <c r="B2508" t="s">
        <v>5118</v>
      </c>
    </row>
    <row r="2509" spans="1:2">
      <c r="A2509" s="115" t="s">
        <v>5801</v>
      </c>
      <c r="B2509" t="s">
        <v>5118</v>
      </c>
    </row>
    <row r="2510" spans="1:2">
      <c r="A2510" s="115" t="s">
        <v>5801</v>
      </c>
      <c r="B2510" t="s">
        <v>5118</v>
      </c>
    </row>
    <row r="2511" spans="1:2">
      <c r="A2511" s="115" t="s">
        <v>5801</v>
      </c>
      <c r="B2511" t="s">
        <v>5118</v>
      </c>
    </row>
    <row r="2512" spans="1:2">
      <c r="A2512" s="115" t="s">
        <v>5805</v>
      </c>
      <c r="B2512" t="s">
        <v>5789</v>
      </c>
    </row>
    <row r="2513" spans="1:2">
      <c r="A2513" s="115" t="s">
        <v>5785</v>
      </c>
      <c r="B2513" t="s">
        <v>5118</v>
      </c>
    </row>
    <row r="2514" spans="1:2">
      <c r="A2514" s="115" t="s">
        <v>5781</v>
      </c>
      <c r="B2514" t="s">
        <v>5116</v>
      </c>
    </row>
    <row r="2515" spans="1:2">
      <c r="A2515" s="115" t="s">
        <v>5790</v>
      </c>
      <c r="B2515" t="s">
        <v>5118</v>
      </c>
    </row>
    <row r="2516" spans="1:2">
      <c r="A2516" s="115" t="s">
        <v>5790</v>
      </c>
      <c r="B2516" t="s">
        <v>5789</v>
      </c>
    </row>
    <row r="2517" spans="1:2">
      <c r="A2517" s="115" t="s">
        <v>5785</v>
      </c>
      <c r="B2517" t="s">
        <v>5118</v>
      </c>
    </row>
    <row r="2518" spans="1:2">
      <c r="A2518" s="115" t="s">
        <v>5791</v>
      </c>
      <c r="B2518" t="s">
        <v>5789</v>
      </c>
    </row>
    <row r="2519" spans="1:2">
      <c r="A2519" s="115" t="s">
        <v>5788</v>
      </c>
      <c r="B2519" t="s">
        <v>5116</v>
      </c>
    </row>
    <row r="2520" spans="1:2">
      <c r="A2520" s="115" t="s">
        <v>5788</v>
      </c>
      <c r="B2520" t="s">
        <v>5116</v>
      </c>
    </row>
    <row r="2521" spans="1:2">
      <c r="A2521" s="115" t="s">
        <v>5854</v>
      </c>
      <c r="B2521" t="s">
        <v>5784</v>
      </c>
    </row>
    <row r="2522" spans="1:2">
      <c r="A2522" s="115" t="s">
        <v>5788</v>
      </c>
      <c r="B2522" t="s">
        <v>5116</v>
      </c>
    </row>
    <row r="2523" spans="1:2">
      <c r="A2523" s="115" t="s">
        <v>5831</v>
      </c>
      <c r="B2523" t="s">
        <v>5784</v>
      </c>
    </row>
    <row r="2524" spans="1:2">
      <c r="A2524" s="115" t="s">
        <v>5831</v>
      </c>
      <c r="B2524" t="s">
        <v>5784</v>
      </c>
    </row>
    <row r="2525" spans="1:2">
      <c r="A2525" s="115" t="s">
        <v>5788</v>
      </c>
      <c r="B2525" t="s">
        <v>5116</v>
      </c>
    </row>
    <row r="2526" spans="1:2">
      <c r="A2526" s="115" t="s">
        <v>5801</v>
      </c>
      <c r="B2526" t="s">
        <v>5116</v>
      </c>
    </row>
    <row r="2527" spans="1:2">
      <c r="A2527" s="115" t="s">
        <v>5788</v>
      </c>
      <c r="B2527" t="s">
        <v>5784</v>
      </c>
    </row>
    <row r="2528" spans="1:2">
      <c r="A2528" s="115" t="s">
        <v>5788</v>
      </c>
      <c r="B2528" t="s">
        <v>5784</v>
      </c>
    </row>
    <row r="2529" spans="1:2">
      <c r="A2529" s="115" t="s">
        <v>5788</v>
      </c>
      <c r="B2529" t="s">
        <v>5784</v>
      </c>
    </row>
    <row r="2530" spans="1:2">
      <c r="A2530" s="115" t="s">
        <v>5788</v>
      </c>
      <c r="B2530" t="s">
        <v>5784</v>
      </c>
    </row>
    <row r="2531" spans="1:2">
      <c r="A2531" s="115" t="s">
        <v>5788</v>
      </c>
      <c r="B2531" t="s">
        <v>5116</v>
      </c>
    </row>
    <row r="2532" spans="1:2">
      <c r="A2532" s="115" t="s">
        <v>3248</v>
      </c>
      <c r="B2532" t="s">
        <v>5784</v>
      </c>
    </row>
    <row r="2534" spans="1:2">
      <c r="A2534" s="115" t="s">
        <v>5788</v>
      </c>
      <c r="B2534" t="s">
        <v>5116</v>
      </c>
    </row>
    <row r="2535" spans="1:2">
      <c r="A2535" s="115" t="s">
        <v>3248</v>
      </c>
      <c r="B2535" t="s">
        <v>5784</v>
      </c>
    </row>
    <row r="2536" spans="1:2">
      <c r="A2536" s="115" t="s">
        <v>3248</v>
      </c>
      <c r="B2536" t="s">
        <v>5116</v>
      </c>
    </row>
    <row r="2537" spans="1:2">
      <c r="A2537" s="115" t="s">
        <v>3248</v>
      </c>
      <c r="B2537" t="s">
        <v>5116</v>
      </c>
    </row>
    <row r="2538" spans="1:2">
      <c r="A2538" s="115" t="s">
        <v>3248</v>
      </c>
      <c r="B2538" t="s">
        <v>5116</v>
      </c>
    </row>
    <row r="2539" spans="1:2">
      <c r="A2539" s="115" t="s">
        <v>3248</v>
      </c>
      <c r="B2539" t="s">
        <v>5116</v>
      </c>
    </row>
    <row r="2540" spans="1:2">
      <c r="A2540" s="115" t="s">
        <v>5788</v>
      </c>
      <c r="B2540" t="s">
        <v>5116</v>
      </c>
    </row>
    <row r="2541" spans="1:2">
      <c r="A2541" s="115" t="s">
        <v>5801</v>
      </c>
      <c r="B2541" t="s">
        <v>5116</v>
      </c>
    </row>
    <row r="2542" spans="1:2">
      <c r="A2542" s="115" t="s">
        <v>5788</v>
      </c>
      <c r="B2542" t="s">
        <v>5116</v>
      </c>
    </row>
    <row r="2543" spans="1:2">
      <c r="A2543" s="115" t="s">
        <v>5788</v>
      </c>
      <c r="B2543" t="s">
        <v>5116</v>
      </c>
    </row>
    <row r="2544" spans="1:2">
      <c r="A2544" s="115" t="s">
        <v>5788</v>
      </c>
      <c r="B2544" t="s">
        <v>5116</v>
      </c>
    </row>
    <row r="2545" spans="1:2">
      <c r="A2545" s="115" t="s">
        <v>5788</v>
      </c>
      <c r="B2545" t="s">
        <v>5116</v>
      </c>
    </row>
    <row r="2546" spans="1:2">
      <c r="A2546" s="115" t="s">
        <v>3248</v>
      </c>
      <c r="B2546" t="s">
        <v>5784</v>
      </c>
    </row>
    <row r="2547" spans="1:2">
      <c r="A2547" s="115" t="s">
        <v>5788</v>
      </c>
      <c r="B2547" t="s">
        <v>5116</v>
      </c>
    </row>
    <row r="2548" spans="1:2">
      <c r="A2548" s="115" t="s">
        <v>5788</v>
      </c>
      <c r="B2548" t="s">
        <v>5116</v>
      </c>
    </row>
    <row r="2549" spans="1:2">
      <c r="A2549" s="115" t="s">
        <v>5788</v>
      </c>
      <c r="B2549" t="s">
        <v>5116</v>
      </c>
    </row>
    <row r="2550" spans="1:2">
      <c r="A2550" s="115" t="s">
        <v>5788</v>
      </c>
      <c r="B2550" t="s">
        <v>5116</v>
      </c>
    </row>
    <row r="2551" spans="1:2">
      <c r="A2551" s="115" t="s">
        <v>5788</v>
      </c>
      <c r="B2551" t="s">
        <v>5116</v>
      </c>
    </row>
    <row r="2552" spans="1:2">
      <c r="A2552" s="115" t="s">
        <v>5788</v>
      </c>
      <c r="B2552" t="s">
        <v>5116</v>
      </c>
    </row>
    <row r="2553" spans="1:2">
      <c r="A2553" s="115" t="s">
        <v>5788</v>
      </c>
      <c r="B2553" t="s">
        <v>5116</v>
      </c>
    </row>
    <row r="2554" spans="1:2">
      <c r="A2554" s="115" t="s">
        <v>5788</v>
      </c>
      <c r="B2554" t="s">
        <v>5116</v>
      </c>
    </row>
    <row r="2555" spans="1:2">
      <c r="A2555" s="115" t="s">
        <v>5788</v>
      </c>
      <c r="B2555" t="s">
        <v>5116</v>
      </c>
    </row>
    <row r="2556" spans="1:2">
      <c r="A2556" s="115" t="s">
        <v>5788</v>
      </c>
      <c r="B2556" t="s">
        <v>5116</v>
      </c>
    </row>
    <row r="2557" spans="1:2">
      <c r="A2557" s="115" t="s">
        <v>5788</v>
      </c>
      <c r="B2557" t="s">
        <v>5116</v>
      </c>
    </row>
    <row r="2558" spans="1:2">
      <c r="A2558" s="115" t="s">
        <v>5788</v>
      </c>
      <c r="B2558" t="s">
        <v>5116</v>
      </c>
    </row>
    <row r="2559" spans="1:2">
      <c r="A2559" s="115" t="s">
        <v>5788</v>
      </c>
      <c r="B2559" t="s">
        <v>5116</v>
      </c>
    </row>
    <row r="2560" spans="1:2">
      <c r="A2560" s="115" t="s">
        <v>5788</v>
      </c>
      <c r="B2560" t="s">
        <v>5116</v>
      </c>
    </row>
    <row r="2561" spans="1:2">
      <c r="A2561" s="115" t="s">
        <v>5788</v>
      </c>
      <c r="B2561" t="s">
        <v>5116</v>
      </c>
    </row>
    <row r="2562" spans="1:2">
      <c r="A2562" s="115" t="s">
        <v>5801</v>
      </c>
      <c r="B2562" t="s">
        <v>5116</v>
      </c>
    </row>
    <row r="2563" spans="1:2">
      <c r="A2563" s="115" t="s">
        <v>5801</v>
      </c>
      <c r="B2563" t="s">
        <v>5116</v>
      </c>
    </row>
    <row r="2564" spans="1:2">
      <c r="A2564" s="115" t="s">
        <v>5801</v>
      </c>
      <c r="B2564" t="s">
        <v>5116</v>
      </c>
    </row>
    <row r="2565" spans="1:2">
      <c r="A2565" s="115" t="s">
        <v>5801</v>
      </c>
      <c r="B2565" t="s">
        <v>5116</v>
      </c>
    </row>
    <row r="2566" spans="1:2">
      <c r="A2566" s="115" t="s">
        <v>5788</v>
      </c>
      <c r="B2566" t="s">
        <v>5116</v>
      </c>
    </row>
    <row r="2567" spans="1:2">
      <c r="A2567" s="115" t="s">
        <v>5791</v>
      </c>
      <c r="B2567" t="s">
        <v>5116</v>
      </c>
    </row>
    <row r="2568" spans="1:2">
      <c r="A2568" s="115" t="s">
        <v>5788</v>
      </c>
      <c r="B2568" t="s">
        <v>5116</v>
      </c>
    </row>
    <row r="2569" spans="1:2">
      <c r="A2569" s="115" t="s">
        <v>5788</v>
      </c>
      <c r="B2569" t="s">
        <v>5116</v>
      </c>
    </row>
    <row r="2570" spans="1:2">
      <c r="A2570" s="115" t="s">
        <v>5788</v>
      </c>
      <c r="B2570" t="s">
        <v>5116</v>
      </c>
    </row>
    <row r="2571" spans="1:2">
      <c r="A2571" s="115" t="s">
        <v>5788</v>
      </c>
      <c r="B2571" t="s">
        <v>5116</v>
      </c>
    </row>
    <row r="2572" spans="1:2">
      <c r="A2572" s="115" t="s">
        <v>5788</v>
      </c>
      <c r="B2572" t="s">
        <v>5116</v>
      </c>
    </row>
    <row r="2573" spans="1:2">
      <c r="A2573" s="115" t="s">
        <v>5788</v>
      </c>
      <c r="B2573" t="s">
        <v>5116</v>
      </c>
    </row>
    <row r="2574" spans="1:2">
      <c r="A2574" s="115" t="s">
        <v>5788</v>
      </c>
      <c r="B2574" t="s">
        <v>5116</v>
      </c>
    </row>
    <row r="2575" spans="1:2">
      <c r="A2575" s="115" t="s">
        <v>5788</v>
      </c>
      <c r="B2575" t="s">
        <v>5116</v>
      </c>
    </row>
    <row r="2576" spans="1:2">
      <c r="A2576" s="115" t="s">
        <v>5788</v>
      </c>
      <c r="B2576" t="s">
        <v>5116</v>
      </c>
    </row>
    <row r="2577" spans="1:2">
      <c r="A2577" s="115" t="s">
        <v>5788</v>
      </c>
      <c r="B2577" t="s">
        <v>5784</v>
      </c>
    </row>
    <row r="2578" spans="1:2">
      <c r="A2578" s="115" t="s">
        <v>5788</v>
      </c>
      <c r="B2578" t="s">
        <v>5784</v>
      </c>
    </row>
    <row r="2579" spans="1:2">
      <c r="A2579" s="115" t="s">
        <v>5788</v>
      </c>
      <c r="B2579" t="s">
        <v>5784</v>
      </c>
    </row>
    <row r="2580" spans="1:2">
      <c r="A2580" s="115" t="s">
        <v>5974</v>
      </c>
      <c r="B2580" t="s">
        <v>5116</v>
      </c>
    </row>
    <row r="2581" spans="1:2">
      <c r="A2581" s="115" t="s">
        <v>5975</v>
      </c>
      <c r="B2581" t="s">
        <v>5116</v>
      </c>
    </row>
    <row r="2582" spans="1:2">
      <c r="A2582" s="115" t="s">
        <v>5788</v>
      </c>
      <c r="B2582" t="s">
        <v>5784</v>
      </c>
    </row>
    <row r="2583" spans="1:2">
      <c r="A2583" s="115" t="s">
        <v>5788</v>
      </c>
      <c r="B2583" t="s">
        <v>5116</v>
      </c>
    </row>
    <row r="2584" spans="1:2">
      <c r="A2584" s="115" t="s">
        <v>5788</v>
      </c>
      <c r="B2584" t="s">
        <v>5116</v>
      </c>
    </row>
    <row r="2585" spans="1:2">
      <c r="A2585" s="115" t="s">
        <v>5788</v>
      </c>
      <c r="B2585" t="s">
        <v>5116</v>
      </c>
    </row>
    <row r="2586" spans="1:2">
      <c r="A2586" s="115" t="s">
        <v>5783</v>
      </c>
      <c r="B2586" t="s">
        <v>5153</v>
      </c>
    </row>
    <row r="2587" spans="1:2">
      <c r="A2587" s="115" t="s">
        <v>5831</v>
      </c>
      <c r="B2587" t="s">
        <v>5784</v>
      </c>
    </row>
    <row r="2588" spans="1:2">
      <c r="A2588" s="115" t="s">
        <v>5788</v>
      </c>
      <c r="B2588" t="s">
        <v>5116</v>
      </c>
    </row>
    <row r="2589" spans="1:2">
      <c r="A2589" s="115" t="s">
        <v>5788</v>
      </c>
      <c r="B2589" t="s">
        <v>5116</v>
      </c>
    </row>
    <row r="2590" spans="1:2">
      <c r="A2590" s="115" t="s">
        <v>5788</v>
      </c>
      <c r="B2590" t="s">
        <v>5116</v>
      </c>
    </row>
    <row r="2591" spans="1:2">
      <c r="A2591" s="115" t="s">
        <v>5788</v>
      </c>
      <c r="B2591" t="s">
        <v>5116</v>
      </c>
    </row>
    <row r="2592" spans="1:2">
      <c r="A2592" s="115" t="s">
        <v>5788</v>
      </c>
      <c r="B2592" t="s">
        <v>5116</v>
      </c>
    </row>
    <row r="2593" spans="1:2">
      <c r="A2593" s="115" t="s">
        <v>5788</v>
      </c>
      <c r="B2593" t="s">
        <v>5116</v>
      </c>
    </row>
    <row r="2594" spans="1:2">
      <c r="A2594" s="115" t="s">
        <v>5788</v>
      </c>
      <c r="B2594" t="s">
        <v>5116</v>
      </c>
    </row>
    <row r="2595" spans="1:2">
      <c r="A2595" s="115" t="s">
        <v>5788</v>
      </c>
      <c r="B2595" t="s">
        <v>5116</v>
      </c>
    </row>
    <row r="2596" spans="1:2">
      <c r="A2596" s="115" t="s">
        <v>5788</v>
      </c>
      <c r="B2596" t="s">
        <v>5116</v>
      </c>
    </row>
    <row r="2597" spans="1:2">
      <c r="A2597" s="115" t="s">
        <v>5788</v>
      </c>
      <c r="B2597" t="s">
        <v>5116</v>
      </c>
    </row>
    <row r="2598" spans="1:2">
      <c r="A2598" s="115" t="s">
        <v>5788</v>
      </c>
      <c r="B2598" t="s">
        <v>5116</v>
      </c>
    </row>
    <row r="2599" spans="1:2">
      <c r="A2599" s="115" t="s">
        <v>5788</v>
      </c>
      <c r="B2599" t="s">
        <v>5116</v>
      </c>
    </row>
    <row r="2600" spans="1:2">
      <c r="A2600" s="115" t="s">
        <v>5788</v>
      </c>
      <c r="B2600" t="s">
        <v>5116</v>
      </c>
    </row>
    <row r="2601" spans="1:2">
      <c r="A2601" s="115" t="s">
        <v>5788</v>
      </c>
      <c r="B2601" t="s">
        <v>5116</v>
      </c>
    </row>
    <row r="2602" spans="1:2">
      <c r="A2602" s="115" t="s">
        <v>5854</v>
      </c>
      <c r="B2602" t="s">
        <v>5784</v>
      </c>
    </row>
    <row r="2603" spans="1:2">
      <c r="A2603" s="115" t="s">
        <v>5854</v>
      </c>
      <c r="B2603" t="s">
        <v>5784</v>
      </c>
    </row>
    <row r="2604" spans="1:2">
      <c r="A2604" s="115" t="s">
        <v>5801</v>
      </c>
      <c r="B2604" t="s">
        <v>5116</v>
      </c>
    </row>
    <row r="2605" spans="1:2">
      <c r="A2605" s="115" t="s">
        <v>5788</v>
      </c>
      <c r="B2605" t="s">
        <v>5116</v>
      </c>
    </row>
    <row r="2606" spans="1:2">
      <c r="A2606" s="115" t="s">
        <v>5788</v>
      </c>
      <c r="B2606" t="s">
        <v>5116</v>
      </c>
    </row>
    <row r="2607" spans="1:2">
      <c r="A2607" s="115" t="s">
        <v>5788</v>
      </c>
      <c r="B2607" t="s">
        <v>5116</v>
      </c>
    </row>
    <row r="2608" spans="1:2">
      <c r="A2608" s="115" t="s">
        <v>5801</v>
      </c>
      <c r="B2608" t="s">
        <v>5116</v>
      </c>
    </row>
    <row r="2609" spans="1:2">
      <c r="A2609" s="115" t="s">
        <v>5801</v>
      </c>
      <c r="B2609" t="s">
        <v>5116</v>
      </c>
    </row>
    <row r="2610" spans="1:2">
      <c r="A2610" s="115" t="s">
        <v>5801</v>
      </c>
      <c r="B2610" t="s">
        <v>5116</v>
      </c>
    </row>
    <row r="2611" spans="1:2">
      <c r="A2611" s="115" t="s">
        <v>5788</v>
      </c>
      <c r="B2611" t="s">
        <v>5116</v>
      </c>
    </row>
    <row r="2612" spans="1:2">
      <c r="A2612" s="115" t="s">
        <v>5788</v>
      </c>
      <c r="B2612" t="s">
        <v>5784</v>
      </c>
    </row>
    <row r="2613" spans="1:2">
      <c r="A2613" s="115" t="s">
        <v>5788</v>
      </c>
      <c r="B2613" t="s">
        <v>5116</v>
      </c>
    </row>
    <row r="2614" spans="1:2">
      <c r="A2614" s="115" t="s">
        <v>5801</v>
      </c>
      <c r="B2614" t="s">
        <v>5116</v>
      </c>
    </row>
    <row r="2615" spans="1:2">
      <c r="A2615" s="115" t="s">
        <v>5801</v>
      </c>
      <c r="B2615" t="s">
        <v>5116</v>
      </c>
    </row>
    <row r="2616" spans="1:2">
      <c r="A2616" s="115" t="s">
        <v>5801</v>
      </c>
      <c r="B2616" t="s">
        <v>5116</v>
      </c>
    </row>
    <row r="2617" spans="1:2">
      <c r="A2617" s="115" t="s">
        <v>5801</v>
      </c>
      <c r="B2617" t="s">
        <v>5116</v>
      </c>
    </row>
    <row r="2618" spans="1:2">
      <c r="A2618" s="115" t="s">
        <v>5788</v>
      </c>
      <c r="B2618" t="s">
        <v>5116</v>
      </c>
    </row>
    <row r="2619" spans="1:2">
      <c r="A2619" s="115" t="s">
        <v>5788</v>
      </c>
      <c r="B2619" t="s">
        <v>5116</v>
      </c>
    </row>
    <row r="2620" spans="1:2">
      <c r="A2620" s="115" t="s">
        <v>5788</v>
      </c>
      <c r="B2620" t="s">
        <v>5116</v>
      </c>
    </row>
    <row r="2621" spans="1:2">
      <c r="A2621" s="115" t="s">
        <v>5788</v>
      </c>
      <c r="B2621" t="s">
        <v>5116</v>
      </c>
    </row>
    <row r="2622" spans="1:2">
      <c r="A2622" s="115" t="s">
        <v>5788</v>
      </c>
      <c r="B2622" t="s">
        <v>5116</v>
      </c>
    </row>
    <row r="2623" spans="1:2">
      <c r="A2623" s="115" t="s">
        <v>5788</v>
      </c>
      <c r="B2623" t="s">
        <v>5116</v>
      </c>
    </row>
    <row r="2624" spans="1:2">
      <c r="A2624" s="115" t="s">
        <v>5788</v>
      </c>
      <c r="B2624" t="s">
        <v>5116</v>
      </c>
    </row>
    <row r="2625" spans="1:2">
      <c r="A2625" s="115" t="s">
        <v>5801</v>
      </c>
      <c r="B2625" t="s">
        <v>5116</v>
      </c>
    </row>
    <row r="2626" spans="1:2">
      <c r="A2626" s="115" t="s">
        <v>5788</v>
      </c>
      <c r="B2626" t="s">
        <v>5116</v>
      </c>
    </row>
    <row r="2627" spans="1:2">
      <c r="A2627" s="115" t="s">
        <v>5788</v>
      </c>
      <c r="B2627" t="s">
        <v>5116</v>
      </c>
    </row>
    <row r="2628" spans="1:2">
      <c r="A2628" s="115" t="s">
        <v>5801</v>
      </c>
      <c r="B2628" t="s">
        <v>5116</v>
      </c>
    </row>
    <row r="2629" spans="1:2">
      <c r="A2629" s="115" t="s">
        <v>5788</v>
      </c>
      <c r="B2629" t="s">
        <v>5116</v>
      </c>
    </row>
    <row r="2630" spans="1:2">
      <c r="A2630" s="115" t="s">
        <v>5791</v>
      </c>
      <c r="B2630" t="s">
        <v>5116</v>
      </c>
    </row>
    <row r="2631" spans="1:2">
      <c r="A2631" s="115" t="s">
        <v>5831</v>
      </c>
      <c r="B2631" t="s">
        <v>5784</v>
      </c>
    </row>
    <row r="2632" spans="1:2">
      <c r="A2632" s="115" t="s">
        <v>5799</v>
      </c>
      <c r="B2632" t="s">
        <v>5784</v>
      </c>
    </row>
    <row r="2633" spans="1:2">
      <c r="A2633" s="115" t="s">
        <v>5788</v>
      </c>
      <c r="B2633" t="s">
        <v>5116</v>
      </c>
    </row>
    <row r="2634" spans="1:2">
      <c r="A2634" s="115" t="s">
        <v>5788</v>
      </c>
      <c r="B2634" t="s">
        <v>5116</v>
      </c>
    </row>
    <row r="2635" spans="1:2">
      <c r="A2635" s="115" t="s">
        <v>5788</v>
      </c>
      <c r="B2635" t="s">
        <v>5784</v>
      </c>
    </row>
    <row r="2636" spans="1:2">
      <c r="A2636" s="115" t="s">
        <v>5788</v>
      </c>
      <c r="B2636" t="s">
        <v>5784</v>
      </c>
    </row>
    <row r="2637" spans="1:2">
      <c r="A2637" s="115" t="s">
        <v>5801</v>
      </c>
      <c r="B2637" t="s">
        <v>5116</v>
      </c>
    </row>
    <row r="2638" spans="1:2">
      <c r="A2638" s="115" t="s">
        <v>5783</v>
      </c>
      <c r="B2638" t="s">
        <v>5153</v>
      </c>
    </row>
    <row r="2639" spans="1:2">
      <c r="A2639" s="115" t="s">
        <v>5783</v>
      </c>
      <c r="B2639" t="s">
        <v>5153</v>
      </c>
    </row>
    <row r="2640" spans="1:2">
      <c r="A2640" s="115" t="s">
        <v>5786</v>
      </c>
      <c r="B2640" t="s">
        <v>5784</v>
      </c>
    </row>
    <row r="2641" spans="1:2">
      <c r="A2641" s="115" t="s">
        <v>5786</v>
      </c>
      <c r="B2641" t="s">
        <v>5784</v>
      </c>
    </row>
    <row r="2643" spans="1:2">
      <c r="A2643" s="115" t="s">
        <v>3248</v>
      </c>
      <c r="B2643" t="s">
        <v>5784</v>
      </c>
    </row>
    <row r="2644" spans="1:2">
      <c r="A2644" s="115" t="s">
        <v>3248</v>
      </c>
      <c r="B2644" t="s">
        <v>5116</v>
      </c>
    </row>
    <row r="2645" spans="1:2">
      <c r="A2645" s="115" t="s">
        <v>5976</v>
      </c>
      <c r="B2645" t="s">
        <v>5116</v>
      </c>
    </row>
    <row r="2646" spans="1:2">
      <c r="A2646" s="115" t="s">
        <v>5977</v>
      </c>
      <c r="B2646" t="s">
        <v>5116</v>
      </c>
    </row>
    <row r="2647" spans="1:2">
      <c r="A2647" s="115" t="s">
        <v>5978</v>
      </c>
      <c r="B2647" t="s">
        <v>5116</v>
      </c>
    </row>
    <row r="2648" spans="1:2">
      <c r="A2648" s="115" t="s">
        <v>5979</v>
      </c>
      <c r="B2648" t="s">
        <v>5116</v>
      </c>
    </row>
    <row r="2649" spans="1:2">
      <c r="A2649" s="115" t="s">
        <v>5980</v>
      </c>
      <c r="B2649" t="s">
        <v>5116</v>
      </c>
    </row>
    <row r="2650" spans="1:2">
      <c r="A2650" s="115" t="s">
        <v>5798</v>
      </c>
      <c r="B2650" t="s">
        <v>5116</v>
      </c>
    </row>
    <row r="2651" spans="1:2">
      <c r="A2651" s="115" t="s">
        <v>5824</v>
      </c>
      <c r="B2651" t="s">
        <v>5116</v>
      </c>
    </row>
    <row r="2652" spans="1:2">
      <c r="A2652" s="115" t="s">
        <v>3248</v>
      </c>
      <c r="B2652" t="s">
        <v>5116</v>
      </c>
    </row>
    <row r="2653" spans="1:2">
      <c r="A2653" s="115" t="s">
        <v>3248</v>
      </c>
      <c r="B2653" t="s">
        <v>5116</v>
      </c>
    </row>
    <row r="2654" spans="1:2">
      <c r="A2654" s="115" t="s">
        <v>3248</v>
      </c>
      <c r="B2654" t="s">
        <v>5116</v>
      </c>
    </row>
    <row r="2655" spans="1:2">
      <c r="A2655" s="115" t="s">
        <v>3248</v>
      </c>
      <c r="B2655" t="s">
        <v>5116</v>
      </c>
    </row>
    <row r="2656" spans="1:2">
      <c r="A2656" s="115" t="s">
        <v>3248</v>
      </c>
      <c r="B2656" t="s">
        <v>5116</v>
      </c>
    </row>
    <row r="2657" spans="1:2">
      <c r="A2657" s="115" t="s">
        <v>3248</v>
      </c>
      <c r="B2657" t="s">
        <v>5116</v>
      </c>
    </row>
    <row r="2658" spans="1:2">
      <c r="A2658" s="115" t="s">
        <v>3248</v>
      </c>
      <c r="B2658" t="s">
        <v>5116</v>
      </c>
    </row>
    <row r="2659" spans="1:2">
      <c r="A2659" s="115" t="s">
        <v>3248</v>
      </c>
      <c r="B2659" t="s">
        <v>5116</v>
      </c>
    </row>
    <row r="2660" spans="1:2">
      <c r="A2660" s="115" t="s">
        <v>3248</v>
      </c>
      <c r="B2660" t="s">
        <v>5116</v>
      </c>
    </row>
    <row r="2661" spans="1:2">
      <c r="A2661" s="115" t="s">
        <v>3248</v>
      </c>
      <c r="B2661" t="s">
        <v>5116</v>
      </c>
    </row>
    <row r="2662" spans="1:2">
      <c r="A2662" s="115" t="s">
        <v>3248</v>
      </c>
      <c r="B2662" t="s">
        <v>5116</v>
      </c>
    </row>
    <row r="2663" spans="1:2">
      <c r="A2663" s="115" t="s">
        <v>3248</v>
      </c>
      <c r="B2663" t="s">
        <v>5116</v>
      </c>
    </row>
    <row r="2664" spans="1:2">
      <c r="A2664" s="115" t="s">
        <v>3248</v>
      </c>
      <c r="B2664" t="s">
        <v>5116</v>
      </c>
    </row>
    <row r="2665" spans="1:2">
      <c r="A2665" s="115" t="s">
        <v>3248</v>
      </c>
      <c r="B2665" t="s">
        <v>5116</v>
      </c>
    </row>
    <row r="2666" spans="1:2">
      <c r="A2666" s="115" t="s">
        <v>3248</v>
      </c>
      <c r="B2666" t="s">
        <v>5116</v>
      </c>
    </row>
    <row r="2667" spans="1:2">
      <c r="A2667" s="115" t="s">
        <v>3248</v>
      </c>
      <c r="B2667" t="s">
        <v>5116</v>
      </c>
    </row>
    <row r="2668" spans="1:2">
      <c r="A2668" s="115" t="s">
        <v>3248</v>
      </c>
      <c r="B2668" t="s">
        <v>5116</v>
      </c>
    </row>
    <row r="2669" spans="1:2">
      <c r="A2669" s="115" t="s">
        <v>3248</v>
      </c>
      <c r="B2669" t="s">
        <v>5116</v>
      </c>
    </row>
    <row r="2670" spans="1:2">
      <c r="A2670" s="115" t="s">
        <v>3248</v>
      </c>
      <c r="B2670" t="s">
        <v>5116</v>
      </c>
    </row>
    <row r="2671" spans="1:2">
      <c r="A2671" s="115" t="s">
        <v>3248</v>
      </c>
      <c r="B2671" t="s">
        <v>5116</v>
      </c>
    </row>
    <row r="2672" spans="1:2">
      <c r="A2672" s="115" t="s">
        <v>3248</v>
      </c>
      <c r="B2672" t="s">
        <v>5116</v>
      </c>
    </row>
    <row r="2673" spans="1:2">
      <c r="A2673" s="115" t="s">
        <v>3248</v>
      </c>
      <c r="B2673" t="s">
        <v>5116</v>
      </c>
    </row>
    <row r="2674" spans="1:2">
      <c r="A2674" s="115" t="s">
        <v>3248</v>
      </c>
      <c r="B2674" t="s">
        <v>5116</v>
      </c>
    </row>
    <row r="2675" spans="1:2">
      <c r="A2675" s="115" t="s">
        <v>5788</v>
      </c>
      <c r="B2675" t="s">
        <v>5116</v>
      </c>
    </row>
    <row r="2676" spans="1:2">
      <c r="A2676" s="115" t="s">
        <v>5788</v>
      </c>
      <c r="B2676" t="s">
        <v>5116</v>
      </c>
    </row>
    <row r="2677" spans="1:2">
      <c r="A2677" s="115" t="s">
        <v>3248</v>
      </c>
      <c r="B2677" t="s">
        <v>5116</v>
      </c>
    </row>
    <row r="2678" spans="1:2">
      <c r="A2678" s="115" t="s">
        <v>3248</v>
      </c>
      <c r="B2678" t="s">
        <v>5116</v>
      </c>
    </row>
    <row r="2679" spans="1:2">
      <c r="A2679" s="115" t="s">
        <v>3248</v>
      </c>
      <c r="B2679" t="s">
        <v>5116</v>
      </c>
    </row>
    <row r="2680" spans="1:2">
      <c r="A2680" s="115" t="s">
        <v>3248</v>
      </c>
      <c r="B2680" t="s">
        <v>5116</v>
      </c>
    </row>
    <row r="2681" spans="1:2">
      <c r="A2681" s="115" t="s">
        <v>3248</v>
      </c>
      <c r="B2681" t="s">
        <v>5116</v>
      </c>
    </row>
    <row r="2682" spans="1:2">
      <c r="A2682" s="115" t="s">
        <v>3248</v>
      </c>
    </row>
    <row r="2683" spans="1:2">
      <c r="A2683" s="115" t="s">
        <v>3248</v>
      </c>
      <c r="B2683" t="s">
        <v>5784</v>
      </c>
    </row>
    <row r="2684" spans="1:2">
      <c r="A2684" s="115" t="s">
        <v>3248</v>
      </c>
      <c r="B2684" t="s">
        <v>5116</v>
      </c>
    </row>
    <row r="2685" spans="1:2">
      <c r="A2685" s="115" t="s">
        <v>5831</v>
      </c>
      <c r="B2685" t="s">
        <v>5116</v>
      </c>
    </row>
    <row r="2686" spans="1:2">
      <c r="A2686" s="115" t="s">
        <v>5783</v>
      </c>
      <c r="B2686" t="s">
        <v>5784</v>
      </c>
    </row>
    <row r="2687" spans="1:2">
      <c r="A2687" s="115" t="s">
        <v>5788</v>
      </c>
    </row>
    <row r="2688" spans="1:2">
      <c r="A2688" s="115" t="s">
        <v>5849</v>
      </c>
      <c r="B2688" t="s">
        <v>5116</v>
      </c>
    </row>
    <row r="2689" spans="1:2">
      <c r="A2689" s="115" t="s">
        <v>5779</v>
      </c>
      <c r="B2689" t="s">
        <v>5116</v>
      </c>
    </row>
    <row r="2690" spans="1:2">
      <c r="A2690" s="115" t="s">
        <v>5831</v>
      </c>
    </row>
    <row r="2691" spans="1:2">
      <c r="A2691" s="115" t="s">
        <v>5831</v>
      </c>
    </row>
    <row r="2692" spans="1:2">
      <c r="A2692" s="115" t="s">
        <v>5831</v>
      </c>
    </row>
    <row r="2693" spans="1:2">
      <c r="A2693" s="115" t="s">
        <v>5890</v>
      </c>
    </row>
    <row r="2694" spans="1:2">
      <c r="A2694" s="115" t="s">
        <v>5981</v>
      </c>
      <c r="B2694" t="s">
        <v>5789</v>
      </c>
    </row>
    <row r="2696" spans="1:2">
      <c r="A2696" s="115" t="s">
        <v>5804</v>
      </c>
    </row>
    <row r="2697" spans="1:2">
      <c r="A2697" s="115" t="s">
        <v>5804</v>
      </c>
    </row>
    <row r="2698" spans="1:2">
      <c r="A2698" s="115" t="s">
        <v>5804</v>
      </c>
    </row>
    <row r="2699" spans="1:2">
      <c r="A2699" s="115" t="s">
        <v>3251</v>
      </c>
    </row>
    <row r="2700" spans="1:2">
      <c r="A2700" s="115" t="s">
        <v>3251</v>
      </c>
    </row>
    <row r="2701" spans="1:2">
      <c r="A2701" s="115" t="s">
        <v>3251</v>
      </c>
    </row>
    <row r="2702" spans="1:2">
      <c r="A2702" s="115" t="s">
        <v>5804</v>
      </c>
    </row>
    <row r="2703" spans="1:2">
      <c r="A2703" s="115" t="s">
        <v>5804</v>
      </c>
    </row>
    <row r="2704" spans="1:2">
      <c r="A2704" s="115" t="s">
        <v>5804</v>
      </c>
    </row>
    <row r="2705" spans="1:2">
      <c r="A2705" s="115" t="s">
        <v>5804</v>
      </c>
    </row>
    <row r="2706" spans="1:2">
      <c r="A2706" s="115" t="s">
        <v>5804</v>
      </c>
    </row>
    <row r="2707" spans="1:2">
      <c r="A2707" s="115" t="s">
        <v>5804</v>
      </c>
    </row>
    <row r="2708" spans="1:2">
      <c r="A2708" s="115" t="s">
        <v>3251</v>
      </c>
      <c r="B2708" t="s">
        <v>5118</v>
      </c>
    </row>
    <row r="2709" spans="1:2">
      <c r="A2709" s="115" t="s">
        <v>3251</v>
      </c>
      <c r="B2709" t="s">
        <v>5118</v>
      </c>
    </row>
    <row r="2710" spans="1:2">
      <c r="A2710" s="115" t="s">
        <v>3251</v>
      </c>
      <c r="B2710" t="s">
        <v>5118</v>
      </c>
    </row>
    <row r="2711" spans="1:2">
      <c r="A2711" s="115" t="s">
        <v>3251</v>
      </c>
      <c r="B2711" t="s">
        <v>5118</v>
      </c>
    </row>
    <row r="2712" spans="1:2">
      <c r="A2712" s="115" t="s">
        <v>3251</v>
      </c>
      <c r="B2712" t="s">
        <v>5118</v>
      </c>
    </row>
    <row r="2713" spans="1:2">
      <c r="A2713" s="115" t="s">
        <v>3251</v>
      </c>
      <c r="B2713" t="s">
        <v>5118</v>
      </c>
    </row>
    <row r="2714" spans="1:2">
      <c r="A2714" s="115" t="s">
        <v>3251</v>
      </c>
      <c r="B2714" t="s">
        <v>5118</v>
      </c>
    </row>
    <row r="2715" spans="1:2">
      <c r="A2715" s="115" t="s">
        <v>3251</v>
      </c>
      <c r="B2715" t="s">
        <v>5118</v>
      </c>
    </row>
    <row r="2716" spans="1:2">
      <c r="A2716" s="115" t="s">
        <v>5802</v>
      </c>
      <c r="B2716" t="s">
        <v>5789</v>
      </c>
    </row>
    <row r="2717" spans="1:2">
      <c r="A2717" s="115" t="s">
        <v>5802</v>
      </c>
      <c r="B2717" t="s">
        <v>5789</v>
      </c>
    </row>
    <row r="2718" spans="1:2">
      <c r="A2718" s="115" t="s">
        <v>5802</v>
      </c>
    </row>
    <row r="2719" spans="1:2">
      <c r="A2719" s="115" t="s">
        <v>5859</v>
      </c>
      <c r="B2719" t="s">
        <v>5789</v>
      </c>
    </row>
    <row r="2720" spans="1:2">
      <c r="A2720" s="115" t="s">
        <v>5810</v>
      </c>
    </row>
    <row r="2721" spans="1:2">
      <c r="A2721" s="115" t="s">
        <v>5810</v>
      </c>
    </row>
    <row r="2722" spans="1:2">
      <c r="A2722" s="115" t="s">
        <v>5810</v>
      </c>
    </row>
    <row r="2723" spans="1:2">
      <c r="A2723" s="115" t="s">
        <v>5828</v>
      </c>
      <c r="B2723" t="s">
        <v>5116</v>
      </c>
    </row>
    <row r="2724" spans="1:2">
      <c r="A2724" s="115" t="s">
        <v>5791</v>
      </c>
    </row>
    <row r="2725" spans="1:2">
      <c r="A2725" s="115" t="s">
        <v>5849</v>
      </c>
      <c r="B2725" t="s">
        <v>5116</v>
      </c>
    </row>
    <row r="2726" spans="1:2">
      <c r="A2726" s="115" t="s">
        <v>5778</v>
      </c>
      <c r="B2726" t="s">
        <v>5116</v>
      </c>
    </row>
    <row r="2727" spans="1:2">
      <c r="A2727" s="115" t="s">
        <v>5844</v>
      </c>
      <c r="B2727" t="s">
        <v>5116</v>
      </c>
    </row>
    <row r="2728" spans="1:2">
      <c r="A2728" s="115" t="s">
        <v>5788</v>
      </c>
    </row>
    <row r="2729" spans="1:2">
      <c r="A2729" s="115" t="s">
        <v>5788</v>
      </c>
      <c r="B2729" t="s">
        <v>5789</v>
      </c>
    </row>
    <row r="2730" spans="1:2">
      <c r="A2730" s="115" t="s">
        <v>3251</v>
      </c>
      <c r="B2730" t="s">
        <v>5118</v>
      </c>
    </row>
    <row r="2731" spans="1:2">
      <c r="A2731" s="115" t="s">
        <v>5801</v>
      </c>
      <c r="B2731" t="s">
        <v>5789</v>
      </c>
    </row>
    <row r="2732" spans="1:2">
      <c r="A2732" s="115" t="s">
        <v>5791</v>
      </c>
      <c r="B2732" t="s">
        <v>5789</v>
      </c>
    </row>
    <row r="2733" spans="1:2">
      <c r="A2733" s="115" t="s">
        <v>3248</v>
      </c>
    </row>
    <row r="2734" spans="1:2">
      <c r="A2734" s="115" t="s">
        <v>5781</v>
      </c>
      <c r="B2734" t="s">
        <v>5784</v>
      </c>
    </row>
    <row r="2735" spans="1:2">
      <c r="A2735" s="115" t="s">
        <v>5785</v>
      </c>
      <c r="B2735" t="s">
        <v>5784</v>
      </c>
    </row>
    <row r="2736" spans="1:2">
      <c r="A2736" s="115" t="s">
        <v>5844</v>
      </c>
      <c r="B2736" t="s">
        <v>5116</v>
      </c>
    </row>
    <row r="2737" spans="1:2">
      <c r="A2737" s="115" t="s">
        <v>5844</v>
      </c>
      <c r="B2737" t="s">
        <v>5784</v>
      </c>
    </row>
    <row r="2738" spans="1:2">
      <c r="A2738" s="115" t="s">
        <v>5844</v>
      </c>
      <c r="B2738" t="s">
        <v>5116</v>
      </c>
    </row>
    <row r="2739" spans="1:2">
      <c r="A2739" s="115" t="s">
        <v>5844</v>
      </c>
      <c r="B2739" t="s">
        <v>5116</v>
      </c>
    </row>
    <row r="2740" spans="1:2">
      <c r="A2740" s="115" t="s">
        <v>5844</v>
      </c>
      <c r="B2740" t="s">
        <v>5116</v>
      </c>
    </row>
    <row r="2741" spans="1:2">
      <c r="A2741" s="115" t="s">
        <v>5844</v>
      </c>
      <c r="B2741" t="s">
        <v>5116</v>
      </c>
    </row>
    <row r="2742" spans="1:2">
      <c r="A2742" s="115" t="s">
        <v>5844</v>
      </c>
      <c r="B2742" t="s">
        <v>5116</v>
      </c>
    </row>
    <row r="2743" spans="1:2">
      <c r="A2743" s="115" t="s">
        <v>5844</v>
      </c>
      <c r="B2743" t="s">
        <v>5784</v>
      </c>
    </row>
    <row r="2744" spans="1:2">
      <c r="A2744" s="115" t="s">
        <v>3248</v>
      </c>
      <c r="B2744" t="s">
        <v>5789</v>
      </c>
    </row>
    <row r="2745" spans="1:2">
      <c r="A2745" s="115" t="s">
        <v>5849</v>
      </c>
      <c r="B2745" t="s">
        <v>5784</v>
      </c>
    </row>
    <row r="2746" spans="1:2">
      <c r="A2746" s="115" t="s">
        <v>5844</v>
      </c>
      <c r="B2746" t="s">
        <v>5784</v>
      </c>
    </row>
    <row r="2747" spans="1:2">
      <c r="A2747" s="115" t="s">
        <v>5890</v>
      </c>
      <c r="B2747" t="s">
        <v>5789</v>
      </c>
    </row>
    <row r="2748" spans="1:2">
      <c r="A2748" s="115" t="s">
        <v>5790</v>
      </c>
      <c r="B2748" t="s">
        <v>5118</v>
      </c>
    </row>
    <row r="2749" spans="1:2">
      <c r="A2749" s="115" t="s">
        <v>5828</v>
      </c>
      <c r="B2749" t="s">
        <v>5116</v>
      </c>
    </row>
    <row r="2750" spans="1:2">
      <c r="A2750" s="115" t="s">
        <v>5870</v>
      </c>
      <c r="B2750" t="s">
        <v>5116</v>
      </c>
    </row>
    <row r="2751" spans="1:2">
      <c r="A2751" s="115" t="s">
        <v>5870</v>
      </c>
      <c r="B2751" t="s">
        <v>5116</v>
      </c>
    </row>
    <row r="2752" spans="1:2">
      <c r="A2752" s="115" t="s">
        <v>5844</v>
      </c>
      <c r="B2752" t="s">
        <v>5116</v>
      </c>
    </row>
    <row r="2753" spans="1:2">
      <c r="A2753" s="115" t="s">
        <v>5844</v>
      </c>
      <c r="B2753" t="s">
        <v>5116</v>
      </c>
    </row>
    <row r="2754" spans="1:2">
      <c r="A2754" s="115" t="s">
        <v>5791</v>
      </c>
      <c r="B2754" t="s">
        <v>5789</v>
      </c>
    </row>
    <row r="2755" spans="1:2">
      <c r="A2755" s="115" t="s">
        <v>5828</v>
      </c>
      <c r="B2755" t="s">
        <v>5116</v>
      </c>
    </row>
    <row r="2756" spans="1:2">
      <c r="A2756" s="115" t="s">
        <v>5849</v>
      </c>
      <c r="B2756" t="s">
        <v>5784</v>
      </c>
    </row>
    <row r="2757" spans="1:2">
      <c r="A2757" s="115" t="s">
        <v>5802</v>
      </c>
      <c r="B2757" t="s">
        <v>5789</v>
      </c>
    </row>
    <row r="2758" spans="1:2">
      <c r="A2758" s="115" t="s">
        <v>5982</v>
      </c>
    </row>
    <row r="2759" spans="1:2">
      <c r="A2759" s="115" t="s">
        <v>5831</v>
      </c>
      <c r="B2759" t="s">
        <v>5789</v>
      </c>
    </row>
    <row r="2760" spans="1:2">
      <c r="A2760" s="115" t="s">
        <v>5788</v>
      </c>
      <c r="B2760" t="s">
        <v>5789</v>
      </c>
    </row>
    <row r="2761" spans="1:2">
      <c r="A2761" s="115" t="s">
        <v>5831</v>
      </c>
      <c r="B2761" t="s">
        <v>5118</v>
      </c>
    </row>
    <row r="2762" spans="1:2">
      <c r="A2762" s="115" t="s">
        <v>5831</v>
      </c>
      <c r="B2762" t="s">
        <v>5118</v>
      </c>
    </row>
    <row r="2763" spans="1:2">
      <c r="A2763" s="115" t="s">
        <v>5788</v>
      </c>
      <c r="B2763" t="s">
        <v>5789</v>
      </c>
    </row>
    <row r="2764" spans="1:2">
      <c r="A2764" s="115" t="s">
        <v>5831</v>
      </c>
    </row>
    <row r="2765" spans="1:2">
      <c r="A2765" s="115" t="s">
        <v>5815</v>
      </c>
      <c r="B2765" t="s">
        <v>5789</v>
      </c>
    </row>
    <row r="2766" spans="1:2">
      <c r="A2766" s="115" t="s">
        <v>5790</v>
      </c>
      <c r="B2766" t="s">
        <v>5116</v>
      </c>
    </row>
    <row r="2767" spans="1:2">
      <c r="A2767" s="115" t="s">
        <v>5790</v>
      </c>
      <c r="B2767" t="s">
        <v>5116</v>
      </c>
    </row>
    <row r="2768" spans="1:2">
      <c r="A2768" s="115" t="s">
        <v>5790</v>
      </c>
      <c r="B2768" t="s">
        <v>5784</v>
      </c>
    </row>
    <row r="2769" spans="1:2">
      <c r="A2769" s="115" t="s">
        <v>3248</v>
      </c>
      <c r="B2769" t="s">
        <v>5116</v>
      </c>
    </row>
    <row r="2770" spans="1:2">
      <c r="A2770" s="115" t="s">
        <v>3251</v>
      </c>
      <c r="B2770" t="s">
        <v>5118</v>
      </c>
    </row>
    <row r="2771" spans="1:2">
      <c r="A2771" s="115" t="s">
        <v>5815</v>
      </c>
      <c r="B2771" t="s">
        <v>5118</v>
      </c>
    </row>
    <row r="2772" spans="1:2">
      <c r="A2772" s="115" t="s">
        <v>5983</v>
      </c>
      <c r="B2772" t="s">
        <v>5784</v>
      </c>
    </row>
    <row r="2773" spans="1:2">
      <c r="A2773" s="115" t="s">
        <v>5787</v>
      </c>
      <c r="B2773" t="s">
        <v>5118</v>
      </c>
    </row>
    <row r="2774" spans="1:2">
      <c r="A2774" s="115" t="s">
        <v>3267</v>
      </c>
    </row>
    <row r="2775" spans="1:2">
      <c r="A2775" s="115" t="s">
        <v>5984</v>
      </c>
      <c r="B2775" t="s">
        <v>5789</v>
      </c>
    </row>
    <row r="2776" spans="1:2">
      <c r="A2776" s="115" t="s">
        <v>5790</v>
      </c>
      <c r="B2776" t="s">
        <v>5118</v>
      </c>
    </row>
    <row r="2777" spans="1:2">
      <c r="A2777" s="115" t="s">
        <v>5790</v>
      </c>
      <c r="B2777" t="s">
        <v>5118</v>
      </c>
    </row>
    <row r="2778" spans="1:2">
      <c r="A2778" s="115" t="s">
        <v>5785</v>
      </c>
      <c r="B2778" t="s">
        <v>5789</v>
      </c>
    </row>
    <row r="2779" spans="1:2">
      <c r="A2779" s="115" t="s">
        <v>5785</v>
      </c>
    </row>
    <row r="2780" spans="1:2">
      <c r="A2780" s="115" t="s">
        <v>5781</v>
      </c>
      <c r="B2780" t="s">
        <v>5116</v>
      </c>
    </row>
    <row r="2781" spans="1:2">
      <c r="A2781" s="115" t="s">
        <v>5781</v>
      </c>
      <c r="B2781" t="s">
        <v>5116</v>
      </c>
    </row>
    <row r="2782" spans="1:2">
      <c r="A2782" s="115" t="s">
        <v>5781</v>
      </c>
      <c r="B2782" t="s">
        <v>5116</v>
      </c>
    </row>
    <row r="2783" spans="1:2">
      <c r="A2783" s="115" t="s">
        <v>5779</v>
      </c>
      <c r="B2783" t="s">
        <v>5116</v>
      </c>
    </row>
    <row r="2784" spans="1:2">
      <c r="A2784" s="115" t="s">
        <v>5781</v>
      </c>
      <c r="B2784" t="s">
        <v>5116</v>
      </c>
    </row>
    <row r="2785" spans="1:2">
      <c r="A2785" s="115" t="s">
        <v>5781</v>
      </c>
      <c r="B2785" t="s">
        <v>5116</v>
      </c>
    </row>
    <row r="2786" spans="1:2">
      <c r="A2786" s="115" t="s">
        <v>5779</v>
      </c>
      <c r="B2786" t="s">
        <v>5116</v>
      </c>
    </row>
    <row r="2787" spans="1:2">
      <c r="A2787" s="115" t="s">
        <v>5785</v>
      </c>
      <c r="B2787" t="s">
        <v>5118</v>
      </c>
    </row>
    <row r="2788" spans="1:2">
      <c r="A2788" s="115" t="s">
        <v>5785</v>
      </c>
      <c r="B2788" t="s">
        <v>5118</v>
      </c>
    </row>
    <row r="2789" spans="1:2">
      <c r="A2789" s="115" t="s">
        <v>5785</v>
      </c>
      <c r="B2789" t="s">
        <v>5118</v>
      </c>
    </row>
    <row r="2790" spans="1:2">
      <c r="A2790" s="115" t="s">
        <v>5777</v>
      </c>
      <c r="B2790" t="s">
        <v>5784</v>
      </c>
    </row>
    <row r="2791" spans="1:2">
      <c r="A2791" s="115" t="s">
        <v>5781</v>
      </c>
      <c r="B2791" t="s">
        <v>5784</v>
      </c>
    </row>
    <row r="2792" spans="1:2">
      <c r="A2792" s="115" t="s">
        <v>5777</v>
      </c>
      <c r="B2792" t="s">
        <v>5116</v>
      </c>
    </row>
    <row r="2793" spans="1:2">
      <c r="A2793" s="115" t="s">
        <v>5779</v>
      </c>
      <c r="B2793" t="s">
        <v>5116</v>
      </c>
    </row>
    <row r="2794" spans="1:2">
      <c r="A2794" s="115" t="s">
        <v>5777</v>
      </c>
      <c r="B2794" t="s">
        <v>5784</v>
      </c>
    </row>
    <row r="2795" spans="1:2">
      <c r="A2795" s="115" t="s">
        <v>5837</v>
      </c>
    </row>
    <row r="2796" spans="1:2">
      <c r="A2796" s="115" t="s">
        <v>5791</v>
      </c>
      <c r="B2796" t="s">
        <v>5789</v>
      </c>
    </row>
    <row r="2797" spans="1:2">
      <c r="A2797" s="115" t="s">
        <v>5790</v>
      </c>
      <c r="B2797" t="s">
        <v>5789</v>
      </c>
    </row>
    <row r="2798" spans="1:2">
      <c r="A2798" s="115" t="s">
        <v>5781</v>
      </c>
      <c r="B2798" t="s">
        <v>5116</v>
      </c>
    </row>
    <row r="2799" spans="1:2">
      <c r="A2799" s="115" t="s">
        <v>5844</v>
      </c>
      <c r="B2799" t="s">
        <v>5789</v>
      </c>
    </row>
    <row r="2800" spans="1:2">
      <c r="A2800" s="115" t="s">
        <v>5781</v>
      </c>
      <c r="B2800" t="s">
        <v>5789</v>
      </c>
    </row>
    <row r="2801" spans="1:2">
      <c r="A2801" s="115" t="s">
        <v>5815</v>
      </c>
      <c r="B2801" t="s">
        <v>5789</v>
      </c>
    </row>
    <row r="2802" spans="1:2">
      <c r="A2802" s="115" t="s">
        <v>5790</v>
      </c>
      <c r="B2802" t="s">
        <v>5118</v>
      </c>
    </row>
    <row r="2803" spans="1:2">
      <c r="A2803" s="115" t="s">
        <v>5783</v>
      </c>
      <c r="B2803" t="s">
        <v>5789</v>
      </c>
    </row>
    <row r="2804" spans="1:2">
      <c r="A2804" s="115" t="s">
        <v>3251</v>
      </c>
      <c r="B2804" t="s">
        <v>5789</v>
      </c>
    </row>
    <row r="2805" spans="1:2">
      <c r="A2805" s="115" t="s">
        <v>3251</v>
      </c>
    </row>
    <row r="2806" spans="1:2">
      <c r="A2806" s="115" t="s">
        <v>5828</v>
      </c>
      <c r="B2806" t="s">
        <v>5116</v>
      </c>
    </row>
    <row r="2807" spans="1:2">
      <c r="A2807" s="115" t="s">
        <v>3248</v>
      </c>
      <c r="B2807" t="s">
        <v>5784</v>
      </c>
    </row>
    <row r="2808" spans="1:2">
      <c r="A2808" s="115" t="s">
        <v>5802</v>
      </c>
      <c r="B2808" t="s">
        <v>5789</v>
      </c>
    </row>
    <row r="2809" spans="1:2">
      <c r="A2809" s="115" t="s">
        <v>5799</v>
      </c>
      <c r="B2809" t="s">
        <v>5784</v>
      </c>
    </row>
    <row r="2810" spans="1:2">
      <c r="A2810" s="115" t="s">
        <v>5787</v>
      </c>
      <c r="B2810" t="s">
        <v>5832</v>
      </c>
    </row>
    <row r="2811" spans="1:2">
      <c r="A2811" s="115" t="s">
        <v>5799</v>
      </c>
      <c r="B2811" t="s">
        <v>5116</v>
      </c>
    </row>
    <row r="2812" spans="1:2">
      <c r="A2812" s="115" t="s">
        <v>5809</v>
      </c>
      <c r="B2812" t="s">
        <v>5116</v>
      </c>
    </row>
    <row r="2813" spans="1:2">
      <c r="A2813" s="115" t="s">
        <v>3262</v>
      </c>
      <c r="B2813" t="s">
        <v>5116</v>
      </c>
    </row>
    <row r="2814" spans="1:2">
      <c r="A2814" s="115" t="s">
        <v>5801</v>
      </c>
      <c r="B2814" t="s">
        <v>5116</v>
      </c>
    </row>
    <row r="2815" spans="1:2">
      <c r="A2815" s="115" t="s">
        <v>5809</v>
      </c>
      <c r="B2815" t="s">
        <v>5116</v>
      </c>
    </row>
    <row r="2816" spans="1:2">
      <c r="A2816" s="115" t="s">
        <v>5809</v>
      </c>
      <c r="B2816" t="s">
        <v>5116</v>
      </c>
    </row>
    <row r="2817" spans="1:2">
      <c r="A2817" s="115" t="s">
        <v>5809</v>
      </c>
      <c r="B2817" t="s">
        <v>5116</v>
      </c>
    </row>
    <row r="2818" spans="1:2">
      <c r="A2818" s="115" t="s">
        <v>5809</v>
      </c>
      <c r="B2818" t="s">
        <v>5116</v>
      </c>
    </row>
    <row r="2819" spans="1:2">
      <c r="A2819" s="115" t="s">
        <v>5809</v>
      </c>
      <c r="B2819" t="s">
        <v>5116</v>
      </c>
    </row>
    <row r="2820" spans="1:2">
      <c r="A2820" s="115" t="s">
        <v>5791</v>
      </c>
      <c r="B2820" t="s">
        <v>5784</v>
      </c>
    </row>
    <row r="2821" spans="1:2">
      <c r="A2821" s="115" t="s">
        <v>5791</v>
      </c>
      <c r="B2821" t="s">
        <v>5784</v>
      </c>
    </row>
    <row r="2822" spans="1:2">
      <c r="A2822" s="115" t="s">
        <v>5786</v>
      </c>
      <c r="B2822" t="s">
        <v>5152</v>
      </c>
    </row>
    <row r="2823" spans="1:2">
      <c r="A2823" s="115" t="s">
        <v>5909</v>
      </c>
      <c r="B2823" t="s">
        <v>5116</v>
      </c>
    </row>
    <row r="2824" spans="1:2">
      <c r="A2824" s="115" t="s">
        <v>5909</v>
      </c>
      <c r="B2824" t="s">
        <v>5116</v>
      </c>
    </row>
    <row r="2825" spans="1:2">
      <c r="A2825" s="115" t="s">
        <v>5909</v>
      </c>
      <c r="B2825" t="s">
        <v>5116</v>
      </c>
    </row>
    <row r="2826" spans="1:2">
      <c r="A2826" s="115" t="s">
        <v>5828</v>
      </c>
      <c r="B2826" t="s">
        <v>5116</v>
      </c>
    </row>
    <row r="2827" spans="1:2">
      <c r="A2827" s="115" t="s">
        <v>5809</v>
      </c>
      <c r="B2827" t="s">
        <v>5116</v>
      </c>
    </row>
    <row r="2828" spans="1:2">
      <c r="A2828" s="115" t="s">
        <v>5809</v>
      </c>
      <c r="B2828" t="s">
        <v>5116</v>
      </c>
    </row>
    <row r="2829" spans="1:2">
      <c r="A2829" s="115" t="s">
        <v>3262</v>
      </c>
      <c r="B2829" t="s">
        <v>5116</v>
      </c>
    </row>
    <row r="2830" spans="1:2">
      <c r="A2830" s="115" t="s">
        <v>5783</v>
      </c>
      <c r="B2830" t="s">
        <v>5116</v>
      </c>
    </row>
    <row r="2831" spans="1:2">
      <c r="A2831" s="115" t="s">
        <v>5809</v>
      </c>
      <c r="B2831" t="s">
        <v>5116</v>
      </c>
    </row>
    <row r="2832" spans="1:2">
      <c r="A2832" s="115" t="s">
        <v>5793</v>
      </c>
      <c r="B2832" t="s">
        <v>5116</v>
      </c>
    </row>
    <row r="2833" spans="1:2">
      <c r="A2833" s="115" t="s">
        <v>5793</v>
      </c>
      <c r="B2833" t="s">
        <v>5116</v>
      </c>
    </row>
    <row r="2834" spans="1:2">
      <c r="A2834" s="115" t="s">
        <v>5790</v>
      </c>
      <c r="B2834" t="s">
        <v>5116</v>
      </c>
    </row>
    <row r="2835" spans="1:2">
      <c r="A2835" s="115" t="s">
        <v>5077</v>
      </c>
      <c r="B2835" t="s">
        <v>5784</v>
      </c>
    </row>
    <row r="2836" spans="1:2">
      <c r="A2836" s="115" t="s">
        <v>5849</v>
      </c>
      <c r="B2836" t="s">
        <v>5116</v>
      </c>
    </row>
    <row r="2837" spans="1:2">
      <c r="A2837" s="115" t="s">
        <v>5849</v>
      </c>
      <c r="B2837" t="s">
        <v>5116</v>
      </c>
    </row>
    <row r="2838" spans="1:2">
      <c r="A2838" s="115" t="s">
        <v>5849</v>
      </c>
      <c r="B2838" t="s">
        <v>5116</v>
      </c>
    </row>
    <row r="2839" spans="1:2">
      <c r="A2839" s="115" t="s">
        <v>5799</v>
      </c>
      <c r="B2839" t="s">
        <v>5116</v>
      </c>
    </row>
    <row r="2840" spans="1:2">
      <c r="A2840" s="115" t="s">
        <v>5809</v>
      </c>
      <c r="B2840" t="s">
        <v>5116</v>
      </c>
    </row>
    <row r="2841" spans="1:2">
      <c r="A2841" s="115" t="s">
        <v>5916</v>
      </c>
      <c r="B2841" t="s">
        <v>5116</v>
      </c>
    </row>
    <row r="2842" spans="1:2">
      <c r="A2842" s="115" t="s">
        <v>5942</v>
      </c>
      <c r="B2842" t="s">
        <v>5789</v>
      </c>
    </row>
    <row r="2843" spans="1:2">
      <c r="A2843" s="115" t="s">
        <v>5809</v>
      </c>
      <c r="B2843" t="s">
        <v>5116</v>
      </c>
    </row>
    <row r="2844" spans="1:2">
      <c r="A2844" s="115" t="s">
        <v>5809</v>
      </c>
      <c r="B2844" t="s">
        <v>5116</v>
      </c>
    </row>
    <row r="2845" spans="1:2">
      <c r="A2845" s="115" t="s">
        <v>5809</v>
      </c>
      <c r="B2845" t="s">
        <v>5116</v>
      </c>
    </row>
    <row r="2846" spans="1:2">
      <c r="A2846" s="115" t="s">
        <v>5809</v>
      </c>
      <c r="B2846" t="s">
        <v>5116</v>
      </c>
    </row>
    <row r="2847" spans="1:2">
      <c r="A2847" s="115" t="s">
        <v>5809</v>
      </c>
      <c r="B2847" t="s">
        <v>5116</v>
      </c>
    </row>
    <row r="2848" spans="1:2">
      <c r="A2848" s="115" t="s">
        <v>5793</v>
      </c>
      <c r="B2848" t="s">
        <v>5118</v>
      </c>
    </row>
    <row r="2849" spans="1:3">
      <c r="A2849" s="115" t="s">
        <v>5793</v>
      </c>
      <c r="B2849" t="s">
        <v>5118</v>
      </c>
    </row>
    <row r="2850" spans="1:3">
      <c r="A2850" s="115" t="s">
        <v>5810</v>
      </c>
      <c r="B2850" t="s">
        <v>5784</v>
      </c>
    </row>
    <row r="2851" spans="1:3">
      <c r="A2851" s="115" t="s">
        <v>5783</v>
      </c>
      <c r="B2851" t="s">
        <v>5985</v>
      </c>
    </row>
    <row r="2852" spans="1:3">
      <c r="A2852" s="115" t="s">
        <v>5830</v>
      </c>
      <c r="B2852" t="s">
        <v>5789</v>
      </c>
    </row>
    <row r="2853" spans="1:3">
      <c r="A2853" s="115" t="s">
        <v>5849</v>
      </c>
      <c r="B2853" t="s">
        <v>5879</v>
      </c>
      <c r="C2853">
        <v>-40</v>
      </c>
    </row>
    <row r="2854" spans="1:3">
      <c r="A2854" s="115" t="s">
        <v>5849</v>
      </c>
      <c r="B2854" t="s">
        <v>5879</v>
      </c>
      <c r="C2854">
        <v>-40</v>
      </c>
    </row>
    <row r="2855" spans="1:3">
      <c r="A2855" s="115" t="s">
        <v>5849</v>
      </c>
      <c r="B2855" t="s">
        <v>5879</v>
      </c>
      <c r="C2855">
        <v>-40</v>
      </c>
    </row>
    <row r="2856" spans="1:3">
      <c r="A2856" s="115" t="s">
        <v>5849</v>
      </c>
      <c r="B2856" t="s">
        <v>5149</v>
      </c>
    </row>
    <row r="2857" spans="1:3">
      <c r="A2857" s="115" t="s">
        <v>5849</v>
      </c>
      <c r="B2857" t="s">
        <v>5149</v>
      </c>
      <c r="C2857">
        <v>-40</v>
      </c>
    </row>
    <row r="2858" spans="1:3">
      <c r="A2858" s="115" t="s">
        <v>5849</v>
      </c>
      <c r="B2858" t="s">
        <v>5149</v>
      </c>
      <c r="C2858">
        <v>-40</v>
      </c>
    </row>
    <row r="2859" spans="1:3">
      <c r="A2859" s="115" t="s">
        <v>5849</v>
      </c>
      <c r="B2859" t="s">
        <v>5879</v>
      </c>
      <c r="C2859">
        <v>-40</v>
      </c>
    </row>
    <row r="2860" spans="1:3">
      <c r="A2860" s="115" t="s">
        <v>5849</v>
      </c>
      <c r="B2860" t="s">
        <v>5879</v>
      </c>
      <c r="C2860">
        <v>-40</v>
      </c>
    </row>
    <row r="2861" spans="1:3">
      <c r="A2861" s="115" t="s">
        <v>5849</v>
      </c>
      <c r="B2861" t="s">
        <v>5879</v>
      </c>
      <c r="C2861">
        <v>-40</v>
      </c>
    </row>
    <row r="2862" spans="1:3">
      <c r="A2862" s="115" t="s">
        <v>5849</v>
      </c>
      <c r="B2862" t="s">
        <v>5879</v>
      </c>
      <c r="C2862">
        <v>-40</v>
      </c>
    </row>
    <row r="2863" spans="1:3">
      <c r="A2863" s="115" t="s">
        <v>5849</v>
      </c>
      <c r="B2863" t="s">
        <v>5149</v>
      </c>
    </row>
    <row r="2864" spans="1:3">
      <c r="A2864" s="115" t="s">
        <v>5849</v>
      </c>
      <c r="B2864" t="s">
        <v>5879</v>
      </c>
      <c r="C2864">
        <v>-40</v>
      </c>
    </row>
    <row r="2865" spans="1:3">
      <c r="A2865" s="115" t="s">
        <v>5849</v>
      </c>
      <c r="B2865" t="s">
        <v>5879</v>
      </c>
      <c r="C2865">
        <v>-40</v>
      </c>
    </row>
    <row r="2866" spans="1:3">
      <c r="A2866" s="115" t="s">
        <v>5849</v>
      </c>
      <c r="B2866" t="s">
        <v>5879</v>
      </c>
      <c r="C2866">
        <v>-40</v>
      </c>
    </row>
    <row r="2867" spans="1:3">
      <c r="A2867" s="115" t="s">
        <v>5849</v>
      </c>
      <c r="B2867" t="s">
        <v>5149</v>
      </c>
    </row>
    <row r="2868" spans="1:3">
      <c r="A2868" s="115" t="s">
        <v>5849</v>
      </c>
      <c r="B2868" t="s">
        <v>5149</v>
      </c>
    </row>
    <row r="2869" spans="1:3">
      <c r="A2869" s="115" t="s">
        <v>5849</v>
      </c>
      <c r="B2869" t="s">
        <v>5149</v>
      </c>
      <c r="C2869">
        <v>-40</v>
      </c>
    </row>
    <row r="2870" spans="1:3">
      <c r="A2870" s="115" t="s">
        <v>5849</v>
      </c>
      <c r="B2870" t="s">
        <v>5149</v>
      </c>
      <c r="C2870">
        <v>-40</v>
      </c>
    </row>
    <row r="2871" spans="1:3">
      <c r="A2871" s="115" t="s">
        <v>5849</v>
      </c>
      <c r="B2871" t="s">
        <v>5149</v>
      </c>
      <c r="C2871">
        <v>-40</v>
      </c>
    </row>
    <row r="2872" spans="1:3">
      <c r="A2872" s="115" t="s">
        <v>3262</v>
      </c>
      <c r="B2872" t="s">
        <v>5116</v>
      </c>
    </row>
    <row r="2873" spans="1:3">
      <c r="A2873" s="115" t="s">
        <v>5790</v>
      </c>
      <c r="B2873" t="s">
        <v>5116</v>
      </c>
    </row>
    <row r="2874" spans="1:3">
      <c r="A2874" s="115" t="s">
        <v>5830</v>
      </c>
      <c r="B2874" t="s">
        <v>5118</v>
      </c>
    </row>
    <row r="2875" spans="1:3">
      <c r="A2875" s="115" t="s">
        <v>5790</v>
      </c>
      <c r="B2875" t="s">
        <v>5116</v>
      </c>
    </row>
    <row r="2876" spans="1:3">
      <c r="A2876" s="115" t="s">
        <v>5801</v>
      </c>
      <c r="B2876" t="s">
        <v>5116</v>
      </c>
    </row>
    <row r="2877" spans="1:3">
      <c r="A2877" s="115" t="s">
        <v>5864</v>
      </c>
      <c r="B2877" t="s">
        <v>5882</v>
      </c>
    </row>
    <row r="2879" spans="1:3">
      <c r="A2879" s="115" t="s">
        <v>5809</v>
      </c>
      <c r="B2879" t="s">
        <v>5116</v>
      </c>
    </row>
    <row r="2880" spans="1:3">
      <c r="A2880" s="115" t="s">
        <v>5799</v>
      </c>
      <c r="B2880" t="s">
        <v>5784</v>
      </c>
    </row>
    <row r="2881" spans="1:2">
      <c r="A2881" s="115" t="s">
        <v>5810</v>
      </c>
      <c r="B2881" t="s">
        <v>5116</v>
      </c>
    </row>
    <row r="2882" spans="1:2">
      <c r="A2882" s="115" t="s">
        <v>5810</v>
      </c>
      <c r="B2882" t="s">
        <v>5116</v>
      </c>
    </row>
    <row r="2883" spans="1:2">
      <c r="A2883" s="115" t="s">
        <v>5783</v>
      </c>
      <c r="B2883" t="s">
        <v>5116</v>
      </c>
    </row>
    <row r="2884" spans="1:2">
      <c r="A2884" s="115" t="s">
        <v>5783</v>
      </c>
      <c r="B2884" t="s">
        <v>5116</v>
      </c>
    </row>
    <row r="2885" spans="1:2">
      <c r="A2885" s="115" t="s">
        <v>5810</v>
      </c>
      <c r="B2885" t="s">
        <v>5116</v>
      </c>
    </row>
    <row r="2886" spans="1:2">
      <c r="A2886" s="115" t="s">
        <v>5790</v>
      </c>
      <c r="B2886" t="s">
        <v>5116</v>
      </c>
    </row>
    <row r="2887" spans="1:2">
      <c r="A2887" s="115" t="s">
        <v>5790</v>
      </c>
      <c r="B2887" t="s">
        <v>5116</v>
      </c>
    </row>
    <row r="2888" spans="1:2">
      <c r="A2888" s="115" t="s">
        <v>5783</v>
      </c>
      <c r="B2888" t="s">
        <v>5116</v>
      </c>
    </row>
    <row r="2889" spans="1:2">
      <c r="A2889" s="115" t="s">
        <v>5810</v>
      </c>
      <c r="B2889" t="s">
        <v>5116</v>
      </c>
    </row>
    <row r="2890" spans="1:2">
      <c r="A2890" s="115" t="s">
        <v>5790</v>
      </c>
      <c r="B2890" t="s">
        <v>5116</v>
      </c>
    </row>
    <row r="2891" spans="1:2">
      <c r="A2891" s="115" t="s">
        <v>5844</v>
      </c>
      <c r="B2891" t="s">
        <v>5152</v>
      </c>
    </row>
    <row r="2892" spans="1:2">
      <c r="A2892" s="115" t="s">
        <v>5793</v>
      </c>
      <c r="B2892" t="s">
        <v>5784</v>
      </c>
    </row>
    <row r="2893" spans="1:2">
      <c r="A2893" s="115" t="s">
        <v>3258</v>
      </c>
      <c r="B2893" t="s">
        <v>5118</v>
      </c>
    </row>
    <row r="2894" spans="1:2">
      <c r="A2894" s="115" t="s">
        <v>3258</v>
      </c>
      <c r="B2894" t="s">
        <v>5118</v>
      </c>
    </row>
    <row r="2895" spans="1:2">
      <c r="A2895" s="115" t="s">
        <v>5786</v>
      </c>
      <c r="B2895" t="s">
        <v>5784</v>
      </c>
    </row>
    <row r="2896" spans="1:2">
      <c r="A2896" s="115" t="s">
        <v>5795</v>
      </c>
      <c r="B2896" t="s">
        <v>5118</v>
      </c>
    </row>
    <row r="2897" spans="1:2">
      <c r="A2897" s="115" t="s">
        <v>5902</v>
      </c>
      <c r="B2897" t="s">
        <v>5118</v>
      </c>
    </row>
    <row r="2898" spans="1:2">
      <c r="A2898" s="115" t="s">
        <v>5902</v>
      </c>
      <c r="B2898" t="s">
        <v>5118</v>
      </c>
    </row>
    <row r="2899" spans="1:2">
      <c r="A2899" s="115" t="s">
        <v>5902</v>
      </c>
      <c r="B2899" t="s">
        <v>5118</v>
      </c>
    </row>
    <row r="2900" spans="1:2">
      <c r="A2900" s="115" t="s">
        <v>5902</v>
      </c>
      <c r="B2900" t="s">
        <v>5118</v>
      </c>
    </row>
    <row r="2901" spans="1:2">
      <c r="A2901" s="115" t="s">
        <v>5902</v>
      </c>
    </row>
    <row r="2902" spans="1:2">
      <c r="A2902" s="115" t="s">
        <v>5902</v>
      </c>
      <c r="B2902" t="s">
        <v>5118</v>
      </c>
    </row>
    <row r="2903" spans="1:2">
      <c r="A2903" s="115" t="s">
        <v>5888</v>
      </c>
    </row>
    <row r="2904" spans="1:2">
      <c r="A2904" s="115" t="s">
        <v>5876</v>
      </c>
    </row>
    <row r="2905" spans="1:2">
      <c r="A2905" s="115" t="s">
        <v>5986</v>
      </c>
      <c r="B2905" t="s">
        <v>5789</v>
      </c>
    </row>
    <row r="2906" spans="1:2">
      <c r="A2906" s="115" t="s">
        <v>5902</v>
      </c>
      <c r="B2906" t="s">
        <v>5118</v>
      </c>
    </row>
    <row r="2907" spans="1:2">
      <c r="A2907" s="115" t="s">
        <v>5889</v>
      </c>
    </row>
    <row r="2908" spans="1:2">
      <c r="A2908" s="115" t="s">
        <v>5847</v>
      </c>
      <c r="B2908" t="s">
        <v>5118</v>
      </c>
    </row>
    <row r="2909" spans="1:2">
      <c r="A2909" s="115" t="s">
        <v>5795</v>
      </c>
    </row>
    <row r="2910" spans="1:2">
      <c r="A2910" s="115" t="s">
        <v>5795</v>
      </c>
    </row>
    <row r="2911" spans="1:2">
      <c r="A2911" s="115" t="s">
        <v>5902</v>
      </c>
    </row>
    <row r="2912" spans="1:2">
      <c r="A2912" s="115" t="s">
        <v>5913</v>
      </c>
      <c r="B2912" t="s">
        <v>5789</v>
      </c>
    </row>
    <row r="2913" spans="1:2">
      <c r="A2913" s="115" t="s">
        <v>5809</v>
      </c>
      <c r="B2913" t="s">
        <v>5117</v>
      </c>
    </row>
    <row r="2914" spans="1:2">
      <c r="A2914" s="115" t="s">
        <v>3251</v>
      </c>
    </row>
    <row r="2915" spans="1:2">
      <c r="A2915" s="115" t="s">
        <v>3251</v>
      </c>
    </row>
    <row r="2916" spans="1:2">
      <c r="A2916" s="115" t="s">
        <v>3251</v>
      </c>
    </row>
    <row r="2917" spans="1:2">
      <c r="A2917" s="115" t="s">
        <v>3251</v>
      </c>
    </row>
    <row r="2918" spans="1:2">
      <c r="A2918" s="115" t="s">
        <v>3251</v>
      </c>
    </row>
    <row r="2920" spans="1:2">
      <c r="A2920" s="115" t="s">
        <v>5801</v>
      </c>
      <c r="B2920" t="s">
        <v>5116</v>
      </c>
    </row>
    <row r="2921" spans="1:2">
      <c r="A2921" s="115" t="s">
        <v>3251</v>
      </c>
    </row>
    <row r="2922" spans="1:2">
      <c r="A2922" s="115" t="s">
        <v>3251</v>
      </c>
    </row>
    <row r="2923" spans="1:2">
      <c r="A2923" s="115" t="s">
        <v>3251</v>
      </c>
    </row>
    <row r="2924" spans="1:2">
      <c r="A2924" s="115" t="s">
        <v>3251</v>
      </c>
      <c r="B2924" t="s">
        <v>5987</v>
      </c>
    </row>
    <row r="2925" spans="1:2">
      <c r="A2925" s="115" t="s">
        <v>5809</v>
      </c>
      <c r="B2925" t="s">
        <v>5117</v>
      </c>
    </row>
    <row r="2926" spans="1:2">
      <c r="A2926" s="115" t="s">
        <v>5809</v>
      </c>
      <c r="B2926" t="s">
        <v>5117</v>
      </c>
    </row>
    <row r="2927" spans="1:2">
      <c r="A2927" s="115" t="s">
        <v>3251</v>
      </c>
    </row>
    <row r="2928" spans="1:2">
      <c r="A2928" s="115" t="s">
        <v>3248</v>
      </c>
      <c r="B2928" t="s">
        <v>5116</v>
      </c>
    </row>
    <row r="2929" spans="1:2">
      <c r="A2929" s="115" t="s">
        <v>5936</v>
      </c>
      <c r="B2929" t="s">
        <v>5118</v>
      </c>
    </row>
    <row r="2930" spans="1:2">
      <c r="A2930" s="115" t="s">
        <v>5795</v>
      </c>
    </row>
    <row r="2931" spans="1:2">
      <c r="A2931" s="115" t="s">
        <v>3262</v>
      </c>
    </row>
    <row r="2932" spans="1:2">
      <c r="A2932" s="115" t="s">
        <v>5820</v>
      </c>
      <c r="B2932" t="s">
        <v>5118</v>
      </c>
    </row>
    <row r="2933" spans="1:2">
      <c r="A2933" s="115" t="s">
        <v>3262</v>
      </c>
    </row>
    <row r="2934" spans="1:2">
      <c r="A2934" s="115" t="s">
        <v>3262</v>
      </c>
    </row>
    <row r="2935" spans="1:2">
      <c r="A2935" s="115" t="s">
        <v>5785</v>
      </c>
      <c r="B2935" t="s">
        <v>5116</v>
      </c>
    </row>
    <row r="2936" spans="1:2">
      <c r="A2936" s="115" t="s">
        <v>5815</v>
      </c>
      <c r="B2936" t="s">
        <v>5784</v>
      </c>
    </row>
    <row r="2937" spans="1:2">
      <c r="A2937" s="115" t="s">
        <v>5785</v>
      </c>
      <c r="B2937" t="s">
        <v>5784</v>
      </c>
    </row>
    <row r="2938" spans="1:2">
      <c r="A2938" s="115" t="s">
        <v>5790</v>
      </c>
      <c r="B2938" t="s">
        <v>5152</v>
      </c>
    </row>
    <row r="2939" spans="1:2">
      <c r="A2939" s="115" t="s">
        <v>5800</v>
      </c>
    </row>
    <row r="2940" spans="1:2">
      <c r="A2940" s="115" t="s">
        <v>5906</v>
      </c>
    </row>
    <row r="2941" spans="1:2">
      <c r="A2941" s="115" t="s">
        <v>5920</v>
      </c>
    </row>
    <row r="2942" spans="1:2">
      <c r="A2942" s="115" t="s">
        <v>5795</v>
      </c>
    </row>
    <row r="2943" spans="1:2">
      <c r="A2943" s="115" t="s">
        <v>5783</v>
      </c>
      <c r="B2943" t="s">
        <v>5116</v>
      </c>
    </row>
    <row r="2944" spans="1:2">
      <c r="A2944" s="115" t="s">
        <v>5783</v>
      </c>
      <c r="B2944" t="s">
        <v>5116</v>
      </c>
    </row>
    <row r="2945" spans="1:2">
      <c r="A2945" s="115" t="s">
        <v>5898</v>
      </c>
      <c r="B2945" t="s">
        <v>5117</v>
      </c>
    </row>
    <row r="2946" spans="1:2">
      <c r="A2946" s="115" t="s">
        <v>5898</v>
      </c>
    </row>
    <row r="2947" spans="1:2">
      <c r="A2947" s="115" t="s">
        <v>5899</v>
      </c>
      <c r="B2947" t="s">
        <v>5789</v>
      </c>
    </row>
    <row r="2948" spans="1:2">
      <c r="A2948" s="115" t="s">
        <v>5798</v>
      </c>
      <c r="B2948" t="s">
        <v>5940</v>
      </c>
    </row>
    <row r="2949" spans="1:2">
      <c r="A2949" s="115" t="s">
        <v>5795</v>
      </c>
    </row>
    <row r="2950" spans="1:2">
      <c r="A2950" s="115" t="s">
        <v>5783</v>
      </c>
      <c r="B2950" t="s">
        <v>5117</v>
      </c>
    </row>
    <row r="2951" spans="1:2">
      <c r="A2951" s="115" t="s">
        <v>5783</v>
      </c>
      <c r="B2951" t="s">
        <v>5988</v>
      </c>
    </row>
    <row r="2952" spans="1:2">
      <c r="A2952" s="115" t="s">
        <v>5795</v>
      </c>
      <c r="B2952" t="s">
        <v>5940</v>
      </c>
    </row>
    <row r="2953" spans="1:2">
      <c r="A2953" s="115" t="s">
        <v>5798</v>
      </c>
      <c r="B2953" t="s">
        <v>5117</v>
      </c>
    </row>
    <row r="2954" spans="1:2">
      <c r="A2954" s="115" t="s">
        <v>5783</v>
      </c>
      <c r="B2954" t="s">
        <v>5117</v>
      </c>
    </row>
    <row r="2955" spans="1:2">
      <c r="A2955" s="115" t="s">
        <v>5793</v>
      </c>
    </row>
    <row r="2956" spans="1:2">
      <c r="A2956" s="115" t="s">
        <v>5828</v>
      </c>
      <c r="B2956" t="s">
        <v>5117</v>
      </c>
    </row>
    <row r="2957" spans="1:2">
      <c r="A2957" s="115" t="s">
        <v>5828</v>
      </c>
      <c r="B2957" t="s">
        <v>5117</v>
      </c>
    </row>
    <row r="2958" spans="1:2">
      <c r="A2958" s="115" t="s">
        <v>5828</v>
      </c>
      <c r="B2958" t="s">
        <v>5117</v>
      </c>
    </row>
    <row r="2959" spans="1:2">
      <c r="A2959" s="115" t="s">
        <v>5828</v>
      </c>
      <c r="B2959" t="s">
        <v>5117</v>
      </c>
    </row>
    <row r="2960" spans="1:2">
      <c r="A2960" s="115" t="s">
        <v>5828</v>
      </c>
      <c r="B2960" t="s">
        <v>5117</v>
      </c>
    </row>
    <row r="2961" spans="1:2">
      <c r="A2961" s="115" t="s">
        <v>5783</v>
      </c>
      <c r="B2961" t="s">
        <v>5117</v>
      </c>
    </row>
    <row r="2962" spans="1:2">
      <c r="A2962" s="115" t="s">
        <v>5783</v>
      </c>
      <c r="B2962" t="s">
        <v>5117</v>
      </c>
    </row>
    <row r="2963" spans="1:2">
      <c r="A2963" s="115" t="s">
        <v>5783</v>
      </c>
      <c r="B2963" t="s">
        <v>5117</v>
      </c>
    </row>
    <row r="2964" spans="1:2">
      <c r="A2964" s="115" t="s">
        <v>5783</v>
      </c>
      <c r="B2964" t="s">
        <v>5117</v>
      </c>
    </row>
    <row r="2965" spans="1:2">
      <c r="A2965" s="115" t="s">
        <v>5783</v>
      </c>
      <c r="B2965" t="s">
        <v>5117</v>
      </c>
    </row>
    <row r="2966" spans="1:2">
      <c r="A2966" s="115" t="s">
        <v>5783</v>
      </c>
      <c r="B2966" t="s">
        <v>5117</v>
      </c>
    </row>
    <row r="2967" spans="1:2">
      <c r="A2967" s="115" t="s">
        <v>5888</v>
      </c>
      <c r="B2967" t="s">
        <v>5789</v>
      </c>
    </row>
    <row r="2968" spans="1:2">
      <c r="A2968" s="115" t="s">
        <v>5888</v>
      </c>
    </row>
    <row r="2969" spans="1:2">
      <c r="A2969" s="115" t="s">
        <v>5859</v>
      </c>
      <c r="B2969" t="s">
        <v>5841</v>
      </c>
    </row>
    <row r="2970" spans="1:2">
      <c r="A2970" s="115" t="s">
        <v>5901</v>
      </c>
    </row>
    <row r="2971" spans="1:2">
      <c r="A2971" s="115" t="s">
        <v>5795</v>
      </c>
      <c r="B2971" t="s">
        <v>5118</v>
      </c>
    </row>
    <row r="2972" spans="1:2">
      <c r="A2972" s="115" t="s">
        <v>5078</v>
      </c>
      <c r="B2972" t="s">
        <v>5904</v>
      </c>
    </row>
    <row r="2973" spans="1:2">
      <c r="A2973" s="115" t="s">
        <v>5989</v>
      </c>
    </row>
    <row r="2974" spans="1:2">
      <c r="A2974" s="115" t="s">
        <v>5806</v>
      </c>
      <c r="B2974" t="s">
        <v>5117</v>
      </c>
    </row>
    <row r="2975" spans="1:2">
      <c r="A2975" s="115" t="s">
        <v>3251</v>
      </c>
    </row>
    <row r="2976" spans="1:2">
      <c r="A2976" s="115" t="s">
        <v>5806</v>
      </c>
    </row>
    <row r="2977" spans="1:2">
      <c r="A2977" s="115" t="s">
        <v>5920</v>
      </c>
    </row>
    <row r="2978" spans="1:2">
      <c r="A2978" s="115" t="s">
        <v>5990</v>
      </c>
    </row>
    <row r="2979" spans="1:2">
      <c r="A2979" s="115" t="s">
        <v>5906</v>
      </c>
    </row>
    <row r="2980" spans="1:2">
      <c r="A2980" s="115" t="s">
        <v>5920</v>
      </c>
    </row>
    <row r="2981" spans="1:2">
      <c r="A2981" s="115" t="s">
        <v>5801</v>
      </c>
      <c r="B2981" t="s">
        <v>5149</v>
      </c>
    </row>
    <row r="2982" spans="1:2">
      <c r="A2982" s="115" t="s">
        <v>3262</v>
      </c>
      <c r="B2982" t="s">
        <v>5784</v>
      </c>
    </row>
    <row r="2983" spans="1:2">
      <c r="A2983" s="115" t="s">
        <v>3262</v>
      </c>
      <c r="B2983" t="s">
        <v>5784</v>
      </c>
    </row>
    <row r="2984" spans="1:2">
      <c r="A2984" s="115" t="s">
        <v>5909</v>
      </c>
      <c r="B2984" t="s">
        <v>5862</v>
      </c>
    </row>
    <row r="2985" spans="1:2">
      <c r="A2985" s="115" t="s">
        <v>3251</v>
      </c>
      <c r="B2985" t="s">
        <v>5118</v>
      </c>
    </row>
    <row r="2986" spans="1:2">
      <c r="A2986" s="115" t="s">
        <v>5790</v>
      </c>
    </row>
    <row r="2987" spans="1:2">
      <c r="A2987" s="115" t="s">
        <v>5804</v>
      </c>
      <c r="B2987" t="s">
        <v>5789</v>
      </c>
    </row>
    <row r="2988" spans="1:2">
      <c r="A2988" s="115" t="s">
        <v>5812</v>
      </c>
    </row>
    <row r="2989" spans="1:2">
      <c r="A2989" s="115" t="s">
        <v>5805</v>
      </c>
    </row>
    <row r="2990" spans="1:2">
      <c r="A2990" s="115" t="s">
        <v>3262</v>
      </c>
    </row>
    <row r="2991" spans="1:2">
      <c r="A2991" s="115" t="s">
        <v>3251</v>
      </c>
    </row>
    <row r="2992" spans="1:2">
      <c r="A2992" s="115" t="s">
        <v>5837</v>
      </c>
      <c r="B2992" t="s">
        <v>5117</v>
      </c>
    </row>
    <row r="2993" spans="1:2">
      <c r="A2993" s="115" t="s">
        <v>5805</v>
      </c>
      <c r="B2993" t="s">
        <v>5117</v>
      </c>
    </row>
    <row r="2994" spans="1:2">
      <c r="A2994" s="115" t="s">
        <v>5837</v>
      </c>
      <c r="B2994" t="s">
        <v>5117</v>
      </c>
    </row>
    <row r="2995" spans="1:2">
      <c r="A2995" s="115" t="s">
        <v>5805</v>
      </c>
    </row>
    <row r="2996" spans="1:2">
      <c r="A2996" s="115" t="s">
        <v>5848</v>
      </c>
    </row>
    <row r="2997" spans="1:2">
      <c r="A2997" s="115" t="s">
        <v>5848</v>
      </c>
    </row>
    <row r="2998" spans="1:2">
      <c r="A2998" s="115" t="s">
        <v>5848</v>
      </c>
    </row>
    <row r="2999" spans="1:2">
      <c r="A2999" s="115" t="s">
        <v>5793</v>
      </c>
    </row>
    <row r="3000" spans="1:2">
      <c r="A3000" s="115" t="s">
        <v>5828</v>
      </c>
      <c r="B3000" t="s">
        <v>5841</v>
      </c>
    </row>
    <row r="3001" spans="1:2">
      <c r="A3001" s="115" t="s">
        <v>5793</v>
      </c>
    </row>
    <row r="3002" spans="1:2">
      <c r="A3002" s="115" t="s">
        <v>5793</v>
      </c>
      <c r="B3002" t="s">
        <v>5841</v>
      </c>
    </row>
    <row r="3003" spans="1:2">
      <c r="A3003" s="115" t="s">
        <v>5793</v>
      </c>
      <c r="B3003" t="s">
        <v>5118</v>
      </c>
    </row>
    <row r="3004" spans="1:2">
      <c r="A3004" s="115" t="s">
        <v>5790</v>
      </c>
      <c r="B3004" t="s">
        <v>5784</v>
      </c>
    </row>
    <row r="3005" spans="1:2">
      <c r="A3005" s="115" t="s">
        <v>5811</v>
      </c>
      <c r="B3005" t="s">
        <v>5789</v>
      </c>
    </row>
    <row r="3006" spans="1:2">
      <c r="A3006" s="115" t="s">
        <v>3258</v>
      </c>
      <c r="B3006" t="s">
        <v>5789</v>
      </c>
    </row>
    <row r="3007" spans="1:2">
      <c r="A3007" s="115" t="s">
        <v>5810</v>
      </c>
      <c r="B3007" t="s">
        <v>5152</v>
      </c>
    </row>
    <row r="3008" spans="1:2">
      <c r="A3008" s="115" t="s">
        <v>5919</v>
      </c>
      <c r="B3008" t="s">
        <v>5784</v>
      </c>
    </row>
    <row r="3009" spans="1:2">
      <c r="A3009" s="115" t="s">
        <v>5790</v>
      </c>
      <c r="B3009" t="s">
        <v>5784</v>
      </c>
    </row>
    <row r="3010" spans="1:2">
      <c r="A3010" s="115" t="s">
        <v>5786</v>
      </c>
      <c r="B3010" t="s">
        <v>5149</v>
      </c>
    </row>
    <row r="3011" spans="1:2">
      <c r="A3011" s="115" t="s">
        <v>5909</v>
      </c>
      <c r="B3011" t="s">
        <v>5117</v>
      </c>
    </row>
    <row r="3012" spans="1:2">
      <c r="A3012" s="115" t="s">
        <v>5909</v>
      </c>
      <c r="B3012" t="s">
        <v>5991</v>
      </c>
    </row>
    <row r="3013" spans="1:2">
      <c r="A3013" s="115" t="s">
        <v>5852</v>
      </c>
      <c r="B3013" t="s">
        <v>5789</v>
      </c>
    </row>
    <row r="3014" spans="1:2">
      <c r="A3014" s="115" t="s">
        <v>5844</v>
      </c>
    </row>
    <row r="3015" spans="1:2">
      <c r="A3015" s="115" t="s">
        <v>5844</v>
      </c>
      <c r="B3015" t="s">
        <v>5118</v>
      </c>
    </row>
    <row r="3016" spans="1:2">
      <c r="A3016" s="115" t="s">
        <v>5844</v>
      </c>
      <c r="B3016" t="s">
        <v>5118</v>
      </c>
    </row>
    <row r="3017" spans="1:2">
      <c r="A3017" s="115" t="s">
        <v>5844</v>
      </c>
      <c r="B3017" t="s">
        <v>5789</v>
      </c>
    </row>
    <row r="3018" spans="1:2">
      <c r="A3018" s="115" t="s">
        <v>5844</v>
      </c>
      <c r="B3018" t="s">
        <v>5118</v>
      </c>
    </row>
    <row r="3019" spans="1:2">
      <c r="A3019" s="115" t="s">
        <v>5844</v>
      </c>
      <c r="B3019" t="s">
        <v>5118</v>
      </c>
    </row>
    <row r="3020" spans="1:2">
      <c r="A3020" s="115" t="s">
        <v>5844</v>
      </c>
      <c r="B3020" t="s">
        <v>5789</v>
      </c>
    </row>
    <row r="3021" spans="1:2">
      <c r="A3021" s="115" t="s">
        <v>5793</v>
      </c>
      <c r="B3021" t="s">
        <v>5116</v>
      </c>
    </row>
    <row r="3022" spans="1:2">
      <c r="A3022" s="115" t="s">
        <v>5793</v>
      </c>
      <c r="B3022" t="s">
        <v>5784</v>
      </c>
    </row>
    <row r="3023" spans="1:2">
      <c r="A3023" s="115" t="s">
        <v>5864</v>
      </c>
    </row>
    <row r="3024" spans="1:2">
      <c r="A3024" s="115" t="s">
        <v>5801</v>
      </c>
      <c r="B3024" t="s">
        <v>5784</v>
      </c>
    </row>
    <row r="3025" spans="1:2">
      <c r="A3025" s="115" t="s">
        <v>3262</v>
      </c>
    </row>
    <row r="3026" spans="1:2">
      <c r="A3026" s="115" t="s">
        <v>5801</v>
      </c>
      <c r="B3026" t="s">
        <v>5789</v>
      </c>
    </row>
    <row r="3027" spans="1:2">
      <c r="A3027" s="115" t="s">
        <v>5801</v>
      </c>
    </row>
    <row r="3028" spans="1:2">
      <c r="A3028" s="115" t="s">
        <v>5801</v>
      </c>
      <c r="B3028" t="s">
        <v>5789</v>
      </c>
    </row>
    <row r="3029" spans="1:2">
      <c r="A3029" s="115" t="s">
        <v>5788</v>
      </c>
      <c r="B3029" t="s">
        <v>5118</v>
      </c>
    </row>
    <row r="3030" spans="1:2">
      <c r="A3030" s="115" t="s">
        <v>5791</v>
      </c>
      <c r="B3030" t="s">
        <v>5118</v>
      </c>
    </row>
    <row r="3031" spans="1:2">
      <c r="A3031" s="115" t="s">
        <v>5801</v>
      </c>
      <c r="B3031" t="s">
        <v>5118</v>
      </c>
    </row>
    <row r="3032" spans="1:2">
      <c r="A3032" s="115" t="s">
        <v>5788</v>
      </c>
      <c r="B3032" t="s">
        <v>5118</v>
      </c>
    </row>
    <row r="3033" spans="1:2">
      <c r="A3033" s="115" t="s">
        <v>5791</v>
      </c>
      <c r="B3033" t="s">
        <v>5118</v>
      </c>
    </row>
    <row r="3034" spans="1:2">
      <c r="A3034" s="115" t="s">
        <v>5791</v>
      </c>
      <c r="B3034" t="s">
        <v>5118</v>
      </c>
    </row>
    <row r="3035" spans="1:2">
      <c r="A3035" s="115" t="s">
        <v>5788</v>
      </c>
      <c r="B3035" t="s">
        <v>5118</v>
      </c>
    </row>
    <row r="3036" spans="1:2">
      <c r="A3036" s="115" t="s">
        <v>5791</v>
      </c>
      <c r="B3036" t="s">
        <v>5118</v>
      </c>
    </row>
    <row r="3037" spans="1:2">
      <c r="A3037" s="115" t="s">
        <v>5809</v>
      </c>
      <c r="B3037" t="s">
        <v>5118</v>
      </c>
    </row>
    <row r="3038" spans="1:2">
      <c r="A3038" s="115" t="s">
        <v>5788</v>
      </c>
      <c r="B3038" t="s">
        <v>5118</v>
      </c>
    </row>
    <row r="3039" spans="1:2">
      <c r="A3039" s="115" t="s">
        <v>5801</v>
      </c>
      <c r="B3039" t="s">
        <v>5118</v>
      </c>
    </row>
    <row r="3040" spans="1:2">
      <c r="A3040" s="115" t="s">
        <v>3248</v>
      </c>
      <c r="B3040" t="s">
        <v>5118</v>
      </c>
    </row>
    <row r="3041" spans="1:2">
      <c r="A3041" s="115" t="s">
        <v>5791</v>
      </c>
      <c r="B3041" t="s">
        <v>5118</v>
      </c>
    </row>
    <row r="3042" spans="1:2">
      <c r="A3042" s="115" t="s">
        <v>5801</v>
      </c>
      <c r="B3042" t="s">
        <v>5118</v>
      </c>
    </row>
    <row r="3043" spans="1:2">
      <c r="A3043" s="115" t="s">
        <v>5848</v>
      </c>
      <c r="B3043" t="s">
        <v>5789</v>
      </c>
    </row>
    <row r="3044" spans="1:2">
      <c r="A3044" s="115" t="s">
        <v>3248</v>
      </c>
      <c r="B3044" t="s">
        <v>5784</v>
      </c>
    </row>
    <row r="3045" spans="1:2">
      <c r="A3045" s="115" t="s">
        <v>5801</v>
      </c>
      <c r="B3045" t="s">
        <v>5789</v>
      </c>
    </row>
    <row r="3046" spans="1:2">
      <c r="A3046" s="115" t="s">
        <v>5791</v>
      </c>
      <c r="B3046" t="s">
        <v>5784</v>
      </c>
    </row>
    <row r="3047" spans="1:2">
      <c r="A3047" s="115" t="s">
        <v>5791</v>
      </c>
      <c r="B3047" t="s">
        <v>5784</v>
      </c>
    </row>
    <row r="3048" spans="1:2">
      <c r="A3048" s="115" t="s">
        <v>3258</v>
      </c>
      <c r="B3048" t="s">
        <v>5118</v>
      </c>
    </row>
    <row r="3049" spans="1:2">
      <c r="A3049" s="115" t="s">
        <v>5992</v>
      </c>
      <c r="B3049" t="s">
        <v>5784</v>
      </c>
    </row>
    <row r="3050" spans="1:2">
      <c r="A3050" s="115" t="s">
        <v>5790</v>
      </c>
      <c r="B3050" t="s">
        <v>5784</v>
      </c>
    </row>
    <row r="3051" spans="1:2">
      <c r="A3051" s="115" t="s">
        <v>5992</v>
      </c>
      <c r="B3051" t="s">
        <v>5784</v>
      </c>
    </row>
    <row r="3052" spans="1:2">
      <c r="A3052" s="115" t="s">
        <v>3251</v>
      </c>
    </row>
    <row r="3053" spans="1:2">
      <c r="A3053" s="115" t="s">
        <v>3248</v>
      </c>
      <c r="B3053" t="s">
        <v>5789</v>
      </c>
    </row>
    <row r="3054" spans="1:2">
      <c r="A3054" s="115" t="s">
        <v>5783</v>
      </c>
      <c r="B3054" t="s">
        <v>5116</v>
      </c>
    </row>
    <row r="3055" spans="1:2">
      <c r="A3055" s="115" t="s">
        <v>5799</v>
      </c>
      <c r="B3055" t="s">
        <v>5116</v>
      </c>
    </row>
    <row r="3056" spans="1:2">
      <c r="A3056" s="115" t="s">
        <v>3251</v>
      </c>
    </row>
    <row r="3057" spans="1:2">
      <c r="A3057" s="115" t="s">
        <v>3251</v>
      </c>
      <c r="B3057" t="s">
        <v>5118</v>
      </c>
    </row>
    <row r="3058" spans="1:2">
      <c r="A3058" s="115" t="s">
        <v>5799</v>
      </c>
      <c r="B3058" t="s">
        <v>5116</v>
      </c>
    </row>
    <row r="3059" spans="1:2">
      <c r="A3059" s="115" t="s">
        <v>5799</v>
      </c>
      <c r="B3059" t="s">
        <v>5116</v>
      </c>
    </row>
    <row r="3060" spans="1:2">
      <c r="A3060" s="115" t="s">
        <v>5790</v>
      </c>
      <c r="B3060" t="s">
        <v>5116</v>
      </c>
    </row>
    <row r="3061" spans="1:2">
      <c r="A3061" s="115" t="s">
        <v>5790</v>
      </c>
      <c r="B3061" t="s">
        <v>5116</v>
      </c>
    </row>
    <row r="3062" spans="1:2">
      <c r="A3062" s="115" t="s">
        <v>5790</v>
      </c>
      <c r="B3062" t="s">
        <v>5116</v>
      </c>
    </row>
    <row r="3063" spans="1:2">
      <c r="A3063" s="115" t="s">
        <v>5790</v>
      </c>
      <c r="B3063" t="s">
        <v>5116</v>
      </c>
    </row>
    <row r="3064" spans="1:2">
      <c r="A3064" s="115" t="s">
        <v>5793</v>
      </c>
      <c r="B3064" t="s">
        <v>5784</v>
      </c>
    </row>
    <row r="3065" spans="1:2">
      <c r="A3065" s="115" t="s">
        <v>5790</v>
      </c>
      <c r="B3065" t="s">
        <v>5116</v>
      </c>
    </row>
    <row r="3066" spans="1:2">
      <c r="A3066" s="115" t="s">
        <v>5783</v>
      </c>
      <c r="B3066" t="s">
        <v>5116</v>
      </c>
    </row>
    <row r="3067" spans="1:2">
      <c r="A3067" s="115" t="s">
        <v>5783</v>
      </c>
      <c r="B3067" t="s">
        <v>5116</v>
      </c>
    </row>
    <row r="3068" spans="1:2">
      <c r="A3068" s="115" t="s">
        <v>5799</v>
      </c>
      <c r="B3068" t="s">
        <v>5116</v>
      </c>
    </row>
    <row r="3069" spans="1:2">
      <c r="A3069" s="115" t="s">
        <v>5790</v>
      </c>
      <c r="B3069" t="s">
        <v>5118</v>
      </c>
    </row>
    <row r="3070" spans="1:2">
      <c r="A3070" s="115" t="s">
        <v>3251</v>
      </c>
      <c r="B3070" t="s">
        <v>5118</v>
      </c>
    </row>
    <row r="3071" spans="1:2">
      <c r="A3071" s="115" t="s">
        <v>3251</v>
      </c>
      <c r="B3071" t="s">
        <v>5118</v>
      </c>
    </row>
    <row r="3072" spans="1:2">
      <c r="A3072" s="115" t="s">
        <v>3251</v>
      </c>
      <c r="B3072" t="s">
        <v>5118</v>
      </c>
    </row>
    <row r="3073" spans="1:2">
      <c r="A3073" s="115" t="s">
        <v>5804</v>
      </c>
      <c r="B3073" t="s">
        <v>5784</v>
      </c>
    </row>
    <row r="3074" spans="1:2">
      <c r="A3074" s="115" t="s">
        <v>5802</v>
      </c>
      <c r="B3074" t="s">
        <v>5789</v>
      </c>
    </row>
    <row r="3075" spans="1:2">
      <c r="A3075" s="115" t="s">
        <v>3251</v>
      </c>
      <c r="B3075" t="s">
        <v>5118</v>
      </c>
    </row>
    <row r="3076" spans="1:2">
      <c r="A3076" s="115" t="s">
        <v>3251</v>
      </c>
    </row>
    <row r="3077" spans="1:2">
      <c r="A3077" s="115" t="s">
        <v>5783</v>
      </c>
      <c r="B3077" t="s">
        <v>5784</v>
      </c>
    </row>
    <row r="3078" spans="1:2">
      <c r="A3078" s="115" t="s">
        <v>3251</v>
      </c>
    </row>
    <row r="3079" spans="1:2">
      <c r="A3079" s="115" t="s">
        <v>5799</v>
      </c>
      <c r="B3079" t="s">
        <v>5118</v>
      </c>
    </row>
    <row r="3080" spans="1:2">
      <c r="A3080" s="115" t="s">
        <v>5799</v>
      </c>
      <c r="B3080" t="s">
        <v>5865</v>
      </c>
    </row>
    <row r="3081" spans="1:2">
      <c r="A3081" s="115" t="s">
        <v>5788</v>
      </c>
      <c r="B3081" t="s">
        <v>5116</v>
      </c>
    </row>
    <row r="3082" spans="1:2">
      <c r="A3082" s="115" t="s">
        <v>5788</v>
      </c>
      <c r="B3082" t="s">
        <v>5784</v>
      </c>
    </row>
    <row r="3083" spans="1:2">
      <c r="A3083" s="115" t="s">
        <v>5801</v>
      </c>
      <c r="B3083" t="s">
        <v>5116</v>
      </c>
    </row>
    <row r="3084" spans="1:2">
      <c r="A3084" s="115" t="s">
        <v>5791</v>
      </c>
      <c r="B3084" t="s">
        <v>5117</v>
      </c>
    </row>
    <row r="3085" spans="1:2">
      <c r="A3085" s="115" t="s">
        <v>5791</v>
      </c>
      <c r="B3085" t="s">
        <v>5117</v>
      </c>
    </row>
    <row r="3086" spans="1:2">
      <c r="A3086" s="115" t="s">
        <v>5788</v>
      </c>
      <c r="B3086" t="s">
        <v>5116</v>
      </c>
    </row>
    <row r="3087" spans="1:2">
      <c r="A3087" s="115" t="s">
        <v>5788</v>
      </c>
      <c r="B3087" t="s">
        <v>5116</v>
      </c>
    </row>
    <row r="3088" spans="1:2">
      <c r="A3088" s="115" t="s">
        <v>5788</v>
      </c>
      <c r="B3088" t="s">
        <v>5116</v>
      </c>
    </row>
    <row r="3089" spans="1:2">
      <c r="A3089" s="115" t="s">
        <v>5788</v>
      </c>
      <c r="B3089" t="s">
        <v>5116</v>
      </c>
    </row>
    <row r="3090" spans="1:2">
      <c r="A3090" s="115" t="s">
        <v>5788</v>
      </c>
      <c r="B3090" t="s">
        <v>5116</v>
      </c>
    </row>
    <row r="3091" spans="1:2">
      <c r="A3091" s="115" t="s">
        <v>5791</v>
      </c>
      <c r="B3091" t="s">
        <v>5117</v>
      </c>
    </row>
    <row r="3092" spans="1:2">
      <c r="A3092" s="115" t="s">
        <v>5801</v>
      </c>
      <c r="B3092" t="s">
        <v>5116</v>
      </c>
    </row>
    <row r="3093" spans="1:2">
      <c r="A3093" s="115" t="s">
        <v>5801</v>
      </c>
      <c r="B3093" t="s">
        <v>5116</v>
      </c>
    </row>
    <row r="3094" spans="1:2">
      <c r="A3094" s="115" t="s">
        <v>5801</v>
      </c>
      <c r="B3094" t="s">
        <v>5116</v>
      </c>
    </row>
    <row r="3095" spans="1:2">
      <c r="A3095" s="115" t="s">
        <v>5801</v>
      </c>
      <c r="B3095" t="s">
        <v>5116</v>
      </c>
    </row>
    <row r="3096" spans="1:2">
      <c r="A3096" s="115" t="s">
        <v>5804</v>
      </c>
      <c r="B3096" t="s">
        <v>5115</v>
      </c>
    </row>
    <row r="3097" spans="1:2">
      <c r="A3097" s="115" t="s">
        <v>5801</v>
      </c>
      <c r="B3097" t="s">
        <v>5115</v>
      </c>
    </row>
    <row r="3098" spans="1:2">
      <c r="A3098" s="115" t="s">
        <v>5788</v>
      </c>
      <c r="B3098" t="s">
        <v>5116</v>
      </c>
    </row>
    <row r="3099" spans="1:2">
      <c r="A3099" s="115" t="s">
        <v>5788</v>
      </c>
      <c r="B3099" t="s">
        <v>5116</v>
      </c>
    </row>
    <row r="3100" spans="1:2">
      <c r="A3100" s="115" t="s">
        <v>5788</v>
      </c>
      <c r="B3100" t="s">
        <v>5116</v>
      </c>
    </row>
    <row r="3101" spans="1:2">
      <c r="A3101" s="115" t="s">
        <v>5788</v>
      </c>
      <c r="B3101" t="s">
        <v>5116</v>
      </c>
    </row>
    <row r="3102" spans="1:2">
      <c r="A3102" s="115" t="s">
        <v>5788</v>
      </c>
      <c r="B3102" t="s">
        <v>5116</v>
      </c>
    </row>
    <row r="3103" spans="1:2">
      <c r="A3103" s="115" t="s">
        <v>5788</v>
      </c>
      <c r="B3103" t="s">
        <v>5116</v>
      </c>
    </row>
    <row r="3104" spans="1:2">
      <c r="A3104" s="115" t="s">
        <v>5801</v>
      </c>
      <c r="B3104" t="s">
        <v>5116</v>
      </c>
    </row>
    <row r="3105" spans="1:2">
      <c r="A3105" s="115" t="s">
        <v>5801</v>
      </c>
      <c r="B3105" t="s">
        <v>5116</v>
      </c>
    </row>
    <row r="3106" spans="1:2">
      <c r="A3106" s="115" t="s">
        <v>5801</v>
      </c>
      <c r="B3106" t="s">
        <v>5116</v>
      </c>
    </row>
    <row r="3107" spans="1:2">
      <c r="A3107" s="115" t="s">
        <v>5801</v>
      </c>
      <c r="B3107" t="s">
        <v>5116</v>
      </c>
    </row>
    <row r="3108" spans="1:2">
      <c r="A3108" s="115" t="s">
        <v>5801</v>
      </c>
      <c r="B3108" t="s">
        <v>5116</v>
      </c>
    </row>
    <row r="3109" spans="1:2">
      <c r="A3109" s="115" t="s">
        <v>5801</v>
      </c>
      <c r="B3109" t="s">
        <v>5116</v>
      </c>
    </row>
    <row r="3110" spans="1:2">
      <c r="A3110" s="115" t="s">
        <v>5801</v>
      </c>
      <c r="B3110" t="s">
        <v>5116</v>
      </c>
    </row>
    <row r="3111" spans="1:2">
      <c r="A3111" s="115" t="s">
        <v>5788</v>
      </c>
      <c r="B3111" t="s">
        <v>5784</v>
      </c>
    </row>
    <row r="3112" spans="1:2">
      <c r="A3112" s="115" t="s">
        <v>5828</v>
      </c>
      <c r="B3112" t="s">
        <v>5118</v>
      </c>
    </row>
    <row r="3113" spans="1:2">
      <c r="A3113" s="115" t="s">
        <v>5828</v>
      </c>
      <c r="B3113" t="s">
        <v>5118</v>
      </c>
    </row>
    <row r="3114" spans="1:2">
      <c r="A3114" s="115" t="s">
        <v>5828</v>
      </c>
      <c r="B3114" t="s">
        <v>5118</v>
      </c>
    </row>
    <row r="3115" spans="1:2">
      <c r="A3115" s="115" t="s">
        <v>5828</v>
      </c>
      <c r="B3115" t="s">
        <v>5118</v>
      </c>
    </row>
    <row r="3116" spans="1:2">
      <c r="A3116" s="115" t="s">
        <v>5828</v>
      </c>
    </row>
    <row r="3117" spans="1:2">
      <c r="A3117" s="115" t="s">
        <v>5828</v>
      </c>
      <c r="B3117" t="s">
        <v>5118</v>
      </c>
    </row>
    <row r="3118" spans="1:2">
      <c r="A3118" s="115" t="s">
        <v>5993</v>
      </c>
      <c r="B3118" t="s">
        <v>5784</v>
      </c>
    </row>
    <row r="3119" spans="1:2">
      <c r="A3119" s="115" t="s">
        <v>5815</v>
      </c>
    </row>
    <row r="3120" spans="1:2">
      <c r="A3120" s="115" t="s">
        <v>3262</v>
      </c>
    </row>
    <row r="3121" spans="1:2">
      <c r="A3121" s="115" t="s">
        <v>5994</v>
      </c>
      <c r="B3121" t="s">
        <v>5118</v>
      </c>
    </row>
    <row r="3122" spans="1:2">
      <c r="A3122" s="115" t="s">
        <v>5788</v>
      </c>
      <c r="B3122" t="s">
        <v>5118</v>
      </c>
    </row>
    <row r="3123" spans="1:2">
      <c r="A3123" s="115" t="s">
        <v>5995</v>
      </c>
    </row>
    <row r="3124" spans="1:2">
      <c r="A3124" s="115" t="s">
        <v>5888</v>
      </c>
      <c r="B3124" t="s">
        <v>5789</v>
      </c>
    </row>
    <row r="3125" spans="1:2">
      <c r="A3125" s="115" t="s">
        <v>5790</v>
      </c>
      <c r="B3125" t="s">
        <v>5116</v>
      </c>
    </row>
    <row r="3126" spans="1:2">
      <c r="A3126" s="115" t="s">
        <v>5996</v>
      </c>
    </row>
    <row r="3127" spans="1:2">
      <c r="A3127" s="115" t="s">
        <v>5804</v>
      </c>
    </row>
    <row r="3128" spans="1:2">
      <c r="A3128" s="115" t="s">
        <v>3248</v>
      </c>
      <c r="B3128" t="s">
        <v>5118</v>
      </c>
    </row>
    <row r="3129" spans="1:2">
      <c r="A3129" s="115" t="s">
        <v>3248</v>
      </c>
      <c r="B3129" t="s">
        <v>5118</v>
      </c>
    </row>
    <row r="3130" spans="1:2">
      <c r="A3130" s="115" t="s">
        <v>3248</v>
      </c>
      <c r="B3130" t="s">
        <v>5118</v>
      </c>
    </row>
    <row r="3131" spans="1:2">
      <c r="A3131" s="115" t="s">
        <v>3262</v>
      </c>
      <c r="B3131" t="s">
        <v>5118</v>
      </c>
    </row>
    <row r="3132" spans="1:2">
      <c r="A3132" s="115" t="s">
        <v>5810</v>
      </c>
      <c r="B3132" t="s">
        <v>5784</v>
      </c>
    </row>
    <row r="3133" spans="1:2">
      <c r="A3133" s="115" t="s">
        <v>5801</v>
      </c>
      <c r="B3133" t="s">
        <v>5118</v>
      </c>
    </row>
    <row r="3134" spans="1:2">
      <c r="A3134" s="115" t="s">
        <v>5804</v>
      </c>
      <c r="B3134" t="s">
        <v>5789</v>
      </c>
    </row>
    <row r="3135" spans="1:2">
      <c r="A3135" s="115" t="s">
        <v>3248</v>
      </c>
      <c r="B3135" t="s">
        <v>5789</v>
      </c>
    </row>
    <row r="3136" spans="1:2">
      <c r="A3136" s="115" t="s">
        <v>5788</v>
      </c>
      <c r="B3136" t="s">
        <v>5118</v>
      </c>
    </row>
    <row r="3137" spans="1:2">
      <c r="A3137" s="115" t="s">
        <v>5790</v>
      </c>
    </row>
    <row r="3138" spans="1:2">
      <c r="A3138" s="115" t="s">
        <v>5788</v>
      </c>
      <c r="B3138" t="s">
        <v>5118</v>
      </c>
    </row>
    <row r="3139" spans="1:2">
      <c r="A3139" s="115" t="s">
        <v>5791</v>
      </c>
      <c r="B3139" t="s">
        <v>5789</v>
      </c>
    </row>
    <row r="3140" spans="1:2">
      <c r="A3140" s="115" t="s">
        <v>5788</v>
      </c>
      <c r="B3140" t="s">
        <v>5789</v>
      </c>
    </row>
    <row r="3141" spans="1:2">
      <c r="A3141" s="115" t="s">
        <v>5791</v>
      </c>
    </row>
    <row r="3142" spans="1:2">
      <c r="A3142" s="115" t="s">
        <v>5790</v>
      </c>
      <c r="B3142" t="s">
        <v>5789</v>
      </c>
    </row>
    <row r="3143" spans="1:2">
      <c r="A3143" s="115" t="s">
        <v>5797</v>
      </c>
    </row>
    <row r="3144" spans="1:2">
      <c r="A3144" s="115" t="s">
        <v>5831</v>
      </c>
      <c r="B3144" t="s">
        <v>5118</v>
      </c>
    </row>
    <row r="3145" spans="1:2">
      <c r="A3145" s="115" t="s">
        <v>5786</v>
      </c>
      <c r="B3145" t="s">
        <v>5784</v>
      </c>
    </row>
    <row r="3146" spans="1:2">
      <c r="A3146" s="115" t="s">
        <v>5811</v>
      </c>
      <c r="B3146" t="s">
        <v>5789</v>
      </c>
    </row>
    <row r="3147" spans="1:2">
      <c r="A3147" s="115" t="s">
        <v>5809</v>
      </c>
      <c r="B3147" t="s">
        <v>5784</v>
      </c>
    </row>
    <row r="3148" spans="1:2">
      <c r="A3148" s="115" t="s">
        <v>3248</v>
      </c>
      <c r="B3148" t="s">
        <v>5784</v>
      </c>
    </row>
    <row r="3149" spans="1:2">
      <c r="A3149" s="115" t="s">
        <v>5801</v>
      </c>
    </row>
    <row r="3150" spans="1:2">
      <c r="A3150" s="115" t="s">
        <v>5791</v>
      </c>
    </row>
    <row r="3151" spans="1:2">
      <c r="A3151" s="115" t="s">
        <v>5788</v>
      </c>
      <c r="B3151" t="s">
        <v>5118</v>
      </c>
    </row>
    <row r="3152" spans="1:2">
      <c r="A3152" s="115" t="s">
        <v>5804</v>
      </c>
      <c r="B3152" t="s">
        <v>5789</v>
      </c>
    </row>
    <row r="3153" spans="1:2">
      <c r="A3153" s="115" t="s">
        <v>5819</v>
      </c>
      <c r="B3153" t="s">
        <v>5118</v>
      </c>
    </row>
    <row r="3154" spans="1:2">
      <c r="A3154" s="115" t="s">
        <v>5819</v>
      </c>
      <c r="B3154" t="s">
        <v>5118</v>
      </c>
    </row>
    <row r="3155" spans="1:2">
      <c r="A3155" s="115" t="s">
        <v>5819</v>
      </c>
      <c r="B3155" t="s">
        <v>5118</v>
      </c>
    </row>
    <row r="3156" spans="1:2">
      <c r="A3156" s="115" t="s">
        <v>5819</v>
      </c>
      <c r="B3156" t="s">
        <v>5118</v>
      </c>
    </row>
    <row r="3157" spans="1:2">
      <c r="A3157" s="115" t="s">
        <v>5810</v>
      </c>
      <c r="B3157" t="s">
        <v>5784</v>
      </c>
    </row>
    <row r="3158" spans="1:2">
      <c r="A3158" s="115" t="s">
        <v>5866</v>
      </c>
      <c r="B3158" t="s">
        <v>5784</v>
      </c>
    </row>
    <row r="3159" spans="1:2">
      <c r="A3159" s="115" t="s">
        <v>3251</v>
      </c>
      <c r="B3159" t="s">
        <v>5118</v>
      </c>
    </row>
    <row r="3160" spans="1:2">
      <c r="A3160" s="115" t="s">
        <v>3251</v>
      </c>
      <c r="B3160" t="s">
        <v>5118</v>
      </c>
    </row>
    <row r="3161" spans="1:2">
      <c r="A3161" s="115" t="s">
        <v>5801</v>
      </c>
      <c r="B3161" t="s">
        <v>5118</v>
      </c>
    </row>
    <row r="3162" spans="1:2">
      <c r="A3162" s="115" t="s">
        <v>5793</v>
      </c>
      <c r="B3162" t="s">
        <v>5789</v>
      </c>
    </row>
    <row r="3163" spans="1:2">
      <c r="A3163" s="115" t="s">
        <v>3248</v>
      </c>
      <c r="B3163" t="s">
        <v>5789</v>
      </c>
    </row>
    <row r="3164" spans="1:2">
      <c r="A3164" s="115" t="s">
        <v>5793</v>
      </c>
      <c r="B3164" t="s">
        <v>5118</v>
      </c>
    </row>
    <row r="3165" spans="1:2">
      <c r="A3165" s="115" t="s">
        <v>5793</v>
      </c>
    </row>
    <row r="3166" spans="1:2">
      <c r="A3166" s="115" t="s">
        <v>5801</v>
      </c>
      <c r="B3166" t="s">
        <v>5789</v>
      </c>
    </row>
    <row r="3167" spans="1:2">
      <c r="A3167" s="115" t="s">
        <v>3248</v>
      </c>
      <c r="B3167" t="s">
        <v>5118</v>
      </c>
    </row>
    <row r="3168" spans="1:2">
      <c r="A3168" s="115" t="s">
        <v>5844</v>
      </c>
      <c r="B3168" t="s">
        <v>5116</v>
      </c>
    </row>
    <row r="3169" spans="1:2">
      <c r="A3169" s="115" t="s">
        <v>5788</v>
      </c>
      <c r="B3169" t="s">
        <v>5118</v>
      </c>
    </row>
    <row r="3170" spans="1:2">
      <c r="A3170" s="115" t="s">
        <v>5831</v>
      </c>
      <c r="B3170" t="s">
        <v>5118</v>
      </c>
    </row>
    <row r="3171" spans="1:2">
      <c r="A3171" s="115" t="s">
        <v>5831</v>
      </c>
      <c r="B3171" t="s">
        <v>5118</v>
      </c>
    </row>
    <row r="3172" spans="1:2">
      <c r="A3172" s="115" t="s">
        <v>5831</v>
      </c>
      <c r="B3172" t="s">
        <v>5118</v>
      </c>
    </row>
    <row r="3173" spans="1:2">
      <c r="A3173" s="115" t="s">
        <v>5831</v>
      </c>
      <c r="B3173" t="s">
        <v>5118</v>
      </c>
    </row>
    <row r="3174" spans="1:2">
      <c r="A3174" s="115" t="s">
        <v>5831</v>
      </c>
      <c r="B3174" t="s">
        <v>5118</v>
      </c>
    </row>
    <row r="3175" spans="1:2">
      <c r="A3175" s="115" t="s">
        <v>5831</v>
      </c>
      <c r="B3175" t="s">
        <v>5118</v>
      </c>
    </row>
    <row r="3176" spans="1:2">
      <c r="A3176" s="115" t="s">
        <v>5831</v>
      </c>
      <c r="B3176" t="s">
        <v>5118</v>
      </c>
    </row>
    <row r="3177" spans="1:2">
      <c r="A3177" s="115" t="s">
        <v>5788</v>
      </c>
      <c r="B3177" t="s">
        <v>5789</v>
      </c>
    </row>
    <row r="3178" spans="1:2">
      <c r="A3178" s="115" t="s">
        <v>5788</v>
      </c>
      <c r="B3178" t="s">
        <v>5118</v>
      </c>
    </row>
    <row r="3179" spans="1:2">
      <c r="A3179" s="115" t="s">
        <v>5831</v>
      </c>
      <c r="B3179" t="s">
        <v>5118</v>
      </c>
    </row>
    <row r="3180" spans="1:2">
      <c r="A3180" s="115" t="s">
        <v>3248</v>
      </c>
      <c r="B3180" t="s">
        <v>5789</v>
      </c>
    </row>
    <row r="3181" spans="1:2">
      <c r="A3181" s="115" t="s">
        <v>5788</v>
      </c>
      <c r="B3181" t="s">
        <v>5118</v>
      </c>
    </row>
    <row r="3182" spans="1:2">
      <c r="A3182" s="115" t="s">
        <v>5788</v>
      </c>
      <c r="B3182" t="s">
        <v>5118</v>
      </c>
    </row>
    <row r="3183" spans="1:2">
      <c r="A3183" s="115" t="s">
        <v>5788</v>
      </c>
      <c r="B3183" t="s">
        <v>5118</v>
      </c>
    </row>
    <row r="3184" spans="1:2">
      <c r="A3184" s="115" t="s">
        <v>5801</v>
      </c>
      <c r="B3184" t="s">
        <v>5789</v>
      </c>
    </row>
    <row r="3185" spans="1:2">
      <c r="A3185" s="115" t="s">
        <v>5844</v>
      </c>
      <c r="B3185" t="s">
        <v>5784</v>
      </c>
    </row>
    <row r="3186" spans="1:2">
      <c r="A3186" s="115" t="s">
        <v>3248</v>
      </c>
      <c r="B3186" t="s">
        <v>5118</v>
      </c>
    </row>
    <row r="3187" spans="1:2">
      <c r="A3187" s="115" t="s">
        <v>3248</v>
      </c>
      <c r="B3187" t="s">
        <v>5118</v>
      </c>
    </row>
    <row r="3188" spans="1:2">
      <c r="A3188" s="115" t="s">
        <v>5819</v>
      </c>
      <c r="B3188" t="s">
        <v>5118</v>
      </c>
    </row>
    <row r="3189" spans="1:2">
      <c r="A3189" s="115" t="s">
        <v>3262</v>
      </c>
      <c r="B3189" t="s">
        <v>5118</v>
      </c>
    </row>
    <row r="3190" spans="1:2">
      <c r="A3190" s="115" t="s">
        <v>5788</v>
      </c>
      <c r="B3190" t="s">
        <v>5789</v>
      </c>
    </row>
    <row r="3191" spans="1:2">
      <c r="A3191" s="115" t="s">
        <v>5804</v>
      </c>
      <c r="B3191" t="s">
        <v>5118</v>
      </c>
    </row>
    <row r="3192" spans="1:2">
      <c r="A3192" s="115" t="s">
        <v>5788</v>
      </c>
      <c r="B3192" t="s">
        <v>5789</v>
      </c>
    </row>
    <row r="3193" spans="1:2">
      <c r="A3193" s="115" t="s">
        <v>3248</v>
      </c>
      <c r="B3193" t="s">
        <v>5118</v>
      </c>
    </row>
    <row r="3194" spans="1:2">
      <c r="A3194" s="115" t="s">
        <v>3248</v>
      </c>
      <c r="B3194" t="s">
        <v>5118</v>
      </c>
    </row>
    <row r="3195" spans="1:2">
      <c r="A3195" s="115" t="s">
        <v>3248</v>
      </c>
      <c r="B3195" t="s">
        <v>5118</v>
      </c>
    </row>
    <row r="3196" spans="1:2">
      <c r="A3196" s="115" t="s">
        <v>5831</v>
      </c>
      <c r="B3196" t="s">
        <v>5789</v>
      </c>
    </row>
    <row r="3197" spans="1:2">
      <c r="A3197" s="115" t="s">
        <v>5831</v>
      </c>
      <c r="B3197" t="s">
        <v>5118</v>
      </c>
    </row>
    <row r="3198" spans="1:2">
      <c r="A3198" s="115" t="s">
        <v>5801</v>
      </c>
      <c r="B3198" t="s">
        <v>5789</v>
      </c>
    </row>
    <row r="3199" spans="1:2">
      <c r="A3199" s="115" t="s">
        <v>5803</v>
      </c>
      <c r="B3199" t="s">
        <v>5789</v>
      </c>
    </row>
    <row r="3200" spans="1:2">
      <c r="A3200" s="115" t="s">
        <v>5804</v>
      </c>
      <c r="B3200" t="s">
        <v>5118</v>
      </c>
    </row>
    <row r="3201" spans="1:2">
      <c r="A3201" s="115" t="s">
        <v>5791</v>
      </c>
    </row>
    <row r="3202" spans="1:2">
      <c r="A3202" s="115" t="s">
        <v>5791</v>
      </c>
      <c r="B3202" t="s">
        <v>5789</v>
      </c>
    </row>
    <row r="3203" spans="1:2">
      <c r="A3203" s="115" t="s">
        <v>5788</v>
      </c>
      <c r="B3203" t="s">
        <v>5118</v>
      </c>
    </row>
    <row r="3204" spans="1:2">
      <c r="A3204" s="115" t="s">
        <v>5801</v>
      </c>
      <c r="B3204" t="s">
        <v>5118</v>
      </c>
    </row>
    <row r="3205" spans="1:2">
      <c r="A3205" s="115" t="s">
        <v>5801</v>
      </c>
      <c r="B3205" t="s">
        <v>5789</v>
      </c>
    </row>
    <row r="3206" spans="1:2">
      <c r="A3206" s="115" t="s">
        <v>5801</v>
      </c>
      <c r="B3206" t="s">
        <v>5118</v>
      </c>
    </row>
    <row r="3207" spans="1:2">
      <c r="A3207" s="115" t="s">
        <v>5867</v>
      </c>
      <c r="B3207" t="s">
        <v>5789</v>
      </c>
    </row>
    <row r="3208" spans="1:2">
      <c r="A3208" s="115" t="s">
        <v>5997</v>
      </c>
      <c r="B3208" t="s">
        <v>5118</v>
      </c>
    </row>
    <row r="3209" spans="1:2">
      <c r="A3209" s="115" t="s">
        <v>5788</v>
      </c>
      <c r="B3209" t="s">
        <v>5118</v>
      </c>
    </row>
    <row r="3210" spans="1:2">
      <c r="A3210" s="115" t="s">
        <v>5788</v>
      </c>
      <c r="B3210" t="s">
        <v>5118</v>
      </c>
    </row>
    <row r="3211" spans="1:2">
      <c r="A3211" s="115" t="s">
        <v>5788</v>
      </c>
    </row>
    <row r="3212" spans="1:2">
      <c r="A3212" s="115" t="s">
        <v>5868</v>
      </c>
    </row>
    <row r="3213" spans="1:2">
      <c r="A3213" s="115" t="s">
        <v>5788</v>
      </c>
    </row>
    <row r="3214" spans="1:2">
      <c r="A3214" s="115" t="s">
        <v>5788</v>
      </c>
    </row>
    <row r="3215" spans="1:2">
      <c r="A3215" s="115" t="s">
        <v>5831</v>
      </c>
    </row>
    <row r="3216" spans="1:2">
      <c r="A3216" s="115" t="s">
        <v>5788</v>
      </c>
      <c r="B3216" t="s">
        <v>5118</v>
      </c>
    </row>
    <row r="3217" spans="1:2">
      <c r="A3217" s="115" t="s">
        <v>5788</v>
      </c>
      <c r="B3217" t="s">
        <v>5118</v>
      </c>
    </row>
    <row r="3218" spans="1:2">
      <c r="A3218" s="115" t="s">
        <v>5788</v>
      </c>
    </row>
    <row r="3219" spans="1:2">
      <c r="A3219" s="115" t="s">
        <v>5788</v>
      </c>
    </row>
    <row r="3220" spans="1:2">
      <c r="A3220" s="115" t="s">
        <v>3248</v>
      </c>
      <c r="B3220" t="s">
        <v>5118</v>
      </c>
    </row>
    <row r="3221" spans="1:2">
      <c r="A3221" s="115" t="s">
        <v>5844</v>
      </c>
      <c r="B3221" t="s">
        <v>5116</v>
      </c>
    </row>
    <row r="3222" spans="1:2">
      <c r="A3222" s="115" t="s">
        <v>3248</v>
      </c>
    </row>
    <row r="3223" spans="1:2">
      <c r="A3223" s="115" t="s">
        <v>5788</v>
      </c>
      <c r="B3223" t="s">
        <v>5789</v>
      </c>
    </row>
    <row r="3224" spans="1:2">
      <c r="A3224" s="115" t="s">
        <v>5831</v>
      </c>
      <c r="B3224" t="s">
        <v>5118</v>
      </c>
    </row>
    <row r="3225" spans="1:2">
      <c r="A3225" s="115" t="s">
        <v>5788</v>
      </c>
    </row>
    <row r="3226" spans="1:2">
      <c r="A3226" s="115" t="s">
        <v>5788</v>
      </c>
      <c r="B3226" t="s">
        <v>5118</v>
      </c>
    </row>
    <row r="3227" spans="1:2">
      <c r="A3227" s="115" t="s">
        <v>5801</v>
      </c>
      <c r="B3227" t="s">
        <v>5118</v>
      </c>
    </row>
    <row r="3228" spans="1:2">
      <c r="A3228" s="115" t="s">
        <v>3248</v>
      </c>
      <c r="B3228" t="s">
        <v>5118</v>
      </c>
    </row>
    <row r="3229" spans="1:2">
      <c r="A3229" s="115" t="s">
        <v>3248</v>
      </c>
      <c r="B3229" t="s">
        <v>5118</v>
      </c>
    </row>
    <row r="3230" spans="1:2">
      <c r="A3230" s="115" t="s">
        <v>5801</v>
      </c>
      <c r="B3230" t="s">
        <v>5789</v>
      </c>
    </row>
    <row r="3231" spans="1:2">
      <c r="A3231" s="115" t="s">
        <v>5801</v>
      </c>
      <c r="B3231" t="s">
        <v>5118</v>
      </c>
    </row>
    <row r="3232" spans="1:2">
      <c r="A3232" s="115" t="s">
        <v>5801</v>
      </c>
      <c r="B3232" t="s">
        <v>5118</v>
      </c>
    </row>
    <row r="3233" spans="1:2">
      <c r="A3233" s="115" t="s">
        <v>5801</v>
      </c>
      <c r="B3233" t="s">
        <v>5789</v>
      </c>
    </row>
    <row r="3234" spans="1:2">
      <c r="A3234" s="115" t="s">
        <v>5788</v>
      </c>
      <c r="B3234" t="s">
        <v>5789</v>
      </c>
    </row>
    <row r="3235" spans="1:2">
      <c r="A3235" s="115" t="s">
        <v>5801</v>
      </c>
      <c r="B3235" t="s">
        <v>5118</v>
      </c>
    </row>
    <row r="3236" spans="1:2">
      <c r="A3236" s="115" t="s">
        <v>5801</v>
      </c>
      <c r="B3236" t="s">
        <v>5789</v>
      </c>
    </row>
    <row r="3237" spans="1:2">
      <c r="A3237" s="115" t="s">
        <v>5801</v>
      </c>
      <c r="B3237" t="s">
        <v>5789</v>
      </c>
    </row>
    <row r="3238" spans="1:2">
      <c r="A3238" s="115" t="s">
        <v>5788</v>
      </c>
      <c r="B3238" t="s">
        <v>5118</v>
      </c>
    </row>
    <row r="3239" spans="1:2">
      <c r="A3239" s="115" t="s">
        <v>5801</v>
      </c>
      <c r="B3239" t="s">
        <v>5118</v>
      </c>
    </row>
    <row r="3240" spans="1:2">
      <c r="A3240" s="115" t="s">
        <v>5801</v>
      </c>
      <c r="B3240" t="s">
        <v>5118</v>
      </c>
    </row>
    <row r="3241" spans="1:2">
      <c r="A3241" s="115" t="s">
        <v>5801</v>
      </c>
      <c r="B3241" t="s">
        <v>5118</v>
      </c>
    </row>
    <row r="3242" spans="1:2">
      <c r="A3242" s="115" t="s">
        <v>5801</v>
      </c>
      <c r="B3242" t="s">
        <v>5118</v>
      </c>
    </row>
    <row r="3243" spans="1:2">
      <c r="A3243" s="115" t="s">
        <v>5788</v>
      </c>
      <c r="B3243" t="s">
        <v>5789</v>
      </c>
    </row>
    <row r="3244" spans="1:2">
      <c r="A3244" s="115" t="s">
        <v>5788</v>
      </c>
      <c r="B3244" t="s">
        <v>5789</v>
      </c>
    </row>
    <row r="3245" spans="1:2">
      <c r="A3245" s="115" t="s">
        <v>5805</v>
      </c>
      <c r="B3245" t="s">
        <v>5789</v>
      </c>
    </row>
    <row r="3246" spans="1:2">
      <c r="A3246" s="115" t="s">
        <v>3248</v>
      </c>
      <c r="B3246" t="s">
        <v>5118</v>
      </c>
    </row>
    <row r="3247" spans="1:2">
      <c r="A3247" s="115" t="s">
        <v>3248</v>
      </c>
      <c r="B3247" t="s">
        <v>5118</v>
      </c>
    </row>
    <row r="3248" spans="1:2">
      <c r="A3248" s="115" t="s">
        <v>3248</v>
      </c>
      <c r="B3248" t="s">
        <v>5789</v>
      </c>
    </row>
    <row r="3249" spans="1:2">
      <c r="A3249" s="115" t="s">
        <v>5868</v>
      </c>
      <c r="B3249" t="s">
        <v>5789</v>
      </c>
    </row>
    <row r="3250" spans="1:2">
      <c r="A3250" s="115" t="s">
        <v>5831</v>
      </c>
      <c r="B3250" t="s">
        <v>5789</v>
      </c>
    </row>
    <row r="3251" spans="1:2">
      <c r="A3251" s="115" t="s">
        <v>5804</v>
      </c>
      <c r="B3251" t="s">
        <v>5789</v>
      </c>
    </row>
    <row r="3252" spans="1:2">
      <c r="A3252" s="115" t="s">
        <v>5804</v>
      </c>
      <c r="B3252" t="s">
        <v>5789</v>
      </c>
    </row>
    <row r="3253" spans="1:2">
      <c r="A3253" s="115" t="s">
        <v>5788</v>
      </c>
      <c r="B3253" t="s">
        <v>5789</v>
      </c>
    </row>
    <row r="3254" spans="1:2">
      <c r="A3254" s="115" t="s">
        <v>5788</v>
      </c>
      <c r="B3254" t="s">
        <v>5789</v>
      </c>
    </row>
    <row r="3255" spans="1:2">
      <c r="A3255" s="115" t="s">
        <v>5801</v>
      </c>
      <c r="B3255" t="s">
        <v>5118</v>
      </c>
    </row>
    <row r="3256" spans="1:2">
      <c r="A3256" s="115" t="s">
        <v>5801</v>
      </c>
      <c r="B3256" t="s">
        <v>5118</v>
      </c>
    </row>
    <row r="3257" spans="1:2">
      <c r="A3257" s="115" t="s">
        <v>5801</v>
      </c>
      <c r="B3257" t="s">
        <v>5118</v>
      </c>
    </row>
    <row r="3258" spans="1:2">
      <c r="A3258" s="115" t="s">
        <v>5788</v>
      </c>
    </row>
    <row r="3259" spans="1:2">
      <c r="A3259" s="115" t="s">
        <v>5801</v>
      </c>
      <c r="B3259" t="s">
        <v>5789</v>
      </c>
    </row>
    <row r="3260" spans="1:2">
      <c r="A3260" s="115" t="s">
        <v>5788</v>
      </c>
      <c r="B3260" t="s">
        <v>5118</v>
      </c>
    </row>
    <row r="3261" spans="1:2">
      <c r="A3261" s="115" t="s">
        <v>5788</v>
      </c>
    </row>
    <row r="3262" spans="1:2">
      <c r="A3262" s="115" t="s">
        <v>5788</v>
      </c>
    </row>
    <row r="3263" spans="1:2">
      <c r="A3263" s="115" t="s">
        <v>5788</v>
      </c>
    </row>
    <row r="3264" spans="1:2">
      <c r="A3264" s="115" t="s">
        <v>5815</v>
      </c>
    </row>
    <row r="3265" spans="1:2">
      <c r="A3265" s="115" t="s">
        <v>5801</v>
      </c>
      <c r="B3265" t="s">
        <v>5789</v>
      </c>
    </row>
    <row r="3266" spans="1:2">
      <c r="A3266" s="115" t="s">
        <v>3248</v>
      </c>
      <c r="B3266" t="s">
        <v>5789</v>
      </c>
    </row>
    <row r="3267" spans="1:2">
      <c r="A3267" s="115" t="s">
        <v>5801</v>
      </c>
      <c r="B3267" t="s">
        <v>5789</v>
      </c>
    </row>
    <row r="3268" spans="1:2">
      <c r="A3268" s="115" t="s">
        <v>5801</v>
      </c>
      <c r="B3268" t="s">
        <v>5789</v>
      </c>
    </row>
    <row r="3269" spans="1:2">
      <c r="A3269" s="115" t="s">
        <v>5788</v>
      </c>
      <c r="B3269" t="s">
        <v>5789</v>
      </c>
    </row>
    <row r="3270" spans="1:2">
      <c r="A3270" s="115" t="s">
        <v>5788</v>
      </c>
      <c r="B3270" t="s">
        <v>5789</v>
      </c>
    </row>
    <row r="3271" spans="1:2">
      <c r="A3271" s="115" t="s">
        <v>5788</v>
      </c>
      <c r="B3271" t="s">
        <v>5789</v>
      </c>
    </row>
    <row r="3272" spans="1:2">
      <c r="A3272" s="115" t="s">
        <v>3248</v>
      </c>
      <c r="B3272" t="s">
        <v>5789</v>
      </c>
    </row>
    <row r="3273" spans="1:2">
      <c r="A3273" s="115" t="s">
        <v>3248</v>
      </c>
      <c r="B3273" t="s">
        <v>5789</v>
      </c>
    </row>
    <row r="3274" spans="1:2">
      <c r="A3274" s="115" t="s">
        <v>5788</v>
      </c>
      <c r="B3274" t="s">
        <v>5789</v>
      </c>
    </row>
    <row r="3275" spans="1:2">
      <c r="A3275" s="115" t="s">
        <v>5815</v>
      </c>
      <c r="B3275" t="s">
        <v>5789</v>
      </c>
    </row>
    <row r="3276" spans="1:2">
      <c r="A3276" s="115" t="s">
        <v>5788</v>
      </c>
      <c r="B3276" t="s">
        <v>5789</v>
      </c>
    </row>
    <row r="3277" spans="1:2">
      <c r="A3277" s="115" t="s">
        <v>3248</v>
      </c>
      <c r="B3277" t="s">
        <v>5789</v>
      </c>
    </row>
    <row r="3278" spans="1:2">
      <c r="A3278" s="115" t="s">
        <v>5819</v>
      </c>
      <c r="B3278" t="s">
        <v>5118</v>
      </c>
    </row>
    <row r="3279" spans="1:2">
      <c r="A3279" s="115" t="s">
        <v>5819</v>
      </c>
      <c r="B3279" t="s">
        <v>5118</v>
      </c>
    </row>
    <row r="3280" spans="1:2">
      <c r="A3280" s="115" t="s">
        <v>5819</v>
      </c>
      <c r="B3280" t="s">
        <v>5118</v>
      </c>
    </row>
    <row r="3281" spans="1:2">
      <c r="A3281" s="115" t="s">
        <v>5805</v>
      </c>
      <c r="B3281" t="s">
        <v>5789</v>
      </c>
    </row>
    <row r="3282" spans="1:2">
      <c r="A3282" s="115" t="s">
        <v>5805</v>
      </c>
      <c r="B3282" t="s">
        <v>5789</v>
      </c>
    </row>
    <row r="3283" spans="1:2">
      <c r="A3283" s="115" t="s">
        <v>5788</v>
      </c>
      <c r="B3283" t="s">
        <v>5118</v>
      </c>
    </row>
    <row r="3284" spans="1:2">
      <c r="A3284" s="115" t="s">
        <v>5929</v>
      </c>
      <c r="B3284" t="s">
        <v>5784</v>
      </c>
    </row>
    <row r="3285" spans="1:2">
      <c r="A3285" s="115" t="s">
        <v>3248</v>
      </c>
      <c r="B3285" t="s">
        <v>5789</v>
      </c>
    </row>
    <row r="3286" spans="1:2">
      <c r="A3286" s="115" t="s">
        <v>5819</v>
      </c>
    </row>
    <row r="3287" spans="1:2">
      <c r="A3287" s="115" t="s">
        <v>5819</v>
      </c>
      <c r="B3287" t="s">
        <v>5118</v>
      </c>
    </row>
    <row r="3288" spans="1:2">
      <c r="A3288" s="115" t="s">
        <v>5819</v>
      </c>
      <c r="B3288" t="s">
        <v>5118</v>
      </c>
    </row>
    <row r="3289" spans="1:2">
      <c r="A3289" s="115" t="s">
        <v>5819</v>
      </c>
      <c r="B3289" t="s">
        <v>5118</v>
      </c>
    </row>
    <row r="3290" spans="1:2">
      <c r="A3290" s="115" t="s">
        <v>5819</v>
      </c>
      <c r="B3290" t="s">
        <v>5118</v>
      </c>
    </row>
    <row r="3291" spans="1:2">
      <c r="A3291" s="115" t="s">
        <v>5819</v>
      </c>
    </row>
    <row r="3292" spans="1:2">
      <c r="A3292" s="115" t="s">
        <v>5819</v>
      </c>
      <c r="B3292" t="s">
        <v>5118</v>
      </c>
    </row>
    <row r="3293" spans="1:2">
      <c r="A3293" s="115" t="s">
        <v>5788</v>
      </c>
      <c r="B3293" t="s">
        <v>5118</v>
      </c>
    </row>
    <row r="3294" spans="1:2">
      <c r="A3294" s="115" t="s">
        <v>5788</v>
      </c>
      <c r="B3294" t="s">
        <v>5118</v>
      </c>
    </row>
    <row r="3295" spans="1:2">
      <c r="A3295" s="115" t="s">
        <v>5819</v>
      </c>
      <c r="B3295" t="s">
        <v>5118</v>
      </c>
    </row>
    <row r="3296" spans="1:2">
      <c r="A3296" s="115" t="s">
        <v>5819</v>
      </c>
      <c r="B3296" t="s">
        <v>5118</v>
      </c>
    </row>
    <row r="3297" spans="1:2">
      <c r="A3297" s="115" t="s">
        <v>5819</v>
      </c>
      <c r="B3297" t="s">
        <v>5118</v>
      </c>
    </row>
    <row r="3298" spans="1:2">
      <c r="A3298" s="115" t="s">
        <v>5849</v>
      </c>
      <c r="B3298" t="s">
        <v>5784</v>
      </c>
    </row>
    <row r="3300" spans="1:2">
      <c r="A3300" s="115" t="s">
        <v>5788</v>
      </c>
      <c r="B3300" t="s">
        <v>5789</v>
      </c>
    </row>
    <row r="3301" spans="1:2">
      <c r="A3301" s="115" t="s">
        <v>5788</v>
      </c>
      <c r="B3301" t="s">
        <v>5118</v>
      </c>
    </row>
    <row r="3302" spans="1:2">
      <c r="A3302" s="115" t="s">
        <v>5788</v>
      </c>
      <c r="B3302" t="s">
        <v>5789</v>
      </c>
    </row>
    <row r="3303" spans="1:2">
      <c r="A3303" s="115" t="s">
        <v>5788</v>
      </c>
      <c r="B3303" t="s">
        <v>5118</v>
      </c>
    </row>
    <row r="3304" spans="1:2">
      <c r="A3304" s="115" t="s">
        <v>5812</v>
      </c>
      <c r="B3304" t="s">
        <v>5789</v>
      </c>
    </row>
    <row r="3305" spans="1:2">
      <c r="A3305" s="115" t="s">
        <v>5785</v>
      </c>
      <c r="B3305" t="s">
        <v>5116</v>
      </c>
    </row>
    <row r="3306" spans="1:2">
      <c r="A3306" s="115" t="s">
        <v>5849</v>
      </c>
      <c r="B3306" t="s">
        <v>5784</v>
      </c>
    </row>
    <row r="3307" spans="1:2">
      <c r="A3307" s="115" t="s">
        <v>5890</v>
      </c>
      <c r="B3307" t="s">
        <v>5118</v>
      </c>
    </row>
    <row r="3308" spans="1:2">
      <c r="A3308" s="115" t="s">
        <v>5820</v>
      </c>
      <c r="B3308" t="s">
        <v>5789</v>
      </c>
    </row>
    <row r="3309" spans="1:2">
      <c r="A3309" s="115" t="s">
        <v>5787</v>
      </c>
      <c r="B3309" t="s">
        <v>5789</v>
      </c>
    </row>
    <row r="3310" spans="1:2">
      <c r="A3310" s="115" t="s">
        <v>5815</v>
      </c>
      <c r="B3310" t="s">
        <v>5784</v>
      </c>
    </row>
    <row r="3311" spans="1:2">
      <c r="A3311" s="115" t="s">
        <v>5815</v>
      </c>
      <c r="B3311" t="s">
        <v>5116</v>
      </c>
    </row>
    <row r="3312" spans="1:2">
      <c r="A3312" s="115" t="s">
        <v>5790</v>
      </c>
      <c r="B3312" t="s">
        <v>5116</v>
      </c>
    </row>
    <row r="3313" spans="1:2">
      <c r="A3313" s="115" t="s">
        <v>5790</v>
      </c>
      <c r="B3313" t="s">
        <v>5116</v>
      </c>
    </row>
    <row r="3314" spans="1:2">
      <c r="A3314" s="115" t="s">
        <v>5810</v>
      </c>
      <c r="B3314" t="s">
        <v>5784</v>
      </c>
    </row>
    <row r="3315" spans="1:2">
      <c r="A3315" s="115" t="s">
        <v>5790</v>
      </c>
      <c r="B3315" t="s">
        <v>5784</v>
      </c>
    </row>
    <row r="3316" spans="1:2">
      <c r="A3316" s="115" t="s">
        <v>5790</v>
      </c>
      <c r="B3316" t="s">
        <v>5118</v>
      </c>
    </row>
    <row r="3317" spans="1:2">
      <c r="A3317" s="115" t="s">
        <v>3251</v>
      </c>
      <c r="B3317" t="s">
        <v>5118</v>
      </c>
    </row>
    <row r="3318" spans="1:2">
      <c r="A3318" s="115" t="s">
        <v>5786</v>
      </c>
      <c r="B3318" t="s">
        <v>5152</v>
      </c>
    </row>
    <row r="3319" spans="1:2">
      <c r="A3319" s="115" t="s">
        <v>5810</v>
      </c>
      <c r="B3319" t="s">
        <v>5862</v>
      </c>
    </row>
    <row r="3320" spans="1:2">
      <c r="A3320" s="115" t="s">
        <v>5786</v>
      </c>
      <c r="B3320" t="s">
        <v>5862</v>
      </c>
    </row>
    <row r="3321" spans="1:2">
      <c r="A3321" s="115" t="s">
        <v>5810</v>
      </c>
      <c r="B3321" t="s">
        <v>5153</v>
      </c>
    </row>
    <row r="3322" spans="1:2">
      <c r="A3322" s="115" t="s">
        <v>5810</v>
      </c>
      <c r="B3322" t="s">
        <v>5153</v>
      </c>
    </row>
    <row r="3323" spans="1:2">
      <c r="A3323" s="115" t="s">
        <v>5810</v>
      </c>
      <c r="B3323" t="s">
        <v>5153</v>
      </c>
    </row>
    <row r="3324" spans="1:2">
      <c r="A3324" s="115" t="s">
        <v>5810</v>
      </c>
      <c r="B3324" t="s">
        <v>5153</v>
      </c>
    </row>
    <row r="3325" spans="1:2">
      <c r="A3325" s="115" t="s">
        <v>5810</v>
      </c>
      <c r="B3325" t="s">
        <v>5153</v>
      </c>
    </row>
    <row r="3326" spans="1:2">
      <c r="A3326" s="115" t="s">
        <v>5810</v>
      </c>
      <c r="B3326" t="s">
        <v>5153</v>
      </c>
    </row>
    <row r="3327" spans="1:2">
      <c r="A3327" s="115" t="s">
        <v>5810</v>
      </c>
      <c r="B3327" t="s">
        <v>5153</v>
      </c>
    </row>
    <row r="3328" spans="1:2">
      <c r="A3328" s="115" t="s">
        <v>5810</v>
      </c>
      <c r="B3328" t="s">
        <v>5153</v>
      </c>
    </row>
    <row r="3329" spans="1:2">
      <c r="A3329" s="115" t="s">
        <v>5810</v>
      </c>
      <c r="B3329" t="s">
        <v>5153</v>
      </c>
    </row>
    <row r="3330" spans="1:2">
      <c r="A3330" s="115" t="s">
        <v>5786</v>
      </c>
      <c r="B3330" t="s">
        <v>5152</v>
      </c>
    </row>
    <row r="3331" spans="1:2">
      <c r="A3331" s="115" t="s">
        <v>5786</v>
      </c>
      <c r="B3331" t="s">
        <v>5152</v>
      </c>
    </row>
    <row r="3332" spans="1:2">
      <c r="A3332" s="115" t="s">
        <v>5810</v>
      </c>
      <c r="B3332" t="s">
        <v>5153</v>
      </c>
    </row>
    <row r="3333" spans="1:2">
      <c r="A3333" s="115" t="s">
        <v>5810</v>
      </c>
      <c r="B3333" t="s">
        <v>5153</v>
      </c>
    </row>
    <row r="3334" spans="1:2">
      <c r="A3334" s="115" t="s">
        <v>5810</v>
      </c>
      <c r="B3334" t="s">
        <v>5153</v>
      </c>
    </row>
    <row r="3335" spans="1:2">
      <c r="A3335" s="115" t="s">
        <v>5783</v>
      </c>
      <c r="B3335" t="s">
        <v>5153</v>
      </c>
    </row>
    <row r="3336" spans="1:2">
      <c r="A3336" s="115" t="s">
        <v>5783</v>
      </c>
      <c r="B3336" t="s">
        <v>5153</v>
      </c>
    </row>
    <row r="3337" spans="1:2">
      <c r="A3337" s="115" t="s">
        <v>5783</v>
      </c>
      <c r="B3337" t="s">
        <v>5862</v>
      </c>
    </row>
    <row r="3338" spans="1:2">
      <c r="A3338" s="115" t="s">
        <v>5783</v>
      </c>
      <c r="B3338" t="s">
        <v>5153</v>
      </c>
    </row>
    <row r="3339" spans="1:2">
      <c r="A3339" s="115" t="s">
        <v>5844</v>
      </c>
      <c r="B3339" t="s">
        <v>5118</v>
      </c>
    </row>
    <row r="3340" spans="1:2">
      <c r="A3340" s="115" t="s">
        <v>5844</v>
      </c>
      <c r="B3340" t="s">
        <v>5118</v>
      </c>
    </row>
    <row r="3341" spans="1:2">
      <c r="A3341" s="115" t="s">
        <v>5844</v>
      </c>
      <c r="B3341" t="s">
        <v>5118</v>
      </c>
    </row>
    <row r="3342" spans="1:2">
      <c r="A3342" s="115" t="s">
        <v>5844</v>
      </c>
      <c r="B3342" t="s">
        <v>5118</v>
      </c>
    </row>
    <row r="3343" spans="1:2">
      <c r="A3343" s="115" t="s">
        <v>5844</v>
      </c>
      <c r="B3343" t="s">
        <v>5118</v>
      </c>
    </row>
    <row r="3344" spans="1:2">
      <c r="A3344" s="115" t="s">
        <v>5828</v>
      </c>
      <c r="B3344" t="s">
        <v>5118</v>
      </c>
    </row>
    <row r="3345" spans="1:2">
      <c r="A3345" s="115" t="s">
        <v>5844</v>
      </c>
      <c r="B3345" t="s">
        <v>5118</v>
      </c>
    </row>
    <row r="3346" spans="1:2">
      <c r="A3346" s="115" t="s">
        <v>5785</v>
      </c>
    </row>
    <row r="3347" spans="1:2">
      <c r="A3347" s="115" t="s">
        <v>5844</v>
      </c>
      <c r="B3347" t="s">
        <v>5118</v>
      </c>
    </row>
    <row r="3348" spans="1:2">
      <c r="A3348" s="115" t="s">
        <v>5828</v>
      </c>
      <c r="B3348" t="s">
        <v>5118</v>
      </c>
    </row>
    <row r="3349" spans="1:2">
      <c r="A3349" s="115" t="s">
        <v>5844</v>
      </c>
      <c r="B3349" t="s">
        <v>5118</v>
      </c>
    </row>
    <row r="3350" spans="1:2">
      <c r="A3350" s="115" t="s">
        <v>5844</v>
      </c>
      <c r="B3350" t="s">
        <v>5118</v>
      </c>
    </row>
    <row r="3351" spans="1:2">
      <c r="A3351" s="115" t="s">
        <v>5844</v>
      </c>
      <c r="B3351" t="s">
        <v>5118</v>
      </c>
    </row>
    <row r="3352" spans="1:2">
      <c r="A3352" s="115" t="s">
        <v>5844</v>
      </c>
      <c r="B3352" t="s">
        <v>5118</v>
      </c>
    </row>
    <row r="3353" spans="1:2">
      <c r="A3353" s="115" t="s">
        <v>5815</v>
      </c>
      <c r="B3353" t="s">
        <v>5784</v>
      </c>
    </row>
    <row r="3354" spans="1:2">
      <c r="A3354" s="115" t="s">
        <v>5815</v>
      </c>
      <c r="B3354" t="s">
        <v>5784</v>
      </c>
    </row>
    <row r="3355" spans="1:2">
      <c r="A3355" s="115" t="s">
        <v>5785</v>
      </c>
      <c r="B3355" t="s">
        <v>5784</v>
      </c>
    </row>
    <row r="3356" spans="1:2">
      <c r="A3356" s="115" t="s">
        <v>5838</v>
      </c>
    </row>
    <row r="3357" spans="1:2">
      <c r="A3357" s="115" t="s">
        <v>5800</v>
      </c>
    </row>
    <row r="3358" spans="1:2">
      <c r="A3358" s="115" t="s">
        <v>5786</v>
      </c>
    </row>
    <row r="3359" spans="1:2">
      <c r="A3359" s="115" t="s">
        <v>5786</v>
      </c>
      <c r="B3359" t="s">
        <v>5932</v>
      </c>
    </row>
    <row r="3360" spans="1:2">
      <c r="A3360" s="115" t="s">
        <v>5786</v>
      </c>
      <c r="B3360" t="s">
        <v>5932</v>
      </c>
    </row>
    <row r="3361" spans="1:2">
      <c r="A3361" s="115" t="s">
        <v>5786</v>
      </c>
      <c r="B3361" t="s">
        <v>5118</v>
      </c>
    </row>
    <row r="3362" spans="1:2">
      <c r="A3362" s="115" t="s">
        <v>5786</v>
      </c>
      <c r="B3362" t="s">
        <v>5118</v>
      </c>
    </row>
    <row r="3363" spans="1:2">
      <c r="A3363" s="115" t="s">
        <v>5786</v>
      </c>
    </row>
    <row r="3364" spans="1:2">
      <c r="A3364" s="115" t="s">
        <v>5786</v>
      </c>
    </row>
    <row r="3365" spans="1:2">
      <c r="A3365" s="115" t="s">
        <v>5786</v>
      </c>
      <c r="B3365" t="s">
        <v>5118</v>
      </c>
    </row>
    <row r="3366" spans="1:2">
      <c r="A3366" s="115" t="s">
        <v>5786</v>
      </c>
      <c r="B3366" t="s">
        <v>5118</v>
      </c>
    </row>
    <row r="3367" spans="1:2">
      <c r="A3367" s="115" t="s">
        <v>5786</v>
      </c>
      <c r="B3367" t="s">
        <v>5932</v>
      </c>
    </row>
    <row r="3368" spans="1:2">
      <c r="A3368" s="115" t="s">
        <v>5786</v>
      </c>
      <c r="B3368" t="s">
        <v>5932</v>
      </c>
    </row>
    <row r="3369" spans="1:2">
      <c r="A3369" s="115" t="s">
        <v>5786</v>
      </c>
    </row>
    <row r="3370" spans="1:2">
      <c r="A3370" s="115" t="s">
        <v>5800</v>
      </c>
    </row>
    <row r="3371" spans="1:2">
      <c r="A3371" s="115" t="s">
        <v>5800</v>
      </c>
    </row>
    <row r="3372" spans="1:2">
      <c r="A3372" s="115" t="s">
        <v>5783</v>
      </c>
    </row>
    <row r="3373" spans="1:2">
      <c r="A3373" s="115" t="s">
        <v>5793</v>
      </c>
      <c r="B3373" t="s">
        <v>5789</v>
      </c>
    </row>
    <row r="3374" spans="1:2">
      <c r="A3374" s="115" t="s">
        <v>5793</v>
      </c>
    </row>
    <row r="3375" spans="1:2">
      <c r="A3375" s="115" t="s">
        <v>5800</v>
      </c>
    </row>
    <row r="3376" spans="1:2">
      <c r="A3376" s="115" t="s">
        <v>5800</v>
      </c>
    </row>
    <row r="3377" spans="1:2">
      <c r="A3377" s="115" t="s">
        <v>5936</v>
      </c>
      <c r="B3377" t="s">
        <v>5789</v>
      </c>
    </row>
    <row r="3378" spans="1:2">
      <c r="A3378" s="115" t="s">
        <v>3262</v>
      </c>
      <c r="B3378" t="s">
        <v>5789</v>
      </c>
    </row>
    <row r="3379" spans="1:2">
      <c r="A3379" s="115" t="s">
        <v>5783</v>
      </c>
      <c r="B3379" t="s">
        <v>5784</v>
      </c>
    </row>
    <row r="3380" spans="1:2">
      <c r="A3380" s="115" t="s">
        <v>5785</v>
      </c>
      <c r="B3380" t="s">
        <v>5784</v>
      </c>
    </row>
    <row r="3381" spans="1:2">
      <c r="A3381" s="115" t="s">
        <v>5785</v>
      </c>
      <c r="B3381" t="s">
        <v>5116</v>
      </c>
    </row>
    <row r="3382" spans="1:2">
      <c r="A3382" s="115" t="s">
        <v>5783</v>
      </c>
      <c r="B3382" t="s">
        <v>5784</v>
      </c>
    </row>
    <row r="3383" spans="1:2">
      <c r="A3383" s="115" t="s">
        <v>5849</v>
      </c>
      <c r="B3383" t="s">
        <v>5116</v>
      </c>
    </row>
    <row r="3384" spans="1:2">
      <c r="A3384" s="115" t="s">
        <v>3248</v>
      </c>
      <c r="B3384" t="s">
        <v>5825</v>
      </c>
    </row>
    <row r="3385" spans="1:2">
      <c r="A3385" s="115" t="s">
        <v>5810</v>
      </c>
      <c r="B3385" t="s">
        <v>5784</v>
      </c>
    </row>
    <row r="3386" spans="1:2">
      <c r="A3386" s="115" t="s">
        <v>5785</v>
      </c>
      <c r="B3386" t="s">
        <v>5116</v>
      </c>
    </row>
    <row r="3387" spans="1:2">
      <c r="A3387" s="115" t="s">
        <v>5785</v>
      </c>
      <c r="B3387" t="s">
        <v>5784</v>
      </c>
    </row>
    <row r="3388" spans="1:2">
      <c r="A3388" s="115" t="s">
        <v>5828</v>
      </c>
      <c r="B3388" t="s">
        <v>5116</v>
      </c>
    </row>
    <row r="3389" spans="1:2">
      <c r="A3389" s="115" t="s">
        <v>5783</v>
      </c>
      <c r="B3389" t="s">
        <v>5116</v>
      </c>
    </row>
    <row r="3390" spans="1:2">
      <c r="A3390" s="115" t="s">
        <v>5864</v>
      </c>
      <c r="B3390" t="s">
        <v>5115</v>
      </c>
    </row>
    <row r="3391" spans="1:2">
      <c r="A3391" s="115" t="s">
        <v>5847</v>
      </c>
      <c r="B3391" t="s">
        <v>5117</v>
      </c>
    </row>
    <row r="3392" spans="1:2">
      <c r="A3392" s="115" t="s">
        <v>3262</v>
      </c>
    </row>
    <row r="3393" spans="1:2">
      <c r="A3393" s="115" t="s">
        <v>5819</v>
      </c>
    </row>
    <row r="3394" spans="1:2">
      <c r="A3394" s="115" t="s">
        <v>3262</v>
      </c>
    </row>
    <row r="3395" spans="1:2">
      <c r="A3395" s="115" t="s">
        <v>5863</v>
      </c>
    </row>
    <row r="3396" spans="1:2">
      <c r="A3396" s="115" t="s">
        <v>5805</v>
      </c>
    </row>
    <row r="3397" spans="1:2">
      <c r="A3397" s="115" t="s">
        <v>5795</v>
      </c>
    </row>
    <row r="3398" spans="1:2">
      <c r="A3398" s="115" t="s">
        <v>5795</v>
      </c>
    </row>
    <row r="3399" spans="1:2">
      <c r="A3399" s="115" t="s">
        <v>5804</v>
      </c>
      <c r="B3399" t="s">
        <v>5789</v>
      </c>
    </row>
    <row r="3400" spans="1:2">
      <c r="A3400" s="115" t="s">
        <v>3251</v>
      </c>
    </row>
    <row r="3401" spans="1:2">
      <c r="A3401" s="115" t="s">
        <v>3251</v>
      </c>
      <c r="B3401" t="s">
        <v>5841</v>
      </c>
    </row>
    <row r="3402" spans="1:2">
      <c r="A3402" s="115" t="s">
        <v>3251</v>
      </c>
    </row>
    <row r="3403" spans="1:2">
      <c r="A3403" s="115" t="s">
        <v>5805</v>
      </c>
      <c r="B3403" t="s">
        <v>5117</v>
      </c>
    </row>
    <row r="3404" spans="1:2">
      <c r="A3404" s="115" t="s">
        <v>5805</v>
      </c>
    </row>
    <row r="3405" spans="1:2">
      <c r="A3405" s="115" t="s">
        <v>3262</v>
      </c>
      <c r="B3405" t="s">
        <v>5154</v>
      </c>
    </row>
    <row r="3406" spans="1:2">
      <c r="A3406" s="115" t="s">
        <v>3262</v>
      </c>
      <c r="B3406" t="s">
        <v>5154</v>
      </c>
    </row>
    <row r="3407" spans="1:2">
      <c r="A3407" s="115" t="s">
        <v>5777</v>
      </c>
      <c r="B3407" t="s">
        <v>5154</v>
      </c>
    </row>
    <row r="3408" spans="1:2">
      <c r="A3408" s="115" t="s">
        <v>5795</v>
      </c>
      <c r="B3408" t="s">
        <v>5154</v>
      </c>
    </row>
    <row r="3409" spans="1:2">
      <c r="A3409" s="115" t="s">
        <v>5805</v>
      </c>
      <c r="B3409" t="s">
        <v>5154</v>
      </c>
    </row>
    <row r="3410" spans="1:2">
      <c r="A3410" s="115" t="s">
        <v>5819</v>
      </c>
      <c r="B3410" t="s">
        <v>5118</v>
      </c>
    </row>
    <row r="3411" spans="1:2">
      <c r="A3411" s="115" t="s">
        <v>3251</v>
      </c>
      <c r="B3411" t="s">
        <v>5118</v>
      </c>
    </row>
    <row r="3412" spans="1:2">
      <c r="A3412" s="115" t="s">
        <v>5793</v>
      </c>
      <c r="B3412" t="s">
        <v>5116</v>
      </c>
    </row>
    <row r="3413" spans="1:2">
      <c r="A3413" s="115" t="s">
        <v>5783</v>
      </c>
      <c r="B3413" t="s">
        <v>5862</v>
      </c>
    </row>
    <row r="3414" spans="1:2">
      <c r="A3414" s="115" t="s">
        <v>5810</v>
      </c>
      <c r="B3414" t="s">
        <v>5116</v>
      </c>
    </row>
    <row r="3415" spans="1:2">
      <c r="A3415" s="115" t="s">
        <v>5781</v>
      </c>
      <c r="B3415" t="s">
        <v>5784</v>
      </c>
    </row>
    <row r="3416" spans="1:2">
      <c r="A3416" s="115" t="s">
        <v>5998</v>
      </c>
      <c r="B3416" t="s">
        <v>5118</v>
      </c>
    </row>
    <row r="3417" spans="1:2">
      <c r="A3417" s="115" t="s">
        <v>5812</v>
      </c>
      <c r="B3417" t="s">
        <v>5118</v>
      </c>
    </row>
    <row r="3418" spans="1:2">
      <c r="A3418" s="115" t="s">
        <v>5805</v>
      </c>
      <c r="B3418" t="s">
        <v>5789</v>
      </c>
    </row>
    <row r="3419" spans="1:2">
      <c r="A3419" s="115" t="s">
        <v>5805</v>
      </c>
      <c r="B3419" t="s">
        <v>5118</v>
      </c>
    </row>
    <row r="3420" spans="1:2">
      <c r="A3420" s="115" t="s">
        <v>5831</v>
      </c>
      <c r="B3420" t="s">
        <v>5789</v>
      </c>
    </row>
    <row r="3421" spans="1:2">
      <c r="A3421" s="115" t="s">
        <v>5984</v>
      </c>
      <c r="B3421" t="s">
        <v>5789</v>
      </c>
    </row>
    <row r="3422" spans="1:2">
      <c r="A3422" s="115" t="s">
        <v>5805</v>
      </c>
      <c r="B3422" t="s">
        <v>5789</v>
      </c>
    </row>
    <row r="3423" spans="1:2">
      <c r="A3423" s="115" t="s">
        <v>5785</v>
      </c>
      <c r="B3423" t="s">
        <v>5784</v>
      </c>
    </row>
    <row r="3424" spans="1:2">
      <c r="A3424" s="115" t="s">
        <v>5816</v>
      </c>
      <c r="B3424" t="s">
        <v>5784</v>
      </c>
    </row>
    <row r="3425" spans="1:4">
      <c r="A3425" s="115" t="s">
        <v>5079</v>
      </c>
      <c r="B3425" t="s">
        <v>5823</v>
      </c>
    </row>
    <row r="3426" spans="1:4">
      <c r="A3426" s="115" t="s">
        <v>3251</v>
      </c>
      <c r="B3426" t="s">
        <v>5789</v>
      </c>
    </row>
    <row r="3427" spans="1:4">
      <c r="A3427" s="115" t="s">
        <v>3248</v>
      </c>
      <c r="B3427" t="s">
        <v>5118</v>
      </c>
    </row>
    <row r="3428" spans="1:4">
      <c r="A3428" s="115" t="s">
        <v>5849</v>
      </c>
      <c r="B3428" t="s">
        <v>5823</v>
      </c>
    </row>
    <row r="3429" spans="1:4">
      <c r="A3429" s="115" t="s">
        <v>5788</v>
      </c>
      <c r="B3429" t="s">
        <v>5116</v>
      </c>
    </row>
    <row r="3430" spans="1:4">
      <c r="A3430" s="115" t="s">
        <v>5831</v>
      </c>
      <c r="B3430" t="s">
        <v>5789</v>
      </c>
    </row>
    <row r="3431" spans="1:4">
      <c r="A3431" s="115" t="s">
        <v>5785</v>
      </c>
      <c r="B3431" t="s">
        <v>5784</v>
      </c>
    </row>
    <row r="3432" spans="1:4">
      <c r="A3432" s="115" t="s">
        <v>5907</v>
      </c>
      <c r="B3432" t="s">
        <v>5825</v>
      </c>
    </row>
    <row r="3433" spans="1:4">
      <c r="A3433" s="115" t="s">
        <v>5788</v>
      </c>
      <c r="B3433" t="s">
        <v>5116</v>
      </c>
    </row>
    <row r="3434" spans="1:4">
      <c r="A3434" s="115" t="s">
        <v>5854</v>
      </c>
      <c r="B3434" t="s">
        <v>5784</v>
      </c>
    </row>
    <row r="3435" spans="1:4">
      <c r="A3435" s="115" t="s">
        <v>5790</v>
      </c>
      <c r="B3435" t="s">
        <v>5116</v>
      </c>
    </row>
    <row r="3436" spans="1:4">
      <c r="A3436" s="115" t="s">
        <v>5790</v>
      </c>
      <c r="B3436" t="s">
        <v>5116</v>
      </c>
    </row>
    <row r="3437" spans="1:4">
      <c r="A3437" s="115" t="s">
        <v>5785</v>
      </c>
      <c r="B3437" t="s">
        <v>5149</v>
      </c>
      <c r="C3437" t="s">
        <v>5150</v>
      </c>
      <c r="D3437" t="s">
        <v>5151</v>
      </c>
    </row>
    <row r="3438" spans="1:4">
      <c r="A3438" s="115" t="s">
        <v>5844</v>
      </c>
      <c r="B3438" t="s">
        <v>5152</v>
      </c>
    </row>
    <row r="3439" spans="1:4">
      <c r="A3439" s="115" t="s">
        <v>5790</v>
      </c>
      <c r="B3439" t="s">
        <v>5116</v>
      </c>
    </row>
    <row r="3440" spans="1:4">
      <c r="A3440" s="115" t="s">
        <v>5853</v>
      </c>
      <c r="B3440" t="s">
        <v>5117</v>
      </c>
    </row>
    <row r="3441" spans="1:2">
      <c r="A3441" s="115" t="s">
        <v>5829</v>
      </c>
      <c r="B3441" t="s">
        <v>5789</v>
      </c>
    </row>
    <row r="3442" spans="1:2">
      <c r="A3442" s="115" t="s">
        <v>5844</v>
      </c>
      <c r="B3442" t="s">
        <v>5784</v>
      </c>
    </row>
    <row r="3443" spans="1:2">
      <c r="A3443" s="115" t="s">
        <v>5783</v>
      </c>
      <c r="B3443" t="s">
        <v>5152</v>
      </c>
    </row>
    <row r="3444" spans="1:2">
      <c r="A3444" s="115" t="s">
        <v>5783</v>
      </c>
      <c r="B3444" t="s">
        <v>5784</v>
      </c>
    </row>
    <row r="3445" spans="1:2">
      <c r="A3445" s="115" t="s">
        <v>5844</v>
      </c>
      <c r="B3445" t="s">
        <v>5784</v>
      </c>
    </row>
    <row r="3446" spans="1:2">
      <c r="A3446" s="115" t="s">
        <v>5999</v>
      </c>
      <c r="B3446" t="s">
        <v>5115</v>
      </c>
    </row>
    <row r="3447" spans="1:2">
      <c r="A3447" s="115" t="s">
        <v>5815</v>
      </c>
      <c r="B3447" t="s">
        <v>5784</v>
      </c>
    </row>
    <row r="3448" spans="1:2">
      <c r="A3448" s="115" t="s">
        <v>5812</v>
      </c>
      <c r="B3448" t="s">
        <v>5789</v>
      </c>
    </row>
    <row r="3449" spans="1:2">
      <c r="A3449" s="115" t="s">
        <v>5913</v>
      </c>
    </row>
    <row r="3450" spans="1:2">
      <c r="A3450" s="115" t="s">
        <v>3258</v>
      </c>
    </row>
    <row r="3451" spans="1:2">
      <c r="A3451" s="115" t="s">
        <v>5854</v>
      </c>
      <c r="B3451" t="s">
        <v>5118</v>
      </c>
    </row>
    <row r="3452" spans="1:2">
      <c r="A3452" s="115" t="s">
        <v>5854</v>
      </c>
      <c r="B3452" t="s">
        <v>5118</v>
      </c>
    </row>
    <row r="3453" spans="1:2">
      <c r="A3453" s="115" t="s">
        <v>5805</v>
      </c>
      <c r="B3453" t="s">
        <v>5789</v>
      </c>
    </row>
    <row r="3454" spans="1:2">
      <c r="A3454" s="115" t="s">
        <v>5795</v>
      </c>
      <c r="B3454" t="s">
        <v>5789</v>
      </c>
    </row>
    <row r="3455" spans="1:2">
      <c r="A3455" s="115" t="s">
        <v>5859</v>
      </c>
      <c r="B3455" t="s">
        <v>5118</v>
      </c>
    </row>
    <row r="3456" spans="1:2">
      <c r="A3456" s="115" t="s">
        <v>5799</v>
      </c>
      <c r="B3456" t="s">
        <v>5152</v>
      </c>
    </row>
    <row r="3457" spans="1:2">
      <c r="A3457" s="115" t="s">
        <v>5799</v>
      </c>
      <c r="B3457" t="s">
        <v>5152</v>
      </c>
    </row>
    <row r="3458" spans="1:2">
      <c r="A3458" s="115" t="s">
        <v>5786</v>
      </c>
      <c r="B3458" t="s">
        <v>5841</v>
      </c>
    </row>
    <row r="3459" spans="1:2">
      <c r="A3459" s="115" t="s">
        <v>5790</v>
      </c>
      <c r="B3459" t="s">
        <v>5841</v>
      </c>
    </row>
    <row r="3460" spans="1:2">
      <c r="A3460" s="115" t="s">
        <v>3258</v>
      </c>
    </row>
    <row r="3461" spans="1:2">
      <c r="A3461" s="115" t="s">
        <v>5902</v>
      </c>
    </row>
    <row r="3462" spans="1:2">
      <c r="A3462" s="115" t="s">
        <v>5902</v>
      </c>
    </row>
    <row r="3463" spans="1:2">
      <c r="A3463" s="115" t="s">
        <v>5902</v>
      </c>
    </row>
    <row r="3464" spans="1:2">
      <c r="A3464" s="115" t="s">
        <v>5902</v>
      </c>
    </row>
    <row r="3465" spans="1:2">
      <c r="A3465" s="115" t="s">
        <v>5902</v>
      </c>
    </row>
    <row r="3466" spans="1:2">
      <c r="A3466" s="115" t="s">
        <v>5902</v>
      </c>
    </row>
    <row r="3467" spans="1:2">
      <c r="A3467" s="115" t="s">
        <v>5887</v>
      </c>
    </row>
    <row r="3468" spans="1:2">
      <c r="A3468" s="115" t="s">
        <v>5887</v>
      </c>
    </row>
    <row r="3469" spans="1:2">
      <c r="A3469" s="115" t="s">
        <v>5887</v>
      </c>
    </row>
    <row r="3470" spans="1:2">
      <c r="A3470" s="115" t="s">
        <v>5859</v>
      </c>
      <c r="B3470" t="s">
        <v>5789</v>
      </c>
    </row>
    <row r="3471" spans="1:2">
      <c r="A3471" s="115" t="s">
        <v>5889</v>
      </c>
      <c r="B3471" t="s">
        <v>5789</v>
      </c>
    </row>
    <row r="3472" spans="1:2">
      <c r="A3472" s="115" t="s">
        <v>5902</v>
      </c>
    </row>
    <row r="3473" spans="1:2">
      <c r="A3473" s="115" t="s">
        <v>5902</v>
      </c>
    </row>
    <row r="3474" spans="1:2">
      <c r="A3474" s="115" t="s">
        <v>5902</v>
      </c>
      <c r="B3474" t="s">
        <v>5118</v>
      </c>
    </row>
    <row r="3475" spans="1:2">
      <c r="A3475" s="115" t="s">
        <v>3262</v>
      </c>
    </row>
    <row r="3476" spans="1:2">
      <c r="A3476" s="115" t="s">
        <v>5799</v>
      </c>
      <c r="B3476" t="s">
        <v>5116</v>
      </c>
    </row>
    <row r="3477" spans="1:2">
      <c r="A3477" s="115" t="s">
        <v>5909</v>
      </c>
      <c r="B3477" t="s">
        <v>5116</v>
      </c>
    </row>
    <row r="3478" spans="1:2">
      <c r="A3478" s="115" t="s">
        <v>5810</v>
      </c>
      <c r="B3478" t="s">
        <v>5784</v>
      </c>
    </row>
    <row r="3479" spans="1:2">
      <c r="A3479" s="115" t="s">
        <v>5799</v>
      </c>
      <c r="B3479" t="s">
        <v>5784</v>
      </c>
    </row>
    <row r="3480" spans="1:2">
      <c r="A3480" s="115" t="s">
        <v>5790</v>
      </c>
      <c r="B3480" t="s">
        <v>5116</v>
      </c>
    </row>
    <row r="3481" spans="1:2">
      <c r="A3481" s="115" t="s">
        <v>5803</v>
      </c>
      <c r="B3481" t="s">
        <v>5784</v>
      </c>
    </row>
    <row r="3482" spans="1:2">
      <c r="A3482" s="115" t="s">
        <v>5926</v>
      </c>
      <c r="B3482" t="s">
        <v>5116</v>
      </c>
    </row>
    <row r="3483" spans="1:2">
      <c r="A3483" s="115" t="s">
        <v>5815</v>
      </c>
      <c r="B3483" t="s">
        <v>5116</v>
      </c>
    </row>
    <row r="3484" spans="1:2">
      <c r="A3484" s="115" t="s">
        <v>5810</v>
      </c>
      <c r="B3484" t="s">
        <v>5116</v>
      </c>
    </row>
    <row r="3485" spans="1:2">
      <c r="A3485" s="115" t="s">
        <v>5799</v>
      </c>
      <c r="B3485" t="s">
        <v>5116</v>
      </c>
    </row>
    <row r="3486" spans="1:2">
      <c r="A3486" s="115" t="s">
        <v>5844</v>
      </c>
      <c r="B3486" t="s">
        <v>5784</v>
      </c>
    </row>
    <row r="3487" spans="1:2">
      <c r="A3487" s="115" t="s">
        <v>5828</v>
      </c>
      <c r="B3487" t="s">
        <v>5116</v>
      </c>
    </row>
    <row r="3488" spans="1:2">
      <c r="A3488" s="115" t="s">
        <v>5828</v>
      </c>
      <c r="B3488" t="s">
        <v>5116</v>
      </c>
    </row>
    <row r="3489" spans="1:2">
      <c r="A3489" s="115" t="s">
        <v>5828</v>
      </c>
      <c r="B3489" t="s">
        <v>5116</v>
      </c>
    </row>
    <row r="3490" spans="1:2">
      <c r="A3490" s="115" t="s">
        <v>5828</v>
      </c>
      <c r="B3490" t="s">
        <v>5116</v>
      </c>
    </row>
    <row r="3491" spans="1:2">
      <c r="A3491" s="115" t="s">
        <v>5828</v>
      </c>
      <c r="B3491" t="s">
        <v>5116</v>
      </c>
    </row>
    <row r="3492" spans="1:2">
      <c r="A3492" s="115" t="s">
        <v>5799</v>
      </c>
      <c r="B3492" t="s">
        <v>5116</v>
      </c>
    </row>
    <row r="3493" spans="1:2">
      <c r="A3493" s="115" t="s">
        <v>5810</v>
      </c>
      <c r="B3493" t="s">
        <v>5116</v>
      </c>
    </row>
    <row r="3494" spans="1:2">
      <c r="A3494" s="115" t="s">
        <v>5810</v>
      </c>
      <c r="B3494" t="s">
        <v>5116</v>
      </c>
    </row>
    <row r="3495" spans="1:2">
      <c r="A3495" s="115" t="s">
        <v>5786</v>
      </c>
      <c r="B3495" t="s">
        <v>5116</v>
      </c>
    </row>
    <row r="3496" spans="1:2">
      <c r="A3496" s="115" t="s">
        <v>5786</v>
      </c>
      <c r="B3496" t="s">
        <v>5784</v>
      </c>
    </row>
    <row r="3497" spans="1:2">
      <c r="A3497" s="115" t="s">
        <v>5810</v>
      </c>
      <c r="B3497" t="s">
        <v>5784</v>
      </c>
    </row>
    <row r="3498" spans="1:2">
      <c r="A3498" s="115" t="s">
        <v>5812</v>
      </c>
    </row>
    <row r="3499" spans="1:2">
      <c r="A3499" s="115" t="s">
        <v>5820</v>
      </c>
    </row>
    <row r="3500" spans="1:2">
      <c r="A3500" s="115" t="s">
        <v>5820</v>
      </c>
      <c r="B3500" t="s">
        <v>5789</v>
      </c>
    </row>
    <row r="3501" spans="1:2">
      <c r="A3501" s="115" t="s">
        <v>5799</v>
      </c>
      <c r="B3501" t="s">
        <v>5116</v>
      </c>
    </row>
    <row r="3502" spans="1:2">
      <c r="A3502" s="115" t="s">
        <v>5799</v>
      </c>
      <c r="B3502" t="s">
        <v>5116</v>
      </c>
    </row>
    <row r="3503" spans="1:2">
      <c r="A3503" s="115" t="s">
        <v>5786</v>
      </c>
      <c r="B3503" t="s">
        <v>5116</v>
      </c>
    </row>
    <row r="3504" spans="1:2">
      <c r="A3504" s="115" t="s">
        <v>5786</v>
      </c>
      <c r="B3504" t="s">
        <v>5116</v>
      </c>
    </row>
    <row r="3505" spans="1:2">
      <c r="A3505" s="115" t="s">
        <v>5799</v>
      </c>
      <c r="B3505" t="s">
        <v>5116</v>
      </c>
    </row>
    <row r="3506" spans="1:2">
      <c r="A3506" s="115" t="s">
        <v>5799</v>
      </c>
      <c r="B3506" t="s">
        <v>5116</v>
      </c>
    </row>
    <row r="3507" spans="1:2">
      <c r="A3507" s="115" t="s">
        <v>5828</v>
      </c>
      <c r="B3507" t="s">
        <v>5784</v>
      </c>
    </row>
    <row r="3508" spans="1:2">
      <c r="A3508" s="115" t="s">
        <v>5828</v>
      </c>
      <c r="B3508" t="s">
        <v>5784</v>
      </c>
    </row>
    <row r="3509" spans="1:2">
      <c r="A3509" s="115" t="s">
        <v>5786</v>
      </c>
      <c r="B3509" t="s">
        <v>5116</v>
      </c>
    </row>
    <row r="3510" spans="1:2">
      <c r="A3510" s="115" t="s">
        <v>5786</v>
      </c>
      <c r="B3510" t="s">
        <v>5116</v>
      </c>
    </row>
    <row r="3511" spans="1:2">
      <c r="A3511" s="115" t="s">
        <v>5828</v>
      </c>
      <c r="B3511" t="s">
        <v>5116</v>
      </c>
    </row>
    <row r="3512" spans="1:2">
      <c r="A3512" s="115" t="s">
        <v>5828</v>
      </c>
      <c r="B3512" t="s">
        <v>5116</v>
      </c>
    </row>
    <row r="3513" spans="1:2">
      <c r="A3513" s="115" t="s">
        <v>3248</v>
      </c>
      <c r="B3513" t="s">
        <v>5118</v>
      </c>
    </row>
    <row r="3514" spans="1:2">
      <c r="A3514" s="115" t="s">
        <v>3248</v>
      </c>
      <c r="B3514" t="s">
        <v>5118</v>
      </c>
    </row>
    <row r="3515" spans="1:2">
      <c r="A3515" s="115" t="s">
        <v>3248</v>
      </c>
      <c r="B3515" t="s">
        <v>5789</v>
      </c>
    </row>
    <row r="3516" spans="1:2">
      <c r="A3516" s="115" t="s">
        <v>3248</v>
      </c>
      <c r="B3516" t="s">
        <v>5789</v>
      </c>
    </row>
    <row r="3517" spans="1:2">
      <c r="A3517" s="115" t="s">
        <v>5828</v>
      </c>
      <c r="B3517" t="s">
        <v>5116</v>
      </c>
    </row>
    <row r="3518" spans="1:2">
      <c r="A3518" s="115" t="s">
        <v>5828</v>
      </c>
      <c r="B3518" t="s">
        <v>5116</v>
      </c>
    </row>
    <row r="3519" spans="1:2">
      <c r="A3519" s="115" t="s">
        <v>5828</v>
      </c>
      <c r="B3519" t="s">
        <v>5116</v>
      </c>
    </row>
    <row r="3520" spans="1:2">
      <c r="A3520" s="115" t="s">
        <v>5828</v>
      </c>
      <c r="B3520" t="s">
        <v>5116</v>
      </c>
    </row>
    <row r="3521" spans="1:2">
      <c r="A3521" s="115" t="s">
        <v>5828</v>
      </c>
      <c r="B3521" t="s">
        <v>5116</v>
      </c>
    </row>
    <row r="3522" spans="1:2">
      <c r="A3522" s="115" t="s">
        <v>5783</v>
      </c>
      <c r="B3522" t="s">
        <v>5784</v>
      </c>
    </row>
    <row r="3523" spans="1:2">
      <c r="A3523" s="115" t="s">
        <v>5828</v>
      </c>
      <c r="B3523" t="s">
        <v>5116</v>
      </c>
    </row>
    <row r="3524" spans="1:2">
      <c r="A3524" s="115" t="s">
        <v>5812</v>
      </c>
      <c r="B3524" t="s">
        <v>5789</v>
      </c>
    </row>
    <row r="3525" spans="1:2">
      <c r="A3525" s="115" t="s">
        <v>3248</v>
      </c>
      <c r="B3525" t="s">
        <v>5118</v>
      </c>
    </row>
    <row r="3526" spans="1:2">
      <c r="A3526" s="115" t="s">
        <v>5812</v>
      </c>
    </row>
    <row r="3527" spans="1:2">
      <c r="A3527" s="115" t="s">
        <v>5812</v>
      </c>
    </row>
    <row r="3528" spans="1:2">
      <c r="A3528" s="115" t="s">
        <v>5820</v>
      </c>
    </row>
    <row r="3529" spans="1:2">
      <c r="A3529" s="115" t="s">
        <v>6000</v>
      </c>
      <c r="B3529" t="s">
        <v>5118</v>
      </c>
    </row>
    <row r="3530" spans="1:2">
      <c r="A3530" s="115" t="s">
        <v>5811</v>
      </c>
      <c r="B3530" t="s">
        <v>5118</v>
      </c>
    </row>
    <row r="3531" spans="1:2">
      <c r="A3531" s="115" t="s">
        <v>5812</v>
      </c>
    </row>
    <row r="3532" spans="1:2">
      <c r="A3532" s="115" t="s">
        <v>5812</v>
      </c>
    </row>
    <row r="3533" spans="1:2">
      <c r="A3533" s="115" t="s">
        <v>5812</v>
      </c>
    </row>
    <row r="3534" spans="1:2">
      <c r="A3534" s="115" t="s">
        <v>5812</v>
      </c>
    </row>
    <row r="3535" spans="1:2">
      <c r="A3535" s="115" t="s">
        <v>3251</v>
      </c>
    </row>
    <row r="3536" spans="1:2">
      <c r="A3536" s="115" t="s">
        <v>5983</v>
      </c>
      <c r="B3536" t="s">
        <v>5784</v>
      </c>
    </row>
    <row r="3537" spans="1:2">
      <c r="A3537" s="115" t="s">
        <v>5793</v>
      </c>
      <c r="B3537" t="s">
        <v>5784</v>
      </c>
    </row>
    <row r="3538" spans="1:2">
      <c r="A3538" s="115" t="s">
        <v>5799</v>
      </c>
      <c r="B3538" t="s">
        <v>5116</v>
      </c>
    </row>
    <row r="3539" spans="1:2">
      <c r="A3539" s="115" t="s">
        <v>5859</v>
      </c>
      <c r="B3539" t="s">
        <v>5789</v>
      </c>
    </row>
    <row r="3540" spans="1:2">
      <c r="A3540" s="115" t="s">
        <v>5844</v>
      </c>
      <c r="B3540" t="s">
        <v>5784</v>
      </c>
    </row>
    <row r="3541" spans="1:2">
      <c r="A3541" s="115" t="s">
        <v>5844</v>
      </c>
      <c r="B3541" t="s">
        <v>5784</v>
      </c>
    </row>
    <row r="3542" spans="1:2">
      <c r="A3542" s="115" t="s">
        <v>5844</v>
      </c>
      <c r="B3542" t="s">
        <v>5116</v>
      </c>
    </row>
    <row r="3543" spans="1:2">
      <c r="A3543" s="115" t="s">
        <v>5831</v>
      </c>
      <c r="B3543" t="s">
        <v>5784</v>
      </c>
    </row>
    <row r="3544" spans="1:2">
      <c r="A3544" s="115" t="s">
        <v>5831</v>
      </c>
      <c r="B3544" t="s">
        <v>5784</v>
      </c>
    </row>
    <row r="3545" spans="1:2">
      <c r="A3545" s="115" t="s">
        <v>5815</v>
      </c>
      <c r="B3545" t="s">
        <v>5116</v>
      </c>
    </row>
    <row r="3546" spans="1:2">
      <c r="A3546" s="115" t="s">
        <v>5815</v>
      </c>
      <c r="B3546" t="s">
        <v>5116</v>
      </c>
    </row>
    <row r="3547" spans="1:2">
      <c r="A3547" s="115" t="s">
        <v>5815</v>
      </c>
      <c r="B3547" t="s">
        <v>5784</v>
      </c>
    </row>
    <row r="3548" spans="1:2">
      <c r="A3548" s="115" t="s">
        <v>5815</v>
      </c>
      <c r="B3548" t="s">
        <v>5116</v>
      </c>
    </row>
    <row r="3549" spans="1:2">
      <c r="A3549" s="115" t="s">
        <v>3248</v>
      </c>
      <c r="B3549" t="s">
        <v>5116</v>
      </c>
    </row>
    <row r="3550" spans="1:2">
      <c r="A3550" s="115" t="s">
        <v>3248</v>
      </c>
      <c r="B3550" t="s">
        <v>5116</v>
      </c>
    </row>
    <row r="3551" spans="1:2">
      <c r="A3551" s="115" t="s">
        <v>3248</v>
      </c>
      <c r="B3551" t="s">
        <v>5116</v>
      </c>
    </row>
    <row r="3552" spans="1:2">
      <c r="A3552" s="115" t="s">
        <v>5815</v>
      </c>
      <c r="B3552" t="s">
        <v>5784</v>
      </c>
    </row>
    <row r="3553" spans="1:2">
      <c r="A3553" s="115" t="s">
        <v>5815</v>
      </c>
      <c r="B3553" t="s">
        <v>5784</v>
      </c>
    </row>
    <row r="3554" spans="1:2">
      <c r="A3554" s="115" t="s">
        <v>5815</v>
      </c>
      <c r="B3554" t="s">
        <v>5784</v>
      </c>
    </row>
    <row r="3555" spans="1:2">
      <c r="A3555" s="115" t="s">
        <v>5788</v>
      </c>
      <c r="B3555" t="s">
        <v>5784</v>
      </c>
    </row>
    <row r="3556" spans="1:2">
      <c r="A3556" s="115" t="s">
        <v>5814</v>
      </c>
      <c r="B3556" t="s">
        <v>5789</v>
      </c>
    </row>
    <row r="3557" spans="1:2">
      <c r="A3557" s="115" t="s">
        <v>5816</v>
      </c>
      <c r="B3557" t="s">
        <v>5116</v>
      </c>
    </row>
    <row r="3558" spans="1:2">
      <c r="A3558" s="115" t="s">
        <v>5815</v>
      </c>
      <c r="B3558" t="s">
        <v>5116</v>
      </c>
    </row>
    <row r="3559" spans="1:2">
      <c r="A3559" s="115" t="s">
        <v>5815</v>
      </c>
      <c r="B3559" t="s">
        <v>5116</v>
      </c>
    </row>
    <row r="3560" spans="1:2">
      <c r="A3560" s="115" t="s">
        <v>5801</v>
      </c>
      <c r="B3560" t="s">
        <v>5116</v>
      </c>
    </row>
    <row r="3561" spans="1:2">
      <c r="A3561" s="115" t="s">
        <v>5816</v>
      </c>
      <c r="B3561" t="s">
        <v>5116</v>
      </c>
    </row>
    <row r="3562" spans="1:2">
      <c r="A3562" s="115" t="s">
        <v>5867</v>
      </c>
      <c r="B3562" t="s">
        <v>5789</v>
      </c>
    </row>
    <row r="3563" spans="1:2">
      <c r="A3563" s="115" t="s">
        <v>5816</v>
      </c>
      <c r="B3563" t="s">
        <v>5784</v>
      </c>
    </row>
    <row r="3564" spans="1:2">
      <c r="A3564" s="115" t="s">
        <v>5814</v>
      </c>
    </row>
    <row r="3565" spans="1:2">
      <c r="A3565" s="115" t="s">
        <v>5831</v>
      </c>
      <c r="B3565" t="s">
        <v>5116</v>
      </c>
    </row>
    <row r="3566" spans="1:2">
      <c r="A3566" s="115" t="s">
        <v>5963</v>
      </c>
      <c r="B3566" t="s">
        <v>5789</v>
      </c>
    </row>
    <row r="3567" spans="1:2">
      <c r="A3567" s="115" t="s">
        <v>5831</v>
      </c>
      <c r="B3567" t="s">
        <v>5116</v>
      </c>
    </row>
    <row r="3568" spans="1:2">
      <c r="A3568" s="115" t="s">
        <v>5963</v>
      </c>
      <c r="B3568" t="s">
        <v>5789</v>
      </c>
    </row>
    <row r="3569" spans="1:2">
      <c r="A3569" s="115" t="s">
        <v>5816</v>
      </c>
      <c r="B3569" t="s">
        <v>5116</v>
      </c>
    </row>
    <row r="3570" spans="1:2">
      <c r="A3570" s="115" t="s">
        <v>5815</v>
      </c>
      <c r="B3570" t="s">
        <v>5116</v>
      </c>
    </row>
    <row r="3571" spans="1:2">
      <c r="A3571" s="115" t="s">
        <v>5811</v>
      </c>
      <c r="B3571" t="s">
        <v>5789</v>
      </c>
    </row>
    <row r="3572" spans="1:2">
      <c r="A3572" s="115" t="s">
        <v>5849</v>
      </c>
      <c r="B3572" t="s">
        <v>5152</v>
      </c>
    </row>
    <row r="3573" spans="1:2">
      <c r="A3573" s="115" t="s">
        <v>3248</v>
      </c>
      <c r="B3573" t="s">
        <v>5789</v>
      </c>
    </row>
    <row r="3574" spans="1:2">
      <c r="A3574" s="115" t="s">
        <v>5788</v>
      </c>
      <c r="B3574" t="s">
        <v>5789</v>
      </c>
    </row>
    <row r="3575" spans="1:2">
      <c r="A3575" s="115" t="s">
        <v>5849</v>
      </c>
      <c r="B3575" t="s">
        <v>5116</v>
      </c>
    </row>
    <row r="3576" spans="1:2">
      <c r="A3576" s="115" t="s">
        <v>5844</v>
      </c>
      <c r="B3576" t="s">
        <v>5784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"/>
  <sheetViews>
    <sheetView topLeftCell="A61" zoomScale="85" zoomScaleNormal="85" workbookViewId="0">
      <selection activeCell="C77" sqref="A2:C77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Asahan Meja 873 Robot</v>
      </c>
      <c r="B2" s="4">
        <f ca="1">INDEX(Table2[TT],MATCH(ROW()-1,Table2[//]))</f>
        <v>1</v>
      </c>
      <c r="C2" s="5" t="str">
        <f ca="1">INDEX(Table2[KET],MATCH(ROW()-1,Table2[//]))</f>
        <v>84 PCS</v>
      </c>
    </row>
    <row r="3" spans="1:3">
      <c r="A3" s="3" t="str">
        <f ca="1">INDEX(Table2[NAMA BARANG],MATCH(ROW()-1,Table2[//]))</f>
        <v>Bp JK 265 Hitam</v>
      </c>
      <c r="B3" s="4">
        <f ca="1">INDEX(Table2[TT],MATCH(ROW()-1,Table2[//]))</f>
        <v>2</v>
      </c>
      <c r="C3" s="5" t="str">
        <f ca="1">INDEX(Table2[KET],MATCH(ROW()-1,Table2[//]))</f>
        <v>144 LSN</v>
      </c>
    </row>
    <row r="4" spans="1:3">
      <c r="A4" s="3" t="str">
        <f ca="1">INDEX(Table2[NAMA BARANG],MATCH(ROW()-1,Table2[//]))</f>
        <v>Bp JK BP-349-12 Vokus Trans Hitam</v>
      </c>
      <c r="B4" s="4">
        <f ca="1">INDEX(Table2[TT],MATCH(ROW()-1,Table2[//]))</f>
        <v>2</v>
      </c>
      <c r="C4" s="5" t="str">
        <f ca="1">INDEX(Table2[KET],MATCH(ROW()-1,Table2[//]))</f>
        <v>144 LSN</v>
      </c>
    </row>
    <row r="5" spans="1:3">
      <c r="A5" s="3" t="str">
        <f ca="1">INDEX(Table2[NAMA BARANG],MATCH(ROW()-1,Table2[//]))</f>
        <v>Bp Kenko K-1 hitam</v>
      </c>
      <c r="B5" s="4">
        <f ca="1">INDEX(Table2[TT],MATCH(ROW()-1,Table2[//]))</f>
        <v>4</v>
      </c>
      <c r="C5" s="5" t="str">
        <f ca="1">INDEX(Table2[KET],MATCH(ROW()-1,Table2[//]))</f>
        <v>144 LSN</v>
      </c>
    </row>
    <row r="6" spans="1:3">
      <c r="A6" s="3" t="str">
        <f ca="1">INDEX(Table2[NAMA BARANG],MATCH(ROW()-1,Table2[//]))</f>
        <v>Bp V (Mika) EG 225</v>
      </c>
      <c r="B6" s="4">
        <f ca="1">INDEX(Table2[TT],MATCH(ROW()-1,Table2[//]))</f>
        <v>2</v>
      </c>
      <c r="C6" s="5" t="str">
        <f ca="1">INDEX(Table2[KET],MATCH(ROW()-1,Table2[//]))</f>
        <v>192 LSN</v>
      </c>
    </row>
    <row r="7" spans="1:3">
      <c r="A7" s="3" t="str">
        <f ca="1">INDEX(Table2[NAMA BARANG],MATCH(ROW()-1,Table2[//]))</f>
        <v>Gunting Kenko SC 838</v>
      </c>
      <c r="B7" s="4">
        <f ca="1">INDEX(Table2[TT],MATCH(ROW()-1,Table2[//]))</f>
        <v>4</v>
      </c>
      <c r="C7" s="5" t="str">
        <f ca="1">INDEX(Table2[KET],MATCH(ROW()-1,Table2[//]))</f>
        <v>25 LSN</v>
      </c>
    </row>
    <row r="8" spans="1:3">
      <c r="A8" s="3" t="str">
        <f ca="1">INDEX(Table2[NAMA BARANG],MATCH(ROW()-1,Table2[//]))</f>
        <v>Isi cutter Kenko A-100 kecil</v>
      </c>
      <c r="B8" s="4">
        <f ca="1">INDEX(Table2[TT],MATCH(ROW()-1,Table2[//]))</f>
        <v>7</v>
      </c>
      <c r="C8" s="5" t="str">
        <f ca="1">INDEX(Table2[KET],MATCH(ROW()-1,Table2[//]))</f>
        <v>120 LSN</v>
      </c>
    </row>
    <row r="9" spans="1:3">
      <c r="A9" s="3" t="str">
        <f ca="1">INDEX(Table2[NAMA BARANG],MATCH(ROW()-1,Table2[//]))</f>
        <v>Kartu Stock Folio Hj (21), K (8)</v>
      </c>
      <c r="B9" s="4">
        <f ca="1">INDEX(Table2[TT],MATCH(ROW()-1,Table2[//]))</f>
        <v>29</v>
      </c>
      <c r="C9" s="5" t="str">
        <f ca="1">INDEX(Table2[KET],MATCH(ROW()-1,Table2[//]))</f>
        <v>10 PAK</v>
      </c>
    </row>
    <row r="10" spans="1:3">
      <c r="A10" s="3" t="str">
        <f ca="1">INDEX(Table2[NAMA BARANG],MATCH(ROW()-1,Table2[//]))</f>
        <v>Kartu Stock Folio P</v>
      </c>
      <c r="B10" s="4">
        <f ca="1">INDEX(Table2[TT],MATCH(ROW()-1,Table2[//]))</f>
        <v>3</v>
      </c>
      <c r="C10" s="5" t="str">
        <f ca="1">INDEX(Table2[KET],MATCH(ROW()-1,Table2[//]))</f>
        <v>10 PAK</v>
      </c>
    </row>
    <row r="11" spans="1:3">
      <c r="A11" s="3" t="str">
        <f ca="1">INDEX(Table2[NAMA BARANG],MATCH(ROW()-1,Table2[//]))</f>
        <v>Kartu Stock Kwarto P</v>
      </c>
      <c r="B11" s="4">
        <f ca="1">INDEX(Table2[TT],MATCH(ROW()-1,Table2[//]))</f>
        <v>5</v>
      </c>
      <c r="C11" s="5" t="str">
        <f ca="1">INDEX(Table2[KET],MATCH(ROW()-1,Table2[//]))</f>
        <v>20 PAK</v>
      </c>
    </row>
    <row r="12" spans="1:3">
      <c r="A12" s="3" t="str">
        <f ca="1">INDEX(Table2[NAMA BARANG],MATCH(ROW()-1,Table2[//]))</f>
        <v>Label Harga Kenko 6001 (1 Line)</v>
      </c>
      <c r="B12" s="4">
        <f ca="1">INDEX(Table2[TT],MATCH(ROW()-1,Table2[//]))</f>
        <v>1</v>
      </c>
      <c r="C12" s="5" t="str">
        <f ca="1">INDEX(Table2[KET],MATCH(ROW()-1,Table2[//]))</f>
        <v>50 TUB</v>
      </c>
    </row>
    <row r="13" spans="1:3">
      <c r="A13" s="3" t="str">
        <f ca="1">INDEX(Table2[NAMA BARANG],MATCH(ROW()-1,Table2[//]))</f>
        <v>Map A5 7517 / 8517</v>
      </c>
      <c r="B13" s="4">
        <f ca="1">INDEX(Table2[TT],MATCH(ROW()-1,Table2[//]))</f>
        <v>1</v>
      </c>
      <c r="C13" s="5" t="str">
        <f ca="1">INDEX(Table2[KET],MATCH(ROW()-1,Table2[//]))</f>
        <v>1200 PCS</v>
      </c>
    </row>
    <row r="14" spans="1:3">
      <c r="A14" s="3" t="str">
        <f ca="1">INDEX(Table2[NAMA BARANG],MATCH(ROW()-1,Table2[//]))</f>
        <v>O pastel JK 12W OP-12 S</v>
      </c>
      <c r="B14" s="4">
        <f ca="1">INDEX(Table2[TT],MATCH(ROW()-1,Table2[//]))</f>
        <v>3</v>
      </c>
      <c r="C14" s="5" t="str">
        <f ca="1">INDEX(Table2[KET],MATCH(ROW()-1,Table2[//]))</f>
        <v>12 LSN</v>
      </c>
    </row>
    <row r="15" spans="1:3">
      <c r="A15" s="3" t="str">
        <f ca="1">INDEX(Table2[NAMA BARANG],MATCH(ROW()-1,Table2[//]))</f>
        <v>O pastel JK 18W OP-18 S</v>
      </c>
      <c r="B15" s="4">
        <f ca="1">INDEX(Table2[TT],MATCH(ROW()-1,Table2[//]))</f>
        <v>10</v>
      </c>
      <c r="C15" s="5" t="str">
        <f ca="1">INDEX(Table2[KET],MATCH(ROW()-1,Table2[//]))</f>
        <v>6 LSN</v>
      </c>
    </row>
    <row r="16" spans="1:3">
      <c r="A16" s="3" t="str">
        <f ca="1">INDEX(Table2[NAMA BARANG],MATCH(ROW()-1,Table2[//]))</f>
        <v>O pastel JK 24W OP-24 S</v>
      </c>
      <c r="B16" s="4">
        <f ca="1">INDEX(Table2[TT],MATCH(ROW()-1,Table2[//]))</f>
        <v>1</v>
      </c>
      <c r="C16" s="5" t="str">
        <f ca="1">INDEX(Table2[KET],MATCH(ROW()-1,Table2[//]))</f>
        <v>8 BOX (6 SET)</v>
      </c>
    </row>
    <row r="17" spans="1:3">
      <c r="A17" s="3" t="str">
        <f ca="1">INDEX(Table2[NAMA BARANG],MATCH(ROW()-1,Table2[//]))</f>
        <v>O pastel Titi 12W TI-P-12 S</v>
      </c>
      <c r="B17" s="4">
        <f ca="1">INDEX(Table2[TT],MATCH(ROW()-1,Table2[//]))</f>
        <v>6</v>
      </c>
      <c r="C17" s="5" t="str">
        <f ca="1">INDEX(Table2[KET],MATCH(ROW()-1,Table2[//]))</f>
        <v>12 LSN</v>
      </c>
    </row>
    <row r="18" spans="1:3">
      <c r="A18" s="3" t="str">
        <f ca="1">INDEX(Table2[NAMA BARANG],MATCH(ROW()-1,Table2[//]))</f>
        <v>Pc Klg/ Study Set K-597 Mobil 20.5x7</v>
      </c>
      <c r="B18" s="4">
        <f ca="1">INDEX(Table2[TT],MATCH(ROW()-1,Table2[//]))</f>
        <v>49</v>
      </c>
      <c r="C18" s="5" t="str">
        <f ca="1">INDEX(Table2[KET],MATCH(ROW()-1,Table2[//]))</f>
        <v>144 PCS</v>
      </c>
    </row>
    <row r="19" spans="1:3">
      <c r="A19" s="3" t="str">
        <f ca="1">INDEX(Table2[NAMA BARANG],MATCH(ROW()-1,Table2[//]))</f>
        <v>Pc Magnit FC-6295 (23x10)</v>
      </c>
      <c r="B19" s="4">
        <f ca="1">INDEX(Table2[TT],MATCH(ROW()-1,Table2[//]))</f>
        <v>1</v>
      </c>
      <c r="C19" s="5" t="str">
        <f ca="1">INDEX(Table2[KET],MATCH(ROW()-1,Table2[//]))</f>
        <v>144 PCS</v>
      </c>
    </row>
    <row r="20" spans="1:3">
      <c r="A20" s="3" t="str">
        <f ca="1">INDEX(Table2[NAMA BARANG],MATCH(ROW()-1,Table2[//]))</f>
        <v>Pensil Zhong Hua 6925-2B/B Oval</v>
      </c>
      <c r="B20" s="4">
        <f ca="1">INDEX(Table2[TT],MATCH(ROW()-1,Table2[//]))</f>
        <v>34</v>
      </c>
      <c r="C20" s="5" t="str">
        <f ca="1">INDEX(Table2[KET],MATCH(ROW()-1,Table2[//]))</f>
        <v>40 BOX (64 PCS)</v>
      </c>
    </row>
    <row r="21" spans="1:3">
      <c r="A21" s="3" t="str">
        <f ca="1">INDEX(Table2[NAMA BARANG],MATCH(ROW()-1,Table2[//]))</f>
        <v>Plakban Kenko Bening</v>
      </c>
      <c r="B21" s="4">
        <f ca="1">INDEX(Table2[TT],MATCH(ROW()-1,Table2[//]))</f>
        <v>9</v>
      </c>
      <c r="C21" s="5" t="str">
        <f ca="1">INDEX(Table2[KET],MATCH(ROW()-1,Table2[//]))</f>
        <v>72 PCS</v>
      </c>
    </row>
    <row r="22" spans="1:3">
      <c r="A22" s="3" t="str">
        <f ca="1">INDEX(Table2[NAMA BARANG],MATCH(ROW()-1,Table2[//]))</f>
        <v>Plakban Kenko Coklat</v>
      </c>
      <c r="B22" s="4">
        <f ca="1">INDEX(Table2[TT],MATCH(ROW()-1,Table2[//]))</f>
        <v>21</v>
      </c>
      <c r="C22" s="5" t="str">
        <f ca="1">INDEX(Table2[KET],MATCH(ROW()-1,Table2[//]))</f>
        <v>72 PCS</v>
      </c>
    </row>
    <row r="23" spans="1:3">
      <c r="A23" s="3" t="str">
        <f ca="1">INDEX(Table2[NAMA BARANG],MATCH(ROW()-1,Table2[//]))</f>
        <v>Stapler Kenko HD-10</v>
      </c>
      <c r="B23" s="4">
        <f ca="1">INDEX(Table2[TT],MATCH(ROW()-1,Table2[//]))</f>
        <v>81</v>
      </c>
      <c r="C23" s="5" t="str">
        <f ca="1">INDEX(Table2[KET],MATCH(ROW()-1,Table2[//]))</f>
        <v>20 LSN</v>
      </c>
    </row>
    <row r="24" spans="1:3">
      <c r="A24" s="3" t="str">
        <f ca="1">INDEX(Table2[NAMA BARANG],MATCH(ROW()-1,Table2[//]))</f>
        <v>Stapler Kenko HD-50</v>
      </c>
      <c r="B24" s="4">
        <f ca="1">INDEX(Table2[TT],MATCH(ROW()-1,Table2[//]))</f>
        <v>18</v>
      </c>
      <c r="C24" s="5" t="str">
        <f ca="1">INDEX(Table2[KET],MATCH(ROW()-1,Table2[//]))</f>
        <v>10 LSN</v>
      </c>
    </row>
    <row r="25" spans="1:3">
      <c r="A25" s="3" t="str">
        <f ca="1">INDEX(Table2[NAMA BARANG],MATCH(ROW()-1,Table2[//]))</f>
        <v>Stip B 24 M Goztar Macaron</v>
      </c>
      <c r="B25" s="4">
        <f ca="1">INDEX(Table2[TT],MATCH(ROW()-1,Table2[//]))</f>
        <v>3</v>
      </c>
      <c r="C25" s="5" t="str">
        <f ca="1">INDEX(Table2[KET],MATCH(ROW()-1,Table2[//]))</f>
        <v>60 BOX</v>
      </c>
    </row>
    <row r="26" spans="1:3">
      <c r="A26" s="3" t="str">
        <f ca="1">INDEX(Table2[NAMA BARANG],MATCH(ROW()-1,Table2[//]))</f>
        <v>Tipe-ex Kenko CT-902</v>
      </c>
      <c r="B26" s="4">
        <f ca="1">INDEX(Table2[TT],MATCH(ROW()-1,Table2[//]))</f>
        <v>6</v>
      </c>
      <c r="C26" s="5" t="str">
        <f ca="1">INDEX(Table2[KET],MATCH(ROW()-1,Table2[//]))</f>
        <v>48 LSN</v>
      </c>
    </row>
    <row r="27" spans="1:3">
      <c r="A27" s="6" t="str">
        <f ca="1">INDEX(Table2[NAMA BARANG],MATCH(ROW()-1,Table2[//]))</f>
        <v>Binder Clip JK 105 CD</v>
      </c>
      <c r="B27" s="7">
        <f ca="1">INDEX(Table2[TT],MATCH(ROW()-1,Table2[//]))</f>
        <v>1</v>
      </c>
      <c r="C27" s="8" t="str">
        <f ca="1">INDEX(Table2[KET],MATCH(ROW()-1,Table2[//]))</f>
        <v>48 DRM (60 PCS)</v>
      </c>
    </row>
    <row r="28" spans="1:3">
      <c r="A28" s="6" t="str">
        <f ca="1">INDEX(Table2[NAMA BARANG],MATCH(ROW()-1,Table2[//]))</f>
        <v>Binder clip JK 280</v>
      </c>
      <c r="B28" s="7">
        <f ca="1">INDEX(Table2[TT],MATCH(ROW()-1,Table2[//]))</f>
        <v>5</v>
      </c>
      <c r="C28" s="8" t="str">
        <f ca="1">INDEX(Table2[KET],MATCH(ROW()-1,Table2[//]))</f>
        <v>3 GRS</v>
      </c>
    </row>
    <row r="29" spans="1:3">
      <c r="A29" s="6" t="str">
        <f ca="1">INDEX(Table2[NAMA BARANG],MATCH(ROW()-1,Table2[//]))</f>
        <v>Binder Clip Kenko 300</v>
      </c>
      <c r="B29" s="7">
        <f ca="1">INDEX(Table2[TT],MATCH(ROW()-1,Table2[//]))</f>
        <v>1</v>
      </c>
      <c r="C29" s="8" t="str">
        <f ca="1">INDEX(Table2[KET],MATCH(ROW()-1,Table2[//]))</f>
        <v>2 GRS</v>
      </c>
    </row>
    <row r="30" spans="1:3">
      <c r="A30" s="6" t="str">
        <f ca="1">INDEX(Table2[NAMA BARANG],MATCH(ROW()-1,Table2[//]))</f>
        <v>Bp JK 250</v>
      </c>
      <c r="B30" s="7">
        <f ca="1">INDEX(Table2[TT],MATCH(ROW()-1,Table2[//]))</f>
        <v>1</v>
      </c>
      <c r="C30" s="8" t="str">
        <f ca="1">INDEX(Table2[KET],MATCH(ROW()-1,Table2[//]))</f>
        <v>144 LSN</v>
      </c>
    </row>
    <row r="31" spans="1:3">
      <c r="A31" s="6" t="str">
        <f ca="1">INDEX(Table2[NAMA BARANG],MATCH(ROW()-1,Table2[//]))</f>
        <v>Bp JK 265 Biru</v>
      </c>
      <c r="B31" s="7">
        <f ca="1">INDEX(Table2[TT],MATCH(ROW()-1,Table2[//]))</f>
        <v>1</v>
      </c>
      <c r="C31" s="8" t="str">
        <f ca="1">INDEX(Table2[KET],MATCH(ROW()-1,Table2[//]))</f>
        <v>144 LSN</v>
      </c>
    </row>
    <row r="32" spans="1:3">
      <c r="A32" s="6" t="str">
        <f ca="1">INDEX(Table2[NAMA BARANG],MATCH(ROW()-1,Table2[//]))</f>
        <v>Bp Kenko Fun Gel Hitam</v>
      </c>
      <c r="B32" s="7">
        <f ca="1">INDEX(Table2[TT],MATCH(ROW()-1,Table2[//]))</f>
        <v>2</v>
      </c>
      <c r="C32" s="8" t="str">
        <f ca="1">INDEX(Table2[KET],MATCH(ROW()-1,Table2[//]))</f>
        <v>144 LSN</v>
      </c>
    </row>
    <row r="33" spans="1:3">
      <c r="A33" s="6" t="str">
        <f ca="1">INDEX(Table2[NAMA BARANG],MATCH(ROW()-1,Table2[//]))</f>
        <v xml:space="preserve">Bp Kenko KI spider B </v>
      </c>
      <c r="B33" s="7">
        <f ca="1">INDEX(Table2[TT],MATCH(ROW()-1,Table2[//]))</f>
        <v>14</v>
      </c>
      <c r="C33" s="8" t="str">
        <f ca="1">INDEX(Table2[KET],MATCH(ROW()-1,Table2[//]))</f>
        <v>144 LSN</v>
      </c>
    </row>
    <row r="34" spans="1:3">
      <c r="A34" s="6" t="str">
        <f ca="1">INDEX(Table2[NAMA BARANG],MATCH(ROW()-1,Table2[//]))</f>
        <v xml:space="preserve">Bp Kenko KI spider M </v>
      </c>
      <c r="B34" s="7">
        <f ca="1">INDEX(Table2[TT],MATCH(ROW()-1,Table2[//]))</f>
        <v>7</v>
      </c>
      <c r="C34" s="8" t="str">
        <f ca="1">INDEX(Table2[KET],MATCH(ROW()-1,Table2[//]))</f>
        <v>144 LSN</v>
      </c>
    </row>
    <row r="35" spans="1:3">
      <c r="A35" s="6" t="str">
        <f ca="1">INDEX(Table2[NAMA BARANG],MATCH(ROW()-1,Table2[//]))</f>
        <v>Bp Kenko KR 6 NaNoRay</v>
      </c>
      <c r="B35" s="7">
        <f ca="1">INDEX(Table2[TT],MATCH(ROW()-1,Table2[//]))</f>
        <v>38</v>
      </c>
      <c r="C35" s="8" t="str">
        <f ca="1">INDEX(Table2[KET],MATCH(ROW()-1,Table2[//]))</f>
        <v>144 LSN</v>
      </c>
    </row>
    <row r="36" spans="1:3">
      <c r="A36" s="6" t="str">
        <f ca="1">INDEX(Table2[NAMA BARANG],MATCH(ROW()-1,Table2[//]))</f>
        <v xml:space="preserve">Bp Kenko KR 6 NaNoTip </v>
      </c>
      <c r="B36" s="7">
        <f ca="1">INDEX(Table2[TT],MATCH(ROW()-1,Table2[//]))</f>
        <v>37</v>
      </c>
      <c r="C36" s="8" t="str">
        <f ca="1">INDEX(Table2[KET],MATCH(ROW()-1,Table2[//]))</f>
        <v>144 LSN</v>
      </c>
    </row>
    <row r="37" spans="1:3">
      <c r="A37" s="6" t="str">
        <f ca="1">INDEX(Table2[NAMA BARANG],MATCH(ROW()-1,Table2[//]))</f>
        <v>Bp Kenko MD 2</v>
      </c>
      <c r="B37" s="7">
        <f ca="1">INDEX(Table2[TT],MATCH(ROW()-1,Table2[//]))</f>
        <v>1</v>
      </c>
      <c r="C37" s="8" t="str">
        <f ca="1">INDEX(Table2[KET],MATCH(ROW()-1,Table2[//]))</f>
        <v>144 LSN</v>
      </c>
    </row>
    <row r="38" spans="1:3">
      <c r="A38" s="6" t="str">
        <f ca="1">INDEX(Table2[NAMA BARANG],MATCH(ROW()-1,Table2[//]))</f>
        <v>Bp Kenko Si biru</v>
      </c>
      <c r="B38" s="7">
        <f ca="1">INDEX(Table2[TT],MATCH(ROW()-1,Table2[//]))</f>
        <v>74</v>
      </c>
      <c r="C38" s="8" t="str">
        <f ca="1">INDEX(Table2[KET],MATCH(ROW()-1,Table2[//]))</f>
        <v>144 LSN</v>
      </c>
    </row>
    <row r="39" spans="1:3">
      <c r="A39" s="6" t="str">
        <f ca="1">INDEX(Table2[NAMA BARANG],MATCH(ROW()-1,Table2[//]))</f>
        <v>Call JK CC-12 CO</v>
      </c>
      <c r="B39" s="7">
        <f ca="1">INDEX(Table2[TT],MATCH(ROW()-1,Table2[//]))</f>
        <v>1</v>
      </c>
      <c r="C39" s="8" t="str">
        <f ca="1">INDEX(Table2[KET],MATCH(ROW()-1,Table2[//]))</f>
        <v>80 PCS</v>
      </c>
    </row>
    <row r="40" spans="1:3">
      <c r="A40" s="6" t="str">
        <f ca="1">INDEX(Table2[NAMA BARANG],MATCH(ROW()-1,Table2[//]))</f>
        <v>Call JK CC-15A</v>
      </c>
      <c r="B40" s="7">
        <f ca="1">INDEX(Table2[TT],MATCH(ROW()-1,Table2[//]))</f>
        <v>1</v>
      </c>
      <c r="C40" s="8" t="str">
        <f ca="1">INDEX(Table2[KET],MATCH(ROW()-1,Table2[//]))</f>
        <v>120 PCS</v>
      </c>
    </row>
    <row r="41" spans="1:3">
      <c r="A41" s="6" t="str">
        <f ca="1">INDEX(Table2[NAMA BARANG],MATCH(ROW()-1,Table2[//]))</f>
        <v>Call JK CC-23</v>
      </c>
      <c r="B41" s="7">
        <f ca="1">INDEX(Table2[TT],MATCH(ROW()-1,Table2[//]))</f>
        <v>2</v>
      </c>
      <c r="C41" s="8" t="str">
        <f ca="1">INDEX(Table2[KET],MATCH(ROW()-1,Table2[//]))</f>
        <v>80 PCS</v>
      </c>
    </row>
    <row r="42" spans="1:3">
      <c r="A42" s="6" t="str">
        <f ca="1">INDEX(Table2[NAMA BARANG],MATCH(ROW()-1,Table2[//]))</f>
        <v>Call JK CC-23 CO</v>
      </c>
      <c r="B42" s="7">
        <f ca="1">INDEX(Table2[TT],MATCH(ROW()-1,Table2[//]))</f>
        <v>1</v>
      </c>
      <c r="C42" s="8" t="str">
        <f ca="1">INDEX(Table2[KET],MATCH(ROW()-1,Table2[//]))</f>
        <v>80 PCS</v>
      </c>
    </row>
    <row r="43" spans="1:3">
      <c r="A43" s="6" t="str">
        <f ca="1">INDEX(Table2[NAMA BARANG],MATCH(ROW()-1,Table2[//]))</f>
        <v>Call JK CC-25</v>
      </c>
      <c r="B43" s="7">
        <f ca="1">INDEX(Table2[TT],MATCH(ROW()-1,Table2[//]))</f>
        <v>2</v>
      </c>
      <c r="C43" s="8" t="str">
        <f ca="1">INDEX(Table2[KET],MATCH(ROW()-1,Table2[//]))</f>
        <v>80 PCS</v>
      </c>
    </row>
    <row r="44" spans="1:3">
      <c r="A44" s="6" t="str">
        <f ca="1">INDEX(Table2[NAMA BARANG],MATCH(ROW()-1,Table2[//]))</f>
        <v>Call JK CC-810 CH</v>
      </c>
      <c r="B44" s="7">
        <f ca="1">INDEX(Table2[TT],MATCH(ROW()-1,Table2[//]))</f>
        <v>1</v>
      </c>
      <c r="C44" s="8" t="str">
        <f ca="1">INDEX(Table2[KET],MATCH(ROW()-1,Table2[//]))</f>
        <v>60 PCS</v>
      </c>
    </row>
    <row r="45" spans="1:3">
      <c r="A45" s="6" t="str">
        <f ca="1">INDEX(Table2[NAMA BARANG],MATCH(ROW()-1,Table2[//]))</f>
        <v>Call JK DTC-1516</v>
      </c>
      <c r="B45" s="7">
        <f ca="1">INDEX(Table2[TT],MATCH(ROW()-1,Table2[//]))</f>
        <v>2</v>
      </c>
      <c r="C45" s="8" t="str">
        <f ca="1">INDEX(Table2[KET],MATCH(ROW()-1,Table2[//]))</f>
        <v>60 PCS</v>
      </c>
    </row>
    <row r="46" spans="1:3">
      <c r="A46" s="6" t="str">
        <f ca="1">INDEX(Table2[NAMA BARANG],MATCH(ROW()-1,Table2[//]))</f>
        <v>Call JK PKC-0711 HC</v>
      </c>
      <c r="B46" s="7">
        <f ca="1">INDEX(Table2[TT],MATCH(ROW()-1,Table2[//]))</f>
        <v>1</v>
      </c>
      <c r="C46" s="8" t="str">
        <f ca="1">INDEX(Table2[KET],MATCH(ROW()-1,Table2[//]))</f>
        <v>160 PCS</v>
      </c>
    </row>
    <row r="47" spans="1:3">
      <c r="A47" s="6" t="str">
        <f ca="1">INDEX(Table2[NAMA BARANG],MATCH(ROW()-1,Table2[//]))</f>
        <v>Crayon putar 24 AGE EiEi Kenko</v>
      </c>
      <c r="B47" s="7">
        <f ca="1">INDEX(Table2[TT],MATCH(ROW()-1,Table2[//]))</f>
        <v>4</v>
      </c>
      <c r="C47" s="8" t="str">
        <f ca="1">INDEX(Table2[KET],MATCH(ROW()-1,Table2[//]))</f>
        <v>72 PCS</v>
      </c>
    </row>
    <row r="48" spans="1:3">
      <c r="A48" s="6" t="str">
        <f ca="1">INDEX(Table2[NAMA BARANG],MATCH(ROW()-1,Table2[//]))</f>
        <v>Crayon putar 24 Snoopy EiEi Kenko</v>
      </c>
      <c r="B48" s="7">
        <f ca="1">INDEX(Table2[TT],MATCH(ROW()-1,Table2[//]))</f>
        <v>24</v>
      </c>
      <c r="C48" s="8" t="str">
        <f ca="1">INDEX(Table2[KET],MATCH(ROW()-1,Table2[//]))</f>
        <v>72 PCS</v>
      </c>
    </row>
    <row r="49" spans="1:3">
      <c r="A49" s="6" t="str">
        <f ca="1">INDEX(Table2[NAMA BARANG],MATCH(ROW()-1,Table2[//]))</f>
        <v>Cutter Kenko 918c</v>
      </c>
      <c r="B49" s="7">
        <f ca="1">INDEX(Table2[TT],MATCH(ROW()-1,Table2[//]))</f>
        <v>3</v>
      </c>
      <c r="C49" s="8" t="str">
        <f ca="1">INDEX(Table2[KET],MATCH(ROW()-1,Table2[//]))</f>
        <v>20 LSN</v>
      </c>
    </row>
    <row r="50" spans="1:3">
      <c r="A50" s="6" t="str">
        <f ca="1">INDEX(Table2[NAMA BARANG],MATCH(ROW()-1,Table2[//]))</f>
        <v>Desk Set JK DS 338</v>
      </c>
      <c r="B50" s="7">
        <f ca="1">INDEX(Table2[TT],MATCH(ROW()-1,Table2[//]))</f>
        <v>1</v>
      </c>
      <c r="C50" s="8" t="str">
        <f ca="1">INDEX(Table2[KET],MATCH(ROW()-1,Table2[//]))</f>
        <v>48 PCS</v>
      </c>
    </row>
    <row r="51" spans="1:3">
      <c r="A51" s="26" t="str">
        <f ca="1">INDEX(Table2[NAMA BARANG],MATCH(ROW()-1,Table2[//]))</f>
        <v>Garisan 30cm Kenko F4 (1 box=120)</v>
      </c>
      <c r="B51" s="27">
        <f ca="1">INDEX(Table2[TT],MATCH(ROW()-1,Table2[//]))</f>
        <v>6</v>
      </c>
      <c r="C51" s="28" t="str">
        <f ca="1">INDEX(Table2[KET],MATCH(ROW()-1,Table2[//]))</f>
        <v>20 box</v>
      </c>
    </row>
    <row r="52" spans="1:3">
      <c r="A52" s="26" t="str">
        <f ca="1">INDEX(Table2[NAMA BARANG],MATCH(ROW()-1,Table2[//]))</f>
        <v>Garisan Besi 30 cm Kenko</v>
      </c>
      <c r="B52" s="27">
        <f ca="1">INDEX(Table2[TT],MATCH(ROW()-1,Table2[//]))</f>
        <v>1</v>
      </c>
      <c r="C52" s="28" t="str">
        <f ca="1">INDEX(Table2[KET],MATCH(ROW()-1,Table2[//]))</f>
        <v>25 LSN</v>
      </c>
    </row>
    <row r="53" spans="1:3">
      <c r="A53" s="26" t="str">
        <f ca="1">INDEX(Table2[NAMA BARANG],MATCH(ROW()-1,Table2[//]))</f>
        <v>Isi cutter Kenko L-150 besar</v>
      </c>
      <c r="B53" s="27">
        <f ca="1">INDEX(Table2[TT],MATCH(ROW()-1,Table2[//]))</f>
        <v>45</v>
      </c>
      <c r="C53" s="28" t="str">
        <f ca="1">INDEX(Table2[KET],MATCH(ROW()-1,Table2[//]))</f>
        <v>60 LSN</v>
      </c>
    </row>
    <row r="54" spans="1:3">
      <c r="A54" s="26" t="str">
        <f ca="1">INDEX(Table2[NAMA BARANG],MATCH(ROW()-1,Table2[//]))</f>
        <v>Isi stapler Kenko No.10-1 M</v>
      </c>
      <c r="B54" s="27">
        <f ca="1">INDEX(Table2[TT],MATCH(ROW()-1,Table2[//]))</f>
        <v>8</v>
      </c>
      <c r="C54" s="28" t="str">
        <f ca="1">INDEX(Table2[KET],MATCH(ROW()-1,Table2[//]))</f>
        <v>40 PAK (20 BOX)</v>
      </c>
    </row>
    <row r="55" spans="1:3">
      <c r="A55" s="26" t="str">
        <f ca="1">INDEX(Table2[NAMA BARANG],MATCH(ROW()-1,Table2[//]))</f>
        <v>L Leaf JA B5 50</v>
      </c>
      <c r="B55" s="27">
        <f ca="1">INDEX(Table2[TT],MATCH(ROW()-1,Table2[//]))</f>
        <v>124</v>
      </c>
      <c r="C55" s="28" t="str">
        <f ca="1">INDEX(Table2[KET],MATCH(ROW()-1,Table2[//]))</f>
        <v>160 PCS</v>
      </c>
    </row>
    <row r="56" spans="1:3">
      <c r="A56" s="26" t="str">
        <f ca="1">INDEX(Table2[NAMA BARANG],MATCH(ROW()-1,Table2[//]))</f>
        <v>L Leaf JK A5 tanpa Cover Mix Mogu/ Minim/ Mola(4)</v>
      </c>
      <c r="B56" s="27">
        <f ca="1">INDEX(Table2[TT],MATCH(ROW()-1,Table2[//]))</f>
        <v>3</v>
      </c>
      <c r="C56" s="28" t="str">
        <f ca="1">INDEX(Table2[KET],MATCH(ROW()-1,Table2[//]))</f>
        <v>192 PCS</v>
      </c>
    </row>
    <row r="57" spans="1:3">
      <c r="A57" s="26" t="str">
        <f ca="1">INDEX(Table2[NAMA BARANG],MATCH(ROW()-1,Table2[//]))</f>
        <v>Label JK LB-P2LN 2 Line Putih</v>
      </c>
      <c r="B57" s="27">
        <f ca="1">INDEX(Table2[TT],MATCH(ROW()-1,Table2[//]))</f>
        <v>1</v>
      </c>
      <c r="C57" s="28" t="str">
        <f ca="1">INDEX(Table2[KET],MATCH(ROW()-1,Table2[//]))</f>
        <v>50 PAK (10 ROL)</v>
      </c>
    </row>
    <row r="58" spans="1:3">
      <c r="A58" s="26" t="str">
        <f ca="1">INDEX(Table2[NAMA BARANG],MATCH(ROW()-1,Table2[//]))</f>
        <v>Lem Glupen Kenko GLP-01</v>
      </c>
      <c r="B58" s="27">
        <f ca="1">INDEX(Table2[TT],MATCH(ROW()-1,Table2[//]))</f>
        <v>1</v>
      </c>
      <c r="C58" s="28" t="str">
        <f ca="1">INDEX(Table2[KET],MATCH(ROW()-1,Table2[//]))</f>
        <v>12 GRS</v>
      </c>
    </row>
    <row r="59" spans="1:3">
      <c r="A59" s="46" t="str">
        <f ca="1">INDEX(Table2[NAMA BARANG],MATCH(ROW()-1,Table2[//]))</f>
        <v>Mesin label harga Kenko MX-5500</v>
      </c>
      <c r="B59" s="47">
        <f ca="1">INDEX(Table2[TT],MATCH(ROW()-1,Table2[//]))</f>
        <v>1</v>
      </c>
      <c r="C59" s="48" t="str">
        <f ca="1">INDEX(Table2[KET],MATCH(ROW()-1,Table2[//]))</f>
        <v>50 PCS</v>
      </c>
    </row>
    <row r="60" spans="1:3">
      <c r="A60" s="46" t="str">
        <f ca="1">INDEX(Table2[NAMA BARANG],MATCH(ROW()-1,Table2[//]))</f>
        <v>Mesin label harga Kenko MX-5500 EOS</v>
      </c>
      <c r="B60" s="47">
        <f ca="1">INDEX(Table2[TT],MATCH(ROW()-1,Table2[//]))</f>
        <v>2</v>
      </c>
      <c r="C60" s="48" t="str">
        <f ca="1">INDEX(Table2[KET],MATCH(ROW()-1,Table2[//]))</f>
        <v>50 PCS</v>
      </c>
    </row>
    <row r="61" spans="1:3">
      <c r="A61" s="46" t="str">
        <f ca="1">INDEX(Table2[NAMA BARANG],MATCH(ROW()-1,Table2[//]))</f>
        <v>P case Kenko 2160p AGE</v>
      </c>
      <c r="B61" s="47">
        <f ca="1">INDEX(Table2[TT],MATCH(ROW()-1,Table2[//]))</f>
        <v>4</v>
      </c>
      <c r="C61" s="48" t="str">
        <f ca="1">INDEX(Table2[KET],MATCH(ROW()-1,Table2[//]))</f>
        <v>120 PCS</v>
      </c>
    </row>
    <row r="62" spans="1:3">
      <c r="A62" s="46" t="str">
        <f ca="1">INDEX(Table2[NAMA BARANG],MATCH(ROW()-1,Table2[//]))</f>
        <v>P case Kenko 2180 MG</v>
      </c>
      <c r="B62" s="47">
        <f ca="1">INDEX(Table2[TT],MATCH(ROW()-1,Table2[//]))</f>
        <v>11</v>
      </c>
      <c r="C62" s="48" t="str">
        <f ca="1">INDEX(Table2[KET],MATCH(ROW()-1,Table2[//]))</f>
        <v>120 PCS</v>
      </c>
    </row>
    <row r="63" spans="1:3">
      <c r="A63" s="46" t="str">
        <f ca="1">INDEX(Table2[NAMA BARANG],MATCH(ROW()-1,Table2[//]))</f>
        <v>Pensil Kenko 6363</v>
      </c>
      <c r="B63" s="47">
        <f ca="1">INDEX(Table2[TT],MATCH(ROW()-1,Table2[//]))</f>
        <v>1</v>
      </c>
      <c r="C63" s="48" t="str">
        <f ca="1">INDEX(Table2[KET],MATCH(ROW()-1,Table2[//]))</f>
        <v>20 GRS</v>
      </c>
    </row>
    <row r="64" spans="1:3">
      <c r="A64" s="46" t="str">
        <f ca="1">INDEX(Table2[NAMA BARANG],MATCH(ROW()-1,Table2[//]))</f>
        <v>Push Pin JK PP 30</v>
      </c>
      <c r="B64" s="47">
        <f ca="1">INDEX(Table2[TT],MATCH(ROW()-1,Table2[//]))</f>
        <v>1</v>
      </c>
      <c r="C64" s="48" t="str">
        <f ca="1">INDEX(Table2[KET],MATCH(ROW()-1,Table2[//]))</f>
        <v>48 LSN</v>
      </c>
    </row>
    <row r="65" spans="1:3">
      <c r="A65" s="46" t="str">
        <f ca="1">INDEX(Table2[NAMA BARANG],MATCH(ROW()-1,Table2[//]))</f>
        <v>PW Kenko 12W CP-12 F classic panjang</v>
      </c>
      <c r="B65" s="47">
        <f ca="1">INDEX(Table2[TT],MATCH(ROW()-1,Table2[//]))</f>
        <v>92</v>
      </c>
      <c r="C65" s="48" t="str">
        <f ca="1">INDEX(Table2[KET],MATCH(ROW()-1,Table2[//]))</f>
        <v>24 LSN</v>
      </c>
    </row>
    <row r="66" spans="1:3">
      <c r="A66" s="46" t="str">
        <f ca="1">INDEX(Table2[NAMA BARANG],MATCH(ROW()-1,Table2[//]))</f>
        <v>PW Kenko 12W CP-12HALF classic pendek</v>
      </c>
      <c r="B66" s="47">
        <f ca="1">INDEX(Table2[TT],MATCH(ROW()-1,Table2[//]))</f>
        <v>12</v>
      </c>
      <c r="C66" s="48" t="str">
        <f ca="1">INDEX(Table2[KET],MATCH(ROW()-1,Table2[//]))</f>
        <v>24 BOX (24 SET)</v>
      </c>
    </row>
    <row r="67" spans="1:3">
      <c r="A67" s="46" t="str">
        <f ca="1">INDEX(Table2[NAMA BARANG],MATCH(ROW()-1,Table2[//]))</f>
        <v>Spidol Color marker Kenko Hj</v>
      </c>
      <c r="B67" s="47">
        <f ca="1">INDEX(Table2[TT],MATCH(ROW()-1,Table2[//]))</f>
        <v>2</v>
      </c>
      <c r="C67" s="48" t="str">
        <f ca="1">INDEX(Table2[KET],MATCH(ROW()-1,Table2[//]))</f>
        <v>144 LSN</v>
      </c>
    </row>
    <row r="68" spans="1:3">
      <c r="A68" s="46" t="str">
        <f ca="1">INDEX(Table2[NAMA BARANG],MATCH(ROW()-1,Table2[//]))</f>
        <v>Spidol Kenko H lighter Or(3)/ Hj(1)</v>
      </c>
      <c r="B68" s="47">
        <f ca="1">INDEX(Table2[TT],MATCH(ROW()-1,Table2[//]))</f>
        <v>4</v>
      </c>
      <c r="C68" s="48" t="str">
        <f ca="1">INDEX(Table2[KET],MATCH(ROW()-1,Table2[//]))</f>
        <v>72 LSN</v>
      </c>
    </row>
    <row r="69" spans="1:3">
      <c r="A69" s="46" t="str">
        <f ca="1">INDEX(Table2[NAMA BARANG],MATCH(ROW()-1,Table2[//]))</f>
        <v>Spidol Kenko H lighter win liner K</v>
      </c>
      <c r="B69" s="47">
        <f ca="1">INDEX(Table2[TT],MATCH(ROW()-1,Table2[//]))</f>
        <v>2</v>
      </c>
      <c r="C69" s="48" t="str">
        <f ca="1">INDEX(Table2[KET],MATCH(ROW()-1,Table2[//]))</f>
        <v>72 LSN</v>
      </c>
    </row>
    <row r="70" spans="1:3">
      <c r="A70" s="46" t="str">
        <f ca="1">INDEX(Table2[NAMA BARANG],MATCH(ROW()-1,Table2[//]))</f>
        <v>Spidol Kenko Marker M lepasan</v>
      </c>
      <c r="B70" s="47">
        <f ca="1">INDEX(Table2[TT],MATCH(ROW()-1,Table2[//]))</f>
        <v>7</v>
      </c>
      <c r="C70" s="48" t="str">
        <f ca="1">INDEX(Table2[KET],MATCH(ROW()-1,Table2[//]))</f>
        <v>144 LSN</v>
      </c>
    </row>
    <row r="71" spans="1:3">
      <c r="A71" s="46" t="str">
        <f ca="1">INDEX(Table2[NAMA BARANG],MATCH(ROW()-1,Table2[//]))</f>
        <v>Spidol Kenko Marker PM 700 M</v>
      </c>
      <c r="B71" s="47">
        <f ca="1">INDEX(Table2[TT],MATCH(ROW()-1,Table2[//]))</f>
        <v>6</v>
      </c>
      <c r="C71" s="48" t="str">
        <f ca="1">INDEX(Table2[KET],MATCH(ROW()-1,Table2[//]))</f>
        <v>60 LSN</v>
      </c>
    </row>
    <row r="72" spans="1:3">
      <c r="A72" s="61" t="str">
        <f ca="1">INDEX(Table2[NAMA BARANG],MATCH(ROW()-1,Table2[//]))</f>
        <v>Spidol Kenko Marker WM 700 B/ M Whiteboard</v>
      </c>
      <c r="B72" s="62">
        <f ca="1">INDEX(Table2[TT],MATCH(ROW()-1,Table2[//]))</f>
        <v>54</v>
      </c>
      <c r="C72" s="63" t="str">
        <f ca="1">INDEX(Table2[KET],MATCH(ROW()-1,Table2[//]))</f>
        <v>60 LSN</v>
      </c>
    </row>
    <row r="73" spans="1:3">
      <c r="A73" s="61" t="str">
        <f ca="1">INDEX(Table2[NAMA BARANG],MATCH(ROW()-1,Table2[//]))</f>
        <v>Spidol W/B Marker JK WM 65</v>
      </c>
      <c r="B73" s="62">
        <f ca="1">INDEX(Table2[TT],MATCH(ROW()-1,Table2[//]))</f>
        <v>5</v>
      </c>
      <c r="C73" s="63" t="str">
        <f ca="1">INDEX(Table2[KET],MATCH(ROW()-1,Table2[//]))</f>
        <v>48 LSN</v>
      </c>
    </row>
    <row r="74" spans="1:3">
      <c r="A74" s="61" t="str">
        <f ca="1">INDEX(Table2[NAMA BARANG],MATCH(ROW()-1,Table2[//]))</f>
        <v>Stabillo Kenko High Winner kuning</v>
      </c>
      <c r="B74" s="62">
        <f ca="1">INDEX(Table2[TT],MATCH(ROW()-1,Table2[//]))</f>
        <v>5</v>
      </c>
      <c r="C74" s="63" t="str">
        <f ca="1">INDEX(Table2[KET],MATCH(ROW()-1,Table2[//]))</f>
        <v>864 PCS</v>
      </c>
    </row>
    <row r="75" spans="1:3">
      <c r="A75" s="61" t="str">
        <f ca="1">INDEX(Table2[NAMA BARANG],MATCH(ROW()-1,Table2[//]))</f>
        <v>Stabillo Kenko HL 100 B/ Orange</v>
      </c>
      <c r="B75" s="62">
        <f ca="1">INDEX(Table2[TT],MATCH(ROW()-1,Table2[//]))</f>
        <v>1</v>
      </c>
      <c r="C75" s="63" t="str">
        <f ca="1">INDEX(Table2[KET],MATCH(ROW()-1,Table2[//]))</f>
        <v>480 PCS</v>
      </c>
    </row>
    <row r="76" spans="1:3">
      <c r="A76" s="61" t="str">
        <f ca="1">INDEX(Table2[NAMA BARANG],MATCH(ROW()-1,Table2[//]))</f>
        <v>Stapler JK HD-12L/ 24</v>
      </c>
      <c r="B76" s="62">
        <f ca="1">INDEX(Table2[TT],MATCH(ROW()-1,Table2[//]))</f>
        <v>1</v>
      </c>
      <c r="C76" s="63" t="str">
        <f ca="1">INDEX(Table2[KET],MATCH(ROW()-1,Table2[//]))</f>
        <v>6 PCS</v>
      </c>
    </row>
    <row r="77" spans="1:3">
      <c r="A77" s="61" t="str">
        <f ca="1">INDEX(Table2[NAMA BARANG],MATCH(ROW()-1,Table2[//]))</f>
        <v>Tipe-ex JK CT-507</v>
      </c>
      <c r="B77" s="62">
        <f ca="1">INDEX(Table2[TT],MATCH(ROW()-1,Table2[//]))</f>
        <v>2</v>
      </c>
      <c r="C77" s="63" t="str">
        <f ca="1">INDEX(Table2[KET],MATCH(ROW()-1,Table2[//]))</f>
        <v>60 LSN</v>
      </c>
    </row>
    <row r="78" spans="1:3">
      <c r="A78" s="61" t="str">
        <f ca="1">INDEX(Table2[NAMA BARANG],MATCH(ROW()-1,Table2[//]))</f>
        <v>Tipe-ex JK CT-508</v>
      </c>
      <c r="B78" s="62">
        <f ca="1">INDEX(Table2[TT],MATCH(ROW()-1,Table2[//]))</f>
        <v>2</v>
      </c>
      <c r="C78" s="63" t="str">
        <f ca="1">INDEX(Table2[KET],MATCH(ROW()-1,Table2[//]))</f>
        <v>60 LSN</v>
      </c>
    </row>
    <row r="79" spans="1:3">
      <c r="A79" s="67" t="str">
        <f ca="1">INDEX(Table2[NAMA BARANG],MATCH(ROW()-1,Table2[//]))</f>
        <v>Tipe-ex JK CT-520</v>
      </c>
      <c r="B79" s="68">
        <f ca="1">INDEX(Table2[TT],MATCH(ROW()-1,Table2[//]))</f>
        <v>1</v>
      </c>
      <c r="C79" s="69" t="str">
        <f ca="1">INDEX(Table2[KET],MATCH(ROW()-1,Table2[//]))</f>
        <v>30 LSN</v>
      </c>
    </row>
    <row r="80" spans="1:3">
      <c r="A80" s="67" t="str">
        <f ca="1">INDEX(Table2[NAMA BARANG],MATCH(ROW()-1,Table2[//]))</f>
        <v>Tipe-ex JK-01</v>
      </c>
      <c r="B80" s="68">
        <f ca="1">INDEX(Table2[TT],MATCH(ROW()-1,Table2[//]))</f>
        <v>2</v>
      </c>
      <c r="C80" s="69" t="str">
        <f ca="1">INDEX(Table2[KET],MATCH(ROW()-1,Table2[//]))</f>
        <v>48 LSN</v>
      </c>
    </row>
    <row r="81" spans="1:3">
      <c r="A81" s="67" t="str">
        <f ca="1">INDEX(Table2[NAMA BARANG],MATCH(ROW()-1,Table2[//]))</f>
        <v>Tipe-ex Kenko CT-1505 FC</v>
      </c>
      <c r="B81" s="68">
        <f ca="1">INDEX(Table2[TT],MATCH(ROW()-1,Table2[//]))</f>
        <v>2</v>
      </c>
      <c r="C81" s="69" t="str">
        <f ca="1">INDEX(Table2[KET],MATCH(ROW()-1,Table2[//]))</f>
        <v>48 LSN</v>
      </c>
    </row>
    <row r="82" spans="1:3">
      <c r="A82" s="67" t="str">
        <f ca="1">INDEX(Table2[NAMA BARANG],MATCH(ROW()-1,Table2[//]))</f>
        <v>Tipe-ex Kenko CT-802 N</v>
      </c>
      <c r="B82" s="68">
        <f ca="1">INDEX(Table2[TT],MATCH(ROW()-1,Table2[//]))</f>
        <v>1</v>
      </c>
      <c r="C82" s="69" t="str">
        <f ca="1">INDEX(Table2[KET],MATCH(ROW()-1,Table2[//]))</f>
        <v>48 LSN</v>
      </c>
    </row>
    <row r="83" spans="1:3">
      <c r="A83" s="67" t="str">
        <f ca="1">INDEX(Table2[NAMA BARANG],MATCH(ROW()-1,Table2[//]))</f>
        <v>Tipe-ex Kenko CT-819</v>
      </c>
      <c r="B83" s="68">
        <f ca="1">INDEX(Table2[TT],MATCH(ROW()-1,Table2[//]))</f>
        <v>1</v>
      </c>
      <c r="C83" s="69" t="str">
        <f ca="1">INDEX(Table2[KET],MATCH(ROW()-1,Table2[//]))</f>
        <v>36 LSN</v>
      </c>
    </row>
    <row r="84" spans="1:3">
      <c r="A84" s="67" t="str">
        <f ca="1">INDEX(Table2[NAMA BARANG],MATCH(ROW()-1,Table2[//]))</f>
        <v>Tipe-ex Kenko CT-902 CL</v>
      </c>
      <c r="B84" s="68">
        <f ca="1">INDEX(Table2[TT],MATCH(ROW()-1,Table2[//]))</f>
        <v>1</v>
      </c>
      <c r="C84" s="69" t="str">
        <f ca="1">INDEX(Table2[KET],MATCH(ROW()-1,Table2[//]))</f>
        <v>48 LSN</v>
      </c>
    </row>
    <row r="85" spans="1:3">
      <c r="A85" s="67" t="str">
        <f ca="1">INDEX(Table2[NAMA BARANG],MATCH(ROW()-1,Table2[//]))</f>
        <v>Tipe-ex Kenko CT-902 P</v>
      </c>
      <c r="B85" s="68">
        <f ca="1">INDEX(Table2[TT],MATCH(ROW()-1,Table2[//]))</f>
        <v>1</v>
      </c>
      <c r="C85" s="69" t="str">
        <f ca="1">INDEX(Table2[KET],MATCH(ROW()-1,Table2[//]))</f>
        <v>48 LSN</v>
      </c>
    </row>
    <row r="86" spans="1:3">
      <c r="A86" s="67" t="str">
        <f ca="1">INDEX(Table2[NAMA BARANG],MATCH(ROW()-1,Table2[//]))</f>
        <v>Tipe-ex Kenko CT-903</v>
      </c>
      <c r="B86" s="68">
        <f ca="1">INDEX(Table2[TT],MATCH(ROW()-1,Table2[//]))</f>
        <v>2</v>
      </c>
      <c r="C86" s="69" t="str">
        <f ca="1">INDEX(Table2[KET],MATCH(ROW()-1,Table2[//]))</f>
        <v>48 LSN</v>
      </c>
    </row>
    <row r="87" spans="1:3">
      <c r="A87" s="67" t="str">
        <f ca="1">INDEX(Table2[NAMA BARANG],MATCH(ROW()-1,Table2[//]))</f>
        <v>Tipe-ex Kenko CT-919</v>
      </c>
      <c r="B87" s="68">
        <f ca="1">INDEX(Table2[TT],MATCH(ROW()-1,Table2[//]))</f>
        <v>1</v>
      </c>
      <c r="C87" s="69" t="str">
        <f ca="1">INDEX(Table2[KET],MATCH(ROW()-1,Table2[//]))</f>
        <v>36 LSN</v>
      </c>
    </row>
    <row r="88" spans="1:3">
      <c r="A88" s="67" t="str">
        <f ca="1">INDEX(Table2[NAMA BARANG],MATCH(ROW()-1,Table2[//]))</f>
        <v>Bensia SF 9925 C</v>
      </c>
      <c r="B88" s="68">
        <f ca="1">INDEX(Table2[TT],MATCH(ROW()-1,Table2[//]))</f>
        <v>5</v>
      </c>
      <c r="C88" s="69" t="str">
        <f ca="1">INDEX(Table2[KET],MATCH(ROW()-1,Table2[//]))</f>
        <v>40 box</v>
      </c>
    </row>
    <row r="89" spans="1:3">
      <c r="A89" s="67" t="str">
        <f ca="1">INDEX(Table2[NAMA BARANG],MATCH(ROW()-1,Table2[//]))</f>
        <v>Bensia SF-9939 A dadu</v>
      </c>
      <c r="B89" s="68">
        <f ca="1">INDEX(Table2[TT],MATCH(ROW()-1,Table2[//]))</f>
        <v>8</v>
      </c>
      <c r="C89" s="69" t="str">
        <f ca="1">INDEX(Table2[KET],MATCH(ROW()-1,Table2[//]))</f>
        <v>768 PCS</v>
      </c>
    </row>
    <row r="90" spans="1:3">
      <c r="A90" s="67" t="str">
        <f ca="1">INDEX(Table2[NAMA BARANG],MATCH(ROW()-1,Table2[//]))</f>
        <v>Bk Kas Folio</v>
      </c>
      <c r="B90" s="68">
        <f ca="1">INDEX(Table2[TT],MATCH(ROW()-1,Table2[//]))</f>
        <v>5</v>
      </c>
      <c r="C90" s="69" t="str">
        <f ca="1">INDEX(Table2[KET],MATCH(ROW()-1,Table2[//]))</f>
        <v>50 PCS</v>
      </c>
    </row>
    <row r="91" spans="1:3">
      <c r="A91" s="67" t="str">
        <f ca="1">INDEX(Table2[NAMA BARANG],MATCH(ROW()-1,Table2[//]))</f>
        <v>Bk Kas Kwarto</v>
      </c>
      <c r="B91" s="68">
        <f ca="1">INDEX(Table2[TT],MATCH(ROW()-1,Table2[//]))</f>
        <v>6</v>
      </c>
      <c r="C91" s="69" t="str">
        <f ca="1">INDEX(Table2[KET],MATCH(ROW()-1,Table2[//]))</f>
        <v>100 PCS</v>
      </c>
    </row>
    <row r="92" spans="1:3">
      <c r="A92" s="67" t="str">
        <f ca="1">INDEX(Table2[NAMA BARANG],MATCH(ROW()-1,Table2[//]))</f>
        <v>Bp 4W VC 6201 Vanco</v>
      </c>
      <c r="B92" s="68">
        <f ca="1">INDEX(Table2[TT],MATCH(ROW()-1,Table2[//]))</f>
        <v>3</v>
      </c>
      <c r="C92" s="69" t="str">
        <f ca="1">INDEX(Table2[KET],MATCH(ROW()-1,Table2[//]))</f>
        <v>144 LSN</v>
      </c>
    </row>
    <row r="93" spans="1:3">
      <c r="A93" s="67" t="str">
        <f ca="1">INDEX(Table2[NAMA BARANG],MATCH(ROW()-1,Table2[//]))</f>
        <v>Bp AODM 011 (5)/ 010 (7) Faktur</v>
      </c>
      <c r="B93" s="68">
        <f ca="1">INDEX(Table2[TT],MATCH(ROW()-1,Table2[//]))</f>
        <v>12</v>
      </c>
      <c r="C93" s="69" t="str">
        <f ca="1">INDEX(Table2[KET],MATCH(ROW()-1,Table2[//]))</f>
        <v>240 LSN</v>
      </c>
    </row>
    <row r="94" spans="1:3">
      <c r="A94" s="67" t="str">
        <f ca="1">INDEX(Table2[NAMA BARANG],MATCH(ROW()-1,Table2[//]))</f>
        <v>Bp AODM 021 Faktur</v>
      </c>
      <c r="B94" s="68">
        <f ca="1">INDEX(Table2[TT],MATCH(ROW()-1,Table2[//]))</f>
        <v>5</v>
      </c>
      <c r="C94" s="69" t="str">
        <f ca="1">INDEX(Table2[KET],MATCH(ROW()-1,Table2[//]))</f>
        <v>240 LSN</v>
      </c>
    </row>
    <row r="95" spans="1:3">
      <c r="A95" s="67" t="str">
        <f ca="1">INDEX(Table2[NAMA BARANG],MATCH(ROW()-1,Table2[//]))</f>
        <v xml:space="preserve">Bp Gel Vanco VC-8100 </v>
      </c>
      <c r="B95" s="68">
        <f ca="1">INDEX(Table2[TT],MATCH(ROW()-1,Table2[//]))</f>
        <v>1</v>
      </c>
      <c r="C95" s="69" t="str">
        <f ca="1">INDEX(Table2[KET],MATCH(ROW()-1,Table2[//]))</f>
        <v>144 LSN</v>
      </c>
    </row>
    <row r="96" spans="1:3">
      <c r="A96" s="67" t="str">
        <f ca="1">INDEX(Table2[NAMA BARANG],MATCH(ROW()-1,Table2[//]))</f>
        <v>Bp VC 1609</v>
      </c>
      <c r="B96" s="68">
        <f ca="1">INDEX(Table2[TT],MATCH(ROW()-1,Table2[//]))</f>
        <v>7</v>
      </c>
      <c r="C96" s="69" t="str">
        <f ca="1">INDEX(Table2[KET],MATCH(ROW()-1,Table2[//]))</f>
        <v>192 LSN</v>
      </c>
    </row>
    <row r="97" spans="1:3">
      <c r="A97" s="67" t="str">
        <f ca="1">INDEX(Table2[NAMA BARANG],MATCH(ROW()-1,Table2[//]))</f>
        <v>Cutter Vanco kecil 128 Trans</v>
      </c>
      <c r="B97" s="68">
        <f ca="1">INDEX(Table2[TT],MATCH(ROW()-1,Table2[//]))</f>
        <v>2</v>
      </c>
      <c r="C97" s="69" t="str">
        <f ca="1">INDEX(Table2[KET],MATCH(ROW()-1,Table2[//]))</f>
        <v>120 LSN</v>
      </c>
    </row>
    <row r="98" spans="1:3">
      <c r="A98" s="67" t="str">
        <f ca="1">INDEX(Table2[NAMA BARANG],MATCH(ROW()-1,Table2[//]))</f>
        <v>Dispenser Polar Bear MN-305</v>
      </c>
      <c r="B98" s="68">
        <f ca="1">INDEX(Table2[TT],MATCH(ROW()-1,Table2[//]))</f>
        <v>8</v>
      </c>
      <c r="C98" s="69" t="str">
        <f ca="1">INDEX(Table2[KET],MATCH(ROW()-1,Table2[//]))</f>
        <v>48 LSN</v>
      </c>
    </row>
    <row r="99" spans="1:3">
      <c r="A99" s="67" t="str">
        <f ca="1">INDEX(Table2[NAMA BARANG],MATCH(ROW()-1,Table2[//]))</f>
        <v>Garisan Set HZ-5012</v>
      </c>
      <c r="B99" s="68">
        <f ca="1">INDEX(Table2[TT],MATCH(ROW()-1,Table2[//]))</f>
        <v>1</v>
      </c>
      <c r="C99" s="69" t="str">
        <f ca="1">INDEX(Table2[KET],MATCH(ROW()-1,Table2[//]))</f>
        <v>640 SET</v>
      </c>
    </row>
    <row r="100" spans="1:3">
      <c r="A100" s="67" t="str">
        <f ca="1">INDEX(Table2[NAMA BARANG],MATCH(ROW()-1,Table2[//]))</f>
        <v>Garisan Set HZ-5013</v>
      </c>
      <c r="B100" s="68">
        <f ca="1">INDEX(Table2[TT],MATCH(ROW()-1,Table2[//]))</f>
        <v>1</v>
      </c>
      <c r="C100" s="69" t="str">
        <f ca="1">INDEX(Table2[KET],MATCH(ROW()-1,Table2[//]))</f>
        <v>640 SET</v>
      </c>
    </row>
    <row r="101" spans="1:3">
      <c r="A101" s="67" t="str">
        <f ca="1">INDEX(Table2[NAMA BARANG],MATCH(ROW()-1,Table2[//]))</f>
        <v>Garisan Set PS 9810</v>
      </c>
      <c r="B101" s="68">
        <f ca="1">INDEX(Table2[TT],MATCH(ROW()-1,Table2[//]))</f>
        <v>1</v>
      </c>
      <c r="C101" s="69" t="str">
        <f ca="1">INDEX(Table2[KET],MATCH(ROW()-1,Table2[//]))</f>
        <v>640 SET</v>
      </c>
    </row>
    <row r="102" spans="1:3">
      <c r="A102" s="67" t="str">
        <f ca="1">INDEX(Table2[NAMA BARANG],MATCH(ROW()-1,Table2[//]))</f>
        <v>Garisan Set ZO 239</v>
      </c>
      <c r="B102" s="68">
        <f ca="1">INDEX(Table2[TT],MATCH(ROW()-1,Table2[//]))</f>
        <v>1</v>
      </c>
      <c r="C102" s="69" t="str">
        <f ca="1">INDEX(Table2[KET],MATCH(ROW()-1,Table2[//]))</f>
        <v>640 SET</v>
      </c>
    </row>
    <row r="103" spans="1:3">
      <c r="A103" s="67" t="str">
        <f ca="1">INDEX(Table2[NAMA BARANG],MATCH(ROW()-1,Table2[//]))</f>
        <v>Isi Bensia LT 11-32 (9), biasa (3)</v>
      </c>
      <c r="B103" s="68">
        <f ca="1">INDEX(Table2[TT],MATCH(ROW()-1,Table2[//]))</f>
        <v>12</v>
      </c>
      <c r="C103" s="69" t="str">
        <f ca="1">INDEX(Table2[KET],MATCH(ROW()-1,Table2[//]))</f>
        <v>1600 SET</v>
      </c>
    </row>
    <row r="104" spans="1:3">
      <c r="A104" s="67" t="str">
        <f ca="1">INDEX(Table2[NAMA BARANG],MATCH(ROW()-1,Table2[//]))</f>
        <v>Isi GW Novus no 10</v>
      </c>
      <c r="B104" s="68">
        <f ca="1">INDEX(Table2[TT],MATCH(ROW()-1,Table2[//]))</f>
        <v>10</v>
      </c>
      <c r="C104" s="69" t="str">
        <f ca="1">INDEX(Table2[KET],MATCH(ROW()-1,Table2[//]))</f>
        <v>100 PAK</v>
      </c>
    </row>
    <row r="105" spans="1:3">
      <c r="A105" s="67" t="str">
        <f ca="1">INDEX(Table2[NAMA BARANG],MATCH(ROW()-1,Table2[//]))</f>
        <v>Isi Stapler SDI 1204 No.3</v>
      </c>
      <c r="B105" s="68">
        <f ca="1">INDEX(Table2[TT],MATCH(ROW()-1,Table2[//]))</f>
        <v>4</v>
      </c>
      <c r="C105" s="69" t="str">
        <f ca="1">INDEX(Table2[KET],MATCH(ROW()-1,Table2[//]))</f>
        <v>500 BOX</v>
      </c>
    </row>
    <row r="106" spans="1:3">
      <c r="A106" s="67" t="str">
        <f ca="1">INDEX(Table2[NAMA BARANG],MATCH(ROW()-1,Table2[//]))</f>
        <v>Isi Stapler SDI 1210 (23/10)</v>
      </c>
      <c r="B106" s="68">
        <f ca="1">INDEX(Table2[TT],MATCH(ROW()-1,Table2[//]))</f>
        <v>2</v>
      </c>
      <c r="C106" s="69" t="str">
        <f ca="1">INDEX(Table2[KET],MATCH(ROW()-1,Table2[//]))</f>
        <v>200 BOX</v>
      </c>
    </row>
    <row r="107" spans="1:3">
      <c r="A107" s="67" t="str">
        <f ca="1">INDEX(Table2[NAMA BARANG],MATCH(ROW()-1,Table2[//]))</f>
        <v>Karbon S/B double B</v>
      </c>
      <c r="B107" s="68">
        <f ca="1">INDEX(Table2[TT],MATCH(ROW()-1,Table2[//]))</f>
        <v>3</v>
      </c>
      <c r="C107" s="69" t="str">
        <f ca="1">INDEX(Table2[KET],MATCH(ROW()-1,Table2[//]))</f>
        <v>50 PAK</v>
      </c>
    </row>
    <row r="108" spans="1:3">
      <c r="A108" s="67" t="str">
        <f ca="1">INDEX(Table2[NAMA BARANG],MATCH(ROW()-1,Table2[//]))</f>
        <v>Kartu Stock Folio B</v>
      </c>
      <c r="B108" s="68">
        <f ca="1">INDEX(Table2[TT],MATCH(ROW()-1,Table2[//]))</f>
        <v>4</v>
      </c>
      <c r="C108" s="69" t="str">
        <f ca="1">INDEX(Table2[KET],MATCH(ROW()-1,Table2[//]))</f>
        <v>10 PAK</v>
      </c>
    </row>
    <row r="109" spans="1:3">
      <c r="A109" s="67" t="str">
        <f ca="1">INDEX(Table2[NAMA BARANG],MATCH(ROW()-1,Table2[//]))</f>
        <v>Kartu Stock Folio M</v>
      </c>
      <c r="B109" s="68">
        <f ca="1">INDEX(Table2[TT],MATCH(ROW()-1,Table2[//]))</f>
        <v>11</v>
      </c>
      <c r="C109" s="69" t="str">
        <f ca="1">INDEX(Table2[KET],MATCH(ROW()-1,Table2[//]))</f>
        <v>10 PAK</v>
      </c>
    </row>
    <row r="110" spans="1:3">
      <c r="A110" s="67" t="str">
        <f ca="1">INDEX(Table2[NAMA BARANG],MATCH(ROW()-1,Table2[//]))</f>
        <v>Kartu Stock Kwarto Kn</v>
      </c>
      <c r="B110" s="68">
        <f ca="1">INDEX(Table2[TT],MATCH(ROW()-1,Table2[//]))</f>
        <v>2</v>
      </c>
      <c r="C110" s="69" t="str">
        <f ca="1">INDEX(Table2[KET],MATCH(ROW()-1,Table2[//]))</f>
        <v>20 PAK</v>
      </c>
    </row>
    <row r="111" spans="1:3">
      <c r="A111" s="67" t="str">
        <f ca="1">INDEX(Table2[NAMA BARANG],MATCH(ROW()-1,Table2[//]))</f>
        <v>Lem Cair F 5036 (50 ml)</v>
      </c>
      <c r="B111" s="68">
        <f ca="1">INDEX(Table2[TT],MATCH(ROW()-1,Table2[//]))</f>
        <v>6</v>
      </c>
      <c r="C111" s="69" t="str">
        <f ca="1">INDEX(Table2[KET],MATCH(ROW()-1,Table2[//]))</f>
        <v>432 PCS</v>
      </c>
    </row>
    <row r="112" spans="1:3">
      <c r="A112" s="67" t="str">
        <f ca="1">INDEX(Table2[NAMA BARANG],MATCH(ROW()-1,Table2[//]))</f>
        <v>Pc Klg TY-552 Mobil+Anak 21x6.5</v>
      </c>
      <c r="B112" s="68">
        <f ca="1">INDEX(Table2[TT],MATCH(ROW()-1,Table2[//]))</f>
        <v>42</v>
      </c>
      <c r="C112" s="69" t="str">
        <f ca="1">INDEX(Table2[KET],MATCH(ROW()-1,Table2[//]))</f>
        <v>160 PCS</v>
      </c>
    </row>
    <row r="113" spans="1:3">
      <c r="A113" s="67" t="str">
        <f ca="1">INDEX(Table2[NAMA BARANG],MATCH(ROW()-1,Table2[//]))</f>
        <v>Pc Magnit AC-1762 (22x7.5)</v>
      </c>
      <c r="B113" s="68">
        <f ca="1">INDEX(Table2[TT],MATCH(ROW()-1,Table2[//]))</f>
        <v>22</v>
      </c>
      <c r="C113" s="69" t="str">
        <f ca="1">INDEX(Table2[KET],MATCH(ROW()-1,Table2[//]))</f>
        <v>144 PCS</v>
      </c>
    </row>
    <row r="114" spans="1:3">
      <c r="A114" s="67" t="str">
        <f ca="1">INDEX(Table2[NAMA BARANG],MATCH(ROW()-1,Table2[//]))</f>
        <v>Pc Magnit B 35145</v>
      </c>
      <c r="B114" s="68">
        <f ca="1">INDEX(Table2[TT],MATCH(ROW()-1,Table2[//]))</f>
        <v>2</v>
      </c>
      <c r="C114" s="69" t="str">
        <f ca="1">INDEX(Table2[KET],MATCH(ROW()-1,Table2[//]))</f>
        <v>96 PCS</v>
      </c>
    </row>
    <row r="115" spans="1:3">
      <c r="A115" s="67" t="str">
        <f ca="1">INDEX(Table2[NAMA BARANG],MATCH(ROW()-1,Table2[//]))</f>
        <v>Pc Magnit B-35165</v>
      </c>
      <c r="B115" s="68">
        <f ca="1">INDEX(Table2[TT],MATCH(ROW()-1,Table2[//]))</f>
        <v>5</v>
      </c>
      <c r="C115" s="69" t="str">
        <f ca="1">INDEX(Table2[KET],MATCH(ROW()-1,Table2[//]))</f>
        <v>96 PCS</v>
      </c>
    </row>
    <row r="116" spans="1:3">
      <c r="A116" s="98" t="str">
        <f ca="1">INDEX(Table2[NAMA BARANG],MATCH(ROW()-1,Table2[//]))</f>
        <v>Pc Magnit C-1755-1 (22x7.5)</v>
      </c>
      <c r="B116" s="99">
        <f ca="1">INDEX(Table2[TT],MATCH(ROW()-1,Table2[//]))</f>
        <v>16</v>
      </c>
      <c r="C116" s="100" t="str">
        <f ca="1">INDEX(Table2[KET],MATCH(ROW()-1,Table2[//]))</f>
        <v>160 PCS</v>
      </c>
    </row>
    <row r="117" spans="1:3">
      <c r="A117" s="98" t="str">
        <f ca="1">INDEX(Table2[NAMA BARANG],MATCH(ROW()-1,Table2[//]))</f>
        <v>Pc Magnit C-1758 (22x7.5)</v>
      </c>
      <c r="B117" s="99">
        <f ca="1">INDEX(Table2[TT],MATCH(ROW()-1,Table2[//]))</f>
        <v>17</v>
      </c>
      <c r="C117" s="100" t="str">
        <f ca="1">INDEX(Table2[KET],MATCH(ROW()-1,Table2[//]))</f>
        <v>192 PCS</v>
      </c>
    </row>
    <row r="118" spans="1:3">
      <c r="A118" s="98" t="str">
        <f ca="1">INDEX(Table2[NAMA BARANG],MATCH(ROW()-1,Table2[//]))</f>
        <v>Pc Magnit C-2755-1 (22x7.5)</v>
      </c>
      <c r="B118" s="99">
        <f ca="1">INDEX(Table2[TT],MATCH(ROW()-1,Table2[//]))</f>
        <v>20</v>
      </c>
      <c r="C118" s="100" t="str">
        <f ca="1">INDEX(Table2[KET],MATCH(ROW()-1,Table2[//]))</f>
        <v>192 PCS</v>
      </c>
    </row>
    <row r="119" spans="1:3">
      <c r="A119" s="123" t="str">
        <f ca="1">INDEX(Table2[NAMA BARANG],MATCH(ROW()-1,Table2[//]))</f>
        <v>Pc Magnit C-5212 3D (23x8.5)</v>
      </c>
      <c r="B119" s="124">
        <f ca="1">INDEX(Table2[TT],MATCH(ROW()-1,Table2[//]))</f>
        <v>2</v>
      </c>
      <c r="C119" s="125" t="str">
        <f ca="1">INDEX(Table2[KET],MATCH(ROW()-1,Table2[//]))</f>
        <v>144 PCS</v>
      </c>
    </row>
    <row r="120" spans="1:3">
      <c r="A120" s="123" t="str">
        <f ca="1">INDEX(Table2[NAMA BARANG],MATCH(ROW()-1,Table2[//]))</f>
        <v>Pc Magnit FC-1757 (22x7.5)</v>
      </c>
      <c r="B120" s="124">
        <f ca="1">INDEX(Table2[TT],MATCH(ROW()-1,Table2[//]))</f>
        <v>26</v>
      </c>
      <c r="C120" s="125" t="str">
        <f ca="1">INDEX(Table2[KET],MATCH(ROW()-1,Table2[//]))</f>
        <v>144 PCS</v>
      </c>
    </row>
    <row r="121" spans="1:3">
      <c r="A121" s="123" t="str">
        <f ca="1">INDEX(Table2[NAMA BARANG],MATCH(ROW()-1,Table2[//]))</f>
        <v>Pc Magnit FC-1758 (22x7.5)</v>
      </c>
      <c r="B121" s="124">
        <f ca="1">INDEX(Table2[TT],MATCH(ROW()-1,Table2[//]))</f>
        <v>20</v>
      </c>
      <c r="C121" s="125" t="str">
        <f ca="1">INDEX(Table2[KET],MATCH(ROW()-1,Table2[//]))</f>
        <v>144 PCS</v>
      </c>
    </row>
    <row r="122" spans="1:3">
      <c r="A122" s="123" t="str">
        <f ca="1">INDEX(Table2[NAMA BARANG],MATCH(ROW()-1,Table2[//]))</f>
        <v>Pc Magnit FC-5223 3D (23x8.5)</v>
      </c>
      <c r="B122" s="124">
        <f ca="1">INDEX(Table2[TT],MATCH(ROW()-1,Table2[//]))</f>
        <v>19</v>
      </c>
      <c r="C122" s="125" t="str">
        <f ca="1">INDEX(Table2[KET],MATCH(ROW()-1,Table2[//]))</f>
        <v>144 PCS</v>
      </c>
    </row>
    <row r="123" spans="1:3">
      <c r="A123" s="123" t="str">
        <f ca="1">INDEX(Table2[NAMA BARANG],MATCH(ROW()-1,Table2[//]))</f>
        <v>Pc Magnit FX-2210 Metalik Lebar (22x10)</v>
      </c>
      <c r="B123" s="124">
        <f ca="1">INDEX(Table2[TT],MATCH(ROW()-1,Table2[//]))</f>
        <v>7</v>
      </c>
      <c r="C123" s="125" t="str">
        <f ca="1">INDEX(Table2[KET],MATCH(ROW()-1,Table2[//]))</f>
        <v>120 PCS</v>
      </c>
    </row>
    <row r="124" spans="1:3">
      <c r="A124" s="123" t="str">
        <f ca="1">INDEX(Table2[NAMA BARANG],MATCH(ROW()-1,Table2[//]))</f>
        <v>Pc Magnit FX-2275 (22x7.5) Metalik</v>
      </c>
      <c r="B124" s="124">
        <f ca="1">INDEX(Table2[TT],MATCH(ROW()-1,Table2[//]))</f>
        <v>6</v>
      </c>
      <c r="C124" s="125" t="str">
        <f ca="1">INDEX(Table2[KET],MATCH(ROW()-1,Table2[//]))</f>
        <v>144 PCS</v>
      </c>
    </row>
    <row r="125" spans="1:3">
      <c r="A125" s="123" t="str">
        <f ca="1">INDEX(Table2[NAMA BARANG],MATCH(ROW()-1,Table2[//]))</f>
        <v>Pc Magnit FY-6822 (22x7.5)</v>
      </c>
      <c r="B125" s="124">
        <f ca="1">INDEX(Table2[TT],MATCH(ROW()-1,Table2[//]))</f>
        <v>9</v>
      </c>
      <c r="C125" s="125" t="str">
        <f ca="1">INDEX(Table2[KET],MATCH(ROW()-1,Table2[//]))</f>
        <v>192 PCS</v>
      </c>
    </row>
    <row r="126" spans="1:3">
      <c r="A126" s="123" t="str">
        <f ca="1">INDEX(Table2[NAMA BARANG],MATCH(ROW()-1,Table2[//]))</f>
        <v>Pc Magnit JH-220 A (22x8.5)</v>
      </c>
      <c r="B126" s="124">
        <f ca="1">INDEX(Table2[TT],MATCH(ROW()-1,Table2[//]))</f>
        <v>24</v>
      </c>
      <c r="C126" s="125" t="str">
        <f ca="1">INDEX(Table2[KET],MATCH(ROW()-1,Table2[//]))</f>
        <v>192 PCS</v>
      </c>
    </row>
    <row r="127" spans="1:3">
      <c r="A127" s="123" t="str">
        <f ca="1">INDEX(Table2[NAMA BARANG],MATCH(ROW()-1,Table2[//]))</f>
        <v>Pc Magnt LPY-6 (23x8)</v>
      </c>
      <c r="B127" s="124">
        <f ca="1">INDEX(Table2[TT],MATCH(ROW()-1,Table2[//]))</f>
        <v>26</v>
      </c>
      <c r="C127" s="125" t="str">
        <f ca="1">INDEX(Table2[KET],MATCH(ROW()-1,Table2[//]))</f>
        <v>144 PCS</v>
      </c>
    </row>
    <row r="128" spans="1:3">
      <c r="A128" s="123" t="str">
        <f ca="1">INDEX(Table2[NAMA BARANG],MATCH(ROW()-1,Table2[//]))</f>
        <v>Pensil Zhong Hua M/ B 120 kecil</v>
      </c>
      <c r="B128" s="124">
        <f ca="1">INDEX(Table2[TT],MATCH(ROW()-1,Table2[//]))</f>
        <v>2</v>
      </c>
      <c r="C128" s="125" t="str">
        <f ca="1">INDEX(Table2[KET],MATCH(ROW()-1,Table2[//]))</f>
        <v>30 GRS</v>
      </c>
    </row>
    <row r="129" spans="1:3">
      <c r="A129" s="123" t="str">
        <f ca="1">INDEX(Table2[NAMA BARANG],MATCH(ROW()-1,Table2[//]))</f>
        <v>Stabillo Highlighter ZRM ZH-103 kuning</v>
      </c>
      <c r="B129" s="124">
        <f ca="1">INDEX(Table2[TT],MATCH(ROW()-1,Table2[//]))</f>
        <v>10</v>
      </c>
      <c r="C129" s="125" t="str">
        <f ca="1">INDEX(Table2[KET],MATCH(ROW()-1,Table2[//]))</f>
        <v>600 PCS</v>
      </c>
    </row>
    <row r="130" spans="1:3">
      <c r="A130" s="123" t="str">
        <f ca="1">INDEX(Table2[NAMA BARANG],MATCH(ROW()-1,Table2[//]))</f>
        <v>Stabillo TY-SP 25/ 28 (48)</v>
      </c>
      <c r="B130" s="124">
        <f ca="1">INDEX(Table2[TT],MATCH(ROW()-1,Table2[//]))</f>
        <v>2</v>
      </c>
      <c r="C130" s="125" t="str">
        <f ca="1">INDEX(Table2[KET],MATCH(ROW()-1,Table2[//]))</f>
        <v>12 SET</v>
      </c>
    </row>
    <row r="131" spans="1:3">
      <c r="A131" s="123" t="str">
        <f ca="1">INDEX(Table2[NAMA BARANG],MATCH(ROW()-1,Table2[//]))</f>
        <v>Stabillo Vanco HL 520</v>
      </c>
      <c r="B131" s="124">
        <f ca="1">INDEX(Table2[TT],MATCH(ROW()-1,Table2[//]))</f>
        <v>3</v>
      </c>
      <c r="C131" s="125" t="str">
        <f ca="1">INDEX(Table2[KET],MATCH(ROW()-1,Table2[//]))</f>
        <v>100 LSN</v>
      </c>
    </row>
    <row r="132" spans="1:3">
      <c r="A132" s="123" t="str">
        <f ca="1">INDEX(Table2[NAMA BARANG],MATCH(ROW()-1,Table2[//]))</f>
        <v>Stapler Yuan Chang 414</v>
      </c>
      <c r="B132" s="124">
        <f ca="1">INDEX(Table2[TT],MATCH(ROW()-1,Table2[//]))</f>
        <v>3</v>
      </c>
      <c r="C132" s="125" t="str">
        <f ca="1">INDEX(Table2[KET],MATCH(ROW()-1,Table2[//]))</f>
        <v>5 LSN</v>
      </c>
    </row>
    <row r="133" spans="1:3">
      <c r="A133" s="123" t="str">
        <f ca="1">INDEX(Table2[NAMA BARANG],MATCH(ROW()-1,Table2[//]))</f>
        <v>Tas Karung V 35 x 40</v>
      </c>
      <c r="B133" s="124">
        <f ca="1">INDEX(Table2[TT],MATCH(ROW()-1,Table2[//]))</f>
        <v>2</v>
      </c>
      <c r="C133" s="125">
        <f ca="1">INDEX(Table2[KET],MATCH(ROW()-1,Table2[//]))</f>
        <v>120</v>
      </c>
    </row>
    <row r="134" spans="1:3">
      <c r="A134" s="123" t="str">
        <f ca="1">INDEX(Table2[NAMA BARANG],MATCH(ROW()-1,Table2[//]))</f>
        <v>Tas Karung V 55 x 65 (55 x 63)</v>
      </c>
      <c r="B134" s="124">
        <f ca="1">INDEX(Table2[TT],MATCH(ROW()-1,Table2[//]))</f>
        <v>1</v>
      </c>
      <c r="C134" s="125">
        <f ca="1">INDEX(Table2[KET],MATCH(ROW()-1,Table2[//]))</f>
        <v>120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0"/>
  <sheetViews>
    <sheetView topLeftCell="A399" zoomScale="85" zoomScaleNormal="85" workbookViewId="0">
      <selection activeCell="D505" sqref="D2:F2238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2757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2</v>
      </c>
      <c r="B2"/>
      <c r="C2"/>
      <c r="D2" s="3" t="str">
        <f ca="1">INDEX(GLOBAL[NAMA BARANG],MATCH(A2,GLOBAL[ID]))</f>
        <v>Abjad D &amp; R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5</v>
      </c>
      <c r="B4"/>
      <c r="C4"/>
      <c r="D4" s="3" t="str">
        <f ca="1">INDEX(GLOBAL[NAMA BARANG],MATCH(A4,GLOBAL[ID]))</f>
        <v>Acrylic 15 x 21</v>
      </c>
      <c r="E4" s="4">
        <f ca="1">INDEX(GLOBAL[TT],MATCH(A4,GLOBAL[ID]))</f>
        <v>2</v>
      </c>
      <c r="F4" s="5" t="str">
        <f ca="1">IF(INDEX(GLOBAL[KET],MATCH(A4,GLOBAL[ID]))="","-",INDEX(GLOBAL[KET],MATCH(A4,GLOBAL[ID])))</f>
        <v>60 PCS</v>
      </c>
    </row>
    <row r="5" spans="1:6" ht="15">
      <c r="A5" s="12">
        <v>6</v>
      </c>
      <c r="B5"/>
      <c r="C5"/>
      <c r="D5" s="3" t="str">
        <f ca="1">INDEX(GLOBAL[NAMA BARANG],MATCH(A5,GLOBAL[ID]))</f>
        <v>Acrylic 21.5 x 33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7</v>
      </c>
      <c r="B6"/>
      <c r="C6"/>
      <c r="D6" s="3" t="str">
        <f ca="1">INDEX(GLOBAL[NAMA BARANG],MATCH(A6,GLOBAL[ID]))</f>
        <v>Acrylic 30 X 21</v>
      </c>
      <c r="E6" s="4">
        <f ca="1">INDEX(GLOBAL[TT],MATCH(A6,GLOBAL[ID]))</f>
        <v>1</v>
      </c>
      <c r="F6" s="5" t="str">
        <f ca="1">IF(INDEX(GLOBAL[KET],MATCH(A6,GLOBAL[ID]))="","-",INDEX(GLOBAL[KET],MATCH(A6,GLOBAL[ID])))</f>
        <v>40 PCS</v>
      </c>
    </row>
    <row r="7" spans="1:6" ht="15">
      <c r="A7" s="12">
        <v>8</v>
      </c>
      <c r="B7"/>
      <c r="C7"/>
      <c r="D7" s="3" t="str">
        <f ca="1">INDEX(GLOBAL[NAMA BARANG],MATCH(A7,GLOBAL[ID]))</f>
        <v>Acrylic 7 x 10</v>
      </c>
      <c r="E7" s="4">
        <f ca="1">INDEX(GLOBAL[TT],MATCH(A7,GLOBAL[ID]))</f>
        <v>3</v>
      </c>
      <c r="F7" s="5">
        <f ca="1">IF(INDEX(GLOBAL[KET],MATCH(A7,GLOBAL[ID]))="","-",INDEX(GLOBAL[KET],MATCH(A7,GLOBAL[ID])))</f>
        <v>720</v>
      </c>
    </row>
    <row r="8" spans="1:6" ht="15">
      <c r="A8" s="12">
        <v>9</v>
      </c>
      <c r="B8"/>
      <c r="C8"/>
      <c r="D8" s="3" t="str">
        <f ca="1">INDEX(GLOBAL[NAMA BARANG],MATCH(A8,GLOBAL[ID]))</f>
        <v>Acrylic 8 x 20</v>
      </c>
      <c r="E8" s="4">
        <f ca="1">INDEX(GLOBAL[TT],MATCH(A8,GLOBAL[ID]))</f>
        <v>6</v>
      </c>
      <c r="F8" s="5" t="str">
        <f ca="1">IF(INDEX(GLOBAL[KET],MATCH(A8,GLOBAL[ID]))="","-",INDEX(GLOBAL[KET],MATCH(A8,GLOBAL[ID])))</f>
        <v>144 pc</v>
      </c>
    </row>
    <row r="9" spans="1:6" ht="15">
      <c r="A9" s="12">
        <v>10</v>
      </c>
      <c r="B9"/>
      <c r="C9"/>
      <c r="D9" s="3" t="str">
        <f ca="1">INDEX(GLOBAL[NAMA BARANG],MATCH(A9,GLOBAL[ID]))</f>
        <v>Acrylic 8 x 25</v>
      </c>
      <c r="E9" s="4">
        <f ca="1">INDEX(GLOBAL[TT],MATCH(A9,GLOBAL[ID]))</f>
        <v>14</v>
      </c>
      <c r="F9" s="5" t="str">
        <f ca="1">IF(INDEX(GLOBAL[KET],MATCH(A9,GLOBAL[ID]))="","-",INDEX(GLOBAL[KET],MATCH(A9,GLOBAL[ID])))</f>
        <v>144 pc</v>
      </c>
    </row>
    <row r="10" spans="1:6" ht="15">
      <c r="A10" s="12">
        <v>11</v>
      </c>
      <c r="B10"/>
      <c r="C10"/>
      <c r="D10" s="3" t="str">
        <f ca="1">INDEX(GLOBAL[NAMA BARANG],MATCH(A10,GLOBAL[ID]))</f>
        <v>Acrylic 8 x 30</v>
      </c>
      <c r="E10" s="4">
        <f ca="1">INDEX(GLOBAL[TT],MATCH(A10,GLOBAL[ID]))</f>
        <v>13</v>
      </c>
      <c r="F10" s="5" t="str">
        <f ca="1">IF(INDEX(GLOBAL[KET],MATCH(A10,GLOBAL[ID]))="","-",INDEX(GLOBAL[KET],MATCH(A10,GLOBAL[ID])))</f>
        <v>144 pc</v>
      </c>
    </row>
    <row r="11" spans="1:6" ht="15">
      <c r="A11" s="12">
        <v>12</v>
      </c>
      <c r="B11"/>
      <c r="C11"/>
      <c r="D11" s="3" t="str">
        <f ca="1">INDEX(GLOBAL[NAMA BARANG],MATCH(A11,GLOBAL[ID]))</f>
        <v>Acrylic A12 - 9 12W</v>
      </c>
      <c r="E11" s="4">
        <f ca="1">INDEX(GLOBAL[TT],MATCH(A11,GLOBAL[ID]))</f>
        <v>11</v>
      </c>
      <c r="F11" s="5" t="str">
        <f ca="1">IF(INDEX(GLOBAL[KET],MATCH(A11,GLOBAL[ID]))="","-",INDEX(GLOBAL[KET],MATCH(A11,GLOBAL[ID])))</f>
        <v>120 PCS</v>
      </c>
    </row>
    <row r="12" spans="1:6" ht="15">
      <c r="A12" s="12">
        <v>15</v>
      </c>
      <c r="B12"/>
      <c r="C12"/>
      <c r="D12" s="3" t="str">
        <f ca="1">INDEX(GLOBAL[NAMA BARANG],MATCH(A12,GLOBAL[ID]))</f>
        <v>Acrylic Enter A 912</v>
      </c>
      <c r="E12" s="4">
        <f ca="1">INDEX(GLOBAL[TT],MATCH(A12,GLOBAL[ID]))</f>
        <v>4</v>
      </c>
      <c r="F12" s="5">
        <f ca="1">IF(INDEX(GLOBAL[KET],MATCH(A12,GLOBAL[ID]))="","-",INDEX(GLOBAL[KET],MATCH(A12,GLOBAL[ID])))</f>
        <v>120</v>
      </c>
    </row>
    <row r="13" spans="1:6" ht="15">
      <c r="A13" s="12">
        <v>16</v>
      </c>
      <c r="B13"/>
      <c r="C13"/>
      <c r="D13" s="3" t="str">
        <f ca="1">INDEX(GLOBAL[NAMA BARANG],MATCH(A13,GLOBAL[ID]))</f>
        <v>Acrylic Marries 812/ 12w Biasa (BT)</v>
      </c>
      <c r="E13" s="4">
        <f ca="1">INDEX(GLOBAL[TT],MATCH(A13,GLOBAL[ID]))</f>
        <v>97</v>
      </c>
      <c r="F13" s="5">
        <f ca="1">IF(INDEX(GLOBAL[KET],MATCH(A13,GLOBAL[ID]))="","-",INDEX(GLOBAL[KET],MATCH(A13,GLOBAL[ID])))</f>
        <v>60</v>
      </c>
    </row>
    <row r="14" spans="1:6" ht="15">
      <c r="A14" s="12">
        <v>17</v>
      </c>
      <c r="B14"/>
      <c r="C14"/>
      <c r="D14" s="3" t="str">
        <f ca="1">INDEX(GLOBAL[NAMA BARANG],MATCH(A14,GLOBAL[ID]))</f>
        <v>Acrylic Marries 818/ 18w</v>
      </c>
      <c r="E14" s="4">
        <f ca="1">INDEX(GLOBAL[TT],MATCH(A14,GLOBAL[ID]))</f>
        <v>72</v>
      </c>
      <c r="F14" s="5" t="str">
        <f ca="1">IF(INDEX(GLOBAL[KET],MATCH(A14,GLOBAL[ID]))="","-",INDEX(GLOBAL[KET],MATCH(A14,GLOBAL[ID])))</f>
        <v>3 ls</v>
      </c>
    </row>
    <row r="15" spans="1:6" ht="15">
      <c r="A15" s="12">
        <v>20</v>
      </c>
      <c r="B15"/>
      <c r="C15"/>
      <c r="D15" s="3" t="str">
        <f ca="1">INDEX(GLOBAL[NAMA BARANG],MATCH(A15,GLOBAL[ID]))</f>
        <v>Acrylic NT 7X25</v>
      </c>
      <c r="E15" s="4">
        <f ca="1">INDEX(GLOBAL[TT],MATCH(A15,GLOBAL[ID]))</f>
        <v>9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21</v>
      </c>
      <c r="B16"/>
      <c r="C16"/>
      <c r="D16" s="3" t="str">
        <f ca="1">INDEX(GLOBAL[NAMA BARANG],MATCH(A16,GLOBAL[ID]))</f>
        <v>Acrylic NT 7X30</v>
      </c>
      <c r="E16" s="4">
        <f ca="1">INDEX(GLOBAL[TT],MATCH(A16,GLOBAL[ID]))</f>
        <v>11</v>
      </c>
      <c r="F16" s="5" t="str">
        <f ca="1">IF(INDEX(GLOBAL[KET],MATCH(A16,GLOBAL[ID]))="","-",INDEX(GLOBAL[KET],MATCH(A16,GLOBAL[ID])))</f>
        <v>144 pc</v>
      </c>
    </row>
    <row r="17" spans="1:6" ht="15">
      <c r="A17" s="12">
        <v>24</v>
      </c>
      <c r="B17"/>
      <c r="C17"/>
      <c r="D17" s="3" t="str">
        <f ca="1">INDEX(GLOBAL[NAMA BARANG],MATCH(A17,GLOBAL[ID]))</f>
        <v>Acrylic TF 001</v>
      </c>
      <c r="E17" s="4">
        <f ca="1">INDEX(GLOBAL[TT],MATCH(A17,GLOBAL[ID]))</f>
        <v>68</v>
      </c>
      <c r="F17" s="5" t="str">
        <f ca="1">IF(INDEX(GLOBAL[KET],MATCH(A17,GLOBAL[ID]))="","-",INDEX(GLOBAL[KET],MATCH(A17,GLOBAL[ID])))</f>
        <v>6 ls</v>
      </c>
    </row>
    <row r="18" spans="1:6" ht="15">
      <c r="A18" s="12">
        <v>25</v>
      </c>
      <c r="B18"/>
      <c r="C18"/>
      <c r="D18" s="3" t="str">
        <f ca="1">INDEX(GLOBAL[NAMA BARANG],MATCH(A18,GLOBAL[ID]))</f>
        <v>Acrylic TF 002</v>
      </c>
      <c r="E18" s="4">
        <f ca="1">INDEX(GLOBAL[TT],MATCH(A18,GLOBAL[ID]))</f>
        <v>7</v>
      </c>
      <c r="F18" s="5" t="str">
        <f ca="1">IF(INDEX(GLOBAL[KET],MATCH(A18,GLOBAL[ID]))="","-",INDEX(GLOBAL[KET],MATCH(A18,GLOBAL[ID])))</f>
        <v>60 pc</v>
      </c>
    </row>
    <row r="19" spans="1:6" ht="15">
      <c r="A19" s="12">
        <v>26</v>
      </c>
      <c r="D19" s="3" t="str">
        <f ca="1">INDEX(GLOBAL[NAMA BARANG],MATCH(A19,GLOBAL[ID]))</f>
        <v>Acrylic TF 003 (BLK)</v>
      </c>
      <c r="E19" s="4">
        <f ca="1">INDEX(GLOBAL[TT],MATCH(A19,GLOBAL[ID]))</f>
        <v>19</v>
      </c>
      <c r="F19" s="5">
        <f ca="1">IF(INDEX(GLOBAL[KET],MATCH(A19,GLOBAL[ID]))="","-",INDEX(GLOBAL[KET],MATCH(A19,GLOBAL[ID])))</f>
        <v>72</v>
      </c>
    </row>
    <row r="20" spans="1:6" ht="15">
      <c r="A20" s="12">
        <v>27</v>
      </c>
      <c r="D20" s="3" t="str">
        <f ca="1">INDEX(GLOBAL[NAMA BARANG],MATCH(A20,GLOBAL[ID]))</f>
        <v>Acrylic TF 004</v>
      </c>
      <c r="E20" s="4">
        <f ca="1">INDEX(GLOBAL[TT],MATCH(A20,GLOBAL[ID]))</f>
        <v>1</v>
      </c>
      <c r="F20" s="5">
        <f ca="1">IF(INDEX(GLOBAL[KET],MATCH(A20,GLOBAL[ID]))="","-",INDEX(GLOBAL[KET],MATCH(A20,GLOBAL[ID])))</f>
        <v>72</v>
      </c>
    </row>
    <row r="21" spans="1:6" ht="15">
      <c r="A21" s="12">
        <v>30</v>
      </c>
      <c r="D21" s="3" t="str">
        <f ca="1">INDEX(GLOBAL[NAMA BARANG],MATCH(A21,GLOBAL[ID]))</f>
        <v>Acrylic V-tech</v>
      </c>
      <c r="E21" s="4">
        <f ca="1">INDEX(GLOBAL[TT],MATCH(A21,GLOBAL[ID]))</f>
        <v>99</v>
      </c>
      <c r="F21" s="5" t="str">
        <f ca="1">IF(INDEX(GLOBAL[KET],MATCH(A21,GLOBAL[ID]))="","-",INDEX(GLOBAL[KET],MATCH(A21,GLOBAL[ID])))</f>
        <v>6 LS</v>
      </c>
    </row>
    <row r="22" spans="1:6" ht="15">
      <c r="A22" s="12">
        <v>31</v>
      </c>
      <c r="D22" s="3" t="str">
        <f ca="1">INDEX(GLOBAL[NAMA BARANG],MATCH(A22,GLOBAL[ID]))</f>
        <v>Address 107 Rapico</v>
      </c>
      <c r="E22" s="4">
        <f ca="1">INDEX(GLOBAL[TT],MATCH(A22,GLOBAL[ID]))</f>
        <v>142</v>
      </c>
      <c r="F22" s="5" t="str">
        <f ca="1">IF(INDEX(GLOBAL[KET],MATCH(A22,GLOBAL[ID]))="","-",INDEX(GLOBAL[KET],MATCH(A22,GLOBAL[ID])))</f>
        <v>100 ls</v>
      </c>
    </row>
    <row r="23" spans="1:6" ht="15">
      <c r="A23" s="12">
        <v>32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33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34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12">
        <v>35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12">
        <v>36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12">
        <v>37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12">
        <v>38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39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40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12">
        <v>41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12">
        <v>42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12">
        <v>43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44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45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12">
        <v>46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12">
        <v>47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12">
        <v>48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49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12">
        <v>50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12">
        <v>52</v>
      </c>
      <c r="D42" s="3" t="str">
        <f ca="1">INDEX(GLOBAL[NAMA BARANG],MATCH(A42,GLOBAL[ID]))</f>
        <v>Agenda 123 polos Hijau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60 PCS</v>
      </c>
    </row>
    <row r="43" spans="1:6" ht="15">
      <c r="A43" s="12">
        <v>53</v>
      </c>
      <c r="D43" s="3" t="str">
        <f ca="1">INDEX(GLOBAL[NAMA BARANG],MATCH(A43,GLOBAL[ID]))</f>
        <v>Agenda 22k (BA 22k)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160 pc</v>
      </c>
    </row>
    <row r="44" spans="1:6" ht="15">
      <c r="A44" s="12">
        <v>54</v>
      </c>
      <c r="D44" s="3" t="str">
        <f ca="1">INDEX(GLOBAL[NAMA BARANG],MATCH(A44,GLOBAL[ID]))</f>
        <v>Agenda 25K (BC 510)</v>
      </c>
      <c r="E44" s="4">
        <f ca="1">INDEX(GLOBAL[TT],MATCH(A44,GLOBAL[ID]))</f>
        <v>2</v>
      </c>
      <c r="F44" s="5" t="str">
        <f ca="1">IF(INDEX(GLOBAL[KET],MATCH(A44,GLOBAL[ID]))="","-",INDEX(GLOBAL[KET],MATCH(A44,GLOBAL[ID])))</f>
        <v>120 PCS</v>
      </c>
    </row>
    <row r="45" spans="1:6" ht="15">
      <c r="A45" s="12">
        <v>56</v>
      </c>
      <c r="D45" s="3" t="str">
        <f ca="1">INDEX(GLOBAL[NAMA BARANG],MATCH(A45,GLOBAL[ID]))</f>
        <v>Agenda 32k (BA 32k) Kunci B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300 pc</v>
      </c>
    </row>
    <row r="46" spans="1:6" ht="15">
      <c r="A46" s="12">
        <v>57</v>
      </c>
      <c r="D46" s="3" t="str">
        <f ca="1">INDEX(GLOBAL[NAMA BARANG],MATCH(A46,GLOBAL[ID]))</f>
        <v>Agenda 48K Hitam 513</v>
      </c>
      <c r="E46" s="4">
        <f ca="1">INDEX(GLOBAL[TT],MATCH(A46,GLOBAL[ID]))</f>
        <v>4</v>
      </c>
      <c r="F46" s="5" t="str">
        <f ca="1">IF(INDEX(GLOBAL[KET],MATCH(A46,GLOBAL[ID]))="","-",INDEX(GLOBAL[KET],MATCH(A46,GLOBAL[ID])))</f>
        <v>200 PCS</v>
      </c>
    </row>
    <row r="47" spans="1:6" ht="15">
      <c r="A47" s="12">
        <v>58</v>
      </c>
      <c r="D47" s="3" t="str">
        <f ca="1">INDEX(GLOBAL[NAMA BARANG],MATCH(A47,GLOBAL[ID]))</f>
        <v>Agenda 50K 511</v>
      </c>
      <c r="E47" s="4">
        <f ca="1">INDEX(GLOBAL[TT],MATCH(A47,GLOBAL[ID]))</f>
        <v>2</v>
      </c>
      <c r="F47" s="5" t="str">
        <f ca="1">IF(INDEX(GLOBAL[KET],MATCH(A47,GLOBAL[ID]))="","-",INDEX(GLOBAL[KET],MATCH(A47,GLOBAL[ID])))</f>
        <v>240 PCS</v>
      </c>
    </row>
    <row r="48" spans="1:6" ht="15">
      <c r="A48" s="12">
        <v>63</v>
      </c>
      <c r="D48" s="3" t="str">
        <f ca="1">INDEX(GLOBAL[NAMA BARANG],MATCH(A48,GLOBAL[ID]))</f>
        <v>Agenda 7048 48K BC 335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160 PCS</v>
      </c>
    </row>
    <row r="49" spans="1:6" ht="15">
      <c r="A49" s="12">
        <v>70</v>
      </c>
      <c r="D49" s="3" t="str">
        <f ca="1">INDEX(GLOBAL[NAMA BARANG],MATCH(A49,GLOBAL[ID]))</f>
        <v>Agenda kulit ular k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270 PC</v>
      </c>
    </row>
    <row r="50" spans="1:6" ht="15">
      <c r="A50" s="12">
        <v>73</v>
      </c>
      <c r="D50" s="3" t="str">
        <f ca="1">INDEX(GLOBAL[NAMA BARANG],MATCH(A50,GLOBAL[ID]))</f>
        <v>Agenda Pro Deluxe Besar PC-122 WK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60 PCS</v>
      </c>
    </row>
    <row r="51" spans="1:6" ht="15">
      <c r="A51" s="12">
        <v>76</v>
      </c>
      <c r="D51" s="3" t="str">
        <f ca="1">INDEX(GLOBAL[NAMA BARANG],MATCH(A51,GLOBAL[ID]))</f>
        <v>Alphabet Huruf ABC 8715</v>
      </c>
      <c r="E51" s="4">
        <f ca="1">INDEX(GLOBAL[TT],MATCH(A51,GLOBAL[ID]))</f>
        <v>5</v>
      </c>
      <c r="F51" s="5" t="str">
        <f ca="1">IF(INDEX(GLOBAL[KET],MATCH(A51,GLOBAL[ID]))="","-",INDEX(GLOBAL[KET],MATCH(A51,GLOBAL[ID])))</f>
        <v>456 pc</v>
      </c>
    </row>
    <row r="52" spans="1:6" ht="15">
      <c r="A52" s="12">
        <v>77</v>
      </c>
      <c r="D52" s="3" t="str">
        <f ca="1">INDEX(GLOBAL[NAMA BARANG],MATCH(A52,GLOBAL[ID]))</f>
        <v>Alphabet Magnetic letter/ Huruf</v>
      </c>
      <c r="E52" s="4">
        <f ca="1">INDEX(GLOBAL[TT],MATCH(A52,GLOBAL[ID]))</f>
        <v>21</v>
      </c>
      <c r="F52" s="5" t="str">
        <f ca="1">IF(INDEX(GLOBAL[KET],MATCH(A52,GLOBAL[ID]))="","-",INDEX(GLOBAL[KET],MATCH(A52,GLOBAL[ID])))</f>
        <v>400 pc</v>
      </c>
    </row>
    <row r="53" spans="1:6" ht="15">
      <c r="A53" s="12">
        <v>78</v>
      </c>
      <c r="D53" s="3" t="str">
        <f ca="1">INDEX(GLOBAL[NAMA BARANG],MATCH(A53,GLOBAL[ID]))</f>
        <v>Alphabet Magnetic number/ Angka</v>
      </c>
      <c r="E53" s="4">
        <f ca="1">INDEX(GLOBAL[TT],MATCH(A53,GLOBAL[ID]))</f>
        <v>25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79</v>
      </c>
      <c r="D54" s="3" t="str">
        <f ca="1">INDEX(GLOBAL[NAMA BARANG],MATCH(A54,GLOBAL[ID]))</f>
        <v>Alphabet magnit Angka Ak 18/ 026</v>
      </c>
      <c r="E54" s="4">
        <f ca="1">INDEX(GLOBAL[TT],MATCH(A54,GLOBAL[ID]))</f>
        <v>17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80</v>
      </c>
      <c r="D55" s="3" t="str">
        <f ca="1">INDEX(GLOBAL[NAMA BARANG],MATCH(A55,GLOBAL[ID]))</f>
        <v>Alphabet magnit Huruf Ak 17/ 005</v>
      </c>
      <c r="E55" s="4">
        <f ca="1">INDEX(GLOBAL[TT],MATCH(A55,GLOBAL[ID]))</f>
        <v>19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81</v>
      </c>
      <c r="D56" s="3" t="str">
        <f ca="1">INDEX(GLOBAL[NAMA BARANG],MATCH(A56,GLOBAL[ID]))</f>
        <v>Amplop BE 55</v>
      </c>
      <c r="E56" s="4">
        <f ca="1">INDEX(GLOBAL[TT],MATCH(A56,GLOBAL[ID]))</f>
        <v>3</v>
      </c>
      <c r="F56" s="5" t="str">
        <f ca="1">IF(INDEX(GLOBAL[KET],MATCH(A56,GLOBAL[ID]))="","-",INDEX(GLOBAL[KET],MATCH(A56,GLOBAL[ID])))</f>
        <v>40 ls</v>
      </c>
    </row>
    <row r="57" spans="1:6" ht="15">
      <c r="A57" s="12">
        <v>84</v>
      </c>
      <c r="D57" s="3" t="str">
        <f ca="1">INDEX(GLOBAL[NAMA BARANG],MATCH(A57,GLOBAL[ID]))</f>
        <v>Amplop Data microtop CF 57</v>
      </c>
      <c r="E57" s="4">
        <f ca="1">INDEX(GLOBAL[TT],MATCH(A57,GLOBAL[ID]))</f>
        <v>4</v>
      </c>
      <c r="F57" s="5" t="str">
        <f ca="1">IF(INDEX(GLOBAL[KET],MATCH(A57,GLOBAL[ID]))="","-",INDEX(GLOBAL[KET],MATCH(A57,GLOBAL[ID])))</f>
        <v>240 pc</v>
      </c>
    </row>
    <row r="58" spans="1:6" ht="15">
      <c r="A58" s="12">
        <v>85</v>
      </c>
      <c r="D58" s="3" t="str">
        <f ca="1">INDEX(GLOBAL[NAMA BARANG],MATCH(A58,GLOBAL[ID]))</f>
        <v>Amplop Data Tesla TS 55 batik</v>
      </c>
      <c r="E58" s="4">
        <f ca="1">INDEX(GLOBAL[TT],MATCH(A58,GLOBAL[ID]))</f>
        <v>3</v>
      </c>
      <c r="F58" s="5" t="str">
        <f ca="1">IF(INDEX(GLOBAL[KET],MATCH(A58,GLOBAL[ID]))="","-",INDEX(GLOBAL[KET],MATCH(A58,GLOBAL[ID])))</f>
        <v>50 ls</v>
      </c>
    </row>
    <row r="59" spans="1:6" ht="15">
      <c r="A59" s="12">
        <v>87</v>
      </c>
      <c r="D59" s="3" t="str">
        <f ca="1">INDEX(GLOBAL[NAMA BARANG],MATCH(A59,GLOBAL[ID]))</f>
        <v>Amplop F54</v>
      </c>
      <c r="E59" s="4">
        <f ca="1">INDEX(GLOBAL[TT],MATCH(A59,GLOBAL[ID]))</f>
        <v>2</v>
      </c>
      <c r="F59" s="5" t="str">
        <f ca="1">IF(INDEX(GLOBAL[KET],MATCH(A59,GLOBAL[ID]))="","-",INDEX(GLOBAL[KET],MATCH(A59,GLOBAL[ID])))</f>
        <v>80 ls</v>
      </c>
    </row>
    <row r="60" spans="1:6" ht="15">
      <c r="A60" s="12">
        <v>89</v>
      </c>
      <c r="D60" s="3" t="str">
        <f ca="1">INDEX(GLOBAL[NAMA BARANG],MATCH(A60,GLOBAL[ID]))</f>
        <v>Amplop gasta FC 56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30 ls</v>
      </c>
    </row>
    <row r="61" spans="1:6" ht="15">
      <c r="A61" s="12">
        <v>91</v>
      </c>
      <c r="D61" s="3" t="str">
        <f ca="1">INDEX(GLOBAL[NAMA BARANG],MATCH(A61,GLOBAL[ID]))</f>
        <v>Amplop hutang piutang</v>
      </c>
      <c r="E61" s="4">
        <f ca="1">INDEX(GLOBAL[TT],MATCH(A61,GLOBAL[ID]))</f>
        <v>2</v>
      </c>
      <c r="F61" s="5">
        <f ca="1">IF(INDEX(GLOBAL[KET],MATCH(A61,GLOBAL[ID]))="","-",INDEX(GLOBAL[KET],MATCH(A61,GLOBAL[ID])))</f>
        <v>500</v>
      </c>
    </row>
    <row r="62" spans="1:6" ht="15">
      <c r="A62" s="12">
        <v>92</v>
      </c>
      <c r="D62" s="3" t="str">
        <f ca="1">INDEX(GLOBAL[NAMA BARANG],MATCH(A62,GLOBAL[ID]))</f>
        <v>Amplop KD 865/ B5</v>
      </c>
      <c r="E62" s="4">
        <f ca="1">INDEX(GLOBAL[TT],MATCH(A62,GLOBAL[ID]))</f>
        <v>4</v>
      </c>
      <c r="F62" s="5" t="str">
        <f ca="1">IF(INDEX(GLOBAL[KET],MATCH(A62,GLOBAL[ID]))="","-",INDEX(GLOBAL[KET],MATCH(A62,GLOBAL[ID])))</f>
        <v>40 ls</v>
      </c>
    </row>
    <row r="63" spans="1:6" ht="15">
      <c r="A63" s="12">
        <v>93</v>
      </c>
      <c r="D63" s="3" t="str">
        <f ca="1">INDEX(GLOBAL[NAMA BARANG],MATCH(A63,GLOBAL[ID]))</f>
        <v>Amplop microtop data F 53/ B5</v>
      </c>
      <c r="E63" s="4">
        <f ca="1">INDEX(GLOBAL[TT],MATCH(A63,GLOBAL[ID]))</f>
        <v>1</v>
      </c>
      <c r="F63" s="5" t="str">
        <f ca="1">IF(INDEX(GLOBAL[KET],MATCH(A63,GLOBAL[ID]))="","-",INDEX(GLOBAL[KET],MATCH(A63,GLOBAL[ID])))</f>
        <v>100 LSN</v>
      </c>
    </row>
    <row r="64" spans="1:6" ht="15">
      <c r="A64" s="12">
        <v>96</v>
      </c>
      <c r="D64" s="3" t="str">
        <f ca="1">INDEX(GLOBAL[NAMA BARANG],MATCH(A64,GLOBAL[ID]))</f>
        <v>Amplop/ Data envelope DE A4</v>
      </c>
      <c r="E64" s="4">
        <f ca="1">INDEX(GLOBAL[TT],MATCH(A64,GLOBAL[ID]))</f>
        <v>4</v>
      </c>
      <c r="F64" s="5" t="str">
        <f ca="1">IF(INDEX(GLOBAL[KET],MATCH(A64,GLOBAL[ID]))="","-",INDEX(GLOBAL[KET],MATCH(A64,GLOBAL[ID])))</f>
        <v>576 pc</v>
      </c>
    </row>
    <row r="65" spans="1:6" ht="15">
      <c r="A65" s="12">
        <v>97</v>
      </c>
      <c r="D65" s="3" t="str">
        <f ca="1">INDEX(GLOBAL[NAMA BARANG],MATCH(A65,GLOBAL[ID]))</f>
        <v>Amplop/ map Data FC 53</v>
      </c>
      <c r="E65" s="4">
        <f ca="1">INDEX(GLOBAL[TT],MATCH(A65,GLOBAL[ID]))</f>
        <v>3</v>
      </c>
      <c r="F65" s="5" t="str">
        <f ca="1">IF(INDEX(GLOBAL[KET],MATCH(A65,GLOBAL[ID]))="","-",INDEX(GLOBAL[KET],MATCH(A65,GLOBAL[ID])))</f>
        <v>600 pc</v>
      </c>
    </row>
    <row r="66" spans="1:6" ht="15">
      <c r="A66" s="12">
        <v>98</v>
      </c>
      <c r="D66" s="3" t="str">
        <f ca="1">INDEX(GLOBAL[NAMA BARANG],MATCH(A66,GLOBAL[ID]))</f>
        <v>Amplop/ map Data microtop KD 861</v>
      </c>
      <c r="E66" s="4">
        <f ca="1">INDEX(GLOBAL[TT],MATCH(A66,GLOBAL[ID]))</f>
        <v>8</v>
      </c>
      <c r="F66" s="5" t="str">
        <f ca="1">IF(INDEX(GLOBAL[KET],MATCH(A66,GLOBAL[ID]))="","-",INDEX(GLOBAL[KET],MATCH(A66,GLOBAL[ID])))</f>
        <v>50 ls</v>
      </c>
    </row>
    <row r="67" spans="1:6" ht="15">
      <c r="A67" s="12">
        <v>99</v>
      </c>
      <c r="D67" s="3" t="str">
        <f ca="1">INDEX(GLOBAL[NAMA BARANG],MATCH(A67,GLOBAL[ID]))</f>
        <v>Amplop/ map gasta BM 53</v>
      </c>
      <c r="E67" s="4">
        <f ca="1">INDEX(GLOBAL[TT],MATCH(A67,GLOBAL[ID]))</f>
        <v>7</v>
      </c>
      <c r="F67" s="5" t="str">
        <f ca="1">IF(INDEX(GLOBAL[KET],MATCH(A67,GLOBAL[ID]))="","-",INDEX(GLOBAL[KET],MATCH(A67,GLOBAL[ID])))</f>
        <v>600 pc</v>
      </c>
    </row>
    <row r="68" spans="1:6" ht="15">
      <c r="A68" s="12">
        <v>100</v>
      </c>
      <c r="D68" s="3" t="str">
        <f ca="1">INDEX(GLOBAL[NAMA BARANG],MATCH(A68,GLOBAL[ID]))</f>
        <v>Amplop/ map gasta BM 56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360 pc</v>
      </c>
    </row>
    <row r="69" spans="1:6" ht="15">
      <c r="A69" s="12">
        <v>101</v>
      </c>
      <c r="D69" s="3" t="str">
        <f ca="1">INDEX(GLOBAL[NAMA BARANG],MATCH(A69,GLOBAL[ID]))</f>
        <v>Amplop/ map gasta CF 56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360 pc</v>
      </c>
    </row>
    <row r="70" spans="1:6" ht="15">
      <c r="A70" s="12">
        <v>102</v>
      </c>
      <c r="D70" s="3" t="str">
        <f ca="1">INDEX(GLOBAL[NAMA BARANG],MATCH(A70,GLOBAL[ID]))</f>
        <v>Amplop/ map Tesla batik BT 53 S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660 pc</v>
      </c>
    </row>
    <row r="71" spans="1:6" ht="15">
      <c r="A71" s="12">
        <v>103</v>
      </c>
      <c r="D71" s="3" t="str">
        <f ca="1">INDEX(GLOBAL[NAMA BARANG],MATCH(A71,GLOBAL[ID]))</f>
        <v>Asahan 006 Ikan (48)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1440 pc</v>
      </c>
    </row>
    <row r="72" spans="1:6" ht="15">
      <c r="A72" s="12">
        <v>104</v>
      </c>
      <c r="D72" s="3" t="str">
        <f ca="1">INDEX(GLOBAL[NAMA BARANG],MATCH(A72,GLOBAL[ID]))</f>
        <v>Asahan 101-103 PH (1x24)</v>
      </c>
      <c r="E72" s="4">
        <f ca="1">INDEX(GLOBAL[TT],MATCH(A72,GLOBAL[ID]))</f>
        <v>8</v>
      </c>
      <c r="F72" s="5" t="str">
        <f ca="1">IF(INDEX(GLOBAL[KET],MATCH(A72,GLOBAL[ID]))="","-",INDEX(GLOBAL[KET],MATCH(A72,GLOBAL[ID])))</f>
        <v>48 box</v>
      </c>
    </row>
    <row r="73" spans="1:6" ht="15">
      <c r="A73" s="12">
        <v>107</v>
      </c>
      <c r="D73" s="3" t="str">
        <f ca="1">INDEX(GLOBAL[NAMA BARANG],MATCH(A73,GLOBAL[ID]))</f>
        <v>Asahan 20160 (42)</v>
      </c>
      <c r="E73" s="4">
        <f ca="1">INDEX(GLOBAL[TT],MATCH(A73,GLOBAL[ID]))</f>
        <v>2</v>
      </c>
      <c r="F73" s="5" t="str">
        <f ca="1">IF(INDEX(GLOBAL[KET],MATCH(A73,GLOBAL[ID]))="","-",INDEX(GLOBAL[KET],MATCH(A73,GLOBAL[ID])))</f>
        <v>36 box</v>
      </c>
    </row>
    <row r="74" spans="1:6" ht="15">
      <c r="A74" s="12">
        <v>108</v>
      </c>
      <c r="D74" s="3" t="str">
        <f ca="1">INDEX(GLOBAL[NAMA BARANG],MATCH(A74,GLOBAL[ID]))</f>
        <v>Asahan 3006 pesawat (45)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48 pot</v>
      </c>
    </row>
    <row r="75" spans="1:6" ht="15">
      <c r="A75" s="12">
        <v>109</v>
      </c>
      <c r="D75" s="3" t="str">
        <f ca="1">INDEX(GLOBAL[NAMA BARANG],MATCH(A75,GLOBAL[ID]))</f>
        <v>Asahan 346 (48)</v>
      </c>
      <c r="E75" s="4">
        <f ca="1">INDEX(GLOBAL[TT],MATCH(A75,GLOBAL[ID]))</f>
        <v>16</v>
      </c>
      <c r="F75" s="5" t="str">
        <f ca="1">IF(INDEX(GLOBAL[KET],MATCH(A75,GLOBAL[ID]))="","-",INDEX(GLOBAL[KET],MATCH(A75,GLOBAL[ID])))</f>
        <v>90 box</v>
      </c>
    </row>
    <row r="76" spans="1:6" ht="15">
      <c r="A76" s="12">
        <v>110</v>
      </c>
      <c r="D76" s="3" t="str">
        <f ca="1">INDEX(GLOBAL[NAMA BARANG],MATCH(A76,GLOBAL[ID]))</f>
        <v>Asahan 3852 (12)</v>
      </c>
      <c r="E76" s="4">
        <f ca="1">INDEX(GLOBAL[TT],MATCH(A76,GLOBAL[ID]))</f>
        <v>3</v>
      </c>
      <c r="F76" s="5" t="str">
        <f ca="1">IF(INDEX(GLOBAL[KET],MATCH(A76,GLOBAL[ID]))="","-",INDEX(GLOBAL[KET],MATCH(A76,GLOBAL[ID])))</f>
        <v>64 box</v>
      </c>
    </row>
    <row r="77" spans="1:6" ht="15">
      <c r="A77" s="12">
        <v>111</v>
      </c>
      <c r="D77" s="3" t="str">
        <f ca="1">INDEX(GLOBAL[NAMA BARANG],MATCH(A77,GLOBAL[ID]))</f>
        <v>Asahan 387 Hipo</v>
      </c>
      <c r="E77" s="4">
        <f ca="1">INDEX(GLOBAL[TT],MATCH(A77,GLOBAL[ID]))</f>
        <v>7</v>
      </c>
      <c r="F77" s="5" t="str">
        <f ca="1">IF(INDEX(GLOBAL[KET],MATCH(A77,GLOBAL[ID]))="","-",INDEX(GLOBAL[KET],MATCH(A77,GLOBAL[ID])))</f>
        <v>1440 pc</v>
      </c>
    </row>
    <row r="78" spans="1:6" ht="15">
      <c r="A78" s="12">
        <v>112</v>
      </c>
      <c r="D78" s="3" t="str">
        <f ca="1">INDEX(GLOBAL[NAMA BARANG],MATCH(A78,GLOBAL[ID]))</f>
        <v>Asahan 393 B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180 BOX</v>
      </c>
    </row>
    <row r="79" spans="1:6" ht="15">
      <c r="A79" s="12">
        <v>113</v>
      </c>
      <c r="D79" s="3" t="str">
        <f ca="1">INDEX(GLOBAL[NAMA BARANG],MATCH(A79,GLOBAL[ID]))</f>
        <v>Asahan 395 B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180 BOX</v>
      </c>
    </row>
    <row r="80" spans="1:6" ht="15">
      <c r="A80" s="12">
        <v>114</v>
      </c>
      <c r="D80" s="3" t="str">
        <f ca="1">INDEX(GLOBAL[NAMA BARANG],MATCH(A80,GLOBAL[ID]))</f>
        <v>Asahan 3in1 3281 Frozen lancip</v>
      </c>
      <c r="E80" s="4">
        <f ca="1">INDEX(GLOBAL[TT],MATCH(A80,GLOBAL[ID]))</f>
        <v>13</v>
      </c>
      <c r="F80" s="5" t="str">
        <f ca="1">IF(INDEX(GLOBAL[KET],MATCH(A80,GLOBAL[ID]))="","-",INDEX(GLOBAL[KET],MATCH(A80,GLOBAL[ID])))</f>
        <v>144 ls</v>
      </c>
    </row>
    <row r="81" spans="1:6" ht="15">
      <c r="A81" s="12">
        <v>115</v>
      </c>
      <c r="D81" s="3" t="str">
        <f ca="1">INDEX(GLOBAL[NAMA BARANG],MATCH(A81,GLOBAL[ID]))</f>
        <v>Asahan 51102</v>
      </c>
      <c r="E81" s="4">
        <f ca="1">INDEX(GLOBAL[TT],MATCH(A81,GLOBAL[ID]))</f>
        <v>2</v>
      </c>
      <c r="F81" s="5" t="str">
        <f ca="1">IF(INDEX(GLOBAL[KET],MATCH(A81,GLOBAL[ID]))="","-",INDEX(GLOBAL[KET],MATCH(A81,GLOBAL[ID])))</f>
        <v>480 PCS</v>
      </c>
    </row>
    <row r="82" spans="1:6" ht="15">
      <c r="A82" s="12">
        <v>117</v>
      </c>
      <c r="D82" s="3" t="str">
        <f ca="1">INDEX(GLOBAL[NAMA BARANG],MATCH(A82,GLOBAL[ID]))</f>
        <v>Asahan 62 2169 (48)</v>
      </c>
      <c r="E82" s="4">
        <f ca="1">INDEX(GLOBAL[TT],MATCH(A82,GLOBAL[ID]))</f>
        <v>3</v>
      </c>
      <c r="F82" s="5" t="str">
        <f ca="1">IF(INDEX(GLOBAL[KET],MATCH(A82,GLOBAL[ID]))="","-",INDEX(GLOBAL[KET],MATCH(A82,GLOBAL[ID])))</f>
        <v>96 box</v>
      </c>
    </row>
    <row r="83" spans="1:6" ht="15">
      <c r="A83" s="12">
        <v>118</v>
      </c>
      <c r="D83" s="3" t="str">
        <f ca="1">INDEX(GLOBAL[NAMA BARANG],MATCH(A83,GLOBAL[ID]))</f>
        <v>Asahan 653</v>
      </c>
      <c r="E83" s="4">
        <f ca="1">INDEX(GLOBAL[TT],MATCH(A83,GLOBAL[ID]))</f>
        <v>2</v>
      </c>
      <c r="F83" s="5" t="str">
        <f ca="1">IF(INDEX(GLOBAL[KET],MATCH(A83,GLOBAL[ID]))="","-",INDEX(GLOBAL[KET],MATCH(A83,GLOBAL[ID])))</f>
        <v>1152 pc</v>
      </c>
    </row>
    <row r="84" spans="1:6" ht="15">
      <c r="A84" s="12">
        <v>119</v>
      </c>
      <c r="D84" s="3" t="str">
        <f ca="1">INDEX(GLOBAL[NAMA BARANG],MATCH(A84,GLOBAL[ID]))</f>
        <v>Asahan 6611 6619/ 2pc (27)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60 box</v>
      </c>
    </row>
    <row r="85" spans="1:6" ht="15">
      <c r="A85" s="12">
        <v>120</v>
      </c>
      <c r="D85" s="3" t="str">
        <f ca="1">INDEX(GLOBAL[NAMA BARANG],MATCH(A85,GLOBAL[ID]))</f>
        <v>Asahan 7528 botol</v>
      </c>
      <c r="E85" s="4">
        <f ca="1">INDEX(GLOBAL[TT],MATCH(A85,GLOBAL[ID]))</f>
        <v>4</v>
      </c>
      <c r="F85" s="5" t="str">
        <f ca="1">IF(INDEX(GLOBAL[KET],MATCH(A85,GLOBAL[ID]))="","-",INDEX(GLOBAL[KET],MATCH(A85,GLOBAL[ID])))</f>
        <v>24 botol</v>
      </c>
    </row>
    <row r="86" spans="1:6" ht="15">
      <c r="A86" s="12">
        <v>121</v>
      </c>
      <c r="D86" s="3" t="str">
        <f ca="1">INDEX(GLOBAL[NAMA BARANG],MATCH(A86,GLOBAL[ID]))</f>
        <v>Asahan 859 Cangkir (12)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5 grs</v>
      </c>
    </row>
    <row r="87" spans="1:6" ht="15">
      <c r="A87" s="12">
        <v>122</v>
      </c>
      <c r="D87" s="3" t="str">
        <f ca="1">INDEX(GLOBAL[NAMA BARANG],MATCH(A87,GLOBAL[ID]))</f>
        <v>Asahan 888 H (24)</v>
      </c>
      <c r="E87" s="4">
        <f ca="1">INDEX(GLOBAL[TT],MATCH(A87,GLOBAL[ID]))</f>
        <v>1</v>
      </c>
      <c r="F87" s="5" t="str">
        <f ca="1">IF(INDEX(GLOBAL[KET],MATCH(A87,GLOBAL[ID]))="","-",INDEX(GLOBAL[KET],MATCH(A87,GLOBAL[ID])))</f>
        <v>60 box</v>
      </c>
    </row>
    <row r="88" spans="1:6" ht="15">
      <c r="A88" s="12">
        <v>123</v>
      </c>
      <c r="D88" s="3" t="str">
        <f ca="1">INDEX(GLOBAL[NAMA BARANG],MATCH(A88,GLOBAL[ID]))</f>
        <v>Asahan 888 K(3)</v>
      </c>
      <c r="E88" s="4">
        <f ca="1">INDEX(GLOBAL[TT],MATCH(A88,GLOBAL[ID]))</f>
        <v>3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124</v>
      </c>
      <c r="D89" s="3" t="str">
        <f ca="1">INDEX(GLOBAL[NAMA BARANG],MATCH(A89,GLOBAL[ID]))</f>
        <v>Asahan 888E</v>
      </c>
      <c r="E89" s="4">
        <f ca="1">INDEX(GLOBAL[TT],MATCH(A89,GLOBAL[ID]))</f>
        <v>1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125</v>
      </c>
      <c r="D90" s="3" t="str">
        <f ca="1">INDEX(GLOBAL[NAMA BARANG],MATCH(A90,GLOBAL[ID]))</f>
        <v>Asahan 9040 A Rumah</v>
      </c>
      <c r="E90" s="4">
        <f ca="1">INDEX(GLOBAL[TT],MATCH(A90,GLOBAL[ID]))</f>
        <v>2</v>
      </c>
      <c r="F90" s="5" t="str">
        <f ca="1">IF(INDEX(GLOBAL[KET],MATCH(A90,GLOBAL[ID]))="","-",INDEX(GLOBAL[KET],MATCH(A90,GLOBAL[ID])))</f>
        <v>144 PCS</v>
      </c>
    </row>
    <row r="91" spans="1:6" ht="15">
      <c r="A91" s="12">
        <v>126</v>
      </c>
      <c r="D91" s="3" t="str">
        <f ca="1">INDEX(GLOBAL[NAMA BARANG],MATCH(A91,GLOBAL[ID]))</f>
        <v>Asahan 9040 A Rumah</v>
      </c>
      <c r="E91" s="4">
        <f ca="1">INDEX(GLOBAL[TT],MATCH(A91,GLOBAL[ID]))</f>
        <v>1</v>
      </c>
      <c r="F91" s="5" t="str">
        <f ca="1">IF(INDEX(GLOBAL[KET],MATCH(A91,GLOBAL[ID]))="","-",INDEX(GLOBAL[KET],MATCH(A91,GLOBAL[ID])))</f>
        <v>126 PCS</v>
      </c>
    </row>
    <row r="92" spans="1:6" ht="15">
      <c r="A92" s="12">
        <v>128</v>
      </c>
      <c r="D92" s="3" t="str">
        <f ca="1">INDEX(GLOBAL[NAMA BARANG],MATCH(A92,GLOBAL[ID]))</f>
        <v>Asahan 9102 bubble(24)</v>
      </c>
      <c r="E92" s="4">
        <f ca="1">INDEX(GLOBAL[TT],MATCH(A92,GLOBAL[ID]))</f>
        <v>2</v>
      </c>
      <c r="F92" s="5" t="str">
        <f ca="1">IF(INDEX(GLOBAL[KET],MATCH(A92,GLOBAL[ID]))="","-",INDEX(GLOBAL[KET],MATCH(A92,GLOBAL[ID])))</f>
        <v>48 box</v>
      </c>
    </row>
    <row r="93" spans="1:6" ht="15">
      <c r="A93" s="12">
        <v>131</v>
      </c>
      <c r="D93" s="3" t="str">
        <f ca="1">INDEX(GLOBAL[NAMA BARANG],MATCH(A93,GLOBAL[ID]))</f>
        <v>Asahan Bear 839</v>
      </c>
      <c r="E93" s="4">
        <f ca="1">INDEX(GLOBAL[TT],MATCH(A93,GLOBAL[ID]))</f>
        <v>6</v>
      </c>
      <c r="F93" s="5" t="str">
        <f ca="1">IF(INDEX(GLOBAL[KET],MATCH(A93,GLOBAL[ID]))="","-",INDEX(GLOBAL[KET],MATCH(A93,GLOBAL[ID])))</f>
        <v>48 ls</v>
      </c>
    </row>
    <row r="94" spans="1:6" ht="15">
      <c r="A94" s="12">
        <v>132</v>
      </c>
      <c r="D94" s="3" t="str">
        <f ca="1">INDEX(GLOBAL[NAMA BARANG],MATCH(A94,GLOBAL[ID]))</f>
        <v>Asahan Bulat Disney 1083 3D (24)</v>
      </c>
      <c r="E94" s="4">
        <f ca="1">INDEX(GLOBAL[TT],MATCH(A94,GLOBAL[ID]))</f>
        <v>4</v>
      </c>
      <c r="F94" s="5" t="str">
        <f ca="1">IF(INDEX(GLOBAL[KET],MATCH(A94,GLOBAL[ID]))="","-",INDEX(GLOBAL[KET],MATCH(A94,GLOBAL[ID])))</f>
        <v>48 box</v>
      </c>
    </row>
    <row r="95" spans="1:6" ht="15">
      <c r="A95" s="12">
        <v>133</v>
      </c>
      <c r="D95" s="3" t="str">
        <f ca="1">INDEX(GLOBAL[NAMA BARANG],MATCH(A95,GLOBAL[ID]))</f>
        <v>Asahan Car mic color 351 (30)</v>
      </c>
      <c r="E95" s="4">
        <f ca="1">INDEX(GLOBAL[TT],MATCH(A95,GLOBAL[ID]))</f>
        <v>2</v>
      </c>
      <c r="F95" s="5" t="str">
        <f ca="1">IF(INDEX(GLOBAL[KET],MATCH(A95,GLOBAL[ID]))="","-",INDEX(GLOBAL[KET],MATCH(A95,GLOBAL[ID])))</f>
        <v>120 ls</v>
      </c>
    </row>
    <row r="96" spans="1:6" ht="15">
      <c r="A96" s="12">
        <v>134</v>
      </c>
      <c r="D96" s="3" t="str">
        <f ca="1">INDEX(GLOBAL[NAMA BARANG],MATCH(A96,GLOBAL[ID]))</f>
        <v>Asahan CC 215</v>
      </c>
      <c r="E96" s="4">
        <f ca="1">INDEX(GLOBAL[TT],MATCH(A96,GLOBAL[ID]))</f>
        <v>1</v>
      </c>
      <c r="F96" s="5" t="str">
        <f ca="1">IF(INDEX(GLOBAL[KET],MATCH(A96,GLOBAL[ID]))="","-",INDEX(GLOBAL[KET],MATCH(A96,GLOBAL[ID])))</f>
        <v>144 set</v>
      </c>
    </row>
    <row r="97" spans="1:6" ht="15">
      <c r="A97" s="12">
        <v>137</v>
      </c>
      <c r="D97" s="3" t="str">
        <f ca="1">INDEX(GLOBAL[NAMA BARANG],MATCH(A97,GLOBAL[ID]))</f>
        <v>Asahan CL 135/ mini (72)</v>
      </c>
      <c r="E97" s="4">
        <f ca="1">INDEX(GLOBAL[TT],MATCH(A97,GLOBAL[ID]))</f>
        <v>18</v>
      </c>
      <c r="F97" s="5" t="str">
        <f ca="1">IF(INDEX(GLOBAL[KET],MATCH(A97,GLOBAL[ID]))="","-",INDEX(GLOBAL[KET],MATCH(A97,GLOBAL[ID])))</f>
        <v>36 box</v>
      </c>
    </row>
    <row r="98" spans="1:6" ht="15">
      <c r="A98" s="12">
        <v>138</v>
      </c>
      <c r="D98" s="3" t="str">
        <f ca="1">INDEX(GLOBAL[NAMA BARANG],MATCH(A98,GLOBAL[ID]))</f>
        <v>Asahan CL-113/2H 1x48</v>
      </c>
      <c r="E98" s="4">
        <f ca="1">INDEX(GLOBAL[TT],MATCH(A98,GLOBAL[ID]))</f>
        <v>1</v>
      </c>
      <c r="F98" s="5" t="str">
        <f ca="1">IF(INDEX(GLOBAL[KET],MATCH(A98,GLOBAL[ID]))="","-",INDEX(GLOBAL[KET],MATCH(A98,GLOBAL[ID])))</f>
        <v>30 box</v>
      </c>
    </row>
    <row r="99" spans="1:6" ht="15">
      <c r="A99" s="12">
        <v>139</v>
      </c>
      <c r="D99" s="3" t="str">
        <f ca="1">INDEX(GLOBAL[NAMA BARANG],MATCH(A99,GLOBAL[ID]))</f>
        <v>Asahan CLI - 4581 pinguin (24)</v>
      </c>
      <c r="E99" s="4">
        <f ca="1">INDEX(GLOBAL[TT],MATCH(A99,GLOBAL[ID]))</f>
        <v>2</v>
      </c>
      <c r="F99" s="5" t="str">
        <f ca="1">IF(INDEX(GLOBAL[KET],MATCH(A99,GLOBAL[ID]))="","-",INDEX(GLOBAL[KET],MATCH(A99,GLOBAL[ID])))</f>
        <v>60 box</v>
      </c>
    </row>
    <row r="100" spans="1:6" ht="15">
      <c r="A100" s="12">
        <v>140</v>
      </c>
      <c r="D100" s="3" t="str">
        <f ca="1">INDEX(GLOBAL[NAMA BARANG],MATCH(A100,GLOBAL[ID]))</f>
        <v>Asahan dinosaurus 8188</v>
      </c>
      <c r="E100" s="4">
        <f ca="1">INDEX(GLOBAL[TT],MATCH(A100,GLOBAL[ID]))</f>
        <v>3</v>
      </c>
      <c r="F100" s="5" t="str">
        <f ca="1">IF(INDEX(GLOBAL[KET],MATCH(A100,GLOBAL[ID]))="","-",INDEX(GLOBAL[KET],MATCH(A100,GLOBAL[ID])))</f>
        <v>1728 pc</v>
      </c>
    </row>
    <row r="101" spans="1:6" ht="15">
      <c r="A101" s="12">
        <v>142</v>
      </c>
      <c r="D101" s="3" t="str">
        <f ca="1">INDEX(GLOBAL[NAMA BARANG],MATCH(A101,GLOBAL[ID]))</f>
        <v>Asahan DMS 030</v>
      </c>
      <c r="E101" s="4">
        <f ca="1">INDEX(GLOBAL[TT],MATCH(A101,GLOBAL[ID]))</f>
        <v>2</v>
      </c>
      <c r="F101" s="5" t="str">
        <f ca="1">IF(INDEX(GLOBAL[KET],MATCH(A101,GLOBAL[ID]))="","-",INDEX(GLOBAL[KET],MATCH(A101,GLOBAL[ID])))</f>
        <v>48 box (36)</v>
      </c>
    </row>
    <row r="102" spans="1:6" ht="15">
      <c r="A102" s="12">
        <v>143</v>
      </c>
      <c r="D102" s="3" t="str">
        <f ca="1">INDEX(GLOBAL[NAMA BARANG],MATCH(A102,GLOBAL[ID]))</f>
        <v>Asahan DMS 038</v>
      </c>
      <c r="E102" s="4">
        <f ca="1">INDEX(GLOBAL[TT],MATCH(A102,GLOBAL[ID]))</f>
        <v>13</v>
      </c>
      <c r="F102" s="5" t="str">
        <f ca="1">IF(INDEX(GLOBAL[KET],MATCH(A102,GLOBAL[ID]))="","-",INDEX(GLOBAL[KET],MATCH(A102,GLOBAL[ID])))</f>
        <v>1152 pc</v>
      </c>
    </row>
    <row r="103" spans="1:6" ht="15">
      <c r="A103" s="12">
        <v>144</v>
      </c>
      <c r="D103" s="3" t="str">
        <f ca="1">INDEX(GLOBAL[NAMA BARANG],MATCH(A103,GLOBAL[ID]))</f>
        <v>Asahan DY - 358 HP (1x48)</v>
      </c>
      <c r="E103" s="4">
        <f ca="1">INDEX(GLOBAL[TT],MATCH(A103,GLOBAL[ID]))</f>
        <v>13</v>
      </c>
      <c r="F103" s="5" t="str">
        <f ca="1">IF(INDEX(GLOBAL[KET],MATCH(A103,GLOBAL[ID]))="","-",INDEX(GLOBAL[KET],MATCH(A103,GLOBAL[ID])))</f>
        <v>24 box</v>
      </c>
    </row>
    <row r="104" spans="1:6" ht="15">
      <c r="A104" s="12">
        <v>149</v>
      </c>
      <c r="D104" s="3" t="str">
        <f ca="1">INDEX(GLOBAL[NAMA BARANG],MATCH(A104,GLOBAL[ID]))</f>
        <v>Asahan GC 208/ PH/ Dot Disney 1 box (30 pc)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40 box</v>
      </c>
    </row>
    <row r="105" spans="1:6" ht="15">
      <c r="A105" s="12">
        <v>150</v>
      </c>
      <c r="D105" s="3" t="str">
        <f ca="1">INDEX(GLOBAL[NAMA BARANG],MATCH(A105,GLOBAL[ID]))</f>
        <v>Asahan GZ.469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48 pc</v>
      </c>
    </row>
    <row r="106" spans="1:6" ht="15">
      <c r="A106" s="12">
        <v>151</v>
      </c>
      <c r="D106" s="3" t="str">
        <f ca="1">INDEX(GLOBAL[NAMA BARANG],MATCH(A106,GLOBAL[ID]))</f>
        <v>Asahan H 100 (48)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box</v>
      </c>
    </row>
    <row r="107" spans="1:6" ht="15">
      <c r="A107" s="12">
        <v>152</v>
      </c>
      <c r="D107" s="3" t="str">
        <f ca="1">INDEX(GLOBAL[NAMA BARANG],MATCH(A107,GLOBAL[ID]))</f>
        <v>Asahan H 200 (48)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36 box</v>
      </c>
    </row>
    <row r="108" spans="1:6" ht="15">
      <c r="A108" s="12">
        <v>153</v>
      </c>
      <c r="D108" s="3" t="str">
        <f ca="1">INDEX(GLOBAL[NAMA BARANG],MATCH(A108,GLOBAL[ID]))</f>
        <v>Asahan Hati S 1382</v>
      </c>
      <c r="E108" s="4">
        <f ca="1">INDEX(GLOBAL[TT],MATCH(A108,GLOBAL[ID]))</f>
        <v>1</v>
      </c>
      <c r="F108" s="5" t="str">
        <f ca="1">IF(INDEX(GLOBAL[KET],MATCH(A108,GLOBAL[ID]))="","-",INDEX(GLOBAL[KET],MATCH(A108,GLOBAL[ID])))</f>
        <v>360 ls</v>
      </c>
    </row>
    <row r="109" spans="1:6" ht="15">
      <c r="A109" s="12">
        <v>154</v>
      </c>
      <c r="D109" s="3" t="str">
        <f ca="1">INDEX(GLOBAL[NAMA BARANG],MATCH(A109,GLOBAL[ID]))</f>
        <v>Asahan Hippo X357</v>
      </c>
      <c r="E109" s="4">
        <f ca="1">INDEX(GLOBAL[TT],MATCH(A109,GLOBAL[ID]))</f>
        <v>17</v>
      </c>
      <c r="F109" s="5" t="str">
        <f ca="1">IF(INDEX(GLOBAL[KET],MATCH(A109,GLOBAL[ID]))="","-",INDEX(GLOBAL[KET],MATCH(A109,GLOBAL[ID])))</f>
        <v>135 ls</v>
      </c>
    </row>
    <row r="110" spans="1:6" ht="15">
      <c r="A110" s="12">
        <v>155</v>
      </c>
      <c r="D110" s="3" t="str">
        <f ca="1">INDEX(GLOBAL[NAMA BARANG],MATCH(A110,GLOBAL[ID]))</f>
        <v>Asahan Hk C15-190</v>
      </c>
      <c r="E110" s="4">
        <f ca="1">INDEX(GLOBAL[TT],MATCH(A110,GLOBAL[ID]))</f>
        <v>3</v>
      </c>
      <c r="F110" s="5" t="str">
        <f ca="1">IF(INDEX(GLOBAL[KET],MATCH(A110,GLOBAL[ID]))="","-",INDEX(GLOBAL[KET],MATCH(A110,GLOBAL[ID])))</f>
        <v>10 ls</v>
      </c>
    </row>
    <row r="111" spans="1:6" ht="15">
      <c r="A111" s="12">
        <v>156</v>
      </c>
      <c r="D111" s="3" t="str">
        <f ca="1">INDEX(GLOBAL[NAMA BARANG],MATCH(A111,GLOBAL[ID]))</f>
        <v>Asahan HT 032 Prangko Barbie(1)/ 033 Barbie(1)</v>
      </c>
      <c r="E111" s="4">
        <f ca="1">INDEX(GLOBAL[TT],MATCH(A111,GLOBAL[ID]))</f>
        <v>2</v>
      </c>
      <c r="F111" s="5" t="str">
        <f ca="1">IF(INDEX(GLOBAL[KET],MATCH(A111,GLOBAL[ID]))="","-",INDEX(GLOBAL[KET],MATCH(A111,GLOBAL[ID])))</f>
        <v>320 ls</v>
      </c>
    </row>
    <row r="112" spans="1:6" ht="15">
      <c r="A112" s="12">
        <v>157</v>
      </c>
      <c r="D112" s="3" t="str">
        <f ca="1">INDEX(GLOBAL[NAMA BARANG],MATCH(A112,GLOBAL[ID]))</f>
        <v>Asahan JX 3749 (24)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30 box</v>
      </c>
    </row>
    <row r="113" spans="1:6" ht="15">
      <c r="A113" s="12">
        <v>161</v>
      </c>
      <c r="D113" s="3" t="str">
        <f ca="1">INDEX(GLOBAL[NAMA BARANG],MATCH(A113,GLOBAL[ID]))</f>
        <v>Asahan Kayu A-163 (12)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90 ls</v>
      </c>
    </row>
    <row r="114" spans="1:6" ht="15">
      <c r="A114" s="12">
        <v>164</v>
      </c>
      <c r="D114" s="3" t="str">
        <f ca="1">INDEX(GLOBAL[NAMA BARANG],MATCH(A114,GLOBAL[ID]))</f>
        <v>Asahan KFC</v>
      </c>
      <c r="E114" s="4">
        <f ca="1">INDEX(GLOBAL[TT],MATCH(A114,GLOBAL[ID]))</f>
        <v>8</v>
      </c>
      <c r="F114" s="5" t="str">
        <f ca="1">IF(INDEX(GLOBAL[KET],MATCH(A114,GLOBAL[ID]))="","-",INDEX(GLOBAL[KET],MATCH(A114,GLOBAL[ID])))</f>
        <v>48 box</v>
      </c>
    </row>
    <row r="115" spans="1:6" ht="15">
      <c r="A115" s="12">
        <v>165</v>
      </c>
      <c r="D115" s="3" t="str">
        <f ca="1">INDEX(GLOBAL[NAMA BARANG],MATCH(A115,GLOBAL[ID]))</f>
        <v>Asahan KM 9088D/ 2 Hole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960 pc</v>
      </c>
    </row>
    <row r="116" spans="1:6" ht="15">
      <c r="A116" s="12">
        <v>167</v>
      </c>
      <c r="D116" s="3" t="str">
        <f ca="1">INDEX(GLOBAL[NAMA BARANG],MATCH(A116,GLOBAL[ID]))</f>
        <v>Asahan Lokomotif 2535</v>
      </c>
      <c r="E116" s="4">
        <f ca="1">INDEX(GLOBAL[TT],MATCH(A116,GLOBAL[ID]))</f>
        <v>3</v>
      </c>
      <c r="F116" s="5" t="str">
        <f ca="1">IF(INDEX(GLOBAL[KET],MATCH(A116,GLOBAL[ID]))="","-",INDEX(GLOBAL[KET],MATCH(A116,GLOBAL[ID])))</f>
        <v>60 ls</v>
      </c>
    </row>
    <row r="117" spans="1:6" ht="15">
      <c r="A117" s="12">
        <v>168</v>
      </c>
      <c r="D117" s="3" t="str">
        <f ca="1">INDEX(GLOBAL[NAMA BARANG],MATCH(A117,GLOBAL[ID]))</f>
        <v>Asahan Meja 004 blk</v>
      </c>
      <c r="E117" s="4">
        <f ca="1">INDEX(GLOBAL[TT],MATCH(A117,GLOBAL[ID]))</f>
        <v>4</v>
      </c>
      <c r="F117" s="5" t="str">
        <f ca="1">IF(INDEX(GLOBAL[KET],MATCH(A117,GLOBAL[ID]))="","-",INDEX(GLOBAL[KET],MATCH(A117,GLOBAL[ID])))</f>
        <v>96 pc</v>
      </c>
    </row>
    <row r="118" spans="1:6" ht="15">
      <c r="A118" s="12">
        <v>169</v>
      </c>
      <c r="D118" s="3" t="str">
        <f ca="1">INDEX(GLOBAL[NAMA BARANG],MATCH(A118,GLOBAL[ID]))</f>
        <v>Asahan Meja 0613</v>
      </c>
      <c r="E118" s="4">
        <f ca="1">INDEX(GLOBAL[TT],MATCH(A118,GLOBAL[ID]))</f>
        <v>8</v>
      </c>
      <c r="F118" s="5" t="str">
        <f ca="1">IF(INDEX(GLOBAL[KET],MATCH(A118,GLOBAL[ID]))="","-",INDEX(GLOBAL[KET],MATCH(A118,GLOBAL[ID])))</f>
        <v>72 pc</v>
      </c>
    </row>
    <row r="119" spans="1:6" ht="15">
      <c r="A119" s="12">
        <v>176</v>
      </c>
      <c r="D119" s="3" t="str">
        <f ca="1">INDEX(GLOBAL[NAMA BARANG],MATCH(A119,GLOBAL[ID]))</f>
        <v>Asahan meja 18121</v>
      </c>
      <c r="E119" s="4">
        <f ca="1">INDEX(GLOBAL[TT],MATCH(A119,GLOBAL[ID]))</f>
        <v>1</v>
      </c>
      <c r="F119" s="5">
        <f ca="1">IF(INDEX(GLOBAL[KET],MATCH(A119,GLOBAL[ID]))="","-",INDEX(GLOBAL[KET],MATCH(A119,GLOBAL[ID])))</f>
        <v>192</v>
      </c>
    </row>
    <row r="120" spans="1:6" ht="15">
      <c r="A120" s="12">
        <v>177</v>
      </c>
      <c r="D120" s="3" t="str">
        <f ca="1">INDEX(GLOBAL[NAMA BARANG],MATCH(A120,GLOBAL[ID]))</f>
        <v>Asahan Meja 1F YF 9103</v>
      </c>
      <c r="E120" s="4">
        <f ca="1">INDEX(GLOBAL[TT],MATCH(A120,GLOBAL[ID]))</f>
        <v>5</v>
      </c>
      <c r="F120" s="5" t="str">
        <f ca="1">IF(INDEX(GLOBAL[KET],MATCH(A120,GLOBAL[ID]))="","-",INDEX(GLOBAL[KET],MATCH(A120,GLOBAL[ID])))</f>
        <v>72 pc</v>
      </c>
    </row>
    <row r="121" spans="1:6" ht="15">
      <c r="A121" s="12">
        <v>179</v>
      </c>
      <c r="D121" s="3" t="str">
        <f ca="1">INDEX(GLOBAL[NAMA BARANG],MATCH(A121,GLOBAL[ID]))</f>
        <v>Asahan Meja 601 MM</v>
      </c>
      <c r="E121" s="4">
        <f ca="1">INDEX(GLOBAL[TT],MATCH(A121,GLOBAL[ID]))</f>
        <v>8</v>
      </c>
      <c r="F121" s="5" t="str">
        <f ca="1">IF(INDEX(GLOBAL[KET],MATCH(A121,GLOBAL[ID]))="","-",INDEX(GLOBAL[KET],MATCH(A121,GLOBAL[ID])))</f>
        <v>96 pc</v>
      </c>
    </row>
    <row r="122" spans="1:6" ht="15">
      <c r="A122" s="12">
        <v>181</v>
      </c>
      <c r="D122" s="3" t="str">
        <f ca="1">INDEX(GLOBAL[NAMA BARANG],MATCH(A122,GLOBAL[ID]))</f>
        <v>Asahan Meja 612</v>
      </c>
      <c r="E122" s="4">
        <f ca="1">INDEX(GLOBAL[TT],MATCH(A122,GLOBAL[ID]))</f>
        <v>17</v>
      </c>
      <c r="F122" s="5" t="str">
        <f ca="1">IF(INDEX(GLOBAL[KET],MATCH(A122,GLOBAL[ID]))="","-",INDEX(GLOBAL[KET],MATCH(A122,GLOBAL[ID])))</f>
        <v>36 pc</v>
      </c>
    </row>
    <row r="123" spans="1:6" ht="15">
      <c r="A123" s="12">
        <v>183</v>
      </c>
      <c r="D123" s="3" t="str">
        <f ca="1">INDEX(GLOBAL[NAMA BARANG],MATCH(A123,GLOBAL[ID]))</f>
        <v>Asahan Meja 6516 Piglet</v>
      </c>
      <c r="E123" s="4">
        <f ca="1">INDEX(GLOBAL[TT],MATCH(A123,GLOBAL[ID]))</f>
        <v>3</v>
      </c>
      <c r="F123" s="5" t="str">
        <f ca="1">IF(INDEX(GLOBAL[KET],MATCH(A123,GLOBAL[ID]))="","-",INDEX(GLOBAL[KET],MATCH(A123,GLOBAL[ID])))</f>
        <v>96 pc</v>
      </c>
    </row>
    <row r="124" spans="1:6" ht="15">
      <c r="A124" s="12">
        <v>186</v>
      </c>
      <c r="D124" s="3" t="str">
        <f ca="1">INDEX(GLOBAL[NAMA BARANG],MATCH(A124,GLOBAL[ID]))</f>
        <v>Asahan Meja 7923</v>
      </c>
      <c r="E124" s="4">
        <f ca="1">INDEX(GLOBAL[TT],MATCH(A124,GLOBAL[ID]))</f>
        <v>12</v>
      </c>
      <c r="F124" s="5" t="str">
        <f ca="1">IF(INDEX(GLOBAL[KET],MATCH(A124,GLOBAL[ID]))="","-",INDEX(GLOBAL[KET],MATCH(A124,GLOBAL[ID])))</f>
        <v>144 pc</v>
      </c>
    </row>
    <row r="125" spans="1:6" ht="15">
      <c r="A125" s="12">
        <v>189</v>
      </c>
      <c r="D125" s="3" t="str">
        <f ca="1">INDEX(GLOBAL[NAMA BARANG],MATCH(A125,GLOBAL[ID]))</f>
        <v>Asahan Meja 826 kotak motif</v>
      </c>
      <c r="E125" s="4">
        <f ca="1">INDEX(GLOBAL[TT],MATCH(A125,GLOBAL[ID]))</f>
        <v>22</v>
      </c>
      <c r="F125" s="5" t="str">
        <f ca="1">IF(INDEX(GLOBAL[KET],MATCH(A125,GLOBAL[ID]))="","-",INDEX(GLOBAL[KET],MATCH(A125,GLOBAL[ID])))</f>
        <v>180 pc</v>
      </c>
    </row>
    <row r="126" spans="1:6" ht="15">
      <c r="A126" s="12">
        <v>195</v>
      </c>
      <c r="D126" s="3" t="str">
        <f ca="1">INDEX(GLOBAL[NAMA BARANG],MATCH(A126,GLOBAL[ID]))</f>
        <v>Asahan Meja 9163</v>
      </c>
      <c r="E126" s="4">
        <f ca="1">INDEX(GLOBAL[TT],MATCH(A126,GLOBAL[ID]))</f>
        <v>7</v>
      </c>
      <c r="F126" s="5" t="str">
        <f ca="1">IF(INDEX(GLOBAL[KET],MATCH(A126,GLOBAL[ID]))="","-",INDEX(GLOBAL[KET],MATCH(A126,GLOBAL[ID])))</f>
        <v>144 pc</v>
      </c>
    </row>
    <row r="127" spans="1:6" ht="15">
      <c r="A127" s="12">
        <v>196</v>
      </c>
      <c r="D127" s="3" t="str">
        <f ca="1">INDEX(GLOBAL[NAMA BARANG],MATCH(A127,GLOBAL[ID]))</f>
        <v>Asahan meja 9233</v>
      </c>
      <c r="E127" s="4">
        <f ca="1">INDEX(GLOBAL[TT],MATCH(A127,GLOBAL[ID]))</f>
        <v>16</v>
      </c>
      <c r="F127" s="5" t="str">
        <f ca="1">IF(INDEX(GLOBAL[KET],MATCH(A127,GLOBAL[ID]))="","-",INDEX(GLOBAL[KET],MATCH(A127,GLOBAL[ID])))</f>
        <v>144 pcs</v>
      </c>
    </row>
    <row r="128" spans="1:6" ht="15">
      <c r="A128" s="12">
        <v>197</v>
      </c>
      <c r="D128" s="3" t="str">
        <f ca="1">INDEX(GLOBAL[NAMA BARANG],MATCH(A128,GLOBAL[ID]))</f>
        <v>Asahan Meja A 33</v>
      </c>
      <c r="E128" s="4">
        <f ca="1">INDEX(GLOBAL[TT],MATCH(A128,GLOBAL[ID]))</f>
        <v>15</v>
      </c>
      <c r="F128" s="5" t="str">
        <f ca="1">IF(INDEX(GLOBAL[KET],MATCH(A128,GLOBAL[ID]))="","-",INDEX(GLOBAL[KET],MATCH(A128,GLOBAL[ID])))</f>
        <v>96 PCS</v>
      </c>
    </row>
    <row r="129" spans="1:6" ht="15">
      <c r="A129" s="12">
        <v>198</v>
      </c>
      <c r="D129" s="3" t="str">
        <f ca="1">INDEX(GLOBAL[NAMA BARANG],MATCH(A129,GLOBAL[ID]))</f>
        <v>Asahan Meja A002</v>
      </c>
      <c r="E129" s="4">
        <f ca="1">INDEX(GLOBAL[TT],MATCH(A129,GLOBAL[ID]))</f>
        <v>2</v>
      </c>
      <c r="F129" s="5" t="str">
        <f ca="1">IF(INDEX(GLOBAL[KET],MATCH(A129,GLOBAL[ID]))="","-",INDEX(GLOBAL[KET],MATCH(A129,GLOBAL[ID])))</f>
        <v>96 pc</v>
      </c>
    </row>
    <row r="130" spans="1:6" ht="15">
      <c r="A130" s="12">
        <v>203</v>
      </c>
      <c r="D130" s="3" t="str">
        <f ca="1">INDEX(GLOBAL[NAMA BARANG],MATCH(A130,GLOBAL[ID]))</f>
        <v>Asahan Meja S 5227</v>
      </c>
      <c r="E130" s="4">
        <f ca="1">INDEX(GLOBAL[TT],MATCH(A130,GLOBAL[ID]))</f>
        <v>4</v>
      </c>
      <c r="F130" s="5" t="str">
        <f ca="1">IF(INDEX(GLOBAL[KET],MATCH(A130,GLOBAL[ID]))="","-",INDEX(GLOBAL[KET],MATCH(A130,GLOBAL[ID])))</f>
        <v>120 pc</v>
      </c>
    </row>
    <row r="131" spans="1:6" ht="15">
      <c r="A131" s="12">
        <v>205</v>
      </c>
      <c r="D131" s="3" t="str">
        <f ca="1">INDEX(GLOBAL[NAMA BARANG],MATCH(A131,GLOBAL[ID]))</f>
        <v>Asahan Meja S530</v>
      </c>
      <c r="E131" s="4">
        <f ca="1">INDEX(GLOBAL[TT],MATCH(A131,GLOBAL[ID]))</f>
        <v>1</v>
      </c>
      <c r="F131" s="5" t="str">
        <f ca="1">IF(INDEX(GLOBAL[KET],MATCH(A131,GLOBAL[ID]))="","-",INDEX(GLOBAL[KET],MATCH(A131,GLOBAL[ID])))</f>
        <v>180 pc</v>
      </c>
    </row>
    <row r="132" spans="1:6" ht="15">
      <c r="A132" s="12">
        <v>206</v>
      </c>
      <c r="D132" s="3" t="str">
        <f ca="1">INDEX(GLOBAL[NAMA BARANG],MATCH(A132,GLOBAL[ID]))</f>
        <v>Asahan Meja S558</v>
      </c>
      <c r="E132" s="4">
        <f ca="1">INDEX(GLOBAL[TT],MATCH(A132,GLOBAL[ID]))</f>
        <v>9</v>
      </c>
      <c r="F132" s="5" t="str">
        <f ca="1">IF(INDEX(GLOBAL[KET],MATCH(A132,GLOBAL[ID]))="","-",INDEX(GLOBAL[KET],MATCH(A132,GLOBAL[ID])))</f>
        <v>96 pc</v>
      </c>
    </row>
    <row r="133" spans="1:6" ht="15">
      <c r="A133" s="12">
        <v>207</v>
      </c>
      <c r="D133" s="3" t="str">
        <f ca="1">INDEX(GLOBAL[NAMA BARANG],MATCH(A133,GLOBAL[ID]))</f>
        <v>Asahan Meja SX 0057</v>
      </c>
      <c r="E133" s="4">
        <f ca="1">INDEX(GLOBAL[TT],MATCH(A133,GLOBAL[ID]))</f>
        <v>10</v>
      </c>
      <c r="F133" s="5" t="str">
        <f ca="1">IF(INDEX(GLOBAL[KET],MATCH(A133,GLOBAL[ID]))="","-",INDEX(GLOBAL[KET],MATCH(A133,GLOBAL[ID])))</f>
        <v>72 pc</v>
      </c>
    </row>
    <row r="134" spans="1:6" ht="15">
      <c r="A134" s="12">
        <v>209</v>
      </c>
      <c r="D134" s="3" t="str">
        <f ca="1">INDEX(GLOBAL[NAMA BARANG],MATCH(A134,GLOBAL[ID]))</f>
        <v>Asahan Meja XC S223</v>
      </c>
      <c r="E134" s="4">
        <f ca="1">INDEX(GLOBAL[TT],MATCH(A134,GLOBAL[ID]))</f>
        <v>1</v>
      </c>
      <c r="F134" s="5" t="str">
        <f ca="1">IF(INDEX(GLOBAL[KET],MATCH(A134,GLOBAL[ID]))="","-",INDEX(GLOBAL[KET],MATCH(A134,GLOBAL[ID])))</f>
        <v>120 pc</v>
      </c>
    </row>
    <row r="135" spans="1:6" ht="15">
      <c r="A135" s="12">
        <v>211</v>
      </c>
      <c r="D135" s="3" t="str">
        <f ca="1">INDEX(GLOBAL[NAMA BARANG],MATCH(A135,GLOBAL[ID]))</f>
        <v>Asahan Meja XM 8005</v>
      </c>
      <c r="E135" s="4">
        <f ca="1">INDEX(GLOBAL[TT],MATCH(A135,GLOBAL[ID]))</f>
        <v>68</v>
      </c>
      <c r="F135" s="5" t="str">
        <f ca="1">IF(INDEX(GLOBAL[KET],MATCH(A135,GLOBAL[ID]))="","-",INDEX(GLOBAL[KET],MATCH(A135,GLOBAL[ID])))</f>
        <v>120 pc</v>
      </c>
    </row>
    <row r="136" spans="1:6" ht="15">
      <c r="A136" s="12">
        <v>213</v>
      </c>
      <c r="D136" s="3" t="str">
        <f ca="1">INDEX(GLOBAL[NAMA BARANG],MATCH(A136,GLOBAL[ID]))</f>
        <v>Asahan Mono 908 (1x32)</v>
      </c>
      <c r="E136" s="4">
        <f ca="1">INDEX(GLOBAL[TT],MATCH(A136,GLOBAL[ID]))</f>
        <v>1</v>
      </c>
      <c r="F136" s="5" t="str">
        <f ca="1">IF(INDEX(GLOBAL[KET],MATCH(A136,GLOBAL[ID]))="","-",INDEX(GLOBAL[KET],MATCH(A136,GLOBAL[ID])))</f>
        <v>40 box</v>
      </c>
    </row>
    <row r="137" spans="1:6" ht="15">
      <c r="A137" s="12">
        <v>214</v>
      </c>
      <c r="D137" s="3" t="str">
        <f ca="1">INDEX(GLOBAL[NAMA BARANG],MATCH(A137,GLOBAL[ID]))</f>
        <v>Asahan P 527 (48)</v>
      </c>
      <c r="E137" s="4">
        <f ca="1">INDEX(GLOBAL[TT],MATCH(A137,GLOBAL[ID]))</f>
        <v>1</v>
      </c>
      <c r="F137" s="5" t="str">
        <f ca="1">IF(INDEX(GLOBAL[KET],MATCH(A137,GLOBAL[ID]))="","-",INDEX(GLOBAL[KET],MATCH(A137,GLOBAL[ID])))</f>
        <v>36 box</v>
      </c>
    </row>
    <row r="138" spans="1:6" ht="15">
      <c r="A138" s="12">
        <v>215</v>
      </c>
      <c r="D138" s="3" t="str">
        <f ca="1">INDEX(GLOBAL[NAMA BARANG],MATCH(A138,GLOBAL[ID]))</f>
        <v>Asahan Payu 823 Ayam</v>
      </c>
      <c r="E138" s="4">
        <f ca="1">INDEX(GLOBAL[TT],MATCH(A138,GLOBAL[ID]))</f>
        <v>4</v>
      </c>
      <c r="F138" s="5" t="str">
        <f ca="1">IF(INDEX(GLOBAL[KET],MATCH(A138,GLOBAL[ID]))="","-",INDEX(GLOBAL[KET],MATCH(A138,GLOBAL[ID])))</f>
        <v>120 BOX</v>
      </c>
    </row>
    <row r="139" spans="1:6" ht="15">
      <c r="A139" s="12">
        <v>217</v>
      </c>
      <c r="D139" s="3" t="str">
        <f ca="1">INDEX(GLOBAL[NAMA BARANG],MATCH(A139,GLOBAL[ID]))</f>
        <v>Asahan Payu 825 Kuda</v>
      </c>
      <c r="E139" s="4">
        <f ca="1">INDEX(GLOBAL[TT],MATCH(A139,GLOBAL[ID]))</f>
        <v>2</v>
      </c>
      <c r="F139" s="5" t="str">
        <f ca="1">IF(INDEX(GLOBAL[KET],MATCH(A139,GLOBAL[ID]))="","-",INDEX(GLOBAL[KET],MATCH(A139,GLOBAL[ID])))</f>
        <v>120 BOX</v>
      </c>
    </row>
    <row r="140" spans="1:6" ht="15">
      <c r="A140" s="12">
        <v>219</v>
      </c>
      <c r="D140" s="3" t="str">
        <f ca="1">INDEX(GLOBAL[NAMA BARANG],MATCH(A140,GLOBAL[ID]))</f>
        <v>Asahan Payu 827 Angsa</v>
      </c>
      <c r="E140" s="4">
        <f ca="1">INDEX(GLOBAL[TT],MATCH(A140,GLOBAL[ID]))</f>
        <v>4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222</v>
      </c>
      <c r="D141" s="3" t="str">
        <f ca="1">INDEX(GLOBAL[NAMA BARANG],MATCH(A141,GLOBAL[ID]))</f>
        <v>Asahan Payu 830 Kupu-Kupu</v>
      </c>
      <c r="E141" s="4">
        <f ca="1">INDEX(GLOBAL[TT],MATCH(A141,GLOBAL[ID]))</f>
        <v>4</v>
      </c>
      <c r="F141" s="5" t="str">
        <f ca="1">IF(INDEX(GLOBAL[KET],MATCH(A141,GLOBAL[ID]))="","-",INDEX(GLOBAL[KET],MATCH(A141,GLOBAL[ID])))</f>
        <v>120 BOX</v>
      </c>
    </row>
    <row r="142" spans="1:6" ht="15">
      <c r="A142" s="12">
        <v>223</v>
      </c>
      <c r="D142" s="3" t="str">
        <f ca="1">INDEX(GLOBAL[NAMA BARANG],MATCH(A142,GLOBAL[ID]))</f>
        <v>Asahan Payu 831 Ikan</v>
      </c>
      <c r="E142" s="4">
        <f ca="1">INDEX(GLOBAL[TT],MATCH(A142,GLOBAL[ID]))</f>
        <v>4</v>
      </c>
      <c r="F142" s="5" t="str">
        <f ca="1">IF(INDEX(GLOBAL[KET],MATCH(A142,GLOBAL[ID]))="","-",INDEX(GLOBAL[KET],MATCH(A142,GLOBAL[ID])))</f>
        <v>120 BOX</v>
      </c>
    </row>
    <row r="143" spans="1:6" ht="15">
      <c r="A143" s="12">
        <v>237</v>
      </c>
      <c r="D143" s="3" t="str">
        <f ca="1">INDEX(GLOBAL[NAMA BARANG],MATCH(A143,GLOBAL[ID]))</f>
        <v>Asahan Payu 845 Kepiting</v>
      </c>
      <c r="E143" s="4">
        <f ca="1">INDEX(GLOBAL[TT],MATCH(A143,GLOBAL[ID]))</f>
        <v>4</v>
      </c>
      <c r="F143" s="5" t="str">
        <f ca="1">IF(INDEX(GLOBAL[KET],MATCH(A143,GLOBAL[ID]))="","-",INDEX(GLOBAL[KET],MATCH(A143,GLOBAL[ID])))</f>
        <v>120 BOX</v>
      </c>
    </row>
    <row r="144" spans="1:6" ht="15">
      <c r="A144" s="12">
        <v>238</v>
      </c>
      <c r="D144" s="3" t="str">
        <f ca="1">INDEX(GLOBAL[NAMA BARANG],MATCH(A144,GLOBAL[ID]))</f>
        <v>Asahan Payu 846 Kuda Goyang</v>
      </c>
      <c r="E144" s="4">
        <f ca="1">INDEX(GLOBAL[TT],MATCH(A144,GLOBAL[ID]))</f>
        <v>6</v>
      </c>
      <c r="F144" s="5" t="str">
        <f ca="1">IF(INDEX(GLOBAL[KET],MATCH(A144,GLOBAL[ID]))="","-",INDEX(GLOBAL[KET],MATCH(A144,GLOBAL[ID])))</f>
        <v>120 BOX</v>
      </c>
    </row>
    <row r="145" spans="1:6" ht="15">
      <c r="A145" s="12">
        <v>239</v>
      </c>
      <c r="D145" s="3" t="str">
        <f ca="1">INDEX(GLOBAL[NAMA BARANG],MATCH(A145,GLOBAL[ID]))</f>
        <v>Asahan Payu 847 Kura-Kura</v>
      </c>
      <c r="E145" s="4">
        <f ca="1">INDEX(GLOBAL[TT],MATCH(A145,GLOBAL[ID]))</f>
        <v>4</v>
      </c>
      <c r="F145" s="5" t="str">
        <f ca="1">IF(INDEX(GLOBAL[KET],MATCH(A145,GLOBAL[ID]))="","-",INDEX(GLOBAL[KET],MATCH(A145,GLOBAL[ID])))</f>
        <v>120 BOX</v>
      </c>
    </row>
    <row r="146" spans="1:6" ht="15">
      <c r="A146" s="12">
        <v>241</v>
      </c>
      <c r="D146" s="3" t="str">
        <f ca="1">INDEX(GLOBAL[NAMA BARANG],MATCH(A146,GLOBAL[ID]))</f>
        <v>Asahan Payu 849 Stroberi</v>
      </c>
      <c r="E146" s="4">
        <f ca="1">INDEX(GLOBAL[TT],MATCH(A146,GLOBAL[ID]))</f>
        <v>4</v>
      </c>
      <c r="F146" s="5" t="str">
        <f ca="1">IF(INDEX(GLOBAL[KET],MATCH(A146,GLOBAL[ID]))="","-",INDEX(GLOBAL[KET],MATCH(A146,GLOBAL[ID])))</f>
        <v>120 BOX</v>
      </c>
    </row>
    <row r="147" spans="1:6" ht="15">
      <c r="A147" s="12">
        <v>243</v>
      </c>
      <c r="D147" s="3" t="str">
        <f ca="1">INDEX(GLOBAL[NAMA BARANG],MATCH(A147,GLOBAL[ID]))</f>
        <v>Asahan Payu 851 Permen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120 BOX</v>
      </c>
    </row>
    <row r="148" spans="1:6" ht="15">
      <c r="A148" s="12">
        <v>248</v>
      </c>
      <c r="D148" s="3" t="str">
        <f ca="1">INDEX(GLOBAL[NAMA BARANG],MATCH(A148,GLOBAL[ID]))</f>
        <v>Asahan Payu 856 Anjing</v>
      </c>
      <c r="E148" s="4">
        <f ca="1">INDEX(GLOBAL[TT],MATCH(A148,GLOBAL[ID]))</f>
        <v>4</v>
      </c>
      <c r="F148" s="5" t="str">
        <f ca="1">IF(INDEX(GLOBAL[KET],MATCH(A148,GLOBAL[ID]))="","-",INDEX(GLOBAL[KET],MATCH(A148,GLOBAL[ID])))</f>
        <v>120 BOX</v>
      </c>
    </row>
    <row r="149" spans="1:6" ht="15">
      <c r="A149" s="12">
        <v>260</v>
      </c>
      <c r="D149" s="3" t="str">
        <f ca="1">INDEX(GLOBAL[NAMA BARANG],MATCH(A149,GLOBAL[ID]))</f>
        <v>Asahan pensil K 2177</v>
      </c>
      <c r="E149" s="4">
        <f ca="1">INDEX(GLOBAL[TT],MATCH(A149,GLOBAL[ID]))</f>
        <v>136</v>
      </c>
      <c r="F149" s="5" t="str">
        <f ca="1">IF(INDEX(GLOBAL[KET],MATCH(A149,GLOBAL[ID]))="","-",INDEX(GLOBAL[KET],MATCH(A149,GLOBAL[ID])))</f>
        <v>60 ls</v>
      </c>
    </row>
    <row r="150" spans="1:6" ht="15">
      <c r="A150" s="12">
        <v>261</v>
      </c>
      <c r="D150" s="3" t="str">
        <f ca="1">INDEX(GLOBAL[NAMA BARANG],MATCH(A150,GLOBAL[ID]))</f>
        <v>Asahan pensil TF 987</v>
      </c>
      <c r="E150" s="4">
        <f ca="1">INDEX(GLOBAL[TT],MATCH(A150,GLOBAL[ID]))</f>
        <v>33</v>
      </c>
      <c r="F150" s="5" t="str">
        <f ca="1">IF(INDEX(GLOBAL[KET],MATCH(A150,GLOBAL[ID]))="","-",INDEX(GLOBAL[KET],MATCH(A150,GLOBAL[ID])))</f>
        <v>36 ls</v>
      </c>
    </row>
    <row r="151" spans="1:6" ht="15">
      <c r="A151" s="12">
        <v>262</v>
      </c>
      <c r="D151" s="3" t="str">
        <f ca="1">INDEX(GLOBAL[NAMA BARANG],MATCH(A151,GLOBAL[ID]))</f>
        <v>Asahan pot 8022 (24)</v>
      </c>
      <c r="E151" s="4">
        <f ca="1">INDEX(GLOBAL[TT],MATCH(A151,GLOBAL[ID]))</f>
        <v>1</v>
      </c>
      <c r="F151" s="5" t="str">
        <f ca="1">IF(INDEX(GLOBAL[KET],MATCH(A151,GLOBAL[ID]))="","-",INDEX(GLOBAL[KET],MATCH(A151,GLOBAL[ID])))</f>
        <v>48 box</v>
      </c>
    </row>
    <row r="152" spans="1:6" ht="15">
      <c r="A152" s="12">
        <v>263</v>
      </c>
      <c r="D152" s="3" t="str">
        <f ca="1">INDEX(GLOBAL[NAMA BARANG],MATCH(A152,GLOBAL[ID]))</f>
        <v xml:space="preserve">Asahan pot R 3009 (54) </v>
      </c>
      <c r="E152" s="4">
        <f ca="1">INDEX(GLOBAL[TT],MATCH(A152,GLOBAL[ID]))</f>
        <v>2</v>
      </c>
      <c r="F152" s="5" t="str">
        <f ca="1">IF(INDEX(GLOBAL[KET],MATCH(A152,GLOBAL[ID]))="","-",INDEX(GLOBAL[KET],MATCH(A152,GLOBAL[ID])))</f>
        <v>40 pot</v>
      </c>
    </row>
    <row r="153" spans="1:6" ht="15">
      <c r="A153" s="12">
        <v>264</v>
      </c>
      <c r="D153" s="3" t="str">
        <f ca="1">INDEX(GLOBAL[NAMA BARANG],MATCH(A153,GLOBAL[ID]))</f>
        <v>Asahan R 6024 (48)</v>
      </c>
      <c r="E153" s="4">
        <f ca="1">INDEX(GLOBAL[TT],MATCH(A153,GLOBAL[ID]))</f>
        <v>1</v>
      </c>
      <c r="F153" s="5" t="str">
        <f ca="1">IF(INDEX(GLOBAL[KET],MATCH(A153,GLOBAL[ID]))="","-",INDEX(GLOBAL[KET],MATCH(A153,GLOBAL[ID])))</f>
        <v>40 box</v>
      </c>
    </row>
    <row r="154" spans="1:6" ht="15">
      <c r="A154" s="12">
        <v>265</v>
      </c>
      <c r="D154" s="3" t="str">
        <f ca="1">INDEX(GLOBAL[NAMA BARANG],MATCH(A154,GLOBAL[ID]))</f>
        <v>Asahan RC 6008</v>
      </c>
      <c r="E154" s="4">
        <f ca="1">INDEX(GLOBAL[TT],MATCH(A154,GLOBAL[ID]))</f>
        <v>23</v>
      </c>
      <c r="F154" s="5" t="str">
        <f ca="1">IF(INDEX(GLOBAL[KET],MATCH(A154,GLOBAL[ID]))="","-",INDEX(GLOBAL[KET],MATCH(A154,GLOBAL[ID])))</f>
        <v>128 ls</v>
      </c>
    </row>
    <row r="155" spans="1:6" ht="15">
      <c r="A155" s="12">
        <v>266</v>
      </c>
      <c r="D155" s="3" t="str">
        <f ca="1">INDEX(GLOBAL[NAMA BARANG],MATCH(A155,GLOBAL[ID]))</f>
        <v>Asahan RC 6023</v>
      </c>
      <c r="E155" s="4">
        <f ca="1">INDEX(GLOBAL[TT],MATCH(A155,GLOBAL[ID]))</f>
        <v>146</v>
      </c>
      <c r="F155" s="5" t="str">
        <f ca="1">IF(INDEX(GLOBAL[KET],MATCH(A155,GLOBAL[ID]))="","-",INDEX(GLOBAL[KET],MATCH(A155,GLOBAL[ID])))</f>
        <v>72 ls</v>
      </c>
    </row>
    <row r="156" spans="1:6" ht="15">
      <c r="A156" s="12">
        <v>267</v>
      </c>
      <c r="D156" s="3" t="str">
        <f ca="1">INDEX(GLOBAL[NAMA BARANG],MATCH(A156,GLOBAL[ID]))</f>
        <v>Asahan RC 6029</v>
      </c>
      <c r="E156" s="4">
        <f ca="1">INDEX(GLOBAL[TT],MATCH(A156,GLOBAL[ID]))</f>
        <v>1</v>
      </c>
      <c r="F156" s="5" t="str">
        <f ca="1">IF(INDEX(GLOBAL[KET],MATCH(A156,GLOBAL[ID]))="","-",INDEX(GLOBAL[KET],MATCH(A156,GLOBAL[ID])))</f>
        <v>40 ls</v>
      </c>
    </row>
    <row r="157" spans="1:6" ht="15">
      <c r="A157" s="12">
        <v>268</v>
      </c>
      <c r="D157" s="3" t="str">
        <f ca="1">INDEX(GLOBAL[NAMA BARANG],MATCH(A157,GLOBAL[ID]))</f>
        <v>Asahan RC 6029/ 2H (48)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24 box</v>
      </c>
    </row>
    <row r="158" spans="1:6" ht="15">
      <c r="A158" s="12">
        <v>270</v>
      </c>
      <c r="D158" s="3" t="str">
        <f ca="1">INDEX(GLOBAL[NAMA BARANG],MATCH(A158,GLOBAL[ID]))</f>
        <v>Asahan RC 8042</v>
      </c>
      <c r="E158" s="4">
        <f ca="1">INDEX(GLOBAL[TT],MATCH(A158,GLOBAL[ID]))</f>
        <v>2</v>
      </c>
      <c r="F158" s="5" t="str">
        <f ca="1">IF(INDEX(GLOBAL[KET],MATCH(A158,GLOBAL[ID]))="","-",INDEX(GLOBAL[KET],MATCH(A158,GLOBAL[ID])))</f>
        <v>24 box</v>
      </c>
    </row>
    <row r="159" spans="1:6" ht="15">
      <c r="A159" s="12">
        <v>271</v>
      </c>
      <c r="D159" s="3" t="str">
        <f ca="1">INDEX(GLOBAL[NAMA BARANG],MATCH(A159,GLOBAL[ID]))</f>
        <v>Asahan RC 8060/ 2H (24)</v>
      </c>
      <c r="E159" s="4">
        <f ca="1">INDEX(GLOBAL[TT],MATCH(A159,GLOBAL[ID]))</f>
        <v>1</v>
      </c>
      <c r="F159" s="5" t="str">
        <f ca="1">IF(INDEX(GLOBAL[KET],MATCH(A159,GLOBAL[ID]))="","-",INDEX(GLOBAL[KET],MATCH(A159,GLOBAL[ID])))</f>
        <v>48 box</v>
      </c>
    </row>
    <row r="160" spans="1:6" ht="15">
      <c r="A160" s="12">
        <v>272</v>
      </c>
      <c r="D160" s="3" t="str">
        <f ca="1">INDEX(GLOBAL[NAMA BARANG],MATCH(A160,GLOBAL[ID]))</f>
        <v>Asahan RC 847 (24)</v>
      </c>
      <c r="E160" s="4">
        <f ca="1">INDEX(GLOBAL[TT],MATCH(A160,GLOBAL[ID]))</f>
        <v>2</v>
      </c>
      <c r="F160" s="5" t="str">
        <f ca="1">IF(INDEX(GLOBAL[KET],MATCH(A160,GLOBAL[ID]))="","-",INDEX(GLOBAL[KET],MATCH(A160,GLOBAL[ID])))</f>
        <v>48 box</v>
      </c>
    </row>
    <row r="161" spans="1:6" ht="15">
      <c r="A161" s="12">
        <v>273</v>
      </c>
      <c r="D161" s="3" t="str">
        <f ca="1">INDEX(GLOBAL[NAMA BARANG],MATCH(A161,GLOBAL[ID]))</f>
        <v>Asahan Remcai 894</v>
      </c>
      <c r="E161" s="4">
        <f ca="1">INDEX(GLOBAL[TT],MATCH(A161,GLOBAL[ID]))</f>
        <v>2</v>
      </c>
      <c r="F161" s="5" t="str">
        <f ca="1">IF(INDEX(GLOBAL[KET],MATCH(A161,GLOBAL[ID]))="","-",INDEX(GLOBAL[KET],MATCH(A161,GLOBAL[ID])))</f>
        <v>96 ls</v>
      </c>
    </row>
    <row r="162" spans="1:6" ht="15">
      <c r="A162" s="12">
        <v>274</v>
      </c>
      <c r="D162" s="3" t="str">
        <f ca="1">INDEX(GLOBAL[NAMA BARANG],MATCH(A162,GLOBAL[ID]))</f>
        <v>Asahan Remcai RC 6016</v>
      </c>
      <c r="E162" s="4">
        <f ca="1">INDEX(GLOBAL[TT],MATCH(A162,GLOBAL[ID]))</f>
        <v>5</v>
      </c>
      <c r="F162" s="5" t="str">
        <f ca="1">IF(INDEX(GLOBAL[KET],MATCH(A162,GLOBAL[ID]))="","-",INDEX(GLOBAL[KET],MATCH(A162,GLOBAL[ID])))</f>
        <v>96 ls</v>
      </c>
    </row>
    <row r="163" spans="1:6" ht="15">
      <c r="A163" s="12">
        <v>275</v>
      </c>
      <c r="D163" s="3" t="str">
        <f ca="1">INDEX(GLOBAL[NAMA BARANG],MATCH(A163,GLOBAL[ID]))</f>
        <v>Asahan Remcai RC 700</v>
      </c>
      <c r="E163" s="4">
        <f ca="1">INDEX(GLOBAL[TT],MATCH(A163,GLOBAL[ID]))</f>
        <v>4</v>
      </c>
      <c r="F163" s="5" t="str">
        <f ca="1">IF(INDEX(GLOBAL[KET],MATCH(A163,GLOBAL[ID]))="","-",INDEX(GLOBAL[KET],MATCH(A163,GLOBAL[ID])))</f>
        <v>128 ls</v>
      </c>
    </row>
    <row r="164" spans="1:6" ht="15">
      <c r="A164" s="12">
        <v>277</v>
      </c>
      <c r="D164" s="3" t="str">
        <f ca="1">INDEX(GLOBAL[NAMA BARANG],MATCH(A164,GLOBAL[ID]))</f>
        <v>Asahan SH 203 (24)</v>
      </c>
      <c r="E164" s="4">
        <f ca="1">INDEX(GLOBAL[TT],MATCH(A164,GLOBAL[ID]))</f>
        <v>19</v>
      </c>
      <c r="F164" s="5" t="str">
        <f ca="1">IF(INDEX(GLOBAL[KET],MATCH(A164,GLOBAL[ID]))="","-",INDEX(GLOBAL[KET],MATCH(A164,GLOBAL[ID])))</f>
        <v>120 pot</v>
      </c>
    </row>
    <row r="165" spans="1:6" ht="15">
      <c r="A165" s="12">
        <v>278</v>
      </c>
      <c r="D165" s="3" t="str">
        <f ca="1">INDEX(GLOBAL[NAMA BARANG],MATCH(A165,GLOBAL[ID]))</f>
        <v>Asahan SH 324 jos (48)</v>
      </c>
      <c r="E165" s="4">
        <f ca="1">INDEX(GLOBAL[TT],MATCH(A165,GLOBAL[ID]))</f>
        <v>4</v>
      </c>
      <c r="F165" s="5" t="str">
        <f ca="1">IF(INDEX(GLOBAL[KET],MATCH(A165,GLOBAL[ID]))="","-",INDEX(GLOBAL[KET],MATCH(A165,GLOBAL[ID])))</f>
        <v>90 pot</v>
      </c>
    </row>
    <row r="166" spans="1:6" ht="15">
      <c r="A166" s="12">
        <v>279</v>
      </c>
      <c r="D166" s="3" t="str">
        <f ca="1">INDEX(GLOBAL[NAMA BARANG],MATCH(A166,GLOBAL[ID]))</f>
        <v>Asahan SH 6512 oval Apple Bear (1 box=20)</v>
      </c>
      <c r="E166" s="4">
        <f ca="1">INDEX(GLOBAL[TT],MATCH(A166,GLOBAL[ID]))</f>
        <v>1</v>
      </c>
      <c r="F166" s="5" t="str">
        <f ca="1">IF(INDEX(GLOBAL[KET],MATCH(A166,GLOBAL[ID]))="","-",INDEX(GLOBAL[KET],MATCH(A166,GLOBAL[ID])))</f>
        <v>480 pc</v>
      </c>
    </row>
    <row r="167" spans="1:6" ht="15">
      <c r="A167" s="12">
        <v>280</v>
      </c>
      <c r="D167" s="3" t="str">
        <f ca="1">INDEX(GLOBAL[NAMA BARANG],MATCH(A167,GLOBAL[ID]))</f>
        <v>Asahan SP-720 Tabung Coller (1x24)</v>
      </c>
      <c r="E167" s="4">
        <f ca="1">INDEX(GLOBAL[TT],MATCH(A167,GLOBAL[ID]))</f>
        <v>4</v>
      </c>
      <c r="F167" s="5" t="str">
        <f ca="1">IF(INDEX(GLOBAL[KET],MATCH(A167,GLOBAL[ID]))="","-",INDEX(GLOBAL[KET],MATCH(A167,GLOBAL[ID])))</f>
        <v>60 ls</v>
      </c>
    </row>
    <row r="168" spans="1:6" ht="15">
      <c r="A168" s="12">
        <v>281</v>
      </c>
      <c r="D168" s="3" t="str">
        <f ca="1">INDEX(GLOBAL[NAMA BARANG],MATCH(A168,GLOBAL[ID]))</f>
        <v>Asahan SR 870B (72)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72 box</v>
      </c>
    </row>
    <row r="169" spans="1:6" ht="15">
      <c r="A169" s="12">
        <v>282</v>
      </c>
      <c r="D169" s="3" t="str">
        <f ca="1">INDEX(GLOBAL[NAMA BARANG],MATCH(A169,GLOBAL[ID]))</f>
        <v>Asahan T334 Smile (60 pc)</v>
      </c>
      <c r="E169" s="4">
        <f ca="1">INDEX(GLOBAL[TT],MATCH(A169,GLOBAL[ID]))</f>
        <v>2</v>
      </c>
      <c r="F169" s="5" t="str">
        <f ca="1">IF(INDEX(GLOBAL[KET],MATCH(A169,GLOBAL[ID]))="","-",INDEX(GLOBAL[KET],MATCH(A169,GLOBAL[ID])))</f>
        <v>36 pot</v>
      </c>
    </row>
    <row r="170" spans="1:6" ht="15">
      <c r="A170" s="12">
        <v>283</v>
      </c>
      <c r="D170" s="3" t="str">
        <f ca="1">INDEX(GLOBAL[NAMA BARANG],MATCH(A170,GLOBAL[ID]))</f>
        <v>Asahan Tabung 231 (24)</v>
      </c>
      <c r="E170" s="4">
        <f ca="1">INDEX(GLOBAL[TT],MATCH(A170,GLOBAL[ID]))</f>
        <v>51</v>
      </c>
      <c r="F170" s="5" t="str">
        <f ca="1">IF(INDEX(GLOBAL[KET],MATCH(A170,GLOBAL[ID]))="","-",INDEX(GLOBAL[KET],MATCH(A170,GLOBAL[ID])))</f>
        <v>120 BOX</v>
      </c>
    </row>
    <row r="171" spans="1:6" ht="15">
      <c r="A171" s="12">
        <v>284</v>
      </c>
      <c r="D171" s="3" t="str">
        <f ca="1">INDEX(GLOBAL[NAMA BARANG],MATCH(A171,GLOBAL[ID]))</f>
        <v>Asahan tabung SP 8865 Ikan</v>
      </c>
      <c r="E171" s="4">
        <f ca="1">INDEX(GLOBAL[TT],MATCH(A171,GLOBAL[ID]))</f>
        <v>2</v>
      </c>
      <c r="F171" s="5" t="str">
        <f ca="1">IF(INDEX(GLOBAL[KET],MATCH(A171,GLOBAL[ID]))="","-",INDEX(GLOBAL[KET],MATCH(A171,GLOBAL[ID])))</f>
        <v>45 box x 48 pc</v>
      </c>
    </row>
    <row r="172" spans="1:6" ht="15">
      <c r="A172" s="12">
        <v>285</v>
      </c>
      <c r="D172" s="3" t="str">
        <f ca="1">INDEX(GLOBAL[NAMA BARANG],MATCH(A172,GLOBAL[ID]))</f>
        <v>Asahan Tas H Potter 378 E (48)</v>
      </c>
      <c r="E172" s="4">
        <f ca="1">INDEX(GLOBAL[TT],MATCH(A172,GLOBAL[ID]))</f>
        <v>1</v>
      </c>
      <c r="F172" s="5" t="str">
        <f ca="1">IF(INDEX(GLOBAL[KET],MATCH(A172,GLOBAL[ID]))="","-",INDEX(GLOBAL[KET],MATCH(A172,GLOBAL[ID])))</f>
        <v>58 box</v>
      </c>
    </row>
    <row r="173" spans="1:6" ht="15">
      <c r="A173" s="12">
        <v>286</v>
      </c>
      <c r="D173" s="3" t="str">
        <f ca="1">INDEX(GLOBAL[NAMA BARANG],MATCH(A173,GLOBAL[ID]))</f>
        <v>Asahan Thomas tabung 9938</v>
      </c>
      <c r="E173" s="4">
        <f ca="1">INDEX(GLOBAL[TT],MATCH(A173,GLOBAL[ID]))</f>
        <v>2</v>
      </c>
      <c r="F173" s="5" t="str">
        <f ca="1">IF(INDEX(GLOBAL[KET],MATCH(A173,GLOBAL[ID]))="","-",INDEX(GLOBAL[KET],MATCH(A173,GLOBAL[ID])))</f>
        <v>150 box</v>
      </c>
    </row>
    <row r="174" spans="1:6" ht="15">
      <c r="A174" s="12">
        <v>287</v>
      </c>
      <c r="D174" s="3" t="str">
        <f ca="1">INDEX(GLOBAL[NAMA BARANG],MATCH(A174,GLOBAL[ID]))</f>
        <v>Asahan Tiko 0531</v>
      </c>
      <c r="E174" s="4">
        <f ca="1">INDEX(GLOBAL[TT],MATCH(A174,GLOBAL[ID]))</f>
        <v>3</v>
      </c>
      <c r="F174" s="5" t="str">
        <f ca="1">IF(INDEX(GLOBAL[KET],MATCH(A174,GLOBAL[ID]))="","-",INDEX(GLOBAL[KET],MATCH(A174,GLOBAL[ID])))</f>
        <v>720 PCS</v>
      </c>
    </row>
    <row r="175" spans="1:6" ht="15">
      <c r="A175" s="12">
        <v>289</v>
      </c>
      <c r="D175" s="3" t="str">
        <f ca="1">INDEX(GLOBAL[NAMA BARANG],MATCH(A175,GLOBAL[ID]))</f>
        <v>Asahan Tiko 544 (24)</v>
      </c>
      <c r="E175" s="4">
        <f ca="1">INDEX(GLOBAL[TT],MATCH(A175,GLOBAL[ID]))</f>
        <v>1</v>
      </c>
      <c r="F175" s="5" t="str">
        <f ca="1">IF(INDEX(GLOBAL[KET],MATCH(A175,GLOBAL[ID]))="","-",INDEX(GLOBAL[KET],MATCH(A175,GLOBAL[ID])))</f>
        <v>20 box</v>
      </c>
    </row>
    <row r="176" spans="1:6" ht="15">
      <c r="A176" s="12">
        <v>290</v>
      </c>
      <c r="D176" s="3" t="str">
        <f ca="1">INDEX(GLOBAL[NAMA BARANG],MATCH(A176,GLOBAL[ID]))</f>
        <v>Asahan Topi LY-804 (36)</v>
      </c>
      <c r="E176" s="4">
        <f ca="1">INDEX(GLOBAL[TT],MATCH(A176,GLOBAL[ID]))</f>
        <v>8</v>
      </c>
      <c r="F176" s="5" t="str">
        <f ca="1">IF(INDEX(GLOBAL[KET],MATCH(A176,GLOBAL[ID]))="","-",INDEX(GLOBAL[KET],MATCH(A176,GLOBAL[ID])))</f>
        <v>48 ls</v>
      </c>
    </row>
    <row r="177" spans="1:6" ht="15">
      <c r="A177" s="12">
        <v>292</v>
      </c>
      <c r="D177" s="3" t="str">
        <f ca="1">INDEX(GLOBAL[NAMA BARANG],MATCH(A177,GLOBAL[ID]))</f>
        <v>Asahan Toples (50)</v>
      </c>
      <c r="E177" s="4">
        <f ca="1">INDEX(GLOBAL[TT],MATCH(A177,GLOBAL[ID]))</f>
        <v>3</v>
      </c>
      <c r="F177" s="5" t="str">
        <f ca="1">IF(INDEX(GLOBAL[KET],MATCH(A177,GLOBAL[ID]))="","-",INDEX(GLOBAL[KET],MATCH(A177,GLOBAL[ID])))</f>
        <v>2400 pc</v>
      </c>
    </row>
    <row r="178" spans="1:6" ht="15">
      <c r="A178" s="12">
        <v>295</v>
      </c>
      <c r="D178" s="3" t="str">
        <f ca="1">INDEX(GLOBAL[NAMA BARANG],MATCH(A178,GLOBAL[ID]))</f>
        <v>Asahan Toples TPL 5-27</v>
      </c>
      <c r="E178" s="4">
        <f ca="1">INDEX(GLOBAL[TT],MATCH(A178,GLOBAL[ID]))</f>
        <v>22</v>
      </c>
      <c r="F178" s="5" t="str">
        <f ca="1">IF(INDEX(GLOBAL[KET],MATCH(A178,GLOBAL[ID]))="","-",INDEX(GLOBAL[KET],MATCH(A178,GLOBAL[ID])))</f>
        <v>80 box</v>
      </c>
    </row>
    <row r="179" spans="1:6" ht="15">
      <c r="A179" s="12">
        <v>296</v>
      </c>
      <c r="D179" s="3" t="str">
        <f ca="1">INDEX(GLOBAL[NAMA BARANG],MATCH(A179,GLOBAL[ID]))</f>
        <v>Asahan TR 340/ GS 340 (24)</v>
      </c>
      <c r="E179" s="4">
        <f ca="1">INDEX(GLOBAL[TT],MATCH(A179,GLOBAL[ID]))</f>
        <v>10</v>
      </c>
      <c r="F179" s="5" t="str">
        <f ca="1">IF(INDEX(GLOBAL[KET],MATCH(A179,GLOBAL[ID]))="","-",INDEX(GLOBAL[KET],MATCH(A179,GLOBAL[ID])))</f>
        <v>60 box</v>
      </c>
    </row>
    <row r="180" spans="1:6" ht="15">
      <c r="A180" s="12">
        <v>297</v>
      </c>
      <c r="D180" s="3" t="str">
        <f ca="1">INDEX(GLOBAL[NAMA BARANG],MATCH(A180,GLOBAL[ID]))</f>
        <v>Asahan TR 372 (48)</v>
      </c>
      <c r="E180" s="4">
        <f ca="1">INDEX(GLOBAL[TT],MATCH(A180,GLOBAL[ID]))</f>
        <v>1</v>
      </c>
      <c r="F180" s="5" t="str">
        <f ca="1">IF(INDEX(GLOBAL[KET],MATCH(A180,GLOBAL[ID]))="","-",INDEX(GLOBAL[KET],MATCH(A180,GLOBAL[ID])))</f>
        <v>17 box</v>
      </c>
    </row>
    <row r="181" spans="1:6" ht="15">
      <c r="A181" s="12">
        <v>298</v>
      </c>
      <c r="D181" s="3" t="str">
        <f ca="1">INDEX(GLOBAL[NAMA BARANG],MATCH(A181,GLOBAL[ID]))</f>
        <v>Asahan TR 385 Hippo (54)</v>
      </c>
      <c r="E181" s="4">
        <f ca="1">INDEX(GLOBAL[TT],MATCH(A181,GLOBAL[ID]))</f>
        <v>15</v>
      </c>
      <c r="F181" s="5" t="str">
        <f ca="1">IF(INDEX(GLOBAL[KET],MATCH(A181,GLOBAL[ID]))="","-",INDEX(GLOBAL[KET],MATCH(A181,GLOBAL[ID])))</f>
        <v>60 BOX)</v>
      </c>
    </row>
    <row r="182" spans="1:6" ht="15">
      <c r="A182" s="12">
        <v>299</v>
      </c>
      <c r="D182" s="3" t="str">
        <f ca="1">INDEX(GLOBAL[NAMA BARANG],MATCH(A182,GLOBAL[ID]))</f>
        <v>Asahan TT 906 (60)</v>
      </c>
      <c r="E182" s="4">
        <f ca="1">INDEX(GLOBAL[TT],MATCH(A182,GLOBAL[ID]))</f>
        <v>4</v>
      </c>
      <c r="F182" s="5" t="str">
        <f ca="1">IF(INDEX(GLOBAL[KET],MATCH(A182,GLOBAL[ID]))="","-",INDEX(GLOBAL[KET],MATCH(A182,GLOBAL[ID])))</f>
        <v>48 box</v>
      </c>
    </row>
    <row r="183" spans="1:6" ht="15">
      <c r="A183" s="12">
        <v>300</v>
      </c>
      <c r="D183" s="3" t="str">
        <f ca="1">INDEX(GLOBAL[NAMA BARANG],MATCH(A183,GLOBAL[ID]))</f>
        <v>Asahan TT 910 (48)</v>
      </c>
      <c r="E183" s="4">
        <f ca="1">INDEX(GLOBAL[TT],MATCH(A183,GLOBAL[ID]))</f>
        <v>5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301</v>
      </c>
      <c r="D184" s="3" t="str">
        <f ca="1">INDEX(GLOBAL[NAMA BARANG],MATCH(A184,GLOBAL[ID]))</f>
        <v>Asahan TTX-815 (12)</v>
      </c>
      <c r="E184" s="4">
        <f ca="1">INDEX(GLOBAL[TT],MATCH(A184,GLOBAL[ID]))</f>
        <v>3</v>
      </c>
      <c r="F184" s="5" t="str">
        <f ca="1">IF(INDEX(GLOBAL[KET],MATCH(A184,GLOBAL[ID]))="","-",INDEX(GLOBAL[KET],MATCH(A184,GLOBAL[ID])))</f>
        <v>72 ls</v>
      </c>
    </row>
    <row r="185" spans="1:6" ht="15">
      <c r="A185" s="12">
        <v>302</v>
      </c>
      <c r="D185" s="3" t="str">
        <f ca="1">INDEX(GLOBAL[NAMA BARANG],MATCH(A185,GLOBAL[ID]))</f>
        <v>Asahan TX-819 tikus (24)</v>
      </c>
      <c r="E185" s="4">
        <f ca="1">INDEX(GLOBAL[TT],MATCH(A185,GLOBAL[ID]))</f>
        <v>2</v>
      </c>
      <c r="F185" s="5" t="str">
        <f ca="1">IF(INDEX(GLOBAL[KET],MATCH(A185,GLOBAL[ID]))="","-",INDEX(GLOBAL[KET],MATCH(A185,GLOBAL[ID])))</f>
        <v>96 ls</v>
      </c>
    </row>
    <row r="186" spans="1:6" ht="15">
      <c r="A186" s="12">
        <v>303</v>
      </c>
      <c r="D186" s="3" t="str">
        <f ca="1">INDEX(GLOBAL[NAMA BARANG],MATCH(A186,GLOBAL[ID]))</f>
        <v>Asahan XL 376 aircraft (36)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72 box</v>
      </c>
    </row>
    <row r="187" spans="1:6" ht="15">
      <c r="A187" s="12">
        <v>304</v>
      </c>
      <c r="D187" s="3" t="str">
        <f ca="1">INDEX(GLOBAL[NAMA BARANG],MATCH(A187,GLOBAL[ID]))</f>
        <v>Asahan Y 8189</v>
      </c>
      <c r="E187" s="4">
        <f ca="1">INDEX(GLOBAL[TT],MATCH(A187,GLOBAL[ID]))</f>
        <v>1</v>
      </c>
      <c r="F187" s="5" t="str">
        <f ca="1">IF(INDEX(GLOBAL[KET],MATCH(A187,GLOBAL[ID]))="","-",INDEX(GLOBAL[KET],MATCH(A187,GLOBAL[ID])))</f>
        <v>36 box</v>
      </c>
    </row>
    <row r="188" spans="1:6" ht="15">
      <c r="A188" s="12">
        <v>306</v>
      </c>
      <c r="D188" s="3" t="str">
        <f ca="1">INDEX(GLOBAL[NAMA BARANG],MATCH(A188,GLOBAL[ID]))</f>
        <v>Balon BL 10010</v>
      </c>
      <c r="E188" s="4">
        <f ca="1">INDEX(GLOBAL[TT],MATCH(A188,GLOBAL[ID]))</f>
        <v>8</v>
      </c>
      <c r="F188" s="5">
        <f ca="1">IF(INDEX(GLOBAL[KET],MATCH(A188,GLOBAL[ID]))="","-",INDEX(GLOBAL[KET],MATCH(A188,GLOBAL[ID])))</f>
        <v>100</v>
      </c>
    </row>
    <row r="189" spans="1:6" ht="15">
      <c r="A189" s="12">
        <v>308</v>
      </c>
      <c r="D189" s="3" t="str">
        <f ca="1">INDEX(GLOBAL[NAMA BARANG],MATCH(A189,GLOBAL[ID]))</f>
        <v>Balon BL 100192</v>
      </c>
      <c r="E189" s="4">
        <f ca="1">INDEX(GLOBAL[TT],MATCH(A189,GLOBAL[ID]))</f>
        <v>1</v>
      </c>
      <c r="F189" s="5">
        <f ca="1">IF(INDEX(GLOBAL[KET],MATCH(A189,GLOBAL[ID]))="","-",INDEX(GLOBAL[KET],MATCH(A189,GLOBAL[ID])))</f>
        <v>100</v>
      </c>
    </row>
    <row r="190" spans="1:6" ht="15">
      <c r="A190" s="12">
        <v>309</v>
      </c>
      <c r="D190" s="3" t="str">
        <f ca="1">INDEX(GLOBAL[NAMA BARANG],MATCH(A190,GLOBAL[ID]))</f>
        <v>Balon BL 1002</v>
      </c>
      <c r="E190" s="4">
        <f ca="1">INDEX(GLOBAL[TT],MATCH(A190,GLOBAL[ID]))</f>
        <v>12</v>
      </c>
      <c r="F190" s="5">
        <f ca="1">IF(INDEX(GLOBAL[KET],MATCH(A190,GLOBAL[ID]))="","-",INDEX(GLOBAL[KET],MATCH(A190,GLOBAL[ID])))</f>
        <v>100</v>
      </c>
    </row>
    <row r="191" spans="1:6" ht="15">
      <c r="A191" s="12">
        <v>311</v>
      </c>
      <c r="D191" s="3" t="str">
        <f ca="1">INDEX(GLOBAL[NAMA BARANG],MATCH(A191,GLOBAL[ID]))</f>
        <v>Balon BL 10023</v>
      </c>
      <c r="E191" s="4">
        <f ca="1">INDEX(GLOBAL[TT],MATCH(A191,GLOBAL[ID]))</f>
        <v>17</v>
      </c>
      <c r="F191" s="5">
        <f ca="1">IF(INDEX(GLOBAL[KET],MATCH(A191,GLOBAL[ID]))="","-",INDEX(GLOBAL[KET],MATCH(A191,GLOBAL[ID])))</f>
        <v>100</v>
      </c>
    </row>
    <row r="192" spans="1:6" ht="15">
      <c r="A192" s="12">
        <v>312</v>
      </c>
      <c r="D192" s="3" t="str">
        <f ca="1">INDEX(GLOBAL[NAMA BARANG],MATCH(A192,GLOBAL[ID]))</f>
        <v>Balon BL 10025</v>
      </c>
      <c r="E192" s="4">
        <f ca="1">INDEX(GLOBAL[TT],MATCH(A192,GLOBAL[ID]))</f>
        <v>9</v>
      </c>
      <c r="F192" s="5">
        <f ca="1">IF(INDEX(GLOBAL[KET],MATCH(A192,GLOBAL[ID]))="","-",INDEX(GLOBAL[KET],MATCH(A192,GLOBAL[ID])))</f>
        <v>100</v>
      </c>
    </row>
    <row r="193" spans="1:6" ht="15">
      <c r="A193" s="12">
        <v>313</v>
      </c>
      <c r="D193" s="3" t="str">
        <f ca="1">INDEX(GLOBAL[NAMA BARANG],MATCH(A193,GLOBAL[ID]))</f>
        <v>Balon BL 1003</v>
      </c>
      <c r="E193" s="4">
        <f ca="1">INDEX(GLOBAL[TT],MATCH(A193,GLOBAL[ID]))</f>
        <v>11</v>
      </c>
      <c r="F193" s="5">
        <f ca="1">IF(INDEX(GLOBAL[KET],MATCH(A193,GLOBAL[ID]))="","-",INDEX(GLOBAL[KET],MATCH(A193,GLOBAL[ID])))</f>
        <v>100</v>
      </c>
    </row>
    <row r="194" spans="1:6" ht="15">
      <c r="A194" s="12">
        <v>314</v>
      </c>
      <c r="D194" s="3" t="str">
        <f ca="1">INDEX(GLOBAL[NAMA BARANG],MATCH(A194,GLOBAL[ID]))</f>
        <v>Balon BL 1005</v>
      </c>
      <c r="E194" s="4">
        <f ca="1">INDEX(GLOBAL[TT],MATCH(A194,GLOBAL[ID]))</f>
        <v>9</v>
      </c>
      <c r="F194" s="5">
        <f ca="1">IF(INDEX(GLOBAL[KET],MATCH(A194,GLOBAL[ID]))="","-",INDEX(GLOBAL[KET],MATCH(A194,GLOBAL[ID])))</f>
        <v>100</v>
      </c>
    </row>
    <row r="195" spans="1:6" ht="15">
      <c r="A195" s="12">
        <v>315</v>
      </c>
      <c r="D195" s="3" t="str">
        <f ca="1">INDEX(GLOBAL[NAMA BARANG],MATCH(A195,GLOBAL[ID]))</f>
        <v>Balon BL 1006</v>
      </c>
      <c r="E195" s="4">
        <f ca="1">INDEX(GLOBAL[TT],MATCH(A195,GLOBAL[ID]))</f>
        <v>9</v>
      </c>
      <c r="F195" s="5">
        <f ca="1">IF(INDEX(GLOBAL[KET],MATCH(A195,GLOBAL[ID]))="","-",INDEX(GLOBAL[KET],MATCH(A195,GLOBAL[ID])))</f>
        <v>100</v>
      </c>
    </row>
    <row r="196" spans="1:6" ht="15">
      <c r="A196" s="12">
        <v>316</v>
      </c>
      <c r="D196" s="3" t="str">
        <f ca="1">INDEX(GLOBAL[NAMA BARANG],MATCH(A196,GLOBAL[ID]))</f>
        <v>Balon BL 1007</v>
      </c>
      <c r="E196" s="4">
        <f ca="1">INDEX(GLOBAL[TT],MATCH(A196,GLOBAL[ID]))</f>
        <v>8</v>
      </c>
      <c r="F196" s="5">
        <f ca="1">IF(INDEX(GLOBAL[KET],MATCH(A196,GLOBAL[ID]))="","-",INDEX(GLOBAL[KET],MATCH(A196,GLOBAL[ID])))</f>
        <v>100</v>
      </c>
    </row>
    <row r="197" spans="1:6" ht="15">
      <c r="A197" s="12">
        <v>317</v>
      </c>
      <c r="D197" s="3" t="str">
        <f ca="1">INDEX(GLOBAL[NAMA BARANG],MATCH(A197,GLOBAL[ID]))</f>
        <v>Balon BL 1008</v>
      </c>
      <c r="E197" s="4">
        <f ca="1">INDEX(GLOBAL[TT],MATCH(A197,GLOBAL[ID]))</f>
        <v>7</v>
      </c>
      <c r="F197" s="5">
        <f ca="1">IF(INDEX(GLOBAL[KET],MATCH(A197,GLOBAL[ID]))="","-",INDEX(GLOBAL[KET],MATCH(A197,GLOBAL[ID])))</f>
        <v>100</v>
      </c>
    </row>
    <row r="198" spans="1:6" ht="15">
      <c r="A198" s="12">
        <v>318</v>
      </c>
      <c r="D198" s="3" t="str">
        <f ca="1">INDEX(GLOBAL[NAMA BARANG],MATCH(A198,GLOBAL[ID]))</f>
        <v>Balon BL 10082</v>
      </c>
      <c r="E198" s="4">
        <f ca="1">INDEX(GLOBAL[TT],MATCH(A198,GLOBAL[ID]))</f>
        <v>10</v>
      </c>
      <c r="F198" s="5">
        <f ca="1">IF(INDEX(GLOBAL[KET],MATCH(A198,GLOBAL[ID]))="","-",INDEX(GLOBAL[KET],MATCH(A198,GLOBAL[ID])))</f>
        <v>100</v>
      </c>
    </row>
    <row r="199" spans="1:6" ht="15">
      <c r="A199" s="12">
        <v>319</v>
      </c>
      <c r="D199" s="3" t="str">
        <f ca="1">INDEX(GLOBAL[NAMA BARANG],MATCH(A199,GLOBAL[ID]))</f>
        <v>Balon BL 1009</v>
      </c>
      <c r="E199" s="4">
        <f ca="1">INDEX(GLOBAL[TT],MATCH(A199,GLOBAL[ID]))</f>
        <v>6</v>
      </c>
      <c r="F199" s="5">
        <f ca="1">IF(INDEX(GLOBAL[KET],MATCH(A199,GLOBAL[ID]))="","-",INDEX(GLOBAL[KET],MATCH(A199,GLOBAL[ID])))</f>
        <v>100</v>
      </c>
    </row>
    <row r="200" spans="1:6" ht="15">
      <c r="A200" s="12">
        <v>320</v>
      </c>
      <c r="D200" s="3" t="str">
        <f ca="1">INDEX(GLOBAL[NAMA BARANG],MATCH(A200,GLOBAL[ID]))</f>
        <v>Balon BL 10092</v>
      </c>
      <c r="E200" s="4">
        <f ca="1">INDEX(GLOBAL[TT],MATCH(A200,GLOBAL[ID]))</f>
        <v>7</v>
      </c>
      <c r="F200" s="5">
        <f ca="1">IF(INDEX(GLOBAL[KET],MATCH(A200,GLOBAL[ID]))="","-",INDEX(GLOBAL[KET],MATCH(A200,GLOBAL[ID])))</f>
        <v>100</v>
      </c>
    </row>
    <row r="201" spans="1:6" ht="15">
      <c r="A201" s="12">
        <v>321</v>
      </c>
      <c r="D201" s="3" t="str">
        <f ca="1">INDEX(GLOBAL[NAMA BARANG],MATCH(A201,GLOBAL[ID]))</f>
        <v>Balon Bulan bintang BL 1808</v>
      </c>
      <c r="E201" s="4">
        <f ca="1">INDEX(GLOBAL[TT],MATCH(A201,GLOBAL[ID]))</f>
        <v>1</v>
      </c>
      <c r="F201" s="5">
        <f ca="1">IF(INDEX(GLOBAL[KET],MATCH(A201,GLOBAL[ID]))="","-",INDEX(GLOBAL[KET],MATCH(A201,GLOBAL[ID])))</f>
        <v>100</v>
      </c>
    </row>
    <row r="202" spans="1:6" ht="15">
      <c r="A202" s="12">
        <v>327</v>
      </c>
      <c r="D202" s="3" t="str">
        <f ca="1">INDEX(GLOBAL[NAMA BARANG],MATCH(A202,GLOBAL[ID]))</f>
        <v>Balon FS HS Warna 20X5 LKF 3200HBW</v>
      </c>
      <c r="E202" s="4">
        <f ca="1">INDEX(GLOBAL[TT],MATCH(A202,GLOBAL[ID]))</f>
        <v>1</v>
      </c>
      <c r="F202" s="5" t="str">
        <f ca="1">IF(INDEX(GLOBAL[KET],MATCH(A202,GLOBAL[ID]))="","-",INDEX(GLOBAL[KET],MATCH(A202,GLOBAL[ID])))</f>
        <v>40 LPG</v>
      </c>
    </row>
    <row r="203" spans="1:6" ht="15">
      <c r="A203" s="12">
        <v>328</v>
      </c>
      <c r="D203" s="3" t="str">
        <f ca="1">INDEX(GLOBAL[NAMA BARANG],MATCH(A203,GLOBAL[ID]))</f>
        <v>Balon FS LKF 3200 HB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40 LPG</v>
      </c>
    </row>
    <row r="204" spans="1:6" ht="15">
      <c r="A204" s="12">
        <v>331</v>
      </c>
      <c r="D204" s="3" t="str">
        <f ca="1">INDEX(GLOBAL[NAMA BARANG],MATCH(A204,GLOBAL[ID]))</f>
        <v>Balon FS polkadot LKF 3200 PP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50 PAK</v>
      </c>
    </row>
    <row r="205" spans="1:6" ht="15">
      <c r="A205" s="12">
        <v>332</v>
      </c>
      <c r="D205" s="3" t="str">
        <f ca="1">INDEX(GLOBAL[NAMA BARANG],MATCH(A205,GLOBAL[ID]))</f>
        <v>Balon FS polkadot LKF 3200 PW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50 pk</v>
      </c>
    </row>
    <row r="206" spans="1:6" ht="15">
      <c r="A206" s="12">
        <v>333</v>
      </c>
      <c r="D206" s="3" t="str">
        <f ca="1">INDEX(GLOBAL[NAMA BARANG],MATCH(A206,GLOBAL[ID]))</f>
        <v>Balon HB LKF 4W LKF 3200 HB4</v>
      </c>
      <c r="E206" s="4">
        <f ca="1">INDEX(GLOBAL[TT],MATCH(A206,GLOBAL[ID]))</f>
        <v>3</v>
      </c>
      <c r="F206" s="5" t="str">
        <f ca="1">IF(INDEX(GLOBAL[KET],MATCH(A206,GLOBAL[ID]))="","-",INDEX(GLOBAL[KET],MATCH(A206,GLOBAL[ID])))</f>
        <v>40 LPG</v>
      </c>
    </row>
    <row r="207" spans="1:6" ht="15">
      <c r="A207" s="12">
        <v>334</v>
      </c>
      <c r="D207" s="3" t="str">
        <f ca="1">INDEX(GLOBAL[NAMA BARANG],MATCH(A207,GLOBAL[ID]))</f>
        <v>Balon Jumbo LJ 1836</v>
      </c>
      <c r="E207" s="4">
        <f ca="1">INDEX(GLOBAL[TT],MATCH(A207,GLOBAL[ID]))</f>
        <v>2</v>
      </c>
      <c r="F207" s="5">
        <f ca="1">IF(INDEX(GLOBAL[KET],MATCH(A207,GLOBAL[ID]))="","-",INDEX(GLOBAL[KET],MATCH(A207,GLOBAL[ID])))</f>
        <v>40</v>
      </c>
    </row>
    <row r="208" spans="1:6" ht="15">
      <c r="A208" s="12">
        <v>338</v>
      </c>
      <c r="D208" s="3" t="str">
        <f ca="1">INDEX(GLOBAL[NAMA BARANG],MATCH(A208,GLOBAL[ID]))</f>
        <v>Balon LKM 2200</v>
      </c>
      <c r="E208" s="4">
        <f ca="1">INDEX(GLOBAL[TT],MATCH(A208,GLOBAL[ID]))</f>
        <v>2</v>
      </c>
      <c r="F208" s="5" t="str">
        <f ca="1">IF(INDEX(GLOBAL[KET],MATCH(A208,GLOBAL[ID]))="","-",INDEX(GLOBAL[KET],MATCH(A208,GLOBAL[ID])))</f>
        <v>60 LPG</v>
      </c>
    </row>
    <row r="209" spans="1:6" ht="15">
      <c r="A209" s="12">
        <v>339</v>
      </c>
      <c r="D209" s="3" t="str">
        <f ca="1">INDEX(GLOBAL[NAMA BARANG],MATCH(A209,GLOBAL[ID]))</f>
        <v>Balon LKM 2800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50 LPG</v>
      </c>
    </row>
    <row r="210" spans="1:6" ht="15">
      <c r="A210" s="12">
        <v>342</v>
      </c>
      <c r="D210" s="3" t="str">
        <f ca="1">INDEX(GLOBAL[NAMA BARANG],MATCH(A210,GLOBAL[ID]))</f>
        <v>Balon LMP 2200</v>
      </c>
      <c r="E210" s="4">
        <f ca="1">INDEX(GLOBAL[TT],MATCH(A210,GLOBAL[ID]))</f>
        <v>5</v>
      </c>
      <c r="F210" s="5" t="str">
        <f ca="1">IF(INDEX(GLOBAL[KET],MATCH(A210,GLOBAL[ID]))="","-",INDEX(GLOBAL[KET],MATCH(A210,GLOBAL[ID])))</f>
        <v>60 pc</v>
      </c>
    </row>
    <row r="211" spans="1:6" ht="15">
      <c r="A211" s="12">
        <v>343</v>
      </c>
      <c r="D211" s="3" t="str">
        <f ca="1">INDEX(GLOBAL[NAMA BARANG],MATCH(A211,GLOBAL[ID]))</f>
        <v>Balon Love 1022 20x5 LKL 2200</v>
      </c>
      <c r="E211" s="4">
        <f ca="1">INDEX(GLOBAL[TT],MATCH(A211,GLOBAL[ID]))</f>
        <v>1</v>
      </c>
      <c r="F211" s="5" t="str">
        <f ca="1">IF(INDEX(GLOBAL[KET],MATCH(A211,GLOBAL[ID]))="","-",INDEX(GLOBAL[KET],MATCH(A211,GLOBAL[ID])))</f>
        <v>75 LPG</v>
      </c>
    </row>
    <row r="212" spans="1:6" ht="15">
      <c r="A212" s="12">
        <v>347</v>
      </c>
      <c r="D212" s="3" t="str">
        <f ca="1">INDEX(GLOBAL[NAMA BARANG],MATCH(A212,GLOBAL[ID]))</f>
        <v>Balon metalik Yoeker (20)</v>
      </c>
      <c r="E212" s="4">
        <f ca="1">INDEX(GLOBAL[TT],MATCH(A212,GLOBAL[ID]))</f>
        <v>37</v>
      </c>
      <c r="F212" s="5" t="str">
        <f ca="1">IF(INDEX(GLOBAL[KET],MATCH(A212,GLOBAL[ID]))="","-",INDEX(GLOBAL[KET],MATCH(A212,GLOBAL[ID])))</f>
        <v>100 Disp</v>
      </c>
    </row>
    <row r="213" spans="1:6" ht="15">
      <c r="A213" s="12">
        <v>348</v>
      </c>
      <c r="D213" s="3" t="str">
        <f ca="1">INDEX(GLOBAL[NAMA BARANG],MATCH(A213,GLOBAL[ID]))</f>
        <v>Balon mickey Kcl (20)</v>
      </c>
      <c r="E213" s="4">
        <f ca="1">INDEX(GLOBAL[TT],MATCH(A213,GLOBAL[ID]))</f>
        <v>4</v>
      </c>
      <c r="F213" s="5" t="str">
        <f ca="1">IF(INDEX(GLOBAL[KET],MATCH(A213,GLOBAL[ID]))="","-",INDEX(GLOBAL[KET],MATCH(A213,GLOBAL[ID])))</f>
        <v>150 Disp</v>
      </c>
    </row>
    <row r="214" spans="1:6" ht="15">
      <c r="A214" s="12">
        <v>351</v>
      </c>
      <c r="D214" s="3" t="str">
        <f ca="1">INDEX(GLOBAL[NAMA BARANG],MATCH(A214,GLOBAL[ID]))</f>
        <v>Balon Tata Surya KS 1222</v>
      </c>
      <c r="E214" s="4">
        <f ca="1">INDEX(GLOBAL[TT],MATCH(A214,GLOBAL[ID]))</f>
        <v>8</v>
      </c>
      <c r="F214" s="5" t="str">
        <f ca="1">IF(INDEX(GLOBAL[KET],MATCH(A214,GLOBAL[ID]))="","-",INDEX(GLOBAL[KET],MATCH(A214,GLOBAL[ID])))</f>
        <v>80 pk</v>
      </c>
    </row>
    <row r="215" spans="1:6" ht="15">
      <c r="A215" s="12">
        <v>353</v>
      </c>
      <c r="D215" s="3" t="str">
        <f ca="1">INDEX(GLOBAL[NAMA BARANG],MATCH(A215,GLOBAL[ID]))</f>
        <v>Bando King (Raja) mix gold/ silver</v>
      </c>
      <c r="E215" s="4">
        <f ca="1">INDEX(GLOBAL[TT],MATCH(A215,GLOBAL[ID]))</f>
        <v>2</v>
      </c>
      <c r="F215" s="5" t="str">
        <f ca="1">IF(INDEX(GLOBAL[KET],MATCH(A215,GLOBAL[ID]))="","-",INDEX(GLOBAL[KET],MATCH(A215,GLOBAL[ID])))</f>
        <v>1000 pc</v>
      </c>
    </row>
    <row r="216" spans="1:6" ht="15">
      <c r="A216" s="12">
        <v>354</v>
      </c>
      <c r="D216" s="3" t="str">
        <f ca="1">INDEX(GLOBAL[NAMA BARANG],MATCH(A216,GLOBAL[ID]))</f>
        <v>Bando King (Ratu) gold</v>
      </c>
      <c r="E216" s="4">
        <f ca="1">INDEX(GLOBAL[TT],MATCH(A216,GLOBAL[ID]))</f>
        <v>2</v>
      </c>
      <c r="F216" s="5" t="str">
        <f ca="1">IF(INDEX(GLOBAL[KET],MATCH(A216,GLOBAL[ID]))="","-",INDEX(GLOBAL[KET],MATCH(A216,GLOBAL[ID])))</f>
        <v>600 pc</v>
      </c>
    </row>
    <row r="217" spans="1:6" ht="15">
      <c r="A217" s="12">
        <v>355</v>
      </c>
      <c r="D217" s="3" t="str">
        <f ca="1">INDEX(GLOBAL[NAMA BARANG],MATCH(A217,GLOBAL[ID]))</f>
        <v>Banner Ballet B312 BS</v>
      </c>
      <c r="E217" s="4">
        <f ca="1">INDEX(GLOBAL[TT],MATCH(A217,GLOBAL[ID]))</f>
        <v>1</v>
      </c>
      <c r="F217" s="5" t="str">
        <f ca="1">IF(INDEX(GLOBAL[KET],MATCH(A217,GLOBAL[ID]))="","-",INDEX(GLOBAL[KET],MATCH(A217,GLOBAL[ID])))</f>
        <v>400 pc</v>
      </c>
    </row>
    <row r="218" spans="1:6" ht="15">
      <c r="A218" s="12">
        <v>356</v>
      </c>
      <c r="D218" s="3" t="str">
        <f ca="1">INDEX(GLOBAL[NAMA BARANG],MATCH(A218,GLOBAL[ID]))</f>
        <v>Bensia 03LM4 (6202)</v>
      </c>
      <c r="E218" s="4">
        <f ca="1">INDEX(GLOBAL[TT],MATCH(A218,GLOBAL[ID]))</f>
        <v>35</v>
      </c>
      <c r="F218" s="5" t="str">
        <f ca="1">IF(INDEX(GLOBAL[KET],MATCH(A218,GLOBAL[ID]))="","-",INDEX(GLOBAL[KET],MATCH(A218,GLOBAL[ID])))</f>
        <v>48 BOX (42)</v>
      </c>
    </row>
    <row r="219" spans="1:6" ht="15">
      <c r="A219" s="12">
        <v>357</v>
      </c>
      <c r="D219" s="3" t="str">
        <f ca="1">INDEX(GLOBAL[NAMA BARANG],MATCH(A219,GLOBAL[ID]))</f>
        <v>Bensia 04LM1 (5921</v>
      </c>
      <c r="E219" s="4">
        <f ca="1">INDEX(GLOBAL[TT],MATCH(A219,GLOBAL[ID]))</f>
        <v>29</v>
      </c>
      <c r="F219" s="5" t="str">
        <f ca="1">IF(INDEX(GLOBAL[KET],MATCH(A219,GLOBAL[ID]))="","-",INDEX(GLOBAL[KET],MATCH(A219,GLOBAL[ID])))</f>
        <v>48 BOX (50)</v>
      </c>
    </row>
    <row r="220" spans="1:6" ht="15">
      <c r="A220" s="12">
        <v>358</v>
      </c>
      <c r="D220" s="3" t="str">
        <f ca="1">INDEX(GLOBAL[NAMA BARANG],MATCH(A220,GLOBAL[ID]))</f>
        <v>Bensia 05LM2 (6021)</v>
      </c>
      <c r="E220" s="4">
        <f ca="1">INDEX(GLOBAL[TT],MATCH(A220,GLOBAL[ID]))</f>
        <v>27</v>
      </c>
      <c r="F220" s="5" t="str">
        <f ca="1">IF(INDEX(GLOBAL[KET],MATCH(A220,GLOBAL[ID]))="","-",INDEX(GLOBAL[KET],MATCH(A220,GLOBAL[ID])))</f>
        <v>48 BOX (42)</v>
      </c>
    </row>
    <row r="221" spans="1:6" ht="15">
      <c r="A221" s="12">
        <v>359</v>
      </c>
      <c r="D221" s="3" t="str">
        <f ca="1">INDEX(GLOBAL[NAMA BARANG],MATCH(A221,GLOBAL[ID]))</f>
        <v>Bensia 06 LMH 4M-3 Hati metalik pendek</v>
      </c>
      <c r="E221" s="4">
        <f ca="1">INDEX(GLOBAL[TT],MATCH(A221,GLOBAL[ID]))</f>
        <v>8</v>
      </c>
      <c r="F221" s="5" t="str">
        <f ca="1">IF(INDEX(GLOBAL[KET],MATCH(A221,GLOBAL[ID]))="","-",INDEX(GLOBAL[KET],MATCH(A221,GLOBAL[ID])))</f>
        <v>1152 pc</v>
      </c>
    </row>
    <row r="222" spans="1:6" ht="15">
      <c r="A222" s="12">
        <v>360</v>
      </c>
      <c r="D222" s="3" t="str">
        <f ca="1">INDEX(GLOBAL[NAMA BARANG],MATCH(A222,GLOBAL[ID]))</f>
        <v>Bensia 06LM1 (6034)</v>
      </c>
      <c r="E222" s="4">
        <f ca="1">INDEX(GLOBAL[TT],MATCH(A222,GLOBAL[ID]))</f>
        <v>17</v>
      </c>
      <c r="F222" s="5" t="str">
        <f ca="1">IF(INDEX(GLOBAL[KET],MATCH(A222,GLOBAL[ID]))="","-",INDEX(GLOBAL[KET],MATCH(A222,GLOBAL[ID])))</f>
        <v>48 BOX (36)</v>
      </c>
    </row>
    <row r="223" spans="1:6" ht="15">
      <c r="A223" s="12">
        <v>361</v>
      </c>
      <c r="D223" s="3" t="str">
        <f ca="1">INDEX(GLOBAL[NAMA BARANG],MATCH(A223,GLOBAL[ID]))</f>
        <v>Bensia 08LM1 (6221)</v>
      </c>
      <c r="E223" s="4">
        <f ca="1">INDEX(GLOBAL[TT],MATCH(A223,GLOBAL[ID]))</f>
        <v>20</v>
      </c>
      <c r="F223" s="5" t="str">
        <f ca="1">IF(INDEX(GLOBAL[KET],MATCH(A223,GLOBAL[ID]))="","-",INDEX(GLOBAL[KET],MATCH(A223,GLOBAL[ID])))</f>
        <v>48 BOX (36)</v>
      </c>
    </row>
    <row r="224" spans="1:6" ht="15">
      <c r="A224" s="12">
        <v>362</v>
      </c>
      <c r="D224" s="3" t="str">
        <f ca="1">INDEX(GLOBAL[NAMA BARANG],MATCH(A224,GLOBAL[ID]))</f>
        <v>Bensia 09LM1 (6213)</v>
      </c>
      <c r="E224" s="4">
        <f ca="1">INDEX(GLOBAL[TT],MATCH(A224,GLOBAL[ID]))</f>
        <v>24</v>
      </c>
      <c r="F224" s="5" t="str">
        <f ca="1">IF(INDEX(GLOBAL[KET],MATCH(A224,GLOBAL[ID]))="","-",INDEX(GLOBAL[KET],MATCH(A224,GLOBAL[ID])))</f>
        <v>48 BOX (42)</v>
      </c>
    </row>
    <row r="225" spans="1:6" ht="15">
      <c r="A225" s="12">
        <v>363</v>
      </c>
      <c r="D225" s="3" t="str">
        <f ca="1">INDEX(GLOBAL[NAMA BARANG],MATCH(A225,GLOBAL[ID]))</f>
        <v>Bensia 10LM1 (6209)</v>
      </c>
      <c r="E225" s="4">
        <f ca="1">INDEX(GLOBAL[TT],MATCH(A225,GLOBAL[ID]))</f>
        <v>13</v>
      </c>
      <c r="F225" s="5" t="str">
        <f ca="1">IF(INDEX(GLOBAL[KET],MATCH(A225,GLOBAL[ID]))="","-",INDEX(GLOBAL[KET],MATCH(A225,GLOBAL[ID])))</f>
        <v>48 BOX (50)</v>
      </c>
    </row>
    <row r="226" spans="1:6" ht="15">
      <c r="A226" s="12">
        <v>364</v>
      </c>
      <c r="D226" s="3" t="str">
        <f ca="1">INDEX(GLOBAL[NAMA BARANG],MATCH(A226,GLOBAL[ID]))</f>
        <v>Bensia 13LM1 (6212)</v>
      </c>
      <c r="E226" s="4">
        <f ca="1">INDEX(GLOBAL[TT],MATCH(A226,GLOBAL[ID]))</f>
        <v>22</v>
      </c>
      <c r="F226" s="5" t="str">
        <f ca="1">IF(INDEX(GLOBAL[KET],MATCH(A226,GLOBAL[ID]))="","-",INDEX(GLOBAL[KET],MATCH(A226,GLOBAL[ID])))</f>
        <v>48 BOX (50)</v>
      </c>
    </row>
    <row r="227" spans="1:6" ht="15">
      <c r="A227" s="12">
        <v>366</v>
      </c>
      <c r="D227" s="3" t="str">
        <f ca="1">INDEX(GLOBAL[NAMA BARANG],MATCH(A227,GLOBAL[ID]))</f>
        <v>Bensia 905</v>
      </c>
      <c r="E227" s="4">
        <f ca="1">INDEX(GLOBAL[TT],MATCH(A227,GLOBAL[ID]))</f>
        <v>3</v>
      </c>
      <c r="F227" s="5" t="str">
        <f ca="1">IF(INDEX(GLOBAL[KET],MATCH(A227,GLOBAL[ID]))="","-",INDEX(GLOBAL[KET],MATCH(A227,GLOBAL[ID])))</f>
        <v>1152 pc</v>
      </c>
    </row>
    <row r="228" spans="1:6" ht="15">
      <c r="A228" s="12">
        <v>367</v>
      </c>
      <c r="D228" s="3" t="str">
        <f ca="1">INDEX(GLOBAL[NAMA BARANG],MATCH(A228,GLOBAL[ID]))</f>
        <v>Bensia 909</v>
      </c>
      <c r="E228" s="4">
        <f ca="1">INDEX(GLOBAL[TT],MATCH(A228,GLOBAL[ID]))</f>
        <v>1</v>
      </c>
      <c r="F228" s="5" t="str">
        <f ca="1">IF(INDEX(GLOBAL[KET],MATCH(A228,GLOBAL[ID]))="","-",INDEX(GLOBAL[KET],MATCH(A228,GLOBAL[ID])))</f>
        <v>1152 PC</v>
      </c>
    </row>
    <row r="229" spans="1:6" ht="15">
      <c r="A229" s="12">
        <v>368</v>
      </c>
      <c r="D229" s="3" t="str">
        <f ca="1">INDEX(GLOBAL[NAMA BARANG],MATCH(A229,GLOBAL[ID]))</f>
        <v>Bensia 9935 pluit (42)</v>
      </c>
      <c r="E229" s="4">
        <f ca="1">INDEX(GLOBAL[TT],MATCH(A229,GLOBAL[ID]))</f>
        <v>1</v>
      </c>
      <c r="F229" s="5" t="str">
        <f ca="1">IF(INDEX(GLOBAL[KET],MATCH(A229,GLOBAL[ID]))="","-",INDEX(GLOBAL[KET],MATCH(A229,GLOBAL[ID])))</f>
        <v>48 box</v>
      </c>
    </row>
    <row r="230" spans="1:6" ht="15">
      <c r="A230" s="12">
        <v>369</v>
      </c>
      <c r="D230" s="3" t="str">
        <f ca="1">INDEX(GLOBAL[NAMA BARANG],MATCH(A230,GLOBAL[ID]))</f>
        <v>Bensia 9938 Cermin Kaca (32)</v>
      </c>
      <c r="E230" s="4">
        <f ca="1">INDEX(GLOBAL[TT],MATCH(A230,GLOBAL[ID]))</f>
        <v>3</v>
      </c>
      <c r="F230" s="5" t="str">
        <f ca="1">IF(INDEX(GLOBAL[KET],MATCH(A230,GLOBAL[ID]))="","-",INDEX(GLOBAL[KET],MATCH(A230,GLOBAL[ID])))</f>
        <v>48 box</v>
      </c>
    </row>
    <row r="231" spans="1:6" ht="15">
      <c r="A231" s="12">
        <v>372</v>
      </c>
      <c r="D231" s="3" t="str">
        <f ca="1">INDEX(GLOBAL[NAMA BARANG],MATCH(A231,GLOBAL[ID]))</f>
        <v>Bensia BAEA 009 (1x50)</v>
      </c>
      <c r="E231" s="4">
        <f ca="1">INDEX(GLOBAL[TT],MATCH(A231,GLOBAL[ID]))</f>
        <v>4</v>
      </c>
      <c r="F231" s="5" t="str">
        <f ca="1">IF(INDEX(GLOBAL[KET],MATCH(A231,GLOBAL[ID]))="","-",INDEX(GLOBAL[KET],MATCH(A231,GLOBAL[ID])))</f>
        <v>48 box</v>
      </c>
    </row>
    <row r="232" spans="1:6" ht="15">
      <c r="A232" s="12">
        <v>373</v>
      </c>
      <c r="D232" s="3" t="str">
        <f ca="1">INDEX(GLOBAL[NAMA BARANG],MATCH(A232,GLOBAL[ID]))</f>
        <v>Bensia CYD3-1 Smile</v>
      </c>
      <c r="E232" s="4">
        <f ca="1">INDEX(GLOBAL[TT],MATCH(A232,GLOBAL[ID]))</f>
        <v>6</v>
      </c>
      <c r="F232" s="5" t="str">
        <f ca="1">IF(INDEX(GLOBAL[KET],MATCH(A232,GLOBAL[ID]))="","-",INDEX(GLOBAL[KET],MATCH(A232,GLOBAL[ID])))</f>
        <v>1200 set</v>
      </c>
    </row>
    <row r="233" spans="1:6" ht="15">
      <c r="A233" s="12">
        <v>374</v>
      </c>
      <c r="D233" s="3" t="str">
        <f ca="1">INDEX(GLOBAL[NAMA BARANG],MATCH(A233,GLOBAL[ID]))</f>
        <v>Bensia CYD3-5 Angel 0322</v>
      </c>
      <c r="E233" s="4">
        <f ca="1">INDEX(GLOBAL[TT],MATCH(A233,GLOBAL[ID]))</f>
        <v>8</v>
      </c>
      <c r="F233" s="5" t="str">
        <f ca="1">IF(INDEX(GLOBAL[KET],MATCH(A233,GLOBAL[ID]))="","-",INDEX(GLOBAL[KET],MATCH(A233,GLOBAL[ID])))</f>
        <v>1200 set</v>
      </c>
    </row>
    <row r="234" spans="1:6" ht="15">
      <c r="A234" s="12">
        <v>375</v>
      </c>
      <c r="D234" s="3" t="str">
        <f ca="1">INDEX(GLOBAL[NAMA BARANG],MATCH(A234,GLOBAL[ID]))</f>
        <v>Bensia CYLN 6203/ 5333</v>
      </c>
      <c r="E234" s="4">
        <f ca="1">INDEX(GLOBAL[TT],MATCH(A234,GLOBAL[ID]))</f>
        <v>30</v>
      </c>
      <c r="F234" s="5" t="str">
        <f ca="1">IF(INDEX(GLOBAL[KET],MATCH(A234,GLOBAL[ID]))="","-",INDEX(GLOBAL[KET],MATCH(A234,GLOBAL[ID])))</f>
        <v>48 BOX (50)</v>
      </c>
    </row>
    <row r="235" spans="1:6" ht="15">
      <c r="A235" s="12">
        <v>377</v>
      </c>
      <c r="D235" s="3" t="str">
        <f ca="1">INDEX(GLOBAL[NAMA BARANG],MATCH(A235,GLOBAL[ID]))</f>
        <v>Bensia Dollar</v>
      </c>
      <c r="E235" s="4">
        <f ca="1">INDEX(GLOBAL[TT],MATCH(A235,GLOBAL[ID]))</f>
        <v>1</v>
      </c>
      <c r="F235" s="5" t="str">
        <f ca="1">IF(INDEX(GLOBAL[KET],MATCH(A235,GLOBAL[ID]))="","-",INDEX(GLOBAL[KET],MATCH(A235,GLOBAL[ID])))</f>
        <v>12 grs</v>
      </c>
    </row>
    <row r="236" spans="1:6" ht="15">
      <c r="A236" s="12">
        <v>378</v>
      </c>
      <c r="D236" s="3" t="str">
        <f ca="1">INDEX(GLOBAL[NAMA BARANG],MATCH(A236,GLOBAL[ID]))</f>
        <v>Bensia LT 131 (30 pc) (36)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30 box</v>
      </c>
    </row>
    <row r="237" spans="1:6" ht="15">
      <c r="A237" s="12">
        <v>382</v>
      </c>
      <c r="D237" s="3" t="str">
        <f ca="1">INDEX(GLOBAL[NAMA BARANG],MATCH(A237,GLOBAL[ID]))</f>
        <v>Bensia SF 9925 C (Biasa)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38 box</v>
      </c>
    </row>
    <row r="238" spans="1:6" ht="15">
      <c r="A238" s="12">
        <v>383</v>
      </c>
      <c r="D238" s="3" t="str">
        <f ca="1">INDEX(GLOBAL[NAMA BARANG],MATCH(A238,GLOBAL[ID]))</f>
        <v>Bensia SF 9925 C (Sendok 42 Biasa)</v>
      </c>
      <c r="E238" s="4">
        <f ca="1">INDEX(GLOBAL[TT],MATCH(A238,GLOBAL[ID]))</f>
        <v>19</v>
      </c>
      <c r="F238" s="5" t="str">
        <f ca="1">IF(INDEX(GLOBAL[KET],MATCH(A238,GLOBAL[ID]))="","-",INDEX(GLOBAL[KET],MATCH(A238,GLOBAL[ID])))</f>
        <v>40 box</v>
      </c>
    </row>
    <row r="239" spans="1:6" ht="15">
      <c r="A239" s="12">
        <v>384</v>
      </c>
      <c r="D239" s="3" t="str">
        <f ca="1">INDEX(GLOBAL[NAMA BARANG],MATCH(A239,GLOBAL[ID]))</f>
        <v>Bensia ZC 105 pluit</v>
      </c>
      <c r="E239" s="4">
        <f ca="1">INDEX(GLOBAL[TT],MATCH(A239,GLOBAL[ID]))</f>
        <v>3</v>
      </c>
      <c r="F239" s="5" t="str">
        <f ca="1">IF(INDEX(GLOBAL[KET],MATCH(A239,GLOBAL[ID]))="","-",INDEX(GLOBAL[KET],MATCH(A239,GLOBAL[ID])))</f>
        <v>36 BOX (48)</v>
      </c>
    </row>
    <row r="240" spans="1:6" ht="15">
      <c r="A240" s="12">
        <v>385</v>
      </c>
      <c r="D240" s="3" t="str">
        <f ca="1">INDEX(GLOBAL[NAMA BARANG],MATCH(A240,GLOBAL[ID]))</f>
        <v>Bensia ZC 131 Fan (30 Box) isi 48</v>
      </c>
      <c r="E240" s="4">
        <f ca="1">INDEX(GLOBAL[TT],MATCH(A240,GLOBAL[ID]))</f>
        <v>24</v>
      </c>
      <c r="F240" s="5" t="str">
        <f ca="1">IF(INDEX(GLOBAL[KET],MATCH(A240,GLOBAL[ID]))="","-",INDEX(GLOBAL[KET],MATCH(A240,GLOBAL[ID])))</f>
        <v>1728 pc</v>
      </c>
    </row>
    <row r="241" spans="1:6" ht="15">
      <c r="A241" s="12">
        <v>386</v>
      </c>
      <c r="D241" s="3" t="str">
        <f ca="1">INDEX(GLOBAL[NAMA BARANG],MATCH(A241,GLOBAL[ID]))</f>
        <v>Bensia ZC 9937 (50)</v>
      </c>
      <c r="E241" s="4">
        <f ca="1">INDEX(GLOBAL[TT],MATCH(A241,GLOBAL[ID]))</f>
        <v>23</v>
      </c>
      <c r="F241" s="5" t="str">
        <f ca="1">IF(INDEX(GLOBAL[KET],MATCH(A241,GLOBAL[ID]))="","-",INDEX(GLOBAL[KET],MATCH(A241,GLOBAL[ID])))</f>
        <v>72 box</v>
      </c>
    </row>
    <row r="242" spans="1:6" ht="15">
      <c r="A242" s="12">
        <v>387</v>
      </c>
      <c r="D242" s="3" t="str">
        <f ca="1">INDEX(GLOBAL[NAMA BARANG],MATCH(A242,GLOBAL[ID]))</f>
        <v>Binder Clip 111 Flower (48)</v>
      </c>
      <c r="E242" s="4">
        <f ca="1">INDEX(GLOBAL[TT],MATCH(A242,GLOBAL[ID]))</f>
        <v>1</v>
      </c>
      <c r="F242" s="5" t="str">
        <f ca="1">IF(INDEX(GLOBAL[KET],MATCH(A242,GLOBAL[ID]))="","-",INDEX(GLOBAL[KET],MATCH(A242,GLOBAL[ID])))</f>
        <v>96 Tab</v>
      </c>
    </row>
    <row r="243" spans="1:6" ht="15">
      <c r="A243" s="12">
        <v>388</v>
      </c>
      <c r="D243" s="3" t="str">
        <f ca="1">INDEX(GLOBAL[NAMA BARANG],MATCH(A243,GLOBAL[ID]))</f>
        <v>Binder Clip 155 Flower (24)</v>
      </c>
      <c r="E243" s="4">
        <f ca="1">INDEX(GLOBAL[TT],MATCH(A243,GLOBAL[ID]))</f>
        <v>2</v>
      </c>
      <c r="F243" s="5" t="str">
        <f ca="1">IF(INDEX(GLOBAL[KET],MATCH(A243,GLOBAL[ID]))="","-",INDEX(GLOBAL[KET],MATCH(A243,GLOBAL[ID])))</f>
        <v>96 Tab</v>
      </c>
    </row>
    <row r="244" spans="1:6" ht="15">
      <c r="A244" s="12">
        <v>389</v>
      </c>
      <c r="D244" s="3" t="str">
        <f ca="1">INDEX(GLOBAL[NAMA BARANG],MATCH(A244,GLOBAL[ID]))</f>
        <v>Binder Note A5 besi Fancy 4D</v>
      </c>
      <c r="E244" s="4">
        <f ca="1">INDEX(GLOBAL[TT],MATCH(A244,GLOBAL[ID]))</f>
        <v>3</v>
      </c>
      <c r="F244" s="5" t="str">
        <f ca="1">IF(INDEX(GLOBAL[KET],MATCH(A244,GLOBAL[ID]))="","-",INDEX(GLOBAL[KET],MATCH(A244,GLOBAL[ID])))</f>
        <v>120 pc</v>
      </c>
    </row>
    <row r="245" spans="1:6" ht="15">
      <c r="A245" s="12">
        <v>390</v>
      </c>
      <c r="D245" s="3" t="str">
        <f ca="1">INDEX(GLOBAL[NAMA BARANG],MATCH(A245,GLOBAL[ID]))</f>
        <v>Binder Note A5 Pon GZ-015 Sheepo</v>
      </c>
      <c r="E245" s="4">
        <f ca="1">INDEX(GLOBAL[TT],MATCH(A245,GLOBAL[ID]))</f>
        <v>4</v>
      </c>
      <c r="F245" s="5" t="str">
        <f ca="1">IF(INDEX(GLOBAL[KET],MATCH(A245,GLOBAL[ID]))="","-",INDEX(GLOBAL[KET],MATCH(A245,GLOBAL[ID])))</f>
        <v>96 pc</v>
      </c>
    </row>
    <row r="246" spans="1:6" ht="15">
      <c r="A246" s="12">
        <v>391</v>
      </c>
      <c r="D246" s="3" t="str">
        <f ca="1">INDEX(GLOBAL[NAMA BARANG],MATCH(A246,GLOBAL[ID]))</f>
        <v>Binder Note A5 Pons Plst Dragon(5)/ MM(4)</v>
      </c>
      <c r="E246" s="4">
        <f ca="1">INDEX(GLOBAL[TT],MATCH(A246,GLOBAL[ID]))</f>
        <v>7</v>
      </c>
      <c r="F246" s="5" t="str">
        <f ca="1">IF(INDEX(GLOBAL[KET],MATCH(A246,GLOBAL[ID]))="","-",INDEX(GLOBAL[KET],MATCH(A246,GLOBAL[ID])))</f>
        <v>96 pc</v>
      </c>
    </row>
    <row r="247" spans="1:6" ht="15">
      <c r="A247" s="12">
        <v>407</v>
      </c>
      <c r="D247" s="3" t="str">
        <f ca="1">INDEX(GLOBAL[NAMA BARANG],MATCH(A247,GLOBAL[ID]))</f>
        <v>Bk Diary 1273</v>
      </c>
      <c r="E247" s="4">
        <f ca="1">INDEX(GLOBAL[TT],MATCH(A247,GLOBAL[ID]))</f>
        <v>1</v>
      </c>
      <c r="F247" s="5" t="str">
        <f ca="1">IF(INDEX(GLOBAL[KET],MATCH(A247,GLOBAL[ID]))="","-",INDEX(GLOBAL[KET],MATCH(A247,GLOBAL[ID])))</f>
        <v>300 pc</v>
      </c>
    </row>
    <row r="248" spans="1:6" ht="15">
      <c r="A248" s="12">
        <v>408</v>
      </c>
      <c r="D248" s="3" t="str">
        <f ca="1">INDEX(GLOBAL[NAMA BARANG],MATCH(A248,GLOBAL[ID]))</f>
        <v>Bk Diary 1277</v>
      </c>
      <c r="E248" s="4">
        <f ca="1">INDEX(GLOBAL[TT],MATCH(A248,GLOBAL[ID]))</f>
        <v>2</v>
      </c>
      <c r="F248" s="5" t="str">
        <f ca="1">IF(INDEX(GLOBAL[KET],MATCH(A248,GLOBAL[ID]))="","-",INDEX(GLOBAL[KET],MATCH(A248,GLOBAL[ID])))</f>
        <v>300 pc</v>
      </c>
    </row>
    <row r="249" spans="1:6" ht="15">
      <c r="A249" s="12">
        <v>411</v>
      </c>
      <c r="D249" s="3" t="str">
        <f ca="1">INDEX(GLOBAL[NAMA BARANG],MATCH(A249,GLOBAL[ID]))</f>
        <v>Bk mewarnai &amp; cerita miring</v>
      </c>
      <c r="E249" s="4">
        <f ca="1">INDEX(GLOBAL[TT],MATCH(A249,GLOBAL[ID]))</f>
        <v>26</v>
      </c>
      <c r="F249" s="5" t="str">
        <f ca="1">IF(INDEX(GLOBAL[KET],MATCH(A249,GLOBAL[ID]))="","-",INDEX(GLOBAL[KET],MATCH(A249,GLOBAL[ID])))</f>
        <v>128 ls</v>
      </c>
    </row>
    <row r="250" spans="1:6" ht="15">
      <c r="A250" s="12">
        <v>412</v>
      </c>
      <c r="D250" s="3" t="str">
        <f ca="1">INDEX(GLOBAL[NAMA BARANG],MATCH(A250,GLOBAL[ID]))</f>
        <v>Bk mewarnai 21x29 B</v>
      </c>
      <c r="E250" s="4">
        <f ca="1">INDEX(GLOBAL[TT],MATCH(A250,GLOBAL[ID]))</f>
        <v>4</v>
      </c>
      <c r="F250" s="5" t="str">
        <f ca="1">IF(INDEX(GLOBAL[KET],MATCH(A250,GLOBAL[ID]))="","-",INDEX(GLOBAL[KET],MATCH(A250,GLOBAL[ID])))</f>
        <v>600 pc</v>
      </c>
    </row>
    <row r="251" spans="1:6" ht="15">
      <c r="A251" s="12">
        <v>413</v>
      </c>
      <c r="D251" s="3" t="str">
        <f ca="1">INDEX(GLOBAL[NAMA BARANG],MATCH(A251,GLOBAL[ID]))</f>
        <v>Bk Mewarnai 4 Serie Jumbo IF BG 45 Pond</v>
      </c>
      <c r="E251" s="4">
        <f ca="1">INDEX(GLOBAL[TT],MATCH(A251,GLOBAL[ID]))</f>
        <v>3</v>
      </c>
      <c r="F251" s="5">
        <f ca="1">IF(INDEX(GLOBAL[KET],MATCH(A251,GLOBAL[ID]))="","-",INDEX(GLOBAL[KET],MATCH(A251,GLOBAL[ID])))</f>
        <v>600</v>
      </c>
    </row>
    <row r="252" spans="1:6" ht="15">
      <c r="A252" s="12">
        <v>415</v>
      </c>
      <c r="D252" s="3" t="str">
        <f ca="1">INDEX(GLOBAL[NAMA BARANG],MATCH(A252,GLOBAL[ID]))</f>
        <v>Bk mewarnai ART 8 design (32x50)</v>
      </c>
      <c r="E252" s="4">
        <f ca="1">INDEX(GLOBAL[TT],MATCH(A252,GLOBAL[ID]))</f>
        <v>6</v>
      </c>
      <c r="F252" s="5" t="str">
        <f ca="1">IF(INDEX(GLOBAL[KET],MATCH(A252,GLOBAL[ID]))="","-",INDEX(GLOBAL[KET],MATCH(A252,GLOBAL[ID])))</f>
        <v>1600 pc</v>
      </c>
    </row>
    <row r="253" spans="1:6" ht="15">
      <c r="A253" s="12">
        <v>420</v>
      </c>
      <c r="D253" s="3" t="str">
        <f ca="1">INDEX(GLOBAL[NAMA BARANG],MATCH(A253,GLOBAL[ID]))</f>
        <v>Bk Mewarnai Dot to Dot IF</v>
      </c>
      <c r="E253" s="4">
        <f ca="1">INDEX(GLOBAL[TT],MATCH(A253,GLOBAL[ID]))</f>
        <v>2</v>
      </c>
      <c r="F253" s="5">
        <f ca="1">IF(INDEX(GLOBAL[KET],MATCH(A253,GLOBAL[ID]))="","-",INDEX(GLOBAL[KET],MATCH(A253,GLOBAL[ID])))</f>
        <v>800</v>
      </c>
    </row>
    <row r="254" spans="1:6" ht="15">
      <c r="A254" s="12">
        <v>421</v>
      </c>
      <c r="D254" s="3" t="str">
        <f ca="1">INDEX(GLOBAL[NAMA BARANG],MATCH(A254,GLOBAL[ID]))</f>
        <v>Bk mewarnai HTL 600-650</v>
      </c>
      <c r="E254" s="4">
        <f ca="1">INDEX(GLOBAL[TT],MATCH(A254,GLOBAL[ID]))</f>
        <v>1</v>
      </c>
      <c r="F254" s="5" t="str">
        <f ca="1">IF(INDEX(GLOBAL[KET],MATCH(A254,GLOBAL[ID]))="","-",INDEX(GLOBAL[KET],MATCH(A254,GLOBAL[ID])))</f>
        <v>160 ls</v>
      </c>
    </row>
    <row r="255" spans="1:6" ht="15">
      <c r="A255" s="12">
        <v>424</v>
      </c>
      <c r="D255" s="3" t="str">
        <f ca="1">INDEX(GLOBAL[NAMA BARANG],MATCH(A255,GLOBAL[ID]))</f>
        <v>Bk Mewarnai Jumbo Abjad + Angka IF</v>
      </c>
      <c r="E255" s="4">
        <f ca="1">INDEX(GLOBAL[TT],MATCH(A255,GLOBAL[ID]))</f>
        <v>2</v>
      </c>
      <c r="F255" s="5">
        <f ca="1">IF(INDEX(GLOBAL[KET],MATCH(A255,GLOBAL[ID]))="","-",INDEX(GLOBAL[KET],MATCH(A255,GLOBAL[ID])))</f>
        <v>600</v>
      </c>
    </row>
    <row r="256" spans="1:6" ht="15">
      <c r="A256" s="12">
        <v>427</v>
      </c>
      <c r="D256" s="3" t="str">
        <f ca="1">INDEX(GLOBAL[NAMA BARANG],MATCH(A256,GLOBAL[ID]))</f>
        <v>Bk Mewarnai Jumbo Fancy Angka/Huruf 1001-1010</v>
      </c>
      <c r="E256" s="4">
        <f ca="1">INDEX(GLOBAL[TT],MATCH(A256,GLOBAL[ID]))</f>
        <v>7</v>
      </c>
      <c r="F256" s="5">
        <f ca="1">IF(INDEX(GLOBAL[KET],MATCH(A256,GLOBAL[ID]))="","-",INDEX(GLOBAL[KET],MATCH(A256,GLOBAL[ID])))</f>
        <v>1200</v>
      </c>
    </row>
    <row r="257" spans="1:6" ht="15">
      <c r="A257" s="12">
        <v>430</v>
      </c>
      <c r="D257" s="3" t="str">
        <f ca="1">INDEX(GLOBAL[NAMA BARANG],MATCH(A257,GLOBAL[ID]))</f>
        <v>Bk Mewarnai Jumbo SJ</v>
      </c>
      <c r="E257" s="4">
        <f ca="1">INDEX(GLOBAL[TT],MATCH(A257,GLOBAL[ID]))</f>
        <v>1</v>
      </c>
      <c r="F257" s="5" t="str">
        <f ca="1">IF(INDEX(GLOBAL[KET],MATCH(A257,GLOBAL[ID]))="","-",INDEX(GLOBAL[KET],MATCH(A257,GLOBAL[ID])))</f>
        <v>600 PCS</v>
      </c>
    </row>
    <row r="258" spans="1:6" ht="15">
      <c r="A258" s="12">
        <v>431</v>
      </c>
      <c r="D258" s="3" t="str">
        <f ca="1">INDEX(GLOBAL[NAMA BARANG],MATCH(A258,GLOBAL[ID]))</f>
        <v>Bk Spiral Enter 501</v>
      </c>
      <c r="E258" s="4">
        <f ca="1">INDEX(GLOBAL[TT],MATCH(A258,GLOBAL[ID]))</f>
        <v>2</v>
      </c>
      <c r="F258" s="5" t="str">
        <f ca="1">IF(INDEX(GLOBAL[KET],MATCH(A258,GLOBAL[ID]))="","-",INDEX(GLOBAL[KET],MATCH(A258,GLOBAL[ID])))</f>
        <v>16 LSN</v>
      </c>
    </row>
    <row r="259" spans="1:6" ht="15">
      <c r="A259" s="12">
        <v>432</v>
      </c>
      <c r="D259" s="3" t="str">
        <f ca="1">INDEX(GLOBAL[NAMA BARANG],MATCH(A259,GLOBAL[ID]))</f>
        <v>Bk Spiral Gliter Happy Cherub G-12 (1 Pk=6)/ A-017 polos</v>
      </c>
      <c r="E259" s="4">
        <f ca="1">INDEX(GLOBAL[TT],MATCH(A259,GLOBAL[ID]))</f>
        <v>6</v>
      </c>
      <c r="F259" s="5" t="str">
        <f ca="1">IF(INDEX(GLOBAL[KET],MATCH(A259,GLOBAL[ID]))="","-",INDEX(GLOBAL[KET],MATCH(A259,GLOBAL[ID])))</f>
        <v>30 ls</v>
      </c>
    </row>
    <row r="260" spans="1:6" ht="15">
      <c r="A260" s="12">
        <v>433</v>
      </c>
      <c r="D260" s="3" t="str">
        <f ca="1">INDEX(GLOBAL[NAMA BARANG],MATCH(A260,GLOBAL[ID]))</f>
        <v>Bk Spiral X-019 MM Gliter(3)/ 052 Hk(5)</v>
      </c>
      <c r="E260" s="4">
        <f ca="1">INDEX(GLOBAL[TT],MATCH(A260,GLOBAL[ID]))</f>
        <v>8</v>
      </c>
      <c r="F260" s="5" t="str">
        <f ca="1">IF(INDEX(GLOBAL[KET],MATCH(A260,GLOBAL[ID]))="","-",INDEX(GLOBAL[KET],MATCH(A260,GLOBAL[ID])))</f>
        <v>400 pc</v>
      </c>
    </row>
    <row r="261" spans="1:6" ht="15">
      <c r="A261" s="12">
        <v>434</v>
      </c>
      <c r="D261" s="3" t="str">
        <f ca="1">INDEX(GLOBAL[NAMA BARANG],MATCH(A261,GLOBAL[ID]))</f>
        <v>Bk Spiral X-053 MM timbul</v>
      </c>
      <c r="E261" s="4">
        <f ca="1">INDEX(GLOBAL[TT],MATCH(A261,GLOBAL[ID]))</f>
        <v>2</v>
      </c>
      <c r="F261" s="5" t="str">
        <f ca="1">IF(INDEX(GLOBAL[KET],MATCH(A261,GLOBAL[ID]))="","-",INDEX(GLOBAL[KET],MATCH(A261,GLOBAL[ID])))</f>
        <v>400 pc</v>
      </c>
    </row>
    <row r="262" spans="1:6" ht="15">
      <c r="A262" s="12">
        <v>436</v>
      </c>
      <c r="D262" s="3" t="str">
        <f ca="1">INDEX(GLOBAL[NAMA BARANG],MATCH(A262,GLOBAL[ID]))</f>
        <v>Bk/ Diary 1047</v>
      </c>
      <c r="E262" s="4">
        <f ca="1">INDEX(GLOBAL[TT],MATCH(A262,GLOBAL[ID]))</f>
        <v>1</v>
      </c>
      <c r="F262" s="5" t="str">
        <f ca="1">IF(INDEX(GLOBAL[KET],MATCH(A262,GLOBAL[ID]))="","-",INDEX(GLOBAL[KET],MATCH(A262,GLOBAL[ID])))</f>
        <v>-</v>
      </c>
    </row>
    <row r="263" spans="1:6" ht="15">
      <c r="A263" s="12">
        <v>438</v>
      </c>
      <c r="D263" s="3" t="str">
        <f ca="1">INDEX(GLOBAL[NAMA BARANG],MATCH(A263,GLOBAL[ID]))</f>
        <v>Bk/ NB A 326K(4)/ A 343K(1)</v>
      </c>
      <c r="E263" s="4">
        <f ca="1">INDEX(GLOBAL[TT],MATCH(A263,GLOBAL[ID]))</f>
        <v>5</v>
      </c>
      <c r="F263" s="5" t="str">
        <f ca="1">IF(INDEX(GLOBAL[KET],MATCH(A263,GLOBAL[ID]))="","-",INDEX(GLOBAL[KET],MATCH(A263,GLOBAL[ID])))</f>
        <v>180 pc</v>
      </c>
    </row>
    <row r="264" spans="1:6" ht="15">
      <c r="A264" s="12">
        <v>439</v>
      </c>
      <c r="D264" s="3" t="str">
        <f ca="1">INDEX(GLOBAL[NAMA BARANG],MATCH(A264,GLOBAL[ID]))</f>
        <v>Bk/ NB A 331B</v>
      </c>
      <c r="E264" s="4">
        <f ca="1">INDEX(GLOBAL[TT],MATCH(A264,GLOBAL[ID]))</f>
        <v>2</v>
      </c>
      <c r="F264" s="5" t="str">
        <f ca="1">IF(INDEX(GLOBAL[KET],MATCH(A264,GLOBAL[ID]))="","-",INDEX(GLOBAL[KET],MATCH(A264,GLOBAL[ID])))</f>
        <v>120 pc</v>
      </c>
    </row>
    <row r="265" spans="1:6" ht="15">
      <c r="A265" s="12">
        <v>440</v>
      </c>
      <c r="D265" s="3" t="str">
        <f ca="1">INDEX(GLOBAL[NAMA BARANG],MATCH(A265,GLOBAL[ID]))</f>
        <v>Bk/ NB A 342K</v>
      </c>
      <c r="E265" s="4">
        <f ca="1">INDEX(GLOBAL[TT],MATCH(A265,GLOBAL[ID]))</f>
        <v>9</v>
      </c>
      <c r="F265" s="5" t="str">
        <f ca="1">IF(INDEX(GLOBAL[KET],MATCH(A265,GLOBAL[ID]))="","-",INDEX(GLOBAL[KET],MATCH(A265,GLOBAL[ID])))</f>
        <v>180 pc</v>
      </c>
    </row>
    <row r="266" spans="1:6" ht="15">
      <c r="A266" s="12">
        <v>441</v>
      </c>
      <c r="D266" s="3" t="str">
        <f ca="1">INDEX(GLOBAL[NAMA BARANG],MATCH(A266,GLOBAL[ID]))</f>
        <v>Bk/ NB Kancing A5 Dsy</v>
      </c>
      <c r="E266" s="4">
        <f ca="1">INDEX(GLOBAL[TT],MATCH(A266,GLOBAL[ID]))</f>
        <v>2</v>
      </c>
      <c r="F266" s="5" t="str">
        <f ca="1">IF(INDEX(GLOBAL[KET],MATCH(A266,GLOBAL[ID]))="","-",INDEX(GLOBAL[KET],MATCH(A266,GLOBAL[ID])))</f>
        <v>210 pc</v>
      </c>
    </row>
    <row r="267" spans="1:6" ht="15">
      <c r="A267" s="12">
        <v>442</v>
      </c>
      <c r="D267" s="3" t="str">
        <f ca="1">INDEX(GLOBAL[NAMA BARANG],MATCH(A267,GLOBAL[ID]))</f>
        <v>Bk/ NB Spiral 6650/ 6450 (A6)</v>
      </c>
      <c r="E267" s="4">
        <f ca="1">INDEX(GLOBAL[TT],MATCH(A267,GLOBAL[ID]))</f>
        <v>3</v>
      </c>
      <c r="F267" s="5" t="str">
        <f ca="1">IF(INDEX(GLOBAL[KET],MATCH(A267,GLOBAL[ID]))="","-",INDEX(GLOBAL[KET],MATCH(A267,GLOBAL[ID])))</f>
        <v>240 pc</v>
      </c>
    </row>
    <row r="268" spans="1:6" ht="15">
      <c r="A268" s="12">
        <v>444</v>
      </c>
      <c r="D268" s="3" t="str">
        <f ca="1">INDEX(GLOBAL[NAMA BARANG],MATCH(A268,GLOBAL[ID]))</f>
        <v>BkTamu ECO love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7 ls</v>
      </c>
    </row>
    <row r="269" spans="1:6" ht="15">
      <c r="A269" s="12">
        <v>445</v>
      </c>
      <c r="D269" s="3" t="str">
        <f ca="1">INDEX(GLOBAL[NAMA BARANG],MATCH(A269,GLOBAL[ID]))</f>
        <v>Block note Enter 403</v>
      </c>
      <c r="E269" s="4">
        <f ca="1">INDEX(GLOBAL[TT],MATCH(A269,GLOBAL[ID]))</f>
        <v>4</v>
      </c>
      <c r="F269" s="5" t="str">
        <f ca="1">IF(INDEX(GLOBAL[KET],MATCH(A269,GLOBAL[ID]))="","-",INDEX(GLOBAL[KET],MATCH(A269,GLOBAL[ID])))</f>
        <v>20 LSN</v>
      </c>
    </row>
    <row r="270" spans="1:6" ht="15">
      <c r="A270" s="12">
        <v>446</v>
      </c>
      <c r="D270" s="3" t="str">
        <f ca="1">INDEX(GLOBAL[NAMA BARANG],MATCH(A270,GLOBAL[ID]))</f>
        <v>Block note Enter 404</v>
      </c>
      <c r="E270" s="4">
        <f ca="1">INDEX(GLOBAL[TT],MATCH(A270,GLOBAL[ID]))</f>
        <v>1</v>
      </c>
      <c r="F270" s="5" t="str">
        <f ca="1">IF(INDEX(GLOBAL[KET],MATCH(A270,GLOBAL[ID]))="","-",INDEX(GLOBAL[KET],MATCH(A270,GLOBAL[ID])))</f>
        <v>40 LSN</v>
      </c>
    </row>
    <row r="271" spans="1:6" ht="15">
      <c r="A271" s="12">
        <v>447</v>
      </c>
      <c r="D271" s="3" t="str">
        <f ca="1">INDEX(GLOBAL[NAMA BARANG],MATCH(A271,GLOBAL[ID]))</f>
        <v>Block note Enter 501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16 LSN</v>
      </c>
    </row>
    <row r="272" spans="1:6" ht="15">
      <c r="A272" s="12">
        <v>450</v>
      </c>
      <c r="D272" s="3" t="str">
        <f ca="1">INDEX(GLOBAL[NAMA BARANG],MATCH(A272,GLOBAL[ID]))</f>
        <v>Block Note Kuning Enter</v>
      </c>
      <c r="E272" s="4">
        <f ca="1">INDEX(GLOBAL[TT],MATCH(A272,GLOBAL[ID]))</f>
        <v>1</v>
      </c>
      <c r="F272" s="5" t="str">
        <f ca="1">IF(INDEX(GLOBAL[KET],MATCH(A272,GLOBAL[ID]))="","-",INDEX(GLOBAL[KET],MATCH(A272,GLOBAL[ID])))</f>
        <v>40 LSN</v>
      </c>
    </row>
    <row r="273" spans="1:6" ht="15">
      <c r="A273" s="12">
        <v>452</v>
      </c>
      <c r="D273" s="3" t="str">
        <f ca="1">INDEX(GLOBAL[NAMA BARANG],MATCH(A273,GLOBAL[ID]))</f>
        <v>Block Note/ NB A4</v>
      </c>
      <c r="E273" s="4">
        <f ca="1">INDEX(GLOBAL[TT],MATCH(A273,GLOBAL[ID]))</f>
        <v>3</v>
      </c>
      <c r="F273" s="5" t="str">
        <f ca="1">IF(INDEX(GLOBAL[KET],MATCH(A273,GLOBAL[ID]))="","-",INDEX(GLOBAL[KET],MATCH(A273,GLOBAL[ID])))</f>
        <v>72 pc</v>
      </c>
    </row>
    <row r="274" spans="1:6" ht="15">
      <c r="A274" s="12">
        <v>468</v>
      </c>
      <c r="D274" s="3" t="str">
        <f ca="1">INDEX(GLOBAL[NAMA BARANG],MATCH(A274,GLOBAL[ID]))</f>
        <v>BN A5 Fancy</v>
      </c>
      <c r="E274" s="4">
        <f ca="1">INDEX(GLOBAL[TT],MATCH(A274,GLOBAL[ID]))</f>
        <v>2</v>
      </c>
      <c r="F274" s="5" t="str">
        <f ca="1">IF(INDEX(GLOBAL[KET],MATCH(A274,GLOBAL[ID]))="","-",INDEX(GLOBAL[KET],MATCH(A274,GLOBAL[ID])))</f>
        <v>180 PCS</v>
      </c>
    </row>
    <row r="275" spans="1:6" ht="15">
      <c r="A275" s="12">
        <v>469</v>
      </c>
      <c r="D275" s="3" t="str">
        <f ca="1">INDEX(GLOBAL[NAMA BARANG],MATCH(A275,GLOBAL[ID]))</f>
        <v>BN A5 Fancy 0913 (Minion)</v>
      </c>
      <c r="E275" s="4">
        <f ca="1">INDEX(GLOBAL[TT],MATCH(A275,GLOBAL[ID]))</f>
        <v>1</v>
      </c>
      <c r="F275" s="5" t="str">
        <f ca="1">IF(INDEX(GLOBAL[KET],MATCH(A275,GLOBAL[ID]))="","-",INDEX(GLOBAL[KET],MATCH(A275,GLOBAL[ID])))</f>
        <v>72 pc</v>
      </c>
    </row>
    <row r="276" spans="1:6" ht="15">
      <c r="A276" s="12">
        <v>474</v>
      </c>
      <c r="D276" s="3" t="str">
        <f ca="1">INDEX(GLOBAL[NAMA BARANG],MATCH(A276,GLOBAL[ID]))</f>
        <v>Bn A5 Gasta HP 2006 T</v>
      </c>
      <c r="E276" s="4">
        <f ca="1">INDEX(GLOBAL[TT],MATCH(A276,GLOBAL[ID]))</f>
        <v>1</v>
      </c>
      <c r="F276" s="5" t="str">
        <f ca="1">IF(INDEX(GLOBAL[KET],MATCH(A276,GLOBAL[ID]))="","-",INDEX(GLOBAL[KET],MATCH(A276,GLOBAL[ID])))</f>
        <v>72 PCS</v>
      </c>
    </row>
    <row r="277" spans="1:6" ht="15">
      <c r="A277" s="12">
        <v>485</v>
      </c>
      <c r="D277" s="3" t="str">
        <f ca="1">INDEX(GLOBAL[NAMA BARANG],MATCH(A277,GLOBAL[ID]))</f>
        <v>BN A5 Sika B(1)/ or(1) ring 20</v>
      </c>
      <c r="E277" s="4">
        <f ca="1">INDEX(GLOBAL[TT],MATCH(A277,GLOBAL[ID]))</f>
        <v>2</v>
      </c>
      <c r="F277" s="5">
        <f ca="1">IF(INDEX(GLOBAL[KET],MATCH(A277,GLOBAL[ID]))="","-",INDEX(GLOBAL[KET],MATCH(A277,GLOBAL[ID])))</f>
        <v>72</v>
      </c>
    </row>
    <row r="278" spans="1:6" ht="15">
      <c r="A278" s="12">
        <v>486</v>
      </c>
      <c r="D278" s="3" t="str">
        <f ca="1">INDEX(GLOBAL[NAMA BARANG],MATCH(A278,GLOBAL[ID]))</f>
        <v>BN A5 Sika Kuning ring 20</v>
      </c>
      <c r="E278" s="4">
        <f ca="1">INDEX(GLOBAL[TT],MATCH(A278,GLOBAL[ID]))</f>
        <v>1</v>
      </c>
      <c r="F278" s="5">
        <f ca="1">IF(INDEX(GLOBAL[KET],MATCH(A278,GLOBAL[ID]))="","-",INDEX(GLOBAL[KET],MATCH(A278,GLOBAL[ID])))</f>
        <v>72</v>
      </c>
    </row>
    <row r="279" spans="1:6" ht="15">
      <c r="A279" s="12">
        <v>490</v>
      </c>
      <c r="D279" s="3" t="str">
        <f ca="1">INDEX(GLOBAL[NAMA BARANG],MATCH(A279,GLOBAL[ID]))</f>
        <v>Bn B5 1012</v>
      </c>
      <c r="E279" s="4">
        <f ca="1">INDEX(GLOBAL[TT],MATCH(A279,GLOBAL[ID]))</f>
        <v>3</v>
      </c>
      <c r="F279" s="5" t="str">
        <f ca="1">IF(INDEX(GLOBAL[KET],MATCH(A279,GLOBAL[ID]))="","-",INDEX(GLOBAL[KET],MATCH(A279,GLOBAL[ID])))</f>
        <v>96 PCS</v>
      </c>
    </row>
    <row r="280" spans="1:6" ht="15">
      <c r="A280" s="12">
        <v>524</v>
      </c>
      <c r="D280" s="3" t="str">
        <f ca="1">INDEX(GLOBAL[NAMA BARANG],MATCH(A280,GLOBAL[ID]))</f>
        <v>BN memo batik T(76)</v>
      </c>
      <c r="E280" s="4">
        <f ca="1">INDEX(GLOBAL[TT],MATCH(A280,GLOBAL[ID]))</f>
        <v>9</v>
      </c>
      <c r="F280" s="5" t="str">
        <f ca="1">IF(INDEX(GLOBAL[KET],MATCH(A280,GLOBAL[ID]))="","-",INDEX(GLOBAL[KET],MATCH(A280,GLOBAL[ID])))</f>
        <v>384 pc</v>
      </c>
    </row>
    <row r="281" spans="1:6" ht="15">
      <c r="A281" s="12">
        <v>527</v>
      </c>
      <c r="D281" s="3" t="str">
        <f ca="1">INDEX(GLOBAL[NAMA BARANG],MATCH(A281,GLOBAL[ID]))</f>
        <v>BN S 032k - S002 PR</v>
      </c>
      <c r="E281" s="4">
        <f ca="1">INDEX(GLOBAL[TT],MATCH(A281,GLOBAL[ID]))</f>
        <v>1</v>
      </c>
      <c r="F281" s="5" t="str">
        <f ca="1">IF(INDEX(GLOBAL[KET],MATCH(A281,GLOBAL[ID]))="","-",INDEX(GLOBAL[KET],MATCH(A281,GLOBAL[ID])))</f>
        <v>296 pc</v>
      </c>
    </row>
    <row r="282" spans="1:6" ht="15">
      <c r="A282" s="12">
        <v>528</v>
      </c>
      <c r="D282" s="3" t="str">
        <f ca="1">INDEX(GLOBAL[NAMA BARANG],MATCH(A282,GLOBAL[ID]))</f>
        <v>BN Slip A5 Sika Campus</v>
      </c>
      <c r="E282" s="4">
        <f ca="1">INDEX(GLOBAL[TT],MATCH(A282,GLOBAL[ID]))</f>
        <v>6</v>
      </c>
      <c r="F282" s="5">
        <f ca="1">IF(INDEX(GLOBAL[KET],MATCH(A282,GLOBAL[ID]))="","-",INDEX(GLOBAL[KET],MATCH(A282,GLOBAL[ID])))</f>
        <v>72</v>
      </c>
    </row>
    <row r="283" spans="1:6" ht="15">
      <c r="A283" s="12">
        <v>550</v>
      </c>
      <c r="D283" s="3" t="str">
        <f ca="1">INDEX(GLOBAL[NAMA BARANG],MATCH(A283,GLOBAL[ID]))</f>
        <v>BN Wengu A5-B 0164 (3W)</v>
      </c>
      <c r="E283" s="4">
        <f ca="1">INDEX(GLOBAL[TT],MATCH(A283,GLOBAL[ID]))</f>
        <v>24</v>
      </c>
      <c r="F283" s="5" t="str">
        <f ca="1">IF(INDEX(GLOBAL[KET],MATCH(A283,GLOBAL[ID]))="","-",INDEX(GLOBAL[KET],MATCH(A283,GLOBAL[ID])))</f>
        <v>96 PCS</v>
      </c>
    </row>
    <row r="284" spans="1:6" ht="15">
      <c r="A284" s="12">
        <v>551</v>
      </c>
      <c r="D284" s="3" t="str">
        <f ca="1">INDEX(GLOBAL[NAMA BARANG],MATCH(A284,GLOBAL[ID]))</f>
        <v>BN Wengu A5-B 0164 (4W)</v>
      </c>
      <c r="E284" s="4">
        <f ca="1">INDEX(GLOBAL[TT],MATCH(A284,GLOBAL[ID]))</f>
        <v>52</v>
      </c>
      <c r="F284" s="5" t="str">
        <f ca="1">IF(INDEX(GLOBAL[KET],MATCH(A284,GLOBAL[ID]))="","-",INDEX(GLOBAL[KET],MATCH(A284,GLOBAL[ID])))</f>
        <v>96 PCS</v>
      </c>
    </row>
    <row r="285" spans="1:6" ht="15">
      <c r="A285" s="12">
        <v>552</v>
      </c>
      <c r="D285" s="3" t="str">
        <f ca="1">INDEX(GLOBAL[NAMA BARANG],MATCH(A285,GLOBAL[ID]))</f>
        <v>BN Wengu B5-B 0164 (4W)</v>
      </c>
      <c r="E285" s="4">
        <f ca="1">INDEX(GLOBAL[TT],MATCH(A285,GLOBAL[ID]))</f>
        <v>10</v>
      </c>
      <c r="F285" s="5">
        <f ca="1">IF(INDEX(GLOBAL[KET],MATCH(A285,GLOBAL[ID]))="","-",INDEX(GLOBAL[KET],MATCH(A285,GLOBAL[ID])))</f>
        <v>72</v>
      </c>
    </row>
    <row r="286" spans="1:6" ht="15">
      <c r="A286" s="12">
        <v>553</v>
      </c>
      <c r="D286" s="3" t="str">
        <f ca="1">INDEX(GLOBAL[NAMA BARANG],MATCH(A286,GLOBAL[ID]))</f>
        <v>BNL A2560-37/38/ A5 besar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36 ls</v>
      </c>
    </row>
    <row r="287" spans="1:6" ht="15">
      <c r="A287" s="12">
        <v>554</v>
      </c>
      <c r="D287" s="3" t="str">
        <f ca="1">INDEX(GLOBAL[NAMA BARANG],MATCH(A287,GLOBAL[ID]))</f>
        <v>BNS XB 72k 1273</v>
      </c>
      <c r="E287" s="4">
        <f ca="1">INDEX(GLOBAL[TT],MATCH(A287,GLOBAL[ID]))</f>
        <v>1</v>
      </c>
      <c r="F287" s="5" t="str">
        <f ca="1">IF(INDEX(GLOBAL[KET],MATCH(A287,GLOBAL[ID]))="","-",INDEX(GLOBAL[KET],MATCH(A287,GLOBAL[ID])))</f>
        <v>24 ls</v>
      </c>
    </row>
    <row r="288" spans="1:6" ht="15">
      <c r="A288" s="12">
        <v>555</v>
      </c>
      <c r="D288" s="3" t="str">
        <f ca="1">INDEX(GLOBAL[NAMA BARANG],MATCH(A288,GLOBAL[ID]))</f>
        <v>BNS XB 72k 1352</v>
      </c>
      <c r="E288" s="4">
        <f ca="1">INDEX(GLOBAL[TT],MATCH(A288,GLOBAL[ID]))</f>
        <v>2</v>
      </c>
      <c r="F288" s="5" t="str">
        <f ca="1">IF(INDEX(GLOBAL[KET],MATCH(A288,GLOBAL[ID]))="","-",INDEX(GLOBAL[KET],MATCH(A288,GLOBAL[ID])))</f>
        <v>300 pc</v>
      </c>
    </row>
    <row r="289" spans="1:6" ht="15">
      <c r="A289" s="12">
        <v>557</v>
      </c>
      <c r="D289" s="3" t="str">
        <f ca="1">INDEX(GLOBAL[NAMA BARANG],MATCH(A289,GLOBAL[ID]))</f>
        <v>BNS XQ 95k 415/ 440</v>
      </c>
      <c r="E289" s="4">
        <f ca="1">INDEX(GLOBAL[TT],MATCH(A289,GLOBAL[ID]))</f>
        <v>1</v>
      </c>
      <c r="F289" s="5">
        <f ca="1">IF(INDEX(GLOBAL[KET],MATCH(A289,GLOBAL[ID]))="","-",INDEX(GLOBAL[KET],MATCH(A289,GLOBAL[ID])))</f>
        <v>480</v>
      </c>
    </row>
    <row r="290" spans="1:6" ht="15">
      <c r="A290" s="12">
        <v>558</v>
      </c>
      <c r="D290" s="3" t="str">
        <f ca="1">INDEX(GLOBAL[NAMA BARANG],MATCH(A290,GLOBAL[ID]))</f>
        <v>BNS XQ 95k 500/ 511</v>
      </c>
      <c r="E290" s="4">
        <f ca="1">INDEX(GLOBAL[TT],MATCH(A290,GLOBAL[ID]))</f>
        <v>1</v>
      </c>
      <c r="F290" s="5">
        <f ca="1">IF(INDEX(GLOBAL[KET],MATCH(A290,GLOBAL[ID]))="","-",INDEX(GLOBAL[KET],MATCH(A290,GLOBAL[ID])))</f>
        <v>480</v>
      </c>
    </row>
    <row r="291" spans="1:6" ht="15">
      <c r="A291" s="12">
        <v>559</v>
      </c>
      <c r="D291" s="3" t="str">
        <f ca="1">INDEX(GLOBAL[NAMA BARANG],MATCH(A291,GLOBAL[ID]))</f>
        <v>BNT 2560-45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200 pc</v>
      </c>
    </row>
    <row r="292" spans="1:6" ht="15">
      <c r="A292" s="12">
        <v>563</v>
      </c>
      <c r="D292" s="3" t="str">
        <f ca="1">INDEX(GLOBAL[NAMA BARANG],MATCH(A292,GLOBAL[ID]))</f>
        <v>Box File Enter kcg Biru</v>
      </c>
      <c r="E292" s="4">
        <f ca="1">INDEX(GLOBAL[TT],MATCH(A292,GLOBAL[ID]))</f>
        <v>3</v>
      </c>
      <c r="F292" s="5" t="str">
        <f ca="1">IF(INDEX(GLOBAL[KET],MATCH(A292,GLOBAL[ID]))="","-",INDEX(GLOBAL[KET],MATCH(A292,GLOBAL[ID])))</f>
        <v>60 PCS</v>
      </c>
    </row>
    <row r="293" spans="1:6" ht="15">
      <c r="A293" s="12">
        <v>566</v>
      </c>
      <c r="D293" s="3" t="str">
        <f ca="1">INDEX(GLOBAL[NAMA BARANG],MATCH(A293,GLOBAL[ID]))</f>
        <v>Box file Microtop A.618/ 3 susun</v>
      </c>
      <c r="E293" s="4">
        <f ca="1">INDEX(GLOBAL[TT],MATCH(A293,GLOBAL[ID]))</f>
        <v>4</v>
      </c>
      <c r="F293" s="5" t="str">
        <f ca="1">IF(INDEX(GLOBAL[KET],MATCH(A293,GLOBAL[ID]))="","-",INDEX(GLOBAL[KET],MATCH(A293,GLOBAL[ID])))</f>
        <v>48 pc</v>
      </c>
    </row>
    <row r="294" spans="1:6" ht="15">
      <c r="A294" s="12">
        <v>567</v>
      </c>
      <c r="D294" s="3" t="str">
        <f ca="1">INDEX(GLOBAL[NAMA BARANG],MATCH(A294,GLOBAL[ID]))</f>
        <v>Box file Microtop A.648/ 4 susun</v>
      </c>
      <c r="E294" s="4">
        <f ca="1">INDEX(GLOBAL[TT],MATCH(A294,GLOBAL[ID]))</f>
        <v>2</v>
      </c>
      <c r="F294" s="5" t="str">
        <f ca="1">IF(INDEX(GLOBAL[KET],MATCH(A294,GLOBAL[ID]))="","-",INDEX(GLOBAL[KET],MATCH(A294,GLOBAL[ID])))</f>
        <v>40 pc</v>
      </c>
    </row>
    <row r="295" spans="1:6" ht="15">
      <c r="A295" s="12">
        <v>569</v>
      </c>
      <c r="D295" s="3" t="str">
        <f ca="1">INDEX(GLOBAL[NAMA BARANG],MATCH(A295,GLOBAL[ID]))</f>
        <v>Box file tylo C 306 Bmuda(5), M(3)</v>
      </c>
      <c r="E295" s="4">
        <f ca="1">INDEX(GLOBAL[TT],MATCH(A295,GLOBAL[ID]))</f>
        <v>8</v>
      </c>
      <c r="F295" s="5" t="str">
        <f ca="1">IF(INDEX(GLOBAL[KET],MATCH(A295,GLOBAL[ID]))="","-",INDEX(GLOBAL[KET],MATCH(A295,GLOBAL[ID])))</f>
        <v>48 pc</v>
      </c>
    </row>
    <row r="296" spans="1:6" ht="15">
      <c r="A296" s="12">
        <v>570</v>
      </c>
      <c r="D296" s="3" t="str">
        <f ca="1">INDEX(GLOBAL[NAMA BARANG],MATCH(A296,GLOBAL[ID]))</f>
        <v>Box file tylo C 306 ht(5), Btua(2)</v>
      </c>
      <c r="E296" s="4">
        <f ca="1">INDEX(GLOBAL[TT],MATCH(A296,GLOBAL[ID]))</f>
        <v>7</v>
      </c>
      <c r="F296" s="5" t="str">
        <f ca="1">IF(INDEX(GLOBAL[KET],MATCH(A296,GLOBAL[ID]))="","-",INDEX(GLOBAL[KET],MATCH(A296,GLOBAL[ID])))</f>
        <v>48 pc</v>
      </c>
    </row>
    <row r="297" spans="1:6" ht="15">
      <c r="A297" s="12">
        <v>571</v>
      </c>
      <c r="D297" s="3" t="str">
        <f ca="1">INDEX(GLOBAL[NAMA BARANG],MATCH(A297,GLOBAL[ID]))</f>
        <v>Box file tylo C 306 Orange(3), Hj(3)</v>
      </c>
      <c r="E297" s="4">
        <f ca="1">INDEX(GLOBAL[TT],MATCH(A297,GLOBAL[ID]))</f>
        <v>6</v>
      </c>
      <c r="F297" s="5" t="str">
        <f ca="1">IF(INDEX(GLOBAL[KET],MATCH(A297,GLOBAL[ID]))="","-",INDEX(GLOBAL[KET],MATCH(A297,GLOBAL[ID])))</f>
        <v>48 pc</v>
      </c>
    </row>
    <row r="298" spans="1:6" ht="15">
      <c r="A298" s="12">
        <v>573</v>
      </c>
      <c r="D298" s="3" t="str">
        <f ca="1">INDEX(GLOBAL[NAMA BARANG],MATCH(A298,GLOBAL[ID]))</f>
        <v>Bp 013 (69030) hati+ mainan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144 ls</v>
      </c>
    </row>
    <row r="299" spans="1:6" ht="15">
      <c r="A299" s="12">
        <v>574</v>
      </c>
      <c r="D299" s="3" t="str">
        <f ca="1">INDEX(GLOBAL[NAMA BARANG],MATCH(A299,GLOBAL[ID]))</f>
        <v>Bp 0218 Sekuter (48)</v>
      </c>
      <c r="E299" s="4">
        <f ca="1">INDEX(GLOBAL[TT],MATCH(A299,GLOBAL[ID]))</f>
        <v>2</v>
      </c>
      <c r="F299" s="5" t="str">
        <f ca="1">IF(INDEX(GLOBAL[KET],MATCH(A299,GLOBAL[ID]))="","-",INDEX(GLOBAL[KET],MATCH(A299,GLOBAL[ID])))</f>
        <v>144 ls</v>
      </c>
    </row>
    <row r="300" spans="1:6" ht="15">
      <c r="A300" s="12">
        <v>575</v>
      </c>
      <c r="D300" s="3" t="str">
        <f ca="1">INDEX(GLOBAL[NAMA BARANG],MATCH(A300,GLOBAL[ID]))</f>
        <v>Bp 0313</v>
      </c>
      <c r="E300" s="4">
        <f ca="1">INDEX(GLOBAL[TT],MATCH(A300,GLOBAL[ID]))</f>
        <v>1</v>
      </c>
      <c r="F300" s="5" t="str">
        <f ca="1">IF(INDEX(GLOBAL[KET],MATCH(A300,GLOBAL[ID]))="","-",INDEX(GLOBAL[KET],MATCH(A300,GLOBAL[ID])))</f>
        <v>192 ls</v>
      </c>
    </row>
    <row r="301" spans="1:6" ht="15">
      <c r="A301" s="12">
        <v>576</v>
      </c>
      <c r="D301" s="3" t="str">
        <f ca="1">INDEX(GLOBAL[NAMA BARANG],MATCH(A301,GLOBAL[ID]))</f>
        <v>Bp 0908/ S3 Biru (36)</v>
      </c>
      <c r="E301" s="4">
        <f ca="1">INDEX(GLOBAL[TT],MATCH(A301,GLOBAL[ID]))</f>
        <v>6</v>
      </c>
      <c r="F301" s="5" t="str">
        <f ca="1">IF(INDEX(GLOBAL[KET],MATCH(A301,GLOBAL[ID]))="","-",INDEX(GLOBAL[KET],MATCH(A301,GLOBAL[ID])))</f>
        <v>40 box</v>
      </c>
    </row>
    <row r="302" spans="1:6" ht="15">
      <c r="A302" s="12">
        <v>577</v>
      </c>
      <c r="D302" s="3" t="str">
        <f ca="1">INDEX(GLOBAL[NAMA BARANG],MATCH(A302,GLOBAL[ID]))</f>
        <v>Bp 0910 boneka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144 ls</v>
      </c>
    </row>
    <row r="303" spans="1:6" ht="15">
      <c r="A303" s="12">
        <v>578</v>
      </c>
      <c r="D303" s="3" t="str">
        <f ca="1">INDEX(GLOBAL[NAMA BARANG],MATCH(A303,GLOBAL[ID]))</f>
        <v>Bp 0929</v>
      </c>
      <c r="E303" s="4">
        <f ca="1">INDEX(GLOBAL[TT],MATCH(A303,GLOBAL[ID]))</f>
        <v>3</v>
      </c>
      <c r="F303" s="5" t="str">
        <f ca="1">IF(INDEX(GLOBAL[KET],MATCH(A303,GLOBAL[ID]))="","-",INDEX(GLOBAL[KET],MATCH(A303,GLOBAL[ID])))</f>
        <v>144 ls</v>
      </c>
    </row>
    <row r="304" spans="1:6" ht="15">
      <c r="A304" s="12">
        <v>579</v>
      </c>
      <c r="D304" s="3" t="str">
        <f ca="1">INDEX(GLOBAL[NAMA BARANG],MATCH(A304,GLOBAL[ID]))</f>
        <v>Bp 10w Smurf(1)/ 4w Smurf(1)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36 box</v>
      </c>
    </row>
    <row r="305" spans="1:6" ht="15">
      <c r="A305" s="12">
        <v>580</v>
      </c>
      <c r="D305" s="3" t="str">
        <f ca="1">INDEX(GLOBAL[NAMA BARANG],MATCH(A305,GLOBAL[ID]))</f>
        <v>Bp 1120 kaki</v>
      </c>
      <c r="E305" s="4">
        <f ca="1">INDEX(GLOBAL[TT],MATCH(A305,GLOBAL[ID]))</f>
        <v>5</v>
      </c>
      <c r="F305" s="5" t="str">
        <f ca="1">IF(INDEX(GLOBAL[KET],MATCH(A305,GLOBAL[ID]))="","-",INDEX(GLOBAL[KET],MATCH(A305,GLOBAL[ID])))</f>
        <v>144 ls</v>
      </c>
    </row>
    <row r="306" spans="1:6" ht="15">
      <c r="A306" s="12">
        <v>581</v>
      </c>
      <c r="D306" s="3" t="str">
        <f ca="1">INDEX(GLOBAL[NAMA BARANG],MATCH(A306,GLOBAL[ID]))</f>
        <v>Bp 116 (36)</v>
      </c>
      <c r="E306" s="4">
        <f ca="1">INDEX(GLOBAL[TT],MATCH(A306,GLOBAL[ID]))</f>
        <v>6</v>
      </c>
      <c r="F306" s="5" t="str">
        <f ca="1">IF(INDEX(GLOBAL[KET],MATCH(A306,GLOBAL[ID]))="","-",INDEX(GLOBAL[KET],MATCH(A306,GLOBAL[ID])))</f>
        <v>48 box</v>
      </c>
    </row>
    <row r="307" spans="1:6" ht="15">
      <c r="A307" s="12">
        <v>582</v>
      </c>
      <c r="D307" s="3" t="str">
        <f ca="1">INDEX(GLOBAL[NAMA BARANG],MATCH(A307,GLOBAL[ID]))</f>
        <v>Bp 1188</v>
      </c>
      <c r="E307" s="4">
        <f ca="1">INDEX(GLOBAL[TT],MATCH(A307,GLOBAL[ID]))</f>
        <v>15</v>
      </c>
      <c r="F307" s="5" t="str">
        <f ca="1">IF(INDEX(GLOBAL[KET],MATCH(A307,GLOBAL[ID]))="","-",INDEX(GLOBAL[KET],MATCH(A307,GLOBAL[ID])))</f>
        <v>144 ls</v>
      </c>
    </row>
    <row r="308" spans="1:6" ht="15">
      <c r="A308" s="12">
        <v>583</v>
      </c>
      <c r="D308" s="3" t="str">
        <f ca="1">INDEX(GLOBAL[NAMA BARANG],MATCH(A308,GLOBAL[ID]))</f>
        <v>Bp 12/ on off M mouse</v>
      </c>
      <c r="E308" s="4">
        <f ca="1">INDEX(GLOBAL[TT],MATCH(A308,GLOBAL[ID]))</f>
        <v>5</v>
      </c>
      <c r="F308" s="5" t="str">
        <f ca="1">IF(INDEX(GLOBAL[KET],MATCH(A308,GLOBAL[ID]))="","-",INDEX(GLOBAL[KET],MATCH(A308,GLOBAL[ID])))</f>
        <v>200 ls</v>
      </c>
    </row>
    <row r="309" spans="1:6" ht="15">
      <c r="A309" s="12">
        <v>584</v>
      </c>
      <c r="D309" s="3" t="str">
        <f ca="1">INDEX(GLOBAL[NAMA BARANG],MATCH(A309,GLOBAL[ID]))</f>
        <v>Bp 12w 2010M 19A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585</v>
      </c>
      <c r="D310" s="3" t="str">
        <f ca="1">INDEX(GLOBAL[NAMA BARANG],MATCH(A310,GLOBAL[ID]))</f>
        <v>Bp 12W GLP SQ-01 Glitter</v>
      </c>
      <c r="E310" s="4">
        <f ca="1">INDEX(GLOBAL[TT],MATCH(A310,GLOBAL[ID]))</f>
        <v>7</v>
      </c>
      <c r="F310" s="5" t="str">
        <f ca="1">IF(INDEX(GLOBAL[KET],MATCH(A310,GLOBAL[ID]))="","-",INDEX(GLOBAL[KET],MATCH(A310,GLOBAL[ID])))</f>
        <v>240 ls</v>
      </c>
    </row>
    <row r="311" spans="1:6" ht="15">
      <c r="A311" s="12">
        <v>586</v>
      </c>
      <c r="D311" s="3" t="str">
        <f ca="1">INDEX(GLOBAL[NAMA BARANG],MATCH(A311,GLOBAL[ID]))</f>
        <v>Bp 1518(1)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192 ls</v>
      </c>
    </row>
    <row r="312" spans="1:6" ht="15">
      <c r="A312" s="12">
        <v>587</v>
      </c>
      <c r="D312" s="3" t="str">
        <f ca="1">INDEX(GLOBAL[NAMA BARANG],MATCH(A312,GLOBAL[ID]))</f>
        <v>Bp 1890 jamur</v>
      </c>
      <c r="E312" s="4">
        <f ca="1">INDEX(GLOBAL[TT],MATCH(A312,GLOBAL[ID]))</f>
        <v>3</v>
      </c>
      <c r="F312" s="5" t="str">
        <f ca="1">IF(INDEX(GLOBAL[KET],MATCH(A312,GLOBAL[ID]))="","-",INDEX(GLOBAL[KET],MATCH(A312,GLOBAL[ID])))</f>
        <v>18 box</v>
      </c>
    </row>
    <row r="313" spans="1:6" ht="15">
      <c r="A313" s="12">
        <v>588</v>
      </c>
      <c r="D313" s="3" t="str">
        <f ca="1">INDEX(GLOBAL[NAMA BARANG],MATCH(A313,GLOBAL[ID]))</f>
        <v>Bp 2028</v>
      </c>
      <c r="E313" s="4">
        <f ca="1">INDEX(GLOBAL[TT],MATCH(A313,GLOBAL[ID]))</f>
        <v>3</v>
      </c>
      <c r="F313" s="5" t="str">
        <f ca="1">IF(INDEX(GLOBAL[KET],MATCH(A313,GLOBAL[ID]))="","-",INDEX(GLOBAL[KET],MATCH(A313,GLOBAL[ID])))</f>
        <v>144 ls</v>
      </c>
    </row>
    <row r="314" spans="1:6" ht="15">
      <c r="A314" s="12">
        <v>589</v>
      </c>
      <c r="D314" s="3" t="str">
        <f ca="1">INDEX(GLOBAL[NAMA BARANG],MATCH(A314,GLOBAL[ID]))</f>
        <v>Bp 2313</v>
      </c>
      <c r="E314" s="4">
        <f ca="1">INDEX(GLOBAL[TT],MATCH(A314,GLOBAL[ID]))</f>
        <v>1</v>
      </c>
      <c r="F314" s="5" t="str">
        <f ca="1">IF(INDEX(GLOBAL[KET],MATCH(A314,GLOBAL[ID]))="","-",INDEX(GLOBAL[KET],MATCH(A314,GLOBAL[ID])))</f>
        <v>144 ls</v>
      </c>
    </row>
    <row r="315" spans="1:6" ht="15">
      <c r="A315" s="12">
        <v>590</v>
      </c>
      <c r="D315" s="3" t="str">
        <f ca="1">INDEX(GLOBAL[NAMA BARANG],MATCH(A315,GLOBAL[ID]))</f>
        <v>Bp 2319 (1)/ 9809 (3)</v>
      </c>
      <c r="E315" s="4">
        <f ca="1">INDEX(GLOBAL[TT],MATCH(A315,GLOBAL[ID]))</f>
        <v>4</v>
      </c>
      <c r="F315" s="5" t="str">
        <f ca="1">IF(INDEX(GLOBAL[KET],MATCH(A315,GLOBAL[ID]))="","-",INDEX(GLOBAL[KET],MATCH(A315,GLOBAL[ID])))</f>
        <v>144 ls</v>
      </c>
    </row>
    <row r="316" spans="1:6" ht="15">
      <c r="A316" s="12">
        <v>591</v>
      </c>
      <c r="D316" s="3" t="str">
        <f ca="1">INDEX(GLOBAL[NAMA BARANG],MATCH(A316,GLOBAL[ID]))</f>
        <v>Bp 2325 (1)</v>
      </c>
      <c r="E316" s="4">
        <f ca="1">INDEX(GLOBAL[TT],MATCH(A316,GLOBAL[ID]))</f>
        <v>1</v>
      </c>
      <c r="F316" s="5" t="str">
        <f ca="1">IF(INDEX(GLOBAL[KET],MATCH(A316,GLOBAL[ID]))="","-",INDEX(GLOBAL[KET],MATCH(A316,GLOBAL[ID])))</f>
        <v>144 ls</v>
      </c>
    </row>
    <row r="317" spans="1:6" ht="15">
      <c r="A317" s="12">
        <v>592</v>
      </c>
      <c r="D317" s="3" t="str">
        <f ca="1">INDEX(GLOBAL[NAMA BARANG],MATCH(A317,GLOBAL[ID]))</f>
        <v>Bp 2326 (2)/ 9928 (3)</v>
      </c>
      <c r="E317" s="4">
        <f ca="1">INDEX(GLOBAL[TT],MATCH(A317,GLOBAL[ID]))</f>
        <v>5</v>
      </c>
      <c r="F317" s="5" t="str">
        <f ca="1">IF(INDEX(GLOBAL[KET],MATCH(A317,GLOBAL[ID]))="","-",INDEX(GLOBAL[KET],MATCH(A317,GLOBAL[ID])))</f>
        <v>144 ls</v>
      </c>
    </row>
    <row r="318" spans="1:6" ht="15">
      <c r="A318" s="12">
        <v>593</v>
      </c>
      <c r="D318" s="3" t="str">
        <f ca="1">INDEX(GLOBAL[NAMA BARANG],MATCH(A318,GLOBAL[ID]))</f>
        <v>Bp 25001</v>
      </c>
      <c r="E318" s="4">
        <f ca="1">INDEX(GLOBAL[TT],MATCH(A318,GLOBAL[ID]))</f>
        <v>5</v>
      </c>
      <c r="F318" s="5" t="str">
        <f ca="1">IF(INDEX(GLOBAL[KET],MATCH(A318,GLOBAL[ID]))="","-",INDEX(GLOBAL[KET],MATCH(A318,GLOBAL[ID])))</f>
        <v>36 box</v>
      </c>
    </row>
    <row r="319" spans="1:6" ht="15">
      <c r="A319" s="12">
        <v>594</v>
      </c>
      <c r="D319" s="3" t="str">
        <f ca="1">INDEX(GLOBAL[NAMA BARANG],MATCH(A319,GLOBAL[ID]))</f>
        <v>Bp 25001</v>
      </c>
      <c r="E319" s="4">
        <f ca="1">INDEX(GLOBAL[TT],MATCH(A319,GLOBAL[ID]))</f>
        <v>5</v>
      </c>
      <c r="F319" s="5" t="str">
        <f ca="1">IF(INDEX(GLOBAL[KET],MATCH(A319,GLOBAL[ID]))="","-",INDEX(GLOBAL[KET],MATCH(A319,GLOBAL[ID])))</f>
        <v>18 box</v>
      </c>
    </row>
    <row r="320" spans="1:6" ht="15">
      <c r="A320" s="12">
        <v>595</v>
      </c>
      <c r="D320" s="3" t="str">
        <f ca="1">INDEX(GLOBAL[NAMA BARANG],MATCH(A320,GLOBAL[ID]))</f>
        <v>Bp 2628</v>
      </c>
      <c r="E320" s="4">
        <f ca="1">INDEX(GLOBAL[TT],MATCH(A320,GLOBAL[ID]))</f>
        <v>4</v>
      </c>
      <c r="F320" s="5" t="str">
        <f ca="1">IF(INDEX(GLOBAL[KET],MATCH(A320,GLOBAL[ID]))="","-",INDEX(GLOBAL[KET],MATCH(A320,GLOBAL[ID])))</f>
        <v>36 box</v>
      </c>
    </row>
    <row r="321" spans="1:6" ht="15">
      <c r="A321" s="12">
        <v>596</v>
      </c>
      <c r="D321" s="3" t="str">
        <f ca="1">INDEX(GLOBAL[NAMA BARANG],MATCH(A321,GLOBAL[ID]))</f>
        <v>Bp 2710 tentara</v>
      </c>
      <c r="E321" s="4">
        <f ca="1">INDEX(GLOBAL[TT],MATCH(A321,GLOBAL[ID]))</f>
        <v>3</v>
      </c>
      <c r="F321" s="5" t="str">
        <f ca="1">IF(INDEX(GLOBAL[KET],MATCH(A321,GLOBAL[ID]))="","-",INDEX(GLOBAL[KET],MATCH(A321,GLOBAL[ID])))</f>
        <v>18 box</v>
      </c>
    </row>
    <row r="322" spans="1:6" ht="15">
      <c r="A322" s="12">
        <v>597</v>
      </c>
      <c r="D322" s="3" t="str">
        <f ca="1">INDEX(GLOBAL[NAMA BARANG],MATCH(A322,GLOBAL[ID]))</f>
        <v>Bp 2710 tentara (48)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20 box</v>
      </c>
    </row>
    <row r="323" spans="1:6" ht="15">
      <c r="A323" s="12">
        <v>598</v>
      </c>
      <c r="D323" s="3" t="str">
        <f ca="1">INDEX(GLOBAL[NAMA BARANG],MATCH(A323,GLOBAL[ID]))</f>
        <v>Bp 2710 tentara (48)</v>
      </c>
      <c r="E323" s="4">
        <f ca="1">INDEX(GLOBAL[TT],MATCH(A323,GLOBAL[ID]))</f>
        <v>4</v>
      </c>
      <c r="F323" s="5" t="str">
        <f ca="1">IF(INDEX(GLOBAL[KET],MATCH(A323,GLOBAL[ID]))="","-",INDEX(GLOBAL[KET],MATCH(A323,GLOBAL[ID])))</f>
        <v>16 box</v>
      </c>
    </row>
    <row r="324" spans="1:6" ht="15">
      <c r="A324" s="12">
        <v>599</v>
      </c>
      <c r="D324" s="3" t="str">
        <f ca="1">INDEX(GLOBAL[NAMA BARANG],MATCH(A324,GLOBAL[ID]))</f>
        <v>Bp 2725</v>
      </c>
      <c r="E324" s="4">
        <f ca="1">INDEX(GLOBAL[TT],MATCH(A324,GLOBAL[ID]))</f>
        <v>1</v>
      </c>
      <c r="F324" s="5" t="str">
        <f ca="1">IF(INDEX(GLOBAL[KET],MATCH(A324,GLOBAL[ID]))="","-",INDEX(GLOBAL[KET],MATCH(A324,GLOBAL[ID])))</f>
        <v>120 ls</v>
      </c>
    </row>
    <row r="325" spans="1:6" ht="15">
      <c r="A325" s="12">
        <v>600</v>
      </c>
      <c r="D325" s="3" t="str">
        <f ca="1">INDEX(GLOBAL[NAMA BARANG],MATCH(A325,GLOBAL[ID]))</f>
        <v>Bp 2731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18 box</v>
      </c>
    </row>
    <row r="326" spans="1:6" ht="15">
      <c r="A326" s="12">
        <v>602</v>
      </c>
      <c r="D326" s="3" t="str">
        <f ca="1">INDEX(GLOBAL[NAMA BARANG],MATCH(A326,GLOBAL[ID]))</f>
        <v>Bp 2816 Gantungan Gading</v>
      </c>
      <c r="E326" s="4">
        <f ca="1">INDEX(GLOBAL[TT],MATCH(A326,GLOBAL[ID]))</f>
        <v>2</v>
      </c>
      <c r="F326" s="5" t="str">
        <f ca="1">IF(INDEX(GLOBAL[KET],MATCH(A326,GLOBAL[ID]))="","-",INDEX(GLOBAL[KET],MATCH(A326,GLOBAL[ID])))</f>
        <v>144 LSN</v>
      </c>
    </row>
    <row r="327" spans="1:6" ht="15">
      <c r="A327" s="12">
        <v>603</v>
      </c>
      <c r="D327" s="3" t="str">
        <f ca="1">INDEX(GLOBAL[NAMA BARANG],MATCH(A327,GLOBAL[ID]))</f>
        <v>Bp 3028 love straw (7=18 box/ 1= 21 box) 1x48</v>
      </c>
      <c r="E327" s="4">
        <f ca="1">INDEX(GLOBAL[TT],MATCH(A327,GLOBAL[ID]))</f>
        <v>4</v>
      </c>
      <c r="F327" s="5" t="str">
        <f ca="1">IF(INDEX(GLOBAL[KET],MATCH(A327,GLOBAL[ID]))="","-",INDEX(GLOBAL[KET],MATCH(A327,GLOBAL[ID])))</f>
        <v>18 box</v>
      </c>
    </row>
    <row r="328" spans="1:6" ht="15">
      <c r="A328" s="12">
        <v>605</v>
      </c>
      <c r="D328" s="3" t="str">
        <f ca="1">INDEX(GLOBAL[NAMA BARANG],MATCH(A328,GLOBAL[ID]))</f>
        <v>Bp 3333 gelas + pedang</v>
      </c>
      <c r="E328" s="4">
        <f ca="1">INDEX(GLOBAL[TT],MATCH(A328,GLOBAL[ID]))</f>
        <v>1</v>
      </c>
      <c r="F328" s="5" t="str">
        <f ca="1">IF(INDEX(GLOBAL[KET],MATCH(A328,GLOBAL[ID]))="","-",INDEX(GLOBAL[KET],MATCH(A328,GLOBAL[ID])))</f>
        <v>72 box</v>
      </c>
    </row>
    <row r="329" spans="1:6" ht="15">
      <c r="A329" s="12">
        <v>606</v>
      </c>
      <c r="D329" s="3" t="str">
        <f ca="1">INDEX(GLOBAL[NAMA BARANG],MATCH(A329,GLOBAL[ID]))</f>
        <v>Bp 3653 kuda (48)</v>
      </c>
      <c r="E329" s="4">
        <f ca="1">INDEX(GLOBAL[TT],MATCH(A329,GLOBAL[ID]))</f>
        <v>1</v>
      </c>
      <c r="F329" s="5" t="str">
        <f ca="1">IF(INDEX(GLOBAL[KET],MATCH(A329,GLOBAL[ID]))="","-",INDEX(GLOBAL[KET],MATCH(A329,GLOBAL[ID])))</f>
        <v>18 box</v>
      </c>
    </row>
    <row r="330" spans="1:6" ht="15">
      <c r="A330" s="12">
        <v>607</v>
      </c>
      <c r="D330" s="3" t="str">
        <f ca="1">INDEX(GLOBAL[NAMA BARANG],MATCH(A330,GLOBAL[ID]))</f>
        <v>Bp 380 (1x36)</v>
      </c>
      <c r="E330" s="4">
        <f ca="1">INDEX(GLOBAL[TT],MATCH(A330,GLOBAL[ID]))</f>
        <v>1</v>
      </c>
      <c r="F330" s="5" t="str">
        <f ca="1">IF(INDEX(GLOBAL[KET],MATCH(A330,GLOBAL[ID]))="","-",INDEX(GLOBAL[KET],MATCH(A330,GLOBAL[ID])))</f>
        <v>48 box</v>
      </c>
    </row>
    <row r="331" spans="1:6" ht="15">
      <c r="A331" s="12">
        <v>608</v>
      </c>
      <c r="D331" s="3" t="str">
        <f ca="1">INDEX(GLOBAL[NAMA BARANG],MATCH(A331,GLOBAL[ID]))</f>
        <v>Bp 389 AB (1x36)</v>
      </c>
      <c r="E331" s="4">
        <f ca="1">INDEX(GLOBAL[TT],MATCH(A331,GLOBAL[ID]))</f>
        <v>2</v>
      </c>
      <c r="F331" s="5" t="str">
        <f ca="1">IF(INDEX(GLOBAL[KET],MATCH(A331,GLOBAL[ID]))="","-",INDEX(GLOBAL[KET],MATCH(A331,GLOBAL[ID])))</f>
        <v>48 box</v>
      </c>
    </row>
    <row r="332" spans="1:6" ht="15">
      <c r="A332" s="12">
        <v>609</v>
      </c>
      <c r="D332" s="3" t="str">
        <f ca="1">INDEX(GLOBAL[NAMA BARANG],MATCH(A332,GLOBAL[ID]))</f>
        <v>Bp 4W 2307</v>
      </c>
      <c r="E332" s="4">
        <f ca="1">INDEX(GLOBAL[TT],MATCH(A332,GLOBAL[ID]))</f>
        <v>3</v>
      </c>
      <c r="F332" s="5" t="str">
        <f ca="1">IF(INDEX(GLOBAL[KET],MATCH(A332,GLOBAL[ID]))="","-",INDEX(GLOBAL[KET],MATCH(A332,GLOBAL[ID])))</f>
        <v>144 LSN</v>
      </c>
    </row>
    <row r="333" spans="1:6" ht="15">
      <c r="A333" s="12">
        <v>612</v>
      </c>
      <c r="D333" s="3" t="str">
        <f ca="1">INDEX(GLOBAL[NAMA BARANG],MATCH(A333,GLOBAL[ID]))</f>
        <v>Bp 506</v>
      </c>
      <c r="E333" s="4">
        <f ca="1">INDEX(GLOBAL[TT],MATCH(A333,GLOBAL[ID]))</f>
        <v>4</v>
      </c>
      <c r="F333" s="5" t="str">
        <f ca="1">IF(INDEX(GLOBAL[KET],MATCH(A333,GLOBAL[ID]))="","-",INDEX(GLOBAL[KET],MATCH(A333,GLOBAL[ID])))</f>
        <v>144 ls</v>
      </c>
    </row>
    <row r="334" spans="1:6" ht="15">
      <c r="A334" s="12">
        <v>613</v>
      </c>
      <c r="D334" s="3" t="str">
        <f ca="1">INDEX(GLOBAL[NAMA BARANG],MATCH(A334,GLOBAL[ID]))</f>
        <v>Bp 566</v>
      </c>
      <c r="E334" s="4">
        <f ca="1">INDEX(GLOBAL[TT],MATCH(A334,GLOBAL[ID]))</f>
        <v>2</v>
      </c>
      <c r="F334" s="5" t="str">
        <f ca="1">IF(INDEX(GLOBAL[KET],MATCH(A334,GLOBAL[ID]))="","-",INDEX(GLOBAL[KET],MATCH(A334,GLOBAL[ID])))</f>
        <v>144 ls</v>
      </c>
    </row>
    <row r="335" spans="1:6" ht="15">
      <c r="A335" s="12">
        <v>614</v>
      </c>
      <c r="D335" s="3" t="str">
        <f ca="1">INDEX(GLOBAL[NAMA BARANG],MATCH(A335,GLOBAL[ID]))</f>
        <v>Bp 6 warna HK 6060 (24)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60 box</v>
      </c>
    </row>
    <row r="336" spans="1:6" ht="15">
      <c r="A336" s="12">
        <v>615</v>
      </c>
      <c r="D336" s="3" t="str">
        <f ca="1">INDEX(GLOBAL[NAMA BARANG],MATCH(A336,GLOBAL[ID]))</f>
        <v>Bp 6653</v>
      </c>
      <c r="E336" s="4">
        <f ca="1">INDEX(GLOBAL[TT],MATCH(A336,GLOBAL[ID]))</f>
        <v>3</v>
      </c>
      <c r="F336" s="5" t="str">
        <f ca="1">IF(INDEX(GLOBAL[KET],MATCH(A336,GLOBAL[ID]))="","-",INDEX(GLOBAL[KET],MATCH(A336,GLOBAL[ID])))</f>
        <v>144 ls</v>
      </c>
    </row>
    <row r="337" spans="1:6" ht="15">
      <c r="A337" s="12">
        <v>616</v>
      </c>
      <c r="D337" s="3" t="str">
        <f ca="1">INDEX(GLOBAL[NAMA BARANG],MATCH(A337,GLOBAL[ID]))</f>
        <v>Bp 680 diamond Hati (48)</v>
      </c>
      <c r="E337" s="4">
        <f ca="1">INDEX(GLOBAL[TT],MATCH(A337,GLOBAL[ID]))</f>
        <v>6</v>
      </c>
      <c r="F337" s="5" t="str">
        <f ca="1">IF(INDEX(GLOBAL[KET],MATCH(A337,GLOBAL[ID]))="","-",INDEX(GLOBAL[KET],MATCH(A337,GLOBAL[ID])))</f>
        <v>20 box</v>
      </c>
    </row>
    <row r="338" spans="1:6" ht="15">
      <c r="A338" s="12">
        <v>617</v>
      </c>
      <c r="D338" s="3" t="str">
        <f ca="1">INDEX(GLOBAL[NAMA BARANG],MATCH(A338,GLOBAL[ID]))</f>
        <v>Bp 68003 apel</v>
      </c>
      <c r="E338" s="4">
        <f ca="1">INDEX(GLOBAL[TT],MATCH(A338,GLOBAL[ID]))</f>
        <v>2</v>
      </c>
      <c r="F338" s="5" t="str">
        <f ca="1">IF(INDEX(GLOBAL[KET],MATCH(A338,GLOBAL[ID]))="","-",INDEX(GLOBAL[KET],MATCH(A338,GLOBAL[ID])))</f>
        <v>144 ls</v>
      </c>
    </row>
    <row r="339" spans="1:6" ht="15">
      <c r="A339" s="12">
        <v>618</v>
      </c>
      <c r="D339" s="3" t="str">
        <f ca="1">INDEX(GLOBAL[NAMA BARANG],MATCH(A339,GLOBAL[ID]))</f>
        <v>Bp 688/ S3 Biru (30)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32 box</v>
      </c>
    </row>
    <row r="340" spans="1:6" ht="15">
      <c r="A340" s="12">
        <v>619</v>
      </c>
      <c r="D340" s="3" t="str">
        <f ca="1">INDEX(GLOBAL[NAMA BARANG],MATCH(A340,GLOBAL[ID]))</f>
        <v>Bp 6w 6767 sika</v>
      </c>
      <c r="E340" s="4">
        <f ca="1">INDEX(GLOBAL[TT],MATCH(A340,GLOBAL[ID]))</f>
        <v>2</v>
      </c>
      <c r="F340" s="5" t="str">
        <f ca="1">IF(INDEX(GLOBAL[KET],MATCH(A340,GLOBAL[ID]))="","-",INDEX(GLOBAL[KET],MATCH(A340,GLOBAL[ID])))</f>
        <v>108 ls</v>
      </c>
    </row>
    <row r="341" spans="1:6" ht="15">
      <c r="A341" s="12">
        <v>620</v>
      </c>
      <c r="D341" s="3" t="str">
        <f ca="1">INDEX(GLOBAL[NAMA BARANG],MATCH(A341,GLOBAL[ID]))</f>
        <v>Bp 6w MIX karakter 6 gambar</v>
      </c>
      <c r="E341" s="4">
        <f ca="1">INDEX(GLOBAL[TT],MATCH(A341,GLOBAL[ID]))</f>
        <v>9</v>
      </c>
      <c r="F341" s="5" t="str">
        <f ca="1">IF(INDEX(GLOBAL[KET],MATCH(A341,GLOBAL[ID]))="","-",INDEX(GLOBAL[KET],MATCH(A341,GLOBAL[ID])))</f>
        <v>1296 pc</v>
      </c>
    </row>
    <row r="342" spans="1:6" ht="15">
      <c r="A342" s="12">
        <v>621</v>
      </c>
      <c r="D342" s="3" t="str">
        <f ca="1">INDEX(GLOBAL[NAMA BARANG],MATCH(A342,GLOBAL[ID]))</f>
        <v>Bp 7013</v>
      </c>
      <c r="E342" s="4">
        <f ca="1">INDEX(GLOBAL[TT],MATCH(A342,GLOBAL[ID]))</f>
        <v>13</v>
      </c>
      <c r="F342" s="5" t="str">
        <f ca="1">IF(INDEX(GLOBAL[KET],MATCH(A342,GLOBAL[ID]))="","-",INDEX(GLOBAL[KET],MATCH(A342,GLOBAL[ID])))</f>
        <v>192 ls</v>
      </c>
    </row>
    <row r="343" spans="1:6" ht="15">
      <c r="A343" s="12">
        <v>622</v>
      </c>
      <c r="D343" s="3" t="str">
        <f ca="1">INDEX(GLOBAL[NAMA BARANG],MATCH(A343,GLOBAL[ID]))</f>
        <v>Bp 7022 kunci</v>
      </c>
      <c r="E343" s="4">
        <f ca="1">INDEX(GLOBAL[TT],MATCH(A343,GLOBAL[ID]))</f>
        <v>40</v>
      </c>
      <c r="F343" s="5" t="str">
        <f ca="1">IF(INDEX(GLOBAL[KET],MATCH(A343,GLOBAL[ID]))="","-",INDEX(GLOBAL[KET],MATCH(A343,GLOBAL[ID])))</f>
        <v>192 ls</v>
      </c>
    </row>
    <row r="344" spans="1:6" ht="15">
      <c r="A344" s="12">
        <v>623</v>
      </c>
      <c r="D344" s="3" t="str">
        <f ca="1">INDEX(GLOBAL[NAMA BARANG],MATCH(A344,GLOBAL[ID]))</f>
        <v>Bp 7026</v>
      </c>
      <c r="E344" s="4">
        <f ca="1">INDEX(GLOBAL[TT],MATCH(A344,GLOBAL[ID]))</f>
        <v>15</v>
      </c>
      <c r="F344" s="5" t="str">
        <f ca="1">IF(INDEX(GLOBAL[KET],MATCH(A344,GLOBAL[ID]))="","-",INDEX(GLOBAL[KET],MATCH(A344,GLOBAL[ID])))</f>
        <v>192 ls</v>
      </c>
    </row>
    <row r="345" spans="1:6" ht="15">
      <c r="A345" s="12">
        <v>625</v>
      </c>
      <c r="D345" s="3" t="str">
        <f ca="1">INDEX(GLOBAL[NAMA BARANG],MATCH(A345,GLOBAL[ID]))</f>
        <v>Bp 7038</v>
      </c>
      <c r="E345" s="4">
        <f ca="1">INDEX(GLOBAL[TT],MATCH(A345,GLOBAL[ID]))</f>
        <v>6</v>
      </c>
      <c r="F345" s="5" t="str">
        <f ca="1">IF(INDEX(GLOBAL[KET],MATCH(A345,GLOBAL[ID]))="","-",INDEX(GLOBAL[KET],MATCH(A345,GLOBAL[ID])))</f>
        <v>192 ls</v>
      </c>
    </row>
    <row r="346" spans="1:6" ht="15">
      <c r="A346" s="12">
        <v>626</v>
      </c>
      <c r="D346" s="3" t="str">
        <f ca="1">INDEX(GLOBAL[NAMA BARANG],MATCH(A346,GLOBAL[ID]))</f>
        <v>Bp 7039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192 ls</v>
      </c>
    </row>
    <row r="347" spans="1:6" ht="15">
      <c r="A347" s="12">
        <v>627</v>
      </c>
      <c r="D347" s="3" t="str">
        <f ca="1">INDEX(GLOBAL[NAMA BARANG],MATCH(A347,GLOBAL[ID]))</f>
        <v>Bp 7043</v>
      </c>
      <c r="E347" s="4">
        <f ca="1">INDEX(GLOBAL[TT],MATCH(A347,GLOBAL[ID]))</f>
        <v>40</v>
      </c>
      <c r="F347" s="5" t="str">
        <f ca="1">IF(INDEX(GLOBAL[KET],MATCH(A347,GLOBAL[ID]))="","-",INDEX(GLOBAL[KET],MATCH(A347,GLOBAL[ID])))</f>
        <v>192 ls</v>
      </c>
    </row>
    <row r="348" spans="1:6" ht="15">
      <c r="A348" s="12">
        <v>628</v>
      </c>
      <c r="D348" s="3" t="str">
        <f ca="1">INDEX(GLOBAL[NAMA BARANG],MATCH(A348,GLOBAL[ID]))</f>
        <v>Bp 7045</v>
      </c>
      <c r="E348" s="4">
        <f ca="1">INDEX(GLOBAL[TT],MATCH(A348,GLOBAL[ID]))</f>
        <v>28</v>
      </c>
      <c r="F348" s="5" t="str">
        <f ca="1">IF(INDEX(GLOBAL[KET],MATCH(A348,GLOBAL[ID]))="","-",INDEX(GLOBAL[KET],MATCH(A348,GLOBAL[ID])))</f>
        <v>192 ls</v>
      </c>
    </row>
    <row r="349" spans="1:6" ht="15">
      <c r="A349" s="12">
        <v>630</v>
      </c>
      <c r="D349" s="3" t="str">
        <f ca="1">INDEX(GLOBAL[NAMA BARANG],MATCH(A349,GLOBAL[ID]))</f>
        <v>Bp 7064</v>
      </c>
      <c r="E349" s="4">
        <f ca="1">INDEX(GLOBAL[TT],MATCH(A349,GLOBAL[ID]))</f>
        <v>10</v>
      </c>
      <c r="F349" s="5" t="str">
        <f ca="1">IF(INDEX(GLOBAL[KET],MATCH(A349,GLOBAL[ID]))="","-",INDEX(GLOBAL[KET],MATCH(A349,GLOBAL[ID])))</f>
        <v>192 ls</v>
      </c>
    </row>
    <row r="350" spans="1:6" ht="15">
      <c r="A350" s="12">
        <v>631</v>
      </c>
      <c r="D350" s="3" t="str">
        <f ca="1">INDEX(GLOBAL[NAMA BARANG],MATCH(A350,GLOBAL[ID]))</f>
        <v>Bp 7067</v>
      </c>
      <c r="E350" s="4">
        <f ca="1">INDEX(GLOBAL[TT],MATCH(A350,GLOBAL[ID]))</f>
        <v>15</v>
      </c>
      <c r="F350" s="5" t="str">
        <f ca="1">IF(INDEX(GLOBAL[KET],MATCH(A350,GLOBAL[ID]))="","-",INDEX(GLOBAL[KET],MATCH(A350,GLOBAL[ID])))</f>
        <v>192 ls</v>
      </c>
    </row>
    <row r="351" spans="1:6" ht="15">
      <c r="A351" s="12">
        <v>632</v>
      </c>
      <c r="D351" s="3" t="str">
        <f ca="1">INDEX(GLOBAL[NAMA BARANG],MATCH(A351,GLOBAL[ID]))</f>
        <v>Bp 7092</v>
      </c>
      <c r="E351" s="4">
        <f ca="1">INDEX(GLOBAL[TT],MATCH(A351,GLOBAL[ID]))</f>
        <v>35</v>
      </c>
      <c r="F351" s="5" t="str">
        <f ca="1">IF(INDEX(GLOBAL[KET],MATCH(A351,GLOBAL[ID]))="","-",INDEX(GLOBAL[KET],MATCH(A351,GLOBAL[ID])))</f>
        <v>192 ls</v>
      </c>
    </row>
    <row r="352" spans="1:6" ht="15">
      <c r="A352" s="12">
        <v>633</v>
      </c>
      <c r="D352" s="3" t="str">
        <f ca="1">INDEX(GLOBAL[NAMA BARANG],MATCH(A352,GLOBAL[ID]))</f>
        <v>Bp 789</v>
      </c>
      <c r="E352" s="4">
        <f ca="1">INDEX(GLOBAL[TT],MATCH(A352,GLOBAL[ID]))</f>
        <v>2</v>
      </c>
      <c r="F352" s="5" t="str">
        <f ca="1">IF(INDEX(GLOBAL[KET],MATCH(A352,GLOBAL[ID]))="","-",INDEX(GLOBAL[KET],MATCH(A352,GLOBAL[ID])))</f>
        <v>48 box</v>
      </c>
    </row>
    <row r="353" spans="1:6" ht="15">
      <c r="A353" s="12">
        <v>634</v>
      </c>
      <c r="D353" s="3" t="str">
        <f ca="1">INDEX(GLOBAL[NAMA BARANG],MATCH(A353,GLOBAL[ID]))</f>
        <v>Bp 802(10)/ 803(10)</v>
      </c>
      <c r="E353" s="4">
        <f ca="1">INDEX(GLOBAL[TT],MATCH(A353,GLOBAL[ID]))</f>
        <v>20</v>
      </c>
      <c r="F353" s="5" t="str">
        <f ca="1">IF(INDEX(GLOBAL[KET],MATCH(A353,GLOBAL[ID]))="","-",INDEX(GLOBAL[KET],MATCH(A353,GLOBAL[ID])))</f>
        <v>144 ls</v>
      </c>
    </row>
    <row r="354" spans="1:6" ht="15">
      <c r="A354" s="12">
        <v>635</v>
      </c>
      <c r="D354" s="3" t="str">
        <f ca="1">INDEX(GLOBAL[NAMA BARANG],MATCH(A354,GLOBAL[ID]))</f>
        <v>Bp 805(11)/ 806(9)</v>
      </c>
      <c r="E354" s="4">
        <f ca="1">INDEX(GLOBAL[TT],MATCH(A354,GLOBAL[ID]))</f>
        <v>20</v>
      </c>
      <c r="F354" s="5" t="str">
        <f ca="1">IF(INDEX(GLOBAL[KET],MATCH(A354,GLOBAL[ID]))="","-",INDEX(GLOBAL[KET],MATCH(A354,GLOBAL[ID])))</f>
        <v>144 ls</v>
      </c>
    </row>
    <row r="355" spans="1:6" ht="15">
      <c r="A355" s="12">
        <v>636</v>
      </c>
      <c r="D355" s="3" t="str">
        <f ca="1">INDEX(GLOBAL[NAMA BARANG],MATCH(A355,GLOBAL[ID]))</f>
        <v>Bp 807</v>
      </c>
      <c r="E355" s="4">
        <f ca="1">INDEX(GLOBAL[TT],MATCH(A355,GLOBAL[ID]))</f>
        <v>15</v>
      </c>
      <c r="F355" s="5" t="str">
        <f ca="1">IF(INDEX(GLOBAL[KET],MATCH(A355,GLOBAL[ID]))="","-",INDEX(GLOBAL[KET],MATCH(A355,GLOBAL[ID])))</f>
        <v>144 ls</v>
      </c>
    </row>
    <row r="356" spans="1:6" ht="15">
      <c r="A356" s="12">
        <v>637</v>
      </c>
      <c r="D356" s="3" t="str">
        <f ca="1">INDEX(GLOBAL[NAMA BARANG],MATCH(A356,GLOBAL[ID]))</f>
        <v>Bp 82018 garukan/ rabbit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144 ls</v>
      </c>
    </row>
    <row r="357" spans="1:6" ht="15">
      <c r="A357" s="12">
        <v>638</v>
      </c>
      <c r="D357" s="3" t="str">
        <f ca="1">INDEX(GLOBAL[NAMA BARANG],MATCH(A357,GLOBAL[ID]))</f>
        <v>Bp 8646</v>
      </c>
      <c r="E357" s="4">
        <f ca="1">INDEX(GLOBAL[TT],MATCH(A357,GLOBAL[ID]))</f>
        <v>6</v>
      </c>
      <c r="F357" s="5" t="str">
        <f ca="1">IF(INDEX(GLOBAL[KET],MATCH(A357,GLOBAL[ID]))="","-",INDEX(GLOBAL[KET],MATCH(A357,GLOBAL[ID])))</f>
        <v>144 ls</v>
      </c>
    </row>
    <row r="358" spans="1:6" ht="15">
      <c r="A358" s="12">
        <v>639</v>
      </c>
      <c r="D358" s="3" t="str">
        <f ca="1">INDEX(GLOBAL[NAMA BARANG],MATCH(A358,GLOBAL[ID]))</f>
        <v>Bp 8813 bebek (48)</v>
      </c>
      <c r="E358" s="4">
        <f ca="1">INDEX(GLOBAL[TT],MATCH(A358,GLOBAL[ID]))</f>
        <v>1</v>
      </c>
      <c r="F358" s="5" t="str">
        <f ca="1">IF(INDEX(GLOBAL[KET],MATCH(A358,GLOBAL[ID]))="","-",INDEX(GLOBAL[KET],MATCH(A358,GLOBAL[ID])))</f>
        <v>36 box</v>
      </c>
    </row>
    <row r="359" spans="1:6" ht="15">
      <c r="A359" s="12">
        <v>640</v>
      </c>
      <c r="D359" s="3" t="str">
        <f ca="1">INDEX(GLOBAL[NAMA BARANG],MATCH(A359,GLOBAL[ID]))</f>
        <v>Bp 8853 segitiga bola</v>
      </c>
      <c r="E359" s="4">
        <f ca="1">INDEX(GLOBAL[TT],MATCH(A359,GLOBAL[ID]))</f>
        <v>7</v>
      </c>
      <c r="F359" s="5" t="str">
        <f ca="1">IF(INDEX(GLOBAL[KET],MATCH(A359,GLOBAL[ID]))="","-",INDEX(GLOBAL[KET],MATCH(A359,GLOBAL[ID])))</f>
        <v>144 ls</v>
      </c>
    </row>
    <row r="360" spans="1:6" ht="15">
      <c r="A360" s="12">
        <v>641</v>
      </c>
      <c r="D360" s="3" t="str">
        <f ca="1">INDEX(GLOBAL[NAMA BARANG],MATCH(A360,GLOBAL[ID]))</f>
        <v>Bp 8889 hati</v>
      </c>
      <c r="E360" s="4">
        <f ca="1">INDEX(GLOBAL[TT],MATCH(A360,GLOBAL[ID]))</f>
        <v>3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642</v>
      </c>
      <c r="D361" s="3" t="str">
        <f ca="1">INDEX(GLOBAL[NAMA BARANG],MATCH(A361,GLOBAL[ID]))</f>
        <v>Bp 8W megan</v>
      </c>
      <c r="E361" s="4">
        <f ca="1">INDEX(GLOBAL[TT],MATCH(A361,GLOBAL[ID]))</f>
        <v>2</v>
      </c>
      <c r="F361" s="5" t="str">
        <f ca="1">IF(INDEX(GLOBAL[KET],MATCH(A361,GLOBAL[ID]))="","-",INDEX(GLOBAL[KET],MATCH(A361,GLOBAL[ID])))</f>
        <v>144 ls</v>
      </c>
    </row>
    <row r="362" spans="1:6" ht="15">
      <c r="A362" s="12">
        <v>644</v>
      </c>
      <c r="D362" s="3" t="str">
        <f ca="1">INDEX(GLOBAL[NAMA BARANG],MATCH(A362,GLOBAL[ID]))</f>
        <v>Bp 917/ 903</v>
      </c>
      <c r="E362" s="4">
        <f ca="1">INDEX(GLOBAL[TT],MATCH(A362,GLOBAL[ID]))</f>
        <v>11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645</v>
      </c>
      <c r="D363" s="3" t="str">
        <f ca="1">INDEX(GLOBAL[NAMA BARANG],MATCH(A363,GLOBAL[ID]))</f>
        <v>Bp 9518 tank air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142 ls</v>
      </c>
    </row>
    <row r="364" spans="1:6" ht="15">
      <c r="A364" s="12">
        <v>646</v>
      </c>
      <c r="D364" s="3" t="str">
        <f ca="1">INDEX(GLOBAL[NAMA BARANG],MATCH(A364,GLOBAL[ID]))</f>
        <v>Bp 9799</v>
      </c>
      <c r="E364" s="4">
        <f ca="1">INDEX(GLOBAL[TT],MATCH(A364,GLOBAL[ID]))</f>
        <v>2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647</v>
      </c>
      <c r="D365" s="3" t="str">
        <f ca="1">INDEX(GLOBAL[NAMA BARANG],MATCH(A365,GLOBAL[ID]))</f>
        <v>Bp 9892</v>
      </c>
      <c r="E365" s="4">
        <f ca="1">INDEX(GLOBAL[TT],MATCH(A365,GLOBAL[ID]))</f>
        <v>11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648</v>
      </c>
      <c r="D366" s="3" t="str">
        <f ca="1">INDEX(GLOBAL[NAMA BARANG],MATCH(A366,GLOBAL[ID]))</f>
        <v>Bp 9938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651</v>
      </c>
      <c r="D367" s="3" t="str">
        <f ca="1">INDEX(GLOBAL[NAMA BARANG],MATCH(A367,GLOBAL[ID]))</f>
        <v>Bp AODM 911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652</v>
      </c>
      <c r="D368" s="3" t="str">
        <f ca="1">INDEX(GLOBAL[NAMA BARANG],MATCH(A368,GLOBAL[ID]))</f>
        <v>Bp Aopo 335 htm (24)</v>
      </c>
      <c r="E368" s="4">
        <f ca="1">INDEX(GLOBAL[TT],MATCH(A368,GLOBAL[ID]))</f>
        <v>1</v>
      </c>
      <c r="F368" s="5" t="str">
        <f ca="1">IF(INDEX(GLOBAL[KET],MATCH(A368,GLOBAL[ID]))="","-",INDEX(GLOBAL[KET],MATCH(A368,GLOBAL[ID])))</f>
        <v>240 ls</v>
      </c>
    </row>
    <row r="369" spans="1:6" ht="15">
      <c r="A369" s="12">
        <v>653</v>
      </c>
      <c r="D369" s="3" t="str">
        <f ca="1">INDEX(GLOBAL[NAMA BARANG],MATCH(A369,GLOBAL[ID]))</f>
        <v>Bp Aopo 4506 B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144 ls</v>
      </c>
    </row>
    <row r="370" spans="1:6" ht="15">
      <c r="A370" s="12">
        <v>654</v>
      </c>
      <c r="D370" s="3" t="str">
        <f ca="1">INDEX(GLOBAL[NAMA BARANG],MATCH(A370,GLOBAL[ID]))</f>
        <v>Bp Aopo Gp 1895</v>
      </c>
      <c r="E370" s="4">
        <f ca="1">INDEX(GLOBAL[TT],MATCH(A370,GLOBAL[ID]))</f>
        <v>2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655</v>
      </c>
      <c r="D371" s="3" t="str">
        <f ca="1">INDEX(GLOBAL[NAMA BARANG],MATCH(A371,GLOBAL[ID]))</f>
        <v>Bp Aopo Gp-032 warna</v>
      </c>
      <c r="E371" s="4">
        <f ca="1">INDEX(GLOBAL[TT],MATCH(A371,GLOBAL[ID]))</f>
        <v>2</v>
      </c>
      <c r="F371" s="5" t="str">
        <f ca="1">IF(INDEX(GLOBAL[KET],MATCH(A371,GLOBAL[ID]))="","-",INDEX(GLOBAL[KET],MATCH(A371,GLOBAL[ID])))</f>
        <v>24 ls</v>
      </c>
    </row>
    <row r="372" spans="1:6" ht="15">
      <c r="A372" s="12">
        <v>656</v>
      </c>
      <c r="D372" s="3" t="str">
        <f ca="1">INDEX(GLOBAL[NAMA BARANG],MATCH(A372,GLOBAL[ID]))</f>
        <v>Bp art 3013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5400 pc</v>
      </c>
    </row>
    <row r="373" spans="1:6" ht="15">
      <c r="A373" s="12">
        <v>657</v>
      </c>
      <c r="D373" s="3" t="str">
        <f ca="1">INDEX(GLOBAL[NAMA BARANG],MATCH(A373,GLOBAL[ID]))</f>
        <v>Bp ATM crystal</v>
      </c>
      <c r="E373" s="4">
        <f ca="1">INDEX(GLOBAL[TT],MATCH(A373,GLOBAL[ID]))</f>
        <v>2</v>
      </c>
      <c r="F373" s="5" t="str">
        <f ca="1">IF(INDEX(GLOBAL[KET],MATCH(A373,GLOBAL[ID]))="","-",INDEX(GLOBAL[KET],MATCH(A373,GLOBAL[ID])))</f>
        <v>20 grs</v>
      </c>
    </row>
    <row r="374" spans="1:6" ht="15">
      <c r="A374" s="12">
        <v>658</v>
      </c>
      <c r="D374" s="3" t="str">
        <f ca="1">INDEX(GLOBAL[NAMA BARANG],MATCH(A374,GLOBAL[ID]))</f>
        <v>Bp B155 (0366)</v>
      </c>
      <c r="E374" s="4">
        <f ca="1">INDEX(GLOBAL[TT],MATCH(A374,GLOBAL[ID]))</f>
        <v>13</v>
      </c>
      <c r="F374" s="5" t="str">
        <f ca="1">IF(INDEX(GLOBAL[KET],MATCH(A374,GLOBAL[ID]))="","-",INDEX(GLOBAL[KET],MATCH(A374,GLOBAL[ID])))</f>
        <v>144 ls</v>
      </c>
    </row>
    <row r="375" spans="1:6" ht="15">
      <c r="A375" s="12">
        <v>659</v>
      </c>
      <c r="D375" s="3" t="str">
        <f ca="1">INDEX(GLOBAL[NAMA BARANG],MATCH(A375,GLOBAL[ID]))</f>
        <v>Bp B-88</v>
      </c>
      <c r="E375" s="4">
        <f ca="1">INDEX(GLOBAL[TT],MATCH(A375,GLOBAL[ID]))</f>
        <v>7</v>
      </c>
      <c r="F375" s="5" t="str">
        <f ca="1">IF(INDEX(GLOBAL[KET],MATCH(A375,GLOBAL[ID]))="","-",INDEX(GLOBAL[KET],MATCH(A375,GLOBAL[ID])))</f>
        <v>20 grs</v>
      </c>
    </row>
    <row r="376" spans="1:6" ht="15">
      <c r="A376" s="12">
        <v>660</v>
      </c>
      <c r="D376" s="3" t="str">
        <f ca="1">INDEX(GLOBAL[NAMA BARANG],MATCH(A376,GLOBAL[ID]))</f>
        <v>Bp bellignafoss</v>
      </c>
      <c r="E376" s="4">
        <f ca="1">INDEX(GLOBAL[TT],MATCH(A376,GLOBAL[ID]))</f>
        <v>2</v>
      </c>
      <c r="F376" s="5" t="str">
        <f ca="1">IF(INDEX(GLOBAL[KET],MATCH(A376,GLOBAL[ID]))="","-",INDEX(GLOBAL[KET],MATCH(A376,GLOBAL[ID])))</f>
        <v>12 grs</v>
      </c>
    </row>
    <row r="377" spans="1:6" ht="15">
      <c r="A377" s="12">
        <v>661</v>
      </c>
      <c r="D377" s="3" t="str">
        <f ca="1">INDEX(GLOBAL[NAMA BARANG],MATCH(A377,GLOBAL[ID]))</f>
        <v>Bp bensia KMN 008/ 007</v>
      </c>
      <c r="E377" s="4">
        <f ca="1">INDEX(GLOBAL[TT],MATCH(A377,GLOBAL[ID]))</f>
        <v>1</v>
      </c>
      <c r="F377" s="5" t="str">
        <f ca="1">IF(INDEX(GLOBAL[KET],MATCH(A377,GLOBAL[ID]))="","-",INDEX(GLOBAL[KET],MATCH(A377,GLOBAL[ID])))</f>
        <v>48 box</v>
      </c>
    </row>
    <row r="378" spans="1:6" ht="15">
      <c r="A378" s="12">
        <v>662</v>
      </c>
      <c r="D378" s="3" t="str">
        <f ca="1">INDEX(GLOBAL[NAMA BARANG],MATCH(A378,GLOBAL[ID]))</f>
        <v>Bp BF 8118/ 8w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663</v>
      </c>
      <c r="D379" s="3" t="str">
        <f ca="1">INDEX(GLOBAL[NAMA BARANG],MATCH(A379,GLOBAL[ID]))</f>
        <v>Bp bolang-baling 1 box 48</v>
      </c>
      <c r="E379" s="4">
        <f ca="1">INDEX(GLOBAL[TT],MATCH(A379,GLOBAL[ID]))</f>
        <v>2</v>
      </c>
      <c r="F379" s="5" t="str">
        <f ca="1">IF(INDEX(GLOBAL[KET],MATCH(A379,GLOBAL[ID]))="","-",INDEX(GLOBAL[KET],MATCH(A379,GLOBAL[ID])))</f>
        <v>36 box</v>
      </c>
    </row>
    <row r="380" spans="1:6" ht="15">
      <c r="A380" s="12">
        <v>664</v>
      </c>
      <c r="D380" s="3" t="str">
        <f ca="1">INDEX(GLOBAL[NAMA BARANG],MATCH(A380,GLOBAL[ID]))</f>
        <v>Bp box 1000 K 1000</v>
      </c>
      <c r="E380" s="4">
        <f ca="1">INDEX(GLOBAL[TT],MATCH(A380,GLOBAL[ID]))</f>
        <v>3</v>
      </c>
      <c r="F380" s="5" t="str">
        <f ca="1">IF(INDEX(GLOBAL[KET],MATCH(A380,GLOBAL[ID]))="","-",INDEX(GLOBAL[KET],MATCH(A380,GLOBAL[ID])))</f>
        <v>72 ls</v>
      </c>
    </row>
    <row r="381" spans="1:6" ht="15">
      <c r="A381" s="12">
        <v>665</v>
      </c>
      <c r="D381" s="3" t="str">
        <f ca="1">INDEX(GLOBAL[NAMA BARANG],MATCH(A381,GLOBAL[ID]))</f>
        <v>Bp box ketapel AB 2921</v>
      </c>
      <c r="E381" s="4">
        <f ca="1">INDEX(GLOBAL[TT],MATCH(A381,GLOBAL[ID]))</f>
        <v>7</v>
      </c>
      <c r="F381" s="5" t="str">
        <f ca="1">IF(INDEX(GLOBAL[KET],MATCH(A381,GLOBAL[ID]))="","-",INDEX(GLOBAL[KET],MATCH(A381,GLOBAL[ID])))</f>
        <v>135 ls</v>
      </c>
    </row>
    <row r="382" spans="1:6" ht="15">
      <c r="A382" s="12">
        <v>666</v>
      </c>
      <c r="D382" s="3" t="str">
        <f ca="1">INDEX(GLOBAL[NAMA BARANG],MATCH(A382,GLOBAL[ID]))</f>
        <v>Bp cabe (G-103) + jepitan ret</v>
      </c>
      <c r="E382" s="4">
        <f ca="1">INDEX(GLOBAL[TT],MATCH(A382,GLOBAL[ID]))</f>
        <v>1</v>
      </c>
      <c r="F382" s="5" t="str">
        <f ca="1">IF(INDEX(GLOBAL[KET],MATCH(A382,GLOBAL[ID]))="","-",INDEX(GLOBAL[KET],MATCH(A382,GLOBAL[ID])))</f>
        <v>1392 pc</v>
      </c>
    </row>
    <row r="383" spans="1:6" ht="15">
      <c r="A383" s="12">
        <v>667</v>
      </c>
      <c r="D383" s="3" t="str">
        <f ca="1">INDEX(GLOBAL[NAMA BARANG],MATCH(A383,GLOBAL[ID]))</f>
        <v>Bp cabe (G-103) + jepitan ret (kng/Hj)</v>
      </c>
      <c r="E383" s="4">
        <f ca="1">INDEX(GLOBAL[TT],MATCH(A383,GLOBAL[ID]))</f>
        <v>13</v>
      </c>
      <c r="F383" s="5" t="str">
        <f ca="1">IF(INDEX(GLOBAL[KET],MATCH(A383,GLOBAL[ID]))="","-",INDEX(GLOBAL[KET],MATCH(A383,GLOBAL[ID])))</f>
        <v>2000 pc</v>
      </c>
    </row>
    <row r="384" spans="1:6" ht="15">
      <c r="A384" s="12">
        <v>668</v>
      </c>
      <c r="D384" s="3" t="str">
        <f ca="1">INDEX(GLOBAL[NAMA BARANG],MATCH(A384,GLOBAL[ID]))</f>
        <v>Bp Cosh CS 8501</v>
      </c>
      <c r="E384" s="4">
        <f ca="1">INDEX(GLOBAL[TT],MATCH(A384,GLOBAL[ID]))</f>
        <v>5</v>
      </c>
      <c r="F384" s="5" t="str">
        <f ca="1">IF(INDEX(GLOBAL[KET],MATCH(A384,GLOBAL[ID]))="","-",INDEX(GLOBAL[KET],MATCH(A384,GLOBAL[ID])))</f>
        <v>144 ls</v>
      </c>
    </row>
    <row r="385" spans="1:6" ht="15">
      <c r="A385" s="12">
        <v>672</v>
      </c>
      <c r="D385" s="3" t="str">
        <f ca="1">INDEX(GLOBAL[NAMA BARANG],MATCH(A385,GLOBAL[ID]))</f>
        <v>Bp Cosh CS LS 919</v>
      </c>
      <c r="E385" s="4">
        <f ca="1">INDEX(GLOBAL[TT],MATCH(A385,GLOBAL[ID]))</f>
        <v>3</v>
      </c>
      <c r="F385" s="5" t="str">
        <f ca="1">IF(INDEX(GLOBAL[KET],MATCH(A385,GLOBAL[ID]))="","-",INDEX(GLOBAL[KET],MATCH(A385,GLOBAL[ID])))</f>
        <v>144 ls</v>
      </c>
    </row>
    <row r="386" spans="1:6" ht="15">
      <c r="A386" s="12">
        <v>673</v>
      </c>
      <c r="D386" s="3" t="str">
        <f ca="1">INDEX(GLOBAL[NAMA BARANG],MATCH(A386,GLOBAL[ID]))</f>
        <v>Bp D Tian 1015 (6)/ 108 (7)</v>
      </c>
      <c r="E386" s="4">
        <f ca="1">INDEX(GLOBAL[TT],MATCH(A386,GLOBAL[ID]))</f>
        <v>13</v>
      </c>
      <c r="F386" s="5" t="str">
        <f ca="1">IF(INDEX(GLOBAL[KET],MATCH(A386,GLOBAL[ID]))="","-",INDEX(GLOBAL[KET],MATCH(A386,GLOBAL[ID])))</f>
        <v>144 ls</v>
      </c>
    </row>
    <row r="387" spans="1:6" ht="15">
      <c r="A387" s="12">
        <v>674</v>
      </c>
      <c r="D387" s="3" t="str">
        <f ca="1">INDEX(GLOBAL[NAMA BARANG],MATCH(A387,GLOBAL[ID]))</f>
        <v>Bp D Tian 2036</v>
      </c>
      <c r="E387" s="4">
        <f ca="1">INDEX(GLOBAL[TT],MATCH(A387,GLOBAL[ID]))</f>
        <v>26</v>
      </c>
      <c r="F387" s="5" t="str">
        <f ca="1">IF(INDEX(GLOBAL[KET],MATCH(A387,GLOBAL[ID]))="","-",INDEX(GLOBAL[KET],MATCH(A387,GLOBAL[ID])))</f>
        <v>144 LSN</v>
      </c>
    </row>
    <row r="388" spans="1:6" ht="15">
      <c r="A388" s="12">
        <v>677</v>
      </c>
      <c r="D388" s="3" t="str">
        <f ca="1">INDEX(GLOBAL[NAMA BARANG],MATCH(A388,GLOBAL[ID]))</f>
        <v>Bp DB 550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120 LSN</v>
      </c>
    </row>
    <row r="389" spans="1:6" ht="15">
      <c r="A389" s="12">
        <v>680</v>
      </c>
      <c r="D389" s="3" t="str">
        <f ca="1">INDEX(GLOBAL[NAMA BARANG],MATCH(A389,GLOBAL[ID]))</f>
        <v>Bp Dbs GG 99</v>
      </c>
      <c r="E389" s="4">
        <f ca="1">INDEX(GLOBAL[TT],MATCH(A389,GLOBAL[ID]))</f>
        <v>4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682</v>
      </c>
      <c r="D390" s="3" t="str">
        <f ca="1">INDEX(GLOBAL[NAMA BARANG],MATCH(A390,GLOBAL[ID]))</f>
        <v>Bp Debozz DB G 028 Click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120 LSN</v>
      </c>
    </row>
    <row r="391" spans="1:6" ht="15">
      <c r="A391" s="12">
        <v>687</v>
      </c>
      <c r="D391" s="3" t="str">
        <f ca="1">INDEX(GLOBAL[NAMA BARANG],MATCH(A391,GLOBAL[ID]))</f>
        <v>Bp Debozz DB G 09</v>
      </c>
      <c r="E391" s="4">
        <f ca="1">INDEX(GLOBAL[TT],MATCH(A391,GLOBAL[ID]))</f>
        <v>1</v>
      </c>
      <c r="F391" s="5" t="str">
        <f ca="1">IF(INDEX(GLOBAL[KET],MATCH(A391,GLOBAL[ID]))="","-",INDEX(GLOBAL[KET],MATCH(A391,GLOBAL[ID])))</f>
        <v>144 LSN</v>
      </c>
    </row>
    <row r="392" spans="1:6" ht="15">
      <c r="A392" s="12">
        <v>688</v>
      </c>
      <c r="D392" s="3" t="str">
        <f ca="1">INDEX(GLOBAL[NAMA BARANG],MATCH(A392,GLOBAL[ID]))</f>
        <v>Bp Design kepala AB kotak/ bulat</v>
      </c>
      <c r="E392" s="4">
        <f ca="1">INDEX(GLOBAL[TT],MATCH(A392,GLOBAL[ID]))</f>
        <v>1</v>
      </c>
      <c r="F392" s="5" t="str">
        <f ca="1">IF(INDEX(GLOBAL[KET],MATCH(A392,GLOBAL[ID]))="","-",INDEX(GLOBAL[KET],MATCH(A392,GLOBAL[ID])))</f>
        <v>135 ls</v>
      </c>
    </row>
    <row r="393" spans="1:6" ht="15">
      <c r="A393" s="12">
        <v>689</v>
      </c>
      <c r="D393" s="3" t="str">
        <f ca="1">INDEX(GLOBAL[NAMA BARANG],MATCH(A393,GLOBAL[ID]))</f>
        <v>Bp Doraemon 3008</v>
      </c>
      <c r="E393" s="4">
        <f ca="1">INDEX(GLOBAL[TT],MATCH(A393,GLOBAL[ID]))</f>
        <v>2</v>
      </c>
      <c r="F393" s="5" t="str">
        <f ca="1">IF(INDEX(GLOBAL[KET],MATCH(A393,GLOBAL[ID]))="","-",INDEX(GLOBAL[KET],MATCH(A393,GLOBAL[ID])))</f>
        <v>1152 pc</v>
      </c>
    </row>
    <row r="394" spans="1:6" ht="15">
      <c r="A394" s="12">
        <v>690</v>
      </c>
      <c r="D394" s="3" t="str">
        <f ca="1">INDEX(GLOBAL[NAMA BARANG],MATCH(A394,GLOBAL[ID]))</f>
        <v>Bp E 8805 Mullti Warna (24)</v>
      </c>
      <c r="E394" s="4">
        <f ca="1">INDEX(GLOBAL[TT],MATCH(A394,GLOBAL[ID]))</f>
        <v>4</v>
      </c>
      <c r="F394" s="5" t="str">
        <f ca="1">IF(INDEX(GLOBAL[KET],MATCH(A394,GLOBAL[ID]))="","-",INDEX(GLOBAL[KET],MATCH(A394,GLOBAL[ID])))</f>
        <v>36 BOX</v>
      </c>
    </row>
    <row r="395" spans="1:6" ht="15">
      <c r="A395" s="12">
        <v>691</v>
      </c>
      <c r="D395" s="3" t="str">
        <f ca="1">INDEX(GLOBAL[NAMA BARANG],MATCH(A395,GLOBAL[ID]))</f>
        <v>Bp elegant 1803</v>
      </c>
      <c r="E395" s="4">
        <f ca="1">INDEX(GLOBAL[TT],MATCH(A395,GLOBAL[ID]))</f>
        <v>2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692</v>
      </c>
      <c r="D396" s="3" t="str">
        <f ca="1">INDEX(GLOBAL[NAMA BARANG],MATCH(A396,GLOBAL[ID]))</f>
        <v>Bp elmo H(1) M(1)</v>
      </c>
      <c r="E396" s="4">
        <f ca="1">INDEX(GLOBAL[TT],MATCH(A396,GLOBAL[ID]))</f>
        <v>2</v>
      </c>
      <c r="F396" s="5" t="str">
        <f ca="1">IF(INDEX(GLOBAL[KET],MATCH(A396,GLOBAL[ID]))="","-",INDEX(GLOBAL[KET],MATCH(A396,GLOBAL[ID])))</f>
        <v>120 ls</v>
      </c>
    </row>
    <row r="397" spans="1:6" ht="15">
      <c r="A397" s="12">
        <v>693</v>
      </c>
      <c r="D397" s="3" t="str">
        <f ca="1">INDEX(GLOBAL[NAMA BARANG],MATCH(A397,GLOBAL[ID]))</f>
        <v>Bp executive 169 (2)/ 777 (3)</v>
      </c>
      <c r="E397" s="4">
        <f ca="1">INDEX(GLOBAL[TT],MATCH(A397,GLOBAL[ID]))</f>
        <v>5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694</v>
      </c>
      <c r="D398" s="3" t="str">
        <f ca="1">INDEX(GLOBAL[NAMA BARANG],MATCH(A398,GLOBAL[ID]))</f>
        <v>Bp executive BM 300 merah</v>
      </c>
      <c r="E398" s="4">
        <f ca="1">INDEX(GLOBAL[TT],MATCH(A398,GLOBAL[ID]))</f>
        <v>1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695</v>
      </c>
      <c r="D399" s="3" t="str">
        <f ca="1">INDEX(GLOBAL[NAMA BARANG],MATCH(A399,GLOBAL[ID]))</f>
        <v>Bp F001 030/12w glitermix</v>
      </c>
      <c r="E399" s="4">
        <f ca="1">INDEX(GLOBAL[TT],MATCH(A399,GLOBAL[ID]))</f>
        <v>5</v>
      </c>
      <c r="F399" s="5" t="str">
        <f ca="1">IF(INDEX(GLOBAL[KET],MATCH(A399,GLOBAL[ID]))="","-",INDEX(GLOBAL[KET],MATCH(A399,GLOBAL[ID])))</f>
        <v>160 pc</v>
      </c>
    </row>
    <row r="400" spans="1:6" ht="15">
      <c r="A400" s="12">
        <v>696</v>
      </c>
      <c r="D400" s="3" t="str">
        <f ca="1">INDEX(GLOBAL[NAMA BARANG],MATCH(A400,GLOBAL[ID]))</f>
        <v>Bp F4 AW 46/ 8018 (1x36)</v>
      </c>
      <c r="E400" s="4">
        <f ca="1">INDEX(GLOBAL[TT],MATCH(A400,GLOBAL[ID]))</f>
        <v>7</v>
      </c>
      <c r="F400" s="5" t="str">
        <f ca="1">IF(INDEX(GLOBAL[KET],MATCH(A400,GLOBAL[ID]))="","-",INDEX(GLOBAL[KET],MATCH(A400,GLOBAL[ID])))</f>
        <v>96 box</v>
      </c>
    </row>
    <row r="401" spans="1:6" ht="15">
      <c r="A401" s="12">
        <v>697</v>
      </c>
      <c r="D401" s="3" t="str">
        <f ca="1">INDEX(GLOBAL[NAMA BARANG],MATCH(A401,GLOBAL[ID]))</f>
        <v>Bp Fancy 18888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698</v>
      </c>
      <c r="D402" s="3" t="str">
        <f ca="1">INDEX(GLOBAL[NAMA BARANG],MATCH(A402,GLOBAL[ID]))</f>
        <v>Bp Fancy AB besar 2638</v>
      </c>
      <c r="E402" s="4">
        <f ca="1">INDEX(GLOBAL[TT],MATCH(A402,GLOBAL[ID]))</f>
        <v>2</v>
      </c>
      <c r="F402" s="5" t="str">
        <f ca="1">IF(INDEX(GLOBAL[KET],MATCH(A402,GLOBAL[ID]))="","-",INDEX(GLOBAL[KET],MATCH(A402,GLOBAL[ID])))</f>
        <v>144 ls</v>
      </c>
    </row>
    <row r="403" spans="1:6" ht="15">
      <c r="A403" s="12">
        <v>699</v>
      </c>
      <c r="D403" s="3" t="str">
        <f ca="1">INDEX(GLOBAL[NAMA BARANG],MATCH(A403,GLOBAL[ID]))</f>
        <v>Bp Fancy ketapel tiup 2629A (5)/ AB tiup 2659 (4)</v>
      </c>
      <c r="E403" s="4">
        <f ca="1">INDEX(GLOBAL[TT],MATCH(A403,GLOBAL[ID]))</f>
        <v>9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701</v>
      </c>
      <c r="D404" s="3" t="str">
        <f ca="1">INDEX(GLOBAL[NAMA BARANG],MATCH(A404,GLOBAL[ID]))</f>
        <v>Bp Football (1 box=24)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40 box</v>
      </c>
    </row>
    <row r="405" spans="1:6" ht="15">
      <c r="A405" s="12">
        <v>702</v>
      </c>
      <c r="D405" s="3" t="str">
        <f ca="1">INDEX(GLOBAL[NAMA BARANG],MATCH(A405,GLOBAL[ID]))</f>
        <v>Bp G 2036 biru</v>
      </c>
      <c r="E405" s="4">
        <f ca="1">INDEX(GLOBAL[TT],MATCH(A405,GLOBAL[ID]))</f>
        <v>5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707</v>
      </c>
      <c r="D406" s="3" t="str">
        <f ca="1">INDEX(GLOBAL[NAMA BARANG],MATCH(A406,GLOBAL[ID]))</f>
        <v>Bp Gel D tian 1022</v>
      </c>
      <c r="E406" s="4">
        <f ca="1">INDEX(GLOBAL[TT],MATCH(A406,GLOBAL[ID]))</f>
        <v>8</v>
      </c>
      <c r="F406" s="5" t="str">
        <f ca="1">IF(INDEX(GLOBAL[KET],MATCH(A406,GLOBAL[ID]))="","-",INDEX(GLOBAL[KET],MATCH(A406,GLOBAL[ID])))</f>
        <v>144 LSN</v>
      </c>
    </row>
    <row r="407" spans="1:6" ht="15">
      <c r="A407" s="12">
        <v>709</v>
      </c>
      <c r="D407" s="3" t="str">
        <f ca="1">INDEX(GLOBAL[NAMA BARANG],MATCH(A407,GLOBAL[ID]))</f>
        <v>Bp Gel GP 1000 LOL</v>
      </c>
      <c r="E407" s="4">
        <f ca="1">INDEX(GLOBAL[TT],MATCH(A407,GLOBAL[ID]))</f>
        <v>7</v>
      </c>
      <c r="F407" s="5" t="str">
        <f ca="1">IF(INDEX(GLOBAL[KET],MATCH(A407,GLOBAL[ID]))="","-",INDEX(GLOBAL[KET],MATCH(A407,GLOBAL[ID])))</f>
        <v>144 LSN</v>
      </c>
    </row>
    <row r="408" spans="1:6" ht="15">
      <c r="A408" s="12">
        <v>745</v>
      </c>
      <c r="D408" s="3" t="str">
        <f ca="1">INDEX(GLOBAL[NAMA BARANG],MATCH(A408,GLOBAL[ID]))</f>
        <v>Bp gliter 12w BDO29-12/ C14-144</v>
      </c>
      <c r="E408" s="4">
        <f ca="1">INDEX(GLOBAL[TT],MATCH(A408,GLOBAL[ID]))</f>
        <v>5</v>
      </c>
      <c r="F408" s="5" t="str">
        <f ca="1">IF(INDEX(GLOBAL[KET],MATCH(A408,GLOBAL[ID]))="","-",INDEX(GLOBAL[KET],MATCH(A408,GLOBAL[ID])))</f>
        <v>160 set</v>
      </c>
    </row>
    <row r="409" spans="1:6" ht="15">
      <c r="A409" s="12">
        <v>746</v>
      </c>
      <c r="D409" s="3" t="str">
        <f ca="1">INDEX(GLOBAL[NAMA BARANG],MATCH(A409,GLOBAL[ID]))</f>
        <v>Bp gliter 12w BDO49-12/ C14-147</v>
      </c>
      <c r="E409" s="4">
        <f ca="1">INDEX(GLOBAL[TT],MATCH(A409,GLOBAL[ID]))</f>
        <v>8</v>
      </c>
      <c r="F409" s="5" t="str">
        <f ca="1">IF(INDEX(GLOBAL[KET],MATCH(A409,GLOBAL[ID]))="","-",INDEX(GLOBAL[KET],MATCH(A409,GLOBAL[ID])))</f>
        <v>1920 pc</v>
      </c>
    </row>
    <row r="410" spans="1:6" ht="15">
      <c r="A410" s="12">
        <v>747</v>
      </c>
      <c r="D410" s="3" t="str">
        <f ca="1">INDEX(GLOBAL[NAMA BARANG],MATCH(A410,GLOBAL[ID]))</f>
        <v>Bp gliter 12w C11-33</v>
      </c>
      <c r="E410" s="4">
        <f ca="1">INDEX(GLOBAL[TT],MATCH(A410,GLOBAL[ID]))</f>
        <v>9</v>
      </c>
      <c r="F410" s="5" t="str">
        <f ca="1">IF(INDEX(GLOBAL[KET],MATCH(A410,GLOBAL[ID]))="","-",INDEX(GLOBAL[KET],MATCH(A410,GLOBAL[ID])))</f>
        <v>160 set</v>
      </c>
    </row>
    <row r="411" spans="1:6" ht="15">
      <c r="A411" s="12">
        <v>748</v>
      </c>
      <c r="D411" s="3" t="str">
        <f ca="1">INDEX(GLOBAL[NAMA BARANG],MATCH(A411,GLOBAL[ID]))</f>
        <v>Bp gliter 12w K701 A(1)/ K 701(4)</v>
      </c>
      <c r="E411" s="4">
        <f ca="1">INDEX(GLOBAL[TT],MATCH(A411,GLOBAL[ID]))</f>
        <v>5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749</v>
      </c>
      <c r="D412" s="3" t="str">
        <f ca="1">INDEX(GLOBAL[NAMA BARANG],MATCH(A412,GLOBAL[ID]))</f>
        <v>Bp Gp 1016 gold</v>
      </c>
      <c r="E412" s="4">
        <f ca="1">INDEX(GLOBAL[TT],MATCH(A412,GLOBAL[ID]))</f>
        <v>5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750</v>
      </c>
      <c r="D413" s="3" t="str">
        <f ca="1">INDEX(GLOBAL[NAMA BARANG],MATCH(A413,GLOBAL[ID]))</f>
        <v>Bp Gp 1016 silver</v>
      </c>
      <c r="E413" s="4">
        <f ca="1">INDEX(GLOBAL[TT],MATCH(A413,GLOBAL[ID]))</f>
        <v>4</v>
      </c>
      <c r="F413" s="5" t="str">
        <f ca="1">IF(INDEX(GLOBAL[KET],MATCH(A413,GLOBAL[ID]))="","-",INDEX(GLOBAL[KET],MATCH(A413,GLOBAL[ID])))</f>
        <v>144 ls</v>
      </c>
    </row>
    <row r="414" spans="1:6" ht="15">
      <c r="A414" s="12">
        <v>751</v>
      </c>
      <c r="D414" s="3" t="str">
        <f ca="1">INDEX(GLOBAL[NAMA BARANG],MATCH(A414,GLOBAL[ID]))</f>
        <v>Bp Gp 1022</v>
      </c>
      <c r="E414" s="4">
        <f ca="1">INDEX(GLOBAL[TT],MATCH(A414,GLOBAL[ID]))</f>
        <v>4</v>
      </c>
      <c r="F414" s="5" t="str">
        <f ca="1">IF(INDEX(GLOBAL[KET],MATCH(A414,GLOBAL[ID]))="","-",INDEX(GLOBAL[KET],MATCH(A414,GLOBAL[ID])))</f>
        <v>144 ls</v>
      </c>
    </row>
    <row r="415" spans="1:6" ht="15">
      <c r="A415" s="12">
        <v>752</v>
      </c>
      <c r="D415" s="3" t="str">
        <f ca="1">INDEX(GLOBAL[NAMA BARANG],MATCH(A415,GLOBAL[ID]))</f>
        <v>Bp Gp 3139</v>
      </c>
      <c r="E415" s="4">
        <f ca="1">INDEX(GLOBAL[TT],MATCH(A415,GLOBAL[ID]))</f>
        <v>3</v>
      </c>
      <c r="F415" s="5" t="str">
        <f ca="1">IF(INDEX(GLOBAL[KET],MATCH(A415,GLOBAL[ID]))="","-",INDEX(GLOBAL[KET],MATCH(A415,GLOBAL[ID])))</f>
        <v>180 ls</v>
      </c>
    </row>
    <row r="416" spans="1:6" ht="15">
      <c r="A416" s="12">
        <v>753</v>
      </c>
      <c r="D416" s="3" t="str">
        <f ca="1">INDEX(GLOBAL[NAMA BARANG],MATCH(A416,GLOBAL[ID]))</f>
        <v>Bp Gp 609</v>
      </c>
      <c r="E416" s="4">
        <f ca="1">INDEX(GLOBAL[TT],MATCH(A416,GLOBAL[ID]))</f>
        <v>4</v>
      </c>
      <c r="F416" s="5" t="str">
        <f ca="1">IF(INDEX(GLOBAL[KET],MATCH(A416,GLOBAL[ID]))="","-",INDEX(GLOBAL[KET],MATCH(A416,GLOBAL[ID])))</f>
        <v>144 ls</v>
      </c>
    </row>
    <row r="417" spans="1:6" ht="15">
      <c r="A417" s="12">
        <v>754</v>
      </c>
      <c r="D417" s="3" t="str">
        <f ca="1">INDEX(GLOBAL[NAMA BARANG],MATCH(A417,GLOBAL[ID]))</f>
        <v>Bp Gp 7037</v>
      </c>
      <c r="E417" s="4">
        <f ca="1">INDEX(GLOBAL[TT],MATCH(A417,GLOBAL[ID]))</f>
        <v>4</v>
      </c>
      <c r="F417" s="5" t="str">
        <f ca="1">IF(INDEX(GLOBAL[KET],MATCH(A417,GLOBAL[ID]))="","-",INDEX(GLOBAL[KET],MATCH(A417,GLOBAL[ID])))</f>
        <v>192 ls</v>
      </c>
    </row>
    <row r="418" spans="1:6" ht="15">
      <c r="A418" s="12">
        <v>755</v>
      </c>
      <c r="D418" s="3" t="str">
        <f ca="1">INDEX(GLOBAL[NAMA BARANG],MATCH(A418,GLOBAL[ID]))</f>
        <v>Bp Gp 9002</v>
      </c>
      <c r="E418" s="4">
        <f ca="1">INDEX(GLOBAL[TT],MATCH(A418,GLOBAL[ID]))</f>
        <v>2</v>
      </c>
      <c r="F418" s="5" t="str">
        <f ca="1">IF(INDEX(GLOBAL[KET],MATCH(A418,GLOBAL[ID]))="","-",INDEX(GLOBAL[KET],MATCH(A418,GLOBAL[ID])))</f>
        <v>192 ls</v>
      </c>
    </row>
    <row r="419" spans="1:6" ht="15">
      <c r="A419" s="12">
        <v>756</v>
      </c>
      <c r="D419" s="3" t="str">
        <f ca="1">INDEX(GLOBAL[NAMA BARANG],MATCH(A419,GLOBAL[ID]))</f>
        <v>Bp Gp 9112(1)/ 9006(10)</v>
      </c>
      <c r="E419" s="4">
        <f ca="1">INDEX(GLOBAL[TT],MATCH(A419,GLOBAL[ID]))</f>
        <v>11</v>
      </c>
      <c r="F419" s="5" t="str">
        <f ca="1">IF(INDEX(GLOBAL[KET],MATCH(A419,GLOBAL[ID]))="","-",INDEX(GLOBAL[KET],MATCH(A419,GLOBAL[ID])))</f>
        <v>192 ls</v>
      </c>
    </row>
    <row r="420" spans="1:6" ht="15">
      <c r="A420" s="12">
        <v>757</v>
      </c>
      <c r="D420" s="3" t="str">
        <f ca="1">INDEX(GLOBAL[NAMA BARANG],MATCH(A420,GLOBAL[ID]))</f>
        <v>Bp Gp 956</v>
      </c>
      <c r="E420" s="4">
        <f ca="1">INDEX(GLOBAL[TT],MATCH(A420,GLOBAL[ID]))</f>
        <v>2</v>
      </c>
      <c r="F420" s="5" t="str">
        <f ca="1">IF(INDEX(GLOBAL[KET],MATCH(A420,GLOBAL[ID]))="","-",INDEX(GLOBAL[KET],MATCH(A420,GLOBAL[ID])))</f>
        <v>144 ls</v>
      </c>
    </row>
    <row r="421" spans="1:6" ht="15">
      <c r="A421" s="12">
        <v>758</v>
      </c>
      <c r="D421" s="3" t="str">
        <f ca="1">INDEX(GLOBAL[NAMA BARANG],MATCH(A421,GLOBAL[ID]))</f>
        <v>Bp Gp 963</v>
      </c>
      <c r="E421" s="4">
        <f ca="1">INDEX(GLOBAL[TT],MATCH(A421,GLOBAL[ID]))</f>
        <v>3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759</v>
      </c>
      <c r="D422" s="3" t="str">
        <f ca="1">INDEX(GLOBAL[NAMA BARANG],MATCH(A422,GLOBAL[ID]))</f>
        <v>Bp Gramata H1(5)/ H2(12)</v>
      </c>
      <c r="E422" s="4">
        <f ca="1">INDEX(GLOBAL[TT],MATCH(A422,GLOBAL[ID]))</f>
        <v>17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760</v>
      </c>
      <c r="D423" s="3" t="str">
        <f ca="1">INDEX(GLOBAL[NAMA BARANG],MATCH(A423,GLOBAL[ID]))</f>
        <v>Bp Gramata H5</v>
      </c>
      <c r="E423" s="4">
        <f ca="1">INDEX(GLOBAL[TT],MATCH(A423,GLOBAL[ID]))</f>
        <v>5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761</v>
      </c>
      <c r="D424" s="3" t="str">
        <f ca="1">INDEX(GLOBAL[NAMA BARANG],MATCH(A424,GLOBAL[ID]))</f>
        <v>Bp Hapus V 6791</v>
      </c>
      <c r="E424" s="4">
        <f ca="1">INDEX(GLOBAL[TT],MATCH(A424,GLOBAL[ID]))</f>
        <v>8</v>
      </c>
      <c r="F424" s="5" t="str">
        <f ca="1">IF(INDEX(GLOBAL[KET],MATCH(A424,GLOBAL[ID]))="","-",INDEX(GLOBAL[KET],MATCH(A424,GLOBAL[ID])))</f>
        <v>96 ls</v>
      </c>
    </row>
    <row r="425" spans="1:6" ht="15">
      <c r="A425" s="12">
        <v>762</v>
      </c>
      <c r="D425" s="3" t="str">
        <f ca="1">INDEX(GLOBAL[NAMA BARANG],MATCH(A425,GLOBAL[ID]))</f>
        <v>Bp HB k 510</v>
      </c>
      <c r="E425" s="4">
        <f ca="1">INDEX(GLOBAL[TT],MATCH(A425,GLOBAL[ID]))</f>
        <v>7</v>
      </c>
      <c r="F425" s="5" t="str">
        <f ca="1">IF(INDEX(GLOBAL[KET],MATCH(A425,GLOBAL[ID]))="","-",INDEX(GLOBAL[KET],MATCH(A425,GLOBAL[ID])))</f>
        <v>144 ls</v>
      </c>
    </row>
    <row r="426" spans="1:6" ht="15">
      <c r="A426" s="12">
        <v>763</v>
      </c>
      <c r="D426" s="3" t="str">
        <f ca="1">INDEX(GLOBAL[NAMA BARANG],MATCH(A426,GLOBAL[ID]))</f>
        <v>Bp Heroset 50</v>
      </c>
      <c r="E426" s="4">
        <f ca="1">INDEX(GLOBAL[TT],MATCH(A426,GLOBAL[ID]))</f>
        <v>4</v>
      </c>
      <c r="F426" s="5" t="str">
        <f ca="1">IF(INDEX(GLOBAL[KET],MATCH(A426,GLOBAL[ID]))="","-",INDEX(GLOBAL[KET],MATCH(A426,GLOBAL[ID])))</f>
        <v>20 ls</v>
      </c>
    </row>
    <row r="427" spans="1:6" ht="15">
      <c r="A427" s="12">
        <v>765</v>
      </c>
      <c r="D427" s="3" t="str">
        <f ca="1">INDEX(GLOBAL[NAMA BARANG],MATCH(A427,GLOBAL[ID]))</f>
        <v>Bp Hk panjang (36)</v>
      </c>
      <c r="E427" s="4">
        <f ca="1">INDEX(GLOBAL[TT],MATCH(A427,GLOBAL[ID]))</f>
        <v>2</v>
      </c>
      <c r="F427" s="5" t="str">
        <f ca="1">IF(INDEX(GLOBAL[KET],MATCH(A427,GLOBAL[ID]))="","-",INDEX(GLOBAL[KET],MATCH(A427,GLOBAL[ID])))</f>
        <v>60 box</v>
      </c>
    </row>
    <row r="428" spans="1:6" ht="15">
      <c r="A428" s="12">
        <v>766</v>
      </c>
      <c r="D428" s="3" t="str">
        <f ca="1">INDEX(GLOBAL[NAMA BARANG],MATCH(A428,GLOBAL[ID]))</f>
        <v>Bp HM 220 (Bonus)</v>
      </c>
      <c r="E428" s="4">
        <f ca="1">INDEX(GLOBAL[TT],MATCH(A428,GLOBAL[ID]))</f>
        <v>1</v>
      </c>
      <c r="F428" s="5" t="str">
        <f ca="1">IF(INDEX(GLOBAL[KET],MATCH(A428,GLOBAL[ID]))="","-",INDEX(GLOBAL[KET],MATCH(A428,GLOBAL[ID])))</f>
        <v>144 LSN</v>
      </c>
    </row>
    <row r="429" spans="1:6" ht="15">
      <c r="A429" s="12">
        <v>767</v>
      </c>
      <c r="D429" s="3" t="str">
        <f ca="1">INDEX(GLOBAL[NAMA BARANG],MATCH(A429,GLOBAL[ID]))</f>
        <v>Bp HS 1215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768</v>
      </c>
      <c r="D430" s="3" t="str">
        <f ca="1">INDEX(GLOBAL[NAMA BARANG],MATCH(A430,GLOBAL[ID]))</f>
        <v>Bp Ht 590 balon tiup (3)/ MP 2131 ayunan demon (1 box 48) (1)</v>
      </c>
      <c r="E430" s="4">
        <f ca="1">INDEX(GLOBAL[TT],MATCH(A430,GLOBAL[ID]))</f>
        <v>4</v>
      </c>
      <c r="F430" s="5" t="str">
        <f ca="1">IF(INDEX(GLOBAL[KET],MATCH(A430,GLOBAL[ID]))="","-",INDEX(GLOBAL[KET],MATCH(A430,GLOBAL[ID])))</f>
        <v>36 box</v>
      </c>
    </row>
    <row r="431" spans="1:6" ht="15">
      <c r="A431" s="12">
        <v>769</v>
      </c>
      <c r="D431" s="3" t="str">
        <f ca="1">INDEX(GLOBAL[NAMA BARANG],MATCH(A431,GLOBAL[ID]))</f>
        <v>Bp ikan tali</v>
      </c>
      <c r="E431" s="4">
        <f ca="1">INDEX(GLOBAL[TT],MATCH(A431,GLOBAL[ID]))</f>
        <v>2</v>
      </c>
      <c r="F431" s="5" t="str">
        <f ca="1">IF(INDEX(GLOBAL[KET],MATCH(A431,GLOBAL[ID]))="","-",INDEX(GLOBAL[KET],MATCH(A431,GLOBAL[ID])))</f>
        <v>200 ls</v>
      </c>
    </row>
    <row r="432" spans="1:6" ht="15">
      <c r="A432" s="12">
        <v>770</v>
      </c>
      <c r="D432" s="3" t="str">
        <f ca="1">INDEX(GLOBAL[NAMA BARANG],MATCH(A432,GLOBAL[ID]))</f>
        <v>Bp JB 273/ 1000</v>
      </c>
      <c r="E432" s="4">
        <f ca="1">INDEX(GLOBAL[TT],MATCH(A432,GLOBAL[ID]))</f>
        <v>8</v>
      </c>
      <c r="F432" s="5" t="str">
        <f ca="1">IF(INDEX(GLOBAL[KET],MATCH(A432,GLOBAL[ID]))="","-",INDEX(GLOBAL[KET],MATCH(A432,GLOBAL[ID])))</f>
        <v>36 box</v>
      </c>
    </row>
    <row r="433" spans="1:6" ht="15">
      <c r="A433" s="12">
        <v>771</v>
      </c>
      <c r="D433" s="3" t="str">
        <f ca="1">INDEX(GLOBAL[NAMA BARANG],MATCH(A433,GLOBAL[ID]))</f>
        <v>Bp JD. 860 MMORO (70)</v>
      </c>
      <c r="E433" s="4">
        <f ca="1">INDEX(GLOBAL[TT],MATCH(A433,GLOBAL[ID]))</f>
        <v>10</v>
      </c>
      <c r="F433" s="5" t="str">
        <f ca="1">IF(INDEX(GLOBAL[KET],MATCH(A433,GLOBAL[ID]))="","-",INDEX(GLOBAL[KET],MATCH(A433,GLOBAL[ID])))</f>
        <v>36 box</v>
      </c>
    </row>
    <row r="434" spans="1:6" ht="15">
      <c r="A434" s="12">
        <v>772</v>
      </c>
      <c r="D434" s="3" t="str">
        <f ca="1">INDEX(GLOBAL[NAMA BARANG],MATCH(A434,GLOBAL[ID]))</f>
        <v>Bp jiausue 8 color (1 set = 8pc)</v>
      </c>
      <c r="E434" s="4">
        <f ca="1">INDEX(GLOBAL[TT],MATCH(A434,GLOBAL[ID]))</f>
        <v>3</v>
      </c>
      <c r="F434" s="5" t="str">
        <f ca="1">IF(INDEX(GLOBAL[KET],MATCH(A434,GLOBAL[ID]))="","-",INDEX(GLOBAL[KET],MATCH(A434,GLOBAL[ID])))</f>
        <v>200 set</v>
      </c>
    </row>
    <row r="435" spans="1:6" ht="15">
      <c r="A435" s="12">
        <v>773</v>
      </c>
      <c r="D435" s="3" t="str">
        <f ca="1">INDEX(GLOBAL[NAMA BARANG],MATCH(A435,GLOBAL[ID]))</f>
        <v>Bp K 593</v>
      </c>
      <c r="E435" s="4">
        <f ca="1">INDEX(GLOBAL[TT],MATCH(A435,GLOBAL[ID]))</f>
        <v>26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774</v>
      </c>
      <c r="D436" s="3" t="str">
        <f ca="1">INDEX(GLOBAL[NAMA BARANG],MATCH(A436,GLOBAL[ID]))</f>
        <v>Bp KG 1 B</v>
      </c>
      <c r="E436" s="4">
        <f ca="1">INDEX(GLOBAL[TT],MATCH(A436,GLOBAL[ID]))</f>
        <v>6</v>
      </c>
      <c r="F436" s="5" t="str">
        <f ca="1">IF(INDEX(GLOBAL[KET],MATCH(A436,GLOBAL[ID]))="","-",INDEX(GLOBAL[KET],MATCH(A436,GLOBAL[ID])))</f>
        <v>144 ls</v>
      </c>
    </row>
    <row r="437" spans="1:6" ht="15">
      <c r="A437" s="12">
        <v>777</v>
      </c>
      <c r="D437" s="3" t="str">
        <f ca="1">INDEX(GLOBAL[NAMA BARANG],MATCH(A437,GLOBAL[ID]))</f>
        <v>Bp Koxi 709 A</v>
      </c>
      <c r="E437" s="4">
        <f ca="1">INDEX(GLOBAL[TT],MATCH(A437,GLOBAL[ID]))</f>
        <v>1</v>
      </c>
      <c r="F437" s="5" t="str">
        <f ca="1">IF(INDEX(GLOBAL[KET],MATCH(A437,GLOBAL[ID]))="","-",INDEX(GLOBAL[KET],MATCH(A437,GLOBAL[ID])))</f>
        <v>144 LSN</v>
      </c>
    </row>
    <row r="438" spans="1:6" ht="15">
      <c r="A438" s="12">
        <v>778</v>
      </c>
      <c r="D438" s="3" t="str">
        <f ca="1">INDEX(GLOBAL[NAMA BARANG],MATCH(A438,GLOBAL[ID]))</f>
        <v>Bp light kitty hand</v>
      </c>
      <c r="E438" s="4">
        <f ca="1">INDEX(GLOBAL[TT],MATCH(A438,GLOBAL[ID]))</f>
        <v>4</v>
      </c>
      <c r="F438" s="5" t="str">
        <f ca="1">IF(INDEX(GLOBAL[KET],MATCH(A438,GLOBAL[ID]))="","-",INDEX(GLOBAL[KET],MATCH(A438,GLOBAL[ID])))</f>
        <v>20 box</v>
      </c>
    </row>
    <row r="439" spans="1:6" ht="15">
      <c r="A439" s="12">
        <v>779</v>
      </c>
      <c r="D439" s="3" t="str">
        <f ca="1">INDEX(GLOBAL[NAMA BARANG],MATCH(A439,GLOBAL[ID]))</f>
        <v>Bp light princess hand</v>
      </c>
      <c r="E439" s="4">
        <f ca="1">INDEX(GLOBAL[TT],MATCH(A439,GLOBAL[ID]))</f>
        <v>9</v>
      </c>
      <c r="F439" s="5" t="str">
        <f ca="1">IF(INDEX(GLOBAL[KET],MATCH(A439,GLOBAL[ID]))="","-",INDEX(GLOBAL[KET],MATCH(A439,GLOBAL[ID])))</f>
        <v>20 box</v>
      </c>
    </row>
    <row r="440" spans="1:6" ht="15">
      <c r="A440" s="12">
        <v>781</v>
      </c>
      <c r="D440" s="3" t="str">
        <f ca="1">INDEX(GLOBAL[NAMA BARANG],MATCH(A440,GLOBAL[ID]))</f>
        <v>Bp Mainan 99096</v>
      </c>
      <c r="E440" s="4">
        <f ca="1">INDEX(GLOBAL[TT],MATCH(A440,GLOBAL[ID]))</f>
        <v>1</v>
      </c>
      <c r="F440" s="5" t="str">
        <f ca="1">IF(INDEX(GLOBAL[KET],MATCH(A440,GLOBAL[ID]))="","-",INDEX(GLOBAL[KET],MATCH(A440,GLOBAL[ID])))</f>
        <v>144 LSN</v>
      </c>
    </row>
    <row r="441" spans="1:6" ht="15">
      <c r="A441" s="12">
        <v>782</v>
      </c>
      <c r="D441" s="3" t="str">
        <f ca="1">INDEX(GLOBAL[NAMA BARANG],MATCH(A441,GLOBAL[ID]))</f>
        <v>Bp Manik 001 (1x60)</v>
      </c>
      <c r="E441" s="4">
        <f ca="1">INDEX(GLOBAL[TT],MATCH(A441,GLOBAL[ID]))</f>
        <v>9</v>
      </c>
      <c r="F441" s="5" t="str">
        <f ca="1">IF(INDEX(GLOBAL[KET],MATCH(A441,GLOBAL[ID]))="","-",INDEX(GLOBAL[KET],MATCH(A441,GLOBAL[ID])))</f>
        <v>40 box</v>
      </c>
    </row>
    <row r="442" spans="1:6" ht="15">
      <c r="A442" s="12">
        <v>783</v>
      </c>
      <c r="D442" s="3" t="str">
        <f ca="1">INDEX(GLOBAL[NAMA BARANG],MATCH(A442,GLOBAL[ID]))</f>
        <v>Bp MD 104 tangan</v>
      </c>
      <c r="E442" s="4">
        <f ca="1">INDEX(GLOBAL[TT],MATCH(A442,GLOBAL[ID]))</f>
        <v>2</v>
      </c>
      <c r="F442" s="5" t="str">
        <f ca="1">IF(INDEX(GLOBAL[KET],MATCH(A442,GLOBAL[ID]))="","-",INDEX(GLOBAL[KET],MATCH(A442,GLOBAL[ID])))</f>
        <v>350 ls</v>
      </c>
    </row>
    <row r="443" spans="1:6" ht="15">
      <c r="A443" s="12">
        <v>784</v>
      </c>
      <c r="D443" s="3" t="str">
        <f ca="1">INDEX(GLOBAL[NAMA BARANG],MATCH(A443,GLOBAL[ID]))</f>
        <v>Bp Meja BPS 202 Foot</v>
      </c>
      <c r="E443" s="4">
        <f ca="1">INDEX(GLOBAL[TT],MATCH(A443,GLOBAL[ID]))</f>
        <v>7</v>
      </c>
      <c r="F443" s="5" t="str">
        <f ca="1">IF(INDEX(GLOBAL[KET],MATCH(A443,GLOBAL[ID]))="","-",INDEX(GLOBAL[KET],MATCH(A443,GLOBAL[ID])))</f>
        <v>500 pc</v>
      </c>
    </row>
    <row r="444" spans="1:6" ht="15">
      <c r="A444" s="12">
        <v>785</v>
      </c>
      <c r="D444" s="3" t="str">
        <f ca="1">INDEX(GLOBAL[NAMA BARANG],MATCH(A444,GLOBAL[ID]))</f>
        <v>Bp microtop 808 Ht</v>
      </c>
      <c r="E444" s="4">
        <f ca="1">INDEX(GLOBAL[TT],MATCH(A444,GLOBAL[ID]))</f>
        <v>6</v>
      </c>
      <c r="F444" s="5" t="str">
        <f ca="1">IF(INDEX(GLOBAL[KET],MATCH(A444,GLOBAL[ID]))="","-",INDEX(GLOBAL[KET],MATCH(A444,GLOBAL[ID])))</f>
        <v>200 ls</v>
      </c>
    </row>
    <row r="445" spans="1:6" ht="15">
      <c r="A445" s="12">
        <v>786</v>
      </c>
      <c r="D445" s="3" t="str">
        <f ca="1">INDEX(GLOBAL[NAMA BARANG],MATCH(A445,GLOBAL[ID]))</f>
        <v>Bp Milk 302 (36)</v>
      </c>
      <c r="E445" s="4">
        <f ca="1">INDEX(GLOBAL[TT],MATCH(A445,GLOBAL[ID]))</f>
        <v>35</v>
      </c>
      <c r="F445" s="5" t="str">
        <f ca="1">IF(INDEX(GLOBAL[KET],MATCH(A445,GLOBAL[ID]))="","-",INDEX(GLOBAL[KET],MATCH(A445,GLOBAL[ID])))</f>
        <v>1440 pc</v>
      </c>
    </row>
    <row r="446" spans="1:6" ht="15">
      <c r="A446" s="12">
        <v>787</v>
      </c>
      <c r="D446" s="3" t="str">
        <f ca="1">INDEX(GLOBAL[NAMA BARANG],MATCH(A446,GLOBAL[ID]))</f>
        <v>Bp mini Gell Maxxist 133C</v>
      </c>
      <c r="E446" s="4">
        <f ca="1">INDEX(GLOBAL[TT],MATCH(A446,GLOBAL[ID]))</f>
        <v>2</v>
      </c>
      <c r="F446" s="5" t="str">
        <f ca="1">IF(INDEX(GLOBAL[KET],MATCH(A446,GLOBAL[ID]))="","-",INDEX(GLOBAL[KET],MATCH(A446,GLOBAL[ID])))</f>
        <v>24 gr</v>
      </c>
    </row>
    <row r="447" spans="1:6" ht="15">
      <c r="A447" s="12">
        <v>788</v>
      </c>
      <c r="D447" s="3" t="str">
        <f ca="1">INDEX(GLOBAL[NAMA BARANG],MATCH(A447,GLOBAL[ID]))</f>
        <v>Bp mini Gell Sparkle Gold</v>
      </c>
      <c r="E447" s="4">
        <f ca="1">INDEX(GLOBAL[TT],MATCH(A447,GLOBAL[ID]))</f>
        <v>1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789</v>
      </c>
      <c r="D448" s="3" t="str">
        <f ca="1">INDEX(GLOBAL[NAMA BARANG],MATCH(A448,GLOBAL[ID]))</f>
        <v>Bp MM bening 300 Ma</v>
      </c>
      <c r="E448" s="4">
        <f ca="1">INDEX(GLOBAL[TT],MATCH(A448,GLOBAL[ID]))</f>
        <v>2</v>
      </c>
      <c r="F448" s="5" t="str">
        <f ca="1">IF(INDEX(GLOBAL[KET],MATCH(A448,GLOBAL[ID]))="","-",INDEX(GLOBAL[KET],MATCH(A448,GLOBAL[ID])))</f>
        <v>250 ls</v>
      </c>
    </row>
    <row r="449" spans="1:6" ht="15">
      <c r="A449" s="12">
        <v>790</v>
      </c>
      <c r="D449" s="3" t="str">
        <f ca="1">INDEX(GLOBAL[NAMA BARANG],MATCH(A449,GLOBAL[ID]))</f>
        <v>Bp MM butek 300 MB</v>
      </c>
      <c r="E449" s="4">
        <f ca="1">INDEX(GLOBAL[TT],MATCH(A449,GLOBAL[ID]))</f>
        <v>1</v>
      </c>
      <c r="F449" s="5" t="str">
        <f ca="1">IF(INDEX(GLOBAL[KET],MATCH(A449,GLOBAL[ID]))="","-",INDEX(GLOBAL[KET],MATCH(A449,GLOBAL[ID])))</f>
        <v>144 ls</v>
      </c>
    </row>
    <row r="450" spans="1:6" ht="15">
      <c r="A450" s="12">
        <v>791</v>
      </c>
      <c r="D450" s="3" t="str">
        <f ca="1">INDEX(GLOBAL[NAMA BARANG],MATCH(A450,GLOBAL[ID]))</f>
        <v>Bp Mobil Kombinasi Polos</v>
      </c>
      <c r="E450" s="4">
        <f ca="1">INDEX(GLOBAL[TT],MATCH(A450,GLOBAL[ID]))</f>
        <v>11</v>
      </c>
      <c r="F450" s="5" t="str">
        <f ca="1">IF(INDEX(GLOBAL[KET],MATCH(A450,GLOBAL[ID]))="","-",INDEX(GLOBAL[KET],MATCH(A450,GLOBAL[ID])))</f>
        <v>2000 pc</v>
      </c>
    </row>
    <row r="451" spans="1:6" ht="15">
      <c r="A451" s="12">
        <v>792</v>
      </c>
      <c r="D451" s="3" t="str">
        <f ca="1">INDEX(GLOBAL[NAMA BARANG],MATCH(A451,GLOBAL[ID]))</f>
        <v>Bp MP 0206 kincir</v>
      </c>
      <c r="E451" s="4">
        <f ca="1">INDEX(GLOBAL[TT],MATCH(A451,GLOBAL[ID]))</f>
        <v>2</v>
      </c>
      <c r="F451" s="5" t="str">
        <f ca="1">IF(INDEX(GLOBAL[KET],MATCH(A451,GLOBAL[ID]))="","-",INDEX(GLOBAL[KET],MATCH(A451,GLOBAL[ID])))</f>
        <v>576 PCS</v>
      </c>
    </row>
    <row r="452" spans="1:6" ht="15">
      <c r="A452" s="12">
        <v>793</v>
      </c>
      <c r="D452" s="3" t="str">
        <f ca="1">INDEX(GLOBAL[NAMA BARANG],MATCH(A452,GLOBAL[ID]))</f>
        <v>Bp MP 1012 (4)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794</v>
      </c>
      <c r="D453" s="3" t="str">
        <f ca="1">INDEX(GLOBAL[NAMA BARANG],MATCH(A453,GLOBAL[ID]))</f>
        <v>Bp MP 1118</v>
      </c>
      <c r="E453" s="4">
        <f ca="1">INDEX(GLOBAL[TT],MATCH(A453,GLOBAL[ID]))</f>
        <v>5</v>
      </c>
      <c r="F453" s="5" t="str">
        <f ca="1">IF(INDEX(GLOBAL[KET],MATCH(A453,GLOBAL[ID]))="","-",INDEX(GLOBAL[KET],MATCH(A453,GLOBAL[ID])))</f>
        <v>144 ls</v>
      </c>
    </row>
    <row r="454" spans="1:6" ht="15">
      <c r="A454" s="12">
        <v>795</v>
      </c>
      <c r="D454" s="3" t="str">
        <f ca="1">INDEX(GLOBAL[NAMA BARANG],MATCH(A454,GLOBAL[ID]))</f>
        <v>Bp MP 2105 minion</v>
      </c>
      <c r="E454" s="4">
        <f ca="1">INDEX(GLOBAL[TT],MATCH(A454,GLOBAL[ID]))</f>
        <v>8</v>
      </c>
      <c r="F454" s="5" t="str">
        <f ca="1">IF(INDEX(GLOBAL[KET],MATCH(A454,GLOBAL[ID]))="","-",INDEX(GLOBAL[KET],MATCH(A454,GLOBAL[ID])))</f>
        <v>144 ls</v>
      </c>
    </row>
    <row r="455" spans="1:6" ht="15">
      <c r="A455" s="12">
        <v>796</v>
      </c>
      <c r="D455" s="3" t="str">
        <f ca="1">INDEX(GLOBAL[NAMA BARANG],MATCH(A455,GLOBAL[ID]))</f>
        <v>Bp MP 6026 love</v>
      </c>
      <c r="E455" s="4">
        <f ca="1">INDEX(GLOBAL[TT],MATCH(A455,GLOBAL[ID]))</f>
        <v>6</v>
      </c>
      <c r="F455" s="5" t="str">
        <f ca="1">IF(INDEX(GLOBAL[KET],MATCH(A455,GLOBAL[ID]))="","-",INDEX(GLOBAL[KET],MATCH(A455,GLOBAL[ID])))</f>
        <v>144 ls</v>
      </c>
    </row>
    <row r="456" spans="1:6" ht="15">
      <c r="A456" s="12">
        <v>797</v>
      </c>
      <c r="D456" s="3" t="str">
        <f ca="1">INDEX(GLOBAL[NAMA BARANG],MATCH(A456,GLOBAL[ID]))</f>
        <v>Bp MP 60992 smurf 1x48</v>
      </c>
      <c r="E456" s="4">
        <f ca="1">INDEX(GLOBAL[TT],MATCH(A456,GLOBAL[ID]))</f>
        <v>2</v>
      </c>
      <c r="F456" s="5" t="str">
        <f ca="1">IF(INDEX(GLOBAL[KET],MATCH(A456,GLOBAL[ID]))="","-",INDEX(GLOBAL[KET],MATCH(A456,GLOBAL[ID])))</f>
        <v>36 box</v>
      </c>
    </row>
    <row r="457" spans="1:6" ht="15">
      <c r="A457" s="12">
        <v>798</v>
      </c>
      <c r="D457" s="3" t="str">
        <f ca="1">INDEX(GLOBAL[NAMA BARANG],MATCH(A457,GLOBAL[ID]))</f>
        <v>Bp natto 8855 (1x48)</v>
      </c>
      <c r="E457" s="4">
        <f ca="1">INDEX(GLOBAL[TT],MATCH(A457,GLOBAL[ID]))</f>
        <v>3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800</v>
      </c>
      <c r="D458" s="3" t="str">
        <f ca="1">INDEX(GLOBAL[NAMA BARANG],MATCH(A458,GLOBAL[ID]))</f>
        <v>Bp Odomei GP-9333</v>
      </c>
      <c r="E458" s="4">
        <f ca="1">INDEX(GLOBAL[TT],MATCH(A458,GLOBAL[ID]))</f>
        <v>22</v>
      </c>
      <c r="F458" s="5" t="str">
        <f ca="1">IF(INDEX(GLOBAL[KET],MATCH(A458,GLOBAL[ID]))="","-",INDEX(GLOBAL[KET],MATCH(A458,GLOBAL[ID])))</f>
        <v>144 LSN</v>
      </c>
    </row>
    <row r="459" spans="1:6" ht="15">
      <c r="A459" s="12">
        <v>801</v>
      </c>
      <c r="D459" s="3" t="str">
        <f ca="1">INDEX(GLOBAL[NAMA BARANG],MATCH(A459,GLOBAL[ID]))</f>
        <v>Bp Odomei Gp-9932</v>
      </c>
      <c r="E459" s="4">
        <f ca="1">INDEX(GLOBAL[TT],MATCH(A459,GLOBAL[ID]))</f>
        <v>9</v>
      </c>
      <c r="F459" s="5" t="str">
        <f ca="1">IF(INDEX(GLOBAL[KET],MATCH(A459,GLOBAL[ID]))="","-",INDEX(GLOBAL[KET],MATCH(A459,GLOBAL[ID])))</f>
        <v>144 LSN</v>
      </c>
    </row>
    <row r="460" spans="1:6" ht="15">
      <c r="A460" s="12">
        <v>802</v>
      </c>
      <c r="D460" s="3" t="str">
        <f ca="1">INDEX(GLOBAL[NAMA BARANG],MATCH(A460,GLOBAL[ID]))</f>
        <v>Bp On-Off M Mouse</v>
      </c>
      <c r="E460" s="4">
        <f ca="1">INDEX(GLOBAL[TT],MATCH(A460,GLOBAL[ID]))</f>
        <v>1</v>
      </c>
      <c r="F460" s="5" t="str">
        <f ca="1">IF(INDEX(GLOBAL[KET],MATCH(A460,GLOBAL[ID]))="","-",INDEX(GLOBAL[KET],MATCH(A460,GLOBAL[ID])))</f>
        <v>288 ls</v>
      </c>
    </row>
    <row r="461" spans="1:6" ht="15">
      <c r="A461" s="12">
        <v>803</v>
      </c>
      <c r="D461" s="3" t="str">
        <f ca="1">INDEX(GLOBAL[NAMA BARANG],MATCH(A461,GLOBAL[ID]))</f>
        <v>Bp Ougier Rabbit</v>
      </c>
      <c r="E461" s="4">
        <f ca="1">INDEX(GLOBAL[TT],MATCH(A461,GLOBAL[ID]))</f>
        <v>18</v>
      </c>
      <c r="F461" s="5" t="str">
        <f ca="1">IF(INDEX(GLOBAL[KET],MATCH(A461,GLOBAL[ID]))="","-",INDEX(GLOBAL[KET],MATCH(A461,GLOBAL[ID])))</f>
        <v>48 box</v>
      </c>
    </row>
    <row r="462" spans="1:6" ht="15">
      <c r="A462" s="12">
        <v>804</v>
      </c>
      <c r="D462" s="3" t="str">
        <f ca="1">INDEX(GLOBAL[NAMA BARANG],MATCH(A462,GLOBAL[ID]))</f>
        <v>Bp Pelangi 6611(2)/ 005(2)</v>
      </c>
      <c r="E462" s="4">
        <f ca="1">INDEX(GLOBAL[TT],MATCH(A462,GLOBAL[ID]))</f>
        <v>4</v>
      </c>
      <c r="F462" s="5" t="str">
        <f ca="1">IF(INDEX(GLOBAL[KET],MATCH(A462,GLOBAL[ID]))="","-",INDEX(GLOBAL[KET],MATCH(A462,GLOBAL[ID])))</f>
        <v>1728 pc</v>
      </c>
    </row>
    <row r="463" spans="1:6" ht="15">
      <c r="A463" s="12">
        <v>805</v>
      </c>
      <c r="D463" s="3" t="str">
        <f ca="1">INDEX(GLOBAL[NAMA BARANG],MATCH(A463,GLOBAL[ID]))</f>
        <v>Bp Pelangi 9310</v>
      </c>
      <c r="E463" s="4">
        <f ca="1">INDEX(GLOBAL[TT],MATCH(A463,GLOBAL[ID]))</f>
        <v>2</v>
      </c>
      <c r="F463" s="5" t="str">
        <f ca="1">IF(INDEX(GLOBAL[KET],MATCH(A463,GLOBAL[ID]))="","-",INDEX(GLOBAL[KET],MATCH(A463,GLOBAL[ID])))</f>
        <v>1728 pc</v>
      </c>
    </row>
    <row r="464" spans="1:6" ht="15">
      <c r="A464" s="12">
        <v>807</v>
      </c>
      <c r="D464" s="3" t="str">
        <f ca="1">INDEX(GLOBAL[NAMA BARANG],MATCH(A464,GLOBAL[ID]))</f>
        <v>Bp Pelna 01 Ht</v>
      </c>
      <c r="E464" s="4">
        <f ca="1">INDEX(GLOBAL[TT],MATCH(A464,GLOBAL[ID]))</f>
        <v>11</v>
      </c>
      <c r="F464" s="5" t="str">
        <f ca="1">IF(INDEX(GLOBAL[KET],MATCH(A464,GLOBAL[ID]))="","-",INDEX(GLOBAL[KET],MATCH(A464,GLOBAL[ID])))</f>
        <v>20 GRS</v>
      </c>
    </row>
    <row r="465" spans="1:6" ht="15">
      <c r="A465" s="12">
        <v>808</v>
      </c>
      <c r="D465" s="3" t="str">
        <f ca="1">INDEX(GLOBAL[NAMA BARANG],MATCH(A465,GLOBAL[ID]))</f>
        <v>Bp Pelna 02 Ht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20 GRS</v>
      </c>
    </row>
    <row r="466" spans="1:6" ht="15">
      <c r="A466" s="12">
        <v>809</v>
      </c>
      <c r="D466" s="3" t="str">
        <f ca="1">INDEX(GLOBAL[NAMA BARANG],MATCH(A466,GLOBAL[ID]))</f>
        <v>Bp Pelna 03 Ht</v>
      </c>
      <c r="E466" s="4">
        <f ca="1">INDEX(GLOBAL[TT],MATCH(A466,GLOBAL[ID]))</f>
        <v>3</v>
      </c>
      <c r="F466" s="5" t="str">
        <f ca="1">IF(INDEX(GLOBAL[KET],MATCH(A466,GLOBAL[ID]))="","-",INDEX(GLOBAL[KET],MATCH(A466,GLOBAL[ID])))</f>
        <v>20 GRS</v>
      </c>
    </row>
    <row r="467" spans="1:6" ht="15">
      <c r="A467" s="12">
        <v>810</v>
      </c>
      <c r="D467" s="3" t="str">
        <f ca="1">INDEX(GLOBAL[NAMA BARANG],MATCH(A467,GLOBAL[ID]))</f>
        <v>Bp Pelna 05 Ht</v>
      </c>
      <c r="E467" s="4">
        <f ca="1">INDEX(GLOBAL[TT],MATCH(A467,GLOBAL[ID]))</f>
        <v>3</v>
      </c>
      <c r="F467" s="5" t="str">
        <f ca="1">IF(INDEX(GLOBAL[KET],MATCH(A467,GLOBAL[ID]))="","-",INDEX(GLOBAL[KET],MATCH(A467,GLOBAL[ID])))</f>
        <v>144 LSN</v>
      </c>
    </row>
    <row r="468" spans="1:6" ht="15">
      <c r="A468" s="12">
        <v>811</v>
      </c>
      <c r="D468" s="3" t="str">
        <f ca="1">INDEX(GLOBAL[NAMA BARANG],MATCH(A468,GLOBAL[ID]))</f>
        <v>Bp pen gliter lestari</v>
      </c>
      <c r="E468" s="4">
        <f ca="1">INDEX(GLOBAL[TT],MATCH(A468,GLOBAL[ID]))</f>
        <v>11</v>
      </c>
      <c r="F468" s="5" t="str">
        <f ca="1">IF(INDEX(GLOBAL[KET],MATCH(A468,GLOBAL[ID]))="","-",INDEX(GLOBAL[KET],MATCH(A468,GLOBAL[ID])))</f>
        <v>160 ls</v>
      </c>
    </row>
    <row r="469" spans="1:6" ht="15">
      <c r="A469" s="12">
        <v>813</v>
      </c>
      <c r="D469" s="3" t="str">
        <f ca="1">INDEX(GLOBAL[NAMA BARANG],MATCH(A469,GLOBAL[ID]))</f>
        <v>Bp Pong2 merah (1 dos=20)</v>
      </c>
      <c r="E469" s="4">
        <f ca="1">INDEX(GLOBAL[TT],MATCH(A469,GLOBAL[ID]))</f>
        <v>4</v>
      </c>
      <c r="F469" s="5" t="str">
        <f ca="1">IF(INDEX(GLOBAL[KET],MATCH(A469,GLOBAL[ID]))="","-",INDEX(GLOBAL[KET],MATCH(A469,GLOBAL[ID])))</f>
        <v>90 dos</v>
      </c>
    </row>
    <row r="470" spans="1:6" ht="15">
      <c r="A470" s="12">
        <v>814</v>
      </c>
      <c r="D470" s="3" t="str">
        <f ca="1">INDEX(GLOBAL[NAMA BARANG],MATCH(A470,GLOBAL[ID]))</f>
        <v>Bp SanMao 2320</v>
      </c>
      <c r="E470" s="4">
        <f ca="1">INDEX(GLOBAL[TT],MATCH(A470,GLOBAL[ID]))</f>
        <v>5</v>
      </c>
      <c r="F470" s="5" t="str">
        <f ca="1">IF(INDEX(GLOBAL[KET],MATCH(A470,GLOBAL[ID]))="","-",INDEX(GLOBAL[KET],MATCH(A470,GLOBAL[ID])))</f>
        <v>144 ls</v>
      </c>
    </row>
    <row r="471" spans="1:6" ht="15">
      <c r="A471" s="12">
        <v>815</v>
      </c>
      <c r="D471" s="3" t="str">
        <f ca="1">INDEX(GLOBAL[NAMA BARANG],MATCH(A471,GLOBAL[ID]))</f>
        <v>Bp SanMao 9578</v>
      </c>
      <c r="E471" s="4">
        <f ca="1">INDEX(GLOBAL[TT],MATCH(A471,GLOBAL[ID]))</f>
        <v>5</v>
      </c>
      <c r="F471" s="5" t="str">
        <f ca="1">IF(INDEX(GLOBAL[KET],MATCH(A471,GLOBAL[ID]))="","-",INDEX(GLOBAL[KET],MATCH(A471,GLOBAL[ID])))</f>
        <v>1728 pc</v>
      </c>
    </row>
    <row r="472" spans="1:6" ht="15">
      <c r="A472" s="12">
        <v>816</v>
      </c>
      <c r="D472" s="3" t="str">
        <f ca="1">INDEX(GLOBAL[NAMA BARANG],MATCH(A472,GLOBAL[ID]))</f>
        <v>Bp SanMao 9590(3)</v>
      </c>
      <c r="E472" s="4">
        <f ca="1">INDEX(GLOBAL[TT],MATCH(A472,GLOBAL[ID]))</f>
        <v>2</v>
      </c>
      <c r="F472" s="5" t="str">
        <f ca="1">IF(INDEX(GLOBAL[KET],MATCH(A472,GLOBAL[ID]))="","-",INDEX(GLOBAL[KET],MATCH(A472,GLOBAL[ID])))</f>
        <v>1728 pc</v>
      </c>
    </row>
    <row r="473" spans="1:6" ht="15">
      <c r="A473" s="12">
        <v>817</v>
      </c>
      <c r="D473" s="3" t="str">
        <f ca="1">INDEX(GLOBAL[NAMA BARANG],MATCH(A473,GLOBAL[ID]))</f>
        <v>Bp SanMao 9733(3)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144 ls</v>
      </c>
    </row>
    <row r="474" spans="1:6" ht="15">
      <c r="A474" s="12">
        <v>818</v>
      </c>
      <c r="D474" s="3" t="str">
        <f ca="1">INDEX(GLOBAL[NAMA BARANG],MATCH(A474,GLOBAL[ID]))</f>
        <v>Bp SanMao 9909</v>
      </c>
      <c r="E474" s="4">
        <f ca="1">INDEX(GLOBAL[TT],MATCH(A474,GLOBAL[ID]))</f>
        <v>7</v>
      </c>
      <c r="F474" s="5" t="str">
        <f ca="1">IF(INDEX(GLOBAL[KET],MATCH(A474,GLOBAL[ID]))="","-",INDEX(GLOBAL[KET],MATCH(A474,GLOBAL[ID])))</f>
        <v>144 ls</v>
      </c>
    </row>
    <row r="475" spans="1:6" ht="15">
      <c r="A475" s="12">
        <v>819</v>
      </c>
      <c r="D475" s="3" t="str">
        <f ca="1">INDEX(GLOBAL[NAMA BARANG],MATCH(A475,GLOBAL[ID]))</f>
        <v>Bp sepatu roda 084 (48)</v>
      </c>
      <c r="E475" s="4">
        <f ca="1">INDEX(GLOBAL[TT],MATCH(A475,GLOBAL[ID]))</f>
        <v>2</v>
      </c>
      <c r="F475" s="5" t="str">
        <f ca="1">IF(INDEX(GLOBAL[KET],MATCH(A475,GLOBAL[ID]))="","-",INDEX(GLOBAL[KET],MATCH(A475,GLOBAL[ID])))</f>
        <v>144 ls</v>
      </c>
    </row>
    <row r="476" spans="1:6" ht="15">
      <c r="A476" s="12">
        <v>820</v>
      </c>
      <c r="D476" s="3" t="str">
        <f ca="1">INDEX(GLOBAL[NAMA BARANG],MATCH(A476,GLOBAL[ID]))</f>
        <v>Bp SF -2991 two in one</v>
      </c>
      <c r="E476" s="4">
        <f ca="1">INDEX(GLOBAL[TT],MATCH(A476,GLOBAL[ID]))</f>
        <v>11</v>
      </c>
      <c r="F476" s="5" t="str">
        <f ca="1">IF(INDEX(GLOBAL[KET],MATCH(A476,GLOBAL[ID]))="","-",INDEX(GLOBAL[KET],MATCH(A476,GLOBAL[ID])))</f>
        <v>192 ls</v>
      </c>
    </row>
    <row r="477" spans="1:6" ht="15">
      <c r="A477" s="12">
        <v>821</v>
      </c>
      <c r="D477" s="3" t="str">
        <f ca="1">INDEX(GLOBAL[NAMA BARANG],MATCH(A477,GLOBAL[ID]))</f>
        <v>Bp Sika 189 Ht (19)/ biru(3)</v>
      </c>
      <c r="E477" s="4">
        <f ca="1">INDEX(GLOBAL[TT],MATCH(A477,GLOBAL[ID]))</f>
        <v>22</v>
      </c>
      <c r="F477" s="5" t="str">
        <f ca="1">IF(INDEX(GLOBAL[KET],MATCH(A477,GLOBAL[ID]))="","-",INDEX(GLOBAL[KET],MATCH(A477,GLOBAL[ID])))</f>
        <v>180 ls</v>
      </c>
    </row>
    <row r="478" spans="1:6" ht="15">
      <c r="A478" s="12">
        <v>822</v>
      </c>
      <c r="D478" s="3" t="str">
        <f ca="1">INDEX(GLOBAL[NAMA BARANG],MATCH(A478,GLOBAL[ID]))</f>
        <v>Bp Sika GP 001 Ht</v>
      </c>
      <c r="E478" s="4">
        <f ca="1">INDEX(GLOBAL[TT],MATCH(A478,GLOBAL[ID]))</f>
        <v>1</v>
      </c>
      <c r="F478" s="5" t="str">
        <f ca="1">IF(INDEX(GLOBAL[KET],MATCH(A478,GLOBAL[ID]))="","-",INDEX(GLOBAL[KET],MATCH(A478,GLOBAL[ID])))</f>
        <v>144 LSN</v>
      </c>
    </row>
    <row r="479" spans="1:6" ht="15">
      <c r="A479" s="12">
        <v>823</v>
      </c>
      <c r="D479" s="3" t="str">
        <f ca="1">INDEX(GLOBAL[NAMA BARANG],MATCH(A479,GLOBAL[ID]))</f>
        <v>Bp Sika GP 002 Ht</v>
      </c>
      <c r="E479" s="4">
        <f ca="1">INDEX(GLOBAL[TT],MATCH(A479,GLOBAL[ID]))</f>
        <v>1</v>
      </c>
      <c r="F479" s="5" t="str">
        <f ca="1">IF(INDEX(GLOBAL[KET],MATCH(A479,GLOBAL[ID]))="","-",INDEX(GLOBAL[KET],MATCH(A479,GLOBAL[ID])))</f>
        <v>144 LSN</v>
      </c>
    </row>
    <row r="480" spans="1:6" ht="15">
      <c r="A480" s="12">
        <v>824</v>
      </c>
      <c r="D480" s="3" t="str">
        <f ca="1">INDEX(GLOBAL[NAMA BARANG],MATCH(A480,GLOBAL[ID]))</f>
        <v>Bp Skyline S-6 Black</v>
      </c>
      <c r="E480" s="4">
        <f ca="1">INDEX(GLOBAL[TT],MATCH(A480,GLOBAL[ID]))</f>
        <v>3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825</v>
      </c>
      <c r="D481" s="3" t="str">
        <f ca="1">INDEX(GLOBAL[NAMA BARANG],MATCH(A481,GLOBAL[ID]))</f>
        <v>Bp Smile 2038 (36)</v>
      </c>
      <c r="E481" s="4">
        <f ca="1">INDEX(GLOBAL[TT],MATCH(A481,GLOBAL[ID]))</f>
        <v>36</v>
      </c>
      <c r="F481" s="5" t="str">
        <f ca="1">IF(INDEX(GLOBAL[KET],MATCH(A481,GLOBAL[ID]))="","-",INDEX(GLOBAL[KET],MATCH(A481,GLOBAL[ID])))</f>
        <v>1440 pc</v>
      </c>
    </row>
    <row r="482" spans="1:6" ht="15">
      <c r="A482" s="12">
        <v>826</v>
      </c>
      <c r="D482" s="3" t="str">
        <f ca="1">INDEX(GLOBAL[NAMA BARANG],MATCH(A482,GLOBAL[ID]))</f>
        <v>Bp Snoopy Bening 300 MA</v>
      </c>
      <c r="E482" s="4">
        <f ca="1">INDEX(GLOBAL[TT],MATCH(A482,GLOBAL[ID]))</f>
        <v>4</v>
      </c>
      <c r="F482" s="5" t="str">
        <f ca="1">IF(INDEX(GLOBAL[KET],MATCH(A482,GLOBAL[ID]))="","-",INDEX(GLOBAL[KET],MATCH(A482,GLOBAL[ID])))</f>
        <v>250 ls</v>
      </c>
    </row>
    <row r="483" spans="1:6" ht="15">
      <c r="A483" s="12">
        <v>827</v>
      </c>
      <c r="D483" s="3" t="str">
        <f ca="1">INDEX(GLOBAL[NAMA BARANG],MATCH(A483,GLOBAL[ID]))</f>
        <v>Bp Spray Gp-218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835</v>
      </c>
      <c r="D484" s="3" t="str">
        <f ca="1">INDEX(GLOBAL[NAMA BARANG],MATCH(A484,GLOBAL[ID]))</f>
        <v>BP SQ 812</v>
      </c>
      <c r="E484" s="4">
        <f ca="1">INDEX(GLOBAL[TT],MATCH(A484,GLOBAL[ID]))</f>
        <v>7</v>
      </c>
      <c r="F484" s="5" t="str">
        <f ca="1">IF(INDEX(GLOBAL[KET],MATCH(A484,GLOBAL[ID]))="","-",INDEX(GLOBAL[KET],MATCH(A484,GLOBAL[ID])))</f>
        <v>144 LSN</v>
      </c>
    </row>
    <row r="485" spans="1:6" ht="15">
      <c r="A485" s="12">
        <v>836</v>
      </c>
      <c r="D485" s="3" t="str">
        <f ca="1">INDEX(GLOBAL[NAMA BARANG],MATCH(A485,GLOBAL[ID]))</f>
        <v>Bp ST 4005/ 5w+mech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-</v>
      </c>
    </row>
    <row r="486" spans="1:6" ht="15">
      <c r="A486" s="12">
        <v>837</v>
      </c>
      <c r="D486" s="3" t="str">
        <f ca="1">INDEX(GLOBAL[NAMA BARANG],MATCH(A486,GLOBAL[ID]))</f>
        <v>Bp Stand pen B 9212</v>
      </c>
      <c r="E486" s="4">
        <f ca="1">INDEX(GLOBAL[TT],MATCH(A486,GLOBAL[ID]))</f>
        <v>2</v>
      </c>
      <c r="F486" s="5" t="str">
        <f ca="1">IF(INDEX(GLOBAL[KET],MATCH(A486,GLOBAL[ID]))="","-",INDEX(GLOBAL[KET],MATCH(A486,GLOBAL[ID])))</f>
        <v>500 pc</v>
      </c>
    </row>
    <row r="487" spans="1:6" ht="15">
      <c r="A487" s="12">
        <v>838</v>
      </c>
      <c r="D487" s="3" t="str">
        <f ca="1">INDEX(GLOBAL[NAMA BARANG],MATCH(A487,GLOBAL[ID]))</f>
        <v>Bp Stick color Top Ht</v>
      </c>
      <c r="E487" s="4">
        <f ca="1">INDEX(GLOBAL[TT],MATCH(A487,GLOBAL[ID]))</f>
        <v>4</v>
      </c>
      <c r="F487" s="5" t="str">
        <f ca="1">IF(INDEX(GLOBAL[KET],MATCH(A487,GLOBAL[ID]))="","-",INDEX(GLOBAL[KET],MATCH(A487,GLOBAL[ID])))</f>
        <v>12 gr</v>
      </c>
    </row>
    <row r="488" spans="1:6" ht="15">
      <c r="A488" s="12">
        <v>839</v>
      </c>
      <c r="D488" s="3" t="str">
        <f ca="1">INDEX(GLOBAL[NAMA BARANG],MATCH(A488,GLOBAL[ID]))</f>
        <v>Bp Stick color Top light blue</v>
      </c>
      <c r="E488" s="4">
        <f ca="1">INDEX(GLOBAL[TT],MATCH(A488,GLOBAL[ID]))</f>
        <v>3</v>
      </c>
      <c r="F488" s="5" t="str">
        <f ca="1">IF(INDEX(GLOBAL[KET],MATCH(A488,GLOBAL[ID]))="","-",INDEX(GLOBAL[KET],MATCH(A488,GLOBAL[ID])))</f>
        <v>12 gr</v>
      </c>
    </row>
    <row r="489" spans="1:6" ht="15">
      <c r="A489" s="12">
        <v>840</v>
      </c>
      <c r="D489" s="3" t="str">
        <f ca="1">INDEX(GLOBAL[NAMA BARANG],MATCH(A489,GLOBAL[ID]))</f>
        <v>Bp Suling Butek 2856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144 ls</v>
      </c>
    </row>
    <row r="490" spans="1:6" ht="15">
      <c r="A490" s="12">
        <v>841</v>
      </c>
      <c r="D490" s="3" t="str">
        <f ca="1">INDEX(GLOBAL[NAMA BARANG],MATCH(A490,GLOBAL[ID]))</f>
        <v>Bp T2 8401 4W</v>
      </c>
      <c r="E490" s="4">
        <f ca="1">INDEX(GLOBAL[TT],MATCH(A490,GLOBAL[ID]))</f>
        <v>18</v>
      </c>
      <c r="F490" s="5" t="str">
        <f ca="1">IF(INDEX(GLOBAL[KET],MATCH(A490,GLOBAL[ID]))="","-",INDEX(GLOBAL[KET],MATCH(A490,GLOBAL[ID])))</f>
        <v>144 LSN</v>
      </c>
    </row>
    <row r="491" spans="1:6" ht="15">
      <c r="A491" s="12">
        <v>842</v>
      </c>
      <c r="D491" s="3" t="str">
        <f ca="1">INDEX(GLOBAL[NAMA BARANG],MATCH(A491,GLOBAL[ID]))</f>
        <v>Bp tali 1835</v>
      </c>
      <c r="E491" s="4">
        <f ca="1">INDEX(GLOBAL[TT],MATCH(A491,GLOBAL[ID]))</f>
        <v>2</v>
      </c>
      <c r="F491" s="5" t="str">
        <f ca="1">IF(INDEX(GLOBAL[KET],MATCH(A491,GLOBAL[ID]))="","-",INDEX(GLOBAL[KET],MATCH(A491,GLOBAL[ID])))</f>
        <v>100 ls</v>
      </c>
    </row>
    <row r="492" spans="1:6" ht="15">
      <c r="A492" s="12">
        <v>843</v>
      </c>
      <c r="D492" s="3" t="str">
        <f ca="1">INDEX(GLOBAL[NAMA BARANG],MATCH(A492,GLOBAL[ID]))</f>
        <v>Bp tali PN 1001</v>
      </c>
      <c r="E492" s="4">
        <f ca="1">INDEX(GLOBAL[TT],MATCH(A492,GLOBAL[ID]))</f>
        <v>8</v>
      </c>
      <c r="F492" s="5" t="str">
        <f ca="1">IF(INDEX(GLOBAL[KET],MATCH(A492,GLOBAL[ID]))="","-",INDEX(GLOBAL[KET],MATCH(A492,GLOBAL[ID])))</f>
        <v>200 ls</v>
      </c>
    </row>
    <row r="493" spans="1:6" ht="15">
      <c r="A493" s="12">
        <v>844</v>
      </c>
      <c r="D493" s="3" t="str">
        <f ca="1">INDEX(GLOBAL[NAMA BARANG],MATCH(A493,GLOBAL[ID]))</f>
        <v>Bp TB SG 09</v>
      </c>
      <c r="E493" s="4">
        <f ca="1">INDEX(GLOBAL[TT],MATCH(A493,GLOBAL[ID]))</f>
        <v>2</v>
      </c>
      <c r="F493" s="5" t="str">
        <f ca="1">IF(INDEX(GLOBAL[KET],MATCH(A493,GLOBAL[ID]))="","-",INDEX(GLOBAL[KET],MATCH(A493,GLOBAL[ID])))</f>
        <v>144 LSN</v>
      </c>
    </row>
    <row r="494" spans="1:6" ht="15">
      <c r="A494" s="12">
        <v>845</v>
      </c>
      <c r="D494" s="3" t="str">
        <f ca="1">INDEX(GLOBAL[NAMA BARANG],MATCH(A494,GLOBAL[ID]))</f>
        <v>Bp Tekken warna pp 30</v>
      </c>
      <c r="E494" s="4">
        <f ca="1">INDEX(GLOBAL[TT],MATCH(A494,GLOBAL[ID]))</f>
        <v>3</v>
      </c>
      <c r="F494" s="5" t="str">
        <f ca="1">IF(INDEX(GLOBAL[KET],MATCH(A494,GLOBAL[ID]))="","-",INDEX(GLOBAL[KET],MATCH(A494,GLOBAL[ID])))</f>
        <v>48 box</v>
      </c>
    </row>
    <row r="495" spans="1:6" ht="15">
      <c r="A495" s="12">
        <v>846</v>
      </c>
      <c r="D495" s="3" t="str">
        <f ca="1">INDEX(GLOBAL[NAMA BARANG],MATCH(A495,GLOBAL[ID]))</f>
        <v>Bp Terompet (48)</v>
      </c>
      <c r="E495" s="4">
        <f ca="1">INDEX(GLOBAL[TT],MATCH(A495,GLOBAL[ID]))</f>
        <v>6</v>
      </c>
      <c r="F495" s="5" t="str">
        <f ca="1">IF(INDEX(GLOBAL[KET],MATCH(A495,GLOBAL[ID]))="","-",INDEX(GLOBAL[KET],MATCH(A495,GLOBAL[ID])))</f>
        <v>36 box</v>
      </c>
    </row>
    <row r="496" spans="1:6" ht="15">
      <c r="A496" s="12">
        <v>847</v>
      </c>
      <c r="D496" s="3" t="str">
        <f ca="1">INDEX(GLOBAL[NAMA BARANG],MATCH(A496,GLOBAL[ID]))</f>
        <v>Bp TF 10022</v>
      </c>
      <c r="E496" s="4">
        <f ca="1">INDEX(GLOBAL[TT],MATCH(A496,GLOBAL[ID]))</f>
        <v>6</v>
      </c>
      <c r="F496" s="5" t="str">
        <f ca="1">IF(INDEX(GLOBAL[KET],MATCH(A496,GLOBAL[ID]))="","-",INDEX(GLOBAL[KET],MATCH(A496,GLOBAL[ID])))</f>
        <v>144 LSN</v>
      </c>
    </row>
    <row r="497" spans="1:6" ht="15">
      <c r="A497" s="12">
        <v>848</v>
      </c>
      <c r="D497" s="3" t="str">
        <f ca="1">INDEX(GLOBAL[NAMA BARANG],MATCH(A497,GLOBAL[ID]))</f>
        <v>Bp TF 1190 Br</v>
      </c>
      <c r="E497" s="4">
        <f ca="1">INDEX(GLOBAL[TT],MATCH(A497,GLOBAL[ID]))</f>
        <v>1</v>
      </c>
      <c r="F497" s="5" t="str">
        <f ca="1">IF(INDEX(GLOBAL[KET],MATCH(A497,GLOBAL[ID]))="","-",INDEX(GLOBAL[KET],MATCH(A497,GLOBAL[ID])))</f>
        <v>144 LSN</v>
      </c>
    </row>
    <row r="498" spans="1:6" ht="15">
      <c r="A498" s="12">
        <v>851</v>
      </c>
      <c r="D498" s="3" t="str">
        <f ca="1">INDEX(GLOBAL[NAMA BARANG],MATCH(A498,GLOBAL[ID]))</f>
        <v>Bp TF 1190 Ht</v>
      </c>
      <c r="E498" s="4">
        <f ca="1">INDEX(GLOBAL[TT],MATCH(A498,GLOBAL[ID]))</f>
        <v>10</v>
      </c>
      <c r="F498" s="5" t="str">
        <f ca="1">IF(INDEX(GLOBAL[KET],MATCH(A498,GLOBAL[ID]))="","-",INDEX(GLOBAL[KET],MATCH(A498,GLOBAL[ID])))</f>
        <v>144 LSN</v>
      </c>
    </row>
    <row r="499" spans="1:6" ht="15">
      <c r="A499" s="12">
        <v>854</v>
      </c>
      <c r="D499" s="3" t="str">
        <f ca="1">INDEX(GLOBAL[NAMA BARANG],MATCH(A499,GLOBAL[ID]))</f>
        <v>Bp TF 1191 Ht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144 LSN</v>
      </c>
    </row>
    <row r="500" spans="1:6" ht="15">
      <c r="A500" s="12">
        <v>855</v>
      </c>
      <c r="D500" s="3" t="str">
        <f ca="1">INDEX(GLOBAL[NAMA BARANG],MATCH(A500,GLOBAL[ID]))</f>
        <v>Bp TF 2037 6W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60 LSN</v>
      </c>
    </row>
    <row r="501" spans="1:6" ht="15">
      <c r="A501" s="12">
        <v>856</v>
      </c>
      <c r="D501" s="3" t="str">
        <f ca="1">INDEX(GLOBAL[NAMA BARANG],MATCH(A501,GLOBAL[ID]))</f>
        <v>Bp TF 228</v>
      </c>
      <c r="E501" s="4">
        <f ca="1">INDEX(GLOBAL[TT],MATCH(A501,GLOBAL[ID]))</f>
        <v>16</v>
      </c>
      <c r="F501" s="5" t="str">
        <f ca="1">IF(INDEX(GLOBAL[KET],MATCH(A501,GLOBAL[ID]))="","-",INDEX(GLOBAL[KET],MATCH(A501,GLOBAL[ID])))</f>
        <v>144 ls</v>
      </c>
    </row>
    <row r="502" spans="1:6" ht="15">
      <c r="A502" s="12">
        <v>857</v>
      </c>
      <c r="D502" s="3" t="str">
        <f ca="1">INDEX(GLOBAL[NAMA BARANG],MATCH(A502,GLOBAL[ID]))</f>
        <v>Bp TF 3135</v>
      </c>
      <c r="E502" s="4">
        <f ca="1">INDEX(GLOBAL[TT],MATCH(A502,GLOBAL[ID]))</f>
        <v>4</v>
      </c>
      <c r="F502" s="5" t="str">
        <f ca="1">IF(INDEX(GLOBAL[KET],MATCH(A502,GLOBAL[ID]))="","-",INDEX(GLOBAL[KET],MATCH(A502,GLOBAL[ID])))</f>
        <v>144 LSN</v>
      </c>
    </row>
    <row r="503" spans="1:6" ht="15">
      <c r="A503" s="12">
        <v>858</v>
      </c>
      <c r="D503" s="3" t="str">
        <f ca="1">INDEX(GLOBAL[NAMA BARANG],MATCH(A503,GLOBAL[ID]))</f>
        <v>Bp TF 3135 batik blk</v>
      </c>
      <c r="E503" s="4">
        <f ca="1">INDEX(GLOBAL[TT],MATCH(A503,GLOBAL[ID]))</f>
        <v>77</v>
      </c>
      <c r="F503" s="5" t="str">
        <f ca="1">IF(INDEX(GLOBAL[KET],MATCH(A503,GLOBAL[ID]))="","-",INDEX(GLOBAL[KET],MATCH(A503,GLOBAL[ID])))</f>
        <v>72 ls</v>
      </c>
    </row>
    <row r="504" spans="1:6" ht="15">
      <c r="A504" s="12">
        <v>859</v>
      </c>
      <c r="D504" s="3" t="str">
        <f ca="1">INDEX(GLOBAL[NAMA BARANG],MATCH(A504,GLOBAL[ID]))</f>
        <v>Bp TF 344 batik</v>
      </c>
      <c r="E504" s="4">
        <f ca="1">INDEX(GLOBAL[TT],MATCH(A504,GLOBAL[ID]))</f>
        <v>4</v>
      </c>
      <c r="F504" s="5" t="str">
        <f ca="1">IF(INDEX(GLOBAL[KET],MATCH(A504,GLOBAL[ID]))="","-",INDEX(GLOBAL[KET],MATCH(A504,GLOBAL[ID])))</f>
        <v>108 ls</v>
      </c>
    </row>
    <row r="505" spans="1:6" ht="15">
      <c r="A505" s="12">
        <v>872</v>
      </c>
      <c r="D505" s="3" t="str">
        <f ca="1">INDEX(GLOBAL[NAMA BARANG],MATCH(A505,GLOBAL[ID]))</f>
        <v>Bp Tizo 30734 / 30900</v>
      </c>
      <c r="E505" s="4">
        <f ca="1">INDEX(GLOBAL[TT],MATCH(A505,GLOBAL[ID]))</f>
        <v>2</v>
      </c>
      <c r="F505" s="5" t="str">
        <f ca="1">IF(INDEX(GLOBAL[KET],MATCH(A505,GLOBAL[ID]))="","-",INDEX(GLOBAL[KET],MATCH(A505,GLOBAL[ID])))</f>
        <v>144 LSN</v>
      </c>
    </row>
    <row r="506" spans="1:6" ht="15">
      <c r="A506" s="12">
        <v>873</v>
      </c>
      <c r="D506" s="3" t="str">
        <f ca="1">INDEX(GLOBAL[NAMA BARANG],MATCH(A506,GLOBAL[ID]))</f>
        <v>Bp Tizo 30801 / 30802</v>
      </c>
      <c r="E506" s="4">
        <f ca="1">INDEX(GLOBAL[TT],MATCH(A506,GLOBAL[ID]))</f>
        <v>2</v>
      </c>
      <c r="F506" s="5" t="str">
        <f ca="1">IF(INDEX(GLOBAL[KET],MATCH(A506,GLOBAL[ID]))="","-",INDEX(GLOBAL[KET],MATCH(A506,GLOBAL[ID])))</f>
        <v>144 LSN</v>
      </c>
    </row>
    <row r="507" spans="1:6" ht="15">
      <c r="A507" s="12">
        <v>874</v>
      </c>
      <c r="D507" s="3" t="str">
        <f ca="1">INDEX(GLOBAL[NAMA BARANG],MATCH(A507,GLOBAL[ID]))</f>
        <v>Bp Tizo 31035</v>
      </c>
      <c r="E507" s="4">
        <f ca="1">INDEX(GLOBAL[TT],MATCH(A507,GLOBAL[ID]))</f>
        <v>1</v>
      </c>
      <c r="F507" s="5" t="str">
        <f ca="1">IF(INDEX(GLOBAL[KET],MATCH(A507,GLOBAL[ID]))="","-",INDEX(GLOBAL[KET],MATCH(A507,GLOBAL[ID])))</f>
        <v>144 LSN</v>
      </c>
    </row>
    <row r="508" spans="1:6" ht="15">
      <c r="A508" s="12">
        <v>875</v>
      </c>
      <c r="D508" s="3" t="str">
        <f ca="1">INDEX(GLOBAL[NAMA BARANG],MATCH(A508,GLOBAL[ID]))</f>
        <v>Bp Tizo 31035 / 31037</v>
      </c>
      <c r="E508" s="4">
        <f ca="1">INDEX(GLOBAL[TT],MATCH(A508,GLOBAL[ID]))</f>
        <v>2</v>
      </c>
      <c r="F508" s="5" t="str">
        <f ca="1">IF(INDEX(GLOBAL[KET],MATCH(A508,GLOBAL[ID]))="","-",INDEX(GLOBAL[KET],MATCH(A508,GLOBAL[ID])))</f>
        <v>144 LSN</v>
      </c>
    </row>
    <row r="509" spans="1:6" ht="15">
      <c r="A509" s="12">
        <v>876</v>
      </c>
      <c r="D509" s="3" t="str">
        <f ca="1">INDEX(GLOBAL[NAMA BARANG],MATCH(A509,GLOBAL[ID]))</f>
        <v>Bp Tizo 31590 / 31762</v>
      </c>
      <c r="E509" s="4">
        <f ca="1">INDEX(GLOBAL[TT],MATCH(A509,GLOBAL[ID]))</f>
        <v>2</v>
      </c>
      <c r="F509" s="5" t="str">
        <f ca="1">IF(INDEX(GLOBAL[KET],MATCH(A509,GLOBAL[ID]))="","-",INDEX(GLOBAL[KET],MATCH(A509,GLOBAL[ID])))</f>
        <v>144 LSN</v>
      </c>
    </row>
    <row r="510" spans="1:6" ht="15">
      <c r="A510" s="12">
        <v>877</v>
      </c>
      <c r="D510" s="3" t="str">
        <f ca="1">INDEX(GLOBAL[NAMA BARANG],MATCH(A510,GLOBAL[ID]))</f>
        <v>Bp Tizo 31763 / 30600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878</v>
      </c>
      <c r="D511" s="3" t="str">
        <f ca="1">INDEX(GLOBAL[NAMA BARANG],MATCH(A511,GLOBAL[ID]))</f>
        <v xml:space="preserve">Bp Tizo 31830 / 31831 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144 LSN</v>
      </c>
    </row>
    <row r="512" spans="1:6" ht="15">
      <c r="A512" s="12">
        <v>884</v>
      </c>
      <c r="D512" s="3" t="str">
        <f ca="1">INDEX(GLOBAL[NAMA BARANG],MATCH(A512,GLOBAL[ID]))</f>
        <v>Bp Tizo TG 30630</v>
      </c>
      <c r="E512" s="4">
        <f ca="1">INDEX(GLOBAL[TT],MATCH(A512,GLOBAL[ID]))</f>
        <v>1</v>
      </c>
      <c r="F512" s="5" t="str">
        <f ca="1">IF(INDEX(GLOBAL[KET],MATCH(A512,GLOBAL[ID]))="","-",INDEX(GLOBAL[KET],MATCH(A512,GLOBAL[ID])))</f>
        <v>144 LSN</v>
      </c>
    </row>
    <row r="513" spans="1:6" ht="15">
      <c r="A513" s="12">
        <v>895</v>
      </c>
      <c r="D513" s="3" t="str">
        <f ca="1">INDEX(GLOBAL[NAMA BARANG],MATCH(A513,GLOBAL[ID]))</f>
        <v>Bp Tizo TG 346 C/D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144 LSN</v>
      </c>
    </row>
    <row r="514" spans="1:6" ht="15">
      <c r="A514" s="12">
        <v>901</v>
      </c>
      <c r="D514" s="3" t="str">
        <f ca="1">INDEX(GLOBAL[NAMA BARANG],MATCH(A514,GLOBAL[ID]))</f>
        <v>Bp Top 5559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48 box</v>
      </c>
    </row>
    <row r="515" spans="1:6" ht="15">
      <c r="A515" s="12">
        <v>902</v>
      </c>
      <c r="D515" s="3" t="str">
        <f ca="1">INDEX(GLOBAL[NAMA BARANG],MATCH(A515,GLOBAL[ID]))</f>
        <v>Bp Top 5559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33 box</v>
      </c>
    </row>
    <row r="516" spans="1:6" ht="15">
      <c r="A516" s="12">
        <v>903</v>
      </c>
      <c r="D516" s="3" t="str">
        <f ca="1">INDEX(GLOBAL[NAMA BARANG],MATCH(A516,GLOBAL[ID]))</f>
        <v>Bp Trix 150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192 ls</v>
      </c>
    </row>
    <row r="517" spans="1:6" ht="15">
      <c r="A517" s="12">
        <v>904</v>
      </c>
      <c r="D517" s="3" t="str">
        <f ca="1">INDEX(GLOBAL[NAMA BARANG],MATCH(A517,GLOBAL[ID]))</f>
        <v xml:space="preserve">Bp TT senter 6014 smurf 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72 ls</v>
      </c>
    </row>
    <row r="518" spans="1:6" ht="15">
      <c r="A518" s="12">
        <v>907</v>
      </c>
      <c r="D518" s="3" t="str">
        <f ca="1">INDEX(GLOBAL[NAMA BARANG],MATCH(A518,GLOBAL[ID]))</f>
        <v>Bp TZ 1002</v>
      </c>
      <c r="E518" s="4">
        <f ca="1">INDEX(GLOBAL[TT],MATCH(A518,GLOBAL[ID]))</f>
        <v>14</v>
      </c>
      <c r="F518" s="5" t="str">
        <f ca="1">IF(INDEX(GLOBAL[KET],MATCH(A518,GLOBAL[ID]))="","-",INDEX(GLOBAL[KET],MATCH(A518,GLOBAL[ID])))</f>
        <v>144 ls</v>
      </c>
    </row>
    <row r="519" spans="1:6" ht="15">
      <c r="A519" s="12">
        <v>909</v>
      </c>
      <c r="D519" s="3" t="str">
        <f ca="1">INDEX(GLOBAL[NAMA BARANG],MATCH(A519,GLOBAL[ID]))</f>
        <v>Bp USA TP</v>
      </c>
      <c r="E519" s="4">
        <f ca="1">INDEX(GLOBAL[TT],MATCH(A519,GLOBAL[ID]))</f>
        <v>4</v>
      </c>
      <c r="F519" s="5" t="str">
        <f ca="1">IF(INDEX(GLOBAL[KET],MATCH(A519,GLOBAL[ID]))="","-",INDEX(GLOBAL[KET],MATCH(A519,GLOBAL[ID])))</f>
        <v>100 ls</v>
      </c>
    </row>
    <row r="520" spans="1:6" ht="15">
      <c r="A520" s="12">
        <v>911</v>
      </c>
      <c r="D520" s="3" t="str">
        <f ca="1">INDEX(GLOBAL[NAMA BARANG],MATCH(A520,GLOBAL[ID]))</f>
        <v>Bp VC 529 A 200 Vanco</v>
      </c>
      <c r="E520" s="4">
        <f ca="1">INDEX(GLOBAL[TT],MATCH(A520,GLOBAL[ID]))</f>
        <v>3</v>
      </c>
      <c r="F520" s="5" t="str">
        <f ca="1">IF(INDEX(GLOBAL[KET],MATCH(A520,GLOBAL[ID]))="","-",INDEX(GLOBAL[KET],MATCH(A520,GLOBAL[ID])))</f>
        <v>144 ls</v>
      </c>
    </row>
    <row r="521" spans="1:6" ht="15">
      <c r="A521" s="12">
        <v>912</v>
      </c>
      <c r="D521" s="3" t="str">
        <f ca="1">INDEX(GLOBAL[NAMA BARANG],MATCH(A521,GLOBAL[ID]))</f>
        <v>Bp VC 600 SegiEmpat batik</v>
      </c>
      <c r="E521" s="4">
        <f ca="1">INDEX(GLOBAL[TT],MATCH(A521,GLOBAL[ID]))</f>
        <v>1</v>
      </c>
      <c r="F521" s="5" t="str">
        <f ca="1">IF(INDEX(GLOBAL[KET],MATCH(A521,GLOBAL[ID]))="","-",INDEX(GLOBAL[KET],MATCH(A521,GLOBAL[ID])))</f>
        <v>144 ls</v>
      </c>
    </row>
    <row r="522" spans="1:6" ht="15">
      <c r="A522" s="12">
        <v>914</v>
      </c>
      <c r="D522" s="3" t="str">
        <f ca="1">INDEX(GLOBAL[NAMA BARANG],MATCH(A522,GLOBAL[ID]))</f>
        <v>Bp Vtro 217 (8)/ 222 (9)</v>
      </c>
      <c r="E522" s="4">
        <f ca="1">INDEX(GLOBAL[TT],MATCH(A522,GLOBAL[ID]))</f>
        <v>17</v>
      </c>
      <c r="F522" s="5" t="str">
        <f ca="1">IF(INDEX(GLOBAL[KET],MATCH(A522,GLOBAL[ID]))="","-",INDEX(GLOBAL[KET],MATCH(A522,GLOBAL[ID])))</f>
        <v>144 LSN</v>
      </c>
    </row>
    <row r="523" spans="1:6" ht="15">
      <c r="A523" s="12">
        <v>915</v>
      </c>
      <c r="D523" s="3" t="str">
        <f ca="1">INDEX(GLOBAL[NAMA BARANG],MATCH(A523,GLOBAL[ID]))</f>
        <v>Bp Vtro 220 BTS</v>
      </c>
      <c r="E523" s="4">
        <f ca="1">INDEX(GLOBAL[TT],MATCH(A523,GLOBAL[ID]))</f>
        <v>2</v>
      </c>
      <c r="F523" s="5" t="str">
        <f ca="1">IF(INDEX(GLOBAL[KET],MATCH(A523,GLOBAL[ID]))="","-",INDEX(GLOBAL[KET],MATCH(A523,GLOBAL[ID])))</f>
        <v>144 ls</v>
      </c>
    </row>
    <row r="524" spans="1:6" ht="15">
      <c r="A524" s="12">
        <v>917</v>
      </c>
      <c r="D524" s="3" t="str">
        <f ca="1">INDEX(GLOBAL[NAMA BARANG],MATCH(A524,GLOBAL[ID]))</f>
        <v>Bp Vtro 225 (8)/ 216 (9)</v>
      </c>
      <c r="E524" s="4">
        <f ca="1">INDEX(GLOBAL[TT],MATCH(A524,GLOBAL[ID]))</f>
        <v>17</v>
      </c>
      <c r="F524" s="5" t="str">
        <f ca="1">IF(INDEX(GLOBAL[KET],MATCH(A524,GLOBAL[ID]))="","-",INDEX(GLOBAL[KET],MATCH(A524,GLOBAL[ID])))</f>
        <v>144 LSN</v>
      </c>
    </row>
    <row r="525" spans="1:6" ht="15">
      <c r="A525" s="12">
        <v>918</v>
      </c>
      <c r="D525" s="3" t="str">
        <f ca="1">INDEX(GLOBAL[NAMA BARANG],MATCH(A525,GLOBAL[ID]))</f>
        <v>Bp Vtro 235 (8)/ 236 (8)</v>
      </c>
      <c r="E525" s="4">
        <f ca="1">INDEX(GLOBAL[TT],MATCH(A525,GLOBAL[ID]))</f>
        <v>16</v>
      </c>
      <c r="F525" s="5" t="str">
        <f ca="1">IF(INDEX(GLOBAL[KET],MATCH(A525,GLOBAL[ID]))="","-",INDEX(GLOBAL[KET],MATCH(A525,GLOBAL[ID])))</f>
        <v>144 LSN</v>
      </c>
    </row>
    <row r="526" spans="1:6" ht="15">
      <c r="A526" s="12">
        <v>919</v>
      </c>
      <c r="D526" s="3" t="str">
        <f ca="1">INDEX(GLOBAL[NAMA BARANG],MATCH(A526,GLOBAL[ID]))</f>
        <v>Bp Vtro 238 (8)/ 237 (8)</v>
      </c>
      <c r="E526" s="4">
        <f ca="1">INDEX(GLOBAL[TT],MATCH(A526,GLOBAL[ID]))</f>
        <v>16</v>
      </c>
      <c r="F526" s="5" t="str">
        <f ca="1">IF(INDEX(GLOBAL[KET],MATCH(A526,GLOBAL[ID]))="","-",INDEX(GLOBAL[KET],MATCH(A526,GLOBAL[ID])))</f>
        <v>144 LSN</v>
      </c>
    </row>
    <row r="527" spans="1:6" ht="15">
      <c r="A527" s="12">
        <v>920</v>
      </c>
      <c r="D527" s="3" t="str">
        <f ca="1">INDEX(GLOBAL[NAMA BARANG],MATCH(A527,GLOBAL[ID]))</f>
        <v>Bp Vtro 239 (8)/ 231 (8)</v>
      </c>
      <c r="E527" s="4">
        <f ca="1">INDEX(GLOBAL[TT],MATCH(A527,GLOBAL[ID]))</f>
        <v>16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922</v>
      </c>
      <c r="D528" s="3" t="str">
        <f ca="1">INDEX(GLOBAL[NAMA BARANG],MATCH(A528,GLOBAL[ID]))</f>
        <v>Bp WR Gp 112s 12w</v>
      </c>
      <c r="E528" s="4">
        <f ca="1">INDEX(GLOBAL[TT],MATCH(A528,GLOBAL[ID]))</f>
        <v>1</v>
      </c>
      <c r="F528" s="5" t="str">
        <f ca="1">IF(INDEX(GLOBAL[KET],MATCH(A528,GLOBAL[ID]))="","-",INDEX(GLOBAL[KET],MATCH(A528,GLOBAL[ID])))</f>
        <v>160 set</v>
      </c>
    </row>
    <row r="529" spans="1:6" ht="15">
      <c r="A529" s="12">
        <v>923</v>
      </c>
      <c r="D529" s="3" t="str">
        <f ca="1">INDEX(GLOBAL[NAMA BARANG],MATCH(A529,GLOBAL[ID]))</f>
        <v>Bp X data M1</v>
      </c>
      <c r="E529" s="4">
        <f ca="1">INDEX(GLOBAL[TT],MATCH(A529,GLOBAL[ID]))</f>
        <v>11</v>
      </c>
      <c r="F529" s="5" t="str">
        <f ca="1">IF(INDEX(GLOBAL[KET],MATCH(A529,GLOBAL[ID]))="","-",INDEX(GLOBAL[KET],MATCH(A529,GLOBAL[ID])))</f>
        <v>20 GRS</v>
      </c>
    </row>
    <row r="530" spans="1:6" ht="15">
      <c r="A530" s="12">
        <v>925</v>
      </c>
      <c r="D530" s="3" t="str">
        <f ca="1">INDEX(GLOBAL[NAMA BARANG],MATCH(A530,GLOBAL[ID]))</f>
        <v>Bp XD 061H/ 5w+mech</v>
      </c>
      <c r="E530" s="4">
        <f ca="1">INDEX(GLOBAL[TT],MATCH(A530,GLOBAL[ID]))</f>
        <v>1</v>
      </c>
      <c r="F530" s="5" t="str">
        <f ca="1">IF(INDEX(GLOBAL[KET],MATCH(A530,GLOBAL[ID]))="","-",INDEX(GLOBAL[KET],MATCH(A530,GLOBAL[ID])))</f>
        <v>1296 pc</v>
      </c>
    </row>
    <row r="531" spans="1:6" ht="15">
      <c r="A531" s="12">
        <v>926</v>
      </c>
      <c r="D531" s="3" t="str">
        <f ca="1">INDEX(GLOBAL[NAMA BARANG],MATCH(A531,GLOBAL[ID]))</f>
        <v>Bp XD 070 B10/ 3w</v>
      </c>
      <c r="E531" s="4">
        <f ca="1">INDEX(GLOBAL[TT],MATCH(A531,GLOBAL[ID]))</f>
        <v>3</v>
      </c>
      <c r="F531" s="5" t="str">
        <f ca="1">IF(INDEX(GLOBAL[KET],MATCH(A531,GLOBAL[ID]))="","-",INDEX(GLOBAL[KET],MATCH(A531,GLOBAL[ID])))</f>
        <v>144 ls</v>
      </c>
    </row>
    <row r="532" spans="1:6" ht="15">
      <c r="A532" s="12">
        <v>927</v>
      </c>
      <c r="D532" s="3" t="str">
        <f ca="1">INDEX(GLOBAL[NAMA BARANG],MATCH(A532,GLOBAL[ID]))</f>
        <v>Bp Xdata X2</v>
      </c>
      <c r="E532" s="4">
        <f ca="1">INDEX(GLOBAL[TT],MATCH(A532,GLOBAL[ID]))</f>
        <v>2</v>
      </c>
      <c r="F532" s="5" t="str">
        <f ca="1">IF(INDEX(GLOBAL[KET],MATCH(A532,GLOBAL[ID]))="","-",INDEX(GLOBAL[KET],MATCH(A532,GLOBAL[ID])))</f>
        <v>20 GRS</v>
      </c>
    </row>
    <row r="533" spans="1:6" ht="15">
      <c r="A533" s="12">
        <v>928</v>
      </c>
      <c r="D533" s="3" t="str">
        <f ca="1">INDEX(GLOBAL[NAMA BARANG],MATCH(A533,GLOBAL[ID]))</f>
        <v>Bp XDM 3017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144 ls</v>
      </c>
    </row>
    <row r="534" spans="1:6" ht="15">
      <c r="A534" s="12">
        <v>929</v>
      </c>
      <c r="D534" s="3" t="str">
        <f ca="1">INDEX(GLOBAL[NAMA BARANG],MATCH(A534,GLOBAL[ID]))</f>
        <v>Bp XDM 3155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931</v>
      </c>
      <c r="D535" s="3" t="str">
        <f ca="1">INDEX(GLOBAL[NAMA BARANG],MATCH(A535,GLOBAL[ID]))</f>
        <v>Bp XDM Fancy 3124(1)/ 3125(1)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180 ls</v>
      </c>
    </row>
    <row r="536" spans="1:6" ht="15">
      <c r="A536" s="12">
        <v>932</v>
      </c>
      <c r="D536" s="3" t="str">
        <f ca="1">INDEX(GLOBAL[NAMA BARANG],MATCH(A536,GLOBAL[ID]))</f>
        <v>Bp XDM Fancy 3126</v>
      </c>
      <c r="E536" s="4">
        <f ca="1">INDEX(GLOBAL[TT],MATCH(A536,GLOBAL[ID]))</f>
        <v>3</v>
      </c>
      <c r="F536" s="5" t="str">
        <f ca="1">IF(INDEX(GLOBAL[KET],MATCH(A536,GLOBAL[ID]))="","-",INDEX(GLOBAL[KET],MATCH(A536,GLOBAL[ID])))</f>
        <v>180 ls</v>
      </c>
    </row>
    <row r="537" spans="1:6" ht="15">
      <c r="A537" s="12">
        <v>934</v>
      </c>
      <c r="D537" s="3" t="str">
        <f ca="1">INDEX(GLOBAL[NAMA BARANG],MATCH(A537,GLOBAL[ID]))</f>
        <v>Bp XDM P213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935</v>
      </c>
      <c r="D538" s="3" t="str">
        <f ca="1">INDEX(GLOBAL[NAMA BARANG],MATCH(A538,GLOBAL[ID]))</f>
        <v>Bp Y L1000 HK panjang 1x48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36 box</v>
      </c>
    </row>
    <row r="539" spans="1:6" ht="15">
      <c r="A539" s="12">
        <v>979</v>
      </c>
      <c r="D539" s="3" t="str">
        <f ca="1">INDEX(GLOBAL[NAMA BARANG],MATCH(A539,GLOBAL[ID]))</f>
        <v>Bp Zhixin 5025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144 LSN</v>
      </c>
    </row>
    <row r="540" spans="1:6" ht="15">
      <c r="A540" s="12">
        <v>982</v>
      </c>
      <c r="D540" s="3" t="str">
        <f ca="1">INDEX(GLOBAL[NAMA BARANG],MATCH(A540,GLOBAL[ID]))</f>
        <v>Bp Zhixin G 212 Warna + Isi Mini</v>
      </c>
      <c r="E540" s="4">
        <f ca="1">INDEX(GLOBAL[TT],MATCH(A540,GLOBAL[ID]))</f>
        <v>6</v>
      </c>
      <c r="F540" s="5" t="str">
        <f ca="1">IF(INDEX(GLOBAL[KET],MATCH(A540,GLOBAL[ID]))="","-",INDEX(GLOBAL[KET],MATCH(A540,GLOBAL[ID])))</f>
        <v>120 LSN</v>
      </c>
    </row>
    <row r="541" spans="1:6" ht="15">
      <c r="A541" s="12">
        <v>983</v>
      </c>
      <c r="D541" s="3" t="str">
        <f ca="1">INDEX(GLOBAL[NAMA BARANG],MATCH(A541,GLOBAL[ID]))</f>
        <v>Bp Zhixin G 3122 / 3164</v>
      </c>
      <c r="E541" s="4">
        <f ca="1">INDEX(GLOBAL[TT],MATCH(A541,GLOBAL[ID]))</f>
        <v>2</v>
      </c>
      <c r="F541" s="5" t="str">
        <f ca="1">IF(INDEX(GLOBAL[KET],MATCH(A541,GLOBAL[ID]))="","-",INDEX(GLOBAL[KET],MATCH(A541,GLOBAL[ID])))</f>
        <v>144 LSN</v>
      </c>
    </row>
    <row r="542" spans="1:6" ht="15">
      <c r="A542" s="12">
        <v>984</v>
      </c>
      <c r="D542" s="3" t="str">
        <f ca="1">INDEX(GLOBAL[NAMA BARANG],MATCH(A542,GLOBAL[ID]))</f>
        <v>Bp Zhixin G 3139 / 3156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144 LSN</v>
      </c>
    </row>
    <row r="543" spans="1:6" ht="15">
      <c r="A543" s="12">
        <v>992</v>
      </c>
      <c r="D543" s="3" t="str">
        <f ca="1">INDEX(GLOBAL[NAMA BARANG],MATCH(A543,GLOBAL[ID]))</f>
        <v>Bp Zui Zhua HY-1020 Hitam</v>
      </c>
      <c r="E543" s="4">
        <f ca="1">INDEX(GLOBAL[TT],MATCH(A543,GLOBAL[ID]))</f>
        <v>25</v>
      </c>
      <c r="F543" s="5" t="str">
        <f ca="1">IF(INDEX(GLOBAL[KET],MATCH(A543,GLOBAL[ID]))="","-",INDEX(GLOBAL[KET],MATCH(A543,GLOBAL[ID])))</f>
        <v>192 LSN</v>
      </c>
    </row>
    <row r="544" spans="1:6" ht="15">
      <c r="A544" s="12">
        <v>993</v>
      </c>
      <c r="D544" s="3" t="str">
        <f ca="1">INDEX(GLOBAL[NAMA BARANG],MATCH(A544,GLOBAL[ID]))</f>
        <v>Bp/ pen holder PH 909(4)</v>
      </c>
      <c r="E544" s="4">
        <f ca="1">INDEX(GLOBAL[TT],MATCH(A544,GLOBAL[ID]))</f>
        <v>4</v>
      </c>
      <c r="F544" s="5" t="str">
        <f ca="1">IF(INDEX(GLOBAL[KET],MATCH(A544,GLOBAL[ID]))="","-",INDEX(GLOBAL[KET],MATCH(A544,GLOBAL[ID])))</f>
        <v>96 pc</v>
      </c>
    </row>
    <row r="545" spans="1:6" ht="15">
      <c r="A545" s="12">
        <v>994</v>
      </c>
      <c r="D545" s="3" t="str">
        <f ca="1">INDEX(GLOBAL[NAMA BARANG],MATCH(A545,GLOBAL[ID]))</f>
        <v>Bp/ Vullpen 3081(1)/ 3083(1)/ 3095(2)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20 ls</v>
      </c>
    </row>
    <row r="546" spans="1:6" ht="15">
      <c r="A546" s="12">
        <v>996</v>
      </c>
      <c r="D546" s="3" t="str">
        <f ca="1">INDEX(GLOBAL[NAMA BARANG],MATCH(A546,GLOBAL[ID]))</f>
        <v>Bp/ Vullpen TF 801 (8)/ TF 802 (23)</v>
      </c>
      <c r="E546" s="4">
        <f ca="1">INDEX(GLOBAL[TT],MATCH(A546,GLOBAL[ID]))</f>
        <v>31</v>
      </c>
      <c r="F546" s="5" t="str">
        <f ca="1">IF(INDEX(GLOBAL[KET],MATCH(A546,GLOBAL[ID]))="","-",INDEX(GLOBAL[KET],MATCH(A546,GLOBAL[ID])))</f>
        <v>50 ls</v>
      </c>
    </row>
    <row r="547" spans="1:6" ht="15">
      <c r="A547" s="12">
        <v>1001</v>
      </c>
      <c r="D547" s="3" t="str">
        <f ca="1">INDEX(GLOBAL[NAMA BARANG],MATCH(A547,GLOBAL[ID]))</f>
        <v>BT Spiral Bunga</v>
      </c>
      <c r="E547" s="4">
        <f ca="1">INDEX(GLOBAL[TT],MATCH(A547,GLOBAL[ID]))</f>
        <v>3</v>
      </c>
      <c r="F547" s="5" t="str">
        <f ca="1">IF(INDEX(GLOBAL[KET],MATCH(A547,GLOBAL[ID]))="","-",INDEX(GLOBAL[KET],MATCH(A547,GLOBAL[ID])))</f>
        <v>10 LSN</v>
      </c>
    </row>
    <row r="548" spans="1:6" ht="15">
      <c r="A548" s="12">
        <v>1002</v>
      </c>
      <c r="D548" s="3" t="str">
        <f ca="1">INDEX(GLOBAL[NAMA BARANG],MATCH(A548,GLOBAL[ID]))</f>
        <v>BTL A 2560-37/38 A5/30lb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432 PCS</v>
      </c>
    </row>
    <row r="549" spans="1:6" ht="15">
      <c r="A549" s="12">
        <v>1003</v>
      </c>
      <c r="D549" s="3" t="str">
        <f ca="1">INDEX(GLOBAL[NAMA BARANG],MATCH(A549,GLOBAL[ID]))</f>
        <v>BTS 329-1A/ 6</v>
      </c>
      <c r="E549" s="4">
        <f ca="1">INDEX(GLOBAL[TT],MATCH(A549,GLOBAL[ID]))</f>
        <v>3</v>
      </c>
      <c r="F549" s="5" t="str">
        <f ca="1">IF(INDEX(GLOBAL[KET],MATCH(A549,GLOBAL[ID]))="","-",INDEX(GLOBAL[KET],MATCH(A549,GLOBAL[ID])))</f>
        <v>240 pc</v>
      </c>
    </row>
    <row r="550" spans="1:6" ht="15">
      <c r="A550" s="12">
        <v>1004</v>
      </c>
      <c r="D550" s="3" t="str">
        <f ca="1">INDEX(GLOBAL[NAMA BARANG],MATCH(A550,GLOBAL[ID]))</f>
        <v>BTS 329-2 A5-100</v>
      </c>
      <c r="E550" s="4">
        <f ca="1">INDEX(GLOBAL[TT],MATCH(A550,GLOBAL[ID]))</f>
        <v>6</v>
      </c>
      <c r="F550" s="5" t="str">
        <f ca="1">IF(INDEX(GLOBAL[KET],MATCH(A550,GLOBAL[ID]))="","-",INDEX(GLOBAL[KET],MATCH(A550,GLOBAL[ID])))</f>
        <v>240 pc</v>
      </c>
    </row>
    <row r="551" spans="1:6" ht="15">
      <c r="A551" s="12">
        <v>1005</v>
      </c>
      <c r="D551" s="3" t="str">
        <f ca="1">INDEX(GLOBAL[NAMA BARANG],MATCH(A551,GLOBAL[ID]))</f>
        <v>BTS 60 404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80 pc</v>
      </c>
    </row>
    <row r="552" spans="1:6" ht="15">
      <c r="A552" s="12">
        <v>1006</v>
      </c>
      <c r="D552" s="3" t="str">
        <f ca="1">INDEX(GLOBAL[NAMA BARANG],MATCH(A552,GLOBAL[ID]))</f>
        <v>BTS 60-404/A5-45 Depan</v>
      </c>
      <c r="E552" s="4">
        <f ca="1">INDEX(GLOBAL[TT],MATCH(A552,GLOBAL[ID]))</f>
        <v>8</v>
      </c>
      <c r="F552" s="5">
        <f ca="1">IF(INDEX(GLOBAL[KET],MATCH(A552,GLOBAL[ID]))="","-",INDEX(GLOBAL[KET],MATCH(A552,GLOBAL[ID])))</f>
        <v>320</v>
      </c>
    </row>
    <row r="553" spans="1:6" ht="15">
      <c r="A553" s="12">
        <v>1007</v>
      </c>
      <c r="D553" s="3" t="str">
        <f ca="1">INDEX(GLOBAL[NAMA BARANG],MATCH(A553,GLOBAL[ID]))</f>
        <v>BTS A680-08 (3)</v>
      </c>
      <c r="E553" s="4">
        <f ca="1">INDEX(GLOBAL[TT],MATCH(A553,GLOBAL[ID]))</f>
        <v>3</v>
      </c>
      <c r="F553" s="5">
        <f ca="1">IF(INDEX(GLOBAL[KET],MATCH(A553,GLOBAL[ID]))="","-",INDEX(GLOBAL[KET],MATCH(A553,GLOBAL[ID])))</f>
        <v>320</v>
      </c>
    </row>
    <row r="554" spans="1:6" ht="15">
      <c r="A554" s="12">
        <v>1008</v>
      </c>
      <c r="D554" s="3" t="str">
        <f ca="1">INDEX(GLOBAL[NAMA BARANG],MATCH(A554,GLOBAL[ID]))</f>
        <v>BTS B156/ A6 Index</v>
      </c>
      <c r="E554" s="4">
        <f ca="1">INDEX(GLOBAL[TT],MATCH(A554,GLOBAL[ID]))</f>
        <v>30</v>
      </c>
      <c r="F554" s="5">
        <f ca="1">IF(INDEX(GLOBAL[KET],MATCH(A554,GLOBAL[ID]))="","-",INDEX(GLOBAL[KET],MATCH(A554,GLOBAL[ID])))</f>
        <v>160</v>
      </c>
    </row>
    <row r="555" spans="1:6" ht="15">
      <c r="A555" s="12">
        <v>1009</v>
      </c>
      <c r="D555" s="3" t="str">
        <f ca="1">INDEX(GLOBAL[NAMA BARANG],MATCH(A555,GLOBAL[ID]))</f>
        <v>BTS gasta A5 80-12 Bola</v>
      </c>
      <c r="E555" s="4">
        <f ca="1">INDEX(GLOBAL[TT],MATCH(A555,GLOBAL[ID]))</f>
        <v>6</v>
      </c>
      <c r="F555" s="5" t="str">
        <f ca="1">IF(INDEX(GLOBAL[KET],MATCH(A555,GLOBAL[ID]))="","-",INDEX(GLOBAL[KET],MATCH(A555,GLOBAL[ID])))</f>
        <v>168 pc</v>
      </c>
    </row>
    <row r="556" spans="1:6" ht="15">
      <c r="A556" s="12">
        <v>1014</v>
      </c>
      <c r="D556" s="3" t="str">
        <f ca="1">INDEX(GLOBAL[NAMA BARANG],MATCH(A556,GLOBAL[ID]))</f>
        <v>BTS gasta HA 32-8211/ A5-50 FR</v>
      </c>
      <c r="E556" s="4">
        <f ca="1">INDEX(GLOBAL[TT],MATCH(A556,GLOBAL[ID]))</f>
        <v>2</v>
      </c>
      <c r="F556" s="5" t="str">
        <f ca="1">IF(INDEX(GLOBAL[KET],MATCH(A556,GLOBAL[ID]))="","-",INDEX(GLOBAL[KET],MATCH(A556,GLOBAL[ID])))</f>
        <v>320 pc</v>
      </c>
    </row>
    <row r="557" spans="1:6" ht="15">
      <c r="A557" s="12">
        <v>1015</v>
      </c>
      <c r="D557" s="3" t="str">
        <f ca="1">INDEX(GLOBAL[NAMA BARANG],MATCH(A557,GLOBAL[ID]))</f>
        <v>BTS gasta HA 32-8213/ A5-50 FR</v>
      </c>
      <c r="E557" s="4">
        <f ca="1">INDEX(GLOBAL[TT],MATCH(A557,GLOBAL[ID]))</f>
        <v>1</v>
      </c>
      <c r="F557" s="5" t="str">
        <f ca="1">IF(INDEX(GLOBAL[KET],MATCH(A557,GLOBAL[ID]))="","-",INDEX(GLOBAL[KET],MATCH(A557,GLOBAL[ID])))</f>
        <v>320 pc</v>
      </c>
    </row>
    <row r="558" spans="1:6" ht="15">
      <c r="A558" s="12">
        <v>1038</v>
      </c>
      <c r="D558" s="3" t="str">
        <f ca="1">INDEX(GLOBAL[NAMA BARANG],MATCH(A558,GLOBAL[ID]))</f>
        <v>Buku Mewarnai Jumbo Enter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600 PCS</v>
      </c>
    </row>
    <row r="559" spans="1:6" ht="15">
      <c r="A559" s="12">
        <v>1039</v>
      </c>
      <c r="D559" s="3" t="str">
        <f ca="1">INDEX(GLOBAL[NAMA BARANG],MATCH(A559,GLOBAL[ID]))</f>
        <v>Buldog Clip 3 Dingli/ V Tech (24) 0024</v>
      </c>
      <c r="E559" s="4">
        <f ca="1">INDEX(GLOBAL[TT],MATCH(A559,GLOBAL[ID]))</f>
        <v>14</v>
      </c>
      <c r="F559" s="5" t="str">
        <f ca="1">IF(INDEX(GLOBAL[KET],MATCH(A559,GLOBAL[ID]))="","-",INDEX(GLOBAL[KET],MATCH(A559,GLOBAL[ID])))</f>
        <v>60 ls</v>
      </c>
    </row>
    <row r="560" spans="1:6" ht="15">
      <c r="A560" s="12">
        <v>1040</v>
      </c>
      <c r="D560" s="3" t="str">
        <f ca="1">INDEX(GLOBAL[NAMA BARANG],MATCH(A560,GLOBAL[ID]))</f>
        <v>Buldog Clip 4 V tech (18) 0023</v>
      </c>
      <c r="E560" s="4">
        <f ca="1">INDEX(GLOBAL[TT],MATCH(A560,GLOBAL[ID]))</f>
        <v>20</v>
      </c>
      <c r="F560" s="5" t="str">
        <f ca="1">IF(INDEX(GLOBAL[KET],MATCH(A560,GLOBAL[ID]))="","-",INDEX(GLOBAL[KET],MATCH(A560,GLOBAL[ID])))</f>
        <v>30 ls</v>
      </c>
    </row>
    <row r="561" spans="1:6" ht="15">
      <c r="A561" s="12">
        <v>1041</v>
      </c>
      <c r="D561" s="3" t="str">
        <f ca="1">INDEX(GLOBAL[NAMA BARANG],MATCH(A561,GLOBAL[ID]))</f>
        <v>Bulldog clip joss BC 0023 (4) ETJ</v>
      </c>
      <c r="E561" s="4">
        <f ca="1">INDEX(GLOBAL[TT],MATCH(A561,GLOBAL[ID]))</f>
        <v>4</v>
      </c>
      <c r="F561" s="5" t="str">
        <f ca="1">IF(INDEX(GLOBAL[KET],MATCH(A561,GLOBAL[ID]))="","-",INDEX(GLOBAL[KET],MATCH(A561,GLOBAL[ID])))</f>
        <v>360 pc</v>
      </c>
    </row>
    <row r="562" spans="1:6" ht="15">
      <c r="A562" s="12">
        <v>1042</v>
      </c>
      <c r="D562" s="3" t="str">
        <f ca="1">INDEX(GLOBAL[NAMA BARANG],MATCH(A562,GLOBAL[ID]))</f>
        <v>Business file D file P</v>
      </c>
      <c r="E562" s="4">
        <f ca="1">INDEX(GLOBAL[TT],MATCH(A562,GLOBAL[ID]))</f>
        <v>3</v>
      </c>
      <c r="F562" s="5" t="str">
        <f ca="1">IF(INDEX(GLOBAL[KET],MATCH(A562,GLOBAL[ID]))="","-",INDEX(GLOBAL[KET],MATCH(A562,GLOBAL[ID])))</f>
        <v>50 ls</v>
      </c>
    </row>
    <row r="563" spans="1:6" ht="15">
      <c r="A563" s="12">
        <v>1043</v>
      </c>
      <c r="D563" s="3" t="str">
        <f ca="1">INDEX(GLOBAL[NAMA BARANG],MATCH(A563,GLOBAL[ID]))</f>
        <v>Business file Sika AC-106 B</v>
      </c>
      <c r="E563" s="4">
        <f ca="1">INDEX(GLOBAL[TT],MATCH(A563,GLOBAL[ID]))</f>
        <v>8</v>
      </c>
      <c r="F563" s="5" t="str">
        <f ca="1">IF(INDEX(GLOBAL[KET],MATCH(A563,GLOBAL[ID]))="","-",INDEX(GLOBAL[KET],MATCH(A563,GLOBAL[ID])))</f>
        <v>50 LSN</v>
      </c>
    </row>
    <row r="564" spans="1:6" ht="15">
      <c r="A564" s="12">
        <v>1044</v>
      </c>
      <c r="D564" s="3" t="str">
        <f ca="1">INDEX(GLOBAL[NAMA BARANG],MATCH(A564,GLOBAL[ID]))</f>
        <v>Business file Sika AC-106 Hj</v>
      </c>
      <c r="E564" s="4">
        <f ca="1">INDEX(GLOBAL[TT],MATCH(A564,GLOBAL[ID]))</f>
        <v>41</v>
      </c>
      <c r="F564" s="5" t="str">
        <f ca="1">IF(INDEX(GLOBAL[KET],MATCH(A564,GLOBAL[ID]))="","-",INDEX(GLOBAL[KET],MATCH(A564,GLOBAL[ID])))</f>
        <v>50 LSN</v>
      </c>
    </row>
    <row r="565" spans="1:6" ht="15">
      <c r="A565" s="12">
        <v>1045</v>
      </c>
      <c r="D565" s="3" t="str">
        <f ca="1">INDEX(GLOBAL[NAMA BARANG],MATCH(A565,GLOBAL[ID]))</f>
        <v>Business file Sika AC-106 K</v>
      </c>
      <c r="E565" s="4">
        <f ca="1">INDEX(GLOBAL[TT],MATCH(A565,GLOBAL[ID]))</f>
        <v>39</v>
      </c>
      <c r="F565" s="5" t="str">
        <f ca="1">IF(INDEX(GLOBAL[KET],MATCH(A565,GLOBAL[ID]))="","-",INDEX(GLOBAL[KET],MATCH(A565,GLOBAL[ID])))</f>
        <v>50 LSN</v>
      </c>
    </row>
    <row r="566" spans="1:6" ht="15">
      <c r="A566" s="12">
        <v>1046</v>
      </c>
      <c r="D566" s="3" t="str">
        <f ca="1">INDEX(GLOBAL[NAMA BARANG],MATCH(A566,GLOBAL[ID]))</f>
        <v>Business file Sika AC-106 M</v>
      </c>
      <c r="E566" s="4">
        <f ca="1">INDEX(GLOBAL[TT],MATCH(A566,GLOBAL[ID]))</f>
        <v>28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1047</v>
      </c>
      <c r="D567" s="3" t="str">
        <f ca="1">INDEX(GLOBAL[NAMA BARANG],MATCH(A567,GLOBAL[ID]))</f>
        <v>Business file Sika AC-106 P</v>
      </c>
      <c r="E567" s="4">
        <f ca="1">INDEX(GLOBAL[TT],MATCH(A567,GLOBAL[ID]))</f>
        <v>47</v>
      </c>
      <c r="F567" s="5" t="str">
        <f ca="1">IF(INDEX(GLOBAL[KET],MATCH(A567,GLOBAL[ID]))="","-",INDEX(GLOBAL[KET],MATCH(A567,GLOBAL[ID])))</f>
        <v>50 LSN</v>
      </c>
    </row>
    <row r="568" spans="1:6" ht="15">
      <c r="A568" s="12">
        <v>1048</v>
      </c>
      <c r="D568" s="3" t="str">
        <f ca="1">INDEX(GLOBAL[NAMA BARANG],MATCH(A568,GLOBAL[ID]))</f>
        <v>Bussines file enter K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50 ls</v>
      </c>
    </row>
    <row r="569" spans="1:6" ht="15">
      <c r="A569" s="12">
        <v>1049</v>
      </c>
      <c r="D569" s="3" t="str">
        <f ca="1">INDEX(GLOBAL[NAMA BARANG],MATCH(A569,GLOBAL[ID]))</f>
        <v>Bussines file mardex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50 ls</v>
      </c>
    </row>
    <row r="570" spans="1:6" ht="15">
      <c r="A570" s="12">
        <v>1050</v>
      </c>
      <c r="D570" s="3" t="str">
        <f ca="1">INDEX(GLOBAL[NAMA BARANG],MATCH(A570,GLOBAL[ID]))</f>
        <v>Busur 4 plastik B</v>
      </c>
      <c r="E570" s="4">
        <f ca="1">INDEX(GLOBAL[TT],MATCH(A570,GLOBAL[ID]))</f>
        <v>1</v>
      </c>
      <c r="F570" s="5" t="str">
        <f ca="1">IF(INDEX(GLOBAL[KET],MATCH(A570,GLOBAL[ID]))="","-",INDEX(GLOBAL[KET],MATCH(A570,GLOBAL[ID])))</f>
        <v>1000 LSN</v>
      </c>
    </row>
    <row r="571" spans="1:6" ht="15">
      <c r="A571" s="12">
        <v>1051</v>
      </c>
      <c r="D571" s="3" t="str">
        <f ca="1">INDEX(GLOBAL[NAMA BARANG],MATCH(A571,GLOBAL[ID]))</f>
        <v>Card 612 K (9), Hj (13)</v>
      </c>
      <c r="E571" s="4">
        <f ca="1">INDEX(GLOBAL[TT],MATCH(A571,GLOBAL[ID]))</f>
        <v>22</v>
      </c>
      <c r="F571" s="5">
        <f ca="1">IF(INDEX(GLOBAL[KET],MATCH(A571,GLOBAL[ID]))="","-",INDEX(GLOBAL[KET],MATCH(A571,GLOBAL[ID])))</f>
        <v>1000</v>
      </c>
    </row>
    <row r="572" spans="1:6" ht="15">
      <c r="A572" s="12">
        <v>1052</v>
      </c>
      <c r="D572" s="3" t="str">
        <f ca="1">INDEX(GLOBAL[NAMA BARANG],MATCH(A572,GLOBAL[ID]))</f>
        <v>Card 612 M (14), B (16)</v>
      </c>
      <c r="E572" s="4">
        <f ca="1">INDEX(GLOBAL[TT],MATCH(A572,GLOBAL[ID]))</f>
        <v>30</v>
      </c>
      <c r="F572" s="5">
        <f ca="1">IF(INDEX(GLOBAL[KET],MATCH(A572,GLOBAL[ID]))="","-",INDEX(GLOBAL[KET],MATCH(A572,GLOBAL[ID])))</f>
        <v>1000</v>
      </c>
    </row>
    <row r="573" spans="1:6" ht="15">
      <c r="A573" s="12">
        <v>1053</v>
      </c>
      <c r="D573" s="3" t="str">
        <f ca="1">INDEX(GLOBAL[NAMA BARANG],MATCH(A573,GLOBAL[ID]))</f>
        <v>Card 612 P</v>
      </c>
      <c r="E573" s="4">
        <f ca="1">INDEX(GLOBAL[TT],MATCH(A573,GLOBAL[ID]))</f>
        <v>5</v>
      </c>
      <c r="F573" s="5">
        <f ca="1">IF(INDEX(GLOBAL[KET],MATCH(A573,GLOBAL[ID]))="","-",INDEX(GLOBAL[KET],MATCH(A573,GLOBAL[ID])))</f>
        <v>1000</v>
      </c>
    </row>
    <row r="574" spans="1:6" ht="15">
      <c r="A574" s="12">
        <v>1057</v>
      </c>
      <c r="D574" s="3" t="str">
        <f ca="1">INDEX(GLOBAL[NAMA BARANG],MATCH(A574,GLOBAL[ID]))</f>
        <v>Card DX 622 (Mix)</v>
      </c>
      <c r="E574" s="4">
        <f ca="1">INDEX(GLOBAL[TT],MATCH(A574,GLOBAL[ID]))</f>
        <v>69</v>
      </c>
      <c r="F574" s="5">
        <f ca="1">IF(INDEX(GLOBAL[KET],MATCH(A574,GLOBAL[ID]))="","-",INDEX(GLOBAL[KET],MATCH(A574,GLOBAL[ID])))</f>
        <v>1000</v>
      </c>
    </row>
    <row r="575" spans="1:6" ht="15">
      <c r="A575" s="12">
        <v>1058</v>
      </c>
      <c r="D575" s="3" t="str">
        <f ca="1">INDEX(GLOBAL[NAMA BARANG],MATCH(A575,GLOBAL[ID]))</f>
        <v>Card DX 622 P</v>
      </c>
      <c r="E575" s="4">
        <f ca="1">INDEX(GLOBAL[TT],MATCH(A575,GLOBAL[ID]))</f>
        <v>2</v>
      </c>
      <c r="F575" s="5">
        <f ca="1">IF(INDEX(GLOBAL[KET],MATCH(A575,GLOBAL[ID]))="","-",INDEX(GLOBAL[KET],MATCH(A575,GLOBAL[ID])))</f>
        <v>1000</v>
      </c>
    </row>
    <row r="576" spans="1:6" ht="15">
      <c r="A576" s="12">
        <v>1061</v>
      </c>
      <c r="D576" s="3" t="str">
        <f ca="1">INDEX(GLOBAL[NAMA BARANG],MATCH(A576,GLOBAL[ID]))</f>
        <v>Carry file Topla 8820 B</v>
      </c>
      <c r="E576" s="4">
        <f ca="1">INDEX(GLOBAL[TT],MATCH(A576,GLOBAL[ID]))</f>
        <v>3</v>
      </c>
      <c r="F576" s="5">
        <f ca="1">IF(INDEX(GLOBAL[KET],MATCH(A576,GLOBAL[ID]))="","-",INDEX(GLOBAL[KET],MATCH(A576,GLOBAL[ID])))</f>
        <v>4</v>
      </c>
    </row>
    <row r="577" spans="1:6" ht="15">
      <c r="A577" s="12">
        <v>1063</v>
      </c>
      <c r="D577" s="3" t="str">
        <f ca="1">INDEX(GLOBAL[NAMA BARANG],MATCH(A577,GLOBAL[ID]))</f>
        <v>Carry file Topla 8820 M(2)/ K(2)</v>
      </c>
      <c r="E577" s="4">
        <f ca="1">INDEX(GLOBAL[TT],MATCH(A577,GLOBAL[ID]))</f>
        <v>2</v>
      </c>
      <c r="F577" s="5">
        <f ca="1">IF(INDEX(GLOBAL[KET],MATCH(A577,GLOBAL[ID]))="","-",INDEX(GLOBAL[KET],MATCH(A577,GLOBAL[ID])))</f>
        <v>40</v>
      </c>
    </row>
    <row r="578" spans="1:6" ht="15">
      <c r="A578" s="12">
        <v>1064</v>
      </c>
      <c r="D578" s="3" t="str">
        <f ca="1">INDEX(GLOBAL[NAMA BARANG],MATCH(A578,GLOBAL[ID]))</f>
        <v>Carry file Topla 8820 putih</v>
      </c>
      <c r="E578" s="4">
        <f ca="1">INDEX(GLOBAL[TT],MATCH(A578,GLOBAL[ID]))</f>
        <v>3</v>
      </c>
      <c r="F578" s="5">
        <f ca="1">IF(INDEX(GLOBAL[KET],MATCH(A578,GLOBAL[ID]))="","-",INDEX(GLOBAL[KET],MATCH(A578,GLOBAL[ID])))</f>
        <v>40</v>
      </c>
    </row>
    <row r="579" spans="1:6" ht="15">
      <c r="A579" s="12">
        <v>1069</v>
      </c>
      <c r="D579" s="3" t="str">
        <f ca="1">INDEX(GLOBAL[NAMA BARANG],MATCH(A579,GLOBAL[ID]))</f>
        <v>Cat air Opini 110</v>
      </c>
      <c r="E579" s="4">
        <f ca="1">INDEX(GLOBAL[TT],MATCH(A579,GLOBAL[ID]))</f>
        <v>9</v>
      </c>
      <c r="F579" s="5" t="str">
        <f ca="1">IF(INDEX(GLOBAL[KET],MATCH(A579,GLOBAL[ID]))="","-",INDEX(GLOBAL[KET],MATCH(A579,GLOBAL[ID])))</f>
        <v>18 LSN</v>
      </c>
    </row>
    <row r="580" spans="1:6" ht="15">
      <c r="A580" s="12">
        <v>1070</v>
      </c>
      <c r="D580" s="3" t="str">
        <f ca="1">INDEX(GLOBAL[NAMA BARANG],MATCH(A580,GLOBAL[ID]))</f>
        <v>Cat air Opini 120</v>
      </c>
      <c r="E580" s="4">
        <f ca="1">INDEX(GLOBAL[TT],MATCH(A580,GLOBAL[ID]))</f>
        <v>3</v>
      </c>
      <c r="F580" s="5" t="str">
        <f ca="1">IF(INDEX(GLOBAL[KET],MATCH(A580,GLOBAL[ID]))="","-",INDEX(GLOBAL[KET],MATCH(A580,GLOBAL[ID])))</f>
        <v>12 LSN</v>
      </c>
    </row>
    <row r="581" spans="1:6" ht="15">
      <c r="A581" s="12">
        <v>1071</v>
      </c>
      <c r="D581" s="3" t="str">
        <f ca="1">INDEX(GLOBAL[NAMA BARANG],MATCH(A581,GLOBAL[ID]))</f>
        <v>Catur magnit TNT AO32</v>
      </c>
      <c r="E581" s="4">
        <f ca="1">INDEX(GLOBAL[TT],MATCH(A581,GLOBAL[ID]))</f>
        <v>3</v>
      </c>
      <c r="F581" s="5" t="str">
        <f ca="1">IF(INDEX(GLOBAL[KET],MATCH(A581,GLOBAL[ID]))="","-",INDEX(GLOBAL[KET],MATCH(A581,GLOBAL[ID])))</f>
        <v>192 pc</v>
      </c>
    </row>
    <row r="582" spans="1:6" ht="15">
      <c r="A582" s="12">
        <v>1072</v>
      </c>
      <c r="D582" s="3" t="str">
        <f ca="1">INDEX(GLOBAL[NAMA BARANG],MATCH(A582,GLOBAL[ID]))</f>
        <v>CD 3680 besar</v>
      </c>
      <c r="E582" s="4">
        <f ca="1">INDEX(GLOBAL[TT],MATCH(A582,GLOBAL[ID]))</f>
        <v>3</v>
      </c>
      <c r="F582" s="5" t="str">
        <f ca="1">IF(INDEX(GLOBAL[KET],MATCH(A582,GLOBAL[ID]))="","-",INDEX(GLOBAL[KET],MATCH(A582,GLOBAL[ID])))</f>
        <v>160 pc</v>
      </c>
    </row>
    <row r="583" spans="1:6" ht="15">
      <c r="A583" s="12">
        <v>1073</v>
      </c>
      <c r="D583" s="3" t="str">
        <f ca="1">INDEX(GLOBAL[NAMA BARANG],MATCH(A583,GLOBAL[ID]))</f>
        <v>CD Bag bola TNT 274</v>
      </c>
      <c r="E583" s="4">
        <f ca="1">INDEX(GLOBAL[TT],MATCH(A583,GLOBAL[ID]))</f>
        <v>2</v>
      </c>
      <c r="F583" s="5" t="str">
        <f ca="1">IF(INDEX(GLOBAL[KET],MATCH(A583,GLOBAL[ID]))="","-",INDEX(GLOBAL[KET],MATCH(A583,GLOBAL[ID])))</f>
        <v>800 pc</v>
      </c>
    </row>
    <row r="584" spans="1:6" ht="15">
      <c r="A584" s="12">
        <v>1074</v>
      </c>
      <c r="D584" s="3" t="str">
        <f ca="1">INDEX(GLOBAL[NAMA BARANG],MATCH(A584,GLOBAL[ID]))</f>
        <v>CD Bag Disney TNT 277</v>
      </c>
      <c r="E584" s="4">
        <f ca="1">INDEX(GLOBAL[TT],MATCH(A584,GLOBAL[ID]))</f>
        <v>4</v>
      </c>
      <c r="F584" s="5" t="str">
        <f ca="1">IF(INDEX(GLOBAL[KET],MATCH(A584,GLOBAL[ID]))="","-",INDEX(GLOBAL[KET],MATCH(A584,GLOBAL[ID])))</f>
        <v>200 pc</v>
      </c>
    </row>
    <row r="585" spans="1:6" ht="15">
      <c r="A585" s="12">
        <v>1076</v>
      </c>
      <c r="D585" s="3" t="str">
        <f ca="1">INDEX(GLOBAL[NAMA BARANG],MATCH(A585,GLOBAL[ID]))</f>
        <v>Celengan Jumbo Plastik BTS 3101</v>
      </c>
      <c r="E585" s="4">
        <f ca="1">INDEX(GLOBAL[TT],MATCH(A585,GLOBAL[ID]))</f>
        <v>2</v>
      </c>
      <c r="F585" s="5" t="str">
        <f ca="1">IF(INDEX(GLOBAL[KET],MATCH(A585,GLOBAL[ID]))="","-",INDEX(GLOBAL[KET],MATCH(A585,GLOBAL[ID])))</f>
        <v>72 PCS</v>
      </c>
    </row>
    <row r="586" spans="1:6" ht="15">
      <c r="A586" s="12">
        <v>1078</v>
      </c>
      <c r="D586" s="3" t="str">
        <f ca="1">INDEX(GLOBAL[NAMA BARANG],MATCH(A586,GLOBAL[ID]))</f>
        <v>Celengan L 8 House</v>
      </c>
      <c r="E586" s="4">
        <f ca="1">INDEX(GLOBAL[TT],MATCH(A586,GLOBAL[ID]))</f>
        <v>4</v>
      </c>
      <c r="F586" s="5" t="str">
        <f ca="1">IF(INDEX(GLOBAL[KET],MATCH(A586,GLOBAL[ID]))="","-",INDEX(GLOBAL[KET],MATCH(A586,GLOBAL[ID])))</f>
        <v>120 bh</v>
      </c>
    </row>
    <row r="587" spans="1:6" ht="15">
      <c r="A587" s="12">
        <v>1080</v>
      </c>
      <c r="D587" s="3" t="str">
        <f ca="1">INDEX(GLOBAL[NAMA BARANG],MATCH(A587,GLOBAL[ID]))</f>
        <v>Celengan P 32 House</v>
      </c>
      <c r="E587" s="4">
        <f ca="1">INDEX(GLOBAL[TT],MATCH(A587,GLOBAL[ID]))</f>
        <v>6</v>
      </c>
      <c r="F587" s="5" t="str">
        <f ca="1">IF(INDEX(GLOBAL[KET],MATCH(A587,GLOBAL[ID]))="","-",INDEX(GLOBAL[KET],MATCH(A587,GLOBAL[ID])))</f>
        <v>120 bh</v>
      </c>
    </row>
    <row r="588" spans="1:6" ht="15">
      <c r="A588" s="12">
        <v>1085</v>
      </c>
      <c r="D588" s="3" t="str">
        <f ca="1">INDEX(GLOBAL[NAMA BARANG],MATCH(A588,GLOBAL[ID]))</f>
        <v>Clear Holder 20 lb GM Merah</v>
      </c>
      <c r="E588" s="4">
        <f ca="1">INDEX(GLOBAL[TT],MATCH(A588,GLOBAL[ID]))</f>
        <v>1</v>
      </c>
      <c r="F588" s="5" t="str">
        <f ca="1">IF(INDEX(GLOBAL[KET],MATCH(A588,GLOBAL[ID]))="","-",INDEX(GLOBAL[KET],MATCH(A588,GLOBAL[ID])))</f>
        <v>144 pc</v>
      </c>
    </row>
    <row r="589" spans="1:6" ht="15">
      <c r="A589" s="12">
        <v>1087</v>
      </c>
      <c r="D589" s="3" t="str">
        <f ca="1">INDEX(GLOBAL[NAMA BARANG],MATCH(A589,GLOBAL[ID]))</f>
        <v>Clear holder 40 enter mix</v>
      </c>
      <c r="E589" s="4">
        <f ca="1">INDEX(GLOBAL[TT],MATCH(A589,GLOBAL[ID]))</f>
        <v>1</v>
      </c>
      <c r="F589" s="5" t="str">
        <f ca="1">IF(INDEX(GLOBAL[KET],MATCH(A589,GLOBAL[ID]))="","-",INDEX(GLOBAL[KET],MATCH(A589,GLOBAL[ID])))</f>
        <v>12 ls</v>
      </c>
    </row>
    <row r="590" spans="1:6" ht="15">
      <c r="A590" s="12">
        <v>1089</v>
      </c>
      <c r="D590" s="3" t="str">
        <f ca="1">INDEX(GLOBAL[NAMA BARANG],MATCH(A590,GLOBAL[ID]))</f>
        <v>Clear Holder 60L Trambo/ snow peak</v>
      </c>
      <c r="E590" s="4">
        <f ca="1">INDEX(GLOBAL[TT],MATCH(A590,GLOBAL[ID]))</f>
        <v>5</v>
      </c>
      <c r="F590" s="5" t="str">
        <f ca="1">IF(INDEX(GLOBAL[KET],MATCH(A590,GLOBAL[ID]))="","-",INDEX(GLOBAL[KET],MATCH(A590,GLOBAL[ID])))</f>
        <v>10 ls</v>
      </c>
    </row>
    <row r="591" spans="1:6" ht="15">
      <c r="A591" s="12">
        <v>1090</v>
      </c>
      <c r="D591" s="3" t="str">
        <f ca="1">INDEX(GLOBAL[NAMA BARANG],MATCH(A591,GLOBAL[ID]))</f>
        <v>Clear Holder 60lb Fancy (4906)</v>
      </c>
      <c r="E591" s="4">
        <f ca="1">INDEX(GLOBAL[TT],MATCH(A591,GLOBAL[ID]))</f>
        <v>1</v>
      </c>
      <c r="F591" s="5" t="str">
        <f ca="1">IF(INDEX(GLOBAL[KET],MATCH(A591,GLOBAL[ID]))="","-",INDEX(GLOBAL[KET],MATCH(A591,GLOBAL[ID])))</f>
        <v>200 PCS</v>
      </c>
    </row>
    <row r="592" spans="1:6" ht="15">
      <c r="A592" s="12">
        <v>1091</v>
      </c>
      <c r="D592" s="3" t="str">
        <f ca="1">INDEX(GLOBAL[NAMA BARANG],MATCH(A592,GLOBAL[ID]))</f>
        <v>Clear Holder A-lot 20 lbr Abu/Hj/Pink/Htm</v>
      </c>
      <c r="E592" s="4">
        <f ca="1">INDEX(GLOBAL[TT],MATCH(A592,GLOBAL[ID]))</f>
        <v>2</v>
      </c>
      <c r="F592" s="5" t="str">
        <f ca="1">IF(INDEX(GLOBAL[KET],MATCH(A592,GLOBAL[ID]))="","-",INDEX(GLOBAL[KET],MATCH(A592,GLOBAL[ID])))</f>
        <v>300 pc</v>
      </c>
    </row>
    <row r="593" spans="1:6" ht="15">
      <c r="A593" s="12">
        <v>1092</v>
      </c>
      <c r="D593" s="3" t="str">
        <f ca="1">INDEX(GLOBAL[NAMA BARANG],MATCH(A593,GLOBAL[ID]))</f>
        <v>Clear Holder amanda F4 20 lb</v>
      </c>
      <c r="E593" s="4">
        <f ca="1">INDEX(GLOBAL[TT],MATCH(A593,GLOBAL[ID]))</f>
        <v>2</v>
      </c>
      <c r="F593" s="5" t="str">
        <f ca="1">IF(INDEX(GLOBAL[KET],MATCH(A593,GLOBAL[ID]))="","-",INDEX(GLOBAL[KET],MATCH(A593,GLOBAL[ID])))</f>
        <v>96 pc</v>
      </c>
    </row>
    <row r="594" spans="1:6" ht="15">
      <c r="A594" s="12">
        <v>1093</v>
      </c>
      <c r="D594" s="3" t="str">
        <f ca="1">INDEX(GLOBAL[NAMA BARANG],MATCH(A594,GLOBAL[ID]))</f>
        <v xml:space="preserve">Clear Holder CH 020 UTN </v>
      </c>
      <c r="E594" s="4">
        <f ca="1">INDEX(GLOBAL[TT],MATCH(A594,GLOBAL[ID]))</f>
        <v>101</v>
      </c>
      <c r="F594" s="5" t="str">
        <f ca="1">IF(INDEX(GLOBAL[KET],MATCH(A594,GLOBAL[ID]))="","-",INDEX(GLOBAL[KET],MATCH(A594,GLOBAL[ID])))</f>
        <v>120 pc</v>
      </c>
    </row>
    <row r="595" spans="1:6" ht="15">
      <c r="A595" s="12">
        <v>1096</v>
      </c>
      <c r="D595" s="3" t="str">
        <f ca="1">INDEX(GLOBAL[NAMA BARANG],MATCH(A595,GLOBAL[ID]))</f>
        <v xml:space="preserve">Clear Holder CH 080 UTN </v>
      </c>
      <c r="E595" s="4">
        <f ca="1">INDEX(GLOBAL[TT],MATCH(A595,GLOBAL[ID]))</f>
        <v>26</v>
      </c>
      <c r="F595" s="5" t="str">
        <f ca="1">IF(INDEX(GLOBAL[KET],MATCH(A595,GLOBAL[ID]))="","-",INDEX(GLOBAL[KET],MATCH(A595,GLOBAL[ID])))</f>
        <v>72 pc</v>
      </c>
    </row>
    <row r="596" spans="1:6" ht="15">
      <c r="A596" s="12">
        <v>1097</v>
      </c>
      <c r="D596" s="3" t="str">
        <f ca="1">INDEX(GLOBAL[NAMA BARANG],MATCH(A596,GLOBAL[ID]))</f>
        <v>Clear Holder Huajie 60 lb Butek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160 pc</v>
      </c>
    </row>
    <row r="597" spans="1:6" ht="15">
      <c r="A597" s="12">
        <v>1098</v>
      </c>
      <c r="D597" s="3" t="str">
        <f ca="1">INDEX(GLOBAL[NAMA BARANG],MATCH(A597,GLOBAL[ID]))</f>
        <v>Clear Holder Huajie 60 lb Trans</v>
      </c>
      <c r="E597" s="4">
        <f ca="1">INDEX(GLOBAL[TT],MATCH(A597,GLOBAL[ID]))</f>
        <v>1</v>
      </c>
      <c r="F597" s="5" t="str">
        <f ca="1">IF(INDEX(GLOBAL[KET],MATCH(A597,GLOBAL[ID]))="","-",INDEX(GLOBAL[KET],MATCH(A597,GLOBAL[ID])))</f>
        <v>160 pc</v>
      </c>
    </row>
    <row r="598" spans="1:6" ht="15">
      <c r="A598" s="12">
        <v>1100</v>
      </c>
      <c r="D598" s="3" t="str">
        <f ca="1">INDEX(GLOBAL[NAMA BARANG],MATCH(A598,GLOBAL[ID]))</f>
        <v>Clear Holder jos 80 FL</v>
      </c>
      <c r="E598" s="4">
        <f ca="1">INDEX(GLOBAL[TT],MATCH(A598,GLOBAL[ID]))</f>
        <v>11</v>
      </c>
      <c r="F598" s="5">
        <f ca="1">IF(INDEX(GLOBAL[KET],MATCH(A598,GLOBAL[ID]))="","-",INDEX(GLOBAL[KET],MATCH(A598,GLOBAL[ID])))</f>
        <v>48</v>
      </c>
    </row>
    <row r="599" spans="1:6" ht="15">
      <c r="A599" s="12">
        <v>1101</v>
      </c>
      <c r="D599" s="3" t="str">
        <f ca="1">INDEX(GLOBAL[NAMA BARANG],MATCH(A599,GLOBAL[ID]))</f>
        <v>Clear Holder Kalubi CH A5</v>
      </c>
      <c r="E599" s="4">
        <f ca="1">INDEX(GLOBAL[TT],MATCH(A599,GLOBAL[ID]))</f>
        <v>3</v>
      </c>
      <c r="F599" s="5" t="str">
        <f ca="1">IF(INDEX(GLOBAL[KET],MATCH(A599,GLOBAL[ID]))="","-",INDEX(GLOBAL[KET],MATCH(A599,GLOBAL[ID])))</f>
        <v>20 LSN</v>
      </c>
    </row>
    <row r="600" spans="1:6" ht="15">
      <c r="A600" s="12">
        <v>1102</v>
      </c>
      <c r="D600" s="3" t="str">
        <f ca="1">INDEX(GLOBAL[NAMA BARANG],MATCH(A600,GLOBAL[ID]))</f>
        <v>Clear Holder Kenko Metalik Abu2</v>
      </c>
      <c r="E600" s="4">
        <f ca="1">INDEX(GLOBAL[TT],MATCH(A600,GLOBAL[ID]))</f>
        <v>1</v>
      </c>
      <c r="F600" s="5" t="str">
        <f ca="1">IF(INDEX(GLOBAL[KET],MATCH(A600,GLOBAL[ID]))="","-",INDEX(GLOBAL[KET],MATCH(A600,GLOBAL[ID])))</f>
        <v>60 PCS</v>
      </c>
    </row>
    <row r="601" spans="1:6" ht="15">
      <c r="A601" s="12">
        <v>1103</v>
      </c>
      <c r="D601" s="3" t="str">
        <f ca="1">INDEX(GLOBAL[NAMA BARANG],MATCH(A601,GLOBAL[ID]))</f>
        <v>Clear Holder Kenko Metalik Br</v>
      </c>
      <c r="E601" s="4">
        <f ca="1">INDEX(GLOBAL[TT],MATCH(A601,GLOBAL[ID]))</f>
        <v>1</v>
      </c>
      <c r="F601" s="5" t="str">
        <f ca="1">IF(INDEX(GLOBAL[KET],MATCH(A601,GLOBAL[ID]))="","-",INDEX(GLOBAL[KET],MATCH(A601,GLOBAL[ID])))</f>
        <v>60 PCS</v>
      </c>
    </row>
    <row r="602" spans="1:6" ht="15">
      <c r="A602" s="12">
        <v>1104</v>
      </c>
      <c r="D602" s="3" t="str">
        <f ca="1">INDEX(GLOBAL[NAMA BARANG],MATCH(A602,GLOBAL[ID]))</f>
        <v>Clear Holder Kenko Metalik Hj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60 PCS</v>
      </c>
    </row>
    <row r="603" spans="1:6" ht="15">
      <c r="A603" s="12">
        <v>1106</v>
      </c>
      <c r="D603" s="3" t="str">
        <f ca="1">INDEX(GLOBAL[NAMA BARANG],MATCH(A603,GLOBAL[ID]))</f>
        <v>Clear Holder metal CH 860 A4</v>
      </c>
      <c r="E603" s="4">
        <f ca="1">INDEX(GLOBAL[TT],MATCH(A603,GLOBAL[ID]))</f>
        <v>39</v>
      </c>
      <c r="F603" s="5" t="str">
        <f ca="1">IF(INDEX(GLOBAL[KET],MATCH(A603,GLOBAL[ID]))="","-",INDEX(GLOBAL[KET],MATCH(A603,GLOBAL[ID])))</f>
        <v>60 pc</v>
      </c>
    </row>
    <row r="604" spans="1:6" ht="15">
      <c r="A604" s="12">
        <v>1107</v>
      </c>
      <c r="D604" s="3" t="str">
        <f ca="1">INDEX(GLOBAL[NAMA BARANG],MATCH(A604,GLOBAL[ID]))</f>
        <v>Clear Holder Snowpeak 20 lbr (Ungu/ Hj/Pink/ Orange)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10 ls</v>
      </c>
    </row>
    <row r="605" spans="1:6" ht="15">
      <c r="A605" s="12">
        <v>1108</v>
      </c>
      <c r="D605" s="3" t="str">
        <f ca="1">INDEX(GLOBAL[NAMA BARANG],MATCH(A605,GLOBAL[ID]))</f>
        <v>Clear Holder Tizo Br Vtro</v>
      </c>
      <c r="E605" s="4">
        <f ca="1">INDEX(GLOBAL[TT],MATCH(A605,GLOBAL[ID]))</f>
        <v>2</v>
      </c>
      <c r="F605" s="5" t="str">
        <f ca="1">IF(INDEX(GLOBAL[KET],MATCH(A605,GLOBAL[ID]))="","-",INDEX(GLOBAL[KET],MATCH(A605,GLOBAL[ID])))</f>
        <v>120 pc</v>
      </c>
    </row>
    <row r="606" spans="1:6" ht="15">
      <c r="A606" s="12">
        <v>1109</v>
      </c>
      <c r="D606" s="3" t="str">
        <f ca="1">INDEX(GLOBAL[NAMA BARANG],MATCH(A606,GLOBAL[ID]))</f>
        <v>Clear Holder V-Tech VTF 20K Ht(1) Hj(4)</v>
      </c>
      <c r="E606" s="4">
        <f ca="1">INDEX(GLOBAL[TT],MATCH(A606,GLOBAL[ID]))</f>
        <v>5</v>
      </c>
      <c r="F606" s="5" t="str">
        <f ca="1">IF(INDEX(GLOBAL[KET],MATCH(A606,GLOBAL[ID]))="","-",INDEX(GLOBAL[KET],MATCH(A606,GLOBAL[ID])))</f>
        <v>96 pc</v>
      </c>
    </row>
    <row r="607" spans="1:6" ht="15">
      <c r="A607" s="12">
        <v>1114</v>
      </c>
      <c r="D607" s="3" t="str">
        <f ca="1">INDEX(GLOBAL[NAMA BARANG],MATCH(A607,GLOBAL[ID]))</f>
        <v>Clip Board CB 888 Dove</v>
      </c>
      <c r="E607" s="4">
        <f ca="1">INDEX(GLOBAL[TT],MATCH(A607,GLOBAL[ID]))</f>
        <v>2</v>
      </c>
      <c r="F607" s="5" t="str">
        <f ca="1">IF(INDEX(GLOBAL[KET],MATCH(A607,GLOBAL[ID]))="","-",INDEX(GLOBAL[KET],MATCH(A607,GLOBAL[ID])))</f>
        <v>12 LSN</v>
      </c>
    </row>
    <row r="608" spans="1:6" ht="15">
      <c r="A608" s="12">
        <v>1115</v>
      </c>
      <c r="D608" s="3" t="str">
        <f ca="1">INDEX(GLOBAL[NAMA BARANG],MATCH(A608,GLOBAL[ID]))</f>
        <v>Clip Board Enter Anti Api</v>
      </c>
      <c r="E608" s="4">
        <f ca="1">INDEX(GLOBAL[TT],MATCH(A608,GLOBAL[ID]))</f>
        <v>5</v>
      </c>
      <c r="F608" s="5" t="str">
        <f ca="1">IF(INDEX(GLOBAL[KET],MATCH(A608,GLOBAL[ID]))="","-",INDEX(GLOBAL[KET],MATCH(A608,GLOBAL[ID])))</f>
        <v>12 LSN</v>
      </c>
    </row>
    <row r="609" spans="1:6" ht="15">
      <c r="A609" s="12">
        <v>1116</v>
      </c>
      <c r="D609" s="3" t="str">
        <f ca="1">INDEX(GLOBAL[NAMA BARANG],MATCH(A609,GLOBAL[ID]))</f>
        <v>Clip Board Enter Anti Pecah (Gap 03)</v>
      </c>
      <c r="E609" s="4">
        <f ca="1">INDEX(GLOBAL[TT],MATCH(A609,GLOBAL[ID]))</f>
        <v>3</v>
      </c>
      <c r="F609" s="5" t="str">
        <f ca="1">IF(INDEX(GLOBAL[KET],MATCH(A609,GLOBAL[ID]))="","-",INDEX(GLOBAL[KET],MATCH(A609,GLOBAL[ID])))</f>
        <v>8 LSN</v>
      </c>
    </row>
    <row r="610" spans="1:6" ht="15">
      <c r="A610" s="12">
        <v>1118</v>
      </c>
      <c r="D610" s="3" t="str">
        <f ca="1">INDEX(GLOBAL[NAMA BARANG],MATCH(A610,GLOBAL[ID]))</f>
        <v>Clip Board Fancy BB/ Barbie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144 pc</v>
      </c>
    </row>
    <row r="611" spans="1:6" ht="15">
      <c r="A611" s="12">
        <v>1119</v>
      </c>
      <c r="D611" s="3" t="str">
        <f ca="1">INDEX(GLOBAL[NAMA BARANG],MATCH(A611,GLOBAL[ID]))</f>
        <v>Clip Board Fancy Disney Holo</v>
      </c>
      <c r="E611" s="4">
        <f ca="1">INDEX(GLOBAL[TT],MATCH(A611,GLOBAL[ID]))</f>
        <v>1</v>
      </c>
      <c r="F611" s="5" t="str">
        <f ca="1">IF(INDEX(GLOBAL[KET],MATCH(A611,GLOBAL[ID]))="","-",INDEX(GLOBAL[KET],MATCH(A611,GLOBAL[ID])))</f>
        <v>144 pc</v>
      </c>
    </row>
    <row r="612" spans="1:6" ht="15">
      <c r="A612" s="12">
        <v>1120</v>
      </c>
      <c r="D612" s="3" t="str">
        <f ca="1">INDEX(GLOBAL[NAMA BARANG],MATCH(A612,GLOBAL[ID]))</f>
        <v>Clip Board Fancy Love Holo</v>
      </c>
      <c r="E612" s="4">
        <f ca="1">INDEX(GLOBAL[TT],MATCH(A612,GLOBAL[ID]))</f>
        <v>4</v>
      </c>
      <c r="F612" s="5" t="str">
        <f ca="1">IF(INDEX(GLOBAL[KET],MATCH(A612,GLOBAL[ID]))="","-",INDEX(GLOBAL[KET],MATCH(A612,GLOBAL[ID])))</f>
        <v>144 pc</v>
      </c>
    </row>
    <row r="613" spans="1:6" ht="15">
      <c r="A613" s="12">
        <v>1121</v>
      </c>
      <c r="D613" s="3" t="str">
        <f ca="1">INDEX(GLOBAL[NAMA BARANG],MATCH(A613,GLOBAL[ID]))</f>
        <v>Clip Board Fancy mika galaxy</v>
      </c>
      <c r="E613" s="4">
        <f ca="1">INDEX(GLOBAL[TT],MATCH(A613,GLOBAL[ID]))</f>
        <v>9</v>
      </c>
      <c r="F613" s="5" t="str">
        <f ca="1">IF(INDEX(GLOBAL[KET],MATCH(A613,GLOBAL[ID]))="","-",INDEX(GLOBAL[KET],MATCH(A613,GLOBAL[ID])))</f>
        <v>144 pc</v>
      </c>
    </row>
    <row r="614" spans="1:6" ht="15">
      <c r="A614" s="12">
        <v>1122</v>
      </c>
      <c r="D614" s="3" t="str">
        <f ca="1">INDEX(GLOBAL[NAMA BARANG],MATCH(A614,GLOBAL[ID]))</f>
        <v>Clip Board Fancy MS 168 (Smart)</v>
      </c>
      <c r="E614" s="4">
        <f ca="1">INDEX(GLOBAL[TT],MATCH(A614,GLOBAL[ID]))</f>
        <v>2</v>
      </c>
      <c r="F614" s="5" t="str">
        <f ca="1">IF(INDEX(GLOBAL[KET],MATCH(A614,GLOBAL[ID]))="","-",INDEX(GLOBAL[KET],MATCH(A614,GLOBAL[ID])))</f>
        <v>15 ls</v>
      </c>
    </row>
    <row r="615" spans="1:6" ht="15">
      <c r="A615" s="12">
        <v>1123</v>
      </c>
      <c r="D615" s="3" t="str">
        <f ca="1">INDEX(GLOBAL[NAMA BARANG],MATCH(A615,GLOBAL[ID]))</f>
        <v>Clip Board Fancy NT Topla</v>
      </c>
      <c r="E615" s="4">
        <f ca="1">INDEX(GLOBAL[TT],MATCH(A615,GLOBAL[ID]))</f>
        <v>3</v>
      </c>
      <c r="F615" s="5" t="str">
        <f ca="1">IF(INDEX(GLOBAL[KET],MATCH(A615,GLOBAL[ID]))="","-",INDEX(GLOBAL[KET],MATCH(A615,GLOBAL[ID])))</f>
        <v>12 ls</v>
      </c>
    </row>
    <row r="616" spans="1:6" ht="15">
      <c r="A616" s="12">
        <v>1124</v>
      </c>
      <c r="D616" s="3" t="str">
        <f ca="1">INDEX(GLOBAL[NAMA BARANG],MATCH(A616,GLOBAL[ID]))</f>
        <v>Clip Board Folio Fancy SMM Deluxe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12 ls</v>
      </c>
    </row>
    <row r="617" spans="1:6" ht="15">
      <c r="A617" s="12">
        <v>1131</v>
      </c>
      <c r="D617" s="3" t="str">
        <f ca="1">INDEX(GLOBAL[NAMA BARANG],MATCH(A617,GLOBAL[ID]))</f>
        <v>Clip Board kwalitas Fancy</v>
      </c>
      <c r="E617" s="4">
        <f ca="1">INDEX(GLOBAL[TT],MATCH(A617,GLOBAL[ID]))</f>
        <v>9</v>
      </c>
      <c r="F617" s="5" t="str">
        <f ca="1">IF(INDEX(GLOBAL[KET],MATCH(A617,GLOBAL[ID]))="","-",INDEX(GLOBAL[KET],MATCH(A617,GLOBAL[ID])))</f>
        <v>16 ls</v>
      </c>
    </row>
    <row r="618" spans="1:6" ht="15">
      <c r="A618" s="12">
        <v>1133</v>
      </c>
      <c r="D618" s="3" t="str">
        <f ca="1">INDEX(GLOBAL[NAMA BARANG],MATCH(A618,GLOBAL[ID]))</f>
        <v>Clip Board mika Fancy (Baru) BB, FR (blk), K pony, SPD/ AV</v>
      </c>
      <c r="E618" s="4">
        <f ca="1">INDEX(GLOBAL[TT],MATCH(A618,GLOBAL[ID]))</f>
        <v>7</v>
      </c>
      <c r="F618" s="5" t="str">
        <f ca="1">IF(INDEX(GLOBAL[KET],MATCH(A618,GLOBAL[ID]))="","-",INDEX(GLOBAL[KET],MATCH(A618,GLOBAL[ID])))</f>
        <v>144 pc</v>
      </c>
    </row>
    <row r="619" spans="1:6" ht="15">
      <c r="A619" s="12">
        <v>1134</v>
      </c>
      <c r="D619" s="3" t="str">
        <f ca="1">INDEX(GLOBAL[NAMA BARANG],MATCH(A619,GLOBAL[ID]))</f>
        <v>Clip Board mika Holo Fancy (baru)</v>
      </c>
      <c r="E619" s="4">
        <f ca="1">INDEX(GLOBAL[TT],MATCH(A619,GLOBAL[ID]))</f>
        <v>16</v>
      </c>
      <c r="F619" s="5" t="str">
        <f ca="1">IF(INDEX(GLOBAL[KET],MATCH(A619,GLOBAL[ID]))="","-",INDEX(GLOBAL[KET],MATCH(A619,GLOBAL[ID])))</f>
        <v>120 pc</v>
      </c>
    </row>
    <row r="620" spans="1:6" ht="15">
      <c r="A620" s="12">
        <v>1135</v>
      </c>
      <c r="D620" s="3" t="str">
        <f ca="1">INDEX(GLOBAL[NAMA BARANG],MATCH(A620,GLOBAL[ID]))</f>
        <v>Clip Board mika Rainbow</v>
      </c>
      <c r="E620" s="4">
        <f ca="1">INDEX(GLOBAL[TT],MATCH(A620,GLOBAL[ID]))</f>
        <v>2</v>
      </c>
      <c r="F620" s="5" t="str">
        <f ca="1">IF(INDEX(GLOBAL[KET],MATCH(A620,GLOBAL[ID]))="","-",INDEX(GLOBAL[KET],MATCH(A620,GLOBAL[ID])))</f>
        <v>120 pc</v>
      </c>
    </row>
    <row r="621" spans="1:6" ht="15">
      <c r="A621" s="12">
        <v>1136</v>
      </c>
      <c r="D621" s="3" t="str">
        <f ca="1">INDEX(GLOBAL[NAMA BARANG],MATCH(A621,GLOBAL[ID]))</f>
        <v>Clip Board papan double Fancy</v>
      </c>
      <c r="E621" s="4">
        <f ca="1">INDEX(GLOBAL[TT],MATCH(A621,GLOBAL[ID]))</f>
        <v>4</v>
      </c>
      <c r="F621" s="5" t="str">
        <f ca="1">IF(INDEX(GLOBAL[KET],MATCH(A621,GLOBAL[ID]))="","-",INDEX(GLOBAL[KET],MATCH(A621,GLOBAL[ID])))</f>
        <v>16 ls</v>
      </c>
    </row>
    <row r="622" spans="1:6" ht="15">
      <c r="A622" s="12">
        <v>1138</v>
      </c>
      <c r="D622" s="3" t="str">
        <f ca="1">INDEX(GLOBAL[NAMA BARANG],MATCH(A622,GLOBAL[ID]))</f>
        <v>Clip Board SG 9 A Putih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108 LSN</v>
      </c>
    </row>
    <row r="623" spans="1:6" ht="15">
      <c r="A623" s="12">
        <v>1139</v>
      </c>
      <c r="D623" s="3" t="str">
        <f ca="1">INDEX(GLOBAL[NAMA BARANG],MATCH(A623,GLOBAL[ID]))</f>
        <v>Clip Board Trans Folio Fancy TR 2335</v>
      </c>
      <c r="E623" s="4">
        <f ca="1">INDEX(GLOBAL[TT],MATCH(A623,GLOBAL[ID]))</f>
        <v>30</v>
      </c>
      <c r="F623" s="5" t="str">
        <f ca="1">IF(INDEX(GLOBAL[KET],MATCH(A623,GLOBAL[ID]))="","-",INDEX(GLOBAL[KET],MATCH(A623,GLOBAL[ID])))</f>
        <v>144 PCS</v>
      </c>
    </row>
    <row r="624" spans="1:6" ht="15">
      <c r="A624" s="12">
        <v>1140</v>
      </c>
      <c r="D624" s="3" t="str">
        <f ca="1">INDEX(GLOBAL[NAMA BARANG],MATCH(A624,GLOBAL[ID]))</f>
        <v>Clip Board Transp Koala</v>
      </c>
      <c r="E624" s="4">
        <f ca="1">INDEX(GLOBAL[TT],MATCH(A624,GLOBAL[ID]))</f>
        <v>5</v>
      </c>
      <c r="F624" s="5" t="str">
        <f ca="1">IF(INDEX(GLOBAL[KET],MATCH(A624,GLOBAL[ID]))="","-",INDEX(GLOBAL[KET],MATCH(A624,GLOBAL[ID])))</f>
        <v>12 LSN</v>
      </c>
    </row>
    <row r="625" spans="1:6" ht="15">
      <c r="A625" s="12">
        <v>1142</v>
      </c>
      <c r="D625" s="3" t="str">
        <f ca="1">INDEX(GLOBAL[NAMA BARANG],MATCH(A625,GLOBAL[ID]))</f>
        <v>Clip Candy no 1</v>
      </c>
      <c r="E625" s="4">
        <f ca="1">INDEX(GLOBAL[TT],MATCH(A625,GLOBAL[ID]))</f>
        <v>30</v>
      </c>
      <c r="F625" s="5" t="str">
        <f ca="1">IF(INDEX(GLOBAL[KET],MATCH(A625,GLOBAL[ID]))="","-",INDEX(GLOBAL[KET],MATCH(A625,GLOBAL[ID])))</f>
        <v>500 pc</v>
      </c>
    </row>
    <row r="626" spans="1:6" ht="15">
      <c r="A626" s="12">
        <v>1145</v>
      </c>
      <c r="D626" s="3" t="str">
        <f ca="1">INDEX(GLOBAL[NAMA BARANG],MATCH(A626,GLOBAL[ID]))</f>
        <v>Clip File Yushinca 318 B.Tua</v>
      </c>
      <c r="E626" s="4">
        <f ca="1">INDEX(GLOBAL[TT],MATCH(A626,GLOBAL[ID]))</f>
        <v>8</v>
      </c>
      <c r="F626" s="5" t="str">
        <f ca="1">IF(INDEX(GLOBAL[KET],MATCH(A626,GLOBAL[ID]))="","-",INDEX(GLOBAL[KET],MATCH(A626,GLOBAL[ID])))</f>
        <v>60 PCS</v>
      </c>
    </row>
    <row r="627" spans="1:6" ht="15">
      <c r="A627" s="12">
        <v>1146</v>
      </c>
      <c r="D627" s="3" t="str">
        <f ca="1">INDEX(GLOBAL[NAMA BARANG],MATCH(A627,GLOBAL[ID]))</f>
        <v>Clip File Yushinca 318 Ht</v>
      </c>
      <c r="E627" s="4">
        <f ca="1">INDEX(GLOBAL[TT],MATCH(A627,GLOBAL[ID]))</f>
        <v>17</v>
      </c>
      <c r="F627" s="5" t="str">
        <f ca="1">IF(INDEX(GLOBAL[KET],MATCH(A627,GLOBAL[ID]))="","-",INDEX(GLOBAL[KET],MATCH(A627,GLOBAL[ID])))</f>
        <v>60 PCS</v>
      </c>
    </row>
    <row r="628" spans="1:6" ht="15">
      <c r="A628" s="12">
        <v>1147</v>
      </c>
      <c r="D628" s="3" t="str">
        <f ca="1">INDEX(GLOBAL[NAMA BARANG],MATCH(A628,GLOBAL[ID]))</f>
        <v>Clip File Yushinca 323</v>
      </c>
      <c r="E628" s="4">
        <f ca="1">INDEX(GLOBAL[TT],MATCH(A628,GLOBAL[ID]))</f>
        <v>3</v>
      </c>
      <c r="F628" s="5" t="str">
        <f ca="1">IF(INDEX(GLOBAL[KET],MATCH(A628,GLOBAL[ID]))="","-",INDEX(GLOBAL[KET],MATCH(A628,GLOBAL[ID])))</f>
        <v>5 LSN</v>
      </c>
    </row>
    <row r="629" spans="1:6" ht="15">
      <c r="A629" s="12">
        <v>1148</v>
      </c>
      <c r="D629" s="3" t="str">
        <f ca="1">INDEX(GLOBAL[NAMA BARANG],MATCH(A629,GLOBAL[ID]))</f>
        <v>Clip File Yushinca 324</v>
      </c>
      <c r="E629" s="4">
        <f ca="1">INDEX(GLOBAL[TT],MATCH(A629,GLOBAL[ID]))</f>
        <v>10</v>
      </c>
      <c r="F629" s="5" t="str">
        <f ca="1">IF(INDEX(GLOBAL[KET],MATCH(A629,GLOBAL[ID]))="","-",INDEX(GLOBAL[KET],MATCH(A629,GLOBAL[ID])))</f>
        <v>5 LSN</v>
      </c>
    </row>
    <row r="630" spans="1:6" ht="15">
      <c r="A630" s="12">
        <v>1152</v>
      </c>
      <c r="D630" s="3" t="str">
        <f ca="1">INDEX(GLOBAL[NAMA BARANG],MATCH(A630,GLOBAL[ID]))</f>
        <v>Clip Tali 1,0 BLK K B M</v>
      </c>
      <c r="E630" s="4">
        <f ca="1">INDEX(GLOBAL[TT],MATCH(A630,GLOBAL[ID]))</f>
        <v>11</v>
      </c>
      <c r="F630" s="5">
        <f ca="1">IF(INDEX(GLOBAL[KET],MATCH(A630,GLOBAL[ID]))="","-",INDEX(GLOBAL[KET],MATCH(A630,GLOBAL[ID])))</f>
        <v>2000</v>
      </c>
    </row>
    <row r="631" spans="1:6" ht="15">
      <c r="A631" s="12">
        <v>1158</v>
      </c>
      <c r="D631" s="3" t="str">
        <f ca="1">INDEX(GLOBAL[NAMA BARANG],MATCH(A631,GLOBAL[ID]))</f>
        <v>Coinbank 2647 (6)/ 8090 (3)</v>
      </c>
      <c r="E631" s="4">
        <f ca="1">INDEX(GLOBAL[TT],MATCH(A631,GLOBAL[ID]))</f>
        <v>9</v>
      </c>
      <c r="F631" s="5" t="str">
        <f ca="1">IF(INDEX(GLOBAL[KET],MATCH(A631,GLOBAL[ID]))="","-",INDEX(GLOBAL[KET],MATCH(A631,GLOBAL[ID])))</f>
        <v>144 pc</v>
      </c>
    </row>
    <row r="632" spans="1:6" ht="15">
      <c r="A632" s="12">
        <v>1159</v>
      </c>
      <c r="D632" s="3" t="str">
        <f ca="1">INDEX(GLOBAL[NAMA BARANG],MATCH(A632,GLOBAL[ID]))</f>
        <v>CoinBank 8811-8815 | music AB</v>
      </c>
      <c r="E632" s="4">
        <f ca="1">INDEX(GLOBAL[TT],MATCH(A632,GLOBAL[ID]))</f>
        <v>3</v>
      </c>
      <c r="F632" s="5" t="str">
        <f ca="1">IF(INDEX(GLOBAL[KET],MATCH(A632,GLOBAL[ID]))="","-",INDEX(GLOBAL[KET],MATCH(A632,GLOBAL[ID])))</f>
        <v>48 pc</v>
      </c>
    </row>
    <row r="633" spans="1:6" ht="15">
      <c r="A633" s="12">
        <v>1160</v>
      </c>
      <c r="D633" s="3" t="str">
        <f ca="1">INDEX(GLOBAL[NAMA BARANG],MATCH(A633,GLOBAL[ID]))</f>
        <v>CoinBank DME 001</v>
      </c>
      <c r="E633" s="4">
        <f ca="1">INDEX(GLOBAL[TT],MATCH(A633,GLOBAL[ID]))</f>
        <v>4</v>
      </c>
      <c r="F633" s="5" t="str">
        <f ca="1">IF(INDEX(GLOBAL[KET],MATCH(A633,GLOBAL[ID]))="","-",INDEX(GLOBAL[KET],MATCH(A633,GLOBAL[ID])))</f>
        <v>240 pc</v>
      </c>
    </row>
    <row r="634" spans="1:6" ht="15">
      <c r="A634" s="12">
        <v>1163</v>
      </c>
      <c r="D634" s="3" t="str">
        <f ca="1">INDEX(GLOBAL[NAMA BARANG],MATCH(A634,GLOBAL[ID]))</f>
        <v>Compas DC 45-3A</v>
      </c>
      <c r="E634" s="4">
        <f ca="1">INDEX(GLOBAL[TT],MATCH(A634,GLOBAL[ID]))</f>
        <v>6</v>
      </c>
      <c r="F634" s="5" t="str">
        <f ca="1">IF(INDEX(GLOBAL[KET],MATCH(A634,GLOBAL[ID]))="","-",INDEX(GLOBAL[KET],MATCH(A634,GLOBAL[ID])))</f>
        <v>12 ls</v>
      </c>
    </row>
    <row r="635" spans="1:6" ht="15">
      <c r="A635" s="12">
        <v>1166</v>
      </c>
      <c r="D635" s="3" t="str">
        <f ca="1">INDEX(GLOBAL[NAMA BARANG],MATCH(A635,GLOBAL[ID]))</f>
        <v>Compass gold CA 026 I gold</v>
      </c>
      <c r="E635" s="4">
        <f ca="1">INDEX(GLOBAL[TT],MATCH(A635,GLOBAL[ID]))</f>
        <v>2</v>
      </c>
      <c r="F635" s="5" t="str">
        <f ca="1">IF(INDEX(GLOBAL[KET],MATCH(A635,GLOBAL[ID]))="","-",INDEX(GLOBAL[KET],MATCH(A635,GLOBAL[ID])))</f>
        <v>144 pc</v>
      </c>
    </row>
    <row r="636" spans="1:6" ht="15">
      <c r="A636" s="12">
        <v>1167</v>
      </c>
      <c r="D636" s="3" t="str">
        <f ca="1">INDEX(GLOBAL[NAMA BARANG],MATCH(A636,GLOBAL[ID]))</f>
        <v>Crayon 01-01 12y baby Dragon baru</v>
      </c>
      <c r="E636" s="4">
        <f ca="1">INDEX(GLOBAL[TT],MATCH(A636,GLOBAL[ID]))</f>
        <v>2</v>
      </c>
      <c r="F636" s="5" t="str">
        <f ca="1">IF(INDEX(GLOBAL[KET],MATCH(A636,GLOBAL[ID]))="","-",INDEX(GLOBAL[KET],MATCH(A636,GLOBAL[ID])))</f>
        <v>24 ls</v>
      </c>
    </row>
    <row r="637" spans="1:6" ht="15">
      <c r="A637" s="12">
        <v>1171</v>
      </c>
      <c r="D637" s="3" t="str">
        <f ca="1">INDEX(GLOBAL[NAMA BARANG],MATCH(A637,GLOBAL[ID]))</f>
        <v>Crayon 12W Van Art Fluorescent</v>
      </c>
      <c r="E637" s="4">
        <f ca="1">INDEX(GLOBAL[TT],MATCH(A637,GLOBAL[ID]))</f>
        <v>30</v>
      </c>
      <c r="F637" s="5" t="str">
        <f ca="1">IF(INDEX(GLOBAL[KET],MATCH(A637,GLOBAL[ID]))="","-",INDEX(GLOBAL[KET],MATCH(A637,GLOBAL[ID])))</f>
        <v>144 PCS</v>
      </c>
    </row>
    <row r="638" spans="1:6" ht="15">
      <c r="A638" s="12">
        <v>1173</v>
      </c>
      <c r="D638" s="3" t="str">
        <f ca="1">INDEX(GLOBAL[NAMA BARANG],MATCH(A638,GLOBAL[ID]))</f>
        <v>Crayon 59918</v>
      </c>
      <c r="E638" s="4">
        <f ca="1">INDEX(GLOBAL[TT],MATCH(A638,GLOBAL[ID]))</f>
        <v>2</v>
      </c>
      <c r="F638" s="5">
        <f ca="1">IF(INDEX(GLOBAL[KET],MATCH(A638,GLOBAL[ID]))="","-",INDEX(GLOBAL[KET],MATCH(A638,GLOBAL[ID])))</f>
        <v>96</v>
      </c>
    </row>
    <row r="639" spans="1:6" ht="15">
      <c r="A639" s="12">
        <v>1174</v>
      </c>
      <c r="D639" s="3" t="str">
        <f ca="1">INDEX(GLOBAL[NAMA BARANG],MATCH(A639,GLOBAL[ID]))</f>
        <v>Crayon DB 777 18 putar</v>
      </c>
      <c r="E639" s="4">
        <f ca="1">INDEX(GLOBAL[TT],MATCH(A639,GLOBAL[ID]))</f>
        <v>21</v>
      </c>
      <c r="F639" s="5" t="str">
        <f ca="1">IF(INDEX(GLOBAL[KET],MATCH(A639,GLOBAL[ID]))="","-",INDEX(GLOBAL[KET],MATCH(A639,GLOBAL[ID])))</f>
        <v>60 pc</v>
      </c>
    </row>
    <row r="640" spans="1:6" ht="15">
      <c r="A640" s="12">
        <v>1175</v>
      </c>
      <c r="D640" s="3" t="str">
        <f ca="1">INDEX(GLOBAL[NAMA BARANG],MATCH(A640,GLOBAL[ID]))</f>
        <v>Crayon Kojico 12w</v>
      </c>
      <c r="E640" s="4">
        <f ca="1">INDEX(GLOBAL[TT],MATCH(A640,GLOBAL[ID]))</f>
        <v>8</v>
      </c>
      <c r="F640" s="5" t="str">
        <f ca="1">IF(INDEX(GLOBAL[KET],MATCH(A640,GLOBAL[ID]))="","-",INDEX(GLOBAL[KET],MATCH(A640,GLOBAL[ID])))</f>
        <v>48 ls</v>
      </c>
    </row>
    <row r="641" spans="1:6" ht="15">
      <c r="A641" s="12">
        <v>1176</v>
      </c>
      <c r="D641" s="3" t="str">
        <f ca="1">INDEX(GLOBAL[NAMA BARANG],MATCH(A641,GLOBAL[ID]))</f>
        <v>Crayon Navanta 55w</v>
      </c>
      <c r="E641" s="4">
        <f ca="1">INDEX(GLOBAL[TT],MATCH(A641,GLOBAL[ID]))</f>
        <v>54</v>
      </c>
      <c r="F641" s="5" t="str">
        <f ca="1">IF(INDEX(GLOBAL[KET],MATCH(A641,GLOBAL[ID]))="","-",INDEX(GLOBAL[KET],MATCH(A641,GLOBAL[ID])))</f>
        <v>24 set</v>
      </c>
    </row>
    <row r="642" spans="1:6" ht="15">
      <c r="A642" s="12">
        <v>1178</v>
      </c>
      <c r="D642" s="3" t="str">
        <f ca="1">INDEX(GLOBAL[NAMA BARANG],MATCH(A642,GLOBAL[ID]))</f>
        <v>Crayon putar 12W 1012 pjg mix (B Jaya)</v>
      </c>
      <c r="E642" s="4">
        <f ca="1">INDEX(GLOBAL[TT],MATCH(A642,GLOBAL[ID]))</f>
        <v>23</v>
      </c>
      <c r="F642" s="5">
        <f ca="1">IF(INDEX(GLOBAL[KET],MATCH(A642,GLOBAL[ID]))="","-",INDEX(GLOBAL[KET],MATCH(A642,GLOBAL[ID])))</f>
        <v>192</v>
      </c>
    </row>
    <row r="643" spans="1:6" ht="15">
      <c r="A643" s="12">
        <v>1181</v>
      </c>
      <c r="D643" s="3" t="str">
        <f ca="1">INDEX(GLOBAL[NAMA BARANG],MATCH(A643,GLOBAL[ID]))</f>
        <v>Crayon Putar 12W panjang karakter CP 1012 (dos)</v>
      </c>
      <c r="E643" s="4">
        <f ca="1">INDEX(GLOBAL[TT],MATCH(A643,GLOBAL[ID]))</f>
        <v>23</v>
      </c>
      <c r="F643" s="5" t="str">
        <f ca="1">IF(INDEX(GLOBAL[KET],MATCH(A643,GLOBAL[ID]))="","-",INDEX(GLOBAL[KET],MATCH(A643,GLOBAL[ID])))</f>
        <v>144 PCS</v>
      </c>
    </row>
    <row r="644" spans="1:6" ht="15">
      <c r="A644" s="12">
        <v>1182</v>
      </c>
      <c r="D644" s="3" t="str">
        <f ca="1">INDEX(GLOBAL[NAMA BARANG],MATCH(A644,GLOBAL[ID]))</f>
        <v>Crayon putar 12w pdk Debozz</v>
      </c>
      <c r="E644" s="4">
        <f ca="1">INDEX(GLOBAL[TT],MATCH(A644,GLOBAL[ID]))</f>
        <v>6</v>
      </c>
      <c r="F644" s="5" t="str">
        <f ca="1">IF(INDEX(GLOBAL[KET],MATCH(A644,GLOBAL[ID]))="","-",INDEX(GLOBAL[KET],MATCH(A644,GLOBAL[ID])))</f>
        <v>60 pc</v>
      </c>
    </row>
    <row r="645" spans="1:6" ht="15">
      <c r="A645" s="12">
        <v>1183</v>
      </c>
      <c r="D645" s="3" t="str">
        <f ca="1">INDEX(GLOBAL[NAMA BARANG],MATCH(A645,GLOBAL[ID]))</f>
        <v>Crayon putar 24w Debozz</v>
      </c>
      <c r="E645" s="4">
        <f ca="1">INDEX(GLOBAL[TT],MATCH(A645,GLOBAL[ID]))</f>
        <v>39</v>
      </c>
      <c r="F645" s="5" t="str">
        <f ca="1">IF(INDEX(GLOBAL[KET],MATCH(A645,GLOBAL[ID]))="","-",INDEX(GLOBAL[KET],MATCH(A645,GLOBAL[ID])))</f>
        <v>72 pc</v>
      </c>
    </row>
    <row r="646" spans="1:6" ht="15">
      <c r="A646" s="12">
        <v>1184</v>
      </c>
      <c r="D646" s="3" t="str">
        <f ca="1">INDEX(GLOBAL[NAMA BARANG],MATCH(A646,GLOBAL[ID]))</f>
        <v>Crayon putar 602 Zhendi</v>
      </c>
      <c r="E646" s="4">
        <f ca="1">INDEX(GLOBAL[TT],MATCH(A646,GLOBAL[ID]))</f>
        <v>4</v>
      </c>
      <c r="F646" s="5" t="str">
        <f ca="1">IF(INDEX(GLOBAL[KET],MATCH(A646,GLOBAL[ID]))="","-",INDEX(GLOBAL[KET],MATCH(A646,GLOBAL[ID])))</f>
        <v>288 pc</v>
      </c>
    </row>
    <row r="647" spans="1:6" ht="15">
      <c r="A647" s="12">
        <v>1185</v>
      </c>
      <c r="D647" s="3" t="str">
        <f ca="1">INDEX(GLOBAL[NAMA BARANG],MATCH(A647,GLOBAL[ID]))</f>
        <v>Crayon Putar Disney 12W pjg 1012 Vanart</v>
      </c>
      <c r="E647" s="4">
        <f ca="1">INDEX(GLOBAL[TT],MATCH(A647,GLOBAL[ID]))</f>
        <v>28</v>
      </c>
      <c r="F647" s="5" t="str">
        <f ca="1">IF(INDEX(GLOBAL[KET],MATCH(A647,GLOBAL[ID]))="","-",INDEX(GLOBAL[KET],MATCH(A647,GLOBAL[ID])))</f>
        <v>24 LSN</v>
      </c>
    </row>
    <row r="648" spans="1:6" ht="15">
      <c r="A648" s="12">
        <v>1189</v>
      </c>
      <c r="D648" s="3" t="str">
        <f ca="1">INDEX(GLOBAL[NAMA BARANG],MATCH(A648,GLOBAL[ID]))</f>
        <v>Crayon putar pjg Fancy karakter 12w 2530 mix</v>
      </c>
      <c r="E648" s="4">
        <f ca="1">INDEX(GLOBAL[TT],MATCH(A648,GLOBAL[ID]))</f>
        <v>2</v>
      </c>
      <c r="F648" s="5" t="str">
        <f ca="1">IF(INDEX(GLOBAL[KET],MATCH(A648,GLOBAL[ID]))="","-",INDEX(GLOBAL[KET],MATCH(A648,GLOBAL[ID])))</f>
        <v>144 pc</v>
      </c>
    </row>
    <row r="649" spans="1:6" ht="15">
      <c r="A649" s="12">
        <v>1190</v>
      </c>
      <c r="D649" s="3" t="str">
        <f ca="1">INDEX(GLOBAL[NAMA BARANG],MATCH(A649,GLOBAL[ID]))</f>
        <v>Crayon putar small T C12 montana pdk</v>
      </c>
      <c r="E649" s="4">
        <f ca="1">INDEX(GLOBAL[TT],MATCH(A649,GLOBAL[ID]))</f>
        <v>3</v>
      </c>
      <c r="F649" s="5" t="str">
        <f ca="1">IF(INDEX(GLOBAL[KET],MATCH(A649,GLOBAL[ID]))="","-",INDEX(GLOBAL[KET],MATCH(A649,GLOBAL[ID])))</f>
        <v>144 pc</v>
      </c>
    </row>
    <row r="650" spans="1:6" ht="15">
      <c r="A650" s="12">
        <v>1191</v>
      </c>
      <c r="D650" s="3" t="str">
        <f ca="1">INDEX(GLOBAL[NAMA BARANG],MATCH(A650,GLOBAL[ID]))</f>
        <v>Crayon TSS 12 putar pjg minion</v>
      </c>
      <c r="E650" s="4">
        <f ca="1">INDEX(GLOBAL[TT],MATCH(A650,GLOBAL[ID]))</f>
        <v>14</v>
      </c>
      <c r="F650" s="5" t="str">
        <f ca="1">IF(INDEX(GLOBAL[KET],MATCH(A650,GLOBAL[ID]))="","-",INDEX(GLOBAL[KET],MATCH(A650,GLOBAL[ID])))</f>
        <v>144 pc</v>
      </c>
    </row>
    <row r="651" spans="1:6" ht="15">
      <c r="A651" s="12">
        <v>1193</v>
      </c>
      <c r="D651" s="3" t="str">
        <f ca="1">INDEX(GLOBAL[NAMA BARANG],MATCH(A651,GLOBAL[ID]))</f>
        <v>Crayon Zhong Hwa mini 2H 12 CRS</v>
      </c>
      <c r="E651" s="4">
        <f ca="1">INDEX(GLOBAL[TT],MATCH(A651,GLOBAL[ID]))</f>
        <v>4</v>
      </c>
      <c r="F651" s="5" t="str">
        <f ca="1">IF(INDEX(GLOBAL[KET],MATCH(A651,GLOBAL[ID]))="","-",INDEX(GLOBAL[KET],MATCH(A651,GLOBAL[ID])))</f>
        <v>144 pc</v>
      </c>
    </row>
    <row r="652" spans="1:6" ht="15">
      <c r="A652" s="12">
        <v>1194</v>
      </c>
      <c r="D652" s="3" t="str">
        <f ca="1">INDEX(GLOBAL[NAMA BARANG],MATCH(A652,GLOBAL[ID]))</f>
        <v>Cutter 332</v>
      </c>
      <c r="E652" s="4">
        <f ca="1">INDEX(GLOBAL[TT],MATCH(A652,GLOBAL[ID]))</f>
        <v>42</v>
      </c>
      <c r="F652" s="5" t="str">
        <f ca="1">IF(INDEX(GLOBAL[KET],MATCH(A652,GLOBAL[ID]))="","-",INDEX(GLOBAL[KET],MATCH(A652,GLOBAL[ID])))</f>
        <v>40 ls</v>
      </c>
    </row>
    <row r="653" spans="1:6" ht="15">
      <c r="A653" s="12">
        <v>1195</v>
      </c>
      <c r="D653" s="3" t="str">
        <f ca="1">INDEX(GLOBAL[NAMA BARANG],MATCH(A653,GLOBAL[ID]))</f>
        <v>Cutter 6898/ 6838</v>
      </c>
      <c r="E653" s="4">
        <f ca="1">INDEX(GLOBAL[TT],MATCH(A653,GLOBAL[ID]))</f>
        <v>1</v>
      </c>
      <c r="F653" s="5" t="str">
        <f ca="1">IF(INDEX(GLOBAL[KET],MATCH(A653,GLOBAL[ID]))="","-",INDEX(GLOBAL[KET],MATCH(A653,GLOBAL[ID])))</f>
        <v>400 pc</v>
      </c>
    </row>
    <row r="654" spans="1:6" ht="15">
      <c r="A654" s="12">
        <v>1200</v>
      </c>
      <c r="D654" s="3" t="str">
        <f ca="1">INDEX(GLOBAL[NAMA BARANG],MATCH(A654,GLOBAL[ID]))</f>
        <v>Cutter Taco 78 Kecil</v>
      </c>
      <c r="E654" s="4">
        <f ca="1">INDEX(GLOBAL[TT],MATCH(A654,GLOBAL[ID]))</f>
        <v>2</v>
      </c>
      <c r="F654" s="5" t="str">
        <f ca="1">IF(INDEX(GLOBAL[KET],MATCH(A654,GLOBAL[ID]))="","-",INDEX(GLOBAL[KET],MATCH(A654,GLOBAL[ID])))</f>
        <v>120 LSN</v>
      </c>
    </row>
    <row r="655" spans="1:6" ht="15">
      <c r="A655" s="12">
        <v>1203</v>
      </c>
      <c r="D655" s="3" t="str">
        <f ca="1">INDEX(GLOBAL[NAMA BARANG],MATCH(A655,GLOBAL[ID]))</f>
        <v>Cutter Taco Kcl 78 TR Premium Transparan(4)</v>
      </c>
      <c r="E655" s="4">
        <f ca="1">INDEX(GLOBAL[TT],MATCH(A655,GLOBAL[ID]))</f>
        <v>4</v>
      </c>
      <c r="F655" s="5" t="str">
        <f ca="1">IF(INDEX(GLOBAL[KET],MATCH(A655,GLOBAL[ID]))="","-",INDEX(GLOBAL[KET],MATCH(A655,GLOBAL[ID])))</f>
        <v>120 ls</v>
      </c>
    </row>
    <row r="656" spans="1:6" ht="15">
      <c r="A656" s="12">
        <v>1205</v>
      </c>
      <c r="D656" s="3" t="str">
        <f ca="1">INDEX(GLOBAL[NAMA BARANG],MATCH(A656,GLOBAL[ID]))</f>
        <v>Cutter Transp golden GC 888</v>
      </c>
      <c r="E656" s="4">
        <f ca="1">INDEX(GLOBAL[TT],MATCH(A656,GLOBAL[ID]))</f>
        <v>3</v>
      </c>
      <c r="F656" s="5" t="str">
        <f ca="1">IF(INDEX(GLOBAL[KET],MATCH(A656,GLOBAL[ID]))="","-",INDEX(GLOBAL[KET],MATCH(A656,GLOBAL[ID])))</f>
        <v>60 ls</v>
      </c>
    </row>
    <row r="657" spans="1:6" ht="15">
      <c r="A657" s="12">
        <v>1207</v>
      </c>
      <c r="D657" s="3" t="str">
        <f ca="1">INDEX(GLOBAL[NAMA BARANG],MATCH(A657,GLOBAL[ID]))</f>
        <v>Desk Organiser 838</v>
      </c>
      <c r="E657" s="4">
        <f ca="1">INDEX(GLOBAL[TT],MATCH(A657,GLOBAL[ID]))</f>
        <v>9</v>
      </c>
      <c r="F657" s="5" t="str">
        <f ca="1">IF(INDEX(GLOBAL[KET],MATCH(A657,GLOBAL[ID]))="","-",INDEX(GLOBAL[KET],MATCH(A657,GLOBAL[ID])))</f>
        <v>72 pc</v>
      </c>
    </row>
    <row r="658" spans="1:6" ht="15">
      <c r="A658" s="12">
        <v>1209</v>
      </c>
      <c r="D658" s="3" t="str">
        <f ca="1">INDEX(GLOBAL[NAMA BARANG],MATCH(A658,GLOBAL[ID]))</f>
        <v>Desk Set bulat 802 Ht</v>
      </c>
      <c r="E658" s="4">
        <f ca="1">INDEX(GLOBAL[TT],MATCH(A658,GLOBAL[ID]))</f>
        <v>54</v>
      </c>
      <c r="F658" s="5">
        <f ca="1">IF(INDEX(GLOBAL[KET],MATCH(A658,GLOBAL[ID]))="","-",INDEX(GLOBAL[KET],MATCH(A658,GLOBAL[ID])))</f>
        <v>96</v>
      </c>
    </row>
    <row r="659" spans="1:6" ht="15">
      <c r="A659" s="12">
        <v>1210</v>
      </c>
      <c r="D659" s="3" t="str">
        <f ca="1">INDEX(GLOBAL[NAMA BARANG],MATCH(A659,GLOBAL[ID]))</f>
        <v>Desk Set Deluxe 5098 bening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60 pc</v>
      </c>
    </row>
    <row r="660" spans="1:6" ht="15">
      <c r="A660" s="12">
        <v>1211</v>
      </c>
      <c r="D660" s="3" t="str">
        <f ca="1">INDEX(GLOBAL[NAMA BARANG],MATCH(A660,GLOBAL[ID]))</f>
        <v>Desk Set kotak 804 Ht</v>
      </c>
      <c r="E660" s="4">
        <f ca="1">INDEX(GLOBAL[TT],MATCH(A660,GLOBAL[ID]))</f>
        <v>61</v>
      </c>
      <c r="F660" s="5">
        <f ca="1">IF(INDEX(GLOBAL[KET],MATCH(A660,GLOBAL[ID]))="","-",INDEX(GLOBAL[KET],MATCH(A660,GLOBAL[ID])))</f>
        <v>96</v>
      </c>
    </row>
    <row r="661" spans="1:6" ht="15">
      <c r="A661" s="12">
        <v>1212</v>
      </c>
      <c r="D661" s="3" t="str">
        <f ca="1">INDEX(GLOBAL[NAMA BARANG],MATCH(A661,GLOBAL[ID]))</f>
        <v>Diary Dos Tas Gliter FS-32-003</v>
      </c>
      <c r="E661" s="4">
        <f ca="1">INDEX(GLOBAL[TT],MATCH(A661,GLOBAL[ID]))</f>
        <v>3</v>
      </c>
      <c r="F661" s="5" t="str">
        <f ca="1">IF(INDEX(GLOBAL[KET],MATCH(A661,GLOBAL[ID]))="","-",INDEX(GLOBAL[KET],MATCH(A661,GLOBAL[ID])))</f>
        <v>40 pc</v>
      </c>
    </row>
    <row r="662" spans="1:6" ht="15">
      <c r="A662" s="12">
        <v>1213</v>
      </c>
      <c r="D662" s="3" t="str">
        <f ca="1">INDEX(GLOBAL[NAMA BARANG],MATCH(A662,GLOBAL[ID]))</f>
        <v>Diary g Pkc Lk Holo</v>
      </c>
      <c r="E662" s="4">
        <f ca="1">INDEX(GLOBAL[TT],MATCH(A662,GLOBAL[ID]))</f>
        <v>11</v>
      </c>
      <c r="F662" s="5" t="str">
        <f ca="1">IF(INDEX(GLOBAL[KET],MATCH(A662,GLOBAL[ID]))="","-",INDEX(GLOBAL[KET],MATCH(A662,GLOBAL[ID])))</f>
        <v>20 ls</v>
      </c>
    </row>
    <row r="663" spans="1:6" ht="15">
      <c r="A663" s="12">
        <v>1214</v>
      </c>
      <c r="D663" s="3" t="str">
        <f ca="1">INDEX(GLOBAL[NAMA BARANG],MATCH(A663,GLOBAL[ID]))</f>
        <v>Diary Holo Licca Kcl</v>
      </c>
      <c r="E663" s="4">
        <f ca="1">INDEX(GLOBAL[TT],MATCH(A663,GLOBAL[ID]))</f>
        <v>9</v>
      </c>
      <c r="F663" s="5" t="str">
        <f ca="1">IF(INDEX(GLOBAL[KET],MATCH(A663,GLOBAL[ID]))="","-",INDEX(GLOBAL[KET],MATCH(A663,GLOBAL[ID])))</f>
        <v>40 ls</v>
      </c>
    </row>
    <row r="664" spans="1:6" ht="15">
      <c r="A664" s="12">
        <v>1215</v>
      </c>
      <c r="D664" s="3" t="str">
        <f ca="1">INDEX(GLOBAL[NAMA BARANG],MATCH(A664,GLOBAL[ID]))</f>
        <v>Diary Holo Pkc Tg PHS Millenium 2000</v>
      </c>
      <c r="E664" s="4">
        <f ca="1">INDEX(GLOBAL[TT],MATCH(A664,GLOBAL[ID]))</f>
        <v>1</v>
      </c>
      <c r="F664" s="5" t="str">
        <f ca="1">IF(INDEX(GLOBAL[KET],MATCH(A664,GLOBAL[ID]))="","-",INDEX(GLOBAL[KET],MATCH(A664,GLOBAL[ID])))</f>
        <v>30 ls</v>
      </c>
    </row>
    <row r="665" spans="1:6" ht="15">
      <c r="A665" s="12">
        <v>1216</v>
      </c>
      <c r="D665" s="3" t="str">
        <f ca="1">INDEX(GLOBAL[NAMA BARANG],MATCH(A665,GLOBAL[ID]))</f>
        <v>Diary Kancing NBS 402</v>
      </c>
      <c r="E665" s="4">
        <f ca="1">INDEX(GLOBAL[TT],MATCH(A665,GLOBAL[ID]))</f>
        <v>2</v>
      </c>
      <c r="F665" s="5" t="str">
        <f ca="1">IF(INDEX(GLOBAL[KET],MATCH(A665,GLOBAL[ID]))="","-",INDEX(GLOBAL[KET],MATCH(A665,GLOBAL[ID])))</f>
        <v>144 pc</v>
      </c>
    </row>
    <row r="666" spans="1:6" ht="15">
      <c r="A666" s="12">
        <v>1217</v>
      </c>
      <c r="D666" s="3" t="str">
        <f ca="1">INDEX(GLOBAL[NAMA BARANG],MATCH(A666,GLOBAL[ID]))</f>
        <v>Diary Kunci 64k B0239</v>
      </c>
      <c r="E666" s="4">
        <f ca="1">INDEX(GLOBAL[TT],MATCH(A666,GLOBAL[ID]))</f>
        <v>4</v>
      </c>
      <c r="F666" s="5" t="str">
        <f ca="1">IF(INDEX(GLOBAL[KET],MATCH(A666,GLOBAL[ID]))="","-",INDEX(GLOBAL[KET],MATCH(A666,GLOBAL[ID])))</f>
        <v>120 pc</v>
      </c>
    </row>
    <row r="667" spans="1:6" ht="15">
      <c r="A667" s="12">
        <v>1218</v>
      </c>
      <c r="D667" s="3" t="str">
        <f ca="1">INDEX(GLOBAL[NAMA BARANG],MATCH(A667,GLOBAL[ID]))</f>
        <v>Diary Kunci Holo Jumbo Snoopy</v>
      </c>
      <c r="E667" s="4">
        <f ca="1">INDEX(GLOBAL[TT],MATCH(A667,GLOBAL[ID]))</f>
        <v>2</v>
      </c>
      <c r="F667" s="5" t="str">
        <f ca="1">IF(INDEX(GLOBAL[KET],MATCH(A667,GLOBAL[ID]))="","-",INDEX(GLOBAL[KET],MATCH(A667,GLOBAL[ID])))</f>
        <v>12 ls</v>
      </c>
    </row>
    <row r="668" spans="1:6" ht="15">
      <c r="A668" s="12">
        <v>1219</v>
      </c>
      <c r="D668" s="3" t="str">
        <f ca="1">INDEX(GLOBAL[NAMA BARANG],MATCH(A668,GLOBAL[ID]))</f>
        <v>Diary Kunci mutiara 2500</v>
      </c>
      <c r="E668" s="4">
        <f ca="1">INDEX(GLOBAL[TT],MATCH(A668,GLOBAL[ID]))</f>
        <v>42</v>
      </c>
      <c r="F668" s="5" t="str">
        <f ca="1">IF(INDEX(GLOBAL[KET],MATCH(A668,GLOBAL[ID]))="","-",INDEX(GLOBAL[KET],MATCH(A668,GLOBAL[ID])))</f>
        <v>120 bh</v>
      </c>
    </row>
    <row r="669" spans="1:6" ht="15">
      <c r="A669" s="12">
        <v>1220</v>
      </c>
      <c r="D669" s="3" t="str">
        <f ca="1">INDEX(GLOBAL[NAMA BARANG],MATCH(A669,GLOBAL[ID]))</f>
        <v>Diary Mini Kado M Mouse</v>
      </c>
      <c r="E669" s="4">
        <f ca="1">INDEX(GLOBAL[TT],MATCH(A669,GLOBAL[ID]))</f>
        <v>3</v>
      </c>
      <c r="F669" s="5" t="str">
        <f ca="1">IF(INDEX(GLOBAL[KET],MATCH(A669,GLOBAL[ID]))="","-",INDEX(GLOBAL[KET],MATCH(A669,GLOBAL[ID])))</f>
        <v>92 ls</v>
      </c>
    </row>
    <row r="670" spans="1:6" ht="15">
      <c r="A670" s="12">
        <v>1221</v>
      </c>
      <c r="D670" s="3" t="str">
        <f ca="1">INDEX(GLOBAL[NAMA BARANG],MATCH(A670,GLOBAL[ID]))</f>
        <v>Diary Mini Kembang/ Tigro</v>
      </c>
      <c r="E670" s="4">
        <f ca="1">INDEX(GLOBAL[TT],MATCH(A670,GLOBAL[ID]))</f>
        <v>1</v>
      </c>
      <c r="F670" s="5" t="str">
        <f ca="1">IF(INDEX(GLOBAL[KET],MATCH(A670,GLOBAL[ID]))="","-",INDEX(GLOBAL[KET],MATCH(A670,GLOBAL[ID])))</f>
        <v>135 ls</v>
      </c>
    </row>
    <row r="671" spans="1:6" ht="15">
      <c r="A671" s="12">
        <v>1222</v>
      </c>
      <c r="D671" s="3" t="str">
        <f ca="1">INDEX(GLOBAL[NAMA BARANG],MATCH(A671,GLOBAL[ID]))</f>
        <v>Diary parfume Asiong</v>
      </c>
      <c r="E671" s="4">
        <f ca="1">INDEX(GLOBAL[TT],MATCH(A671,GLOBAL[ID]))</f>
        <v>1</v>
      </c>
      <c r="F671" s="5" t="str">
        <f ca="1">IF(INDEX(GLOBAL[KET],MATCH(A671,GLOBAL[ID]))="","-",INDEX(GLOBAL[KET],MATCH(A671,GLOBAL[ID])))</f>
        <v>144 pc</v>
      </c>
    </row>
    <row r="672" spans="1:6" ht="15">
      <c r="A672" s="12">
        <v>1223</v>
      </c>
      <c r="D672" s="3" t="str">
        <f ca="1">INDEX(GLOBAL[NAMA BARANG],MATCH(A672,GLOBAL[ID]))</f>
        <v>Diary Princess/ sheep/ MM</v>
      </c>
      <c r="E672" s="4">
        <f ca="1">INDEX(GLOBAL[TT],MATCH(A672,GLOBAL[ID]))</f>
        <v>2</v>
      </c>
      <c r="F672" s="5" t="str">
        <f ca="1">IF(INDEX(GLOBAL[KET],MATCH(A672,GLOBAL[ID]))="","-",INDEX(GLOBAL[KET],MATCH(A672,GLOBAL[ID])))</f>
        <v>240 pc</v>
      </c>
    </row>
    <row r="673" spans="1:6" ht="15">
      <c r="A673" s="12">
        <v>1224</v>
      </c>
      <c r="D673" s="3" t="str">
        <f ca="1">INDEX(GLOBAL[NAMA BARANG],MATCH(A673,GLOBAL[ID]))</f>
        <v>Diary Q 32K- S002 FR</v>
      </c>
      <c r="E673" s="4">
        <f ca="1">INDEX(GLOBAL[TT],MATCH(A673,GLOBAL[ID]))</f>
        <v>2</v>
      </c>
      <c r="F673" s="5">
        <f ca="1">IF(INDEX(GLOBAL[KET],MATCH(A673,GLOBAL[ID]))="","-",INDEX(GLOBAL[KET],MATCH(A673,GLOBAL[ID])))</f>
        <v>320</v>
      </c>
    </row>
    <row r="674" spans="1:6" ht="15">
      <c r="A674" s="12">
        <v>1225</v>
      </c>
      <c r="D674" s="3" t="str">
        <f ca="1">INDEX(GLOBAL[NAMA BARANG],MATCH(A674,GLOBAL[ID]))</f>
        <v>Diary Q 32K-G 318 FR</v>
      </c>
      <c r="E674" s="4">
        <f ca="1">INDEX(GLOBAL[TT],MATCH(A674,GLOBAL[ID]))</f>
        <v>5</v>
      </c>
      <c r="F674" s="5">
        <f ca="1">IF(INDEX(GLOBAL[KET],MATCH(A674,GLOBAL[ID]))="","-",INDEX(GLOBAL[KET],MATCH(A674,GLOBAL[ID])))</f>
        <v>240</v>
      </c>
    </row>
    <row r="675" spans="1:6" ht="15">
      <c r="A675" s="12">
        <v>1226</v>
      </c>
      <c r="D675" s="3" t="str">
        <f ca="1">INDEX(GLOBAL[NAMA BARANG],MATCH(A675,GLOBAL[ID]))</f>
        <v>Diary Q 64K- S001/ Kitty</v>
      </c>
      <c r="E675" s="4">
        <f ca="1">INDEX(GLOBAL[TT],MATCH(A675,GLOBAL[ID]))</f>
        <v>5</v>
      </c>
      <c r="F675" s="5">
        <f ca="1">IF(INDEX(GLOBAL[KET],MATCH(A675,GLOBAL[ID]))="","-",INDEX(GLOBAL[KET],MATCH(A675,GLOBAL[ID])))</f>
        <v>520</v>
      </c>
    </row>
    <row r="676" spans="1:6" ht="15">
      <c r="A676" s="12">
        <v>1227</v>
      </c>
      <c r="D676" s="3" t="str">
        <f ca="1">INDEX(GLOBAL[NAMA BARANG],MATCH(A676,GLOBAL[ID]))</f>
        <v>Diary Q 64K- S002 PR</v>
      </c>
      <c r="E676" s="4">
        <f ca="1">INDEX(GLOBAL[TT],MATCH(A676,GLOBAL[ID]))</f>
        <v>2</v>
      </c>
      <c r="F676" s="5">
        <f ca="1">IF(INDEX(GLOBAL[KET],MATCH(A676,GLOBAL[ID]))="","-",INDEX(GLOBAL[KET],MATCH(A676,GLOBAL[ID])))</f>
        <v>520</v>
      </c>
    </row>
    <row r="677" spans="1:6" ht="15">
      <c r="A677" s="12">
        <v>1228</v>
      </c>
      <c r="D677" s="3" t="str">
        <f ca="1">INDEX(GLOBAL[NAMA BARANG],MATCH(A677,GLOBAL[ID]))</f>
        <v>Diary Sampul Mika Hello Kitty Bsr</v>
      </c>
      <c r="E677" s="4">
        <f ca="1">INDEX(GLOBAL[TT],MATCH(A677,GLOBAL[ID]))</f>
        <v>11</v>
      </c>
      <c r="F677" s="5" t="str">
        <f ca="1">IF(INDEX(GLOBAL[KET],MATCH(A677,GLOBAL[ID]))="","-",INDEX(GLOBAL[KET],MATCH(A677,GLOBAL[ID])))</f>
        <v>20 ls</v>
      </c>
    </row>
    <row r="678" spans="1:6" ht="15">
      <c r="A678" s="12">
        <v>1229</v>
      </c>
      <c r="D678" s="3" t="str">
        <f ca="1">INDEX(GLOBAL[NAMA BARANG],MATCH(A678,GLOBAL[ID]))</f>
        <v>Diary Sepak Bola B Holo</v>
      </c>
      <c r="E678" s="4">
        <f ca="1">INDEX(GLOBAL[TT],MATCH(A678,GLOBAL[ID]))</f>
        <v>1</v>
      </c>
      <c r="F678" s="5" t="str">
        <f ca="1">IF(INDEX(GLOBAL[KET],MATCH(A678,GLOBAL[ID]))="","-",INDEX(GLOBAL[KET],MATCH(A678,GLOBAL[ID])))</f>
        <v>15 ls</v>
      </c>
    </row>
    <row r="679" spans="1:6" ht="15">
      <c r="A679" s="12">
        <v>1232</v>
      </c>
      <c r="D679" s="3" t="str">
        <f ca="1">INDEX(GLOBAL[NAMA BARANG],MATCH(A679,GLOBAL[ID]))</f>
        <v>Diary spiral Pa ROHAMA</v>
      </c>
      <c r="E679" s="4">
        <f ca="1">INDEX(GLOBAL[TT],MATCH(A679,GLOBAL[ID]))</f>
        <v>7</v>
      </c>
      <c r="F679" s="5" t="str">
        <f ca="1">IF(INDEX(GLOBAL[KET],MATCH(A679,GLOBAL[ID]))="","-",INDEX(GLOBAL[KET],MATCH(A679,GLOBAL[ID])))</f>
        <v>600 pc</v>
      </c>
    </row>
    <row r="680" spans="1:6" ht="15">
      <c r="A680" s="12">
        <v>1233</v>
      </c>
      <c r="D680" s="3" t="str">
        <f ca="1">INDEX(GLOBAL[NAMA BARANG],MATCH(A680,GLOBAL[ID]))</f>
        <v>Diary Spoon FD 2000 Hk/ MM/ WTP/ TLTB</v>
      </c>
      <c r="E680" s="4">
        <f ca="1">INDEX(GLOBAL[TT],MATCH(A680,GLOBAL[ID]))</f>
        <v>10</v>
      </c>
      <c r="F680" s="5" t="str">
        <f ca="1">IF(INDEX(GLOBAL[KET],MATCH(A680,GLOBAL[ID]))="","-",INDEX(GLOBAL[KET],MATCH(A680,GLOBAL[ID])))</f>
        <v>30 ls</v>
      </c>
    </row>
    <row r="681" spans="1:6" ht="15">
      <c r="A681" s="12">
        <v>1234</v>
      </c>
      <c r="D681" s="3" t="str">
        <f ca="1">INDEX(GLOBAL[NAMA BARANG],MATCH(A681,GLOBAL[ID]))</f>
        <v>Diary System 1000 EL 3m 593 with Lock</v>
      </c>
      <c r="E681" s="4">
        <f ca="1">INDEX(GLOBAL[TT],MATCH(A681,GLOBAL[ID]))</f>
        <v>1</v>
      </c>
      <c r="F681" s="5" t="str">
        <f ca="1">IF(INDEX(GLOBAL[KET],MATCH(A681,GLOBAL[ID]))="","-",INDEX(GLOBAL[KET],MATCH(A681,GLOBAL[ID])))</f>
        <v>390 pc</v>
      </c>
    </row>
    <row r="682" spans="1:6" ht="15">
      <c r="A682" s="12">
        <v>1235</v>
      </c>
      <c r="D682" s="3" t="str">
        <f ca="1">INDEX(GLOBAL[NAMA BARANG],MATCH(A682,GLOBAL[ID]))</f>
        <v>Diary System JSL D-1078 Bsr</v>
      </c>
      <c r="E682" s="4">
        <f ca="1">INDEX(GLOBAL[TT],MATCH(A682,GLOBAL[ID]))</f>
        <v>12</v>
      </c>
      <c r="F682" s="5" t="str">
        <f ca="1">IF(INDEX(GLOBAL[KET],MATCH(A682,GLOBAL[ID]))="","-",INDEX(GLOBAL[KET],MATCH(A682,GLOBAL[ID])))</f>
        <v>120 pc</v>
      </c>
    </row>
    <row r="683" spans="1:6" ht="15">
      <c r="A683" s="12">
        <v>1236</v>
      </c>
      <c r="D683" s="3" t="str">
        <f ca="1">INDEX(GLOBAL[NAMA BARANG],MATCH(A683,GLOBAL[ID]))</f>
        <v>Diary Tg Digimon</v>
      </c>
      <c r="E683" s="4">
        <f ca="1">INDEX(GLOBAL[TT],MATCH(A683,GLOBAL[ID]))</f>
        <v>3</v>
      </c>
      <c r="F683" s="5" t="str">
        <f ca="1">IF(INDEX(GLOBAL[KET],MATCH(A683,GLOBAL[ID]))="","-",INDEX(GLOBAL[KET],MATCH(A683,GLOBAL[ID])))</f>
        <v>30 ls</v>
      </c>
    </row>
    <row r="684" spans="1:6" ht="15">
      <c r="A684" s="12">
        <v>1237</v>
      </c>
      <c r="D684" s="3" t="str">
        <f ca="1">INDEX(GLOBAL[NAMA BARANG],MATCH(A684,GLOBAL[ID]))</f>
        <v>Dispenser + Solasi 10604</v>
      </c>
      <c r="E684" s="4">
        <f ca="1">INDEX(GLOBAL[TT],MATCH(A684,GLOBAL[ID]))</f>
        <v>7</v>
      </c>
      <c r="F684" s="5" t="str">
        <f ca="1">IF(INDEX(GLOBAL[KET],MATCH(A684,GLOBAL[ID]))="","-",INDEX(GLOBAL[KET],MATCH(A684,GLOBAL[ID])))</f>
        <v>50 box</v>
      </c>
    </row>
    <row r="685" spans="1:6" ht="15">
      <c r="A685" s="12">
        <v>1239</v>
      </c>
      <c r="D685" s="3" t="str">
        <f ca="1">INDEX(GLOBAL[NAMA BARANG],MATCH(A685,GLOBAL[ID]))</f>
        <v>Dispenser Besi Enter</v>
      </c>
      <c r="E685" s="4">
        <f ca="1">INDEX(GLOBAL[TT],MATCH(A685,GLOBAL[ID]))</f>
        <v>4</v>
      </c>
      <c r="F685" s="5" t="str">
        <f ca="1">IF(INDEX(GLOBAL[KET],MATCH(A685,GLOBAL[ID]))="","-",INDEX(GLOBAL[KET],MATCH(A685,GLOBAL[ID])))</f>
        <v>100 pc</v>
      </c>
    </row>
    <row r="686" spans="1:6" ht="15">
      <c r="A686" s="12">
        <v>1240</v>
      </c>
      <c r="D686" s="3" t="str">
        <f ca="1">INDEX(GLOBAL[NAMA BARANG],MATCH(A686,GLOBAL[ID]))</f>
        <v>Dispenser Camat</v>
      </c>
      <c r="E686" s="4">
        <f ca="1">INDEX(GLOBAL[TT],MATCH(A686,GLOBAL[ID]))</f>
        <v>4</v>
      </c>
      <c r="F686" s="5" t="str">
        <f ca="1">IF(INDEX(GLOBAL[KET],MATCH(A686,GLOBAL[ID]))="","-",INDEX(GLOBAL[KET],MATCH(A686,GLOBAL[ID])))</f>
        <v>288 pc</v>
      </c>
    </row>
    <row r="687" spans="1:6" ht="15">
      <c r="A687" s="12">
        <v>1242</v>
      </c>
      <c r="D687" s="3" t="str">
        <f ca="1">INDEX(GLOBAL[NAMA BARANG],MATCH(A687,GLOBAL[ID]))</f>
        <v>Dispenser Kenjoy 25</v>
      </c>
      <c r="E687" s="4">
        <f ca="1">INDEX(GLOBAL[TT],MATCH(A687,GLOBAL[ID]))</f>
        <v>3</v>
      </c>
      <c r="F687" s="5">
        <f ca="1">IF(INDEX(GLOBAL[KET],MATCH(A687,GLOBAL[ID]))="","-",INDEX(GLOBAL[KET],MATCH(A687,GLOBAL[ID])))</f>
        <v>175</v>
      </c>
    </row>
    <row r="688" spans="1:6" ht="15">
      <c r="A688" s="12">
        <v>1243</v>
      </c>
      <c r="D688" s="3" t="str">
        <f ca="1">INDEX(GLOBAL[NAMA BARANG],MATCH(A688,GLOBAL[ID]))</f>
        <v>Dispenser Kenjoy 50</v>
      </c>
      <c r="E688" s="4">
        <f ca="1">INDEX(GLOBAL[TT],MATCH(A688,GLOBAL[ID]))</f>
        <v>13</v>
      </c>
      <c r="F688" s="5" t="str">
        <f ca="1">IF(INDEX(GLOBAL[KET],MATCH(A688,GLOBAL[ID]))="","-",INDEX(GLOBAL[KET],MATCH(A688,GLOBAL[ID])))</f>
        <v>40 PCS</v>
      </c>
    </row>
    <row r="689" spans="1:6" ht="15">
      <c r="A689" s="12">
        <v>1244</v>
      </c>
      <c r="D689" s="3" t="str">
        <f ca="1">INDEX(GLOBAL[NAMA BARANG],MATCH(A689,GLOBAL[ID]))</f>
        <v>Dispenser Keong VT 216</v>
      </c>
      <c r="E689" s="4">
        <f ca="1">INDEX(GLOBAL[TT],MATCH(A689,GLOBAL[ID]))</f>
        <v>23</v>
      </c>
      <c r="F689" s="5" t="str">
        <f ca="1">IF(INDEX(GLOBAL[KET],MATCH(A689,GLOBAL[ID]))="","-",INDEX(GLOBAL[KET],MATCH(A689,GLOBAL[ID])))</f>
        <v>100 pc</v>
      </c>
    </row>
    <row r="690" spans="1:6" ht="15">
      <c r="A690" s="12">
        <v>1247</v>
      </c>
      <c r="D690" s="3" t="str">
        <f ca="1">INDEX(GLOBAL[NAMA BARANG],MATCH(A690,GLOBAL[ID]))</f>
        <v>Dispenser Mini+Refill 20st</v>
      </c>
      <c r="E690" s="4">
        <f ca="1">INDEX(GLOBAL[TT],MATCH(A690,GLOBAL[ID]))</f>
        <v>5</v>
      </c>
      <c r="F690" s="5" t="str">
        <f ca="1">IF(INDEX(GLOBAL[KET],MATCH(A690,GLOBAL[ID]))="","-",INDEX(GLOBAL[KET],MATCH(A690,GLOBAL[ID])))</f>
        <v>400 set</v>
      </c>
    </row>
    <row r="691" spans="1:6" ht="15">
      <c r="A691" s="12">
        <v>1248</v>
      </c>
      <c r="D691" s="3" t="str">
        <f ca="1">INDEX(GLOBAL[NAMA BARANG],MATCH(A691,GLOBAL[ID]))</f>
        <v>Dispenser plakband besi a 806 moshi-moshi</v>
      </c>
      <c r="E691" s="4">
        <f ca="1">INDEX(GLOBAL[TT],MATCH(A691,GLOBAL[ID]))</f>
        <v>13</v>
      </c>
      <c r="F691" s="5">
        <f ca="1">IF(INDEX(GLOBAL[KET],MATCH(A691,GLOBAL[ID]))="","-",INDEX(GLOBAL[KET],MATCH(A691,GLOBAL[ID])))</f>
        <v>100</v>
      </c>
    </row>
    <row r="692" spans="1:6" ht="15">
      <c r="A692" s="12">
        <v>1249</v>
      </c>
      <c r="D692" s="3" t="str">
        <f ca="1">INDEX(GLOBAL[NAMA BARANG],MATCH(A692,GLOBAL[ID]))</f>
        <v>Dispenser plakband plastik A 805 moshi-moshi</v>
      </c>
      <c r="E692" s="4">
        <f ca="1">INDEX(GLOBAL[TT],MATCH(A692,GLOBAL[ID]))</f>
        <v>12</v>
      </c>
      <c r="F692" s="5" t="str">
        <f ca="1">IF(INDEX(GLOBAL[KET],MATCH(A692,GLOBAL[ID]))="","-",INDEX(GLOBAL[KET],MATCH(A692,GLOBAL[ID])))</f>
        <v>288 pc</v>
      </c>
    </row>
    <row r="693" spans="1:6" ht="15">
      <c r="A693" s="12">
        <v>1251</v>
      </c>
      <c r="D693" s="3" t="str">
        <f ca="1">INDEX(GLOBAL[NAMA BARANG],MATCH(A693,GLOBAL[ID]))</f>
        <v>Dispenser SY 9013 (97013) Harry potter</v>
      </c>
      <c r="E693" s="4">
        <f ca="1">INDEX(GLOBAL[TT],MATCH(A693,GLOBAL[ID]))</f>
        <v>13</v>
      </c>
      <c r="F693" s="5" t="str">
        <f ca="1">IF(INDEX(GLOBAL[KET],MATCH(A693,GLOBAL[ID]))="","-",INDEX(GLOBAL[KET],MATCH(A693,GLOBAL[ID])))</f>
        <v>960 pc</v>
      </c>
    </row>
    <row r="694" spans="1:6" ht="15">
      <c r="A694" s="12">
        <v>1252</v>
      </c>
      <c r="D694" s="3" t="str">
        <f ca="1">INDEX(GLOBAL[NAMA BARANG],MATCH(A694,GLOBAL[ID]))</f>
        <v>Dispenser Tape TZ 52048</v>
      </c>
      <c r="E694" s="4">
        <f ca="1">INDEX(GLOBAL[TT],MATCH(A694,GLOBAL[ID]))</f>
        <v>3</v>
      </c>
      <c r="F694" s="5">
        <f ca="1">IF(INDEX(GLOBAL[KET],MATCH(A694,GLOBAL[ID]))="","-",INDEX(GLOBAL[KET],MATCH(A694,GLOBAL[ID])))</f>
        <v>72</v>
      </c>
    </row>
    <row r="695" spans="1:6" ht="15">
      <c r="A695" s="12">
        <v>1254</v>
      </c>
      <c r="D695" s="3" t="str">
        <f ca="1">INDEX(GLOBAL[NAMA BARANG],MATCH(A695,GLOBAL[ID]))</f>
        <v>Dispenser Topla 801</v>
      </c>
      <c r="E695" s="4">
        <f ca="1">INDEX(GLOBAL[TT],MATCH(A695,GLOBAL[ID]))</f>
        <v>1</v>
      </c>
      <c r="F695" s="5" t="str">
        <f ca="1">IF(INDEX(GLOBAL[KET],MATCH(A695,GLOBAL[ID]))="","-",INDEX(GLOBAL[KET],MATCH(A695,GLOBAL[ID])))</f>
        <v>24 PCS</v>
      </c>
    </row>
    <row r="696" spans="1:6" ht="15">
      <c r="A696" s="12">
        <v>1255</v>
      </c>
      <c r="D696" s="3" t="str">
        <f ca="1">INDEX(GLOBAL[NAMA BARANG],MATCH(A696,GLOBAL[ID]))</f>
        <v>Dispenser Topla 805</v>
      </c>
      <c r="E696" s="4">
        <f ca="1">INDEX(GLOBAL[TT],MATCH(A696,GLOBAL[ID]))</f>
        <v>1</v>
      </c>
      <c r="F696" s="5" t="str">
        <f ca="1">IF(INDEX(GLOBAL[KET],MATCH(A696,GLOBAL[ID]))="","-",INDEX(GLOBAL[KET],MATCH(A696,GLOBAL[ID])))</f>
        <v>36 pc</v>
      </c>
    </row>
    <row r="697" spans="1:6" ht="15">
      <c r="A697" s="12">
        <v>1263</v>
      </c>
      <c r="D697" s="3" t="str">
        <f ca="1">INDEX(GLOBAL[NAMA BARANG],MATCH(A697,GLOBAL[ID]))</f>
        <v>Document bag File F 001</v>
      </c>
      <c r="E697" s="4">
        <f ca="1">INDEX(GLOBAL[TT],MATCH(A697,GLOBAL[ID]))</f>
        <v>3</v>
      </c>
      <c r="F697" s="5" t="str">
        <f ca="1">IF(INDEX(GLOBAL[KET],MATCH(A697,GLOBAL[ID]))="","-",INDEX(GLOBAL[KET],MATCH(A697,GLOBAL[ID])))</f>
        <v>480 pc</v>
      </c>
    </row>
    <row r="698" spans="1:6" ht="15">
      <c r="A698" s="12">
        <v>1264</v>
      </c>
      <c r="D698" s="3" t="str">
        <f ca="1">INDEX(GLOBAL[NAMA BARANG],MATCH(A698,GLOBAL[ID]))</f>
        <v>Dok CHp 20 Florecion/ YOEKER</v>
      </c>
      <c r="E698" s="4">
        <f ca="1">INDEX(GLOBAL[TT],MATCH(A698,GLOBAL[ID]))</f>
        <v>12</v>
      </c>
      <c r="F698" s="5" t="str">
        <f ca="1">IF(INDEX(GLOBAL[KET],MATCH(A698,GLOBAL[ID]))="","-",INDEX(GLOBAL[KET],MATCH(A698,GLOBAL[ID])))</f>
        <v>10 ls</v>
      </c>
    </row>
    <row r="699" spans="1:6" ht="15">
      <c r="A699" s="12">
        <v>1265</v>
      </c>
      <c r="D699" s="3" t="str">
        <f ca="1">INDEX(GLOBAL[NAMA BARANG],MATCH(A699,GLOBAL[ID]))</f>
        <v>Dok CHp 60 Florecion/ YOEKER</v>
      </c>
      <c r="E699" s="4">
        <f ca="1">INDEX(GLOBAL[TT],MATCH(A699,GLOBAL[ID]))</f>
        <v>10</v>
      </c>
      <c r="F699" s="5" t="str">
        <f ca="1">IF(INDEX(GLOBAL[KET],MATCH(A699,GLOBAL[ID]))="","-",INDEX(GLOBAL[KET],MATCH(A699,GLOBAL[ID])))</f>
        <v>10 ls</v>
      </c>
    </row>
    <row r="700" spans="1:6" ht="15">
      <c r="A700" s="12">
        <v>1269</v>
      </c>
      <c r="D700" s="3" t="str">
        <f ca="1">INDEX(GLOBAL[NAMA BARANG],MATCH(A700,GLOBAL[ID]))</f>
        <v>Dok keeper microtop KT 340H</v>
      </c>
      <c r="E700" s="4">
        <f ca="1">INDEX(GLOBAL[TT],MATCH(A700,GLOBAL[ID]))</f>
        <v>5</v>
      </c>
      <c r="F700" s="5" t="str">
        <f ca="1">IF(INDEX(GLOBAL[KET],MATCH(A700,GLOBAL[ID]))="","-",INDEX(GLOBAL[KET],MATCH(A700,GLOBAL[ID])))</f>
        <v>180 pc</v>
      </c>
    </row>
    <row r="701" spans="1:6" ht="15">
      <c r="A701" s="12">
        <v>1271</v>
      </c>
      <c r="D701" s="3" t="str">
        <f ca="1">INDEX(GLOBAL[NAMA BARANG],MATCH(A701,GLOBAL[ID]))</f>
        <v>Dok Ret Optima</v>
      </c>
      <c r="E701" s="4">
        <f ca="1">INDEX(GLOBAL[TT],MATCH(A701,GLOBAL[ID]))</f>
        <v>6</v>
      </c>
      <c r="F701" s="5" t="str">
        <f ca="1">IF(INDEX(GLOBAL[KET],MATCH(A701,GLOBAL[ID]))="","-",INDEX(GLOBAL[KET],MATCH(A701,GLOBAL[ID])))</f>
        <v>5 LSN</v>
      </c>
    </row>
    <row r="702" spans="1:6" ht="15">
      <c r="A702" s="12">
        <v>1272</v>
      </c>
      <c r="D702" s="3" t="str">
        <f ca="1">INDEX(GLOBAL[NAMA BARANG],MATCH(A702,GLOBAL[ID]))</f>
        <v>Dokumen Bag 1935/ 1937</v>
      </c>
      <c r="E702" s="4">
        <f ca="1">INDEX(GLOBAL[TT],MATCH(A702,GLOBAL[ID]))</f>
        <v>1</v>
      </c>
      <c r="F702" s="5" t="str">
        <f ca="1">IF(INDEX(GLOBAL[KET],MATCH(A702,GLOBAL[ID]))="","-",INDEX(GLOBAL[KET],MATCH(A702,GLOBAL[ID])))</f>
        <v>1200 PCS</v>
      </c>
    </row>
    <row r="703" spans="1:6" ht="15">
      <c r="A703" s="12">
        <v>1273</v>
      </c>
      <c r="D703" s="3" t="str">
        <f ca="1">INDEX(GLOBAL[NAMA BARANG],MATCH(A703,GLOBAL[ID]))</f>
        <v>Dokumen Bag A5 7517/ 8517</v>
      </c>
      <c r="E703" s="4">
        <f ca="1">INDEX(GLOBAL[TT],MATCH(A703,GLOBAL[ID]))</f>
        <v>1</v>
      </c>
      <c r="F703" s="5" t="str">
        <f ca="1">IF(INDEX(GLOBAL[KET],MATCH(A703,GLOBAL[ID]))="","-",INDEX(GLOBAL[KET],MATCH(A703,GLOBAL[ID])))</f>
        <v>1200 PCS</v>
      </c>
    </row>
    <row r="704" spans="1:6" ht="15">
      <c r="A704" s="12">
        <v>1275</v>
      </c>
      <c r="D704" s="3" t="str">
        <f ca="1">INDEX(GLOBAL[NAMA BARANG],MATCH(A704,GLOBAL[ID]))</f>
        <v xml:space="preserve">Dokumen microtop KT 320 </v>
      </c>
      <c r="E704" s="4">
        <f ca="1">INDEX(GLOBAL[TT],MATCH(A704,GLOBAL[ID]))</f>
        <v>2</v>
      </c>
      <c r="F704" s="5" t="str">
        <f ca="1">IF(INDEX(GLOBAL[KET],MATCH(A704,GLOBAL[ID]))="","-",INDEX(GLOBAL[KET],MATCH(A704,GLOBAL[ID])))</f>
        <v>240 pc</v>
      </c>
    </row>
    <row r="705" spans="1:6" ht="15">
      <c r="A705" s="12">
        <v>1280</v>
      </c>
      <c r="D705" s="3" t="str">
        <f ca="1">INDEX(GLOBAL[NAMA BARANG],MATCH(A705,GLOBAL[ID]))</f>
        <v>Double Foam polar Sp 015 (2)/ F(2)</v>
      </c>
      <c r="E705" s="4">
        <f ca="1">INDEX(GLOBAL[TT],MATCH(A705,GLOBAL[ID]))</f>
        <v>4</v>
      </c>
      <c r="F705" s="5" t="str">
        <f ca="1">IF(INDEX(GLOBAL[KET],MATCH(A705,GLOBAL[ID]))="","-",INDEX(GLOBAL[KET],MATCH(A705,GLOBAL[ID])))</f>
        <v>36 BOX</v>
      </c>
    </row>
    <row r="706" spans="1:6" ht="15">
      <c r="A706" s="12">
        <v>1281</v>
      </c>
      <c r="D706" s="3" t="str">
        <f ca="1">INDEX(GLOBAL[NAMA BARANG],MATCH(A706,GLOBAL[ID]))</f>
        <v>Double Foam polar Sp 016 (2)/ F(4)</v>
      </c>
      <c r="E706" s="4">
        <f ca="1">INDEX(GLOBAL[TT],MATCH(A706,GLOBAL[ID]))</f>
        <v>6</v>
      </c>
      <c r="F706" s="5" t="str">
        <f ca="1">IF(INDEX(GLOBAL[KET],MATCH(A706,GLOBAL[ID]))="","-",INDEX(GLOBAL[KET],MATCH(A706,GLOBAL[ID])))</f>
        <v>36 BOX</v>
      </c>
    </row>
    <row r="707" spans="1:6" ht="15">
      <c r="A707" s="12">
        <v>1282</v>
      </c>
      <c r="D707" s="3" t="str">
        <f ca="1">INDEX(GLOBAL[NAMA BARANG],MATCH(A707,GLOBAL[ID]))</f>
        <v>Double Tape Nippon 1 Hj</v>
      </c>
      <c r="E707" s="4">
        <f ca="1">INDEX(GLOBAL[TT],MATCH(A707,GLOBAL[ID]))</f>
        <v>75</v>
      </c>
      <c r="F707" s="5">
        <f ca="1">IF(INDEX(GLOBAL[KET],MATCH(A707,GLOBAL[ID]))="","-",INDEX(GLOBAL[KET],MATCH(A707,GLOBAL[ID])))</f>
        <v>150</v>
      </c>
    </row>
    <row r="708" spans="1:6" ht="15">
      <c r="A708" s="12">
        <v>1286</v>
      </c>
      <c r="D708" s="3" t="str">
        <f ca="1">INDEX(GLOBAL[NAMA BARANG],MATCH(A708,GLOBAL[ID]))</f>
        <v>Drawing board BT 21 no.216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96 PCS</v>
      </c>
    </row>
    <row r="709" spans="1:6" ht="15">
      <c r="A709" s="12">
        <v>1287</v>
      </c>
      <c r="D709" s="3" t="str">
        <f ca="1">INDEX(GLOBAL[NAMA BARANG],MATCH(A709,GLOBAL[ID]))</f>
        <v>Drawing Board Fancy Kecil FD-057</v>
      </c>
      <c r="E709" s="4">
        <f ca="1">INDEX(GLOBAL[TT],MATCH(A709,GLOBAL[ID]))</f>
        <v>13</v>
      </c>
      <c r="F709" s="5" t="str">
        <f ca="1">IF(INDEX(GLOBAL[KET],MATCH(A709,GLOBAL[ID]))="","-",INDEX(GLOBAL[KET],MATCH(A709,GLOBAL[ID])))</f>
        <v>96 pc</v>
      </c>
    </row>
    <row r="710" spans="1:6" ht="15">
      <c r="A710" s="12">
        <v>1288</v>
      </c>
      <c r="D710" s="3" t="str">
        <f ca="1">INDEX(GLOBAL[NAMA BARANG],MATCH(A710,GLOBAL[ID]))</f>
        <v>Drawing Board Kertas (29x21)</v>
      </c>
      <c r="E710" s="4">
        <f ca="1">INDEX(GLOBAL[TT],MATCH(A710,GLOBAL[ID]))</f>
        <v>4</v>
      </c>
      <c r="F710" s="5" t="str">
        <f ca="1">IF(INDEX(GLOBAL[KET],MATCH(A710,GLOBAL[ID]))="","-",INDEX(GLOBAL[KET],MATCH(A710,GLOBAL[ID])))</f>
        <v>16 ls</v>
      </c>
    </row>
    <row r="711" spans="1:6" ht="15">
      <c r="A711" s="12">
        <v>1289</v>
      </c>
      <c r="D711" s="3" t="str">
        <f ca="1">INDEX(GLOBAL[NAMA BARANG],MATCH(A711,GLOBAL[ID]))</f>
        <v>Drawing Board Kertas 29x21</v>
      </c>
      <c r="E711" s="4">
        <f ca="1">INDEX(GLOBAL[TT],MATCH(A711,GLOBAL[ID]))</f>
        <v>5</v>
      </c>
      <c r="F711" s="5" t="str">
        <f ca="1">IF(INDEX(GLOBAL[KET],MATCH(A711,GLOBAL[ID]))="","-",INDEX(GLOBAL[KET],MATCH(A711,GLOBAL[ID])))</f>
        <v>10 ls</v>
      </c>
    </row>
    <row r="712" spans="1:6" ht="15">
      <c r="A712" s="12">
        <v>1290</v>
      </c>
      <c r="D712" s="3" t="str">
        <f ca="1">INDEX(GLOBAL[NAMA BARANG],MATCH(A712,GLOBAL[ID]))</f>
        <v>Drawing Board SH 0902 D/ 20x30</v>
      </c>
      <c r="E712" s="4">
        <f ca="1">INDEX(GLOBAL[TT],MATCH(A712,GLOBAL[ID]))</f>
        <v>10</v>
      </c>
      <c r="F712" s="5" t="str">
        <f ca="1">IF(INDEX(GLOBAL[KET],MATCH(A712,GLOBAL[ID]))="","-",INDEX(GLOBAL[KET],MATCH(A712,GLOBAL[ID])))</f>
        <v>72 pc</v>
      </c>
    </row>
    <row r="713" spans="1:6" ht="15">
      <c r="A713" s="12">
        <v>1291</v>
      </c>
      <c r="D713" s="3" t="str">
        <f ca="1">INDEX(GLOBAL[NAMA BARANG],MATCH(A713,GLOBAL[ID]))</f>
        <v>Elevated tray Microtop 602 besi</v>
      </c>
      <c r="E713" s="4">
        <f ca="1">INDEX(GLOBAL[TT],MATCH(A713,GLOBAL[ID]))</f>
        <v>2</v>
      </c>
      <c r="F713" s="5" t="str">
        <f ca="1">IF(INDEX(GLOBAL[KET],MATCH(A713,GLOBAL[ID]))="","-",INDEX(GLOBAL[KET],MATCH(A713,GLOBAL[ID])))</f>
        <v>12 pc</v>
      </c>
    </row>
    <row r="714" spans="1:6" ht="15">
      <c r="A714" s="12">
        <v>1293</v>
      </c>
      <c r="D714" s="3" t="str">
        <f ca="1">INDEX(GLOBAL[NAMA BARANG],MATCH(A714,GLOBAL[ID]))</f>
        <v>Elevated Tray Microtop 604</v>
      </c>
      <c r="E714" s="4">
        <f ca="1">INDEX(GLOBAL[TT],MATCH(A714,GLOBAL[ID]))</f>
        <v>1</v>
      </c>
      <c r="F714" s="5" t="str">
        <f ca="1">IF(INDEX(GLOBAL[KET],MATCH(A714,GLOBAL[ID]))="","-",INDEX(GLOBAL[KET],MATCH(A714,GLOBAL[ID])))</f>
        <v>6 PCS</v>
      </c>
    </row>
    <row r="715" spans="1:6" ht="15">
      <c r="A715" s="12">
        <v>1294</v>
      </c>
      <c r="D715" s="3" t="str">
        <f ca="1">INDEX(GLOBAL[NAMA BARANG],MATCH(A715,GLOBAL[ID]))</f>
        <v>Elevated Tray Tier 605</v>
      </c>
      <c r="E715" s="4">
        <f ca="1">INDEX(GLOBAL[TT],MATCH(A715,GLOBAL[ID]))</f>
        <v>3</v>
      </c>
      <c r="F715" s="5" t="str">
        <f ca="1">IF(INDEX(GLOBAL[KET],MATCH(A715,GLOBAL[ID]))="","-",INDEX(GLOBAL[KET],MATCH(A715,GLOBAL[ID])))</f>
        <v>12 PCS</v>
      </c>
    </row>
    <row r="716" spans="1:6" ht="15">
      <c r="A716" s="12">
        <v>1295</v>
      </c>
      <c r="D716" s="3" t="str">
        <f ca="1">INDEX(GLOBAL[NAMA BARANG],MATCH(A716,GLOBAL[ID]))</f>
        <v>Expanding file 5304</v>
      </c>
      <c r="E716" s="4">
        <f ca="1">INDEX(GLOBAL[TT],MATCH(A716,GLOBAL[ID]))</f>
        <v>9</v>
      </c>
      <c r="F716" s="5" t="str">
        <f ca="1">IF(INDEX(GLOBAL[KET],MATCH(A716,GLOBAL[ID]))="","-",INDEX(GLOBAL[KET],MATCH(A716,GLOBAL[ID])))</f>
        <v>60 pc</v>
      </c>
    </row>
    <row r="717" spans="1:6" ht="15">
      <c r="A717" s="12">
        <v>1298</v>
      </c>
      <c r="D717" s="3" t="str">
        <f ca="1">INDEX(GLOBAL[NAMA BARANG],MATCH(A717,GLOBAL[ID]))</f>
        <v>Expanding file TZ 2012</v>
      </c>
      <c r="E717" s="4">
        <f ca="1">INDEX(GLOBAL[TT],MATCH(A717,GLOBAL[ID]))</f>
        <v>10</v>
      </c>
      <c r="F717" s="5" t="str">
        <f ca="1">IF(INDEX(GLOBAL[KET],MATCH(A717,GLOBAL[ID]))="","-",INDEX(GLOBAL[KET],MATCH(A717,GLOBAL[ID])))</f>
        <v>200 pc</v>
      </c>
    </row>
    <row r="718" spans="1:6" ht="15">
      <c r="A718" s="12">
        <v>1299</v>
      </c>
      <c r="D718" s="3" t="str">
        <f ca="1">INDEX(GLOBAL[NAMA BARANG],MATCH(A718,GLOBAL[ID]))</f>
        <v>Expanding file TZ 2016</v>
      </c>
      <c r="E718" s="4">
        <f ca="1">INDEX(GLOBAL[TT],MATCH(A718,GLOBAL[ID]))</f>
        <v>1</v>
      </c>
      <c r="F718" s="5" t="str">
        <f ca="1">IF(INDEX(GLOBAL[KET],MATCH(A718,GLOBAL[ID]))="","-",INDEX(GLOBAL[KET],MATCH(A718,GLOBAL[ID])))</f>
        <v>200 pc</v>
      </c>
    </row>
    <row r="719" spans="1:6" ht="15">
      <c r="A719" s="12">
        <v>1300</v>
      </c>
      <c r="D719" s="3" t="str">
        <f ca="1">INDEX(GLOBAL[NAMA BARANG],MATCH(A719,GLOBAL[ID]))</f>
        <v>Expanding File Vtech 4511/ B5</v>
      </c>
      <c r="E719" s="4">
        <f ca="1">INDEX(GLOBAL[TT],MATCH(A719,GLOBAL[ID]))</f>
        <v>5</v>
      </c>
      <c r="F719" s="5" t="str">
        <f ca="1">IF(INDEX(GLOBAL[KET],MATCH(A719,GLOBAL[ID]))="","-",INDEX(GLOBAL[KET],MATCH(A719,GLOBAL[ID])))</f>
        <v>72 PCS</v>
      </c>
    </row>
    <row r="720" spans="1:6" ht="15">
      <c r="A720" s="12">
        <v>1301</v>
      </c>
      <c r="D720" s="3" t="str">
        <f ca="1">INDEX(GLOBAL[NAMA BARANG],MATCH(A720,GLOBAL[ID]))</f>
        <v>Expanding File Vtech 4512/ B5</v>
      </c>
      <c r="E720" s="4">
        <f ca="1">INDEX(GLOBAL[TT],MATCH(A720,GLOBAL[ID]))</f>
        <v>14</v>
      </c>
      <c r="F720" s="5" t="str">
        <f ca="1">IF(INDEX(GLOBAL[KET],MATCH(A720,GLOBAL[ID]))="","-",INDEX(GLOBAL[KET],MATCH(A720,GLOBAL[ID])))</f>
        <v>72 PCS</v>
      </c>
    </row>
    <row r="721" spans="1:6" ht="15">
      <c r="A721" s="12">
        <v>1303</v>
      </c>
      <c r="D721" s="3" t="str">
        <f ca="1">INDEX(GLOBAL[NAMA BARANG],MATCH(A721,GLOBAL[ID]))</f>
        <v>Face Shield anak (M)</v>
      </c>
      <c r="E721" s="4">
        <f ca="1">INDEX(GLOBAL[TT],MATCH(A721,GLOBAL[ID]))</f>
        <v>1</v>
      </c>
      <c r="F721" s="5" t="str">
        <f ca="1">IF(INDEX(GLOBAL[KET],MATCH(A721,GLOBAL[ID]))="","-",INDEX(GLOBAL[KET],MATCH(A721,GLOBAL[ID])))</f>
        <v>300 pc</v>
      </c>
    </row>
    <row r="722" spans="1:6" ht="15">
      <c r="A722" s="12">
        <v>1304</v>
      </c>
      <c r="D722" s="3" t="str">
        <f ca="1">INDEX(GLOBAL[NAMA BARANG],MATCH(A722,GLOBAL[ID]))</f>
        <v>Face Shield Dewasa</v>
      </c>
      <c r="E722" s="4">
        <f ca="1">INDEX(GLOBAL[TT],MATCH(A722,GLOBAL[ID]))</f>
        <v>48</v>
      </c>
      <c r="F722" s="5" t="str">
        <f ca="1">IF(INDEX(GLOBAL[KET],MATCH(A722,GLOBAL[ID]))="","-",INDEX(GLOBAL[KET],MATCH(A722,GLOBAL[ID])))</f>
        <v>300 pc</v>
      </c>
    </row>
    <row r="723" spans="1:6" ht="15">
      <c r="A723" s="12">
        <v>1305</v>
      </c>
      <c r="D723" s="3" t="str">
        <f ca="1">INDEX(GLOBAL[NAMA BARANG],MATCH(A723,GLOBAL[ID]))</f>
        <v>Face Shield Kaca Mata</v>
      </c>
      <c r="E723" s="4">
        <f ca="1">INDEX(GLOBAL[TT],MATCH(A723,GLOBAL[ID]))</f>
        <v>1</v>
      </c>
      <c r="F723" s="5" t="str">
        <f ca="1">IF(INDEX(GLOBAL[KET],MATCH(A723,GLOBAL[ID]))="","-",INDEX(GLOBAL[KET],MATCH(A723,GLOBAL[ID])))</f>
        <v>200 PCS</v>
      </c>
    </row>
    <row r="724" spans="1:6" ht="15">
      <c r="A724" s="12">
        <v>1306</v>
      </c>
      <c r="D724" s="3" t="str">
        <f ca="1">INDEX(GLOBAL[NAMA BARANG],MATCH(A724,GLOBAL[ID]))</f>
        <v>Face Shield kacamata 12</v>
      </c>
      <c r="E724" s="4">
        <f ca="1">INDEX(GLOBAL[TT],MATCH(A724,GLOBAL[ID]))</f>
        <v>6</v>
      </c>
      <c r="F724" s="5" t="str">
        <f ca="1">IF(INDEX(GLOBAL[KET],MATCH(A724,GLOBAL[ID]))="","-",INDEX(GLOBAL[KET],MATCH(A724,GLOBAL[ID])))</f>
        <v>720 pc</v>
      </c>
    </row>
    <row r="725" spans="1:6" ht="15">
      <c r="A725" s="12">
        <v>1307</v>
      </c>
      <c r="D725" s="3" t="str">
        <f ca="1">INDEX(GLOBAL[NAMA BARANG],MATCH(A725,GLOBAL[ID]))</f>
        <v>Fancy Set 2062</v>
      </c>
      <c r="E725" s="4">
        <f ca="1">INDEX(GLOBAL[TT],MATCH(A725,GLOBAL[ID]))</f>
        <v>11</v>
      </c>
      <c r="F725" s="5" t="str">
        <f ca="1">IF(INDEX(GLOBAL[KET],MATCH(A725,GLOBAL[ID]))="","-",INDEX(GLOBAL[KET],MATCH(A725,GLOBAL[ID])))</f>
        <v>144 pc</v>
      </c>
    </row>
    <row r="726" spans="1:6" ht="15">
      <c r="A726" s="12">
        <v>1308</v>
      </c>
      <c r="D726" s="3" t="str">
        <f ca="1">INDEX(GLOBAL[NAMA BARANG],MATCH(A726,GLOBAL[ID]))</f>
        <v>Fancy Set 2067</v>
      </c>
      <c r="E726" s="4">
        <f ca="1">INDEX(GLOBAL[TT],MATCH(A726,GLOBAL[ID]))</f>
        <v>1</v>
      </c>
      <c r="F726" s="5" t="str">
        <f ca="1">IF(INDEX(GLOBAL[KET],MATCH(A726,GLOBAL[ID]))="","-",INDEX(GLOBAL[KET],MATCH(A726,GLOBAL[ID])))</f>
        <v>144 pc</v>
      </c>
    </row>
    <row r="727" spans="1:6" ht="15">
      <c r="A727" s="12">
        <v>1309</v>
      </c>
      <c r="D727" s="3" t="str">
        <f ca="1">INDEX(GLOBAL[NAMA BARANG],MATCH(A727,GLOBAL[ID]))</f>
        <v>Fancy Set AB JB SM 30 Hk 1</v>
      </c>
      <c r="E727" s="4">
        <f ca="1">INDEX(GLOBAL[TT],MATCH(A727,GLOBAL[ID]))</f>
        <v>46</v>
      </c>
      <c r="F727" s="5" t="str">
        <f ca="1">IF(INDEX(GLOBAL[KET],MATCH(A727,GLOBAL[ID]))="","-",INDEX(GLOBAL[KET],MATCH(A727,GLOBAL[ID])))</f>
        <v>240 pc</v>
      </c>
    </row>
    <row r="728" spans="1:6" ht="15">
      <c r="A728" s="12">
        <v>1312</v>
      </c>
      <c r="D728" s="3" t="str">
        <f ca="1">INDEX(GLOBAL[NAMA BARANG],MATCH(A728,GLOBAL[ID]))</f>
        <v>Fancy Set SF 5896 AB(4)/ 5696 Shaun(1)</v>
      </c>
      <c r="E728" s="4">
        <f ca="1">INDEX(GLOBAL[TT],MATCH(A728,GLOBAL[ID]))</f>
        <v>5</v>
      </c>
      <c r="F728" s="5" t="str">
        <f ca="1">IF(INDEX(GLOBAL[KET],MATCH(A728,GLOBAL[ID]))="","-",INDEX(GLOBAL[KET],MATCH(A728,GLOBAL[ID])))</f>
        <v>240 pc</v>
      </c>
    </row>
    <row r="729" spans="1:6" ht="15">
      <c r="A729" s="12">
        <v>1313</v>
      </c>
      <c r="D729" s="3" t="str">
        <f ca="1">INDEX(GLOBAL[NAMA BARANG],MATCH(A729,GLOBAL[ID]))</f>
        <v>Fancy Set XD 2012/ 4062</v>
      </c>
      <c r="E729" s="4">
        <f ca="1">INDEX(GLOBAL[TT],MATCH(A729,GLOBAL[ID]))</f>
        <v>1</v>
      </c>
      <c r="F729" s="5" t="str">
        <f ca="1">IF(INDEX(GLOBAL[KET],MATCH(A729,GLOBAL[ID]))="","-",INDEX(GLOBAL[KET],MATCH(A729,GLOBAL[ID])))</f>
        <v>288 PCS</v>
      </c>
    </row>
    <row r="730" spans="1:6" ht="15">
      <c r="A730" s="12">
        <v>1314</v>
      </c>
      <c r="D730" s="3" t="str">
        <f ca="1">INDEX(GLOBAL[NAMA BARANG],MATCH(A730,GLOBAL[ID]))</f>
        <v>Fancy Set XD 8005</v>
      </c>
      <c r="E730" s="4">
        <f ca="1">INDEX(GLOBAL[TT],MATCH(A730,GLOBAL[ID]))</f>
        <v>14</v>
      </c>
      <c r="F730" s="5" t="str">
        <f ca="1">IF(INDEX(GLOBAL[KET],MATCH(A730,GLOBAL[ID]))="","-",INDEX(GLOBAL[KET],MATCH(A730,GLOBAL[ID])))</f>
        <v>144 pc</v>
      </c>
    </row>
    <row r="731" spans="1:6" ht="15">
      <c r="A731" s="12">
        <v>1315</v>
      </c>
      <c r="D731" s="3" t="str">
        <f ca="1">INDEX(GLOBAL[NAMA BARANG],MATCH(A731,GLOBAL[ID]))</f>
        <v>Fancy Set XD 8010 B(2)/ W(5)/ M(4)/ Q(3)/ K(2)/ (2)</v>
      </c>
      <c r="E731" s="4">
        <f ca="1">INDEX(GLOBAL[TT],MATCH(A731,GLOBAL[ID]))</f>
        <v>14</v>
      </c>
      <c r="F731" s="5" t="str">
        <f ca="1">IF(INDEX(GLOBAL[KET],MATCH(A731,GLOBAL[ID]))="","-",INDEX(GLOBAL[KET],MATCH(A731,GLOBAL[ID])))</f>
        <v>384 pc</v>
      </c>
    </row>
    <row r="732" spans="1:6" ht="15">
      <c r="A732" s="12">
        <v>1316</v>
      </c>
      <c r="D732" s="3" t="str">
        <f ca="1">INDEX(GLOBAL[NAMA BARANG],MATCH(A732,GLOBAL[ID]))</f>
        <v>Foto Frame HJ D2 105 plst Baby bird</v>
      </c>
      <c r="E732" s="4">
        <f ca="1">INDEX(GLOBAL[TT],MATCH(A732,GLOBAL[ID]))</f>
        <v>3</v>
      </c>
      <c r="F732" s="5" t="str">
        <f ca="1">IF(INDEX(GLOBAL[KET],MATCH(A732,GLOBAL[ID]))="","-",INDEX(GLOBAL[KET],MATCH(A732,GLOBAL[ID])))</f>
        <v>720 pc</v>
      </c>
    </row>
    <row r="733" spans="1:6" ht="15">
      <c r="A733" s="12">
        <v>1317</v>
      </c>
      <c r="D733" s="3" t="str">
        <f ca="1">INDEX(GLOBAL[NAMA BARANG],MATCH(A733,GLOBAL[ID]))</f>
        <v>Foto Frame Magnit+Clip SY-1361</v>
      </c>
      <c r="E733" s="4">
        <f ca="1">INDEX(GLOBAL[TT],MATCH(A733,GLOBAL[ID]))</f>
        <v>2</v>
      </c>
      <c r="F733" s="5" t="str">
        <f ca="1">IF(INDEX(GLOBAL[KET],MATCH(A733,GLOBAL[ID]))="","-",INDEX(GLOBAL[KET],MATCH(A733,GLOBAL[ID])))</f>
        <v>200 ls</v>
      </c>
    </row>
    <row r="734" spans="1:6" ht="15">
      <c r="A734" s="12">
        <v>1318</v>
      </c>
      <c r="D734" s="3" t="str">
        <f ca="1">INDEX(GLOBAL[NAMA BARANG],MATCH(A734,GLOBAL[ID]))</f>
        <v>Gantungan Kunci Lampu (1x12)</v>
      </c>
      <c r="E734" s="4">
        <f ca="1">INDEX(GLOBAL[TT],MATCH(A734,GLOBAL[ID]))</f>
        <v>1</v>
      </c>
      <c r="F734" s="5" t="str">
        <f ca="1">IF(INDEX(GLOBAL[KET],MATCH(A734,GLOBAL[ID]))="","-",INDEX(GLOBAL[KET],MATCH(A734,GLOBAL[ID])))</f>
        <v>120 disp</v>
      </c>
    </row>
    <row r="735" spans="1:6" ht="15">
      <c r="A735" s="12">
        <v>1320</v>
      </c>
      <c r="D735" s="3" t="str">
        <f ca="1">INDEX(GLOBAL[NAMA BARANG],MATCH(A735,GLOBAL[ID]))</f>
        <v>Garisan 14cm Gergaji 8102 (64) Cool Cat</v>
      </c>
      <c r="E735" s="4">
        <f ca="1">INDEX(GLOBAL[TT],MATCH(A735,GLOBAL[ID]))</f>
        <v>1</v>
      </c>
      <c r="F735" s="5" t="str">
        <f ca="1">IF(INDEX(GLOBAL[KET],MATCH(A735,GLOBAL[ID]))="","-",INDEX(GLOBAL[KET],MATCH(A735,GLOBAL[ID])))</f>
        <v>3200 pc</v>
      </c>
    </row>
    <row r="736" spans="1:6" ht="15">
      <c r="A736" s="12">
        <v>1321</v>
      </c>
      <c r="D736" s="3" t="str">
        <f ca="1">INDEX(GLOBAL[NAMA BARANG],MATCH(A736,GLOBAL[ID]))</f>
        <v>Garisan 14cm Gergaji 8102 (64) Cool Cat</v>
      </c>
      <c r="E736" s="4">
        <f ca="1">INDEX(GLOBAL[TT],MATCH(A736,GLOBAL[ID]))</f>
        <v>6</v>
      </c>
      <c r="F736" s="5" t="str">
        <f ca="1">IF(INDEX(GLOBAL[KET],MATCH(A736,GLOBAL[ID]))="","-",INDEX(GLOBAL[KET],MATCH(A736,GLOBAL[ID])))</f>
        <v>240 ls</v>
      </c>
    </row>
    <row r="737" spans="1:6" ht="15">
      <c r="A737" s="12">
        <v>1322</v>
      </c>
      <c r="D737" s="3" t="str">
        <f ca="1">INDEX(GLOBAL[NAMA BARANG],MATCH(A737,GLOBAL[ID]))</f>
        <v>Garisan 14cm Gergaji 9358 Bear (1 Disp=12)</v>
      </c>
      <c r="E737" s="4">
        <f ca="1">INDEX(GLOBAL[TT],MATCH(A737,GLOBAL[ID]))</f>
        <v>5</v>
      </c>
      <c r="F737" s="5" t="str">
        <f ca="1">IF(INDEX(GLOBAL[KET],MATCH(A737,GLOBAL[ID]))="","-",INDEX(GLOBAL[KET],MATCH(A737,GLOBAL[ID])))</f>
        <v>240 ls</v>
      </c>
    </row>
    <row r="738" spans="1:6" ht="15">
      <c r="A738" s="12">
        <v>1323</v>
      </c>
      <c r="D738" s="3" t="str">
        <f ca="1">INDEX(GLOBAL[NAMA BARANG],MATCH(A738,GLOBAL[ID]))</f>
        <v>Garisan 15-30 8903 girl</v>
      </c>
      <c r="E738" s="4">
        <f ca="1">INDEX(GLOBAL[TT],MATCH(A738,GLOBAL[ID]))</f>
        <v>2</v>
      </c>
      <c r="F738" s="5" t="str">
        <f ca="1">IF(INDEX(GLOBAL[KET],MATCH(A738,GLOBAL[ID]))="","-",INDEX(GLOBAL[KET],MATCH(A738,GLOBAL[ID])))</f>
        <v>40 box</v>
      </c>
    </row>
    <row r="739" spans="1:6" ht="15">
      <c r="A739" s="12">
        <v>1324</v>
      </c>
      <c r="D739" s="3" t="str">
        <f ca="1">INDEX(GLOBAL[NAMA BARANG],MATCH(A739,GLOBAL[ID]))</f>
        <v>Garisan 15cm 311 (84)</v>
      </c>
      <c r="E739" s="4">
        <f ca="1">INDEX(GLOBAL[TT],MATCH(A739,GLOBAL[ID]))</f>
        <v>7</v>
      </c>
      <c r="F739" s="5" t="str">
        <f ca="1">IF(INDEX(GLOBAL[KET],MATCH(A739,GLOBAL[ID]))="","-",INDEX(GLOBAL[KET],MATCH(A739,GLOBAL[ID])))</f>
        <v>30 box</v>
      </c>
    </row>
    <row r="740" spans="1:6" ht="15">
      <c r="A740" s="12">
        <v>1325</v>
      </c>
      <c r="D740" s="3" t="str">
        <f ca="1">INDEX(GLOBAL[NAMA BARANG],MATCH(A740,GLOBAL[ID]))</f>
        <v>Garisan 15cm 536-750 Cartoon Network (48)</v>
      </c>
      <c r="E740" s="4">
        <f ca="1">INDEX(GLOBAL[TT],MATCH(A740,GLOBAL[ID]))</f>
        <v>61</v>
      </c>
      <c r="F740" s="5" t="str">
        <f ca="1">IF(INDEX(GLOBAL[KET],MATCH(A740,GLOBAL[ID]))="","-",INDEX(GLOBAL[KET],MATCH(A740,GLOBAL[ID])))</f>
        <v>80 ls</v>
      </c>
    </row>
    <row r="741" spans="1:6" ht="15">
      <c r="A741" s="12">
        <v>1326</v>
      </c>
      <c r="D741" s="3" t="str">
        <f ca="1">INDEX(GLOBAL[NAMA BARANG],MATCH(A741,GLOBAL[ID]))</f>
        <v>Garisan 15cm AB 0067</v>
      </c>
      <c r="E741" s="4">
        <f ca="1">INDEX(GLOBAL[TT],MATCH(A741,GLOBAL[ID]))</f>
        <v>2</v>
      </c>
      <c r="F741" s="5" t="str">
        <f ca="1">IF(INDEX(GLOBAL[KET],MATCH(A741,GLOBAL[ID]))="","-",INDEX(GLOBAL[KET],MATCH(A741,GLOBAL[ID])))</f>
        <v>40 box</v>
      </c>
    </row>
    <row r="742" spans="1:6" ht="15">
      <c r="A742" s="12">
        <v>1327</v>
      </c>
      <c r="D742" s="3" t="str">
        <f ca="1">INDEX(GLOBAL[NAMA BARANG],MATCH(A742,GLOBAL[ID]))</f>
        <v>Garisan 15cm AB 851 (200 pc)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24 box</v>
      </c>
    </row>
    <row r="743" spans="1:6" ht="15">
      <c r="A743" s="12">
        <v>1328</v>
      </c>
      <c r="D743" s="3" t="str">
        <f ca="1">INDEX(GLOBAL[NAMA BARANG],MATCH(A743,GLOBAL[ID]))</f>
        <v>Garisan 15cm ANT 006 Nike</v>
      </c>
      <c r="E743" s="4">
        <f ca="1">INDEX(GLOBAL[TT],MATCH(A743,GLOBAL[ID]))</f>
        <v>5</v>
      </c>
      <c r="F743" s="5" t="str">
        <f ca="1">IF(INDEX(GLOBAL[KET],MATCH(A743,GLOBAL[ID]))="","-",INDEX(GLOBAL[KET],MATCH(A743,GLOBAL[ID])))</f>
        <v>240 ls</v>
      </c>
    </row>
    <row r="744" spans="1:6" ht="15">
      <c r="A744" s="12">
        <v>1329</v>
      </c>
      <c r="D744" s="3" t="str">
        <f ca="1">INDEX(GLOBAL[NAMA BARANG],MATCH(A744,GLOBAL[ID]))</f>
        <v>Garisan 15cm B-30 Palu Bear</v>
      </c>
      <c r="E744" s="4">
        <f ca="1">INDEX(GLOBAL[TT],MATCH(A744,GLOBAL[ID]))</f>
        <v>1</v>
      </c>
      <c r="F744" s="5" t="str">
        <f ca="1">IF(INDEX(GLOBAL[KET],MATCH(A744,GLOBAL[ID]))="","-",INDEX(GLOBAL[KET],MATCH(A744,GLOBAL[ID])))</f>
        <v>240 ls</v>
      </c>
    </row>
    <row r="745" spans="1:6" ht="15">
      <c r="A745" s="12">
        <v>1330</v>
      </c>
      <c r="D745" s="3" t="str">
        <f ca="1">INDEX(GLOBAL[NAMA BARANG],MATCH(A745,GLOBAL[ID]))</f>
        <v>Garisan 15cm lentur Smurf 1100-2 (1x36)</v>
      </c>
      <c r="E745" s="4">
        <f ca="1">INDEX(GLOBAL[TT],MATCH(A745,GLOBAL[ID]))</f>
        <v>6</v>
      </c>
      <c r="F745" s="5" t="str">
        <f ca="1">IF(INDEX(GLOBAL[KET],MATCH(A745,GLOBAL[ID]))="","-",INDEX(GLOBAL[KET],MATCH(A745,GLOBAL[ID])))</f>
        <v>80 box</v>
      </c>
    </row>
    <row r="746" spans="1:6" ht="15">
      <c r="A746" s="12">
        <v>1331</v>
      </c>
      <c r="D746" s="3" t="str">
        <f ca="1">INDEX(GLOBAL[NAMA BARANG],MATCH(A746,GLOBAL[ID]))</f>
        <v>Garisan 15cm lipat 0229 (40)</v>
      </c>
      <c r="E746" s="4">
        <f ca="1">INDEX(GLOBAL[TT],MATCH(A746,GLOBAL[ID]))</f>
        <v>2</v>
      </c>
      <c r="F746" s="5" t="str">
        <f ca="1">IF(INDEX(GLOBAL[KET],MATCH(A746,GLOBAL[ID]))="","-",INDEX(GLOBAL[KET],MATCH(A746,GLOBAL[ID])))</f>
        <v>32 box</v>
      </c>
    </row>
    <row r="747" spans="1:6" ht="15">
      <c r="A747" s="12">
        <v>1332</v>
      </c>
      <c r="D747" s="3" t="str">
        <f ca="1">INDEX(GLOBAL[NAMA BARANG],MATCH(A747,GLOBAL[ID]))</f>
        <v>Garisan 15cm YD 1516 (30)</v>
      </c>
      <c r="E747" s="4">
        <f ca="1">INDEX(GLOBAL[TT],MATCH(A747,GLOBAL[ID]))</f>
        <v>11</v>
      </c>
      <c r="F747" s="5" t="str">
        <f ca="1">IF(INDEX(GLOBAL[KET],MATCH(A747,GLOBAL[ID]))="","-",INDEX(GLOBAL[KET],MATCH(A747,GLOBAL[ID])))</f>
        <v>80 BOX</v>
      </c>
    </row>
    <row r="748" spans="1:6" ht="15">
      <c r="A748" s="12">
        <v>1333</v>
      </c>
      <c r="D748" s="3" t="str">
        <f ca="1">INDEX(GLOBAL[NAMA BARANG],MATCH(A748,GLOBAL[ID]))</f>
        <v>Garisan 18cm 322 (84) Transformer</v>
      </c>
      <c r="E748" s="4">
        <f ca="1">INDEX(GLOBAL[TT],MATCH(A748,GLOBAL[ID]))</f>
        <v>3</v>
      </c>
      <c r="F748" s="5" t="str">
        <f ca="1">IF(INDEX(GLOBAL[KET],MATCH(A748,GLOBAL[ID]))="","-",INDEX(GLOBAL[KET],MATCH(A748,GLOBAL[ID])))</f>
        <v>30 box</v>
      </c>
    </row>
    <row r="749" spans="1:6" ht="15">
      <c r="A749" s="12">
        <v>1334</v>
      </c>
      <c r="D749" s="3" t="str">
        <f ca="1">INDEX(GLOBAL[NAMA BARANG],MATCH(A749,GLOBAL[ID]))</f>
        <v>Garisan 18cm 5014</v>
      </c>
      <c r="E749" s="4">
        <f ca="1">INDEX(GLOBAL[TT],MATCH(A749,GLOBAL[ID]))</f>
        <v>1</v>
      </c>
      <c r="F749" s="5" t="str">
        <f ca="1">IF(INDEX(GLOBAL[KET],MATCH(A749,GLOBAL[ID]))="","-",INDEX(GLOBAL[KET],MATCH(A749,GLOBAL[ID])))</f>
        <v>960 pc</v>
      </c>
    </row>
    <row r="750" spans="1:6" ht="15">
      <c r="A750" s="12">
        <v>1335</v>
      </c>
      <c r="D750" s="3" t="str">
        <f ca="1">INDEX(GLOBAL[NAMA BARANG],MATCH(A750,GLOBAL[ID]))</f>
        <v>Garisan 18cm Disney (4D)</v>
      </c>
      <c r="E750" s="4">
        <f ca="1">INDEX(GLOBAL[TT],MATCH(A750,GLOBAL[ID]))</f>
        <v>3</v>
      </c>
      <c r="F750" s="5" t="str">
        <f ca="1">IF(INDEX(GLOBAL[KET],MATCH(A750,GLOBAL[ID]))="","-",INDEX(GLOBAL[KET],MATCH(A750,GLOBAL[ID])))</f>
        <v>800 ls</v>
      </c>
    </row>
    <row r="751" spans="1:6" ht="15">
      <c r="A751" s="12">
        <v>1336</v>
      </c>
      <c r="D751" s="3" t="str">
        <f ca="1">INDEX(GLOBAL[NAMA BARANG],MATCH(A751,GLOBAL[ID]))</f>
        <v>Garisan 18cm SY-1308 (24 pc) Hk(1)/ HP(8)</v>
      </c>
      <c r="E751" s="4">
        <f ca="1">INDEX(GLOBAL[TT],MATCH(A751,GLOBAL[ID]))</f>
        <v>9</v>
      </c>
      <c r="F751" s="5" t="str">
        <f ca="1">IF(INDEX(GLOBAL[KET],MATCH(A751,GLOBAL[ID]))="","-",INDEX(GLOBAL[KET],MATCH(A751,GLOBAL[ID])))</f>
        <v>120 ls</v>
      </c>
    </row>
    <row r="752" spans="1:6" ht="15">
      <c r="A752" s="12">
        <v>1337</v>
      </c>
      <c r="D752" s="3" t="str">
        <f ca="1">INDEX(GLOBAL[NAMA BARANG],MATCH(A752,GLOBAL[ID]))</f>
        <v>Garisan 1m Enter</v>
      </c>
      <c r="E752" s="4">
        <f ca="1">INDEX(GLOBAL[TT],MATCH(A752,GLOBAL[ID]))</f>
        <v>1</v>
      </c>
      <c r="F752" s="5" t="str">
        <f ca="1">IF(INDEX(GLOBAL[KET],MATCH(A752,GLOBAL[ID]))="","-",INDEX(GLOBAL[KET],MATCH(A752,GLOBAL[ID])))</f>
        <v>100 PCS</v>
      </c>
    </row>
    <row r="753" spans="1:6" ht="15">
      <c r="A753" s="12">
        <v>1338</v>
      </c>
      <c r="D753" s="3" t="str">
        <f ca="1">INDEX(GLOBAL[NAMA BARANG],MATCH(A753,GLOBAL[ID]))</f>
        <v>Garisan 20cm 109 (100)</v>
      </c>
      <c r="E753" s="4">
        <f ca="1">INDEX(GLOBAL[TT],MATCH(A753,GLOBAL[ID]))</f>
        <v>1</v>
      </c>
      <c r="F753" s="5" t="str">
        <f ca="1">IF(INDEX(GLOBAL[KET],MATCH(A753,GLOBAL[ID]))="","-",INDEX(GLOBAL[KET],MATCH(A753,GLOBAL[ID])))</f>
        <v>16 box</v>
      </c>
    </row>
    <row r="754" spans="1:6" ht="15">
      <c r="A754" s="12">
        <v>1339</v>
      </c>
      <c r="D754" s="3" t="str">
        <f ca="1">INDEX(GLOBAL[NAMA BARANG],MATCH(A754,GLOBAL[ID]))</f>
        <v>Garisan 20cm 2011(10)/ 2010(2)</v>
      </c>
      <c r="E754" s="4">
        <f ca="1">INDEX(GLOBAL[TT],MATCH(A754,GLOBAL[ID]))</f>
        <v>11</v>
      </c>
      <c r="F754" s="5" t="str">
        <f ca="1">IF(INDEX(GLOBAL[KET],MATCH(A754,GLOBAL[ID]))="","-",INDEX(GLOBAL[KET],MATCH(A754,GLOBAL[ID])))</f>
        <v>24 box</v>
      </c>
    </row>
    <row r="755" spans="1:6" ht="15">
      <c r="A755" s="12">
        <v>1340</v>
      </c>
      <c r="D755" s="3" t="str">
        <f ca="1">INDEX(GLOBAL[NAMA BARANG],MATCH(A755,GLOBAL[ID]))</f>
        <v>Garisan 20cm 2020 Disney 1x36</v>
      </c>
      <c r="E755" s="4">
        <f ca="1">INDEX(GLOBAL[TT],MATCH(A755,GLOBAL[ID]))</f>
        <v>3</v>
      </c>
      <c r="F755" s="5" t="str">
        <f ca="1">IF(INDEX(GLOBAL[KET],MATCH(A755,GLOBAL[ID]))="","-",INDEX(GLOBAL[KET],MATCH(A755,GLOBAL[ID])))</f>
        <v>20 box</v>
      </c>
    </row>
    <row r="756" spans="1:6" ht="15">
      <c r="A756" s="12">
        <v>1341</v>
      </c>
      <c r="D756" s="3" t="str">
        <f ca="1">INDEX(GLOBAL[NAMA BARANG],MATCH(A756,GLOBAL[ID]))</f>
        <v>Garisan 20cm 8803 AB (40)</v>
      </c>
      <c r="E756" s="4">
        <f ca="1">INDEX(GLOBAL[TT],MATCH(A756,GLOBAL[ID]))</f>
        <v>2</v>
      </c>
      <c r="F756" s="5" t="str">
        <f ca="1">IF(INDEX(GLOBAL[KET],MATCH(A756,GLOBAL[ID]))="","-",INDEX(GLOBAL[KET],MATCH(A756,GLOBAL[ID])))</f>
        <v>32 box</v>
      </c>
    </row>
    <row r="757" spans="1:6" ht="15">
      <c r="A757" s="12">
        <v>1342</v>
      </c>
      <c r="D757" s="3" t="str">
        <f ca="1">INDEX(GLOBAL[NAMA BARANG],MATCH(A757,GLOBAL[ID]))</f>
        <v>Garisan 20cm Fancy baby mouse</v>
      </c>
      <c r="E757" s="4">
        <f ca="1">INDEX(GLOBAL[TT],MATCH(A757,GLOBAL[ID]))</f>
        <v>52</v>
      </c>
      <c r="F757" s="5" t="str">
        <f ca="1">IF(INDEX(GLOBAL[KET],MATCH(A757,GLOBAL[ID]))="","-",INDEX(GLOBAL[KET],MATCH(A757,GLOBAL[ID])))</f>
        <v>180 ls</v>
      </c>
    </row>
    <row r="758" spans="1:6" ht="15">
      <c r="A758" s="12">
        <v>1343</v>
      </c>
      <c r="D758" s="3" t="str">
        <f ca="1">INDEX(GLOBAL[NAMA BARANG],MATCH(A758,GLOBAL[ID]))</f>
        <v>Garisan 20cm Fancy cut mouse</v>
      </c>
      <c r="E758" s="4">
        <f ca="1">INDEX(GLOBAL[TT],MATCH(A758,GLOBAL[ID]))</f>
        <v>17</v>
      </c>
      <c r="F758" s="5" t="str">
        <f ca="1">IF(INDEX(GLOBAL[KET],MATCH(A758,GLOBAL[ID]))="","-",INDEX(GLOBAL[KET],MATCH(A758,GLOBAL[ID])))</f>
        <v>180 ls</v>
      </c>
    </row>
    <row r="759" spans="1:6" ht="15">
      <c r="A759" s="12">
        <v>1344</v>
      </c>
      <c r="D759" s="3" t="str">
        <f ca="1">INDEX(GLOBAL[NAMA BARANG],MATCH(A759,GLOBAL[ID]))</f>
        <v>Garisan 20cm Fancy mouse</v>
      </c>
      <c r="E759" s="4">
        <f ca="1">INDEX(GLOBAL[TT],MATCH(A759,GLOBAL[ID]))</f>
        <v>1</v>
      </c>
      <c r="F759" s="5" t="str">
        <f ca="1">IF(INDEX(GLOBAL[KET],MATCH(A759,GLOBAL[ID]))="","-",INDEX(GLOBAL[KET],MATCH(A759,GLOBAL[ID])))</f>
        <v>180 ls</v>
      </c>
    </row>
    <row r="760" spans="1:6" ht="15">
      <c r="A760" s="12">
        <v>1345</v>
      </c>
      <c r="D760" s="3" t="str">
        <f ca="1">INDEX(GLOBAL[NAMA BARANG],MATCH(A760,GLOBAL[ID]))</f>
        <v>Garisan 20cm Fancy pavia bear</v>
      </c>
      <c r="E760" s="4">
        <f ca="1">INDEX(GLOBAL[TT],MATCH(A760,GLOBAL[ID]))</f>
        <v>22</v>
      </c>
      <c r="F760" s="5" t="str">
        <f ca="1">IF(INDEX(GLOBAL[KET],MATCH(A760,GLOBAL[ID]))="","-",INDEX(GLOBAL[KET],MATCH(A760,GLOBAL[ID])))</f>
        <v>180 ls</v>
      </c>
    </row>
    <row r="761" spans="1:6" ht="15">
      <c r="A761" s="12">
        <v>1346</v>
      </c>
      <c r="D761" s="3" t="str">
        <f ca="1">INDEX(GLOBAL[NAMA BARANG],MATCH(A761,GLOBAL[ID]))</f>
        <v>Garisan 20cm Fancy pretty white</v>
      </c>
      <c r="E761" s="4">
        <f ca="1">INDEX(GLOBAL[TT],MATCH(A761,GLOBAL[ID]))</f>
        <v>54</v>
      </c>
      <c r="F761" s="5" t="str">
        <f ca="1">IF(INDEX(GLOBAL[KET],MATCH(A761,GLOBAL[ID]))="","-",INDEX(GLOBAL[KET],MATCH(A761,GLOBAL[ID])))</f>
        <v>180 ls</v>
      </c>
    </row>
    <row r="762" spans="1:6" ht="15">
      <c r="A762" s="12">
        <v>1347</v>
      </c>
      <c r="D762" s="3" t="str">
        <f ca="1">INDEX(GLOBAL[NAMA BARANG],MATCH(A762,GLOBAL[ID]))</f>
        <v>Garisan 20cm Fancy spiderman biru</v>
      </c>
      <c r="E762" s="4">
        <f ca="1">INDEX(GLOBAL[TT],MATCH(A762,GLOBAL[ID]))</f>
        <v>17</v>
      </c>
      <c r="F762" s="5" t="str">
        <f ca="1">IF(INDEX(GLOBAL[KET],MATCH(A762,GLOBAL[ID]))="","-",INDEX(GLOBAL[KET],MATCH(A762,GLOBAL[ID])))</f>
        <v>180 ls</v>
      </c>
    </row>
    <row r="763" spans="1:6" ht="15">
      <c r="A763" s="12">
        <v>1348</v>
      </c>
      <c r="D763" s="3" t="str">
        <f ca="1">INDEX(GLOBAL[NAMA BARANG],MATCH(A763,GLOBAL[ID]))</f>
        <v>Garisan 20cm Fancy superman</v>
      </c>
      <c r="E763" s="4">
        <f ca="1">INDEX(GLOBAL[TT],MATCH(A763,GLOBAL[ID]))</f>
        <v>10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1349</v>
      </c>
      <c r="D764" s="3" t="str">
        <f ca="1">INDEX(GLOBAL[NAMA BARANG],MATCH(A764,GLOBAL[ID]))</f>
        <v>Garisan 20cm Holo 93-20 (1 Disp=10 pc)</v>
      </c>
      <c r="E764" s="4">
        <f ca="1">INDEX(GLOBAL[TT],MATCH(A764,GLOBAL[ID]))</f>
        <v>11</v>
      </c>
      <c r="F764" s="5" t="str">
        <f ca="1">IF(INDEX(GLOBAL[KET],MATCH(A764,GLOBAL[ID]))="","-",INDEX(GLOBAL[KET],MATCH(A764,GLOBAL[ID])))</f>
        <v>20 box</v>
      </c>
    </row>
    <row r="765" spans="1:6" ht="15">
      <c r="A765" s="12">
        <v>1350</v>
      </c>
      <c r="D765" s="3" t="str">
        <f ca="1">INDEX(GLOBAL[NAMA BARANG],MATCH(A765,GLOBAL[ID]))</f>
        <v>Garisan 30cm (Abjad &amp; Angka) 3008</v>
      </c>
      <c r="E765" s="4">
        <f ca="1">INDEX(GLOBAL[TT],MATCH(A765,GLOBAL[ID]))</f>
        <v>8</v>
      </c>
      <c r="F765" s="5" t="str">
        <f ca="1">IF(INDEX(GLOBAL[KET],MATCH(A765,GLOBAL[ID]))="","-",INDEX(GLOBAL[KET],MATCH(A765,GLOBAL[ID])))</f>
        <v>1200 pc</v>
      </c>
    </row>
    <row r="766" spans="1:6" ht="15">
      <c r="A766" s="12">
        <v>1351</v>
      </c>
      <c r="D766" s="3" t="str">
        <f ca="1">INDEX(GLOBAL[NAMA BARANG],MATCH(A766,GLOBAL[ID]))</f>
        <v>Garisan 30cm 008 (Isi 40)</v>
      </c>
      <c r="E766" s="4">
        <f ca="1">INDEX(GLOBAL[TT],MATCH(A766,GLOBAL[ID]))</f>
        <v>5</v>
      </c>
      <c r="F766" s="5" t="str">
        <f ca="1">IF(INDEX(GLOBAL[KET],MATCH(A766,GLOBAL[ID]))="","-",INDEX(GLOBAL[KET],MATCH(A766,GLOBAL[ID])))</f>
        <v>40 BOX</v>
      </c>
    </row>
    <row r="767" spans="1:6" ht="15">
      <c r="A767" s="12">
        <v>1352</v>
      </c>
      <c r="D767" s="3" t="str">
        <f ca="1">INDEX(GLOBAL[NAMA BARANG],MATCH(A767,GLOBAL[ID]))</f>
        <v>Garisan 30cm 1105 BT 21</v>
      </c>
      <c r="E767" s="4">
        <f ca="1">INDEX(GLOBAL[TT],MATCH(A767,GLOBAL[ID]))</f>
        <v>23</v>
      </c>
      <c r="F767" s="5" t="str">
        <f ca="1">IF(INDEX(GLOBAL[KET],MATCH(A767,GLOBAL[ID]))="","-",INDEX(GLOBAL[KET],MATCH(A767,GLOBAL[ID])))</f>
        <v>120 ls</v>
      </c>
    </row>
    <row r="768" spans="1:6" ht="15">
      <c r="A768" s="12">
        <v>1355</v>
      </c>
      <c r="D768" s="3" t="str">
        <f ca="1">INDEX(GLOBAL[NAMA BARANG],MATCH(A768,GLOBAL[ID]))</f>
        <v>Garisan 30cm 704 (60)</v>
      </c>
      <c r="E768" s="4">
        <f ca="1">INDEX(GLOBAL[TT],MATCH(A768,GLOBAL[ID]))</f>
        <v>8</v>
      </c>
      <c r="F768" s="5" t="str">
        <f ca="1">IF(INDEX(GLOBAL[KET],MATCH(A768,GLOBAL[ID]))="","-",INDEX(GLOBAL[KET],MATCH(A768,GLOBAL[ID])))</f>
        <v>50 ls</v>
      </c>
    </row>
    <row r="769" spans="1:6" ht="15">
      <c r="A769" s="12">
        <v>1356</v>
      </c>
      <c r="D769" s="3" t="str">
        <f ca="1">INDEX(GLOBAL[NAMA BARANG],MATCH(A769,GLOBAL[ID]))</f>
        <v>Garisan 30cm 854 1x48</v>
      </c>
      <c r="E769" s="4">
        <f ca="1">INDEX(GLOBAL[TT],MATCH(A769,GLOBAL[ID]))</f>
        <v>3</v>
      </c>
      <c r="F769" s="5" t="str">
        <f ca="1">IF(INDEX(GLOBAL[KET],MATCH(A769,GLOBAL[ID]))="","-",INDEX(GLOBAL[KET],MATCH(A769,GLOBAL[ID])))</f>
        <v>20 box</v>
      </c>
    </row>
    <row r="770" spans="1:6" ht="15">
      <c r="A770" s="12">
        <v>1357</v>
      </c>
      <c r="D770" s="3" t="str">
        <f ca="1">INDEX(GLOBAL[NAMA BARANG],MATCH(A770,GLOBAL[ID]))</f>
        <v>Garisan 30cm AB K30</v>
      </c>
      <c r="E770" s="4">
        <f ca="1">INDEX(GLOBAL[TT],MATCH(A770,GLOBAL[ID]))</f>
        <v>3</v>
      </c>
      <c r="F770" s="5" t="str">
        <f ca="1">IF(INDEX(GLOBAL[KET],MATCH(A770,GLOBAL[ID]))="","-",INDEX(GLOBAL[KET],MATCH(A770,GLOBAL[ID])))</f>
        <v>20 box</v>
      </c>
    </row>
    <row r="771" spans="1:6" ht="15">
      <c r="A771" s="12">
        <v>1358</v>
      </c>
      <c r="D771" s="3" t="str">
        <f ca="1">INDEX(GLOBAL[NAMA BARANG],MATCH(A771,GLOBAL[ID]))</f>
        <v>Garisan 30cm aluminium 1530</v>
      </c>
      <c r="E771" s="4">
        <f ca="1">INDEX(GLOBAL[TT],MATCH(A771,GLOBAL[ID]))</f>
        <v>2</v>
      </c>
      <c r="F771" s="5" t="str">
        <f ca="1">IF(INDEX(GLOBAL[KET],MATCH(A771,GLOBAL[ID]))="","-",INDEX(GLOBAL[KET],MATCH(A771,GLOBAL[ID])))</f>
        <v>1200 pc</v>
      </c>
    </row>
    <row r="772" spans="1:6" ht="15">
      <c r="A772" s="12">
        <v>1361</v>
      </c>
      <c r="D772" s="3" t="str">
        <f ca="1">INDEX(GLOBAL[NAMA BARANG],MATCH(A772,GLOBAL[ID]))</f>
        <v>Garisan 30cm Besi jos (peti) Importer</v>
      </c>
      <c r="E772" s="4">
        <f ca="1">INDEX(GLOBAL[TT],MATCH(A772,GLOBAL[ID]))</f>
        <v>39</v>
      </c>
      <c r="F772" s="5" t="str">
        <f ca="1">IF(INDEX(GLOBAL[KET],MATCH(A772,GLOBAL[ID]))="","-",INDEX(GLOBAL[KET],MATCH(A772,GLOBAL[ID])))</f>
        <v>50 ls</v>
      </c>
    </row>
    <row r="773" spans="1:6" ht="15">
      <c r="A773" s="12">
        <v>1362</v>
      </c>
      <c r="D773" s="3" t="str">
        <f ca="1">INDEX(GLOBAL[NAMA BARANG],MATCH(A773,GLOBAL[ID]))</f>
        <v>Garisan 30cm Besi PMJP</v>
      </c>
      <c r="E773" s="4">
        <f ca="1">INDEX(GLOBAL[TT],MATCH(A773,GLOBAL[ID]))</f>
        <v>14</v>
      </c>
      <c r="F773" s="5" t="str">
        <f ca="1">IF(INDEX(GLOBAL[KET],MATCH(A773,GLOBAL[ID]))="","-",INDEX(GLOBAL[KET],MATCH(A773,GLOBAL[ID])))</f>
        <v>80 ls</v>
      </c>
    </row>
    <row r="774" spans="1:6" ht="15">
      <c r="A774" s="12">
        <v>1363</v>
      </c>
      <c r="D774" s="3" t="str">
        <f ca="1">INDEX(GLOBAL[NAMA BARANG],MATCH(A774,GLOBAL[ID]))</f>
        <v>Garisan 30cm besi TF</v>
      </c>
      <c r="E774" s="4">
        <f ca="1">INDEX(GLOBAL[TT],MATCH(A774,GLOBAL[ID]))</f>
        <v>2</v>
      </c>
      <c r="F774" s="5" t="str">
        <f ca="1">IF(INDEX(GLOBAL[KET],MATCH(A774,GLOBAL[ID]))="","-",INDEX(GLOBAL[KET],MATCH(A774,GLOBAL[ID])))</f>
        <v>50 LSN</v>
      </c>
    </row>
    <row r="775" spans="1:6" ht="15">
      <c r="A775" s="12">
        <v>1366</v>
      </c>
      <c r="D775" s="3" t="str">
        <f ca="1">INDEX(GLOBAL[NAMA BARANG],MATCH(A775,GLOBAL[ID]))</f>
        <v>Garisan 30cm DF 3109</v>
      </c>
      <c r="E775" s="4">
        <f ca="1">INDEX(GLOBAL[TT],MATCH(A775,GLOBAL[ID]))</f>
        <v>5</v>
      </c>
      <c r="F775" s="5" t="str">
        <f ca="1">IF(INDEX(GLOBAL[KET],MATCH(A775,GLOBAL[ID]))="","-",INDEX(GLOBAL[KET],MATCH(A775,GLOBAL[ID])))</f>
        <v>1440 pc</v>
      </c>
    </row>
    <row r="776" spans="1:6" ht="15">
      <c r="A776" s="12">
        <v>1367</v>
      </c>
      <c r="D776" s="3" t="str">
        <f ca="1">INDEX(GLOBAL[NAMA BARANG],MATCH(A776,GLOBAL[ID]))</f>
        <v>Garisan 30cm DF 69 69</v>
      </c>
      <c r="E776" s="4">
        <f ca="1">INDEX(GLOBAL[TT],MATCH(A776,GLOBAL[ID]))</f>
        <v>5</v>
      </c>
      <c r="F776" s="5" t="str">
        <f ca="1">IF(INDEX(GLOBAL[KET],MATCH(A776,GLOBAL[ID]))="","-",INDEX(GLOBAL[KET],MATCH(A776,GLOBAL[ID])))</f>
        <v>200 LSN</v>
      </c>
    </row>
    <row r="777" spans="1:6" ht="15">
      <c r="A777" s="12">
        <v>1368</v>
      </c>
      <c r="D777" s="3" t="str">
        <f ca="1">INDEX(GLOBAL[NAMA BARANG],MATCH(A777,GLOBAL[ID]))</f>
        <v>Garisan 30cm Disney 1105</v>
      </c>
      <c r="E777" s="4">
        <f ca="1">INDEX(GLOBAL[TT],MATCH(A777,GLOBAL[ID]))</f>
        <v>5</v>
      </c>
      <c r="F777" s="5" t="str">
        <f ca="1">IF(INDEX(GLOBAL[KET],MATCH(A777,GLOBAL[ID]))="","-",INDEX(GLOBAL[KET],MATCH(A777,GLOBAL[ID])))</f>
        <v>120 LSN</v>
      </c>
    </row>
    <row r="778" spans="1:6" ht="15">
      <c r="A778" s="12">
        <v>1369</v>
      </c>
      <c r="D778" s="3" t="str">
        <f ca="1">INDEX(GLOBAL[NAMA BARANG],MATCH(A778,GLOBAL[ID]))</f>
        <v>Garisan 30cm Enter</v>
      </c>
      <c r="E778" s="4">
        <f ca="1">INDEX(GLOBAL[TT],MATCH(A778,GLOBAL[ID]))</f>
        <v>8</v>
      </c>
      <c r="F778" s="5" t="str">
        <f ca="1">IF(INDEX(GLOBAL[KET],MATCH(A778,GLOBAL[ID]))="","-",INDEX(GLOBAL[KET],MATCH(A778,GLOBAL[ID])))</f>
        <v>200 LSN</v>
      </c>
    </row>
    <row r="779" spans="1:6" ht="15">
      <c r="A779" s="12">
        <v>1371</v>
      </c>
      <c r="D779" s="3" t="str">
        <f ca="1">INDEX(GLOBAL[NAMA BARANG],MATCH(A779,GLOBAL[ID]))</f>
        <v>Garisan 30cm Fancy K300 AB/ A 30</v>
      </c>
      <c r="E779" s="4">
        <f ca="1">INDEX(GLOBAL[TT],MATCH(A779,GLOBAL[ID]))</f>
        <v>4</v>
      </c>
      <c r="F779" s="5" t="str">
        <f ca="1">IF(INDEX(GLOBAL[KET],MATCH(A779,GLOBAL[ID]))="","-",INDEX(GLOBAL[KET],MATCH(A779,GLOBAL[ID])))</f>
        <v>96 ls</v>
      </c>
    </row>
    <row r="780" spans="1:6" ht="15">
      <c r="A780" s="12">
        <v>1372</v>
      </c>
      <c r="D780" s="3" t="str">
        <f ca="1">INDEX(GLOBAL[NAMA BARANG],MATCH(A780,GLOBAL[ID]))</f>
        <v>Garisan 30cm Fancy KM 7101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1440 pc</v>
      </c>
    </row>
    <row r="781" spans="1:6" ht="15">
      <c r="A781" s="12">
        <v>1373</v>
      </c>
      <c r="D781" s="3" t="str">
        <f ca="1">INDEX(GLOBAL[NAMA BARANG],MATCH(A781,GLOBAL[ID]))</f>
        <v>Garisan 30cm Hk 6970</v>
      </c>
      <c r="E781" s="4">
        <f ca="1">INDEX(GLOBAL[TT],MATCH(A781,GLOBAL[ID]))</f>
        <v>1</v>
      </c>
      <c r="F781" s="5" t="str">
        <f ca="1">IF(INDEX(GLOBAL[KET],MATCH(A781,GLOBAL[ID]))="","-",INDEX(GLOBAL[KET],MATCH(A781,GLOBAL[ID])))</f>
        <v>90 ls</v>
      </c>
    </row>
    <row r="782" spans="1:6" ht="15">
      <c r="A782" s="12">
        <v>1374</v>
      </c>
      <c r="D782" s="3" t="str">
        <f ca="1">INDEX(GLOBAL[NAMA BARANG],MATCH(A782,GLOBAL[ID]))</f>
        <v>Garisan 30cm JNT 678 (60)</v>
      </c>
      <c r="E782" s="4">
        <f ca="1">INDEX(GLOBAL[TT],MATCH(A782,GLOBAL[ID]))</f>
        <v>8</v>
      </c>
      <c r="F782" s="5" t="str">
        <f ca="1">IF(INDEX(GLOBAL[KET],MATCH(A782,GLOBAL[ID]))="","-",INDEX(GLOBAL[KET],MATCH(A782,GLOBAL[ID])))</f>
        <v>48 box</v>
      </c>
    </row>
    <row r="783" spans="1:6" ht="15">
      <c r="A783" s="12">
        <v>1375</v>
      </c>
      <c r="D783" s="3" t="str">
        <f ca="1">INDEX(GLOBAL[NAMA BARANG],MATCH(A783,GLOBAL[ID]))</f>
        <v>Garisan 30cm Kayagi 3121</v>
      </c>
      <c r="E783" s="4">
        <f ca="1">INDEX(GLOBAL[TT],MATCH(A783,GLOBAL[ID]))</f>
        <v>1</v>
      </c>
      <c r="F783" s="5" t="str">
        <f ca="1">IF(INDEX(GLOBAL[KET],MATCH(A783,GLOBAL[ID]))="","-",INDEX(GLOBAL[KET],MATCH(A783,GLOBAL[ID])))</f>
        <v>80 LSN</v>
      </c>
    </row>
    <row r="784" spans="1:6" ht="15">
      <c r="A784" s="12">
        <v>1377</v>
      </c>
      <c r="D784" s="3" t="str">
        <f ca="1">INDEX(GLOBAL[NAMA BARANG],MATCH(A784,GLOBAL[ID]))</f>
        <v>Garisan 30cm Kayagi 3123</v>
      </c>
      <c r="E784" s="4">
        <f ca="1">INDEX(GLOBAL[TT],MATCH(A784,GLOBAL[ID]))</f>
        <v>1</v>
      </c>
      <c r="F784" s="5" t="str">
        <f ca="1">IF(INDEX(GLOBAL[KET],MATCH(A784,GLOBAL[ID]))="","-",INDEX(GLOBAL[KET],MATCH(A784,GLOBAL[ID])))</f>
        <v>80 LSN</v>
      </c>
    </row>
    <row r="785" spans="1:6" ht="15">
      <c r="A785" s="12">
        <v>1378</v>
      </c>
      <c r="D785" s="3" t="str">
        <f ca="1">INDEX(GLOBAL[NAMA BARANG],MATCH(A785,GLOBAL[ID]))</f>
        <v>Garisan 30cm Kayagi 3124</v>
      </c>
      <c r="E785" s="4">
        <f ca="1">INDEX(GLOBAL[TT],MATCH(A785,GLOBAL[ID]))</f>
        <v>1</v>
      </c>
      <c r="F785" s="5" t="str">
        <f ca="1">IF(INDEX(GLOBAL[KET],MATCH(A785,GLOBAL[ID]))="","-",INDEX(GLOBAL[KET],MATCH(A785,GLOBAL[ID])))</f>
        <v>80 LSN</v>
      </c>
    </row>
    <row r="786" spans="1:6" ht="15">
      <c r="A786" s="12">
        <v>1379</v>
      </c>
      <c r="D786" s="3" t="str">
        <f ca="1">INDEX(GLOBAL[NAMA BARANG],MATCH(A786,GLOBAL[ID]))</f>
        <v>Garisan 30cm Kayagi 3125</v>
      </c>
      <c r="E786" s="4">
        <f ca="1">INDEX(GLOBAL[TT],MATCH(A786,GLOBAL[ID]))</f>
        <v>1</v>
      </c>
      <c r="F786" s="5" t="str">
        <f ca="1">IF(INDEX(GLOBAL[KET],MATCH(A786,GLOBAL[ID]))="","-",INDEX(GLOBAL[KET],MATCH(A786,GLOBAL[ID])))</f>
        <v>80 LSN</v>
      </c>
    </row>
    <row r="787" spans="1:6" ht="15">
      <c r="A787" s="12">
        <v>1384</v>
      </c>
      <c r="D787" s="3" t="str">
        <f ca="1">INDEX(GLOBAL[NAMA BARANG],MATCH(A787,GLOBAL[ID]))</f>
        <v>Garisan 30cm lebar Big Lens (36)</v>
      </c>
      <c r="E787" s="4">
        <f ca="1">INDEX(GLOBAL[TT],MATCH(A787,GLOBAL[ID]))</f>
        <v>4</v>
      </c>
      <c r="F787" s="5" t="str">
        <f ca="1">IF(INDEX(GLOBAL[KET],MATCH(A787,GLOBAL[ID]))="","-",INDEX(GLOBAL[KET],MATCH(A787,GLOBAL[ID])))</f>
        <v>144 ls</v>
      </c>
    </row>
    <row r="788" spans="1:6" ht="15">
      <c r="A788" s="12">
        <v>1385</v>
      </c>
      <c r="D788" s="3" t="str">
        <f ca="1">INDEX(GLOBAL[NAMA BARANG],MATCH(A788,GLOBAL[ID]))</f>
        <v>Garisan 30cm lebar Disney Cinderella</v>
      </c>
      <c r="E788" s="4">
        <f ca="1">INDEX(GLOBAL[TT],MATCH(A788,GLOBAL[ID]))</f>
        <v>10</v>
      </c>
      <c r="F788" s="5" t="str">
        <f ca="1">IF(INDEX(GLOBAL[KET],MATCH(A788,GLOBAL[ID]))="","-",INDEX(GLOBAL[KET],MATCH(A788,GLOBAL[ID])))</f>
        <v>120 ls</v>
      </c>
    </row>
    <row r="789" spans="1:6" ht="15">
      <c r="A789" s="12">
        <v>1386</v>
      </c>
      <c r="D789" s="3" t="str">
        <f ca="1">INDEX(GLOBAL[NAMA BARANG],MATCH(A789,GLOBAL[ID]))</f>
        <v xml:space="preserve">Garisan 30cm lebar Disney Donald Duck </v>
      </c>
      <c r="E789" s="4">
        <f ca="1">INDEX(GLOBAL[TT],MATCH(A789,GLOBAL[ID]))</f>
        <v>6</v>
      </c>
      <c r="F789" s="5" t="str">
        <f ca="1">IF(INDEX(GLOBAL[KET],MATCH(A789,GLOBAL[ID]))="","-",INDEX(GLOBAL[KET],MATCH(A789,GLOBAL[ID])))</f>
        <v>120 ls</v>
      </c>
    </row>
    <row r="790" spans="1:6" ht="15">
      <c r="A790" s="12">
        <v>1387</v>
      </c>
      <c r="D790" s="3" t="str">
        <f ca="1">INDEX(GLOBAL[NAMA BARANG],MATCH(A790,GLOBAL[ID]))</f>
        <v>Garisan 30cm lebar Disney Donald Duck Family</v>
      </c>
      <c r="E790" s="4">
        <f ca="1">INDEX(GLOBAL[TT],MATCH(A790,GLOBAL[ID]))</f>
        <v>15</v>
      </c>
      <c r="F790" s="5" t="str">
        <f ca="1">IF(INDEX(GLOBAL[KET],MATCH(A790,GLOBAL[ID]))="","-",INDEX(GLOBAL[KET],MATCH(A790,GLOBAL[ID])))</f>
        <v>120 ls</v>
      </c>
    </row>
    <row r="791" spans="1:6" ht="15">
      <c r="A791" s="12">
        <v>1388</v>
      </c>
      <c r="D791" s="3" t="str">
        <f ca="1">INDEX(GLOBAL[NAMA BARANG],MATCH(A791,GLOBAL[ID]))</f>
        <v>Garisan 30cm lebar Disney Mickey Mouse</v>
      </c>
      <c r="E791" s="4">
        <f ca="1">INDEX(GLOBAL[TT],MATCH(A791,GLOBAL[ID]))</f>
        <v>1</v>
      </c>
      <c r="F791" s="5" t="str">
        <f ca="1">IF(INDEX(GLOBAL[KET],MATCH(A791,GLOBAL[ID]))="","-",INDEX(GLOBAL[KET],MATCH(A791,GLOBAL[ID])))</f>
        <v>120 ls</v>
      </c>
    </row>
    <row r="792" spans="1:6" ht="15">
      <c r="A792" s="12">
        <v>1389</v>
      </c>
      <c r="D792" s="3" t="str">
        <f ca="1">INDEX(GLOBAL[NAMA BARANG],MATCH(A792,GLOBAL[ID]))</f>
        <v>Garisan 30cm lebar Disney min mie Cute</v>
      </c>
      <c r="E792" s="4">
        <f ca="1">INDEX(GLOBAL[TT],MATCH(A792,GLOBAL[ID]))</f>
        <v>2</v>
      </c>
      <c r="F792" s="5" t="str">
        <f ca="1">IF(INDEX(GLOBAL[KET],MATCH(A792,GLOBAL[ID]))="","-",INDEX(GLOBAL[KET],MATCH(A792,GLOBAL[ID])))</f>
        <v>120 ls</v>
      </c>
    </row>
    <row r="793" spans="1:6" ht="15">
      <c r="A793" s="12">
        <v>1390</v>
      </c>
      <c r="D793" s="3" t="str">
        <f ca="1">INDEX(GLOBAL[NAMA BARANG],MATCH(A793,GLOBAL[ID]))</f>
        <v>Garisan 30cm lebar Disney min mie TR 01</v>
      </c>
      <c r="E793" s="4">
        <f ca="1">INDEX(GLOBAL[TT],MATCH(A793,GLOBAL[ID]))</f>
        <v>45</v>
      </c>
      <c r="F793" s="5" t="str">
        <f ca="1">IF(INDEX(GLOBAL[KET],MATCH(A793,GLOBAL[ID]))="","-",INDEX(GLOBAL[KET],MATCH(A793,GLOBAL[ID])))</f>
        <v>110 ls</v>
      </c>
    </row>
    <row r="794" spans="1:6" ht="15">
      <c r="A794" s="12">
        <v>1391</v>
      </c>
      <c r="D794" s="3" t="str">
        <f ca="1">INDEX(GLOBAL[NAMA BARANG],MATCH(A794,GLOBAL[ID]))</f>
        <v>Garisan 30cm lebar Disney P aurora</v>
      </c>
      <c r="E794" s="4">
        <f ca="1">INDEX(GLOBAL[TT],MATCH(A794,GLOBAL[ID]))</f>
        <v>2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1392</v>
      </c>
      <c r="D795" s="3" t="str">
        <f ca="1">INDEX(GLOBAL[NAMA BARANG],MATCH(A795,GLOBAL[ID]))</f>
        <v>Garisan 30cm lebar Disney SPD abu</v>
      </c>
      <c r="E795" s="4">
        <f ca="1">INDEX(GLOBAL[TT],MATCH(A795,GLOBAL[ID]))</f>
        <v>6</v>
      </c>
      <c r="F795" s="5" t="str">
        <f ca="1">IF(INDEX(GLOBAL[KET],MATCH(A795,GLOBAL[ID]))="","-",INDEX(GLOBAL[KET],MATCH(A795,GLOBAL[ID])))</f>
        <v>110 ls</v>
      </c>
    </row>
    <row r="796" spans="1:6" ht="15">
      <c r="A796" s="12">
        <v>1393</v>
      </c>
      <c r="D796" s="3" t="str">
        <f ca="1">INDEX(GLOBAL[NAMA BARANG],MATCH(A796,GLOBAL[ID]))</f>
        <v>Garisan 30cm lebar Disney SPD biru</v>
      </c>
      <c r="E796" s="4">
        <f ca="1">INDEX(GLOBAL[TT],MATCH(A796,GLOBAL[ID]))</f>
        <v>12</v>
      </c>
      <c r="F796" s="5" t="str">
        <f ca="1">IF(INDEX(GLOBAL[KET],MATCH(A796,GLOBAL[ID]))="","-",INDEX(GLOBAL[KET],MATCH(A796,GLOBAL[ID])))</f>
        <v>110 ls</v>
      </c>
    </row>
    <row r="797" spans="1:6" ht="15">
      <c r="A797" s="12">
        <v>1394</v>
      </c>
      <c r="D797" s="3" t="str">
        <f ca="1">INDEX(GLOBAL[NAMA BARANG],MATCH(A797,GLOBAL[ID]))</f>
        <v>Garisan 30cm lebar Disney SPD K</v>
      </c>
      <c r="E797" s="4">
        <f ca="1">INDEX(GLOBAL[TT],MATCH(A797,GLOBAL[ID]))</f>
        <v>5</v>
      </c>
      <c r="F797" s="5" t="str">
        <f ca="1">IF(INDEX(GLOBAL[KET],MATCH(A797,GLOBAL[ID]))="","-",INDEX(GLOBAL[KET],MATCH(A797,GLOBAL[ID])))</f>
        <v>110 ls</v>
      </c>
    </row>
    <row r="798" spans="1:6" ht="15">
      <c r="A798" s="12">
        <v>1395</v>
      </c>
      <c r="D798" s="3" t="str">
        <f ca="1">INDEX(GLOBAL[NAMA BARANG],MATCH(A798,GLOBAL[ID]))</f>
        <v>Garisan 30cm lebar kuning</v>
      </c>
      <c r="E798" s="4">
        <f ca="1">INDEX(GLOBAL[TT],MATCH(A798,GLOBAL[ID]))</f>
        <v>41</v>
      </c>
      <c r="F798" s="5" t="str">
        <f ca="1">IF(INDEX(GLOBAL[KET],MATCH(A798,GLOBAL[ID]))="","-",INDEX(GLOBAL[KET],MATCH(A798,GLOBAL[ID])))</f>
        <v>120 ls</v>
      </c>
    </row>
    <row r="799" spans="1:6" ht="15">
      <c r="A799" s="12">
        <v>1398</v>
      </c>
      <c r="D799" s="3" t="str">
        <f ca="1">INDEX(GLOBAL[NAMA BARANG],MATCH(A799,GLOBAL[ID]))</f>
        <v>Garisan 30cm lipat 008 (24)</v>
      </c>
      <c r="E799" s="4">
        <f ca="1">INDEX(GLOBAL[TT],MATCH(A799,GLOBAL[ID]))</f>
        <v>6</v>
      </c>
      <c r="F799" s="5" t="str">
        <f ca="1">IF(INDEX(GLOBAL[KET],MATCH(A799,GLOBAL[ID]))="","-",INDEX(GLOBAL[KET],MATCH(A799,GLOBAL[ID])))</f>
        <v>60 BOX</v>
      </c>
    </row>
    <row r="800" spans="1:6" ht="15">
      <c r="A800" s="12">
        <v>1399</v>
      </c>
      <c r="D800" s="3" t="str">
        <f ca="1">INDEX(GLOBAL[NAMA BARANG],MATCH(A800,GLOBAL[ID]))</f>
        <v>Garisan 30cm lipat CV-5012 (24)</v>
      </c>
      <c r="E800" s="4">
        <f ca="1">INDEX(GLOBAL[TT],MATCH(A800,GLOBAL[ID]))</f>
        <v>2</v>
      </c>
      <c r="F800" s="5" t="str">
        <f ca="1">IF(INDEX(GLOBAL[KET],MATCH(A800,GLOBAL[ID]))="","-",INDEX(GLOBAL[KET],MATCH(A800,GLOBAL[ID])))</f>
        <v>48 ls</v>
      </c>
    </row>
    <row r="801" spans="1:6" ht="15">
      <c r="A801" s="12">
        <v>1401</v>
      </c>
      <c r="D801" s="3" t="str">
        <f ca="1">INDEX(GLOBAL[NAMA BARANG],MATCH(A801,GLOBAL[ID]))</f>
        <v>Garisan 30cm microtop 930</v>
      </c>
      <c r="E801" s="4">
        <f ca="1">INDEX(GLOBAL[TT],MATCH(A801,GLOBAL[ID]))</f>
        <v>3</v>
      </c>
      <c r="F801" s="5" t="str">
        <f ca="1">IF(INDEX(GLOBAL[KET],MATCH(A801,GLOBAL[ID]))="","-",INDEX(GLOBAL[KET],MATCH(A801,GLOBAL[ID])))</f>
        <v>100 ls</v>
      </c>
    </row>
    <row r="802" spans="1:6" ht="15">
      <c r="A802" s="12">
        <v>1402</v>
      </c>
      <c r="D802" s="3" t="str">
        <f ca="1">INDEX(GLOBAL[NAMA BARANG],MATCH(A802,GLOBAL[ID]))</f>
        <v>Garisan 30cm Mill. Deluxe (120)</v>
      </c>
      <c r="E802" s="4">
        <f ca="1">INDEX(GLOBAL[TT],MATCH(A802,GLOBAL[ID]))</f>
        <v>17</v>
      </c>
      <c r="F802" s="5" t="str">
        <f ca="1">IF(INDEX(GLOBAL[KET],MATCH(A802,GLOBAL[ID]))="","-",INDEX(GLOBAL[KET],MATCH(A802,GLOBAL[ID])))</f>
        <v>120 ls</v>
      </c>
    </row>
    <row r="803" spans="1:6" ht="15">
      <c r="A803" s="12">
        <v>1403</v>
      </c>
      <c r="D803" s="3" t="str">
        <f ca="1">INDEX(GLOBAL[NAMA BARANG],MATCH(A803,GLOBAL[ID]))</f>
        <v>Garisan 30cm Plastik K 8805/ 7703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80 ls</v>
      </c>
    </row>
    <row r="804" spans="1:6" ht="15">
      <c r="A804" s="12">
        <v>1404</v>
      </c>
      <c r="D804" s="3" t="str">
        <f ca="1">INDEX(GLOBAL[NAMA BARANG],MATCH(A804,GLOBAL[ID]))</f>
        <v>Garisan 30cm Sp 6968</v>
      </c>
      <c r="E804" s="4">
        <f ca="1">INDEX(GLOBAL[TT],MATCH(A804,GLOBAL[ID]))</f>
        <v>5</v>
      </c>
      <c r="F804" s="5" t="str">
        <f ca="1">IF(INDEX(GLOBAL[KET],MATCH(A804,GLOBAL[ID]))="","-",INDEX(GLOBAL[KET],MATCH(A804,GLOBAL[ID])))</f>
        <v>100 ls</v>
      </c>
    </row>
    <row r="805" spans="1:6" ht="15">
      <c r="A805" s="12">
        <v>1405</v>
      </c>
      <c r="D805" s="3" t="str">
        <f ca="1">INDEX(GLOBAL[NAMA BARANG],MATCH(A805,GLOBAL[ID]))</f>
        <v>Garisan 30cm Vtro Besi</v>
      </c>
      <c r="E805" s="4">
        <f ca="1">INDEX(GLOBAL[TT],MATCH(A805,GLOBAL[ID]))</f>
        <v>26</v>
      </c>
      <c r="F805" s="5" t="str">
        <f ca="1">IF(INDEX(GLOBAL[KET],MATCH(A805,GLOBAL[ID]))="","-",INDEX(GLOBAL[KET],MATCH(A805,GLOBAL[ID])))</f>
        <v>50 LSN</v>
      </c>
    </row>
    <row r="806" spans="1:6" ht="15">
      <c r="A806" s="12">
        <v>1408</v>
      </c>
      <c r="D806" s="3" t="str">
        <f ca="1">INDEX(GLOBAL[NAMA BARANG],MATCH(A806,GLOBAL[ID]))</f>
        <v>Garisan 50cm enter Blk</v>
      </c>
      <c r="E806" s="4">
        <f ca="1">INDEX(GLOBAL[TT],MATCH(A806,GLOBAL[ID]))</f>
        <v>13</v>
      </c>
      <c r="F806" s="5" t="str">
        <f ca="1">IF(INDEX(GLOBAL[KET],MATCH(A806,GLOBAL[ID]))="","-",INDEX(GLOBAL[KET],MATCH(A806,GLOBAL[ID])))</f>
        <v>72 ls</v>
      </c>
    </row>
    <row r="807" spans="1:6" ht="15">
      <c r="A807" s="12">
        <v>1410</v>
      </c>
      <c r="D807" s="3" t="str">
        <f ca="1">INDEX(GLOBAL[NAMA BARANG],MATCH(A807,GLOBAL[ID]))</f>
        <v>Garisan 8240 set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640 pc</v>
      </c>
    </row>
    <row r="808" spans="1:6" ht="15">
      <c r="A808" s="12">
        <v>1411</v>
      </c>
      <c r="D808" s="3" t="str">
        <f ca="1">INDEX(GLOBAL[NAMA BARANG],MATCH(A808,GLOBAL[ID]))</f>
        <v>Garisan 858A</v>
      </c>
      <c r="E808" s="4">
        <f ca="1">INDEX(GLOBAL[TT],MATCH(A808,GLOBAL[ID]))</f>
        <v>2</v>
      </c>
      <c r="F808" s="5" t="str">
        <f ca="1">IF(INDEX(GLOBAL[KET],MATCH(A808,GLOBAL[ID]))="","-",INDEX(GLOBAL[KET],MATCH(A808,GLOBAL[ID])))</f>
        <v>96 ls</v>
      </c>
    </row>
    <row r="809" spans="1:6" ht="15">
      <c r="A809" s="12">
        <v>1412</v>
      </c>
      <c r="D809" s="3" t="str">
        <f ca="1">INDEX(GLOBAL[NAMA BARANG],MATCH(A809,GLOBAL[ID]))</f>
        <v>Garisan 8830 1 box (60 pc)</v>
      </c>
      <c r="E809" s="4">
        <f ca="1">INDEX(GLOBAL[TT],MATCH(A809,GLOBAL[ID]))</f>
        <v>7</v>
      </c>
      <c r="F809" s="5" t="str">
        <f ca="1">IF(INDEX(GLOBAL[KET],MATCH(A809,GLOBAL[ID]))="","-",INDEX(GLOBAL[KET],MATCH(A809,GLOBAL[ID])))</f>
        <v>20 box</v>
      </c>
    </row>
    <row r="810" spans="1:6" ht="15">
      <c r="A810" s="12">
        <v>1414</v>
      </c>
      <c r="D810" s="3" t="str">
        <f ca="1">INDEX(GLOBAL[NAMA BARANG],MATCH(A810,GLOBAL[ID]))</f>
        <v>Garisan Besi 30 Yoeker (5030)</v>
      </c>
      <c r="E810" s="4">
        <f ca="1">INDEX(GLOBAL[TT],MATCH(A810,GLOBAL[ID]))</f>
        <v>41</v>
      </c>
      <c r="F810" s="5" t="str">
        <f ca="1">IF(INDEX(GLOBAL[KET],MATCH(A810,GLOBAL[ID]))="","-",INDEX(GLOBAL[KET],MATCH(A810,GLOBAL[ID])))</f>
        <v>50 LSN</v>
      </c>
    </row>
    <row r="811" spans="1:6" ht="15">
      <c r="A811" s="12">
        <v>1430</v>
      </c>
      <c r="D811" s="3" t="str">
        <f ca="1">INDEX(GLOBAL[NAMA BARANG],MATCH(A811,GLOBAL[ID]))</f>
        <v>Garisan DB P 072 30cm</v>
      </c>
      <c r="E811" s="4">
        <f ca="1">INDEX(GLOBAL[TT],MATCH(A811,GLOBAL[ID]))</f>
        <v>2</v>
      </c>
      <c r="F811" s="5" t="str">
        <f ca="1">IF(INDEX(GLOBAL[KET],MATCH(A811,GLOBAL[ID]))="","-",INDEX(GLOBAL[KET],MATCH(A811,GLOBAL[ID])))</f>
        <v>80 LSN</v>
      </c>
    </row>
    <row r="812" spans="1:6" ht="15">
      <c r="A812" s="12">
        <v>1431</v>
      </c>
      <c r="D812" s="3" t="str">
        <f ca="1">INDEX(GLOBAL[NAMA BARANG],MATCH(A812,GLOBAL[ID]))</f>
        <v>Garisan Enter Mika 40cm</v>
      </c>
      <c r="E812" s="4">
        <f ca="1">INDEX(GLOBAL[TT],MATCH(A812,GLOBAL[ID]))</f>
        <v>1</v>
      </c>
      <c r="F812" s="5" t="str">
        <f ca="1">IF(INDEX(GLOBAL[KET],MATCH(A812,GLOBAL[ID]))="","-",INDEX(GLOBAL[KET],MATCH(A812,GLOBAL[ID])))</f>
        <v>100 LSN</v>
      </c>
    </row>
    <row r="813" spans="1:6" ht="15">
      <c r="A813" s="12">
        <v>1432</v>
      </c>
      <c r="D813" s="3" t="str">
        <f ca="1">INDEX(GLOBAL[NAMA BARANG],MATCH(A813,GLOBAL[ID]))</f>
        <v>Garisan Enter Tebal no.4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480 LSN</v>
      </c>
    </row>
    <row r="814" spans="1:6" ht="15">
      <c r="A814" s="12">
        <v>1433</v>
      </c>
      <c r="D814" s="3" t="str">
        <f ca="1">INDEX(GLOBAL[NAMA BARANG],MATCH(A814,GLOBAL[ID]))</f>
        <v>Garisan Fj 2011/15cm Sablon 4PC (24)</v>
      </c>
      <c r="E814" s="4">
        <f ca="1">INDEX(GLOBAL[TT],MATCH(A814,GLOBAL[ID]))</f>
        <v>1</v>
      </c>
      <c r="F814" s="5" t="str">
        <f ca="1">IF(INDEX(GLOBAL[KET],MATCH(A814,GLOBAL[ID]))="","-",INDEX(GLOBAL[KET],MATCH(A814,GLOBAL[ID])))</f>
        <v>24 box</v>
      </c>
    </row>
    <row r="815" spans="1:6" ht="15">
      <c r="A815" s="12">
        <v>1434</v>
      </c>
      <c r="D815" s="3" t="str">
        <f ca="1">INDEX(GLOBAL[NAMA BARANG],MATCH(A815,GLOBAL[ID]))</f>
        <v>Garisan FS/ 1331 (48)</v>
      </c>
      <c r="E815" s="4">
        <f ca="1">INDEX(GLOBAL[TT],MATCH(A815,GLOBAL[ID]))</f>
        <v>1</v>
      </c>
      <c r="F815" s="5" t="str">
        <f ca="1">IF(INDEX(GLOBAL[KET],MATCH(A815,GLOBAL[ID]))="","-",INDEX(GLOBAL[KET],MATCH(A815,GLOBAL[ID])))</f>
        <v>24 box</v>
      </c>
    </row>
    <row r="816" spans="1:6" ht="15">
      <c r="A816" s="12">
        <v>1435</v>
      </c>
      <c r="D816" s="3" t="str">
        <f ca="1">INDEX(GLOBAL[NAMA BARANG],MATCH(A816,GLOBAL[ID]))</f>
        <v>Garisan gasta 0731 polkadot</v>
      </c>
      <c r="E816" s="4">
        <f ca="1">INDEX(GLOBAL[TT],MATCH(A816,GLOBAL[ID]))</f>
        <v>3</v>
      </c>
      <c r="F816" s="5" t="str">
        <f ca="1">IF(INDEX(GLOBAL[KET],MATCH(A816,GLOBAL[ID]))="","-",INDEX(GLOBAL[KET],MATCH(A816,GLOBAL[ID])))</f>
        <v>100 ls</v>
      </c>
    </row>
    <row r="817" spans="1:6" ht="15">
      <c r="A817" s="12">
        <v>1436</v>
      </c>
      <c r="D817" s="3" t="str">
        <f ca="1">INDEX(GLOBAL[NAMA BARANG],MATCH(A817,GLOBAL[ID]))</f>
        <v>Garisan gasta 0732</v>
      </c>
      <c r="E817" s="4">
        <f ca="1">INDEX(GLOBAL[TT],MATCH(A817,GLOBAL[ID]))</f>
        <v>6</v>
      </c>
      <c r="F817" s="5" t="str">
        <f ca="1">IF(INDEX(GLOBAL[KET],MATCH(A817,GLOBAL[ID]))="","-",INDEX(GLOBAL[KET],MATCH(A817,GLOBAL[ID])))</f>
        <v>100 ls</v>
      </c>
    </row>
    <row r="818" spans="1:6" ht="15">
      <c r="A818" s="12">
        <v>1437</v>
      </c>
      <c r="D818" s="3" t="str">
        <f ca="1">INDEX(GLOBAL[NAMA BARANG],MATCH(A818,GLOBAL[ID]))</f>
        <v>Garisan gasta 0733 polkadot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100 ls</v>
      </c>
    </row>
    <row r="819" spans="1:6" ht="15">
      <c r="A819" s="12">
        <v>1446</v>
      </c>
      <c r="D819" s="3" t="str">
        <f ca="1">INDEX(GLOBAL[NAMA BARANG],MATCH(A819,GLOBAL[ID]))</f>
        <v>Garisan Kj 003</v>
      </c>
      <c r="E819" s="4">
        <f ca="1">INDEX(GLOBAL[TT],MATCH(A819,GLOBAL[ID]))</f>
        <v>7</v>
      </c>
      <c r="F819" s="5" t="str">
        <f ca="1">IF(INDEX(GLOBAL[KET],MATCH(A819,GLOBAL[ID]))="","-",INDEX(GLOBAL[KET],MATCH(A819,GLOBAL[ID])))</f>
        <v>300 pc</v>
      </c>
    </row>
    <row r="820" spans="1:6" ht="15">
      <c r="A820" s="12">
        <v>1447</v>
      </c>
      <c r="D820" s="3" t="str">
        <f ca="1">INDEX(GLOBAL[NAMA BARANG],MATCH(A820,GLOBAL[ID]))</f>
        <v>Garisan Kj 012</v>
      </c>
      <c r="E820" s="4">
        <f ca="1">INDEX(GLOBAL[TT],MATCH(A820,GLOBAL[ID]))</f>
        <v>8</v>
      </c>
      <c r="F820" s="5" t="str">
        <f ca="1">IF(INDEX(GLOBAL[KET],MATCH(A820,GLOBAL[ID]))="","-",INDEX(GLOBAL[KET],MATCH(A820,GLOBAL[ID])))</f>
        <v>300 pc</v>
      </c>
    </row>
    <row r="821" spans="1:6" ht="15">
      <c r="A821" s="12">
        <v>1448</v>
      </c>
      <c r="D821" s="3" t="str">
        <f ca="1">INDEX(GLOBAL[NAMA BARANG],MATCH(A821,GLOBAL[ID]))</f>
        <v>Garisan Kj 013</v>
      </c>
      <c r="E821" s="4">
        <f ca="1">INDEX(GLOBAL[TT],MATCH(A821,GLOBAL[ID]))</f>
        <v>1</v>
      </c>
      <c r="F821" s="5" t="str">
        <f ca="1">IF(INDEX(GLOBAL[KET],MATCH(A821,GLOBAL[ID]))="","-",INDEX(GLOBAL[KET],MATCH(A821,GLOBAL[ID])))</f>
        <v>300 pc</v>
      </c>
    </row>
    <row r="822" spans="1:6" ht="15">
      <c r="A822" s="12">
        <v>1449</v>
      </c>
      <c r="D822" s="3" t="str">
        <f ca="1">INDEX(GLOBAL[NAMA BARANG],MATCH(A822,GLOBAL[ID]))</f>
        <v>Garisan RL 15 RB/ Roller (24)</v>
      </c>
      <c r="E822" s="4">
        <f ca="1">INDEX(GLOBAL[TT],MATCH(A822,GLOBAL[ID]))</f>
        <v>5</v>
      </c>
      <c r="F822" s="5" t="str">
        <f ca="1">IF(INDEX(GLOBAL[KET],MATCH(A822,GLOBAL[ID]))="","-",INDEX(GLOBAL[KET],MATCH(A822,GLOBAL[ID])))</f>
        <v>20 box</v>
      </c>
    </row>
    <row r="823" spans="1:6" ht="15">
      <c r="A823" s="12">
        <v>1450</v>
      </c>
      <c r="D823" s="3" t="str">
        <f ca="1">INDEX(GLOBAL[NAMA BARANG],MATCH(A823,GLOBAL[ID]))</f>
        <v>Garisan RL 15 WD (1x36)</v>
      </c>
      <c r="E823" s="4">
        <f ca="1">INDEX(GLOBAL[TT],MATCH(A823,GLOBAL[ID]))</f>
        <v>1</v>
      </c>
      <c r="F823" s="5" t="str">
        <f ca="1">IF(INDEX(GLOBAL[KET],MATCH(A823,GLOBAL[ID]))="","-",INDEX(GLOBAL[KET],MATCH(A823,GLOBAL[ID])))</f>
        <v>20 box</v>
      </c>
    </row>
    <row r="824" spans="1:6" ht="15">
      <c r="A824" s="12">
        <v>1451</v>
      </c>
      <c r="D824" s="3" t="str">
        <f ca="1">INDEX(GLOBAL[NAMA BARANG],MATCH(A824,GLOBAL[ID]))</f>
        <v>Garisan Rotary 1020 (jos) Bsr</v>
      </c>
      <c r="E824" s="4">
        <f ca="1">INDEX(GLOBAL[TT],MATCH(A824,GLOBAL[ID]))</f>
        <v>24</v>
      </c>
      <c r="F824" s="5" t="str">
        <f ca="1">IF(INDEX(GLOBAL[KET],MATCH(A824,GLOBAL[ID]))="","-",INDEX(GLOBAL[KET],MATCH(A824,GLOBAL[ID])))</f>
        <v>1000 pc</v>
      </c>
    </row>
    <row r="825" spans="1:6" ht="15">
      <c r="A825" s="12">
        <v>1452</v>
      </c>
      <c r="D825" s="3" t="str">
        <f ca="1">INDEX(GLOBAL[NAMA BARANG],MATCH(A825,GLOBAL[ID]))</f>
        <v>Garisan Rotary 5 klg</v>
      </c>
      <c r="E825" s="4">
        <f ca="1">INDEX(GLOBAL[TT],MATCH(A825,GLOBAL[ID]))</f>
        <v>4</v>
      </c>
      <c r="F825" s="5" t="str">
        <f ca="1">IF(INDEX(GLOBAL[KET],MATCH(A825,GLOBAL[ID]))="","-",INDEX(GLOBAL[KET],MATCH(A825,GLOBAL[ID])))</f>
        <v>1000 pc</v>
      </c>
    </row>
    <row r="826" spans="1:6" ht="15">
      <c r="A826" s="12">
        <v>1453</v>
      </c>
      <c r="D826" s="3" t="str">
        <f ca="1">INDEX(GLOBAL[NAMA BARANG],MATCH(A826,GLOBAL[ID]))</f>
        <v>Garisan Rotary 9043</v>
      </c>
      <c r="E826" s="4">
        <f ca="1">INDEX(GLOBAL[TT],MATCH(A826,GLOBAL[ID]))</f>
        <v>5</v>
      </c>
      <c r="F826" s="5" t="str">
        <f ca="1">IF(INDEX(GLOBAL[KET],MATCH(A826,GLOBAL[ID]))="","-",INDEX(GLOBAL[KET],MATCH(A826,GLOBAL[ID])))</f>
        <v>2000 pc</v>
      </c>
    </row>
    <row r="827" spans="1:6" ht="15">
      <c r="A827" s="12">
        <v>1456</v>
      </c>
      <c r="D827" s="3" t="str">
        <f ca="1">INDEX(GLOBAL[NAMA BARANG],MATCH(A827,GLOBAL[ID]))</f>
        <v>Garisan Sablon ikan 633 N-324</v>
      </c>
      <c r="E827" s="4">
        <f ca="1">INDEX(GLOBAL[TT],MATCH(A827,GLOBAL[ID]))</f>
        <v>2</v>
      </c>
      <c r="F827" s="5" t="str">
        <f ca="1">IF(INDEX(GLOBAL[KET],MATCH(A827,GLOBAL[ID]))="","-",INDEX(GLOBAL[KET],MATCH(A827,GLOBAL[ID])))</f>
        <v>200 ls</v>
      </c>
    </row>
    <row r="828" spans="1:6" ht="15">
      <c r="A828" s="12">
        <v>1457</v>
      </c>
      <c r="D828" s="3" t="str">
        <f ca="1">INDEX(GLOBAL[NAMA BARANG],MATCH(A828,GLOBAL[ID]))</f>
        <v>Garisan set 1011 18cm</v>
      </c>
      <c r="E828" s="4">
        <f ca="1">INDEX(GLOBAL[TT],MATCH(A828,GLOBAL[ID]))</f>
        <v>1</v>
      </c>
      <c r="F828" s="5" t="str">
        <f ca="1">IF(INDEX(GLOBAL[KET],MATCH(A828,GLOBAL[ID]))="","-",INDEX(GLOBAL[KET],MATCH(A828,GLOBAL[ID])))</f>
        <v>1200 pc</v>
      </c>
    </row>
    <row r="829" spans="1:6" ht="15">
      <c r="A829" s="12">
        <v>1459</v>
      </c>
      <c r="D829" s="3" t="str">
        <f ca="1">INDEX(GLOBAL[NAMA BARANG],MATCH(A829,GLOBAL[ID]))</f>
        <v>Garisan set 1411</v>
      </c>
      <c r="E829" s="4">
        <f ca="1">INDEX(GLOBAL[TT],MATCH(A829,GLOBAL[ID]))</f>
        <v>1</v>
      </c>
      <c r="F829" s="5">
        <f ca="1">IF(INDEX(GLOBAL[KET],MATCH(A829,GLOBAL[ID]))="","-",INDEX(GLOBAL[KET],MATCH(A829,GLOBAL[ID])))</f>
        <v>800</v>
      </c>
    </row>
    <row r="830" spans="1:6" ht="15">
      <c r="A830" s="12">
        <v>1460</v>
      </c>
      <c r="D830" s="3" t="str">
        <f ca="1">INDEX(GLOBAL[NAMA BARANG],MATCH(A830,GLOBAL[ID]))</f>
        <v>Garisan set 15cm 815 girl (30)</v>
      </c>
      <c r="E830" s="4">
        <f ca="1">INDEX(GLOBAL[TT],MATCH(A830,GLOBAL[ID]))</f>
        <v>4</v>
      </c>
      <c r="F830" s="5" t="str">
        <f ca="1">IF(INDEX(GLOBAL[KET],MATCH(A830,GLOBAL[ID]))="","-",INDEX(GLOBAL[KET],MATCH(A830,GLOBAL[ID])))</f>
        <v>480 set</v>
      </c>
    </row>
    <row r="831" spans="1:6" ht="15">
      <c r="A831" s="12">
        <v>1461</v>
      </c>
      <c r="D831" s="3" t="str">
        <f ca="1">INDEX(GLOBAL[NAMA BARANG],MATCH(A831,GLOBAL[ID]))</f>
        <v>Garisan Set 20136</v>
      </c>
      <c r="E831" s="4">
        <f ca="1">INDEX(GLOBAL[TT],MATCH(A831,GLOBAL[ID]))</f>
        <v>2</v>
      </c>
      <c r="F831" s="5" t="str">
        <f ca="1">IF(INDEX(GLOBAL[KET],MATCH(A831,GLOBAL[ID]))="","-",INDEX(GLOBAL[KET],MATCH(A831,GLOBAL[ID])))</f>
        <v>16 Box (40)</v>
      </c>
    </row>
    <row r="832" spans="1:6" ht="15">
      <c r="A832" s="12">
        <v>1465</v>
      </c>
      <c r="D832" s="3" t="str">
        <f ca="1">INDEX(GLOBAL[NAMA BARANG],MATCH(A832,GLOBAL[ID]))</f>
        <v>Garisan set 2175 PVC 20cm (50)</v>
      </c>
      <c r="E832" s="4">
        <f ca="1">INDEX(GLOBAL[TT],MATCH(A832,GLOBAL[ID]))</f>
        <v>2</v>
      </c>
      <c r="F832" s="5" t="str">
        <f ca="1">IF(INDEX(GLOBAL[KET],MATCH(A832,GLOBAL[ID]))="","-",INDEX(GLOBAL[KET],MATCH(A832,GLOBAL[ID])))</f>
        <v>800 pc</v>
      </c>
    </row>
    <row r="833" spans="1:6" ht="15">
      <c r="A833" s="12">
        <v>1466</v>
      </c>
      <c r="D833" s="3" t="str">
        <f ca="1">INDEX(GLOBAL[NAMA BARANG],MATCH(A833,GLOBAL[ID]))</f>
        <v>Garisan set 3 30cm yencheng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24 ls</v>
      </c>
    </row>
    <row r="834" spans="1:6" ht="15">
      <c r="A834" s="12">
        <v>1467</v>
      </c>
      <c r="D834" s="3" t="str">
        <f ca="1">INDEX(GLOBAL[NAMA BARANG],MATCH(A834,GLOBAL[ID]))</f>
        <v>Garisan set 30cm 5010 (M.mouse, Brb, WTP, dinosaurus)</v>
      </c>
      <c r="E834" s="4">
        <f ca="1">INDEX(GLOBAL[TT],MATCH(A834,GLOBAL[ID]))</f>
        <v>7</v>
      </c>
      <c r="F834" s="5" t="str">
        <f ca="1">IF(INDEX(GLOBAL[KET],MATCH(A834,GLOBAL[ID]))="","-",INDEX(GLOBAL[KET],MATCH(A834,GLOBAL[ID])))</f>
        <v>500 pc</v>
      </c>
    </row>
    <row r="835" spans="1:6" ht="15">
      <c r="A835" s="12">
        <v>1468</v>
      </c>
      <c r="D835" s="3" t="str">
        <f ca="1">INDEX(GLOBAL[NAMA BARANG],MATCH(A835,GLOBAL[ID]))</f>
        <v>Garisan set 340-01/ 3019</v>
      </c>
      <c r="E835" s="4">
        <f ca="1">INDEX(GLOBAL[TT],MATCH(A835,GLOBAL[ID]))</f>
        <v>7</v>
      </c>
      <c r="F835" s="5" t="str">
        <f ca="1">IF(INDEX(GLOBAL[KET],MATCH(A835,GLOBAL[ID]))="","-",INDEX(GLOBAL[KET],MATCH(A835,GLOBAL[ID])))</f>
        <v>72 ls</v>
      </c>
    </row>
    <row r="836" spans="1:6" ht="15">
      <c r="A836" s="12">
        <v>1469</v>
      </c>
      <c r="D836" s="3" t="str">
        <f ca="1">INDEX(GLOBAL[NAMA BARANG],MATCH(A836,GLOBAL[ID]))</f>
        <v>Garisan set 608/ 15cm (50)</v>
      </c>
      <c r="E836" s="4">
        <f ca="1">INDEX(GLOBAL[TT],MATCH(A836,GLOBAL[ID]))</f>
        <v>1</v>
      </c>
      <c r="F836" s="5" t="str">
        <f ca="1">IF(INDEX(GLOBAL[KET],MATCH(A836,GLOBAL[ID]))="","-",INDEX(GLOBAL[KET],MATCH(A836,GLOBAL[ID])))</f>
        <v>16 box</v>
      </c>
    </row>
    <row r="837" spans="1:6" ht="15">
      <c r="A837" s="12">
        <v>1470</v>
      </c>
      <c r="D837" s="3" t="str">
        <f ca="1">INDEX(GLOBAL[NAMA BARANG],MATCH(A837,GLOBAL[ID]))</f>
        <v>Garisan set 7006 blk</v>
      </c>
      <c r="E837" s="4">
        <f ca="1">INDEX(GLOBAL[TT],MATCH(A837,GLOBAL[ID]))</f>
        <v>51</v>
      </c>
      <c r="F837" s="5" t="str">
        <f ca="1">IF(INDEX(GLOBAL[KET],MATCH(A837,GLOBAL[ID]))="","-",INDEX(GLOBAL[KET],MATCH(A837,GLOBAL[ID])))</f>
        <v>480 set</v>
      </c>
    </row>
    <row r="838" spans="1:6" ht="15">
      <c r="A838" s="12">
        <v>1471</v>
      </c>
      <c r="D838" s="3" t="str">
        <f ca="1">INDEX(GLOBAL[NAMA BARANG],MATCH(A838,GLOBAL[ID]))</f>
        <v>Garisan set 8020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576 pc</v>
      </c>
    </row>
    <row r="839" spans="1:6" ht="15">
      <c r="A839" s="12">
        <v>1472</v>
      </c>
      <c r="D839" s="3" t="str">
        <f ca="1">INDEX(GLOBAL[NAMA BARANG],MATCH(A839,GLOBAL[ID]))</f>
        <v>Garisan set 818</v>
      </c>
      <c r="E839" s="4">
        <f ca="1">INDEX(GLOBAL[TT],MATCH(A839,GLOBAL[ID]))</f>
        <v>4</v>
      </c>
      <c r="F839" s="5" t="str">
        <f ca="1">IF(INDEX(GLOBAL[KET],MATCH(A839,GLOBAL[ID]))="","-",INDEX(GLOBAL[KET],MATCH(A839,GLOBAL[ID])))</f>
        <v>800 pc</v>
      </c>
    </row>
    <row r="840" spans="1:6" ht="15">
      <c r="A840" s="12">
        <v>1473</v>
      </c>
      <c r="D840" s="3" t="str">
        <f ca="1">INDEX(GLOBAL[NAMA BARANG],MATCH(A840,GLOBAL[ID]))</f>
        <v>Garisan set 8253 (50 set)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800 pc</v>
      </c>
    </row>
    <row r="841" spans="1:6" ht="15">
      <c r="A841" s="12">
        <v>1475</v>
      </c>
      <c r="D841" s="3" t="str">
        <f ca="1">INDEX(GLOBAL[NAMA BARANG],MATCH(A841,GLOBAL[ID]))</f>
        <v>Garisan set Cow 2016 (60)</v>
      </c>
      <c r="E841" s="4">
        <f ca="1">INDEX(GLOBAL[TT],MATCH(A841,GLOBAL[ID]))</f>
        <v>1</v>
      </c>
      <c r="F841" s="5" t="str">
        <f ca="1">IF(INDEX(GLOBAL[KET],MATCH(A841,GLOBAL[ID]))="","-",INDEX(GLOBAL[KET],MATCH(A841,GLOBAL[ID])))</f>
        <v>20 box</v>
      </c>
    </row>
    <row r="842" spans="1:6" ht="15">
      <c r="A842" s="12">
        <v>1476</v>
      </c>
      <c r="D842" s="3" t="str">
        <f ca="1">INDEX(GLOBAL[NAMA BARANG],MATCH(A842,GLOBAL[ID]))</f>
        <v>Garisan set Elephant 2016 (60)</v>
      </c>
      <c r="E842" s="4">
        <f ca="1">INDEX(GLOBAL[TT],MATCH(A842,GLOBAL[ID]))</f>
        <v>2</v>
      </c>
      <c r="F842" s="5" t="str">
        <f ca="1">IF(INDEX(GLOBAL[KET],MATCH(A842,GLOBAL[ID]))="","-",INDEX(GLOBAL[KET],MATCH(A842,GLOBAL[ID])))</f>
        <v>20 box</v>
      </c>
    </row>
    <row r="843" spans="1:6" ht="15">
      <c r="A843" s="12">
        <v>1492</v>
      </c>
      <c r="D843" s="3" t="str">
        <f ca="1">INDEX(GLOBAL[NAMA BARANG],MATCH(A843,GLOBAL[ID]))</f>
        <v>Garisan set Δ 9102 pony</v>
      </c>
      <c r="E843" s="4">
        <f ca="1">INDEX(GLOBAL[TT],MATCH(A843,GLOBAL[ID]))</f>
        <v>1</v>
      </c>
      <c r="F843" s="5">
        <f ca="1">IF(INDEX(GLOBAL[KET],MATCH(A843,GLOBAL[ID]))="","-",INDEX(GLOBAL[KET],MATCH(A843,GLOBAL[ID])))</f>
        <v>640</v>
      </c>
    </row>
    <row r="844" spans="1:6" ht="15">
      <c r="A844" s="12">
        <v>1493</v>
      </c>
      <c r="D844" s="3" t="str">
        <f ca="1">INDEX(GLOBAL[NAMA BARANG],MATCH(A844,GLOBAL[ID]))</f>
        <v>Garisan Si Rei A 1101 Jiyu</v>
      </c>
      <c r="E844" s="4">
        <f ca="1">INDEX(GLOBAL[TT],MATCH(A844,GLOBAL[ID]))</f>
        <v>4</v>
      </c>
      <c r="F844" s="5" t="str">
        <f ca="1">IF(INDEX(GLOBAL[KET],MATCH(A844,GLOBAL[ID]))="","-",INDEX(GLOBAL[KET],MATCH(A844,GLOBAL[ID])))</f>
        <v>960 set</v>
      </c>
    </row>
    <row r="845" spans="1:6" ht="15">
      <c r="A845" s="12">
        <v>1494</v>
      </c>
      <c r="D845" s="3" t="str">
        <f ca="1">INDEX(GLOBAL[NAMA BARANG],MATCH(A845,GLOBAL[ID]))</f>
        <v>Garisan SO 7235 Heart Stationery 24cm Besi</v>
      </c>
      <c r="E845" s="4">
        <f ca="1">INDEX(GLOBAL[TT],MATCH(A845,GLOBAL[ID]))</f>
        <v>2</v>
      </c>
      <c r="F845" s="5" t="str">
        <f ca="1">IF(INDEX(GLOBAL[KET],MATCH(A845,GLOBAL[ID]))="","-",INDEX(GLOBAL[KET],MATCH(A845,GLOBAL[ID])))</f>
        <v>2400 pc</v>
      </c>
    </row>
    <row r="846" spans="1:6" ht="15">
      <c r="A846" s="12">
        <v>1496</v>
      </c>
      <c r="D846" s="3" t="str">
        <f ca="1">INDEX(GLOBAL[NAMA BARANG],MATCH(A846,GLOBAL[ID]))</f>
        <v>Garisan TF 1988</v>
      </c>
      <c r="E846" s="4">
        <f ca="1">INDEX(GLOBAL[TT],MATCH(A846,GLOBAL[ID]))</f>
        <v>1</v>
      </c>
      <c r="F846" s="5" t="str">
        <f ca="1">IF(INDEX(GLOBAL[KET],MATCH(A846,GLOBAL[ID]))="","-",INDEX(GLOBAL[KET],MATCH(A846,GLOBAL[ID])))</f>
        <v>200 LSN</v>
      </c>
    </row>
    <row r="847" spans="1:6" ht="15">
      <c r="A847" s="12">
        <v>1497</v>
      </c>
      <c r="D847" s="3" t="str">
        <f ca="1">INDEX(GLOBAL[NAMA BARANG],MATCH(A847,GLOBAL[ID]))</f>
        <v>Garisan TF 1989 Lingkaran</v>
      </c>
      <c r="E847" s="4">
        <f ca="1">INDEX(GLOBAL[TT],MATCH(A847,GLOBAL[ID]))</f>
        <v>2</v>
      </c>
      <c r="F847" s="5" t="str">
        <f ca="1">IF(INDEX(GLOBAL[KET],MATCH(A847,GLOBAL[ID]))="","-",INDEX(GLOBAL[KET],MATCH(A847,GLOBAL[ID])))</f>
        <v>144 LSN</v>
      </c>
    </row>
    <row r="848" spans="1:6" ht="15">
      <c r="A848" s="12">
        <v>1498</v>
      </c>
      <c r="D848" s="3" t="str">
        <f ca="1">INDEX(GLOBAL[NAMA BARANG],MATCH(A848,GLOBAL[ID]))</f>
        <v>Garisan TF 1991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48 LSN</v>
      </c>
    </row>
    <row r="849" spans="1:6" ht="15">
      <c r="A849" s="12">
        <v>1499</v>
      </c>
      <c r="D849" s="3" t="str">
        <f ca="1">INDEX(GLOBAL[NAMA BARANG],MATCH(A849,GLOBAL[ID]))</f>
        <v>Garisan TF 1992</v>
      </c>
      <c r="E849" s="4">
        <f ca="1">INDEX(GLOBAL[TT],MATCH(A849,GLOBAL[ID]))</f>
        <v>1</v>
      </c>
      <c r="F849" s="5" t="str">
        <f ca="1">IF(INDEX(GLOBAL[KET],MATCH(A849,GLOBAL[ID]))="","-",INDEX(GLOBAL[KET],MATCH(A849,GLOBAL[ID])))</f>
        <v>40 LSN</v>
      </c>
    </row>
    <row r="850" spans="1:6" ht="15">
      <c r="A850" s="12">
        <v>1501</v>
      </c>
      <c r="D850" s="3" t="str">
        <f ca="1">INDEX(GLOBAL[NAMA BARANG],MATCH(A850,GLOBAL[ID]))</f>
        <v>Garisan UMPTN (50)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10000 pc</v>
      </c>
    </row>
    <row r="851" spans="1:6" ht="15">
      <c r="A851" s="12">
        <v>1503</v>
      </c>
      <c r="D851" s="3" t="str">
        <f ca="1">INDEX(GLOBAL[NAMA BARANG],MATCH(A851,GLOBAL[ID]))</f>
        <v>Garisan XD 1516/ 15cm lentur 1x36 PR (1)</v>
      </c>
      <c r="E851" s="4">
        <f ca="1">INDEX(GLOBAL[TT],MATCH(A851,GLOBAL[ID]))</f>
        <v>11</v>
      </c>
      <c r="F851" s="5" t="str">
        <f ca="1">IF(INDEX(GLOBAL[KET],MATCH(A851,GLOBAL[ID]))="","-",INDEX(GLOBAL[KET],MATCH(A851,GLOBAL[ID])))</f>
        <v>80 box</v>
      </c>
    </row>
    <row r="852" spans="1:6" ht="15">
      <c r="A852" s="12">
        <v>1504</v>
      </c>
      <c r="D852" s="3" t="str">
        <f ca="1">INDEX(GLOBAL[NAMA BARANG],MATCH(A852,GLOBAL[ID]))</f>
        <v>Garisan XT 997 (1x60)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30 box</v>
      </c>
    </row>
    <row r="853" spans="1:6" ht="15">
      <c r="A853" s="12">
        <v>1505</v>
      </c>
      <c r="D853" s="3" t="str">
        <f ca="1">INDEX(GLOBAL[NAMA BARANG],MATCH(A853,GLOBAL[ID]))</f>
        <v>Garisan YS 2020</v>
      </c>
      <c r="E853" s="4">
        <f ca="1">INDEX(GLOBAL[TT],MATCH(A853,GLOBAL[ID]))</f>
        <v>9</v>
      </c>
      <c r="F853" s="5" t="str">
        <f ca="1">IF(INDEX(GLOBAL[KET],MATCH(A853,GLOBAL[ID]))="","-",INDEX(GLOBAL[KET],MATCH(A853,GLOBAL[ID])))</f>
        <v>100 ls</v>
      </c>
    </row>
    <row r="854" spans="1:6" ht="15">
      <c r="A854" s="12">
        <v>1506</v>
      </c>
      <c r="D854" s="3" t="str">
        <f ca="1">INDEX(GLOBAL[NAMA BARANG],MATCH(A854,GLOBAL[ID]))</f>
        <v>Garisan YS 3030</v>
      </c>
      <c r="E854" s="4">
        <f ca="1">INDEX(GLOBAL[TT],MATCH(A854,GLOBAL[ID]))</f>
        <v>4</v>
      </c>
      <c r="F854" s="5" t="str">
        <f ca="1">IF(INDEX(GLOBAL[KET],MATCH(A854,GLOBAL[ID]))="","-",INDEX(GLOBAL[KET],MATCH(A854,GLOBAL[ID])))</f>
        <v>100 ls</v>
      </c>
    </row>
    <row r="855" spans="1:6" ht="15">
      <c r="A855" s="12">
        <v>1507</v>
      </c>
      <c r="D855" s="3" t="str">
        <f ca="1">INDEX(GLOBAL[NAMA BARANG],MATCH(A855,GLOBAL[ID]))</f>
        <v>Garisan Δ Kojiko no.10</v>
      </c>
      <c r="E855" s="4">
        <f ca="1">INDEX(GLOBAL[TT],MATCH(A855,GLOBAL[ID]))</f>
        <v>1</v>
      </c>
      <c r="F855" s="5" t="str">
        <f ca="1">IF(INDEX(GLOBAL[KET],MATCH(A855,GLOBAL[ID]))="","-",INDEX(GLOBAL[KET],MATCH(A855,GLOBAL[ID])))</f>
        <v>16 LSN</v>
      </c>
    </row>
    <row r="856" spans="1:6" ht="15">
      <c r="A856" s="12">
        <v>1508</v>
      </c>
      <c r="D856" s="3" t="str">
        <f ca="1">INDEX(GLOBAL[NAMA BARANG],MATCH(A856,GLOBAL[ID]))</f>
        <v>Garisan Δ Kojiko no.12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16 LSN</v>
      </c>
    </row>
    <row r="857" spans="1:6" ht="15">
      <c r="A857" s="12">
        <v>1510</v>
      </c>
      <c r="D857" s="3" t="str">
        <f ca="1">INDEX(GLOBAL[NAMA BARANG],MATCH(A857,GLOBAL[ID]))</f>
        <v>Garisan Δ Kojiko no.8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24 LSN</v>
      </c>
    </row>
    <row r="858" spans="1:6" ht="15">
      <c r="A858" s="12">
        <v>1512</v>
      </c>
      <c r="D858" s="3" t="str">
        <f ca="1">INDEX(GLOBAL[NAMA BARANG],MATCH(A858,GLOBAL[ID]))</f>
        <v>Gift Card HL-847 Kotak Gliter (250)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100 disp</v>
      </c>
    </row>
    <row r="859" spans="1:6" ht="15">
      <c r="A859" s="12">
        <v>1513</v>
      </c>
      <c r="D859" s="3" t="str">
        <f ca="1">INDEX(GLOBAL[NAMA BARANG],MATCH(A859,GLOBAL[ID]))</f>
        <v>Gk Hp Disney GT Hp 1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120 ls</v>
      </c>
    </row>
    <row r="860" spans="1:6" ht="15">
      <c r="A860" s="12">
        <v>1514</v>
      </c>
      <c r="D860" s="3" t="str">
        <f ca="1">INDEX(GLOBAL[NAMA BARANG],MATCH(A860,GLOBAL[ID]))</f>
        <v>Gliter 612 (8891)</v>
      </c>
      <c r="E860" s="4">
        <f ca="1">INDEX(GLOBAL[TT],MATCH(A860,GLOBAL[ID]))</f>
        <v>9</v>
      </c>
      <c r="F860" s="5" t="str">
        <f ca="1">IF(INDEX(GLOBAL[KET],MATCH(A860,GLOBAL[ID]))="","-",INDEX(GLOBAL[KET],MATCH(A860,GLOBAL[ID])))</f>
        <v>288 pc</v>
      </c>
    </row>
    <row r="861" spans="1:6" ht="15">
      <c r="A861" s="12">
        <v>1515</v>
      </c>
      <c r="D861" s="3" t="str">
        <f ca="1">INDEX(GLOBAL[NAMA BARANG],MATCH(A861,GLOBAL[ID]))</f>
        <v>Gliter 806</v>
      </c>
      <c r="E861" s="4">
        <f ca="1">INDEX(GLOBAL[TT],MATCH(A861,GLOBAL[ID]))</f>
        <v>4</v>
      </c>
      <c r="F861" s="5">
        <f ca="1">IF(INDEX(GLOBAL[KET],MATCH(A861,GLOBAL[ID]))="","-",INDEX(GLOBAL[KET],MATCH(A861,GLOBAL[ID])))</f>
        <v>288</v>
      </c>
    </row>
    <row r="862" spans="1:6" ht="15">
      <c r="A862" s="12">
        <v>1516</v>
      </c>
      <c r="D862" s="3" t="str">
        <f ca="1">INDEX(GLOBAL[NAMA BARANG],MATCH(A862,GLOBAL[ID]))</f>
        <v>Gliter 9106/ 9006</v>
      </c>
      <c r="E862" s="4">
        <f ca="1">INDEX(GLOBAL[TT],MATCH(A862,GLOBAL[ID]))</f>
        <v>18</v>
      </c>
      <c r="F862" s="5" t="str">
        <f ca="1">IF(INDEX(GLOBAL[KET],MATCH(A862,GLOBAL[ID]))="","-",INDEX(GLOBAL[KET],MATCH(A862,GLOBAL[ID])))</f>
        <v>288 Renteng</v>
      </c>
    </row>
    <row r="863" spans="1:6" ht="15">
      <c r="A863" s="12">
        <v>1517</v>
      </c>
      <c r="D863" s="3" t="str">
        <f ca="1">INDEX(GLOBAL[NAMA BARANG],MATCH(A863,GLOBAL[ID]))</f>
        <v>Gliter CG 8891-2 metalik</v>
      </c>
      <c r="E863" s="4">
        <f ca="1">INDEX(GLOBAL[TT],MATCH(A863,GLOBAL[ID]))</f>
        <v>4</v>
      </c>
      <c r="F863" s="5" t="str">
        <f ca="1">IF(INDEX(GLOBAL[KET],MATCH(A863,GLOBAL[ID]))="","-",INDEX(GLOBAL[KET],MATCH(A863,GLOBAL[ID])))</f>
        <v>288 rtg</v>
      </c>
    </row>
    <row r="864" spans="1:6" ht="15">
      <c r="A864" s="12">
        <v>1519</v>
      </c>
      <c r="D864" s="3" t="str">
        <f ca="1">INDEX(GLOBAL[NAMA BARANG],MATCH(A864,GLOBAL[ID]))</f>
        <v>Gliter G 816 metallik</v>
      </c>
      <c r="E864" s="4">
        <f ca="1">INDEX(GLOBAL[TT],MATCH(A864,GLOBAL[ID]))</f>
        <v>5</v>
      </c>
      <c r="F864" s="5" t="str">
        <f ca="1">IF(INDEX(GLOBAL[KET],MATCH(A864,GLOBAL[ID]))="","-",INDEX(GLOBAL[KET],MATCH(A864,GLOBAL[ID])))</f>
        <v>288 pc</v>
      </c>
    </row>
    <row r="865" spans="1:6" ht="15">
      <c r="A865" s="12">
        <v>1520</v>
      </c>
      <c r="D865" s="3" t="str">
        <f ca="1">INDEX(GLOBAL[NAMA BARANG],MATCH(A865,GLOBAL[ID]))</f>
        <v>Gliter glue 8891-4</v>
      </c>
      <c r="E865" s="4">
        <f ca="1">INDEX(GLOBAL[TT],MATCH(A865,GLOBAL[ID]))</f>
        <v>11</v>
      </c>
      <c r="F865" s="5">
        <f ca="1">IF(INDEX(GLOBAL[KET],MATCH(A865,GLOBAL[ID]))="","-",INDEX(GLOBAL[KET],MATCH(A865,GLOBAL[ID])))</f>
        <v>288</v>
      </c>
    </row>
    <row r="866" spans="1:6" ht="15">
      <c r="A866" s="12">
        <v>1521</v>
      </c>
      <c r="D866" s="3" t="str">
        <f ca="1">INDEX(GLOBAL[NAMA BARANG],MATCH(A866,GLOBAL[ID]))</f>
        <v>Gliter glue 8891-5</v>
      </c>
      <c r="E866" s="4">
        <f ca="1">INDEX(GLOBAL[TT],MATCH(A866,GLOBAL[ID]))</f>
        <v>7</v>
      </c>
      <c r="F866" s="5" t="str">
        <f ca="1">IF(INDEX(GLOBAL[KET],MATCH(A866,GLOBAL[ID]))="","-",INDEX(GLOBAL[KET],MATCH(A866,GLOBAL[ID])))</f>
        <v>288 pc</v>
      </c>
    </row>
    <row r="867" spans="1:6" ht="15">
      <c r="A867" s="12">
        <v>1522</v>
      </c>
      <c r="D867" s="3" t="str">
        <f ca="1">INDEX(GLOBAL[NAMA BARANG],MATCH(A867,GLOBAL[ID]))</f>
        <v>Gliter glue 8891-6 (pelangi)</v>
      </c>
      <c r="E867" s="4">
        <f ca="1">INDEX(GLOBAL[TT],MATCH(A867,GLOBAL[ID]))</f>
        <v>4</v>
      </c>
      <c r="F867" s="5">
        <f ca="1">IF(INDEX(GLOBAL[KET],MATCH(A867,GLOBAL[ID]))="","-",INDEX(GLOBAL[KET],MATCH(A867,GLOBAL[ID])))</f>
        <v>288</v>
      </c>
    </row>
    <row r="868" spans="1:6" ht="15">
      <c r="A868" s="12">
        <v>1523</v>
      </c>
      <c r="D868" s="3" t="str">
        <f ca="1">INDEX(GLOBAL[NAMA BARANG],MATCH(A868,GLOBAL[ID]))</f>
        <v>Gliter JBS 003(1)</v>
      </c>
      <c r="E868" s="4">
        <f ca="1">INDEX(GLOBAL[TT],MATCH(A868,GLOBAL[ID]))</f>
        <v>1</v>
      </c>
      <c r="F868" s="5">
        <f ca="1">IF(INDEX(GLOBAL[KET],MATCH(A868,GLOBAL[ID]))="","-",INDEX(GLOBAL[KET],MATCH(A868,GLOBAL[ID])))</f>
        <v>288</v>
      </c>
    </row>
    <row r="869" spans="1:6" ht="15">
      <c r="A869" s="12">
        <v>1524</v>
      </c>
      <c r="D869" s="3" t="str">
        <f ca="1">INDEX(GLOBAL[NAMA BARANG],MATCH(A869,GLOBAL[ID]))</f>
        <v>Gliter JBS 004</v>
      </c>
      <c r="E869" s="4">
        <f ca="1">INDEX(GLOBAL[TT],MATCH(A869,GLOBAL[ID]))</f>
        <v>1</v>
      </c>
      <c r="F869" s="5" t="str">
        <f ca="1">IF(INDEX(GLOBAL[KET],MATCH(A869,GLOBAL[ID]))="","-",INDEX(GLOBAL[KET],MATCH(A869,GLOBAL[ID])))</f>
        <v>288 renteng</v>
      </c>
    </row>
    <row r="870" spans="1:6" ht="15">
      <c r="A870" s="12">
        <v>1525</v>
      </c>
      <c r="D870" s="3" t="str">
        <f ca="1">INDEX(GLOBAL[NAMA BARANG],MATCH(A870,GLOBAL[ID]))</f>
        <v>Gliter metalik campur</v>
      </c>
      <c r="E870" s="4">
        <f ca="1">INDEX(GLOBAL[TT],MATCH(A870,GLOBAL[ID]))</f>
        <v>8</v>
      </c>
      <c r="F870" s="5" t="str">
        <f ca="1">IF(INDEX(GLOBAL[KET],MATCH(A870,GLOBAL[ID]))="","-",INDEX(GLOBAL[KET],MATCH(A870,GLOBAL[ID])))</f>
        <v>288 renteng</v>
      </c>
    </row>
    <row r="871" spans="1:6" ht="15">
      <c r="A871" s="12">
        <v>1526</v>
      </c>
      <c r="D871" s="3" t="str">
        <f ca="1">INDEX(GLOBAL[NAMA BARANG],MATCH(A871,GLOBAL[ID]))</f>
        <v>Gliter polos</v>
      </c>
      <c r="E871" s="4">
        <f ca="1">INDEX(GLOBAL[TT],MATCH(A871,GLOBAL[ID]))</f>
        <v>8</v>
      </c>
      <c r="F871" s="5">
        <f ca="1">IF(INDEX(GLOBAL[KET],MATCH(A871,GLOBAL[ID]))="","-",INDEX(GLOBAL[KET],MATCH(A871,GLOBAL[ID])))</f>
        <v>288</v>
      </c>
    </row>
    <row r="872" spans="1:6" ht="15">
      <c r="A872" s="12">
        <v>1527</v>
      </c>
      <c r="D872" s="3" t="str">
        <f ca="1">INDEX(GLOBAL[NAMA BARANG],MATCH(A872,GLOBAL[ID]))</f>
        <v>Gliter powder 15gr CC888</v>
      </c>
      <c r="E872" s="4">
        <f ca="1">INDEX(GLOBAL[TT],MATCH(A872,GLOBAL[ID]))</f>
        <v>19</v>
      </c>
      <c r="F872" s="5" t="str">
        <f ca="1">IF(INDEX(GLOBAL[KET],MATCH(A872,GLOBAL[ID]))="","-",INDEX(GLOBAL[KET],MATCH(A872,GLOBAL[ID])))</f>
        <v>576 pc</v>
      </c>
    </row>
    <row r="873" spans="1:6" ht="15">
      <c r="A873" s="12">
        <v>1528</v>
      </c>
      <c r="D873" s="3" t="str">
        <f ca="1">INDEX(GLOBAL[NAMA BARANG],MATCH(A873,GLOBAL[ID]))</f>
        <v>Gliter PVC 12 (8891-7)</v>
      </c>
      <c r="E873" s="4">
        <f ca="1">INDEX(GLOBAL[TT],MATCH(A873,GLOBAL[ID]))</f>
        <v>42</v>
      </c>
      <c r="F873" s="5" t="str">
        <f ca="1">IF(INDEX(GLOBAL[KET],MATCH(A873,GLOBAL[ID]))="","-",INDEX(GLOBAL[KET],MATCH(A873,GLOBAL[ID])))</f>
        <v>96 ls</v>
      </c>
    </row>
    <row r="874" spans="1:6" ht="15">
      <c r="A874" s="12">
        <v>1529</v>
      </c>
      <c r="D874" s="3" t="str">
        <f ca="1">INDEX(GLOBAL[NAMA BARANG],MATCH(A874,GLOBAL[ID]))</f>
        <v>Gliter tabung PHS</v>
      </c>
      <c r="E874" s="4">
        <f ca="1">INDEX(GLOBAL[TT],MATCH(A874,GLOBAL[ID]))</f>
        <v>14</v>
      </c>
      <c r="F874" s="5">
        <f ca="1">IF(INDEX(GLOBAL[KET],MATCH(A874,GLOBAL[ID]))="","-",INDEX(GLOBAL[KET],MATCH(A874,GLOBAL[ID])))</f>
        <v>288</v>
      </c>
    </row>
    <row r="875" spans="1:6" ht="15">
      <c r="A875" s="12">
        <v>1530</v>
      </c>
      <c r="D875" s="3" t="str">
        <f ca="1">INDEX(GLOBAL[NAMA BARANG],MATCH(A875,GLOBAL[ID]))</f>
        <v>Glitter GF 32</v>
      </c>
      <c r="E875" s="4">
        <f ca="1">INDEX(GLOBAL[TT],MATCH(A875,GLOBAL[ID]))</f>
        <v>28</v>
      </c>
      <c r="F875" s="5" t="str">
        <f ca="1">IF(INDEX(GLOBAL[KET],MATCH(A875,GLOBAL[ID]))="","-",INDEX(GLOBAL[KET],MATCH(A875,GLOBAL[ID])))</f>
        <v>96 pc</v>
      </c>
    </row>
    <row r="876" spans="1:6" ht="15">
      <c r="A876" s="12">
        <v>1531</v>
      </c>
      <c r="D876" s="3" t="str">
        <f ca="1">INDEX(GLOBAL[NAMA BARANG],MATCH(A876,GLOBAL[ID]))</f>
        <v>Gun Tacker S 2308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48 pc</v>
      </c>
    </row>
    <row r="877" spans="1:6" ht="15">
      <c r="A877" s="12">
        <v>1532</v>
      </c>
      <c r="D877" s="3" t="str">
        <f ca="1">INDEX(GLOBAL[NAMA BARANG],MATCH(A877,GLOBAL[ID]))</f>
        <v>Gunting 206j-1 cola</v>
      </c>
      <c r="E877" s="4">
        <f ca="1">INDEX(GLOBAL[TT],MATCH(A877,GLOBAL[ID]))</f>
        <v>1</v>
      </c>
      <c r="F877" s="5" t="str">
        <f ca="1">IF(INDEX(GLOBAL[KET],MATCH(A877,GLOBAL[ID]))="","-",INDEX(GLOBAL[KET],MATCH(A877,GLOBAL[ID])))</f>
        <v>1200 pc</v>
      </c>
    </row>
    <row r="878" spans="1:6" ht="15">
      <c r="A878" s="12">
        <v>1533</v>
      </c>
      <c r="D878" s="3" t="str">
        <f ca="1">INDEX(GLOBAL[NAMA BARANG],MATCH(A878,GLOBAL[ID]))</f>
        <v>Gunting 206j-2 k mas</v>
      </c>
      <c r="E878" s="4">
        <f ca="1">INDEX(GLOBAL[TT],MATCH(A878,GLOBAL[ID]))</f>
        <v>2</v>
      </c>
      <c r="F878" s="5" t="str">
        <f ca="1">IF(INDEX(GLOBAL[KET],MATCH(A878,GLOBAL[ID]))="","-",INDEX(GLOBAL[KET],MATCH(A878,GLOBAL[ID])))</f>
        <v>1200 pc</v>
      </c>
    </row>
    <row r="879" spans="1:6" ht="15">
      <c r="A879" s="12">
        <v>1534</v>
      </c>
      <c r="D879" s="3" t="str">
        <f ca="1">INDEX(GLOBAL[NAMA BARANG],MATCH(A879,GLOBAL[ID]))</f>
        <v>Gunting 304j-1 kecil</v>
      </c>
      <c r="E879" s="4">
        <f ca="1">INDEX(GLOBAL[TT],MATCH(A879,GLOBAL[ID]))</f>
        <v>3</v>
      </c>
      <c r="F879" s="5" t="str">
        <f ca="1">IF(INDEX(GLOBAL[KET],MATCH(A879,GLOBAL[ID]))="","-",INDEX(GLOBAL[KET],MATCH(A879,GLOBAL[ID])))</f>
        <v>1200 pc</v>
      </c>
    </row>
    <row r="880" spans="1:6" ht="15">
      <c r="A880" s="12">
        <v>1535</v>
      </c>
      <c r="D880" s="3" t="str">
        <f ca="1">INDEX(GLOBAL[NAMA BARANG],MATCH(A880,GLOBAL[ID]))</f>
        <v>Gunting 304j-2 k mas</v>
      </c>
      <c r="E880" s="4">
        <f ca="1">INDEX(GLOBAL[TT],MATCH(A880,GLOBAL[ID]))</f>
        <v>3</v>
      </c>
      <c r="F880" s="5" t="str">
        <f ca="1">IF(INDEX(GLOBAL[KET],MATCH(A880,GLOBAL[ID]))="","-",INDEX(GLOBAL[KET],MATCH(A880,GLOBAL[ID])))</f>
        <v>1200 pc</v>
      </c>
    </row>
    <row r="881" spans="1:6" ht="15">
      <c r="A881" s="12">
        <v>1536</v>
      </c>
      <c r="D881" s="3" t="str">
        <f ca="1">INDEX(GLOBAL[NAMA BARANG],MATCH(A881,GLOBAL[ID]))</f>
        <v>Gunting 6 (B 023)</v>
      </c>
      <c r="E881" s="4">
        <f ca="1">INDEX(GLOBAL[TT],MATCH(A881,GLOBAL[ID]))</f>
        <v>2</v>
      </c>
      <c r="F881" s="5" t="str">
        <f ca="1">IF(INDEX(GLOBAL[KET],MATCH(A881,GLOBAL[ID]))="","-",INDEX(GLOBAL[KET],MATCH(A881,GLOBAL[ID])))</f>
        <v>240 PCS</v>
      </c>
    </row>
    <row r="882" spans="1:6" ht="15">
      <c r="A882" s="12">
        <v>1537</v>
      </c>
      <c r="D882" s="3" t="str">
        <f ca="1">INDEX(GLOBAL[NAMA BARANG],MATCH(A882,GLOBAL[ID]))</f>
        <v>Gunting 8 (B 021)</v>
      </c>
      <c r="E882" s="4">
        <f ca="1">INDEX(GLOBAL[TT],MATCH(A882,GLOBAL[ID]))</f>
        <v>3</v>
      </c>
      <c r="F882" s="5" t="str">
        <f ca="1">IF(INDEX(GLOBAL[KET],MATCH(A882,GLOBAL[ID]))="","-",INDEX(GLOBAL[KET],MATCH(A882,GLOBAL[ID])))</f>
        <v>240 PCS</v>
      </c>
    </row>
    <row r="883" spans="1:6" ht="15">
      <c r="A883" s="12">
        <v>1538</v>
      </c>
      <c r="D883" s="3" t="str">
        <f ca="1">INDEX(GLOBAL[NAMA BARANG],MATCH(A883,GLOBAL[ID]))</f>
        <v>Gunting BBL 4401/ set 3</v>
      </c>
      <c r="E883" s="4">
        <f ca="1">INDEX(GLOBAL[TT],MATCH(A883,GLOBAL[ID]))</f>
        <v>6</v>
      </c>
      <c r="F883" s="5" t="str">
        <f ca="1">IF(INDEX(GLOBAL[KET],MATCH(A883,GLOBAL[ID]))="","-",INDEX(GLOBAL[KET],MATCH(A883,GLOBAL[ID])))</f>
        <v>360 PCS</v>
      </c>
    </row>
    <row r="884" spans="1:6" ht="15">
      <c r="A884" s="12">
        <v>1541</v>
      </c>
      <c r="D884" s="3" t="str">
        <f ca="1">INDEX(GLOBAL[NAMA BARANG],MATCH(A884,GLOBAL[ID]))</f>
        <v>Gunting Davis DuL (6)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50 ls</v>
      </c>
    </row>
    <row r="885" spans="1:6" ht="15">
      <c r="A885" s="12">
        <v>1547</v>
      </c>
      <c r="D885" s="3" t="str">
        <f ca="1">INDEX(GLOBAL[NAMA BARANG],MATCH(A885,GLOBAL[ID]))</f>
        <v>Gunting Gunindo HB-55</v>
      </c>
      <c r="E885" s="4">
        <f ca="1">INDEX(GLOBAL[TT],MATCH(A885,GLOBAL[ID]))</f>
        <v>2</v>
      </c>
      <c r="F885" s="5" t="str">
        <f ca="1">IF(INDEX(GLOBAL[KET],MATCH(A885,GLOBAL[ID]))="","-",INDEX(GLOBAL[KET],MATCH(A885,GLOBAL[ID])))</f>
        <v>60 LSN</v>
      </c>
    </row>
    <row r="886" spans="1:6" ht="15">
      <c r="A886" s="12">
        <v>1548</v>
      </c>
      <c r="D886" s="3" t="str">
        <f ca="1">INDEX(GLOBAL[NAMA BARANG],MATCH(A886,GLOBAL[ID]))</f>
        <v>Gunting Gunindo HB-60</v>
      </c>
      <c r="E886" s="4">
        <f ca="1">INDEX(GLOBAL[TT],MATCH(A886,GLOBAL[ID]))</f>
        <v>1</v>
      </c>
      <c r="F886" s="5" t="str">
        <f ca="1">IF(INDEX(GLOBAL[KET],MATCH(A886,GLOBAL[ID]))="","-",INDEX(GLOBAL[KET],MATCH(A886,GLOBAL[ID])))</f>
        <v>30 LSN</v>
      </c>
    </row>
    <row r="887" spans="1:6" ht="15">
      <c r="A887" s="12">
        <v>1557</v>
      </c>
      <c r="D887" s="3" t="str">
        <f ca="1">INDEX(GLOBAL[NAMA BARANG],MATCH(A887,GLOBAL[ID]))</f>
        <v>Gunting HT 707 T</v>
      </c>
      <c r="E887" s="4">
        <f ca="1">INDEX(GLOBAL[TT],MATCH(A887,GLOBAL[ID]))</f>
        <v>2</v>
      </c>
      <c r="F887" s="5" t="str">
        <f ca="1">IF(INDEX(GLOBAL[KET],MATCH(A887,GLOBAL[ID]))="","-",INDEX(GLOBAL[KET],MATCH(A887,GLOBAL[ID])))</f>
        <v>30 ls</v>
      </c>
    </row>
    <row r="888" spans="1:6" ht="15">
      <c r="A888" s="12">
        <v>1558</v>
      </c>
      <c r="D888" s="3" t="str">
        <f ca="1">INDEX(GLOBAL[NAMA BARANG],MATCH(A888,GLOBAL[ID]))</f>
        <v>Gunting Ideal DR 5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60 LSN</v>
      </c>
    </row>
    <row r="889" spans="1:6" ht="15">
      <c r="A889" s="12">
        <v>1559</v>
      </c>
      <c r="D889" s="3" t="str">
        <f ca="1">INDEX(GLOBAL[NAMA BARANG],MATCH(A889,GLOBAL[ID]))</f>
        <v>Gunting Ideal DR 6</v>
      </c>
      <c r="E889" s="4">
        <f ca="1">INDEX(GLOBAL[TT],MATCH(A889,GLOBAL[ID]))</f>
        <v>1</v>
      </c>
      <c r="F889" s="5" t="str">
        <f ca="1">IF(INDEX(GLOBAL[KET],MATCH(A889,GLOBAL[ID]))="","-",INDEX(GLOBAL[KET],MATCH(A889,GLOBAL[ID])))</f>
        <v>60 LSN</v>
      </c>
    </row>
    <row r="890" spans="1:6" ht="15">
      <c r="A890" s="12">
        <v>1560</v>
      </c>
      <c r="D890" s="3" t="str">
        <f ca="1">INDEX(GLOBAL[NAMA BARANG],MATCH(A890,GLOBAL[ID]))</f>
        <v>Gunting Ideal DR 7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60 LSN</v>
      </c>
    </row>
    <row r="891" spans="1:6" ht="15">
      <c r="A891" s="12">
        <v>1561</v>
      </c>
      <c r="D891" s="3" t="str">
        <f ca="1">INDEX(GLOBAL[NAMA BARANG],MATCH(A891,GLOBAL[ID]))</f>
        <v>Gunting Ideal K 100</v>
      </c>
      <c r="E891" s="4">
        <f ca="1">INDEX(GLOBAL[TT],MATCH(A891,GLOBAL[ID]))</f>
        <v>12</v>
      </c>
      <c r="F891" s="5" t="str">
        <f ca="1">IF(INDEX(GLOBAL[KET],MATCH(A891,GLOBAL[ID]))="","-",INDEX(GLOBAL[KET],MATCH(A891,GLOBAL[ID])))</f>
        <v>48 ls</v>
      </c>
    </row>
    <row r="892" spans="1:6" ht="15">
      <c r="A892" s="12">
        <v>1562</v>
      </c>
      <c r="D892" s="3" t="str">
        <f ca="1">INDEX(GLOBAL[NAMA BARANG],MATCH(A892,GLOBAL[ID]))</f>
        <v>Gunting Ideal K 200</v>
      </c>
      <c r="E892" s="4">
        <f ca="1">INDEX(GLOBAL[TT],MATCH(A892,GLOBAL[ID]))</f>
        <v>3</v>
      </c>
      <c r="F892" s="5" t="str">
        <f ca="1">IF(INDEX(GLOBAL[KET],MATCH(A892,GLOBAL[ID]))="","-",INDEX(GLOBAL[KET],MATCH(A892,GLOBAL[ID])))</f>
        <v>48 ls</v>
      </c>
    </row>
    <row r="893" spans="1:6" ht="15">
      <c r="A893" s="12">
        <v>1563</v>
      </c>
      <c r="D893" s="3" t="str">
        <f ca="1">INDEX(GLOBAL[NAMA BARANG],MATCH(A893,GLOBAL[ID]))</f>
        <v>Gunting Ideal K 300</v>
      </c>
      <c r="E893" s="4">
        <f ca="1">INDEX(GLOBAL[TT],MATCH(A893,GLOBAL[ID]))</f>
        <v>9</v>
      </c>
      <c r="F893" s="5" t="str">
        <f ca="1">IF(INDEX(GLOBAL[KET],MATCH(A893,GLOBAL[ID]))="","-",INDEX(GLOBAL[KET],MATCH(A893,GLOBAL[ID])))</f>
        <v>24 LSN</v>
      </c>
    </row>
    <row r="894" spans="1:6" ht="15">
      <c r="A894" s="12">
        <v>1564</v>
      </c>
      <c r="D894" s="3" t="str">
        <f ca="1">INDEX(GLOBAL[NAMA BARANG],MATCH(A894,GLOBAL[ID]))</f>
        <v>Gunting Ideal K 400</v>
      </c>
      <c r="E894" s="4">
        <f ca="1">INDEX(GLOBAL[TT],MATCH(A894,GLOBAL[ID]))</f>
        <v>2</v>
      </c>
      <c r="F894" s="5" t="str">
        <f ca="1">IF(INDEX(GLOBAL[KET],MATCH(A894,GLOBAL[ID]))="","-",INDEX(GLOBAL[KET],MATCH(A894,GLOBAL[ID])))</f>
        <v>24 ls</v>
      </c>
    </row>
    <row r="895" spans="1:6" ht="15">
      <c r="A895" s="12">
        <v>1565</v>
      </c>
      <c r="D895" s="3" t="str">
        <f ca="1">INDEX(GLOBAL[NAMA BARANG],MATCH(A895,GLOBAL[ID]))</f>
        <v>Gunting Ideal K 500</v>
      </c>
      <c r="E895" s="4">
        <f ca="1">INDEX(GLOBAL[TT],MATCH(A895,GLOBAL[ID]))</f>
        <v>15</v>
      </c>
      <c r="F895" s="5" t="str">
        <f ca="1">IF(INDEX(GLOBAL[KET],MATCH(A895,GLOBAL[ID]))="","-",INDEX(GLOBAL[KET],MATCH(A895,GLOBAL[ID])))</f>
        <v>20 LSN</v>
      </c>
    </row>
    <row r="896" spans="1:6" ht="15">
      <c r="A896" s="12">
        <v>1566</v>
      </c>
      <c r="D896" s="3" t="str">
        <f ca="1">INDEX(GLOBAL[NAMA BARANG],MATCH(A896,GLOBAL[ID]))</f>
        <v>Gunting Infico SC 100 blk</v>
      </c>
      <c r="E896" s="4">
        <f ca="1">INDEX(GLOBAL[TT],MATCH(A896,GLOBAL[ID]))</f>
        <v>3</v>
      </c>
      <c r="F896" s="5" t="str">
        <f ca="1">IF(INDEX(GLOBAL[KET],MATCH(A896,GLOBAL[ID]))="","-",INDEX(GLOBAL[KET],MATCH(A896,GLOBAL[ID])))</f>
        <v>30 ls</v>
      </c>
    </row>
    <row r="897" spans="1:6" ht="15">
      <c r="A897" s="12">
        <v>1567</v>
      </c>
      <c r="D897" s="3" t="str">
        <f ca="1">INDEX(GLOBAL[NAMA BARANG],MATCH(A897,GLOBAL[ID]))</f>
        <v>Gunting Infico SC 40</v>
      </c>
      <c r="E897" s="4">
        <f ca="1">INDEX(GLOBAL[TT],MATCH(A897,GLOBAL[ID]))</f>
        <v>4</v>
      </c>
      <c r="F897" s="5" t="str">
        <f ca="1">IF(INDEX(GLOBAL[KET],MATCH(A897,GLOBAL[ID]))="","-",INDEX(GLOBAL[KET],MATCH(A897,GLOBAL[ID])))</f>
        <v>40 ls</v>
      </c>
    </row>
    <row r="898" spans="1:6" ht="15">
      <c r="A898" s="12">
        <v>1568</v>
      </c>
      <c r="D898" s="3" t="str">
        <f ca="1">INDEX(GLOBAL[NAMA BARANG],MATCH(A898,GLOBAL[ID]))</f>
        <v>Gunting Infico SC 50</v>
      </c>
      <c r="E898" s="4">
        <f ca="1">INDEX(GLOBAL[TT],MATCH(A898,GLOBAL[ID]))</f>
        <v>11</v>
      </c>
      <c r="F898" s="5" t="str">
        <f ca="1">IF(INDEX(GLOBAL[KET],MATCH(A898,GLOBAL[ID]))="","-",INDEX(GLOBAL[KET],MATCH(A898,GLOBAL[ID])))</f>
        <v>40 ls</v>
      </c>
    </row>
    <row r="899" spans="1:6" ht="15">
      <c r="A899" s="12">
        <v>1569</v>
      </c>
      <c r="D899" s="3" t="str">
        <f ca="1">INDEX(GLOBAL[NAMA BARANG],MATCH(A899,GLOBAL[ID]))</f>
        <v>Gunting Junior J 100</v>
      </c>
      <c r="E899" s="4">
        <f ca="1">INDEX(GLOBAL[TT],MATCH(A899,GLOBAL[ID]))</f>
        <v>9</v>
      </c>
      <c r="F899" s="5" t="str">
        <f ca="1">IF(INDEX(GLOBAL[KET],MATCH(A899,GLOBAL[ID]))="","-",INDEX(GLOBAL[KET],MATCH(A899,GLOBAL[ID])))</f>
        <v>48 ls</v>
      </c>
    </row>
    <row r="900" spans="1:6" ht="15">
      <c r="A900" s="12">
        <v>1570</v>
      </c>
      <c r="D900" s="3" t="str">
        <f ca="1">INDEX(GLOBAL[NAMA BARANG],MATCH(A900,GLOBAL[ID]))</f>
        <v>Gunting Junior J 200</v>
      </c>
      <c r="E900" s="4">
        <f ca="1">INDEX(GLOBAL[TT],MATCH(A900,GLOBAL[ID]))</f>
        <v>16</v>
      </c>
      <c r="F900" s="5" t="str">
        <f ca="1">IF(INDEX(GLOBAL[KET],MATCH(A900,GLOBAL[ID]))="","-",INDEX(GLOBAL[KET],MATCH(A900,GLOBAL[ID])))</f>
        <v>48 LSN</v>
      </c>
    </row>
    <row r="901" spans="1:6" ht="15">
      <c r="A901" s="12">
        <v>1571</v>
      </c>
      <c r="D901" s="3" t="str">
        <f ca="1">INDEX(GLOBAL[NAMA BARANG],MATCH(A901,GLOBAL[ID]))</f>
        <v>Gunting Junior J 300</v>
      </c>
      <c r="E901" s="4">
        <f ca="1">INDEX(GLOBAL[TT],MATCH(A901,GLOBAL[ID]))</f>
        <v>7</v>
      </c>
      <c r="F901" s="5" t="str">
        <f ca="1">IF(INDEX(GLOBAL[KET],MATCH(A901,GLOBAL[ID]))="","-",INDEX(GLOBAL[KET],MATCH(A901,GLOBAL[ID])))</f>
        <v>24 LSN</v>
      </c>
    </row>
    <row r="902" spans="1:6" ht="15">
      <c r="A902" s="12">
        <v>1572</v>
      </c>
      <c r="D902" s="3" t="str">
        <f ca="1">INDEX(GLOBAL[NAMA BARANG],MATCH(A902,GLOBAL[ID]))</f>
        <v>Gunting Junior J 400</v>
      </c>
      <c r="E902" s="4">
        <f ca="1">INDEX(GLOBAL[TT],MATCH(A902,GLOBAL[ID]))</f>
        <v>4</v>
      </c>
      <c r="F902" s="5" t="str">
        <f ca="1">IF(INDEX(GLOBAL[KET],MATCH(A902,GLOBAL[ID]))="","-",INDEX(GLOBAL[KET],MATCH(A902,GLOBAL[ID])))</f>
        <v>24 LSN</v>
      </c>
    </row>
    <row r="903" spans="1:6" ht="15">
      <c r="A903" s="12">
        <v>1573</v>
      </c>
      <c r="D903" s="3" t="str">
        <f ca="1">INDEX(GLOBAL[NAMA BARANG],MATCH(A903,GLOBAL[ID]))</f>
        <v>Gunting Junior J 500</v>
      </c>
      <c r="E903" s="4">
        <f ca="1">INDEX(GLOBAL[TT],MATCH(A903,GLOBAL[ID]))</f>
        <v>8</v>
      </c>
      <c r="F903" s="5" t="str">
        <f ca="1">IF(INDEX(GLOBAL[KET],MATCH(A903,GLOBAL[ID]))="","-",INDEX(GLOBAL[KET],MATCH(A903,GLOBAL[ID])))</f>
        <v>20 LSN</v>
      </c>
    </row>
    <row r="904" spans="1:6" ht="15">
      <c r="A904" s="12">
        <v>1574</v>
      </c>
      <c r="D904" s="3" t="str">
        <f ca="1">INDEX(GLOBAL[NAMA BARANG],MATCH(A904,GLOBAL[ID]))</f>
        <v>Gunting Kaibo</v>
      </c>
      <c r="E904" s="4">
        <f ca="1">INDEX(GLOBAL[TT],MATCH(A904,GLOBAL[ID]))</f>
        <v>3</v>
      </c>
      <c r="F904" s="5" t="str">
        <f ca="1">IF(INDEX(GLOBAL[KET],MATCH(A904,GLOBAL[ID]))="","-",INDEX(GLOBAL[KET],MATCH(A904,GLOBAL[ID])))</f>
        <v>738 PCS</v>
      </c>
    </row>
    <row r="905" spans="1:6" ht="15">
      <c r="A905" s="12">
        <v>1575</v>
      </c>
      <c r="D905" s="3" t="str">
        <f ca="1">INDEX(GLOBAL[NAMA BARANG],MATCH(A905,GLOBAL[ID]))</f>
        <v>Gunting Kertas Plastik (2802)</v>
      </c>
      <c r="E905" s="4">
        <f ca="1">INDEX(GLOBAL[TT],MATCH(A905,GLOBAL[ID]))</f>
        <v>4</v>
      </c>
      <c r="F905" s="5" t="str">
        <f ca="1">IF(INDEX(GLOBAL[KET],MATCH(A905,GLOBAL[ID]))="","-",INDEX(GLOBAL[KET],MATCH(A905,GLOBAL[ID])))</f>
        <v>60 LSN</v>
      </c>
    </row>
    <row r="906" spans="1:6" ht="15">
      <c r="A906" s="12">
        <v>1577</v>
      </c>
      <c r="D906" s="3" t="str">
        <f ca="1">INDEX(GLOBAL[NAMA BARANG],MATCH(A906,GLOBAL[ID]))</f>
        <v>Gunting kuku 777 H 211 B</v>
      </c>
      <c r="E906" s="4">
        <f ca="1">INDEX(GLOBAL[TT],MATCH(A906,GLOBAL[ID]))</f>
        <v>32</v>
      </c>
      <c r="F906" s="5" t="str">
        <f ca="1">IF(INDEX(GLOBAL[KET],MATCH(A906,GLOBAL[ID]))="","-",INDEX(GLOBAL[KET],MATCH(A906,GLOBAL[ID])))</f>
        <v>50 ls</v>
      </c>
    </row>
    <row r="907" spans="1:6" ht="15">
      <c r="A907" s="12">
        <v>1578</v>
      </c>
      <c r="D907" s="3" t="str">
        <f ca="1">INDEX(GLOBAL[NAMA BARANG],MATCH(A907,GLOBAL[ID]))</f>
        <v>Gunting Kuku 9 macam</v>
      </c>
      <c r="E907" s="4">
        <f ca="1">INDEX(GLOBAL[TT],MATCH(A907,GLOBAL[ID]))</f>
        <v>1</v>
      </c>
      <c r="F907" s="5" t="str">
        <f ca="1">IF(INDEX(GLOBAL[KET],MATCH(A907,GLOBAL[ID]))="","-",INDEX(GLOBAL[KET],MATCH(A907,GLOBAL[ID])))</f>
        <v>100 ls</v>
      </c>
    </row>
    <row r="908" spans="1:6" ht="15">
      <c r="A908" s="12">
        <v>1579</v>
      </c>
      <c r="D908" s="3" t="str">
        <f ca="1">INDEX(GLOBAL[NAMA BARANG],MATCH(A908,GLOBAL[ID]))</f>
        <v>Gunting Kuku gum 010</v>
      </c>
      <c r="E908" s="4">
        <f ca="1">INDEX(GLOBAL[TT],MATCH(A908,GLOBAL[ID]))</f>
        <v>4</v>
      </c>
      <c r="F908" s="5" t="str">
        <f ca="1">IF(INDEX(GLOBAL[KET],MATCH(A908,GLOBAL[ID]))="","-",INDEX(GLOBAL[KET],MATCH(A908,GLOBAL[ID])))</f>
        <v>720 pc</v>
      </c>
    </row>
    <row r="909" spans="1:6" ht="15">
      <c r="A909" s="12">
        <v>1580</v>
      </c>
      <c r="D909" s="3" t="str">
        <f ca="1">INDEX(GLOBAL[NAMA BARANG],MATCH(A909,GLOBAL[ID]))</f>
        <v>Gunting Kuku polos 602 Bori (bagus)</v>
      </c>
      <c r="E909" s="4">
        <f ca="1">INDEX(GLOBAL[TT],MATCH(A909,GLOBAL[ID]))</f>
        <v>3</v>
      </c>
      <c r="F909" s="5" t="str">
        <f ca="1">IF(INDEX(GLOBAL[KET],MATCH(A909,GLOBAL[ID]))="","-",INDEX(GLOBAL[KET],MATCH(A909,GLOBAL[ID])))</f>
        <v>100 ls</v>
      </c>
    </row>
    <row r="910" spans="1:6" ht="15">
      <c r="A910" s="12">
        <v>1581</v>
      </c>
      <c r="D910" s="3" t="str">
        <f ca="1">INDEX(GLOBAL[NAMA BARANG],MATCH(A910,GLOBAL[ID]))</f>
        <v>Gunting Kuku Van Art F1</v>
      </c>
      <c r="E910" s="4">
        <f ca="1">INDEX(GLOBAL[TT],MATCH(A910,GLOBAL[ID]))</f>
        <v>15</v>
      </c>
      <c r="F910" s="5" t="str">
        <f ca="1">IF(INDEX(GLOBAL[KET],MATCH(A910,GLOBAL[ID]))="","-",INDEX(GLOBAL[KET],MATCH(A910,GLOBAL[ID])))</f>
        <v>100 ls</v>
      </c>
    </row>
    <row r="911" spans="1:6" ht="15">
      <c r="A911" s="12">
        <v>1582</v>
      </c>
      <c r="D911" s="3" t="str">
        <f ca="1">INDEX(GLOBAL[NAMA BARANG],MATCH(A911,GLOBAL[ID]))</f>
        <v>Gunting Kuku Van Art F2</v>
      </c>
      <c r="E911" s="4">
        <f ca="1">INDEX(GLOBAL[TT],MATCH(A911,GLOBAL[ID]))</f>
        <v>14</v>
      </c>
      <c r="F911" s="5" t="str">
        <f ca="1">IF(INDEX(GLOBAL[KET],MATCH(A911,GLOBAL[ID]))="","-",INDEX(GLOBAL[KET],MATCH(A911,GLOBAL[ID])))</f>
        <v>100 ls</v>
      </c>
    </row>
    <row r="912" spans="1:6" ht="15">
      <c r="A912" s="12">
        <v>1583</v>
      </c>
      <c r="D912" s="3" t="str">
        <f ca="1">INDEX(GLOBAL[NAMA BARANG],MATCH(A912,GLOBAL[ID]))</f>
        <v>Gunting Kuku Van Art F3</v>
      </c>
      <c r="E912" s="4">
        <f ca="1">INDEX(GLOBAL[TT],MATCH(A912,GLOBAL[ID]))</f>
        <v>14</v>
      </c>
      <c r="F912" s="5" t="str">
        <f ca="1">IF(INDEX(GLOBAL[KET],MATCH(A912,GLOBAL[ID]))="","-",INDEX(GLOBAL[KET],MATCH(A912,GLOBAL[ID])))</f>
        <v>100 ls</v>
      </c>
    </row>
    <row r="913" spans="1:6" ht="15">
      <c r="A913" s="12">
        <v>1584</v>
      </c>
      <c r="D913" s="3" t="str">
        <f ca="1">INDEX(GLOBAL[NAMA BARANG],MATCH(A913,GLOBAL[ID]))</f>
        <v>Gunting Kuku Van Art F4</v>
      </c>
      <c r="E913" s="4">
        <f ca="1">INDEX(GLOBAL[TT],MATCH(A913,GLOBAL[ID]))</f>
        <v>13</v>
      </c>
      <c r="F913" s="5" t="str">
        <f ca="1">IF(INDEX(GLOBAL[KET],MATCH(A913,GLOBAL[ID]))="","-",INDEX(GLOBAL[KET],MATCH(A913,GLOBAL[ID])))</f>
        <v>100 ls</v>
      </c>
    </row>
    <row r="914" spans="1:6" ht="15">
      <c r="A914" s="12">
        <v>1585</v>
      </c>
      <c r="D914" s="3" t="str">
        <f ca="1">INDEX(GLOBAL[NAMA BARANG],MATCH(A914,GLOBAL[ID]))</f>
        <v>Gunting Kuku Vanco GK 605</v>
      </c>
      <c r="E914" s="4">
        <f ca="1">INDEX(GLOBAL[TT],MATCH(A914,GLOBAL[ID]))</f>
        <v>1</v>
      </c>
      <c r="F914" s="5" t="str">
        <f ca="1">IF(INDEX(GLOBAL[KET],MATCH(A914,GLOBAL[ID]))="","-",INDEX(GLOBAL[KET],MATCH(A914,GLOBAL[ID])))</f>
        <v>50 ls</v>
      </c>
    </row>
    <row r="915" spans="1:6" ht="15">
      <c r="A915" s="12">
        <v>1586</v>
      </c>
      <c r="D915" s="3" t="str">
        <f ca="1">INDEX(GLOBAL[NAMA BARANG],MATCH(A915,GLOBAL[ID]))</f>
        <v>Gunting lipat Besar (L)</v>
      </c>
      <c r="E915" s="4">
        <f ca="1">INDEX(GLOBAL[TT],MATCH(A915,GLOBAL[ID]))</f>
        <v>2</v>
      </c>
      <c r="F915" s="5" t="str">
        <f ca="1">IF(INDEX(GLOBAL[KET],MATCH(A915,GLOBAL[ID]))="","-",INDEX(GLOBAL[KET],MATCH(A915,GLOBAL[ID])))</f>
        <v>50 ls</v>
      </c>
    </row>
    <row r="916" spans="1:6" ht="15">
      <c r="A916" s="12">
        <v>1587</v>
      </c>
      <c r="D916" s="3" t="str">
        <f ca="1">INDEX(GLOBAL[NAMA BARANG],MATCH(A916,GLOBAL[ID]))</f>
        <v>Gunting lipat ht S</v>
      </c>
      <c r="E916" s="4">
        <f ca="1">INDEX(GLOBAL[TT],MATCH(A916,GLOBAL[ID]))</f>
        <v>1</v>
      </c>
      <c r="F916" s="5" t="str">
        <f ca="1">IF(INDEX(GLOBAL[KET],MATCH(A916,GLOBAL[ID]))="","-",INDEX(GLOBAL[KET],MATCH(A916,GLOBAL[ID])))</f>
        <v>100 ls</v>
      </c>
    </row>
    <row r="917" spans="1:6" ht="15">
      <c r="A917" s="12">
        <v>1589</v>
      </c>
      <c r="D917" s="3" t="str">
        <f ca="1">INDEX(GLOBAL[NAMA BARANG],MATCH(A917,GLOBAL[ID]))</f>
        <v>Gunting prima SS-01</v>
      </c>
      <c r="E917" s="4">
        <f ca="1">INDEX(GLOBAL[TT],MATCH(A917,GLOBAL[ID]))</f>
        <v>3</v>
      </c>
      <c r="F917" s="5" t="str">
        <f ca="1">IF(INDEX(GLOBAL[KET],MATCH(A917,GLOBAL[ID]))="","-",INDEX(GLOBAL[KET],MATCH(A917,GLOBAL[ID])))</f>
        <v>60 ls</v>
      </c>
    </row>
    <row r="918" spans="1:6" ht="15">
      <c r="A918" s="12">
        <v>1590</v>
      </c>
      <c r="D918" s="3" t="str">
        <f ca="1">INDEX(GLOBAL[NAMA BARANG],MATCH(A918,GLOBAL[ID]))</f>
        <v>Gunting Rambut T 826</v>
      </c>
      <c r="E918" s="4">
        <f ca="1">INDEX(GLOBAL[TT],MATCH(A918,GLOBAL[ID]))</f>
        <v>6</v>
      </c>
      <c r="F918" s="5" t="str">
        <f ca="1">IF(INDEX(GLOBAL[KET],MATCH(A918,GLOBAL[ID]))="","-",INDEX(GLOBAL[KET],MATCH(A918,GLOBAL[ID])))</f>
        <v>600 pc</v>
      </c>
    </row>
    <row r="919" spans="1:6" ht="15">
      <c r="A919" s="12">
        <v>1591</v>
      </c>
      <c r="D919" s="3" t="str">
        <f ca="1">INDEX(GLOBAL[NAMA BARANG],MATCH(A919,GLOBAL[ID]))</f>
        <v>Gunting Rambut TG 690</v>
      </c>
      <c r="E919" s="4">
        <f ca="1">INDEX(GLOBAL[TT],MATCH(A919,GLOBAL[ID]))</f>
        <v>1</v>
      </c>
      <c r="F919" s="5" t="str">
        <f ca="1">IF(INDEX(GLOBAL[KET],MATCH(A919,GLOBAL[ID]))="","-",INDEX(GLOBAL[KET],MATCH(A919,GLOBAL[ID])))</f>
        <v>600 pc</v>
      </c>
    </row>
    <row r="920" spans="1:6" ht="15">
      <c r="A920" s="12">
        <v>1592</v>
      </c>
      <c r="D920" s="3" t="str">
        <f ca="1">INDEX(GLOBAL[NAMA BARANG],MATCH(A920,GLOBAL[ID]))</f>
        <v>Gunting SC 165</v>
      </c>
      <c r="E920" s="4">
        <f ca="1">INDEX(GLOBAL[TT],MATCH(A920,GLOBAL[ID]))</f>
        <v>5</v>
      </c>
      <c r="F920" s="5" t="str">
        <f ca="1">IF(INDEX(GLOBAL[KET],MATCH(A920,GLOBAL[ID]))="","-",INDEX(GLOBAL[KET],MATCH(A920,GLOBAL[ID])))</f>
        <v>20 ls</v>
      </c>
    </row>
    <row r="921" spans="1:6" ht="15">
      <c r="A921" s="12">
        <v>1593</v>
      </c>
      <c r="D921" s="3" t="str">
        <f ca="1">INDEX(GLOBAL[NAMA BARANG],MATCH(A921,GLOBAL[ID]))</f>
        <v>Gunting set SC-826</v>
      </c>
      <c r="E921" s="4">
        <f ca="1">INDEX(GLOBAL[TT],MATCH(A921,GLOBAL[ID]))</f>
        <v>5</v>
      </c>
      <c r="F921" s="5" t="str">
        <f ca="1">IF(INDEX(GLOBAL[KET],MATCH(A921,GLOBAL[ID]))="","-",INDEX(GLOBAL[KET],MATCH(A921,GLOBAL[ID])))</f>
        <v>816 pc</v>
      </c>
    </row>
    <row r="922" spans="1:6" ht="15">
      <c r="A922" s="12">
        <v>1594</v>
      </c>
      <c r="D922" s="3" t="str">
        <f ca="1">INDEX(GLOBAL[NAMA BARANG],MATCH(A922,GLOBAL[ID]))</f>
        <v>Gunting SH-2302 plst mini 1x52</v>
      </c>
      <c r="E922" s="4">
        <f ca="1">INDEX(GLOBAL[TT],MATCH(A922,GLOBAL[ID]))</f>
        <v>5</v>
      </c>
      <c r="F922" s="5" t="str">
        <f ca="1">IF(INDEX(GLOBAL[KET],MATCH(A922,GLOBAL[ID]))="","-",INDEX(GLOBAL[KET],MATCH(A922,GLOBAL[ID])))</f>
        <v>12 box</v>
      </c>
    </row>
    <row r="923" spans="1:6" ht="15">
      <c r="A923" s="12">
        <v>1595</v>
      </c>
      <c r="D923" s="3" t="str">
        <f ca="1">INDEX(GLOBAL[NAMA BARANG],MATCH(A923,GLOBAL[ID]))</f>
        <v>Gunting sister MFL mix</v>
      </c>
      <c r="E923" s="4">
        <f ca="1">INDEX(GLOBAL[TT],MATCH(A923,GLOBAL[ID]))</f>
        <v>5</v>
      </c>
      <c r="F923" s="5" t="str">
        <f ca="1">IF(INDEX(GLOBAL[KET],MATCH(A923,GLOBAL[ID]))="","-",INDEX(GLOBAL[KET],MATCH(A923,GLOBAL[ID])))</f>
        <v>20 ls</v>
      </c>
    </row>
    <row r="924" spans="1:6" ht="15">
      <c r="A924" s="12">
        <v>1596</v>
      </c>
      <c r="D924" s="3" t="str">
        <f ca="1">INDEX(GLOBAL[NAMA BARANG],MATCH(A924,GLOBAL[ID]))</f>
        <v>Gunting sister MFM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30 ls</v>
      </c>
    </row>
    <row r="925" spans="1:6" ht="15">
      <c r="A925" s="12">
        <v>1597</v>
      </c>
      <c r="D925" s="3" t="str">
        <f ca="1">INDEX(GLOBAL[NAMA BARANG],MATCH(A925,GLOBAL[ID]))</f>
        <v>Gunting Stainless SQ 04 C Warna</v>
      </c>
      <c r="E925" s="4">
        <f ca="1">INDEX(GLOBAL[TT],MATCH(A925,GLOBAL[ID]))</f>
        <v>3</v>
      </c>
      <c r="F925" s="5" t="str">
        <f ca="1">IF(INDEX(GLOBAL[KET],MATCH(A925,GLOBAL[ID]))="","-",INDEX(GLOBAL[KET],MATCH(A925,GLOBAL[ID])))</f>
        <v>50 LSN</v>
      </c>
    </row>
    <row r="926" spans="1:6" ht="15">
      <c r="A926" s="12">
        <v>1598</v>
      </c>
      <c r="D926" s="3" t="str">
        <f ca="1">INDEX(GLOBAL[NAMA BARANG],MATCH(A926,GLOBAL[ID]))</f>
        <v>Gunting Stainless SQ 05 B Hitam</v>
      </c>
      <c r="E926" s="4">
        <f ca="1">INDEX(GLOBAL[TT],MATCH(A926,GLOBAL[ID]))</f>
        <v>1</v>
      </c>
      <c r="F926" s="5" t="str">
        <f ca="1">IF(INDEX(GLOBAL[KET],MATCH(A926,GLOBAL[ID]))="","-",INDEX(GLOBAL[KET],MATCH(A926,GLOBAL[ID])))</f>
        <v>50 LSN</v>
      </c>
    </row>
    <row r="927" spans="1:6" ht="15">
      <c r="A927" s="12">
        <v>1599</v>
      </c>
      <c r="D927" s="3" t="str">
        <f ca="1">INDEX(GLOBAL[NAMA BARANG],MATCH(A927,GLOBAL[ID]))</f>
        <v>Gunting Stainless SQ 08 B Hitam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50 LSN</v>
      </c>
    </row>
    <row r="928" spans="1:6" ht="15">
      <c r="A928" s="12">
        <v>1600</v>
      </c>
      <c r="D928" s="3" t="str">
        <f ca="1">INDEX(GLOBAL[NAMA BARANG],MATCH(A928,GLOBAL[ID]))</f>
        <v>Gunting Stainless SQ 5006 B Hitam</v>
      </c>
      <c r="E928" s="4">
        <f ca="1">INDEX(GLOBAL[TT],MATCH(A928,GLOBAL[ID]))</f>
        <v>4</v>
      </c>
      <c r="F928" s="5" t="str">
        <f ca="1">IF(INDEX(GLOBAL[KET],MATCH(A928,GLOBAL[ID]))="","-",INDEX(GLOBAL[KET],MATCH(A928,GLOBAL[ID])))</f>
        <v>50 LSN</v>
      </c>
    </row>
    <row r="929" spans="1:6" ht="15">
      <c r="A929" s="12">
        <v>1601</v>
      </c>
      <c r="D929" s="3" t="str">
        <f ca="1">INDEX(GLOBAL[NAMA BARANG],MATCH(A929,GLOBAL[ID]))</f>
        <v>Gunting Stainless SQ 5006 C Warna</v>
      </c>
      <c r="E929" s="4">
        <f ca="1">INDEX(GLOBAL[TT],MATCH(A929,GLOBAL[ID]))</f>
        <v>4</v>
      </c>
      <c r="F929" s="5" t="str">
        <f ca="1">IF(INDEX(GLOBAL[KET],MATCH(A929,GLOBAL[ID]))="","-",INDEX(GLOBAL[KET],MATCH(A929,GLOBAL[ID])))</f>
        <v>50 LSN</v>
      </c>
    </row>
    <row r="930" spans="1:6" ht="15">
      <c r="A930" s="12">
        <v>1604</v>
      </c>
      <c r="D930" s="3" t="str">
        <f ca="1">INDEX(GLOBAL[NAMA BARANG],MATCH(A930,GLOBAL[ID]))</f>
        <v>Gunting Trend LL (ATAS)</v>
      </c>
      <c r="E930" s="4">
        <f ca="1">INDEX(GLOBAL[TT],MATCH(A930,GLOBAL[ID]))</f>
        <v>4</v>
      </c>
      <c r="F930" s="5" t="str">
        <f ca="1">IF(INDEX(GLOBAL[KET],MATCH(A930,GLOBAL[ID]))="","-",INDEX(GLOBAL[KET],MATCH(A930,GLOBAL[ID])))</f>
        <v>60 ls</v>
      </c>
    </row>
    <row r="931" spans="1:6" ht="15">
      <c r="A931" s="12">
        <v>1605</v>
      </c>
      <c r="D931" s="3" t="str">
        <f ca="1">INDEX(GLOBAL[NAMA BARANG],MATCH(A931,GLOBAL[ID]))</f>
        <v>Gunting Trend MM</v>
      </c>
      <c r="E931" s="4">
        <f ca="1">INDEX(GLOBAL[TT],MATCH(A931,GLOBAL[ID]))</f>
        <v>8</v>
      </c>
      <c r="F931" s="5" t="str">
        <f ca="1">IF(INDEX(GLOBAL[KET],MATCH(A931,GLOBAL[ID]))="","-",INDEX(GLOBAL[KET],MATCH(A931,GLOBAL[ID])))</f>
        <v>60 ls</v>
      </c>
    </row>
    <row r="932" spans="1:6" ht="15">
      <c r="A932" s="12">
        <v>1606</v>
      </c>
      <c r="D932" s="3" t="str">
        <f ca="1">INDEX(GLOBAL[NAMA BARANG],MATCH(A932,GLOBAL[ID]))</f>
        <v>Gunting Trend SS</v>
      </c>
      <c r="E932" s="4">
        <f ca="1">INDEX(GLOBAL[TT],MATCH(A932,GLOBAL[ID]))</f>
        <v>21</v>
      </c>
      <c r="F932" s="5" t="str">
        <f ca="1">IF(INDEX(GLOBAL[KET],MATCH(A932,GLOBAL[ID]))="","-",INDEX(GLOBAL[KET],MATCH(A932,GLOBAL[ID])))</f>
        <v>60 ls</v>
      </c>
    </row>
    <row r="933" spans="1:6" ht="15">
      <c r="A933" s="12">
        <v>1610</v>
      </c>
      <c r="D933" s="3" t="str">
        <f ca="1">INDEX(GLOBAL[NAMA BARANG],MATCH(A933,GLOBAL[ID]))</f>
        <v>ID Card 6612 (24)/ + Tali(24) B</v>
      </c>
      <c r="E933" s="4">
        <f ca="1">INDEX(GLOBAL[TT],MATCH(A933,GLOBAL[ID]))</f>
        <v>14</v>
      </c>
      <c r="F933" s="5">
        <f ca="1">IF(INDEX(GLOBAL[KET],MATCH(A933,GLOBAL[ID]))="","-",INDEX(GLOBAL[KET],MATCH(A933,GLOBAL[ID])))</f>
        <v>1000</v>
      </c>
    </row>
    <row r="934" spans="1:6" ht="15">
      <c r="A934" s="12">
        <v>1611</v>
      </c>
      <c r="D934" s="3" t="str">
        <f ca="1">INDEX(GLOBAL[NAMA BARANG],MATCH(A934,GLOBAL[ID]))</f>
        <v>ID Card 6612 (24)/ + Tali(24) Hj</v>
      </c>
      <c r="E934" s="4">
        <f ca="1">INDEX(GLOBAL[TT],MATCH(A934,GLOBAL[ID]))</f>
        <v>19</v>
      </c>
      <c r="F934" s="5">
        <f ca="1">IF(INDEX(GLOBAL[KET],MATCH(A934,GLOBAL[ID]))="","-",INDEX(GLOBAL[KET],MATCH(A934,GLOBAL[ID])))</f>
        <v>1000</v>
      </c>
    </row>
    <row r="935" spans="1:6" ht="15">
      <c r="A935" s="12">
        <v>1612</v>
      </c>
      <c r="D935" s="3" t="str">
        <f ca="1">INDEX(GLOBAL[NAMA BARANG],MATCH(A935,GLOBAL[ID]))</f>
        <v>ID Card 6612 (24)/ + Tali(24) K</v>
      </c>
      <c r="E935" s="4">
        <f ca="1">INDEX(GLOBAL[TT],MATCH(A935,GLOBAL[ID]))</f>
        <v>8</v>
      </c>
      <c r="F935" s="5">
        <f ca="1">IF(INDEX(GLOBAL[KET],MATCH(A935,GLOBAL[ID]))="","-",INDEX(GLOBAL[KET],MATCH(A935,GLOBAL[ID])))</f>
        <v>1000</v>
      </c>
    </row>
    <row r="936" spans="1:6" ht="15">
      <c r="A936" s="12">
        <v>1613</v>
      </c>
      <c r="D936" s="3" t="str">
        <f ca="1">INDEX(GLOBAL[NAMA BARANG],MATCH(A936,GLOBAL[ID]))</f>
        <v>ID Card 6612 (24)/ + Tali(24) M</v>
      </c>
      <c r="E936" s="4">
        <f ca="1">INDEX(GLOBAL[TT],MATCH(A936,GLOBAL[ID]))</f>
        <v>17</v>
      </c>
      <c r="F936" s="5">
        <f ca="1">IF(INDEX(GLOBAL[KET],MATCH(A936,GLOBAL[ID]))="","-",INDEX(GLOBAL[KET],MATCH(A936,GLOBAL[ID])))</f>
        <v>1000</v>
      </c>
    </row>
    <row r="937" spans="1:6" ht="15">
      <c r="A937" s="12">
        <v>1614</v>
      </c>
      <c r="D937" s="3" t="str">
        <f ca="1">INDEX(GLOBAL[NAMA BARANG],MATCH(A937,GLOBAL[ID]))</f>
        <v>ID Card 6612 (24)/ + Tali(24) Orange</v>
      </c>
      <c r="E937" s="4">
        <f ca="1">INDEX(GLOBAL[TT],MATCH(A937,GLOBAL[ID]))</f>
        <v>3</v>
      </c>
      <c r="F937" s="5">
        <f ca="1">IF(INDEX(GLOBAL[KET],MATCH(A937,GLOBAL[ID]))="","-",INDEX(GLOBAL[KET],MATCH(A937,GLOBAL[ID])))</f>
        <v>1000</v>
      </c>
    </row>
    <row r="938" spans="1:6" ht="15">
      <c r="A938" s="12">
        <v>1615</v>
      </c>
      <c r="D938" s="3" t="str">
        <f ca="1">INDEX(GLOBAL[NAMA BARANG],MATCH(A938,GLOBAL[ID]))</f>
        <v>ID Card 6612 (24)/ + Tali(24) Putih(7), Ht (4)</v>
      </c>
      <c r="E938" s="4">
        <f ca="1">INDEX(GLOBAL[TT],MATCH(A938,GLOBAL[ID]))</f>
        <v>11</v>
      </c>
      <c r="F938" s="5">
        <f ca="1">IF(INDEX(GLOBAL[KET],MATCH(A938,GLOBAL[ID]))="","-",INDEX(GLOBAL[KET],MATCH(A938,GLOBAL[ID])))</f>
        <v>1000</v>
      </c>
    </row>
    <row r="939" spans="1:6" ht="15">
      <c r="A939" s="12">
        <v>1617</v>
      </c>
      <c r="D939" s="3" t="str">
        <f ca="1">INDEX(GLOBAL[NAMA BARANG],MATCH(A939,GLOBAL[ID]))</f>
        <v>ID Card A1 (jelek)</v>
      </c>
      <c r="E939" s="4">
        <f ca="1">INDEX(GLOBAL[TT],MATCH(A939,GLOBAL[ID]))</f>
        <v>2</v>
      </c>
      <c r="F939" s="5">
        <f ca="1">IF(INDEX(GLOBAL[KET],MATCH(A939,GLOBAL[ID]))="","-",INDEX(GLOBAL[KET],MATCH(A939,GLOBAL[ID])))</f>
        <v>8000</v>
      </c>
    </row>
    <row r="940" spans="1:6" ht="15">
      <c r="A940" s="12">
        <v>1618</v>
      </c>
      <c r="D940" s="3" t="str">
        <f ca="1">INDEX(GLOBAL[NAMA BARANG],MATCH(A940,GLOBAL[ID]))</f>
        <v>ID Card A1 amanda</v>
      </c>
      <c r="E940" s="4">
        <f ca="1">INDEX(GLOBAL[TT],MATCH(A940,GLOBAL[ID]))</f>
        <v>2</v>
      </c>
      <c r="F940" s="5" t="str">
        <f ca="1">IF(INDEX(GLOBAL[KET],MATCH(A940,GLOBAL[ID]))="","-",INDEX(GLOBAL[KET],MATCH(A940,GLOBAL[ID])))</f>
        <v>6000 pc</v>
      </c>
    </row>
    <row r="941" spans="1:6" ht="15">
      <c r="A941" s="12">
        <v>1622</v>
      </c>
      <c r="D941" s="3" t="str">
        <f ca="1">INDEX(GLOBAL[NAMA BARANG],MATCH(A941,GLOBAL[ID]))</f>
        <v>ID Card B2</v>
      </c>
      <c r="E941" s="4">
        <f ca="1">INDEX(GLOBAL[TT],MATCH(A941,GLOBAL[ID]))</f>
        <v>8</v>
      </c>
      <c r="F941" s="5" t="str">
        <f ca="1">IF(INDEX(GLOBAL[KET],MATCH(A941,GLOBAL[ID]))="","-",INDEX(GLOBAL[KET],MATCH(A941,GLOBAL[ID])))</f>
        <v>6000 PCS</v>
      </c>
    </row>
    <row r="942" spans="1:6" ht="15">
      <c r="A942" s="12">
        <v>1624</v>
      </c>
      <c r="D942" s="3" t="str">
        <f ca="1">INDEX(GLOBAL[NAMA BARANG],MATCH(A942,GLOBAL[ID]))</f>
        <v>ID Card B3</v>
      </c>
      <c r="E942" s="4">
        <f ca="1">INDEX(GLOBAL[TT],MATCH(A942,GLOBAL[ID]))</f>
        <v>1</v>
      </c>
      <c r="F942" s="5">
        <f ca="1">IF(INDEX(GLOBAL[KET],MATCH(A942,GLOBAL[ID]))="","-",INDEX(GLOBAL[KET],MATCH(A942,GLOBAL[ID])))</f>
        <v>4000</v>
      </c>
    </row>
    <row r="943" spans="1:6" ht="15">
      <c r="A943" s="12">
        <v>1630</v>
      </c>
      <c r="D943" s="3" t="str">
        <f ca="1">INDEX(GLOBAL[NAMA BARANG],MATCH(A943,GLOBAL[ID]))</f>
        <v>ID Card Case B4 Enter</v>
      </c>
      <c r="E943" s="4">
        <f ca="1">INDEX(GLOBAL[TT],MATCH(A943,GLOBAL[ID]))</f>
        <v>1</v>
      </c>
      <c r="F943" s="5">
        <f ca="1">IF(INDEX(GLOBAL[KET],MATCH(A943,GLOBAL[ID]))="","-",INDEX(GLOBAL[KET],MATCH(A943,GLOBAL[ID])))</f>
        <v>3200</v>
      </c>
    </row>
    <row r="944" spans="1:6" ht="15">
      <c r="A944" s="12">
        <v>1631</v>
      </c>
      <c r="D944" s="3" t="str">
        <f ca="1">INDEX(GLOBAL[NAMA BARANG],MATCH(A944,GLOBAL[ID]))</f>
        <v>ID Card holder Vertical 0174</v>
      </c>
      <c r="E944" s="4">
        <f ca="1">INDEX(GLOBAL[TT],MATCH(A944,GLOBAL[ID]))</f>
        <v>3</v>
      </c>
      <c r="F944" s="5">
        <f ca="1">IF(INDEX(GLOBAL[KET],MATCH(A944,GLOBAL[ID]))="","-",INDEX(GLOBAL[KET],MATCH(A944,GLOBAL[ID])))</f>
        <v>1600</v>
      </c>
    </row>
    <row r="945" spans="1:6" ht="15">
      <c r="A945" s="12">
        <v>1632</v>
      </c>
      <c r="D945" s="3" t="str">
        <f ca="1">INDEX(GLOBAL[NAMA BARANG],MATCH(A945,GLOBAL[ID]))</f>
        <v>ID Card JBS 107 biru</v>
      </c>
      <c r="E945" s="4">
        <f ca="1">INDEX(GLOBAL[TT],MATCH(A945,GLOBAL[ID]))</f>
        <v>2</v>
      </c>
      <c r="F945" s="5" t="str">
        <f ca="1">IF(INDEX(GLOBAL[KET],MATCH(A945,GLOBAL[ID]))="","-",INDEX(GLOBAL[KET],MATCH(A945,GLOBAL[ID])))</f>
        <v>3000 pc</v>
      </c>
    </row>
    <row r="946" spans="1:6" ht="15">
      <c r="A946" s="12">
        <v>1633</v>
      </c>
      <c r="D946" s="3" t="str">
        <f ca="1">INDEX(GLOBAL[NAMA BARANG],MATCH(A946,GLOBAL[ID]))</f>
        <v>ID Card nama CD 008 lurus B</v>
      </c>
      <c r="E946" s="4">
        <f ca="1">INDEX(GLOBAL[TT],MATCH(A946,GLOBAL[ID]))</f>
        <v>15</v>
      </c>
      <c r="F946" s="5">
        <f ca="1">IF(INDEX(GLOBAL[KET],MATCH(A946,GLOBAL[ID]))="","-",INDEX(GLOBAL[KET],MATCH(A946,GLOBAL[ID])))</f>
        <v>3000</v>
      </c>
    </row>
    <row r="947" spans="1:6" ht="15">
      <c r="A947" s="12">
        <v>1635</v>
      </c>
      <c r="D947" s="3" t="str">
        <f ca="1">INDEX(GLOBAL[NAMA BARANG],MATCH(A947,GLOBAL[ID]))</f>
        <v>Id Card Set 612 Bm (19), Kn (32)</v>
      </c>
      <c r="E947" s="4">
        <f ca="1">INDEX(GLOBAL[TT],MATCH(A947,GLOBAL[ID]))</f>
        <v>42</v>
      </c>
      <c r="F947" s="5">
        <f ca="1">IF(INDEX(GLOBAL[KET],MATCH(A947,GLOBAL[ID]))="","-",INDEX(GLOBAL[KET],MATCH(A947,GLOBAL[ID])))</f>
        <v>1000</v>
      </c>
    </row>
    <row r="948" spans="1:6" ht="15">
      <c r="A948" s="12">
        <v>1636</v>
      </c>
      <c r="D948" s="3" t="str">
        <f ca="1">INDEX(GLOBAL[NAMA BARANG],MATCH(A948,GLOBAL[ID]))</f>
        <v>Id Card Set 612 Mr (22), Br (18)</v>
      </c>
      <c r="E948" s="4">
        <f ca="1">INDEX(GLOBAL[TT],MATCH(A948,GLOBAL[ID]))</f>
        <v>40</v>
      </c>
      <c r="F948" s="5">
        <f ca="1">IF(INDEX(GLOBAL[KET],MATCH(A948,GLOBAL[ID]))="","-",INDEX(GLOBAL[KET],MATCH(A948,GLOBAL[ID])))</f>
        <v>1000</v>
      </c>
    </row>
    <row r="949" spans="1:6" ht="15">
      <c r="A949" s="12">
        <v>1637</v>
      </c>
      <c r="D949" s="3" t="str">
        <f ca="1">INDEX(GLOBAL[NAMA BARANG],MATCH(A949,GLOBAL[ID]))</f>
        <v>Id Card Set 612 Or (10), Pink (16)</v>
      </c>
      <c r="E949" s="4">
        <f ca="1">INDEX(GLOBAL[TT],MATCH(A949,GLOBAL[ID]))</f>
        <v>36</v>
      </c>
      <c r="F949" s="5">
        <f ca="1">IF(INDEX(GLOBAL[KET],MATCH(A949,GLOBAL[ID]))="","-",INDEX(GLOBAL[KET],MATCH(A949,GLOBAL[ID])))</f>
        <v>1000</v>
      </c>
    </row>
    <row r="950" spans="1:6" ht="15">
      <c r="A950" s="12">
        <v>1638</v>
      </c>
      <c r="D950" s="3" t="str">
        <f ca="1">INDEX(GLOBAL[NAMA BARANG],MATCH(A950,GLOBAL[ID]))</f>
        <v>Id Card Set DX 622 Br (8), P (3)</v>
      </c>
      <c r="E950" s="4">
        <f ca="1">INDEX(GLOBAL[TT],MATCH(A950,GLOBAL[ID]))</f>
        <v>11</v>
      </c>
      <c r="F950" s="5">
        <f ca="1">IF(INDEX(GLOBAL[KET],MATCH(A950,GLOBAL[ID]))="","-",INDEX(GLOBAL[KET],MATCH(A950,GLOBAL[ID])))</f>
        <v>1000</v>
      </c>
    </row>
    <row r="951" spans="1:6" ht="15">
      <c r="A951" s="12">
        <v>1639</v>
      </c>
      <c r="D951" s="3" t="str">
        <f ca="1">INDEX(GLOBAL[NAMA BARANG],MATCH(A951,GLOBAL[ID]))</f>
        <v>Id Card Set DX 622 Campur</v>
      </c>
      <c r="E951" s="4">
        <f ca="1">INDEX(GLOBAL[TT],MATCH(A951,GLOBAL[ID]))</f>
        <v>3</v>
      </c>
      <c r="F951" s="5">
        <f ca="1">IF(INDEX(GLOBAL[KET],MATCH(A951,GLOBAL[ID]))="","-",INDEX(GLOBAL[KET],MATCH(A951,GLOBAL[ID])))</f>
        <v>1000</v>
      </c>
    </row>
    <row r="952" spans="1:6" ht="15">
      <c r="A952" s="12">
        <v>1640</v>
      </c>
      <c r="D952" s="3" t="str">
        <f ca="1">INDEX(GLOBAL[NAMA BARANG],MATCH(A952,GLOBAL[ID]))</f>
        <v>Id Card Set DX 622 Mr (6), Hj (5)</v>
      </c>
      <c r="E952" s="4">
        <f ca="1">INDEX(GLOBAL[TT],MATCH(A952,GLOBAL[ID]))</f>
        <v>11</v>
      </c>
      <c r="F952" s="5">
        <f ca="1">IF(INDEX(GLOBAL[KET],MATCH(A952,GLOBAL[ID]))="","-",INDEX(GLOBAL[KET],MATCH(A952,GLOBAL[ID])))</f>
        <v>1000</v>
      </c>
    </row>
    <row r="953" spans="1:6" ht="15">
      <c r="A953" s="12">
        <v>1641</v>
      </c>
      <c r="D953" s="3" t="str">
        <f ca="1">INDEX(GLOBAL[NAMA BARANG],MATCH(A953,GLOBAL[ID]))</f>
        <v>Id Card Set DX 622 Orange (1), Kn (4)</v>
      </c>
      <c r="E953" s="4">
        <f ca="1">INDEX(GLOBAL[TT],MATCH(A953,GLOBAL[ID]))</f>
        <v>5</v>
      </c>
      <c r="F953" s="5">
        <f ca="1">IF(INDEX(GLOBAL[KET],MATCH(A953,GLOBAL[ID]))="","-",INDEX(GLOBAL[KET],MATCH(A953,GLOBAL[ID])))</f>
        <v>1000</v>
      </c>
    </row>
    <row r="954" spans="1:6" ht="15">
      <c r="A954" s="12">
        <v>1642</v>
      </c>
      <c r="D954" s="3" t="str">
        <f ca="1">INDEX(GLOBAL[NAMA BARANG],MATCH(A954,GLOBAL[ID]))</f>
        <v>Id Card Set DX 622 Pink (1), Ht (3)</v>
      </c>
      <c r="E954" s="4">
        <f ca="1">INDEX(GLOBAL[TT],MATCH(A954,GLOBAL[ID]))</f>
        <v>4</v>
      </c>
      <c r="F954" s="5">
        <f ca="1">IF(INDEX(GLOBAL[KET],MATCH(A954,GLOBAL[ID]))="","-",INDEX(GLOBAL[KET],MATCH(A954,GLOBAL[ID])))</f>
        <v>1000</v>
      </c>
    </row>
    <row r="955" spans="1:6" ht="15">
      <c r="A955" s="12">
        <v>1647</v>
      </c>
      <c r="D955" s="3" t="str">
        <f ca="1">INDEX(GLOBAL[NAMA BARANG],MATCH(A955,GLOBAL[ID]))</f>
        <v>ID Card yoyo Transparant white</v>
      </c>
      <c r="E955" s="4">
        <f ca="1">INDEX(GLOBAL[TT],MATCH(A955,GLOBAL[ID]))</f>
        <v>7</v>
      </c>
      <c r="F955" s="5" t="str">
        <f ca="1">IF(INDEX(GLOBAL[KET],MATCH(A955,GLOBAL[ID]))="","-",INDEX(GLOBAL[KET],MATCH(A955,GLOBAL[ID])))</f>
        <v>2000 pc</v>
      </c>
    </row>
    <row r="956" spans="1:6" ht="15">
      <c r="A956" s="12">
        <v>1649</v>
      </c>
      <c r="D956" s="3" t="str">
        <f ca="1">INDEX(GLOBAL[NAMA BARANG],MATCH(A956,GLOBAL[ID]))</f>
        <v>Isi Cross Lepasan (H-06)</v>
      </c>
      <c r="E956" s="4">
        <f ca="1">INDEX(GLOBAL[TT],MATCH(A956,GLOBAL[ID]))</f>
        <v>2</v>
      </c>
      <c r="F956" s="5" t="str">
        <f ca="1">IF(INDEX(GLOBAL[KET],MATCH(A956,GLOBAL[ID]))="","-",INDEX(GLOBAL[KET],MATCH(A956,GLOBAL[ID])))</f>
        <v>10000 pc</v>
      </c>
    </row>
    <row r="957" spans="1:6" ht="15">
      <c r="A957" s="12">
        <v>1650</v>
      </c>
      <c r="D957" s="3" t="str">
        <f ca="1">INDEX(GLOBAL[NAMA BARANG],MATCH(A957,GLOBAL[ID]))</f>
        <v>Isi Cross unicorn</v>
      </c>
      <c r="E957" s="4">
        <f ca="1">INDEX(GLOBAL[TT],MATCH(A957,GLOBAL[ID]))</f>
        <v>1</v>
      </c>
      <c r="F957" s="5" t="str">
        <f ca="1">IF(INDEX(GLOBAL[KET],MATCH(A957,GLOBAL[ID]))="","-",INDEX(GLOBAL[KET],MATCH(A957,GLOBAL[ID])))</f>
        <v>200 ls</v>
      </c>
    </row>
    <row r="958" spans="1:6" ht="15">
      <c r="A958" s="12">
        <v>1653</v>
      </c>
      <c r="D958" s="3" t="str">
        <f ca="1">INDEX(GLOBAL[NAMA BARANG],MATCH(A958,GLOBAL[ID]))</f>
        <v>Isi gel 20 dos 2020</v>
      </c>
      <c r="E958" s="4">
        <f ca="1">INDEX(GLOBAL[TT],MATCH(A958,GLOBAL[ID]))</f>
        <v>5</v>
      </c>
      <c r="F958" s="5">
        <f ca="1">IF(INDEX(GLOBAL[KET],MATCH(A958,GLOBAL[ID]))="","-",INDEX(GLOBAL[KET],MATCH(A958,GLOBAL[ID])))</f>
        <v>240</v>
      </c>
    </row>
    <row r="959" spans="1:6" ht="15">
      <c r="A959" s="12">
        <v>1654</v>
      </c>
      <c r="D959" s="3" t="str">
        <f ca="1">INDEX(GLOBAL[NAMA BARANG],MATCH(A959,GLOBAL[ID]))</f>
        <v>Isi Gel 20 Doz 2017 Super Hero</v>
      </c>
      <c r="E959" s="4">
        <f ca="1">INDEX(GLOBAL[TT],MATCH(A959,GLOBAL[ID]))</f>
        <v>3</v>
      </c>
      <c r="F959" s="5">
        <f ca="1">IF(INDEX(GLOBAL[KET],MATCH(A959,GLOBAL[ID]))="","-",INDEX(GLOBAL[KET],MATCH(A959,GLOBAL[ID])))</f>
        <v>240</v>
      </c>
    </row>
    <row r="960" spans="1:6" ht="15">
      <c r="A960" s="12">
        <v>1655</v>
      </c>
      <c r="D960" s="3" t="str">
        <f ca="1">INDEX(GLOBAL[NAMA BARANG],MATCH(A960,GLOBAL[ID]))</f>
        <v>Isi Gel 20 Doz 2018 Fortunate</v>
      </c>
      <c r="E960" s="4">
        <f ca="1">INDEX(GLOBAL[TT],MATCH(A960,GLOBAL[ID]))</f>
        <v>6</v>
      </c>
      <c r="F960" s="5">
        <f ca="1">IF(INDEX(GLOBAL[KET],MATCH(A960,GLOBAL[ID]))="","-",INDEX(GLOBAL[KET],MATCH(A960,GLOBAL[ID])))</f>
        <v>240</v>
      </c>
    </row>
    <row r="961" spans="1:6" ht="15">
      <c r="A961" s="12">
        <v>1656</v>
      </c>
      <c r="D961" s="3" t="str">
        <f ca="1">INDEX(GLOBAL[NAMA BARANG],MATCH(A961,GLOBAL[ID]))</f>
        <v>Isi Gel 20 Doz 2021 Barbie</v>
      </c>
      <c r="E961" s="4">
        <f ca="1">INDEX(GLOBAL[TT],MATCH(A961,GLOBAL[ID]))</f>
        <v>6</v>
      </c>
      <c r="F961" s="5">
        <f ca="1">IF(INDEX(GLOBAL[KET],MATCH(A961,GLOBAL[ID]))="","-",INDEX(GLOBAL[KET],MATCH(A961,GLOBAL[ID])))</f>
        <v>240</v>
      </c>
    </row>
    <row r="962" spans="1:6" ht="15">
      <c r="A962" s="12">
        <v>1657</v>
      </c>
      <c r="D962" s="3" t="str">
        <f ca="1">INDEX(GLOBAL[NAMA BARANG],MATCH(A962,GLOBAL[ID]))</f>
        <v>Isi Gel 20 Doz 2022 Transformer</v>
      </c>
      <c r="E962" s="4">
        <f ca="1">INDEX(GLOBAL[TT],MATCH(A962,GLOBAL[ID]))</f>
        <v>5</v>
      </c>
      <c r="F962" s="5">
        <f ca="1">IF(INDEX(GLOBAL[KET],MATCH(A962,GLOBAL[ID]))="","-",INDEX(GLOBAL[KET],MATCH(A962,GLOBAL[ID])))</f>
        <v>240</v>
      </c>
    </row>
    <row r="963" spans="1:6" ht="15">
      <c r="A963" s="12">
        <v>1664</v>
      </c>
      <c r="D963" s="3" t="str">
        <f ca="1">INDEX(GLOBAL[NAMA BARANG],MATCH(A963,GLOBAL[ID]))</f>
        <v>Isi Gel ES-220 BTS</v>
      </c>
      <c r="E963" s="4">
        <f ca="1">INDEX(GLOBAL[TT],MATCH(A963,GLOBAL[ID]))</f>
        <v>4</v>
      </c>
      <c r="F963" s="5" t="str">
        <f ca="1">IF(INDEX(GLOBAL[KET],MATCH(A963,GLOBAL[ID]))="","-",INDEX(GLOBAL[KET],MATCH(A963,GLOBAL[ID])))</f>
        <v>240 PCS</v>
      </c>
    </row>
    <row r="964" spans="1:6" ht="15">
      <c r="A964" s="12">
        <v>1665</v>
      </c>
      <c r="D964" s="3" t="str">
        <f ca="1">INDEX(GLOBAL[NAMA BARANG],MATCH(A964,GLOBAL[ID]))</f>
        <v>Isi Gel ES-222 Doraemon</v>
      </c>
      <c r="E964" s="4">
        <f ca="1">INDEX(GLOBAL[TT],MATCH(A964,GLOBAL[ID]))</f>
        <v>4</v>
      </c>
      <c r="F964" s="5" t="str">
        <f ca="1">IF(INDEX(GLOBAL[KET],MATCH(A964,GLOBAL[ID]))="","-",INDEX(GLOBAL[KET],MATCH(A964,GLOBAL[ID])))</f>
        <v>240 PCS</v>
      </c>
    </row>
    <row r="965" spans="1:6" ht="15">
      <c r="A965" s="12">
        <v>1666</v>
      </c>
      <c r="D965" s="3" t="str">
        <f ca="1">INDEX(GLOBAL[NAMA BARANG],MATCH(A965,GLOBAL[ID]))</f>
        <v>Isi Gel ES-223</v>
      </c>
      <c r="E965" s="4">
        <f ca="1">INDEX(GLOBAL[TT],MATCH(A965,GLOBAL[ID]))</f>
        <v>2</v>
      </c>
      <c r="F965" s="5" t="str">
        <f ca="1">IF(INDEX(GLOBAL[KET],MATCH(A965,GLOBAL[ID]))="","-",INDEX(GLOBAL[KET],MATCH(A965,GLOBAL[ID])))</f>
        <v>240 PCS</v>
      </c>
    </row>
    <row r="966" spans="1:6" ht="15">
      <c r="A966" s="12">
        <v>1667</v>
      </c>
      <c r="D966" s="3" t="str">
        <f ca="1">INDEX(GLOBAL[NAMA BARANG],MATCH(A966,GLOBAL[ID]))</f>
        <v>Isi Gel ES-225 Unicorn</v>
      </c>
      <c r="E966" s="4">
        <f ca="1">INDEX(GLOBAL[TT],MATCH(A966,GLOBAL[ID]))</f>
        <v>1</v>
      </c>
      <c r="F966" s="5" t="str">
        <f ca="1">IF(INDEX(GLOBAL[KET],MATCH(A966,GLOBAL[ID]))="","-",INDEX(GLOBAL[KET],MATCH(A966,GLOBAL[ID])))</f>
        <v>240 PCS</v>
      </c>
    </row>
    <row r="967" spans="1:6" ht="15">
      <c r="A967" s="12">
        <v>1668</v>
      </c>
      <c r="D967" s="3" t="str">
        <f ca="1">INDEX(GLOBAL[NAMA BARANG],MATCH(A967,GLOBAL[ID]))</f>
        <v>Isi Gel ES-226 Sanrio</v>
      </c>
      <c r="E967" s="4">
        <f ca="1">INDEX(GLOBAL[TT],MATCH(A967,GLOBAL[ID]))</f>
        <v>3</v>
      </c>
      <c r="F967" s="5" t="str">
        <f ca="1">IF(INDEX(GLOBAL[KET],MATCH(A967,GLOBAL[ID]))="","-",INDEX(GLOBAL[KET],MATCH(A967,GLOBAL[ID])))</f>
        <v>240 PCS</v>
      </c>
    </row>
    <row r="968" spans="1:6" ht="15">
      <c r="A968" s="12">
        <v>1669</v>
      </c>
      <c r="D968" s="3" t="str">
        <f ca="1">INDEX(GLOBAL[NAMA BARANG],MATCH(A968,GLOBAL[ID]))</f>
        <v>Isi Gel ES-227 Tayo</v>
      </c>
      <c r="E968" s="4">
        <f ca="1">INDEX(GLOBAL[TT],MATCH(A968,GLOBAL[ID]))</f>
        <v>4</v>
      </c>
      <c r="F968" s="5" t="str">
        <f ca="1">IF(INDEX(GLOBAL[KET],MATCH(A968,GLOBAL[ID]))="","-",INDEX(GLOBAL[KET],MATCH(A968,GLOBAL[ID])))</f>
        <v>240 PCS</v>
      </c>
    </row>
    <row r="969" spans="1:6" ht="15">
      <c r="A969" s="12">
        <v>1670</v>
      </c>
      <c r="D969" s="3" t="str">
        <f ca="1">INDEX(GLOBAL[NAMA BARANG],MATCH(A969,GLOBAL[ID]))</f>
        <v>Isi Gel ES-228 Super Heroes</v>
      </c>
      <c r="E969" s="4">
        <f ca="1">INDEX(GLOBAL[TT],MATCH(A969,GLOBAL[ID]))</f>
        <v>5</v>
      </c>
      <c r="F969" s="5" t="str">
        <f ca="1">IF(INDEX(GLOBAL[KET],MATCH(A969,GLOBAL[ID]))="","-",INDEX(GLOBAL[KET],MATCH(A969,GLOBAL[ID])))</f>
        <v>240 PCS</v>
      </c>
    </row>
    <row r="970" spans="1:6" ht="15">
      <c r="A970" s="12">
        <v>1671</v>
      </c>
      <c r="D970" s="3" t="str">
        <f ca="1">INDEX(GLOBAL[NAMA BARANG],MATCH(A970,GLOBAL[ID]))</f>
        <v>Isi Gel ES-230 Dino</v>
      </c>
      <c r="E970" s="4">
        <f ca="1">INDEX(GLOBAL[TT],MATCH(A970,GLOBAL[ID]))</f>
        <v>4</v>
      </c>
      <c r="F970" s="5" t="str">
        <f ca="1">IF(INDEX(GLOBAL[KET],MATCH(A970,GLOBAL[ID]))="","-",INDEX(GLOBAL[KET],MATCH(A970,GLOBAL[ID])))</f>
        <v>240 PCS</v>
      </c>
    </row>
    <row r="971" spans="1:6" ht="15">
      <c r="A971" s="12">
        <v>1676</v>
      </c>
      <c r="D971" s="3" t="str">
        <f ca="1">INDEX(GLOBAL[NAMA BARANG],MATCH(A971,GLOBAL[ID]))</f>
        <v>Isi Gel GR 089 (12 Tabung)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24 BOX</v>
      </c>
    </row>
    <row r="972" spans="1:6" ht="15">
      <c r="A972" s="12">
        <v>1677</v>
      </c>
      <c r="D972" s="3" t="str">
        <f ca="1">INDEX(GLOBAL[NAMA BARANG],MATCH(A972,GLOBAL[ID]))</f>
        <v>Isi Gel GR 090 (20 Tabung)</v>
      </c>
      <c r="E972" s="4">
        <f ca="1">INDEX(GLOBAL[TT],MATCH(A972,GLOBAL[ID]))</f>
        <v>1</v>
      </c>
      <c r="F972" s="5" t="str">
        <f ca="1">IF(INDEX(GLOBAL[KET],MATCH(A972,GLOBAL[ID]))="","-",INDEX(GLOBAL[KET],MATCH(A972,GLOBAL[ID])))</f>
        <v>24 BOX</v>
      </c>
    </row>
    <row r="973" spans="1:6" ht="15">
      <c r="A973" s="12">
        <v>1678</v>
      </c>
      <c r="D973" s="3" t="str">
        <f ca="1">INDEX(GLOBAL[NAMA BARANG],MATCH(A973,GLOBAL[ID]))</f>
        <v>Isi Gel SQ 321 mix</v>
      </c>
      <c r="E973" s="4">
        <f ca="1">INDEX(GLOBAL[TT],MATCH(A973,GLOBAL[ID]))</f>
        <v>33</v>
      </c>
      <c r="F973" s="5">
        <f ca="1">IF(INDEX(GLOBAL[KET],MATCH(A973,GLOBAL[ID]))="","-",INDEX(GLOBAL[KET],MATCH(A973,GLOBAL[ID])))</f>
        <v>240</v>
      </c>
    </row>
    <row r="974" spans="1:6" ht="15">
      <c r="A974" s="12">
        <v>1681</v>
      </c>
      <c r="D974" s="3" t="str">
        <f ca="1">INDEX(GLOBAL[NAMA BARANG],MATCH(A974,GLOBAL[ID]))</f>
        <v>Isi gel TZ-501 R Hitam</v>
      </c>
      <c r="E974" s="4">
        <f ca="1">INDEX(GLOBAL[TT],MATCH(A974,GLOBAL[ID]))</f>
        <v>7</v>
      </c>
      <c r="F974" s="5" t="str">
        <f ca="1">IF(INDEX(GLOBAL[KET],MATCH(A974,GLOBAL[ID]))="","-",INDEX(GLOBAL[KET],MATCH(A974,GLOBAL[ID])))</f>
        <v>96 LSN</v>
      </c>
    </row>
    <row r="975" spans="1:6" ht="15">
      <c r="A975" s="12">
        <v>1683</v>
      </c>
      <c r="D975" s="3" t="str">
        <f ca="1">INDEX(GLOBAL[NAMA BARANG],MATCH(A975,GLOBAL[ID]))</f>
        <v>Isi Gell 21 8013 AVENGER</v>
      </c>
      <c r="E975" s="4">
        <f ca="1">INDEX(GLOBAL[TT],MATCH(A975,GLOBAL[ID]))</f>
        <v>4</v>
      </c>
      <c r="F975" s="5" t="str">
        <f ca="1">IF(INDEX(GLOBAL[KET],MATCH(A975,GLOBAL[ID]))="","-",INDEX(GLOBAL[KET],MATCH(A975,GLOBAL[ID])))</f>
        <v>400 box</v>
      </c>
    </row>
    <row r="976" spans="1:6" ht="15">
      <c r="A976" s="12">
        <v>1684</v>
      </c>
      <c r="D976" s="3" t="str">
        <f ca="1">INDEX(GLOBAL[NAMA BARANG],MATCH(A976,GLOBAL[ID]))</f>
        <v>Isi Gell 21 8014 (Kuning)</v>
      </c>
      <c r="E976" s="4">
        <f ca="1">INDEX(GLOBAL[TT],MATCH(A976,GLOBAL[ID]))</f>
        <v>18</v>
      </c>
      <c r="F976" s="5" t="str">
        <f ca="1">IF(INDEX(GLOBAL[KET],MATCH(A976,GLOBAL[ID]))="","-",INDEX(GLOBAL[KET],MATCH(A976,GLOBAL[ID])))</f>
        <v>400 box</v>
      </c>
    </row>
    <row r="977" spans="1:6" ht="15">
      <c r="A977" s="12">
        <v>1685</v>
      </c>
      <c r="D977" s="3" t="str">
        <f ca="1">INDEX(GLOBAL[NAMA BARANG],MATCH(A977,GLOBAL[ID]))</f>
        <v>Isi gell Debozz DB GR 550 (24)</v>
      </c>
      <c r="E977" s="4">
        <f ca="1">INDEX(GLOBAL[TT],MATCH(A977,GLOBAL[ID]))</f>
        <v>1</v>
      </c>
      <c r="F977" s="5" t="str">
        <f ca="1">IF(INDEX(GLOBAL[KET],MATCH(A977,GLOBAL[ID]))="","-",INDEX(GLOBAL[KET],MATCH(A977,GLOBAL[ID])))</f>
        <v>144 dos</v>
      </c>
    </row>
    <row r="978" spans="1:6" ht="15">
      <c r="A978" s="12">
        <v>1686</v>
      </c>
      <c r="D978" s="3" t="str">
        <f ca="1">INDEX(GLOBAL[NAMA BARANG],MATCH(A978,GLOBAL[ID]))</f>
        <v>Isi Gell nato</v>
      </c>
      <c r="E978" s="4">
        <f ca="1">INDEX(GLOBAL[TT],MATCH(A978,GLOBAL[ID]))</f>
        <v>5</v>
      </c>
      <c r="F978" s="5" t="str">
        <f ca="1">IF(INDEX(GLOBAL[KET],MATCH(A978,GLOBAL[ID]))="","-",INDEX(GLOBAL[KET],MATCH(A978,GLOBAL[ID])))</f>
        <v>216 ls</v>
      </c>
    </row>
    <row r="979" spans="1:6" ht="15">
      <c r="A979" s="12">
        <v>1687</v>
      </c>
      <c r="D979" s="3" t="str">
        <f ca="1">INDEX(GLOBAL[NAMA BARANG],MATCH(A979,GLOBAL[ID]))</f>
        <v>Isi gell Retract DB GR-900</v>
      </c>
      <c r="E979" s="4">
        <f ca="1">INDEX(GLOBAL[TT],MATCH(A979,GLOBAL[ID]))</f>
        <v>2</v>
      </c>
      <c r="F979" s="5" t="str">
        <f ca="1">IF(INDEX(GLOBAL[KET],MATCH(A979,GLOBAL[ID]))="","-",INDEX(GLOBAL[KET],MATCH(A979,GLOBAL[ID])))</f>
        <v>144 dos (24)</v>
      </c>
    </row>
    <row r="980" spans="1:6" ht="15">
      <c r="A980" s="12">
        <v>1688</v>
      </c>
      <c r="D980" s="3" t="str">
        <f ca="1">INDEX(GLOBAL[NAMA BARANG],MATCH(A980,GLOBAL[ID]))</f>
        <v>Isi Mechpen collen Gold G-2000 HB (1 box=100 tube/ 1 tube=40 pc)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26 box</v>
      </c>
    </row>
    <row r="981" spans="1:6" ht="15">
      <c r="A981" s="12">
        <v>1689</v>
      </c>
      <c r="D981" s="3" t="str">
        <f ca="1">INDEX(GLOBAL[NAMA BARANG],MATCH(A981,GLOBAL[ID]))</f>
        <v>Isi Mechpen collen Gold G-2000 HB (1 box=100 tube/ 1 tube=40 pc)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24 box</v>
      </c>
    </row>
    <row r="982" spans="1:6" ht="15">
      <c r="A982" s="12">
        <v>1690</v>
      </c>
      <c r="D982" s="3" t="str">
        <f ca="1">INDEX(GLOBAL[NAMA BARANG],MATCH(A982,GLOBAL[ID]))</f>
        <v>Isi Mechpen collen Gold G-2000 HB (1 box=40 tube/ 1 tube=20 pc)</v>
      </c>
      <c r="E982" s="4">
        <f ca="1">INDEX(GLOBAL[TT],MATCH(A982,GLOBAL[ID]))</f>
        <v>2</v>
      </c>
      <c r="F982" s="5" t="str">
        <f ca="1">IF(INDEX(GLOBAL[KET],MATCH(A982,GLOBAL[ID]))="","-",INDEX(GLOBAL[KET],MATCH(A982,GLOBAL[ID])))</f>
        <v>30 box</v>
      </c>
    </row>
    <row r="983" spans="1:6" ht="15">
      <c r="A983" s="12">
        <v>1691</v>
      </c>
      <c r="D983" s="3" t="str">
        <f ca="1">INDEX(GLOBAL[NAMA BARANG],MATCH(A983,GLOBAL[ID]))</f>
        <v>Isi Mechpen collen Gold G-2550 HB (1 box=40 tube/ 1 tube=20 pc)</v>
      </c>
      <c r="E983" s="4">
        <f ca="1">INDEX(GLOBAL[TT],MATCH(A983,GLOBAL[ID]))</f>
        <v>2</v>
      </c>
      <c r="F983" s="5" t="str">
        <f ca="1">IF(INDEX(GLOBAL[KET],MATCH(A983,GLOBAL[ID]))="","-",INDEX(GLOBAL[KET],MATCH(A983,GLOBAL[ID])))</f>
        <v>60 box</v>
      </c>
    </row>
    <row r="984" spans="1:6" ht="15">
      <c r="A984" s="12">
        <v>1692</v>
      </c>
      <c r="D984" s="3" t="str">
        <f ca="1">INDEX(GLOBAL[NAMA BARANG],MATCH(A984,GLOBAL[ID]))</f>
        <v>Isi Mechpen MFF R 091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240 ls</v>
      </c>
    </row>
    <row r="985" spans="1:6" ht="15">
      <c r="A985" s="12">
        <v>1693</v>
      </c>
      <c r="D985" s="3" t="str">
        <f ca="1">INDEX(GLOBAL[NAMA BARANG],MATCH(A985,GLOBAL[ID]))</f>
        <v>Isi Mechpen MFF-188</v>
      </c>
      <c r="E985" s="4">
        <f ca="1">INDEX(GLOBAL[TT],MATCH(A985,GLOBAL[ID]))</f>
        <v>1</v>
      </c>
      <c r="F985" s="5" t="str">
        <f ca="1">IF(INDEX(GLOBAL[KET],MATCH(A985,GLOBAL[ID]))="","-",INDEX(GLOBAL[KET],MATCH(A985,GLOBAL[ID])))</f>
        <v>320 ls</v>
      </c>
    </row>
    <row r="986" spans="1:6" ht="15">
      <c r="A986" s="12">
        <v>1694</v>
      </c>
      <c r="D986" s="3" t="str">
        <f ca="1">INDEX(GLOBAL[NAMA BARANG],MATCH(A986,GLOBAL[ID]))</f>
        <v>Isi Mechpen Mingda 2B 9640 (80)</v>
      </c>
      <c r="E986" s="4">
        <f ca="1">INDEX(GLOBAL[TT],MATCH(A986,GLOBAL[ID]))</f>
        <v>4</v>
      </c>
      <c r="F986" s="5" t="str">
        <f ca="1">IF(INDEX(GLOBAL[KET],MATCH(A986,GLOBAL[ID]))="","-",INDEX(GLOBAL[KET],MATCH(A986,GLOBAL[ID])))</f>
        <v>240 ls</v>
      </c>
    </row>
    <row r="987" spans="1:6" ht="15">
      <c r="A987" s="12">
        <v>1695</v>
      </c>
      <c r="D987" s="3" t="str">
        <f ca="1">INDEX(GLOBAL[NAMA BARANG],MATCH(A987,GLOBAL[ID]))</f>
        <v>Isi Mechpen MPF R 199 A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320 ls</v>
      </c>
    </row>
    <row r="988" spans="1:6" ht="15">
      <c r="A988" s="12">
        <v>1696</v>
      </c>
      <c r="D988" s="3" t="str">
        <f ca="1">INDEX(GLOBAL[NAMA BARANG],MATCH(A988,GLOBAL[ID]))</f>
        <v>Isi Mechpen MPF R 2104</v>
      </c>
      <c r="E988" s="4">
        <f ca="1">INDEX(GLOBAL[TT],MATCH(A988,GLOBAL[ID]))</f>
        <v>3</v>
      </c>
      <c r="F988" s="5" t="str">
        <f ca="1">IF(INDEX(GLOBAL[KET],MATCH(A988,GLOBAL[ID]))="","-",INDEX(GLOBAL[KET],MATCH(A988,GLOBAL[ID])))</f>
        <v>288 ls</v>
      </c>
    </row>
    <row r="989" spans="1:6" ht="15">
      <c r="A989" s="12">
        <v>1697</v>
      </c>
      <c r="D989" s="3" t="str">
        <f ca="1">INDEX(GLOBAL[NAMA BARANG],MATCH(A989,GLOBAL[ID]))</f>
        <v>Isi Mechpen MPF R 678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280 ls</v>
      </c>
    </row>
    <row r="990" spans="1:6" ht="15">
      <c r="A990" s="12">
        <v>1698</v>
      </c>
      <c r="D990" s="3" t="str">
        <f ca="1">INDEX(GLOBAL[NAMA BARANG],MATCH(A990,GLOBAL[ID]))</f>
        <v>Isi Organiser Hologram BB Smart</v>
      </c>
      <c r="E990" s="4">
        <f ca="1">INDEX(GLOBAL[TT],MATCH(A990,GLOBAL[ID]))</f>
        <v>6</v>
      </c>
      <c r="F990" s="5" t="str">
        <f ca="1">IF(INDEX(GLOBAL[KET],MATCH(A990,GLOBAL[ID]))="","-",INDEX(GLOBAL[KET],MATCH(A990,GLOBAL[ID])))</f>
        <v>225 pc</v>
      </c>
    </row>
    <row r="991" spans="1:6" ht="15">
      <c r="A991" s="12">
        <v>1699</v>
      </c>
      <c r="D991" s="3" t="str">
        <f ca="1">INDEX(GLOBAL[NAMA BARANG],MATCH(A991,GLOBAL[ID]))</f>
        <v>Isi orgi Fancy</v>
      </c>
      <c r="E991" s="4">
        <f ca="1">INDEX(GLOBAL[TT],MATCH(A991,GLOBAL[ID]))</f>
        <v>2</v>
      </c>
      <c r="F991" s="5" t="str">
        <f ca="1">IF(INDEX(GLOBAL[KET],MATCH(A991,GLOBAL[ID]))="","-",INDEX(GLOBAL[KET],MATCH(A991,GLOBAL[ID])))</f>
        <v>225 ls</v>
      </c>
    </row>
    <row r="992" spans="1:6" ht="15">
      <c r="A992" s="12">
        <v>1700</v>
      </c>
      <c r="D992" s="3" t="str">
        <f ca="1">INDEX(GLOBAL[NAMA BARANG],MATCH(A992,GLOBAL[ID]))</f>
        <v>Isi orgi Hologram Zodiak</v>
      </c>
      <c r="E992" s="4">
        <f ca="1">INDEX(GLOBAL[TT],MATCH(A992,GLOBAL[ID]))</f>
        <v>1</v>
      </c>
      <c r="F992" s="5" t="str">
        <f ca="1">IF(INDEX(GLOBAL[KET],MATCH(A992,GLOBAL[ID]))="","-",INDEX(GLOBAL[KET],MATCH(A992,GLOBAL[ID])))</f>
        <v>225 ls</v>
      </c>
    </row>
    <row r="993" spans="1:6" ht="15">
      <c r="A993" s="12">
        <v>1701</v>
      </c>
      <c r="D993" s="3" t="str">
        <f ca="1">INDEX(GLOBAL[NAMA BARANG],MATCH(A993,GLOBAL[ID]))</f>
        <v>Isi pensil 229 (210)</v>
      </c>
      <c r="E993" s="4">
        <f ca="1">INDEX(GLOBAL[TT],MATCH(A993,GLOBAL[ID]))</f>
        <v>2</v>
      </c>
      <c r="F993" s="5" t="str">
        <f ca="1">IF(INDEX(GLOBAL[KET],MATCH(A993,GLOBAL[ID]))="","-",INDEX(GLOBAL[KET],MATCH(A993,GLOBAL[ID])))</f>
        <v>48 box 50</v>
      </c>
    </row>
    <row r="994" spans="1:6" ht="15">
      <c r="A994" s="12">
        <v>1702</v>
      </c>
      <c r="D994" s="3" t="str">
        <f ca="1">INDEX(GLOBAL[NAMA BARANG],MATCH(A994,GLOBAL[ID]))</f>
        <v>Isi pensil 814-811 Emas (1 box=144)</v>
      </c>
      <c r="E994" s="4">
        <f ca="1">INDEX(GLOBAL[TT],MATCH(A994,GLOBAL[ID]))</f>
        <v>1</v>
      </c>
      <c r="F994" s="5" t="str">
        <f ca="1">IF(INDEX(GLOBAL[KET],MATCH(A994,GLOBAL[ID]))="","-",INDEX(GLOBAL[KET],MATCH(A994,GLOBAL[ID])))</f>
        <v>20 grs</v>
      </c>
    </row>
    <row r="995" spans="1:6" ht="15">
      <c r="A995" s="12">
        <v>1703</v>
      </c>
      <c r="D995" s="3" t="str">
        <f ca="1">INDEX(GLOBAL[NAMA BARANG],MATCH(A995,GLOBAL[ID]))</f>
        <v>Isi pensil 818 warna (1 box=144)</v>
      </c>
      <c r="E995" s="4">
        <f ca="1">INDEX(GLOBAL[TT],MATCH(A995,GLOBAL[ID]))</f>
        <v>1</v>
      </c>
      <c r="F995" s="5" t="str">
        <f ca="1">IF(INDEX(GLOBAL[KET],MATCH(A995,GLOBAL[ID]))="","-",INDEX(GLOBAL[KET],MATCH(A995,GLOBAL[ID])))</f>
        <v>24 grs</v>
      </c>
    </row>
    <row r="996" spans="1:6" ht="15">
      <c r="A996" s="12">
        <v>1705</v>
      </c>
      <c r="D996" s="3" t="str">
        <f ca="1">INDEX(GLOBAL[NAMA BARANG],MATCH(A996,GLOBAL[ID]))</f>
        <v>Isi pensil Gen Vana K 2284 0,5</v>
      </c>
      <c r="E996" s="4">
        <f ca="1">INDEX(GLOBAL[TT],MATCH(A996,GLOBAL[ID]))</f>
        <v>15</v>
      </c>
      <c r="F996" s="5" t="str">
        <f ca="1">IF(INDEX(GLOBAL[KET],MATCH(A996,GLOBAL[ID]))="","-",INDEX(GLOBAL[KET],MATCH(A996,GLOBAL[ID])))</f>
        <v>216 ls</v>
      </c>
    </row>
    <row r="997" spans="1:6" ht="15">
      <c r="A997" s="12">
        <v>1706</v>
      </c>
      <c r="D997" s="3" t="str">
        <f ca="1">INDEX(GLOBAL[NAMA BARANG],MATCH(A997,GLOBAL[ID]))</f>
        <v>Isi pensil Know 2270</v>
      </c>
      <c r="E997" s="4">
        <f ca="1">INDEX(GLOBAL[TT],MATCH(A997,GLOBAL[ID]))</f>
        <v>5</v>
      </c>
      <c r="F997" s="5" t="str">
        <f ca="1">IF(INDEX(GLOBAL[KET],MATCH(A997,GLOBAL[ID]))="","-",INDEX(GLOBAL[KET],MATCH(A997,GLOBAL[ID])))</f>
        <v>216 ls</v>
      </c>
    </row>
    <row r="998" spans="1:6" ht="15">
      <c r="A998" s="12">
        <v>1707</v>
      </c>
      <c r="D998" s="3" t="str">
        <f ca="1">INDEX(GLOBAL[NAMA BARANG],MATCH(A998,GLOBAL[ID]))</f>
        <v>Isi pensil mekanik 801 2,0</v>
      </c>
      <c r="E998" s="4">
        <f ca="1">INDEX(GLOBAL[TT],MATCH(A998,GLOBAL[ID]))</f>
        <v>3</v>
      </c>
      <c r="F998" s="5" t="str">
        <f ca="1">IF(INDEX(GLOBAL[KET],MATCH(A998,GLOBAL[ID]))="","-",INDEX(GLOBAL[KET],MATCH(A998,GLOBAL[ID])))</f>
        <v>240 ls</v>
      </c>
    </row>
    <row r="999" spans="1:6" ht="15">
      <c r="A999" s="12">
        <v>1708</v>
      </c>
      <c r="D999" s="3" t="str">
        <f ca="1">INDEX(GLOBAL[NAMA BARANG],MATCH(A999,GLOBAL[ID]))</f>
        <v>Isi pensil MP 100</v>
      </c>
      <c r="E999" s="4">
        <f ca="1">INDEX(GLOBAL[TT],MATCH(A999,GLOBAL[ID]))</f>
        <v>2</v>
      </c>
      <c r="F999" s="5" t="str">
        <f ca="1">IF(INDEX(GLOBAL[KET],MATCH(A999,GLOBAL[ID]))="","-",INDEX(GLOBAL[KET],MATCH(A999,GLOBAL[ID])))</f>
        <v>48 box 36</v>
      </c>
    </row>
    <row r="1000" spans="1:6" ht="15">
      <c r="A1000" s="12">
        <v>1709</v>
      </c>
      <c r="D1000" s="3" t="str">
        <f ca="1">INDEX(GLOBAL[NAMA BARANG],MATCH(A1000,GLOBAL[ID]))</f>
        <v>Isi pensil Mp 101/ 2,0 Kepala MM</v>
      </c>
      <c r="E1000" s="4">
        <f ca="1">INDEX(GLOBAL[TT],MATCH(A1000,GLOBAL[ID]))</f>
        <v>3</v>
      </c>
      <c r="F1000" s="5" t="str">
        <f ca="1">IF(INDEX(GLOBAL[KET],MATCH(A1000,GLOBAL[ID]))="","-",INDEX(GLOBAL[KET],MATCH(A1000,GLOBAL[ID])))</f>
        <v>1728 pc</v>
      </c>
    </row>
    <row r="1001" spans="1:6" ht="15">
      <c r="A1001" s="12">
        <v>1710</v>
      </c>
      <c r="D1001" s="3" t="str">
        <f ca="1">INDEX(GLOBAL[NAMA BARANG],MATCH(A1001,GLOBAL[ID]))</f>
        <v>Isi pensil Mp 102/ 2,0 Hk</v>
      </c>
      <c r="E1001" s="4">
        <f ca="1">INDEX(GLOBAL[TT],MATCH(A1001,GLOBAL[ID]))</f>
        <v>3</v>
      </c>
      <c r="F1001" s="5" t="str">
        <f ca="1">IF(INDEX(GLOBAL[KET],MATCH(A1001,GLOBAL[ID]))="","-",INDEX(GLOBAL[KET],MATCH(A1001,GLOBAL[ID])))</f>
        <v>1728 pc</v>
      </c>
    </row>
    <row r="1002" spans="1:6" ht="15">
      <c r="A1002" s="12">
        <v>1711</v>
      </c>
      <c r="D1002" s="3" t="str">
        <f ca="1">INDEX(GLOBAL[NAMA BARANG],MATCH(A1002,GLOBAL[ID]))</f>
        <v>Isi pensil VTRo 20 2B</v>
      </c>
      <c r="E1002" s="4">
        <f ca="1">INDEX(GLOBAL[TT],MATCH(A1002,GLOBAL[ID]))</f>
        <v>4</v>
      </c>
      <c r="F1002" s="5" t="str">
        <f ca="1">IF(INDEX(GLOBAL[KET],MATCH(A1002,GLOBAL[ID]))="","-",INDEX(GLOBAL[KET],MATCH(A1002,GLOBAL[ID])))</f>
        <v>240 ls</v>
      </c>
    </row>
    <row r="1003" spans="1:6" ht="15">
      <c r="A1003" s="12">
        <v>1713</v>
      </c>
      <c r="D1003" s="3" t="str">
        <f ca="1">INDEX(GLOBAL[NAMA BARANG],MATCH(A1003,GLOBAL[ID]))</f>
        <v>Isi Staples SDI 1213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200 PAK</v>
      </c>
    </row>
    <row r="1004" spans="1:6" ht="15">
      <c r="A1004" s="12">
        <v>1714</v>
      </c>
      <c r="D1004" s="3" t="str">
        <f ca="1">INDEX(GLOBAL[NAMA BARANG],MATCH(A1004,GLOBAL[ID]))</f>
        <v>Isi Staples SDI 1215</v>
      </c>
      <c r="E1004" s="4">
        <f ca="1">INDEX(GLOBAL[TT],MATCH(A1004,GLOBAL[ID]))</f>
        <v>1</v>
      </c>
      <c r="F1004" s="5" t="str">
        <f ca="1">IF(INDEX(GLOBAL[KET],MATCH(A1004,GLOBAL[ID]))="","-",INDEX(GLOBAL[KET],MATCH(A1004,GLOBAL[ID])))</f>
        <v>160 box</v>
      </c>
    </row>
    <row r="1005" spans="1:6" ht="15">
      <c r="A1005" s="12">
        <v>1715</v>
      </c>
      <c r="D1005" s="3" t="str">
        <f ca="1">INDEX(GLOBAL[NAMA BARANG],MATCH(A1005,GLOBAL[ID]))</f>
        <v>Isi Staples SDI 1217</v>
      </c>
      <c r="E1005" s="4">
        <f ca="1">INDEX(GLOBAL[TT],MATCH(A1005,GLOBAL[ID]))</f>
        <v>1</v>
      </c>
      <c r="F1005" s="5" t="str">
        <f ca="1">IF(INDEX(GLOBAL[KET],MATCH(A1005,GLOBAL[ID]))="","-",INDEX(GLOBAL[KET],MATCH(A1005,GLOBAL[ID])))</f>
        <v>160 box</v>
      </c>
    </row>
    <row r="1006" spans="1:6" ht="15">
      <c r="A1006" s="12">
        <v>1717</v>
      </c>
      <c r="D1006" s="3" t="str">
        <f ca="1">INDEX(GLOBAL[NAMA BARANG],MATCH(A1006,GLOBAL[ID]))</f>
        <v>Isi/ Mata Pensil besar C10-0631 666 campur</v>
      </c>
      <c r="E1006" s="4">
        <f ca="1">INDEX(GLOBAL[TT],MATCH(A1006,GLOBAL[ID]))</f>
        <v>8</v>
      </c>
      <c r="F1006" s="5" t="str">
        <f ca="1">IF(INDEX(GLOBAL[KET],MATCH(A1006,GLOBAL[ID]))="","-",INDEX(GLOBAL[KET],MATCH(A1006,GLOBAL[ID])))</f>
        <v>240 ls</v>
      </c>
    </row>
    <row r="1007" spans="1:6" ht="15">
      <c r="A1007" s="12">
        <v>1719</v>
      </c>
      <c r="D1007" s="3" t="str">
        <f ca="1">INDEX(GLOBAL[NAMA BARANG],MATCH(A1007,GLOBAL[ID]))</f>
        <v>Isolasi 1503</v>
      </c>
      <c r="E1007" s="4">
        <f ca="1">INDEX(GLOBAL[TT],MATCH(A1007,GLOBAL[ID]))</f>
        <v>3</v>
      </c>
      <c r="F1007" s="5">
        <f ca="1">IF(INDEX(GLOBAL[KET],MATCH(A1007,GLOBAL[ID]))="","-",INDEX(GLOBAL[KET],MATCH(A1007,GLOBAL[ID])))</f>
        <v>200</v>
      </c>
    </row>
    <row r="1008" spans="1:6" ht="15">
      <c r="A1008" s="12">
        <v>1720</v>
      </c>
      <c r="D1008" s="3" t="str">
        <f ca="1">INDEX(GLOBAL[NAMA BARANG],MATCH(A1008,GLOBAL[ID]))</f>
        <v>Isolasi Fancy TBG (50)</v>
      </c>
      <c r="E1008" s="4">
        <f ca="1">INDEX(GLOBAL[TT],MATCH(A1008,GLOBAL[ID]))</f>
        <v>14</v>
      </c>
      <c r="F1008" s="5" t="str">
        <f ca="1">IF(INDEX(GLOBAL[KET],MATCH(A1008,GLOBAL[ID]))="","-",INDEX(GLOBAL[KET],MATCH(A1008,GLOBAL[ID])))</f>
        <v>60 tabung</v>
      </c>
    </row>
    <row r="1009" spans="1:6" ht="15">
      <c r="A1009" s="12">
        <v>1721</v>
      </c>
      <c r="D1009" s="3" t="str">
        <f ca="1">INDEX(GLOBAL[NAMA BARANG],MATCH(A1009,GLOBAL[ID]))</f>
        <v>Isolasi Gambar Fancy (1,5 x 2m(</v>
      </c>
      <c r="E1009" s="4">
        <f ca="1">INDEX(GLOBAL[TT],MATCH(A1009,GLOBAL[ID]))</f>
        <v>28</v>
      </c>
      <c r="F1009" s="5">
        <f ca="1">IF(INDEX(GLOBAL[KET],MATCH(A1009,GLOBAL[ID]))="","-",INDEX(GLOBAL[KET],MATCH(A1009,GLOBAL[ID])))</f>
        <v>200</v>
      </c>
    </row>
    <row r="1010" spans="1:6" ht="15">
      <c r="A1010" s="12">
        <v>1726</v>
      </c>
      <c r="D1010" s="3" t="str">
        <f ca="1">INDEX(GLOBAL[NAMA BARANG],MATCH(A1010,GLOBAL[ID]))</f>
        <v>Isolasi Warna Polos kecil (BO 5076)</v>
      </c>
      <c r="E1010" s="4">
        <f ca="1">INDEX(GLOBAL[TT],MATCH(A1010,GLOBAL[ID]))</f>
        <v>6</v>
      </c>
      <c r="F1010" s="5">
        <f ca="1">IF(INDEX(GLOBAL[KET],MATCH(A1010,GLOBAL[ID]))="","-",INDEX(GLOBAL[KET],MATCH(A1010,GLOBAL[ID])))</f>
        <v>200</v>
      </c>
    </row>
    <row r="1011" spans="1:6" ht="15">
      <c r="A1011" s="12">
        <v>1727</v>
      </c>
      <c r="D1011" s="3" t="str">
        <f ca="1">INDEX(GLOBAL[NAMA BARANG],MATCH(A1011,GLOBAL[ID]))</f>
        <v>Jangka 5001 (J 0363)</v>
      </c>
      <c r="E1011" s="4">
        <f ca="1">INDEX(GLOBAL[TT],MATCH(A1011,GLOBAL[ID]))</f>
        <v>4</v>
      </c>
      <c r="F1011" s="5" t="str">
        <f ca="1">IF(INDEX(GLOBAL[KET],MATCH(A1011,GLOBAL[ID]))="","-",INDEX(GLOBAL[KET],MATCH(A1011,GLOBAL[ID])))</f>
        <v>24 ls</v>
      </c>
    </row>
    <row r="1012" spans="1:6" ht="15">
      <c r="A1012" s="12">
        <v>1728</v>
      </c>
      <c r="D1012" s="3" t="str">
        <f ca="1">INDEX(GLOBAL[NAMA BARANG],MATCH(A1012,GLOBAL[ID]))</f>
        <v>Jangka A5 3328 Fancy</v>
      </c>
      <c r="E1012" s="4">
        <f ca="1">INDEX(GLOBAL[TT],MATCH(A1012,GLOBAL[ID]))</f>
        <v>3</v>
      </c>
      <c r="F1012" s="5" t="str">
        <f ca="1">IF(INDEX(GLOBAL[KET],MATCH(A1012,GLOBAL[ID]))="","-",INDEX(GLOBAL[KET],MATCH(A1012,GLOBAL[ID])))</f>
        <v>24 ls</v>
      </c>
    </row>
    <row r="1013" spans="1:6" ht="15">
      <c r="A1013" s="12">
        <v>1729</v>
      </c>
      <c r="D1013" s="3" t="str">
        <f ca="1">INDEX(GLOBAL[NAMA BARANG],MATCH(A1013,GLOBAL[ID]))</f>
        <v>Jangka Besi 4001 Bofa</v>
      </c>
      <c r="E1013" s="4">
        <f ca="1">INDEX(GLOBAL[TT],MATCH(A1013,GLOBAL[ID]))</f>
        <v>5</v>
      </c>
      <c r="F1013" s="5" t="str">
        <f ca="1">IF(INDEX(GLOBAL[KET],MATCH(A1013,GLOBAL[ID]))="","-",INDEX(GLOBAL[KET],MATCH(A1013,GLOBAL[ID])))</f>
        <v>20 ls</v>
      </c>
    </row>
    <row r="1014" spans="1:6" ht="15">
      <c r="A1014" s="12">
        <v>1732</v>
      </c>
      <c r="D1014" s="3" t="str">
        <f ca="1">INDEX(GLOBAL[NAMA BARANG],MATCH(A1014,GLOBAL[ID]))</f>
        <v>Jangka JF 8021</v>
      </c>
      <c r="E1014" s="4">
        <f ca="1">INDEX(GLOBAL[TT],MATCH(A1014,GLOBAL[ID]))</f>
        <v>31</v>
      </c>
      <c r="F1014" s="5" t="str">
        <f ca="1">IF(INDEX(GLOBAL[KET],MATCH(A1014,GLOBAL[ID]))="","-",INDEX(GLOBAL[KET],MATCH(A1014,GLOBAL[ID])))</f>
        <v>24 LSN</v>
      </c>
    </row>
    <row r="1015" spans="1:6" ht="15">
      <c r="A1015" s="12">
        <v>1733</v>
      </c>
      <c r="D1015" s="3" t="str">
        <f ca="1">INDEX(GLOBAL[NAMA BARANG],MATCH(A1015,GLOBAL[ID]))</f>
        <v>Jangka MT 2506</v>
      </c>
      <c r="E1015" s="4">
        <f ca="1">INDEX(GLOBAL[TT],MATCH(A1015,GLOBAL[ID]))</f>
        <v>1</v>
      </c>
      <c r="F1015" s="5" t="str">
        <f ca="1">IF(INDEX(GLOBAL[KET],MATCH(A1015,GLOBAL[ID]))="","-",INDEX(GLOBAL[KET],MATCH(A1015,GLOBAL[ID])))</f>
        <v>24 ls</v>
      </c>
    </row>
    <row r="1016" spans="1:6" ht="15">
      <c r="A1016" s="12">
        <v>1734</v>
      </c>
      <c r="D1016" s="3" t="str">
        <f ca="1">INDEX(GLOBAL[NAMA BARANG],MATCH(A1016,GLOBAL[ID]))</f>
        <v>Jangka starmon 856</v>
      </c>
      <c r="E1016" s="4">
        <f ca="1">INDEX(GLOBAL[TT],MATCH(A1016,GLOBAL[ID]))</f>
        <v>15</v>
      </c>
      <c r="F1016" s="5" t="str">
        <f ca="1">IF(INDEX(GLOBAL[KET],MATCH(A1016,GLOBAL[ID]))="","-",INDEX(GLOBAL[KET],MATCH(A1016,GLOBAL[ID])))</f>
        <v>24 ls</v>
      </c>
    </row>
    <row r="1017" spans="1:6" ht="15">
      <c r="A1017" s="12">
        <v>1735</v>
      </c>
      <c r="D1017" s="3" t="str">
        <f ca="1">INDEX(GLOBAL[NAMA BARANG],MATCH(A1017,GLOBAL[ID]))</f>
        <v>Jangka TZ 4001</v>
      </c>
      <c r="E1017" s="4">
        <f ca="1">INDEX(GLOBAL[TT],MATCH(A1017,GLOBAL[ID]))</f>
        <v>4</v>
      </c>
      <c r="F1017" s="5" t="str">
        <f ca="1">IF(INDEX(GLOBAL[KET],MATCH(A1017,GLOBAL[ID]))="","-",INDEX(GLOBAL[KET],MATCH(A1017,GLOBAL[ID])))</f>
        <v>24 LSN</v>
      </c>
    </row>
    <row r="1018" spans="1:6" ht="15">
      <c r="A1018" s="12">
        <v>1736</v>
      </c>
      <c r="D1018" s="3" t="str">
        <f ca="1">INDEX(GLOBAL[NAMA BARANG],MATCH(A1018,GLOBAL[ID]))</f>
        <v>Jangka TZ 8186</v>
      </c>
      <c r="E1018" s="4">
        <f ca="1">INDEX(GLOBAL[TT],MATCH(A1018,GLOBAL[ID]))</f>
        <v>8</v>
      </c>
      <c r="F1018" s="5" t="str">
        <f ca="1">IF(INDEX(GLOBAL[KET],MATCH(A1018,GLOBAL[ID]))="","-",INDEX(GLOBAL[KET],MATCH(A1018,GLOBAL[ID])))</f>
        <v>24 LSN</v>
      </c>
    </row>
    <row r="1019" spans="1:6" ht="15">
      <c r="A1019" s="12">
        <v>1738</v>
      </c>
      <c r="D1019" s="3" t="str">
        <f ca="1">INDEX(GLOBAL[NAMA BARANG],MATCH(A1019,GLOBAL[ID]))</f>
        <v>Jangka XB5 5001A</v>
      </c>
      <c r="E1019" s="4">
        <f ca="1">INDEX(GLOBAL[TT],MATCH(A1019,GLOBAL[ID]))</f>
        <v>1</v>
      </c>
      <c r="F1019" s="5" t="str">
        <f ca="1">IF(INDEX(GLOBAL[KET],MATCH(A1019,GLOBAL[ID]))="","-",INDEX(GLOBAL[KET],MATCH(A1019,GLOBAL[ID])))</f>
        <v>24 ls</v>
      </c>
    </row>
    <row r="1020" spans="1:6" ht="15">
      <c r="A1020" s="12">
        <v>1739</v>
      </c>
      <c r="D1020" s="3" t="str">
        <f ca="1">INDEX(GLOBAL[NAMA BARANG],MATCH(A1020,GLOBAL[ID]))</f>
        <v>Jarum hijab GP 50 (24)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50 box</v>
      </c>
    </row>
    <row r="1021" spans="1:6" ht="15">
      <c r="A1021" s="12">
        <v>1741</v>
      </c>
      <c r="D1021" s="3" t="str">
        <f ca="1">INDEX(GLOBAL[NAMA BARANG],MATCH(A1021,GLOBAL[ID]))</f>
        <v>Jarum monte besar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1440 pc</v>
      </c>
    </row>
    <row r="1022" spans="1:6" ht="15">
      <c r="A1022" s="12">
        <v>1742</v>
      </c>
      <c r="D1022" s="3" t="str">
        <f ca="1">INDEX(GLOBAL[NAMA BARANG],MATCH(A1022,GLOBAL[ID]))</f>
        <v>Jarum Pentol Bunga No.1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500 PCS</v>
      </c>
    </row>
    <row r="1023" spans="1:6" ht="15">
      <c r="A1023" s="12">
        <v>1744</v>
      </c>
      <c r="D1023" s="3" t="str">
        <f ca="1">INDEX(GLOBAL[NAMA BARANG],MATCH(A1023,GLOBAL[ID]))</f>
        <v>Jarum Pentol Mika (40)</v>
      </c>
      <c r="E1023" s="4">
        <f ca="1">INDEX(GLOBAL[TT],MATCH(A1023,GLOBAL[ID]))</f>
        <v>74</v>
      </c>
      <c r="F1023" s="5">
        <f ca="1">IF(INDEX(GLOBAL[KET],MATCH(A1023,GLOBAL[ID]))="","-",INDEX(GLOBAL[KET],MATCH(A1023,GLOBAL[ID])))</f>
        <v>1000</v>
      </c>
    </row>
    <row r="1024" spans="1:6" ht="15">
      <c r="A1024" s="12">
        <v>1745</v>
      </c>
      <c r="D1024" s="3" t="str">
        <f ca="1">INDEX(GLOBAL[NAMA BARANG],MATCH(A1024,GLOBAL[ID]))</f>
        <v>Jas Hujan 57 Karet Lengan Panjang</v>
      </c>
      <c r="E1024" s="4">
        <f ca="1">INDEX(GLOBAL[TT],MATCH(A1024,GLOBAL[ID]))</f>
        <v>3</v>
      </c>
      <c r="F1024" s="5" t="str">
        <f ca="1">IF(INDEX(GLOBAL[KET],MATCH(A1024,GLOBAL[ID]))="","-",INDEX(GLOBAL[KET],MATCH(A1024,GLOBAL[ID])))</f>
        <v>42 LSN</v>
      </c>
    </row>
    <row r="1025" spans="1:6" ht="15">
      <c r="A1025" s="12">
        <v>1746</v>
      </c>
      <c r="D1025" s="3" t="str">
        <f ca="1">INDEX(GLOBAL[NAMA BARANG],MATCH(A1025,GLOBAL[ID]))</f>
        <v>Jas Hujan poncho B 201</v>
      </c>
      <c r="E1025" s="4">
        <f ca="1">INDEX(GLOBAL[TT],MATCH(A1025,GLOBAL[ID]))</f>
        <v>1</v>
      </c>
      <c r="F1025" s="5">
        <f ca="1">IF(INDEX(GLOBAL[KET],MATCH(A1025,GLOBAL[ID]))="","-",INDEX(GLOBAL[KET],MATCH(A1025,GLOBAL[ID])))</f>
        <v>100</v>
      </c>
    </row>
    <row r="1026" spans="1:6" ht="15">
      <c r="A1026" s="12">
        <v>1747</v>
      </c>
      <c r="D1026" s="3" t="str">
        <f ca="1">INDEX(GLOBAL[NAMA BARANG],MATCH(A1026,GLOBAL[ID]))</f>
        <v>Jas Hujan Taslan Jaket Celana</v>
      </c>
      <c r="E1026" s="4">
        <f ca="1">INDEX(GLOBAL[TT],MATCH(A1026,GLOBAL[ID]))</f>
        <v>7</v>
      </c>
      <c r="F1026" s="5" t="str">
        <f ca="1">IF(INDEX(GLOBAL[KET],MATCH(A1026,GLOBAL[ID]))="","-",INDEX(GLOBAL[KET],MATCH(A1026,GLOBAL[ID])))</f>
        <v>30 LSN</v>
      </c>
    </row>
    <row r="1027" spans="1:6" ht="15">
      <c r="A1027" s="12">
        <v>1749</v>
      </c>
      <c r="D1027" s="3" t="str">
        <f ca="1">INDEX(GLOBAL[NAMA BARANG],MATCH(A1027,GLOBAL[ID]))</f>
        <v>Jepitan Enter Jep 107 (ETJ)</v>
      </c>
      <c r="E1027" s="4">
        <f ca="1">INDEX(GLOBAL[TT],MATCH(A1027,GLOBAL[ID]))</f>
        <v>8</v>
      </c>
      <c r="F1027" s="5">
        <f ca="1">IF(INDEX(GLOBAL[KET],MATCH(A1027,GLOBAL[ID]))="","-",INDEX(GLOBAL[KET],MATCH(A1027,GLOBAL[ID])))</f>
        <v>10000</v>
      </c>
    </row>
    <row r="1028" spans="1:6" ht="15">
      <c r="A1028" s="12">
        <v>1750</v>
      </c>
      <c r="D1028" s="3" t="str">
        <f ca="1">INDEX(GLOBAL[NAMA BARANG],MATCH(A1028,GLOBAL[ID]))</f>
        <v>Jepitan Saja</v>
      </c>
      <c r="E1028" s="4">
        <f ca="1">INDEX(GLOBAL[TT],MATCH(A1028,GLOBAL[ID]))</f>
        <v>35</v>
      </c>
      <c r="F1028" s="5" t="str">
        <f ca="1">IF(INDEX(GLOBAL[KET],MATCH(A1028,GLOBAL[ID]))="","-",INDEX(GLOBAL[KET],MATCH(A1028,GLOBAL[ID])))</f>
        <v>10.000 pc</v>
      </c>
    </row>
    <row r="1029" spans="1:6" ht="15">
      <c r="A1029" s="12">
        <v>1755</v>
      </c>
      <c r="D1029" s="3" t="str">
        <f ca="1">INDEX(GLOBAL[NAMA BARANG],MATCH(A1029,GLOBAL[ID]))</f>
        <v>Kaca pembesar 8265</v>
      </c>
      <c r="E1029" s="4">
        <f ca="1">INDEX(GLOBAL[TT],MATCH(A1029,GLOBAL[ID]))</f>
        <v>3</v>
      </c>
      <c r="F1029" s="5" t="str">
        <f ca="1">IF(INDEX(GLOBAL[KET],MATCH(A1029,GLOBAL[ID]))="","-",INDEX(GLOBAL[KET],MATCH(A1029,GLOBAL[ID])))</f>
        <v>1728 pc</v>
      </c>
    </row>
    <row r="1030" spans="1:6" ht="15">
      <c r="A1030" s="12">
        <v>1756</v>
      </c>
      <c r="D1030" s="3" t="str">
        <f ca="1">INDEX(GLOBAL[NAMA BARANG],MATCH(A1030,GLOBAL[ID]))</f>
        <v>Kaca pembesar kunci SD 8848</v>
      </c>
      <c r="E1030" s="4">
        <f ca="1">INDEX(GLOBAL[TT],MATCH(A1030,GLOBAL[ID]))</f>
        <v>1</v>
      </c>
      <c r="F1030" s="5" t="str">
        <f ca="1">IF(INDEX(GLOBAL[KET],MATCH(A1030,GLOBAL[ID]))="","-",INDEX(GLOBAL[KET],MATCH(A1030,GLOBAL[ID])))</f>
        <v>160 ls</v>
      </c>
    </row>
    <row r="1031" spans="1:6" ht="15">
      <c r="A1031" s="12">
        <v>1757</v>
      </c>
      <c r="D1031" s="3" t="str">
        <f ca="1">INDEX(GLOBAL[NAMA BARANG],MATCH(A1031,GLOBAL[ID]))</f>
        <v>Kaca pembesar N-37 75 D/H</v>
      </c>
      <c r="E1031" s="4">
        <f ca="1">INDEX(GLOBAL[TT],MATCH(A1031,GLOBAL[ID]))</f>
        <v>3</v>
      </c>
      <c r="F1031" s="5" t="str">
        <f ca="1">IF(INDEX(GLOBAL[KET],MATCH(A1031,GLOBAL[ID]))="","-",INDEX(GLOBAL[KET],MATCH(A1031,GLOBAL[ID])))</f>
        <v>180 pc</v>
      </c>
    </row>
    <row r="1032" spans="1:6" ht="15">
      <c r="A1032" s="12">
        <v>1758</v>
      </c>
      <c r="D1032" s="3" t="str">
        <f ca="1">INDEX(GLOBAL[NAMA BARANG],MATCH(A1032,GLOBAL[ID]))</f>
        <v>Kaca pembesar TF 75+Rakit</v>
      </c>
      <c r="E1032" s="4">
        <f ca="1">INDEX(GLOBAL[TT],MATCH(A1032,GLOBAL[ID]))</f>
        <v>3</v>
      </c>
      <c r="F1032" s="5" t="str">
        <f ca="1">IF(INDEX(GLOBAL[KET],MATCH(A1032,GLOBAL[ID]))="","-",INDEX(GLOBAL[KET],MATCH(A1032,GLOBAL[ID])))</f>
        <v>10 ls</v>
      </c>
    </row>
    <row r="1033" spans="1:6" ht="15">
      <c r="A1033" s="12">
        <v>1761</v>
      </c>
      <c r="D1033" s="3" t="str">
        <f ca="1">INDEX(GLOBAL[NAMA BARANG],MATCH(A1033,GLOBAL[ID]))</f>
        <v>Kaca pembesar+kompas 1000G F</v>
      </c>
      <c r="E1033" s="4">
        <f ca="1">INDEX(GLOBAL[TT],MATCH(A1033,GLOBAL[ID]))</f>
        <v>7</v>
      </c>
      <c r="F1033" s="5" t="str">
        <f ca="1">IF(INDEX(GLOBAL[KET],MATCH(A1033,GLOBAL[ID]))="","-",INDEX(GLOBAL[KET],MATCH(A1033,GLOBAL[ID])))</f>
        <v>504 set</v>
      </c>
    </row>
    <row r="1034" spans="1:6" ht="15">
      <c r="A1034" s="12">
        <v>1762</v>
      </c>
      <c r="D1034" s="3" t="str">
        <f ca="1">INDEX(GLOBAL[NAMA BARANG],MATCH(A1034,GLOBAL[ID]))</f>
        <v>Kantong buah Kenjoy</v>
      </c>
      <c r="E1034" s="4">
        <f ca="1">INDEX(GLOBAL[TT],MATCH(A1034,GLOBAL[ID]))</f>
        <v>30</v>
      </c>
      <c r="F1034" s="5" t="str">
        <f ca="1">IF(INDEX(GLOBAL[KET],MATCH(A1034,GLOBAL[ID]))="","-",INDEX(GLOBAL[KET],MATCH(A1034,GLOBAL[ID])))</f>
        <v>15 roll</v>
      </c>
    </row>
    <row r="1035" spans="1:6" ht="15">
      <c r="A1035" s="12">
        <v>1766</v>
      </c>
      <c r="D1035" s="3" t="str">
        <f ca="1">INDEX(GLOBAL[NAMA BARANG],MATCH(A1035,GLOBAL[ID]))</f>
        <v>Kantong Plastik 18 x 36</v>
      </c>
      <c r="E1035" s="4">
        <f ca="1">INDEX(GLOBAL[TT],MATCH(A1035,GLOBAL[ID]))</f>
        <v>11</v>
      </c>
      <c r="F1035" s="5" t="str">
        <f ca="1">IF(INDEX(GLOBAL[KET],MATCH(A1035,GLOBAL[ID]))="","-",INDEX(GLOBAL[KET],MATCH(A1035,GLOBAL[ID])))</f>
        <v>1000 PCS</v>
      </c>
    </row>
    <row r="1036" spans="1:6" ht="15">
      <c r="A1036" s="12">
        <v>1767</v>
      </c>
      <c r="D1036" s="3" t="str">
        <f ca="1">INDEX(GLOBAL[NAMA BARANG],MATCH(A1036,GLOBAL[ID]))</f>
        <v>Kantong Plastik 20 x 40</v>
      </c>
      <c r="E1036" s="4">
        <f ca="1">INDEX(GLOBAL[TT],MATCH(A1036,GLOBAL[ID]))</f>
        <v>7</v>
      </c>
      <c r="F1036" s="5">
        <f ca="1">IF(INDEX(GLOBAL[KET],MATCH(A1036,GLOBAL[ID]))="","-",INDEX(GLOBAL[KET],MATCH(A1036,GLOBAL[ID])))</f>
        <v>700</v>
      </c>
    </row>
    <row r="1037" spans="1:6" ht="15">
      <c r="A1037" s="12">
        <v>1768</v>
      </c>
      <c r="D1037" s="3" t="str">
        <f ca="1">INDEX(GLOBAL[NAMA BARANG],MATCH(A1037,GLOBAL[ID]))</f>
        <v>Kantong Plastik 25 x 50</v>
      </c>
      <c r="E1037" s="4">
        <f ca="1">INDEX(GLOBAL[TT],MATCH(A1037,GLOBAL[ID]))</f>
        <v>6</v>
      </c>
      <c r="F1037" s="5">
        <f ca="1">IF(INDEX(GLOBAL[KET],MATCH(A1037,GLOBAL[ID]))="","-",INDEX(GLOBAL[KET],MATCH(A1037,GLOBAL[ID])))</f>
        <v>560</v>
      </c>
    </row>
    <row r="1038" spans="1:6" ht="15">
      <c r="A1038" s="12">
        <v>1769</v>
      </c>
      <c r="D1038" s="3" t="str">
        <f ca="1">INDEX(GLOBAL[NAMA BARANG],MATCH(A1038,GLOBAL[ID]))</f>
        <v>Kantong plastik pita B CH</v>
      </c>
      <c r="E1038" s="4">
        <f ca="1">INDEX(GLOBAL[TT],MATCH(A1038,GLOBAL[ID]))</f>
        <v>7</v>
      </c>
      <c r="F1038" s="5">
        <f ca="1">IF(INDEX(GLOBAL[KET],MATCH(A1038,GLOBAL[ID]))="","-",INDEX(GLOBAL[KET],MATCH(A1038,GLOBAL[ID])))</f>
        <v>400</v>
      </c>
    </row>
    <row r="1039" spans="1:6" ht="15">
      <c r="A1039" s="12">
        <v>1770</v>
      </c>
      <c r="D1039" s="3" t="str">
        <f ca="1">INDEX(GLOBAL[NAMA BARANG],MATCH(A1039,GLOBAL[ID]))</f>
        <v>Kantong ultah kecil Disney</v>
      </c>
      <c r="E1039" s="4">
        <f ca="1">INDEX(GLOBAL[TT],MATCH(A1039,GLOBAL[ID]))</f>
        <v>1</v>
      </c>
      <c r="F1039" s="5">
        <f ca="1">IF(INDEX(GLOBAL[KET],MATCH(A1039,GLOBAL[ID]))="","-",INDEX(GLOBAL[KET],MATCH(A1039,GLOBAL[ID])))</f>
        <v>600</v>
      </c>
    </row>
    <row r="1040" spans="1:6" ht="15">
      <c r="A1040" s="12">
        <v>1771</v>
      </c>
      <c r="D1040" s="3" t="str">
        <f ca="1">INDEX(GLOBAL[NAMA BARANG],MATCH(A1040,GLOBAL[ID]))</f>
        <v>Karbon S/B double B</v>
      </c>
      <c r="E1040" s="4">
        <f ca="1">INDEX(GLOBAL[TT],MATCH(A1040,GLOBAL[ID]))</f>
        <v>4</v>
      </c>
      <c r="F1040" s="5" t="str">
        <f ca="1">IF(INDEX(GLOBAL[KET],MATCH(A1040,GLOBAL[ID]))="","-",INDEX(GLOBAL[KET],MATCH(A1040,GLOBAL[ID])))</f>
        <v>50 PAK</v>
      </c>
    </row>
    <row r="1041" spans="1:6" ht="15">
      <c r="A1041" s="12">
        <v>1776</v>
      </c>
      <c r="D1041" s="3" t="str">
        <f ca="1">INDEX(GLOBAL[NAMA BARANG],MATCH(A1041,GLOBAL[ID]))</f>
        <v>Karet Pentil B Roda Mas</v>
      </c>
      <c r="E1041" s="4">
        <f ca="1">INDEX(GLOBAL[TT],MATCH(A1041,GLOBAL[ID]))</f>
        <v>5</v>
      </c>
      <c r="F1041" s="5" t="str">
        <f ca="1">IF(INDEX(GLOBAL[KET],MATCH(A1041,GLOBAL[ID]))="","-",INDEX(GLOBAL[KET],MATCH(A1041,GLOBAL[ID])))</f>
        <v>125 PAK</v>
      </c>
    </row>
    <row r="1042" spans="1:6" ht="15">
      <c r="A1042" s="12">
        <v>1778</v>
      </c>
      <c r="D1042" s="3" t="str">
        <f ca="1">INDEX(GLOBAL[NAMA BARANG],MATCH(A1042,GLOBAL[ID]))</f>
        <v>Karet Pentil k Bebek</v>
      </c>
      <c r="E1042" s="4">
        <f ca="1">INDEX(GLOBAL[TT],MATCH(A1042,GLOBAL[ID]))</f>
        <v>1</v>
      </c>
      <c r="F1042" s="5">
        <f ca="1">IF(INDEX(GLOBAL[KET],MATCH(A1042,GLOBAL[ID]))="","-",INDEX(GLOBAL[KET],MATCH(A1042,GLOBAL[ID])))</f>
        <v>500</v>
      </c>
    </row>
    <row r="1043" spans="1:6" ht="15">
      <c r="A1043" s="12">
        <v>1779</v>
      </c>
      <c r="D1043" s="3" t="str">
        <f ca="1">INDEX(GLOBAL[NAMA BARANG],MATCH(A1043,GLOBAL[ID]))</f>
        <v>Karet Pentil k Roda Mas</v>
      </c>
      <c r="E1043" s="4">
        <f ca="1">INDEX(GLOBAL[TT],MATCH(A1043,GLOBAL[ID]))</f>
        <v>9</v>
      </c>
      <c r="F1043" s="5" t="str">
        <f ca="1">IF(INDEX(GLOBAL[KET],MATCH(A1043,GLOBAL[ID]))="","-",INDEX(GLOBAL[KET],MATCH(A1043,GLOBAL[ID])))</f>
        <v>500 BOX</v>
      </c>
    </row>
    <row r="1044" spans="1:6" ht="15">
      <c r="A1044" s="12">
        <v>1780</v>
      </c>
      <c r="D1044" s="3" t="str">
        <f ca="1">INDEX(GLOBAL[NAMA BARANG],MATCH(A1044,GLOBAL[ID]))</f>
        <v>Karet Pentil Legenda k</v>
      </c>
      <c r="E1044" s="4">
        <f ca="1">INDEX(GLOBAL[TT],MATCH(A1044,GLOBAL[ID]))</f>
        <v>1</v>
      </c>
      <c r="F1044" s="5">
        <f ca="1">IF(INDEX(GLOBAL[KET],MATCH(A1044,GLOBAL[ID]))="","-",INDEX(GLOBAL[KET],MATCH(A1044,GLOBAL[ID])))</f>
        <v>600</v>
      </c>
    </row>
    <row r="1045" spans="1:6" ht="15">
      <c r="A1045" s="12">
        <v>1784</v>
      </c>
      <c r="D1045" s="3" t="str">
        <f ca="1">INDEX(GLOBAL[NAMA BARANG],MATCH(A1045,GLOBAL[ID]))</f>
        <v>Kartu Nama Fancy Holo</v>
      </c>
      <c r="E1045" s="4">
        <f ca="1">INDEX(GLOBAL[TT],MATCH(A1045,GLOBAL[ID]))</f>
        <v>3</v>
      </c>
      <c r="F1045" s="5">
        <f ca="1">IF(INDEX(GLOBAL[KET],MATCH(A1045,GLOBAL[ID]))="","-",INDEX(GLOBAL[KET],MATCH(A1045,GLOBAL[ID])))</f>
        <v>3780</v>
      </c>
    </row>
    <row r="1046" spans="1:6" ht="15">
      <c r="A1046" s="12">
        <v>1785</v>
      </c>
      <c r="D1046" s="3" t="str">
        <f ca="1">INDEX(GLOBAL[NAMA BARANG],MATCH(A1046,GLOBAL[ID]))</f>
        <v>Kartu Nama Fancy Holo</v>
      </c>
      <c r="E1046" s="4">
        <f ca="1">INDEX(GLOBAL[TT],MATCH(A1046,GLOBAL[ID]))</f>
        <v>8</v>
      </c>
      <c r="F1046" s="5">
        <f ca="1">IF(INDEX(GLOBAL[KET],MATCH(A1046,GLOBAL[ID]))="","-",INDEX(GLOBAL[KET],MATCH(A1046,GLOBAL[ID])))</f>
        <v>2520</v>
      </c>
    </row>
    <row r="1047" spans="1:6" ht="15">
      <c r="A1047" s="12">
        <v>1786</v>
      </c>
      <c r="D1047" s="3" t="str">
        <f ca="1">INDEX(GLOBAL[NAMA BARANG],MATCH(A1047,GLOBAL[ID]))</f>
        <v>Kartu Nama Mika B4</v>
      </c>
      <c r="E1047" s="4">
        <f ca="1">INDEX(GLOBAL[TT],MATCH(A1047,GLOBAL[ID]))</f>
        <v>3</v>
      </c>
      <c r="F1047" s="5" t="str">
        <f ca="1">IF(INDEX(GLOBAL[KET],MATCH(A1047,GLOBAL[ID]))="","-",INDEX(GLOBAL[KET],MATCH(A1047,GLOBAL[ID])))</f>
        <v>5000 PCS</v>
      </c>
    </row>
    <row r="1048" spans="1:6" ht="15">
      <c r="A1048" s="12">
        <v>1798</v>
      </c>
      <c r="D1048" s="3" t="str">
        <f ca="1">INDEX(GLOBAL[NAMA BARANG],MATCH(A1048,GLOBAL[ID]))</f>
        <v>Kartu Ucapan Anjing(84)</v>
      </c>
      <c r="E1048" s="4">
        <f ca="1">INDEX(GLOBAL[TT],MATCH(A1048,GLOBAL[ID]))</f>
        <v>9</v>
      </c>
      <c r="F1048" s="5" t="str">
        <f ca="1">IF(INDEX(GLOBAL[KET],MATCH(A1048,GLOBAL[ID]))="","-",INDEX(GLOBAL[KET],MATCH(A1048,GLOBAL[ID])))</f>
        <v>22 Disp</v>
      </c>
    </row>
    <row r="1049" spans="1:6" ht="15">
      <c r="A1049" s="12">
        <v>1803</v>
      </c>
      <c r="D1049" s="3" t="str">
        <f ca="1">INDEX(GLOBAL[NAMA BARANG],MATCH(A1049,GLOBAL[ID]))</f>
        <v>Kawat potong warna emas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1200 pk</v>
      </c>
    </row>
    <row r="1050" spans="1:6" ht="15">
      <c r="A1050" s="12">
        <v>1804</v>
      </c>
      <c r="D1050" s="3" t="str">
        <f ca="1">INDEX(GLOBAL[NAMA BARANG],MATCH(A1050,GLOBAL[ID]))</f>
        <v>Kemoceng Panjang Duster</v>
      </c>
      <c r="E1050" s="4">
        <f ca="1">INDEX(GLOBAL[TT],MATCH(A1050,GLOBAL[ID]))</f>
        <v>1</v>
      </c>
      <c r="F1050" s="5" t="str">
        <f ca="1">IF(INDEX(GLOBAL[KET],MATCH(A1050,GLOBAL[ID]))="","-",INDEX(GLOBAL[KET],MATCH(A1050,GLOBAL[ID])))</f>
        <v>200 PCS</v>
      </c>
    </row>
    <row r="1051" spans="1:6" ht="15">
      <c r="A1051" s="12">
        <v>1807</v>
      </c>
      <c r="D1051" s="3" t="str">
        <f ca="1">INDEX(GLOBAL[NAMA BARANG],MATCH(A1051,GLOBAL[ID]))</f>
        <v>Kertas Kado 70-100 bening polos</v>
      </c>
      <c r="E1051" s="4">
        <f ca="1">INDEX(GLOBAL[TT],MATCH(A1051,GLOBAL[ID]))</f>
        <v>7</v>
      </c>
      <c r="F1051" s="5" t="str">
        <f ca="1">IF(INDEX(GLOBAL[KET],MATCH(A1051,GLOBAL[ID]))="","-",INDEX(GLOBAL[KET],MATCH(A1051,GLOBAL[ID])))</f>
        <v>5 rim</v>
      </c>
    </row>
    <row r="1052" spans="1:6" ht="15">
      <c r="A1052" s="12">
        <v>1808</v>
      </c>
      <c r="D1052" s="3" t="str">
        <f ca="1">INDEX(GLOBAL[NAMA BARANG],MATCH(A1052,GLOBAL[ID]))</f>
        <v>Kertas Kado Holo (GLXY) Kn/ Mr/ Br</v>
      </c>
      <c r="E1052" s="4">
        <f ca="1">INDEX(GLOBAL[TT],MATCH(A1052,GLOBAL[ID]))</f>
        <v>7</v>
      </c>
      <c r="F1052" s="5" t="str">
        <f ca="1">IF(INDEX(GLOBAL[KET],MATCH(A1052,GLOBAL[ID]))="","-",INDEX(GLOBAL[KET],MATCH(A1052,GLOBAL[ID])))</f>
        <v>5000 lbr</v>
      </c>
    </row>
    <row r="1053" spans="1:6" ht="15">
      <c r="A1053" s="12">
        <v>1810</v>
      </c>
      <c r="D1053" s="3" t="str">
        <f ca="1">INDEX(GLOBAL[NAMA BARANG],MATCH(A1053,GLOBAL[ID]))</f>
        <v>Kertas Kado Holo motif 50x70</v>
      </c>
      <c r="E1053" s="4">
        <f ca="1">INDEX(GLOBAL[TT],MATCH(A1053,GLOBAL[ID]))</f>
        <v>91</v>
      </c>
      <c r="F1053" s="5" t="str">
        <f ca="1">IF(INDEX(GLOBAL[KET],MATCH(A1053,GLOBAL[ID]))="","-",INDEX(GLOBAL[KET],MATCH(A1053,GLOBAL[ID])))</f>
        <v>10 rim</v>
      </c>
    </row>
    <row r="1054" spans="1:6" ht="15">
      <c r="A1054" s="12">
        <v>1813</v>
      </c>
      <c r="D1054" s="3" t="str">
        <f ca="1">INDEX(GLOBAL[NAMA BARANG],MATCH(A1054,GLOBAL[ID]))</f>
        <v>Kertas Kado Import(GD)/ Natal(3)/ Cmpr(8)</v>
      </c>
      <c r="E1054" s="4">
        <f ca="1">INDEX(GLOBAL[TT],MATCH(A1054,GLOBAL[ID]))</f>
        <v>11</v>
      </c>
      <c r="F1054" s="5" t="str">
        <f ca="1">IF(INDEX(GLOBAL[KET],MATCH(A1054,GLOBAL[ID]))="","-",INDEX(GLOBAL[KET],MATCH(A1054,GLOBAL[ID])))</f>
        <v>60 pk</v>
      </c>
    </row>
    <row r="1055" spans="1:6" ht="15">
      <c r="A1055" s="12">
        <v>1820</v>
      </c>
      <c r="D1055" s="3" t="str">
        <f ca="1">INDEX(GLOBAL[NAMA BARANG],MATCH(A1055,GLOBAL[ID]))</f>
        <v>Kertas Lipat origami 16x16 (7307 Korea) Princess/ WTP / Snow White</v>
      </c>
      <c r="E1055" s="4">
        <f ca="1">INDEX(GLOBAL[TT],MATCH(A1055,GLOBAL[ID]))</f>
        <v>4</v>
      </c>
      <c r="F1055" s="5" t="str">
        <f ca="1">IF(INDEX(GLOBAL[KET],MATCH(A1055,GLOBAL[ID]))="","-",INDEX(GLOBAL[KET],MATCH(A1055,GLOBAL[ID])))</f>
        <v>900 pc</v>
      </c>
    </row>
    <row r="1056" spans="1:6" ht="15">
      <c r="A1056" s="12">
        <v>1821</v>
      </c>
      <c r="D1056" s="3" t="str">
        <f ca="1">INDEX(GLOBAL[NAMA BARANG],MATCH(A1056,GLOBAL[ID]))</f>
        <v>Kertas Lipat Origami Alfa Fluorescent 12 x 12</v>
      </c>
      <c r="E1056" s="4">
        <f ca="1">INDEX(GLOBAL[TT],MATCH(A1056,GLOBAL[ID]))</f>
        <v>1</v>
      </c>
      <c r="F1056" s="5">
        <f ca="1">IF(INDEX(GLOBAL[KET],MATCH(A1056,GLOBAL[ID]))="","-",INDEX(GLOBAL[KET],MATCH(A1056,GLOBAL[ID])))</f>
        <v>1200</v>
      </c>
    </row>
    <row r="1057" spans="1:6" ht="15">
      <c r="A1057" s="12">
        <v>1824</v>
      </c>
      <c r="D1057" s="3" t="str">
        <f ca="1">INDEX(GLOBAL[NAMA BARANG],MATCH(A1057,GLOBAL[ID]))</f>
        <v>Kertas Lipat Origami Alfa Fluorescent 20 x 20</v>
      </c>
      <c r="E1057" s="4">
        <f ca="1">INDEX(GLOBAL[TT],MATCH(A1057,GLOBAL[ID]))</f>
        <v>4</v>
      </c>
      <c r="F1057" s="5">
        <f ca="1">IF(INDEX(GLOBAL[KET],MATCH(A1057,GLOBAL[ID]))="","-",INDEX(GLOBAL[KET],MATCH(A1057,GLOBAL[ID])))</f>
        <v>500</v>
      </c>
    </row>
    <row r="1058" spans="1:6" ht="15">
      <c r="A1058" s="12">
        <v>1825</v>
      </c>
      <c r="D1058" s="3" t="str">
        <f ca="1">INDEX(GLOBAL[NAMA BARANG],MATCH(A1058,GLOBAL[ID]))</f>
        <v>Kertas Lipat origami C 037</v>
      </c>
      <c r="E1058" s="4">
        <f ca="1">INDEX(GLOBAL[TT],MATCH(A1058,GLOBAL[ID]))</f>
        <v>9</v>
      </c>
      <c r="F1058" s="5">
        <f ca="1">IF(INDEX(GLOBAL[KET],MATCH(A1058,GLOBAL[ID]))="","-",INDEX(GLOBAL[KET],MATCH(A1058,GLOBAL[ID])))</f>
        <v>600</v>
      </c>
    </row>
    <row r="1059" spans="1:6" ht="15">
      <c r="A1059" s="12">
        <v>1826</v>
      </c>
      <c r="D1059" s="3" t="str">
        <f ca="1">INDEX(GLOBAL[NAMA BARANG],MATCH(A1059,GLOBAL[ID]))</f>
        <v>Kertas Lipat origami HL 305</v>
      </c>
      <c r="E1059" s="4">
        <f ca="1">INDEX(GLOBAL[TT],MATCH(A1059,GLOBAL[ID]))</f>
        <v>4</v>
      </c>
      <c r="F1059" s="5" t="str">
        <f ca="1">IF(INDEX(GLOBAL[KET],MATCH(A1059,GLOBAL[ID]))="","-",INDEX(GLOBAL[KET],MATCH(A1059,GLOBAL[ID])))</f>
        <v>270 pc</v>
      </c>
    </row>
    <row r="1060" spans="1:6" ht="15">
      <c r="A1060" s="12">
        <v>1827</v>
      </c>
      <c r="D1060" s="3" t="str">
        <f ca="1">INDEX(GLOBAL[NAMA BARANG],MATCH(A1060,GLOBAL[ID]))</f>
        <v>Kertas Lipat origami Z 003</v>
      </c>
      <c r="E1060" s="4">
        <f ca="1">INDEX(GLOBAL[TT],MATCH(A1060,GLOBAL[ID]))</f>
        <v>1</v>
      </c>
      <c r="F1060" s="5" t="str">
        <f ca="1">IF(INDEX(GLOBAL[KET],MATCH(A1060,GLOBAL[ID]))="","-",INDEX(GLOBAL[KET],MATCH(A1060,GLOBAL[ID])))</f>
        <v>320 PCS</v>
      </c>
    </row>
    <row r="1061" spans="1:6" ht="15">
      <c r="A1061" s="12">
        <v>1828</v>
      </c>
      <c r="D1061" s="3" t="str">
        <f ca="1">INDEX(GLOBAL[NAMA BARANG],MATCH(A1061,GLOBAL[ID]))</f>
        <v>Kertas Lipat Sukung 12 x 12 IF</v>
      </c>
      <c r="E1061" s="4">
        <f ca="1">INDEX(GLOBAL[TT],MATCH(A1061,GLOBAL[ID]))</f>
        <v>28</v>
      </c>
      <c r="F1061" s="5">
        <f ca="1">IF(INDEX(GLOBAL[KET],MATCH(A1061,GLOBAL[ID]))="","-",INDEX(GLOBAL[KET],MATCH(A1061,GLOBAL[ID])))</f>
        <v>1200</v>
      </c>
    </row>
    <row r="1062" spans="1:6" ht="15">
      <c r="A1062" s="12">
        <v>1829</v>
      </c>
      <c r="D1062" s="3" t="str">
        <f ca="1">INDEX(GLOBAL[NAMA BARANG],MATCH(A1062,GLOBAL[ID]))</f>
        <v>Kertas Lipat Sukung 14 x 14 IF</v>
      </c>
      <c r="E1062" s="4">
        <f ca="1">INDEX(GLOBAL[TT],MATCH(A1062,GLOBAL[ID]))</f>
        <v>10</v>
      </c>
      <c r="F1062" s="5">
        <f ca="1">IF(INDEX(GLOBAL[KET],MATCH(A1062,GLOBAL[ID]))="","-",INDEX(GLOBAL[KET],MATCH(A1062,GLOBAL[ID])))</f>
        <v>900</v>
      </c>
    </row>
    <row r="1063" spans="1:6" ht="15">
      <c r="A1063" s="12">
        <v>1830</v>
      </c>
      <c r="D1063" s="3" t="str">
        <f ca="1">INDEX(GLOBAL[NAMA BARANG],MATCH(A1063,GLOBAL[ID]))</f>
        <v>Kertas Lipat yasama motif 12 Dpn</v>
      </c>
      <c r="E1063" s="4">
        <f ca="1">INDEX(GLOBAL[TT],MATCH(A1063,GLOBAL[ID]))</f>
        <v>1</v>
      </c>
      <c r="F1063" s="5" t="str">
        <f ca="1">IF(INDEX(GLOBAL[KET],MATCH(A1063,GLOBAL[ID]))="","-",INDEX(GLOBAL[KET],MATCH(A1063,GLOBAL[ID])))</f>
        <v>1200 pc</v>
      </c>
    </row>
    <row r="1064" spans="1:6" ht="15">
      <c r="A1064" s="12">
        <v>1831</v>
      </c>
      <c r="D1064" s="3" t="str">
        <f ca="1">INDEX(GLOBAL[NAMA BARANG],MATCH(A1064,GLOBAL[ID]))</f>
        <v xml:space="preserve">Kertas origami mewarnai </v>
      </c>
      <c r="E1064" s="4">
        <f ca="1">INDEX(GLOBAL[TT],MATCH(A1064,GLOBAL[ID]))</f>
        <v>5</v>
      </c>
      <c r="F1064" s="5">
        <f ca="1">IF(INDEX(GLOBAL[KET],MATCH(A1064,GLOBAL[ID]))="","-",INDEX(GLOBAL[KET],MATCH(A1064,GLOBAL[ID])))</f>
        <v>1200</v>
      </c>
    </row>
    <row r="1065" spans="1:6" ht="15">
      <c r="A1065" s="12">
        <v>1832</v>
      </c>
      <c r="D1065" s="3" t="str">
        <f ca="1">INDEX(GLOBAL[NAMA BARANG],MATCH(A1065,GLOBAL[ID]))</f>
        <v xml:space="preserve">Kertas origami mewarnai </v>
      </c>
      <c r="E1065" s="4">
        <f ca="1">INDEX(GLOBAL[TT],MATCH(A1065,GLOBAL[ID]))</f>
        <v>1</v>
      </c>
      <c r="F1065" s="5">
        <f ca="1">IF(INDEX(GLOBAL[KET],MATCH(A1065,GLOBAL[ID]))="","-",INDEX(GLOBAL[KET],MATCH(A1065,GLOBAL[ID])))</f>
        <v>1000</v>
      </c>
    </row>
    <row r="1066" spans="1:6" ht="15">
      <c r="A1066" s="12">
        <v>1834</v>
      </c>
      <c r="D1066" s="3" t="str">
        <f ca="1">INDEX(GLOBAL[NAMA BARANG],MATCH(A1066,GLOBAL[ID]))</f>
        <v>Kompas DL 45-3(gold)</v>
      </c>
      <c r="E1066" s="4">
        <f ca="1">INDEX(GLOBAL[TT],MATCH(A1066,GLOBAL[ID]))</f>
        <v>18</v>
      </c>
      <c r="F1066" s="5" t="str">
        <f ca="1">IF(INDEX(GLOBAL[KET],MATCH(A1066,GLOBAL[ID]))="","-",INDEX(GLOBAL[KET],MATCH(A1066,GLOBAL[ID])))</f>
        <v>144 pc</v>
      </c>
    </row>
    <row r="1067" spans="1:6" ht="15">
      <c r="A1067" s="12">
        <v>1835</v>
      </c>
      <c r="D1067" s="3" t="str">
        <f ca="1">INDEX(GLOBAL[NAMA BARANG],MATCH(A1067,GLOBAL[ID]))</f>
        <v>Ks. Set 6F 65</v>
      </c>
      <c r="E1067" s="4">
        <f ca="1">INDEX(GLOBAL[TT],MATCH(A1067,GLOBAL[ID]))</f>
        <v>4</v>
      </c>
      <c r="F1067" s="5">
        <f ca="1">IF(INDEX(GLOBAL[KET],MATCH(A1067,GLOBAL[ID]))="","-",INDEX(GLOBAL[KET],MATCH(A1067,GLOBAL[ID])))</f>
        <v>480</v>
      </c>
    </row>
    <row r="1068" spans="1:6" ht="15">
      <c r="A1068" s="12">
        <v>1836</v>
      </c>
      <c r="D1068" s="3" t="str">
        <f ca="1">INDEX(GLOBAL[NAMA BARANG],MATCH(A1068,GLOBAL[ID]))</f>
        <v>Ks. Set 6F 77</v>
      </c>
      <c r="E1068" s="4">
        <f ca="1">INDEX(GLOBAL[TT],MATCH(A1068,GLOBAL[ID]))</f>
        <v>2</v>
      </c>
      <c r="F1068" s="5">
        <f ca="1">IF(INDEX(GLOBAL[KET],MATCH(A1068,GLOBAL[ID]))="","-",INDEX(GLOBAL[KET],MATCH(A1068,GLOBAL[ID])))</f>
        <v>480</v>
      </c>
    </row>
    <row r="1069" spans="1:6" ht="15">
      <c r="A1069" s="12">
        <v>1837</v>
      </c>
      <c r="D1069" s="3" t="str">
        <f ca="1">INDEX(GLOBAL[NAMA BARANG],MATCH(A1069,GLOBAL[ID]))</f>
        <v>Ks. Set ABG Erica 0288(14)/ 0299(9)</v>
      </c>
      <c r="E1069" s="4">
        <f ca="1">INDEX(GLOBAL[TT],MATCH(A1069,GLOBAL[ID]))</f>
        <v>23</v>
      </c>
      <c r="F1069" s="5" t="str">
        <f ca="1">IF(INDEX(GLOBAL[KET],MATCH(A1069,GLOBAL[ID]))="","-",INDEX(GLOBAL[KET],MATCH(A1069,GLOBAL[ID])))</f>
        <v>72 ls</v>
      </c>
    </row>
    <row r="1070" spans="1:6" ht="15">
      <c r="A1070" s="12">
        <v>1838</v>
      </c>
      <c r="D1070" s="3" t="str">
        <f ca="1">INDEX(GLOBAL[NAMA BARANG],MATCH(A1070,GLOBAL[ID]))</f>
        <v>Ks. Set Bonrks Beauty III</v>
      </c>
      <c r="E1070" s="4">
        <f ca="1">INDEX(GLOBAL[TT],MATCH(A1070,GLOBAL[ID]))</f>
        <v>2</v>
      </c>
      <c r="F1070" s="5" t="str">
        <f ca="1">IF(INDEX(GLOBAL[KET],MATCH(A1070,GLOBAL[ID]))="","-",INDEX(GLOBAL[KET],MATCH(A1070,GLOBAL[ID])))</f>
        <v>56 ls</v>
      </c>
    </row>
    <row r="1071" spans="1:6" ht="15">
      <c r="A1071" s="12">
        <v>1839</v>
      </c>
      <c r="D1071" s="3" t="str">
        <f ca="1">INDEX(GLOBAL[NAMA BARANG],MATCH(A1071,GLOBAL[ID]))</f>
        <v>Ks. Set F4 G &amp; G Zodiac 1621</v>
      </c>
      <c r="E1071" s="4">
        <f ca="1">INDEX(GLOBAL[TT],MATCH(A1071,GLOBAL[ID]))</f>
        <v>1</v>
      </c>
      <c r="F1071" s="5" t="str">
        <f ca="1">IF(INDEX(GLOBAL[KET],MATCH(A1071,GLOBAL[ID]))="","-",INDEX(GLOBAL[KET],MATCH(A1071,GLOBAL[ID])))</f>
        <v>100 ls</v>
      </c>
    </row>
    <row r="1072" spans="1:6" ht="15">
      <c r="A1072" s="12">
        <v>1840</v>
      </c>
      <c r="D1072" s="3" t="str">
        <f ca="1">INDEX(GLOBAL[NAMA BARANG],MATCH(A1072,GLOBAL[ID]))</f>
        <v>Ks. Set F4+Data Pribadi</v>
      </c>
      <c r="E1072" s="4">
        <f ca="1">INDEX(GLOBAL[TT],MATCH(A1072,GLOBAL[ID]))</f>
        <v>1</v>
      </c>
      <c r="F1072" s="5" t="str">
        <f ca="1">IF(INDEX(GLOBAL[KET],MATCH(A1072,GLOBAL[ID]))="","-",INDEX(GLOBAL[KET],MATCH(A1072,GLOBAL[ID])))</f>
        <v>120 ls</v>
      </c>
    </row>
    <row r="1073" spans="1:6" ht="15">
      <c r="A1073" s="12">
        <v>1841</v>
      </c>
      <c r="D1073" s="3" t="str">
        <f ca="1">INDEX(GLOBAL[NAMA BARANG],MATCH(A1073,GLOBAL[ID]))</f>
        <v>Ks. Set F4+Sticker Silvia</v>
      </c>
      <c r="E1073" s="4">
        <f ca="1">INDEX(GLOBAL[TT],MATCH(A1073,GLOBAL[ID]))</f>
        <v>13</v>
      </c>
      <c r="F1073" s="5" t="str">
        <f ca="1">IF(INDEX(GLOBAL[KET],MATCH(A1073,GLOBAL[ID]))="","-",INDEX(GLOBAL[KET],MATCH(A1073,GLOBAL[ID])))</f>
        <v>96 ls</v>
      </c>
    </row>
    <row r="1074" spans="1:6" ht="15">
      <c r="A1074" s="12">
        <v>1842</v>
      </c>
      <c r="D1074" s="3" t="str">
        <f ca="1">INDEX(GLOBAL[NAMA BARANG],MATCH(A1074,GLOBAL[ID]))</f>
        <v xml:space="preserve">Ks. Set Fancy MCN </v>
      </c>
      <c r="E1074" s="4">
        <f ca="1">INDEX(GLOBAL[TT],MATCH(A1074,GLOBAL[ID]))</f>
        <v>7</v>
      </c>
      <c r="F1074" s="5" t="str">
        <f ca="1">IF(INDEX(GLOBAL[KET],MATCH(A1074,GLOBAL[ID]))="","-",INDEX(GLOBAL[KET],MATCH(A1074,GLOBAL[ID])))</f>
        <v>84 ls</v>
      </c>
    </row>
    <row r="1075" spans="1:6" ht="15">
      <c r="A1075" s="12">
        <v>1843</v>
      </c>
      <c r="D1075" s="3" t="str">
        <f ca="1">INDEX(GLOBAL[NAMA BARANG],MATCH(A1075,GLOBAL[ID]))</f>
        <v>Ks. Set Garfield</v>
      </c>
      <c r="E1075" s="4">
        <f ca="1">INDEX(GLOBAL[TT],MATCH(A1075,GLOBAL[ID]))</f>
        <v>12</v>
      </c>
      <c r="F1075" s="5" t="str">
        <f ca="1">IF(INDEX(GLOBAL[KET],MATCH(A1075,GLOBAL[ID]))="","-",INDEX(GLOBAL[KET],MATCH(A1075,GLOBAL[ID])))</f>
        <v>60 ls</v>
      </c>
    </row>
    <row r="1076" spans="1:6" ht="15">
      <c r="A1076" s="12">
        <v>1844</v>
      </c>
      <c r="D1076" s="3" t="str">
        <f ca="1">INDEX(GLOBAL[NAMA BARANG],MATCH(A1076,GLOBAL[ID]))</f>
        <v>Ks. Set Hk Mill 2000</v>
      </c>
      <c r="E1076" s="4">
        <f ca="1">INDEX(GLOBAL[TT],MATCH(A1076,GLOBAL[ID]))</f>
        <v>3</v>
      </c>
      <c r="F1076" s="5" t="str">
        <f ca="1">IF(INDEX(GLOBAL[KET],MATCH(A1076,GLOBAL[ID]))="","-",INDEX(GLOBAL[KET],MATCH(A1076,GLOBAL[ID])))</f>
        <v>72 ls</v>
      </c>
    </row>
    <row r="1077" spans="1:6" ht="15">
      <c r="A1077" s="12">
        <v>1845</v>
      </c>
      <c r="D1077" s="3" t="str">
        <f ca="1">INDEX(GLOBAL[NAMA BARANG],MATCH(A1077,GLOBAL[ID]))</f>
        <v>Ks. Set Menara Bunga</v>
      </c>
      <c r="E1077" s="4">
        <f ca="1">INDEX(GLOBAL[TT],MATCH(A1077,GLOBAL[ID]))</f>
        <v>1</v>
      </c>
      <c r="F1077" s="5" t="str">
        <f ca="1">IF(INDEX(GLOBAL[KET],MATCH(A1077,GLOBAL[ID]))="","-",INDEX(GLOBAL[KET],MATCH(A1077,GLOBAL[ID])))</f>
        <v>100 ls</v>
      </c>
    </row>
    <row r="1078" spans="1:6" ht="15">
      <c r="A1078" s="12">
        <v>1846</v>
      </c>
      <c r="D1078" s="3" t="str">
        <f ca="1">INDEX(GLOBAL[NAMA BARANG],MATCH(A1078,GLOBAL[ID]))</f>
        <v>Ks. Set Monroe</v>
      </c>
      <c r="E1078" s="4">
        <f ca="1">INDEX(GLOBAL[TT],MATCH(A1078,GLOBAL[ID]))</f>
        <v>1</v>
      </c>
      <c r="F1078" s="5" t="str">
        <f ca="1">IF(INDEX(GLOBAL[KET],MATCH(A1078,GLOBAL[ID]))="","-",INDEX(GLOBAL[KET],MATCH(A1078,GLOBAL[ID])))</f>
        <v>80 ls</v>
      </c>
    </row>
    <row r="1079" spans="1:6" ht="15">
      <c r="A1079" s="12">
        <v>1847</v>
      </c>
      <c r="D1079" s="3" t="str">
        <f ca="1">INDEX(GLOBAL[NAMA BARANG],MATCH(A1079,GLOBAL[ID]))</f>
        <v>Ks. Set Monroe</v>
      </c>
      <c r="E1079" s="4">
        <f ca="1">INDEX(GLOBAL[TT],MATCH(A1079,GLOBAL[ID]))</f>
        <v>1</v>
      </c>
      <c r="F1079" s="5" t="str">
        <f ca="1">IF(INDEX(GLOBAL[KET],MATCH(A1079,GLOBAL[ID]))="","-",INDEX(GLOBAL[KET],MATCH(A1079,GLOBAL[ID])))</f>
        <v>40 ls</v>
      </c>
    </row>
    <row r="1080" spans="1:6" ht="15">
      <c r="A1080" s="12">
        <v>1848</v>
      </c>
      <c r="D1080" s="3" t="str">
        <f ca="1">INDEX(GLOBAL[NAMA BARANG],MATCH(A1080,GLOBAL[ID]))</f>
        <v>Ks. Set Pipy &amp; Friend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72 ls</v>
      </c>
    </row>
    <row r="1081" spans="1:6" ht="15">
      <c r="A1081" s="12">
        <v>1849</v>
      </c>
      <c r="D1081" s="3" t="str">
        <f ca="1">INDEX(GLOBAL[NAMA BARANG],MATCH(A1081,GLOBAL[ID]))</f>
        <v>Kuas Atorna no 11</v>
      </c>
      <c r="E1081" s="4">
        <f ca="1">INDEX(GLOBAL[TT],MATCH(A1081,GLOBAL[ID]))</f>
        <v>2</v>
      </c>
      <c r="F1081" s="5" t="str">
        <f ca="1">IF(INDEX(GLOBAL[KET],MATCH(A1081,GLOBAL[ID]))="","-",INDEX(GLOBAL[KET],MATCH(A1081,GLOBAL[ID])))</f>
        <v>100 ls</v>
      </c>
    </row>
    <row r="1082" spans="1:6" ht="15">
      <c r="A1082" s="12">
        <v>1850</v>
      </c>
      <c r="D1082" s="3" t="str">
        <f ca="1">INDEX(GLOBAL[NAMA BARANG],MATCH(A1082,GLOBAL[ID]))</f>
        <v>Kuas Atorna no 8</v>
      </c>
      <c r="E1082" s="4">
        <f ca="1">INDEX(GLOBAL[TT],MATCH(A1082,GLOBAL[ID]))</f>
        <v>3</v>
      </c>
      <c r="F1082" s="5" t="str">
        <f ca="1">IF(INDEX(GLOBAL[KET],MATCH(A1082,GLOBAL[ID]))="","-",INDEX(GLOBAL[KET],MATCH(A1082,GLOBAL[ID])))</f>
        <v>100 ls</v>
      </c>
    </row>
    <row r="1083" spans="1:6" ht="15">
      <c r="A1083" s="12">
        <v>1851</v>
      </c>
      <c r="D1083" s="3" t="str">
        <f ca="1">INDEX(GLOBAL[NAMA BARANG],MATCH(A1083,GLOBAL[ID]))</f>
        <v>Kuas Atorna no 9</v>
      </c>
      <c r="E1083" s="4">
        <f ca="1">INDEX(GLOBAL[TT],MATCH(A1083,GLOBAL[ID]))</f>
        <v>4</v>
      </c>
      <c r="F1083" s="5" t="str">
        <f ca="1">IF(INDEX(GLOBAL[KET],MATCH(A1083,GLOBAL[ID]))="","-",INDEX(GLOBAL[KET],MATCH(A1083,GLOBAL[ID])))</f>
        <v>100 ls</v>
      </c>
    </row>
    <row r="1084" spans="1:6" ht="15">
      <c r="A1084" s="12">
        <v>1852</v>
      </c>
      <c r="D1084" s="3" t="str">
        <f ca="1">INDEX(GLOBAL[NAMA BARANG],MATCH(A1084,GLOBAL[ID]))</f>
        <v>Kuas Cat 005 (6 pc)</v>
      </c>
      <c r="E1084" s="4">
        <f ca="1">INDEX(GLOBAL[TT],MATCH(A1084,GLOBAL[ID]))</f>
        <v>1</v>
      </c>
      <c r="F1084" s="5" t="str">
        <f ca="1">IF(INDEX(GLOBAL[KET],MATCH(A1084,GLOBAL[ID]))="","-",INDEX(GLOBAL[KET],MATCH(A1084,GLOBAL[ID])))</f>
        <v>480 set</v>
      </c>
    </row>
    <row r="1085" spans="1:6" ht="15">
      <c r="A1085" s="12">
        <v>1853</v>
      </c>
      <c r="D1085" s="3" t="str">
        <f ca="1">INDEX(GLOBAL[NAMA BARANG],MATCH(A1085,GLOBAL[ID]))</f>
        <v>Kuas Cat 251-12H</v>
      </c>
      <c r="E1085" s="4">
        <f ca="1">INDEX(GLOBAL[TT],MATCH(A1085,GLOBAL[ID]))</f>
        <v>3</v>
      </c>
      <c r="F1085" s="5" t="str">
        <f ca="1">IF(INDEX(GLOBAL[KET],MATCH(A1085,GLOBAL[ID]))="","-",INDEX(GLOBAL[KET],MATCH(A1085,GLOBAL[ID])))</f>
        <v>240 set</v>
      </c>
    </row>
    <row r="1086" spans="1:6" ht="15">
      <c r="A1086" s="12">
        <v>1854</v>
      </c>
      <c r="D1086" s="3" t="str">
        <f ca="1">INDEX(GLOBAL[NAMA BARANG],MATCH(A1086,GLOBAL[ID]))</f>
        <v>Kuas Cat H 4 POAI</v>
      </c>
      <c r="E1086" s="4">
        <f ca="1">INDEX(GLOBAL[TT],MATCH(A1086,GLOBAL[ID]))</f>
        <v>8</v>
      </c>
      <c r="F1086" s="5" t="str">
        <f ca="1">IF(INDEX(GLOBAL[KET],MATCH(A1086,GLOBAL[ID]))="","-",INDEX(GLOBAL[KET],MATCH(A1086,GLOBAL[ID])))</f>
        <v>216 pc</v>
      </c>
    </row>
    <row r="1087" spans="1:6" ht="15">
      <c r="A1087" s="12">
        <v>1857</v>
      </c>
      <c r="D1087" s="3" t="str">
        <f ca="1">INDEX(GLOBAL[NAMA BARANG],MATCH(A1087,GLOBAL[ID]))</f>
        <v>Kuas enter no 8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100 ls</v>
      </c>
    </row>
    <row r="1088" spans="1:6" ht="15">
      <c r="A1088" s="12">
        <v>1858</v>
      </c>
      <c r="D1088" s="3" t="str">
        <f ca="1">INDEX(GLOBAL[NAMA BARANG],MATCH(A1088,GLOBAL[ID]))</f>
        <v>Kuas enter Set 1929</v>
      </c>
      <c r="E1088" s="4">
        <f ca="1">INDEX(GLOBAL[TT],MATCH(A1088,GLOBAL[ID]))</f>
        <v>5</v>
      </c>
      <c r="F1088" s="5" t="str">
        <f ca="1">IF(INDEX(GLOBAL[KET],MATCH(A1088,GLOBAL[ID]))="","-",INDEX(GLOBAL[KET],MATCH(A1088,GLOBAL[ID])))</f>
        <v>200 set</v>
      </c>
    </row>
    <row r="1089" spans="1:6" ht="15">
      <c r="A1089" s="12">
        <v>1859</v>
      </c>
      <c r="D1089" s="3" t="str">
        <f ca="1">INDEX(GLOBAL[NAMA BARANG],MATCH(A1089,GLOBAL[ID]))</f>
        <v>Kuas Infico no 6</v>
      </c>
      <c r="E1089" s="4">
        <f ca="1">INDEX(GLOBAL[TT],MATCH(A1089,GLOBAL[ID]))</f>
        <v>4</v>
      </c>
      <c r="F1089" s="5" t="str">
        <f ca="1">IF(INDEX(GLOBAL[KET],MATCH(A1089,GLOBAL[ID]))="","-",INDEX(GLOBAL[KET],MATCH(A1089,GLOBAL[ID])))</f>
        <v>200 ls</v>
      </c>
    </row>
    <row r="1090" spans="1:6" ht="15">
      <c r="A1090" s="12">
        <v>1860</v>
      </c>
      <c r="D1090" s="3" t="str">
        <f ca="1">INDEX(GLOBAL[NAMA BARANG],MATCH(A1090,GLOBAL[ID]))</f>
        <v>Kuas Mofie CB 02 kecil</v>
      </c>
      <c r="E1090" s="4">
        <f ca="1">INDEX(GLOBAL[TT],MATCH(A1090,GLOBAL[ID]))</f>
        <v>1</v>
      </c>
      <c r="F1090" s="5" t="str">
        <f ca="1">IF(INDEX(GLOBAL[KET],MATCH(A1090,GLOBAL[ID]))="","-",INDEX(GLOBAL[KET],MATCH(A1090,GLOBAL[ID])))</f>
        <v>2000 pc</v>
      </c>
    </row>
    <row r="1091" spans="1:6" ht="15">
      <c r="A1091" s="12">
        <v>1861</v>
      </c>
      <c r="D1091" s="3" t="str">
        <f ca="1">INDEX(GLOBAL[NAMA BARANG],MATCH(A1091,GLOBAL[ID]))</f>
        <v>Kuas Montana no 1</v>
      </c>
      <c r="E1091" s="4">
        <f ca="1">INDEX(GLOBAL[TT],MATCH(A1091,GLOBAL[ID]))</f>
        <v>4</v>
      </c>
      <c r="F1091" s="5" t="str">
        <f ca="1">IF(INDEX(GLOBAL[KET],MATCH(A1091,GLOBAL[ID]))="","-",INDEX(GLOBAL[KET],MATCH(A1091,GLOBAL[ID])))</f>
        <v>200 ls</v>
      </c>
    </row>
    <row r="1092" spans="1:6" ht="15">
      <c r="A1092" s="12">
        <v>1862</v>
      </c>
      <c r="D1092" s="3" t="str">
        <f ca="1">INDEX(GLOBAL[NAMA BARANG],MATCH(A1092,GLOBAL[ID]))</f>
        <v>Kuas Montana no 2</v>
      </c>
      <c r="E1092" s="4">
        <f ca="1">INDEX(GLOBAL[TT],MATCH(A1092,GLOBAL[ID]))</f>
        <v>10</v>
      </c>
      <c r="F1092" s="5" t="str">
        <f ca="1">IF(INDEX(GLOBAL[KET],MATCH(A1092,GLOBAL[ID]))="","-",INDEX(GLOBAL[KET],MATCH(A1092,GLOBAL[ID])))</f>
        <v>100 box</v>
      </c>
    </row>
    <row r="1093" spans="1:6" ht="15">
      <c r="A1093" s="12">
        <v>1863</v>
      </c>
      <c r="D1093" s="3" t="str">
        <f ca="1">INDEX(GLOBAL[NAMA BARANG],MATCH(A1093,GLOBAL[ID]))</f>
        <v>Kuas Montana no 3</v>
      </c>
      <c r="E1093" s="4">
        <f ca="1">INDEX(GLOBAL[TT],MATCH(A1093,GLOBAL[ID]))</f>
        <v>5</v>
      </c>
      <c r="F1093" s="5" t="str">
        <f ca="1">IF(INDEX(GLOBAL[KET],MATCH(A1093,GLOBAL[ID]))="","-",INDEX(GLOBAL[KET],MATCH(A1093,GLOBAL[ID])))</f>
        <v>100 box</v>
      </c>
    </row>
    <row r="1094" spans="1:6" ht="15">
      <c r="A1094" s="12">
        <v>1864</v>
      </c>
      <c r="D1094" s="3" t="str">
        <f ca="1">INDEX(GLOBAL[NAMA BARANG],MATCH(A1094,GLOBAL[ID]))</f>
        <v>Kuas Montana no 4</v>
      </c>
      <c r="E1094" s="4">
        <f ca="1">INDEX(GLOBAL[TT],MATCH(A1094,GLOBAL[ID]))</f>
        <v>5</v>
      </c>
      <c r="F1094" s="5" t="str">
        <f ca="1">IF(INDEX(GLOBAL[KET],MATCH(A1094,GLOBAL[ID]))="","-",INDEX(GLOBAL[KET],MATCH(A1094,GLOBAL[ID])))</f>
        <v>100 box</v>
      </c>
    </row>
    <row r="1095" spans="1:6" ht="15">
      <c r="A1095" s="12">
        <v>1865</v>
      </c>
      <c r="D1095" s="3" t="str">
        <f ca="1">INDEX(GLOBAL[NAMA BARANG],MATCH(A1095,GLOBAL[ID]))</f>
        <v>Kuas Montana no 5</v>
      </c>
      <c r="E1095" s="4">
        <f ca="1">INDEX(GLOBAL[TT],MATCH(A1095,GLOBAL[ID]))</f>
        <v>8</v>
      </c>
      <c r="F1095" s="5" t="str">
        <f ca="1">IF(INDEX(GLOBAL[KET],MATCH(A1095,GLOBAL[ID]))="","-",INDEX(GLOBAL[KET],MATCH(A1095,GLOBAL[ID])))</f>
        <v>75 box</v>
      </c>
    </row>
    <row r="1096" spans="1:6" ht="15">
      <c r="A1096" s="12">
        <v>1866</v>
      </c>
      <c r="D1096" s="3" t="str">
        <f ca="1">INDEX(GLOBAL[NAMA BARANG],MATCH(A1096,GLOBAL[ID]))</f>
        <v>Kuas Montana no 6</v>
      </c>
      <c r="E1096" s="4">
        <f ca="1">INDEX(GLOBAL[TT],MATCH(A1096,GLOBAL[ID]))</f>
        <v>9</v>
      </c>
      <c r="F1096" s="5" t="str">
        <f ca="1">IF(INDEX(GLOBAL[KET],MATCH(A1096,GLOBAL[ID]))="","-",INDEX(GLOBAL[KET],MATCH(A1096,GLOBAL[ID])))</f>
        <v>75 box</v>
      </c>
    </row>
    <row r="1097" spans="1:6" ht="15">
      <c r="A1097" s="12">
        <v>1867</v>
      </c>
      <c r="D1097" s="3" t="str">
        <f ca="1">INDEX(GLOBAL[NAMA BARANG],MATCH(A1097,GLOBAL[ID]))</f>
        <v>Kuas pagoda 251-8</v>
      </c>
      <c r="E1097" s="4">
        <f ca="1">INDEX(GLOBAL[TT],MATCH(A1097,GLOBAL[ID]))</f>
        <v>2</v>
      </c>
      <c r="F1097" s="5" t="str">
        <f ca="1">IF(INDEX(GLOBAL[KET],MATCH(A1097,GLOBAL[ID]))="","-",INDEX(GLOBAL[KET],MATCH(A1097,GLOBAL[ID])))</f>
        <v>25 gr</v>
      </c>
    </row>
    <row r="1098" spans="1:6" ht="15">
      <c r="A1098" s="12">
        <v>1868</v>
      </c>
      <c r="D1098" s="3" t="str">
        <f ca="1">INDEX(GLOBAL[NAMA BARANG],MATCH(A1098,GLOBAL[ID]))</f>
        <v>Kuas pagoda 5(2)/ 6(2)</v>
      </c>
      <c r="E1098" s="4">
        <f ca="1">INDEX(GLOBAL[TT],MATCH(A1098,GLOBAL[ID]))</f>
        <v>4</v>
      </c>
      <c r="F1098" s="5" t="str">
        <f ca="1">IF(INDEX(GLOBAL[KET],MATCH(A1098,GLOBAL[ID]))="","-",INDEX(GLOBAL[KET],MATCH(A1098,GLOBAL[ID])))</f>
        <v>25 gros</v>
      </c>
    </row>
    <row r="1099" spans="1:6" ht="15">
      <c r="A1099" s="12">
        <v>1870</v>
      </c>
      <c r="D1099" s="3" t="str">
        <f ca="1">INDEX(GLOBAL[NAMA BARANG],MATCH(A1099,GLOBAL[ID]))</f>
        <v>Kuas pagoda no 11</v>
      </c>
      <c r="E1099" s="4">
        <f ca="1">INDEX(GLOBAL[TT],MATCH(A1099,GLOBAL[ID]))</f>
        <v>2</v>
      </c>
      <c r="F1099" s="5" t="str">
        <f ca="1">IF(INDEX(GLOBAL[KET],MATCH(A1099,GLOBAL[ID]))="","-",INDEX(GLOBAL[KET],MATCH(A1099,GLOBAL[ID])))</f>
        <v>15 gros</v>
      </c>
    </row>
    <row r="1100" spans="1:6" ht="15">
      <c r="A1100" s="12">
        <v>1871</v>
      </c>
      <c r="D1100" s="3" t="str">
        <f ca="1">INDEX(GLOBAL[NAMA BARANG],MATCH(A1100,GLOBAL[ID]))</f>
        <v>Kuas pagoda set 1928</v>
      </c>
      <c r="E1100" s="4">
        <f ca="1">INDEX(GLOBAL[TT],MATCH(A1100,GLOBAL[ID]))</f>
        <v>7</v>
      </c>
      <c r="F1100" s="5" t="str">
        <f ca="1">IF(INDEX(GLOBAL[KET],MATCH(A1100,GLOBAL[ID]))="","-",INDEX(GLOBAL[KET],MATCH(A1100,GLOBAL[ID])))</f>
        <v>480 pc</v>
      </c>
    </row>
    <row r="1101" spans="1:6" ht="15">
      <c r="A1101" s="12">
        <v>1872</v>
      </c>
      <c r="D1101" s="3" t="str">
        <f ca="1">INDEX(GLOBAL[NAMA BARANG],MATCH(A1101,GLOBAL[ID]))</f>
        <v>Kuas PBB 1110 Pagoda</v>
      </c>
      <c r="E1101" s="4">
        <f ca="1">INDEX(GLOBAL[TT],MATCH(A1101,GLOBAL[ID]))</f>
        <v>3</v>
      </c>
      <c r="F1101" s="5" t="str">
        <f ca="1">IF(INDEX(GLOBAL[KET],MATCH(A1101,GLOBAL[ID]))="","-",INDEX(GLOBAL[KET],MATCH(A1101,GLOBAL[ID])))</f>
        <v>20 gr</v>
      </c>
    </row>
    <row r="1102" spans="1:6" ht="15">
      <c r="A1102" s="12">
        <v>1873</v>
      </c>
      <c r="D1102" s="3" t="str">
        <f ca="1">INDEX(GLOBAL[NAMA BARANG],MATCH(A1102,GLOBAL[ID]))</f>
        <v>Kuas PBB 1111 Pagoda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15 gr</v>
      </c>
    </row>
    <row r="1103" spans="1:6" ht="15">
      <c r="A1103" s="12">
        <v>1874</v>
      </c>
      <c r="D1103" s="3" t="str">
        <f ca="1">INDEX(GLOBAL[NAMA BARANG],MATCH(A1103,GLOBAL[ID]))</f>
        <v>Kuas TF 2620</v>
      </c>
      <c r="E1103" s="4">
        <f ca="1">INDEX(GLOBAL[TT],MATCH(A1103,GLOBAL[ID]))</f>
        <v>6</v>
      </c>
      <c r="F1103" s="5">
        <f ca="1">IF(INDEX(GLOBAL[KET],MATCH(A1103,GLOBAL[ID]))="","-",INDEX(GLOBAL[KET],MATCH(A1103,GLOBAL[ID])))</f>
        <v>240</v>
      </c>
    </row>
    <row r="1104" spans="1:6" ht="15">
      <c r="A1104" s="12">
        <v>1877</v>
      </c>
      <c r="D1104" s="3" t="str">
        <f ca="1">INDEX(GLOBAL[NAMA BARANG],MATCH(A1104,GLOBAL[ID]))</f>
        <v>Kuas/ Brush E02</v>
      </c>
      <c r="E1104" s="4">
        <f ca="1">INDEX(GLOBAL[TT],MATCH(A1104,GLOBAL[ID]))</f>
        <v>1</v>
      </c>
      <c r="F1104" s="5" t="str">
        <f ca="1">IF(INDEX(GLOBAL[KET],MATCH(A1104,GLOBAL[ID]))="","-",INDEX(GLOBAL[KET],MATCH(A1104,GLOBAL[ID])))</f>
        <v>600 pc</v>
      </c>
    </row>
    <row r="1105" spans="1:6" ht="15">
      <c r="A1105" s="12">
        <v>1878</v>
      </c>
      <c r="D1105" s="3" t="str">
        <f ca="1">INDEX(GLOBAL[NAMA BARANG],MATCH(A1105,GLOBAL[ID]))</f>
        <v>KUT MCN besar</v>
      </c>
      <c r="E1105" s="4">
        <f ca="1">INDEX(GLOBAL[TT],MATCH(A1105,GLOBAL[ID]))</f>
        <v>5</v>
      </c>
      <c r="F1105" s="5" t="str">
        <f ca="1">IF(INDEX(GLOBAL[KET],MATCH(A1105,GLOBAL[ID]))="","-",INDEX(GLOBAL[KET],MATCH(A1105,GLOBAL[ID])))</f>
        <v>230 ls</v>
      </c>
    </row>
    <row r="1106" spans="1:6" ht="15">
      <c r="A1106" s="12">
        <v>1879</v>
      </c>
      <c r="D1106" s="3" t="str">
        <f ca="1">INDEX(GLOBAL[NAMA BARANG],MATCH(A1106,GLOBAL[ID]))</f>
        <v>L Leaf A5 100 FR</v>
      </c>
      <c r="E1106" s="4">
        <f ca="1">INDEX(GLOBAL[TT],MATCH(A1106,GLOBAL[ID]))</f>
        <v>4</v>
      </c>
      <c r="F1106" s="5">
        <f ca="1">IF(INDEX(GLOBAL[KET],MATCH(A1106,GLOBAL[ID]))="","-",INDEX(GLOBAL[KET],MATCH(A1106,GLOBAL[ID])))</f>
        <v>360</v>
      </c>
    </row>
    <row r="1107" spans="1:6" ht="15">
      <c r="A1107" s="12">
        <v>1880</v>
      </c>
      <c r="D1107" s="3" t="str">
        <f ca="1">INDEX(GLOBAL[NAMA BARANG],MATCH(A1107,GLOBAL[ID]))</f>
        <v>L Leaf A5 100 HK</v>
      </c>
      <c r="E1107" s="4">
        <f ca="1">INDEX(GLOBAL[TT],MATCH(A1107,GLOBAL[ID]))</f>
        <v>3</v>
      </c>
      <c r="F1107" s="5">
        <f ca="1">IF(INDEX(GLOBAL[KET],MATCH(A1107,GLOBAL[ID]))="","-",INDEX(GLOBAL[KET],MATCH(A1107,GLOBAL[ID])))</f>
        <v>360</v>
      </c>
    </row>
    <row r="1108" spans="1:6" ht="15">
      <c r="A1108" s="12">
        <v>1881</v>
      </c>
      <c r="D1108" s="3" t="str">
        <f ca="1">INDEX(GLOBAL[NAMA BARANG],MATCH(A1108,GLOBAL[ID]))</f>
        <v>L Leaf A5 100 Hologram AV(15)</v>
      </c>
      <c r="E1108" s="4">
        <f ca="1">INDEX(GLOBAL[TT],MATCH(A1108,GLOBAL[ID]))</f>
        <v>15</v>
      </c>
      <c r="F1108" s="5">
        <f ca="1">IF(INDEX(GLOBAL[KET],MATCH(A1108,GLOBAL[ID]))="","-",INDEX(GLOBAL[KET],MATCH(A1108,GLOBAL[ID])))</f>
        <v>600</v>
      </c>
    </row>
    <row r="1109" spans="1:6" ht="15">
      <c r="A1109" s="12">
        <v>1882</v>
      </c>
      <c r="D1109" s="3" t="str">
        <f ca="1">INDEX(GLOBAL[NAMA BARANG],MATCH(A1109,GLOBAL[ID]))</f>
        <v>L Leaf A5 100 Hologram Car</v>
      </c>
      <c r="E1109" s="4">
        <f ca="1">INDEX(GLOBAL[TT],MATCH(A1109,GLOBAL[ID]))</f>
        <v>1</v>
      </c>
      <c r="F1109" s="5">
        <f ca="1">IF(INDEX(GLOBAL[KET],MATCH(A1109,GLOBAL[ID]))="","-",INDEX(GLOBAL[KET],MATCH(A1109,GLOBAL[ID])))</f>
        <v>600</v>
      </c>
    </row>
    <row r="1110" spans="1:6" ht="15">
      <c r="A1110" s="12">
        <v>1885</v>
      </c>
      <c r="D1110" s="3" t="str">
        <f ca="1">INDEX(GLOBAL[NAMA BARANG],MATCH(A1110,GLOBAL[ID]))</f>
        <v>L Leaf A5 100 TSUM</v>
      </c>
      <c r="E1110" s="4">
        <f ca="1">INDEX(GLOBAL[TT],MATCH(A1110,GLOBAL[ID]))</f>
        <v>3</v>
      </c>
      <c r="F1110" s="5">
        <f ca="1">IF(INDEX(GLOBAL[KET],MATCH(A1110,GLOBAL[ID]))="","-",INDEX(GLOBAL[KET],MATCH(A1110,GLOBAL[ID])))</f>
        <v>360</v>
      </c>
    </row>
    <row r="1111" spans="1:6" ht="15">
      <c r="A1111" s="12">
        <v>1886</v>
      </c>
      <c r="D1111" s="3" t="str">
        <f ca="1">INDEX(GLOBAL[NAMA BARANG],MATCH(A1111,GLOBAL[ID]))</f>
        <v>L Leaf A5 100 vintage</v>
      </c>
      <c r="E1111" s="4">
        <f ca="1">INDEX(GLOBAL[TT],MATCH(A1111,GLOBAL[ID]))</f>
        <v>4</v>
      </c>
      <c r="F1111" s="5" t="str">
        <f ca="1">IF(INDEX(GLOBAL[KET],MATCH(A1111,GLOBAL[ID]))="","-",INDEX(GLOBAL[KET],MATCH(A1111,GLOBAL[ID])))</f>
        <v>360 pc</v>
      </c>
    </row>
    <row r="1112" spans="1:6" ht="15">
      <c r="A1112" s="12">
        <v>1888</v>
      </c>
      <c r="D1112" s="3" t="str">
        <f ca="1">INDEX(GLOBAL[NAMA BARANG],MATCH(A1112,GLOBAL[ID]))</f>
        <v>L Leaf A5 1213 paint</v>
      </c>
      <c r="E1112" s="4">
        <f ca="1">INDEX(GLOBAL[TT],MATCH(A1112,GLOBAL[ID]))</f>
        <v>4</v>
      </c>
      <c r="F1112" s="5">
        <f ca="1">IF(INDEX(GLOBAL[KET],MATCH(A1112,GLOBAL[ID]))="","-",INDEX(GLOBAL[KET],MATCH(A1112,GLOBAL[ID])))</f>
        <v>720</v>
      </c>
    </row>
    <row r="1113" spans="1:6" ht="15">
      <c r="A1113" s="12">
        <v>1891</v>
      </c>
      <c r="D1113" s="3" t="str">
        <f ca="1">INDEX(GLOBAL[NAMA BARANG],MATCH(A1113,GLOBAL[ID]))</f>
        <v>L Leaf A5 biasa minion</v>
      </c>
      <c r="E1113" s="4">
        <f ca="1">INDEX(GLOBAL[TT],MATCH(A1113,GLOBAL[ID]))</f>
        <v>1</v>
      </c>
      <c r="F1113" s="5">
        <f ca="1">IF(INDEX(GLOBAL[KET],MATCH(A1113,GLOBAL[ID]))="","-",INDEX(GLOBAL[KET],MATCH(A1113,GLOBAL[ID])))</f>
        <v>720</v>
      </c>
    </row>
    <row r="1114" spans="1:6" ht="15">
      <c r="A1114" s="12">
        <v>1892</v>
      </c>
      <c r="D1114" s="3" t="str">
        <f ca="1">INDEX(GLOBAL[NAMA BARANG],MATCH(A1114,GLOBAL[ID]))</f>
        <v>L Leaf A5 Fancy 20 lb Cpr JK</v>
      </c>
      <c r="E1114" s="4">
        <f ca="1">INDEX(GLOBAL[TT],MATCH(A1114,GLOBAL[ID]))</f>
        <v>5</v>
      </c>
      <c r="F1114" s="5">
        <f ca="1">IF(INDEX(GLOBAL[KET],MATCH(A1114,GLOBAL[ID]))="","-",INDEX(GLOBAL[KET],MATCH(A1114,GLOBAL[ID])))</f>
        <v>720</v>
      </c>
    </row>
    <row r="1115" spans="1:6" ht="15">
      <c r="A1115" s="12">
        <v>1893</v>
      </c>
      <c r="D1115" s="3" t="str">
        <f ca="1">INDEX(GLOBAL[NAMA BARANG],MATCH(A1115,GLOBAL[ID]))</f>
        <v>L Leaf A5 Fancy Ps Asiong</v>
      </c>
      <c r="E1115" s="4">
        <f ca="1">INDEX(GLOBAL[TT],MATCH(A1115,GLOBAL[ID]))</f>
        <v>3</v>
      </c>
      <c r="F1115" s="5" t="str">
        <f ca="1">IF(INDEX(GLOBAL[KET],MATCH(A1115,GLOBAL[ID]))="","-",INDEX(GLOBAL[KET],MATCH(A1115,GLOBAL[ID])))</f>
        <v>720 pc</v>
      </c>
    </row>
    <row r="1116" spans="1:6" ht="15">
      <c r="A1116" s="12">
        <v>1894</v>
      </c>
      <c r="D1116" s="3" t="str">
        <f ca="1">INDEX(GLOBAL[NAMA BARANG],MATCH(A1116,GLOBAL[ID]))</f>
        <v>L Leaf A5 Fancy+Sticker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720 pc</v>
      </c>
    </row>
    <row r="1117" spans="1:6" ht="15">
      <c r="A1117" s="12">
        <v>1895</v>
      </c>
      <c r="D1117" s="3" t="str">
        <f ca="1">INDEX(GLOBAL[NAMA BARANG],MATCH(A1117,GLOBAL[ID]))</f>
        <v>L Leaf A5 Holo Alfa campur</v>
      </c>
      <c r="E1117" s="4">
        <f ca="1">INDEX(GLOBAL[TT],MATCH(A1117,GLOBAL[ID]))</f>
        <v>26</v>
      </c>
      <c r="F1117" s="5">
        <f ca="1">IF(INDEX(GLOBAL[KET],MATCH(A1117,GLOBAL[ID]))="","-",INDEX(GLOBAL[KET],MATCH(A1117,GLOBAL[ID])))</f>
        <v>480</v>
      </c>
    </row>
    <row r="1118" spans="1:6" ht="15">
      <c r="A1118" s="12">
        <v>1896</v>
      </c>
      <c r="D1118" s="3" t="str">
        <f ca="1">INDEX(GLOBAL[NAMA BARANG],MATCH(A1118,GLOBAL[ID]))</f>
        <v>L Leaf A5 Holo plong pony, Hk, car Biodata</v>
      </c>
      <c r="E1118" s="4">
        <f ca="1">INDEX(GLOBAL[TT],MATCH(A1118,GLOBAL[ID]))</f>
        <v>2</v>
      </c>
      <c r="F1118" s="5">
        <f ca="1">IF(INDEX(GLOBAL[KET],MATCH(A1118,GLOBAL[ID]))="","-",INDEX(GLOBAL[KET],MATCH(A1118,GLOBAL[ID])))</f>
        <v>600</v>
      </c>
    </row>
    <row r="1119" spans="1:6" ht="15">
      <c r="A1119" s="12">
        <v>1898</v>
      </c>
      <c r="D1119" s="3" t="str">
        <f ca="1">INDEX(GLOBAL[NAMA BARANG],MATCH(A1119,GLOBAL[ID]))</f>
        <v>L Leaf A5 plong Hk</v>
      </c>
      <c r="E1119" s="4">
        <f ca="1">INDEX(GLOBAL[TT],MATCH(A1119,GLOBAL[ID]))</f>
        <v>14</v>
      </c>
      <c r="F1119" s="5">
        <f ca="1">IF(INDEX(GLOBAL[KET],MATCH(A1119,GLOBAL[ID]))="","-",INDEX(GLOBAL[KET],MATCH(A1119,GLOBAL[ID])))</f>
        <v>480</v>
      </c>
    </row>
    <row r="1120" spans="1:6" ht="15">
      <c r="A1120" s="12">
        <v>1899</v>
      </c>
      <c r="D1120" s="3" t="str">
        <f ca="1">INDEX(GLOBAL[NAMA BARANG],MATCH(A1120,GLOBAL[ID]))</f>
        <v>L Leaf A5 plong Holo IQ</v>
      </c>
      <c r="E1120" s="4">
        <f ca="1">INDEX(GLOBAL[TT],MATCH(A1120,GLOBAL[ID]))</f>
        <v>2</v>
      </c>
      <c r="F1120" s="5">
        <f ca="1">IF(INDEX(GLOBAL[KET],MATCH(A1120,GLOBAL[ID]))="","-",INDEX(GLOBAL[KET],MATCH(A1120,GLOBAL[ID])))</f>
        <v>600</v>
      </c>
    </row>
    <row r="1121" spans="1:6" ht="15">
      <c r="A1121" s="12">
        <v>1900</v>
      </c>
      <c r="D1121" s="3" t="str">
        <f ca="1">INDEX(GLOBAL[NAMA BARANG],MATCH(A1121,GLOBAL[ID]))</f>
        <v>L Leaf A5 plong Holo Snow White</v>
      </c>
      <c r="E1121" s="4">
        <f ca="1">INDEX(GLOBAL[TT],MATCH(A1121,GLOBAL[ID]))</f>
        <v>2</v>
      </c>
      <c r="F1121" s="5">
        <f ca="1">IF(INDEX(GLOBAL[KET],MATCH(A1121,GLOBAL[ID]))="","-",INDEX(GLOBAL[KET],MATCH(A1121,GLOBAL[ID])))</f>
        <v>600</v>
      </c>
    </row>
    <row r="1122" spans="1:6" ht="15">
      <c r="A1122" s="12">
        <v>1901</v>
      </c>
      <c r="D1122" s="3" t="str">
        <f ca="1">INDEX(GLOBAL[NAMA BARANG],MATCH(A1122,GLOBAL[ID]))</f>
        <v>L Leaf A5 plong Holo Sofia(3) BB Smart(3)</v>
      </c>
      <c r="E1122" s="4">
        <f ca="1">INDEX(GLOBAL[TT],MATCH(A1122,GLOBAL[ID]))</f>
        <v>6</v>
      </c>
      <c r="F1122" s="5">
        <f ca="1">IF(INDEX(GLOBAL[KET],MATCH(A1122,GLOBAL[ID]))="","-",INDEX(GLOBAL[KET],MATCH(A1122,GLOBAL[ID])))</f>
        <v>600</v>
      </c>
    </row>
    <row r="1123" spans="1:6" ht="15">
      <c r="A1123" s="12">
        <v>1902</v>
      </c>
      <c r="D1123" s="3" t="str">
        <f ca="1">INDEX(GLOBAL[NAMA BARANG],MATCH(A1123,GLOBAL[ID]))</f>
        <v>L Leaf A5 plong monster</v>
      </c>
      <c r="E1123" s="4">
        <f ca="1">INDEX(GLOBAL[TT],MATCH(A1123,GLOBAL[ID]))</f>
        <v>1</v>
      </c>
      <c r="F1123" s="5">
        <f ca="1">IF(INDEX(GLOBAL[KET],MATCH(A1123,GLOBAL[ID]))="","-",INDEX(GLOBAL[KET],MATCH(A1123,GLOBAL[ID])))</f>
        <v>480</v>
      </c>
    </row>
    <row r="1124" spans="1:6" ht="15">
      <c r="A1124" s="12">
        <v>1903</v>
      </c>
      <c r="D1124" s="3" t="str">
        <f ca="1">INDEX(GLOBAL[NAMA BARANG],MATCH(A1124,GLOBAL[ID]))</f>
        <v>L Leaf A5 plong QF</v>
      </c>
      <c r="E1124" s="4">
        <f ca="1">INDEX(GLOBAL[TT],MATCH(A1124,GLOBAL[ID]))</f>
        <v>1</v>
      </c>
      <c r="F1124" s="5">
        <f ca="1">IF(INDEX(GLOBAL[KET],MATCH(A1124,GLOBAL[ID]))="","-",INDEX(GLOBAL[KET],MATCH(A1124,GLOBAL[ID])))</f>
        <v>600</v>
      </c>
    </row>
    <row r="1125" spans="1:6" ht="15">
      <c r="A1125" s="12">
        <v>1904</v>
      </c>
      <c r="D1125" s="3" t="str">
        <f ca="1">INDEX(GLOBAL[NAMA BARANG],MATCH(A1125,GLOBAL[ID]))</f>
        <v>L Leaf A5 plong Sofia</v>
      </c>
      <c r="E1125" s="4">
        <f ca="1">INDEX(GLOBAL[TT],MATCH(A1125,GLOBAL[ID]))</f>
        <v>17</v>
      </c>
      <c r="F1125" s="5">
        <f ca="1">IF(INDEX(GLOBAL[KET],MATCH(A1125,GLOBAL[ID]))="","-",INDEX(GLOBAL[KET],MATCH(A1125,GLOBAL[ID])))</f>
        <v>480</v>
      </c>
    </row>
    <row r="1126" spans="1:6" ht="15">
      <c r="A1126" s="12">
        <v>1905</v>
      </c>
      <c r="D1126" s="3" t="str">
        <f ca="1">INDEX(GLOBAL[NAMA BARANG],MATCH(A1126,GLOBAL[ID]))</f>
        <v>L Leaf A5 plong Zodiak</v>
      </c>
      <c r="E1126" s="4">
        <f ca="1">INDEX(GLOBAL[TT],MATCH(A1126,GLOBAL[ID]))</f>
        <v>53</v>
      </c>
      <c r="F1126" s="5">
        <f ca="1">IF(INDEX(GLOBAL[KET],MATCH(A1126,GLOBAL[ID]))="","-",INDEX(GLOBAL[KET],MATCH(A1126,GLOBAL[ID])))</f>
        <v>480</v>
      </c>
    </row>
    <row r="1127" spans="1:6" ht="15">
      <c r="A1127" s="12">
        <v>1907</v>
      </c>
      <c r="D1127" s="3" t="str">
        <f ca="1">INDEX(GLOBAL[NAMA BARANG],MATCH(A1127,GLOBAL[ID]))</f>
        <v>L Leaf A5-100 lbr Garis Tulis Halus</v>
      </c>
      <c r="E1127" s="4">
        <f ca="1">INDEX(GLOBAL[TT],MATCH(A1127,GLOBAL[ID]))</f>
        <v>1</v>
      </c>
      <c r="F1127" s="5" t="str">
        <f ca="1">IF(INDEX(GLOBAL[KET],MATCH(A1127,GLOBAL[ID]))="","-",INDEX(GLOBAL[KET],MATCH(A1127,GLOBAL[ID])))</f>
        <v>150 PAK</v>
      </c>
    </row>
    <row r="1128" spans="1:6" ht="15">
      <c r="A1128" s="12">
        <v>1911</v>
      </c>
      <c r="D1128" s="3" t="str">
        <f ca="1">INDEX(GLOBAL[NAMA BARANG],MATCH(A1128,GLOBAL[ID]))</f>
        <v>L Leaf A5-50lbr Doted Titik</v>
      </c>
      <c r="E1128" s="4">
        <f ca="1">INDEX(GLOBAL[TT],MATCH(A1128,GLOBAL[ID]))</f>
        <v>8</v>
      </c>
      <c r="F1128" s="5" t="str">
        <f ca="1">IF(INDEX(GLOBAL[KET],MATCH(A1128,GLOBAL[ID]))="","-",INDEX(GLOBAL[KET],MATCH(A1128,GLOBAL[ID])))</f>
        <v>200 PAK</v>
      </c>
    </row>
    <row r="1129" spans="1:6" ht="15">
      <c r="A1129" s="12">
        <v>1912</v>
      </c>
      <c r="D1129" s="3" t="str">
        <f ca="1">INDEX(GLOBAL[NAMA BARANG],MATCH(A1129,GLOBAL[ID]))</f>
        <v>L Leaf B5/ 40 polos</v>
      </c>
      <c r="E1129" s="4">
        <f ca="1">INDEX(GLOBAL[TT],MATCH(A1129,GLOBAL[ID]))</f>
        <v>1</v>
      </c>
      <c r="F1129" s="5" t="str">
        <f ca="1">IF(INDEX(GLOBAL[KET],MATCH(A1129,GLOBAL[ID]))="","-",INDEX(GLOBAL[KET],MATCH(A1129,GLOBAL[ID])))</f>
        <v>120 pc</v>
      </c>
    </row>
    <row r="1130" spans="1:6" ht="15">
      <c r="A1130" s="12">
        <v>1915</v>
      </c>
      <c r="D1130" s="3" t="str">
        <f ca="1">INDEX(GLOBAL[NAMA BARANG],MATCH(A1130,GLOBAL[ID]))</f>
        <v>L Leaf Fancy A5 20 lb minion (3)/ bear(1)/ rilakuma(2)</v>
      </c>
      <c r="E1130" s="4">
        <f ca="1">INDEX(GLOBAL[TT],MATCH(A1130,GLOBAL[ID]))</f>
        <v>6</v>
      </c>
      <c r="F1130" s="5" t="str">
        <f ca="1">IF(INDEX(GLOBAL[KET],MATCH(A1130,GLOBAL[ID]))="","-",INDEX(GLOBAL[KET],MATCH(A1130,GLOBAL[ID])))</f>
        <v>720 pc</v>
      </c>
    </row>
    <row r="1131" spans="1:6" ht="15">
      <c r="A1131" s="12">
        <v>1916</v>
      </c>
      <c r="D1131" s="3" t="str">
        <f ca="1">INDEX(GLOBAL[NAMA BARANG],MATCH(A1131,GLOBAL[ID]))</f>
        <v>L Leaf Fancy UTN Biodata blk</v>
      </c>
      <c r="E1131" s="4">
        <f ca="1">INDEX(GLOBAL[TT],MATCH(A1131,GLOBAL[ID]))</f>
        <v>10</v>
      </c>
      <c r="F1131" s="5" t="str">
        <f ca="1">IF(INDEX(GLOBAL[KET],MATCH(A1131,GLOBAL[ID]))="","-",INDEX(GLOBAL[KET],MATCH(A1131,GLOBAL[ID])))</f>
        <v>600 pc</v>
      </c>
    </row>
    <row r="1132" spans="1:6" ht="15">
      <c r="A1132" s="12">
        <v>1917</v>
      </c>
      <c r="D1132" s="3" t="str">
        <f ca="1">INDEX(GLOBAL[NAMA BARANG],MATCH(A1132,GLOBAL[ID]))</f>
        <v>L Leaf Holo A5 + puzzle AV(3)/ Hk(2)</v>
      </c>
      <c r="E1132" s="4">
        <f ca="1">INDEX(GLOBAL[TT],MATCH(A1132,GLOBAL[ID]))</f>
        <v>4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1918</v>
      </c>
      <c r="D1133" s="3" t="str">
        <f ca="1">INDEX(GLOBAL[NAMA BARANG],MATCH(A1133,GLOBAL[ID]))</f>
        <v>L Leaf Holo+puzzle Snow White/ BB</v>
      </c>
      <c r="E1133" s="4">
        <f ca="1">INDEX(GLOBAL[TT],MATCH(A1133,GLOBAL[ID]))</f>
        <v>2</v>
      </c>
      <c r="F1133" s="5">
        <f ca="1">IF(INDEX(GLOBAL[KET],MATCH(A1133,GLOBAL[ID]))="","-",INDEX(GLOBAL[KET],MATCH(A1133,GLOBAL[ID])))</f>
        <v>600</v>
      </c>
    </row>
    <row r="1134" spans="1:6" ht="15">
      <c r="A1134" s="12">
        <v>1919</v>
      </c>
      <c r="D1134" s="3" t="str">
        <f ca="1">INDEX(GLOBAL[NAMA BARANG],MATCH(A1134,GLOBAL[ID]))</f>
        <v>L Leaf plong Holo AV(5)/ QF(7)</v>
      </c>
      <c r="E1134" s="4">
        <f ca="1">INDEX(GLOBAL[TT],MATCH(A1134,GLOBAL[ID]))</f>
        <v>12</v>
      </c>
      <c r="F1134" s="5">
        <f ca="1">IF(INDEX(GLOBAL[KET],MATCH(A1134,GLOBAL[ID]))="","-",INDEX(GLOBAL[KET],MATCH(A1134,GLOBAL[ID])))</f>
        <v>480</v>
      </c>
    </row>
    <row r="1135" spans="1:6" ht="15">
      <c r="A1135" s="12">
        <v>1920</v>
      </c>
      <c r="D1135" s="3" t="str">
        <f ca="1">INDEX(GLOBAL[NAMA BARANG],MATCH(A1135,GLOBAL[ID]))</f>
        <v>L Leaf plong Holo Queen</v>
      </c>
      <c r="E1135" s="4">
        <f ca="1">INDEX(GLOBAL[TT],MATCH(A1135,GLOBAL[ID]))</f>
        <v>7</v>
      </c>
      <c r="F1135" s="5">
        <f ca="1">IF(INDEX(GLOBAL[KET],MATCH(A1135,GLOBAL[ID]))="","-",INDEX(GLOBAL[KET],MATCH(A1135,GLOBAL[ID])))</f>
        <v>480</v>
      </c>
    </row>
    <row r="1136" spans="1:6" ht="15">
      <c r="A1136" s="12">
        <v>1921</v>
      </c>
      <c r="D1136" s="3" t="str">
        <f ca="1">INDEX(GLOBAL[NAMA BARANG],MATCH(A1136,GLOBAL[ID]))</f>
        <v>L Leaf plong snow(10)/ Sofia(8)/ BB Smart(8)</v>
      </c>
      <c r="E1136" s="4">
        <f ca="1">INDEX(GLOBAL[TT],MATCH(A1136,GLOBAL[ID]))</f>
        <v>26</v>
      </c>
      <c r="F1136" s="5">
        <f ca="1">IF(INDEX(GLOBAL[KET],MATCH(A1136,GLOBAL[ID]))="","-",INDEX(GLOBAL[KET],MATCH(A1136,GLOBAL[ID])))</f>
        <v>480</v>
      </c>
    </row>
    <row r="1137" spans="1:6" ht="15">
      <c r="A1137" s="12">
        <v>1922</v>
      </c>
      <c r="D1137" s="3" t="str">
        <f ca="1">INDEX(GLOBAL[NAMA BARANG],MATCH(A1137,GLOBAL[ID]))</f>
        <v>L Leaf polos 40 sisipan 5w pembatas</v>
      </c>
      <c r="E1137" s="4">
        <f ca="1">INDEX(GLOBAL[TT],MATCH(A1137,GLOBAL[ID]))</f>
        <v>3</v>
      </c>
      <c r="F1137" s="5">
        <f ca="1">IF(INDEX(GLOBAL[KET],MATCH(A1137,GLOBAL[ID]))="","-",INDEX(GLOBAL[KET],MATCH(A1137,GLOBAL[ID])))</f>
        <v>180</v>
      </c>
    </row>
    <row r="1138" spans="1:6" ht="15">
      <c r="A1138" s="12">
        <v>1923</v>
      </c>
      <c r="D1138" s="3" t="str">
        <f ca="1">INDEX(GLOBAL[NAMA BARANG],MATCH(A1138,GLOBAL[ID]))</f>
        <v>L Leaf polos T</v>
      </c>
      <c r="E1138" s="4">
        <f ca="1">INDEX(GLOBAL[TT],MATCH(A1138,GLOBAL[ID]))</f>
        <v>1</v>
      </c>
      <c r="F1138" s="5" t="str">
        <f ca="1">IF(INDEX(GLOBAL[KET],MATCH(A1138,GLOBAL[ID]))="","-",INDEX(GLOBAL[KET],MATCH(A1138,GLOBAL[ID])))</f>
        <v>160 ls</v>
      </c>
    </row>
    <row r="1139" spans="1:6" ht="15">
      <c r="A1139" s="12">
        <v>1924</v>
      </c>
      <c r="D1139" s="3" t="str">
        <f ca="1">INDEX(GLOBAL[NAMA BARANG],MATCH(A1139,GLOBAL[ID]))</f>
        <v>L Leaf pon mobile legend go star</v>
      </c>
      <c r="E1139" s="4">
        <f ca="1">INDEX(GLOBAL[TT],MATCH(A1139,GLOBAL[ID]))</f>
        <v>15</v>
      </c>
      <c r="F1139" s="5">
        <f ca="1">IF(INDEX(GLOBAL[KET],MATCH(A1139,GLOBAL[ID]))="","-",INDEX(GLOBAL[KET],MATCH(A1139,GLOBAL[ID])))</f>
        <v>800</v>
      </c>
    </row>
    <row r="1140" spans="1:6" ht="15">
      <c r="A1140" s="12">
        <v>1925</v>
      </c>
      <c r="D1140" s="3" t="str">
        <f ca="1">INDEX(GLOBAL[NAMA BARANG],MATCH(A1140,GLOBAL[ID]))</f>
        <v>L Leaf punch Neo</v>
      </c>
      <c r="E1140" s="4">
        <f ca="1">INDEX(GLOBAL[TT],MATCH(A1140,GLOBAL[ID]))</f>
        <v>4</v>
      </c>
      <c r="F1140" s="5">
        <f ca="1">IF(INDEX(GLOBAL[KET],MATCH(A1140,GLOBAL[ID]))="","-",INDEX(GLOBAL[KET],MATCH(A1140,GLOBAL[ID])))</f>
        <v>480</v>
      </c>
    </row>
    <row r="1141" spans="1:6" ht="15">
      <c r="A1141" s="12">
        <v>1927</v>
      </c>
      <c r="D1141" s="3" t="str">
        <f ca="1">INDEX(GLOBAL[NAMA BARANG],MATCH(A1141,GLOBAL[ID]))</f>
        <v>Label harga Kojiko 112</v>
      </c>
      <c r="E1141" s="4">
        <f ca="1">INDEX(GLOBAL[TT],MATCH(A1141,GLOBAL[ID]))</f>
        <v>1</v>
      </c>
      <c r="F1141" s="5">
        <f ca="1">IF(INDEX(GLOBAL[KET],MATCH(A1141,GLOBAL[ID]))="","-",INDEX(GLOBAL[KET],MATCH(A1141,GLOBAL[ID])))</f>
        <v>800</v>
      </c>
    </row>
    <row r="1142" spans="1:6" ht="15">
      <c r="A1142" s="12">
        <v>1936</v>
      </c>
      <c r="D1142" s="3" t="str">
        <f ca="1">INDEX(GLOBAL[NAMA BARANG],MATCH(A1142,GLOBAL[ID]))</f>
        <v>Lem Bakar k 7x29 H 538 A Polos</v>
      </c>
      <c r="E1142" s="4">
        <f ca="1">INDEX(GLOBAL[TT],MATCH(A1142,GLOBAL[ID]))</f>
        <v>25</v>
      </c>
      <c r="F1142" s="5" t="str">
        <f ca="1">IF(INDEX(GLOBAL[KET],MATCH(A1142,GLOBAL[ID]))="","-",INDEX(GLOBAL[KET],MATCH(A1142,GLOBAL[ID])))</f>
        <v>25 PAK</v>
      </c>
    </row>
    <row r="1143" spans="1:6" ht="15">
      <c r="A1143" s="12">
        <v>1938</v>
      </c>
      <c r="D1143" s="3" t="str">
        <f ca="1">INDEX(GLOBAL[NAMA BARANG],MATCH(A1143,GLOBAL[ID]))</f>
        <v>Lem Bakar Stik 7x30 WOMY putih k</v>
      </c>
      <c r="E1143" s="4">
        <f ca="1">INDEX(GLOBAL[TT],MATCH(A1143,GLOBAL[ID]))</f>
        <v>13</v>
      </c>
      <c r="F1143" s="5">
        <f ca="1">IF(INDEX(GLOBAL[KET],MATCH(A1143,GLOBAL[ID]))="","-",INDEX(GLOBAL[KET],MATCH(A1143,GLOBAL[ID])))</f>
        <v>25</v>
      </c>
    </row>
    <row r="1144" spans="1:6" ht="15">
      <c r="A1144" s="12">
        <v>1939</v>
      </c>
      <c r="D1144" s="3" t="str">
        <f ca="1">INDEX(GLOBAL[NAMA BARANG],MATCH(A1144,GLOBAL[ID]))</f>
        <v>Lem Cair 15gr 188</v>
      </c>
      <c r="E1144" s="4">
        <f ca="1">INDEX(GLOBAL[TT],MATCH(A1144,GLOBAL[ID]))</f>
        <v>16</v>
      </c>
      <c r="F1144" s="5" t="str">
        <f ca="1">IF(INDEX(GLOBAL[KET],MATCH(A1144,GLOBAL[ID]))="","-",INDEX(GLOBAL[KET],MATCH(A1144,GLOBAL[ID])))</f>
        <v>160 LSN</v>
      </c>
    </row>
    <row r="1145" spans="1:6" ht="15">
      <c r="A1145" s="12">
        <v>1941</v>
      </c>
      <c r="D1145" s="3" t="str">
        <f ca="1">INDEX(GLOBAL[NAMA BARANG],MATCH(A1145,GLOBAL[ID]))</f>
        <v>Lem cair B.glue 75ml T</v>
      </c>
      <c r="E1145" s="4">
        <f ca="1">INDEX(GLOBAL[TT],MATCH(A1145,GLOBAL[ID]))</f>
        <v>11</v>
      </c>
      <c r="F1145" s="5" t="str">
        <f ca="1">IF(INDEX(GLOBAL[KET],MATCH(A1145,GLOBAL[ID]))="","-",INDEX(GLOBAL[KET],MATCH(A1145,GLOBAL[ID])))</f>
        <v>16 ls</v>
      </c>
    </row>
    <row r="1146" spans="1:6" ht="15">
      <c r="A1146" s="12">
        <v>1942</v>
      </c>
      <c r="D1146" s="3" t="str">
        <f ca="1">INDEX(GLOBAL[NAMA BARANG],MATCH(A1146,GLOBAL[ID]))</f>
        <v>Lem Cair By 309 38 ml (24)</v>
      </c>
      <c r="E1146" s="4">
        <f ca="1">INDEX(GLOBAL[TT],MATCH(A1146,GLOBAL[ID]))</f>
        <v>4</v>
      </c>
      <c r="F1146" s="5" t="str">
        <f ca="1">IF(INDEX(GLOBAL[KET],MATCH(A1146,GLOBAL[ID]))="","-",INDEX(GLOBAL[KET],MATCH(A1146,GLOBAL[ID])))</f>
        <v>576 pc</v>
      </c>
    </row>
    <row r="1147" spans="1:6" ht="15">
      <c r="A1147" s="12">
        <v>1944</v>
      </c>
      <c r="D1147" s="3" t="str">
        <f ca="1">INDEX(GLOBAL[NAMA BARANG],MATCH(A1147,GLOBAL[ID]))</f>
        <v>Lem Cair By 820 30ml (24)</v>
      </c>
      <c r="E1147" s="4">
        <f ca="1">INDEX(GLOBAL[TT],MATCH(A1147,GLOBAL[ID]))</f>
        <v>7</v>
      </c>
      <c r="F1147" s="5" t="str">
        <f ca="1">IF(INDEX(GLOBAL[KET],MATCH(A1147,GLOBAL[ID]))="","-",INDEX(GLOBAL[KET],MATCH(A1147,GLOBAL[ID])))</f>
        <v>576 pc</v>
      </c>
    </row>
    <row r="1148" spans="1:6" ht="15">
      <c r="A1148" s="12">
        <v>1946</v>
      </c>
      <c r="D1148" s="3" t="str">
        <f ca="1">INDEX(GLOBAL[NAMA BARANG],MATCH(A1148,GLOBAL[ID]))</f>
        <v>Lem executive cair QMS- A40 (1x12)</v>
      </c>
      <c r="E1148" s="4">
        <f ca="1">INDEX(GLOBAL[TT],MATCH(A1148,GLOBAL[ID]))</f>
        <v>12</v>
      </c>
      <c r="F1148" s="5" t="str">
        <f ca="1">IF(INDEX(GLOBAL[KET],MATCH(A1148,GLOBAL[ID]))="","-",INDEX(GLOBAL[KET],MATCH(A1148,GLOBAL[ID])))</f>
        <v>36 box</v>
      </c>
    </row>
    <row r="1149" spans="1:6" ht="15">
      <c r="A1149" s="12">
        <v>1947</v>
      </c>
      <c r="D1149" s="3" t="str">
        <f ca="1">INDEX(GLOBAL[NAMA BARANG],MATCH(A1149,GLOBAL[ID]))</f>
        <v>Lem Fancy 1358 (12)</v>
      </c>
      <c r="E1149" s="4">
        <f ca="1">INDEX(GLOBAL[TT],MATCH(A1149,GLOBAL[ID]))</f>
        <v>1</v>
      </c>
      <c r="F1149" s="5" t="str">
        <f ca="1">IF(INDEX(GLOBAL[KET],MATCH(A1149,GLOBAL[ID]))="","-",INDEX(GLOBAL[KET],MATCH(A1149,GLOBAL[ID])))</f>
        <v>60 BOX</v>
      </c>
    </row>
    <row r="1150" spans="1:6" ht="15">
      <c r="A1150" s="12">
        <v>1948</v>
      </c>
      <c r="D1150" s="3" t="str">
        <f ca="1">INDEX(GLOBAL[NAMA BARANG],MATCH(A1150,GLOBAL[ID]))</f>
        <v>Lem Fancy HP-191(1x48)</v>
      </c>
      <c r="E1150" s="4">
        <f ca="1">INDEX(GLOBAL[TT],MATCH(A1150,GLOBAL[ID]))</f>
        <v>2</v>
      </c>
      <c r="F1150" s="5" t="str">
        <f ca="1">IF(INDEX(GLOBAL[KET],MATCH(A1150,GLOBAL[ID]))="","-",INDEX(GLOBAL[KET],MATCH(A1150,GLOBAL[ID])))</f>
        <v>18 box</v>
      </c>
    </row>
    <row r="1151" spans="1:6" ht="15">
      <c r="A1151" s="12">
        <v>1949</v>
      </c>
      <c r="D1151" s="3" t="str">
        <f ca="1">INDEX(GLOBAL[NAMA BARANG],MATCH(A1151,GLOBAL[ID]))</f>
        <v>Lem Fancy MY 105 (12)</v>
      </c>
      <c r="E1151" s="4">
        <f ca="1">INDEX(GLOBAL[TT],MATCH(A1151,GLOBAL[ID]))</f>
        <v>1</v>
      </c>
      <c r="F1151" s="5" t="str">
        <f ca="1">IF(INDEX(GLOBAL[KET],MATCH(A1151,GLOBAL[ID]))="","-",INDEX(GLOBAL[KET],MATCH(A1151,GLOBAL[ID])))</f>
        <v>45 BOX</v>
      </c>
    </row>
    <row r="1152" spans="1:6" ht="15">
      <c r="A1152" s="12">
        <v>1950</v>
      </c>
      <c r="D1152" s="3" t="str">
        <f ca="1">INDEX(GLOBAL[NAMA BARANG],MATCH(A1152,GLOBAL[ID]))</f>
        <v>Lem gliter 9006</v>
      </c>
      <c r="E1152" s="4">
        <f ca="1">INDEX(GLOBAL[TT],MATCH(A1152,GLOBAL[ID]))</f>
        <v>24</v>
      </c>
      <c r="F1152" s="5" t="str">
        <f ca="1">IF(INDEX(GLOBAL[KET],MATCH(A1152,GLOBAL[ID]))="","-",INDEX(GLOBAL[KET],MATCH(A1152,GLOBAL[ID])))</f>
        <v>72 set</v>
      </c>
    </row>
    <row r="1153" spans="1:6" ht="15">
      <c r="A1153" s="12">
        <v>1952</v>
      </c>
      <c r="D1153" s="3" t="str">
        <f ca="1">INDEX(GLOBAL[NAMA BARANG],MATCH(A1153,GLOBAL[ID]))</f>
        <v>Lem lilin Tembak 1,1 x 30 B (kuning)</v>
      </c>
      <c r="E1153" s="4">
        <f ca="1">INDEX(GLOBAL[TT],MATCH(A1153,GLOBAL[ID]))</f>
        <v>18</v>
      </c>
      <c r="F1153" s="5" t="str">
        <f ca="1">IF(INDEX(GLOBAL[KET],MATCH(A1153,GLOBAL[ID]))="","-",INDEX(GLOBAL[KET],MATCH(A1153,GLOBAL[ID])))</f>
        <v>25 pk</v>
      </c>
    </row>
    <row r="1154" spans="1:6" ht="15">
      <c r="A1154" s="12">
        <v>1955</v>
      </c>
      <c r="D1154" s="3" t="str">
        <f ca="1">INDEX(GLOBAL[NAMA BARANG],MATCH(A1154,GLOBAL[ID]))</f>
        <v>Lem pasta T premium (80 gr)</v>
      </c>
      <c r="E1154" s="4">
        <f ca="1">INDEX(GLOBAL[TT],MATCH(A1154,GLOBAL[ID]))</f>
        <v>1</v>
      </c>
      <c r="F1154" s="5" t="str">
        <f ca="1">IF(INDEX(GLOBAL[KET],MATCH(A1154,GLOBAL[ID]))="","-",INDEX(GLOBAL[KET],MATCH(A1154,GLOBAL[ID])))</f>
        <v>24 ls</v>
      </c>
    </row>
    <row r="1155" spans="1:6" ht="15">
      <c r="A1155" s="12">
        <v>1956</v>
      </c>
      <c r="D1155" s="3" t="str">
        <f ca="1">INDEX(GLOBAL[NAMA BARANG],MATCH(A1155,GLOBAL[ID]))</f>
        <v>Lem renteng 1588</v>
      </c>
      <c r="E1155" s="4">
        <f ca="1">INDEX(GLOBAL[TT],MATCH(A1155,GLOBAL[ID]))</f>
        <v>2</v>
      </c>
      <c r="F1155" s="5" t="str">
        <f ca="1">IF(INDEX(GLOBAL[KET],MATCH(A1155,GLOBAL[ID]))="","-",INDEX(GLOBAL[KET],MATCH(A1155,GLOBAL[ID])))</f>
        <v>160 LSN</v>
      </c>
    </row>
    <row r="1156" spans="1:6" ht="15">
      <c r="A1156" s="12">
        <v>1960</v>
      </c>
      <c r="D1156" s="3" t="str">
        <f ca="1">INDEX(GLOBAL[NAMA BARANG],MATCH(A1156,GLOBAL[ID]))</f>
        <v>Lem tembak k putih MS</v>
      </c>
      <c r="E1156" s="4">
        <f ca="1">INDEX(GLOBAL[TT],MATCH(A1156,GLOBAL[ID]))</f>
        <v>2</v>
      </c>
      <c r="F1156" s="5" t="str">
        <f ca="1">IF(INDEX(GLOBAL[KET],MATCH(A1156,GLOBAL[ID]))="","-",INDEX(GLOBAL[KET],MATCH(A1156,GLOBAL[ID])))</f>
        <v>25 pk</v>
      </c>
    </row>
    <row r="1157" spans="1:6" ht="15">
      <c r="A1157" s="12">
        <v>1961</v>
      </c>
      <c r="D1157" s="3" t="str">
        <f ca="1">INDEX(GLOBAL[NAMA BARANG],MATCH(A1157,GLOBAL[ID]))</f>
        <v>Lem water glue 50ml</v>
      </c>
      <c r="E1157" s="4">
        <f ca="1">INDEX(GLOBAL[TT],MATCH(A1157,GLOBAL[ID]))</f>
        <v>2</v>
      </c>
      <c r="F1157" s="5" t="str">
        <f ca="1">IF(INDEX(GLOBAL[KET],MATCH(A1157,GLOBAL[ID]))="","-",INDEX(GLOBAL[KET],MATCH(A1157,GLOBAL[ID])))</f>
        <v>36 ls</v>
      </c>
    </row>
    <row r="1158" spans="1:6" ht="15">
      <c r="A1158" s="12">
        <v>1964</v>
      </c>
      <c r="D1158" s="3" t="str">
        <f ca="1">INDEX(GLOBAL[NAMA BARANG],MATCH(A1158,GLOBAL[ID]))</f>
        <v>Letter 2 Tray JS 2001/ 2002</v>
      </c>
      <c r="E1158" s="4">
        <f ca="1">INDEX(GLOBAL[TT],MATCH(A1158,GLOBAL[ID]))</f>
        <v>3</v>
      </c>
      <c r="F1158" s="5" t="str">
        <f ca="1">IF(INDEX(GLOBAL[KET],MATCH(A1158,GLOBAL[ID]))="","-",INDEX(GLOBAL[KET],MATCH(A1158,GLOBAL[ID])))</f>
        <v>12 PCS</v>
      </c>
    </row>
    <row r="1159" spans="1:6" ht="15">
      <c r="A1159" s="12">
        <v>1973</v>
      </c>
      <c r="D1159" s="3" t="str">
        <f ca="1">INDEX(GLOBAL[NAMA BARANG],MATCH(A1159,GLOBAL[ID]))</f>
        <v>Lilin angka 1 Tebal M1001/ 1002</v>
      </c>
      <c r="E1159" s="4">
        <f ca="1">INDEX(GLOBAL[TT],MATCH(A1159,GLOBAL[ID]))</f>
        <v>23</v>
      </c>
      <c r="F1159" s="5" t="str">
        <f ca="1">IF(INDEX(GLOBAL[KET],MATCH(A1159,GLOBAL[ID]))="","-",INDEX(GLOBAL[KET],MATCH(A1159,GLOBAL[ID])))</f>
        <v>288 pc</v>
      </c>
    </row>
    <row r="1160" spans="1:6" ht="15">
      <c r="A1160" s="12">
        <v>1975</v>
      </c>
      <c r="D1160" s="3" t="str">
        <f ca="1">INDEX(GLOBAL[NAMA BARANG],MATCH(A1160,GLOBAL[ID]))</f>
        <v>Lilin angka Tebal M1001-1002</v>
      </c>
      <c r="E1160" s="4">
        <f ca="1">INDEX(GLOBAL[TT],MATCH(A1160,GLOBAL[ID]))</f>
        <v>1</v>
      </c>
      <c r="F1160" s="5">
        <f ca="1">IF(INDEX(GLOBAL[KET],MATCH(A1160,GLOBAL[ID]))="","-",INDEX(GLOBAL[KET],MATCH(A1160,GLOBAL[ID])))</f>
        <v>240</v>
      </c>
    </row>
    <row r="1161" spans="1:6" ht="15">
      <c r="A1161" s="12">
        <v>1977</v>
      </c>
      <c r="D1161" s="3" t="str">
        <f ca="1">INDEX(GLOBAL[NAMA BARANG],MATCH(A1161,GLOBAL[ID]))</f>
        <v>Lilin Candy TY 020</v>
      </c>
      <c r="E1161" s="4">
        <f ca="1">INDEX(GLOBAL[TT],MATCH(A1161,GLOBAL[ID]))</f>
        <v>1</v>
      </c>
      <c r="F1161" s="5" t="str">
        <f ca="1">IF(INDEX(GLOBAL[KET],MATCH(A1161,GLOBAL[ID]))="","-",INDEX(GLOBAL[KET],MATCH(A1161,GLOBAL[ID])))</f>
        <v>96 ls</v>
      </c>
    </row>
    <row r="1162" spans="1:6" ht="15">
      <c r="A1162" s="12">
        <v>1979</v>
      </c>
      <c r="D1162" s="3" t="str">
        <f ca="1">INDEX(GLOBAL[NAMA BARANG],MATCH(A1162,GLOBAL[ID]))</f>
        <v>Lilin TY 018 magic</v>
      </c>
      <c r="E1162" s="4">
        <f ca="1">INDEX(GLOBAL[TT],MATCH(A1162,GLOBAL[ID]))</f>
        <v>18</v>
      </c>
      <c r="F1162" s="5" t="str">
        <f ca="1">IF(INDEX(GLOBAL[KET],MATCH(A1162,GLOBAL[ID]))="","-",INDEX(GLOBAL[KET],MATCH(A1162,GLOBAL[ID])))</f>
        <v>96 ls</v>
      </c>
    </row>
    <row r="1163" spans="1:6" ht="15">
      <c r="A1163" s="12">
        <v>1981</v>
      </c>
      <c r="D1163" s="3" t="str">
        <f ca="1">INDEX(GLOBAL[NAMA BARANG],MATCH(A1163,GLOBAL[ID]))</f>
        <v>Lilin YH 331</v>
      </c>
      <c r="E1163" s="4">
        <f ca="1">INDEX(GLOBAL[TT],MATCH(A1163,GLOBAL[ID]))</f>
        <v>5</v>
      </c>
      <c r="F1163" s="5" t="str">
        <f ca="1">IF(INDEX(GLOBAL[KET],MATCH(A1163,GLOBAL[ID]))="","-",INDEX(GLOBAL[KET],MATCH(A1163,GLOBAL[ID])))</f>
        <v>48 LSN</v>
      </c>
    </row>
    <row r="1164" spans="1:6" ht="15">
      <c r="A1164" s="12">
        <v>1982</v>
      </c>
      <c r="D1164" s="3" t="str">
        <f ca="1">INDEX(GLOBAL[NAMA BARANG],MATCH(A1164,GLOBAL[ID]))</f>
        <v>Lilin YH 331</v>
      </c>
      <c r="E1164" s="4">
        <f ca="1">INDEX(GLOBAL[TT],MATCH(A1164,GLOBAL[ID]))</f>
        <v>4</v>
      </c>
      <c r="F1164" s="5" t="str">
        <f ca="1">IF(INDEX(GLOBAL[KET],MATCH(A1164,GLOBAL[ID]))="","-",INDEX(GLOBAL[KET],MATCH(A1164,GLOBAL[ID])))</f>
        <v>96 LSN</v>
      </c>
    </row>
    <row r="1165" spans="1:6" ht="15">
      <c r="A1165" s="12">
        <v>1984</v>
      </c>
      <c r="D1165" s="3" t="str">
        <f ca="1">INDEX(GLOBAL[NAMA BARANG],MATCH(A1165,GLOBAL[ID]))</f>
        <v>Magic board 105</v>
      </c>
      <c r="E1165" s="4">
        <f ca="1">INDEX(GLOBAL[TT],MATCH(A1165,GLOBAL[ID]))</f>
        <v>9</v>
      </c>
      <c r="F1165" s="5" t="str">
        <f ca="1">IF(INDEX(GLOBAL[KET],MATCH(A1165,GLOBAL[ID]))="","-",INDEX(GLOBAL[KET],MATCH(A1165,GLOBAL[ID])))</f>
        <v>96 PCS</v>
      </c>
    </row>
    <row r="1166" spans="1:6" ht="15">
      <c r="A1166" s="12">
        <v>1986</v>
      </c>
      <c r="D1166" s="3" t="str">
        <f ca="1">INDEX(GLOBAL[NAMA BARANG],MATCH(A1166,GLOBAL[ID]))</f>
        <v>Magic board 106</v>
      </c>
      <c r="E1166" s="4">
        <f ca="1">INDEX(GLOBAL[TT],MATCH(A1166,GLOBAL[ID]))</f>
        <v>6</v>
      </c>
      <c r="F1166" s="5" t="str">
        <f ca="1">IF(INDEX(GLOBAL[KET],MATCH(A1166,GLOBAL[ID]))="","-",INDEX(GLOBAL[KET],MATCH(A1166,GLOBAL[ID])))</f>
        <v>96 PCS</v>
      </c>
    </row>
    <row r="1167" spans="1:6" ht="15">
      <c r="A1167" s="12">
        <v>1989</v>
      </c>
      <c r="D1167" s="3" t="str">
        <f ca="1">INDEX(GLOBAL[NAMA BARANG],MATCH(A1167,GLOBAL[ID]))</f>
        <v>Magic board 20196</v>
      </c>
      <c r="E1167" s="4">
        <f ca="1">INDEX(GLOBAL[TT],MATCH(A1167,GLOBAL[ID]))</f>
        <v>2</v>
      </c>
      <c r="F1167" s="5" t="str">
        <f ca="1">IF(INDEX(GLOBAL[KET],MATCH(A1167,GLOBAL[ID]))="","-",INDEX(GLOBAL[KET],MATCH(A1167,GLOBAL[ID])))</f>
        <v>96 PCS</v>
      </c>
    </row>
    <row r="1168" spans="1:6" ht="15">
      <c r="A1168" s="12">
        <v>1998</v>
      </c>
      <c r="D1168" s="3" t="str">
        <f ca="1">INDEX(GLOBAL[NAMA BARANG],MATCH(A1168,GLOBAL[ID]))</f>
        <v>Magic board TK 901</v>
      </c>
      <c r="E1168" s="4">
        <f ca="1">INDEX(GLOBAL[TT],MATCH(A1168,GLOBAL[ID]))</f>
        <v>16</v>
      </c>
      <c r="F1168" s="5" t="str">
        <f ca="1">IF(INDEX(GLOBAL[KET],MATCH(A1168,GLOBAL[ID]))="","-",INDEX(GLOBAL[KET],MATCH(A1168,GLOBAL[ID])))</f>
        <v>144 PCS</v>
      </c>
    </row>
    <row r="1169" spans="1:6" ht="15">
      <c r="A1169" s="12">
        <v>2006</v>
      </c>
      <c r="D1169" s="3" t="str">
        <f ca="1">INDEX(GLOBAL[NAMA BARANG],MATCH(A1169,GLOBAL[ID]))</f>
        <v>Magnet+Set 1000 G-M</v>
      </c>
      <c r="E1169" s="4">
        <f ca="1">INDEX(GLOBAL[TT],MATCH(A1169,GLOBAL[ID]))</f>
        <v>4</v>
      </c>
      <c r="F1169" s="5" t="str">
        <f ca="1">IF(INDEX(GLOBAL[KET],MATCH(A1169,GLOBAL[ID]))="","-",INDEX(GLOBAL[KET],MATCH(A1169,GLOBAL[ID])))</f>
        <v>320 set</v>
      </c>
    </row>
    <row r="1170" spans="1:6" ht="15">
      <c r="A1170" s="12">
        <v>2007</v>
      </c>
      <c r="D1170" s="3" t="str">
        <f ca="1">INDEX(GLOBAL[NAMA BARANG],MATCH(A1170,GLOBAL[ID]))</f>
        <v>Magnit 002 Set</v>
      </c>
      <c r="E1170" s="4">
        <f ca="1">INDEX(GLOBAL[TT],MATCH(A1170,GLOBAL[ID]))</f>
        <v>7</v>
      </c>
      <c r="F1170" s="5" t="str">
        <f ca="1">IF(INDEX(GLOBAL[KET],MATCH(A1170,GLOBAL[ID]))="","-",INDEX(GLOBAL[KET],MATCH(A1170,GLOBAL[ID])))</f>
        <v>320 pc</v>
      </c>
    </row>
    <row r="1171" spans="1:6" ht="15">
      <c r="A1171" s="12">
        <v>2008</v>
      </c>
      <c r="D1171" s="3" t="str">
        <f ca="1">INDEX(GLOBAL[NAMA BARANG],MATCH(A1171,GLOBAL[ID]))</f>
        <v>Magnit 2008 (Import)</v>
      </c>
      <c r="E1171" s="4">
        <f ca="1">INDEX(GLOBAL[TT],MATCH(A1171,GLOBAL[ID]))</f>
        <v>1</v>
      </c>
      <c r="F1171" s="5" t="str">
        <f ca="1">IF(INDEX(GLOBAL[KET],MATCH(A1171,GLOBAL[ID]))="","-",INDEX(GLOBAL[KET],MATCH(A1171,GLOBAL[ID])))</f>
        <v>800 pc</v>
      </c>
    </row>
    <row r="1172" spans="1:6" ht="15">
      <c r="A1172" s="12">
        <v>2010</v>
      </c>
      <c r="D1172" s="3" t="str">
        <f ca="1">INDEX(GLOBAL[NAMA BARANG],MATCH(A1172,GLOBAL[ID]))</f>
        <v>Magnit 30-6</v>
      </c>
      <c r="E1172" s="4">
        <f ca="1">INDEX(GLOBAL[TT],MATCH(A1172,GLOBAL[ID]))</f>
        <v>1</v>
      </c>
      <c r="F1172" s="5" t="str">
        <f ca="1">IF(INDEX(GLOBAL[KET],MATCH(A1172,GLOBAL[ID]))="","-",INDEX(GLOBAL[KET],MATCH(A1172,GLOBAL[ID])))</f>
        <v>480 pc</v>
      </c>
    </row>
    <row r="1173" spans="1:6" ht="15">
      <c r="A1173" s="12">
        <v>2011</v>
      </c>
      <c r="D1173" s="3" t="str">
        <f ca="1">INDEX(GLOBAL[NAMA BARANG],MATCH(A1173,GLOBAL[ID]))</f>
        <v>Magnit 8pc/ 003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240 set</v>
      </c>
    </row>
    <row r="1174" spans="1:6" ht="15">
      <c r="A1174" s="12">
        <v>2012</v>
      </c>
      <c r="D1174" s="3" t="str">
        <f ca="1">INDEX(GLOBAL[NAMA BARANG],MATCH(A1174,GLOBAL[ID]))</f>
        <v>Magnit angka 8305 Xinye first (K)</v>
      </c>
      <c r="E1174" s="4">
        <f ca="1">INDEX(GLOBAL[TT],MATCH(A1174,GLOBAL[ID]))</f>
        <v>2</v>
      </c>
      <c r="F1174" s="5" t="str">
        <f ca="1">IF(INDEX(GLOBAL[KET],MATCH(A1174,GLOBAL[ID]))="","-",INDEX(GLOBAL[KET],MATCH(A1174,GLOBAL[ID])))</f>
        <v>216 pc</v>
      </c>
    </row>
    <row r="1175" spans="1:6" ht="15">
      <c r="A1175" s="12">
        <v>2013</v>
      </c>
      <c r="D1175" s="3" t="str">
        <f ca="1">INDEX(GLOBAL[NAMA BARANG],MATCH(A1175,GLOBAL[ID]))</f>
        <v>Magnit S 3010 (Import)</v>
      </c>
      <c r="E1175" s="4">
        <f ca="1">INDEX(GLOBAL[TT],MATCH(A1175,GLOBAL[ID]))</f>
        <v>1</v>
      </c>
      <c r="F1175" s="5" t="str">
        <f ca="1">IF(INDEX(GLOBAL[KET],MATCH(A1175,GLOBAL[ID]))="","-",INDEX(GLOBAL[KET],MATCH(A1175,GLOBAL[ID])))</f>
        <v>400 PCS</v>
      </c>
    </row>
    <row r="1176" spans="1:6" ht="15">
      <c r="A1176" s="12">
        <v>2014</v>
      </c>
      <c r="D1176" s="3" t="str">
        <f ca="1">INDEX(GLOBAL[NAMA BARANG],MATCH(A1176,GLOBAL[ID]))</f>
        <v>Malam set 2312-2</v>
      </c>
      <c r="E1176" s="4">
        <f ca="1">INDEX(GLOBAL[TT],MATCH(A1176,GLOBAL[ID]))</f>
        <v>20</v>
      </c>
      <c r="F1176" s="5" t="str">
        <f ca="1">IF(INDEX(GLOBAL[KET],MATCH(A1176,GLOBAL[ID]))="","-",INDEX(GLOBAL[KET],MATCH(A1176,GLOBAL[ID])))</f>
        <v>120 set</v>
      </c>
    </row>
    <row r="1177" spans="1:6" ht="15">
      <c r="A1177" s="12">
        <v>2017</v>
      </c>
      <c r="D1177" s="3" t="str">
        <f ca="1">INDEX(GLOBAL[NAMA BARANG],MATCH(A1177,GLOBAL[ID]))</f>
        <v>Map 3324 G&amp; G f4</v>
      </c>
      <c r="E1177" s="4">
        <f ca="1">INDEX(GLOBAL[TT],MATCH(A1177,GLOBAL[ID]))</f>
        <v>2</v>
      </c>
      <c r="F1177" s="5" t="str">
        <f ca="1">IF(INDEX(GLOBAL[KET],MATCH(A1177,GLOBAL[ID]))="","-",INDEX(GLOBAL[KET],MATCH(A1177,GLOBAL[ID])))</f>
        <v>12 pc</v>
      </c>
    </row>
    <row r="1178" spans="1:6" ht="15">
      <c r="A1178" s="12">
        <v>2018</v>
      </c>
      <c r="D1178" s="3" t="str">
        <f ca="1">INDEX(GLOBAL[NAMA BARANG],MATCH(A1178,GLOBAL[ID]))</f>
        <v>Map A-012 tali biru</v>
      </c>
      <c r="E1178" s="4">
        <f ca="1">INDEX(GLOBAL[TT],MATCH(A1178,GLOBAL[ID]))</f>
        <v>2</v>
      </c>
      <c r="F1178" s="5" t="str">
        <f ca="1">IF(INDEX(GLOBAL[KET],MATCH(A1178,GLOBAL[ID]))="","-",INDEX(GLOBAL[KET],MATCH(A1178,GLOBAL[ID])))</f>
        <v>160 pc</v>
      </c>
    </row>
    <row r="1179" spans="1:6" ht="15">
      <c r="A1179" s="12">
        <v>2021</v>
      </c>
      <c r="D1179" s="3" t="str">
        <f ca="1">INDEX(GLOBAL[NAMA BARANG],MATCH(A1179,GLOBAL[ID]))</f>
        <v>Map A6 Kupu</v>
      </c>
      <c r="E1179" s="4">
        <f ca="1">INDEX(GLOBAL[TT],MATCH(A1179,GLOBAL[ID]))</f>
        <v>6</v>
      </c>
      <c r="F1179" s="5" t="str">
        <f ca="1">IF(INDEX(GLOBAL[KET],MATCH(A1179,GLOBAL[ID]))="","-",INDEX(GLOBAL[KET],MATCH(A1179,GLOBAL[ID])))</f>
        <v>72 ls</v>
      </c>
    </row>
    <row r="1180" spans="1:6" ht="15">
      <c r="A1180" s="12">
        <v>2022</v>
      </c>
      <c r="D1180" s="3" t="str">
        <f ca="1">INDEX(GLOBAL[NAMA BARANG],MATCH(A1180,GLOBAL[ID]))</f>
        <v>Map Batik Jersey</v>
      </c>
      <c r="E1180" s="4">
        <f ca="1">INDEX(GLOBAL[TT],MATCH(A1180,GLOBAL[ID]))</f>
        <v>2</v>
      </c>
      <c r="F1180" s="5">
        <f ca="1">IF(INDEX(GLOBAL[KET],MATCH(A1180,GLOBAL[ID]))="","-",INDEX(GLOBAL[KET],MATCH(A1180,GLOBAL[ID])))</f>
        <v>800</v>
      </c>
    </row>
    <row r="1181" spans="1:6" ht="15">
      <c r="A1181" s="12">
        <v>2023</v>
      </c>
      <c r="D1181" s="3" t="str">
        <f ca="1">INDEX(GLOBAL[NAMA BARANG],MATCH(A1181,GLOBAL[ID]))</f>
        <v>Map Batik Sika</v>
      </c>
      <c r="E1181" s="4">
        <f ca="1">INDEX(GLOBAL[TT],MATCH(A1181,GLOBAL[ID]))</f>
        <v>9</v>
      </c>
      <c r="F1181" s="5" t="str">
        <f ca="1">IF(INDEX(GLOBAL[KET],MATCH(A1181,GLOBAL[ID]))="","-",INDEX(GLOBAL[KET],MATCH(A1181,GLOBAL[ID])))</f>
        <v>600 PCS</v>
      </c>
    </row>
    <row r="1182" spans="1:6" ht="15">
      <c r="A1182" s="12">
        <v>2025</v>
      </c>
      <c r="D1182" s="3" t="str">
        <f ca="1">INDEX(GLOBAL[NAMA BARANG],MATCH(A1182,GLOBAL[ID]))</f>
        <v>Map Berdiri Ret kuning</v>
      </c>
      <c r="E1182" s="4">
        <f ca="1">INDEX(GLOBAL[TT],MATCH(A1182,GLOBAL[ID]))</f>
        <v>3</v>
      </c>
      <c r="F1182" s="5" t="str">
        <f ca="1">IF(INDEX(GLOBAL[KET],MATCH(A1182,GLOBAL[ID]))="","-",INDEX(GLOBAL[KET],MATCH(A1182,GLOBAL[ID])))</f>
        <v>240 pc</v>
      </c>
    </row>
    <row r="1183" spans="1:6" ht="15">
      <c r="A1183" s="12">
        <v>2026</v>
      </c>
      <c r="D1183" s="3" t="str">
        <f ca="1">INDEX(GLOBAL[NAMA BARANG],MATCH(A1183,GLOBAL[ID]))</f>
        <v>Map Clear PP 802-1</v>
      </c>
      <c r="E1183" s="4">
        <f ca="1">INDEX(GLOBAL[TT],MATCH(A1183,GLOBAL[ID]))</f>
        <v>11</v>
      </c>
      <c r="F1183" s="5" t="str">
        <f ca="1">IF(INDEX(GLOBAL[KET],MATCH(A1183,GLOBAL[ID]))="","-",INDEX(GLOBAL[KET],MATCH(A1183,GLOBAL[ID])))</f>
        <v>50 ls</v>
      </c>
    </row>
    <row r="1184" spans="1:6" ht="15">
      <c r="A1184" s="12">
        <v>2027</v>
      </c>
      <c r="D1184" s="3" t="str">
        <f ca="1">INDEX(GLOBAL[NAMA BARANG],MATCH(A1184,GLOBAL[ID]))</f>
        <v>Map Clear PP XS-802 mix F4 (802-2)</v>
      </c>
      <c r="E1184" s="4">
        <f ca="1">INDEX(GLOBAL[TT],MATCH(A1184,GLOBAL[ID]))</f>
        <v>3</v>
      </c>
      <c r="F1184" s="5" t="str">
        <f ca="1">IF(INDEX(GLOBAL[KET],MATCH(A1184,GLOBAL[ID]))="","-",INDEX(GLOBAL[KET],MATCH(A1184,GLOBAL[ID])))</f>
        <v>50 ls</v>
      </c>
    </row>
    <row r="1185" spans="1:6" ht="15">
      <c r="A1185" s="12">
        <v>2028</v>
      </c>
      <c r="D1185" s="3" t="str">
        <f ca="1">INDEX(GLOBAL[NAMA BARANG],MATCH(A1185,GLOBAL[ID]))</f>
        <v xml:space="preserve">Map Data 39571 </v>
      </c>
      <c r="E1185" s="4">
        <f ca="1">INDEX(GLOBAL[TT],MATCH(A1185,GLOBAL[ID]))</f>
        <v>3</v>
      </c>
      <c r="F1185" s="5" t="str">
        <f ca="1">IF(INDEX(GLOBAL[KET],MATCH(A1185,GLOBAL[ID]))="","-",INDEX(GLOBAL[KET],MATCH(A1185,GLOBAL[ID])))</f>
        <v>204 pc</v>
      </c>
    </row>
    <row r="1186" spans="1:6" ht="15">
      <c r="A1186" s="12">
        <v>2029</v>
      </c>
      <c r="D1186" s="3" t="str">
        <f ca="1">INDEX(GLOBAL[NAMA BARANG],MATCH(A1186,GLOBAL[ID]))</f>
        <v>Map Dokumen Keeper 40lb TNT 021 moshi-moshi</v>
      </c>
      <c r="E1186" s="4">
        <f ca="1">INDEX(GLOBAL[TT],MATCH(A1186,GLOBAL[ID]))</f>
        <v>6</v>
      </c>
      <c r="F1186" s="5" t="str">
        <f ca="1">IF(INDEX(GLOBAL[KET],MATCH(A1186,GLOBAL[ID]))="","-",INDEX(GLOBAL[KET],MATCH(A1186,GLOBAL[ID])))</f>
        <v>180 PCS</v>
      </c>
    </row>
    <row r="1187" spans="1:6" ht="15">
      <c r="A1187" s="12">
        <v>2030</v>
      </c>
      <c r="D1187" s="3" t="str">
        <f ca="1">INDEX(GLOBAL[NAMA BARANG],MATCH(A1187,GLOBAL[ID]))</f>
        <v>Map EN 1020</v>
      </c>
      <c r="E1187" s="4">
        <f ca="1">INDEX(GLOBAL[TT],MATCH(A1187,GLOBAL[ID]))</f>
        <v>17</v>
      </c>
      <c r="F1187" s="5" t="str">
        <f ca="1">IF(INDEX(GLOBAL[KET],MATCH(A1187,GLOBAL[ID]))="","-",INDEX(GLOBAL[KET],MATCH(A1187,GLOBAL[ID])))</f>
        <v>50 ls</v>
      </c>
    </row>
    <row r="1188" spans="1:6" ht="15">
      <c r="A1188" s="12">
        <v>2031</v>
      </c>
      <c r="D1188" s="3" t="str">
        <f ca="1">INDEX(GLOBAL[NAMA BARANG],MATCH(A1188,GLOBAL[ID]))</f>
        <v>Map EN 1023 FC blk</v>
      </c>
      <c r="E1188" s="4">
        <f ca="1">INDEX(GLOBAL[TT],MATCH(A1188,GLOBAL[ID]))</f>
        <v>10</v>
      </c>
      <c r="F1188" s="5" t="str">
        <f ca="1">IF(INDEX(GLOBAL[KET],MATCH(A1188,GLOBAL[ID]))="","-",INDEX(GLOBAL[KET],MATCH(A1188,GLOBAL[ID])))</f>
        <v>50 ls</v>
      </c>
    </row>
    <row r="1189" spans="1:6" ht="15">
      <c r="A1189" s="12">
        <v>2032</v>
      </c>
      <c r="D1189" s="3" t="str">
        <f ca="1">INDEX(GLOBAL[NAMA BARANG],MATCH(A1189,GLOBAL[ID]))</f>
        <v>Map enter Tali M(1)/ B(3)/ K(3)/ Hj(3)/ P(3)</v>
      </c>
      <c r="E1189" s="4">
        <f ca="1">INDEX(GLOBAL[TT],MATCH(A1189,GLOBAL[ID]))</f>
        <v>13</v>
      </c>
      <c r="F1189" s="5" t="str">
        <f ca="1">IF(INDEX(GLOBAL[KET],MATCH(A1189,GLOBAL[ID]))="","-",INDEX(GLOBAL[KET],MATCH(A1189,GLOBAL[ID])))</f>
        <v>50 ls</v>
      </c>
    </row>
    <row r="1190" spans="1:6" ht="15">
      <c r="A1190" s="12">
        <v>2033</v>
      </c>
      <c r="D1190" s="3" t="str">
        <f ca="1">INDEX(GLOBAL[NAMA BARANG],MATCH(A1190,GLOBAL[ID]))</f>
        <v>Map executive 8508/ 85082</v>
      </c>
      <c r="E1190" s="4">
        <f ca="1">INDEX(GLOBAL[TT],MATCH(A1190,GLOBAL[ID]))</f>
        <v>10</v>
      </c>
      <c r="F1190" s="5" t="str">
        <f ca="1">IF(INDEX(GLOBAL[KET],MATCH(A1190,GLOBAL[ID]))="","-",INDEX(GLOBAL[KET],MATCH(A1190,GLOBAL[ID])))</f>
        <v>4 ls</v>
      </c>
    </row>
    <row r="1191" spans="1:6" ht="15">
      <c r="A1191" s="12">
        <v>2034</v>
      </c>
      <c r="D1191" s="3" t="str">
        <f ca="1">INDEX(GLOBAL[NAMA BARANG],MATCH(A1191,GLOBAL[ID]))</f>
        <v>Map Fabric Case</v>
      </c>
      <c r="E1191" s="4">
        <f ca="1">INDEX(GLOBAL[TT],MATCH(A1191,GLOBAL[ID]))</f>
        <v>3</v>
      </c>
      <c r="F1191" s="5" t="str">
        <f ca="1">IF(INDEX(GLOBAL[KET],MATCH(A1191,GLOBAL[ID]))="","-",INDEX(GLOBAL[KET],MATCH(A1191,GLOBAL[ID])))</f>
        <v>24 ls</v>
      </c>
    </row>
    <row r="1192" spans="1:6" ht="15">
      <c r="A1192" s="12">
        <v>2035</v>
      </c>
      <c r="D1192" s="3" t="str">
        <f ca="1">INDEX(GLOBAL[NAMA BARANG],MATCH(A1192,GLOBAL[ID]))</f>
        <v>Map Fancy batik kcg 2</v>
      </c>
      <c r="E1192" s="4">
        <f ca="1">INDEX(GLOBAL[TT],MATCH(A1192,GLOBAL[ID]))</f>
        <v>1</v>
      </c>
      <c r="F1192" s="5" t="str">
        <f ca="1">IF(INDEX(GLOBAL[KET],MATCH(A1192,GLOBAL[ID]))="","-",INDEX(GLOBAL[KET],MATCH(A1192,GLOBAL[ID])))</f>
        <v>240 pc</v>
      </c>
    </row>
    <row r="1193" spans="1:6" ht="15">
      <c r="A1193" s="12">
        <v>2036</v>
      </c>
      <c r="D1193" s="3" t="str">
        <f ca="1">INDEX(GLOBAL[NAMA BARANG],MATCH(A1193,GLOBAL[ID]))</f>
        <v>Map file 24361-2 B5 Bening</v>
      </c>
      <c r="E1193" s="4">
        <f ca="1">INDEX(GLOBAL[TT],MATCH(A1193,GLOBAL[ID]))</f>
        <v>2</v>
      </c>
      <c r="F1193" s="5" t="str">
        <f ca="1">IF(INDEX(GLOBAL[KET],MATCH(A1193,GLOBAL[ID]))="","-",INDEX(GLOBAL[KET],MATCH(A1193,GLOBAL[ID])))</f>
        <v>2400 pc</v>
      </c>
    </row>
    <row r="1194" spans="1:6" ht="15">
      <c r="A1194" s="12">
        <v>2037</v>
      </c>
      <c r="D1194" s="3" t="str">
        <f ca="1">INDEX(GLOBAL[NAMA BARANG],MATCH(A1194,GLOBAL[ID]))</f>
        <v>Map file EN 1105 F</v>
      </c>
      <c r="E1194" s="4">
        <f ca="1">INDEX(GLOBAL[TT],MATCH(A1194,GLOBAL[ID]))</f>
        <v>10</v>
      </c>
      <c r="F1194" s="5" t="str">
        <f ca="1">IF(INDEX(GLOBAL[KET],MATCH(A1194,GLOBAL[ID]))="","-",INDEX(GLOBAL[KET],MATCH(A1194,GLOBAL[ID])))</f>
        <v>50 ls</v>
      </c>
    </row>
    <row r="1195" spans="1:6" ht="15">
      <c r="A1195" s="12">
        <v>2038</v>
      </c>
      <c r="D1195" s="3" t="str">
        <f ca="1">INDEX(GLOBAL[NAMA BARANG],MATCH(A1195,GLOBAL[ID]))</f>
        <v>Map file kcg pocket 881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60 ls</v>
      </c>
    </row>
    <row r="1196" spans="1:6" ht="15">
      <c r="A1196" s="12">
        <v>2039</v>
      </c>
      <c r="D1196" s="3" t="str">
        <f ca="1">INDEX(GLOBAL[NAMA BARANG],MATCH(A1196,GLOBAL[ID]))</f>
        <v>Map File Resleting+jala A5 1803-2</v>
      </c>
      <c r="E1196" s="4">
        <f ca="1">INDEX(GLOBAL[TT],MATCH(A1196,GLOBAL[ID]))</f>
        <v>5</v>
      </c>
      <c r="F1196" s="5" t="str">
        <f ca="1">IF(INDEX(GLOBAL[KET],MATCH(A1196,GLOBAL[ID]))="","-",INDEX(GLOBAL[KET],MATCH(A1196,GLOBAL[ID])))</f>
        <v>960 pc</v>
      </c>
    </row>
    <row r="1197" spans="1:6" ht="15">
      <c r="A1197" s="12">
        <v>2040</v>
      </c>
      <c r="D1197" s="3" t="str">
        <f ca="1">INDEX(GLOBAL[NAMA BARANG],MATCH(A1197,GLOBAL[ID]))</f>
        <v>Map file Ret 1801-1</v>
      </c>
      <c r="E1197" s="4">
        <f ca="1">INDEX(GLOBAL[TT],MATCH(A1197,GLOBAL[ID]))</f>
        <v>5</v>
      </c>
      <c r="F1197" s="5" t="str">
        <f ca="1">IF(INDEX(GLOBAL[KET],MATCH(A1197,GLOBAL[ID]))="","-",INDEX(GLOBAL[KET],MATCH(A1197,GLOBAL[ID])))</f>
        <v>1800 pc</v>
      </c>
    </row>
    <row r="1198" spans="1:6" ht="15">
      <c r="A1198" s="12">
        <v>2041</v>
      </c>
      <c r="D1198" s="3" t="str">
        <f ca="1">INDEX(GLOBAL[NAMA BARANG],MATCH(A1198,GLOBAL[ID]))</f>
        <v>Map file Ret 1801-2</v>
      </c>
      <c r="E1198" s="4">
        <f ca="1">INDEX(GLOBAL[TT],MATCH(A1198,GLOBAL[ID]))</f>
        <v>1</v>
      </c>
      <c r="F1198" s="5" t="str">
        <f ca="1">IF(INDEX(GLOBAL[KET],MATCH(A1198,GLOBAL[ID]))="","-",INDEX(GLOBAL[KET],MATCH(A1198,GLOBAL[ID])))</f>
        <v>960 pc</v>
      </c>
    </row>
    <row r="1199" spans="1:6" ht="15">
      <c r="A1199" s="12">
        <v>2042</v>
      </c>
      <c r="D1199" s="3" t="str">
        <f ca="1">INDEX(GLOBAL[NAMA BARANG],MATCH(A1199,GLOBAL[ID]))</f>
        <v>Map file Ret 1801-3</v>
      </c>
      <c r="E1199" s="4">
        <f ca="1">INDEX(GLOBAL[TT],MATCH(A1199,GLOBAL[ID]))</f>
        <v>7</v>
      </c>
      <c r="F1199" s="5" t="str">
        <f ca="1">IF(INDEX(GLOBAL[KET],MATCH(A1199,GLOBAL[ID]))="","-",INDEX(GLOBAL[KET],MATCH(A1199,GLOBAL[ID])))</f>
        <v>720 pc</v>
      </c>
    </row>
    <row r="1200" spans="1:6" ht="15">
      <c r="A1200" s="12">
        <v>2043</v>
      </c>
      <c r="D1200" s="3" t="str">
        <f ca="1">INDEX(GLOBAL[NAMA BARANG],MATCH(A1200,GLOBAL[ID]))</f>
        <v>Map file Ret 1801-4</v>
      </c>
      <c r="E1200" s="4">
        <f ca="1">INDEX(GLOBAL[TT],MATCH(A1200,GLOBAL[ID]))</f>
        <v>4</v>
      </c>
      <c r="F1200" s="5" t="str">
        <f ca="1">IF(INDEX(GLOBAL[KET],MATCH(A1200,GLOBAL[ID]))="","-",INDEX(GLOBAL[KET],MATCH(A1200,GLOBAL[ID])))</f>
        <v>600 pc</v>
      </c>
    </row>
    <row r="1201" spans="1:6" ht="15">
      <c r="A1201" s="12">
        <v>2044</v>
      </c>
      <c r="D1201" s="3" t="str">
        <f ca="1">INDEX(GLOBAL[NAMA BARANG],MATCH(A1201,GLOBAL[ID]))</f>
        <v>Map file Ret 1801-5 B4</v>
      </c>
      <c r="E1201" s="4">
        <f ca="1">INDEX(GLOBAL[TT],MATCH(A1201,GLOBAL[ID]))</f>
        <v>3</v>
      </c>
      <c r="F1201" s="5">
        <f ca="1">IF(INDEX(GLOBAL[KET],MATCH(A1201,GLOBAL[ID]))="","-",INDEX(GLOBAL[KET],MATCH(A1201,GLOBAL[ID])))</f>
        <v>480</v>
      </c>
    </row>
    <row r="1202" spans="1:6" ht="15">
      <c r="A1202" s="12">
        <v>2045</v>
      </c>
      <c r="D1202" s="3" t="str">
        <f ca="1">INDEX(GLOBAL[NAMA BARANG],MATCH(A1202,GLOBAL[ID]))</f>
        <v>Map file Ret 1802-1 A6</v>
      </c>
      <c r="E1202" s="4">
        <f ca="1">INDEX(GLOBAL[TT],MATCH(A1202,GLOBAL[ID]))</f>
        <v>3</v>
      </c>
      <c r="F1202" s="5" t="str">
        <f ca="1">IF(INDEX(GLOBAL[KET],MATCH(A1202,GLOBAL[ID]))="","-",INDEX(GLOBAL[KET],MATCH(A1202,GLOBAL[ID])))</f>
        <v>1800 pc</v>
      </c>
    </row>
    <row r="1203" spans="1:6" ht="15">
      <c r="A1203" s="12">
        <v>2046</v>
      </c>
      <c r="D1203" s="3" t="str">
        <f ca="1">INDEX(GLOBAL[NAMA BARANG],MATCH(A1203,GLOBAL[ID]))</f>
        <v>Map file Ret 1802-2 A5</v>
      </c>
      <c r="E1203" s="4">
        <f ca="1">INDEX(GLOBAL[TT],MATCH(A1203,GLOBAL[ID]))</f>
        <v>3</v>
      </c>
      <c r="F1203" s="5" t="str">
        <f ca="1">IF(INDEX(GLOBAL[KET],MATCH(A1203,GLOBAL[ID]))="","-",INDEX(GLOBAL[KET],MATCH(A1203,GLOBAL[ID])))</f>
        <v>960 pc</v>
      </c>
    </row>
    <row r="1204" spans="1:6" ht="15">
      <c r="A1204" s="12">
        <v>2047</v>
      </c>
      <c r="D1204" s="3" t="str">
        <f ca="1">INDEX(GLOBAL[NAMA BARANG],MATCH(A1204,GLOBAL[ID]))</f>
        <v>Map file Ret 1802-3 B5</v>
      </c>
      <c r="E1204" s="4">
        <f ca="1">INDEX(GLOBAL[TT],MATCH(A1204,GLOBAL[ID]))</f>
        <v>5</v>
      </c>
      <c r="F1204" s="5">
        <f ca="1">IF(INDEX(GLOBAL[KET],MATCH(A1204,GLOBAL[ID]))="","-",INDEX(GLOBAL[KET],MATCH(A1204,GLOBAL[ID])))</f>
        <v>720</v>
      </c>
    </row>
    <row r="1205" spans="1:6" ht="15">
      <c r="A1205" s="12">
        <v>2048</v>
      </c>
      <c r="D1205" s="3" t="str">
        <f ca="1">INDEX(GLOBAL[NAMA BARANG],MATCH(A1205,GLOBAL[ID]))</f>
        <v>Map file Ret 1803-1 A6</v>
      </c>
      <c r="E1205" s="4">
        <f ca="1">INDEX(GLOBAL[TT],MATCH(A1205,GLOBAL[ID]))</f>
        <v>2</v>
      </c>
      <c r="F1205" s="5">
        <f ca="1">IF(INDEX(GLOBAL[KET],MATCH(A1205,GLOBAL[ID]))="","-",INDEX(GLOBAL[KET],MATCH(A1205,GLOBAL[ID])))</f>
        <v>1800</v>
      </c>
    </row>
    <row r="1206" spans="1:6" ht="15">
      <c r="A1206" s="12">
        <v>2049</v>
      </c>
      <c r="D1206" s="3" t="str">
        <f ca="1">INDEX(GLOBAL[NAMA BARANG],MATCH(A1206,GLOBAL[ID]))</f>
        <v>Map file Ret 1803-3 B5</v>
      </c>
      <c r="E1206" s="4">
        <f ca="1">INDEX(GLOBAL[TT],MATCH(A1206,GLOBAL[ID]))</f>
        <v>3</v>
      </c>
      <c r="F1206" s="5" t="str">
        <f ca="1">IF(INDEX(GLOBAL[KET],MATCH(A1206,GLOBAL[ID]))="","-",INDEX(GLOBAL[KET],MATCH(A1206,GLOBAL[ID])))</f>
        <v>720 pc</v>
      </c>
    </row>
    <row r="1207" spans="1:6" ht="15">
      <c r="A1207" s="12">
        <v>2050</v>
      </c>
      <c r="D1207" s="3" t="str">
        <f ca="1">INDEX(GLOBAL[NAMA BARANG],MATCH(A1207,GLOBAL[ID]))</f>
        <v>Map file Ret 1804-1 A6</v>
      </c>
      <c r="E1207" s="4">
        <f ca="1">INDEX(GLOBAL[TT],MATCH(A1207,GLOBAL[ID]))</f>
        <v>3</v>
      </c>
      <c r="F1207" s="5" t="str">
        <f ca="1">IF(INDEX(GLOBAL[KET],MATCH(A1207,GLOBAL[ID]))="","-",INDEX(GLOBAL[KET],MATCH(A1207,GLOBAL[ID])))</f>
        <v>800 pc</v>
      </c>
    </row>
    <row r="1208" spans="1:6" ht="15">
      <c r="A1208" s="12">
        <v>2052</v>
      </c>
      <c r="D1208" s="3" t="str">
        <f ca="1">INDEX(GLOBAL[NAMA BARANG],MATCH(A1208,GLOBAL[ID]))</f>
        <v>Map file Ret 1804-3 B5</v>
      </c>
      <c r="E1208" s="4">
        <f ca="1">INDEX(GLOBAL[TT],MATCH(A1208,GLOBAL[ID]))</f>
        <v>3</v>
      </c>
      <c r="F1208" s="5" t="str">
        <f ca="1">IF(INDEX(GLOBAL[KET],MATCH(A1208,GLOBAL[ID]))="","-",INDEX(GLOBAL[KET],MATCH(A1208,GLOBAL[ID])))</f>
        <v>720 pc</v>
      </c>
    </row>
    <row r="1209" spans="1:6" ht="15">
      <c r="A1209" s="12">
        <v>2053</v>
      </c>
      <c r="D1209" s="3" t="str">
        <f ca="1">INDEX(GLOBAL[NAMA BARANG],MATCH(A1209,GLOBAL[ID]))</f>
        <v>Map file Ret B A5(M)</v>
      </c>
      <c r="E1209" s="4">
        <f ca="1">INDEX(GLOBAL[TT],MATCH(A1209,GLOBAL[ID]))</f>
        <v>1</v>
      </c>
      <c r="F1209" s="5" t="str">
        <f ca="1">IF(INDEX(GLOBAL[KET],MATCH(A1209,GLOBAL[ID]))="","-",INDEX(GLOBAL[KET],MATCH(A1209,GLOBAL[ID])))</f>
        <v>80 ls</v>
      </c>
    </row>
    <row r="1210" spans="1:6" ht="15">
      <c r="A1210" s="12">
        <v>2054</v>
      </c>
      <c r="D1210" s="3" t="str">
        <f ca="1">INDEX(GLOBAL[NAMA BARANG],MATCH(A1210,GLOBAL[ID]))</f>
        <v>Map file Ret B A6(K)</v>
      </c>
      <c r="E1210" s="4">
        <f ca="1">INDEX(GLOBAL[TT],MATCH(A1210,GLOBAL[ID]))</f>
        <v>1</v>
      </c>
      <c r="F1210" s="5" t="str">
        <f ca="1">IF(INDEX(GLOBAL[KET],MATCH(A1210,GLOBAL[ID]))="","-",INDEX(GLOBAL[KET],MATCH(A1210,GLOBAL[ID])))</f>
        <v>100 ls</v>
      </c>
    </row>
    <row r="1211" spans="1:6" ht="15">
      <c r="A1211" s="12">
        <v>2057</v>
      </c>
      <c r="D1211" s="3" t="str">
        <f ca="1">INDEX(GLOBAL[NAMA BARANG],MATCH(A1211,GLOBAL[ID]))</f>
        <v>Map file Ret V2 A5 (M)</v>
      </c>
      <c r="E1211" s="4">
        <f ca="1">INDEX(GLOBAL[TT],MATCH(A1211,GLOBAL[ID]))</f>
        <v>3</v>
      </c>
      <c r="F1211" s="5" t="str">
        <f ca="1">IF(INDEX(GLOBAL[KET],MATCH(A1211,GLOBAL[ID]))="","-",INDEX(GLOBAL[KET],MATCH(A1211,GLOBAL[ID])))</f>
        <v>80 ls</v>
      </c>
    </row>
    <row r="1212" spans="1:6" ht="15">
      <c r="A1212" s="12">
        <v>2058</v>
      </c>
      <c r="D1212" s="3" t="str">
        <f ca="1">INDEX(GLOBAL[NAMA BARANG],MATCH(A1212,GLOBAL[ID]))</f>
        <v>Map file Ret V2 A6(K)</v>
      </c>
      <c r="E1212" s="4">
        <f ca="1">INDEX(GLOBAL[TT],MATCH(A1212,GLOBAL[ID]))</f>
        <v>3</v>
      </c>
      <c r="F1212" s="5" t="str">
        <f ca="1">IF(INDEX(GLOBAL[KET],MATCH(A1212,GLOBAL[ID]))="","-",INDEX(GLOBAL[KET],MATCH(A1212,GLOBAL[ID])))</f>
        <v>100 ls</v>
      </c>
    </row>
    <row r="1213" spans="1:6" ht="15">
      <c r="A1213" s="12">
        <v>2059</v>
      </c>
      <c r="D1213" s="3" t="str">
        <f ca="1">INDEX(GLOBAL[NAMA BARANG],MATCH(A1213,GLOBAL[ID]))</f>
        <v>Map file Ret V2 B5 (B)</v>
      </c>
      <c r="E1213" s="4">
        <f ca="1">INDEX(GLOBAL[TT],MATCH(A1213,GLOBAL[ID]))</f>
        <v>2</v>
      </c>
      <c r="F1213" s="5" t="str">
        <f ca="1">IF(INDEX(GLOBAL[KET],MATCH(A1213,GLOBAL[ID]))="","-",INDEX(GLOBAL[KET],MATCH(A1213,GLOBAL[ID])))</f>
        <v>60 ls</v>
      </c>
    </row>
    <row r="1214" spans="1:6" ht="15">
      <c r="A1214" s="12">
        <v>2061</v>
      </c>
      <c r="D1214" s="3" t="str">
        <f ca="1">INDEX(GLOBAL[NAMA BARANG],MATCH(A1214,GLOBAL[ID]))</f>
        <v>Map FR Zipper Frozen</v>
      </c>
      <c r="E1214" s="4">
        <f ca="1">INDEX(GLOBAL[TT],MATCH(A1214,GLOBAL[ID]))</f>
        <v>2</v>
      </c>
      <c r="F1214" s="5" t="str">
        <f ca="1">IF(INDEX(GLOBAL[KET],MATCH(A1214,GLOBAL[ID]))="","-",INDEX(GLOBAL[KET],MATCH(A1214,GLOBAL[ID])))</f>
        <v>240 pc</v>
      </c>
    </row>
    <row r="1215" spans="1:6" ht="15">
      <c r="A1215" s="12">
        <v>2063</v>
      </c>
      <c r="D1215" s="3" t="str">
        <f ca="1">INDEX(GLOBAL[NAMA BARANG],MATCH(A1215,GLOBAL[ID]))</f>
        <v>Map Hand Bag DB 201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600 pc</v>
      </c>
    </row>
    <row r="1216" spans="1:6" ht="15">
      <c r="A1216" s="12">
        <v>2065</v>
      </c>
      <c r="D1216" s="3" t="str">
        <f ca="1">INDEX(GLOBAL[NAMA BARANG],MATCH(A1216,GLOBAL[ID]))</f>
        <v>Map Holder Hujin 30F</v>
      </c>
      <c r="E1216" s="4">
        <f ca="1">INDEX(GLOBAL[TT],MATCH(A1216,GLOBAL[ID]))</f>
        <v>15</v>
      </c>
      <c r="F1216" s="5">
        <f ca="1">IF(INDEX(GLOBAL[KET],MATCH(A1216,GLOBAL[ID]))="","-",INDEX(GLOBAL[KET],MATCH(A1216,GLOBAL[ID])))</f>
        <v>300</v>
      </c>
    </row>
    <row r="1217" spans="1:6" ht="15">
      <c r="A1217" s="12">
        <v>2066</v>
      </c>
      <c r="D1217" s="3" t="str">
        <f ca="1">INDEX(GLOBAL[NAMA BARANG],MATCH(A1217,GLOBAL[ID]))</f>
        <v>Map Holder Hujin 30F</v>
      </c>
      <c r="E1217" s="4">
        <f ca="1">INDEX(GLOBAL[TT],MATCH(A1217,GLOBAL[ID]))</f>
        <v>7</v>
      </c>
      <c r="F1217" s="5">
        <f ca="1">IF(INDEX(GLOBAL[KET],MATCH(A1217,GLOBAL[ID]))="","-",INDEX(GLOBAL[KET],MATCH(A1217,GLOBAL[ID])))</f>
        <v>240</v>
      </c>
    </row>
    <row r="1218" spans="1:6" ht="15">
      <c r="A1218" s="12">
        <v>2067</v>
      </c>
      <c r="D1218" s="3" t="str">
        <f ca="1">INDEX(GLOBAL[NAMA BARANG],MATCH(A1218,GLOBAL[ID]))</f>
        <v>Map Holder Hujin 60F</v>
      </c>
      <c r="E1218" s="4">
        <f ca="1">INDEX(GLOBAL[TT],MATCH(A1218,GLOBAL[ID]))</f>
        <v>5</v>
      </c>
      <c r="F1218" s="5">
        <f ca="1">IF(INDEX(GLOBAL[KET],MATCH(A1218,GLOBAL[ID]))="","-",INDEX(GLOBAL[KET],MATCH(A1218,GLOBAL[ID])))</f>
        <v>160</v>
      </c>
    </row>
    <row r="1219" spans="1:6" ht="15">
      <c r="A1219" s="12">
        <v>2068</v>
      </c>
      <c r="D1219" s="3" t="str">
        <f ca="1">INDEX(GLOBAL[NAMA BARANG],MATCH(A1219,GLOBAL[ID]))</f>
        <v>Map Jala A5 enter kcg 355-2 B</v>
      </c>
      <c r="E1219" s="4">
        <f ca="1">INDEX(GLOBAL[TT],MATCH(A1219,GLOBAL[ID]))</f>
        <v>4</v>
      </c>
      <c r="F1219" s="5" t="str">
        <f ca="1">IF(INDEX(GLOBAL[KET],MATCH(A1219,GLOBAL[ID]))="","-",INDEX(GLOBAL[KET],MATCH(A1219,GLOBAL[ID])))</f>
        <v>20 LSN</v>
      </c>
    </row>
    <row r="1220" spans="1:6" ht="15">
      <c r="A1220" s="12">
        <v>2070</v>
      </c>
      <c r="D1220" s="3" t="str">
        <f ca="1">INDEX(GLOBAL[NAMA BARANG],MATCH(A1220,GLOBAL[ID]))</f>
        <v>Map Jala C warna moshi kancing</v>
      </c>
      <c r="E1220" s="4">
        <f ca="1">INDEX(GLOBAL[TT],MATCH(A1220,GLOBAL[ID]))</f>
        <v>1</v>
      </c>
      <c r="F1220" s="5" t="str">
        <f ca="1">IF(INDEX(GLOBAL[KET],MATCH(A1220,GLOBAL[ID]))="","-",INDEX(GLOBAL[KET],MATCH(A1220,GLOBAL[ID])))</f>
        <v>20 ls</v>
      </c>
    </row>
    <row r="1221" spans="1:6" ht="15">
      <c r="A1221" s="12">
        <v>2071</v>
      </c>
      <c r="D1221" s="3" t="str">
        <f ca="1">INDEX(GLOBAL[NAMA BARANG],MATCH(A1221,GLOBAL[ID]))</f>
        <v>Map Jala Rest Trans jos B(16)/ Hj(18) warna</v>
      </c>
      <c r="E1221" s="4">
        <f ca="1">INDEX(GLOBAL[TT],MATCH(A1221,GLOBAL[ID]))</f>
        <v>34</v>
      </c>
      <c r="F1221" s="5" t="str">
        <f ca="1">IF(INDEX(GLOBAL[KET],MATCH(A1221,GLOBAL[ID]))="","-",INDEX(GLOBAL[KET],MATCH(A1221,GLOBAL[ID])))</f>
        <v>20 LSN</v>
      </c>
    </row>
    <row r="1222" spans="1:6" ht="15">
      <c r="A1222" s="12">
        <v>2072</v>
      </c>
      <c r="D1222" s="3" t="str">
        <f ca="1">INDEX(GLOBAL[NAMA BARANG],MATCH(A1222,GLOBAL[ID]))</f>
        <v>Map Jala Rest Trans jos K(17)/ M(9) warna</v>
      </c>
      <c r="E1222" s="4">
        <f ca="1">INDEX(GLOBAL[TT],MATCH(A1222,GLOBAL[ID]))</f>
        <v>26</v>
      </c>
      <c r="F1222" s="5" t="str">
        <f ca="1">IF(INDEX(GLOBAL[KET],MATCH(A1222,GLOBAL[ID]))="","-",INDEX(GLOBAL[KET],MATCH(A1222,GLOBAL[ID])))</f>
        <v>2O LSN</v>
      </c>
    </row>
    <row r="1223" spans="1:6" ht="15">
      <c r="A1223" s="12">
        <v>2073</v>
      </c>
      <c r="D1223" s="3" t="str">
        <f ca="1">INDEX(GLOBAL[NAMA BARANG],MATCH(A1223,GLOBAL[ID]))</f>
        <v>Map Jala Rest Trans jos Ungu</v>
      </c>
      <c r="E1223" s="4">
        <f ca="1">INDEX(GLOBAL[TT],MATCH(A1223,GLOBAL[ID]))</f>
        <v>55</v>
      </c>
      <c r="F1223" s="5" t="str">
        <f ca="1">IF(INDEX(GLOBAL[KET],MATCH(A1223,GLOBAL[ID]))="","-",INDEX(GLOBAL[KET],MATCH(A1223,GLOBAL[ID])))</f>
        <v>20 ls</v>
      </c>
    </row>
    <row r="1224" spans="1:6" ht="15">
      <c r="A1224" s="12">
        <v>2074</v>
      </c>
      <c r="D1224" s="3" t="str">
        <f ca="1">INDEX(GLOBAL[NAMA BARANG],MATCH(A1224,GLOBAL[ID]))</f>
        <v>Map jaring Sleting B4 5601</v>
      </c>
      <c r="E1224" s="4">
        <f ca="1">INDEX(GLOBAL[TT],MATCH(A1224,GLOBAL[ID]))</f>
        <v>3</v>
      </c>
      <c r="F1224" s="5">
        <f ca="1">IF(INDEX(GLOBAL[KET],MATCH(A1224,GLOBAL[ID]))="","-",INDEX(GLOBAL[KET],MATCH(A1224,GLOBAL[ID])))</f>
        <v>600</v>
      </c>
    </row>
    <row r="1225" spans="1:6" ht="15">
      <c r="A1225" s="12">
        <v>2075</v>
      </c>
      <c r="D1225" s="3" t="str">
        <f ca="1">INDEX(GLOBAL[NAMA BARANG],MATCH(A1225,GLOBAL[ID]))</f>
        <v>Map jaring Sleting B4 5601</v>
      </c>
      <c r="E1225" s="4">
        <f ca="1">INDEX(GLOBAL[TT],MATCH(A1225,GLOBAL[ID]))</f>
        <v>1</v>
      </c>
      <c r="F1225" s="5">
        <f ca="1">IF(INDEX(GLOBAL[KET],MATCH(A1225,GLOBAL[ID]))="","-",INDEX(GLOBAL[KET],MATCH(A1225,GLOBAL[ID])))</f>
        <v>400</v>
      </c>
    </row>
    <row r="1226" spans="1:6" ht="15">
      <c r="A1226" s="12">
        <v>2076</v>
      </c>
      <c r="D1226" s="3" t="str">
        <f ca="1">INDEX(GLOBAL[NAMA BARANG],MATCH(A1226,GLOBAL[ID]))</f>
        <v>Map jaring Sleting B4 5601</v>
      </c>
      <c r="E1226" s="4">
        <f ca="1">INDEX(GLOBAL[TT],MATCH(A1226,GLOBAL[ID]))</f>
        <v>2</v>
      </c>
      <c r="F1226" s="5">
        <f ca="1">IF(INDEX(GLOBAL[KET],MATCH(A1226,GLOBAL[ID]))="","-",INDEX(GLOBAL[KET],MATCH(A1226,GLOBAL[ID])))</f>
        <v>350</v>
      </c>
    </row>
    <row r="1227" spans="1:6" ht="15">
      <c r="A1227" s="12">
        <v>2077</v>
      </c>
      <c r="D1227" s="3" t="str">
        <f ca="1">INDEX(GLOBAL[NAMA BARANG],MATCH(A1227,GLOBAL[ID]))</f>
        <v>Map jaring Sleting B4 5601</v>
      </c>
      <c r="E1227" s="4">
        <f ca="1">INDEX(GLOBAL[TT],MATCH(A1227,GLOBAL[ID]))</f>
        <v>1</v>
      </c>
      <c r="F1227" s="5">
        <f ca="1">IF(INDEX(GLOBAL[KET],MATCH(A1227,GLOBAL[ID]))="","-",INDEX(GLOBAL[KET],MATCH(A1227,GLOBAL[ID])))</f>
        <v>300</v>
      </c>
    </row>
    <row r="1228" spans="1:6" ht="15">
      <c r="A1228" s="12">
        <v>2078</v>
      </c>
      <c r="D1228" s="3" t="str">
        <f ca="1">INDEX(GLOBAL[NAMA BARANG],MATCH(A1228,GLOBAL[ID]))</f>
        <v>Map Jaring TZ 6003</v>
      </c>
      <c r="E1228" s="4">
        <f ca="1">INDEX(GLOBAL[TT],MATCH(A1228,GLOBAL[ID]))</f>
        <v>2</v>
      </c>
      <c r="F1228" s="5" t="str">
        <f ca="1">IF(INDEX(GLOBAL[KET],MATCH(A1228,GLOBAL[ID]))="","-",INDEX(GLOBAL[KET],MATCH(A1228,GLOBAL[ID])))</f>
        <v>80 LSN</v>
      </c>
    </row>
    <row r="1229" spans="1:6" ht="15">
      <c r="A1229" s="12">
        <v>2079</v>
      </c>
      <c r="D1229" s="3" t="str">
        <f ca="1">INDEX(GLOBAL[NAMA BARANG],MATCH(A1229,GLOBAL[ID]))</f>
        <v>Map jepit 85082</v>
      </c>
      <c r="E1229" s="4">
        <f ca="1">INDEX(GLOBAL[TT],MATCH(A1229,GLOBAL[ID]))</f>
        <v>5</v>
      </c>
      <c r="F1229" s="5">
        <f ca="1">IF(INDEX(GLOBAL[KET],MATCH(A1229,GLOBAL[ID]))="","-",INDEX(GLOBAL[KET],MATCH(A1229,GLOBAL[ID])))</f>
        <v>24</v>
      </c>
    </row>
    <row r="1230" spans="1:6" ht="15">
      <c r="A1230" s="12">
        <v>2081</v>
      </c>
      <c r="D1230" s="3" t="str">
        <f ca="1">INDEX(GLOBAL[NAMA BARANG],MATCH(A1230,GLOBAL[ID]))</f>
        <v>Map jumbo TB 168</v>
      </c>
      <c r="E1230" s="4">
        <f ca="1">INDEX(GLOBAL[TT],MATCH(A1230,GLOBAL[ID]))</f>
        <v>6</v>
      </c>
      <c r="F1230" s="5" t="str">
        <f ca="1">IF(INDEX(GLOBAL[KET],MATCH(A1230,GLOBAL[ID]))="","-",INDEX(GLOBAL[KET],MATCH(A1230,GLOBAL[ID])))</f>
        <v>50 ls</v>
      </c>
    </row>
    <row r="1231" spans="1:6" ht="15">
      <c r="A1231" s="12">
        <v>2082</v>
      </c>
      <c r="D1231" s="3" t="str">
        <f ca="1">INDEX(GLOBAL[NAMA BARANG],MATCH(A1231,GLOBAL[ID]))</f>
        <v>Map Kancing 2 microtop TN warna K/ B</v>
      </c>
      <c r="E1231" s="4">
        <f ca="1">INDEX(GLOBAL[TT],MATCH(A1231,GLOBAL[ID]))</f>
        <v>1</v>
      </c>
      <c r="F1231" s="5">
        <f ca="1">IF(INDEX(GLOBAL[KET],MATCH(A1231,GLOBAL[ID]))="","-",INDEX(GLOBAL[KET],MATCH(A1231,GLOBAL[ID])))</f>
        <v>240</v>
      </c>
    </row>
    <row r="1232" spans="1:6" ht="15">
      <c r="A1232" s="12">
        <v>2083</v>
      </c>
      <c r="D1232" s="3" t="str">
        <f ca="1">INDEX(GLOBAL[NAMA BARANG],MATCH(A1232,GLOBAL[ID]))</f>
        <v>Map Kancing Fancy M07</v>
      </c>
      <c r="E1232" s="4">
        <f ca="1">INDEX(GLOBAL[TT],MATCH(A1232,GLOBAL[ID]))</f>
        <v>14</v>
      </c>
      <c r="F1232" s="5" t="str">
        <f ca="1">IF(INDEX(GLOBAL[KET],MATCH(A1232,GLOBAL[ID]))="","-",INDEX(GLOBAL[KET],MATCH(A1232,GLOBAL[ID])))</f>
        <v>100 ls</v>
      </c>
    </row>
    <row r="1233" spans="1:6" ht="15">
      <c r="A1233" s="12">
        <v>2084</v>
      </c>
      <c r="D1233" s="3" t="str">
        <f ca="1">INDEX(GLOBAL[NAMA BARANG],MATCH(A1233,GLOBAL[ID]))</f>
        <v>Map Kancing FC 519 Biru muda</v>
      </c>
      <c r="E1233" s="4">
        <f ca="1">INDEX(GLOBAL[TT],MATCH(A1233,GLOBAL[ID]))</f>
        <v>3</v>
      </c>
      <c r="F1233" s="5" t="str">
        <f ca="1">IF(INDEX(GLOBAL[KET],MATCH(A1233,GLOBAL[ID]))="","-",INDEX(GLOBAL[KET],MATCH(A1233,GLOBAL[ID])))</f>
        <v>50 ls</v>
      </c>
    </row>
    <row r="1234" spans="1:6" ht="15">
      <c r="A1234" s="12">
        <v>2085</v>
      </c>
      <c r="D1234" s="3" t="str">
        <f ca="1">INDEX(GLOBAL[NAMA BARANG],MATCH(A1234,GLOBAL[ID]))</f>
        <v>Map Kancing FC 519 Hj</v>
      </c>
      <c r="E1234" s="4">
        <f ca="1">INDEX(GLOBAL[TT],MATCH(A1234,GLOBAL[ID]))</f>
        <v>17</v>
      </c>
      <c r="F1234" s="5" t="str">
        <f ca="1">IF(INDEX(GLOBAL[KET],MATCH(A1234,GLOBAL[ID]))="","-",INDEX(GLOBAL[KET],MATCH(A1234,GLOBAL[ID])))</f>
        <v>50 ls</v>
      </c>
    </row>
    <row r="1235" spans="1:6" ht="15">
      <c r="A1235" s="12">
        <v>2086</v>
      </c>
      <c r="D1235" s="3" t="str">
        <f ca="1">INDEX(GLOBAL[NAMA BARANG],MATCH(A1235,GLOBAL[ID]))</f>
        <v>Map Kancing FC 519 K</v>
      </c>
      <c r="E1235" s="4">
        <f ca="1">INDEX(GLOBAL[TT],MATCH(A1235,GLOBAL[ID]))</f>
        <v>12</v>
      </c>
      <c r="F1235" s="5" t="str">
        <f ca="1">IF(INDEX(GLOBAL[KET],MATCH(A1235,GLOBAL[ID]))="","-",INDEX(GLOBAL[KET],MATCH(A1235,GLOBAL[ID])))</f>
        <v>50 ls</v>
      </c>
    </row>
    <row r="1236" spans="1:6" ht="15">
      <c r="A1236" s="12">
        <v>2087</v>
      </c>
      <c r="D1236" s="3" t="str">
        <f ca="1">INDEX(GLOBAL[NAMA BARANG],MATCH(A1236,GLOBAL[ID]))</f>
        <v>Map Kancing FC 519 merah</v>
      </c>
      <c r="E1236" s="4">
        <f ca="1">INDEX(GLOBAL[TT],MATCH(A1236,GLOBAL[ID]))</f>
        <v>9</v>
      </c>
      <c r="F1236" s="5" t="str">
        <f ca="1">IF(INDEX(GLOBAL[KET],MATCH(A1236,GLOBAL[ID]))="","-",INDEX(GLOBAL[KET],MATCH(A1236,GLOBAL[ID])))</f>
        <v>50 ls</v>
      </c>
    </row>
    <row r="1237" spans="1:6" ht="15">
      <c r="A1237" s="12">
        <v>2088</v>
      </c>
      <c r="D1237" s="3" t="str">
        <f ca="1">INDEX(GLOBAL[NAMA BARANG],MATCH(A1237,GLOBAL[ID]))</f>
        <v>Map Kancing FC 519 orange</v>
      </c>
      <c r="E1237" s="4">
        <f ca="1">INDEX(GLOBAL[TT],MATCH(A1237,GLOBAL[ID]))</f>
        <v>1</v>
      </c>
      <c r="F1237" s="5" t="str">
        <f ca="1">IF(INDEX(GLOBAL[KET],MATCH(A1237,GLOBAL[ID]))="","-",INDEX(GLOBAL[KET],MATCH(A1237,GLOBAL[ID])))</f>
        <v>50 ls</v>
      </c>
    </row>
    <row r="1238" spans="1:6" ht="15">
      <c r="A1238" s="12">
        <v>2089</v>
      </c>
      <c r="D1238" s="3" t="str">
        <f ca="1">INDEX(GLOBAL[NAMA BARANG],MATCH(A1238,GLOBAL[ID]))</f>
        <v>Map Kancing Trans jos U(4)</v>
      </c>
      <c r="E1238" s="4">
        <f ca="1">INDEX(GLOBAL[TT],MATCH(A1238,GLOBAL[ID]))</f>
        <v>4</v>
      </c>
      <c r="F1238" s="5" t="str">
        <f ca="1">IF(INDEX(GLOBAL[KET],MATCH(A1238,GLOBAL[ID]))="","-",INDEX(GLOBAL[KET],MATCH(A1238,GLOBAL[ID])))</f>
        <v>20 ls</v>
      </c>
    </row>
    <row r="1239" spans="1:6" ht="15">
      <c r="A1239" s="12">
        <v>2091</v>
      </c>
      <c r="D1239" s="3" t="str">
        <f ca="1">INDEX(GLOBAL[NAMA BARANG],MATCH(A1239,GLOBAL[ID]))</f>
        <v>Map Kcg 1 w/Spire M(3)</v>
      </c>
      <c r="E1239" s="4">
        <f ca="1">INDEX(GLOBAL[TT],MATCH(A1239,GLOBAL[ID]))</f>
        <v>3</v>
      </c>
      <c r="F1239" s="5" t="str">
        <f ca="1">IF(INDEX(GLOBAL[KET],MATCH(A1239,GLOBAL[ID]))="","-",INDEX(GLOBAL[KET],MATCH(A1239,GLOBAL[ID])))</f>
        <v>25 ls</v>
      </c>
    </row>
    <row r="1240" spans="1:6" ht="15">
      <c r="A1240" s="12">
        <v>2092</v>
      </c>
      <c r="D1240" s="3" t="str">
        <f ca="1">INDEX(GLOBAL[NAMA BARANG],MATCH(A1240,GLOBAL[ID]))</f>
        <v>Map Kcg 2 corak K</v>
      </c>
      <c r="E1240" s="4">
        <f ca="1">INDEX(GLOBAL[TT],MATCH(A1240,GLOBAL[ID]))</f>
        <v>6</v>
      </c>
      <c r="F1240" s="5">
        <f ca="1">IF(INDEX(GLOBAL[KET],MATCH(A1240,GLOBAL[ID]))="","-",INDEX(GLOBAL[KET],MATCH(A1240,GLOBAL[ID])))</f>
        <v>240</v>
      </c>
    </row>
    <row r="1241" spans="1:6" ht="15">
      <c r="A1241" s="12">
        <v>2093</v>
      </c>
      <c r="D1241" s="3" t="str">
        <f ca="1">INDEX(GLOBAL[NAMA BARANG],MATCH(A1241,GLOBAL[ID]))</f>
        <v>Map Kcg 2 corak M</v>
      </c>
      <c r="E1241" s="4">
        <f ca="1">INDEX(GLOBAL[TT],MATCH(A1241,GLOBAL[ID]))</f>
        <v>1</v>
      </c>
      <c r="F1241" s="5">
        <f ca="1">IF(INDEX(GLOBAL[KET],MATCH(A1241,GLOBAL[ID]))="","-",INDEX(GLOBAL[KET],MATCH(A1241,GLOBAL[ID])))</f>
        <v>240</v>
      </c>
    </row>
    <row r="1242" spans="1:6" ht="15">
      <c r="A1242" s="12">
        <v>2095</v>
      </c>
      <c r="D1242" s="3" t="str">
        <f ca="1">INDEX(GLOBAL[NAMA BARANG],MATCH(A1242,GLOBAL[ID]))</f>
        <v>Map Kcg 2 Paris microtop</v>
      </c>
      <c r="E1242" s="4">
        <f ca="1">INDEX(GLOBAL[TT],MATCH(A1242,GLOBAL[ID]))</f>
        <v>3</v>
      </c>
      <c r="F1242" s="5" t="str">
        <f ca="1">IF(INDEX(GLOBAL[KET],MATCH(A1242,GLOBAL[ID]))="","-",INDEX(GLOBAL[KET],MATCH(A1242,GLOBAL[ID])))</f>
        <v>240 pc</v>
      </c>
    </row>
    <row r="1243" spans="1:6" ht="15">
      <c r="A1243" s="12">
        <v>2096</v>
      </c>
      <c r="D1243" s="3" t="str">
        <f ca="1">INDEX(GLOBAL[NAMA BARANG],MATCH(A1243,GLOBAL[ID]))</f>
        <v>Map Kcg 2 sika Hijau (3) / Merah (4)</v>
      </c>
      <c r="E1243" s="4">
        <f ca="1">INDEX(GLOBAL[TT],MATCH(A1243,GLOBAL[ID]))</f>
        <v>7</v>
      </c>
      <c r="F1243" s="5" t="str">
        <f ca="1">IF(INDEX(GLOBAL[KET],MATCH(A1243,GLOBAL[ID]))="","-",INDEX(GLOBAL[KET],MATCH(A1243,GLOBAL[ID])))</f>
        <v>50 LSN</v>
      </c>
    </row>
    <row r="1244" spans="1:6" ht="15">
      <c r="A1244" s="12">
        <v>2097</v>
      </c>
      <c r="D1244" s="3" t="str">
        <f ca="1">INDEX(GLOBAL[NAMA BARANG],MATCH(A1244,GLOBAL[ID]))</f>
        <v>Map Kcg 4 UTN K</v>
      </c>
      <c r="E1244" s="4">
        <f ca="1">INDEX(GLOBAL[TT],MATCH(A1244,GLOBAL[ID]))</f>
        <v>1</v>
      </c>
      <c r="F1244" s="5">
        <f ca="1">IF(INDEX(GLOBAL[KET],MATCH(A1244,GLOBAL[ID]))="","-",INDEX(GLOBAL[KET],MATCH(A1244,GLOBAL[ID])))</f>
        <v>240</v>
      </c>
    </row>
    <row r="1245" spans="1:6" ht="15">
      <c r="A1245" s="12">
        <v>2098</v>
      </c>
      <c r="D1245" s="3" t="str">
        <f ca="1">INDEX(GLOBAL[NAMA BARANG],MATCH(A1245,GLOBAL[ID]))</f>
        <v>Map Kcg 4 UTN K/ P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240</v>
      </c>
    </row>
    <row r="1246" spans="1:6" ht="15">
      <c r="A1246" s="12">
        <v>2102</v>
      </c>
      <c r="D1246" s="3" t="str">
        <f ca="1">INDEX(GLOBAL[NAMA BARANG],MATCH(A1246,GLOBAL[ID]))</f>
        <v>Map Kcg Sika Br</v>
      </c>
      <c r="E1246" s="4">
        <f ca="1">INDEX(GLOBAL[TT],MATCH(A1246,GLOBAL[ID]))</f>
        <v>41</v>
      </c>
      <c r="F1246" s="5" t="str">
        <f ca="1">IF(INDEX(GLOBAL[KET],MATCH(A1246,GLOBAL[ID]))="","-",INDEX(GLOBAL[KET],MATCH(A1246,GLOBAL[ID])))</f>
        <v>50 LSN</v>
      </c>
    </row>
    <row r="1247" spans="1:6" ht="15">
      <c r="A1247" s="12">
        <v>2103</v>
      </c>
      <c r="D1247" s="3" t="str">
        <f ca="1">INDEX(GLOBAL[NAMA BARANG],MATCH(A1247,GLOBAL[ID]))</f>
        <v>Map Kcg Sika Hj</v>
      </c>
      <c r="E1247" s="4">
        <f ca="1">INDEX(GLOBAL[TT],MATCH(A1247,GLOBAL[ID]))</f>
        <v>38</v>
      </c>
      <c r="F1247" s="5" t="str">
        <f ca="1">IF(INDEX(GLOBAL[KET],MATCH(A1247,GLOBAL[ID]))="","-",INDEX(GLOBAL[KET],MATCH(A1247,GLOBAL[ID])))</f>
        <v>50 LSN</v>
      </c>
    </row>
    <row r="1248" spans="1:6" ht="15">
      <c r="A1248" s="12">
        <v>2104</v>
      </c>
      <c r="D1248" s="3" t="str">
        <f ca="1">INDEX(GLOBAL[NAMA BARANG],MATCH(A1248,GLOBAL[ID]))</f>
        <v>Map Kcg Sika Kn</v>
      </c>
      <c r="E1248" s="4">
        <f ca="1">INDEX(GLOBAL[TT],MATCH(A1248,GLOBAL[ID]))</f>
        <v>13</v>
      </c>
      <c r="F1248" s="5" t="str">
        <f ca="1">IF(INDEX(GLOBAL[KET],MATCH(A1248,GLOBAL[ID]))="","-",INDEX(GLOBAL[KET],MATCH(A1248,GLOBAL[ID])))</f>
        <v>50 LSN</v>
      </c>
    </row>
    <row r="1249" spans="1:6" ht="15">
      <c r="A1249" s="12">
        <v>2105</v>
      </c>
      <c r="D1249" s="3" t="str">
        <f ca="1">INDEX(GLOBAL[NAMA BARANG],MATCH(A1249,GLOBAL[ID]))</f>
        <v>Map Kcg Sika Mr</v>
      </c>
      <c r="E1249" s="4">
        <f ca="1">INDEX(GLOBAL[TT],MATCH(A1249,GLOBAL[ID]))</f>
        <v>27</v>
      </c>
      <c r="F1249" s="5" t="str">
        <f ca="1">IF(INDEX(GLOBAL[KET],MATCH(A1249,GLOBAL[ID]))="","-",INDEX(GLOBAL[KET],MATCH(A1249,GLOBAL[ID])))</f>
        <v>50 LSN</v>
      </c>
    </row>
    <row r="1250" spans="1:6" ht="15">
      <c r="A1250" s="12">
        <v>2106</v>
      </c>
      <c r="D1250" s="3" t="str">
        <f ca="1">INDEX(GLOBAL[NAMA BARANG],MATCH(A1250,GLOBAL[ID]))</f>
        <v>Map Kcg Sika P</v>
      </c>
      <c r="E1250" s="4">
        <f ca="1">INDEX(GLOBAL[TT],MATCH(A1250,GLOBAL[ID]))</f>
        <v>17</v>
      </c>
      <c r="F1250" s="5" t="str">
        <f ca="1">IF(INDEX(GLOBAL[KET],MATCH(A1250,GLOBAL[ID]))="","-",INDEX(GLOBAL[KET],MATCH(A1250,GLOBAL[ID])))</f>
        <v>50 LSN</v>
      </c>
    </row>
    <row r="1251" spans="1:6" ht="15">
      <c r="A1251" s="12">
        <v>2107</v>
      </c>
      <c r="D1251" s="3" t="str">
        <f ca="1">INDEX(GLOBAL[NAMA BARANG],MATCH(A1251,GLOBAL[ID]))</f>
        <v>Map kcg Zipper warna ungu</v>
      </c>
      <c r="E1251" s="4">
        <f ca="1">INDEX(GLOBAL[TT],MATCH(A1251,GLOBAL[ID]))</f>
        <v>1</v>
      </c>
      <c r="F1251" s="5">
        <f ca="1">IF(INDEX(GLOBAL[KET],MATCH(A1251,GLOBAL[ID]))="","-",INDEX(GLOBAL[KET],MATCH(A1251,GLOBAL[ID])))</f>
        <v>240</v>
      </c>
    </row>
    <row r="1252" spans="1:6" ht="15">
      <c r="A1252" s="12">
        <v>2113</v>
      </c>
      <c r="D1252" s="3" t="str">
        <f ca="1">INDEX(GLOBAL[NAMA BARANG],MATCH(A1252,GLOBAL[ID]))</f>
        <v>Map L Sika A-105 F biru</v>
      </c>
      <c r="E1252" s="4">
        <f ca="1">INDEX(GLOBAL[TT],MATCH(A1252,GLOBAL[ID]))</f>
        <v>17</v>
      </c>
      <c r="F1252" s="5" t="str">
        <f ca="1">IF(INDEX(GLOBAL[KET],MATCH(A1252,GLOBAL[ID]))="","-",INDEX(GLOBAL[KET],MATCH(A1252,GLOBAL[ID])))</f>
        <v>60 LSN</v>
      </c>
    </row>
    <row r="1253" spans="1:6" ht="15">
      <c r="A1253" s="12">
        <v>2114</v>
      </c>
      <c r="D1253" s="3" t="str">
        <f ca="1">INDEX(GLOBAL[NAMA BARANG],MATCH(A1253,GLOBAL[ID]))</f>
        <v>Map L Sika A-105 F Hijau</v>
      </c>
      <c r="E1253" s="4">
        <f ca="1">INDEX(GLOBAL[TT],MATCH(A1253,GLOBAL[ID]))</f>
        <v>15</v>
      </c>
      <c r="F1253" s="5" t="str">
        <f ca="1">IF(INDEX(GLOBAL[KET],MATCH(A1253,GLOBAL[ID]))="","-",INDEX(GLOBAL[KET],MATCH(A1253,GLOBAL[ID])))</f>
        <v>60 LSN</v>
      </c>
    </row>
    <row r="1254" spans="1:6" ht="15">
      <c r="A1254" s="12">
        <v>2115</v>
      </c>
      <c r="D1254" s="3" t="str">
        <f ca="1">INDEX(GLOBAL[NAMA BARANG],MATCH(A1254,GLOBAL[ID]))</f>
        <v>Map L Sika A-105 F kuning</v>
      </c>
      <c r="E1254" s="4">
        <f ca="1">INDEX(GLOBAL[TT],MATCH(A1254,GLOBAL[ID]))</f>
        <v>25</v>
      </c>
      <c r="F1254" s="5" t="str">
        <f ca="1">IF(INDEX(GLOBAL[KET],MATCH(A1254,GLOBAL[ID]))="","-",INDEX(GLOBAL[KET],MATCH(A1254,GLOBAL[ID])))</f>
        <v>60 LSN</v>
      </c>
    </row>
    <row r="1255" spans="1:6" ht="15">
      <c r="A1255" s="12">
        <v>2116</v>
      </c>
      <c r="D1255" s="3" t="str">
        <f ca="1">INDEX(GLOBAL[NAMA BARANG],MATCH(A1255,GLOBAL[ID]))</f>
        <v>Map L Sika A-105 F merah</v>
      </c>
      <c r="E1255" s="4">
        <f ca="1">INDEX(GLOBAL[TT],MATCH(A1255,GLOBAL[ID]))</f>
        <v>28</v>
      </c>
      <c r="F1255" s="5" t="str">
        <f ca="1">IF(INDEX(GLOBAL[KET],MATCH(A1255,GLOBAL[ID]))="","-",INDEX(GLOBAL[KET],MATCH(A1255,GLOBAL[ID])))</f>
        <v>60 LSN</v>
      </c>
    </row>
    <row r="1256" spans="1:6" ht="15">
      <c r="A1256" s="12">
        <v>2117</v>
      </c>
      <c r="D1256" s="3" t="str">
        <f ca="1">INDEX(GLOBAL[NAMA BARANG],MATCH(A1256,GLOBAL[ID]))</f>
        <v>Map L Sika A-105 F putih</v>
      </c>
      <c r="E1256" s="4">
        <f ca="1">INDEX(GLOBAL[TT],MATCH(A1256,GLOBAL[ID]))</f>
        <v>14</v>
      </c>
      <c r="F1256" s="5" t="str">
        <f ca="1">IF(INDEX(GLOBAL[KET],MATCH(A1256,GLOBAL[ID]))="","-",INDEX(GLOBAL[KET],MATCH(A1256,GLOBAL[ID])))</f>
        <v>60 LSN</v>
      </c>
    </row>
    <row r="1257" spans="1:6" ht="15">
      <c r="A1257" s="12">
        <v>2119</v>
      </c>
      <c r="D1257" s="3" t="str">
        <f ca="1">INDEX(GLOBAL[NAMA BARANG],MATCH(A1257,GLOBAL[ID]))</f>
        <v>Map microtop kcg-1 MT-119 P(5)/ B(6)</v>
      </c>
      <c r="E1257" s="4">
        <f ca="1">INDEX(GLOBAL[TT],MATCH(A1257,GLOBAL[ID]))</f>
        <v>11</v>
      </c>
      <c r="F1257" s="5" t="str">
        <f ca="1">IF(INDEX(GLOBAL[KET],MATCH(A1257,GLOBAL[ID]))="","-",INDEX(GLOBAL[KET],MATCH(A1257,GLOBAL[ID])))</f>
        <v>100 ls</v>
      </c>
    </row>
    <row r="1258" spans="1:6" ht="15">
      <c r="A1258" s="12">
        <v>2122</v>
      </c>
      <c r="D1258" s="3" t="str">
        <f ca="1">INDEX(GLOBAL[NAMA BARANG],MATCH(A1258,GLOBAL[ID]))</f>
        <v>Map Ret Imitasi MT 1112</v>
      </c>
      <c r="E1258" s="4">
        <f ca="1">INDEX(GLOBAL[TT],MATCH(A1258,GLOBAL[ID]))</f>
        <v>2</v>
      </c>
      <c r="F1258" s="5" t="str">
        <f ca="1">IF(INDEX(GLOBAL[KET],MATCH(A1258,GLOBAL[ID]))="","-",INDEX(GLOBAL[KET],MATCH(A1258,GLOBAL[ID])))</f>
        <v>720 pc</v>
      </c>
    </row>
    <row r="1259" spans="1:6" ht="15">
      <c r="A1259" s="12">
        <v>2123</v>
      </c>
      <c r="D1259" s="3" t="str">
        <f ca="1">INDEX(GLOBAL[NAMA BARANG],MATCH(A1259,GLOBAL[ID]))</f>
        <v>Map school Bag corak kcg 2 ungu</v>
      </c>
      <c r="E1259" s="4">
        <f ca="1">INDEX(GLOBAL[TT],MATCH(A1259,GLOBAL[ID]))</f>
        <v>3</v>
      </c>
      <c r="F1259" s="5" t="str">
        <f ca="1">IF(INDEX(GLOBAL[KET],MATCH(A1259,GLOBAL[ID]))="","-",INDEX(GLOBAL[KET],MATCH(A1259,GLOBAL[ID])))</f>
        <v>240 pc</v>
      </c>
    </row>
    <row r="1260" spans="1:6" ht="15">
      <c r="A1260" s="12">
        <v>2124</v>
      </c>
      <c r="D1260" s="3" t="str">
        <f ca="1">INDEX(GLOBAL[NAMA BARANG],MATCH(A1260,GLOBAL[ID]))</f>
        <v>Map School Bag Kcg 2 Br</v>
      </c>
      <c r="E1260" s="4">
        <f ca="1">INDEX(GLOBAL[TT],MATCH(A1260,GLOBAL[ID]))</f>
        <v>4</v>
      </c>
      <c r="F1260" s="5">
        <f ca="1">IF(INDEX(GLOBAL[KET],MATCH(A1260,GLOBAL[ID]))="","-",INDEX(GLOBAL[KET],MATCH(A1260,GLOBAL[ID])))</f>
        <v>240</v>
      </c>
    </row>
    <row r="1261" spans="1:6" ht="15">
      <c r="A1261" s="12">
        <v>2125</v>
      </c>
      <c r="D1261" s="3" t="str">
        <f ca="1">INDEX(GLOBAL[NAMA BARANG],MATCH(A1261,GLOBAL[ID]))</f>
        <v>Map School Bag Kcg 2 Hj tua</v>
      </c>
      <c r="E1261" s="4">
        <f ca="1">INDEX(GLOBAL[TT],MATCH(A1261,GLOBAL[ID]))</f>
        <v>4</v>
      </c>
      <c r="F1261" s="5">
        <f ca="1">IF(INDEX(GLOBAL[KET],MATCH(A1261,GLOBAL[ID]))="","-",INDEX(GLOBAL[KET],MATCH(A1261,GLOBAL[ID])))</f>
        <v>240</v>
      </c>
    </row>
    <row r="1262" spans="1:6" ht="15">
      <c r="A1262" s="12">
        <v>2126</v>
      </c>
      <c r="D1262" s="3" t="str">
        <f ca="1">INDEX(GLOBAL[NAMA BARANG],MATCH(A1262,GLOBAL[ID]))</f>
        <v>Map School Bag Kcg 2 Kn</v>
      </c>
      <c r="E1262" s="4">
        <f ca="1">INDEX(GLOBAL[TT],MATCH(A1262,GLOBAL[ID]))</f>
        <v>4</v>
      </c>
      <c r="F1262" s="5">
        <f ca="1">IF(INDEX(GLOBAL[KET],MATCH(A1262,GLOBAL[ID]))="","-",INDEX(GLOBAL[KET],MATCH(A1262,GLOBAL[ID])))</f>
        <v>240</v>
      </c>
    </row>
    <row r="1263" spans="1:6" ht="15">
      <c r="A1263" s="12">
        <v>2127</v>
      </c>
      <c r="D1263" s="3" t="str">
        <f ca="1">INDEX(GLOBAL[NAMA BARANG],MATCH(A1263,GLOBAL[ID]))</f>
        <v>Map School Bag Kcg 2 Mr</v>
      </c>
      <c r="E1263" s="4">
        <f ca="1">INDEX(GLOBAL[TT],MATCH(A1263,GLOBAL[ID]))</f>
        <v>4</v>
      </c>
      <c r="F1263" s="5">
        <f ca="1">IF(INDEX(GLOBAL[KET],MATCH(A1263,GLOBAL[ID]))="","-",INDEX(GLOBAL[KET],MATCH(A1263,GLOBAL[ID])))</f>
        <v>240</v>
      </c>
    </row>
    <row r="1264" spans="1:6" ht="15">
      <c r="A1264" s="12">
        <v>2128</v>
      </c>
      <c r="D1264" s="3" t="str">
        <f ca="1">INDEX(GLOBAL[NAMA BARANG],MATCH(A1264,GLOBAL[ID]))</f>
        <v>Map sekolah Mnk ret  Ht-202</v>
      </c>
      <c r="E1264" s="4">
        <f ca="1">INDEX(GLOBAL[TT],MATCH(A1264,GLOBAL[ID]))</f>
        <v>3</v>
      </c>
      <c r="F1264" s="5" t="str">
        <f ca="1">IF(INDEX(GLOBAL[KET],MATCH(A1264,GLOBAL[ID]))="","-",INDEX(GLOBAL[KET],MATCH(A1264,GLOBAL[ID])))</f>
        <v>120 ls</v>
      </c>
    </row>
    <row r="1265" spans="1:6" ht="15">
      <c r="A1265" s="12">
        <v>2129</v>
      </c>
      <c r="D1265" s="3" t="str">
        <f ca="1">INDEX(GLOBAL[NAMA BARANG],MATCH(A1265,GLOBAL[ID]))</f>
        <v>Map Smile JNT 8077 no B6 5014 F</v>
      </c>
      <c r="E1265" s="4">
        <f ca="1">INDEX(GLOBAL[TT],MATCH(A1265,GLOBAL[ID]))</f>
        <v>1</v>
      </c>
      <c r="F1265" s="5" t="str">
        <f ca="1">IF(INDEX(GLOBAL[KET],MATCH(A1265,GLOBAL[ID]))="","-",INDEX(GLOBAL[KET],MATCH(A1265,GLOBAL[ID])))</f>
        <v>50 ls</v>
      </c>
    </row>
    <row r="1266" spans="1:6" ht="15">
      <c r="A1266" s="12">
        <v>2130</v>
      </c>
      <c r="D1266" s="3" t="str">
        <f ca="1">INDEX(GLOBAL[NAMA BARANG],MATCH(A1266,GLOBAL[ID]))</f>
        <v>Map somssi 2010 C mini</v>
      </c>
      <c r="E1266" s="4">
        <f ca="1">INDEX(GLOBAL[TT],MATCH(A1266,GLOBAL[ID]))</f>
        <v>13</v>
      </c>
      <c r="F1266" s="5" t="str">
        <f ca="1">IF(INDEX(GLOBAL[KET],MATCH(A1266,GLOBAL[ID]))="","-",INDEX(GLOBAL[KET],MATCH(A1266,GLOBAL[ID])))</f>
        <v>240 pc</v>
      </c>
    </row>
    <row r="1267" spans="1:6" ht="15">
      <c r="A1267" s="12">
        <v>2131</v>
      </c>
      <c r="D1267" s="3" t="str">
        <f ca="1">INDEX(GLOBAL[NAMA BARANG],MATCH(A1267,GLOBAL[ID]))</f>
        <v>Map somssi tali 2015/S (P/K/B/M/Hj/Pink)</v>
      </c>
      <c r="E1267" s="4">
        <f ca="1">INDEX(GLOBAL[TT],MATCH(A1267,GLOBAL[ID]))</f>
        <v>24</v>
      </c>
      <c r="F1267" s="5" t="str">
        <f ca="1">IF(INDEX(GLOBAL[KET],MATCH(A1267,GLOBAL[ID]))="","-",INDEX(GLOBAL[KET],MATCH(A1267,GLOBAL[ID])))</f>
        <v>96 pc</v>
      </c>
    </row>
    <row r="1268" spans="1:6" ht="15">
      <c r="A1268" s="12">
        <v>2132</v>
      </c>
      <c r="D1268" s="3" t="str">
        <f ca="1">INDEX(GLOBAL[NAMA BARANG],MATCH(A1268,GLOBAL[ID]))</f>
        <v>Map Tali A4 warna polos 4164</v>
      </c>
      <c r="E1268" s="4">
        <f ca="1">INDEX(GLOBAL[TT],MATCH(A1268,GLOBAL[ID]))</f>
        <v>3</v>
      </c>
      <c r="F1268" s="5" t="str">
        <f ca="1">IF(INDEX(GLOBAL[KET],MATCH(A1268,GLOBAL[ID]))="","-",INDEX(GLOBAL[KET],MATCH(A1268,GLOBAL[ID])))</f>
        <v>160 pc</v>
      </c>
    </row>
    <row r="1269" spans="1:6" ht="15">
      <c r="A1269" s="12">
        <v>2134</v>
      </c>
      <c r="D1269" s="3" t="str">
        <f ca="1">INDEX(GLOBAL[NAMA BARANG],MATCH(A1269,GLOBAL[ID]))</f>
        <v>Map Tali Sika biru</v>
      </c>
      <c r="E1269" s="4">
        <f ca="1">INDEX(GLOBAL[TT],MATCH(A1269,GLOBAL[ID]))</f>
        <v>1</v>
      </c>
      <c r="F1269" s="5" t="str">
        <f ca="1">IF(INDEX(GLOBAL[KET],MATCH(A1269,GLOBAL[ID]))="","-",INDEX(GLOBAL[KET],MATCH(A1269,GLOBAL[ID])))</f>
        <v>50 LSN</v>
      </c>
    </row>
    <row r="1270" spans="1:6" ht="15">
      <c r="A1270" s="12">
        <v>2135</v>
      </c>
      <c r="D1270" s="3" t="str">
        <f ca="1">INDEX(GLOBAL[NAMA BARANG],MATCH(A1270,GLOBAL[ID]))</f>
        <v>Map Tali Sika hijau</v>
      </c>
      <c r="E1270" s="4">
        <f ca="1">INDEX(GLOBAL[TT],MATCH(A1270,GLOBAL[ID]))</f>
        <v>2</v>
      </c>
      <c r="F1270" s="5" t="str">
        <f ca="1">IF(INDEX(GLOBAL[KET],MATCH(A1270,GLOBAL[ID]))="","-",INDEX(GLOBAL[KET],MATCH(A1270,GLOBAL[ID])))</f>
        <v>50 LSN</v>
      </c>
    </row>
    <row r="1271" spans="1:6" ht="15">
      <c r="A1271" s="12">
        <v>2137</v>
      </c>
      <c r="D1271" s="3" t="str">
        <f ca="1">INDEX(GLOBAL[NAMA BARANG],MATCH(A1271,GLOBAL[ID]))</f>
        <v>Map Tali Sika merah</v>
      </c>
      <c r="E1271" s="4">
        <f ca="1">INDEX(GLOBAL[TT],MATCH(A1271,GLOBAL[ID]))</f>
        <v>2</v>
      </c>
      <c r="F1271" s="5" t="str">
        <f ca="1">IF(INDEX(GLOBAL[KET],MATCH(A1271,GLOBAL[ID]))="","-",INDEX(GLOBAL[KET],MATCH(A1271,GLOBAL[ID])))</f>
        <v>50 LSN</v>
      </c>
    </row>
    <row r="1272" spans="1:6" ht="15">
      <c r="A1272" s="12">
        <v>2138</v>
      </c>
      <c r="D1272" s="3" t="str">
        <f ca="1">INDEX(GLOBAL[NAMA BARANG],MATCH(A1272,GLOBAL[ID]))</f>
        <v>Map Tali Sika putih</v>
      </c>
      <c r="E1272" s="4">
        <f ca="1">INDEX(GLOBAL[TT],MATCH(A1272,GLOBAL[ID]))</f>
        <v>4</v>
      </c>
      <c r="F1272" s="5" t="str">
        <f ca="1">IF(INDEX(GLOBAL[KET],MATCH(A1272,GLOBAL[ID]))="","-",INDEX(GLOBAL[KET],MATCH(A1272,GLOBAL[ID])))</f>
        <v>50 LSN</v>
      </c>
    </row>
    <row r="1273" spans="1:6" ht="15">
      <c r="A1273" s="12">
        <v>2139</v>
      </c>
      <c r="D1273" s="3" t="str">
        <f ca="1">INDEX(GLOBAL[NAMA BARANG],MATCH(A1273,GLOBAL[ID]))</f>
        <v>Map Tenteng ZF 821 Lx</v>
      </c>
      <c r="E1273" s="4">
        <f ca="1">INDEX(GLOBAL[TT],MATCH(A1273,GLOBAL[ID]))</f>
        <v>3</v>
      </c>
      <c r="F1273" s="5" t="str">
        <f ca="1">IF(INDEX(GLOBAL[KET],MATCH(A1273,GLOBAL[ID]))="","-",INDEX(GLOBAL[KET],MATCH(A1273,GLOBAL[ID])))</f>
        <v>12 ls</v>
      </c>
    </row>
    <row r="1274" spans="1:6" ht="15">
      <c r="A1274" s="12">
        <v>2140</v>
      </c>
      <c r="D1274" s="3" t="str">
        <f ca="1">INDEX(GLOBAL[NAMA BARANG],MATCH(A1274,GLOBAL[ID]))</f>
        <v>Map Tenteng ZF 830</v>
      </c>
      <c r="E1274" s="4">
        <f ca="1">INDEX(GLOBAL[TT],MATCH(A1274,GLOBAL[ID]))</f>
        <v>5</v>
      </c>
      <c r="F1274" s="5" t="str">
        <f ca="1">IF(INDEX(GLOBAL[KET],MATCH(A1274,GLOBAL[ID]))="","-",INDEX(GLOBAL[KET],MATCH(A1274,GLOBAL[ID])))</f>
        <v>72 pc</v>
      </c>
    </row>
    <row r="1275" spans="1:6" ht="15">
      <c r="A1275" s="12">
        <v>2141</v>
      </c>
      <c r="D1275" s="3" t="str">
        <f ca="1">INDEX(GLOBAL[NAMA BARANG],MATCH(A1275,GLOBAL[ID]))</f>
        <v>Map Topla 1928 Br (3), Hj(3)</v>
      </c>
      <c r="E1275" s="4">
        <f ca="1">INDEX(GLOBAL[TT],MATCH(A1275,GLOBAL[ID]))</f>
        <v>6</v>
      </c>
      <c r="F1275" s="5">
        <f ca="1">IF(INDEX(GLOBAL[KET],MATCH(A1275,GLOBAL[ID]))="","-",INDEX(GLOBAL[KET],MATCH(A1275,GLOBAL[ID])))</f>
        <v>240</v>
      </c>
    </row>
    <row r="1276" spans="1:6" ht="15">
      <c r="A1276" s="12">
        <v>2142</v>
      </c>
      <c r="D1276" s="3" t="str">
        <f ca="1">INDEX(GLOBAL[NAMA BARANG],MATCH(A1276,GLOBAL[ID]))</f>
        <v>Map Topla 1928 Mr (3), Kn(3)</v>
      </c>
      <c r="E1276" s="4">
        <f ca="1">INDEX(GLOBAL[TT],MATCH(A1276,GLOBAL[ID]))</f>
        <v>6</v>
      </c>
      <c r="F1276" s="5">
        <f ca="1">IF(INDEX(GLOBAL[KET],MATCH(A1276,GLOBAL[ID]))="","-",INDEX(GLOBAL[KET],MATCH(A1276,GLOBAL[ID])))</f>
        <v>240</v>
      </c>
    </row>
    <row r="1277" spans="1:6" ht="15">
      <c r="A1277" s="12">
        <v>2143</v>
      </c>
      <c r="D1277" s="3" t="str">
        <f ca="1">INDEX(GLOBAL[NAMA BARANG],MATCH(A1277,GLOBAL[ID]))</f>
        <v>Map Topla 1928 Ungu (1), Or(1)</v>
      </c>
      <c r="E1277" s="4">
        <f ca="1">INDEX(GLOBAL[TT],MATCH(A1277,GLOBAL[ID]))</f>
        <v>2</v>
      </c>
      <c r="F1277" s="5">
        <f ca="1">IF(INDEX(GLOBAL[KET],MATCH(A1277,GLOBAL[ID]))="","-",INDEX(GLOBAL[KET],MATCH(A1277,GLOBAL[ID])))</f>
        <v>240</v>
      </c>
    </row>
    <row r="1278" spans="1:6" ht="15">
      <c r="A1278" s="12">
        <v>2145</v>
      </c>
      <c r="D1278" s="3" t="str">
        <f ca="1">INDEX(GLOBAL[NAMA BARANG],MATCH(A1278,GLOBAL[ID]))</f>
        <v xml:space="preserve">Map Topla 3080 B </v>
      </c>
      <c r="E1278" s="4">
        <f ca="1">INDEX(GLOBAL[TT],MATCH(A1278,GLOBAL[ID]))</f>
        <v>2</v>
      </c>
      <c r="F1278" s="5" t="str">
        <f ca="1">IF(INDEX(GLOBAL[KET],MATCH(A1278,GLOBAL[ID]))="","-",INDEX(GLOBAL[KET],MATCH(A1278,GLOBAL[ID])))</f>
        <v>240 PCS</v>
      </c>
    </row>
    <row r="1279" spans="1:6" ht="15">
      <c r="A1279" s="12">
        <v>2148</v>
      </c>
      <c r="D1279" s="3" t="str">
        <f ca="1">INDEX(GLOBAL[NAMA BARANG],MATCH(A1279,GLOBAL[ID]))</f>
        <v>Map Topla 3080 Ht</v>
      </c>
      <c r="E1279" s="4">
        <f ca="1">INDEX(GLOBAL[TT],MATCH(A1279,GLOBAL[ID]))</f>
        <v>2</v>
      </c>
      <c r="F1279" s="5" t="str">
        <f ca="1">IF(INDEX(GLOBAL[KET],MATCH(A1279,GLOBAL[ID]))="","-",INDEX(GLOBAL[KET],MATCH(A1279,GLOBAL[ID])))</f>
        <v>240 PCS</v>
      </c>
    </row>
    <row r="1280" spans="1:6" ht="15">
      <c r="A1280" s="12">
        <v>2150</v>
      </c>
      <c r="D1280" s="3" t="str">
        <f ca="1">INDEX(GLOBAL[NAMA BARANG],MATCH(A1280,GLOBAL[ID]))</f>
        <v>Map Topla 3080 Kn</v>
      </c>
      <c r="E1280" s="4">
        <f ca="1">INDEX(GLOBAL[TT],MATCH(A1280,GLOBAL[ID]))</f>
        <v>1</v>
      </c>
      <c r="F1280" s="5" t="str">
        <f ca="1">IF(INDEX(GLOBAL[KET],MATCH(A1280,GLOBAL[ID]))="","-",INDEX(GLOBAL[KET],MATCH(A1280,GLOBAL[ID])))</f>
        <v>240 PCS</v>
      </c>
    </row>
    <row r="1281" spans="1:6" ht="15">
      <c r="A1281" s="12">
        <v>2151</v>
      </c>
      <c r="D1281" s="3" t="str">
        <f ca="1">INDEX(GLOBAL[NAMA BARANG],MATCH(A1281,GLOBAL[ID]))</f>
        <v>Map Topla 3080 Mr</v>
      </c>
      <c r="E1281" s="4">
        <f ca="1">INDEX(GLOBAL[TT],MATCH(A1281,GLOBAL[ID]))</f>
        <v>1</v>
      </c>
      <c r="F1281" s="5" t="str">
        <f ca="1">IF(INDEX(GLOBAL[KET],MATCH(A1281,GLOBAL[ID]))="","-",INDEX(GLOBAL[KET],MATCH(A1281,GLOBAL[ID])))</f>
        <v>240 PCS</v>
      </c>
    </row>
    <row r="1282" spans="1:6" ht="15">
      <c r="A1282" s="12">
        <v>2153</v>
      </c>
      <c r="D1282" s="3" t="str">
        <f ca="1">INDEX(GLOBAL[NAMA BARANG],MATCH(A1282,GLOBAL[ID]))</f>
        <v>Map Topla 3080 ungu</v>
      </c>
      <c r="E1282" s="4">
        <f ca="1">INDEX(GLOBAL[TT],MATCH(A1282,GLOBAL[ID]))</f>
        <v>1</v>
      </c>
      <c r="F1282" s="5" t="str">
        <f ca="1">IF(INDEX(GLOBAL[KET],MATCH(A1282,GLOBAL[ID]))="","-",INDEX(GLOBAL[KET],MATCH(A1282,GLOBAL[ID])))</f>
        <v>240 PCS</v>
      </c>
    </row>
    <row r="1283" spans="1:6" ht="15">
      <c r="A1283" s="12">
        <v>2154</v>
      </c>
      <c r="D1283" s="3" t="str">
        <f ca="1">INDEX(GLOBAL[NAMA BARANG],MATCH(A1283,GLOBAL[ID]))</f>
        <v>Map Topla 3090 Ht</v>
      </c>
      <c r="E1283" s="4">
        <f ca="1">INDEX(GLOBAL[TT],MATCH(A1283,GLOBAL[ID]))</f>
        <v>1</v>
      </c>
      <c r="F1283" s="5" t="str">
        <f ca="1">IF(INDEX(GLOBAL[KET],MATCH(A1283,GLOBAL[ID]))="","-",INDEX(GLOBAL[KET],MATCH(A1283,GLOBAL[ID])))</f>
        <v>240 PCS</v>
      </c>
    </row>
    <row r="1284" spans="1:6" ht="15">
      <c r="A1284" s="12">
        <v>2155</v>
      </c>
      <c r="D1284" s="3" t="str">
        <f ca="1">INDEX(GLOBAL[NAMA BARANG],MATCH(A1284,GLOBAL[ID]))</f>
        <v>Map Topla 3090 Kn/ U</v>
      </c>
      <c r="E1284" s="4">
        <f ca="1">INDEX(GLOBAL[TT],MATCH(A1284,GLOBAL[ID]))</f>
        <v>1</v>
      </c>
      <c r="F1284" s="5" t="str">
        <f ca="1">IF(INDEX(GLOBAL[KET],MATCH(A1284,GLOBAL[ID]))="","-",INDEX(GLOBAL[KET],MATCH(A1284,GLOBAL[ID])))</f>
        <v>240 PCS</v>
      </c>
    </row>
    <row r="1285" spans="1:6" ht="15">
      <c r="A1285" s="12">
        <v>2159</v>
      </c>
      <c r="D1285" s="3" t="str">
        <f ca="1">INDEX(GLOBAL[NAMA BARANG],MATCH(A1285,GLOBAL[ID]))</f>
        <v>Map Transparan AC 1605 B(9)/ K(8)/ M(2)</v>
      </c>
      <c r="E1285" s="4">
        <f ca="1">INDEX(GLOBAL[TT],MATCH(A1285,GLOBAL[ID]))</f>
        <v>19</v>
      </c>
      <c r="F1285" s="5">
        <f ca="1">IF(INDEX(GLOBAL[KET],MATCH(A1285,GLOBAL[ID]))="","-",INDEX(GLOBAL[KET],MATCH(A1285,GLOBAL[ID])))</f>
        <v>240</v>
      </c>
    </row>
    <row r="1286" spans="1:6" ht="15">
      <c r="A1286" s="12">
        <v>2160</v>
      </c>
      <c r="D1286" s="3" t="str">
        <f ca="1">INDEX(GLOBAL[NAMA BARANG],MATCH(A1286,GLOBAL[ID]))</f>
        <v>Map Transparant B4</v>
      </c>
      <c r="E1286" s="4">
        <f ca="1">INDEX(GLOBAL[TT],MATCH(A1286,GLOBAL[ID]))</f>
        <v>2</v>
      </c>
      <c r="F1286" s="5" t="str">
        <f ca="1">IF(INDEX(GLOBAL[KET],MATCH(A1286,GLOBAL[ID]))="","-",INDEX(GLOBAL[KET],MATCH(A1286,GLOBAL[ID])))</f>
        <v>1000 pc</v>
      </c>
    </row>
    <row r="1287" spans="1:6" ht="15">
      <c r="A1287" s="12">
        <v>2161</v>
      </c>
      <c r="D1287" s="3" t="str">
        <f ca="1">INDEX(GLOBAL[NAMA BARANG],MATCH(A1287,GLOBAL[ID]))</f>
        <v>Map UTN Dove 2w Hj</v>
      </c>
      <c r="E1287" s="4">
        <f ca="1">INDEX(GLOBAL[TT],MATCH(A1287,GLOBAL[ID]))</f>
        <v>5</v>
      </c>
      <c r="F1287" s="5">
        <f ca="1">IF(INDEX(GLOBAL[KET],MATCH(A1287,GLOBAL[ID]))="","-",INDEX(GLOBAL[KET],MATCH(A1287,GLOBAL[ID])))</f>
        <v>240</v>
      </c>
    </row>
    <row r="1288" spans="1:6" ht="15">
      <c r="A1288" s="12">
        <v>2162</v>
      </c>
      <c r="D1288" s="3" t="str">
        <f ca="1">INDEX(GLOBAL[NAMA BARANG],MATCH(A1288,GLOBAL[ID]))</f>
        <v>Map UTN Dove 2w Hj muda(2)</v>
      </c>
      <c r="E1288" s="4">
        <f ca="1">INDEX(GLOBAL[TT],MATCH(A1288,GLOBAL[ID]))</f>
        <v>2</v>
      </c>
      <c r="F1288" s="5">
        <f ca="1">IF(INDEX(GLOBAL[KET],MATCH(A1288,GLOBAL[ID]))="","-",INDEX(GLOBAL[KET],MATCH(A1288,GLOBAL[ID])))</f>
        <v>240</v>
      </c>
    </row>
    <row r="1289" spans="1:6" ht="15">
      <c r="A1289" s="12">
        <v>2163</v>
      </c>
      <c r="D1289" s="3" t="str">
        <f ca="1">INDEX(GLOBAL[NAMA BARANG],MATCH(A1289,GLOBAL[ID]))</f>
        <v>Map UTN Dove 2w K(2)/ Hj(10)</v>
      </c>
      <c r="E1289" s="4">
        <f ca="1">INDEX(GLOBAL[TT],MATCH(A1289,GLOBAL[ID]))</f>
        <v>12</v>
      </c>
      <c r="F1289" s="5">
        <f ca="1">IF(INDEX(GLOBAL[KET],MATCH(A1289,GLOBAL[ID]))="","-",INDEX(GLOBAL[KET],MATCH(A1289,GLOBAL[ID])))</f>
        <v>240</v>
      </c>
    </row>
    <row r="1290" spans="1:6" ht="15">
      <c r="A1290" s="12">
        <v>2164</v>
      </c>
      <c r="D1290" s="3" t="str">
        <f ca="1">INDEX(GLOBAL[NAMA BARANG],MATCH(A1290,GLOBAL[ID]))</f>
        <v>Map UTN Dove 2w mix kcg</v>
      </c>
      <c r="E1290" s="4">
        <f ca="1">INDEX(GLOBAL[TT],MATCH(A1290,GLOBAL[ID]))</f>
        <v>8</v>
      </c>
      <c r="F1290" s="5">
        <f ca="1">IF(INDEX(GLOBAL[KET],MATCH(A1290,GLOBAL[ID]))="","-",INDEX(GLOBAL[KET],MATCH(A1290,GLOBAL[ID])))</f>
        <v>240</v>
      </c>
    </row>
    <row r="1291" spans="1:6" ht="15">
      <c r="A1291" s="12">
        <v>2165</v>
      </c>
      <c r="D1291" s="3" t="str">
        <f ca="1">INDEX(GLOBAL[NAMA BARANG],MATCH(A1291,GLOBAL[ID]))</f>
        <v>Map Vtec Document Bag Type VT W209</v>
      </c>
      <c r="E1291" s="4">
        <f ca="1">INDEX(GLOBAL[TT],MATCH(A1291,GLOBAL[ID]))</f>
        <v>3</v>
      </c>
      <c r="F1291" s="5" t="str">
        <f ca="1">IF(INDEX(GLOBAL[KET],MATCH(A1291,GLOBAL[ID]))="","-",INDEX(GLOBAL[KET],MATCH(A1291,GLOBAL[ID])))</f>
        <v>120 pc</v>
      </c>
    </row>
    <row r="1292" spans="1:6" ht="15">
      <c r="A1292" s="12">
        <v>2166</v>
      </c>
      <c r="D1292" s="3" t="str">
        <f ca="1">INDEX(GLOBAL[NAMA BARANG],MATCH(A1292,GLOBAL[ID]))</f>
        <v>Map ZF 820</v>
      </c>
      <c r="E1292" s="4">
        <f ca="1">INDEX(GLOBAL[TT],MATCH(A1292,GLOBAL[ID]))</f>
        <v>1</v>
      </c>
      <c r="F1292" s="5" t="str">
        <f ca="1">IF(INDEX(GLOBAL[KET],MATCH(A1292,GLOBAL[ID]))="","-",INDEX(GLOBAL[KET],MATCH(A1292,GLOBAL[ID])))</f>
        <v>72 PCS</v>
      </c>
    </row>
    <row r="1293" spans="1:6" ht="15">
      <c r="A1293" s="12">
        <v>2168</v>
      </c>
      <c r="D1293" s="3" t="str">
        <f ca="1">INDEX(GLOBAL[NAMA BARANG],MATCH(A1293,GLOBAL[ID]))</f>
        <v>Map Zipper Binder RB T1</v>
      </c>
      <c r="E1293" s="4">
        <f ca="1">INDEX(GLOBAL[TT],MATCH(A1293,GLOBAL[ID]))</f>
        <v>9</v>
      </c>
      <c r="F1293" s="5" t="str">
        <f ca="1">IF(INDEX(GLOBAL[KET],MATCH(A1293,GLOBAL[ID]))="","-",INDEX(GLOBAL[KET],MATCH(A1293,GLOBAL[ID])))</f>
        <v>160 pc</v>
      </c>
    </row>
    <row r="1294" spans="1:6" ht="15">
      <c r="A1294" s="12">
        <v>2170</v>
      </c>
      <c r="D1294" s="3" t="str">
        <f ca="1">INDEX(GLOBAL[NAMA BARANG],MATCH(A1294,GLOBAL[ID]))</f>
        <v>Map Zipper Jala A5 Sika Br</v>
      </c>
      <c r="E1294" s="4">
        <f ca="1">INDEX(GLOBAL[TT],MATCH(A1294,GLOBAL[ID]))</f>
        <v>8</v>
      </c>
      <c r="F1294" s="5" t="str">
        <f ca="1">IF(INDEX(GLOBAL[KET],MATCH(A1294,GLOBAL[ID]))="","-",INDEX(GLOBAL[KET],MATCH(A1294,GLOBAL[ID])))</f>
        <v>420 PCS</v>
      </c>
    </row>
    <row r="1295" spans="1:6" ht="15">
      <c r="A1295" s="12">
        <v>2171</v>
      </c>
      <c r="D1295" s="3" t="str">
        <f ca="1">INDEX(GLOBAL[NAMA BARANG],MATCH(A1295,GLOBAL[ID]))</f>
        <v>Map Zipper Jala A5 Sika Hj</v>
      </c>
      <c r="E1295" s="4">
        <f ca="1">INDEX(GLOBAL[TT],MATCH(A1295,GLOBAL[ID]))</f>
        <v>4</v>
      </c>
      <c r="F1295" s="5" t="str">
        <f ca="1">IF(INDEX(GLOBAL[KET],MATCH(A1295,GLOBAL[ID]))="","-",INDEX(GLOBAL[KET],MATCH(A1295,GLOBAL[ID])))</f>
        <v>420 PCS</v>
      </c>
    </row>
    <row r="1296" spans="1:6" ht="15">
      <c r="A1296" s="12">
        <v>2172</v>
      </c>
      <c r="D1296" s="3" t="str">
        <f ca="1">INDEX(GLOBAL[NAMA BARANG],MATCH(A1296,GLOBAL[ID]))</f>
        <v>Map Zipper Jala A5 Sika Ht</v>
      </c>
      <c r="E1296" s="4">
        <f ca="1">INDEX(GLOBAL[TT],MATCH(A1296,GLOBAL[ID]))</f>
        <v>3</v>
      </c>
      <c r="F1296" s="5" t="str">
        <f ca="1">IF(INDEX(GLOBAL[KET],MATCH(A1296,GLOBAL[ID]))="","-",INDEX(GLOBAL[KET],MATCH(A1296,GLOBAL[ID])))</f>
        <v>420 PCS</v>
      </c>
    </row>
    <row r="1297" spans="1:6" ht="15">
      <c r="A1297" s="12">
        <v>2173</v>
      </c>
      <c r="D1297" s="3" t="str">
        <f ca="1">INDEX(GLOBAL[NAMA BARANG],MATCH(A1297,GLOBAL[ID]))</f>
        <v>Map Zipper Jala A5 Sika Kn</v>
      </c>
      <c r="E1297" s="4">
        <f ca="1">INDEX(GLOBAL[TT],MATCH(A1297,GLOBAL[ID]))</f>
        <v>4</v>
      </c>
      <c r="F1297" s="5" t="str">
        <f ca="1">IF(INDEX(GLOBAL[KET],MATCH(A1297,GLOBAL[ID]))="","-",INDEX(GLOBAL[KET],MATCH(A1297,GLOBAL[ID])))</f>
        <v>420 PCS</v>
      </c>
    </row>
    <row r="1298" spans="1:6" ht="15">
      <c r="A1298" s="12">
        <v>2174</v>
      </c>
      <c r="D1298" s="3" t="str">
        <f ca="1">INDEX(GLOBAL[NAMA BARANG],MATCH(A1298,GLOBAL[ID]))</f>
        <v>Map Zipper Jala A5 Sika Mr</v>
      </c>
      <c r="E1298" s="4">
        <f ca="1">INDEX(GLOBAL[TT],MATCH(A1298,GLOBAL[ID]))</f>
        <v>9</v>
      </c>
      <c r="F1298" s="5" t="str">
        <f ca="1">IF(INDEX(GLOBAL[KET],MATCH(A1298,GLOBAL[ID]))="","-",INDEX(GLOBAL[KET],MATCH(A1298,GLOBAL[ID])))</f>
        <v>420 PCS</v>
      </c>
    </row>
    <row r="1299" spans="1:6" ht="15">
      <c r="A1299" s="12">
        <v>2176</v>
      </c>
      <c r="D1299" s="3" t="str">
        <f ca="1">INDEX(GLOBAL[NAMA BARANG],MATCH(A1299,GLOBAL[ID]))</f>
        <v>Map Zipper Jala Ret Hitam Sika</v>
      </c>
      <c r="E1299" s="4">
        <f ca="1">INDEX(GLOBAL[TT],MATCH(A1299,GLOBAL[ID]))</f>
        <v>1</v>
      </c>
      <c r="F1299" s="5" t="str">
        <f ca="1">IF(INDEX(GLOBAL[KET],MATCH(A1299,GLOBAL[ID]))="","-",INDEX(GLOBAL[KET],MATCH(A1299,GLOBAL[ID])))</f>
        <v>240 PCS</v>
      </c>
    </row>
    <row r="1300" spans="1:6" ht="15">
      <c r="A1300" s="12">
        <v>2178</v>
      </c>
      <c r="D1300" s="3" t="str">
        <f ca="1">INDEX(GLOBAL[NAMA BARANG],MATCH(A1300,GLOBAL[ID]))</f>
        <v>Map Zipper JNT A036</v>
      </c>
      <c r="E1300" s="4">
        <f ca="1">INDEX(GLOBAL[TT],MATCH(A1300,GLOBAL[ID]))</f>
        <v>1</v>
      </c>
      <c r="F1300" s="5" t="str">
        <f ca="1">IF(INDEX(GLOBAL[KET],MATCH(A1300,GLOBAL[ID]))="","-",INDEX(GLOBAL[KET],MATCH(A1300,GLOBAL[ID])))</f>
        <v>1200 pc</v>
      </c>
    </row>
    <row r="1301" spans="1:6" ht="15">
      <c r="A1301" s="12">
        <v>2181</v>
      </c>
      <c r="D1301" s="3" t="str">
        <f ca="1">INDEX(GLOBAL[NAMA BARANG],MATCH(A1301,GLOBAL[ID]))</f>
        <v>Map Zipper Kancing Kn</v>
      </c>
      <c r="E1301" s="4">
        <f ca="1">INDEX(GLOBAL[TT],MATCH(A1301,GLOBAL[ID]))</f>
        <v>1</v>
      </c>
      <c r="F1301" s="5">
        <f ca="1">IF(INDEX(GLOBAL[KET],MATCH(A1301,GLOBAL[ID]))="","-",INDEX(GLOBAL[KET],MATCH(A1301,GLOBAL[ID])))</f>
        <v>240</v>
      </c>
    </row>
    <row r="1302" spans="1:6" ht="15">
      <c r="A1302" s="12">
        <v>2183</v>
      </c>
      <c r="D1302" s="3" t="str">
        <f ca="1">INDEX(GLOBAL[NAMA BARANG],MATCH(A1302,GLOBAL[ID]))</f>
        <v>Map Zipper KC polos Hj</v>
      </c>
      <c r="E1302" s="4">
        <f ca="1">INDEX(GLOBAL[TT],MATCH(A1302,GLOBAL[ID]))</f>
        <v>2</v>
      </c>
      <c r="F1302" s="5" t="str">
        <f ca="1">IF(INDEX(GLOBAL[KET],MATCH(A1302,GLOBAL[ID]))="","-",INDEX(GLOBAL[KET],MATCH(A1302,GLOBAL[ID])))</f>
        <v>15 ls</v>
      </c>
    </row>
    <row r="1303" spans="1:6" ht="15">
      <c r="A1303" s="12">
        <v>2184</v>
      </c>
      <c r="D1303" s="3" t="str">
        <f ca="1">INDEX(GLOBAL[NAMA BARANG],MATCH(A1303,GLOBAL[ID]))</f>
        <v>Map Zipper M2 13 A5-warna Hj MM/ Hj Tua</v>
      </c>
      <c r="E1303" s="4">
        <f ca="1">INDEX(GLOBAL[TT],MATCH(A1303,GLOBAL[ID]))</f>
        <v>3</v>
      </c>
      <c r="F1303" s="5" t="str">
        <f ca="1">IF(INDEX(GLOBAL[KET],MATCH(A1303,GLOBAL[ID]))="","-",INDEX(GLOBAL[KET],MATCH(A1303,GLOBAL[ID])))</f>
        <v>360 pc</v>
      </c>
    </row>
    <row r="1304" spans="1:6" ht="15">
      <c r="A1304" s="12">
        <v>2185</v>
      </c>
      <c r="D1304" s="3" t="str">
        <f ca="1">INDEX(GLOBAL[NAMA BARANG],MATCH(A1304,GLOBAL[ID]))</f>
        <v>Map Zipper NT A037</v>
      </c>
      <c r="E1304" s="4">
        <f ca="1">INDEX(GLOBAL[TT],MATCH(A1304,GLOBAL[ID]))</f>
        <v>2</v>
      </c>
      <c r="F1304" s="5" t="str">
        <f ca="1">IF(INDEX(GLOBAL[KET],MATCH(A1304,GLOBAL[ID]))="","-",INDEX(GLOBAL[KET],MATCH(A1304,GLOBAL[ID])))</f>
        <v>600 pc</v>
      </c>
    </row>
    <row r="1305" spans="1:6" ht="15">
      <c r="A1305" s="12">
        <v>2186</v>
      </c>
      <c r="D1305" s="3" t="str">
        <f ca="1">INDEX(GLOBAL[NAMA BARANG],MATCH(A1305,GLOBAL[ID]))</f>
        <v>Map Zipper pelangi</v>
      </c>
      <c r="E1305" s="4">
        <f ca="1">INDEX(GLOBAL[TT],MATCH(A1305,GLOBAL[ID]))</f>
        <v>1</v>
      </c>
      <c r="F1305" s="5" t="str">
        <f ca="1">IF(INDEX(GLOBAL[KET],MATCH(A1305,GLOBAL[ID]))="","-",INDEX(GLOBAL[KET],MATCH(A1305,GLOBAL[ID])))</f>
        <v>720 pc</v>
      </c>
    </row>
    <row r="1306" spans="1:6" ht="15">
      <c r="A1306" s="12">
        <v>2187</v>
      </c>
      <c r="D1306" s="3" t="str">
        <f ca="1">INDEX(GLOBAL[NAMA BARANG],MATCH(A1306,GLOBAL[ID]))</f>
        <v>Map Zipper pelangi D57</v>
      </c>
      <c r="E1306" s="4">
        <f ca="1">INDEX(GLOBAL[TT],MATCH(A1306,GLOBAL[ID]))</f>
        <v>7</v>
      </c>
      <c r="F1306" s="5" t="str">
        <f ca="1">IF(INDEX(GLOBAL[KET],MATCH(A1306,GLOBAL[ID]))="","-",INDEX(GLOBAL[KET],MATCH(A1306,GLOBAL[ID])))</f>
        <v>400 pc</v>
      </c>
    </row>
    <row r="1307" spans="1:6" ht="15">
      <c r="A1307" s="12">
        <v>2189</v>
      </c>
      <c r="D1307" s="3" t="str">
        <f ca="1">INDEX(GLOBAL[NAMA BARANG],MATCH(A1307,GLOBAL[ID]))</f>
        <v>Map Zipper TF 22 B6 BF53</v>
      </c>
      <c r="E1307" s="4">
        <f ca="1">INDEX(GLOBAL[TT],MATCH(A1307,GLOBAL[ID]))</f>
        <v>8</v>
      </c>
      <c r="F1307" s="5" t="str">
        <f ca="1">IF(INDEX(GLOBAL[KET],MATCH(A1307,GLOBAL[ID]))="","-",INDEX(GLOBAL[KET],MATCH(A1307,GLOBAL[ID])))</f>
        <v>1440 pc</v>
      </c>
    </row>
    <row r="1308" spans="1:6" ht="15">
      <c r="A1308" s="12">
        <v>2190</v>
      </c>
      <c r="D1308" s="3" t="str">
        <f ca="1">INDEX(GLOBAL[NAMA BARANG],MATCH(A1308,GLOBAL[ID]))</f>
        <v>Map Zipper TF 23 A5 BF54</v>
      </c>
      <c r="E1308" s="4">
        <f ca="1">INDEX(GLOBAL[TT],MATCH(A1308,GLOBAL[ID]))</f>
        <v>22</v>
      </c>
      <c r="F1308" s="5" t="str">
        <f ca="1">IF(INDEX(GLOBAL[KET],MATCH(A1308,GLOBAL[ID]))="","-",INDEX(GLOBAL[KET],MATCH(A1308,GLOBAL[ID])))</f>
        <v>960 pc</v>
      </c>
    </row>
    <row r="1309" spans="1:6" ht="15">
      <c r="A1309" s="12">
        <v>2191</v>
      </c>
      <c r="D1309" s="3" t="str">
        <f ca="1">INDEX(GLOBAL[NAMA BARANG],MATCH(A1309,GLOBAL[ID]))</f>
        <v>Map Zipper TF 24 A4</v>
      </c>
      <c r="E1309" s="4">
        <f ca="1">INDEX(GLOBAL[TT],MATCH(A1309,GLOBAL[ID]))</f>
        <v>28</v>
      </c>
      <c r="F1309" s="5" t="str">
        <f ca="1">IF(INDEX(GLOBAL[KET],MATCH(A1309,GLOBAL[ID]))="","-",INDEX(GLOBAL[KET],MATCH(A1309,GLOBAL[ID])))</f>
        <v>576 pc</v>
      </c>
    </row>
    <row r="1310" spans="1:6" ht="15">
      <c r="A1310" s="12">
        <v>2192</v>
      </c>
      <c r="D1310" s="3" t="str">
        <f ca="1">INDEX(GLOBAL[NAMA BARANG],MATCH(A1310,GLOBAL[ID]))</f>
        <v>Map Zipper TF 25 B4</v>
      </c>
      <c r="E1310" s="4">
        <f ca="1">INDEX(GLOBAL[TT],MATCH(A1310,GLOBAL[ID]))</f>
        <v>31</v>
      </c>
      <c r="F1310" s="5" t="str">
        <f ca="1">IF(INDEX(GLOBAL[KET],MATCH(A1310,GLOBAL[ID]))="","-",INDEX(GLOBAL[KET],MATCH(A1310,GLOBAL[ID])))</f>
        <v>480 pc</v>
      </c>
    </row>
    <row r="1311" spans="1:6" ht="15">
      <c r="A1311" s="12">
        <v>2193</v>
      </c>
      <c r="D1311" s="3" t="str">
        <f ca="1">INDEX(GLOBAL[NAMA BARANG],MATCH(A1311,GLOBAL[ID]))</f>
        <v>Map Zipper/ Ret jala Br Sika</v>
      </c>
      <c r="E1311" s="4">
        <f ca="1">INDEX(GLOBAL[TT],MATCH(A1311,GLOBAL[ID]))</f>
        <v>2</v>
      </c>
      <c r="F1311" s="5">
        <f ca="1">IF(INDEX(GLOBAL[KET],MATCH(A1311,GLOBAL[ID]))="","-",INDEX(GLOBAL[KET],MATCH(A1311,GLOBAL[ID])))</f>
        <v>240</v>
      </c>
    </row>
    <row r="1312" spans="1:6" ht="15">
      <c r="A1312" s="12">
        <v>2194</v>
      </c>
      <c r="D1312" s="3" t="str">
        <f ca="1">INDEX(GLOBAL[NAMA BARANG],MATCH(A1312,GLOBAL[ID]))</f>
        <v>Map Zipper/ Ret jala Hj Sika</v>
      </c>
      <c r="E1312" s="4">
        <f ca="1">INDEX(GLOBAL[TT],MATCH(A1312,GLOBAL[ID]))</f>
        <v>1</v>
      </c>
      <c r="F1312" s="5">
        <f ca="1">IF(INDEX(GLOBAL[KET],MATCH(A1312,GLOBAL[ID]))="","-",INDEX(GLOBAL[KET],MATCH(A1312,GLOBAL[ID])))</f>
        <v>240</v>
      </c>
    </row>
    <row r="1313" spans="1:6" ht="15">
      <c r="A1313" s="12">
        <v>2195</v>
      </c>
      <c r="D1313" s="3" t="str">
        <f ca="1">INDEX(GLOBAL[NAMA BARANG],MATCH(A1313,GLOBAL[ID]))</f>
        <v>Map Zipper/ Ret jala Kn Sika</v>
      </c>
      <c r="E1313" s="4">
        <f ca="1">INDEX(GLOBAL[TT],MATCH(A1313,GLOBAL[ID]))</f>
        <v>3</v>
      </c>
      <c r="F1313" s="5">
        <f ca="1">IF(INDEX(GLOBAL[KET],MATCH(A1313,GLOBAL[ID]))="","-",INDEX(GLOBAL[KET],MATCH(A1313,GLOBAL[ID])))</f>
        <v>240</v>
      </c>
    </row>
    <row r="1314" spans="1:6" ht="15">
      <c r="A1314" s="12">
        <v>2197</v>
      </c>
      <c r="D1314" s="3" t="str">
        <f ca="1">INDEX(GLOBAL[NAMA BARANG],MATCH(A1314,GLOBAL[ID]))</f>
        <v>Map/ Bag File EN 0103F</v>
      </c>
      <c r="E1314" s="4">
        <f ca="1">INDEX(GLOBAL[TT],MATCH(A1314,GLOBAL[ID]))</f>
        <v>1</v>
      </c>
      <c r="F1314" s="5" t="str">
        <f ca="1">IF(INDEX(GLOBAL[KET],MATCH(A1314,GLOBAL[ID]))="","-",INDEX(GLOBAL[KET],MATCH(A1314,GLOBAL[ID])))</f>
        <v>40 ls</v>
      </c>
    </row>
    <row r="1315" spans="1:6" ht="15">
      <c r="A1315" s="12">
        <v>2198</v>
      </c>
      <c r="D1315" s="3" t="str">
        <f ca="1">INDEX(GLOBAL[NAMA BARANG],MATCH(A1315,GLOBAL[ID]))</f>
        <v>Map/ Bag file M 6861</v>
      </c>
      <c r="E1315" s="4">
        <f ca="1">INDEX(GLOBAL[TT],MATCH(A1315,GLOBAL[ID]))</f>
        <v>2</v>
      </c>
      <c r="F1315" s="5" t="str">
        <f ca="1">IF(INDEX(GLOBAL[KET],MATCH(A1315,GLOBAL[ID]))="","-",INDEX(GLOBAL[KET],MATCH(A1315,GLOBAL[ID])))</f>
        <v>64 pc</v>
      </c>
    </row>
    <row r="1316" spans="1:6" ht="15">
      <c r="A1316" s="12">
        <v>2199</v>
      </c>
      <c r="D1316" s="3" t="str">
        <f ca="1">INDEX(GLOBAL[NAMA BARANG],MATCH(A1316,GLOBAL[ID]))</f>
        <v>Map/ School bag kcg 2 Zip 12</v>
      </c>
      <c r="E1316" s="4">
        <f ca="1">INDEX(GLOBAL[TT],MATCH(A1316,GLOBAL[ID]))</f>
        <v>30</v>
      </c>
      <c r="F1316" s="5">
        <f ca="1">IF(INDEX(GLOBAL[KET],MATCH(A1316,GLOBAL[ID]))="","-",INDEX(GLOBAL[KET],MATCH(A1316,GLOBAL[ID])))</f>
        <v>180</v>
      </c>
    </row>
    <row r="1317" spans="1:6" ht="15">
      <c r="A1317" s="12">
        <v>2200</v>
      </c>
      <c r="D1317" s="3" t="str">
        <f ca="1">INDEX(GLOBAL[NAMA BARANG],MATCH(A1317,GLOBAL[ID]))</f>
        <v>Map/ Zipper Bag trix EN 1101</v>
      </c>
      <c r="E1317" s="4">
        <f ca="1">INDEX(GLOBAL[TT],MATCH(A1317,GLOBAL[ID]))</f>
        <v>11</v>
      </c>
      <c r="F1317" s="5" t="str">
        <f ca="1">IF(INDEX(GLOBAL[KET],MATCH(A1317,GLOBAL[ID]))="","-",INDEX(GLOBAL[KET],MATCH(A1317,GLOBAL[ID])))</f>
        <v>50 ls</v>
      </c>
    </row>
    <row r="1318" spans="1:6" ht="15">
      <c r="A1318" s="12">
        <v>2208</v>
      </c>
      <c r="D1318" s="3" t="str">
        <f ca="1">INDEX(GLOBAL[NAMA BARANG],MATCH(A1318,GLOBAL[ID]))</f>
        <v>Mechpen 109 A (1x4)</v>
      </c>
      <c r="E1318" s="4">
        <f ca="1">INDEX(GLOBAL[TT],MATCH(A1318,GLOBAL[ID]))</f>
        <v>22</v>
      </c>
      <c r="F1318" s="5" t="str">
        <f ca="1">IF(INDEX(GLOBAL[KET],MATCH(A1318,GLOBAL[ID]))="","-",INDEX(GLOBAL[KET],MATCH(A1318,GLOBAL[ID])))</f>
        <v>80 pk</v>
      </c>
    </row>
    <row r="1319" spans="1:6" ht="15">
      <c r="A1319" s="12">
        <v>2209</v>
      </c>
      <c r="D1319" s="3" t="str">
        <f ca="1">INDEX(GLOBAL[NAMA BARANG],MATCH(A1319,GLOBAL[ID]))</f>
        <v>Mechpen 2978 (2,0)</v>
      </c>
      <c r="E1319" s="4">
        <f ca="1">INDEX(GLOBAL[TT],MATCH(A1319,GLOBAL[ID]))</f>
        <v>4</v>
      </c>
      <c r="F1319" s="5" t="str">
        <f ca="1">IF(INDEX(GLOBAL[KET],MATCH(A1319,GLOBAL[ID]))="","-",INDEX(GLOBAL[KET],MATCH(A1319,GLOBAL[ID])))</f>
        <v>144 ls</v>
      </c>
    </row>
    <row r="1320" spans="1:6" ht="15">
      <c r="A1320" s="12">
        <v>2210</v>
      </c>
      <c r="D1320" s="3" t="str">
        <f ca="1">INDEX(GLOBAL[NAMA BARANG],MATCH(A1320,GLOBAL[ID]))</f>
        <v>Mechpen 3049</v>
      </c>
      <c r="E1320" s="4">
        <f ca="1">INDEX(GLOBAL[TT],MATCH(A1320,GLOBAL[ID]))</f>
        <v>3</v>
      </c>
      <c r="F1320" s="5" t="str">
        <f ca="1">IF(INDEX(GLOBAL[KET],MATCH(A1320,GLOBAL[ID]))="","-",INDEX(GLOBAL[KET],MATCH(A1320,GLOBAL[ID])))</f>
        <v>144 ls</v>
      </c>
    </row>
    <row r="1321" spans="1:6" ht="15">
      <c r="A1321" s="12">
        <v>2211</v>
      </c>
      <c r="D1321" s="3" t="str">
        <f ca="1">INDEX(GLOBAL[NAMA BARANG],MATCH(A1321,GLOBAL[ID]))</f>
        <v>Mechpen 405</v>
      </c>
      <c r="E1321" s="4">
        <f ca="1">INDEX(GLOBAL[TT],MATCH(A1321,GLOBAL[ID]))</f>
        <v>3</v>
      </c>
      <c r="F1321" s="5" t="str">
        <f ca="1">IF(INDEX(GLOBAL[KET],MATCH(A1321,GLOBAL[ID]))="","-",INDEX(GLOBAL[KET],MATCH(A1321,GLOBAL[ID])))</f>
        <v>144 ls</v>
      </c>
    </row>
    <row r="1322" spans="1:6" ht="15">
      <c r="A1322" s="12">
        <v>2212</v>
      </c>
      <c r="D1322" s="3" t="str">
        <f ca="1">INDEX(GLOBAL[NAMA BARANG],MATCH(A1322,GLOBAL[ID]))</f>
        <v>Mechpen bear C10.0630 No. 3058</v>
      </c>
      <c r="E1322" s="4">
        <f ca="1">INDEX(GLOBAL[TT],MATCH(A1322,GLOBAL[ID]))</f>
        <v>18</v>
      </c>
      <c r="F1322" s="5" t="str">
        <f ca="1">IF(INDEX(GLOBAL[KET],MATCH(A1322,GLOBAL[ID]))="","-",INDEX(GLOBAL[KET],MATCH(A1322,GLOBAL[ID])))</f>
        <v>144 ls</v>
      </c>
    </row>
    <row r="1323" spans="1:6" ht="15">
      <c r="A1323" s="12">
        <v>2213</v>
      </c>
      <c r="D1323" s="3" t="str">
        <f ca="1">INDEX(GLOBAL[NAMA BARANG],MATCH(A1323,GLOBAL[ID]))</f>
        <v>Mechpen bensia AB/ Hk/ PR(P1260)</v>
      </c>
      <c r="E1323" s="4">
        <f ca="1">INDEX(GLOBAL[TT],MATCH(A1323,GLOBAL[ID]))</f>
        <v>8</v>
      </c>
      <c r="F1323" s="5" t="str">
        <f ca="1">IF(INDEX(GLOBAL[KET],MATCH(A1323,GLOBAL[ID]))="","-",INDEX(GLOBAL[KET],MATCH(A1323,GLOBAL[ID])))</f>
        <v>144 ls</v>
      </c>
    </row>
    <row r="1324" spans="1:6" ht="15">
      <c r="A1324" s="12">
        <v>2214</v>
      </c>
      <c r="D1324" s="3" t="str">
        <f ca="1">INDEX(GLOBAL[NAMA BARANG],MATCH(A1324,GLOBAL[ID]))</f>
        <v>Mechpen C10-0630 AB 8008</v>
      </c>
      <c r="E1324" s="4">
        <f ca="1">INDEX(GLOBAL[TT],MATCH(A1324,GLOBAL[ID]))</f>
        <v>7</v>
      </c>
      <c r="F1324" s="5" t="str">
        <f ca="1">IF(INDEX(GLOBAL[KET],MATCH(A1324,GLOBAL[ID]))="","-",INDEX(GLOBAL[KET],MATCH(A1324,GLOBAL[ID])))</f>
        <v>144 ls</v>
      </c>
    </row>
    <row r="1325" spans="1:6" ht="15">
      <c r="A1325" s="12">
        <v>2215</v>
      </c>
      <c r="D1325" s="3" t="str">
        <f ca="1">INDEX(GLOBAL[NAMA BARANG],MATCH(A1325,GLOBAL[ID]))</f>
        <v>Mechpen Colour disney C10-0348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108 ls</v>
      </c>
    </row>
    <row r="1326" spans="1:6" ht="15">
      <c r="A1326" s="12">
        <v>2216</v>
      </c>
      <c r="D1326" s="3" t="str">
        <f ca="1">INDEX(GLOBAL[NAMA BARANG],MATCH(A1326,GLOBAL[ID]))</f>
        <v>Mechpen Colour disney PR 6W(1)/ Hk(2)</v>
      </c>
      <c r="E1326" s="4">
        <f ca="1">INDEX(GLOBAL[TT],MATCH(A1326,GLOBAL[ID]))</f>
        <v>3</v>
      </c>
      <c r="F1326" s="5" t="str">
        <f ca="1">IF(INDEX(GLOBAL[KET],MATCH(A1326,GLOBAL[ID]))="","-",INDEX(GLOBAL[KET],MATCH(A1326,GLOBAL[ID])))</f>
        <v>108 ls</v>
      </c>
    </row>
    <row r="1327" spans="1:6" ht="15">
      <c r="A1327" s="12">
        <v>2217</v>
      </c>
      <c r="D1327" s="3" t="str">
        <f ca="1">INDEX(GLOBAL[NAMA BARANG],MATCH(A1327,GLOBAL[ID]))</f>
        <v>Mechpen debozz 12W DB-CMP 500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240 ls</v>
      </c>
    </row>
    <row r="1328" spans="1:6" ht="15">
      <c r="A1328" s="12">
        <v>2218</v>
      </c>
      <c r="D1328" s="3" t="str">
        <f ca="1">INDEX(GLOBAL[NAMA BARANG],MATCH(A1328,GLOBAL[ID]))</f>
        <v>Mechpen Debozz DBM p 300</v>
      </c>
      <c r="E1328" s="4">
        <f ca="1">INDEX(GLOBAL[TT],MATCH(A1328,GLOBAL[ID]))</f>
        <v>32</v>
      </c>
      <c r="F1328" s="5" t="str">
        <f ca="1">IF(INDEX(GLOBAL[KET],MATCH(A1328,GLOBAL[ID]))="","-",INDEX(GLOBAL[KET],MATCH(A1328,GLOBAL[ID])))</f>
        <v>240 ls</v>
      </c>
    </row>
    <row r="1329" spans="1:6" ht="15">
      <c r="A1329" s="12">
        <v>2219</v>
      </c>
      <c r="D1329" s="3" t="str">
        <f ca="1">INDEX(GLOBAL[NAMA BARANG],MATCH(A1329,GLOBAL[ID]))</f>
        <v>Mechpen DF 125</v>
      </c>
      <c r="E1329" s="4">
        <f ca="1">INDEX(GLOBAL[TT],MATCH(A1329,GLOBAL[ID]))</f>
        <v>8</v>
      </c>
      <c r="F1329" s="5" t="str">
        <f ca="1">IF(INDEX(GLOBAL[KET],MATCH(A1329,GLOBAL[ID]))="","-",INDEX(GLOBAL[KET],MATCH(A1329,GLOBAL[ID])))</f>
        <v>144 ls</v>
      </c>
    </row>
    <row r="1330" spans="1:6" ht="15">
      <c r="A1330" s="12">
        <v>2228</v>
      </c>
      <c r="D1330" s="3" t="str">
        <f ca="1">INDEX(GLOBAL[NAMA BARANG],MATCH(A1330,GLOBAL[ID]))</f>
        <v>Mechpen HN 2003 Hanaro</v>
      </c>
      <c r="E1330" s="4">
        <f ca="1">INDEX(GLOBAL[TT],MATCH(A1330,GLOBAL[ID]))</f>
        <v>2</v>
      </c>
      <c r="F1330" s="5" t="str">
        <f ca="1">IF(INDEX(GLOBAL[KET],MATCH(A1330,GLOBAL[ID]))="","-",INDEX(GLOBAL[KET],MATCH(A1330,GLOBAL[ID])))</f>
        <v>1440 pc</v>
      </c>
    </row>
    <row r="1331" spans="1:6" ht="15">
      <c r="A1331" s="12">
        <v>2229</v>
      </c>
      <c r="D1331" s="3" t="str">
        <f ca="1">INDEX(GLOBAL[NAMA BARANG],MATCH(A1331,GLOBAL[ID]))</f>
        <v>Mechpen kuku malu HB-258 (@50 pc)</v>
      </c>
      <c r="E1331" s="4">
        <f ca="1">INDEX(GLOBAL[TT],MATCH(A1331,GLOBAL[ID]))</f>
        <v>1</v>
      </c>
      <c r="F1331" s="5" t="str">
        <f ca="1">IF(INDEX(GLOBAL[KET],MATCH(A1331,GLOBAL[ID]))="","-",INDEX(GLOBAL[KET],MATCH(A1331,GLOBAL[ID])))</f>
        <v>48 box</v>
      </c>
    </row>
    <row r="1332" spans="1:6" ht="15">
      <c r="A1332" s="12">
        <v>2230</v>
      </c>
      <c r="D1332" s="3" t="str">
        <f ca="1">INDEX(GLOBAL[NAMA BARANG],MATCH(A1332,GLOBAL[ID]))</f>
        <v>Mechpen MEC 1317 AB 1 box 12 pc</v>
      </c>
      <c r="E1332" s="4">
        <f ca="1">INDEX(GLOBAL[TT],MATCH(A1332,GLOBAL[ID]))</f>
        <v>11</v>
      </c>
      <c r="F1332" s="5" t="str">
        <f ca="1">IF(INDEX(GLOBAL[KET],MATCH(A1332,GLOBAL[ID]))="","-",INDEX(GLOBAL[KET],MATCH(A1332,GLOBAL[ID])))</f>
        <v>50 box</v>
      </c>
    </row>
    <row r="1333" spans="1:6" ht="15">
      <c r="A1333" s="12">
        <v>2231</v>
      </c>
      <c r="D1333" s="3" t="str">
        <f ca="1">INDEX(GLOBAL[NAMA BARANG],MATCH(A1333,GLOBAL[ID]))</f>
        <v>Mechpen Segitiga Nariko</v>
      </c>
      <c r="E1333" s="4">
        <f ca="1">INDEX(GLOBAL[TT],MATCH(A1333,GLOBAL[ID]))</f>
        <v>5</v>
      </c>
      <c r="F1333" s="5" t="str">
        <f ca="1">IF(INDEX(GLOBAL[KET],MATCH(A1333,GLOBAL[ID]))="","-",INDEX(GLOBAL[KET],MATCH(A1333,GLOBAL[ID])))</f>
        <v>60 ls</v>
      </c>
    </row>
    <row r="1334" spans="1:6" ht="15">
      <c r="A1334" s="12">
        <v>2260</v>
      </c>
      <c r="D1334" s="3" t="str">
        <f ca="1">INDEX(GLOBAL[NAMA BARANG],MATCH(A1334,GLOBAL[ID]))</f>
        <v>Meja Karakter Fancy (BLK Polos) Kawan Setia</v>
      </c>
      <c r="E1334" s="4">
        <f ca="1">INDEX(GLOBAL[TT],MATCH(A1334,GLOBAL[ID]))</f>
        <v>35</v>
      </c>
      <c r="F1334" s="5" t="str">
        <f ca="1">IF(INDEX(GLOBAL[KET],MATCH(A1334,GLOBAL[ID]))="","-",INDEX(GLOBAL[KET],MATCH(A1334,GLOBAL[ID])))</f>
        <v>10 PCS</v>
      </c>
    </row>
    <row r="1335" spans="1:6" ht="15">
      <c r="A1335" s="12">
        <v>2261</v>
      </c>
      <c r="D1335" s="3" t="str">
        <f ca="1">INDEX(GLOBAL[NAMA BARANG],MATCH(A1335,GLOBAL[ID]))</f>
        <v>Memo + giant 810026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25 ls</v>
      </c>
    </row>
    <row r="1336" spans="1:6" ht="15">
      <c r="A1336" s="12">
        <v>2263</v>
      </c>
      <c r="D1336" s="3" t="str">
        <f ca="1">INDEX(GLOBAL[NAMA BARANG],MATCH(A1336,GLOBAL[ID]))</f>
        <v>Memo 5 Dsg</v>
      </c>
      <c r="E1336" s="4">
        <f ca="1">INDEX(GLOBAL[TT],MATCH(A1336,GLOBAL[ID]))</f>
        <v>1</v>
      </c>
      <c r="F1336" s="5" t="str">
        <f ca="1">IF(INDEX(GLOBAL[KET],MATCH(A1336,GLOBAL[ID]))="","-",INDEX(GLOBAL[KET],MATCH(A1336,GLOBAL[ID])))</f>
        <v>1500 pc</v>
      </c>
    </row>
    <row r="1337" spans="1:6" ht="15">
      <c r="A1337" s="12">
        <v>2264</v>
      </c>
      <c r="D1337" s="3" t="str">
        <f ca="1">INDEX(GLOBAL[NAMA BARANG],MATCH(A1337,GLOBAL[ID]))</f>
        <v>Memo Fancy 0248</v>
      </c>
      <c r="E1337" s="4">
        <f ca="1">INDEX(GLOBAL[TT],MATCH(A1337,GLOBAL[ID]))</f>
        <v>1</v>
      </c>
      <c r="F1337" s="5">
        <f ca="1">IF(INDEX(GLOBAL[KET],MATCH(A1337,GLOBAL[ID]))="","-",INDEX(GLOBAL[KET],MATCH(A1337,GLOBAL[ID])))</f>
        <v>576</v>
      </c>
    </row>
    <row r="1338" spans="1:6" ht="15">
      <c r="A1338" s="12">
        <v>2265</v>
      </c>
      <c r="D1338" s="3" t="str">
        <f ca="1">INDEX(GLOBAL[NAMA BARANG],MATCH(A1338,GLOBAL[ID]))</f>
        <v>Memo Fancy 929</v>
      </c>
      <c r="E1338" s="4">
        <f ca="1">INDEX(GLOBAL[TT],MATCH(A1338,GLOBAL[ID]))</f>
        <v>2</v>
      </c>
      <c r="F1338" s="5" t="str">
        <f ca="1">IF(INDEX(GLOBAL[KET],MATCH(A1338,GLOBAL[ID]))="","-",INDEX(GLOBAL[KET],MATCH(A1338,GLOBAL[ID])))</f>
        <v>576 pc</v>
      </c>
    </row>
    <row r="1339" spans="1:6" ht="15">
      <c r="A1339" s="12">
        <v>2266</v>
      </c>
      <c r="D1339" s="3" t="str">
        <f ca="1">INDEX(GLOBAL[NAMA BARANG],MATCH(A1339,GLOBAL[ID]))</f>
        <v>Memo Holo CX-7 lilo kcl(1)</v>
      </c>
      <c r="E1339" s="4">
        <f ca="1">INDEX(GLOBAL[TT],MATCH(A1339,GLOBAL[ID]))</f>
        <v>1</v>
      </c>
      <c r="F1339" s="5" t="str">
        <f ca="1">IF(INDEX(GLOBAL[KET],MATCH(A1339,GLOBAL[ID]))="","-",INDEX(GLOBAL[KET],MATCH(A1339,GLOBAL[ID])))</f>
        <v>144 ls</v>
      </c>
    </row>
    <row r="1340" spans="1:6" ht="15">
      <c r="A1340" s="12">
        <v>2267</v>
      </c>
      <c r="D1340" s="3" t="str">
        <f ca="1">INDEX(GLOBAL[NAMA BARANG],MATCH(A1340,GLOBAL[ID]))</f>
        <v>Memo Holo Pkc besar</v>
      </c>
      <c r="E1340" s="4">
        <f ca="1">INDEX(GLOBAL[TT],MATCH(A1340,GLOBAL[ID]))</f>
        <v>10</v>
      </c>
      <c r="F1340" s="5" t="str">
        <f ca="1">IF(INDEX(GLOBAL[KET],MATCH(A1340,GLOBAL[ID]))="","-",INDEX(GLOBAL[KET],MATCH(A1340,GLOBAL[ID])))</f>
        <v>60 ls</v>
      </c>
    </row>
    <row r="1341" spans="1:6" ht="15">
      <c r="A1341" s="12">
        <v>2268</v>
      </c>
      <c r="D1341" s="3" t="str">
        <f ca="1">INDEX(GLOBAL[NAMA BARANG],MATCH(A1341,GLOBAL[ID]))</f>
        <v>Memo pad Spiral alfa 403 batik</v>
      </c>
      <c r="E1341" s="4">
        <f ca="1">INDEX(GLOBAL[TT],MATCH(A1341,GLOBAL[ID]))</f>
        <v>6</v>
      </c>
      <c r="F1341" s="5">
        <f ca="1">IF(INDEX(GLOBAL[KET],MATCH(A1341,GLOBAL[ID]))="","-",INDEX(GLOBAL[KET],MATCH(A1341,GLOBAL[ID])))</f>
        <v>384</v>
      </c>
    </row>
    <row r="1342" spans="1:6" ht="15">
      <c r="A1342" s="12">
        <v>2269</v>
      </c>
      <c r="D1342" s="3" t="str">
        <f ca="1">INDEX(GLOBAL[NAMA BARANG],MATCH(A1342,GLOBAL[ID]))</f>
        <v>Memo pad Spiral alfa 404 batik</v>
      </c>
      <c r="E1342" s="4">
        <f ca="1">INDEX(GLOBAL[TT],MATCH(A1342,GLOBAL[ID]))</f>
        <v>10</v>
      </c>
      <c r="F1342" s="5">
        <f ca="1">IF(INDEX(GLOBAL[KET],MATCH(A1342,GLOBAL[ID]))="","-",INDEX(GLOBAL[KET],MATCH(A1342,GLOBAL[ID])))</f>
        <v>576</v>
      </c>
    </row>
    <row r="1343" spans="1:6" ht="15">
      <c r="A1343" s="12">
        <v>2270</v>
      </c>
      <c r="D1343" s="3" t="str">
        <f ca="1">INDEX(GLOBAL[NAMA BARANG],MATCH(A1343,GLOBAL[ID]))</f>
        <v>Memo Tebal dos</v>
      </c>
      <c r="E1343" s="4">
        <f ca="1">INDEX(GLOBAL[TT],MATCH(A1343,GLOBAL[ID]))</f>
        <v>7</v>
      </c>
      <c r="F1343" s="5" t="str">
        <f ca="1">IF(INDEX(GLOBAL[KET],MATCH(A1343,GLOBAL[ID]))="","-",INDEX(GLOBAL[KET],MATCH(A1343,GLOBAL[ID])))</f>
        <v>98 pc</v>
      </c>
    </row>
    <row r="1344" spans="1:6" ht="15">
      <c r="A1344" s="12">
        <v>2271</v>
      </c>
      <c r="D1344" s="3" t="str">
        <f ca="1">INDEX(GLOBAL[NAMA BARANG],MATCH(A1344,GLOBAL[ID]))</f>
        <v>Memo Tebal dos</v>
      </c>
      <c r="E1344" s="4">
        <f ca="1">INDEX(GLOBAL[TT],MATCH(A1344,GLOBAL[ID]))</f>
        <v>27</v>
      </c>
      <c r="F1344" s="5" t="str">
        <f ca="1">IF(INDEX(GLOBAL[KET],MATCH(A1344,GLOBAL[ID]))="","-",INDEX(GLOBAL[KET],MATCH(A1344,GLOBAL[ID])))</f>
        <v>88 pc</v>
      </c>
    </row>
    <row r="1345" spans="1:6" ht="15">
      <c r="A1345" s="12">
        <v>2272</v>
      </c>
      <c r="D1345" s="3" t="str">
        <f ca="1">INDEX(GLOBAL[NAMA BARANG],MATCH(A1345,GLOBAL[ID]))</f>
        <v>Memo Tebal dos</v>
      </c>
      <c r="E1345" s="4">
        <f ca="1">INDEX(GLOBAL[TT],MATCH(A1345,GLOBAL[ID]))</f>
        <v>9</v>
      </c>
      <c r="F1345" s="5" t="str">
        <f ca="1">IF(INDEX(GLOBAL[KET],MATCH(A1345,GLOBAL[ID]))="","-",INDEX(GLOBAL[KET],MATCH(A1345,GLOBAL[ID])))</f>
        <v>70 pc</v>
      </c>
    </row>
    <row r="1346" spans="1:6" ht="15">
      <c r="A1346" s="12">
        <v>2273</v>
      </c>
      <c r="D1346" s="3" t="str">
        <f ca="1">INDEX(GLOBAL[NAMA BARANG],MATCH(A1346,GLOBAL[ID]))</f>
        <v>Memo Tebal dos</v>
      </c>
      <c r="E1346" s="4">
        <f ca="1">INDEX(GLOBAL[TT],MATCH(A1346,GLOBAL[ID]))</f>
        <v>2</v>
      </c>
      <c r="F1346" s="5" t="str">
        <f ca="1">IF(INDEX(GLOBAL[KET],MATCH(A1346,GLOBAL[ID]))="","-",INDEX(GLOBAL[KET],MATCH(A1346,GLOBAL[ID])))</f>
        <v>64 pc</v>
      </c>
    </row>
    <row r="1347" spans="1:6" ht="15">
      <c r="A1347" s="12">
        <v>2274</v>
      </c>
      <c r="D1347" s="3" t="str">
        <f ca="1">INDEX(GLOBAL[NAMA BARANG],MATCH(A1347,GLOBAL[ID]))</f>
        <v>Memo Tebal dos</v>
      </c>
      <c r="E1347" s="4">
        <f ca="1">INDEX(GLOBAL[TT],MATCH(A1347,GLOBAL[ID]))</f>
        <v>1</v>
      </c>
      <c r="F1347" s="5" t="str">
        <f ca="1">IF(INDEX(GLOBAL[KET],MATCH(A1347,GLOBAL[ID]))="","-",INDEX(GLOBAL[KET],MATCH(A1347,GLOBAL[ID])))</f>
        <v>48 pc</v>
      </c>
    </row>
    <row r="1348" spans="1:6" ht="15">
      <c r="A1348" s="12">
        <v>2275</v>
      </c>
      <c r="D1348" s="3" t="str">
        <f ca="1">INDEX(GLOBAL[NAMA BARANG],MATCH(A1348,GLOBAL[ID]))</f>
        <v>Memo WTP cmp</v>
      </c>
      <c r="E1348" s="4">
        <f ca="1">INDEX(GLOBAL[TT],MATCH(A1348,GLOBAL[ID]))</f>
        <v>3</v>
      </c>
      <c r="F1348" s="5" t="str">
        <f ca="1">IF(INDEX(GLOBAL[KET],MATCH(A1348,GLOBAL[ID]))="","-",INDEX(GLOBAL[KET],MATCH(A1348,GLOBAL[ID])))</f>
        <v>216 ls</v>
      </c>
    </row>
    <row r="1349" spans="1:6" ht="15">
      <c r="A1349" s="12">
        <v>2276</v>
      </c>
      <c r="D1349" s="3" t="str">
        <f ca="1">INDEX(GLOBAL[NAMA BARANG],MATCH(A1349,GLOBAL[ID]))</f>
        <v>Memo X161(11)/ 204(4)</v>
      </c>
      <c r="E1349" s="4">
        <f ca="1">INDEX(GLOBAL[TT],MATCH(A1349,GLOBAL[ID]))</f>
        <v>15</v>
      </c>
      <c r="F1349" s="5" t="str">
        <f ca="1">IF(INDEX(GLOBAL[KET],MATCH(A1349,GLOBAL[ID]))="","-",INDEX(GLOBAL[KET],MATCH(A1349,GLOBAL[ID])))</f>
        <v>400 pc</v>
      </c>
    </row>
    <row r="1350" spans="1:6" ht="15">
      <c r="A1350" s="12">
        <v>2277</v>
      </c>
      <c r="D1350" s="3" t="str">
        <f ca="1">INDEX(GLOBAL[NAMA BARANG],MATCH(A1350,GLOBAL[ID]))</f>
        <v>Mesin Label JA MX-3300</v>
      </c>
      <c r="E1350" s="4">
        <f ca="1">INDEX(GLOBAL[TT],MATCH(A1350,GLOBAL[ID]))</f>
        <v>5</v>
      </c>
      <c r="F1350" s="5" t="str">
        <f ca="1">IF(INDEX(GLOBAL[KET],MATCH(A1350,GLOBAL[ID]))="","-",INDEX(GLOBAL[KET],MATCH(A1350,GLOBAL[ID])))</f>
        <v>30 pc</v>
      </c>
    </row>
    <row r="1351" spans="1:6" ht="15">
      <c r="A1351" s="12">
        <v>2278</v>
      </c>
      <c r="D1351" s="3" t="str">
        <f ca="1">INDEX(GLOBAL[NAMA BARANG],MATCH(A1351,GLOBAL[ID]))</f>
        <v>Mesin Lem Kecil 20W Pacman 82</v>
      </c>
      <c r="E1351" s="4">
        <f ca="1">INDEX(GLOBAL[TT],MATCH(A1351,GLOBAL[ID]))</f>
        <v>8</v>
      </c>
      <c r="F1351" s="5" t="str">
        <f ca="1">IF(INDEX(GLOBAL[KET],MATCH(A1351,GLOBAL[ID]))="","-",INDEX(GLOBAL[KET],MATCH(A1351,GLOBAL[ID])))</f>
        <v>120 PCS</v>
      </c>
    </row>
    <row r="1352" spans="1:6" ht="15">
      <c r="A1352" s="12">
        <v>2279</v>
      </c>
      <c r="D1352" s="3" t="str">
        <f ca="1">INDEX(GLOBAL[NAMA BARANG],MATCH(A1352,GLOBAL[ID]))</f>
        <v>Mesin Tembak 188 Jumbo</v>
      </c>
      <c r="E1352" s="4">
        <f ca="1">INDEX(GLOBAL[TT],MATCH(A1352,GLOBAL[ID]))</f>
        <v>15</v>
      </c>
      <c r="F1352" s="5" t="str">
        <f ca="1">IF(INDEX(GLOBAL[KET],MATCH(A1352,GLOBAL[ID]))="","-",INDEX(GLOBAL[KET],MATCH(A1352,GLOBAL[ID])))</f>
        <v>48 pc</v>
      </c>
    </row>
    <row r="1353" spans="1:6" ht="15">
      <c r="A1353" s="12">
        <v>2282</v>
      </c>
      <c r="D1353" s="3" t="str">
        <f ca="1">INDEX(GLOBAL[NAMA BARANG],MATCH(A1353,GLOBAL[ID]))</f>
        <v>Mesin Tembak HE E2010 K (65 BLK) Bixdone kecil</v>
      </c>
      <c r="E1353" s="4">
        <f ca="1">INDEX(GLOBAL[TT],MATCH(A1353,GLOBAL[ID]))</f>
        <v>73</v>
      </c>
      <c r="F1353" s="5" t="str">
        <f ca="1">IF(INDEX(GLOBAL[KET],MATCH(A1353,GLOBAL[ID]))="","-",INDEX(GLOBAL[KET],MATCH(A1353,GLOBAL[ID])))</f>
        <v>100 pc</v>
      </c>
    </row>
    <row r="1354" spans="1:6" ht="15">
      <c r="A1354" s="12">
        <v>2285</v>
      </c>
      <c r="D1354" s="3" t="str">
        <f ca="1">INDEX(GLOBAL[NAMA BARANG],MATCH(A1354,GLOBAL[ID]))</f>
        <v>Meteran bulat 5 mt/ K07</v>
      </c>
      <c r="E1354" s="4">
        <f ca="1">INDEX(GLOBAL[TT],MATCH(A1354,GLOBAL[ID]))</f>
        <v>6</v>
      </c>
      <c r="F1354" s="5" t="str">
        <f ca="1">IF(INDEX(GLOBAL[KET],MATCH(A1354,GLOBAL[ID]))="","-",INDEX(GLOBAL[KET],MATCH(A1354,GLOBAL[ID])))</f>
        <v>20 ls</v>
      </c>
    </row>
    <row r="1355" spans="1:6" ht="15">
      <c r="A1355" s="12">
        <v>2286</v>
      </c>
      <c r="D1355" s="3" t="str">
        <f ca="1">INDEX(GLOBAL[NAMA BARANG],MATCH(A1355,GLOBAL[ID]))</f>
        <v>Mewarnai Pasir besar</v>
      </c>
      <c r="E1355" s="4">
        <f ca="1">INDEX(GLOBAL[TT],MATCH(A1355,GLOBAL[ID]))</f>
        <v>3</v>
      </c>
      <c r="F1355" s="5" t="str">
        <f ca="1">IF(INDEX(GLOBAL[KET],MATCH(A1355,GLOBAL[ID]))="","-",INDEX(GLOBAL[KET],MATCH(A1355,GLOBAL[ID])))</f>
        <v>1000 pc</v>
      </c>
    </row>
    <row r="1356" spans="1:6" ht="15">
      <c r="A1356" s="12">
        <v>2288</v>
      </c>
      <c r="D1356" s="3" t="str">
        <f ca="1">INDEX(GLOBAL[NAMA BARANG],MATCH(A1356,GLOBAL[ID]))</f>
        <v>Mini Diary 120</v>
      </c>
      <c r="E1356" s="4">
        <f ca="1">INDEX(GLOBAL[TT],MATCH(A1356,GLOBAL[ID]))</f>
        <v>2</v>
      </c>
      <c r="F1356" s="5" t="str">
        <f ca="1">IF(INDEX(GLOBAL[KET],MATCH(A1356,GLOBAL[ID]))="","-",INDEX(GLOBAL[KET],MATCH(A1356,GLOBAL[ID])))</f>
        <v>30 LSN</v>
      </c>
    </row>
    <row r="1357" spans="1:6" ht="15">
      <c r="A1357" s="12">
        <v>2289</v>
      </c>
      <c r="D1357" s="3" t="str">
        <f ca="1">INDEX(GLOBAL[NAMA BARANG],MATCH(A1357,GLOBAL[ID]))</f>
        <v>Minyak maries 718 Surabaya</v>
      </c>
      <c r="E1357" s="4">
        <f ca="1">INDEX(GLOBAL[TT],MATCH(A1357,GLOBAL[ID]))</f>
        <v>28</v>
      </c>
      <c r="F1357" s="5" t="str">
        <f ca="1">IF(INDEX(GLOBAL[KET],MATCH(A1357,GLOBAL[ID]))="","-",INDEX(GLOBAL[KET],MATCH(A1357,GLOBAL[ID])))</f>
        <v>60 pc</v>
      </c>
    </row>
    <row r="1358" spans="1:6" ht="15">
      <c r="A1358" s="12">
        <v>2290</v>
      </c>
      <c r="D1358" s="3" t="str">
        <f ca="1">INDEX(GLOBAL[NAMA BARANG],MATCH(A1358,GLOBAL[ID]))</f>
        <v>Name Card 2 pc Fancy (barbie/P. Hana) PP-A282</v>
      </c>
      <c r="E1358" s="4">
        <f ca="1">INDEX(GLOBAL[TT],MATCH(A1358,GLOBAL[ID]))</f>
        <v>1</v>
      </c>
      <c r="F1358" s="5" t="str">
        <f ca="1">IF(INDEX(GLOBAL[KET],MATCH(A1358,GLOBAL[ID]))="","-",INDEX(GLOBAL[KET],MATCH(A1358,GLOBAL[ID])))</f>
        <v>750 pc</v>
      </c>
    </row>
    <row r="1359" spans="1:6" ht="15">
      <c r="A1359" s="12">
        <v>2292</v>
      </c>
      <c r="D1359" s="3" t="str">
        <f ca="1">INDEX(GLOBAL[NAMA BARANG],MATCH(A1359,GLOBAL[ID]))</f>
        <v>Name plate 7 x 10 kancing jepitan</v>
      </c>
      <c r="E1359" s="4">
        <f ca="1">INDEX(GLOBAL[TT],MATCH(A1359,GLOBAL[ID]))</f>
        <v>4</v>
      </c>
      <c r="F1359" s="5" t="str">
        <f ca="1">IF(INDEX(GLOBAL[KET],MATCH(A1359,GLOBAL[ID]))="","-",INDEX(GLOBAL[KET],MATCH(A1359,GLOBAL[ID])))</f>
        <v>4000 pc</v>
      </c>
    </row>
    <row r="1360" spans="1:6" ht="15">
      <c r="A1360" s="12">
        <v>2293</v>
      </c>
      <c r="D1360" s="3" t="str">
        <f ca="1">INDEX(GLOBAL[NAMA BARANG],MATCH(A1360,GLOBAL[ID]))</f>
        <v>Name plate 7 x 10 miring enter</v>
      </c>
      <c r="E1360" s="4">
        <f ca="1">INDEX(GLOBAL[TT],MATCH(A1360,GLOBAL[ID]))</f>
        <v>2</v>
      </c>
      <c r="F1360" s="5" t="str">
        <f ca="1">IF(INDEX(GLOBAL[KET],MATCH(A1360,GLOBAL[ID]))="","-",INDEX(GLOBAL[KET],MATCH(A1360,GLOBAL[ID])))</f>
        <v>24000 pc</v>
      </c>
    </row>
    <row r="1361" spans="1:6" ht="15">
      <c r="A1361" s="12">
        <v>2294</v>
      </c>
      <c r="D1361" s="3" t="str">
        <f ca="1">INDEX(GLOBAL[NAMA BARANG],MATCH(A1361,GLOBAL[ID]))</f>
        <v>Name plate 7x 10 tegak enter</v>
      </c>
      <c r="E1361" s="4">
        <f ca="1">INDEX(GLOBAL[TT],MATCH(A1361,GLOBAL[ID]))</f>
        <v>1</v>
      </c>
      <c r="F1361" s="5" t="str">
        <f ca="1">IF(INDEX(GLOBAL[KET],MATCH(A1361,GLOBAL[ID]))="","-",INDEX(GLOBAL[KET],MATCH(A1361,GLOBAL[ID])))</f>
        <v>27000 pc</v>
      </c>
    </row>
    <row r="1362" spans="1:6" ht="15">
      <c r="A1362" s="12">
        <v>2296</v>
      </c>
      <c r="D1362" s="3" t="str">
        <f ca="1">INDEX(GLOBAL[NAMA BARANG],MATCH(A1362,GLOBAL[ID]))</f>
        <v>Name Tag berdiri putih</v>
      </c>
      <c r="E1362" s="4">
        <f ca="1">INDEX(GLOBAL[TT],MATCH(A1362,GLOBAL[ID]))</f>
        <v>5</v>
      </c>
      <c r="F1362" s="5" t="str">
        <f ca="1">IF(INDEX(GLOBAL[KET],MATCH(A1362,GLOBAL[ID]))="","-",INDEX(GLOBAL[KET],MATCH(A1362,GLOBAL[ID])))</f>
        <v>3000 bh</v>
      </c>
    </row>
    <row r="1363" spans="1:6" ht="15">
      <c r="A1363" s="12">
        <v>2298</v>
      </c>
      <c r="D1363" s="3" t="str">
        <f ca="1">INDEX(GLOBAL[NAMA BARANG],MATCH(A1363,GLOBAL[ID]))</f>
        <v>Name Tag Dus Merah 301</v>
      </c>
      <c r="E1363" s="4">
        <f ca="1">INDEX(GLOBAL[TT],MATCH(A1363,GLOBAL[ID]))</f>
        <v>3</v>
      </c>
      <c r="F1363" s="5" t="str">
        <f ca="1">IF(INDEX(GLOBAL[KET],MATCH(A1363,GLOBAL[ID]))="","-",INDEX(GLOBAL[KET],MATCH(A1363,GLOBAL[ID])))</f>
        <v>4000 PCS</v>
      </c>
    </row>
    <row r="1364" spans="1:6" ht="15">
      <c r="A1364" s="12">
        <v>2299</v>
      </c>
      <c r="D1364" s="3" t="str">
        <f ca="1">INDEX(GLOBAL[NAMA BARANG],MATCH(A1364,GLOBAL[ID]))</f>
        <v>Name Tag peniti polos H-56</v>
      </c>
      <c r="E1364" s="4">
        <f ca="1">INDEX(GLOBAL[TT],MATCH(A1364,GLOBAL[ID]))</f>
        <v>7</v>
      </c>
      <c r="F1364" s="5" t="str">
        <f ca="1">IF(INDEX(GLOBAL[KET],MATCH(A1364,GLOBAL[ID]))="","-",INDEX(GLOBAL[KET],MATCH(A1364,GLOBAL[ID])))</f>
        <v>3000 pc</v>
      </c>
    </row>
    <row r="1365" spans="1:6" ht="15">
      <c r="A1365" s="12">
        <v>2301</v>
      </c>
      <c r="D1365" s="3" t="str">
        <f ca="1">INDEX(GLOBAL[NAMA BARANG],MATCH(A1365,GLOBAL[ID]))</f>
        <v>NB 7025-25K (BC 333)</v>
      </c>
      <c r="E1365" s="4">
        <f ca="1">INDEX(GLOBAL[TT],MATCH(A1365,GLOBAL[ID]))</f>
        <v>3</v>
      </c>
      <c r="F1365" s="5" t="str">
        <f ca="1">IF(INDEX(GLOBAL[KET],MATCH(A1365,GLOBAL[ID]))="","-",INDEX(GLOBAL[KET],MATCH(A1365,GLOBAL[ID])))</f>
        <v>90 PCS</v>
      </c>
    </row>
    <row r="1366" spans="1:6" ht="15">
      <c r="A1366" s="12">
        <v>2307</v>
      </c>
      <c r="D1366" s="3" t="str">
        <f ca="1">INDEX(GLOBAL[NAMA BARANG],MATCH(A1366,GLOBAL[ID]))</f>
        <v>NB B64 fresh fruit (8 gambar)</v>
      </c>
      <c r="E1366" s="4">
        <f ca="1">INDEX(GLOBAL[TT],MATCH(A1366,GLOBAL[ID]))</f>
        <v>7</v>
      </c>
      <c r="F1366" s="5" t="str">
        <f ca="1">IF(INDEX(GLOBAL[KET],MATCH(A1366,GLOBAL[ID]))="","-",INDEX(GLOBAL[KET],MATCH(A1366,GLOBAL[ID])))</f>
        <v>480 pc</v>
      </c>
    </row>
    <row r="1367" spans="1:6" ht="15">
      <c r="A1367" s="12">
        <v>2309</v>
      </c>
      <c r="D1367" s="3" t="str">
        <f ca="1">INDEX(GLOBAL[NAMA BARANG],MATCH(A1367,GLOBAL[ID]))</f>
        <v>NB Exclusive 0801/ 80</v>
      </c>
      <c r="E1367" s="4">
        <f ca="1">INDEX(GLOBAL[TT],MATCH(A1367,GLOBAL[ID]))</f>
        <v>3</v>
      </c>
      <c r="F1367" s="5" t="str">
        <f ca="1">IF(INDEX(GLOBAL[KET],MATCH(A1367,GLOBAL[ID]))="","-",INDEX(GLOBAL[KET],MATCH(A1367,GLOBAL[ID])))</f>
        <v>96 PCS</v>
      </c>
    </row>
    <row r="1368" spans="1:6" ht="15">
      <c r="A1368" s="12">
        <v>2311</v>
      </c>
      <c r="D1368" s="3" t="str">
        <f ca="1">INDEX(GLOBAL[NAMA BARANG],MATCH(A1368,GLOBAL[ID]))</f>
        <v>NB Pocket 0325 (25K)</v>
      </c>
      <c r="E1368" s="4">
        <f ca="1">INDEX(GLOBAL[TT],MATCH(A1368,GLOBAL[ID]))</f>
        <v>1</v>
      </c>
      <c r="F1368" s="5" t="str">
        <f ca="1">IF(INDEX(GLOBAL[KET],MATCH(A1368,GLOBAL[ID]))="","-",INDEX(GLOBAL[KET],MATCH(A1368,GLOBAL[ID])))</f>
        <v>120 PCS</v>
      </c>
    </row>
    <row r="1369" spans="1:6" ht="15">
      <c r="A1369" s="12">
        <v>2312</v>
      </c>
      <c r="D1369" s="3" t="str">
        <f ca="1">INDEX(GLOBAL[NAMA BARANG],MATCH(A1369,GLOBAL[ID]))</f>
        <v>NB Pocket 2507</v>
      </c>
      <c r="E1369" s="4">
        <f ca="1">INDEX(GLOBAL[TT],MATCH(A1369,GLOBAL[ID]))</f>
        <v>1</v>
      </c>
      <c r="F1369" s="5" t="str">
        <f ca="1">IF(INDEX(GLOBAL[KET],MATCH(A1369,GLOBAL[ID]))="","-",INDEX(GLOBAL[KET],MATCH(A1369,GLOBAL[ID])))</f>
        <v>150 PCS</v>
      </c>
    </row>
    <row r="1370" spans="1:6" ht="15">
      <c r="A1370" s="12">
        <v>2313</v>
      </c>
      <c r="D1370" s="3" t="str">
        <f ca="1">INDEX(GLOBAL[NAMA BARANG],MATCH(A1370,GLOBAL[ID]))</f>
        <v>NB Pocket 25-10</v>
      </c>
      <c r="E1370" s="4">
        <f ca="1">INDEX(GLOBAL[TT],MATCH(A1370,GLOBAL[ID]))</f>
        <v>1</v>
      </c>
      <c r="F1370" s="5" t="str">
        <f ca="1">IF(INDEX(GLOBAL[KET],MATCH(A1370,GLOBAL[ID]))="","-",INDEX(GLOBAL[KET],MATCH(A1370,GLOBAL[ID])))</f>
        <v>150 PCS</v>
      </c>
    </row>
    <row r="1371" spans="1:6" ht="15">
      <c r="A1371" s="12">
        <v>2314</v>
      </c>
      <c r="D1371" s="3" t="str">
        <f ca="1">INDEX(GLOBAL[NAMA BARANG],MATCH(A1371,GLOBAL[ID]))</f>
        <v>NB pocket NB 4003</v>
      </c>
      <c r="E1371" s="4">
        <f ca="1">INDEX(GLOBAL[TT],MATCH(A1371,GLOBAL[ID]))</f>
        <v>89</v>
      </c>
      <c r="F1371" s="5" t="str">
        <f ca="1">IF(INDEX(GLOBAL[KET],MATCH(A1371,GLOBAL[ID]))="","-",INDEX(GLOBAL[KET],MATCH(A1371,GLOBAL[ID])))</f>
        <v>120 pc</v>
      </c>
    </row>
    <row r="1372" spans="1:6" ht="15">
      <c r="A1372" s="12">
        <v>2315</v>
      </c>
      <c r="D1372" s="3" t="str">
        <f ca="1">INDEX(GLOBAL[NAMA BARANG],MATCH(A1372,GLOBAL[ID]))</f>
        <v>NB Ring A5 801 Index</v>
      </c>
      <c r="E1372" s="4">
        <f ca="1">INDEX(GLOBAL[TT],MATCH(A1372,GLOBAL[ID]))</f>
        <v>5</v>
      </c>
      <c r="F1372" s="5" t="str">
        <f ca="1">IF(INDEX(GLOBAL[KET],MATCH(A1372,GLOBAL[ID]))="","-",INDEX(GLOBAL[KET],MATCH(A1372,GLOBAL[ID])))</f>
        <v>160 pc</v>
      </c>
    </row>
    <row r="1373" spans="1:6" ht="15">
      <c r="A1373" s="12">
        <v>2316</v>
      </c>
      <c r="D1373" s="3" t="str">
        <f ca="1">INDEX(GLOBAL[NAMA BARANG],MATCH(A1373,GLOBAL[ID]))</f>
        <v>NB Spiral 3D A6-80</v>
      </c>
      <c r="E1373" s="4">
        <f ca="1">INDEX(GLOBAL[TT],MATCH(A1373,GLOBAL[ID]))</f>
        <v>10</v>
      </c>
      <c r="F1373" s="5" t="str">
        <f ca="1">IF(INDEX(GLOBAL[KET],MATCH(A1373,GLOBAL[ID]))="","-",INDEX(GLOBAL[KET],MATCH(A1373,GLOBAL[ID])))</f>
        <v>360 pc</v>
      </c>
    </row>
    <row r="1374" spans="1:6" ht="15">
      <c r="A1374" s="12">
        <v>2317</v>
      </c>
      <c r="D1374" s="3" t="str">
        <f ca="1">INDEX(GLOBAL[NAMA BARANG],MATCH(A1374,GLOBAL[ID]))</f>
        <v>NB Spiral A6 SQY 190402</v>
      </c>
      <c r="E1374" s="4">
        <f ca="1">INDEX(GLOBAL[TT],MATCH(A1374,GLOBAL[ID]))</f>
        <v>6</v>
      </c>
      <c r="F1374" s="5" t="str">
        <f ca="1">IF(INDEX(GLOBAL[KET],MATCH(A1374,GLOBAL[ID]))="","-",INDEX(GLOBAL[KET],MATCH(A1374,GLOBAL[ID])))</f>
        <v>288 PCS</v>
      </c>
    </row>
    <row r="1375" spans="1:6" ht="15">
      <c r="A1375" s="12">
        <v>2318</v>
      </c>
      <c r="D1375" s="3" t="str">
        <f ca="1">INDEX(GLOBAL[NAMA BARANG],MATCH(A1375,GLOBAL[ID]))</f>
        <v>NB Spiral A6-801</v>
      </c>
      <c r="E1375" s="4">
        <f ca="1">INDEX(GLOBAL[TT],MATCH(A1375,GLOBAL[ID]))</f>
        <v>17</v>
      </c>
      <c r="F1375" s="5" t="str">
        <f ca="1">IF(INDEX(GLOBAL[KET],MATCH(A1375,GLOBAL[ID]))="","-",INDEX(GLOBAL[KET],MATCH(A1375,GLOBAL[ID])))</f>
        <v>380 pc</v>
      </c>
    </row>
    <row r="1376" spans="1:6" ht="15">
      <c r="A1376" s="12">
        <v>2321</v>
      </c>
      <c r="D1376" s="3" t="str">
        <f ca="1">INDEX(GLOBAL[NAMA BARANG],MATCH(A1376,GLOBAL[ID]))</f>
        <v>NB Spiral XQ 80K-851 (A6)</v>
      </c>
      <c r="E1376" s="4">
        <f ca="1">INDEX(GLOBAL[TT],MATCH(A1376,GLOBAL[ID]))</f>
        <v>1</v>
      </c>
      <c r="F1376" s="5" t="str">
        <f ca="1">IF(INDEX(GLOBAL[KET],MATCH(A1376,GLOBAL[ID]))="","-",INDEX(GLOBAL[KET],MATCH(A1376,GLOBAL[ID])))</f>
        <v>240 PCS</v>
      </c>
    </row>
    <row r="1377" spans="1:6" ht="15">
      <c r="A1377" s="12">
        <v>2322</v>
      </c>
      <c r="D1377" s="3" t="str">
        <f ca="1">INDEX(GLOBAL[NAMA BARANG],MATCH(A1377,GLOBAL[ID]))</f>
        <v>Notes 156-80</v>
      </c>
      <c r="E1377" s="4">
        <f ca="1">INDEX(GLOBAL[TT],MATCH(A1377,GLOBAL[ID]))</f>
        <v>1</v>
      </c>
      <c r="F1377" s="5" t="str">
        <f ca="1">IF(INDEX(GLOBAL[KET],MATCH(A1377,GLOBAL[ID]))="","-",INDEX(GLOBAL[KET],MATCH(A1377,GLOBAL[ID])))</f>
        <v>60 LSN</v>
      </c>
    </row>
    <row r="1378" spans="1:6" ht="15">
      <c r="A1378" s="12">
        <v>2324</v>
      </c>
      <c r="D1378" s="3" t="str">
        <f ca="1">INDEX(GLOBAL[NAMA BARANG],MATCH(A1378,GLOBAL[ID]))</f>
        <v>Notes Fancy 7091 sunlight</v>
      </c>
      <c r="E1378" s="4">
        <f ca="1">INDEX(GLOBAL[TT],MATCH(A1378,GLOBAL[ID]))</f>
        <v>2</v>
      </c>
      <c r="F1378" s="5" t="str">
        <f ca="1">IF(INDEX(GLOBAL[KET],MATCH(A1378,GLOBAL[ID]))="","-",INDEX(GLOBAL[KET],MATCH(A1378,GLOBAL[ID])))</f>
        <v>128 ls</v>
      </c>
    </row>
    <row r="1379" spans="1:6" ht="15">
      <c r="A1379" s="12">
        <v>2325</v>
      </c>
      <c r="D1379" s="3" t="str">
        <f ca="1">INDEX(GLOBAL[NAMA BARANG],MATCH(A1379,GLOBAL[ID]))</f>
        <v>Notes spiral 062(2)/ 061(1)</v>
      </c>
      <c r="E1379" s="4">
        <f ca="1">INDEX(GLOBAL[TT],MATCH(A1379,GLOBAL[ID]))</f>
        <v>4</v>
      </c>
      <c r="F1379" s="5" t="str">
        <f ca="1">IF(INDEX(GLOBAL[KET],MATCH(A1379,GLOBAL[ID]))="","-",INDEX(GLOBAL[KET],MATCH(A1379,GLOBAL[ID])))</f>
        <v>175 ls</v>
      </c>
    </row>
    <row r="1380" spans="1:6" ht="15">
      <c r="A1380" s="12">
        <v>2326</v>
      </c>
      <c r="D1380" s="3" t="str">
        <f ca="1">INDEX(GLOBAL[NAMA BARANG],MATCH(A1380,GLOBAL[ID]))</f>
        <v>Notes spiral 505 kcg + Bp</v>
      </c>
      <c r="E1380" s="4">
        <f ca="1">INDEX(GLOBAL[TT],MATCH(A1380,GLOBAL[ID]))</f>
        <v>5</v>
      </c>
      <c r="F1380" s="5" t="str">
        <f ca="1">IF(INDEX(GLOBAL[KET],MATCH(A1380,GLOBAL[ID]))="","-",INDEX(GLOBAL[KET],MATCH(A1380,GLOBAL[ID])))</f>
        <v>30 ls</v>
      </c>
    </row>
    <row r="1381" spans="1:6" ht="15">
      <c r="A1381" s="12">
        <v>2327</v>
      </c>
      <c r="D1381" s="3" t="str">
        <f ca="1">INDEX(GLOBAL[NAMA BARANG],MATCH(A1381,GLOBAL[ID]))</f>
        <v>Notes spiral princess 708 (tenaga baru)</v>
      </c>
      <c r="E1381" s="4">
        <f ca="1">INDEX(GLOBAL[TT],MATCH(A1381,GLOBAL[ID]))</f>
        <v>4</v>
      </c>
      <c r="F1381" s="5" t="str">
        <f ca="1">IF(INDEX(GLOBAL[KET],MATCH(A1381,GLOBAL[ID]))="","-",INDEX(GLOBAL[KET],MATCH(A1381,GLOBAL[ID])))</f>
        <v>660 pc</v>
      </c>
    </row>
    <row r="1382" spans="1:6" ht="15">
      <c r="A1382" s="12">
        <v>2328</v>
      </c>
      <c r="D1382" s="3" t="str">
        <f ca="1">INDEX(GLOBAL[NAMA BARANG],MATCH(A1382,GLOBAL[ID]))</f>
        <v>Notes spiral Princess berdiri (Mitra)</v>
      </c>
      <c r="E1382" s="4">
        <f ca="1">INDEX(GLOBAL[TT],MATCH(A1382,GLOBAL[ID]))</f>
        <v>5</v>
      </c>
      <c r="F1382" s="5" t="str">
        <f ca="1">IF(INDEX(GLOBAL[KET],MATCH(A1382,GLOBAL[ID]))="","-",INDEX(GLOBAL[KET],MATCH(A1382,GLOBAL[ID])))</f>
        <v>280 pc</v>
      </c>
    </row>
    <row r="1383" spans="1:6" ht="15">
      <c r="A1383" s="12">
        <v>2329</v>
      </c>
      <c r="D1383" s="3" t="str">
        <f ca="1">INDEX(GLOBAL[NAMA BARANG],MATCH(A1383,GLOBAL[ID]))</f>
        <v>Notes yoyo</v>
      </c>
      <c r="E1383" s="4">
        <f ca="1">INDEX(GLOBAL[TT],MATCH(A1383,GLOBAL[ID]))</f>
        <v>2</v>
      </c>
      <c r="F1383" s="5" t="str">
        <f ca="1">IF(INDEX(GLOBAL[KET],MATCH(A1383,GLOBAL[ID]))="","-",INDEX(GLOBAL[KET],MATCH(A1383,GLOBAL[ID])))</f>
        <v>72 ls</v>
      </c>
    </row>
    <row r="1384" spans="1:6" ht="15">
      <c r="A1384" s="12">
        <v>2331</v>
      </c>
      <c r="D1384" s="3" t="str">
        <f ca="1">INDEX(GLOBAL[NAMA BARANG],MATCH(A1384,GLOBAL[ID]))</f>
        <v>Oil marries 12W</v>
      </c>
      <c r="E1384" s="4">
        <f ca="1">INDEX(GLOBAL[TT],MATCH(A1384,GLOBAL[ID]))</f>
        <v>10</v>
      </c>
      <c r="F1384" s="5" t="str">
        <f ca="1">IF(INDEX(GLOBAL[KET],MATCH(A1384,GLOBAL[ID]))="","-",INDEX(GLOBAL[KET],MATCH(A1384,GLOBAL[ID])))</f>
        <v>5 ls</v>
      </c>
    </row>
    <row r="1385" spans="1:6" ht="15">
      <c r="A1385" s="12">
        <v>2332</v>
      </c>
      <c r="D1385" s="3" t="str">
        <f ca="1">INDEX(GLOBAL[NAMA BARANG],MATCH(A1385,GLOBAL[ID]))</f>
        <v>Oil Marries E 1387B 14w</v>
      </c>
      <c r="E1385" s="4">
        <f ca="1">INDEX(GLOBAL[TT],MATCH(A1385,GLOBAL[ID]))</f>
        <v>34</v>
      </c>
      <c r="F1385" s="5" t="str">
        <f ca="1">IF(INDEX(GLOBAL[KET],MATCH(A1385,GLOBAL[ID]))="","-",INDEX(GLOBAL[KET],MATCH(A1385,GLOBAL[ID])))</f>
        <v>3 ls</v>
      </c>
    </row>
    <row r="1386" spans="1:6" ht="15">
      <c r="A1386" s="12">
        <v>2333</v>
      </c>
      <c r="D1386" s="3" t="str">
        <f ca="1">INDEX(GLOBAL[NAMA BARANG],MATCH(A1386,GLOBAL[ID]))</f>
        <v>Oil Marries E 1388B 18w</v>
      </c>
      <c r="E1386" s="4">
        <f ca="1">INDEX(GLOBAL[TT],MATCH(A1386,GLOBAL[ID]))</f>
        <v>67</v>
      </c>
      <c r="F1386" s="5" t="str">
        <f ca="1">IF(INDEX(GLOBAL[KET],MATCH(A1386,GLOBAL[ID]))="","-",INDEX(GLOBAL[KET],MATCH(A1386,GLOBAL[ID])))</f>
        <v>3 ls</v>
      </c>
    </row>
    <row r="1387" spans="1:6" ht="15">
      <c r="A1387" s="12">
        <v>2334</v>
      </c>
      <c r="D1387" s="3" t="str">
        <f ca="1">INDEX(GLOBAL[NAMA BARANG],MATCH(A1387,GLOBAL[ID]))</f>
        <v>Oil Pastel 24w Tbg Debozz 670-24</v>
      </c>
      <c r="E1387" s="4">
        <f ca="1">INDEX(GLOBAL[TT],MATCH(A1387,GLOBAL[ID]))</f>
        <v>30</v>
      </c>
      <c r="F1387" s="5">
        <f ca="1">IF(INDEX(GLOBAL[KET],MATCH(A1387,GLOBAL[ID]))="","-",INDEX(GLOBAL[KET],MATCH(A1387,GLOBAL[ID])))</f>
        <v>72</v>
      </c>
    </row>
    <row r="1388" spans="1:6" ht="15">
      <c r="A1388" s="12">
        <v>2335</v>
      </c>
      <c r="D1388" s="3" t="str">
        <f ca="1">INDEX(GLOBAL[NAMA BARANG],MATCH(A1388,GLOBAL[ID]))</f>
        <v>Oil Pastel artist greeble 12W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96 pc</v>
      </c>
    </row>
    <row r="1389" spans="1:6" ht="15">
      <c r="A1389" s="12">
        <v>2337</v>
      </c>
      <c r="D1389" s="3" t="str">
        <f ca="1">INDEX(GLOBAL[NAMA BARANG],MATCH(A1389,GLOBAL[ID]))</f>
        <v>Oil Pastel chung hwa 36W</v>
      </c>
      <c r="E1389" s="4">
        <f ca="1">INDEX(GLOBAL[TT],MATCH(A1389,GLOBAL[ID]))</f>
        <v>1</v>
      </c>
      <c r="F1389" s="5">
        <f ca="1">IF(INDEX(GLOBAL[KET],MATCH(A1389,GLOBAL[ID]))="","-",INDEX(GLOBAL[KET],MATCH(A1389,GLOBAL[ID])))</f>
        <v>36</v>
      </c>
    </row>
    <row r="1390" spans="1:6" ht="15">
      <c r="A1390" s="12">
        <v>2338</v>
      </c>
      <c r="D1390" s="3" t="str">
        <f ca="1">INDEX(GLOBAL[NAMA BARANG],MATCH(A1390,GLOBAL[ID]))</f>
        <v>Oil Pastel dady bear JX 8156-12</v>
      </c>
      <c r="E1390" s="4">
        <f ca="1">INDEX(GLOBAL[TT],MATCH(A1390,GLOBAL[ID]))</f>
        <v>1</v>
      </c>
      <c r="F1390" s="5" t="str">
        <f ca="1">IF(INDEX(GLOBAL[KET],MATCH(A1390,GLOBAL[ID]))="","-",INDEX(GLOBAL[KET],MATCH(A1390,GLOBAL[ID])))</f>
        <v>144 set</v>
      </c>
    </row>
    <row r="1391" spans="1:6" ht="15">
      <c r="A1391" s="12">
        <v>2339</v>
      </c>
      <c r="D1391" s="3" t="str">
        <f ca="1">INDEX(GLOBAL[NAMA BARANG],MATCH(A1391,GLOBAL[ID]))</f>
        <v>Oil Pastel dady bear JX 8156-18</v>
      </c>
      <c r="E1391" s="4">
        <f ca="1">INDEX(GLOBAL[TT],MATCH(A1391,GLOBAL[ID]))</f>
        <v>4</v>
      </c>
      <c r="F1391" s="5" t="str">
        <f ca="1">IF(INDEX(GLOBAL[KET],MATCH(A1391,GLOBAL[ID]))="","-",INDEX(GLOBAL[KET],MATCH(A1391,GLOBAL[ID])))</f>
        <v>96 set</v>
      </c>
    </row>
    <row r="1392" spans="1:6" ht="15">
      <c r="A1392" s="12">
        <v>2340</v>
      </c>
      <c r="D1392" s="3" t="str">
        <f ca="1">INDEX(GLOBAL[NAMA BARANG],MATCH(A1392,GLOBAL[ID]))</f>
        <v>Oil Pastel Debozz 12</v>
      </c>
      <c r="E1392" s="4">
        <f ca="1">INDEX(GLOBAL[TT],MATCH(A1392,GLOBAL[ID]))</f>
        <v>16</v>
      </c>
      <c r="F1392" s="5">
        <f ca="1">IF(INDEX(GLOBAL[KET],MATCH(A1392,GLOBAL[ID]))="","-",INDEX(GLOBAL[KET],MATCH(A1392,GLOBAL[ID])))</f>
        <v>144</v>
      </c>
    </row>
    <row r="1393" spans="1:6" ht="15">
      <c r="A1393" s="12">
        <v>2341</v>
      </c>
      <c r="D1393" s="3" t="str">
        <f ca="1">INDEX(GLOBAL[NAMA BARANG],MATCH(A1393,GLOBAL[ID]))</f>
        <v>Oil Pastel Debozz 18</v>
      </c>
      <c r="E1393" s="4">
        <f ca="1">INDEX(GLOBAL[TT],MATCH(A1393,GLOBAL[ID]))</f>
        <v>9</v>
      </c>
      <c r="F1393" s="5">
        <f ca="1">IF(INDEX(GLOBAL[KET],MATCH(A1393,GLOBAL[ID]))="","-",INDEX(GLOBAL[KET],MATCH(A1393,GLOBAL[ID])))</f>
        <v>72</v>
      </c>
    </row>
    <row r="1394" spans="1:6" ht="15">
      <c r="A1394" s="12">
        <v>2343</v>
      </c>
      <c r="D1394" s="3" t="str">
        <f ca="1">INDEX(GLOBAL[NAMA BARANG],MATCH(A1394,GLOBAL[ID]))</f>
        <v>Oil Pastel holo mika 36W bear</v>
      </c>
      <c r="E1394" s="4">
        <f ca="1">INDEX(GLOBAL[TT],MATCH(A1394,GLOBAL[ID]))</f>
        <v>1</v>
      </c>
      <c r="F1394" s="5" t="str">
        <f ca="1">IF(INDEX(GLOBAL[KET],MATCH(A1394,GLOBAL[ID]))="","-",INDEX(GLOBAL[KET],MATCH(A1394,GLOBAL[ID])))</f>
        <v>60 set</v>
      </c>
    </row>
    <row r="1395" spans="1:6" ht="15">
      <c r="A1395" s="12">
        <v>2344</v>
      </c>
      <c r="D1395" s="3" t="str">
        <f ca="1">INDEX(GLOBAL[NAMA BARANG],MATCH(A1395,GLOBAL[ID]))</f>
        <v>Oil Pastel HW 12</v>
      </c>
      <c r="E1395" s="4">
        <f ca="1">INDEX(GLOBAL[TT],MATCH(A1395,GLOBAL[ID]))</f>
        <v>17</v>
      </c>
      <c r="F1395" s="5" t="str">
        <f ca="1">IF(INDEX(GLOBAL[KET],MATCH(A1395,GLOBAL[ID]))="","-",INDEX(GLOBAL[KET],MATCH(A1395,GLOBAL[ID])))</f>
        <v>144 PCS</v>
      </c>
    </row>
    <row r="1396" spans="1:6" ht="15">
      <c r="A1396" s="12">
        <v>2345</v>
      </c>
      <c r="D1396" s="3" t="str">
        <f ca="1">INDEX(GLOBAL[NAMA BARANG],MATCH(A1396,GLOBAL[ID]))</f>
        <v>Oil Pastel joy star jumbo OPD 24W</v>
      </c>
      <c r="E1396" s="4">
        <f ca="1">INDEX(GLOBAL[TT],MATCH(A1396,GLOBAL[ID]))</f>
        <v>1</v>
      </c>
      <c r="F1396" s="5" t="str">
        <f ca="1">IF(INDEX(GLOBAL[KET],MATCH(A1396,GLOBAL[ID]))="","-",INDEX(GLOBAL[KET],MATCH(A1396,GLOBAL[ID])))</f>
        <v>12 ls</v>
      </c>
    </row>
    <row r="1397" spans="1:6" ht="15">
      <c r="A1397" s="12">
        <v>2346</v>
      </c>
      <c r="D1397" s="3" t="str">
        <f ca="1">INDEX(GLOBAL[NAMA BARANG],MATCH(A1397,GLOBAL[ID]))</f>
        <v>Oil Pastel OP 08</v>
      </c>
      <c r="E1397" s="4">
        <f ca="1">INDEX(GLOBAL[TT],MATCH(A1397,GLOBAL[ID]))</f>
        <v>19</v>
      </c>
      <c r="F1397" s="5" t="str">
        <f ca="1">IF(INDEX(GLOBAL[KET],MATCH(A1397,GLOBAL[ID]))="","-",INDEX(GLOBAL[KET],MATCH(A1397,GLOBAL[ID])))</f>
        <v>192 set</v>
      </c>
    </row>
    <row r="1398" spans="1:6" ht="15">
      <c r="A1398" s="12">
        <v>2347</v>
      </c>
      <c r="D1398" s="3" t="str">
        <f ca="1">INDEX(GLOBAL[NAMA BARANG],MATCH(A1398,GLOBAL[ID]))</f>
        <v>Oil Pastel putar 12w pdk 1011 Box (Casing)</v>
      </c>
      <c r="E1398" s="4">
        <f ca="1">INDEX(GLOBAL[TT],MATCH(A1398,GLOBAL[ID]))</f>
        <v>35</v>
      </c>
      <c r="F1398" s="5" t="str">
        <f ca="1">IF(INDEX(GLOBAL[KET],MATCH(A1398,GLOBAL[ID]))="","-",INDEX(GLOBAL[KET],MATCH(A1398,GLOBAL[ID])))</f>
        <v>192 pc</v>
      </c>
    </row>
    <row r="1399" spans="1:6" ht="15">
      <c r="A1399" s="12">
        <v>2348</v>
      </c>
      <c r="D1399" s="3" t="str">
        <f ca="1">INDEX(GLOBAL[NAMA BARANG],MATCH(A1399,GLOBAL[ID]))</f>
        <v>Oil Pastel putar 12W ZJ 660 MM</v>
      </c>
      <c r="E1399" s="4">
        <f ca="1">INDEX(GLOBAL[TT],MATCH(A1399,GLOBAL[ID]))</f>
        <v>1</v>
      </c>
      <c r="F1399" s="5" t="str">
        <f ca="1">IF(INDEX(GLOBAL[KET],MATCH(A1399,GLOBAL[ID]))="","-",INDEX(GLOBAL[KET],MATCH(A1399,GLOBAL[ID])))</f>
        <v xml:space="preserve"> 288 pc</v>
      </c>
    </row>
    <row r="1400" spans="1:6" ht="15">
      <c r="A1400" s="12">
        <v>2349</v>
      </c>
      <c r="D1400" s="3" t="str">
        <f ca="1">INDEX(GLOBAL[NAMA BARANG],MATCH(A1400,GLOBAL[ID]))</f>
        <v>Oil Pastel Selectrum 24W</v>
      </c>
      <c r="E1400" s="4">
        <f ca="1">INDEX(GLOBAL[TT],MATCH(A1400,GLOBAL[ID]))</f>
        <v>5</v>
      </c>
      <c r="F1400" s="5" t="str">
        <f ca="1">IF(INDEX(GLOBAL[KET],MATCH(A1400,GLOBAL[ID]))="","-",INDEX(GLOBAL[KET],MATCH(A1400,GLOBAL[ID])))</f>
        <v>4 ls</v>
      </c>
    </row>
    <row r="1401" spans="1:6" ht="15">
      <c r="A1401" s="12">
        <v>2350</v>
      </c>
      <c r="D1401" s="3" t="str">
        <f ca="1">INDEX(GLOBAL[NAMA BARANG],MATCH(A1401,GLOBAL[ID]))</f>
        <v>Oil Pastel T-crew 18W (dos)</v>
      </c>
      <c r="E1401" s="4">
        <f ca="1">INDEX(GLOBAL[TT],MATCH(A1401,GLOBAL[ID]))</f>
        <v>3</v>
      </c>
      <c r="F1401" s="5" t="str">
        <f ca="1">IF(INDEX(GLOBAL[KET],MATCH(A1401,GLOBAL[ID]))="","-",INDEX(GLOBAL[KET],MATCH(A1401,GLOBAL[ID])))</f>
        <v>96 pc</v>
      </c>
    </row>
    <row r="1402" spans="1:6" ht="15">
      <c r="A1402" s="12">
        <v>2351</v>
      </c>
      <c r="D1402" s="3" t="str">
        <f ca="1">INDEX(GLOBAL[NAMA BARANG],MATCH(A1402,GLOBAL[ID]))</f>
        <v>Oil Pastel T-crew 24W (dos)</v>
      </c>
      <c r="E1402" s="4">
        <f ca="1">INDEX(GLOBAL[TT],MATCH(A1402,GLOBAL[ID]))</f>
        <v>2</v>
      </c>
      <c r="F1402" s="5" t="str">
        <f ca="1">IF(INDEX(GLOBAL[KET],MATCH(A1402,GLOBAL[ID]))="","-",INDEX(GLOBAL[KET],MATCH(A1402,GLOBAL[ID])))</f>
        <v>96 pc</v>
      </c>
    </row>
    <row r="1403" spans="1:6" ht="15">
      <c r="A1403" s="12">
        <v>2352</v>
      </c>
      <c r="D1403" s="3" t="str">
        <f ca="1">INDEX(GLOBAL[NAMA BARANG],MATCH(A1403,GLOBAL[ID]))</f>
        <v>Oil Pastel TTS 6612-12W dos (BT)</v>
      </c>
      <c r="E1403" s="4">
        <f ca="1">INDEX(GLOBAL[TT],MATCH(A1403,GLOBAL[ID]))</f>
        <v>2</v>
      </c>
      <c r="F1403" s="5" t="str">
        <f ca="1">IF(INDEX(GLOBAL[KET],MATCH(A1403,GLOBAL[ID]))="","-",INDEX(GLOBAL[KET],MATCH(A1403,GLOBAL[ID])))</f>
        <v>144 pc</v>
      </c>
    </row>
    <row r="1404" spans="1:6" ht="15">
      <c r="A1404" s="12">
        <v>2354</v>
      </c>
      <c r="D1404" s="3" t="str">
        <f ca="1">INDEX(GLOBAL[NAMA BARANG],MATCH(A1404,GLOBAL[ID]))</f>
        <v>Oil Pastel twister TF 029</v>
      </c>
      <c r="E1404" s="4">
        <f ca="1">INDEX(GLOBAL[TT],MATCH(A1404,GLOBAL[ID]))</f>
        <v>13</v>
      </c>
      <c r="F1404" s="5" t="str">
        <f ca="1">IF(INDEX(GLOBAL[KET],MATCH(A1404,GLOBAL[ID]))="","-",INDEX(GLOBAL[KET],MATCH(A1404,GLOBAL[ID])))</f>
        <v>48 set</v>
      </c>
    </row>
    <row r="1405" spans="1:6" ht="15">
      <c r="A1405" s="12">
        <v>2355</v>
      </c>
      <c r="D1405" s="3" t="str">
        <f ca="1">INDEX(GLOBAL[NAMA BARANG],MATCH(A1405,GLOBAL[ID]))</f>
        <v>Oil Pastel Usagi 12W</v>
      </c>
      <c r="E1405" s="4">
        <f ca="1">INDEX(GLOBAL[TT],MATCH(A1405,GLOBAL[ID]))</f>
        <v>3</v>
      </c>
      <c r="F1405" s="5">
        <f ca="1">IF(INDEX(GLOBAL[KET],MATCH(A1405,GLOBAL[ID]))="","-",INDEX(GLOBAL[KET],MATCH(A1405,GLOBAL[ID])))</f>
        <v>144</v>
      </c>
    </row>
    <row r="1406" spans="1:6" ht="15">
      <c r="A1406" s="12">
        <v>2361</v>
      </c>
      <c r="D1406" s="3" t="str">
        <f ca="1">INDEX(GLOBAL[NAMA BARANG],MATCH(A1406,GLOBAL[ID]))</f>
        <v>Palet Anggur</v>
      </c>
      <c r="E1406" s="4">
        <f ca="1">INDEX(GLOBAL[TT],MATCH(A1406,GLOBAL[ID]))</f>
        <v>6</v>
      </c>
      <c r="F1406" s="5" t="str">
        <f ca="1">IF(INDEX(GLOBAL[KET],MATCH(A1406,GLOBAL[ID]))="","-",INDEX(GLOBAL[KET],MATCH(A1406,GLOBAL[ID])))</f>
        <v>60 LSN</v>
      </c>
    </row>
    <row r="1407" spans="1:6" ht="15">
      <c r="A1407" s="12">
        <v>2362</v>
      </c>
      <c r="D1407" s="3" t="str">
        <f ca="1">INDEX(GLOBAL[NAMA BARANG],MATCH(A1407,GLOBAL[ID]))</f>
        <v>Palet Apel</v>
      </c>
      <c r="E1407" s="4">
        <f ca="1">INDEX(GLOBAL[TT],MATCH(A1407,GLOBAL[ID]))</f>
        <v>8</v>
      </c>
      <c r="F1407" s="5" t="str">
        <f ca="1">IF(INDEX(GLOBAL[KET],MATCH(A1407,GLOBAL[ID]))="","-",INDEX(GLOBAL[KET],MATCH(A1407,GLOBAL[ID])))</f>
        <v>60 LSN</v>
      </c>
    </row>
    <row r="1408" spans="1:6" ht="15">
      <c r="A1408" s="12">
        <v>2363</v>
      </c>
      <c r="D1408" s="3" t="str">
        <f ca="1">INDEX(GLOBAL[NAMA BARANG],MATCH(A1408,GLOBAL[ID]))</f>
        <v>Palet brush 2801</v>
      </c>
      <c r="E1408" s="4">
        <f ca="1">INDEX(GLOBAL[TT],MATCH(A1408,GLOBAL[ID]))</f>
        <v>1</v>
      </c>
      <c r="F1408" s="5" t="str">
        <f ca="1">IF(INDEX(GLOBAL[KET],MATCH(A1408,GLOBAL[ID]))="","-",INDEX(GLOBAL[KET],MATCH(A1408,GLOBAL[ID])))</f>
        <v>600 set</v>
      </c>
    </row>
    <row r="1409" spans="1:6" ht="15">
      <c r="A1409" s="12">
        <v>2364</v>
      </c>
      <c r="D1409" s="3" t="str">
        <f ca="1">INDEX(GLOBAL[NAMA BARANG],MATCH(A1409,GLOBAL[ID]))</f>
        <v>Palet Cat air 081</v>
      </c>
      <c r="E1409" s="4">
        <f ca="1">INDEX(GLOBAL[TT],MATCH(A1409,GLOBAL[ID]))</f>
        <v>5</v>
      </c>
      <c r="F1409" s="5" t="str">
        <f ca="1">IF(INDEX(GLOBAL[KET],MATCH(A1409,GLOBAL[ID]))="","-",INDEX(GLOBAL[KET],MATCH(A1409,GLOBAL[ID])))</f>
        <v>375 ls</v>
      </c>
    </row>
    <row r="1410" spans="1:6" ht="15">
      <c r="A1410" s="12">
        <v>2365</v>
      </c>
      <c r="D1410" s="3" t="str">
        <f ca="1">INDEX(GLOBAL[NAMA BARANG],MATCH(A1410,GLOBAL[ID]))</f>
        <v>Palet Cat air 1019</v>
      </c>
      <c r="E1410" s="4">
        <f ca="1">INDEX(GLOBAL[TT],MATCH(A1410,GLOBAL[ID]))</f>
        <v>5</v>
      </c>
      <c r="F1410" s="5" t="str">
        <f ca="1">IF(INDEX(GLOBAL[KET],MATCH(A1410,GLOBAL[ID]))="","-",INDEX(GLOBAL[KET],MATCH(A1410,GLOBAL[ID])))</f>
        <v>384 pc</v>
      </c>
    </row>
    <row r="1411" spans="1:6" ht="15">
      <c r="A1411" s="12">
        <v>2366</v>
      </c>
      <c r="D1411" s="3" t="str">
        <f ca="1">INDEX(GLOBAL[NAMA BARANG],MATCH(A1411,GLOBAL[ID]))</f>
        <v>Palet Cat air Sakura Biasa DOF</v>
      </c>
      <c r="E1411" s="4">
        <f ca="1">INDEX(GLOBAL[TT],MATCH(A1411,GLOBAL[ID]))</f>
        <v>36</v>
      </c>
      <c r="F1411" s="5" t="str">
        <f ca="1">IF(INDEX(GLOBAL[KET],MATCH(A1411,GLOBAL[ID]))="","-",INDEX(GLOBAL[KET],MATCH(A1411,GLOBAL[ID])))</f>
        <v>84 ls</v>
      </c>
    </row>
    <row r="1412" spans="1:6" ht="15">
      <c r="A1412" s="12">
        <v>2367</v>
      </c>
      <c r="D1412" s="3" t="str">
        <f ca="1">INDEX(GLOBAL[NAMA BARANG],MATCH(A1412,GLOBAL[ID]))</f>
        <v>Palet Cat air Sakura Trans</v>
      </c>
      <c r="E1412" s="4">
        <f ca="1">INDEX(GLOBAL[TT],MATCH(A1412,GLOBAL[ID]))</f>
        <v>11</v>
      </c>
      <c r="F1412" s="5" t="str">
        <f ca="1">IF(INDEX(GLOBAL[KET],MATCH(A1412,GLOBAL[ID]))="","-",INDEX(GLOBAL[KET],MATCH(A1412,GLOBAL[ID])))</f>
        <v>84 ls</v>
      </c>
    </row>
    <row r="1413" spans="1:6" ht="15">
      <c r="A1413" s="12">
        <v>2369</v>
      </c>
      <c r="D1413" s="3" t="str">
        <f ca="1">INDEX(GLOBAL[NAMA BARANG],MATCH(A1413,GLOBAL[ID]))</f>
        <v>Palet gambar 1011 Kumbang</v>
      </c>
      <c r="E1413" s="4">
        <f ca="1">INDEX(GLOBAL[TT],MATCH(A1413,GLOBAL[ID]))</f>
        <v>7</v>
      </c>
      <c r="F1413" s="5" t="str">
        <f ca="1">IF(INDEX(GLOBAL[KET],MATCH(A1413,GLOBAL[ID]))="","-",INDEX(GLOBAL[KET],MATCH(A1413,GLOBAL[ID])))</f>
        <v>48 ls</v>
      </c>
    </row>
    <row r="1414" spans="1:6" ht="15">
      <c r="A1414" s="12">
        <v>2370</v>
      </c>
      <c r="D1414" s="3" t="str">
        <f ca="1">INDEX(GLOBAL[NAMA BARANG],MATCH(A1414,GLOBAL[ID]))</f>
        <v>Palet gambar G5321</v>
      </c>
      <c r="E1414" s="4">
        <f ca="1">INDEX(GLOBAL[TT],MATCH(A1414,GLOBAL[ID]))</f>
        <v>3</v>
      </c>
      <c r="F1414" s="5" t="str">
        <f ca="1">IF(INDEX(GLOBAL[KET],MATCH(A1414,GLOBAL[ID]))="","-",INDEX(GLOBAL[KET],MATCH(A1414,GLOBAL[ID])))</f>
        <v>480 pc</v>
      </c>
    </row>
    <row r="1415" spans="1:6" ht="15">
      <c r="A1415" s="12">
        <v>2372</v>
      </c>
      <c r="D1415" s="3" t="str">
        <f ca="1">INDEX(GLOBAL[NAMA BARANG],MATCH(A1415,GLOBAL[ID]))</f>
        <v>Palet Kepiting Dop PKD 202</v>
      </c>
      <c r="E1415" s="4">
        <f ca="1">INDEX(GLOBAL[TT],MATCH(A1415,GLOBAL[ID]))</f>
        <v>2</v>
      </c>
      <c r="F1415" s="5" t="str">
        <f ca="1">IF(INDEX(GLOBAL[KET],MATCH(A1415,GLOBAL[ID]))="","-",INDEX(GLOBAL[KET],MATCH(A1415,GLOBAL[ID])))</f>
        <v>120 LSN</v>
      </c>
    </row>
    <row r="1416" spans="1:6" ht="15">
      <c r="A1416" s="12">
        <v>2374</v>
      </c>
      <c r="D1416" s="3" t="str">
        <f ca="1">INDEX(GLOBAL[NAMA BARANG],MATCH(A1416,GLOBAL[ID]))</f>
        <v>Palet plastik 21,5 x 27,5/ R B9</v>
      </c>
      <c r="E1416" s="4">
        <f ca="1">INDEX(GLOBAL[TT],MATCH(A1416,GLOBAL[ID]))</f>
        <v>2</v>
      </c>
      <c r="F1416" s="5" t="str">
        <f ca="1">IF(INDEX(GLOBAL[KET],MATCH(A1416,GLOBAL[ID]))="","-",INDEX(GLOBAL[KET],MATCH(A1416,GLOBAL[ID])))</f>
        <v>200 pc</v>
      </c>
    </row>
    <row r="1417" spans="1:6" ht="15">
      <c r="A1417" s="12">
        <v>2375</v>
      </c>
      <c r="D1417" s="3" t="str">
        <f ca="1">INDEX(GLOBAL[NAMA BARANG],MATCH(A1417,GLOBAL[ID]))</f>
        <v>Palet PLT 006</v>
      </c>
      <c r="E1417" s="4">
        <f ca="1">INDEX(GLOBAL[TT],MATCH(A1417,GLOBAL[ID]))</f>
        <v>3</v>
      </c>
      <c r="F1417" s="5" t="str">
        <f ca="1">IF(INDEX(GLOBAL[KET],MATCH(A1417,GLOBAL[ID]))="","-",INDEX(GLOBAL[KET],MATCH(A1417,GLOBAL[ID])))</f>
        <v>50 ls</v>
      </c>
    </row>
    <row r="1418" spans="1:6" ht="15">
      <c r="A1418" s="12">
        <v>2376</v>
      </c>
      <c r="D1418" s="3" t="str">
        <f ca="1">INDEX(GLOBAL[NAMA BARANG],MATCH(A1418,GLOBAL[ID]))</f>
        <v>Palet putih UTN</v>
      </c>
      <c r="E1418" s="4">
        <f ca="1">INDEX(GLOBAL[TT],MATCH(A1418,GLOBAL[ID]))</f>
        <v>17</v>
      </c>
      <c r="F1418" s="5" t="str">
        <f ca="1">IF(INDEX(GLOBAL[KET],MATCH(A1418,GLOBAL[ID]))="","-",INDEX(GLOBAL[KET],MATCH(A1418,GLOBAL[ID])))</f>
        <v>125 ls</v>
      </c>
    </row>
    <row r="1419" spans="1:6" ht="15">
      <c r="A1419" s="12">
        <v>2377</v>
      </c>
      <c r="D1419" s="3" t="str">
        <f ca="1">INDEX(GLOBAL[NAMA BARANG],MATCH(A1419,GLOBAL[ID]))</f>
        <v>Palet Sakura Nariko</v>
      </c>
      <c r="E1419" s="4">
        <f ca="1">INDEX(GLOBAL[TT],MATCH(A1419,GLOBAL[ID]))</f>
        <v>3</v>
      </c>
      <c r="F1419" s="5" t="str">
        <f ca="1">IF(INDEX(GLOBAL[KET],MATCH(A1419,GLOBAL[ID]))="","-",INDEX(GLOBAL[KET],MATCH(A1419,GLOBAL[ID])))</f>
        <v>25 ls</v>
      </c>
    </row>
    <row r="1420" spans="1:6" ht="15">
      <c r="A1420" s="12">
        <v>2379</v>
      </c>
      <c r="D1420" s="3" t="str">
        <f ca="1">INDEX(GLOBAL[NAMA BARANG],MATCH(A1420,GLOBAL[ID]))</f>
        <v>Papan W/B Besar 50x70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12 pc</v>
      </c>
    </row>
    <row r="1421" spans="1:6" ht="15">
      <c r="A1421" s="12">
        <v>2382</v>
      </c>
      <c r="D1421" s="3" t="str">
        <f ca="1">INDEX(GLOBAL[NAMA BARANG],MATCH(A1421,GLOBAL[ID]))</f>
        <v>Paper Clip V Tec kecil VT 001</v>
      </c>
      <c r="E1421" s="4">
        <f ca="1">INDEX(GLOBAL[TT],MATCH(A1421,GLOBAL[ID]))</f>
        <v>2</v>
      </c>
      <c r="F1421" s="5">
        <f ca="1">IF(INDEX(GLOBAL[KET],MATCH(A1421,GLOBAL[ID]))="","-",INDEX(GLOBAL[KET],MATCH(A1421,GLOBAL[ID])))</f>
        <v>288</v>
      </c>
    </row>
    <row r="1422" spans="1:6" ht="15">
      <c r="A1422" s="12">
        <v>2383</v>
      </c>
      <c r="D1422" s="3" t="str">
        <f ca="1">INDEX(GLOBAL[NAMA BARANG],MATCH(A1422,GLOBAL[ID]))</f>
        <v>Paper Clip warna kecil 28 (733)</v>
      </c>
      <c r="E1422" s="4">
        <f ca="1">INDEX(GLOBAL[TT],MATCH(A1422,GLOBAL[ID]))</f>
        <v>4</v>
      </c>
      <c r="F1422" s="5" t="str">
        <f ca="1">IF(INDEX(GLOBAL[KET],MATCH(A1422,GLOBAL[ID]))="","-",INDEX(GLOBAL[KET],MATCH(A1422,GLOBAL[ID])))</f>
        <v>1000 pc</v>
      </c>
    </row>
    <row r="1423" spans="1:6" ht="15">
      <c r="A1423" s="12">
        <v>2384</v>
      </c>
      <c r="D1423" s="3" t="str">
        <f ca="1">INDEX(GLOBAL[NAMA BARANG],MATCH(A1423,GLOBAL[ID]))</f>
        <v>Payet 2008</v>
      </c>
      <c r="E1423" s="4">
        <f ca="1">INDEX(GLOBAL[TT],MATCH(A1423,GLOBAL[ID]))</f>
        <v>6</v>
      </c>
      <c r="F1423" s="5" t="str">
        <f ca="1">IF(INDEX(GLOBAL[KET],MATCH(A1423,GLOBAL[ID]))="","-",INDEX(GLOBAL[KET],MATCH(A1423,GLOBAL[ID])))</f>
        <v>288 Disp</v>
      </c>
    </row>
    <row r="1424" spans="1:6" ht="15">
      <c r="A1424" s="12">
        <v>2385</v>
      </c>
      <c r="D1424" s="3" t="str">
        <f ca="1">INDEX(GLOBAL[NAMA BARANG],MATCH(A1424,GLOBAL[ID]))</f>
        <v>Pc 16852 (2)</v>
      </c>
      <c r="E1424" s="4">
        <f ca="1">INDEX(GLOBAL[TT],MATCH(A1424,GLOBAL[ID]))</f>
        <v>2</v>
      </c>
      <c r="F1424" s="5" t="str">
        <f ca="1">IF(INDEX(GLOBAL[KET],MATCH(A1424,GLOBAL[ID]))="","-",INDEX(GLOBAL[KET],MATCH(A1424,GLOBAL[ID])))</f>
        <v>120 pc</v>
      </c>
    </row>
    <row r="1425" spans="1:6" ht="15">
      <c r="A1425" s="12">
        <v>2386</v>
      </c>
      <c r="D1425" s="3" t="str">
        <f ca="1">INDEX(GLOBAL[NAMA BARANG],MATCH(A1425,GLOBAL[ID]))</f>
        <v>Pc 2013/VA 30 papan tulis</v>
      </c>
      <c r="E1425" s="4">
        <f ca="1">INDEX(GLOBAL[TT],MATCH(A1425,GLOBAL[ID]))</f>
        <v>46</v>
      </c>
      <c r="F1425" s="5" t="str">
        <f ca="1">IF(INDEX(GLOBAL[KET],MATCH(A1425,GLOBAL[ID]))="","-",INDEX(GLOBAL[KET],MATCH(A1425,GLOBAL[ID])))</f>
        <v>144 pc</v>
      </c>
    </row>
    <row r="1426" spans="1:6" ht="15">
      <c r="A1426" s="12">
        <v>2387</v>
      </c>
      <c r="D1426" s="3" t="str">
        <f ca="1">INDEX(GLOBAL[NAMA BARANG],MATCH(A1426,GLOBAL[ID]))</f>
        <v>Pc 2201</v>
      </c>
      <c r="E1426" s="4">
        <f ca="1">INDEX(GLOBAL[TT],MATCH(A1426,GLOBAL[ID]))</f>
        <v>2</v>
      </c>
      <c r="F1426" s="5" t="str">
        <f ca="1">IF(INDEX(GLOBAL[KET],MATCH(A1426,GLOBAL[ID]))="","-",INDEX(GLOBAL[KET],MATCH(A1426,GLOBAL[ID])))</f>
        <v>96 pc</v>
      </c>
    </row>
    <row r="1427" spans="1:6" ht="15">
      <c r="A1427" s="12">
        <v>2388</v>
      </c>
      <c r="D1427" s="3" t="str">
        <f ca="1">INDEX(GLOBAL[NAMA BARANG],MATCH(A1427,GLOBAL[ID]))</f>
        <v>Pc 3D calculator LT 1060</v>
      </c>
      <c r="E1427" s="4">
        <f ca="1">INDEX(GLOBAL[TT],MATCH(A1427,GLOBAL[ID]))</f>
        <v>1</v>
      </c>
      <c r="F1427" s="5" t="str">
        <f ca="1">IF(INDEX(GLOBAL[KET],MATCH(A1427,GLOBAL[ID]))="","-",INDEX(GLOBAL[KET],MATCH(A1427,GLOBAL[ID])))</f>
        <v>144 pc</v>
      </c>
    </row>
    <row r="1428" spans="1:6" ht="15">
      <c r="A1428" s="12">
        <v>2390</v>
      </c>
      <c r="D1428" s="3" t="str">
        <f ca="1">INDEX(GLOBAL[NAMA BARANG],MATCH(A1428,GLOBAL[ID]))</f>
        <v>Pc 8425</v>
      </c>
      <c r="E1428" s="4">
        <f ca="1">INDEX(GLOBAL[TT],MATCH(A1428,GLOBAL[ID]))</f>
        <v>1</v>
      </c>
      <c r="F1428" s="5" t="str">
        <f ca="1">IF(INDEX(GLOBAL[KET],MATCH(A1428,GLOBAL[ID]))="","-",INDEX(GLOBAL[KET],MATCH(A1428,GLOBAL[ID])))</f>
        <v>60 ls</v>
      </c>
    </row>
    <row r="1429" spans="1:6" ht="15">
      <c r="A1429" s="12">
        <v>2391</v>
      </c>
      <c r="D1429" s="3" t="str">
        <f ca="1">INDEX(GLOBAL[NAMA BARANG],MATCH(A1429,GLOBAL[ID]))</f>
        <v>Pc 8887 kepiting</v>
      </c>
      <c r="E1429" s="4">
        <f ca="1">INDEX(GLOBAL[TT],MATCH(A1429,GLOBAL[ID]))</f>
        <v>2</v>
      </c>
      <c r="F1429" s="5" t="str">
        <f ca="1">IF(INDEX(GLOBAL[KET],MATCH(A1429,GLOBAL[ID]))="","-",INDEX(GLOBAL[KET],MATCH(A1429,GLOBAL[ID])))</f>
        <v>12 ls</v>
      </c>
    </row>
    <row r="1430" spans="1:6" ht="15">
      <c r="A1430" s="12">
        <v>2392</v>
      </c>
      <c r="D1430" s="3" t="str">
        <f ca="1">INDEX(GLOBAL[NAMA BARANG],MATCH(A1430,GLOBAL[ID]))</f>
        <v>Pc 9002 (4)/ 9008(1)</v>
      </c>
      <c r="E1430" s="4">
        <f ca="1">INDEX(GLOBAL[TT],MATCH(A1430,GLOBAL[ID]))</f>
        <v>5</v>
      </c>
      <c r="F1430" s="5" t="str">
        <f ca="1">IF(INDEX(GLOBAL[KET],MATCH(A1430,GLOBAL[ID]))="","-",INDEX(GLOBAL[KET],MATCH(A1430,GLOBAL[ID])))</f>
        <v>16 LSN</v>
      </c>
    </row>
    <row r="1431" spans="1:6" ht="15">
      <c r="A1431" s="12">
        <v>2394</v>
      </c>
      <c r="D1431" s="3" t="str">
        <f ca="1">INDEX(GLOBAL[NAMA BARANG],MATCH(A1431,GLOBAL[ID]))</f>
        <v>Pc A2-27 Pc 8110 KT</v>
      </c>
      <c r="E1431" s="4">
        <f ca="1">INDEX(GLOBAL[TT],MATCH(A1431,GLOBAL[ID]))</f>
        <v>1</v>
      </c>
      <c r="F1431" s="5" t="str">
        <f ca="1">IF(INDEX(GLOBAL[KET],MATCH(A1431,GLOBAL[ID]))="","-",INDEX(GLOBAL[KET],MATCH(A1431,GLOBAL[ID])))</f>
        <v>96 pc</v>
      </c>
    </row>
    <row r="1432" spans="1:6" ht="15">
      <c r="A1432" s="12">
        <v>2395</v>
      </c>
      <c r="D1432" s="3" t="str">
        <f ca="1">INDEX(GLOBAL[NAMA BARANG],MATCH(A1432,GLOBAL[ID]))</f>
        <v>Pc A2-3 Pc 3311</v>
      </c>
      <c r="E1432" s="4">
        <f ca="1">INDEX(GLOBAL[TT],MATCH(A1432,GLOBAL[ID]))</f>
        <v>1</v>
      </c>
      <c r="F1432" s="5" t="str">
        <f ca="1">IF(INDEX(GLOBAL[KET],MATCH(A1432,GLOBAL[ID]))="","-",INDEX(GLOBAL[KET],MATCH(A1432,GLOBAL[ID])))</f>
        <v>192 pc</v>
      </c>
    </row>
    <row r="1433" spans="1:6" ht="15">
      <c r="A1433" s="12">
        <v>2397</v>
      </c>
      <c r="D1433" s="3" t="str">
        <f ca="1">INDEX(GLOBAL[NAMA BARANG],MATCH(A1433,GLOBAL[ID]))</f>
        <v>Pc AD 030</v>
      </c>
      <c r="E1433" s="4">
        <f ca="1">INDEX(GLOBAL[TT],MATCH(A1433,GLOBAL[ID]))</f>
        <v>17</v>
      </c>
      <c r="F1433" s="5" t="str">
        <f ca="1">IF(INDEX(GLOBAL[KET],MATCH(A1433,GLOBAL[ID]))="","-",INDEX(GLOBAL[KET],MATCH(A1433,GLOBAL[ID])))</f>
        <v>144 pc</v>
      </c>
    </row>
    <row r="1434" spans="1:6" ht="15">
      <c r="A1434" s="12">
        <v>2398</v>
      </c>
      <c r="D1434" s="3" t="str">
        <f ca="1">INDEX(GLOBAL[NAMA BARANG],MATCH(A1434,GLOBAL[ID]))</f>
        <v>Pc angel restleting/ DM 2-28</v>
      </c>
      <c r="E1434" s="4">
        <f ca="1">INDEX(GLOBAL[TT],MATCH(A1434,GLOBAL[ID]))</f>
        <v>1</v>
      </c>
      <c r="F1434" s="5" t="str">
        <f ca="1">IF(INDEX(GLOBAL[KET],MATCH(A1434,GLOBAL[ID]))="","-",INDEX(GLOBAL[KET],MATCH(A1434,GLOBAL[ID])))</f>
        <v>33 ls</v>
      </c>
    </row>
    <row r="1435" spans="1:6" ht="15">
      <c r="A1435" s="12">
        <v>2399</v>
      </c>
      <c r="D1435" s="3" t="str">
        <f ca="1">INDEX(GLOBAL[NAMA BARANG],MATCH(A1435,GLOBAL[ID]))</f>
        <v>Pc arc type 3185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144 pc</v>
      </c>
    </row>
    <row r="1436" spans="1:6" ht="15">
      <c r="A1436" s="12">
        <v>2400</v>
      </c>
      <c r="D1436" s="3" t="str">
        <f ca="1">INDEX(GLOBAL[NAMA BARANG],MATCH(A1436,GLOBAL[ID]))</f>
        <v>Pc arc type 8852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96 pc</v>
      </c>
    </row>
    <row r="1437" spans="1:6" ht="15">
      <c r="A1437" s="12">
        <v>2401</v>
      </c>
      <c r="D1437" s="3" t="str">
        <f ca="1">INDEX(GLOBAL[NAMA BARANG],MATCH(A1437,GLOBAL[ID]))</f>
        <v>Pc B 249</v>
      </c>
      <c r="E1437" s="4">
        <f ca="1">INDEX(GLOBAL[TT],MATCH(A1437,GLOBAL[ID]))</f>
        <v>1</v>
      </c>
      <c r="F1437" s="5" t="str">
        <f ca="1">IF(INDEX(GLOBAL[KET],MATCH(A1437,GLOBAL[ID]))="","-",INDEX(GLOBAL[KET],MATCH(A1437,GLOBAL[ID])))</f>
        <v>10 ls</v>
      </c>
    </row>
    <row r="1438" spans="1:6" ht="15">
      <c r="A1438" s="12">
        <v>2406</v>
      </c>
      <c r="D1438" s="3" t="str">
        <f ca="1">INDEX(GLOBAL[NAMA BARANG],MATCH(A1438,GLOBAL[ID]))</f>
        <v>Pc botol bts 1063 (BLK)</v>
      </c>
      <c r="E1438" s="4">
        <f ca="1">INDEX(GLOBAL[TT],MATCH(A1438,GLOBAL[ID]))</f>
        <v>5</v>
      </c>
      <c r="F1438" s="5" t="str">
        <f ca="1">IF(INDEX(GLOBAL[KET],MATCH(A1438,GLOBAL[ID]))="","-",INDEX(GLOBAL[KET],MATCH(A1438,GLOBAL[ID])))</f>
        <v>28 ls</v>
      </c>
    </row>
    <row r="1439" spans="1:6" ht="15">
      <c r="A1439" s="12">
        <v>2407</v>
      </c>
      <c r="D1439" s="3" t="str">
        <f ca="1">INDEX(GLOBAL[NAMA BARANG],MATCH(A1439,GLOBAL[ID]))</f>
        <v>Pc Box 121106 blk+ktk</v>
      </c>
      <c r="E1439" s="4">
        <f ca="1">INDEX(GLOBAL[TT],MATCH(A1439,GLOBAL[ID]))</f>
        <v>1</v>
      </c>
      <c r="F1439" s="5" t="str">
        <f ca="1">IF(INDEX(GLOBAL[KET],MATCH(A1439,GLOBAL[ID]))="","-",INDEX(GLOBAL[KET],MATCH(A1439,GLOBAL[ID])))</f>
        <v>144 pc</v>
      </c>
    </row>
    <row r="1440" spans="1:6" ht="15">
      <c r="A1440" s="12">
        <v>2408</v>
      </c>
      <c r="D1440" s="3" t="str">
        <f ca="1">INDEX(GLOBAL[NAMA BARANG],MATCH(A1440,GLOBAL[ID]))</f>
        <v>Pc Box 121126 blk+ktk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288 pc</v>
      </c>
    </row>
    <row r="1441" spans="1:6" ht="15">
      <c r="A1441" s="12">
        <v>2409</v>
      </c>
      <c r="D1441" s="3" t="str">
        <f ca="1">INDEX(GLOBAL[NAMA BARANG],MATCH(A1441,GLOBAL[ID]))</f>
        <v>Pc Box 802</v>
      </c>
      <c r="E1441" s="4">
        <f ca="1">INDEX(GLOBAL[TT],MATCH(A1441,GLOBAL[ID]))</f>
        <v>1</v>
      </c>
      <c r="F1441" s="5" t="str">
        <f ca="1">IF(INDEX(GLOBAL[KET],MATCH(A1441,GLOBAL[ID]))="","-",INDEX(GLOBAL[KET],MATCH(A1441,GLOBAL[ID])))</f>
        <v>384 pc</v>
      </c>
    </row>
    <row r="1442" spans="1:6" ht="15">
      <c r="A1442" s="12">
        <v>2410</v>
      </c>
      <c r="D1442" s="3" t="str">
        <f ca="1">INDEX(GLOBAL[NAMA BARANG],MATCH(A1442,GLOBAL[ID]))</f>
        <v>Pc Box 8872 Big Hero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2411</v>
      </c>
      <c r="D1443" s="3" t="str">
        <f ca="1">INDEX(GLOBAL[NAMA BARANG],MATCH(A1443,GLOBAL[ID]))</f>
        <v>Pc Box Fy 58M</v>
      </c>
      <c r="E1443" s="4">
        <f ca="1">INDEX(GLOBAL[TT],MATCH(A1443,GLOBAL[ID]))</f>
        <v>3</v>
      </c>
      <c r="F1443" s="5" t="str">
        <f ca="1">IF(INDEX(GLOBAL[KET],MATCH(A1443,GLOBAL[ID]))="","-",INDEX(GLOBAL[KET],MATCH(A1443,GLOBAL[ID])))</f>
        <v>192 pc</v>
      </c>
    </row>
    <row r="1444" spans="1:6" ht="15">
      <c r="A1444" s="12">
        <v>2412</v>
      </c>
      <c r="D1444" s="3" t="str">
        <f ca="1">INDEX(GLOBAL[NAMA BARANG],MATCH(A1444,GLOBAL[ID]))</f>
        <v>Pc Box Fy 59M</v>
      </c>
      <c r="E1444" s="4">
        <f ca="1">INDEX(GLOBAL[TT],MATCH(A1444,GLOBAL[ID]))</f>
        <v>4</v>
      </c>
      <c r="F1444" s="5" t="str">
        <f ca="1">IF(INDEX(GLOBAL[KET],MATCH(A1444,GLOBAL[ID]))="","-",INDEX(GLOBAL[KET],MATCH(A1444,GLOBAL[ID])))</f>
        <v>192 pc</v>
      </c>
    </row>
    <row r="1445" spans="1:6" ht="15">
      <c r="A1445" s="12">
        <v>2413</v>
      </c>
      <c r="D1445" s="3" t="str">
        <f ca="1">INDEX(GLOBAL[NAMA BARANG],MATCH(A1445,GLOBAL[ID]))</f>
        <v>Pc Box K 56A</v>
      </c>
      <c r="E1445" s="4">
        <f ca="1">INDEX(GLOBAL[TT],MATCH(A1445,GLOBAL[ID]))</f>
        <v>8</v>
      </c>
      <c r="F1445" s="5" t="str">
        <f ca="1">IF(INDEX(GLOBAL[KET],MATCH(A1445,GLOBAL[ID]))="","-",INDEX(GLOBAL[KET],MATCH(A1445,GLOBAL[ID])))</f>
        <v>144 pc</v>
      </c>
    </row>
    <row r="1446" spans="1:6" ht="15">
      <c r="A1446" s="12">
        <v>2414</v>
      </c>
      <c r="D1446" s="3" t="str">
        <f ca="1">INDEX(GLOBAL[NAMA BARANG],MATCH(A1446,GLOBAL[ID]))</f>
        <v>Pc Box magnit DF 08 (9)/ DF 09 (7)</v>
      </c>
      <c r="E1446" s="4">
        <f ca="1">INDEX(GLOBAL[TT],MATCH(A1446,GLOBAL[ID]))</f>
        <v>16</v>
      </c>
      <c r="F1446" s="5">
        <f ca="1">IF(INDEX(GLOBAL[KET],MATCH(A1446,GLOBAL[ID]))="","-",INDEX(GLOBAL[KET],MATCH(A1446,GLOBAL[ID])))</f>
        <v>240</v>
      </c>
    </row>
    <row r="1447" spans="1:6" ht="15">
      <c r="A1447" s="12">
        <v>2415</v>
      </c>
      <c r="D1447" s="3" t="str">
        <f ca="1">INDEX(GLOBAL[NAMA BARANG],MATCH(A1447,GLOBAL[ID]))</f>
        <v>Pc Box P1036</v>
      </c>
      <c r="E1447" s="4">
        <f ca="1">INDEX(GLOBAL[TT],MATCH(A1447,GLOBAL[ID]))</f>
        <v>9</v>
      </c>
      <c r="F1447" s="5">
        <f ca="1">IF(INDEX(GLOBAL[KET],MATCH(A1447,GLOBAL[ID]))="","-",INDEX(GLOBAL[KET],MATCH(A1447,GLOBAL[ID])))</f>
        <v>240</v>
      </c>
    </row>
    <row r="1448" spans="1:6" ht="15">
      <c r="A1448" s="12">
        <v>2416</v>
      </c>
      <c r="D1448" s="3" t="str">
        <f ca="1">INDEX(GLOBAL[NAMA BARANG],MATCH(A1448,GLOBAL[ID]))</f>
        <v>Pc Frozen mix Design B2002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12 ls</v>
      </c>
    </row>
    <row r="1449" spans="1:6" ht="15">
      <c r="A1449" s="12">
        <v>2417</v>
      </c>
      <c r="D1449" s="3" t="str">
        <f ca="1">INDEX(GLOBAL[NAMA BARANG],MATCH(A1449,GLOBAL[ID]))</f>
        <v>Pc G 3901 PR</v>
      </c>
      <c r="E1449" s="4">
        <f ca="1">INDEX(GLOBAL[TT],MATCH(A1449,GLOBAL[ID]))</f>
        <v>6</v>
      </c>
      <c r="F1449" s="5" t="str">
        <f ca="1">IF(INDEX(GLOBAL[KET],MATCH(A1449,GLOBAL[ID]))="","-",INDEX(GLOBAL[KET],MATCH(A1449,GLOBAL[ID])))</f>
        <v>1440 pc</v>
      </c>
    </row>
    <row r="1450" spans="1:6" ht="15">
      <c r="A1450" s="12">
        <v>2418</v>
      </c>
      <c r="D1450" s="3" t="str">
        <f ca="1">INDEX(GLOBAL[NAMA BARANG],MATCH(A1450,GLOBAL[ID]))</f>
        <v>Pc GP 9315</v>
      </c>
      <c r="E1450" s="4">
        <f ca="1">INDEX(GLOBAL[TT],MATCH(A1450,GLOBAL[ID]))</f>
        <v>5</v>
      </c>
      <c r="F1450" s="5" t="str">
        <f ca="1">IF(INDEX(GLOBAL[KET],MATCH(A1450,GLOBAL[ID]))="","-",INDEX(GLOBAL[KET],MATCH(A1450,GLOBAL[ID])))</f>
        <v>240 pc</v>
      </c>
    </row>
    <row r="1451" spans="1:6" ht="15">
      <c r="A1451" s="12">
        <v>2419</v>
      </c>
      <c r="D1451" s="3" t="str">
        <f ca="1">INDEX(GLOBAL[NAMA BARANG],MATCH(A1451,GLOBAL[ID]))</f>
        <v>Pc Ht 405 A</v>
      </c>
      <c r="E1451" s="4">
        <f ca="1">INDEX(GLOBAL[TT],MATCH(A1451,GLOBAL[ID]))</f>
        <v>4</v>
      </c>
      <c r="F1451" s="5" t="str">
        <f ca="1">IF(INDEX(GLOBAL[KET],MATCH(A1451,GLOBAL[ID]))="","-",INDEX(GLOBAL[KET],MATCH(A1451,GLOBAL[ID])))</f>
        <v>144 pc</v>
      </c>
    </row>
    <row r="1452" spans="1:6" ht="15">
      <c r="A1452" s="12">
        <v>2421</v>
      </c>
      <c r="D1452" s="3" t="str">
        <f ca="1">INDEX(GLOBAL[NAMA BARANG],MATCH(A1452,GLOBAL[ID]))</f>
        <v>Pc Imitasi 372</v>
      </c>
      <c r="E1452" s="4">
        <f ca="1">INDEX(GLOBAL[TT],MATCH(A1452,GLOBAL[ID]))</f>
        <v>3</v>
      </c>
      <c r="F1452" s="5" t="str">
        <f ca="1">IF(INDEX(GLOBAL[KET],MATCH(A1452,GLOBAL[ID]))="","-",INDEX(GLOBAL[KET],MATCH(A1452,GLOBAL[ID])))</f>
        <v>30 ls</v>
      </c>
    </row>
    <row r="1453" spans="1:6" ht="15">
      <c r="A1453" s="12">
        <v>2422</v>
      </c>
      <c r="D1453" s="3" t="str">
        <f ca="1">INDEX(GLOBAL[NAMA BARANG],MATCH(A1453,GLOBAL[ID]))</f>
        <v>Pc Imitasi 373 vintage</v>
      </c>
      <c r="E1453" s="4">
        <f ca="1">INDEX(GLOBAL[TT],MATCH(A1453,GLOBAL[ID]))</f>
        <v>8</v>
      </c>
      <c r="F1453" s="5" t="str">
        <f ca="1">IF(INDEX(GLOBAL[KET],MATCH(A1453,GLOBAL[ID]))="","-",INDEX(GLOBAL[KET],MATCH(A1453,GLOBAL[ID])))</f>
        <v>30 ls</v>
      </c>
    </row>
    <row r="1454" spans="1:6" ht="15">
      <c r="A1454" s="12">
        <v>2423</v>
      </c>
      <c r="D1454" s="3" t="str">
        <f ca="1">INDEX(GLOBAL[NAMA BARANG],MATCH(A1454,GLOBAL[ID]))</f>
        <v>Pc isi F4575 A3235 (Blk)</v>
      </c>
      <c r="E1454" s="4">
        <f ca="1">INDEX(GLOBAL[TT],MATCH(A1454,GLOBAL[ID]))</f>
        <v>4</v>
      </c>
      <c r="F1454" s="5" t="str">
        <f ca="1">IF(INDEX(GLOBAL[KET],MATCH(A1454,GLOBAL[ID]))="","-",INDEX(GLOBAL[KET],MATCH(A1454,GLOBAL[ID])))</f>
        <v>12 ls</v>
      </c>
    </row>
    <row r="1455" spans="1:6" ht="15">
      <c r="A1455" s="12">
        <v>2424</v>
      </c>
      <c r="D1455" s="3" t="str">
        <f ca="1">INDEX(GLOBAL[NAMA BARANG],MATCH(A1455,GLOBAL[ID]))</f>
        <v>Pc JX 3852</v>
      </c>
      <c r="E1455" s="4">
        <f ca="1">INDEX(GLOBAL[TT],MATCH(A1455,GLOBAL[ID]))</f>
        <v>5</v>
      </c>
      <c r="F1455" s="5" t="str">
        <f ca="1">IF(INDEX(GLOBAL[KET],MATCH(A1455,GLOBAL[ID]))="","-",INDEX(GLOBAL[KET],MATCH(A1455,GLOBAL[ID])))</f>
        <v>168 pc</v>
      </c>
    </row>
    <row r="1456" spans="1:6" ht="15">
      <c r="A1456" s="12">
        <v>2425</v>
      </c>
      <c r="D1456" s="3" t="str">
        <f ca="1">INDEX(GLOBAL[NAMA BARANG],MATCH(A1456,GLOBAL[ID]))</f>
        <v>Pc Kain berdiri MM</v>
      </c>
      <c r="E1456" s="4">
        <f ca="1">INDEX(GLOBAL[TT],MATCH(A1456,GLOBAL[ID]))</f>
        <v>2</v>
      </c>
      <c r="F1456" s="5" t="str">
        <f ca="1">IF(INDEX(GLOBAL[KET],MATCH(A1456,GLOBAL[ID]))="","-",INDEX(GLOBAL[KET],MATCH(A1456,GLOBAL[ID])))</f>
        <v>50 ls</v>
      </c>
    </row>
    <row r="1457" spans="1:6" ht="15">
      <c r="A1457" s="12">
        <v>2426</v>
      </c>
      <c r="D1457" s="3" t="str">
        <f ca="1">INDEX(GLOBAL[NAMA BARANG],MATCH(A1457,GLOBAL[ID]))</f>
        <v>Pc Kain Instar Tenaga Baru</v>
      </c>
      <c r="E1457" s="4">
        <f ca="1">INDEX(GLOBAL[TT],MATCH(A1457,GLOBAL[ID]))</f>
        <v>2</v>
      </c>
      <c r="F1457" s="5" t="str">
        <f ca="1">IF(INDEX(GLOBAL[KET],MATCH(A1457,GLOBAL[ID]))="","-",INDEX(GLOBAL[KET],MATCH(A1457,GLOBAL[ID])))</f>
        <v>36 ls</v>
      </c>
    </row>
    <row r="1458" spans="1:6" ht="15">
      <c r="A1458" s="12">
        <v>2432</v>
      </c>
      <c r="D1458" s="3" t="str">
        <f ca="1">INDEX(GLOBAL[NAMA BARANG],MATCH(A1458,GLOBAL[ID]))</f>
        <v>Pc Karton My 001-004 BLK</v>
      </c>
      <c r="E1458" s="4">
        <f ca="1">INDEX(GLOBAL[TT],MATCH(A1458,GLOBAL[ID]))</f>
        <v>7</v>
      </c>
      <c r="F1458" s="5">
        <f ca="1">IF(INDEX(GLOBAL[KET],MATCH(A1458,GLOBAL[ID]))="","-",INDEX(GLOBAL[KET],MATCH(A1458,GLOBAL[ID])))</f>
        <v>240</v>
      </c>
    </row>
    <row r="1459" spans="1:6" ht="15">
      <c r="A1459" s="12">
        <v>2433</v>
      </c>
      <c r="D1459" s="3" t="str">
        <f ca="1">INDEX(GLOBAL[NAMA BARANG],MATCH(A1459,GLOBAL[ID]))</f>
        <v>Pc Karton Wy 1257</v>
      </c>
      <c r="E1459" s="4">
        <f ca="1">INDEX(GLOBAL[TT],MATCH(A1459,GLOBAL[ID]))</f>
        <v>5</v>
      </c>
      <c r="F1459" s="5" t="str">
        <f ca="1">IF(INDEX(GLOBAL[KET],MATCH(A1459,GLOBAL[ID]))="","-",INDEX(GLOBAL[KET],MATCH(A1459,GLOBAL[ID])))</f>
        <v>240 pc</v>
      </c>
    </row>
    <row r="1460" spans="1:6" ht="15">
      <c r="A1460" s="12">
        <v>2434</v>
      </c>
      <c r="D1460" s="3" t="str">
        <f ca="1">INDEX(GLOBAL[NAMA BARANG],MATCH(A1460,GLOBAL[ID]))</f>
        <v>Pc Karton Wy 1258</v>
      </c>
      <c r="E1460" s="4">
        <f ca="1">INDEX(GLOBAL[TT],MATCH(A1460,GLOBAL[ID]))</f>
        <v>16</v>
      </c>
      <c r="F1460" s="5" t="str">
        <f ca="1">IF(INDEX(GLOBAL[KET],MATCH(A1460,GLOBAL[ID]))="","-",INDEX(GLOBAL[KET],MATCH(A1460,GLOBAL[ID])))</f>
        <v>240 pc</v>
      </c>
    </row>
    <row r="1461" spans="1:6" ht="15">
      <c r="A1461" s="12">
        <v>2435</v>
      </c>
      <c r="D1461" s="3" t="str">
        <f ca="1">INDEX(GLOBAL[NAMA BARANG],MATCH(A1461,GLOBAL[ID]))</f>
        <v>Pc Karton Wy 1263 sorok</v>
      </c>
      <c r="E1461" s="4">
        <f ca="1">INDEX(GLOBAL[TT],MATCH(A1461,GLOBAL[ID]))</f>
        <v>9</v>
      </c>
      <c r="F1461" s="5" t="str">
        <f ca="1">IF(INDEX(GLOBAL[KET],MATCH(A1461,GLOBAL[ID]))="","-",INDEX(GLOBAL[KET],MATCH(A1461,GLOBAL[ID])))</f>
        <v>288 pc</v>
      </c>
    </row>
    <row r="1462" spans="1:6" ht="15">
      <c r="A1462" s="12">
        <v>2436</v>
      </c>
      <c r="D1462" s="3" t="str">
        <f ca="1">INDEX(GLOBAL[NAMA BARANG],MATCH(A1462,GLOBAL[ID]))</f>
        <v>Pc Karton Wy 1270 Blk</v>
      </c>
      <c r="E1462" s="4">
        <f ca="1">INDEX(GLOBAL[TT],MATCH(A1462,GLOBAL[ID]))</f>
        <v>5</v>
      </c>
      <c r="F1462" s="5" t="str">
        <f ca="1">IF(INDEX(GLOBAL[KET],MATCH(A1462,GLOBAL[ID]))="","-",INDEX(GLOBAL[KET],MATCH(A1462,GLOBAL[ID])))</f>
        <v>240 pc</v>
      </c>
    </row>
    <row r="1463" spans="1:6" ht="15">
      <c r="A1463" s="12">
        <v>2441</v>
      </c>
      <c r="D1463" s="3" t="str">
        <f ca="1">INDEX(GLOBAL[NAMA BARANG],MATCH(A1463,GLOBAL[ID]))</f>
        <v>Pc Kayagi 1160/ 6159</v>
      </c>
      <c r="E1463" s="4">
        <f ca="1">INDEX(GLOBAL[TT],MATCH(A1463,GLOBAL[ID]))</f>
        <v>2</v>
      </c>
      <c r="F1463" s="5" t="str">
        <f ca="1">IF(INDEX(GLOBAL[KET],MATCH(A1463,GLOBAL[ID]))="","-",INDEX(GLOBAL[KET],MATCH(A1463,GLOBAL[ID])))</f>
        <v>12 ls</v>
      </c>
    </row>
    <row r="1464" spans="1:6" ht="15">
      <c r="A1464" s="12">
        <v>2443</v>
      </c>
      <c r="D1464" s="3" t="str">
        <f ca="1">INDEX(GLOBAL[NAMA BARANG],MATCH(A1464,GLOBAL[ID]))</f>
        <v>Pc Klg 1609</v>
      </c>
      <c r="E1464" s="4">
        <f ca="1">INDEX(GLOBAL[TT],MATCH(A1464,GLOBAL[ID]))</f>
        <v>2</v>
      </c>
      <c r="F1464" s="5" t="str">
        <f ca="1">IF(INDEX(GLOBAL[KET],MATCH(A1464,GLOBAL[ID]))="","-",INDEX(GLOBAL[KET],MATCH(A1464,GLOBAL[ID])))</f>
        <v>144 ls</v>
      </c>
    </row>
    <row r="1465" spans="1:6" ht="15">
      <c r="A1465" s="12">
        <v>2456</v>
      </c>
      <c r="D1465" s="3" t="str">
        <f ca="1">INDEX(GLOBAL[NAMA BARANG],MATCH(A1465,GLOBAL[ID]))</f>
        <v>Pc Klg B 233</v>
      </c>
      <c r="E1465" s="4">
        <f ca="1">INDEX(GLOBAL[TT],MATCH(A1465,GLOBAL[ID]))</f>
        <v>1</v>
      </c>
      <c r="F1465" s="5">
        <f ca="1">IF(INDEX(GLOBAL[KET],MATCH(A1465,GLOBAL[ID]))="","-",INDEX(GLOBAL[KET],MATCH(A1465,GLOBAL[ID])))</f>
        <v>120</v>
      </c>
    </row>
    <row r="1466" spans="1:6" ht="15">
      <c r="A1466" s="12">
        <v>2458</v>
      </c>
      <c r="D1466" s="3" t="str">
        <f ca="1">INDEX(GLOBAL[NAMA BARANG],MATCH(A1466,GLOBAL[ID]))</f>
        <v>Pc Klg B 569-05</v>
      </c>
      <c r="E1466" s="4">
        <f ca="1">INDEX(GLOBAL[TT],MATCH(A1466,GLOBAL[ID]))</f>
        <v>1</v>
      </c>
      <c r="F1466" s="5" t="str">
        <f ca="1">IF(INDEX(GLOBAL[KET],MATCH(A1466,GLOBAL[ID]))="","-",INDEX(GLOBAL[KET],MATCH(A1466,GLOBAL[ID])))</f>
        <v>120 pc</v>
      </c>
    </row>
    <row r="1467" spans="1:6" ht="15">
      <c r="A1467" s="12">
        <v>2459</v>
      </c>
      <c r="D1467" s="3" t="str">
        <f ca="1">INDEX(GLOBAL[NAMA BARANG],MATCH(A1467,GLOBAL[ID]))</f>
        <v>Pc Klg B 569-10</v>
      </c>
      <c r="E1467" s="4">
        <f ca="1">INDEX(GLOBAL[TT],MATCH(A1467,GLOBAL[ID]))</f>
        <v>2</v>
      </c>
      <c r="F1467" s="5" t="str">
        <f ca="1">IF(INDEX(GLOBAL[KET],MATCH(A1467,GLOBAL[ID]))="","-",INDEX(GLOBAL[KET],MATCH(A1467,GLOBAL[ID])))</f>
        <v>60 pc</v>
      </c>
    </row>
    <row r="1468" spans="1:6" ht="15">
      <c r="A1468" s="12">
        <v>2461</v>
      </c>
      <c r="D1468" s="3" t="str">
        <f ca="1">INDEX(GLOBAL[NAMA BARANG],MATCH(A1468,GLOBAL[ID]))</f>
        <v>Pc Klg B 652</v>
      </c>
      <c r="E1468" s="4">
        <f ca="1">INDEX(GLOBAL[TT],MATCH(A1468,GLOBAL[ID]))</f>
        <v>14</v>
      </c>
      <c r="F1468" s="5" t="str">
        <f ca="1">IF(INDEX(GLOBAL[KET],MATCH(A1468,GLOBAL[ID]))="","-",INDEX(GLOBAL[KET],MATCH(A1468,GLOBAL[ID])))</f>
        <v>200 pc</v>
      </c>
    </row>
    <row r="1469" spans="1:6" ht="15">
      <c r="A1469" s="12">
        <v>2464</v>
      </c>
      <c r="D1469" s="3" t="str">
        <f ca="1">INDEX(GLOBAL[NAMA BARANG],MATCH(A1469,GLOBAL[ID]))</f>
        <v>Pc Klg B-905 Mobil</v>
      </c>
      <c r="E1469" s="4">
        <f ca="1">INDEX(GLOBAL[TT],MATCH(A1469,GLOBAL[ID]))</f>
        <v>13</v>
      </c>
      <c r="F1469" s="5" t="str">
        <f ca="1">IF(INDEX(GLOBAL[KET],MATCH(A1469,GLOBAL[ID]))="","-",INDEX(GLOBAL[KET],MATCH(A1469,GLOBAL[ID])))</f>
        <v>120 PCS</v>
      </c>
    </row>
    <row r="1470" spans="1:6" ht="15">
      <c r="A1470" s="12">
        <v>2465</v>
      </c>
      <c r="D1470" s="3" t="str">
        <f ca="1">INDEX(GLOBAL[NAMA BARANG],MATCH(A1470,GLOBAL[ID]))</f>
        <v>Pc Klg car smurf B6815/ 6816</v>
      </c>
      <c r="E1470" s="4">
        <f ca="1">INDEX(GLOBAL[TT],MATCH(A1470,GLOBAL[ID]))</f>
        <v>15</v>
      </c>
      <c r="F1470" s="5" t="str">
        <f ca="1">IF(INDEX(GLOBAL[KET],MATCH(A1470,GLOBAL[ID]))="","-",INDEX(GLOBAL[KET],MATCH(A1470,GLOBAL[ID])))</f>
        <v>12 ls</v>
      </c>
    </row>
    <row r="1471" spans="1:6" ht="15">
      <c r="A1471" s="12">
        <v>2466</v>
      </c>
      <c r="D1471" s="3" t="str">
        <f ca="1">INDEX(GLOBAL[NAMA BARANG],MATCH(A1471,GLOBAL[ID]))</f>
        <v>Pc Klg CC 1008 + Isi</v>
      </c>
      <c r="E1471" s="4">
        <f ca="1">INDEX(GLOBAL[TT],MATCH(A1471,GLOBAL[ID]))</f>
        <v>8</v>
      </c>
      <c r="F1471" s="5" t="str">
        <f ca="1">IF(INDEX(GLOBAL[KET],MATCH(A1471,GLOBAL[ID]))="","-",INDEX(GLOBAL[KET],MATCH(A1471,GLOBAL[ID])))</f>
        <v>72 PCS</v>
      </c>
    </row>
    <row r="1472" spans="1:6" ht="15">
      <c r="A1472" s="12">
        <v>2467</v>
      </c>
      <c r="D1472" s="3" t="str">
        <f ca="1">INDEX(GLOBAL[NAMA BARANG],MATCH(A1472,GLOBAL[ID]))</f>
        <v>Pc Klg D-13</v>
      </c>
      <c r="E1472" s="4">
        <f ca="1">INDEX(GLOBAL[TT],MATCH(A1472,GLOBAL[ID]))</f>
        <v>58</v>
      </c>
      <c r="F1472" s="5" t="str">
        <f ca="1">IF(INDEX(GLOBAL[KET],MATCH(A1472,GLOBAL[ID]))="","-",INDEX(GLOBAL[KET],MATCH(A1472,GLOBAL[ID])))</f>
        <v>10 ls</v>
      </c>
    </row>
    <row r="1473" spans="1:6" ht="15">
      <c r="A1473" s="12">
        <v>2468</v>
      </c>
      <c r="D1473" s="3" t="str">
        <f ca="1">INDEX(GLOBAL[NAMA BARANG],MATCH(A1473,GLOBAL[ID]))</f>
        <v>Pc Klg D-8</v>
      </c>
      <c r="E1473" s="4">
        <f ca="1">INDEX(GLOBAL[TT],MATCH(A1473,GLOBAL[ID]))</f>
        <v>3</v>
      </c>
      <c r="F1473" s="5" t="str">
        <f ca="1">IF(INDEX(GLOBAL[KET],MATCH(A1473,GLOBAL[ID]))="","-",INDEX(GLOBAL[KET],MATCH(A1473,GLOBAL[ID])))</f>
        <v>10 ls</v>
      </c>
    </row>
    <row r="1474" spans="1:6" ht="15">
      <c r="A1474" s="12">
        <v>2469</v>
      </c>
      <c r="D1474" s="3" t="str">
        <f ca="1">INDEX(GLOBAL[NAMA BARANG],MATCH(A1474,GLOBAL[ID]))</f>
        <v>Pc Klg Disney Smurf F43 (C12 0106)</v>
      </c>
      <c r="E1474" s="4">
        <f ca="1">INDEX(GLOBAL[TT],MATCH(A1474,GLOBAL[ID]))</f>
        <v>10</v>
      </c>
      <c r="F1474" s="5" t="str">
        <f ca="1">IF(INDEX(GLOBAL[KET],MATCH(A1474,GLOBAL[ID]))="","-",INDEX(GLOBAL[KET],MATCH(A1474,GLOBAL[ID])))</f>
        <v>12 ls</v>
      </c>
    </row>
    <row r="1475" spans="1:6" ht="15">
      <c r="A1475" s="12">
        <v>2470</v>
      </c>
      <c r="D1475" s="3" t="str">
        <f ca="1">INDEX(GLOBAL[NAMA BARANG],MATCH(A1475,GLOBAL[ID]))</f>
        <v>Pc Klg Dkk 288</v>
      </c>
      <c r="E1475" s="4">
        <f ca="1">INDEX(GLOBAL[TT],MATCH(A1475,GLOBAL[ID]))</f>
        <v>2</v>
      </c>
      <c r="F1475" s="5" t="str">
        <f ca="1">IF(INDEX(GLOBAL[KET],MATCH(A1475,GLOBAL[ID]))="","-",INDEX(GLOBAL[KET],MATCH(A1475,GLOBAL[ID])))</f>
        <v>72 pc</v>
      </c>
    </row>
    <row r="1476" spans="1:6" ht="15">
      <c r="A1476" s="12">
        <v>2477</v>
      </c>
      <c r="D1476" s="3" t="str">
        <f ca="1">INDEX(GLOBAL[NAMA BARANG],MATCH(A1476,GLOBAL[ID]))</f>
        <v>Pc Klg H1113 Sheep (C12.014)</v>
      </c>
      <c r="E1476" s="4">
        <f ca="1">INDEX(GLOBAL[TT],MATCH(A1476,GLOBAL[ID]))</f>
        <v>18</v>
      </c>
      <c r="F1476" s="5" t="str">
        <f ca="1">IF(INDEX(GLOBAL[KET],MATCH(A1476,GLOBAL[ID]))="","-",INDEX(GLOBAL[KET],MATCH(A1476,GLOBAL[ID])))</f>
        <v>200 pc</v>
      </c>
    </row>
    <row r="1477" spans="1:6" ht="15">
      <c r="A1477" s="12">
        <v>2480</v>
      </c>
      <c r="D1477" s="3" t="str">
        <f ca="1">INDEX(GLOBAL[NAMA BARANG],MATCH(A1477,GLOBAL[ID]))</f>
        <v>Pc Klg karakter SN 7109</v>
      </c>
      <c r="E1477" s="4">
        <f ca="1">INDEX(GLOBAL[TT],MATCH(A1477,GLOBAL[ID]))</f>
        <v>1</v>
      </c>
      <c r="F1477" s="5" t="str">
        <f ca="1">IF(INDEX(GLOBAL[KET],MATCH(A1477,GLOBAL[ID]))="","-",INDEX(GLOBAL[KET],MATCH(A1477,GLOBAL[ID])))</f>
        <v>144 pc</v>
      </c>
    </row>
    <row r="1478" spans="1:6" ht="15">
      <c r="A1478" s="12">
        <v>2487</v>
      </c>
      <c r="D1478" s="3" t="str">
        <f ca="1">INDEX(GLOBAL[NAMA BARANG],MATCH(A1478,GLOBAL[ID]))</f>
        <v>Pc Klg QZ 101-1 Kalkulator</v>
      </c>
      <c r="E1478" s="4">
        <f ca="1">INDEX(GLOBAL[TT],MATCH(A1478,GLOBAL[ID]))</f>
        <v>2</v>
      </c>
      <c r="F1478" s="5" t="str">
        <f ca="1">IF(INDEX(GLOBAL[KET],MATCH(A1478,GLOBAL[ID]))="","-",INDEX(GLOBAL[KET],MATCH(A1478,GLOBAL[ID])))</f>
        <v>160 pc</v>
      </c>
    </row>
    <row r="1479" spans="1:6" ht="15">
      <c r="A1479" s="12">
        <v>2490</v>
      </c>
      <c r="D1479" s="3" t="str">
        <f ca="1">INDEX(GLOBAL[NAMA BARANG],MATCH(A1479,GLOBAL[ID]))</f>
        <v>Pc Klg ret A - 84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192 pc</v>
      </c>
    </row>
    <row r="1480" spans="1:6" ht="15">
      <c r="A1480" s="12">
        <v>2491</v>
      </c>
      <c r="D1480" s="3" t="str">
        <f ca="1">INDEX(GLOBAL[NAMA BARANG],MATCH(A1480,GLOBAL[ID]))</f>
        <v>Pc Klg ret D - 94 kotak</v>
      </c>
      <c r="E1480" s="4">
        <f ca="1">INDEX(GLOBAL[TT],MATCH(A1480,GLOBAL[ID]))</f>
        <v>3</v>
      </c>
      <c r="F1480" s="5" t="str">
        <f ca="1">IF(INDEX(GLOBAL[KET],MATCH(A1480,GLOBAL[ID]))="","-",INDEX(GLOBAL[KET],MATCH(A1480,GLOBAL[ID])))</f>
        <v>180 pc</v>
      </c>
    </row>
    <row r="1481" spans="1:6" ht="15">
      <c r="A1481" s="12">
        <v>2492</v>
      </c>
      <c r="D1481" s="3" t="str">
        <f ca="1">INDEX(GLOBAL[NAMA BARANG],MATCH(A1481,GLOBAL[ID]))</f>
        <v>Pc Klg set KT 6601 (BLK)</v>
      </c>
      <c r="E1481" s="4">
        <f ca="1">INDEX(GLOBAL[TT],MATCH(A1481,GLOBAL[ID]))</f>
        <v>38</v>
      </c>
      <c r="F1481" s="5">
        <f ca="1">IF(INDEX(GLOBAL[KET],MATCH(A1481,GLOBAL[ID]))="","-",INDEX(GLOBAL[KET],MATCH(A1481,GLOBAL[ID])))</f>
        <v>192</v>
      </c>
    </row>
    <row r="1482" spans="1:6" ht="15">
      <c r="A1482" s="12">
        <v>2493</v>
      </c>
      <c r="D1482" s="3" t="str">
        <f ca="1">INDEX(GLOBAL[NAMA BARANG],MATCH(A1482,GLOBAL[ID]))</f>
        <v>Pc Klg susun-sika</v>
      </c>
      <c r="E1482" s="4">
        <f ca="1">INDEX(GLOBAL[TT],MATCH(A1482,GLOBAL[ID]))</f>
        <v>12</v>
      </c>
      <c r="F1482" s="5" t="str">
        <f ca="1">IF(INDEX(GLOBAL[KET],MATCH(A1482,GLOBAL[ID]))="","-",INDEX(GLOBAL[KET],MATCH(A1482,GLOBAL[ID])))</f>
        <v>20 ls</v>
      </c>
    </row>
    <row r="1483" spans="1:6" ht="15">
      <c r="A1483" s="12">
        <v>2496</v>
      </c>
      <c r="D1483" s="3" t="str">
        <f ca="1">INDEX(GLOBAL[NAMA BARANG],MATCH(A1483,GLOBAL[ID]))</f>
        <v>Pc Klg XD 3348 Minion (XHR)</v>
      </c>
      <c r="E1483" s="4">
        <f ca="1">INDEX(GLOBAL[TT],MATCH(A1483,GLOBAL[ID]))</f>
        <v>5</v>
      </c>
      <c r="F1483" s="5" t="str">
        <f ca="1">IF(INDEX(GLOBAL[KET],MATCH(A1483,GLOBAL[ID]))="","-",INDEX(GLOBAL[KET],MATCH(A1483,GLOBAL[ID])))</f>
        <v>192 PCS</v>
      </c>
    </row>
    <row r="1484" spans="1:6" ht="15">
      <c r="A1484" s="12">
        <v>2497</v>
      </c>
      <c r="D1484" s="3" t="str">
        <f ca="1">INDEX(GLOBAL[NAMA BARANG],MATCH(A1484,GLOBAL[ID]))</f>
        <v>Pc Klg XD 3348 Peppa Pig (X2)</v>
      </c>
      <c r="E1484" s="4">
        <f ca="1">INDEX(GLOBAL[TT],MATCH(A1484,GLOBAL[ID]))</f>
        <v>6</v>
      </c>
      <c r="F1484" s="5" t="str">
        <f ca="1">IF(INDEX(GLOBAL[KET],MATCH(A1484,GLOBAL[ID]))="","-",INDEX(GLOBAL[KET],MATCH(A1484,GLOBAL[ID])))</f>
        <v>192 PCS</v>
      </c>
    </row>
    <row r="1485" spans="1:6" ht="15">
      <c r="A1485" s="12">
        <v>2500</v>
      </c>
      <c r="D1485" s="3" t="str">
        <f ca="1">INDEX(GLOBAL[NAMA BARANG],MATCH(A1485,GLOBAL[ID]))</f>
        <v>Pc Klg ZG-6913</v>
      </c>
      <c r="E1485" s="4">
        <f ca="1">INDEX(GLOBAL[TT],MATCH(A1485,GLOBAL[ID]))</f>
        <v>13</v>
      </c>
      <c r="F1485" s="5" t="str">
        <f ca="1">IF(INDEX(GLOBAL[KET],MATCH(A1485,GLOBAL[ID]))="","-",INDEX(GLOBAL[KET],MATCH(A1485,GLOBAL[ID])))</f>
        <v>12 ls</v>
      </c>
    </row>
    <row r="1486" spans="1:6" ht="15">
      <c r="A1486" s="12">
        <v>2501</v>
      </c>
      <c r="D1486" s="3" t="str">
        <f ca="1">INDEX(GLOBAL[NAMA BARANG],MATCH(A1486,GLOBAL[ID]))</f>
        <v>Pc KM 2 WTP</v>
      </c>
      <c r="E1486" s="4">
        <f ca="1">INDEX(GLOBAL[TT],MATCH(A1486,GLOBAL[ID]))</f>
        <v>2</v>
      </c>
      <c r="F1486" s="5" t="str">
        <f ca="1">IF(INDEX(GLOBAL[KET],MATCH(A1486,GLOBAL[ID]))="","-",INDEX(GLOBAL[KET],MATCH(A1486,GLOBAL[ID])))</f>
        <v>12 LSN</v>
      </c>
    </row>
    <row r="1487" spans="1:6" ht="15">
      <c r="A1487" s="12">
        <v>2502</v>
      </c>
      <c r="D1487" s="3" t="str">
        <f ca="1">INDEX(GLOBAL[NAMA BARANG],MATCH(A1487,GLOBAL[ID]))</f>
        <v>Pc KM 21(5)/ 311A(2)</v>
      </c>
      <c r="E1487" s="4">
        <f ca="1">INDEX(GLOBAL[TT],MATCH(A1487,GLOBAL[ID]))</f>
        <v>7</v>
      </c>
      <c r="F1487" s="5" t="str">
        <f ca="1">IF(INDEX(GLOBAL[KET],MATCH(A1487,GLOBAL[ID]))="","-",INDEX(GLOBAL[KET],MATCH(A1487,GLOBAL[ID])))</f>
        <v>12 ls</v>
      </c>
    </row>
    <row r="1488" spans="1:6" ht="15">
      <c r="A1488" s="12">
        <v>2503</v>
      </c>
      <c r="D1488" s="3" t="str">
        <f ca="1">INDEX(GLOBAL[NAMA BARANG],MATCH(A1488,GLOBAL[ID]))</f>
        <v>Pc KM 22(11)/ KM 23(7)</v>
      </c>
      <c r="E1488" s="4">
        <f ca="1">INDEX(GLOBAL[TT],MATCH(A1488,GLOBAL[ID]))</f>
        <v>18</v>
      </c>
      <c r="F1488" s="5" t="str">
        <f ca="1">IF(INDEX(GLOBAL[KET],MATCH(A1488,GLOBAL[ID]))="","-",INDEX(GLOBAL[KET],MATCH(A1488,GLOBAL[ID])))</f>
        <v>12 ls</v>
      </c>
    </row>
    <row r="1489" spans="1:6" ht="15">
      <c r="A1489" s="12">
        <v>2504</v>
      </c>
      <c r="D1489" s="3" t="str">
        <f ca="1">INDEX(GLOBAL[NAMA BARANG],MATCH(A1489,GLOBAL[ID]))</f>
        <v>Pc KM 30C (Blk)</v>
      </c>
      <c r="E1489" s="4">
        <f ca="1">INDEX(GLOBAL[TT],MATCH(A1489,GLOBAL[ID]))</f>
        <v>10</v>
      </c>
      <c r="F1489" s="5" t="str">
        <f ca="1">IF(INDEX(GLOBAL[KET],MATCH(A1489,GLOBAL[ID]))="","-",INDEX(GLOBAL[KET],MATCH(A1489,GLOBAL[ID])))</f>
        <v>16 ls</v>
      </c>
    </row>
    <row r="1490" spans="1:6" ht="15">
      <c r="A1490" s="12">
        <v>2505</v>
      </c>
      <c r="D1490" s="3" t="str">
        <f ca="1">INDEX(GLOBAL[NAMA BARANG],MATCH(A1490,GLOBAL[ID]))</f>
        <v>Pc KM 3115</v>
      </c>
      <c r="E1490" s="4">
        <f ca="1">INDEX(GLOBAL[TT],MATCH(A1490,GLOBAL[ID]))</f>
        <v>1</v>
      </c>
      <c r="F1490" s="5" t="str">
        <f ca="1">IF(INDEX(GLOBAL[KET],MATCH(A1490,GLOBAL[ID]))="","-",INDEX(GLOBAL[KET],MATCH(A1490,GLOBAL[ID])))</f>
        <v>-</v>
      </c>
    </row>
    <row r="1491" spans="1:6" ht="15">
      <c r="A1491" s="12">
        <v>2506</v>
      </c>
      <c r="D1491" s="3" t="str">
        <f ca="1">INDEX(GLOBAL[NAMA BARANG],MATCH(A1491,GLOBAL[ID]))</f>
        <v>Pc Kode 1 susun biasa 8003</v>
      </c>
      <c r="E1491" s="4">
        <f ca="1">INDEX(GLOBAL[TT],MATCH(A1491,GLOBAL[ID]))</f>
        <v>4</v>
      </c>
      <c r="F1491" s="5" t="str">
        <f ca="1">IF(INDEX(GLOBAL[KET],MATCH(A1491,GLOBAL[ID]))="","-",INDEX(GLOBAL[KET],MATCH(A1491,GLOBAL[ID])))</f>
        <v>168 PCS</v>
      </c>
    </row>
    <row r="1492" spans="1:6" ht="15">
      <c r="A1492" s="12">
        <v>2507</v>
      </c>
      <c r="D1492" s="3" t="str">
        <f ca="1">INDEX(GLOBAL[NAMA BARANG],MATCH(A1492,GLOBAL[ID]))</f>
        <v>Pc Kode 1 susun Kalkulator 8003</v>
      </c>
      <c r="E1492" s="4">
        <f ca="1">INDEX(GLOBAL[TT],MATCH(A1492,GLOBAL[ID]))</f>
        <v>6</v>
      </c>
      <c r="F1492" s="5" t="str">
        <f ca="1">IF(INDEX(GLOBAL[KET],MATCH(A1492,GLOBAL[ID]))="","-",INDEX(GLOBAL[KET],MATCH(A1492,GLOBAL[ID])))</f>
        <v>168 PCS</v>
      </c>
    </row>
    <row r="1493" spans="1:6" ht="15">
      <c r="A1493" s="12">
        <v>2511</v>
      </c>
      <c r="D1493" s="3" t="str">
        <f ca="1">INDEX(GLOBAL[NAMA BARANG],MATCH(A1493,GLOBAL[ID]))</f>
        <v>Pc Kode K 22</v>
      </c>
      <c r="E1493" s="4">
        <f ca="1">INDEX(GLOBAL[TT],MATCH(A1493,GLOBAL[ID]))</f>
        <v>37</v>
      </c>
      <c r="F1493" s="5" t="str">
        <f ca="1">IF(INDEX(GLOBAL[KET],MATCH(A1493,GLOBAL[ID]))="","-",INDEX(GLOBAL[KET],MATCH(A1493,GLOBAL[ID])))</f>
        <v>168 pc</v>
      </c>
    </row>
    <row r="1494" spans="1:6" ht="15">
      <c r="A1494" s="12">
        <v>2512</v>
      </c>
      <c r="D1494" s="3" t="str">
        <f ca="1">INDEX(GLOBAL[NAMA BARANG],MATCH(A1494,GLOBAL[ID]))</f>
        <v>Pc KW 2255</v>
      </c>
      <c r="E1494" s="4">
        <f ca="1">INDEX(GLOBAL[TT],MATCH(A1494,GLOBAL[ID]))</f>
        <v>1</v>
      </c>
      <c r="F1494" s="5" t="str">
        <f ca="1">IF(INDEX(GLOBAL[KET],MATCH(A1494,GLOBAL[ID]))="","-",INDEX(GLOBAL[KET],MATCH(A1494,GLOBAL[ID])))</f>
        <v>72 pc</v>
      </c>
    </row>
    <row r="1495" spans="1:6" ht="15">
      <c r="A1495" s="12">
        <v>2513</v>
      </c>
      <c r="D1495" s="3" t="str">
        <f ca="1">INDEX(GLOBAL[NAMA BARANG],MATCH(A1495,GLOBAL[ID]))</f>
        <v>Pc KX 201-02 Disney C16-161 (ATAS)</v>
      </c>
      <c r="E1495" s="4">
        <f ca="1">INDEX(GLOBAL[TT],MATCH(A1495,GLOBAL[ID]))</f>
        <v>1</v>
      </c>
      <c r="F1495" s="5" t="str">
        <f ca="1">IF(INDEX(GLOBAL[KET],MATCH(A1495,GLOBAL[ID]))="","-",INDEX(GLOBAL[KET],MATCH(A1495,GLOBAL[ID])))</f>
        <v>160 pc</v>
      </c>
    </row>
    <row r="1496" spans="1:6" ht="15">
      <c r="A1496" s="12">
        <v>2515</v>
      </c>
      <c r="D1496" s="3" t="str">
        <f ca="1">INDEX(GLOBAL[NAMA BARANG],MATCH(A1496,GLOBAL[ID]))</f>
        <v>Pc L CE 393/ A/ Segi</v>
      </c>
      <c r="E1496" s="4">
        <f ca="1">INDEX(GLOBAL[TT],MATCH(A1496,GLOBAL[ID]))</f>
        <v>1</v>
      </c>
      <c r="F1496" s="5" t="str">
        <f ca="1">IF(INDEX(GLOBAL[KET],MATCH(A1496,GLOBAL[ID]))="","-",INDEX(GLOBAL[KET],MATCH(A1496,GLOBAL[ID])))</f>
        <v>300 pc</v>
      </c>
    </row>
    <row r="1497" spans="1:6" ht="15">
      <c r="A1497" s="12">
        <v>2516</v>
      </c>
      <c r="D1497" s="3" t="str">
        <f ca="1">INDEX(GLOBAL[NAMA BARANG],MATCH(A1497,GLOBAL[ID]))</f>
        <v>Pc L XT 9907</v>
      </c>
      <c r="E1497" s="4">
        <f ca="1">INDEX(GLOBAL[TT],MATCH(A1497,GLOBAL[ID]))</f>
        <v>1</v>
      </c>
      <c r="F1497" s="5" t="str">
        <f ca="1">IF(INDEX(GLOBAL[KET],MATCH(A1497,GLOBAL[ID]))="","-",INDEX(GLOBAL[KET],MATCH(A1497,GLOBAL[ID])))</f>
        <v>300 pc</v>
      </c>
    </row>
    <row r="1498" spans="1:6" ht="15">
      <c r="A1498" s="12">
        <v>2517</v>
      </c>
      <c r="D1498" s="3" t="str">
        <f ca="1">INDEX(GLOBAL[NAMA BARANG],MATCH(A1498,GLOBAL[ID]))</f>
        <v>Pc L ZM 3452</v>
      </c>
      <c r="E1498" s="4">
        <f ca="1">INDEX(GLOBAL[TT],MATCH(A1498,GLOBAL[ID]))</f>
        <v>1</v>
      </c>
      <c r="F1498" s="5" t="str">
        <f ca="1">IF(INDEX(GLOBAL[KET],MATCH(A1498,GLOBAL[ID]))="","-",INDEX(GLOBAL[KET],MATCH(A1498,GLOBAL[ID])))</f>
        <v>180 pc</v>
      </c>
    </row>
    <row r="1499" spans="1:6" ht="15">
      <c r="A1499" s="12">
        <v>2518</v>
      </c>
      <c r="D1499" s="3" t="str">
        <f ca="1">INDEX(GLOBAL[NAMA BARANG],MATCH(A1499,GLOBAL[ID]))</f>
        <v>Pc lampu 6635-1 Unicorn</v>
      </c>
      <c r="E1499" s="4">
        <f ca="1">INDEX(GLOBAL[TT],MATCH(A1499,GLOBAL[ID]))</f>
        <v>1</v>
      </c>
      <c r="F1499" s="5" t="str">
        <f ca="1">IF(INDEX(GLOBAL[KET],MATCH(A1499,GLOBAL[ID]))="","-",INDEX(GLOBAL[KET],MATCH(A1499,GLOBAL[ID])))</f>
        <v>288 pc</v>
      </c>
    </row>
    <row r="1500" spans="1:6" ht="15">
      <c r="A1500" s="12">
        <v>2519</v>
      </c>
      <c r="D1500" s="3" t="str">
        <f ca="1">INDEX(GLOBAL[NAMA BARANG],MATCH(A1500,GLOBAL[ID]))</f>
        <v>Pc lampu 6635-2 LOL</v>
      </c>
      <c r="E1500" s="4">
        <f ca="1">INDEX(GLOBAL[TT],MATCH(A1500,GLOBAL[ID]))</f>
        <v>4</v>
      </c>
      <c r="F1500" s="5" t="str">
        <f ca="1">IF(INDEX(GLOBAL[KET],MATCH(A1500,GLOBAL[ID]))="","-",INDEX(GLOBAL[KET],MATCH(A1500,GLOBAL[ID])))</f>
        <v>432 pc</v>
      </c>
    </row>
    <row r="1501" spans="1:6" ht="15">
      <c r="A1501" s="12">
        <v>2520</v>
      </c>
      <c r="D1501" s="3" t="str">
        <f ca="1">INDEX(GLOBAL[NAMA BARANG],MATCH(A1501,GLOBAL[ID]))</f>
        <v>Pc lampu 6635-2 LOL</v>
      </c>
      <c r="E1501" s="4">
        <f ca="1">INDEX(GLOBAL[TT],MATCH(A1501,GLOBAL[ID]))</f>
        <v>2</v>
      </c>
      <c r="F1501" s="5" t="str">
        <f ca="1">IF(INDEX(GLOBAL[KET],MATCH(A1501,GLOBAL[ID]))="","-",INDEX(GLOBAL[KET],MATCH(A1501,GLOBAL[ID])))</f>
        <v>288 pc</v>
      </c>
    </row>
    <row r="1502" spans="1:6" ht="15">
      <c r="A1502" s="12">
        <v>2521</v>
      </c>
      <c r="D1502" s="3" t="str">
        <f ca="1">INDEX(GLOBAL[NAMA BARANG],MATCH(A1502,GLOBAL[ID]))</f>
        <v>Pc lampu 6635-5 BTS</v>
      </c>
      <c r="E1502" s="4">
        <f ca="1">INDEX(GLOBAL[TT],MATCH(A1502,GLOBAL[ID]))</f>
        <v>5</v>
      </c>
      <c r="F1502" s="5" t="str">
        <f ca="1">IF(INDEX(GLOBAL[KET],MATCH(A1502,GLOBAL[ID]))="","-",INDEX(GLOBAL[KET],MATCH(A1502,GLOBAL[ID])))</f>
        <v>432 pc</v>
      </c>
    </row>
    <row r="1503" spans="1:6" ht="15">
      <c r="A1503" s="12">
        <v>2522</v>
      </c>
      <c r="D1503" s="3" t="str">
        <f ca="1">INDEX(GLOBAL[NAMA BARANG],MATCH(A1503,GLOBAL[ID]))</f>
        <v>Pc lampu 6636-1 Unicorn</v>
      </c>
      <c r="E1503" s="4">
        <f ca="1">INDEX(GLOBAL[TT],MATCH(A1503,GLOBAL[ID]))</f>
        <v>1</v>
      </c>
      <c r="F1503" s="5" t="str">
        <f ca="1">IF(INDEX(GLOBAL[KET],MATCH(A1503,GLOBAL[ID]))="","-",INDEX(GLOBAL[KET],MATCH(A1503,GLOBAL[ID])))</f>
        <v>432 pc</v>
      </c>
    </row>
    <row r="1504" spans="1:6" ht="15">
      <c r="A1504" s="12">
        <v>2523</v>
      </c>
      <c r="D1504" s="3" t="str">
        <f ca="1">INDEX(GLOBAL[NAMA BARANG],MATCH(A1504,GLOBAL[ID]))</f>
        <v>Pc lampu 6636-2 LOL</v>
      </c>
      <c r="E1504" s="4">
        <f ca="1">INDEX(GLOBAL[TT],MATCH(A1504,GLOBAL[ID]))</f>
        <v>5</v>
      </c>
      <c r="F1504" s="5" t="str">
        <f ca="1">IF(INDEX(GLOBAL[KET],MATCH(A1504,GLOBAL[ID]))="","-",INDEX(GLOBAL[KET],MATCH(A1504,GLOBAL[ID])))</f>
        <v>432 pc</v>
      </c>
    </row>
    <row r="1505" spans="1:6" ht="15">
      <c r="A1505" s="12">
        <v>2524</v>
      </c>
      <c r="D1505" s="3" t="str">
        <f ca="1">INDEX(GLOBAL[NAMA BARANG],MATCH(A1505,GLOBAL[ID]))</f>
        <v>Pc lampu 6636-2 LOL</v>
      </c>
      <c r="E1505" s="4">
        <f ca="1">INDEX(GLOBAL[TT],MATCH(A1505,GLOBAL[ID]))</f>
        <v>4</v>
      </c>
      <c r="F1505" s="5" t="str">
        <f ca="1">IF(INDEX(GLOBAL[KET],MATCH(A1505,GLOBAL[ID]))="","-",INDEX(GLOBAL[KET],MATCH(A1505,GLOBAL[ID])))</f>
        <v>288 pc</v>
      </c>
    </row>
    <row r="1506" spans="1:6" ht="15">
      <c r="A1506" s="12">
        <v>2525</v>
      </c>
      <c r="D1506" s="3" t="str">
        <f ca="1">INDEX(GLOBAL[NAMA BARANG],MATCH(A1506,GLOBAL[ID]))</f>
        <v>Pc lampu 6636-3 Avenger</v>
      </c>
      <c r="E1506" s="4">
        <f ca="1">INDEX(GLOBAL[TT],MATCH(A1506,GLOBAL[ID]))</f>
        <v>2</v>
      </c>
      <c r="F1506" s="5" t="str">
        <f ca="1">IF(INDEX(GLOBAL[KET],MATCH(A1506,GLOBAL[ID]))="","-",INDEX(GLOBAL[KET],MATCH(A1506,GLOBAL[ID])))</f>
        <v>432 pc</v>
      </c>
    </row>
    <row r="1507" spans="1:6" ht="15">
      <c r="A1507" s="12">
        <v>2526</v>
      </c>
      <c r="D1507" s="3" t="str">
        <f ca="1">INDEX(GLOBAL[NAMA BARANG],MATCH(A1507,GLOBAL[ID]))</f>
        <v>Pc lampu 6636-6 BT21</v>
      </c>
      <c r="E1507" s="4">
        <f ca="1">INDEX(GLOBAL[TT],MATCH(A1507,GLOBAL[ID]))</f>
        <v>24</v>
      </c>
      <c r="F1507" s="5" t="str">
        <f ca="1">IF(INDEX(GLOBAL[KET],MATCH(A1507,GLOBAL[ID]))="","-",INDEX(GLOBAL[KET],MATCH(A1507,GLOBAL[ID])))</f>
        <v>432 pc</v>
      </c>
    </row>
    <row r="1508" spans="1:6" ht="15">
      <c r="A1508" s="12">
        <v>2546</v>
      </c>
      <c r="D1508" s="3" t="str">
        <f ca="1">INDEX(GLOBAL[NAMA BARANG],MATCH(A1508,GLOBAL[ID]))</f>
        <v>Pc Magnit + Isi CC 1025</v>
      </c>
      <c r="E1508" s="4">
        <f ca="1">INDEX(GLOBAL[TT],MATCH(A1508,GLOBAL[ID]))</f>
        <v>14</v>
      </c>
      <c r="F1508" s="5">
        <f ca="1">IF(INDEX(GLOBAL[KET],MATCH(A1508,GLOBAL[ID]))="","-",INDEX(GLOBAL[KET],MATCH(A1508,GLOBAL[ID])))</f>
        <v>96</v>
      </c>
    </row>
    <row r="1509" spans="1:6" ht="15">
      <c r="A1509" s="12">
        <v>2547</v>
      </c>
      <c r="D1509" s="3" t="str">
        <f ca="1">INDEX(GLOBAL[NAMA BARANG],MATCH(A1509,GLOBAL[ID]))</f>
        <v>Pc Magnit + Kunci Kombinasi B 35113-20</v>
      </c>
      <c r="E1509" s="4">
        <f ca="1">INDEX(GLOBAL[TT],MATCH(A1509,GLOBAL[ID]))</f>
        <v>3</v>
      </c>
      <c r="F1509" s="5" t="str">
        <f ca="1">IF(INDEX(GLOBAL[KET],MATCH(A1509,GLOBAL[ID]))="","-",INDEX(GLOBAL[KET],MATCH(A1509,GLOBAL[ID])))</f>
        <v>96 PCS</v>
      </c>
    </row>
    <row r="1510" spans="1:6" ht="15">
      <c r="A1510" s="12">
        <v>2550</v>
      </c>
      <c r="D1510" s="3" t="str">
        <f ca="1">INDEX(GLOBAL[NAMA BARANG],MATCH(A1510,GLOBAL[ID]))</f>
        <v>Pc Magnit 0110 disney/ 0110 apple bear</v>
      </c>
      <c r="E1510" s="4">
        <f ca="1">INDEX(GLOBAL[TT],MATCH(A1510,GLOBAL[ID]))</f>
        <v>1</v>
      </c>
      <c r="F1510" s="5" t="str">
        <f ca="1">IF(INDEX(GLOBAL[KET],MATCH(A1510,GLOBAL[ID]))="","-",INDEX(GLOBAL[KET],MATCH(A1510,GLOBAL[ID])))</f>
        <v>96 pc</v>
      </c>
    </row>
    <row r="1511" spans="1:6" ht="15">
      <c r="A1511" s="12">
        <v>2551</v>
      </c>
      <c r="D1511" s="3" t="str">
        <f ca="1">INDEX(GLOBAL[NAMA BARANG],MATCH(A1511,GLOBAL[ID]))</f>
        <v>Pc Magnit 051 MM blk</v>
      </c>
      <c r="E1511" s="4">
        <f ca="1">INDEX(GLOBAL[TT],MATCH(A1511,GLOBAL[ID]))</f>
        <v>12</v>
      </c>
      <c r="F1511" s="5" t="str">
        <f ca="1">IF(INDEX(GLOBAL[KET],MATCH(A1511,GLOBAL[ID]))="","-",INDEX(GLOBAL[KET],MATCH(A1511,GLOBAL[ID])))</f>
        <v>72 pc</v>
      </c>
    </row>
    <row r="1512" spans="1:6" ht="15">
      <c r="A1512" s="12">
        <v>2552</v>
      </c>
      <c r="D1512" s="3" t="str">
        <f ca="1">INDEX(GLOBAL[NAMA BARANG],MATCH(A1512,GLOBAL[ID]))</f>
        <v>Pc Magnit 1151</v>
      </c>
      <c r="E1512" s="4">
        <f ca="1">INDEX(GLOBAL[TT],MATCH(A1512,GLOBAL[ID]))</f>
        <v>2</v>
      </c>
      <c r="F1512" s="5" t="str">
        <f ca="1">IF(INDEX(GLOBAL[KET],MATCH(A1512,GLOBAL[ID]))="","-",INDEX(GLOBAL[KET],MATCH(A1512,GLOBAL[ID])))</f>
        <v>144 pc</v>
      </c>
    </row>
    <row r="1513" spans="1:6" ht="15">
      <c r="A1513" s="12">
        <v>2555</v>
      </c>
      <c r="D1513" s="3" t="str">
        <f ca="1">INDEX(GLOBAL[NAMA BARANG],MATCH(A1513,GLOBAL[ID]))</f>
        <v>Pc Magnit 35116-20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96 PCS</v>
      </c>
    </row>
    <row r="1514" spans="1:6" ht="15">
      <c r="A1514" s="12">
        <v>2556</v>
      </c>
      <c r="D1514" s="3" t="str">
        <f ca="1">INDEX(GLOBAL[NAMA BARANG],MATCH(A1514,GLOBAL[ID]))</f>
        <v>Pc Magnit 35122</v>
      </c>
      <c r="E1514" s="4">
        <f ca="1">INDEX(GLOBAL[TT],MATCH(A1514,GLOBAL[ID]))</f>
        <v>4</v>
      </c>
      <c r="F1514" s="5" t="str">
        <f ca="1">IF(INDEX(GLOBAL[KET],MATCH(A1514,GLOBAL[ID]))="","-",INDEX(GLOBAL[KET],MATCH(A1514,GLOBAL[ID])))</f>
        <v>96 PCS</v>
      </c>
    </row>
    <row r="1515" spans="1:6" ht="15">
      <c r="A1515" s="12">
        <v>2560</v>
      </c>
      <c r="D1515" s="3" t="str">
        <f ca="1">INDEX(GLOBAL[NAMA BARANG],MATCH(A1515,GLOBAL[ID]))</f>
        <v>Pc Magnit 35139</v>
      </c>
      <c r="E1515" s="4">
        <f ca="1">INDEX(GLOBAL[TT],MATCH(A1515,GLOBAL[ID]))</f>
        <v>21</v>
      </c>
      <c r="F1515" s="5" t="str">
        <f ca="1">IF(INDEX(GLOBAL[KET],MATCH(A1515,GLOBAL[ID]))="","-",INDEX(GLOBAL[KET],MATCH(A1515,GLOBAL[ID])))</f>
        <v>96 pc</v>
      </c>
    </row>
    <row r="1516" spans="1:6" ht="15">
      <c r="A1516" s="12">
        <v>2562</v>
      </c>
      <c r="D1516" s="3" t="str">
        <f ca="1">INDEX(GLOBAL[NAMA BARANG],MATCH(A1516,GLOBAL[ID]))</f>
        <v>Pc Magnit 35145 (biasa)</v>
      </c>
      <c r="E1516" s="4">
        <f ca="1">INDEX(GLOBAL[TT],MATCH(A1516,GLOBAL[ID]))</f>
        <v>5</v>
      </c>
      <c r="F1516" s="5" t="str">
        <f ca="1">IF(INDEX(GLOBAL[KET],MATCH(A1516,GLOBAL[ID]))="","-",INDEX(GLOBAL[KET],MATCH(A1516,GLOBAL[ID])))</f>
        <v>96 PCS</v>
      </c>
    </row>
    <row r="1517" spans="1:6" ht="15">
      <c r="A1517" s="12">
        <v>2564</v>
      </c>
      <c r="D1517" s="3" t="str">
        <f ca="1">INDEX(GLOBAL[NAMA BARANG],MATCH(A1517,GLOBAL[ID]))</f>
        <v>Pc Magnit 35165 (biasa)</v>
      </c>
      <c r="E1517" s="4">
        <f ca="1">INDEX(GLOBAL[TT],MATCH(A1517,GLOBAL[ID]))</f>
        <v>6</v>
      </c>
      <c r="F1517" s="5" t="str">
        <f ca="1">IF(INDEX(GLOBAL[KET],MATCH(A1517,GLOBAL[ID]))="","-",INDEX(GLOBAL[KET],MATCH(A1517,GLOBAL[ID])))</f>
        <v>96 PCS</v>
      </c>
    </row>
    <row r="1518" spans="1:6" ht="15">
      <c r="A1518" s="12">
        <v>2568</v>
      </c>
      <c r="D1518" s="3" t="str">
        <f ca="1">INDEX(GLOBAL[NAMA BARANG],MATCH(A1518,GLOBAL[ID]))</f>
        <v>Pc Magnit 3578-20</v>
      </c>
      <c r="E1518" s="4">
        <f ca="1">INDEX(GLOBAL[TT],MATCH(A1518,GLOBAL[ID]))</f>
        <v>5</v>
      </c>
      <c r="F1518" s="5" t="str">
        <f ca="1">IF(INDEX(GLOBAL[KET],MATCH(A1518,GLOBAL[ID]))="","-",INDEX(GLOBAL[KET],MATCH(A1518,GLOBAL[ID])))</f>
        <v>96 pc</v>
      </c>
    </row>
    <row r="1519" spans="1:6" ht="15">
      <c r="A1519" s="12">
        <v>2569</v>
      </c>
      <c r="D1519" s="3" t="str">
        <f ca="1">INDEX(GLOBAL[NAMA BARANG],MATCH(A1519,GLOBAL[ID]))</f>
        <v>Pc Magnit 3D KT 8158</v>
      </c>
      <c r="E1519" s="4">
        <f ca="1">INDEX(GLOBAL[TT],MATCH(A1519,GLOBAL[ID]))</f>
        <v>2</v>
      </c>
      <c r="F1519" s="5" t="str">
        <f ca="1">IF(INDEX(GLOBAL[KET],MATCH(A1519,GLOBAL[ID]))="","-",INDEX(GLOBAL[KET],MATCH(A1519,GLOBAL[ID])))</f>
        <v>144 pc</v>
      </c>
    </row>
    <row r="1520" spans="1:6" ht="15">
      <c r="A1520" s="12">
        <v>2571</v>
      </c>
      <c r="D1520" s="3" t="str">
        <f ca="1">INDEX(GLOBAL[NAMA BARANG],MATCH(A1520,GLOBAL[ID]))</f>
        <v>Pc Magnit 5501 Besar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96 pc</v>
      </c>
    </row>
    <row r="1521" spans="1:6" ht="15">
      <c r="A1521" s="12">
        <v>2579</v>
      </c>
      <c r="D1521" s="3" t="str">
        <f ca="1">INDEX(GLOBAL[NAMA BARANG],MATCH(A1521,GLOBAL[ID]))</f>
        <v>Pc Magnit 65009 KB</v>
      </c>
      <c r="E1521" s="4">
        <f ca="1">INDEX(GLOBAL[TT],MATCH(A1521,GLOBAL[ID]))</f>
        <v>1</v>
      </c>
      <c r="F1521" s="5" t="str">
        <f ca="1">IF(INDEX(GLOBAL[KET],MATCH(A1521,GLOBAL[ID]))="","-",INDEX(GLOBAL[KET],MATCH(A1521,GLOBAL[ID])))</f>
        <v>120 pc</v>
      </c>
    </row>
    <row r="1522" spans="1:6" ht="15">
      <c r="A1522" s="12">
        <v>2580</v>
      </c>
      <c r="D1522" s="3" t="str">
        <f ca="1">INDEX(GLOBAL[NAMA BARANG],MATCH(A1522,GLOBAL[ID]))</f>
        <v>Pc Magnit 65031</v>
      </c>
      <c r="E1522" s="4">
        <f ca="1">INDEX(GLOBAL[TT],MATCH(A1522,GLOBAL[ID]))</f>
        <v>4</v>
      </c>
      <c r="F1522" s="5" t="str">
        <f ca="1">IF(INDEX(GLOBAL[KET],MATCH(A1522,GLOBAL[ID]))="","-",INDEX(GLOBAL[KET],MATCH(A1522,GLOBAL[ID])))</f>
        <v>120 PCS</v>
      </c>
    </row>
    <row r="1523" spans="1:6" ht="15">
      <c r="A1523" s="12">
        <v>2584</v>
      </c>
      <c r="D1523" s="3" t="str">
        <f ca="1">INDEX(GLOBAL[NAMA BARANG],MATCH(A1523,GLOBAL[ID]))</f>
        <v>Pc Magnit 8631 + Call</v>
      </c>
      <c r="E1523" s="4">
        <f ca="1">INDEX(GLOBAL[TT],MATCH(A1523,GLOBAL[ID]))</f>
        <v>9</v>
      </c>
      <c r="F1523" s="5" t="str">
        <f ca="1">IF(INDEX(GLOBAL[KET],MATCH(A1523,GLOBAL[ID]))="","-",INDEX(GLOBAL[KET],MATCH(A1523,GLOBAL[ID])))</f>
        <v>160 PCS</v>
      </c>
    </row>
    <row r="1524" spans="1:6" ht="15">
      <c r="A1524" s="12">
        <v>2585</v>
      </c>
      <c r="D1524" s="3" t="str">
        <f ca="1">INDEX(GLOBAL[NAMA BARANG],MATCH(A1524,GLOBAL[ID]))</f>
        <v>Pc Magnit 9315</v>
      </c>
      <c r="E1524" s="4">
        <f ca="1">INDEX(GLOBAL[TT],MATCH(A1524,GLOBAL[ID]))</f>
        <v>4</v>
      </c>
      <c r="F1524" s="5" t="str">
        <f ca="1">IF(INDEX(GLOBAL[KET],MATCH(A1524,GLOBAL[ID]))="","-",INDEX(GLOBAL[KET],MATCH(A1524,GLOBAL[ID])))</f>
        <v>240 PCS</v>
      </c>
    </row>
    <row r="1525" spans="1:6" ht="15">
      <c r="A1525" s="12">
        <v>2586</v>
      </c>
      <c r="D1525" s="3" t="str">
        <f ca="1">INDEX(GLOBAL[NAMA BARANG],MATCH(A1525,GLOBAL[ID]))</f>
        <v>Pc Magnit 9340</v>
      </c>
      <c r="E1525" s="4">
        <f ca="1">INDEX(GLOBAL[TT],MATCH(A1525,GLOBAL[ID]))</f>
        <v>9</v>
      </c>
      <c r="F1525" s="5" t="str">
        <f ca="1">IF(INDEX(GLOBAL[KET],MATCH(A1525,GLOBAL[ID]))="","-",INDEX(GLOBAL[KET],MATCH(A1525,GLOBAL[ID])))</f>
        <v>168 PCS</v>
      </c>
    </row>
    <row r="1526" spans="1:6" ht="15">
      <c r="A1526" s="12">
        <v>2591</v>
      </c>
      <c r="D1526" s="3" t="str">
        <f ca="1">INDEX(GLOBAL[NAMA BARANG],MATCH(A1526,GLOBAL[ID]))</f>
        <v>Pc Magnit 9363</v>
      </c>
      <c r="E1526" s="4">
        <f ca="1">INDEX(GLOBAL[TT],MATCH(A1526,GLOBAL[ID]))</f>
        <v>1</v>
      </c>
      <c r="F1526" s="5" t="str">
        <f ca="1">IF(INDEX(GLOBAL[KET],MATCH(A1526,GLOBAL[ID]))="","-",INDEX(GLOBAL[KET],MATCH(A1526,GLOBAL[ID])))</f>
        <v>192 PCS</v>
      </c>
    </row>
    <row r="1527" spans="1:6" ht="15">
      <c r="A1527" s="12">
        <v>2593</v>
      </c>
      <c r="D1527" s="3" t="str">
        <f ca="1">INDEX(GLOBAL[NAMA BARANG],MATCH(A1527,GLOBAL[ID]))</f>
        <v>Pc Magnit A 6682</v>
      </c>
      <c r="E1527" s="4">
        <f ca="1">INDEX(GLOBAL[TT],MATCH(A1527,GLOBAL[ID]))</f>
        <v>14</v>
      </c>
      <c r="F1527" s="5" t="str">
        <f ca="1">IF(INDEX(GLOBAL[KET],MATCH(A1527,GLOBAL[ID]))="","-",INDEX(GLOBAL[KET],MATCH(A1527,GLOBAL[ID])))</f>
        <v>120 PCS</v>
      </c>
    </row>
    <row r="1528" spans="1:6" ht="15">
      <c r="A1528" s="12">
        <v>2594</v>
      </c>
      <c r="D1528" s="3" t="str">
        <f ca="1">INDEX(GLOBAL[NAMA BARANG],MATCH(A1528,GLOBAL[ID]))</f>
        <v>Pc Magnit A6857/ 3 kal</v>
      </c>
      <c r="E1528" s="4">
        <f ca="1">INDEX(GLOBAL[TT],MATCH(A1528,GLOBAL[ID]))</f>
        <v>3</v>
      </c>
      <c r="F1528" s="5" t="str">
        <f ca="1">IF(INDEX(GLOBAL[KET],MATCH(A1528,GLOBAL[ID]))="","-",INDEX(GLOBAL[KET],MATCH(A1528,GLOBAL[ID])))</f>
        <v>144 pc</v>
      </c>
    </row>
    <row r="1529" spans="1:6" ht="15">
      <c r="A1529" s="12">
        <v>2595</v>
      </c>
      <c r="D1529" s="3" t="str">
        <f ca="1">INDEX(GLOBAL[NAMA BARANG],MATCH(A1529,GLOBAL[ID]))</f>
        <v>Pc Magnit A853</v>
      </c>
      <c r="E1529" s="4">
        <f ca="1">INDEX(GLOBAL[TT],MATCH(A1529,GLOBAL[ID]))</f>
        <v>9</v>
      </c>
      <c r="F1529" s="5" t="str">
        <f ca="1">IF(INDEX(GLOBAL[KET],MATCH(A1529,GLOBAL[ID]))="","-",INDEX(GLOBAL[KET],MATCH(A1529,GLOBAL[ID])))</f>
        <v>96 pc</v>
      </c>
    </row>
    <row r="1530" spans="1:6" ht="15">
      <c r="A1530" s="12">
        <v>2596</v>
      </c>
      <c r="D1530" s="3" t="str">
        <f ca="1">INDEX(GLOBAL[NAMA BARANG],MATCH(A1530,GLOBAL[ID]))</f>
        <v>Pc Magnit AC 2829-5</v>
      </c>
      <c r="E1530" s="4">
        <f ca="1">INDEX(GLOBAL[TT],MATCH(A1530,GLOBAL[ID]))</f>
        <v>1</v>
      </c>
      <c r="F1530" s="5" t="str">
        <f ca="1">IF(INDEX(GLOBAL[KET],MATCH(A1530,GLOBAL[ID]))="","-",INDEX(GLOBAL[KET],MATCH(A1530,GLOBAL[ID])))</f>
        <v>144 PCS</v>
      </c>
    </row>
    <row r="1531" spans="1:6" ht="15">
      <c r="A1531" s="12">
        <v>2597</v>
      </c>
      <c r="D1531" s="3" t="str">
        <f ca="1">INDEX(GLOBAL[NAMA BARANG],MATCH(A1531,GLOBAL[ID]))</f>
        <v>Pc Magnit Air B 35241-1</v>
      </c>
      <c r="E1531" s="4">
        <f ca="1">INDEX(GLOBAL[TT],MATCH(A1531,GLOBAL[ID]))</f>
        <v>2</v>
      </c>
      <c r="F1531" s="5" t="str">
        <f ca="1">IF(INDEX(GLOBAL[KET],MATCH(A1531,GLOBAL[ID]))="","-",INDEX(GLOBAL[KET],MATCH(A1531,GLOBAL[ID])))</f>
        <v>96 PCS</v>
      </c>
    </row>
    <row r="1532" spans="1:6" ht="15">
      <c r="A1532" s="12">
        <v>2598</v>
      </c>
      <c r="D1532" s="3" t="str">
        <f ca="1">INDEX(GLOBAL[NAMA BARANG],MATCH(A1532,GLOBAL[ID]))</f>
        <v>Pc Magnit asahan meja 70SS Hk/ AB</v>
      </c>
      <c r="E1532" s="4">
        <f ca="1">INDEX(GLOBAL[TT],MATCH(A1532,GLOBAL[ID]))</f>
        <v>28</v>
      </c>
      <c r="F1532" s="5" t="str">
        <f ca="1">IF(INDEX(GLOBAL[KET],MATCH(A1532,GLOBAL[ID]))="","-",INDEX(GLOBAL[KET],MATCH(A1532,GLOBAL[ID])))</f>
        <v>120 pc</v>
      </c>
    </row>
    <row r="1533" spans="1:6" ht="15">
      <c r="A1533" s="12">
        <v>2599</v>
      </c>
      <c r="D1533" s="3" t="str">
        <f ca="1">INDEX(GLOBAL[NAMA BARANG],MATCH(A1533,GLOBAL[ID]))</f>
        <v>Pc Magnit AZ 3300 blk</v>
      </c>
      <c r="E1533" s="4">
        <f ca="1">INDEX(GLOBAL[TT],MATCH(A1533,GLOBAL[ID]))</f>
        <v>7</v>
      </c>
      <c r="F1533" s="5" t="str">
        <f ca="1">IF(INDEX(GLOBAL[KET],MATCH(A1533,GLOBAL[ID]))="","-",INDEX(GLOBAL[KET],MATCH(A1533,GLOBAL[ID])))</f>
        <v>96 pc</v>
      </c>
    </row>
    <row r="1534" spans="1:6" ht="15">
      <c r="A1534" s="12">
        <v>2600</v>
      </c>
      <c r="D1534" s="3" t="str">
        <f ca="1">INDEX(GLOBAL[NAMA BARANG],MATCH(A1534,GLOBAL[ID]))</f>
        <v>Pc Magnit AZ 3301 blk</v>
      </c>
      <c r="E1534" s="4">
        <f ca="1">INDEX(GLOBAL[TT],MATCH(A1534,GLOBAL[ID]))</f>
        <v>47</v>
      </c>
      <c r="F1534" s="5" t="str">
        <f ca="1">IF(INDEX(GLOBAL[KET],MATCH(A1534,GLOBAL[ID]))="","-",INDEX(GLOBAL[KET],MATCH(A1534,GLOBAL[ID])))</f>
        <v>96 pc</v>
      </c>
    </row>
    <row r="1535" spans="1:6" ht="15">
      <c r="A1535" s="12">
        <v>2601</v>
      </c>
      <c r="D1535" s="3" t="str">
        <f ca="1">INDEX(GLOBAL[NAMA BARANG],MATCH(A1535,GLOBAL[ID]))</f>
        <v>Pc Magnit AZ 3302 blk</v>
      </c>
      <c r="E1535" s="4">
        <f ca="1">INDEX(GLOBAL[TT],MATCH(A1535,GLOBAL[ID]))</f>
        <v>53</v>
      </c>
      <c r="F1535" s="5" t="str">
        <f ca="1">IF(INDEX(GLOBAL[KET],MATCH(A1535,GLOBAL[ID]))="","-",INDEX(GLOBAL[KET],MATCH(A1535,GLOBAL[ID])))</f>
        <v>96 pc</v>
      </c>
    </row>
    <row r="1536" spans="1:6" ht="15">
      <c r="A1536" s="12">
        <v>2602</v>
      </c>
      <c r="D1536" s="3" t="str">
        <f ca="1">INDEX(GLOBAL[NAMA BARANG],MATCH(A1536,GLOBAL[ID]))</f>
        <v>Pc Magnit B 0011</v>
      </c>
      <c r="E1536" s="4">
        <f ca="1">INDEX(GLOBAL[TT],MATCH(A1536,GLOBAL[ID]))</f>
        <v>6</v>
      </c>
      <c r="F1536" s="5" t="str">
        <f ca="1">IF(INDEX(GLOBAL[KET],MATCH(A1536,GLOBAL[ID]))="","-",INDEX(GLOBAL[KET],MATCH(A1536,GLOBAL[ID])))</f>
        <v>144 pc</v>
      </c>
    </row>
    <row r="1537" spans="1:6" ht="15">
      <c r="A1537" s="12">
        <v>2603</v>
      </c>
      <c r="D1537" s="3" t="str">
        <f ca="1">INDEX(GLOBAL[NAMA BARANG],MATCH(A1537,GLOBAL[ID]))</f>
        <v>Pc Magnit B 120 S 8065</v>
      </c>
      <c r="E1537" s="4">
        <f ca="1">INDEX(GLOBAL[TT],MATCH(A1537,GLOBAL[ID]))</f>
        <v>17</v>
      </c>
      <c r="F1537" s="5" t="str">
        <f ca="1">IF(INDEX(GLOBAL[KET],MATCH(A1537,GLOBAL[ID]))="","-",INDEX(GLOBAL[KET],MATCH(A1537,GLOBAL[ID])))</f>
        <v>144 pc</v>
      </c>
    </row>
    <row r="1538" spans="1:6" ht="15">
      <c r="A1538" s="12">
        <v>2604</v>
      </c>
      <c r="D1538" s="3" t="str">
        <f ca="1">INDEX(GLOBAL[NAMA BARANG],MATCH(A1538,GLOBAL[ID]))</f>
        <v>Pc Magnit B 1902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96 pc</v>
      </c>
    </row>
    <row r="1539" spans="1:6" ht="15">
      <c r="A1539" s="12">
        <v>2605</v>
      </c>
      <c r="D1539" s="3" t="str">
        <f ca="1">INDEX(GLOBAL[NAMA BARANG],MATCH(A1539,GLOBAL[ID]))</f>
        <v>Pc Magnit B 2008</v>
      </c>
      <c r="E1539" s="4">
        <f ca="1">INDEX(GLOBAL[TT],MATCH(A1539,GLOBAL[ID]))</f>
        <v>3</v>
      </c>
      <c r="F1539" s="5" t="str">
        <f ca="1">IF(INDEX(GLOBAL[KET],MATCH(A1539,GLOBAL[ID]))="","-",INDEX(GLOBAL[KET],MATCH(A1539,GLOBAL[ID])))</f>
        <v>160 pc</v>
      </c>
    </row>
    <row r="1540" spans="1:6" ht="15">
      <c r="A1540" s="12">
        <v>2606</v>
      </c>
      <c r="D1540" s="3" t="str">
        <f ca="1">INDEX(GLOBAL[NAMA BARANG],MATCH(A1540,GLOBAL[ID]))</f>
        <v>Pc Magnit B 200k/ 388</v>
      </c>
      <c r="E1540" s="4">
        <f ca="1">INDEX(GLOBAL[TT],MATCH(A1540,GLOBAL[ID]))</f>
        <v>3</v>
      </c>
      <c r="F1540" s="5" t="str">
        <f ca="1">IF(INDEX(GLOBAL[KET],MATCH(A1540,GLOBAL[ID]))="","-",INDEX(GLOBAL[KET],MATCH(A1540,GLOBAL[ID])))</f>
        <v>12 ls</v>
      </c>
    </row>
    <row r="1541" spans="1:6" ht="15">
      <c r="A1541" s="12">
        <v>2608</v>
      </c>
      <c r="D1541" s="3" t="str">
        <f ca="1">INDEX(GLOBAL[NAMA BARANG],MATCH(A1541,GLOBAL[ID]))</f>
        <v>Pc Magnit B 222 mainan</v>
      </c>
      <c r="E1541" s="4">
        <f ca="1">INDEX(GLOBAL[TT],MATCH(A1541,GLOBAL[ID]))</f>
        <v>3</v>
      </c>
      <c r="F1541" s="5" t="str">
        <f ca="1">IF(INDEX(GLOBAL[KET],MATCH(A1541,GLOBAL[ID]))="","-",INDEX(GLOBAL[KET],MATCH(A1541,GLOBAL[ID])))</f>
        <v>96 pc</v>
      </c>
    </row>
    <row r="1542" spans="1:6" ht="15">
      <c r="A1542" s="12">
        <v>2612</v>
      </c>
      <c r="D1542" s="3" t="str">
        <f ca="1">INDEX(GLOBAL[NAMA BARANG],MATCH(A1542,GLOBAL[ID]))</f>
        <v>Pc Magnit B 35165</v>
      </c>
      <c r="E1542" s="4">
        <f ca="1">INDEX(GLOBAL[TT],MATCH(A1542,GLOBAL[ID]))</f>
        <v>3</v>
      </c>
      <c r="F1542" s="5" t="str">
        <f ca="1">IF(INDEX(GLOBAL[KET],MATCH(A1542,GLOBAL[ID]))="","-",INDEX(GLOBAL[KET],MATCH(A1542,GLOBAL[ID])))</f>
        <v>96 PCS</v>
      </c>
    </row>
    <row r="1543" spans="1:6" ht="15">
      <c r="A1543" s="12">
        <v>2613</v>
      </c>
      <c r="D1543" s="3" t="str">
        <f ca="1">INDEX(GLOBAL[NAMA BARANG],MATCH(A1543,GLOBAL[ID]))</f>
        <v>Pc Magnit B 35189</v>
      </c>
      <c r="E1543" s="4">
        <f ca="1">INDEX(GLOBAL[TT],MATCH(A1543,GLOBAL[ID]))</f>
        <v>4</v>
      </c>
      <c r="F1543" s="5" t="str">
        <f ca="1">IF(INDEX(GLOBAL[KET],MATCH(A1543,GLOBAL[ID]))="","-",INDEX(GLOBAL[KET],MATCH(A1543,GLOBAL[ID])))</f>
        <v>96 PCS</v>
      </c>
    </row>
    <row r="1544" spans="1:6" ht="15">
      <c r="A1544" s="12">
        <v>2614</v>
      </c>
      <c r="D1544" s="3" t="str">
        <f ca="1">INDEX(GLOBAL[NAMA BARANG],MATCH(A1544,GLOBAL[ID]))</f>
        <v>Pc Magnit B 39 Y 262</v>
      </c>
      <c r="E1544" s="4">
        <f ca="1">INDEX(GLOBAL[TT],MATCH(A1544,GLOBAL[ID]))</f>
        <v>3</v>
      </c>
      <c r="F1544" s="5" t="str">
        <f ca="1">IF(INDEX(GLOBAL[KET],MATCH(A1544,GLOBAL[ID]))="","-",INDEX(GLOBAL[KET],MATCH(A1544,GLOBAL[ID])))</f>
        <v>192 pc</v>
      </c>
    </row>
    <row r="1545" spans="1:6" ht="15">
      <c r="A1545" s="12">
        <v>2615</v>
      </c>
      <c r="D1545" s="3" t="str">
        <f ca="1">INDEX(GLOBAL[NAMA BARANG],MATCH(A1545,GLOBAL[ID]))</f>
        <v>Pc Magnit B-018 disney</v>
      </c>
      <c r="E1545" s="4">
        <f ca="1">INDEX(GLOBAL[TT],MATCH(A1545,GLOBAL[ID]))</f>
        <v>5</v>
      </c>
      <c r="F1545" s="5" t="str">
        <f ca="1">IF(INDEX(GLOBAL[KET],MATCH(A1545,GLOBAL[ID]))="","-",INDEX(GLOBAL[KET],MATCH(A1545,GLOBAL[ID])))</f>
        <v>144 pc</v>
      </c>
    </row>
    <row r="1546" spans="1:6" ht="15">
      <c r="A1546" s="12">
        <v>2616</v>
      </c>
      <c r="D1546" s="3" t="str">
        <f ca="1">INDEX(GLOBAL[NAMA BARANG],MATCH(A1546,GLOBAL[ID]))</f>
        <v>Pc Magnit C 1756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160 PCS</v>
      </c>
    </row>
    <row r="1547" spans="1:6" ht="15">
      <c r="A1547" s="12">
        <v>2617</v>
      </c>
      <c r="D1547" s="3" t="str">
        <f ca="1">INDEX(GLOBAL[NAMA BARANG],MATCH(A1547,GLOBAL[ID]))</f>
        <v>Pc Magnit C 9962 blk set</v>
      </c>
      <c r="E1547" s="4">
        <f ca="1">INDEX(GLOBAL[TT],MATCH(A1547,GLOBAL[ID]))</f>
        <v>5</v>
      </c>
      <c r="F1547" s="5" t="str">
        <f ca="1">IF(INDEX(GLOBAL[KET],MATCH(A1547,GLOBAL[ID]))="","-",INDEX(GLOBAL[KET],MATCH(A1547,GLOBAL[ID])))</f>
        <v>144 pc</v>
      </c>
    </row>
    <row r="1548" spans="1:6" ht="15">
      <c r="A1548" s="12">
        <v>2618</v>
      </c>
      <c r="D1548" s="3" t="str">
        <f ca="1">INDEX(GLOBAL[NAMA BARANG],MATCH(A1548,GLOBAL[ID]))</f>
        <v>Pc Magnit C-2755-1 (22x7.5)</v>
      </c>
      <c r="E1548" s="4">
        <f ca="1">INDEX(GLOBAL[TT],MATCH(A1548,GLOBAL[ID]))</f>
        <v>3</v>
      </c>
      <c r="F1548" s="5" t="str">
        <f ca="1">IF(INDEX(GLOBAL[KET],MATCH(A1548,GLOBAL[ID]))="","-",INDEX(GLOBAL[KET],MATCH(A1548,GLOBAL[ID])))</f>
        <v>144 pc</v>
      </c>
    </row>
    <row r="1549" spans="1:6" ht="15">
      <c r="A1549" s="12">
        <v>2619</v>
      </c>
      <c r="D1549" s="3" t="str">
        <f ca="1">INDEX(GLOBAL[NAMA BARANG],MATCH(A1549,GLOBAL[ID]))</f>
        <v>Pc Magnit call MC 7121 BLK</v>
      </c>
      <c r="E1549" s="4">
        <f ca="1">INDEX(GLOBAL[TT],MATCH(A1549,GLOBAL[ID]))</f>
        <v>16</v>
      </c>
      <c r="F1549" s="5" t="str">
        <f ca="1">IF(INDEX(GLOBAL[KET],MATCH(A1549,GLOBAL[ID]))="","-",INDEX(GLOBAL[KET],MATCH(A1549,GLOBAL[ID])))</f>
        <v>96 PCS</v>
      </c>
    </row>
    <row r="1550" spans="1:6" ht="15">
      <c r="A1550" s="12">
        <v>2620</v>
      </c>
      <c r="D1550" s="3" t="str">
        <f ca="1">INDEX(GLOBAL[NAMA BARANG],MATCH(A1550,GLOBAL[ID]))</f>
        <v>Pc Magnit Card CC 101 2B</v>
      </c>
      <c r="E1550" s="4">
        <f ca="1">INDEX(GLOBAL[TT],MATCH(A1550,GLOBAL[ID]))</f>
        <v>57</v>
      </c>
      <c r="F1550" s="5" t="str">
        <f ca="1">IF(INDEX(GLOBAL[KET],MATCH(A1550,GLOBAL[ID]))="","-",INDEX(GLOBAL[KET],MATCH(A1550,GLOBAL[ID])))</f>
        <v>96 pc</v>
      </c>
    </row>
    <row r="1551" spans="1:6" ht="15">
      <c r="A1551" s="12">
        <v>2621</v>
      </c>
      <c r="D1551" s="3" t="str">
        <f ca="1">INDEX(GLOBAL[NAMA BARANG],MATCH(A1551,GLOBAL[ID]))</f>
        <v>Pc Magnit Card CC 101 7B</v>
      </c>
      <c r="E1551" s="4">
        <f ca="1">INDEX(GLOBAL[TT],MATCH(A1551,GLOBAL[ID]))</f>
        <v>5</v>
      </c>
      <c r="F1551" s="5" t="str">
        <f ca="1">IF(INDEX(GLOBAL[KET],MATCH(A1551,GLOBAL[ID]))="","-",INDEX(GLOBAL[KET],MATCH(A1551,GLOBAL[ID])))</f>
        <v>144 pc</v>
      </c>
    </row>
    <row r="1552" spans="1:6" ht="15">
      <c r="A1552" s="12">
        <v>2623</v>
      </c>
      <c r="D1552" s="3" t="str">
        <f ca="1">INDEX(GLOBAL[NAMA BARANG],MATCH(A1552,GLOBAL[ID]))</f>
        <v>Pc Magnit CC 7806 + Call</v>
      </c>
      <c r="E1552" s="4">
        <f ca="1">INDEX(GLOBAL[TT],MATCH(A1552,GLOBAL[ID]))</f>
        <v>20</v>
      </c>
      <c r="F1552" s="5" t="str">
        <f ca="1">IF(INDEX(GLOBAL[KET],MATCH(A1552,GLOBAL[ID]))="","-",INDEX(GLOBAL[KET],MATCH(A1552,GLOBAL[ID])))</f>
        <v>12 LSN</v>
      </c>
    </row>
    <row r="1553" spans="1:6" ht="15">
      <c r="A1553" s="12">
        <v>2624</v>
      </c>
      <c r="D1553" s="3" t="str">
        <f ca="1">INDEX(GLOBAL[NAMA BARANG],MATCH(A1553,GLOBAL[ID]))</f>
        <v>Pc Magnit CC 7808</v>
      </c>
      <c r="E1553" s="4">
        <f ca="1">INDEX(GLOBAL[TT],MATCH(A1553,GLOBAL[ID]))</f>
        <v>32</v>
      </c>
      <c r="F1553" s="5" t="str">
        <f ca="1">IF(INDEX(GLOBAL[KET],MATCH(A1553,GLOBAL[ID]))="","-",INDEX(GLOBAL[KET],MATCH(A1553,GLOBAL[ID])))</f>
        <v>20 LSN</v>
      </c>
    </row>
    <row r="1554" spans="1:6" ht="15">
      <c r="A1554" s="12">
        <v>2625</v>
      </c>
      <c r="D1554" s="3" t="str">
        <f ca="1">INDEX(GLOBAL[NAMA BARANG],MATCH(A1554,GLOBAL[ID]))</f>
        <v>Pc Magnit CC 856</v>
      </c>
      <c r="E1554" s="4">
        <f ca="1">INDEX(GLOBAL[TT],MATCH(A1554,GLOBAL[ID]))</f>
        <v>5</v>
      </c>
      <c r="F1554" s="5" t="str">
        <f ca="1">IF(INDEX(GLOBAL[KET],MATCH(A1554,GLOBAL[ID]))="","-",INDEX(GLOBAL[KET],MATCH(A1554,GLOBAL[ID])))</f>
        <v>144 pc</v>
      </c>
    </row>
    <row r="1555" spans="1:6" ht="15">
      <c r="A1555" s="12">
        <v>2627</v>
      </c>
      <c r="D1555" s="3" t="str">
        <f ca="1">INDEX(GLOBAL[NAMA BARANG],MATCH(A1555,GLOBAL[ID]))</f>
        <v>Pc Magnit Dkk 9907</v>
      </c>
      <c r="E1555" s="4">
        <f ca="1">INDEX(GLOBAL[TT],MATCH(A1555,GLOBAL[ID]))</f>
        <v>10</v>
      </c>
      <c r="F1555" s="5" t="str">
        <f ca="1">IF(INDEX(GLOBAL[KET],MATCH(A1555,GLOBAL[ID]))="","-",INDEX(GLOBAL[KET],MATCH(A1555,GLOBAL[ID])))</f>
        <v>160 pc</v>
      </c>
    </row>
    <row r="1556" spans="1:6" ht="15">
      <c r="A1556" s="12">
        <v>2628</v>
      </c>
      <c r="D1556" s="3" t="str">
        <f ca="1">INDEX(GLOBAL[NAMA BARANG],MATCH(A1556,GLOBAL[ID]))</f>
        <v>Pc Magnit Dkk 9908</v>
      </c>
      <c r="E1556" s="4">
        <f ca="1">INDEX(GLOBAL[TT],MATCH(A1556,GLOBAL[ID]))</f>
        <v>21</v>
      </c>
      <c r="F1556" s="5" t="str">
        <f ca="1">IF(INDEX(GLOBAL[KET],MATCH(A1556,GLOBAL[ID]))="","-",INDEX(GLOBAL[KET],MATCH(A1556,GLOBAL[ID])))</f>
        <v>160 pc</v>
      </c>
    </row>
    <row r="1557" spans="1:6" ht="15">
      <c r="A1557" s="12">
        <v>2629</v>
      </c>
      <c r="D1557" s="3" t="str">
        <f ca="1">INDEX(GLOBAL[NAMA BARANG],MATCH(A1557,GLOBAL[ID]))</f>
        <v>Pc Magnit Dkk 9910</v>
      </c>
      <c r="E1557" s="4">
        <f ca="1">INDEX(GLOBAL[TT],MATCH(A1557,GLOBAL[ID]))</f>
        <v>20</v>
      </c>
      <c r="F1557" s="5" t="str">
        <f ca="1">IF(INDEX(GLOBAL[KET],MATCH(A1557,GLOBAL[ID]))="","-",INDEX(GLOBAL[KET],MATCH(A1557,GLOBAL[ID])))</f>
        <v>160 bh</v>
      </c>
    </row>
    <row r="1558" spans="1:6" ht="15">
      <c r="A1558" s="12">
        <v>2634</v>
      </c>
      <c r="D1558" s="3" t="str">
        <f ca="1">INDEX(GLOBAL[NAMA BARANG],MATCH(A1558,GLOBAL[ID]))</f>
        <v>Pc Magnit FY-6823</v>
      </c>
      <c r="E1558" s="4">
        <f ca="1">INDEX(GLOBAL[TT],MATCH(A1558,GLOBAL[ID]))</f>
        <v>15</v>
      </c>
      <c r="F1558" s="5" t="str">
        <f ca="1">IF(INDEX(GLOBAL[KET],MATCH(A1558,GLOBAL[ID]))="","-",INDEX(GLOBAL[KET],MATCH(A1558,GLOBAL[ID])))</f>
        <v>144 PCS</v>
      </c>
    </row>
    <row r="1559" spans="1:6" ht="15">
      <c r="A1559" s="12">
        <v>2635</v>
      </c>
      <c r="D1559" s="3" t="str">
        <f ca="1">INDEX(GLOBAL[NAMA BARANG],MATCH(A1559,GLOBAL[ID]))</f>
        <v>Pc Magnit jumbo 3575-19</v>
      </c>
      <c r="E1559" s="4">
        <f ca="1">INDEX(GLOBAL[TT],MATCH(A1559,GLOBAL[ID]))</f>
        <v>25</v>
      </c>
      <c r="F1559" s="5" t="str">
        <f ca="1">IF(INDEX(GLOBAL[KET],MATCH(A1559,GLOBAL[ID]))="","-",INDEX(GLOBAL[KET],MATCH(A1559,GLOBAL[ID])))</f>
        <v>72 pc</v>
      </c>
    </row>
    <row r="1560" spans="1:6" ht="15">
      <c r="A1560" s="12">
        <v>2638</v>
      </c>
      <c r="D1560" s="3" t="str">
        <f ca="1">INDEX(GLOBAL[NAMA BARANG],MATCH(A1560,GLOBAL[ID]))</f>
        <v>Pc Magnit K 27</v>
      </c>
      <c r="E1560" s="4">
        <f ca="1">INDEX(GLOBAL[TT],MATCH(A1560,GLOBAL[ID]))</f>
        <v>4</v>
      </c>
      <c r="F1560" s="5" t="str">
        <f ca="1">IF(INDEX(GLOBAL[KET],MATCH(A1560,GLOBAL[ID]))="","-",INDEX(GLOBAL[KET],MATCH(A1560,GLOBAL[ID])))</f>
        <v>12 ls</v>
      </c>
    </row>
    <row r="1561" spans="1:6" ht="15">
      <c r="A1561" s="12">
        <v>2639</v>
      </c>
      <c r="D1561" s="3" t="str">
        <f ca="1">INDEX(GLOBAL[NAMA BARANG],MATCH(A1561,GLOBAL[ID]))</f>
        <v>Pc Magnit K 61 Box Magnit</v>
      </c>
      <c r="E1561" s="4">
        <f ca="1">INDEX(GLOBAL[TT],MATCH(A1561,GLOBAL[ID]))</f>
        <v>33</v>
      </c>
      <c r="F1561" s="5" t="str">
        <f ca="1">IF(INDEX(GLOBAL[KET],MATCH(A1561,GLOBAL[ID]))="","-",INDEX(GLOBAL[KET],MATCH(A1561,GLOBAL[ID])))</f>
        <v>120 pc</v>
      </c>
    </row>
    <row r="1562" spans="1:6" ht="15">
      <c r="A1562" s="12">
        <v>2640</v>
      </c>
      <c r="D1562" s="3" t="str">
        <f ca="1">INDEX(GLOBAL[NAMA BARANG],MATCH(A1562,GLOBAL[ID]))</f>
        <v>Pc Magnit K 62A Box Magnit</v>
      </c>
      <c r="E1562" s="4">
        <f ca="1">INDEX(GLOBAL[TT],MATCH(A1562,GLOBAL[ID]))</f>
        <v>27</v>
      </c>
      <c r="F1562" s="5" t="str">
        <f ca="1">IF(INDEX(GLOBAL[KET],MATCH(A1562,GLOBAL[ID]))="","-",INDEX(GLOBAL[KET],MATCH(A1562,GLOBAL[ID])))</f>
        <v>144 pc</v>
      </c>
    </row>
    <row r="1563" spans="1:6" ht="15">
      <c r="A1563" s="12">
        <v>2644</v>
      </c>
      <c r="D1563" s="3" t="str">
        <f ca="1">INDEX(GLOBAL[NAMA BARANG],MATCH(A1563,GLOBAL[ID]))</f>
        <v>Pc Magnit KM 8837-6</v>
      </c>
      <c r="E1563" s="4">
        <f ca="1">INDEX(GLOBAL[TT],MATCH(A1563,GLOBAL[ID]))</f>
        <v>1</v>
      </c>
      <c r="F1563" s="5" t="str">
        <f ca="1">IF(INDEX(GLOBAL[KET],MATCH(A1563,GLOBAL[ID]))="","-",INDEX(GLOBAL[KET],MATCH(A1563,GLOBAL[ID])))</f>
        <v>96 pc</v>
      </c>
    </row>
    <row r="1564" spans="1:6" ht="15">
      <c r="A1564" s="12">
        <v>2645</v>
      </c>
      <c r="D1564" s="3" t="str">
        <f ca="1">INDEX(GLOBAL[NAMA BARANG],MATCH(A1564,GLOBAL[ID]))</f>
        <v>Pc Magnit KPM-3551-03</v>
      </c>
      <c r="E1564" s="4">
        <f ca="1">INDEX(GLOBAL[TT],MATCH(A1564,GLOBAL[ID]))</f>
        <v>2</v>
      </c>
      <c r="F1564" s="5" t="str">
        <f ca="1">IF(INDEX(GLOBAL[KET],MATCH(A1564,GLOBAL[ID]))="","-",INDEX(GLOBAL[KET],MATCH(A1564,GLOBAL[ID])))</f>
        <v>96 pc</v>
      </c>
    </row>
    <row r="1565" spans="1:6" ht="15">
      <c r="A1565" s="12">
        <v>2646</v>
      </c>
      <c r="D1565" s="3" t="str">
        <f ca="1">INDEX(GLOBAL[NAMA BARANG],MATCH(A1565,GLOBAL[ID]))</f>
        <v>Pc Magnit KT 06</v>
      </c>
      <c r="E1565" s="4">
        <f ca="1">INDEX(GLOBAL[TT],MATCH(A1565,GLOBAL[ID]))</f>
        <v>2</v>
      </c>
      <c r="F1565" s="5" t="str">
        <f ca="1">IF(INDEX(GLOBAL[KET],MATCH(A1565,GLOBAL[ID]))="","-",INDEX(GLOBAL[KET],MATCH(A1565,GLOBAL[ID])))</f>
        <v>144 pc</v>
      </c>
    </row>
    <row r="1566" spans="1:6" ht="15">
      <c r="A1566" s="12">
        <v>2647</v>
      </c>
      <c r="D1566" s="3" t="str">
        <f ca="1">INDEX(GLOBAL[NAMA BARANG],MATCH(A1566,GLOBAL[ID]))</f>
        <v>Pc Magnit KT 07</v>
      </c>
      <c r="E1566" s="4">
        <f ca="1">INDEX(GLOBAL[TT],MATCH(A1566,GLOBAL[ID]))</f>
        <v>26</v>
      </c>
      <c r="F1566" s="5" t="str">
        <f ca="1">IF(INDEX(GLOBAL[KET],MATCH(A1566,GLOBAL[ID]))="","-",INDEX(GLOBAL[KET],MATCH(A1566,GLOBAL[ID])))</f>
        <v>144 pc</v>
      </c>
    </row>
    <row r="1567" spans="1:6" ht="15">
      <c r="A1567" s="12">
        <v>2648</v>
      </c>
      <c r="D1567" s="3" t="str">
        <f ca="1">INDEX(GLOBAL[NAMA BARANG],MATCH(A1567,GLOBAL[ID]))</f>
        <v>Pc Magnit KT 532</v>
      </c>
      <c r="E1567" s="4">
        <f ca="1">INDEX(GLOBAL[TT],MATCH(A1567,GLOBAL[ID]))</f>
        <v>1</v>
      </c>
      <c r="F1567" s="5" t="str">
        <f ca="1">IF(INDEX(GLOBAL[KET],MATCH(A1567,GLOBAL[ID]))="","-",INDEX(GLOBAL[KET],MATCH(A1567,GLOBAL[ID])))</f>
        <v>144 pc</v>
      </c>
    </row>
    <row r="1568" spans="1:6" ht="15">
      <c r="A1568" s="12">
        <v>2649</v>
      </c>
      <c r="D1568" s="3" t="str">
        <f ca="1">INDEX(GLOBAL[NAMA BARANG],MATCH(A1568,GLOBAL[ID]))</f>
        <v>Pc Magnit KT 858</v>
      </c>
      <c r="E1568" s="4">
        <f ca="1">INDEX(GLOBAL[TT],MATCH(A1568,GLOBAL[ID]))</f>
        <v>5</v>
      </c>
      <c r="F1568" s="5" t="str">
        <f ca="1">IF(INDEX(GLOBAL[KET],MATCH(A1568,GLOBAL[ID]))="","-",INDEX(GLOBAL[KET],MATCH(A1568,GLOBAL[ID])))</f>
        <v>144 pc</v>
      </c>
    </row>
    <row r="1569" spans="1:6" ht="15">
      <c r="A1569" s="12">
        <v>2650</v>
      </c>
      <c r="D1569" s="3" t="str">
        <f ca="1">INDEX(GLOBAL[NAMA BARANG],MATCH(A1569,GLOBAL[ID]))</f>
        <v>Pc Magnit KT 877(4)</v>
      </c>
      <c r="E1569" s="4">
        <f ca="1">INDEX(GLOBAL[TT],MATCH(A1569,GLOBAL[ID]))</f>
        <v>1</v>
      </c>
      <c r="F1569" s="5" t="str">
        <f ca="1">IF(INDEX(GLOBAL[KET],MATCH(A1569,GLOBAL[ID]))="","-",INDEX(GLOBAL[KET],MATCH(A1569,GLOBAL[ID])))</f>
        <v>120 pc</v>
      </c>
    </row>
    <row r="1570" spans="1:6" ht="15">
      <c r="A1570" s="12">
        <v>2651</v>
      </c>
      <c r="D1570" s="3" t="str">
        <f ca="1">INDEX(GLOBAL[NAMA BARANG],MATCH(A1570,GLOBAL[ID]))</f>
        <v>Pc Magnit KX 1673-2 lebar + WB</v>
      </c>
      <c r="E1570" s="4">
        <f ca="1">INDEX(GLOBAL[TT],MATCH(A1570,GLOBAL[ID]))</f>
        <v>36</v>
      </c>
      <c r="F1570" s="5" t="str">
        <f ca="1">IF(INDEX(GLOBAL[KET],MATCH(A1570,GLOBAL[ID]))="","-",INDEX(GLOBAL[KET],MATCH(A1570,GLOBAL[ID])))</f>
        <v>72 pc</v>
      </c>
    </row>
    <row r="1571" spans="1:6" ht="15">
      <c r="A1571" s="12">
        <v>2652</v>
      </c>
      <c r="D1571" s="3" t="str">
        <f ca="1">INDEX(GLOBAL[NAMA BARANG],MATCH(A1571,GLOBAL[ID]))</f>
        <v>Pc Magnit Ky 779 blk</v>
      </c>
      <c r="E1571" s="4">
        <f ca="1">INDEX(GLOBAL[TT],MATCH(A1571,GLOBAL[ID]))</f>
        <v>4</v>
      </c>
      <c r="F1571" s="5" t="str">
        <f ca="1">IF(INDEX(GLOBAL[KET],MATCH(A1571,GLOBAL[ID]))="","-",INDEX(GLOBAL[KET],MATCH(A1571,GLOBAL[ID])))</f>
        <v>144 pc</v>
      </c>
    </row>
    <row r="1572" spans="1:6" ht="15">
      <c r="A1572" s="12">
        <v>2653</v>
      </c>
      <c r="D1572" s="3" t="str">
        <f ca="1">INDEX(GLOBAL[NAMA BARANG],MATCH(A1572,GLOBAL[ID]))</f>
        <v>Pc Magnit LC 5510 lipat WB</v>
      </c>
      <c r="E1572" s="4">
        <f ca="1">INDEX(GLOBAL[TT],MATCH(A1572,GLOBAL[ID]))</f>
        <v>12</v>
      </c>
      <c r="F1572" s="5" t="str">
        <f ca="1">IF(INDEX(GLOBAL[KET],MATCH(A1572,GLOBAL[ID]))="","-",INDEX(GLOBAL[KET],MATCH(A1572,GLOBAL[ID])))</f>
        <v>144 pc</v>
      </c>
    </row>
    <row r="1573" spans="1:6" ht="15">
      <c r="A1573" s="12">
        <v>2657</v>
      </c>
      <c r="D1573" s="3" t="str">
        <f ca="1">INDEX(GLOBAL[NAMA BARANG],MATCH(A1573,GLOBAL[ID]))</f>
        <v>Pc Magnit MC 8088 Timbul</v>
      </c>
      <c r="E1573" s="4">
        <f ca="1">INDEX(GLOBAL[TT],MATCH(A1573,GLOBAL[ID]))</f>
        <v>6</v>
      </c>
      <c r="F1573" s="5" t="str">
        <f ca="1">IF(INDEX(GLOBAL[KET],MATCH(A1573,GLOBAL[ID]))="","-",INDEX(GLOBAL[KET],MATCH(A1573,GLOBAL[ID])))</f>
        <v>144 pc</v>
      </c>
    </row>
    <row r="1574" spans="1:6" ht="15">
      <c r="A1574" s="12">
        <v>2658</v>
      </c>
      <c r="D1574" s="3" t="str">
        <f ca="1">INDEX(GLOBAL[NAMA BARANG],MATCH(A1574,GLOBAL[ID]))</f>
        <v>Pc Magnit minion A 720</v>
      </c>
      <c r="E1574" s="4">
        <f ca="1">INDEX(GLOBAL[TT],MATCH(A1574,GLOBAL[ID]))</f>
        <v>5</v>
      </c>
      <c r="F1574" s="5" t="str">
        <f ca="1">IF(INDEX(GLOBAL[KET],MATCH(A1574,GLOBAL[ID]))="","-",INDEX(GLOBAL[KET],MATCH(A1574,GLOBAL[ID])))</f>
        <v>144 pc</v>
      </c>
    </row>
    <row r="1575" spans="1:6" ht="15">
      <c r="A1575" s="12">
        <v>2659</v>
      </c>
      <c r="D1575" s="3" t="str">
        <f ca="1">INDEX(GLOBAL[NAMA BARANG],MATCH(A1575,GLOBAL[ID]))</f>
        <v>Pc Magnit minion KT 535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144 pc</v>
      </c>
    </row>
    <row r="1576" spans="1:6" ht="15">
      <c r="A1576" s="12">
        <v>2660</v>
      </c>
      <c r="D1576" s="3" t="str">
        <f ca="1">INDEX(GLOBAL[NAMA BARANG],MATCH(A1576,GLOBAL[ID]))</f>
        <v>Pc Magnit minion KT 569</v>
      </c>
      <c r="E1576" s="4">
        <f ca="1">INDEX(GLOBAL[TT],MATCH(A1576,GLOBAL[ID]))</f>
        <v>2</v>
      </c>
      <c r="F1576" s="5" t="str">
        <f ca="1">IF(INDEX(GLOBAL[KET],MATCH(A1576,GLOBAL[ID]))="","-",INDEX(GLOBAL[KET],MATCH(A1576,GLOBAL[ID])))</f>
        <v>144 pc</v>
      </c>
    </row>
    <row r="1577" spans="1:6" ht="15">
      <c r="A1577" s="12">
        <v>2662</v>
      </c>
      <c r="D1577" s="3" t="str">
        <f ca="1">INDEX(GLOBAL[NAMA BARANG],MATCH(A1577,GLOBAL[ID]))</f>
        <v>Pc Magnit QM-079 Disney</v>
      </c>
      <c r="E1577" s="4">
        <f ca="1">INDEX(GLOBAL[TT],MATCH(A1577,GLOBAL[ID]))</f>
        <v>4</v>
      </c>
      <c r="F1577" s="5" t="str">
        <f ca="1">IF(INDEX(GLOBAL[KET],MATCH(A1577,GLOBAL[ID]))="","-",INDEX(GLOBAL[KET],MATCH(A1577,GLOBAL[ID])))</f>
        <v>144 pc</v>
      </c>
    </row>
    <row r="1578" spans="1:6" ht="15">
      <c r="A1578" s="12">
        <v>2664</v>
      </c>
      <c r="D1578" s="3" t="str">
        <f ca="1">INDEX(GLOBAL[NAMA BARANG],MATCH(A1578,GLOBAL[ID]))</f>
        <v>Pc Magnit S-8088+WB Princess/ MM/ WTP</v>
      </c>
      <c r="E1578" s="4">
        <f ca="1">INDEX(GLOBAL[TT],MATCH(A1578,GLOBAL[ID]))</f>
        <v>13</v>
      </c>
      <c r="F1578" s="5" t="str">
        <f ca="1">IF(INDEX(GLOBAL[KET],MATCH(A1578,GLOBAL[ID]))="","-",INDEX(GLOBAL[KET],MATCH(A1578,GLOBAL[ID])))</f>
        <v>120 pc</v>
      </c>
    </row>
    <row r="1579" spans="1:6" ht="15">
      <c r="A1579" s="12">
        <v>2665</v>
      </c>
      <c r="D1579" s="3" t="str">
        <f ca="1">INDEX(GLOBAL[NAMA BARANG],MATCH(A1579,GLOBAL[ID]))</f>
        <v>Pc Magnit X 501</v>
      </c>
      <c r="E1579" s="4">
        <f ca="1">INDEX(GLOBAL[TT],MATCH(A1579,GLOBAL[ID]))</f>
        <v>16</v>
      </c>
      <c r="F1579" s="5" t="str">
        <f ca="1">IF(INDEX(GLOBAL[KET],MATCH(A1579,GLOBAL[ID]))="","-",INDEX(GLOBAL[KET],MATCH(A1579,GLOBAL[ID])))</f>
        <v>144 pc</v>
      </c>
    </row>
    <row r="1580" spans="1:6" ht="15">
      <c r="A1580" s="12">
        <v>2666</v>
      </c>
      <c r="D1580" s="3" t="str">
        <f ca="1">INDEX(GLOBAL[NAMA BARANG],MATCH(A1580,GLOBAL[ID]))</f>
        <v>Pc Magnit XDC 6102</v>
      </c>
      <c r="E1580" s="4">
        <f ca="1">INDEX(GLOBAL[TT],MATCH(A1580,GLOBAL[ID]))</f>
        <v>3</v>
      </c>
      <c r="F1580" s="5" t="str">
        <f ca="1">IF(INDEX(GLOBAL[KET],MATCH(A1580,GLOBAL[ID]))="","-",INDEX(GLOBAL[KET],MATCH(A1580,GLOBAL[ID])))</f>
        <v>144 pc</v>
      </c>
    </row>
    <row r="1581" spans="1:6" ht="15">
      <c r="A1581" s="12">
        <v>2667</v>
      </c>
      <c r="D1581" s="3" t="str">
        <f ca="1">INDEX(GLOBAL[NAMA BARANG],MATCH(A1581,GLOBAL[ID]))</f>
        <v>Pc Magnit XPM-5190-10 Sandal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96 pc</v>
      </c>
    </row>
    <row r="1582" spans="1:6" ht="15">
      <c r="A1582" s="12">
        <v>2669</v>
      </c>
      <c r="D1582" s="3" t="str">
        <f ca="1">INDEX(GLOBAL[NAMA BARANG],MATCH(A1582,GLOBAL[ID]))</f>
        <v>Pc Magnit XU 0084</v>
      </c>
      <c r="E1582" s="4">
        <f ca="1">INDEX(GLOBAL[TT],MATCH(A1582,GLOBAL[ID]))</f>
        <v>3</v>
      </c>
      <c r="F1582" s="5" t="str">
        <f ca="1">IF(INDEX(GLOBAL[KET],MATCH(A1582,GLOBAL[ID]))="","-",INDEX(GLOBAL[KET],MATCH(A1582,GLOBAL[ID])))</f>
        <v>120 PCS</v>
      </c>
    </row>
    <row r="1583" spans="1:6" ht="15">
      <c r="A1583" s="12">
        <v>2670</v>
      </c>
      <c r="D1583" s="3" t="str">
        <f ca="1">INDEX(GLOBAL[NAMA BARANG],MATCH(A1583,GLOBAL[ID]))</f>
        <v>Pc Magnit XU 1219 putar</v>
      </c>
      <c r="E1583" s="4">
        <f ca="1">INDEX(GLOBAL[TT],MATCH(A1583,GLOBAL[ID]))</f>
        <v>4</v>
      </c>
      <c r="F1583" s="5" t="str">
        <f ca="1">IF(INDEX(GLOBAL[KET],MATCH(A1583,GLOBAL[ID]))="","-",INDEX(GLOBAL[KET],MATCH(A1583,GLOBAL[ID])))</f>
        <v>120 pc</v>
      </c>
    </row>
    <row r="1584" spans="1:6" ht="15">
      <c r="A1584" s="12">
        <v>2671</v>
      </c>
      <c r="D1584" s="3" t="str">
        <f ca="1">INDEX(GLOBAL[NAMA BARANG],MATCH(A1584,GLOBAL[ID]))</f>
        <v>Pc Magnit XU 6605 white Board</v>
      </c>
      <c r="E1584" s="4">
        <f ca="1">INDEX(GLOBAL[TT],MATCH(A1584,GLOBAL[ID]))</f>
        <v>1</v>
      </c>
      <c r="F1584" s="5" t="str">
        <f ca="1">IF(INDEX(GLOBAL[KET],MATCH(A1584,GLOBAL[ID]))="","-",INDEX(GLOBAL[KET],MATCH(A1584,GLOBAL[ID])))</f>
        <v>120 pc</v>
      </c>
    </row>
    <row r="1585" spans="1:6" ht="15">
      <c r="A1585" s="12">
        <v>2673</v>
      </c>
      <c r="D1585" s="3" t="str">
        <f ca="1">INDEX(GLOBAL[NAMA BARANG],MATCH(A1585,GLOBAL[ID]))</f>
        <v>Pc Mainan 8054</v>
      </c>
      <c r="E1585" s="4">
        <f ca="1">INDEX(GLOBAL[TT],MATCH(A1585,GLOBAL[ID]))</f>
        <v>2</v>
      </c>
      <c r="F1585" s="5" t="str">
        <f ca="1">IF(INDEX(GLOBAL[KET],MATCH(A1585,GLOBAL[ID]))="","-",INDEX(GLOBAL[KET],MATCH(A1585,GLOBAL[ID])))</f>
        <v>288 pc</v>
      </c>
    </row>
    <row r="1586" spans="1:6" ht="15">
      <c r="A1586" s="12">
        <v>2674</v>
      </c>
      <c r="D1586" s="3" t="str">
        <f ca="1">INDEX(GLOBAL[NAMA BARANG],MATCH(A1586,GLOBAL[ID]))</f>
        <v>Pc Metal box A 311 Klg (DS 3914)</v>
      </c>
      <c r="E1586" s="4">
        <f ca="1">INDEX(GLOBAL[TT],MATCH(A1586,GLOBAL[ID]))</f>
        <v>4</v>
      </c>
      <c r="F1586" s="5" t="str">
        <f ca="1">IF(INDEX(GLOBAL[KET],MATCH(A1586,GLOBAL[ID]))="","-",INDEX(GLOBAL[KET],MATCH(A1586,GLOBAL[ID])))</f>
        <v>10 ls</v>
      </c>
    </row>
    <row r="1587" spans="1:6" ht="15">
      <c r="A1587" s="12">
        <v>2675</v>
      </c>
      <c r="D1587" s="3" t="str">
        <f ca="1">INDEX(GLOBAL[NAMA BARANG],MATCH(A1587,GLOBAL[ID]))</f>
        <v>Pc mika cermin Pc 218</v>
      </c>
      <c r="E1587" s="4">
        <f ca="1">INDEX(GLOBAL[TT],MATCH(A1587,GLOBAL[ID]))</f>
        <v>5</v>
      </c>
      <c r="F1587" s="5" t="str">
        <f ca="1">IF(INDEX(GLOBAL[KET],MATCH(A1587,GLOBAL[ID]))="","-",INDEX(GLOBAL[KET],MATCH(A1587,GLOBAL[ID])))</f>
        <v>288 pc</v>
      </c>
    </row>
    <row r="1588" spans="1:6" ht="15">
      <c r="A1588" s="12">
        <v>2676</v>
      </c>
      <c r="D1588" s="3" t="str">
        <f ca="1">INDEX(GLOBAL[NAMA BARANG],MATCH(A1588,GLOBAL[ID]))</f>
        <v>Pc Mika Rakitan SQ-803</v>
      </c>
      <c r="E1588" s="4">
        <f ca="1">INDEX(GLOBAL[TT],MATCH(A1588,GLOBAL[ID]))</f>
        <v>38</v>
      </c>
      <c r="F1588" s="5" t="str">
        <f ca="1">IF(INDEX(GLOBAL[KET],MATCH(A1588,GLOBAL[ID]))="","-",INDEX(GLOBAL[KET],MATCH(A1588,GLOBAL[ID])))</f>
        <v>1200 PCS</v>
      </c>
    </row>
    <row r="1589" spans="1:6" ht="15">
      <c r="A1589" s="12">
        <v>2677</v>
      </c>
      <c r="D1589" s="3" t="str">
        <f ca="1">INDEX(GLOBAL[NAMA BARANG],MATCH(A1589,GLOBAL[ID]))</f>
        <v>Pc oval BTS 1067 (BLK)</v>
      </c>
      <c r="E1589" s="4">
        <f ca="1">INDEX(GLOBAL[TT],MATCH(A1589,GLOBAL[ID]))</f>
        <v>2</v>
      </c>
      <c r="F1589" s="5" t="str">
        <f ca="1">IF(INDEX(GLOBAL[KET],MATCH(A1589,GLOBAL[ID]))="","-",INDEX(GLOBAL[KET],MATCH(A1589,GLOBAL[ID])))</f>
        <v>26 ls</v>
      </c>
    </row>
    <row r="1590" spans="1:6" ht="15">
      <c r="A1590" s="12">
        <v>2678</v>
      </c>
      <c r="D1590" s="3" t="str">
        <f ca="1">INDEX(GLOBAL[NAMA BARANG],MATCH(A1590,GLOBAL[ID]))</f>
        <v>Pc P A0960 mobil tarik</v>
      </c>
      <c r="E1590" s="4">
        <f ca="1">INDEX(GLOBAL[TT],MATCH(A1590,GLOBAL[ID]))</f>
        <v>3</v>
      </c>
      <c r="F1590" s="5" t="str">
        <f ca="1">IF(INDEX(GLOBAL[KET],MATCH(A1590,GLOBAL[ID]))="","-",INDEX(GLOBAL[KET],MATCH(A1590,GLOBAL[ID])))</f>
        <v>96 pc</v>
      </c>
    </row>
    <row r="1591" spans="1:6" ht="15">
      <c r="A1591" s="12">
        <v>2679</v>
      </c>
      <c r="D1591" s="3" t="str">
        <f ca="1">INDEX(GLOBAL[NAMA BARANG],MATCH(A1591,GLOBAL[ID]))</f>
        <v>Pc PB 22</v>
      </c>
      <c r="E1591" s="4">
        <f ca="1">INDEX(GLOBAL[TT],MATCH(A1591,GLOBAL[ID]))</f>
        <v>13</v>
      </c>
      <c r="F1591" s="5" t="str">
        <f ca="1">IF(INDEX(GLOBAL[KET],MATCH(A1591,GLOBAL[ID]))="","-",INDEX(GLOBAL[KET],MATCH(A1591,GLOBAL[ID])))</f>
        <v>96 pc</v>
      </c>
    </row>
    <row r="1592" spans="1:6" ht="15">
      <c r="A1592" s="12">
        <v>2680</v>
      </c>
      <c r="D1592" s="3" t="str">
        <f ca="1">INDEX(GLOBAL[NAMA BARANG],MATCH(A1592,GLOBAL[ID]))</f>
        <v>Pc pkm 8861</v>
      </c>
      <c r="E1592" s="4">
        <f ca="1">INDEX(GLOBAL[TT],MATCH(A1592,GLOBAL[ID]))</f>
        <v>2</v>
      </c>
      <c r="F1592" s="5" t="str">
        <f ca="1">IF(INDEX(GLOBAL[KET],MATCH(A1592,GLOBAL[ID]))="","-",INDEX(GLOBAL[KET],MATCH(A1592,GLOBAL[ID])))</f>
        <v>144 PCS</v>
      </c>
    </row>
    <row r="1593" spans="1:6" ht="15">
      <c r="A1593" s="12">
        <v>2681</v>
      </c>
      <c r="D1593" s="3" t="str">
        <f ca="1">INDEX(GLOBAL[NAMA BARANG],MATCH(A1593,GLOBAL[ID]))</f>
        <v>Pc Plastik Kotak Kcl B 3734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10 LSN</v>
      </c>
    </row>
    <row r="1594" spans="1:6" ht="15">
      <c r="A1594" s="12">
        <v>2682</v>
      </c>
      <c r="D1594" s="3" t="str">
        <f ca="1">INDEX(GLOBAL[NAMA BARANG],MATCH(A1594,GLOBAL[ID]))</f>
        <v>Pc Plst 0093</v>
      </c>
      <c r="E1594" s="4">
        <f ca="1">INDEX(GLOBAL[TT],MATCH(A1594,GLOBAL[ID]))</f>
        <v>2</v>
      </c>
      <c r="F1594" s="5" t="str">
        <f ca="1">IF(INDEX(GLOBAL[KET],MATCH(A1594,GLOBAL[ID]))="","-",INDEX(GLOBAL[KET],MATCH(A1594,GLOBAL[ID])))</f>
        <v>192 pc</v>
      </c>
    </row>
    <row r="1595" spans="1:6" ht="15">
      <c r="A1595" s="12">
        <v>2683</v>
      </c>
      <c r="D1595" s="3" t="str">
        <f ca="1">INDEX(GLOBAL[NAMA BARANG],MATCH(A1595,GLOBAL[ID]))</f>
        <v>Pc Plst 20107 WB</v>
      </c>
      <c r="E1595" s="4">
        <f ca="1">INDEX(GLOBAL[TT],MATCH(A1595,GLOBAL[ID]))</f>
        <v>2</v>
      </c>
      <c r="F1595" s="5" t="str">
        <f ca="1">IF(INDEX(GLOBAL[KET],MATCH(A1595,GLOBAL[ID]))="","-",INDEX(GLOBAL[KET],MATCH(A1595,GLOBAL[ID])))</f>
        <v>96 pc</v>
      </c>
    </row>
    <row r="1596" spans="1:6" ht="15">
      <c r="A1596" s="12">
        <v>2684</v>
      </c>
      <c r="D1596" s="3" t="str">
        <f ca="1">INDEX(GLOBAL[NAMA BARANG],MATCH(A1596,GLOBAL[ID]))</f>
        <v>Pc Plst 908 Sailormoon</v>
      </c>
      <c r="E1596" s="4">
        <f ca="1">INDEX(GLOBAL[TT],MATCH(A1596,GLOBAL[ID]))</f>
        <v>3</v>
      </c>
      <c r="F1596" s="5" t="str">
        <f ca="1">IF(INDEX(GLOBAL[KET],MATCH(A1596,GLOBAL[ID]))="","-",INDEX(GLOBAL[KET],MATCH(A1596,GLOBAL[ID])))</f>
        <v>24 ls</v>
      </c>
    </row>
    <row r="1597" spans="1:6" ht="15">
      <c r="A1597" s="12">
        <v>2685</v>
      </c>
      <c r="D1597" s="3" t="str">
        <f ca="1">INDEX(GLOBAL[NAMA BARANG],MATCH(A1597,GLOBAL[ID]))</f>
        <v>Pc Plst Disney 0093/ SB-36-2 M Mouse</v>
      </c>
      <c r="E1597" s="4">
        <f ca="1">INDEX(GLOBAL[TT],MATCH(A1597,GLOBAL[ID]))</f>
        <v>3</v>
      </c>
      <c r="F1597" s="5" t="str">
        <f ca="1">IF(INDEX(GLOBAL[KET],MATCH(A1597,GLOBAL[ID]))="","-",INDEX(GLOBAL[KET],MATCH(A1597,GLOBAL[ID])))</f>
        <v>192 pc</v>
      </c>
    </row>
    <row r="1598" spans="1:6" ht="15">
      <c r="A1598" s="12">
        <v>2686</v>
      </c>
      <c r="D1598" s="3" t="str">
        <f ca="1">INDEX(GLOBAL[NAMA BARANG],MATCH(A1598,GLOBAL[ID]))</f>
        <v>Pc Plst HT 1024 minion</v>
      </c>
      <c r="E1598" s="4">
        <f ca="1">INDEX(GLOBAL[TT],MATCH(A1598,GLOBAL[ID]))</f>
        <v>5</v>
      </c>
      <c r="F1598" s="5" t="str">
        <f ca="1">IF(INDEX(GLOBAL[KET],MATCH(A1598,GLOBAL[ID]))="","-",INDEX(GLOBAL[KET],MATCH(A1598,GLOBAL[ID])))</f>
        <v>216 pc</v>
      </c>
    </row>
    <row r="1599" spans="1:6" ht="15">
      <c r="A1599" s="12">
        <v>2687</v>
      </c>
      <c r="D1599" s="3" t="str">
        <f ca="1">INDEX(GLOBAL[NAMA BARANG],MATCH(A1599,GLOBAL[ID]))</f>
        <v>Pc Plst HT 406</v>
      </c>
      <c r="E1599" s="4">
        <f ca="1">INDEX(GLOBAL[TT],MATCH(A1599,GLOBAL[ID]))</f>
        <v>7</v>
      </c>
      <c r="F1599" s="5" t="str">
        <f ca="1">IF(INDEX(GLOBAL[KET],MATCH(A1599,GLOBAL[ID]))="","-",INDEX(GLOBAL[KET],MATCH(A1599,GLOBAL[ID])))</f>
        <v>288 pc</v>
      </c>
    </row>
    <row r="1600" spans="1:6" ht="15">
      <c r="A1600" s="12">
        <v>2689</v>
      </c>
      <c r="D1600" s="3" t="str">
        <f ca="1">INDEX(GLOBAL[NAMA BARANG],MATCH(A1600,GLOBAL[ID]))</f>
        <v>Pc Plst kotak B 1F 1502</v>
      </c>
      <c r="E1600" s="4">
        <f ca="1">INDEX(GLOBAL[TT],MATCH(A1600,GLOBAL[ID]))</f>
        <v>20</v>
      </c>
      <c r="F1600" s="5" t="str">
        <f ca="1">IF(INDEX(GLOBAL[KET],MATCH(A1600,GLOBAL[ID]))="","-",INDEX(GLOBAL[KET],MATCH(A1600,GLOBAL[ID])))</f>
        <v>20 ls</v>
      </c>
    </row>
    <row r="1601" spans="1:6" ht="15">
      <c r="A1601" s="12">
        <v>2690</v>
      </c>
      <c r="D1601" s="3" t="str">
        <f ca="1">INDEX(GLOBAL[NAMA BARANG],MATCH(A1601,GLOBAL[ID]))</f>
        <v>Pc Plst kotak B 1F 1504</v>
      </c>
      <c r="E1601" s="4">
        <f ca="1">INDEX(GLOBAL[TT],MATCH(A1601,GLOBAL[ID]))</f>
        <v>17</v>
      </c>
      <c r="F1601" s="5" t="str">
        <f ca="1">IF(INDEX(GLOBAL[KET],MATCH(A1601,GLOBAL[ID]))="","-",INDEX(GLOBAL[KET],MATCH(A1601,GLOBAL[ID])))</f>
        <v>25 ls</v>
      </c>
    </row>
    <row r="1602" spans="1:6" ht="15">
      <c r="A1602" s="12">
        <v>2691</v>
      </c>
      <c r="D1602" s="3" t="str">
        <f ca="1">INDEX(GLOBAL[NAMA BARANG],MATCH(A1602,GLOBAL[ID]))</f>
        <v>Pc Plst PC-102 PB (Princess/ Disney)</v>
      </c>
      <c r="E1602" s="4">
        <f ca="1">INDEX(GLOBAL[TT],MATCH(A1602,GLOBAL[ID]))</f>
        <v>2</v>
      </c>
      <c r="F1602" s="5" t="str">
        <f ca="1">IF(INDEX(GLOBAL[KET],MATCH(A1602,GLOBAL[ID]))="","-",INDEX(GLOBAL[KET],MATCH(A1602,GLOBAL[ID])))</f>
        <v>57 ls</v>
      </c>
    </row>
    <row r="1603" spans="1:6" ht="15">
      <c r="A1603" s="12">
        <v>2692</v>
      </c>
      <c r="D1603" s="3" t="str">
        <f ca="1">INDEX(GLOBAL[NAMA BARANG],MATCH(A1603,GLOBAL[ID]))</f>
        <v>Pc Plst SH 0121</v>
      </c>
      <c r="E1603" s="4">
        <f ca="1">INDEX(GLOBAL[TT],MATCH(A1603,GLOBAL[ID]))</f>
        <v>3</v>
      </c>
      <c r="F1603" s="5" t="str">
        <f ca="1">IF(INDEX(GLOBAL[KET],MATCH(A1603,GLOBAL[ID]))="","-",INDEX(GLOBAL[KET],MATCH(A1603,GLOBAL[ID])))</f>
        <v>96 pc</v>
      </c>
    </row>
    <row r="1604" spans="1:6" ht="15">
      <c r="A1604" s="12">
        <v>2693</v>
      </c>
      <c r="D1604" s="3" t="str">
        <f ca="1">INDEX(GLOBAL[NAMA BARANG],MATCH(A1604,GLOBAL[ID]))</f>
        <v>Pc Plst SN 7206</v>
      </c>
      <c r="E1604" s="4">
        <f ca="1">INDEX(GLOBAL[TT],MATCH(A1604,GLOBAL[ID]))</f>
        <v>3</v>
      </c>
      <c r="F1604" s="5">
        <f ca="1">IF(INDEX(GLOBAL[KET],MATCH(A1604,GLOBAL[ID]))="","-",INDEX(GLOBAL[KET],MATCH(A1604,GLOBAL[ID])))</f>
        <v>96</v>
      </c>
    </row>
    <row r="1605" spans="1:6" ht="15">
      <c r="A1605" s="12">
        <v>2694</v>
      </c>
      <c r="D1605" s="3" t="str">
        <f ca="1">INDEX(GLOBAL[NAMA BARANG],MATCH(A1605,GLOBAL[ID]))</f>
        <v>Pc Plst Topla PBC-05</v>
      </c>
      <c r="E1605" s="4">
        <f ca="1">INDEX(GLOBAL[TT],MATCH(A1605,GLOBAL[ID]))</f>
        <v>6</v>
      </c>
      <c r="F1605" s="5" t="str">
        <f ca="1">IF(INDEX(GLOBAL[KET],MATCH(A1605,GLOBAL[ID]))="","-",INDEX(GLOBAL[KET],MATCH(A1605,GLOBAL[ID])))</f>
        <v>20 ls</v>
      </c>
    </row>
    <row r="1606" spans="1:6" ht="15">
      <c r="A1606" s="12">
        <v>2695</v>
      </c>
      <c r="D1606" s="3" t="str">
        <f ca="1">INDEX(GLOBAL[NAMA BARANG],MATCH(A1606,GLOBAL[ID]))</f>
        <v>Pc Plst TT 6800-6802 kitty</v>
      </c>
      <c r="E1606" s="4">
        <f ca="1">INDEX(GLOBAL[TT],MATCH(A1606,GLOBAL[ID]))</f>
        <v>4</v>
      </c>
      <c r="F1606" s="5" t="str">
        <f ca="1">IF(INDEX(GLOBAL[KET],MATCH(A1606,GLOBAL[ID]))="","-",INDEX(GLOBAL[KET],MATCH(A1606,GLOBAL[ID])))</f>
        <v>96 pc</v>
      </c>
    </row>
    <row r="1607" spans="1:6" ht="15">
      <c r="A1607" s="12">
        <v>2696</v>
      </c>
      <c r="D1607" s="3" t="str">
        <f ca="1">INDEX(GLOBAL[NAMA BARANG],MATCH(A1607,GLOBAL[ID]))</f>
        <v>Pc Plst TT 6800-6802 Thomas</v>
      </c>
      <c r="E1607" s="4">
        <f ca="1">INDEX(GLOBAL[TT],MATCH(A1607,GLOBAL[ID]))</f>
        <v>2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2697</v>
      </c>
      <c r="D1608" s="3" t="str">
        <f ca="1">INDEX(GLOBAL[NAMA BARANG],MATCH(A1608,GLOBAL[ID]))</f>
        <v>Pc Plst WB-20108</v>
      </c>
      <c r="E1608" s="4">
        <f ca="1">INDEX(GLOBAL[TT],MATCH(A1608,GLOBAL[ID]))</f>
        <v>1</v>
      </c>
      <c r="F1608" s="5" t="str">
        <f ca="1">IF(INDEX(GLOBAL[KET],MATCH(A1608,GLOBAL[ID]))="","-",INDEX(GLOBAL[KET],MATCH(A1608,GLOBAL[ID])))</f>
        <v>96 pc</v>
      </c>
    </row>
    <row r="1609" spans="1:6" ht="15">
      <c r="A1609" s="12">
        <v>2699</v>
      </c>
      <c r="D1609" s="3" t="str">
        <f ca="1">INDEX(GLOBAL[NAMA BARANG],MATCH(A1609,GLOBAL[ID]))</f>
        <v>Pc r 64</v>
      </c>
      <c r="E1609" s="4">
        <f ca="1">INDEX(GLOBAL[TT],MATCH(A1609,GLOBAL[ID]))</f>
        <v>4</v>
      </c>
      <c r="F1609" s="5" t="str">
        <f ca="1">IF(INDEX(GLOBAL[KET],MATCH(A1609,GLOBAL[ID]))="","-",INDEX(GLOBAL[KET],MATCH(A1609,GLOBAL[ID])))</f>
        <v>216 pc</v>
      </c>
    </row>
    <row r="1610" spans="1:6" ht="15">
      <c r="A1610" s="12">
        <v>2706</v>
      </c>
      <c r="D1610" s="3" t="str">
        <f ca="1">INDEX(GLOBAL[NAMA BARANG],MATCH(A1610,GLOBAL[ID]))</f>
        <v>Pc Ret 1006</v>
      </c>
      <c r="E1610" s="4">
        <f ca="1">INDEX(GLOBAL[TT],MATCH(A1610,GLOBAL[ID]))</f>
        <v>14</v>
      </c>
      <c r="F1610" s="5" t="str">
        <f ca="1">IF(INDEX(GLOBAL[KET],MATCH(A1610,GLOBAL[ID]))="","-",INDEX(GLOBAL[KET],MATCH(A1610,GLOBAL[ID])))</f>
        <v>432 pc</v>
      </c>
    </row>
    <row r="1611" spans="1:6" ht="15">
      <c r="A1611" s="12">
        <v>2707</v>
      </c>
      <c r="D1611" s="3" t="str">
        <f ca="1">INDEX(GLOBAL[NAMA BARANG],MATCH(A1611,GLOBAL[ID]))</f>
        <v>Pc Ret 1123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18 ls</v>
      </c>
    </row>
    <row r="1612" spans="1:6" ht="15">
      <c r="A1612" s="12">
        <v>2708</v>
      </c>
      <c r="D1612" s="3" t="str">
        <f ca="1">INDEX(GLOBAL[NAMA BARANG],MATCH(A1612,GLOBAL[ID]))</f>
        <v>Pc Ret 192 coffee</v>
      </c>
      <c r="E1612" s="4">
        <f ca="1">INDEX(GLOBAL[TT],MATCH(A1612,GLOBAL[ID]))</f>
        <v>2</v>
      </c>
      <c r="F1612" s="5" t="str">
        <f ca="1">IF(INDEX(GLOBAL[KET],MATCH(A1612,GLOBAL[ID]))="","-",INDEX(GLOBAL[KET],MATCH(A1612,GLOBAL[ID])))</f>
        <v>240 pc</v>
      </c>
    </row>
    <row r="1613" spans="1:6" ht="15">
      <c r="A1613" s="12">
        <v>2709</v>
      </c>
      <c r="D1613" s="3" t="str">
        <f ca="1">INDEX(GLOBAL[NAMA BARANG],MATCH(A1613,GLOBAL[ID]))</f>
        <v>Pc Ret 2 oval Burung Hantu</v>
      </c>
      <c r="E1613" s="4">
        <f ca="1">INDEX(GLOBAL[TT],MATCH(A1613,GLOBAL[ID]))</f>
        <v>1</v>
      </c>
      <c r="F1613" s="5" t="str">
        <f ca="1">IF(INDEX(GLOBAL[KET],MATCH(A1613,GLOBAL[ID]))="","-",INDEX(GLOBAL[KET],MATCH(A1613,GLOBAL[ID])))</f>
        <v>40 ls</v>
      </c>
    </row>
    <row r="1614" spans="1:6" ht="15">
      <c r="A1614" s="12">
        <v>2710</v>
      </c>
      <c r="D1614" s="3" t="str">
        <f ca="1">INDEX(GLOBAL[NAMA BARANG],MATCH(A1614,GLOBAL[ID]))</f>
        <v>Pc Ret 2M 8126A</v>
      </c>
      <c r="E1614" s="4">
        <f ca="1">INDEX(GLOBAL[TT],MATCH(A1614,GLOBAL[ID]))</f>
        <v>1</v>
      </c>
      <c r="F1614" s="5" t="str">
        <f ca="1">IF(INDEX(GLOBAL[KET],MATCH(A1614,GLOBAL[ID]))="","-",INDEX(GLOBAL[KET],MATCH(A1614,GLOBAL[ID])))</f>
        <v>168 pc</v>
      </c>
    </row>
    <row r="1615" spans="1:6" ht="15">
      <c r="A1615" s="12">
        <v>2711</v>
      </c>
      <c r="D1615" s="3" t="str">
        <f ca="1">INDEX(GLOBAL[NAMA BARANG],MATCH(A1615,GLOBAL[ID]))</f>
        <v>Pc Ret 2T 8850</v>
      </c>
      <c r="E1615" s="4">
        <f ca="1">INDEX(GLOBAL[TT],MATCH(A1615,GLOBAL[ID]))</f>
        <v>1</v>
      </c>
      <c r="F1615" s="5" t="str">
        <f ca="1">IF(INDEX(GLOBAL[KET],MATCH(A1615,GLOBAL[ID]))="","-",INDEX(GLOBAL[KET],MATCH(A1615,GLOBAL[ID])))</f>
        <v>-</v>
      </c>
    </row>
    <row r="1616" spans="1:6" ht="15">
      <c r="A1616" s="12">
        <v>2712</v>
      </c>
      <c r="D1616" s="3" t="str">
        <f ca="1">INDEX(GLOBAL[NAMA BARANG],MATCH(A1616,GLOBAL[ID]))</f>
        <v>Pc Ret 337</v>
      </c>
      <c r="E1616" s="4">
        <f ca="1">INDEX(GLOBAL[TT],MATCH(A1616,GLOBAL[ID]))</f>
        <v>2</v>
      </c>
      <c r="F1616" s="5" t="str">
        <f ca="1">IF(INDEX(GLOBAL[KET],MATCH(A1616,GLOBAL[ID]))="","-",INDEX(GLOBAL[KET],MATCH(A1616,GLOBAL[ID])))</f>
        <v>-</v>
      </c>
    </row>
    <row r="1617" spans="1:6" ht="15">
      <c r="A1617" s="12">
        <v>2713</v>
      </c>
      <c r="D1617" s="3" t="str">
        <f ca="1">INDEX(GLOBAL[NAMA BARANG],MATCH(A1617,GLOBAL[ID]))</f>
        <v>Pc Ret 3478</v>
      </c>
      <c r="E1617" s="4">
        <f ca="1">INDEX(GLOBAL[TT],MATCH(A1617,GLOBAL[ID]))</f>
        <v>2</v>
      </c>
      <c r="F1617" s="5" t="str">
        <f ca="1">IF(INDEX(GLOBAL[KET],MATCH(A1617,GLOBAL[ID]))="","-",INDEX(GLOBAL[KET],MATCH(A1617,GLOBAL[ID])))</f>
        <v>1200 pc</v>
      </c>
    </row>
    <row r="1618" spans="1:6" ht="15">
      <c r="A1618" s="12">
        <v>2716</v>
      </c>
      <c r="D1618" s="3" t="str">
        <f ca="1">INDEX(GLOBAL[NAMA BARANG],MATCH(A1618,GLOBAL[ID]))</f>
        <v>Pc Ret 5080</v>
      </c>
      <c r="E1618" s="4">
        <f ca="1">INDEX(GLOBAL[TT],MATCH(A1618,GLOBAL[ID]))</f>
        <v>1</v>
      </c>
      <c r="F1618" s="5" t="str">
        <f ca="1">IF(INDEX(GLOBAL[KET],MATCH(A1618,GLOBAL[ID]))="","-",INDEX(GLOBAL[KET],MATCH(A1618,GLOBAL[ID])))</f>
        <v>216 PCS</v>
      </c>
    </row>
    <row r="1619" spans="1:6" ht="15">
      <c r="A1619" s="12">
        <v>2717</v>
      </c>
      <c r="D1619" s="3" t="str">
        <f ca="1">INDEX(GLOBAL[NAMA BARANG],MATCH(A1619,GLOBAL[ID]))</f>
        <v>Pc Ret 5198</v>
      </c>
      <c r="E1619" s="4">
        <f ca="1">INDEX(GLOBAL[TT],MATCH(A1619,GLOBAL[ID]))</f>
        <v>4</v>
      </c>
      <c r="F1619" s="5" t="str">
        <f ca="1">IF(INDEX(GLOBAL[KET],MATCH(A1619,GLOBAL[ID]))="","-",INDEX(GLOBAL[KET],MATCH(A1619,GLOBAL[ID])))</f>
        <v>8 ls</v>
      </c>
    </row>
    <row r="1620" spans="1:6" ht="15">
      <c r="A1620" s="12">
        <v>2718</v>
      </c>
      <c r="D1620" s="3" t="str">
        <f ca="1">INDEX(GLOBAL[NAMA BARANG],MATCH(A1620,GLOBAL[ID]))</f>
        <v>Pc Ret 6658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10 ls</v>
      </c>
    </row>
    <row r="1621" spans="1:6" ht="15">
      <c r="A1621" s="12">
        <v>2719</v>
      </c>
      <c r="D1621" s="3" t="str">
        <f ca="1">INDEX(GLOBAL[NAMA BARANG],MATCH(A1621,GLOBAL[ID]))</f>
        <v>Pc Ret 6806 (6813)/ 6808</v>
      </c>
      <c r="E1621" s="4">
        <f ca="1">INDEX(GLOBAL[TT],MATCH(A1621,GLOBAL[ID]))</f>
        <v>7</v>
      </c>
      <c r="F1621" s="5" t="str">
        <f ca="1">IF(INDEX(GLOBAL[KET],MATCH(A1621,GLOBAL[ID]))="","-",INDEX(GLOBAL[KET],MATCH(A1621,GLOBAL[ID])))</f>
        <v>20 ls</v>
      </c>
    </row>
    <row r="1622" spans="1:6" ht="15">
      <c r="A1622" s="12">
        <v>2720</v>
      </c>
      <c r="D1622" s="3" t="str">
        <f ca="1">INDEX(GLOBAL[NAMA BARANG],MATCH(A1622,GLOBAL[ID]))</f>
        <v>Pc Ret 686</v>
      </c>
      <c r="E1622" s="4">
        <f ca="1">INDEX(GLOBAL[TT],MATCH(A1622,GLOBAL[ID]))</f>
        <v>2</v>
      </c>
      <c r="F1622" s="5" t="str">
        <f ca="1">IF(INDEX(GLOBAL[KET],MATCH(A1622,GLOBAL[ID]))="","-",INDEX(GLOBAL[KET],MATCH(A1622,GLOBAL[ID])))</f>
        <v>10 ls</v>
      </c>
    </row>
    <row r="1623" spans="1:6" ht="15">
      <c r="A1623" s="12">
        <v>2721</v>
      </c>
      <c r="D1623" s="3" t="str">
        <f ca="1">INDEX(GLOBAL[NAMA BARANG],MATCH(A1623,GLOBAL[ID]))</f>
        <v>Pc Ret 802(2)/ 8031(2)</v>
      </c>
      <c r="E1623" s="4">
        <f ca="1">INDEX(GLOBAL[TT],MATCH(A1623,GLOBAL[ID]))</f>
        <v>2</v>
      </c>
      <c r="F1623" s="5" t="str">
        <f ca="1">IF(INDEX(GLOBAL[KET],MATCH(A1623,GLOBAL[ID]))="","-",INDEX(GLOBAL[KET],MATCH(A1623,GLOBAL[ID])))</f>
        <v>18 ls</v>
      </c>
    </row>
    <row r="1624" spans="1:6" ht="15">
      <c r="A1624" s="12">
        <v>2722</v>
      </c>
      <c r="D1624" s="3" t="str">
        <f ca="1">INDEX(GLOBAL[NAMA BARANG],MATCH(A1624,GLOBAL[ID]))</f>
        <v>Pc Ret 8155(2)/ Ret 8118 (1)</v>
      </c>
      <c r="E1624" s="4">
        <f ca="1">INDEX(GLOBAL[TT],MATCH(A1624,GLOBAL[ID]))</f>
        <v>3</v>
      </c>
      <c r="F1624" s="5">
        <f ca="1">IF(INDEX(GLOBAL[KET],MATCH(A1624,GLOBAL[ID]))="","-",INDEX(GLOBAL[KET],MATCH(A1624,GLOBAL[ID])))</f>
        <v>198</v>
      </c>
    </row>
    <row r="1625" spans="1:6" ht="15">
      <c r="A1625" s="12">
        <v>2723</v>
      </c>
      <c r="D1625" s="3" t="str">
        <f ca="1">INDEX(GLOBAL[NAMA BARANG],MATCH(A1625,GLOBAL[ID]))</f>
        <v xml:space="preserve">Pc Ret 8298 </v>
      </c>
      <c r="E1625" s="4">
        <f ca="1">INDEX(GLOBAL[TT],MATCH(A1625,GLOBAL[ID]))</f>
        <v>1</v>
      </c>
      <c r="F1625" s="5" t="str">
        <f ca="1">IF(INDEX(GLOBAL[KET],MATCH(A1625,GLOBAL[ID]))="","-",INDEX(GLOBAL[KET],MATCH(A1625,GLOBAL[ID])))</f>
        <v>18 ls</v>
      </c>
    </row>
    <row r="1626" spans="1:6" ht="15">
      <c r="A1626" s="12">
        <v>2724</v>
      </c>
      <c r="D1626" s="3" t="str">
        <f ca="1">INDEX(GLOBAL[NAMA BARANG],MATCH(A1626,GLOBAL[ID]))</f>
        <v>Pc Ret 8360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18 ls</v>
      </c>
    </row>
    <row r="1627" spans="1:6" ht="15">
      <c r="A1627" s="12">
        <v>2725</v>
      </c>
      <c r="D1627" s="3" t="str">
        <f ca="1">INDEX(GLOBAL[NAMA BARANG],MATCH(A1627,GLOBAL[ID]))</f>
        <v>Pc Ret 8833</v>
      </c>
      <c r="E1627" s="4">
        <f ca="1">INDEX(GLOBAL[TT],MATCH(A1627,GLOBAL[ID]))</f>
        <v>1</v>
      </c>
      <c r="F1627" s="5" t="str">
        <f ca="1">IF(INDEX(GLOBAL[KET],MATCH(A1627,GLOBAL[ID]))="","-",INDEX(GLOBAL[KET],MATCH(A1627,GLOBAL[ID])))</f>
        <v>-</v>
      </c>
    </row>
    <row r="1628" spans="1:6" ht="15">
      <c r="A1628" s="12">
        <v>2726</v>
      </c>
      <c r="D1628" s="3" t="str">
        <f ca="1">INDEX(GLOBAL[NAMA BARANG],MATCH(A1628,GLOBAL[ID]))</f>
        <v>Pc Ret 8906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-</v>
      </c>
    </row>
    <row r="1629" spans="1:6" ht="15">
      <c r="A1629" s="12">
        <v>2727</v>
      </c>
      <c r="D1629" s="3" t="str">
        <f ca="1">INDEX(GLOBAL[NAMA BARANG],MATCH(A1629,GLOBAL[ID]))</f>
        <v>Pc Ret 8963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216 pc</v>
      </c>
    </row>
    <row r="1630" spans="1:6" ht="15">
      <c r="A1630" s="12">
        <v>2728</v>
      </c>
      <c r="D1630" s="3" t="str">
        <f ca="1">INDEX(GLOBAL[NAMA BARANG],MATCH(A1630,GLOBAL[ID]))</f>
        <v>Pc Ret 906 (6181)</v>
      </c>
      <c r="E1630" s="4">
        <f ca="1">INDEX(GLOBAL[TT],MATCH(A1630,GLOBAL[ID]))</f>
        <v>7</v>
      </c>
      <c r="F1630" s="5" t="str">
        <f ca="1">IF(INDEX(GLOBAL[KET],MATCH(A1630,GLOBAL[ID]))="","-",INDEX(GLOBAL[KET],MATCH(A1630,GLOBAL[ID])))</f>
        <v>20 ls</v>
      </c>
    </row>
    <row r="1631" spans="1:6" ht="15">
      <c r="A1631" s="12">
        <v>2729</v>
      </c>
      <c r="D1631" s="3" t="str">
        <f ca="1">INDEX(GLOBAL[NAMA BARANG],MATCH(A1631,GLOBAL[ID]))</f>
        <v>Pc Ret 908</v>
      </c>
      <c r="E1631" s="4">
        <f ca="1">INDEX(GLOBAL[TT],MATCH(A1631,GLOBAL[ID]))</f>
        <v>16</v>
      </c>
      <c r="F1631" s="5" t="str">
        <f ca="1">IF(INDEX(GLOBAL[KET],MATCH(A1631,GLOBAL[ID]))="","-",INDEX(GLOBAL[KET],MATCH(A1631,GLOBAL[ID])))</f>
        <v>20 ls</v>
      </c>
    </row>
    <row r="1632" spans="1:6" ht="15">
      <c r="A1632" s="12">
        <v>2730</v>
      </c>
      <c r="D1632" s="3" t="str">
        <f ca="1">INDEX(GLOBAL[NAMA BARANG],MATCH(A1632,GLOBAL[ID]))</f>
        <v>Pc Ret 9207 Strong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20 ls</v>
      </c>
    </row>
    <row r="1633" spans="1:6" ht="15">
      <c r="A1633" s="12">
        <v>2731</v>
      </c>
      <c r="D1633" s="3" t="str">
        <f ca="1">INDEX(GLOBAL[NAMA BARANG],MATCH(A1633,GLOBAL[ID]))</f>
        <v>Pc Ret 9308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15 ls</v>
      </c>
    </row>
    <row r="1634" spans="1:6" ht="15">
      <c r="A1634" s="12">
        <v>2737</v>
      </c>
      <c r="D1634" s="3" t="str">
        <f ca="1">INDEX(GLOBAL[NAMA BARANG],MATCH(A1634,GLOBAL[ID]))</f>
        <v>Pc Ret BD 812</v>
      </c>
      <c r="E1634" s="4">
        <f ca="1">INDEX(GLOBAL[TT],MATCH(A1634,GLOBAL[ID]))</f>
        <v>1</v>
      </c>
      <c r="F1634" s="5" t="str">
        <f ca="1">IF(INDEX(GLOBAL[KET],MATCH(A1634,GLOBAL[ID]))="","-",INDEX(GLOBAL[KET],MATCH(A1634,GLOBAL[ID])))</f>
        <v>180 PCS</v>
      </c>
    </row>
    <row r="1635" spans="1:6" ht="15">
      <c r="A1635" s="12">
        <v>2740</v>
      </c>
      <c r="D1635" s="3" t="str">
        <f ca="1">INDEX(GLOBAL[NAMA BARANG],MATCH(A1635,GLOBAL[ID]))</f>
        <v>Pc Ret BD 838</v>
      </c>
      <c r="E1635" s="4">
        <f ca="1">INDEX(GLOBAL[TT],MATCH(A1635,GLOBAL[ID]))</f>
        <v>1</v>
      </c>
      <c r="F1635" s="5" t="str">
        <f ca="1">IF(INDEX(GLOBAL[KET],MATCH(A1635,GLOBAL[ID]))="","-",INDEX(GLOBAL[KET],MATCH(A1635,GLOBAL[ID])))</f>
        <v>180 PCS</v>
      </c>
    </row>
    <row r="1636" spans="1:6" ht="15">
      <c r="A1636" s="12">
        <v>2746</v>
      </c>
      <c r="D1636" s="3" t="str">
        <f ca="1">INDEX(GLOBAL[NAMA BARANG],MATCH(A1636,GLOBAL[ID]))</f>
        <v>Pc Ret Beile Dog 8882 restleting</v>
      </c>
      <c r="E1636" s="4">
        <f ca="1">INDEX(GLOBAL[TT],MATCH(A1636,GLOBAL[ID]))</f>
        <v>3</v>
      </c>
      <c r="F1636" s="5" t="str">
        <f ca="1">IF(INDEX(GLOBAL[KET],MATCH(A1636,GLOBAL[ID]))="","-",INDEX(GLOBAL[KET],MATCH(A1636,GLOBAL[ID])))</f>
        <v>20 ls</v>
      </c>
    </row>
    <row r="1637" spans="1:6" ht="15">
      <c r="A1637" s="12">
        <v>2748</v>
      </c>
      <c r="D1637" s="3" t="str">
        <f ca="1">INDEX(GLOBAL[NAMA BARANG],MATCH(A1637,GLOBAL[ID]))</f>
        <v>Pc Ret CQ9-052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198 pc</v>
      </c>
    </row>
    <row r="1638" spans="1:6" ht="15">
      <c r="A1638" s="12">
        <v>2749</v>
      </c>
      <c r="D1638" s="3" t="str">
        <f ca="1">INDEX(GLOBAL[NAMA BARANG],MATCH(A1638,GLOBAL[ID]))</f>
        <v>Pc Ret DM 6210</v>
      </c>
      <c r="E1638" s="4">
        <f ca="1">INDEX(GLOBAL[TT],MATCH(A1638,GLOBAL[ID]))</f>
        <v>1</v>
      </c>
      <c r="F1638" s="5" t="str">
        <f ca="1">IF(INDEX(GLOBAL[KET],MATCH(A1638,GLOBAL[ID]))="","-",INDEX(GLOBAL[KET],MATCH(A1638,GLOBAL[ID])))</f>
        <v>180 pc</v>
      </c>
    </row>
    <row r="1639" spans="1:6" ht="15">
      <c r="A1639" s="12">
        <v>2750</v>
      </c>
      <c r="D1639" s="3" t="str">
        <f ca="1">INDEX(GLOBAL[NAMA BARANG],MATCH(A1639,GLOBAL[ID]))</f>
        <v>Pc Ret Hj D 4167</v>
      </c>
      <c r="E1639" s="4">
        <f ca="1">INDEX(GLOBAL[TT],MATCH(A1639,GLOBAL[ID]))</f>
        <v>7</v>
      </c>
      <c r="F1639" s="5" t="str">
        <f ca="1">IF(INDEX(GLOBAL[KET],MATCH(A1639,GLOBAL[ID]))="","-",INDEX(GLOBAL[KET],MATCH(A1639,GLOBAL[ID])))</f>
        <v>192 pc</v>
      </c>
    </row>
    <row r="1640" spans="1:6" ht="15">
      <c r="A1640" s="12">
        <v>2752</v>
      </c>
      <c r="D1640" s="3" t="str">
        <f ca="1">INDEX(GLOBAL[NAMA BARANG],MATCH(A1640,GLOBAL[ID]))</f>
        <v>Pc Ret Imitasi 252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36 ls</v>
      </c>
    </row>
    <row r="1641" spans="1:6" ht="15">
      <c r="A1641" s="12">
        <v>2753</v>
      </c>
      <c r="D1641" s="3" t="str">
        <f ca="1">INDEX(GLOBAL[NAMA BARANG],MATCH(A1641,GLOBAL[ID]))</f>
        <v>Pc Ret Imitasi 385</v>
      </c>
      <c r="E1641" s="4">
        <f ca="1">INDEX(GLOBAL[TT],MATCH(A1641,GLOBAL[ID]))</f>
        <v>4</v>
      </c>
      <c r="F1641" s="5" t="str">
        <f ca="1">IF(INDEX(GLOBAL[KET],MATCH(A1641,GLOBAL[ID]))="","-",INDEX(GLOBAL[KET],MATCH(A1641,GLOBAL[ID])))</f>
        <v>27 ls</v>
      </c>
    </row>
    <row r="1642" spans="1:6" ht="15">
      <c r="A1642" s="12">
        <v>2754</v>
      </c>
      <c r="D1642" s="3" t="str">
        <f ca="1">INDEX(GLOBAL[NAMA BARANG],MATCH(A1642,GLOBAL[ID]))</f>
        <v>Pc Ret Imitasi Disney Mbl/ Ben-10/ Boneka/ Naruto/ Brb/ Strobery/ Spider</v>
      </c>
      <c r="E1642" s="4">
        <f ca="1">INDEX(GLOBAL[TT],MATCH(A1642,GLOBAL[ID]))</f>
        <v>10</v>
      </c>
      <c r="F1642" s="5" t="str">
        <f ca="1">IF(INDEX(GLOBAL[KET],MATCH(A1642,GLOBAL[ID]))="","-",INDEX(GLOBAL[KET],MATCH(A1642,GLOBAL[ID])))</f>
        <v>60 ls</v>
      </c>
    </row>
    <row r="1643" spans="1:6" ht="15">
      <c r="A1643" s="12">
        <v>2755</v>
      </c>
      <c r="D1643" s="3" t="str">
        <f ca="1">INDEX(GLOBAL[NAMA BARANG],MATCH(A1643,GLOBAL[ID]))</f>
        <v>Pc Ret JX-5626 MM</v>
      </c>
      <c r="E1643" s="4">
        <f ca="1">INDEX(GLOBAL[TT],MATCH(A1643,GLOBAL[ID]))</f>
        <v>2</v>
      </c>
      <c r="F1643" s="5" t="str">
        <f ca="1">IF(INDEX(GLOBAL[KET],MATCH(A1643,GLOBAL[ID]))="","-",INDEX(GLOBAL[KET],MATCH(A1643,GLOBAL[ID])))</f>
        <v>360 pc</v>
      </c>
    </row>
    <row r="1644" spans="1:6" ht="15">
      <c r="A1644" s="12">
        <v>2756</v>
      </c>
      <c r="D1644" s="3" t="str">
        <f ca="1">INDEX(GLOBAL[NAMA BARANG],MATCH(A1644,GLOBAL[ID]))</f>
        <v>Pc Ret JX-93007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144 pc</v>
      </c>
    </row>
    <row r="1645" spans="1:6" ht="15">
      <c r="A1645" s="12">
        <v>2757</v>
      </c>
      <c r="D1645" s="3" t="str">
        <f ca="1">INDEX(GLOBAL[NAMA BARANG],MATCH(A1645,GLOBAL[ID]))</f>
        <v>Pc Ret Kain 1245 FR(10)/ 3175(1)</v>
      </c>
      <c r="E1645" s="4">
        <f ca="1">INDEX(GLOBAL[TT],MATCH(A1645,GLOBAL[ID]))</f>
        <v>11</v>
      </c>
      <c r="F1645" s="5" t="str">
        <f ca="1">IF(INDEX(GLOBAL[KET],MATCH(A1645,GLOBAL[ID]))="","-",INDEX(GLOBAL[KET],MATCH(A1645,GLOBAL[ID])))</f>
        <v>160 pc</v>
      </c>
    </row>
    <row r="1646" spans="1:6" ht="15">
      <c r="A1646" s="12">
        <v>2758</v>
      </c>
      <c r="D1646" s="3" t="str">
        <f ca="1">INDEX(GLOBAL[NAMA BARANG],MATCH(A1646,GLOBAL[ID]))</f>
        <v>Pc Ret Kain XD 3308 FR</v>
      </c>
      <c r="E1646" s="4">
        <f ca="1">INDEX(GLOBAL[TT],MATCH(A1646,GLOBAL[ID]))</f>
        <v>11</v>
      </c>
      <c r="F1646" s="5" t="str">
        <f ca="1">IF(INDEX(GLOBAL[KET],MATCH(A1646,GLOBAL[ID]))="","-",INDEX(GLOBAL[KET],MATCH(A1646,GLOBAL[ID])))</f>
        <v>160 pc</v>
      </c>
    </row>
    <row r="1647" spans="1:6" ht="15">
      <c r="A1647" s="12">
        <v>2759</v>
      </c>
      <c r="D1647" s="3" t="str">
        <f ca="1">INDEX(GLOBAL[NAMA BARANG],MATCH(A1647,GLOBAL[ID]))</f>
        <v>Pc Ret Ky 1114</v>
      </c>
      <c r="E1647" s="4">
        <f ca="1">INDEX(GLOBAL[TT],MATCH(A1647,GLOBAL[ID]))</f>
        <v>9</v>
      </c>
      <c r="F1647" s="5" t="str">
        <f ca="1">IF(INDEX(GLOBAL[KET],MATCH(A1647,GLOBAL[ID]))="","-",INDEX(GLOBAL[KET],MATCH(A1647,GLOBAL[ID])))</f>
        <v>144 pc</v>
      </c>
    </row>
    <row r="1648" spans="1:6" ht="15">
      <c r="A1648" s="12">
        <v>2760</v>
      </c>
      <c r="D1648" s="3" t="str">
        <f ca="1">INDEX(GLOBAL[NAMA BARANG],MATCH(A1648,GLOBAL[ID]))</f>
        <v>Pc Ret Ky 1123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144 pc</v>
      </c>
    </row>
    <row r="1649" spans="1:6" ht="15">
      <c r="A1649" s="12">
        <v>2762</v>
      </c>
      <c r="D1649" s="3" t="str">
        <f ca="1">INDEX(GLOBAL[NAMA BARANG],MATCH(A1649,GLOBAL[ID]))</f>
        <v>Pc Ret Ky 1194</v>
      </c>
      <c r="E1649" s="4">
        <f ca="1">INDEX(GLOBAL[TT],MATCH(A1649,GLOBAL[ID]))</f>
        <v>5</v>
      </c>
      <c r="F1649" s="5" t="str">
        <f ca="1">IF(INDEX(GLOBAL[KET],MATCH(A1649,GLOBAL[ID]))="","-",INDEX(GLOBAL[KET],MATCH(A1649,GLOBAL[ID])))</f>
        <v>144 pc</v>
      </c>
    </row>
    <row r="1650" spans="1:6" ht="15">
      <c r="A1650" s="12">
        <v>2763</v>
      </c>
      <c r="D1650" s="3" t="str">
        <f ca="1">INDEX(GLOBAL[NAMA BARANG],MATCH(A1650,GLOBAL[ID]))</f>
        <v>Pc Ret Ky 1196</v>
      </c>
      <c r="E1650" s="4">
        <f ca="1">INDEX(GLOBAL[TT],MATCH(A1650,GLOBAL[ID]))</f>
        <v>13</v>
      </c>
      <c r="F1650" s="5" t="str">
        <f ca="1">IF(INDEX(GLOBAL[KET],MATCH(A1650,GLOBAL[ID]))="","-",INDEX(GLOBAL[KET],MATCH(A1650,GLOBAL[ID])))</f>
        <v>144 pc</v>
      </c>
    </row>
    <row r="1651" spans="1:6" ht="15">
      <c r="A1651" s="12">
        <v>2765</v>
      </c>
      <c r="D1651" s="3" t="str">
        <f ca="1">INDEX(GLOBAL[NAMA BARANG],MATCH(A1651,GLOBAL[ID]))</f>
        <v>Pc Ret Ky 1203</v>
      </c>
      <c r="E1651" s="4">
        <f ca="1">INDEX(GLOBAL[TT],MATCH(A1651,GLOBAL[ID]))</f>
        <v>2</v>
      </c>
      <c r="F1651" s="5" t="str">
        <f ca="1">IF(INDEX(GLOBAL[KET],MATCH(A1651,GLOBAL[ID]))="","-",INDEX(GLOBAL[KET],MATCH(A1651,GLOBAL[ID])))</f>
        <v>144 PCS</v>
      </c>
    </row>
    <row r="1652" spans="1:6" ht="15">
      <c r="A1652" s="12">
        <v>2766</v>
      </c>
      <c r="D1652" s="3" t="str">
        <f ca="1">INDEX(GLOBAL[NAMA BARANG],MATCH(A1652,GLOBAL[ID]))</f>
        <v>Pc Ret Ky 6159</v>
      </c>
      <c r="E1652" s="4">
        <f ca="1">INDEX(GLOBAL[TT],MATCH(A1652,GLOBAL[ID]))</f>
        <v>7</v>
      </c>
      <c r="F1652" s="5" t="str">
        <f ca="1">IF(INDEX(GLOBAL[KET],MATCH(A1652,GLOBAL[ID]))="","-",INDEX(GLOBAL[KET],MATCH(A1652,GLOBAL[ID])))</f>
        <v>144 pc</v>
      </c>
    </row>
    <row r="1653" spans="1:6" ht="15">
      <c r="A1653" s="12">
        <v>2767</v>
      </c>
      <c r="D1653" s="3" t="str">
        <f ca="1">INDEX(GLOBAL[NAMA BARANG],MATCH(A1653,GLOBAL[ID]))</f>
        <v>Pc Ret Ky 6173</v>
      </c>
      <c r="E1653" s="4">
        <f ca="1">INDEX(GLOBAL[TT],MATCH(A1653,GLOBAL[ID]))</f>
        <v>4</v>
      </c>
      <c r="F1653" s="5" t="str">
        <f ca="1">IF(INDEX(GLOBAL[KET],MATCH(A1653,GLOBAL[ID]))="","-",INDEX(GLOBAL[KET],MATCH(A1653,GLOBAL[ID])))</f>
        <v>144 pc</v>
      </c>
    </row>
    <row r="1654" spans="1:6" ht="15">
      <c r="A1654" s="12">
        <v>2768</v>
      </c>
      <c r="D1654" s="3" t="str">
        <f ca="1">INDEX(GLOBAL[NAMA BARANG],MATCH(A1654,GLOBAL[ID]))</f>
        <v>Pc Ret Ky 6186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144 pc</v>
      </c>
    </row>
    <row r="1655" spans="1:6" ht="15">
      <c r="A1655" s="12">
        <v>2769</v>
      </c>
      <c r="D1655" s="3" t="str">
        <f ca="1">INDEX(GLOBAL[NAMA BARANG],MATCH(A1655,GLOBAL[ID]))</f>
        <v>Pc Ret Ky 6197</v>
      </c>
      <c r="E1655" s="4">
        <f ca="1">INDEX(GLOBAL[TT],MATCH(A1655,GLOBAL[ID]))</f>
        <v>11</v>
      </c>
      <c r="F1655" s="5" t="str">
        <f ca="1">IF(INDEX(GLOBAL[KET],MATCH(A1655,GLOBAL[ID]))="","-",INDEX(GLOBAL[KET],MATCH(A1655,GLOBAL[ID])))</f>
        <v>144 pc</v>
      </c>
    </row>
    <row r="1656" spans="1:6" ht="15">
      <c r="A1656" s="12">
        <v>2770</v>
      </c>
      <c r="D1656" s="3" t="str">
        <f ca="1">INDEX(GLOBAL[NAMA BARANG],MATCH(A1656,GLOBAL[ID]))</f>
        <v>Pc Ret Ky 6203(5)/ 6214 (1)</v>
      </c>
      <c r="E1656" s="4">
        <f ca="1">INDEX(GLOBAL[TT],MATCH(A1656,GLOBAL[ID]))</f>
        <v>6</v>
      </c>
      <c r="F1656" s="5" t="str">
        <f ca="1">IF(INDEX(GLOBAL[KET],MATCH(A1656,GLOBAL[ID]))="","-",INDEX(GLOBAL[KET],MATCH(A1656,GLOBAL[ID])))</f>
        <v>144 PCS</v>
      </c>
    </row>
    <row r="1657" spans="1:6" ht="15">
      <c r="A1657" s="12">
        <v>2773</v>
      </c>
      <c r="D1657" s="3" t="str">
        <f ca="1">INDEX(GLOBAL[NAMA BARANG],MATCH(A1657,GLOBAL[ID]))</f>
        <v>Pc Ret oval 2 Bunga</v>
      </c>
      <c r="E1657" s="4">
        <f ca="1">INDEX(GLOBAL[TT],MATCH(A1657,GLOBAL[ID]))</f>
        <v>2</v>
      </c>
      <c r="F1657" s="5" t="str">
        <f ca="1">IF(INDEX(GLOBAL[KET],MATCH(A1657,GLOBAL[ID]))="","-",INDEX(GLOBAL[KET],MATCH(A1657,GLOBAL[ID])))</f>
        <v>40 ls</v>
      </c>
    </row>
    <row r="1658" spans="1:6" ht="15">
      <c r="A1658" s="12">
        <v>2774</v>
      </c>
      <c r="D1658" s="3" t="str">
        <f ca="1">INDEX(GLOBAL[NAMA BARANG],MATCH(A1658,GLOBAL[ID]))</f>
        <v>Pc Ret SF 1508 pita (30)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270 pc</v>
      </c>
    </row>
    <row r="1659" spans="1:6" ht="15">
      <c r="A1659" s="12">
        <v>2775</v>
      </c>
      <c r="D1659" s="3" t="str">
        <f ca="1">INDEX(GLOBAL[NAMA BARANG],MATCH(A1659,GLOBAL[ID]))</f>
        <v>Pc Ret SF 54 77</v>
      </c>
      <c r="E1659" s="4">
        <f ca="1">INDEX(GLOBAL[TT],MATCH(A1659,GLOBAL[ID]))</f>
        <v>14</v>
      </c>
      <c r="F1659" s="5" t="str">
        <f ca="1">IF(INDEX(GLOBAL[KET],MATCH(A1659,GLOBAL[ID]))="","-",INDEX(GLOBAL[KET],MATCH(A1659,GLOBAL[ID])))</f>
        <v>100 ls</v>
      </c>
    </row>
    <row r="1660" spans="1:6" ht="15">
      <c r="A1660" s="12">
        <v>2776</v>
      </c>
      <c r="D1660" s="3" t="str">
        <f ca="1">INDEX(GLOBAL[NAMA BARANG],MATCH(A1660,GLOBAL[ID]))</f>
        <v>Pc Ret SGp 2</v>
      </c>
      <c r="E1660" s="4">
        <f ca="1">INDEX(GLOBAL[TT],MATCH(A1660,GLOBAL[ID]))</f>
        <v>2</v>
      </c>
      <c r="F1660" s="5" t="str">
        <f ca="1">IF(INDEX(GLOBAL[KET],MATCH(A1660,GLOBAL[ID]))="","-",INDEX(GLOBAL[KET],MATCH(A1660,GLOBAL[ID])))</f>
        <v>50 ls</v>
      </c>
    </row>
    <row r="1661" spans="1:6" ht="15">
      <c r="A1661" s="12">
        <v>2777</v>
      </c>
      <c r="D1661" s="3" t="str">
        <f ca="1">INDEX(GLOBAL[NAMA BARANG],MATCH(A1661,GLOBAL[ID]))</f>
        <v>Pc Ret SH 7256/ jaring</v>
      </c>
      <c r="E1661" s="4">
        <f ca="1">INDEX(GLOBAL[TT],MATCH(A1661,GLOBAL[ID]))</f>
        <v>3</v>
      </c>
      <c r="F1661" s="5">
        <f ca="1">IF(INDEX(GLOBAL[KET],MATCH(A1661,GLOBAL[ID]))="","-",INDEX(GLOBAL[KET],MATCH(A1661,GLOBAL[ID])))</f>
        <v>288</v>
      </c>
    </row>
    <row r="1662" spans="1:6" ht="15">
      <c r="A1662" s="12">
        <v>2778</v>
      </c>
      <c r="D1662" s="3" t="str">
        <f ca="1">INDEX(GLOBAL[NAMA BARANG],MATCH(A1662,GLOBAL[ID]))</f>
        <v>Pc Ret Strong moshi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33 ls</v>
      </c>
    </row>
    <row r="1663" spans="1:6" ht="15">
      <c r="A1663" s="12">
        <v>2779</v>
      </c>
      <c r="D1663" s="3" t="str">
        <f ca="1">INDEX(GLOBAL[NAMA BARANG],MATCH(A1663,GLOBAL[ID]))</f>
        <v>Pc Ret TZ 1179</v>
      </c>
      <c r="E1663" s="4">
        <f ca="1">INDEX(GLOBAL[TT],MATCH(A1663,GLOBAL[ID]))</f>
        <v>2</v>
      </c>
      <c r="F1663" s="5" t="str">
        <f ca="1">IF(INDEX(GLOBAL[KET],MATCH(A1663,GLOBAL[ID]))="","-",INDEX(GLOBAL[KET],MATCH(A1663,GLOBAL[ID])))</f>
        <v>432 pc</v>
      </c>
    </row>
    <row r="1664" spans="1:6" ht="15">
      <c r="A1664" s="12">
        <v>2781</v>
      </c>
      <c r="D1664" s="3" t="str">
        <f ca="1">INDEX(GLOBAL[NAMA BARANG],MATCH(A1664,GLOBAL[ID]))</f>
        <v>Pc Ret XD 3305K</v>
      </c>
      <c r="E1664" s="4">
        <f ca="1">INDEX(GLOBAL[TT],MATCH(A1664,GLOBAL[ID]))</f>
        <v>3</v>
      </c>
      <c r="F1664" s="5">
        <f ca="1">IF(INDEX(GLOBAL[KET],MATCH(A1664,GLOBAL[ID]))="","-",INDEX(GLOBAL[KET],MATCH(A1664,GLOBAL[ID])))</f>
        <v>240</v>
      </c>
    </row>
    <row r="1665" spans="1:6" ht="15">
      <c r="A1665" s="12">
        <v>2782</v>
      </c>
      <c r="D1665" s="3" t="str">
        <f ca="1">INDEX(GLOBAL[NAMA BARANG],MATCH(A1665,GLOBAL[ID]))</f>
        <v>Pc Ret XS 29N LoL garis black</v>
      </c>
      <c r="E1665" s="4">
        <f ca="1">INDEX(GLOBAL[TT],MATCH(A1665,GLOBAL[ID]))</f>
        <v>37</v>
      </c>
      <c r="F1665" s="5">
        <f ca="1">IF(INDEX(GLOBAL[KET],MATCH(A1665,GLOBAL[ID]))="","-",INDEX(GLOBAL[KET],MATCH(A1665,GLOBAL[ID])))</f>
        <v>144</v>
      </c>
    </row>
    <row r="1666" spans="1:6" ht="15">
      <c r="A1666" s="12">
        <v>2783</v>
      </c>
      <c r="D1666" s="3" t="str">
        <f ca="1">INDEX(GLOBAL[NAMA BARANG],MATCH(A1666,GLOBAL[ID]))</f>
        <v>Pc Ret Zhili 8952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216 pc</v>
      </c>
    </row>
    <row r="1667" spans="1:6" ht="15">
      <c r="A1667" s="12">
        <v>2784</v>
      </c>
      <c r="D1667" s="3" t="str">
        <f ca="1">INDEX(GLOBAL[NAMA BARANG],MATCH(A1667,GLOBAL[ID]))</f>
        <v>Pc Sandal km 16 Bk</v>
      </c>
      <c r="E1667" s="4">
        <f ca="1">INDEX(GLOBAL[TT],MATCH(A1667,GLOBAL[ID]))</f>
        <v>2</v>
      </c>
      <c r="F1667" s="5" t="str">
        <f ca="1">IF(INDEX(GLOBAL[KET],MATCH(A1667,GLOBAL[ID]))="","-",INDEX(GLOBAL[KET],MATCH(A1667,GLOBAL[ID])))</f>
        <v>144 pc</v>
      </c>
    </row>
    <row r="1668" spans="1:6" ht="15">
      <c r="A1668" s="12">
        <v>2785</v>
      </c>
      <c r="D1668" s="3" t="str">
        <f ca="1">INDEX(GLOBAL[NAMA BARANG],MATCH(A1668,GLOBAL[ID]))</f>
        <v>Pc Set 8015 (A-008)</v>
      </c>
      <c r="E1668" s="4">
        <f ca="1">INDEX(GLOBAL[TT],MATCH(A1668,GLOBAL[ID]))</f>
        <v>7</v>
      </c>
      <c r="F1668" s="5" t="str">
        <f ca="1">IF(INDEX(GLOBAL[KET],MATCH(A1668,GLOBAL[ID]))="","-",INDEX(GLOBAL[KET],MATCH(A1668,GLOBAL[ID])))</f>
        <v>360 pc</v>
      </c>
    </row>
    <row r="1669" spans="1:6" ht="15">
      <c r="A1669" s="12">
        <v>2787</v>
      </c>
      <c r="D1669" s="3" t="str">
        <f ca="1">INDEX(GLOBAL[NAMA BARANG],MATCH(A1669,GLOBAL[ID]))</f>
        <v>Pc Spoon M. Mouse</v>
      </c>
      <c r="E1669" s="4">
        <f ca="1">INDEX(GLOBAL[TT],MATCH(A1669,GLOBAL[ID]))</f>
        <v>13</v>
      </c>
      <c r="F1669" s="5" t="str">
        <f ca="1">IF(INDEX(GLOBAL[KET],MATCH(A1669,GLOBAL[ID]))="","-",INDEX(GLOBAL[KET],MATCH(A1669,GLOBAL[ID])))</f>
        <v>24 ls</v>
      </c>
    </row>
    <row r="1670" spans="1:6" ht="15">
      <c r="A1670" s="12">
        <v>2788</v>
      </c>
      <c r="D1670" s="3" t="str">
        <f ca="1">INDEX(GLOBAL[NAMA BARANG],MATCH(A1670,GLOBAL[ID]))</f>
        <v>Pc Susun Saka 2 susun</v>
      </c>
      <c r="E1670" s="4">
        <f ca="1">INDEX(GLOBAL[TT],MATCH(A1670,GLOBAL[ID]))</f>
        <v>14</v>
      </c>
      <c r="F1670" s="5" t="str">
        <f ca="1">IF(INDEX(GLOBAL[KET],MATCH(A1670,GLOBAL[ID]))="","-",INDEX(GLOBAL[KET],MATCH(A1670,GLOBAL[ID])))</f>
        <v>20 ls</v>
      </c>
    </row>
    <row r="1671" spans="1:6" ht="15">
      <c r="A1671" s="12">
        <v>2790</v>
      </c>
      <c r="D1671" s="3" t="str">
        <f ca="1">INDEX(GLOBAL[NAMA BARANG],MATCH(A1671,GLOBAL[ID]))</f>
        <v>Pc Tesla TS 777</v>
      </c>
      <c r="E1671" s="4">
        <f ca="1">INDEX(GLOBAL[TT],MATCH(A1671,GLOBAL[ID]))</f>
        <v>7</v>
      </c>
      <c r="F1671" s="5" t="str">
        <f ca="1">IF(INDEX(GLOBAL[KET],MATCH(A1671,GLOBAL[ID]))="","-",INDEX(GLOBAL[KET],MATCH(A1671,GLOBAL[ID])))</f>
        <v>24 ls</v>
      </c>
    </row>
    <row r="1672" spans="1:6" ht="15">
      <c r="A1672" s="12">
        <v>2792</v>
      </c>
      <c r="D1672" s="3" t="str">
        <f ca="1">INDEX(GLOBAL[NAMA BARANG],MATCH(A1672,GLOBAL[ID]))</f>
        <v>Pc Topla 2879 B</v>
      </c>
      <c r="E1672" s="4">
        <f ca="1">INDEX(GLOBAL[TT],MATCH(A1672,GLOBAL[ID]))</f>
        <v>4</v>
      </c>
      <c r="F1672" s="5" t="str">
        <f ca="1">IF(INDEX(GLOBAL[KET],MATCH(A1672,GLOBAL[ID]))="","-",INDEX(GLOBAL[KET],MATCH(A1672,GLOBAL[ID])))</f>
        <v>192 PCS</v>
      </c>
    </row>
    <row r="1673" spans="1:6" ht="15">
      <c r="A1673" s="12">
        <v>2793</v>
      </c>
      <c r="D1673" s="3" t="str">
        <f ca="1">INDEX(GLOBAL[NAMA BARANG],MATCH(A1673,GLOBAL[ID]))</f>
        <v>Pc Topla PL 05</v>
      </c>
      <c r="E1673" s="4">
        <f ca="1">INDEX(GLOBAL[TT],MATCH(A1673,GLOBAL[ID]))</f>
        <v>4</v>
      </c>
      <c r="F1673" s="5" t="str">
        <f ca="1">IF(INDEX(GLOBAL[KET],MATCH(A1673,GLOBAL[ID]))="","-",INDEX(GLOBAL[KET],MATCH(A1673,GLOBAL[ID])))</f>
        <v>240 ls</v>
      </c>
    </row>
    <row r="1674" spans="1:6" ht="15">
      <c r="A1674" s="12">
        <v>2794</v>
      </c>
      <c r="D1674" s="3" t="str">
        <f ca="1">INDEX(GLOBAL[NAMA BARANG],MATCH(A1674,GLOBAL[ID]))</f>
        <v xml:space="preserve">Pc WLT 9905 </v>
      </c>
      <c r="E1674" s="4">
        <f ca="1">INDEX(GLOBAL[TT],MATCH(A1674,GLOBAL[ID]))</f>
        <v>3</v>
      </c>
      <c r="F1674" s="5" t="str">
        <f ca="1">IF(INDEX(GLOBAL[KET],MATCH(A1674,GLOBAL[ID]))="","-",INDEX(GLOBAL[KET],MATCH(A1674,GLOBAL[ID])))</f>
        <v>24 ls</v>
      </c>
    </row>
    <row r="1675" spans="1:6" ht="15">
      <c r="A1675" s="12">
        <v>2795</v>
      </c>
      <c r="D1675" s="3" t="str">
        <f ca="1">INDEX(GLOBAL[NAMA BARANG],MATCH(A1675,GLOBAL[ID]))</f>
        <v xml:space="preserve">Pc WLT 9906 </v>
      </c>
      <c r="E1675" s="4">
        <f ca="1">INDEX(GLOBAL[TT],MATCH(A1675,GLOBAL[ID]))</f>
        <v>11</v>
      </c>
      <c r="F1675" s="5" t="str">
        <f ca="1">IF(INDEX(GLOBAL[KET],MATCH(A1675,GLOBAL[ID]))="","-",INDEX(GLOBAL[KET],MATCH(A1675,GLOBAL[ID])))</f>
        <v>288 pc</v>
      </c>
    </row>
    <row r="1676" spans="1:6" ht="15">
      <c r="A1676" s="12">
        <v>2796</v>
      </c>
      <c r="D1676" s="3" t="str">
        <f ca="1">INDEX(GLOBAL[NAMA BARANG],MATCH(A1676,GLOBAL[ID]))</f>
        <v>Pc WLT 9907</v>
      </c>
      <c r="E1676" s="4">
        <f ca="1">INDEX(GLOBAL[TT],MATCH(A1676,GLOBAL[ID]))</f>
        <v>3</v>
      </c>
      <c r="F1676" s="5" t="str">
        <f ca="1">IF(INDEX(GLOBAL[KET],MATCH(A1676,GLOBAL[ID]))="","-",INDEX(GLOBAL[KET],MATCH(A1676,GLOBAL[ID])))</f>
        <v>288 pc</v>
      </c>
    </row>
    <row r="1677" spans="1:6" ht="15">
      <c r="A1677" s="12">
        <v>2797</v>
      </c>
      <c r="D1677" s="3" t="str">
        <f ca="1">INDEX(GLOBAL[NAMA BARANG],MATCH(A1677,GLOBAL[ID]))</f>
        <v>Pc WLT 9908</v>
      </c>
      <c r="E1677" s="4">
        <f ca="1">INDEX(GLOBAL[TT],MATCH(A1677,GLOBAL[ID]))</f>
        <v>7</v>
      </c>
      <c r="F1677" s="5" t="str">
        <f ca="1">IF(INDEX(GLOBAL[KET],MATCH(A1677,GLOBAL[ID]))="","-",INDEX(GLOBAL[KET],MATCH(A1677,GLOBAL[ID])))</f>
        <v>288 pc</v>
      </c>
    </row>
    <row r="1678" spans="1:6" ht="15">
      <c r="A1678" s="12">
        <v>2798</v>
      </c>
      <c r="D1678" s="3" t="str">
        <f ca="1">INDEX(GLOBAL[NAMA BARANG],MATCH(A1678,GLOBAL[ID]))</f>
        <v>Pc WLT 9909</v>
      </c>
      <c r="E1678" s="4">
        <f ca="1">INDEX(GLOBAL[TT],MATCH(A1678,GLOBAL[ID]))</f>
        <v>12</v>
      </c>
      <c r="F1678" s="5" t="str">
        <f ca="1">IF(INDEX(GLOBAL[KET],MATCH(A1678,GLOBAL[ID]))="","-",INDEX(GLOBAL[KET],MATCH(A1678,GLOBAL[ID])))</f>
        <v>24 ls</v>
      </c>
    </row>
    <row r="1679" spans="1:6" ht="15">
      <c r="A1679" s="12">
        <v>2799</v>
      </c>
      <c r="D1679" s="3" t="str">
        <f ca="1">INDEX(GLOBAL[NAMA BARANG],MATCH(A1679,GLOBAL[ID]))</f>
        <v>Pc WLT 9910</v>
      </c>
      <c r="E1679" s="4">
        <f ca="1">INDEX(GLOBAL[TT],MATCH(A1679,GLOBAL[ID]))</f>
        <v>3</v>
      </c>
      <c r="F1679" s="5" t="str">
        <f ca="1">IF(INDEX(GLOBAL[KET],MATCH(A1679,GLOBAL[ID]))="","-",INDEX(GLOBAL[KET],MATCH(A1679,GLOBAL[ID])))</f>
        <v>24 ls</v>
      </c>
    </row>
    <row r="1680" spans="1:6" ht="15">
      <c r="A1680" s="12">
        <v>2800</v>
      </c>
      <c r="D1680" s="3" t="str">
        <f ca="1">INDEX(GLOBAL[NAMA BARANG],MATCH(A1680,GLOBAL[ID]))</f>
        <v>Pc XM 7222 Hk</v>
      </c>
      <c r="E1680" s="4">
        <f ca="1">INDEX(GLOBAL[TT],MATCH(A1680,GLOBAL[ID]))</f>
        <v>6</v>
      </c>
      <c r="F1680" s="5" t="str">
        <f ca="1">IF(INDEX(GLOBAL[KET],MATCH(A1680,GLOBAL[ID]))="","-",INDEX(GLOBAL[KET],MATCH(A1680,GLOBAL[ID])))</f>
        <v>192 pc</v>
      </c>
    </row>
    <row r="1681" spans="1:6" ht="15">
      <c r="A1681" s="12">
        <v>2801</v>
      </c>
      <c r="D1681" s="3" t="str">
        <f ca="1">INDEX(GLOBAL[NAMA BARANG],MATCH(A1681,GLOBAL[ID]))</f>
        <v>Pc XM D222 FR</v>
      </c>
      <c r="E1681" s="4">
        <f ca="1">INDEX(GLOBAL[TT],MATCH(A1681,GLOBAL[ID]))</f>
        <v>6</v>
      </c>
      <c r="F1681" s="5" t="str">
        <f ca="1">IF(INDEX(GLOBAL[KET],MATCH(A1681,GLOBAL[ID]))="","-",INDEX(GLOBAL[KET],MATCH(A1681,GLOBAL[ID])))</f>
        <v>192 pc</v>
      </c>
    </row>
    <row r="1682" spans="1:6" ht="15">
      <c r="A1682" s="12">
        <v>2803</v>
      </c>
      <c r="D1682" s="3" t="str">
        <f ca="1">INDEX(GLOBAL[NAMA BARANG],MATCH(A1682,GLOBAL[ID]))</f>
        <v>Pc/ Stationery set 8801 kantong blk</v>
      </c>
      <c r="E1682" s="4">
        <f ca="1">INDEX(GLOBAL[TT],MATCH(A1682,GLOBAL[ID]))</f>
        <v>10</v>
      </c>
      <c r="F1682" s="5" t="str">
        <f ca="1">IF(INDEX(GLOBAL[KET],MATCH(A1682,GLOBAL[ID]))="","-",INDEX(GLOBAL[KET],MATCH(A1682,GLOBAL[ID])))</f>
        <v>600 pc</v>
      </c>
    </row>
    <row r="1683" spans="1:6" ht="15">
      <c r="A1683" s="12">
        <v>2805</v>
      </c>
      <c r="D1683" s="3" t="str">
        <f ca="1">INDEX(GLOBAL[NAMA BARANG],MATCH(A1683,GLOBAL[ID]))</f>
        <v>Pc/ Stationery Tp set 2233 Blk</v>
      </c>
      <c r="E1683" s="4">
        <f ca="1">INDEX(GLOBAL[TT],MATCH(A1683,GLOBAL[ID]))</f>
        <v>5</v>
      </c>
      <c r="F1683" s="5" t="str">
        <f ca="1">IF(INDEX(GLOBAL[KET],MATCH(A1683,GLOBAL[ID]))="","-",INDEX(GLOBAL[KET],MATCH(A1683,GLOBAL[ID])))</f>
        <v>480 pc</v>
      </c>
    </row>
    <row r="1684" spans="1:6" ht="15">
      <c r="A1684" s="12">
        <v>2806</v>
      </c>
      <c r="D1684" s="3" t="str">
        <f ca="1">INDEX(GLOBAL[NAMA BARANG],MATCH(A1684,GLOBAL[ID]))</f>
        <v>Pembatas/ L Leaf Nariko 690</v>
      </c>
      <c r="E1684" s="4">
        <f ca="1">INDEX(GLOBAL[TT],MATCH(A1684,GLOBAL[ID]))</f>
        <v>10</v>
      </c>
      <c r="F1684" s="5" t="str">
        <f ca="1">IF(INDEX(GLOBAL[KET],MATCH(A1684,GLOBAL[ID]))="","-",INDEX(GLOBAL[KET],MATCH(A1684,GLOBAL[ID])))</f>
        <v>800 pc</v>
      </c>
    </row>
    <row r="1685" spans="1:6" ht="15">
      <c r="A1685" s="12">
        <v>2807</v>
      </c>
      <c r="D1685" s="3" t="str">
        <f ca="1">INDEX(GLOBAL[NAMA BARANG],MATCH(A1685,GLOBAL[ID]))</f>
        <v>Pen Stand JX 3811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144 pc</v>
      </c>
    </row>
    <row r="1686" spans="1:6" ht="15">
      <c r="A1686" s="12">
        <v>2810</v>
      </c>
      <c r="D1686" s="3" t="str">
        <f ca="1">INDEX(GLOBAL[NAMA BARANG],MATCH(A1686,GLOBAL[ID]))</f>
        <v>Penghapus W/B clear B</v>
      </c>
      <c r="E1686" s="4">
        <f ca="1">INDEX(GLOBAL[TT],MATCH(A1686,GLOBAL[ID]))</f>
        <v>11</v>
      </c>
      <c r="F1686" s="5" t="str">
        <f ca="1">IF(INDEX(GLOBAL[KET],MATCH(A1686,GLOBAL[ID]))="","-",INDEX(GLOBAL[KET],MATCH(A1686,GLOBAL[ID])))</f>
        <v>48 LSN</v>
      </c>
    </row>
    <row r="1687" spans="1:6" ht="15">
      <c r="A1687" s="12">
        <v>2811</v>
      </c>
      <c r="D1687" s="3" t="str">
        <f ca="1">INDEX(GLOBAL[NAMA BARANG],MATCH(A1687,GLOBAL[ID]))</f>
        <v>Penghapus W/B clear k</v>
      </c>
      <c r="E1687" s="4">
        <f ca="1">INDEX(GLOBAL[TT],MATCH(A1687,GLOBAL[ID]))</f>
        <v>3</v>
      </c>
      <c r="F1687" s="5" t="str">
        <f ca="1">IF(INDEX(GLOBAL[KET],MATCH(A1687,GLOBAL[ID]))="","-",INDEX(GLOBAL[KET],MATCH(A1687,GLOBAL[ID])))</f>
        <v>60 LSN</v>
      </c>
    </row>
    <row r="1688" spans="1:6" ht="15">
      <c r="A1688" s="12">
        <v>2812</v>
      </c>
      <c r="D1688" s="3" t="str">
        <f ca="1">INDEX(GLOBAL[NAMA BARANG],MATCH(A1688,GLOBAL[ID]))</f>
        <v>Penghapus W/B Enter 802 k</v>
      </c>
      <c r="E1688" s="4">
        <f ca="1">INDEX(GLOBAL[TT],MATCH(A1688,GLOBAL[ID]))</f>
        <v>2</v>
      </c>
      <c r="F1688" s="5" t="str">
        <f ca="1">IF(INDEX(GLOBAL[KET],MATCH(A1688,GLOBAL[ID]))="","-",INDEX(GLOBAL[KET],MATCH(A1688,GLOBAL[ID])))</f>
        <v>60 LSN</v>
      </c>
    </row>
    <row r="1689" spans="1:6" ht="15">
      <c r="A1689" s="12">
        <v>2813</v>
      </c>
      <c r="D1689" s="3" t="str">
        <f ca="1">INDEX(GLOBAL[NAMA BARANG],MATCH(A1689,GLOBAL[ID]))</f>
        <v>Penghapus W/B Enter 803 B</v>
      </c>
      <c r="E1689" s="4">
        <f ca="1">INDEX(GLOBAL[TT],MATCH(A1689,GLOBAL[ID]))</f>
        <v>3</v>
      </c>
      <c r="F1689" s="5" t="str">
        <f ca="1">IF(INDEX(GLOBAL[KET],MATCH(A1689,GLOBAL[ID]))="","-",INDEX(GLOBAL[KET],MATCH(A1689,GLOBAL[ID])))</f>
        <v>48 LSN</v>
      </c>
    </row>
    <row r="1690" spans="1:6" ht="15">
      <c r="A1690" s="12">
        <v>2815</v>
      </c>
      <c r="D1690" s="3" t="str">
        <f ca="1">INDEX(GLOBAL[NAMA BARANG],MATCH(A1690,GLOBAL[ID]))</f>
        <v>Penghapus W/B Enter Kecil 823</v>
      </c>
      <c r="E1690" s="4">
        <f ca="1">INDEX(GLOBAL[TT],MATCH(A1690,GLOBAL[ID]))</f>
        <v>3</v>
      </c>
      <c r="F1690" s="5" t="str">
        <f ca="1">IF(INDEX(GLOBAL[KET],MATCH(A1690,GLOBAL[ID]))="","-",INDEX(GLOBAL[KET],MATCH(A1690,GLOBAL[ID])))</f>
        <v>60 LSN</v>
      </c>
    </row>
    <row r="1691" spans="1:6" ht="15">
      <c r="A1691" s="12">
        <v>2820</v>
      </c>
      <c r="D1691" s="3" t="str">
        <f ca="1">INDEX(GLOBAL[NAMA BARANG],MATCH(A1691,GLOBAL[ID]))</f>
        <v>Pensil (SBS) 1 Set</v>
      </c>
      <c r="E1691" s="4">
        <f ca="1">INDEX(GLOBAL[TT],MATCH(A1691,GLOBAL[ID]))</f>
        <v>3</v>
      </c>
      <c r="F1691" s="5" t="str">
        <f ca="1">IF(INDEX(GLOBAL[KET],MATCH(A1691,GLOBAL[ID]))="","-",INDEX(GLOBAL[KET],MATCH(A1691,GLOBAL[ID])))</f>
        <v>3600pc</v>
      </c>
    </row>
    <row r="1692" spans="1:6" ht="15">
      <c r="A1692" s="12">
        <v>2821</v>
      </c>
      <c r="D1692" s="3" t="str">
        <f ca="1">INDEX(GLOBAL[NAMA BARANG],MATCH(A1692,GLOBAL[ID]))</f>
        <v>Pensil + Kuas Staedler 256-261</v>
      </c>
      <c r="E1692" s="4">
        <f ca="1">INDEX(GLOBAL[TT],MATCH(A1692,GLOBAL[ID]))</f>
        <v>2</v>
      </c>
      <c r="F1692" s="5" t="str">
        <f ca="1">IF(INDEX(GLOBAL[KET],MATCH(A1692,GLOBAL[ID]))="","-",INDEX(GLOBAL[KET],MATCH(A1692,GLOBAL[ID])))</f>
        <v>7 1/2 grs</v>
      </c>
    </row>
    <row r="1693" spans="1:6" ht="15">
      <c r="A1693" s="12">
        <v>2822</v>
      </c>
      <c r="D1693" s="3" t="str">
        <f ca="1">INDEX(GLOBAL[NAMA BARANG],MATCH(A1693,GLOBAL[ID]))</f>
        <v>Pensil + Stip 378 mobil (36)</v>
      </c>
      <c r="E1693" s="4">
        <f ca="1">INDEX(GLOBAL[TT],MATCH(A1693,GLOBAL[ID]))</f>
        <v>2</v>
      </c>
      <c r="F1693" s="5" t="str">
        <f ca="1">IF(INDEX(GLOBAL[KET],MATCH(A1693,GLOBAL[ID]))="","-",INDEX(GLOBAL[KET],MATCH(A1693,GLOBAL[ID])))</f>
        <v>24 box</v>
      </c>
    </row>
    <row r="1694" spans="1:6" ht="15">
      <c r="A1694" s="12">
        <v>2823</v>
      </c>
      <c r="D1694" s="3" t="str">
        <f ca="1">INDEX(GLOBAL[NAMA BARANG],MATCH(A1694,GLOBAL[ID]))</f>
        <v>Pensil + Stip 5221 Ninja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23 box</v>
      </c>
    </row>
    <row r="1695" spans="1:6" ht="15">
      <c r="A1695" s="12">
        <v>2824</v>
      </c>
      <c r="D1695" s="3" t="str">
        <f ca="1">INDEX(GLOBAL[NAMA BARANG],MATCH(A1695,GLOBAL[ID]))</f>
        <v>Pensil + Stip 5221 Ninja</v>
      </c>
      <c r="E1695" s="4">
        <f ca="1">INDEX(GLOBAL[TT],MATCH(A1695,GLOBAL[ID]))</f>
        <v>1</v>
      </c>
      <c r="F1695" s="5" t="str">
        <f ca="1">IF(INDEX(GLOBAL[KET],MATCH(A1695,GLOBAL[ID]))="","-",INDEX(GLOBAL[KET],MATCH(A1695,GLOBAL[ID])))</f>
        <v>20 box</v>
      </c>
    </row>
    <row r="1696" spans="1:6" ht="15">
      <c r="A1696" s="12">
        <v>2825</v>
      </c>
      <c r="D1696" s="3" t="str">
        <f ca="1">INDEX(GLOBAL[NAMA BARANG],MATCH(A1696,GLOBAL[ID]))</f>
        <v>Pensil + Stip Boneka 5520 (36)</v>
      </c>
      <c r="E1696" s="4">
        <f ca="1">INDEX(GLOBAL[TT],MATCH(A1696,GLOBAL[ID]))</f>
        <v>1</v>
      </c>
      <c r="F1696" s="5" t="str">
        <f ca="1">IF(INDEX(GLOBAL[KET],MATCH(A1696,GLOBAL[ID]))="","-",INDEX(GLOBAL[KET],MATCH(A1696,GLOBAL[ID])))</f>
        <v>27 box</v>
      </c>
    </row>
    <row r="1697" spans="1:6" ht="15">
      <c r="A1697" s="12">
        <v>2826</v>
      </c>
      <c r="D1697" s="3" t="str">
        <f ca="1">INDEX(GLOBAL[NAMA BARANG],MATCH(A1697,GLOBAL[ID]))</f>
        <v>Pensil + Stip Klg KB-147 (30)</v>
      </c>
      <c r="E1697" s="4">
        <f ca="1">INDEX(GLOBAL[TT],MATCH(A1697,GLOBAL[ID]))</f>
        <v>5</v>
      </c>
      <c r="F1697" s="5" t="str">
        <f ca="1">IF(INDEX(GLOBAL[KET],MATCH(A1697,GLOBAL[ID]))="","-",INDEX(GLOBAL[KET],MATCH(A1697,GLOBAL[ID])))</f>
        <v>96 tabung</v>
      </c>
    </row>
    <row r="1698" spans="1:6" ht="15">
      <c r="A1698" s="12">
        <v>2827</v>
      </c>
      <c r="D1698" s="3" t="str">
        <f ca="1">INDEX(GLOBAL[NAMA BARANG],MATCH(A1698,GLOBAL[ID]))</f>
        <v>Pensil + Stip Klg KB-148</v>
      </c>
      <c r="E1698" s="4">
        <f ca="1">INDEX(GLOBAL[TT],MATCH(A1698,GLOBAL[ID]))</f>
        <v>4</v>
      </c>
      <c r="F1698" s="5" t="str">
        <f ca="1">IF(INDEX(GLOBAL[KET],MATCH(A1698,GLOBAL[ID]))="","-",INDEX(GLOBAL[KET],MATCH(A1698,GLOBAL[ID])))</f>
        <v>96 tabung</v>
      </c>
    </row>
    <row r="1699" spans="1:6" ht="15">
      <c r="A1699" s="12">
        <v>2828</v>
      </c>
      <c r="D1699" s="3" t="str">
        <f ca="1">INDEX(GLOBAL[NAMA BARANG],MATCH(A1699,GLOBAL[ID]))</f>
        <v>Pensil + Stip Kodok 033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19 box</v>
      </c>
    </row>
    <row r="1700" spans="1:6" ht="15">
      <c r="A1700" s="12">
        <v>2829</v>
      </c>
      <c r="D1700" s="3" t="str">
        <f ca="1">INDEX(GLOBAL[NAMA BARANG],MATCH(A1700,GLOBAL[ID]))</f>
        <v>Pensil 2B Fancy (36) 8 Seri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80 pk</v>
      </c>
    </row>
    <row r="1701" spans="1:6" ht="15">
      <c r="A1701" s="12">
        <v>2830</v>
      </c>
      <c r="D1701" s="3" t="str">
        <f ca="1">INDEX(GLOBAL[NAMA BARANG],MATCH(A1701,GLOBAL[ID]))</f>
        <v>Pensil 2B Fancy Ky FPP50</v>
      </c>
      <c r="E1701" s="4">
        <f ca="1">INDEX(GLOBAL[TT],MATCH(A1701,GLOBAL[ID]))</f>
        <v>8</v>
      </c>
      <c r="F1701" s="5" t="str">
        <f ca="1">IF(INDEX(GLOBAL[KET],MATCH(A1701,GLOBAL[ID]))="","-",INDEX(GLOBAL[KET],MATCH(A1701,GLOBAL[ID])))</f>
        <v>60 pot</v>
      </c>
    </row>
    <row r="1702" spans="1:6" ht="15">
      <c r="A1702" s="12">
        <v>2831</v>
      </c>
      <c r="D1702" s="3" t="str">
        <f ca="1">INDEX(GLOBAL[NAMA BARANG],MATCH(A1702,GLOBAL[ID]))</f>
        <v>Pensil 2B Flouren Zendi 288 (36)</v>
      </c>
      <c r="E1702" s="4">
        <f ca="1">INDEX(GLOBAL[TT],MATCH(A1702,GLOBAL[ID]))</f>
        <v>62</v>
      </c>
      <c r="F1702" s="5" t="str">
        <f ca="1">IF(INDEX(GLOBAL[KET],MATCH(A1702,GLOBAL[ID]))="","-",INDEX(GLOBAL[KET],MATCH(A1702,GLOBAL[ID])))</f>
        <v>48 box</v>
      </c>
    </row>
    <row r="1703" spans="1:6" ht="15">
      <c r="A1703" s="12">
        <v>2832</v>
      </c>
      <c r="D1703" s="3" t="str">
        <f ca="1">INDEX(GLOBAL[NAMA BARANG],MATCH(A1703,GLOBAL[ID]))</f>
        <v>Pensil 2B Flouren+stip 388(36)</v>
      </c>
      <c r="E1703" s="4">
        <f ca="1">INDEX(GLOBAL[TT],MATCH(A1703,GLOBAL[ID]))</f>
        <v>48</v>
      </c>
      <c r="F1703" s="5" t="str">
        <f ca="1">IF(INDEX(GLOBAL[KET],MATCH(A1703,GLOBAL[ID]))="","-",INDEX(GLOBAL[KET],MATCH(A1703,GLOBAL[ID])))</f>
        <v>48 box</v>
      </c>
    </row>
    <row r="1704" spans="1:6" ht="15">
      <c r="A1704" s="12">
        <v>2833</v>
      </c>
      <c r="D1704" s="3" t="str">
        <f ca="1">INDEX(GLOBAL[NAMA BARANG],MATCH(A1704,GLOBAL[ID]))</f>
        <v>Pensil 2B Holoscop</v>
      </c>
      <c r="E1704" s="4">
        <f ca="1">INDEX(GLOBAL[TT],MATCH(A1704,GLOBAL[ID]))</f>
        <v>2</v>
      </c>
      <c r="F1704" s="5" t="str">
        <f ca="1">IF(INDEX(GLOBAL[KET],MATCH(A1704,GLOBAL[ID]))="","-",INDEX(GLOBAL[KET],MATCH(A1704,GLOBAL[ID])))</f>
        <v>30 gr</v>
      </c>
    </row>
    <row r="1705" spans="1:6" ht="15">
      <c r="A1705" s="12">
        <v>2834</v>
      </c>
      <c r="D1705" s="3" t="str">
        <f ca="1">INDEX(GLOBAL[NAMA BARANG],MATCH(A1705,GLOBAL[ID]))</f>
        <v>Pensil 6925 A putar</v>
      </c>
      <c r="E1705" s="4">
        <f ca="1">INDEX(GLOBAL[TT],MATCH(A1705,GLOBAL[ID]))</f>
        <v>2</v>
      </c>
      <c r="F1705" s="5" t="str">
        <f ca="1">IF(INDEX(GLOBAL[KET],MATCH(A1705,GLOBAL[ID]))="","-",INDEX(GLOBAL[KET],MATCH(A1705,GLOBAL[ID])))</f>
        <v>40 box</v>
      </c>
    </row>
    <row r="1706" spans="1:6" ht="15">
      <c r="A1706" s="12">
        <v>2836</v>
      </c>
      <c r="D1706" s="3" t="str">
        <f ca="1">INDEX(GLOBAL[NAMA BARANG],MATCH(A1706,GLOBAL[ID]))</f>
        <v>Pensil Carpenter 500</v>
      </c>
      <c r="E1706" s="4">
        <f ca="1">INDEX(GLOBAL[TT],MATCH(A1706,GLOBAL[ID]))</f>
        <v>2</v>
      </c>
      <c r="F1706" s="5" t="str">
        <f ca="1">IF(INDEX(GLOBAL[KET],MATCH(A1706,GLOBAL[ID]))="","-",INDEX(GLOBAL[KET],MATCH(A1706,GLOBAL[ID])))</f>
        <v>20 GRS</v>
      </c>
    </row>
    <row r="1707" spans="1:6" ht="15">
      <c r="A1707" s="12">
        <v>2837</v>
      </c>
      <c r="D1707" s="3" t="str">
        <f ca="1">INDEX(GLOBAL[NAMA BARANG],MATCH(A1707,GLOBAL[ID]))</f>
        <v>Pensil Chung Hwa 2B 6151</v>
      </c>
      <c r="E1707" s="4">
        <f ca="1">INDEX(GLOBAL[TT],MATCH(A1707,GLOBAL[ID]))</f>
        <v>5</v>
      </c>
      <c r="F1707" s="5" t="str">
        <f ca="1">IF(INDEX(GLOBAL[KET],MATCH(A1707,GLOBAL[ID]))="","-",INDEX(GLOBAL[KET],MATCH(A1707,GLOBAL[ID])))</f>
        <v>30 grs</v>
      </c>
    </row>
    <row r="1708" spans="1:6" ht="15">
      <c r="A1708" s="12">
        <v>2838</v>
      </c>
      <c r="D1708" s="3" t="str">
        <f ca="1">INDEX(GLOBAL[NAMA BARANG],MATCH(A1708,GLOBAL[ID]))</f>
        <v>Pensil Chung Hwa 6161 2B</v>
      </c>
      <c r="E1708" s="4">
        <f ca="1">INDEX(GLOBAL[TT],MATCH(A1708,GLOBAL[ID]))</f>
        <v>2</v>
      </c>
      <c r="F1708" s="5" t="str">
        <f ca="1">IF(INDEX(GLOBAL[KET],MATCH(A1708,GLOBAL[ID]))="","-",INDEX(GLOBAL[KET],MATCH(A1708,GLOBAL[ID])))</f>
        <v>30 gr</v>
      </c>
    </row>
    <row r="1709" spans="1:6" ht="15">
      <c r="A1709" s="12">
        <v>2840</v>
      </c>
      <c r="D1709" s="3" t="str">
        <f ca="1">INDEX(GLOBAL[NAMA BARANG],MATCH(A1709,GLOBAL[ID]))</f>
        <v>Pensil Collen 2B</v>
      </c>
      <c r="E1709" s="4">
        <f ca="1">INDEX(GLOBAL[TT],MATCH(A1709,GLOBAL[ID]))</f>
        <v>2</v>
      </c>
      <c r="F1709" s="5" t="str">
        <f ca="1">IF(INDEX(GLOBAL[KET],MATCH(A1709,GLOBAL[ID]))="","-",INDEX(GLOBAL[KET],MATCH(A1709,GLOBAL[ID])))</f>
        <v>40 box</v>
      </c>
    </row>
    <row r="1710" spans="1:6" ht="15">
      <c r="A1710" s="12">
        <v>2841</v>
      </c>
      <c r="D1710" s="3" t="str">
        <f ca="1">INDEX(GLOBAL[NAMA BARANG],MATCH(A1710,GLOBAL[ID]))</f>
        <v>Pensil Cowry 2B Fancy</v>
      </c>
      <c r="E1710" s="4">
        <f ca="1">INDEX(GLOBAL[TT],MATCH(A1710,GLOBAL[ID]))</f>
        <v>55</v>
      </c>
      <c r="F1710" s="5" t="str">
        <f ca="1">IF(INDEX(GLOBAL[KET],MATCH(A1710,GLOBAL[ID]))="","-",INDEX(GLOBAL[KET],MATCH(A1710,GLOBAL[ID])))</f>
        <v>20 gr</v>
      </c>
    </row>
    <row r="1711" spans="1:6" ht="15">
      <c r="A1711" s="12">
        <v>2842</v>
      </c>
      <c r="D1711" s="3" t="str">
        <f ca="1">INDEX(GLOBAL[NAMA BARANG],MATCH(A1711,GLOBAL[ID]))</f>
        <v>Pensil DM 5188</v>
      </c>
      <c r="E1711" s="4">
        <f ca="1">INDEX(GLOBAL[TT],MATCH(A1711,GLOBAL[ID]))</f>
        <v>40</v>
      </c>
      <c r="F1711" s="5" t="str">
        <f ca="1">IF(INDEX(GLOBAL[KET],MATCH(A1711,GLOBAL[ID]))="","-",INDEX(GLOBAL[KET],MATCH(A1711,GLOBAL[ID])))</f>
        <v>240 ls</v>
      </c>
    </row>
    <row r="1712" spans="1:6" ht="15">
      <c r="A1712" s="12">
        <v>2843</v>
      </c>
      <c r="D1712" s="3" t="str">
        <f ca="1">INDEX(GLOBAL[NAMA BARANG],MATCH(A1712,GLOBAL[ID]))</f>
        <v>Pensil DM 7812</v>
      </c>
      <c r="E1712" s="4">
        <f ca="1">INDEX(GLOBAL[TT],MATCH(A1712,GLOBAL[ID]))</f>
        <v>3</v>
      </c>
      <c r="F1712" s="5" t="str">
        <f ca="1">IF(INDEX(GLOBAL[KET],MATCH(A1712,GLOBAL[ID]))="","-",INDEX(GLOBAL[KET],MATCH(A1712,GLOBAL[ID])))</f>
        <v>10 box</v>
      </c>
    </row>
    <row r="1713" spans="1:6" ht="15">
      <c r="A1713" s="12">
        <v>2845</v>
      </c>
      <c r="D1713" s="3" t="str">
        <f ca="1">INDEX(GLOBAL[NAMA BARANG],MATCH(A1713,GLOBAL[ID]))</f>
        <v>Pensil Fancy lucu (100)</v>
      </c>
      <c r="E1713" s="4">
        <f ca="1">INDEX(GLOBAL[TT],MATCH(A1713,GLOBAL[ID]))</f>
        <v>18</v>
      </c>
      <c r="F1713" s="5" t="str">
        <f ca="1">IF(INDEX(GLOBAL[KET],MATCH(A1713,GLOBAL[ID]))="","-",INDEX(GLOBAL[KET],MATCH(A1713,GLOBAL[ID])))</f>
        <v>24 dos</v>
      </c>
    </row>
    <row r="1714" spans="1:6" ht="15">
      <c r="A1714" s="12">
        <v>2846</v>
      </c>
      <c r="D1714" s="3" t="str">
        <f ca="1">INDEX(GLOBAL[NAMA BARANG],MATCH(A1714,GLOBAL[ID]))</f>
        <v>Pensil Grebell paket ujian</v>
      </c>
      <c r="E1714" s="4">
        <f ca="1">INDEX(GLOBAL[TT],MATCH(A1714,GLOBAL[ID]))</f>
        <v>8</v>
      </c>
      <c r="F1714" s="5" t="str">
        <f ca="1">IF(INDEX(GLOBAL[KET],MATCH(A1714,GLOBAL[ID]))="","-",INDEX(GLOBAL[KET],MATCH(A1714,GLOBAL[ID])))</f>
        <v>288 set</v>
      </c>
    </row>
    <row r="1715" spans="1:6" ht="15">
      <c r="A1715" s="12">
        <v>2847</v>
      </c>
      <c r="D1715" s="3" t="str">
        <f ca="1">INDEX(GLOBAL[NAMA BARANG],MATCH(A1715,GLOBAL[ID]))</f>
        <v>Pensil HB RT 6 (makro)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40 dos</v>
      </c>
    </row>
    <row r="1716" spans="1:6" ht="15">
      <c r="A1716" s="12">
        <v>2848</v>
      </c>
      <c r="D1716" s="3" t="str">
        <f ca="1">INDEX(GLOBAL[NAMA BARANG],MATCH(A1716,GLOBAL[ID]))</f>
        <v>Pensil Jumbo + asahan (458)</v>
      </c>
      <c r="E1716" s="4">
        <f ca="1">INDEX(GLOBAL[TT],MATCH(A1716,GLOBAL[ID]))</f>
        <v>4</v>
      </c>
      <c r="F1716" s="5" t="str">
        <f ca="1">IF(INDEX(GLOBAL[KET],MATCH(A1716,GLOBAL[ID]))="","-",INDEX(GLOBAL[KET],MATCH(A1716,GLOBAL[ID])))</f>
        <v>50 ls</v>
      </c>
    </row>
    <row r="1717" spans="1:6" ht="15">
      <c r="A1717" s="12">
        <v>2849</v>
      </c>
      <c r="D1717" s="3" t="str">
        <f ca="1">INDEX(GLOBAL[NAMA BARANG],MATCH(A1717,GLOBAL[ID]))</f>
        <v>Pensil Jumbo biasa (1058)</v>
      </c>
      <c r="E1717" s="4">
        <f ca="1">INDEX(GLOBAL[TT],MATCH(A1717,GLOBAL[ID]))</f>
        <v>10</v>
      </c>
      <c r="F1717" s="5" t="str">
        <f ca="1">IF(INDEX(GLOBAL[KET],MATCH(A1717,GLOBAL[ID]))="","-",INDEX(GLOBAL[KET],MATCH(A1717,GLOBAL[ID])))</f>
        <v>100 ls</v>
      </c>
    </row>
    <row r="1718" spans="1:6" ht="15">
      <c r="A1718" s="12">
        <v>2861</v>
      </c>
      <c r="D1718" s="3" t="str">
        <f ca="1">INDEX(GLOBAL[NAMA BARANG],MATCH(A1718,GLOBAL[ID]))</f>
        <v>Pensil metalik white word</v>
      </c>
      <c r="E1718" s="4">
        <f ca="1">INDEX(GLOBAL[TT],MATCH(A1718,GLOBAL[ID]))</f>
        <v>2</v>
      </c>
      <c r="F1718" s="5" t="str">
        <f ca="1">IF(INDEX(GLOBAL[KET],MATCH(A1718,GLOBAL[ID]))="","-",INDEX(GLOBAL[KET],MATCH(A1718,GLOBAL[ID])))</f>
        <v>240 ls</v>
      </c>
    </row>
    <row r="1719" spans="1:6" ht="15">
      <c r="A1719" s="12">
        <v>2866</v>
      </c>
      <c r="D1719" s="3" t="str">
        <f ca="1">INDEX(GLOBAL[NAMA BARANG],MATCH(A1719,GLOBAL[ID]))</f>
        <v>Pensil TF 188</v>
      </c>
      <c r="E1719" s="4">
        <f ca="1">INDEX(GLOBAL[TT],MATCH(A1719,GLOBAL[ID]))</f>
        <v>2</v>
      </c>
      <c r="F1719" s="5" t="str">
        <f ca="1">IF(INDEX(GLOBAL[KET],MATCH(A1719,GLOBAL[ID]))="","-",INDEX(GLOBAL[KET],MATCH(A1719,GLOBAL[ID])))</f>
        <v>20 GRS</v>
      </c>
    </row>
    <row r="1720" spans="1:6" ht="15">
      <c r="A1720" s="12">
        <v>2867</v>
      </c>
      <c r="D1720" s="3" t="str">
        <f ca="1">INDEX(GLOBAL[NAMA BARANG],MATCH(A1720,GLOBAL[ID]))</f>
        <v>Pensil TF 288</v>
      </c>
      <c r="E1720" s="4">
        <f ca="1">INDEX(GLOBAL[TT],MATCH(A1720,GLOBAL[ID]))</f>
        <v>2</v>
      </c>
      <c r="F1720" s="5" t="str">
        <f ca="1">IF(INDEX(GLOBAL[KET],MATCH(A1720,GLOBAL[ID]))="","-",INDEX(GLOBAL[KET],MATCH(A1720,GLOBAL[ID])))</f>
        <v>20 GRS</v>
      </c>
    </row>
    <row r="1721" spans="1:6" ht="15">
      <c r="A1721" s="12">
        <v>2868</v>
      </c>
      <c r="D1721" s="3" t="str">
        <f ca="1">INDEX(GLOBAL[NAMA BARANG],MATCH(A1721,GLOBAL[ID]))</f>
        <v>Pensil TF 488</v>
      </c>
      <c r="E1721" s="4">
        <f ca="1">INDEX(GLOBAL[TT],MATCH(A1721,GLOBAL[ID]))</f>
        <v>3</v>
      </c>
      <c r="F1721" s="5" t="str">
        <f ca="1">IF(INDEX(GLOBAL[KET],MATCH(A1721,GLOBAL[ID]))="","-",INDEX(GLOBAL[KET],MATCH(A1721,GLOBAL[ID])))</f>
        <v>20 GRS</v>
      </c>
    </row>
    <row r="1722" spans="1:6" ht="15">
      <c r="A1722" s="12">
        <v>2870</v>
      </c>
      <c r="D1722" s="3" t="str">
        <f ca="1">INDEX(GLOBAL[NAMA BARANG],MATCH(A1722,GLOBAL[ID]))</f>
        <v>Pensil TF 688</v>
      </c>
      <c r="E1722" s="4">
        <f ca="1">INDEX(GLOBAL[TT],MATCH(A1722,GLOBAL[ID]))</f>
        <v>3</v>
      </c>
      <c r="F1722" s="5" t="str">
        <f ca="1">IF(INDEX(GLOBAL[KET],MATCH(A1722,GLOBAL[ID]))="","-",INDEX(GLOBAL[KET],MATCH(A1722,GLOBAL[ID])))</f>
        <v>20 GRS</v>
      </c>
    </row>
    <row r="1723" spans="1:6" ht="15">
      <c r="A1723" s="12">
        <v>2872</v>
      </c>
      <c r="D1723" s="3" t="str">
        <f ca="1">INDEX(GLOBAL[NAMA BARANG],MATCH(A1723,GLOBAL[ID]))</f>
        <v>Pensil TF 788</v>
      </c>
      <c r="E1723" s="4">
        <f ca="1">INDEX(GLOBAL[TT],MATCH(A1723,GLOBAL[ID]))</f>
        <v>4</v>
      </c>
      <c r="F1723" s="5" t="str">
        <f ca="1">IF(INDEX(GLOBAL[KET],MATCH(A1723,GLOBAL[ID]))="","-",INDEX(GLOBAL[KET],MATCH(A1723,GLOBAL[ID])))</f>
        <v>20 GRS</v>
      </c>
    </row>
    <row r="1724" spans="1:6" ht="15">
      <c r="A1724" s="12">
        <v>2873</v>
      </c>
      <c r="D1724" s="3" t="str">
        <f ca="1">INDEX(GLOBAL[NAMA BARANG],MATCH(A1724,GLOBAL[ID]))</f>
        <v>Pensil TF 88 S</v>
      </c>
      <c r="E1724" s="4">
        <f ca="1">INDEX(GLOBAL[TT],MATCH(A1724,GLOBAL[ID]))</f>
        <v>99</v>
      </c>
      <c r="F1724" s="5" t="str">
        <f ca="1">IF(INDEX(GLOBAL[KET],MATCH(A1724,GLOBAL[ID]))="","-",INDEX(GLOBAL[KET],MATCH(A1724,GLOBAL[ID])))</f>
        <v>20 gr</v>
      </c>
    </row>
    <row r="1725" spans="1:6" ht="15">
      <c r="A1725" s="12">
        <v>2876</v>
      </c>
      <c r="D1725" s="3" t="str">
        <f ca="1">INDEX(GLOBAL[NAMA BARANG],MATCH(A1725,GLOBAL[ID]))</f>
        <v>Pensil TF 99 S</v>
      </c>
      <c r="E1725" s="4">
        <f ca="1">INDEX(GLOBAL[TT],MATCH(A1725,GLOBAL[ID]))</f>
        <v>44</v>
      </c>
      <c r="F1725" s="5" t="str">
        <f ca="1">IF(INDEX(GLOBAL[KET],MATCH(A1725,GLOBAL[ID]))="","-",INDEX(GLOBAL[KET],MATCH(A1725,GLOBAL[ID])))</f>
        <v>20 gr</v>
      </c>
    </row>
    <row r="1726" spans="1:6" ht="15">
      <c r="A1726" s="12">
        <v>2877</v>
      </c>
      <c r="D1726" s="3" t="str">
        <f ca="1">INDEX(GLOBAL[NAMA BARANG],MATCH(A1726,GLOBAL[ID]))</f>
        <v>Pensil Tukang Arrow</v>
      </c>
      <c r="E1726" s="4">
        <f ca="1">INDEX(GLOBAL[TT],MATCH(A1726,GLOBAL[ID]))</f>
        <v>4</v>
      </c>
      <c r="F1726" s="5" t="str">
        <f ca="1">IF(INDEX(GLOBAL[KET],MATCH(A1726,GLOBAL[ID]))="","-",INDEX(GLOBAL[KET],MATCH(A1726,GLOBAL[ID])))</f>
        <v>20 GRS</v>
      </c>
    </row>
    <row r="1727" spans="1:6" ht="15">
      <c r="A1727" s="12">
        <v>2878</v>
      </c>
      <c r="D1727" s="3" t="str">
        <f ca="1">INDEX(GLOBAL[NAMA BARANG],MATCH(A1727,GLOBAL[ID]))</f>
        <v>Pensil TZ PC LE</v>
      </c>
      <c r="E1727" s="4">
        <f ca="1">INDEX(GLOBAL[TT],MATCH(A1727,GLOBAL[ID]))</f>
        <v>5</v>
      </c>
      <c r="F1727" s="5" t="str">
        <f ca="1">IF(INDEX(GLOBAL[KET],MATCH(A1727,GLOBAL[ID]))="","-",INDEX(GLOBAL[KET],MATCH(A1727,GLOBAL[ID])))</f>
        <v>60 box</v>
      </c>
    </row>
    <row r="1728" spans="1:6" ht="15">
      <c r="A1728" s="12">
        <v>2879</v>
      </c>
      <c r="D1728" s="3" t="str">
        <f ca="1">INDEX(GLOBAL[NAMA BARANG],MATCH(A1728,GLOBAL[ID]))</f>
        <v>Pensil Unicorn P588 (50)</v>
      </c>
      <c r="E1728" s="4">
        <f ca="1">INDEX(GLOBAL[TT],MATCH(A1728,GLOBAL[ID]))</f>
        <v>7</v>
      </c>
      <c r="F1728" s="5" t="str">
        <f ca="1">IF(INDEX(GLOBAL[KET],MATCH(A1728,GLOBAL[ID]))="","-",INDEX(GLOBAL[KET],MATCH(A1728,GLOBAL[ID])))</f>
        <v>72 box</v>
      </c>
    </row>
    <row r="1729" spans="1:6" ht="15">
      <c r="A1729" s="12">
        <v>2880</v>
      </c>
      <c r="D1729" s="3" t="str">
        <f ca="1">INDEX(GLOBAL[NAMA BARANG],MATCH(A1729,GLOBAL[ID]))</f>
        <v>Pensil Venox (Bensia) (100)</v>
      </c>
      <c r="E1729" s="4">
        <f ca="1">INDEX(GLOBAL[TT],MATCH(A1729,GLOBAL[ID]))</f>
        <v>86</v>
      </c>
      <c r="F1729" s="5" t="str">
        <f ca="1">IF(INDEX(GLOBAL[KET],MATCH(A1729,GLOBAL[ID]))="","-",INDEX(GLOBAL[KET],MATCH(A1729,GLOBAL[ID])))</f>
        <v>32 box</v>
      </c>
    </row>
    <row r="1730" spans="1:6" ht="15">
      <c r="A1730" s="12">
        <v>2881</v>
      </c>
      <c r="D1730" s="3" t="str">
        <f ca="1">INDEX(GLOBAL[NAMA BARANG],MATCH(A1730,GLOBAL[ID]))</f>
        <v>Pensil warna 12w pjg Zoo</v>
      </c>
      <c r="E1730" s="4">
        <f ca="1">INDEX(GLOBAL[TT],MATCH(A1730,GLOBAL[ID]))</f>
        <v>24</v>
      </c>
      <c r="F1730" s="5" t="str">
        <f ca="1">IF(INDEX(GLOBAL[KET],MATCH(A1730,GLOBAL[ID]))="","-",INDEX(GLOBAL[KET],MATCH(A1730,GLOBAL[ID])))</f>
        <v>240 pc</v>
      </c>
    </row>
    <row r="1731" spans="1:6" ht="15">
      <c r="A1731" s="12">
        <v>2882</v>
      </c>
      <c r="D1731" s="3" t="str">
        <f ca="1">INDEX(GLOBAL[NAMA BARANG],MATCH(A1731,GLOBAL[ID]))</f>
        <v>Pensil Warna KY CP 1224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144 LSN</v>
      </c>
    </row>
    <row r="1732" spans="1:6" ht="15">
      <c r="A1732" s="12">
        <v>2883</v>
      </c>
      <c r="D1732" s="3" t="str">
        <f ca="1">INDEX(GLOBAL[NAMA BARANG],MATCH(A1732,GLOBAL[ID]))</f>
        <v>Pensil XD 2071 (40)</v>
      </c>
      <c r="E1732" s="4">
        <f ca="1">INDEX(GLOBAL[TT],MATCH(A1732,GLOBAL[ID]))</f>
        <v>6</v>
      </c>
      <c r="F1732" s="5" t="str">
        <f ca="1">IF(INDEX(GLOBAL[KET],MATCH(A1732,GLOBAL[ID]))="","-",INDEX(GLOBAL[KET],MATCH(A1732,GLOBAL[ID])))</f>
        <v>40 box</v>
      </c>
    </row>
    <row r="1733" spans="1:6" ht="15">
      <c r="A1733" s="12">
        <v>2896</v>
      </c>
      <c r="D1733" s="3" t="str">
        <f ca="1">INDEX(GLOBAL[NAMA BARANG],MATCH(A1733,GLOBAL[ID]))</f>
        <v>Pianika Lovely Br</v>
      </c>
      <c r="E1733" s="4">
        <f ca="1">INDEX(GLOBAL[TT],MATCH(A1733,GLOBAL[ID]))</f>
        <v>74</v>
      </c>
      <c r="F1733" s="5" t="str">
        <f ca="1">IF(INDEX(GLOBAL[KET],MATCH(A1733,GLOBAL[ID]))="","-",INDEX(GLOBAL[KET],MATCH(A1733,GLOBAL[ID])))</f>
        <v>12 PCS</v>
      </c>
    </row>
    <row r="1734" spans="1:6" ht="15">
      <c r="A1734" s="12">
        <v>2898</v>
      </c>
      <c r="D1734" s="3" t="str">
        <f ca="1">INDEX(GLOBAL[NAMA BARANG],MATCH(A1734,GLOBAL[ID]))</f>
        <v>Pianika Marvel Koper</v>
      </c>
      <c r="E1734" s="4">
        <f ca="1">INDEX(GLOBAL[TT],MATCH(A1734,GLOBAL[ID]))</f>
        <v>15</v>
      </c>
      <c r="F1734" s="5" t="str">
        <f ca="1">IF(INDEX(GLOBAL[KET],MATCH(A1734,GLOBAL[ID]))="","-",INDEX(GLOBAL[KET],MATCH(A1734,GLOBAL[ID])))</f>
        <v>12 PCS</v>
      </c>
    </row>
    <row r="1735" spans="1:6" ht="15">
      <c r="A1735" s="12">
        <v>2905</v>
      </c>
      <c r="D1735" s="3" t="str">
        <f ca="1">INDEX(GLOBAL[NAMA BARANG],MATCH(A1735,GLOBAL[ID]))</f>
        <v>Piring Cat air 006 B Kumbang</v>
      </c>
      <c r="E1735" s="4">
        <f ca="1">INDEX(GLOBAL[TT],MATCH(A1735,GLOBAL[ID]))</f>
        <v>7</v>
      </c>
      <c r="F1735" s="5" t="str">
        <f ca="1">IF(INDEX(GLOBAL[KET],MATCH(A1735,GLOBAL[ID]))="","-",INDEX(GLOBAL[KET],MATCH(A1735,GLOBAL[ID])))</f>
        <v>48 ls</v>
      </c>
    </row>
    <row r="1736" spans="1:6" ht="15">
      <c r="A1736" s="12">
        <v>2906</v>
      </c>
      <c r="D1736" s="3" t="str">
        <f ca="1">INDEX(GLOBAL[NAMA BARANG],MATCH(A1736,GLOBAL[ID]))</f>
        <v>Piring Cat air 009 B Boneka</v>
      </c>
      <c r="E1736" s="4">
        <f ca="1">INDEX(GLOBAL[TT],MATCH(A1736,GLOBAL[ID]))</f>
        <v>14</v>
      </c>
      <c r="F1736" s="5" t="str">
        <f ca="1">IF(INDEX(GLOBAL[KET],MATCH(A1736,GLOBAL[ID]))="","-",INDEX(GLOBAL[KET],MATCH(A1736,GLOBAL[ID])))</f>
        <v>48 ls</v>
      </c>
    </row>
    <row r="1737" spans="1:6" ht="15">
      <c r="A1737" s="12">
        <v>2907</v>
      </c>
      <c r="D1737" s="3" t="str">
        <f ca="1">INDEX(GLOBAL[NAMA BARANG],MATCH(A1737,GLOBAL[ID]))</f>
        <v>Piring Cat air Bunga</v>
      </c>
      <c r="E1737" s="4">
        <f ca="1">INDEX(GLOBAL[TT],MATCH(A1737,GLOBAL[ID]))</f>
        <v>2</v>
      </c>
      <c r="F1737" s="5" t="str">
        <f ca="1">IF(INDEX(GLOBAL[KET],MATCH(A1737,GLOBAL[ID]))="","-",INDEX(GLOBAL[KET],MATCH(A1737,GLOBAL[ID])))</f>
        <v>60 ls</v>
      </c>
    </row>
    <row r="1738" spans="1:6" ht="15">
      <c r="A1738" s="12">
        <v>2909</v>
      </c>
      <c r="D1738" s="3" t="str">
        <f ca="1">INDEX(GLOBAL[NAMA BARANG],MATCH(A1738,GLOBAL[ID]))</f>
        <v>Piring Cat air segi (L Ku)</v>
      </c>
      <c r="E1738" s="4">
        <f ca="1">INDEX(GLOBAL[TT],MATCH(A1738,GLOBAL[ID]))</f>
        <v>18</v>
      </c>
      <c r="F1738" s="5" t="str">
        <f ca="1">IF(INDEX(GLOBAL[KET],MATCH(A1738,GLOBAL[ID]))="","-",INDEX(GLOBAL[KET],MATCH(A1738,GLOBAL[ID])))</f>
        <v>80 ls</v>
      </c>
    </row>
    <row r="1739" spans="1:6" ht="15">
      <c r="A1739" s="12">
        <v>2910</v>
      </c>
      <c r="D1739" s="3" t="str">
        <f ca="1">INDEX(GLOBAL[NAMA BARANG],MATCH(A1739,GLOBAL[ID]))</f>
        <v>Piring Cat air segi (L Ku)</v>
      </c>
      <c r="E1739" s="4">
        <f ca="1">INDEX(GLOBAL[TT],MATCH(A1739,GLOBAL[ID]))</f>
        <v>2</v>
      </c>
      <c r="F1739" s="5" t="str">
        <f ca="1">IF(INDEX(GLOBAL[KET],MATCH(A1739,GLOBAL[ID]))="","-",INDEX(GLOBAL[KET],MATCH(A1739,GLOBAL[ID])))</f>
        <v>72 ls</v>
      </c>
    </row>
    <row r="1740" spans="1:6" ht="15">
      <c r="A1740" s="12">
        <v>2911</v>
      </c>
      <c r="D1740" s="3" t="str">
        <f ca="1">INDEX(GLOBAL[NAMA BARANG],MATCH(A1740,GLOBAL[ID]))</f>
        <v>Pisau ukir 4 pc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360 pc</v>
      </c>
    </row>
    <row r="1741" spans="1:6" ht="15">
      <c r="A1741" s="12">
        <v>2912</v>
      </c>
      <c r="D1741" s="3" t="str">
        <f ca="1">INDEX(GLOBAL[NAMA BARANG],MATCH(A1741,GLOBAL[ID]))</f>
        <v>Pita 18 polos motif</v>
      </c>
      <c r="E1741" s="4">
        <f ca="1">INDEX(GLOBAL[TT],MATCH(A1741,GLOBAL[ID]))</f>
        <v>1</v>
      </c>
      <c r="F1741" s="5">
        <f ca="1">IF(INDEX(GLOBAL[KET],MATCH(A1741,GLOBAL[ID]))="","-",INDEX(GLOBAL[KET],MATCH(A1741,GLOBAL[ID])))</f>
        <v>2400</v>
      </c>
    </row>
    <row r="1742" spans="1:6" ht="15">
      <c r="A1742" s="12">
        <v>2915</v>
      </c>
      <c r="D1742" s="3" t="str">
        <f ca="1">INDEX(GLOBAL[NAMA BARANG],MATCH(A1742,GLOBAL[ID]))</f>
        <v>Pita gold 1cm-19/ gold glitter</v>
      </c>
      <c r="E1742" s="4">
        <f ca="1">INDEX(GLOBAL[TT],MATCH(A1742,GLOBAL[ID]))</f>
        <v>4</v>
      </c>
      <c r="F1742" s="5">
        <f ca="1">IF(INDEX(GLOBAL[KET],MATCH(A1742,GLOBAL[ID]))="","-",INDEX(GLOBAL[KET],MATCH(A1742,GLOBAL[ID])))</f>
        <v>120</v>
      </c>
    </row>
    <row r="1743" spans="1:6" ht="15">
      <c r="A1743" s="12">
        <v>2916</v>
      </c>
      <c r="D1743" s="3" t="str">
        <f ca="1">INDEX(GLOBAL[NAMA BARANG],MATCH(A1743,GLOBAL[ID]))</f>
        <v>Pita gold 1cm-19/ silver glitter</v>
      </c>
      <c r="E1743" s="4">
        <f ca="1">INDEX(GLOBAL[TT],MATCH(A1743,GLOBAL[ID]))</f>
        <v>2</v>
      </c>
      <c r="F1743" s="5">
        <f ca="1">IF(INDEX(GLOBAL[KET],MATCH(A1743,GLOBAL[ID]))="","-",INDEX(GLOBAL[KET],MATCH(A1743,GLOBAL[ID])))</f>
        <v>120</v>
      </c>
    </row>
    <row r="1744" spans="1:6" ht="15">
      <c r="A1744" s="12">
        <v>2917</v>
      </c>
      <c r="D1744" s="3" t="str">
        <f ca="1">INDEX(GLOBAL[NAMA BARANG],MATCH(A1744,GLOBAL[ID]))</f>
        <v>Pita gold 2cm-20/ gold glitter</v>
      </c>
      <c r="E1744" s="4">
        <f ca="1">INDEX(GLOBAL[TT],MATCH(A1744,GLOBAL[ID]))</f>
        <v>1</v>
      </c>
      <c r="F1744" s="5" t="str">
        <f ca="1">IF(INDEX(GLOBAL[KET],MATCH(A1744,GLOBAL[ID]))="","-",INDEX(GLOBAL[KET],MATCH(A1744,GLOBAL[ID])))</f>
        <v>60 SLOP</v>
      </c>
    </row>
    <row r="1745" spans="1:6" ht="15">
      <c r="A1745" s="12">
        <v>2918</v>
      </c>
      <c r="D1745" s="3" t="str">
        <f ca="1">INDEX(GLOBAL[NAMA BARANG],MATCH(A1745,GLOBAL[ID]))</f>
        <v>Pita gold 2cm-20/ silver glitter</v>
      </c>
      <c r="E1745" s="4">
        <f ca="1">INDEX(GLOBAL[TT],MATCH(A1745,GLOBAL[ID]))</f>
        <v>9</v>
      </c>
      <c r="F1745" s="5" t="str">
        <f ca="1">IF(INDEX(GLOBAL[KET],MATCH(A1745,GLOBAL[ID]))="","-",INDEX(GLOBAL[KET],MATCH(A1745,GLOBAL[ID])))</f>
        <v>60 SLOP</v>
      </c>
    </row>
    <row r="1746" spans="1:6" ht="15">
      <c r="A1746" s="12">
        <v>2921</v>
      </c>
      <c r="D1746" s="3" t="str">
        <f ca="1">INDEX(GLOBAL[NAMA BARANG],MATCH(A1746,GLOBAL[ID]))</f>
        <v>Pita Jepang list gold</v>
      </c>
      <c r="E1746" s="4">
        <f ca="1">INDEX(GLOBAL[TT],MATCH(A1746,GLOBAL[ID]))</f>
        <v>5</v>
      </c>
      <c r="F1746" s="5" t="str">
        <f ca="1">IF(INDEX(GLOBAL[KET],MATCH(A1746,GLOBAL[ID]))="","-",INDEX(GLOBAL[KET],MATCH(A1746,GLOBAL[ID])))</f>
        <v>40 SLOP</v>
      </c>
    </row>
    <row r="1747" spans="1:6" ht="15">
      <c r="A1747" s="12">
        <v>2924</v>
      </c>
      <c r="D1747" s="3" t="str">
        <f ca="1">INDEX(GLOBAL[NAMA BARANG],MATCH(A1747,GLOBAL[ID]))</f>
        <v>Pita jepang motif</v>
      </c>
      <c r="E1747" s="4">
        <f ca="1">INDEX(GLOBAL[TT],MATCH(A1747,GLOBAL[ID]))</f>
        <v>15</v>
      </c>
      <c r="F1747" s="5">
        <f ca="1">IF(INDEX(GLOBAL[KET],MATCH(A1747,GLOBAL[ID]))="","-",INDEX(GLOBAL[KET],MATCH(A1747,GLOBAL[ID])))</f>
        <v>40</v>
      </c>
    </row>
    <row r="1748" spans="1:6" ht="15">
      <c r="A1748" s="12">
        <v>2930</v>
      </c>
      <c r="D1748" s="3" t="str">
        <f ca="1">INDEX(GLOBAL[NAMA BARANG],MATCH(A1748,GLOBAL[ID]))</f>
        <v>Pita kado LS 30-1</v>
      </c>
      <c r="E1748" s="4">
        <f ca="1">INDEX(GLOBAL[TT],MATCH(A1748,GLOBAL[ID]))</f>
        <v>1</v>
      </c>
      <c r="F1748" s="5">
        <f ca="1">IF(INDEX(GLOBAL[KET],MATCH(A1748,GLOBAL[ID]))="","-",INDEX(GLOBAL[KET],MATCH(A1748,GLOBAL[ID])))</f>
        <v>1500</v>
      </c>
    </row>
    <row r="1749" spans="1:6" ht="15">
      <c r="A1749" s="12">
        <v>2932</v>
      </c>
      <c r="D1749" s="3" t="str">
        <f ca="1">INDEX(GLOBAL[NAMA BARANG],MATCH(A1749,GLOBAL[ID]))</f>
        <v>Pita tarik 18 renda motif</v>
      </c>
      <c r="E1749" s="4">
        <f ca="1">INDEX(GLOBAL[TT],MATCH(A1749,GLOBAL[ID]))</f>
        <v>9</v>
      </c>
      <c r="F1749" s="5">
        <f ca="1">IF(INDEX(GLOBAL[KET],MATCH(A1749,GLOBAL[ID]))="","-",INDEX(GLOBAL[KET],MATCH(A1749,GLOBAL[ID])))</f>
        <v>2400</v>
      </c>
    </row>
    <row r="1750" spans="1:6" ht="15">
      <c r="A1750" s="12">
        <v>2933</v>
      </c>
      <c r="D1750" s="3" t="str">
        <f ca="1">INDEX(GLOBAL[NAMA BARANG],MATCH(A1750,GLOBAL[ID]))</f>
        <v>Pita tarik 23 list gold</v>
      </c>
      <c r="E1750" s="4">
        <f ca="1">INDEX(GLOBAL[TT],MATCH(A1750,GLOBAL[ID]))</f>
        <v>5</v>
      </c>
      <c r="F1750" s="5">
        <f ca="1">IF(INDEX(GLOBAL[KET],MATCH(A1750,GLOBAL[ID]))="","-",INDEX(GLOBAL[KET],MATCH(A1750,GLOBAL[ID])))</f>
        <v>2000</v>
      </c>
    </row>
    <row r="1751" spans="1:6" ht="15">
      <c r="A1751" s="12">
        <v>2934</v>
      </c>
      <c r="D1751" s="3" t="str">
        <f ca="1">INDEX(GLOBAL[NAMA BARANG],MATCH(A1751,GLOBAL[ID]))</f>
        <v>Pita tarik 23 motif polos</v>
      </c>
      <c r="E1751" s="4">
        <f ca="1">INDEX(GLOBAL[TT],MATCH(A1751,GLOBAL[ID]))</f>
        <v>1</v>
      </c>
      <c r="F1751" s="5">
        <f ca="1">IF(INDEX(GLOBAL[KET],MATCH(A1751,GLOBAL[ID]))="","-",INDEX(GLOBAL[KET],MATCH(A1751,GLOBAL[ID])))</f>
        <v>2000</v>
      </c>
    </row>
    <row r="1752" spans="1:6" ht="15">
      <c r="A1752" s="12">
        <v>2935</v>
      </c>
      <c r="D1752" s="3" t="str">
        <f ca="1">INDEX(GLOBAL[NAMA BARANG],MATCH(A1752,GLOBAL[ID]))</f>
        <v>Pita tarik 30 list emas</v>
      </c>
      <c r="E1752" s="4">
        <f ca="1">INDEX(GLOBAL[TT],MATCH(A1752,GLOBAL[ID]))</f>
        <v>11</v>
      </c>
      <c r="F1752" s="5" t="str">
        <f ca="1">IF(INDEX(GLOBAL[KET],MATCH(A1752,GLOBAL[ID]))="","-",INDEX(GLOBAL[KET],MATCH(A1752,GLOBAL[ID])))</f>
        <v>1000 pc</v>
      </c>
    </row>
    <row r="1753" spans="1:6" ht="15">
      <c r="A1753" s="12">
        <v>2941</v>
      </c>
      <c r="D1753" s="3" t="str">
        <f ca="1">INDEX(GLOBAL[NAMA BARANG],MATCH(A1753,GLOBAL[ID]))</f>
        <v>Pompa balon 020-3 / 001-4 (k)</v>
      </c>
      <c r="E1753" s="4">
        <f ca="1">INDEX(GLOBAL[TT],MATCH(A1753,GLOBAL[ID]))</f>
        <v>7</v>
      </c>
      <c r="F1753" s="5">
        <f ca="1">IF(INDEX(GLOBAL[KET],MATCH(A1753,GLOBAL[ID]))="","-",INDEX(GLOBAL[KET],MATCH(A1753,GLOBAL[ID])))</f>
        <v>100</v>
      </c>
    </row>
    <row r="1754" spans="1:6" ht="15">
      <c r="A1754" s="12">
        <v>2942</v>
      </c>
      <c r="D1754" s="3" t="str">
        <f ca="1">INDEX(GLOBAL[NAMA BARANG],MATCH(A1754,GLOBAL[ID]))</f>
        <v>Post it 889 K pony</v>
      </c>
      <c r="E1754" s="4">
        <f ca="1">INDEX(GLOBAL[TT],MATCH(A1754,GLOBAL[ID]))</f>
        <v>5</v>
      </c>
      <c r="F1754" s="5">
        <f ca="1">IF(INDEX(GLOBAL[KET],MATCH(A1754,GLOBAL[ID]))="","-",INDEX(GLOBAL[KET],MATCH(A1754,GLOBAL[ID])))</f>
        <v>1200</v>
      </c>
    </row>
    <row r="1755" spans="1:6" ht="15">
      <c r="A1755" s="12">
        <v>2943</v>
      </c>
      <c r="D1755" s="3" t="str">
        <f ca="1">INDEX(GLOBAL[NAMA BARANG],MATCH(A1755,GLOBAL[ID]))</f>
        <v>Post it 96-15</v>
      </c>
      <c r="E1755" s="4">
        <f ca="1">INDEX(GLOBAL[TT],MATCH(A1755,GLOBAL[ID]))</f>
        <v>2</v>
      </c>
      <c r="F1755" s="5">
        <f ca="1">IF(INDEX(GLOBAL[KET],MATCH(A1755,GLOBAL[ID]))="","-",INDEX(GLOBAL[KET],MATCH(A1755,GLOBAL[ID])))</f>
        <v>1200</v>
      </c>
    </row>
    <row r="1756" spans="1:6" ht="15">
      <c r="A1756" s="12">
        <v>2945</v>
      </c>
      <c r="D1756" s="3" t="str">
        <f ca="1">INDEX(GLOBAL[NAMA BARANG],MATCH(A1756,GLOBAL[ID]))</f>
        <v>Post it 96-21</v>
      </c>
      <c r="E1756" s="4">
        <f ca="1">INDEX(GLOBAL[TT],MATCH(A1756,GLOBAL[ID]))</f>
        <v>8</v>
      </c>
      <c r="F1756" s="5">
        <f ca="1">IF(INDEX(GLOBAL[KET],MATCH(A1756,GLOBAL[ID]))="","-",INDEX(GLOBAL[KET],MATCH(A1756,GLOBAL[ID])))</f>
        <v>1200</v>
      </c>
    </row>
    <row r="1757" spans="1:6" ht="15">
      <c r="A1757" s="12">
        <v>2947</v>
      </c>
      <c r="D1757" s="3" t="str">
        <f ca="1">INDEX(GLOBAL[NAMA BARANG],MATCH(A1757,GLOBAL[ID]))</f>
        <v>Post it PF 1368</v>
      </c>
      <c r="E1757" s="4">
        <f ca="1">INDEX(GLOBAL[TT],MATCH(A1757,GLOBAL[ID]))</f>
        <v>6</v>
      </c>
      <c r="F1757" s="5" t="str">
        <f ca="1">IF(INDEX(GLOBAL[KET],MATCH(A1757,GLOBAL[ID]))="","-",INDEX(GLOBAL[KET],MATCH(A1757,GLOBAL[ID])))</f>
        <v>1152 pc</v>
      </c>
    </row>
    <row r="1758" spans="1:6" ht="15">
      <c r="A1758" s="12">
        <v>2948</v>
      </c>
      <c r="D1758" s="3" t="str">
        <f ca="1">INDEX(GLOBAL[NAMA BARANG],MATCH(A1758,GLOBAL[ID]))</f>
        <v>Post it PF 1899(1)/ 2899(8)</v>
      </c>
      <c r="E1758" s="4">
        <f ca="1">INDEX(GLOBAL[TT],MATCH(A1758,GLOBAL[ID]))</f>
        <v>9</v>
      </c>
      <c r="F1758" s="5" t="str">
        <f ca="1">IF(INDEX(GLOBAL[KET],MATCH(A1758,GLOBAL[ID]))="","-",INDEX(GLOBAL[KET],MATCH(A1758,GLOBAL[ID])))</f>
        <v>1152 pc</v>
      </c>
    </row>
    <row r="1759" spans="1:6" ht="15">
      <c r="A1759" s="12">
        <v>2949</v>
      </c>
      <c r="D1759" s="3" t="str">
        <f ca="1">INDEX(GLOBAL[NAMA BARANG],MATCH(A1759,GLOBAL[ID]))</f>
        <v>Post it PF 2368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1152 pc</v>
      </c>
    </row>
    <row r="1760" spans="1:6" ht="15">
      <c r="A1760" s="12">
        <v>2950</v>
      </c>
      <c r="D1760" s="3" t="str">
        <f ca="1">INDEX(GLOBAL[NAMA BARANG],MATCH(A1760,GLOBAL[ID]))</f>
        <v>Post it PF 3368(5)/ 4368(4)</v>
      </c>
      <c r="E1760" s="4">
        <f ca="1">INDEX(GLOBAL[TT],MATCH(A1760,GLOBAL[ID]))</f>
        <v>9</v>
      </c>
      <c r="F1760" s="5" t="str">
        <f ca="1">IF(INDEX(GLOBAL[KET],MATCH(A1760,GLOBAL[ID]))="","-",INDEX(GLOBAL[KET],MATCH(A1760,GLOBAL[ID])))</f>
        <v>1152 pc</v>
      </c>
    </row>
    <row r="1761" spans="1:6" ht="15">
      <c r="A1761" s="12">
        <v>2951</v>
      </c>
      <c r="D1761" s="3" t="str">
        <f ca="1">INDEX(GLOBAL[NAMA BARANG],MATCH(A1761,GLOBAL[ID]))</f>
        <v>Post it PF 3899</v>
      </c>
      <c r="E1761" s="4">
        <f ca="1">INDEX(GLOBAL[TT],MATCH(A1761,GLOBAL[ID]))</f>
        <v>5</v>
      </c>
      <c r="F1761" s="5" t="str">
        <f ca="1">IF(INDEX(GLOBAL[KET],MATCH(A1761,GLOBAL[ID]))="","-",INDEX(GLOBAL[KET],MATCH(A1761,GLOBAL[ID])))</f>
        <v>1152 pc</v>
      </c>
    </row>
    <row r="1762" spans="1:6" ht="15">
      <c r="A1762" s="12">
        <v>2952</v>
      </c>
      <c r="D1762" s="3" t="str">
        <f ca="1">INDEX(GLOBAL[NAMA BARANG],MATCH(A1762,GLOBAL[ID]))</f>
        <v>Post it PF 5368(3)/ 6368(6)</v>
      </c>
      <c r="E1762" s="4">
        <f ca="1">INDEX(GLOBAL[TT],MATCH(A1762,GLOBAL[ID]))</f>
        <v>9</v>
      </c>
      <c r="F1762" s="5" t="str">
        <f ca="1">IF(INDEX(GLOBAL[KET],MATCH(A1762,GLOBAL[ID]))="","-",INDEX(GLOBAL[KET],MATCH(A1762,GLOBAL[ID])))</f>
        <v>1152 pc</v>
      </c>
    </row>
    <row r="1763" spans="1:6" ht="15">
      <c r="A1763" s="12">
        <v>2953</v>
      </c>
      <c r="D1763" s="3" t="str">
        <f ca="1">INDEX(GLOBAL[NAMA BARANG],MATCH(A1763,GLOBAL[ID]))</f>
        <v>Post it PF 5899(2)/ 6899(2)</v>
      </c>
      <c r="E1763" s="4">
        <f ca="1">INDEX(GLOBAL[TT],MATCH(A1763,GLOBAL[ID]))</f>
        <v>4</v>
      </c>
      <c r="F1763" s="5" t="str">
        <f ca="1">IF(INDEX(GLOBAL[KET],MATCH(A1763,GLOBAL[ID]))="","-",INDEX(GLOBAL[KET],MATCH(A1763,GLOBAL[ID])))</f>
        <v>1152 pc</v>
      </c>
    </row>
    <row r="1764" spans="1:6" ht="15">
      <c r="A1764" s="12">
        <v>2954</v>
      </c>
      <c r="D1764" s="3" t="str">
        <f ca="1">INDEX(GLOBAL[NAMA BARANG],MATCH(A1764,GLOBAL[ID]))</f>
        <v>Post it Post A</v>
      </c>
      <c r="E1764" s="4">
        <f ca="1">INDEX(GLOBAL[TT],MATCH(A1764,GLOBAL[ID]))</f>
        <v>1</v>
      </c>
      <c r="F1764" s="5" t="str">
        <f ca="1">IF(INDEX(GLOBAL[KET],MATCH(A1764,GLOBAL[ID]))="","-",INDEX(GLOBAL[KET],MATCH(A1764,GLOBAL[ID])))</f>
        <v>1200 pc</v>
      </c>
    </row>
    <row r="1765" spans="1:6" ht="15">
      <c r="A1765" s="12">
        <v>2955</v>
      </c>
      <c r="D1765" s="3" t="str">
        <f ca="1">INDEX(GLOBAL[NAMA BARANG],MATCH(A1765,GLOBAL[ID]))</f>
        <v>Post it SHF 5</v>
      </c>
      <c r="E1765" s="4">
        <f ca="1">INDEX(GLOBAL[TT],MATCH(A1765,GLOBAL[ID]))</f>
        <v>1</v>
      </c>
      <c r="F1765" s="5">
        <f ca="1">IF(INDEX(GLOBAL[KET],MATCH(A1765,GLOBAL[ID]))="","-",INDEX(GLOBAL[KET],MATCH(A1765,GLOBAL[ID])))</f>
        <v>1200</v>
      </c>
    </row>
    <row r="1766" spans="1:6" ht="15">
      <c r="A1766" s="12">
        <v>2957</v>
      </c>
      <c r="D1766" s="3" t="str">
        <f ca="1">INDEX(GLOBAL[NAMA BARANG],MATCH(A1766,GLOBAL[ID]))</f>
        <v>Punch General (B) (330)</v>
      </c>
      <c r="E1766" s="4">
        <f ca="1">INDEX(GLOBAL[TT],MATCH(A1766,GLOBAL[ID]))</f>
        <v>28</v>
      </c>
      <c r="F1766" s="5" t="str">
        <f ca="1">IF(INDEX(GLOBAL[KET],MATCH(A1766,GLOBAL[ID]))="","-",INDEX(GLOBAL[KET],MATCH(A1766,GLOBAL[ID])))</f>
        <v>5 ls</v>
      </c>
    </row>
    <row r="1767" spans="1:6" ht="15">
      <c r="A1767" s="12">
        <v>2958</v>
      </c>
      <c r="D1767" s="3" t="str">
        <f ca="1">INDEX(GLOBAL[NAMA BARANG],MATCH(A1767,GLOBAL[ID]))</f>
        <v>Punch General (K) (220)</v>
      </c>
      <c r="E1767" s="4">
        <f ca="1">INDEX(GLOBAL[TT],MATCH(A1767,GLOBAL[ID]))</f>
        <v>17</v>
      </c>
      <c r="F1767" s="5" t="str">
        <f ca="1">IF(INDEX(GLOBAL[KET],MATCH(A1767,GLOBAL[ID]))="","-",INDEX(GLOBAL[KET],MATCH(A1767,GLOBAL[ID])))</f>
        <v>10 ls</v>
      </c>
    </row>
    <row r="1768" spans="1:6" ht="15">
      <c r="A1768" s="12">
        <v>2959</v>
      </c>
      <c r="D1768" s="3" t="str">
        <f ca="1">INDEX(GLOBAL[NAMA BARANG],MATCH(A1768,GLOBAL[ID]))</f>
        <v>Push pin warna Nariko</v>
      </c>
      <c r="E1768" s="4">
        <f ca="1">INDEX(GLOBAL[TT],MATCH(A1768,GLOBAL[ID]))</f>
        <v>2</v>
      </c>
      <c r="F1768" s="5" t="str">
        <f ca="1">IF(INDEX(GLOBAL[KET],MATCH(A1768,GLOBAL[ID]))="","-",INDEX(GLOBAL[KET],MATCH(A1768,GLOBAL[ID])))</f>
        <v>720 pk</v>
      </c>
    </row>
    <row r="1769" spans="1:6" ht="15">
      <c r="A1769" s="12">
        <v>2961</v>
      </c>
      <c r="D1769" s="3" t="str">
        <f ca="1">INDEX(GLOBAL[NAMA BARANG],MATCH(A1769,GLOBAL[ID]))</f>
        <v>Puzzle S 6663</v>
      </c>
      <c r="E1769" s="4">
        <f ca="1">INDEX(GLOBAL[TT],MATCH(A1769,GLOBAL[ID]))</f>
        <v>1</v>
      </c>
      <c r="F1769" s="5" t="str">
        <f ca="1">IF(INDEX(GLOBAL[KET],MATCH(A1769,GLOBAL[ID]))="","-",INDEX(GLOBAL[KET],MATCH(A1769,GLOBAL[ID])))</f>
        <v>500 pc</v>
      </c>
    </row>
    <row r="1770" spans="1:6" ht="15">
      <c r="A1770" s="12">
        <v>2962</v>
      </c>
      <c r="D1770" s="3" t="str">
        <f ca="1">INDEX(GLOBAL[NAMA BARANG],MATCH(A1770,GLOBAL[ID]))</f>
        <v>Puzzle Spiderman Gloria</v>
      </c>
      <c r="E1770" s="4">
        <f ca="1">INDEX(GLOBAL[TT],MATCH(A1770,GLOBAL[ID]))</f>
        <v>5</v>
      </c>
      <c r="F1770" s="5" t="str">
        <f ca="1">IF(INDEX(GLOBAL[KET],MATCH(A1770,GLOBAL[ID]))="","-",INDEX(GLOBAL[KET],MATCH(A1770,GLOBAL[ID])))</f>
        <v>260 pc</v>
      </c>
    </row>
    <row r="1771" spans="1:6" ht="15">
      <c r="A1771" s="12">
        <v>2963</v>
      </c>
      <c r="D1771" s="3" t="str">
        <f ca="1">INDEX(GLOBAL[NAMA BARANG],MATCH(A1771,GLOBAL[ID]))</f>
        <v>Puzzle TG PO-01 Fancy CMP</v>
      </c>
      <c r="E1771" s="4">
        <f ca="1">INDEX(GLOBAL[TT],MATCH(A1771,GLOBAL[ID]))</f>
        <v>7</v>
      </c>
      <c r="F1771" s="5" t="str">
        <f ca="1">IF(INDEX(GLOBAL[KET],MATCH(A1771,GLOBAL[ID]))="","-",INDEX(GLOBAL[KET],MATCH(A1771,GLOBAL[ID])))</f>
        <v>3000 pc</v>
      </c>
    </row>
    <row r="1772" spans="1:6" ht="15">
      <c r="A1772" s="12">
        <v>2964</v>
      </c>
      <c r="D1772" s="3" t="str">
        <f ca="1">INDEX(GLOBAL[NAMA BARANG],MATCH(A1772,GLOBAL[ID]))</f>
        <v>Puzzle TG PO-01 Fancy CMP</v>
      </c>
      <c r="E1772" s="4">
        <f ca="1">INDEX(GLOBAL[TT],MATCH(A1772,GLOBAL[ID]))</f>
        <v>10</v>
      </c>
      <c r="F1772" s="5" t="str">
        <f ca="1">IF(INDEX(GLOBAL[KET],MATCH(A1772,GLOBAL[ID]))="","-",INDEX(GLOBAL[KET],MATCH(A1772,GLOBAL[ID])))</f>
        <v>2500 pc</v>
      </c>
    </row>
    <row r="1773" spans="1:6" ht="15">
      <c r="A1773" s="12">
        <v>2965</v>
      </c>
      <c r="D1773" s="3" t="str">
        <f ca="1">INDEX(GLOBAL[NAMA BARANG],MATCH(A1773,GLOBAL[ID]))</f>
        <v>Puzzle TG PO-01 Fancy CMP</v>
      </c>
      <c r="E1773" s="4">
        <f ca="1">INDEX(GLOBAL[TT],MATCH(A1773,GLOBAL[ID]))</f>
        <v>6</v>
      </c>
      <c r="F1773" s="5" t="str">
        <f ca="1">IF(INDEX(GLOBAL[KET],MATCH(A1773,GLOBAL[ID]))="","-",INDEX(GLOBAL[KET],MATCH(A1773,GLOBAL[ID])))</f>
        <v>2000 pc</v>
      </c>
    </row>
    <row r="1774" spans="1:6" ht="15">
      <c r="A1774" s="12">
        <v>2967</v>
      </c>
      <c r="D1774" s="3" t="str">
        <f ca="1">INDEX(GLOBAL[NAMA BARANG],MATCH(A1774,GLOBAL[ID]))</f>
        <v>PW 12W Jos 812</v>
      </c>
      <c r="E1774" s="4">
        <f ca="1">INDEX(GLOBAL[TT],MATCH(A1774,GLOBAL[ID]))</f>
        <v>2</v>
      </c>
      <c r="F1774" s="5" t="str">
        <f ca="1">IF(INDEX(GLOBAL[KET],MATCH(A1774,GLOBAL[ID]))="","-",INDEX(GLOBAL[KET],MATCH(A1774,GLOBAL[ID])))</f>
        <v>20 LSN</v>
      </c>
    </row>
    <row r="1775" spans="1:6" ht="15">
      <c r="A1775" s="12">
        <v>2968</v>
      </c>
      <c r="D1775" s="3" t="str">
        <f ca="1">INDEX(GLOBAL[NAMA BARANG],MATCH(A1775,GLOBAL[ID]))</f>
        <v>PW 12W Koala</v>
      </c>
      <c r="E1775" s="4">
        <f ca="1">INDEX(GLOBAL[TT],MATCH(A1775,GLOBAL[ID]))</f>
        <v>8</v>
      </c>
      <c r="F1775" s="5" t="str">
        <f ca="1">IF(INDEX(GLOBAL[KET],MATCH(A1775,GLOBAL[ID]))="","-",INDEX(GLOBAL[KET],MATCH(A1775,GLOBAL[ID])))</f>
        <v>20 LSN</v>
      </c>
    </row>
    <row r="1776" spans="1:6" ht="15">
      <c r="A1776" s="12">
        <v>2969</v>
      </c>
      <c r="D1776" s="3" t="str">
        <f ca="1">INDEX(GLOBAL[NAMA BARANG],MATCH(A1776,GLOBAL[ID]))</f>
        <v>PW 12w panjang BTS</v>
      </c>
      <c r="E1776" s="4">
        <f ca="1">INDEX(GLOBAL[TT],MATCH(A1776,GLOBAL[ID]))</f>
        <v>34</v>
      </c>
      <c r="F1776" s="5" t="str">
        <f ca="1">IF(INDEX(GLOBAL[KET],MATCH(A1776,GLOBAL[ID]))="","-",INDEX(GLOBAL[KET],MATCH(A1776,GLOBAL[ID])))</f>
        <v>20 gr</v>
      </c>
    </row>
    <row r="1777" spans="1:6" ht="15">
      <c r="A1777" s="12">
        <v>2970</v>
      </c>
      <c r="D1777" s="3" t="str">
        <f ca="1">INDEX(GLOBAL[NAMA BARANG],MATCH(A1777,GLOBAL[ID]))</f>
        <v>PW 12w panjang Vanco 200</v>
      </c>
      <c r="E1777" s="4">
        <f ca="1">INDEX(GLOBAL[TT],MATCH(A1777,GLOBAL[ID]))</f>
        <v>3</v>
      </c>
      <c r="F1777" s="5" t="str">
        <f ca="1">IF(INDEX(GLOBAL[KET],MATCH(A1777,GLOBAL[ID]))="","-",INDEX(GLOBAL[KET],MATCH(A1777,GLOBAL[ID])))</f>
        <v>240 ls</v>
      </c>
    </row>
    <row r="1778" spans="1:6" ht="15">
      <c r="A1778" s="12">
        <v>2971</v>
      </c>
      <c r="D1778" s="3" t="str">
        <f ca="1">INDEX(GLOBAL[NAMA BARANG],MATCH(A1778,GLOBAL[ID]))</f>
        <v>PW Infico 12W Pdk 1235</v>
      </c>
      <c r="E1778" s="4">
        <f ca="1">INDEX(GLOBAL[TT],MATCH(A1778,GLOBAL[ID]))</f>
        <v>5</v>
      </c>
      <c r="F1778" s="5" t="str">
        <f ca="1">IF(INDEX(GLOBAL[KET],MATCH(A1778,GLOBAL[ID]))="","-",INDEX(GLOBAL[KET],MATCH(A1778,GLOBAL[ID])))</f>
        <v>24 ls</v>
      </c>
    </row>
    <row r="1779" spans="1:6" ht="15">
      <c r="A1779" s="12">
        <v>2974</v>
      </c>
      <c r="D1779" s="3" t="str">
        <f ca="1">INDEX(GLOBAL[NAMA BARANG],MATCH(A1779,GLOBAL[ID]))</f>
        <v>PW Kiko 12/12W</v>
      </c>
      <c r="E1779" s="4">
        <f ca="1">INDEX(GLOBAL[TT],MATCH(A1779,GLOBAL[ID]))</f>
        <v>3</v>
      </c>
      <c r="F1779" s="5" t="str">
        <f ca="1">IF(INDEX(GLOBAL[KET],MATCH(A1779,GLOBAL[ID]))="","-",INDEX(GLOBAL[KET],MATCH(A1779,GLOBAL[ID])))</f>
        <v>20 LSN</v>
      </c>
    </row>
    <row r="1780" spans="1:6" ht="15">
      <c r="A1780" s="12">
        <v>2975</v>
      </c>
      <c r="D1780" s="3" t="str">
        <f ca="1">INDEX(GLOBAL[NAMA BARANG],MATCH(A1780,GLOBAL[ID]))</f>
        <v>PW Kiko 12/24W</v>
      </c>
      <c r="E1780" s="4">
        <f ca="1">INDEX(GLOBAL[TT],MATCH(A1780,GLOBAL[ID]))</f>
        <v>2</v>
      </c>
      <c r="F1780" s="5" t="str">
        <f ca="1">IF(INDEX(GLOBAL[KET],MATCH(A1780,GLOBAL[ID]))="","-",INDEX(GLOBAL[KET],MATCH(A1780,GLOBAL[ID])))</f>
        <v>20 LSN</v>
      </c>
    </row>
    <row r="1781" spans="1:6" ht="15">
      <c r="A1781" s="12">
        <v>2977</v>
      </c>
      <c r="D1781" s="3" t="str">
        <f ca="1">INDEX(GLOBAL[NAMA BARANG],MATCH(A1781,GLOBAL[ID]))</f>
        <v>PW Kiko 6/12W</v>
      </c>
      <c r="E1781" s="4">
        <f ca="1">INDEX(GLOBAL[TT],MATCH(A1781,GLOBAL[ID]))</f>
        <v>1</v>
      </c>
      <c r="F1781" s="5" t="str">
        <f ca="1">IF(INDEX(GLOBAL[KET],MATCH(A1781,GLOBAL[ID]))="","-",INDEX(GLOBAL[KET],MATCH(A1781,GLOBAL[ID])))</f>
        <v>40 LSN</v>
      </c>
    </row>
    <row r="1782" spans="1:6" ht="15">
      <c r="A1782" s="12">
        <v>2981</v>
      </c>
      <c r="D1782" s="3" t="str">
        <f ca="1">INDEX(GLOBAL[NAMA BARANG],MATCH(A1782,GLOBAL[ID]))</f>
        <v>PW Pjg 12/ 24 W 0723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20 ls</v>
      </c>
    </row>
    <row r="1783" spans="1:6" ht="15">
      <c r="A1783" s="12">
        <v>2983</v>
      </c>
      <c r="D1783" s="3" t="str">
        <f ca="1">INDEX(GLOBAL[NAMA BARANG],MATCH(A1783,GLOBAL[ID]))</f>
        <v>PW Station I pendek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40 gr</v>
      </c>
    </row>
    <row r="1784" spans="1:6" ht="15">
      <c r="A1784" s="12">
        <v>2984</v>
      </c>
      <c r="D1784" s="3" t="str">
        <f ca="1">INDEX(GLOBAL[NAMA BARANG],MATCH(A1784,GLOBAL[ID]))</f>
        <v>PW Super Lead 3724</v>
      </c>
      <c r="E1784" s="4">
        <f ca="1">INDEX(GLOBAL[TT],MATCH(A1784,GLOBAL[ID]))</f>
        <v>5</v>
      </c>
      <c r="F1784" s="5" t="str">
        <f ca="1">IF(INDEX(GLOBAL[KET],MATCH(A1784,GLOBAL[ID]))="","-",INDEX(GLOBAL[KET],MATCH(A1784,GLOBAL[ID])))</f>
        <v>120 pc</v>
      </c>
    </row>
    <row r="1785" spans="1:6" ht="15">
      <c r="A1785" s="12">
        <v>2987</v>
      </c>
      <c r="D1785" s="3" t="str">
        <f ca="1">INDEX(GLOBAL[NAMA BARANG],MATCH(A1785,GLOBAL[ID]))</f>
        <v>PW Trifelo 12w TF-128-12 Double colour</v>
      </c>
      <c r="E1785" s="4">
        <f ca="1">INDEX(GLOBAL[TT],MATCH(A1785,GLOBAL[ID]))</f>
        <v>2</v>
      </c>
      <c r="F1785" s="5" t="str">
        <f ca="1">IF(INDEX(GLOBAL[KET],MATCH(A1785,GLOBAL[ID]))="","-",INDEX(GLOBAL[KET],MATCH(A1785,GLOBAL[ID])))</f>
        <v>240 pc</v>
      </c>
    </row>
    <row r="1786" spans="1:6" ht="15">
      <c r="A1786" s="12">
        <v>2988</v>
      </c>
      <c r="D1786" s="3" t="str">
        <f ca="1">INDEX(GLOBAL[NAMA BARANG],MATCH(A1786,GLOBAL[ID]))</f>
        <v>PW Trifelo 6/ 12w</v>
      </c>
      <c r="E1786" s="4">
        <f ca="1">INDEX(GLOBAL[TT],MATCH(A1786,GLOBAL[ID]))</f>
        <v>3</v>
      </c>
      <c r="F1786" s="5" t="str">
        <f ca="1">IF(INDEX(GLOBAL[KET],MATCH(A1786,GLOBAL[ID]))="","-",INDEX(GLOBAL[KET],MATCH(A1786,GLOBAL[ID])))</f>
        <v>480 set</v>
      </c>
    </row>
    <row r="1787" spans="1:6" ht="15">
      <c r="A1787" s="12">
        <v>2990</v>
      </c>
      <c r="D1787" s="3" t="str">
        <f ca="1">INDEX(GLOBAL[NAMA BARANG],MATCH(A1787,GLOBAL[ID]))</f>
        <v>Refill Cross</v>
      </c>
      <c r="E1787" s="4">
        <f ca="1">INDEX(GLOBAL[TT],MATCH(A1787,GLOBAL[ID]))</f>
        <v>1</v>
      </c>
      <c r="F1787" s="5" t="str">
        <f ca="1">IF(INDEX(GLOBAL[KET],MATCH(A1787,GLOBAL[ID]))="","-",INDEX(GLOBAL[KET],MATCH(A1787,GLOBAL[ID])))</f>
        <v>1000 ls</v>
      </c>
    </row>
    <row r="1788" spans="1:6" ht="15">
      <c r="A1788" s="12">
        <v>2995</v>
      </c>
      <c r="D1788" s="3" t="str">
        <f ca="1">INDEX(GLOBAL[NAMA BARANG],MATCH(A1788,GLOBAL[ID]))</f>
        <v>Sampul Boxy Fancy (stok 26)</v>
      </c>
      <c r="E1788" s="4">
        <f ca="1">INDEX(GLOBAL[TT],MATCH(A1788,GLOBAL[ID]))</f>
        <v>120</v>
      </c>
      <c r="F1788" s="5">
        <f ca="1">IF(INDEX(GLOBAL[KET],MATCH(A1788,GLOBAL[ID]))="","-",INDEX(GLOBAL[KET],MATCH(A1788,GLOBAL[ID])))</f>
        <v>180</v>
      </c>
    </row>
    <row r="1789" spans="1:6" ht="15">
      <c r="A1789" s="12">
        <v>2996</v>
      </c>
      <c r="D1789" s="3" t="str">
        <f ca="1">INDEX(GLOBAL[NAMA BARANG],MATCH(A1789,GLOBAL[ID]))</f>
        <v>Sampul boxy OPP alexander</v>
      </c>
      <c r="E1789" s="4">
        <f ca="1">INDEX(GLOBAL[TT],MATCH(A1789,GLOBAL[ID]))</f>
        <v>1</v>
      </c>
      <c r="F1789" s="5" t="str">
        <f ca="1">IF(INDEX(GLOBAL[KET],MATCH(A1789,GLOBAL[ID]))="","-",INDEX(GLOBAL[KET],MATCH(A1789,GLOBAL[ID])))</f>
        <v>300 PAK</v>
      </c>
    </row>
    <row r="1790" spans="1:6" ht="15">
      <c r="A1790" s="12">
        <v>2999</v>
      </c>
      <c r="D1790" s="3" t="str">
        <f ca="1">INDEX(GLOBAL[NAMA BARANG],MATCH(A1790,GLOBAL[ID]))</f>
        <v>Sampul Buku Kuning Tipis</v>
      </c>
      <c r="E1790" s="4">
        <f ca="1">INDEX(GLOBAL[TT],MATCH(A1790,GLOBAL[ID]))</f>
        <v>3</v>
      </c>
      <c r="F1790" s="5">
        <f ca="1">IF(INDEX(GLOBAL[KET],MATCH(A1790,GLOBAL[ID]))="","-",INDEX(GLOBAL[KET],MATCH(A1790,GLOBAL[ID])))</f>
        <v>300</v>
      </c>
    </row>
    <row r="1791" spans="1:6" ht="15">
      <c r="A1791" s="12">
        <v>3002</v>
      </c>
      <c r="D1791" s="3" t="str">
        <f ca="1">INDEX(GLOBAL[NAMA BARANG],MATCH(A1791,GLOBAL[ID]))</f>
        <v>Sampul Folio lem alexander</v>
      </c>
      <c r="E1791" s="4">
        <f ca="1">INDEX(GLOBAL[TT],MATCH(A1791,GLOBAL[ID]))</f>
        <v>23</v>
      </c>
      <c r="F1791" s="5" t="str">
        <f ca="1">IF(INDEX(GLOBAL[KET],MATCH(A1791,GLOBAL[ID]))="","-",INDEX(GLOBAL[KET],MATCH(A1791,GLOBAL[ID])))</f>
        <v>200 pk</v>
      </c>
    </row>
    <row r="1792" spans="1:6" ht="15">
      <c r="A1792" s="12">
        <v>3004</v>
      </c>
      <c r="D1792" s="3" t="str">
        <f ca="1">INDEX(GLOBAL[NAMA BARANG],MATCH(A1792,GLOBAL[ID]))</f>
        <v>Sampul Kenjoy 34,5 motif warna</v>
      </c>
      <c r="E1792" s="4">
        <f ca="1">INDEX(GLOBAL[TT],MATCH(A1792,GLOBAL[ID]))</f>
        <v>3</v>
      </c>
      <c r="F1792" s="5">
        <f ca="1">IF(INDEX(GLOBAL[KET],MATCH(A1792,GLOBAL[ID]))="","-",INDEX(GLOBAL[KET],MATCH(A1792,GLOBAL[ID])))</f>
        <v>270</v>
      </c>
    </row>
    <row r="1793" spans="1:6" ht="15">
      <c r="A1793" s="12">
        <v>3013</v>
      </c>
      <c r="D1793" s="3" t="str">
        <f ca="1">INDEX(GLOBAL[NAMA BARANG],MATCH(A1793,GLOBAL[ID]))</f>
        <v>Sampul Roll Dust 254</v>
      </c>
      <c r="E1793" s="4">
        <f ca="1">INDEX(GLOBAL[TT],MATCH(A1793,GLOBAL[ID]))</f>
        <v>3</v>
      </c>
      <c r="F1793" s="5" t="str">
        <f ca="1">IF(INDEX(GLOBAL[KET],MATCH(A1793,GLOBAL[ID]))="","-",INDEX(GLOBAL[KET],MATCH(A1793,GLOBAL[ID])))</f>
        <v>500 ROL</v>
      </c>
    </row>
    <row r="1794" spans="1:6" ht="15">
      <c r="A1794" s="12">
        <v>3014</v>
      </c>
      <c r="D1794" s="3" t="str">
        <f ca="1">INDEX(GLOBAL[NAMA BARANG],MATCH(A1794,GLOBAL[ID]))</f>
        <v>Sampul Roll Dust 344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500 ROL</v>
      </c>
    </row>
    <row r="1795" spans="1:6" ht="15">
      <c r="A1795" s="12">
        <v>3018</v>
      </c>
      <c r="D1795" s="3" t="str">
        <f ca="1">INDEX(GLOBAL[NAMA BARANG],MATCH(A1795,GLOBAL[ID]))</f>
        <v>Selang Pianika SP 12 (1) 246</v>
      </c>
      <c r="E1795" s="4">
        <f ca="1">INDEX(GLOBAL[TT],MATCH(A1795,GLOBAL[ID]))</f>
        <v>21</v>
      </c>
      <c r="F1795" s="5">
        <f ca="1">IF(INDEX(GLOBAL[KET],MATCH(A1795,GLOBAL[ID]))="","-",INDEX(GLOBAL[KET],MATCH(A1795,GLOBAL[ID])))</f>
        <v>250</v>
      </c>
    </row>
    <row r="1796" spans="1:6" ht="15">
      <c r="A1796" s="12">
        <v>3021</v>
      </c>
      <c r="D1796" s="3" t="str">
        <f ca="1">INDEX(GLOBAL[NAMA BARANG],MATCH(A1796,GLOBAL[ID]))</f>
        <v>Silet Pemes Renteng Yin Guang</v>
      </c>
      <c r="E1796" s="4">
        <f ca="1">INDEX(GLOBAL[TT],MATCH(A1796,GLOBAL[ID]))</f>
        <v>1</v>
      </c>
      <c r="F1796" s="5" t="str">
        <f ca="1">IF(INDEX(GLOBAL[KET],MATCH(A1796,GLOBAL[ID]))="","-",INDEX(GLOBAL[KET],MATCH(A1796,GLOBAL[ID])))</f>
        <v>240 LSN</v>
      </c>
    </row>
    <row r="1797" spans="1:6" ht="15">
      <c r="A1797" s="12">
        <v>3023</v>
      </c>
      <c r="D1797" s="3" t="str">
        <f ca="1">INDEX(GLOBAL[NAMA BARANG],MATCH(A1797,GLOBAL[ID]))</f>
        <v>Simpoa Jaya 13 Baris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207 PCS</v>
      </c>
    </row>
    <row r="1798" spans="1:6" ht="15">
      <c r="A1798" s="12">
        <v>3027</v>
      </c>
      <c r="D1798" s="3" t="str">
        <f ca="1">INDEX(GLOBAL[NAMA BARANG],MATCH(A1798,GLOBAL[ID]))</f>
        <v>Sipoa 17 baris kayu</v>
      </c>
      <c r="E1798" s="4">
        <f ca="1">INDEX(GLOBAL[TT],MATCH(A1798,GLOBAL[ID]))</f>
        <v>2</v>
      </c>
      <c r="F1798" s="5" t="str">
        <f ca="1">IF(INDEX(GLOBAL[KET],MATCH(A1798,GLOBAL[ID]))="","-",INDEX(GLOBAL[KET],MATCH(A1798,GLOBAL[ID])))</f>
        <v>60 pc</v>
      </c>
    </row>
    <row r="1799" spans="1:6" ht="15">
      <c r="A1799" s="12">
        <v>3029</v>
      </c>
      <c r="D1799" s="3" t="str">
        <f ca="1">INDEX(GLOBAL[NAMA BARANG],MATCH(A1799,GLOBAL[ID]))</f>
        <v>Sipoa 8010</v>
      </c>
      <c r="E1799" s="4">
        <f ca="1">INDEX(GLOBAL[TT],MATCH(A1799,GLOBAL[ID]))</f>
        <v>11</v>
      </c>
      <c r="F1799" s="5" t="str">
        <f ca="1">IF(INDEX(GLOBAL[KET],MATCH(A1799,GLOBAL[ID]))="","-",INDEX(GLOBAL[KET],MATCH(A1799,GLOBAL[ID])))</f>
        <v>144 pc</v>
      </c>
    </row>
    <row r="1800" spans="1:6" ht="15">
      <c r="A1800" s="12">
        <v>3030</v>
      </c>
      <c r="D1800" s="3" t="str">
        <f ca="1">INDEX(GLOBAL[NAMA BARANG],MATCH(A1800,GLOBAL[ID]))</f>
        <v>Sipoa 8011 apel</v>
      </c>
      <c r="E1800" s="4">
        <f ca="1">INDEX(GLOBAL[TT],MATCH(A1800,GLOBAL[ID]))</f>
        <v>2</v>
      </c>
      <c r="F1800" s="5" t="str">
        <f ca="1">IF(INDEX(GLOBAL[KET],MATCH(A1800,GLOBAL[ID]))="","-",INDEX(GLOBAL[KET],MATCH(A1800,GLOBAL[ID])))</f>
        <v>240 pc</v>
      </c>
    </row>
    <row r="1801" spans="1:6" ht="15">
      <c r="A1801" s="12">
        <v>3031</v>
      </c>
      <c r="D1801" s="3" t="str">
        <f ca="1">INDEX(GLOBAL[NAMA BARANG],MATCH(A1801,GLOBAL[ID]))</f>
        <v>Sipoa 8012</v>
      </c>
      <c r="E1801" s="4">
        <f ca="1">INDEX(GLOBAL[TT],MATCH(A1801,GLOBAL[ID]))</f>
        <v>13</v>
      </c>
      <c r="F1801" s="5" t="str">
        <f ca="1">IF(INDEX(GLOBAL[KET],MATCH(A1801,GLOBAL[ID]))="","-",INDEX(GLOBAL[KET],MATCH(A1801,GLOBAL[ID])))</f>
        <v>240 pc</v>
      </c>
    </row>
    <row r="1802" spans="1:6" ht="15">
      <c r="A1802" s="12">
        <v>3032</v>
      </c>
      <c r="D1802" s="3" t="str">
        <f ca="1">INDEX(GLOBAL[NAMA BARANG],MATCH(A1802,GLOBAL[ID]))</f>
        <v>Sipoa 8013</v>
      </c>
      <c r="E1802" s="4">
        <f ca="1">INDEX(GLOBAL[TT],MATCH(A1802,GLOBAL[ID]))</f>
        <v>4</v>
      </c>
      <c r="F1802" s="5" t="str">
        <f ca="1">IF(INDEX(GLOBAL[KET],MATCH(A1802,GLOBAL[ID]))="","-",INDEX(GLOBAL[KET],MATCH(A1802,GLOBAL[ID])))</f>
        <v>240 pc</v>
      </c>
    </row>
    <row r="1803" spans="1:6" ht="15">
      <c r="A1803" s="12">
        <v>3034</v>
      </c>
      <c r="D1803" s="3" t="str">
        <f ca="1">INDEX(GLOBAL[NAMA BARANG],MATCH(A1803,GLOBAL[ID]))</f>
        <v>Sipoa 8023</v>
      </c>
      <c r="E1803" s="4">
        <f ca="1">INDEX(GLOBAL[TT],MATCH(A1803,GLOBAL[ID]))</f>
        <v>5</v>
      </c>
      <c r="F1803" s="5" t="str">
        <f ca="1">IF(INDEX(GLOBAL[KET],MATCH(A1803,GLOBAL[ID]))="","-",INDEX(GLOBAL[KET],MATCH(A1803,GLOBAL[ID])))</f>
        <v>288 pc</v>
      </c>
    </row>
    <row r="1804" spans="1:6" ht="15">
      <c r="A1804" s="12">
        <v>3035</v>
      </c>
      <c r="D1804" s="3" t="str">
        <f ca="1">INDEX(GLOBAL[NAMA BARANG],MATCH(A1804,GLOBAL[ID]))</f>
        <v>Sipoa Angel Strawberry</v>
      </c>
      <c r="E1804" s="4">
        <f ca="1">INDEX(GLOBAL[TT],MATCH(A1804,GLOBAL[ID]))</f>
        <v>10</v>
      </c>
      <c r="F1804" s="5" t="str">
        <f ca="1">IF(INDEX(GLOBAL[KET],MATCH(A1804,GLOBAL[ID]))="","-",INDEX(GLOBAL[KET],MATCH(A1804,GLOBAL[ID])))</f>
        <v>30 ls</v>
      </c>
    </row>
    <row r="1805" spans="1:6" ht="15">
      <c r="A1805" s="12">
        <v>3037</v>
      </c>
      <c r="D1805" s="3" t="str">
        <f ca="1">INDEX(GLOBAL[NAMA BARANG],MATCH(A1805,GLOBAL[ID]))</f>
        <v>Sipoa CS 816 Rabbit</v>
      </c>
      <c r="E1805" s="4">
        <f ca="1">INDEX(GLOBAL[TT],MATCH(A1805,GLOBAL[ID]))</f>
        <v>3</v>
      </c>
      <c r="F1805" s="5" t="str">
        <f ca="1">IF(INDEX(GLOBAL[KET],MATCH(A1805,GLOBAL[ID]))="","-",INDEX(GLOBAL[KET],MATCH(A1805,GLOBAL[ID])))</f>
        <v>384 pc</v>
      </c>
    </row>
    <row r="1806" spans="1:6" ht="15">
      <c r="A1806" s="12">
        <v>3040</v>
      </c>
      <c r="D1806" s="3" t="str">
        <f ca="1">INDEX(GLOBAL[NAMA BARANG],MATCH(A1806,GLOBAL[ID]))</f>
        <v>Sipoa Moshi2 b</v>
      </c>
      <c r="E1806" s="4">
        <f ca="1">INDEX(GLOBAL[TT],MATCH(A1806,GLOBAL[ID]))</f>
        <v>2</v>
      </c>
      <c r="F1806" s="5" t="str">
        <f ca="1">IF(INDEX(GLOBAL[KET],MATCH(A1806,GLOBAL[ID]))="","-",INDEX(GLOBAL[KET],MATCH(A1806,GLOBAL[ID])))</f>
        <v>24 LSN</v>
      </c>
    </row>
    <row r="1807" spans="1:6" ht="15">
      <c r="A1807" s="12">
        <v>3041</v>
      </c>
      <c r="D1807" s="3" t="str">
        <f ca="1">INDEX(GLOBAL[NAMA BARANG],MATCH(A1807,GLOBAL[ID]))</f>
        <v>Sipoa Moshi2 k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36 LSN</v>
      </c>
    </row>
    <row r="1808" spans="1:6" ht="15">
      <c r="A1808" s="12">
        <v>3043</v>
      </c>
      <c r="D1808" s="3" t="str">
        <f ca="1">INDEX(GLOBAL[NAMA BARANG],MATCH(A1808,GLOBAL[ID]))</f>
        <v>Sipoa sedang 8590</v>
      </c>
      <c r="E1808" s="4">
        <f ca="1">INDEX(GLOBAL[TT],MATCH(A1808,GLOBAL[ID]))</f>
        <v>6</v>
      </c>
      <c r="F1808" s="5" t="str">
        <f ca="1">IF(INDEX(GLOBAL[KET],MATCH(A1808,GLOBAL[ID]))="","-",INDEX(GLOBAL[KET],MATCH(A1808,GLOBAL[ID])))</f>
        <v>216 pc</v>
      </c>
    </row>
    <row r="1809" spans="1:6" ht="15">
      <c r="A1809" s="12">
        <v>3044</v>
      </c>
      <c r="D1809" s="3" t="str">
        <f ca="1">INDEX(GLOBAL[NAMA BARANG],MATCH(A1809,GLOBAL[ID]))</f>
        <v>Sipoa T 13 Baru ETJ (ITOSEN)</v>
      </c>
      <c r="E1809" s="4">
        <f ca="1">INDEX(GLOBAL[TT],MATCH(A1809,GLOBAL[ID]))</f>
        <v>1</v>
      </c>
      <c r="F1809" s="5">
        <f ca="1">IF(INDEX(GLOBAL[KET],MATCH(A1809,GLOBAL[ID]))="","-",INDEX(GLOBAL[KET],MATCH(A1809,GLOBAL[ID])))</f>
        <v>300</v>
      </c>
    </row>
    <row r="1810" spans="1:6" ht="15">
      <c r="A1810" s="12">
        <v>3045</v>
      </c>
      <c r="D1810" s="3" t="str">
        <f ca="1">INDEX(GLOBAL[NAMA BARANG],MATCH(A1810,GLOBAL[ID]))</f>
        <v>Sipoa T 17 Baru ETJ</v>
      </c>
      <c r="E1810" s="4">
        <f ca="1">INDEX(GLOBAL[TT],MATCH(A1810,GLOBAL[ID]))</f>
        <v>3</v>
      </c>
      <c r="F1810" s="5">
        <f ca="1">IF(INDEX(GLOBAL[KET],MATCH(A1810,GLOBAL[ID]))="","-",INDEX(GLOBAL[KET],MATCH(A1810,GLOBAL[ID])))</f>
        <v>300</v>
      </c>
    </row>
    <row r="1811" spans="1:6" ht="15">
      <c r="A1811" s="12">
        <v>3047</v>
      </c>
      <c r="D1811" s="3" t="str">
        <f ca="1">INDEX(GLOBAL[NAMA BARANG],MATCH(A1811,GLOBAL[ID]))</f>
        <v>Sipoa YM 011</v>
      </c>
      <c r="E1811" s="4">
        <f ca="1">INDEX(GLOBAL[TT],MATCH(A1811,GLOBAL[ID]))</f>
        <v>14</v>
      </c>
      <c r="F1811" s="5" t="str">
        <f ca="1">IF(INDEX(GLOBAL[KET],MATCH(A1811,GLOBAL[ID]))="","-",INDEX(GLOBAL[KET],MATCH(A1811,GLOBAL[ID])))</f>
        <v>60 ls</v>
      </c>
    </row>
    <row r="1812" spans="1:6" ht="15">
      <c r="A1812" s="12">
        <v>3049</v>
      </c>
      <c r="D1812" s="3" t="str">
        <f ca="1">INDEX(GLOBAL[NAMA BARANG],MATCH(A1812,GLOBAL[ID]))</f>
        <v>Slide Binder 7mm K</v>
      </c>
      <c r="E1812" s="4">
        <f ca="1">INDEX(GLOBAL[TT],MATCH(A1812,GLOBAL[ID]))</f>
        <v>2</v>
      </c>
      <c r="F1812" s="5">
        <f ca="1">IF(INDEX(GLOBAL[KET],MATCH(A1812,GLOBAL[ID]))="","-",INDEX(GLOBAL[KET],MATCH(A1812,GLOBAL[ID])))</f>
        <v>2000</v>
      </c>
    </row>
    <row r="1813" spans="1:6" ht="15">
      <c r="A1813" s="12">
        <v>3050</v>
      </c>
      <c r="D1813" s="3" t="str">
        <f ca="1">INDEX(GLOBAL[NAMA BARANG],MATCH(A1813,GLOBAL[ID]))</f>
        <v>Spidol 12W 555 Yoeker</v>
      </c>
      <c r="E1813" s="4">
        <f ca="1">INDEX(GLOBAL[TT],MATCH(A1813,GLOBAL[ID]))</f>
        <v>21</v>
      </c>
      <c r="F1813" s="5" t="str">
        <f ca="1">IF(INDEX(GLOBAL[KET],MATCH(A1813,GLOBAL[ID]))="","-",INDEX(GLOBAL[KET],MATCH(A1813,GLOBAL[ID])))</f>
        <v>40 LSN</v>
      </c>
    </row>
    <row r="1814" spans="1:6" ht="15">
      <c r="A1814" s="12">
        <v>3051</v>
      </c>
      <c r="D1814" s="3" t="str">
        <f ca="1">INDEX(GLOBAL[NAMA BARANG],MATCH(A1814,GLOBAL[ID]))</f>
        <v>Spidol 12W 838 Golden</v>
      </c>
      <c r="E1814" s="4">
        <f ca="1">INDEX(GLOBAL[TT],MATCH(A1814,GLOBAL[ID]))</f>
        <v>7</v>
      </c>
      <c r="F1814" s="5" t="str">
        <f ca="1">IF(INDEX(GLOBAL[KET],MATCH(A1814,GLOBAL[ID]))="","-",INDEX(GLOBAL[KET],MATCH(A1814,GLOBAL[ID])))</f>
        <v>24 LSN</v>
      </c>
    </row>
    <row r="1815" spans="1:6" ht="15">
      <c r="A1815" s="12">
        <v>3053</v>
      </c>
      <c r="D1815" s="3" t="str">
        <f ca="1">INDEX(GLOBAL[NAMA BARANG],MATCH(A1815,GLOBAL[ID]))</f>
        <v>Spidol 1F Wp 636-12 Infico</v>
      </c>
      <c r="E1815" s="4">
        <f ca="1">INDEX(GLOBAL[TT],MATCH(A1815,GLOBAL[ID]))</f>
        <v>6</v>
      </c>
      <c r="F1815" s="5" t="str">
        <f ca="1">IF(INDEX(GLOBAL[KET],MATCH(A1815,GLOBAL[ID]))="","-",INDEX(GLOBAL[KET],MATCH(A1815,GLOBAL[ID])))</f>
        <v>12 LSN</v>
      </c>
    </row>
    <row r="1816" spans="1:6" ht="15">
      <c r="A1816" s="12">
        <v>3055</v>
      </c>
      <c r="D1816" s="3" t="str">
        <f ca="1">INDEX(GLOBAL[NAMA BARANG],MATCH(A1816,GLOBAL[ID]))</f>
        <v>Spidol Hitam Xue Si WT-8009 Executive</v>
      </c>
      <c r="E1816" s="4">
        <f ca="1">INDEX(GLOBAL[TT],MATCH(A1816,GLOBAL[ID]))</f>
        <v>1</v>
      </c>
      <c r="F1816" s="5" t="str">
        <f ca="1">IF(INDEX(GLOBAL[KET],MATCH(A1816,GLOBAL[ID]))="","-",INDEX(GLOBAL[KET],MATCH(A1816,GLOBAL[ID])))</f>
        <v>72 ls</v>
      </c>
    </row>
    <row r="1817" spans="1:6" ht="15">
      <c r="A1817" s="12">
        <v>3057</v>
      </c>
      <c r="D1817" s="3" t="str">
        <f ca="1">INDEX(GLOBAL[NAMA BARANG],MATCH(A1817,GLOBAL[ID]))</f>
        <v>Spidol marker Chagli PM 9905</v>
      </c>
      <c r="E1817" s="4">
        <f ca="1">INDEX(GLOBAL[TT],MATCH(A1817,GLOBAL[ID]))</f>
        <v>5</v>
      </c>
      <c r="F1817" s="5" t="str">
        <f ca="1">IF(INDEX(GLOBAL[KET],MATCH(A1817,GLOBAL[ID]))="","-",INDEX(GLOBAL[KET],MATCH(A1817,GLOBAL[ID])))</f>
        <v>120 ls</v>
      </c>
    </row>
    <row r="1818" spans="1:6" ht="15">
      <c r="A1818" s="12">
        <v>3058</v>
      </c>
      <c r="D1818" s="3" t="str">
        <f ca="1">INDEX(GLOBAL[NAMA BARANG],MATCH(A1818,GLOBAL[ID]))</f>
        <v>Spidol Show 8 warna</v>
      </c>
      <c r="E1818" s="4">
        <f ca="1">INDEX(GLOBAL[TT],MATCH(A1818,GLOBAL[ID]))</f>
        <v>8</v>
      </c>
      <c r="F1818" s="5" t="str">
        <f ca="1">IF(INDEX(GLOBAL[KET],MATCH(A1818,GLOBAL[ID]))="","-",INDEX(GLOBAL[KET],MATCH(A1818,GLOBAL[ID])))</f>
        <v>12 ls</v>
      </c>
    </row>
    <row r="1819" spans="1:6" ht="15">
      <c r="A1819" s="12">
        <v>3059</v>
      </c>
      <c r="D1819" s="3" t="str">
        <f ca="1">INDEX(GLOBAL[NAMA BARANG],MATCH(A1819,GLOBAL[ID]))</f>
        <v>Spidol Tabung 661-8</v>
      </c>
      <c r="E1819" s="4">
        <f ca="1">INDEX(GLOBAL[TT],MATCH(A1819,GLOBAL[ID]))</f>
        <v>3</v>
      </c>
      <c r="F1819" s="5" t="str">
        <f ca="1">IF(INDEX(GLOBAL[KET],MATCH(A1819,GLOBAL[ID]))="","-",INDEX(GLOBAL[KET],MATCH(A1819,GLOBAL[ID])))</f>
        <v>144 pc</v>
      </c>
    </row>
    <row r="1820" spans="1:6" ht="15">
      <c r="A1820" s="12">
        <v>3061</v>
      </c>
      <c r="D1820" s="3" t="str">
        <f ca="1">INDEX(GLOBAL[NAMA BARANG],MATCH(A1820,GLOBAL[ID]))</f>
        <v>Spidol Warna Brush Pen MK 833-12</v>
      </c>
      <c r="E1820" s="4">
        <f ca="1">INDEX(GLOBAL[TT],MATCH(A1820,GLOBAL[ID]))</f>
        <v>3</v>
      </c>
      <c r="F1820" s="5" t="str">
        <f ca="1">IF(INDEX(GLOBAL[KET],MATCH(A1820,GLOBAL[ID]))="","-",INDEX(GLOBAL[KET],MATCH(A1820,GLOBAL[ID])))</f>
        <v>160 PCS</v>
      </c>
    </row>
    <row r="1821" spans="1:6" ht="15">
      <c r="A1821" s="12">
        <v>3063</v>
      </c>
      <c r="D1821" s="3" t="str">
        <f ca="1">INDEX(GLOBAL[NAMA BARANG],MATCH(A1821,GLOBAL[ID]))</f>
        <v>Stabillo 2w HL 219 Zendi</v>
      </c>
      <c r="E1821" s="4">
        <f ca="1">INDEX(GLOBAL[TT],MATCH(A1821,GLOBAL[ID]))</f>
        <v>34</v>
      </c>
      <c r="F1821" s="5" t="str">
        <f ca="1">IF(INDEX(GLOBAL[KET],MATCH(A1821,GLOBAL[ID]))="","-",INDEX(GLOBAL[KET],MATCH(A1821,GLOBAL[ID])))</f>
        <v>144 ls</v>
      </c>
    </row>
    <row r="1822" spans="1:6" ht="15">
      <c r="A1822" s="12">
        <v>3064</v>
      </c>
      <c r="D1822" s="3" t="str">
        <f ca="1">INDEX(GLOBAL[NAMA BARANG],MATCH(A1822,GLOBAL[ID]))</f>
        <v>Stabillo 2w HL 221(6)</v>
      </c>
      <c r="E1822" s="4">
        <f ca="1">INDEX(GLOBAL[TT],MATCH(A1822,GLOBAL[ID]))</f>
        <v>6</v>
      </c>
      <c r="F1822" s="5" t="str">
        <f ca="1">IF(INDEX(GLOBAL[KET],MATCH(A1822,GLOBAL[ID]))="","-",INDEX(GLOBAL[KET],MATCH(A1822,GLOBAL[ID])))</f>
        <v>144 ls</v>
      </c>
    </row>
    <row r="1823" spans="1:6" ht="15">
      <c r="A1823" s="12">
        <v>3065</v>
      </c>
      <c r="D1823" s="3" t="str">
        <f ca="1">INDEX(GLOBAL[NAMA BARANG],MATCH(A1823,GLOBAL[ID]))</f>
        <v>Stabillo 6608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112 box</v>
      </c>
    </row>
    <row r="1824" spans="1:6" ht="15">
      <c r="A1824" s="12">
        <v>3066</v>
      </c>
      <c r="D1824" s="3" t="str">
        <f ca="1">INDEX(GLOBAL[NAMA BARANG],MATCH(A1824,GLOBAL[ID]))</f>
        <v>Stabillo CS 187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144 ls</v>
      </c>
    </row>
    <row r="1825" spans="1:6" ht="15">
      <c r="A1825" s="12">
        <v>3067</v>
      </c>
      <c r="D1825" s="3" t="str">
        <f ca="1">INDEX(GLOBAL[NAMA BARANG],MATCH(A1825,GLOBAL[ID]))</f>
        <v>Stabillo CS 2001 Cosh Blk</v>
      </c>
      <c r="E1825" s="4">
        <f ca="1">INDEX(GLOBAL[TT],MATCH(A1825,GLOBAL[ID]))</f>
        <v>3</v>
      </c>
      <c r="F1825" s="5" t="str">
        <f ca="1">IF(INDEX(GLOBAL[KET],MATCH(A1825,GLOBAL[ID]))="","-",INDEX(GLOBAL[KET],MATCH(A1825,GLOBAL[ID])))</f>
        <v>144 ls</v>
      </c>
    </row>
    <row r="1826" spans="1:6" ht="15">
      <c r="A1826" s="12">
        <v>3069</v>
      </c>
      <c r="D1826" s="3" t="str">
        <f ca="1">INDEX(GLOBAL[NAMA BARANG],MATCH(A1826,GLOBAL[ID]))</f>
        <v>Stabillo Fancy STF-2588 mini</v>
      </c>
      <c r="E1826" s="4">
        <f ca="1">INDEX(GLOBAL[TT],MATCH(A1826,GLOBAL[ID]))</f>
        <v>1</v>
      </c>
      <c r="F1826" s="5" t="str">
        <f ca="1">IF(INDEX(GLOBAL[KET],MATCH(A1826,GLOBAL[ID]))="","-",INDEX(GLOBAL[KET],MATCH(A1826,GLOBAL[ID])))</f>
        <v>100 ls</v>
      </c>
    </row>
    <row r="1827" spans="1:6" ht="15">
      <c r="A1827" s="12">
        <v>3070</v>
      </c>
      <c r="D1827" s="3" t="str">
        <f ca="1">INDEX(GLOBAL[NAMA BARANG],MATCH(A1827,GLOBAL[ID]))</f>
        <v>Stabillo Gell GH 789/ 808 joss</v>
      </c>
      <c r="E1827" s="4">
        <f ca="1">INDEX(GLOBAL[TT],MATCH(A1827,GLOBAL[ID]))</f>
        <v>4</v>
      </c>
      <c r="F1827" s="5" t="str">
        <f ca="1">IF(INDEX(GLOBAL[KET],MATCH(A1827,GLOBAL[ID]))="","-",INDEX(GLOBAL[KET],MATCH(A1827,GLOBAL[ID])))</f>
        <v>1000 pc</v>
      </c>
    </row>
    <row r="1828" spans="1:6" ht="15">
      <c r="A1828" s="12">
        <v>3072</v>
      </c>
      <c r="D1828" s="3" t="str">
        <f ca="1">INDEX(GLOBAL[NAMA BARANG],MATCH(A1828,GLOBAL[ID]))</f>
        <v>Stabillo HP 6608A K</v>
      </c>
      <c r="E1828" s="4">
        <f ca="1">INDEX(GLOBAL[TT],MATCH(A1828,GLOBAL[ID]))</f>
        <v>26</v>
      </c>
      <c r="F1828" s="5" t="str">
        <f ca="1">IF(INDEX(GLOBAL[KET],MATCH(A1828,GLOBAL[ID]))="","-",INDEX(GLOBAL[KET],MATCH(A1828,GLOBAL[ID])))</f>
        <v>1440 pc</v>
      </c>
    </row>
    <row r="1829" spans="1:6" ht="15">
      <c r="A1829" s="12">
        <v>3073</v>
      </c>
      <c r="D1829" s="3" t="str">
        <f ca="1">INDEX(GLOBAL[NAMA BARANG],MATCH(A1829,GLOBAL[ID]))</f>
        <v>Stabillo PR 9002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96 ls</v>
      </c>
    </row>
    <row r="1830" spans="1:6" ht="15">
      <c r="A1830" s="12">
        <v>3074</v>
      </c>
      <c r="D1830" s="3" t="str">
        <f ca="1">INDEX(GLOBAL[NAMA BARANG],MATCH(A1830,GLOBAL[ID]))</f>
        <v>Stabillo TF JHP 789 jelly</v>
      </c>
      <c r="E1830" s="4">
        <f ca="1">INDEX(GLOBAL[TT],MATCH(A1830,GLOBAL[ID]))</f>
        <v>45</v>
      </c>
      <c r="F1830" s="5" t="str">
        <f ca="1">IF(INDEX(GLOBAL[KET],MATCH(A1830,GLOBAL[ID]))="","-",INDEX(GLOBAL[KET],MATCH(A1830,GLOBAL[ID])))</f>
        <v>72 ls</v>
      </c>
    </row>
    <row r="1831" spans="1:6" ht="15">
      <c r="A1831" s="12">
        <v>3075</v>
      </c>
      <c r="D1831" s="3" t="str">
        <f ca="1">INDEX(GLOBAL[NAMA BARANG],MATCH(A1831,GLOBAL[ID]))</f>
        <v>Stabillo TF Mini 105(4)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2 ls</v>
      </c>
    </row>
    <row r="1832" spans="1:6" ht="15">
      <c r="A1832" s="12">
        <v>3081</v>
      </c>
      <c r="D1832" s="3" t="str">
        <f ca="1">INDEX(GLOBAL[NAMA BARANG],MATCH(A1832,GLOBAL[ID]))</f>
        <v>Stabillo WT-7002 (@ 10pc) Executive</v>
      </c>
      <c r="E1832" s="4">
        <f ca="1">INDEX(GLOBAL[TT],MATCH(A1832,GLOBAL[ID]))</f>
        <v>5</v>
      </c>
      <c r="F1832" s="5" t="str">
        <f ca="1">IF(INDEX(GLOBAL[KET],MATCH(A1832,GLOBAL[ID]))="","-",INDEX(GLOBAL[KET],MATCH(A1832,GLOBAL[ID])))</f>
        <v>96 box</v>
      </c>
    </row>
    <row r="1833" spans="1:6" ht="15">
      <c r="A1833" s="12">
        <v>3086</v>
      </c>
      <c r="D1833" s="3" t="str">
        <f ca="1">INDEX(GLOBAL[NAMA BARANG],MATCH(A1833,GLOBAL[ID]))</f>
        <v>Stamp Flash Pkc</v>
      </c>
      <c r="E1833" s="4">
        <f ca="1">INDEX(GLOBAL[TT],MATCH(A1833,GLOBAL[ID]))</f>
        <v>7</v>
      </c>
      <c r="F1833" s="5" t="str">
        <f ca="1">IF(INDEX(GLOBAL[KET],MATCH(A1833,GLOBAL[ID]))="","-",INDEX(GLOBAL[KET],MATCH(A1833,GLOBAL[ID])))</f>
        <v>60 ls</v>
      </c>
    </row>
    <row r="1834" spans="1:6" ht="15">
      <c r="A1834" s="12">
        <v>3087</v>
      </c>
      <c r="D1834" s="3" t="str">
        <f ca="1">INDEX(GLOBAL[NAMA BARANG],MATCH(A1834,GLOBAL[ID]))</f>
        <v>Stamp Pad 10W</v>
      </c>
      <c r="E1834" s="4">
        <f ca="1">INDEX(GLOBAL[TT],MATCH(A1834,GLOBAL[ID]))</f>
        <v>3</v>
      </c>
      <c r="F1834" s="5" t="str">
        <f ca="1">IF(INDEX(GLOBAL[KET],MATCH(A1834,GLOBAL[ID]))="","-",INDEX(GLOBAL[KET],MATCH(A1834,GLOBAL[ID])))</f>
        <v>-</v>
      </c>
    </row>
    <row r="1835" spans="1:6" ht="15">
      <c r="A1835" s="12">
        <v>3088</v>
      </c>
      <c r="D1835" s="3" t="str">
        <f ca="1">INDEX(GLOBAL[NAMA BARANG],MATCH(A1835,GLOBAL[ID]))</f>
        <v>Stamp Set 340-02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60 ls</v>
      </c>
    </row>
    <row r="1836" spans="1:6" ht="15">
      <c r="A1836" s="12">
        <v>3092</v>
      </c>
      <c r="D1836" s="3" t="str">
        <f ca="1">INDEX(GLOBAL[NAMA BARANG],MATCH(A1836,GLOBAL[ID]))</f>
        <v>Stampad Hero B</v>
      </c>
      <c r="E1836" s="4">
        <f ca="1">INDEX(GLOBAL[TT],MATCH(A1836,GLOBAL[ID]))</f>
        <v>7</v>
      </c>
      <c r="F1836" s="5" t="str">
        <f ca="1">IF(INDEX(GLOBAL[KET],MATCH(A1836,GLOBAL[ID]))="","-",INDEX(GLOBAL[KET],MATCH(A1836,GLOBAL[ID])))</f>
        <v>20 LSN</v>
      </c>
    </row>
    <row r="1837" spans="1:6" ht="15">
      <c r="A1837" s="12">
        <v>3093</v>
      </c>
      <c r="D1837" s="3" t="str">
        <f ca="1">INDEX(GLOBAL[NAMA BARANG],MATCH(A1837,GLOBAL[ID]))</f>
        <v>Stampad Hero k</v>
      </c>
      <c r="E1837" s="4">
        <f ca="1">INDEX(GLOBAL[TT],MATCH(A1837,GLOBAL[ID]))</f>
        <v>17</v>
      </c>
      <c r="F1837" s="5" t="str">
        <f ca="1">IF(INDEX(GLOBAL[KET],MATCH(A1837,GLOBAL[ID]))="","-",INDEX(GLOBAL[KET],MATCH(A1837,GLOBAL[ID])))</f>
        <v>24 ls</v>
      </c>
    </row>
    <row r="1838" spans="1:6" ht="15">
      <c r="A1838" s="12">
        <v>3097</v>
      </c>
      <c r="D1838" s="3" t="str">
        <f ca="1">INDEX(GLOBAL[NAMA BARANG],MATCH(A1838,GLOBAL[ID]))</f>
        <v>Standart Bk V Tech no 7</v>
      </c>
      <c r="E1838" s="4">
        <f ca="1">INDEX(GLOBAL[TT],MATCH(A1838,GLOBAL[ID]))</f>
        <v>63</v>
      </c>
      <c r="F1838" s="5" t="str">
        <f ca="1">IF(INDEX(GLOBAL[KET],MATCH(A1838,GLOBAL[ID]))="","-",INDEX(GLOBAL[KET],MATCH(A1838,GLOBAL[ID])))</f>
        <v>60 pc</v>
      </c>
    </row>
    <row r="1839" spans="1:6" ht="15">
      <c r="A1839" s="12">
        <v>3098</v>
      </c>
      <c r="D1839" s="3" t="str">
        <f ca="1">INDEX(GLOBAL[NAMA BARANG],MATCH(A1839,GLOBAL[ID]))</f>
        <v>Standart Bk V-tec ST-065/ 6.5</v>
      </c>
      <c r="E1839" s="4">
        <f ca="1">INDEX(GLOBAL[TT],MATCH(A1839,GLOBAL[ID]))</f>
        <v>38</v>
      </c>
      <c r="F1839" s="5" t="str">
        <f ca="1">IF(INDEX(GLOBAL[KET],MATCH(A1839,GLOBAL[ID]))="","-",INDEX(GLOBAL[KET],MATCH(A1839,GLOBAL[ID])))</f>
        <v>60 SET</v>
      </c>
    </row>
    <row r="1840" spans="1:6" ht="15">
      <c r="A1840" s="12">
        <v>3100</v>
      </c>
      <c r="D1840" s="3" t="str">
        <f ca="1">INDEX(GLOBAL[NAMA BARANG],MATCH(A1840,GLOBAL[ID]))</f>
        <v>Stapler HD 10 (STHD 10)</v>
      </c>
      <c r="E1840" s="4">
        <f ca="1">INDEX(GLOBAL[TT],MATCH(A1840,GLOBAL[ID]))</f>
        <v>4</v>
      </c>
      <c r="F1840" s="5" t="str">
        <f ca="1">IF(INDEX(GLOBAL[KET],MATCH(A1840,GLOBAL[ID]))="","-",INDEX(GLOBAL[KET],MATCH(A1840,GLOBAL[ID])))</f>
        <v>25 ls</v>
      </c>
    </row>
    <row r="1841" spans="1:6" ht="15">
      <c r="A1841" s="12">
        <v>3101</v>
      </c>
      <c r="D1841" s="3" t="str">
        <f ca="1">INDEX(GLOBAL[NAMA BARANG],MATCH(A1841,GLOBAL[ID]))</f>
        <v>Stapler Rapid Soon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20 pc</v>
      </c>
    </row>
    <row r="1842" spans="1:6" ht="15">
      <c r="A1842" s="12">
        <v>3104</v>
      </c>
      <c r="D1842" s="3" t="str">
        <f ca="1">INDEX(GLOBAL[NAMA BARANG],MATCH(A1842,GLOBAL[ID]))</f>
        <v>Stapler V Tech HD 45L</v>
      </c>
      <c r="E1842" s="4">
        <f ca="1">INDEX(GLOBAL[TT],MATCH(A1842,GLOBAL[ID]))</f>
        <v>2</v>
      </c>
      <c r="F1842" s="5" t="str">
        <f ca="1">IF(INDEX(GLOBAL[KET],MATCH(A1842,GLOBAL[ID]))="","-",INDEX(GLOBAL[KET],MATCH(A1842,GLOBAL[ID])))</f>
        <v>40 pc</v>
      </c>
    </row>
    <row r="1843" spans="1:6" ht="15">
      <c r="A1843" s="12">
        <v>3105</v>
      </c>
      <c r="D1843" s="3" t="str">
        <f ca="1">INDEX(GLOBAL[NAMA BARANG],MATCH(A1843,GLOBAL[ID]))</f>
        <v>Stapler V Tech HDZ 10M</v>
      </c>
      <c r="E1843" s="4">
        <f ca="1">INDEX(GLOBAL[TT],MATCH(A1843,GLOBAL[ID]))</f>
        <v>4</v>
      </c>
      <c r="F1843" s="5" t="str">
        <f ca="1">IF(INDEX(GLOBAL[KET],MATCH(A1843,GLOBAL[ID]))="","-",INDEX(GLOBAL[KET],MATCH(A1843,GLOBAL[ID])))</f>
        <v>720 pc</v>
      </c>
    </row>
    <row r="1844" spans="1:6" ht="15">
      <c r="A1844" s="12">
        <v>3106</v>
      </c>
      <c r="D1844" s="3" t="str">
        <f ca="1">INDEX(GLOBAL[NAMA BARANG],MATCH(A1844,GLOBAL[ID]))</f>
        <v>Stapler V Tech MOD-10</v>
      </c>
      <c r="E1844" s="4">
        <f ca="1">INDEX(GLOBAL[TT],MATCH(A1844,GLOBAL[ID]))</f>
        <v>7</v>
      </c>
      <c r="F1844" s="5" t="str">
        <f ca="1">IF(INDEX(GLOBAL[KET],MATCH(A1844,GLOBAL[ID]))="","-",INDEX(GLOBAL[KET],MATCH(A1844,GLOBAL[ID])))</f>
        <v>360 pc</v>
      </c>
    </row>
    <row r="1845" spans="1:6" ht="15">
      <c r="A1845" s="12">
        <v>3107</v>
      </c>
      <c r="D1845" s="3" t="str">
        <f ca="1">INDEX(GLOBAL[NAMA BARANG],MATCH(A1845,GLOBAL[ID]))</f>
        <v>Stapler V Tech MOD-10M</v>
      </c>
      <c r="E1845" s="4">
        <f ca="1">INDEX(GLOBAL[TT],MATCH(A1845,GLOBAL[ID]))</f>
        <v>3</v>
      </c>
      <c r="F1845" s="5" t="str">
        <f ca="1">IF(INDEX(GLOBAL[KET],MATCH(A1845,GLOBAL[ID]))="","-",INDEX(GLOBAL[KET],MATCH(A1845,GLOBAL[ID])))</f>
        <v>720 pc</v>
      </c>
    </row>
    <row r="1846" spans="1:6" ht="15">
      <c r="A1846" s="12">
        <v>3108</v>
      </c>
      <c r="D1846" s="3" t="str">
        <f ca="1">INDEX(GLOBAL[NAMA BARANG],MATCH(A1846,GLOBAL[ID]))</f>
        <v>Stapler V Tech MOD-45M</v>
      </c>
      <c r="E1846" s="4">
        <f ca="1">INDEX(GLOBAL[TT],MATCH(A1846,GLOBAL[ID]))</f>
        <v>6</v>
      </c>
      <c r="F1846" s="5" t="str">
        <f ca="1">IF(INDEX(GLOBAL[KET],MATCH(A1846,GLOBAL[ID]))="","-",INDEX(GLOBAL[KET],MATCH(A1846,GLOBAL[ID])))</f>
        <v>480 pc</v>
      </c>
    </row>
    <row r="1847" spans="1:6" ht="15">
      <c r="A1847" s="12">
        <v>3109</v>
      </c>
      <c r="D1847" s="3" t="str">
        <f ca="1">INDEX(GLOBAL[NAMA BARANG],MATCH(A1847,GLOBAL[ID]))</f>
        <v>Stapler V Tech NR 10</v>
      </c>
      <c r="E1847" s="4">
        <f ca="1">INDEX(GLOBAL[TT],MATCH(A1847,GLOBAL[ID]))</f>
        <v>8</v>
      </c>
      <c r="F1847" s="5" t="str">
        <f ca="1">IF(INDEX(GLOBAL[KET],MATCH(A1847,GLOBAL[ID]))="","-",INDEX(GLOBAL[KET],MATCH(A1847,GLOBAL[ID])))</f>
        <v>360 pc</v>
      </c>
    </row>
    <row r="1848" spans="1:6" ht="15">
      <c r="A1848" s="12">
        <v>3110</v>
      </c>
      <c r="D1848" s="3" t="str">
        <f ca="1">INDEX(GLOBAL[NAMA BARANG],MATCH(A1848,GLOBAL[ID]))</f>
        <v>Stapler V Tech Standy 10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240 pc</v>
      </c>
    </row>
    <row r="1849" spans="1:6" ht="15">
      <c r="A1849" s="12">
        <v>3111</v>
      </c>
      <c r="D1849" s="3" t="str">
        <f ca="1">INDEX(GLOBAL[NAMA BARANG],MATCH(A1849,GLOBAL[ID]))</f>
        <v>Stationery Box Fy 03 Hp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16 ls</v>
      </c>
    </row>
    <row r="1850" spans="1:6" ht="15">
      <c r="A1850" s="12">
        <v>3112</v>
      </c>
      <c r="D1850" s="3" t="str">
        <f ca="1">INDEX(GLOBAL[NAMA BARANG],MATCH(A1850,GLOBAL[ID]))</f>
        <v>Stempel SK 1602</v>
      </c>
      <c r="E1850" s="4">
        <f ca="1">INDEX(GLOBAL[TT],MATCH(A1850,GLOBAL[ID]))</f>
        <v>2</v>
      </c>
      <c r="F1850" s="5" t="str">
        <f ca="1">IF(INDEX(GLOBAL[KET],MATCH(A1850,GLOBAL[ID]))="","-",INDEX(GLOBAL[KET],MATCH(A1850,GLOBAL[ID])))</f>
        <v>30 box</v>
      </c>
    </row>
    <row r="1851" spans="1:6" ht="15">
      <c r="A1851" s="12">
        <v>3113</v>
      </c>
      <c r="D1851" s="3" t="str">
        <f ca="1">INDEX(GLOBAL[NAMA BARANG],MATCH(A1851,GLOBAL[ID]))</f>
        <v>Stempel SK 849K</v>
      </c>
      <c r="E1851" s="4">
        <f ca="1">INDEX(GLOBAL[TT],MATCH(A1851,GLOBAL[ID]))</f>
        <v>8</v>
      </c>
      <c r="F1851" s="5" t="str">
        <f ca="1">IF(INDEX(GLOBAL[KET],MATCH(A1851,GLOBAL[ID]))="","-",INDEX(GLOBAL[KET],MATCH(A1851,GLOBAL[ID])))</f>
        <v>360 pc</v>
      </c>
    </row>
    <row r="1852" spans="1:6" ht="15">
      <c r="A1852" s="12">
        <v>3114</v>
      </c>
      <c r="D1852" s="3" t="str">
        <f ca="1">INDEX(GLOBAL[NAMA BARANG],MATCH(A1852,GLOBAL[ID]))</f>
        <v>Stick note 654 4C</v>
      </c>
      <c r="E1852" s="4">
        <f ca="1">INDEX(GLOBAL[TT],MATCH(A1852,GLOBAL[ID]))</f>
        <v>6</v>
      </c>
      <c r="F1852" s="5" t="str">
        <f ca="1">IF(INDEX(GLOBAL[KET],MATCH(A1852,GLOBAL[ID]))="","-",INDEX(GLOBAL[KET],MATCH(A1852,GLOBAL[ID])))</f>
        <v>600 pc</v>
      </c>
    </row>
    <row r="1853" spans="1:6" ht="15">
      <c r="A1853" s="12">
        <v>3115</v>
      </c>
      <c r="D1853" s="3" t="str">
        <f ca="1">INDEX(GLOBAL[NAMA BARANG],MATCH(A1853,GLOBAL[ID]))</f>
        <v>Stick Note DF AO 3L (garis)</v>
      </c>
      <c r="E1853" s="4">
        <f ca="1">INDEX(GLOBAL[TT],MATCH(A1853,GLOBAL[ID]))</f>
        <v>12</v>
      </c>
      <c r="F1853" s="5" t="str">
        <f ca="1">IF(INDEX(GLOBAL[KET],MATCH(A1853,GLOBAL[ID]))="","-",INDEX(GLOBAL[KET],MATCH(A1853,GLOBAL[ID])))</f>
        <v>384 pc</v>
      </c>
    </row>
    <row r="1854" spans="1:6" ht="15">
      <c r="A1854" s="12">
        <v>3117</v>
      </c>
      <c r="D1854" s="3" t="str">
        <f ca="1">INDEX(GLOBAL[NAMA BARANG],MATCH(A1854,GLOBAL[ID]))</f>
        <v>Stick note KC 5830</v>
      </c>
      <c r="E1854" s="4">
        <f ca="1">INDEX(GLOBAL[TT],MATCH(A1854,GLOBAL[ID]))</f>
        <v>8</v>
      </c>
      <c r="F1854" s="5">
        <f ca="1">IF(INDEX(GLOBAL[KET],MATCH(A1854,GLOBAL[ID]))="","-",INDEX(GLOBAL[KET],MATCH(A1854,GLOBAL[ID])))</f>
        <v>1600</v>
      </c>
    </row>
    <row r="1855" spans="1:6" ht="15">
      <c r="A1855" s="12">
        <v>3118</v>
      </c>
      <c r="D1855" s="3" t="str">
        <f ca="1">INDEX(GLOBAL[NAMA BARANG],MATCH(A1855,GLOBAL[ID]))</f>
        <v>Stick Note plastik 112</v>
      </c>
      <c r="E1855" s="4">
        <f ca="1">INDEX(GLOBAL[TT],MATCH(A1855,GLOBAL[ID]))</f>
        <v>1</v>
      </c>
      <c r="F1855" s="5" t="str">
        <f ca="1">IF(INDEX(GLOBAL[KET],MATCH(A1855,GLOBAL[ID]))="","-",INDEX(GLOBAL[KET],MATCH(A1855,GLOBAL[ID])))</f>
        <v>1440 pc</v>
      </c>
    </row>
    <row r="1856" spans="1:6" ht="15">
      <c r="A1856" s="12">
        <v>3120</v>
      </c>
      <c r="D1856" s="3" t="str">
        <f ca="1">INDEX(GLOBAL[NAMA BARANG],MATCH(A1856,GLOBAL[ID]))</f>
        <v>Stick Note TF 0243</v>
      </c>
      <c r="E1856" s="4">
        <f ca="1">INDEX(GLOBAL[TT],MATCH(A1856,GLOBAL[ID]))</f>
        <v>25</v>
      </c>
      <c r="F1856" s="5" t="str">
        <f ca="1">IF(INDEX(GLOBAL[KET],MATCH(A1856,GLOBAL[ID]))="","-",INDEX(GLOBAL[KET],MATCH(A1856,GLOBAL[ID])))</f>
        <v>108 pc</v>
      </c>
    </row>
    <row r="1857" spans="1:6" ht="15">
      <c r="A1857" s="12">
        <v>3122</v>
      </c>
      <c r="D1857" s="3" t="str">
        <f ca="1">INDEX(GLOBAL[NAMA BARANG],MATCH(A1857,GLOBAL[ID]))</f>
        <v>Stick Note TF 0244 (400lb)</v>
      </c>
      <c r="E1857" s="4">
        <f ca="1">INDEX(GLOBAL[TT],MATCH(A1857,GLOBAL[ID]))</f>
        <v>1</v>
      </c>
      <c r="F1857" s="5" t="str">
        <f ca="1">IF(INDEX(GLOBAL[KET],MATCH(A1857,GLOBAL[ID]))="","-",INDEX(GLOBAL[KET],MATCH(A1857,GLOBAL[ID])))</f>
        <v>108 PCS</v>
      </c>
    </row>
    <row r="1858" spans="1:6" ht="15">
      <c r="A1858" s="12">
        <v>3129</v>
      </c>
      <c r="D1858" s="3" t="str">
        <f ca="1">INDEX(GLOBAL[NAMA BARANG],MATCH(A1858,GLOBAL[ID]))</f>
        <v>Sticker Book Seal 500 (1x90)</v>
      </c>
      <c r="E1858" s="4">
        <f ca="1">INDEX(GLOBAL[TT],MATCH(A1858,GLOBAL[ID]))</f>
        <v>2</v>
      </c>
      <c r="F1858" s="5" t="str">
        <f ca="1">IF(INDEX(GLOBAL[KET],MATCH(A1858,GLOBAL[ID]))="","-",INDEX(GLOBAL[KET],MATCH(A1858,GLOBAL[ID])))</f>
        <v>20 card</v>
      </c>
    </row>
    <row r="1859" spans="1:6" ht="15">
      <c r="A1859" s="12">
        <v>3130</v>
      </c>
      <c r="D1859" s="3" t="str">
        <f ca="1">INDEX(GLOBAL[NAMA BARANG],MATCH(A1859,GLOBAL[ID]))</f>
        <v>Sticker JB 96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2000 pc</v>
      </c>
    </row>
    <row r="1860" spans="1:6" ht="15">
      <c r="A1860" s="12">
        <v>3131</v>
      </c>
      <c r="D1860" s="3" t="str">
        <f ca="1">INDEX(GLOBAL[NAMA BARANG],MATCH(A1860,GLOBAL[ID]))</f>
        <v>Sticker Nama Disney (blm jadi) 1 pak 2pc</v>
      </c>
      <c r="E1860" s="4">
        <f ca="1">INDEX(GLOBAL[TT],MATCH(A1860,GLOBAL[ID]))</f>
        <v>4</v>
      </c>
      <c r="F1860" s="5" t="str">
        <f ca="1">IF(INDEX(GLOBAL[KET],MATCH(A1860,GLOBAL[ID]))="","-",INDEX(GLOBAL[KET],MATCH(A1860,GLOBAL[ID])))</f>
        <v>800 pc</v>
      </c>
    </row>
    <row r="1861" spans="1:6" ht="15">
      <c r="A1861" s="12">
        <v>3132</v>
      </c>
      <c r="D1861" s="3" t="str">
        <f ca="1">INDEX(GLOBAL[NAMA BARANG],MATCH(A1861,GLOBAL[ID]))</f>
        <v>Sticker TWM 1001-1012</v>
      </c>
      <c r="E1861" s="4">
        <f ca="1">INDEX(GLOBAL[TT],MATCH(A1861,GLOBAL[ID]))</f>
        <v>3</v>
      </c>
      <c r="F1861" s="5">
        <f ca="1">IF(INDEX(GLOBAL[KET],MATCH(A1861,GLOBAL[ID]))="","-",INDEX(GLOBAL[KET],MATCH(A1861,GLOBAL[ID])))</f>
        <v>480</v>
      </c>
    </row>
    <row r="1862" spans="1:6" ht="15">
      <c r="A1862" s="12">
        <v>3133</v>
      </c>
      <c r="D1862" s="3" t="str">
        <f ca="1">INDEX(GLOBAL[NAMA BARANG],MATCH(A1862,GLOBAL[ID]))</f>
        <v>Sticker WTP Timbul 4 Design (@ 30pc)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2520 pc</v>
      </c>
    </row>
    <row r="1863" spans="1:6" ht="15">
      <c r="A1863" s="12">
        <v>3134</v>
      </c>
      <c r="D1863" s="3" t="str">
        <f ca="1">INDEX(GLOBAL[NAMA BARANG],MATCH(A1863,GLOBAL[ID]))</f>
        <v>StickerRom Decor 2FXH 8011-8019</v>
      </c>
      <c r="E1863" s="4">
        <f ca="1">INDEX(GLOBAL[TT],MATCH(A1863,GLOBAL[ID]))</f>
        <v>1</v>
      </c>
      <c r="F1863" s="5">
        <f ca="1">IF(INDEX(GLOBAL[KET],MATCH(A1863,GLOBAL[ID]))="","-",INDEX(GLOBAL[KET],MATCH(A1863,GLOBAL[ID])))</f>
        <v>2400</v>
      </c>
    </row>
    <row r="1864" spans="1:6" ht="15">
      <c r="A1864" s="12">
        <v>3135</v>
      </c>
      <c r="D1864" s="3" t="str">
        <f ca="1">INDEX(GLOBAL[NAMA BARANG],MATCH(A1864,GLOBAL[ID]))</f>
        <v>StickerRom Decor FHD 001-012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500 pc</v>
      </c>
    </row>
    <row r="1865" spans="1:6" ht="15">
      <c r="A1865" s="12">
        <v>3136</v>
      </c>
      <c r="D1865" s="3" t="str">
        <f ca="1">INDEX(GLOBAL[NAMA BARANG],MATCH(A1865,GLOBAL[ID]))</f>
        <v>StickerRom Decor Ok V 025-032</v>
      </c>
      <c r="E1865" s="4">
        <f ca="1">INDEX(GLOBAL[TT],MATCH(A1865,GLOBAL[ID]))</f>
        <v>4</v>
      </c>
      <c r="F1865" s="5">
        <f ca="1">IF(INDEX(GLOBAL[KET],MATCH(A1865,GLOBAL[ID]))="","-",INDEX(GLOBAL[KET],MATCH(A1865,GLOBAL[ID])))</f>
        <v>800</v>
      </c>
    </row>
    <row r="1866" spans="1:6" ht="15">
      <c r="A1866" s="12">
        <v>3137</v>
      </c>
      <c r="D1866" s="3" t="str">
        <f ca="1">INDEX(GLOBAL[NAMA BARANG],MATCH(A1866,GLOBAL[ID]))</f>
        <v>StickerRom Decor SC 1001-08/</v>
      </c>
      <c r="E1866" s="4">
        <f ca="1">INDEX(GLOBAL[TT],MATCH(A1866,GLOBAL[ID]))</f>
        <v>4</v>
      </c>
      <c r="F1866" s="5">
        <f ca="1">IF(INDEX(GLOBAL[KET],MATCH(A1866,GLOBAL[ID]))="","-",INDEX(GLOBAL[KET],MATCH(A1866,GLOBAL[ID])))</f>
        <v>800</v>
      </c>
    </row>
    <row r="1867" spans="1:6" ht="15">
      <c r="A1867" s="12">
        <v>3138</v>
      </c>
      <c r="D1867" s="3" t="str">
        <f ca="1">INDEX(GLOBAL[NAMA BARANG],MATCH(A1867,GLOBAL[ID]))</f>
        <v>Stip 002 Bunga Beauty (1 card=12)</v>
      </c>
      <c r="E1867" s="4">
        <f ca="1">INDEX(GLOBAL[TT],MATCH(A1867,GLOBAL[ID]))</f>
        <v>4</v>
      </c>
      <c r="F1867" s="5" t="str">
        <f ca="1">IF(INDEX(GLOBAL[KET],MATCH(A1867,GLOBAL[ID]))="","-",INDEX(GLOBAL[KET],MATCH(A1867,GLOBAL[ID])))</f>
        <v>100 card</v>
      </c>
    </row>
    <row r="1868" spans="1:6" ht="15">
      <c r="A1868" s="12">
        <v>3140</v>
      </c>
      <c r="D1868" s="3" t="str">
        <f ca="1">INDEX(GLOBAL[NAMA BARANG],MATCH(A1868,GLOBAL[ID]))</f>
        <v>Stip 2115</v>
      </c>
      <c r="E1868" s="4">
        <f ca="1">INDEX(GLOBAL[TT],MATCH(A1868,GLOBAL[ID]))</f>
        <v>2</v>
      </c>
      <c r="F1868" s="5" t="str">
        <f ca="1">IF(INDEX(GLOBAL[KET],MATCH(A1868,GLOBAL[ID]))="","-",INDEX(GLOBAL[KET],MATCH(A1868,GLOBAL[ID])))</f>
        <v>30 ls</v>
      </c>
    </row>
    <row r="1869" spans="1:6" ht="15">
      <c r="A1869" s="12">
        <v>3141</v>
      </c>
      <c r="D1869" s="3" t="str">
        <f ca="1">INDEX(GLOBAL[NAMA BARANG],MATCH(A1869,GLOBAL[ID]))</f>
        <v>Stip 2819 Monochi (30 pc) Boneka coklat</v>
      </c>
      <c r="E1869" s="4">
        <f ca="1">INDEX(GLOBAL[TT],MATCH(A1869,GLOBAL[ID]))</f>
        <v>2</v>
      </c>
      <c r="F1869" s="5" t="str">
        <f ca="1">IF(INDEX(GLOBAL[KET],MATCH(A1869,GLOBAL[ID]))="","-",INDEX(GLOBAL[KET],MATCH(A1869,GLOBAL[ID])))</f>
        <v>20 box</v>
      </c>
    </row>
    <row r="1870" spans="1:6" ht="15">
      <c r="A1870" s="12">
        <v>3142</v>
      </c>
      <c r="D1870" s="3" t="str">
        <f ca="1">INDEX(GLOBAL[NAMA BARANG],MATCH(A1870,GLOBAL[ID]))</f>
        <v>Stip 3901 PR</v>
      </c>
      <c r="E1870" s="4">
        <f ca="1">INDEX(GLOBAL[TT],MATCH(A1870,GLOBAL[ID]))</f>
        <v>2</v>
      </c>
      <c r="F1870" s="5" t="str">
        <f ca="1">IF(INDEX(GLOBAL[KET],MATCH(A1870,GLOBAL[ID]))="","-",INDEX(GLOBAL[KET],MATCH(A1870,GLOBAL[ID])))</f>
        <v>40 box</v>
      </c>
    </row>
    <row r="1871" spans="1:6" ht="15">
      <c r="A1871" s="12">
        <v>3144</v>
      </c>
      <c r="D1871" s="3" t="str">
        <f ca="1">INDEX(GLOBAL[NAMA BARANG],MATCH(A1871,GLOBAL[ID]))</f>
        <v>Stip 5218 Monster (1 Box=32)</v>
      </c>
      <c r="E1871" s="4">
        <f ca="1">INDEX(GLOBAL[TT],MATCH(A1871,GLOBAL[ID]))</f>
        <v>4</v>
      </c>
      <c r="F1871" s="5" t="str">
        <f ca="1">IF(INDEX(GLOBAL[KET],MATCH(A1871,GLOBAL[ID]))="","-",INDEX(GLOBAL[KET],MATCH(A1871,GLOBAL[ID])))</f>
        <v>20 Dos</v>
      </c>
    </row>
    <row r="1872" spans="1:6" ht="15">
      <c r="A1872" s="12">
        <v>3145</v>
      </c>
      <c r="D1872" s="3" t="str">
        <f ca="1">INDEX(GLOBAL[NAMA BARANG],MATCH(A1872,GLOBAL[ID]))</f>
        <v>Stip 5220 Boneka (1 Box=36)</v>
      </c>
      <c r="E1872" s="4">
        <f ca="1">INDEX(GLOBAL[TT],MATCH(A1872,GLOBAL[ID]))</f>
        <v>5</v>
      </c>
      <c r="F1872" s="5" t="str">
        <f ca="1">IF(INDEX(GLOBAL[KET],MATCH(A1872,GLOBAL[ID]))="","-",INDEX(GLOBAL[KET],MATCH(A1872,GLOBAL[ID])))</f>
        <v>20 Dos</v>
      </c>
    </row>
    <row r="1873" spans="1:6" ht="15">
      <c r="A1873" s="12">
        <v>3146</v>
      </c>
      <c r="D1873" s="3" t="str">
        <f ca="1">INDEX(GLOBAL[NAMA BARANG],MATCH(A1873,GLOBAL[ID]))</f>
        <v>Stip 5221 Ninja (1 Box=36)</v>
      </c>
      <c r="E1873" s="4">
        <f ca="1">INDEX(GLOBAL[TT],MATCH(A1873,GLOBAL[ID]))</f>
        <v>5</v>
      </c>
      <c r="F1873" s="5" t="str">
        <f ca="1">IF(INDEX(GLOBAL[KET],MATCH(A1873,GLOBAL[ID]))="","-",INDEX(GLOBAL[KET],MATCH(A1873,GLOBAL[ID])))</f>
        <v>20 Dos</v>
      </c>
    </row>
    <row r="1874" spans="1:6" ht="15">
      <c r="A1874" s="12">
        <v>3147</v>
      </c>
      <c r="D1874" s="3" t="str">
        <f ca="1">INDEX(GLOBAL[NAMA BARANG],MATCH(A1874,GLOBAL[ID]))</f>
        <v>Stip 6171</v>
      </c>
      <c r="E1874" s="4">
        <f ca="1">INDEX(GLOBAL[TT],MATCH(A1874,GLOBAL[ID]))</f>
        <v>3</v>
      </c>
      <c r="F1874" s="5" t="str">
        <f ca="1">IF(INDEX(GLOBAL[KET],MATCH(A1874,GLOBAL[ID]))="","-",INDEX(GLOBAL[KET],MATCH(A1874,GLOBAL[ID])))</f>
        <v>16 box</v>
      </c>
    </row>
    <row r="1875" spans="1:6" ht="15">
      <c r="A1875" s="12">
        <v>3148</v>
      </c>
      <c r="D1875" s="3" t="str">
        <f ca="1">INDEX(GLOBAL[NAMA BARANG],MATCH(A1875,GLOBAL[ID]))</f>
        <v>Stip 6180</v>
      </c>
      <c r="E1875" s="4">
        <f ca="1">INDEX(GLOBAL[TT],MATCH(A1875,GLOBAL[ID]))</f>
        <v>2</v>
      </c>
      <c r="F1875" s="5" t="str">
        <f ca="1">IF(INDEX(GLOBAL[KET],MATCH(A1875,GLOBAL[ID]))="","-",INDEX(GLOBAL[KET],MATCH(A1875,GLOBAL[ID])))</f>
        <v>16 box</v>
      </c>
    </row>
    <row r="1876" spans="1:6" ht="15">
      <c r="A1876" s="12">
        <v>3149</v>
      </c>
      <c r="D1876" s="3" t="str">
        <f ca="1">INDEX(GLOBAL[NAMA BARANG],MATCH(A1876,GLOBAL[ID]))</f>
        <v>Stip 6195</v>
      </c>
      <c r="E1876" s="4">
        <f ca="1">INDEX(GLOBAL[TT],MATCH(A1876,GLOBAL[ID]))</f>
        <v>6</v>
      </c>
      <c r="F1876" s="5" t="str">
        <f ca="1">IF(INDEX(GLOBAL[KET],MATCH(A1876,GLOBAL[ID]))="","-",INDEX(GLOBAL[KET],MATCH(A1876,GLOBAL[ID])))</f>
        <v>20 box</v>
      </c>
    </row>
    <row r="1877" spans="1:6" ht="15">
      <c r="A1877" s="12">
        <v>3150</v>
      </c>
      <c r="D1877" s="3" t="str">
        <f ca="1">INDEX(GLOBAL[NAMA BARANG],MATCH(A1877,GLOBAL[ID]))</f>
        <v>Stip 6213</v>
      </c>
      <c r="E1877" s="4">
        <f ca="1">INDEX(GLOBAL[TT],MATCH(A1877,GLOBAL[ID]))</f>
        <v>7</v>
      </c>
      <c r="F1877" s="5" t="str">
        <f ca="1">IF(INDEX(GLOBAL[KET],MATCH(A1877,GLOBAL[ID]))="","-",INDEX(GLOBAL[KET],MATCH(A1877,GLOBAL[ID])))</f>
        <v>16 box</v>
      </c>
    </row>
    <row r="1878" spans="1:6" ht="15">
      <c r="A1878" s="12">
        <v>3151</v>
      </c>
      <c r="D1878" s="3" t="str">
        <f ca="1">INDEX(GLOBAL[NAMA BARANG],MATCH(A1878,GLOBAL[ID]))</f>
        <v>Stip 6219</v>
      </c>
      <c r="E1878" s="4">
        <f ca="1">INDEX(GLOBAL[TT],MATCH(A1878,GLOBAL[ID]))</f>
        <v>4</v>
      </c>
      <c r="F1878" s="5" t="str">
        <f ca="1">IF(INDEX(GLOBAL[KET],MATCH(A1878,GLOBAL[ID]))="","-",INDEX(GLOBAL[KET],MATCH(A1878,GLOBAL[ID])))</f>
        <v>20 box</v>
      </c>
    </row>
    <row r="1879" spans="1:6" ht="15">
      <c r="A1879" s="12">
        <v>3153</v>
      </c>
      <c r="D1879" s="3" t="str">
        <f ca="1">INDEX(GLOBAL[NAMA BARANG],MATCH(A1879,GLOBAL[ID]))</f>
        <v>Stip 943 Kotak (1 Box=24)</v>
      </c>
      <c r="E1879" s="4">
        <f ca="1">INDEX(GLOBAL[TT],MATCH(A1879,GLOBAL[ID]))</f>
        <v>9</v>
      </c>
      <c r="F1879" s="5" t="str">
        <f ca="1">IF(INDEX(GLOBAL[KET],MATCH(A1879,GLOBAL[ID]))="","-",INDEX(GLOBAL[KET],MATCH(A1879,GLOBAL[ID])))</f>
        <v>30 box</v>
      </c>
    </row>
    <row r="1880" spans="1:6" ht="15">
      <c r="A1880" s="12">
        <v>3154</v>
      </c>
      <c r="D1880" s="3" t="str">
        <f ca="1">INDEX(GLOBAL[NAMA BARANG],MATCH(A1880,GLOBAL[ID]))</f>
        <v>Stip 944 Botol (1 Box=32)</v>
      </c>
      <c r="E1880" s="4">
        <f ca="1">INDEX(GLOBAL[TT],MATCH(A1880,GLOBAL[ID]))</f>
        <v>1</v>
      </c>
      <c r="F1880" s="5" t="str">
        <f ca="1">IF(INDEX(GLOBAL[KET],MATCH(A1880,GLOBAL[ID]))="","-",INDEX(GLOBAL[KET],MATCH(A1880,GLOBAL[ID])))</f>
        <v>30 box</v>
      </c>
    </row>
    <row r="1881" spans="1:6" ht="15">
      <c r="A1881" s="12">
        <v>3156</v>
      </c>
      <c r="D1881" s="3" t="str">
        <f ca="1">INDEX(GLOBAL[NAMA BARANG],MATCH(A1881,GLOBAL[ID]))</f>
        <v>Stip A 037 Smurf</v>
      </c>
      <c r="E1881" s="4">
        <f ca="1">INDEX(GLOBAL[TT],MATCH(A1881,GLOBAL[ID]))</f>
        <v>3</v>
      </c>
      <c r="F1881" s="5" t="str">
        <f ca="1">IF(INDEX(GLOBAL[KET],MATCH(A1881,GLOBAL[ID]))="","-",INDEX(GLOBAL[KET],MATCH(A1881,GLOBAL[ID])))</f>
        <v>40 box</v>
      </c>
    </row>
    <row r="1882" spans="1:6" ht="15">
      <c r="A1882" s="12">
        <v>3157</v>
      </c>
      <c r="D1882" s="3" t="str">
        <f ca="1">INDEX(GLOBAL[NAMA BARANG],MATCH(A1882,GLOBAL[ID]))</f>
        <v>Stip A 081-082</v>
      </c>
      <c r="E1882" s="4">
        <f ca="1">INDEX(GLOBAL[TT],MATCH(A1882,GLOBAL[ID]))</f>
        <v>4</v>
      </c>
      <c r="F1882" s="5" t="str">
        <f ca="1">IF(INDEX(GLOBAL[KET],MATCH(A1882,GLOBAL[ID]))="","-",INDEX(GLOBAL[KET],MATCH(A1882,GLOBAL[ID])))</f>
        <v>48 box</v>
      </c>
    </row>
    <row r="1883" spans="1:6" ht="15">
      <c r="A1883" s="12">
        <v>3158</v>
      </c>
      <c r="D1883" s="3" t="str">
        <f ca="1">INDEX(GLOBAL[NAMA BARANG],MATCH(A1883,GLOBAL[ID]))</f>
        <v>Stip A 086 Apple (1x20)</v>
      </c>
      <c r="E1883" s="4">
        <f ca="1">INDEX(GLOBAL[TT],MATCH(A1883,GLOBAL[ID]))</f>
        <v>12</v>
      </c>
      <c r="F1883" s="5" t="str">
        <f ca="1">IF(INDEX(GLOBAL[KET],MATCH(A1883,GLOBAL[ID]))="","-",INDEX(GLOBAL[KET],MATCH(A1883,GLOBAL[ID])))</f>
        <v>40 tas</v>
      </c>
    </row>
    <row r="1884" spans="1:6" ht="15">
      <c r="A1884" s="12">
        <v>3159</v>
      </c>
      <c r="D1884" s="3" t="str">
        <f ca="1">INDEX(GLOBAL[NAMA BARANG],MATCH(A1884,GLOBAL[ID]))</f>
        <v>Stip A 089 Kupu2 (1x18)</v>
      </c>
      <c r="E1884" s="4">
        <f ca="1">INDEX(GLOBAL[TT],MATCH(A1884,GLOBAL[ID]))</f>
        <v>7</v>
      </c>
      <c r="F1884" s="5" t="str">
        <f ca="1">IF(INDEX(GLOBAL[KET],MATCH(A1884,GLOBAL[ID]))="","-",INDEX(GLOBAL[KET],MATCH(A1884,GLOBAL[ID])))</f>
        <v>45 tas</v>
      </c>
    </row>
    <row r="1885" spans="1:6" ht="15">
      <c r="A1885" s="12">
        <v>3160</v>
      </c>
      <c r="D1885" s="3" t="str">
        <f ca="1">INDEX(GLOBAL[NAMA BARANG],MATCH(A1885,GLOBAL[ID]))</f>
        <v>Stip A 090 WTP (1x24)</v>
      </c>
      <c r="E1885" s="4">
        <f ca="1">INDEX(GLOBAL[TT],MATCH(A1885,GLOBAL[ID]))</f>
        <v>11</v>
      </c>
      <c r="F1885" s="5" t="str">
        <f ca="1">IF(INDEX(GLOBAL[KET],MATCH(A1885,GLOBAL[ID]))="","-",INDEX(GLOBAL[KET],MATCH(A1885,GLOBAL[ID])))</f>
        <v>40 tas</v>
      </c>
    </row>
    <row r="1886" spans="1:6" ht="15">
      <c r="A1886" s="12">
        <v>3161</v>
      </c>
      <c r="D1886" s="3" t="str">
        <f ca="1">INDEX(GLOBAL[NAMA BARANG],MATCH(A1886,GLOBAL[ID]))</f>
        <v>Stip A 091-092 (1x48)</v>
      </c>
      <c r="E1886" s="4">
        <f ca="1">INDEX(GLOBAL[TT],MATCH(A1886,GLOBAL[ID]))</f>
        <v>4</v>
      </c>
      <c r="F1886" s="5" t="str">
        <f ca="1">IF(INDEX(GLOBAL[KET],MATCH(A1886,GLOBAL[ID]))="","-",INDEX(GLOBAL[KET],MATCH(A1886,GLOBAL[ID])))</f>
        <v>48 box</v>
      </c>
    </row>
    <row r="1887" spans="1:6" ht="15">
      <c r="A1887" s="12">
        <v>3162</v>
      </c>
      <c r="D1887" s="3" t="str">
        <f ca="1">INDEX(GLOBAL[NAMA BARANG],MATCH(A1887,GLOBAL[ID]))</f>
        <v>Stip A 093 WTP (1x12)</v>
      </c>
      <c r="E1887" s="4">
        <f ca="1">INDEX(GLOBAL[TT],MATCH(A1887,GLOBAL[ID]))</f>
        <v>15</v>
      </c>
      <c r="F1887" s="5" t="str">
        <f ca="1">IF(INDEX(GLOBAL[KET],MATCH(A1887,GLOBAL[ID]))="","-",INDEX(GLOBAL[KET],MATCH(A1887,GLOBAL[ID])))</f>
        <v>30 box</v>
      </c>
    </row>
    <row r="1888" spans="1:6" ht="15">
      <c r="A1888" s="12">
        <v>3163</v>
      </c>
      <c r="D1888" s="3" t="str">
        <f ca="1">INDEX(GLOBAL[NAMA BARANG],MATCH(A1888,GLOBAL[ID]))</f>
        <v>Stip A 098 Boneka (1x40)</v>
      </c>
      <c r="E1888" s="4">
        <f ca="1">INDEX(GLOBAL[TT],MATCH(A1888,GLOBAL[ID]))</f>
        <v>3</v>
      </c>
      <c r="F1888" s="5" t="str">
        <f ca="1">IF(INDEX(GLOBAL[KET],MATCH(A1888,GLOBAL[ID]))="","-",INDEX(GLOBAL[KET],MATCH(A1888,GLOBAL[ID])))</f>
        <v>20 box</v>
      </c>
    </row>
    <row r="1889" spans="1:6" ht="15">
      <c r="A1889" s="12">
        <v>3164</v>
      </c>
      <c r="D1889" s="3" t="str">
        <f ca="1">INDEX(GLOBAL[NAMA BARANG],MATCH(A1889,GLOBAL[ID]))</f>
        <v>Stip Abjad Disney (26)</v>
      </c>
      <c r="E1889" s="4">
        <f ca="1">INDEX(GLOBAL[TT],MATCH(A1889,GLOBAL[ID]))</f>
        <v>1</v>
      </c>
      <c r="F1889" s="5" t="str">
        <f ca="1">IF(INDEX(GLOBAL[KET],MATCH(A1889,GLOBAL[ID]))="","-",INDEX(GLOBAL[KET],MATCH(A1889,GLOBAL[ID])))</f>
        <v>80 box</v>
      </c>
    </row>
    <row r="1890" spans="1:6" ht="15">
      <c r="A1890" s="12">
        <v>3165</v>
      </c>
      <c r="D1890" s="3" t="str">
        <f ca="1">INDEX(GLOBAL[NAMA BARANG],MATCH(A1890,GLOBAL[ID]))</f>
        <v>Stip bentuk love warna K 6934 (120)</v>
      </c>
      <c r="E1890" s="4">
        <f ca="1">INDEX(GLOBAL[TT],MATCH(A1890,GLOBAL[ID]))</f>
        <v>3</v>
      </c>
      <c r="F1890" s="5" t="str">
        <f ca="1">IF(INDEX(GLOBAL[KET],MATCH(A1890,GLOBAL[ID]))="","-",INDEX(GLOBAL[KET],MATCH(A1890,GLOBAL[ID])))</f>
        <v>240 ls</v>
      </c>
    </row>
    <row r="1891" spans="1:6" ht="15">
      <c r="A1891" s="12">
        <v>3166</v>
      </c>
      <c r="D1891" s="3" t="str">
        <f ca="1">INDEX(GLOBAL[NAMA BARANG],MATCH(A1891,GLOBAL[ID]))</f>
        <v>Stip BF 109</v>
      </c>
      <c r="E1891" s="4">
        <f ca="1">INDEX(GLOBAL[TT],MATCH(A1891,GLOBAL[ID]))</f>
        <v>2</v>
      </c>
      <c r="F1891" s="5" t="str">
        <f ca="1">IF(INDEX(GLOBAL[KET],MATCH(A1891,GLOBAL[ID]))="","-",INDEX(GLOBAL[KET],MATCH(A1891,GLOBAL[ID])))</f>
        <v>3200 pc</v>
      </c>
    </row>
    <row r="1892" spans="1:6" ht="15">
      <c r="A1892" s="12">
        <v>3168</v>
      </c>
      <c r="D1892" s="3" t="str">
        <f ca="1">INDEX(GLOBAL[NAMA BARANG],MATCH(A1892,GLOBAL[ID]))</f>
        <v>Stip Brush C14-228 (48)</v>
      </c>
      <c r="E1892" s="4">
        <f ca="1">INDEX(GLOBAL[TT],MATCH(A1892,GLOBAL[ID]))</f>
        <v>4</v>
      </c>
      <c r="F1892" s="5" t="str">
        <f ca="1">IF(INDEX(GLOBAL[KET],MATCH(A1892,GLOBAL[ID]))="","-",INDEX(GLOBAL[KET],MATCH(A1892,GLOBAL[ID])))</f>
        <v>96 ls</v>
      </c>
    </row>
    <row r="1893" spans="1:6" ht="15">
      <c r="A1893" s="12">
        <v>3169</v>
      </c>
      <c r="D1893" s="3" t="str">
        <f ca="1">INDEX(GLOBAL[NAMA BARANG],MATCH(A1893,GLOBAL[ID]))</f>
        <v>Stip Collen (36)</v>
      </c>
      <c r="E1893" s="4">
        <f ca="1">INDEX(GLOBAL[TT],MATCH(A1893,GLOBAL[ID]))</f>
        <v>2</v>
      </c>
      <c r="F1893" s="5" t="str">
        <f ca="1">IF(INDEX(GLOBAL[KET],MATCH(A1893,GLOBAL[ID]))="","-",INDEX(GLOBAL[KET],MATCH(A1893,GLOBAL[ID])))</f>
        <v>48 box</v>
      </c>
    </row>
    <row r="1894" spans="1:6" ht="15">
      <c r="A1894" s="12">
        <v>3171</v>
      </c>
      <c r="D1894" s="3" t="str">
        <f ca="1">INDEX(GLOBAL[NAMA BARANG],MATCH(A1894,GLOBAL[ID]))</f>
        <v>Stip Debozz 40 Putih</v>
      </c>
      <c r="E1894" s="4">
        <f ca="1">INDEX(GLOBAL[TT],MATCH(A1894,GLOBAL[ID]))</f>
        <v>1</v>
      </c>
      <c r="F1894" s="5">
        <f ca="1">IF(INDEX(GLOBAL[KET],MATCH(A1894,GLOBAL[ID]))="","-",INDEX(GLOBAL[KET],MATCH(A1894,GLOBAL[ID])))</f>
        <v>50</v>
      </c>
    </row>
    <row r="1895" spans="1:6" ht="15">
      <c r="A1895" s="12">
        <v>3174</v>
      </c>
      <c r="D1895" s="3" t="str">
        <f ca="1">INDEX(GLOBAL[NAMA BARANG],MATCH(A1895,GLOBAL[ID]))</f>
        <v>Stip Doraemon 0931 (24)</v>
      </c>
      <c r="E1895" s="4">
        <f ca="1">INDEX(GLOBAL[TT],MATCH(A1895,GLOBAL[ID]))</f>
        <v>6</v>
      </c>
      <c r="F1895" s="5" t="str">
        <f ca="1">IF(INDEX(GLOBAL[KET],MATCH(A1895,GLOBAL[ID]))="","-",INDEX(GLOBAL[KET],MATCH(A1895,GLOBAL[ID])))</f>
        <v>40 box</v>
      </c>
    </row>
    <row r="1896" spans="1:6" ht="15">
      <c r="A1896" s="12">
        <v>3176</v>
      </c>
      <c r="D1896" s="3" t="str">
        <f ca="1">INDEX(GLOBAL[NAMA BARANG],MATCH(A1896,GLOBAL[ID]))</f>
        <v>Stip ER 1318 minion (30)</v>
      </c>
      <c r="E1896" s="4">
        <f ca="1">INDEX(GLOBAL[TT],MATCH(A1896,GLOBAL[ID]))</f>
        <v>3</v>
      </c>
      <c r="F1896" s="5" t="str">
        <f ca="1">IF(INDEX(GLOBAL[KET],MATCH(A1896,GLOBAL[ID]))="","-",INDEX(GLOBAL[KET],MATCH(A1896,GLOBAL[ID])))</f>
        <v>40 box</v>
      </c>
    </row>
    <row r="1897" spans="1:6" ht="15">
      <c r="A1897" s="12">
        <v>3177</v>
      </c>
      <c r="D1897" s="3" t="str">
        <f ca="1">INDEX(GLOBAL[NAMA BARANG],MATCH(A1897,GLOBAL[ID]))</f>
        <v>Stip ER 2065 lapis 1 box 24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80 box</v>
      </c>
    </row>
    <row r="1898" spans="1:6" ht="15">
      <c r="A1898" s="12">
        <v>3178</v>
      </c>
      <c r="D1898" s="3" t="str">
        <f ca="1">INDEX(GLOBAL[NAMA BARANG],MATCH(A1898,GLOBAL[ID]))</f>
        <v>Stip girls pjg Ky H 8113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24 box</v>
      </c>
    </row>
    <row r="1899" spans="1:6" ht="15">
      <c r="A1899" s="12">
        <v>3179</v>
      </c>
      <c r="D1899" s="3" t="str">
        <f ca="1">INDEX(GLOBAL[NAMA BARANG],MATCH(A1899,GLOBAL[ID]))</f>
        <v>Stip HK besar 6764 (60)</v>
      </c>
      <c r="E1899" s="4">
        <f ca="1">INDEX(GLOBAL[TT],MATCH(A1899,GLOBAL[ID]))</f>
        <v>46</v>
      </c>
      <c r="F1899" s="5" t="str">
        <f ca="1">IF(INDEX(GLOBAL[KET],MATCH(A1899,GLOBAL[ID]))="","-",INDEX(GLOBAL[KET],MATCH(A1899,GLOBAL[ID])))</f>
        <v>120 ls</v>
      </c>
    </row>
    <row r="1900" spans="1:6" ht="15">
      <c r="A1900" s="12">
        <v>3180</v>
      </c>
      <c r="D1900" s="3" t="str">
        <f ca="1">INDEX(GLOBAL[NAMA BARANG],MATCH(A1900,GLOBAL[ID]))</f>
        <v>Stip HK K 6762 (120 pc) BLK</v>
      </c>
      <c r="E1900" s="4">
        <f ca="1">INDEX(GLOBAL[TT],MATCH(A1900,GLOBAL[ID]))</f>
        <v>47</v>
      </c>
      <c r="F1900" s="5" t="str">
        <f ca="1">IF(INDEX(GLOBAL[KET],MATCH(A1900,GLOBAL[ID]))="","-",INDEX(GLOBAL[KET],MATCH(A1900,GLOBAL[ID])))</f>
        <v>240 ls</v>
      </c>
    </row>
    <row r="1901" spans="1:6" ht="15">
      <c r="A1901" s="12">
        <v>3184</v>
      </c>
      <c r="D1901" s="3" t="str">
        <f ca="1">INDEX(GLOBAL[NAMA BARANG],MATCH(A1901,GLOBAL[ID]))</f>
        <v>Stip JX-99002 Set + Asahan Apple bear (24 pc)</v>
      </c>
      <c r="E1901" s="4">
        <f ca="1">INDEX(GLOBAL[TT],MATCH(A1901,GLOBAL[ID]))</f>
        <v>3</v>
      </c>
      <c r="F1901" s="5" t="str">
        <f ca="1">IF(INDEX(GLOBAL[KET],MATCH(A1901,GLOBAL[ID]))="","-",INDEX(GLOBAL[KET],MATCH(A1901,GLOBAL[ID])))</f>
        <v>20 box</v>
      </c>
    </row>
    <row r="1902" spans="1:6" ht="15">
      <c r="A1902" s="12">
        <v>3186</v>
      </c>
      <c r="D1902" s="3" t="str">
        <f ca="1">INDEX(GLOBAL[NAMA BARANG],MATCH(A1902,GLOBAL[ID]))</f>
        <v>Stip Kucing 6171/ Robot 6193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16 box</v>
      </c>
    </row>
    <row r="1903" spans="1:6" ht="15">
      <c r="A1903" s="12">
        <v>3187</v>
      </c>
      <c r="D1903" s="3" t="str">
        <f ca="1">INDEX(GLOBAL[NAMA BARANG],MATCH(A1903,GLOBAL[ID]))</f>
        <v>Stip Matahari 0025</v>
      </c>
      <c r="E1903" s="4">
        <f ca="1">INDEX(GLOBAL[TT],MATCH(A1903,GLOBAL[ID]))</f>
        <v>3</v>
      </c>
      <c r="F1903" s="5" t="str">
        <f ca="1">IF(INDEX(GLOBAL[KET],MATCH(A1903,GLOBAL[ID]))="","-",INDEX(GLOBAL[KET],MATCH(A1903,GLOBAL[ID])))</f>
        <v>100 disp</v>
      </c>
    </row>
    <row r="1904" spans="1:6" ht="15">
      <c r="A1904" s="12">
        <v>3188</v>
      </c>
      <c r="D1904" s="3" t="str">
        <f ca="1">INDEX(GLOBAL[NAMA BARANG],MATCH(A1904,GLOBAL[ID]))</f>
        <v>Stip Minion (36)</v>
      </c>
      <c r="E1904" s="4">
        <f ca="1">INDEX(GLOBAL[TT],MATCH(A1904,GLOBAL[ID]))</f>
        <v>29</v>
      </c>
      <c r="F1904" s="5" t="str">
        <f ca="1">IF(INDEX(GLOBAL[KET],MATCH(A1904,GLOBAL[ID]))="","-",INDEX(GLOBAL[KET],MATCH(A1904,GLOBAL[ID])))</f>
        <v>40 box</v>
      </c>
    </row>
    <row r="1905" spans="1:6" ht="15">
      <c r="A1905" s="12">
        <v>3189</v>
      </c>
      <c r="D1905" s="3" t="str">
        <f ca="1">INDEX(GLOBAL[NAMA BARANG],MATCH(A1905,GLOBAL[ID]))</f>
        <v>Stip minion 1316/ 17 (36)</v>
      </c>
      <c r="E1905" s="4">
        <f ca="1">INDEX(GLOBAL[TT],MATCH(A1905,GLOBAL[ID]))</f>
        <v>29</v>
      </c>
      <c r="F1905" s="5" t="str">
        <f ca="1">IF(INDEX(GLOBAL[KET],MATCH(A1905,GLOBAL[ID]))="","-",INDEX(GLOBAL[KET],MATCH(A1905,GLOBAL[ID])))</f>
        <v>40 pak</v>
      </c>
    </row>
    <row r="1906" spans="1:6" ht="15">
      <c r="A1906" s="12">
        <v>3190</v>
      </c>
      <c r="D1906" s="3" t="str">
        <f ca="1">INDEX(GLOBAL[NAMA BARANG],MATCH(A1906,GLOBAL[ID]))</f>
        <v>Stip Minion 6763 (120) K</v>
      </c>
      <c r="E1906" s="4">
        <f ca="1">INDEX(GLOBAL[TT],MATCH(A1906,GLOBAL[ID]))</f>
        <v>36</v>
      </c>
      <c r="F1906" s="5" t="str">
        <f ca="1">IF(INDEX(GLOBAL[KET],MATCH(A1906,GLOBAL[ID]))="","-",INDEX(GLOBAL[KET],MATCH(A1906,GLOBAL[ID])))</f>
        <v>240 ls</v>
      </c>
    </row>
    <row r="1907" spans="1:6" ht="15">
      <c r="A1907" s="12">
        <v>3191</v>
      </c>
      <c r="D1907" s="3" t="str">
        <f ca="1">INDEX(GLOBAL[NAMA BARANG],MATCH(A1907,GLOBAL[ID]))</f>
        <v>Stip Minion B 6765 (60)</v>
      </c>
      <c r="E1907" s="4">
        <f ca="1">INDEX(GLOBAL[TT],MATCH(A1907,GLOBAL[ID]))</f>
        <v>60</v>
      </c>
      <c r="F1907" s="5" t="str">
        <f ca="1">IF(INDEX(GLOBAL[KET],MATCH(A1907,GLOBAL[ID]))="","-",INDEX(GLOBAL[KET],MATCH(A1907,GLOBAL[ID])))</f>
        <v>120 ls</v>
      </c>
    </row>
    <row r="1908" spans="1:6" ht="15">
      <c r="A1908" s="12">
        <v>3192</v>
      </c>
      <c r="D1908" s="3" t="str">
        <f ca="1">INDEX(GLOBAL[NAMA BARANG],MATCH(A1908,GLOBAL[ID]))</f>
        <v>Stip MK-01 M Mouse (1x100)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20 box</v>
      </c>
    </row>
    <row r="1909" spans="1:6" ht="15">
      <c r="A1909" s="12">
        <v>3193</v>
      </c>
      <c r="D1909" s="3" t="str">
        <f ca="1">INDEX(GLOBAL[NAMA BARANG],MATCH(A1909,GLOBAL[ID]))</f>
        <v>Stip Monokurobo Oval (B) Mnk 828 (24)</v>
      </c>
      <c r="E1909" s="4">
        <f ca="1">INDEX(GLOBAL[TT],MATCH(A1909,GLOBAL[ID]))</f>
        <v>8</v>
      </c>
      <c r="F1909" s="5" t="str">
        <f ca="1">IF(INDEX(GLOBAL[KET],MATCH(A1909,GLOBAL[ID]))="","-",INDEX(GLOBAL[KET],MATCH(A1909,GLOBAL[ID])))</f>
        <v>80 box</v>
      </c>
    </row>
    <row r="1910" spans="1:6" ht="15">
      <c r="A1910" s="12">
        <v>3194</v>
      </c>
      <c r="D1910" s="3" t="str">
        <f ca="1">INDEX(GLOBAL[NAMA BARANG],MATCH(A1910,GLOBAL[ID]))</f>
        <v>Stip Monokurobo Oval (Tg) Mnk 827 (24)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80 box</v>
      </c>
    </row>
    <row r="1911" spans="1:6" ht="15">
      <c r="A1911" s="12">
        <v>3197</v>
      </c>
      <c r="D1911" s="3" t="str">
        <f ca="1">INDEX(GLOBAL[NAMA BARANG],MATCH(A1911,GLOBAL[ID]))</f>
        <v>Stip RC 6008</v>
      </c>
      <c r="E1911" s="4">
        <f ca="1">INDEX(GLOBAL[TT],MATCH(A1911,GLOBAL[ID]))</f>
        <v>19</v>
      </c>
      <c r="F1911" s="5" t="str">
        <f ca="1">IF(INDEX(GLOBAL[KET],MATCH(A1911,GLOBAL[ID]))="","-",INDEX(GLOBAL[KET],MATCH(A1911,GLOBAL[ID])))</f>
        <v>64 BOX (24)</v>
      </c>
    </row>
    <row r="1912" spans="1:6" ht="15">
      <c r="A1912" s="12">
        <v>3198</v>
      </c>
      <c r="D1912" s="3" t="str">
        <f ca="1">INDEX(GLOBAL[NAMA BARANG],MATCH(A1912,GLOBAL[ID]))</f>
        <v>Stip RC 6031 (48)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48 box</v>
      </c>
    </row>
    <row r="1913" spans="1:6" ht="15">
      <c r="A1913" s="12">
        <v>3200</v>
      </c>
      <c r="D1913" s="3" t="str">
        <f ca="1">INDEX(GLOBAL[NAMA BARANG],MATCH(A1913,GLOBAL[ID]))</f>
        <v>Stip RC 6034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48 box</v>
      </c>
    </row>
    <row r="1914" spans="1:6" ht="15">
      <c r="A1914" s="12">
        <v>3201</v>
      </c>
      <c r="D1914" s="3" t="str">
        <f ca="1">INDEX(GLOBAL[NAMA BARANG],MATCH(A1914,GLOBAL[ID]))</f>
        <v>Stip RC 6035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48 box</v>
      </c>
    </row>
    <row r="1915" spans="1:6" ht="15">
      <c r="A1915" s="12">
        <v>3202</v>
      </c>
      <c r="D1915" s="3" t="str">
        <f ca="1">INDEX(GLOBAL[NAMA BARANG],MATCH(A1915,GLOBAL[ID]))</f>
        <v>Stip RC 6037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48 box</v>
      </c>
    </row>
    <row r="1916" spans="1:6" ht="15">
      <c r="A1916" s="12">
        <v>3203</v>
      </c>
      <c r="D1916" s="3" t="str">
        <f ca="1">INDEX(GLOBAL[NAMA BARANG],MATCH(A1916,GLOBAL[ID]))</f>
        <v>Stip Sika 369 Besar</v>
      </c>
      <c r="E1916" s="4">
        <f ca="1">INDEX(GLOBAL[TT],MATCH(A1916,GLOBAL[ID]))</f>
        <v>19</v>
      </c>
      <c r="F1916" s="5" t="str">
        <f ca="1">IF(INDEX(GLOBAL[KET],MATCH(A1916,GLOBAL[ID]))="","-",INDEX(GLOBAL[KET],MATCH(A1916,GLOBAL[ID])))</f>
        <v>50 pk</v>
      </c>
    </row>
    <row r="1917" spans="1:6" ht="15">
      <c r="A1917" s="12">
        <v>3204</v>
      </c>
      <c r="D1917" s="3" t="str">
        <f ca="1">INDEX(GLOBAL[NAMA BARANG],MATCH(A1917,GLOBAL[ID]))</f>
        <v>Stip TB 1602 (30)</v>
      </c>
      <c r="E1917" s="4">
        <f ca="1">INDEX(GLOBAL[TT],MATCH(A1917,GLOBAL[ID]))</f>
        <v>19</v>
      </c>
      <c r="F1917" s="5" t="str">
        <f ca="1">IF(INDEX(GLOBAL[KET],MATCH(A1917,GLOBAL[ID]))="","-",INDEX(GLOBAL[KET],MATCH(A1917,GLOBAL[ID])))</f>
        <v>75 ls</v>
      </c>
    </row>
    <row r="1918" spans="1:6" ht="15">
      <c r="A1918" s="12">
        <v>3205</v>
      </c>
      <c r="D1918" s="3" t="str">
        <f ca="1">INDEX(GLOBAL[NAMA BARANG],MATCH(A1918,GLOBAL[ID]))</f>
        <v>Stip TB 1605 (30)</v>
      </c>
      <c r="E1918" s="4">
        <f ca="1">INDEX(GLOBAL[TT],MATCH(A1918,GLOBAL[ID]))</f>
        <v>49</v>
      </c>
      <c r="F1918" s="5" t="str">
        <f ca="1">IF(INDEX(GLOBAL[KET],MATCH(A1918,GLOBAL[ID]))="","-",INDEX(GLOBAL[KET],MATCH(A1918,GLOBAL[ID])))</f>
        <v>1080 pc</v>
      </c>
    </row>
    <row r="1919" spans="1:6" ht="15">
      <c r="A1919" s="12">
        <v>3206</v>
      </c>
      <c r="D1919" s="3" t="str">
        <f ca="1">INDEX(GLOBAL[NAMA BARANG],MATCH(A1919,GLOBAL[ID]))</f>
        <v>Stip TB 8000</v>
      </c>
      <c r="E1919" s="4">
        <f ca="1">INDEX(GLOBAL[TT],MATCH(A1919,GLOBAL[ID]))</f>
        <v>31</v>
      </c>
      <c r="F1919" s="5" t="str">
        <f ca="1">IF(INDEX(GLOBAL[KET],MATCH(A1919,GLOBAL[ID]))="","-",INDEX(GLOBAL[KET],MATCH(A1919,GLOBAL[ID])))</f>
        <v>30 box</v>
      </c>
    </row>
    <row r="1920" spans="1:6" ht="15">
      <c r="A1920" s="12">
        <v>3207</v>
      </c>
      <c r="D1920" s="3" t="str">
        <f ca="1">INDEX(GLOBAL[NAMA BARANG],MATCH(A1920,GLOBAL[ID]))</f>
        <v>Stip TB 8059</v>
      </c>
      <c r="E1920" s="4">
        <f ca="1">INDEX(GLOBAL[TT],MATCH(A1920,GLOBAL[ID]))</f>
        <v>60</v>
      </c>
      <c r="F1920" s="5" t="str">
        <f ca="1">IF(INDEX(GLOBAL[KET],MATCH(A1920,GLOBAL[ID]))="","-",INDEX(GLOBAL[KET],MATCH(A1920,GLOBAL[ID])))</f>
        <v>30 box</v>
      </c>
    </row>
    <row r="1921" spans="1:6" ht="15">
      <c r="A1921" s="12">
        <v>3208</v>
      </c>
      <c r="D1921" s="3" t="str">
        <f ca="1">INDEX(GLOBAL[NAMA BARANG],MATCH(A1921,GLOBAL[ID]))</f>
        <v>Stip TB 8066</v>
      </c>
      <c r="E1921" s="4">
        <f ca="1">INDEX(GLOBAL[TT],MATCH(A1921,GLOBAL[ID]))</f>
        <v>28</v>
      </c>
      <c r="F1921" s="5" t="str">
        <f ca="1">IF(INDEX(GLOBAL[KET],MATCH(A1921,GLOBAL[ID]))="","-",INDEX(GLOBAL[KET],MATCH(A1921,GLOBAL[ID])))</f>
        <v>30 box</v>
      </c>
    </row>
    <row r="1922" spans="1:6" ht="15">
      <c r="A1922" s="12">
        <v>3209</v>
      </c>
      <c r="D1922" s="3" t="str">
        <f ca="1">INDEX(GLOBAL[NAMA BARANG],MATCH(A1922,GLOBAL[ID]))</f>
        <v>Stip TB 9856 (30)</v>
      </c>
      <c r="E1922" s="4">
        <f ca="1">INDEX(GLOBAL[TT],MATCH(A1922,GLOBAL[ID]))</f>
        <v>17</v>
      </c>
      <c r="F1922" s="5" t="str">
        <f ca="1">IF(INDEX(GLOBAL[KET],MATCH(A1922,GLOBAL[ID]))="","-",INDEX(GLOBAL[KET],MATCH(A1922,GLOBAL[ID])))</f>
        <v>60 ls</v>
      </c>
    </row>
    <row r="1923" spans="1:6" ht="15">
      <c r="A1923" s="12">
        <v>3210</v>
      </c>
      <c r="D1923" s="3" t="str">
        <f ca="1">INDEX(GLOBAL[NAMA BARANG],MATCH(A1923,GLOBAL[ID]))</f>
        <v>Stip TB 9865 (36)</v>
      </c>
      <c r="E1923" s="4">
        <f ca="1">INDEX(GLOBAL[TT],MATCH(A1923,GLOBAL[ID]))</f>
        <v>7</v>
      </c>
      <c r="F1923" s="5" t="str">
        <f ca="1">IF(INDEX(GLOBAL[KET],MATCH(A1923,GLOBAL[ID]))="","-",INDEX(GLOBAL[KET],MATCH(A1923,GLOBAL[ID])))</f>
        <v>60 ls</v>
      </c>
    </row>
    <row r="1924" spans="1:6" ht="15">
      <c r="A1924" s="12">
        <v>3211</v>
      </c>
      <c r="D1924" s="3" t="str">
        <f ca="1">INDEX(GLOBAL[NAMA BARANG],MATCH(A1924,GLOBAL[ID]))</f>
        <v>Stip TB 9866 (60)</v>
      </c>
      <c r="E1924" s="4">
        <f ca="1">INDEX(GLOBAL[TT],MATCH(A1924,GLOBAL[ID]))</f>
        <v>23</v>
      </c>
      <c r="F1924" s="5" t="str">
        <f ca="1">IF(INDEX(GLOBAL[KET],MATCH(A1924,GLOBAL[ID]))="","-",INDEX(GLOBAL[KET],MATCH(A1924,GLOBAL[ID])))</f>
        <v>120 ls</v>
      </c>
    </row>
    <row r="1925" spans="1:6" ht="15">
      <c r="A1925" s="12">
        <v>3212</v>
      </c>
      <c r="D1925" s="3" t="str">
        <f ca="1">INDEX(GLOBAL[NAMA BARANG],MATCH(A1925,GLOBAL[ID]))</f>
        <v>Stip Toples 134 (1x50) Panda</v>
      </c>
      <c r="E1925" s="4">
        <f ca="1">INDEX(GLOBAL[TT],MATCH(A1925,GLOBAL[ID]))</f>
        <v>11</v>
      </c>
      <c r="F1925" s="5" t="str">
        <f ca="1">IF(INDEX(GLOBAL[KET],MATCH(A1925,GLOBAL[ID]))="","-",INDEX(GLOBAL[KET],MATCH(A1925,GLOBAL[ID])))</f>
        <v>12 box</v>
      </c>
    </row>
    <row r="1926" spans="1:6" ht="15">
      <c r="A1926" s="12">
        <v>3213</v>
      </c>
      <c r="D1926" s="3" t="str">
        <f ca="1">INDEX(GLOBAL[NAMA BARANG],MATCH(A1926,GLOBAL[ID]))</f>
        <v>Stip Trifello 300 B</v>
      </c>
      <c r="E1926" s="4">
        <f ca="1">INDEX(GLOBAL[TT],MATCH(A1926,GLOBAL[ID]))</f>
        <v>1</v>
      </c>
      <c r="F1926" s="5" t="str">
        <f ca="1">IF(INDEX(GLOBAL[KET],MATCH(A1926,GLOBAL[ID]))="","-",INDEX(GLOBAL[KET],MATCH(A1926,GLOBAL[ID])))</f>
        <v>50 box</v>
      </c>
    </row>
    <row r="1927" spans="1:6" ht="15">
      <c r="A1927" s="12">
        <v>3214</v>
      </c>
      <c r="D1927" s="3" t="str">
        <f ca="1">INDEX(GLOBAL[NAMA BARANG],MATCH(A1927,GLOBAL[ID]))</f>
        <v>Stip Trifello TF-377 (@ 24)</v>
      </c>
      <c r="E1927" s="4">
        <f ca="1">INDEX(GLOBAL[TT],MATCH(A1927,GLOBAL[ID]))</f>
        <v>3</v>
      </c>
      <c r="F1927" s="5" t="str">
        <f ca="1">IF(INDEX(GLOBAL[KET],MATCH(A1927,GLOBAL[ID]))="","-",INDEX(GLOBAL[KET],MATCH(A1927,GLOBAL[ID])))</f>
        <v>40 box</v>
      </c>
    </row>
    <row r="1928" spans="1:6" ht="15">
      <c r="A1928" s="12">
        <v>3215</v>
      </c>
      <c r="D1928" s="3" t="str">
        <f ca="1">INDEX(GLOBAL[NAMA BARANG],MATCH(A1928,GLOBAL[ID]))</f>
        <v>Stip+Asahan M-78 (30)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24 box</v>
      </c>
    </row>
    <row r="1929" spans="1:6" ht="15">
      <c r="A1929" s="12">
        <v>3216</v>
      </c>
      <c r="D1929" s="3" t="str">
        <f ca="1">INDEX(GLOBAL[NAMA BARANG],MATCH(A1929,GLOBAL[ID]))</f>
        <v xml:space="preserve">Suling Trend 900 </v>
      </c>
      <c r="E1929" s="4">
        <f ca="1">INDEX(GLOBAL[TT],MATCH(A1929,GLOBAL[ID]))</f>
        <v>1</v>
      </c>
      <c r="F1929" s="5" t="str">
        <f ca="1">IF(INDEX(GLOBAL[KET],MATCH(A1929,GLOBAL[ID]))="","-",INDEX(GLOBAL[KET],MATCH(A1929,GLOBAL[ID])))</f>
        <v>24 ls</v>
      </c>
    </row>
    <row r="1930" spans="1:6" ht="15">
      <c r="A1930" s="12">
        <v>3217</v>
      </c>
      <c r="D1930" s="3" t="str">
        <f ca="1">INDEX(GLOBAL[NAMA BARANG],MATCH(A1930,GLOBAL[ID]))</f>
        <v>Suling Yamaha</v>
      </c>
      <c r="E1930" s="4">
        <f ca="1">INDEX(GLOBAL[TT],MATCH(A1930,GLOBAL[ID]))</f>
        <v>10</v>
      </c>
      <c r="F1930" s="5" t="str">
        <f ca="1">IF(INDEX(GLOBAL[KET],MATCH(A1930,GLOBAL[ID]))="","-",INDEX(GLOBAL[KET],MATCH(A1930,GLOBAL[ID])))</f>
        <v>60 PCS</v>
      </c>
    </row>
    <row r="1931" spans="1:6" ht="15">
      <c r="A1931" s="12">
        <v>3218</v>
      </c>
      <c r="D1931" s="3" t="str">
        <f ca="1">INDEX(GLOBAL[NAMA BARANG],MATCH(A1931,GLOBAL[ID]))</f>
        <v>Super Box Topla TP/ SB</v>
      </c>
      <c r="E1931" s="4">
        <f ca="1">INDEX(GLOBAL[TT],MATCH(A1931,GLOBAL[ID]))</f>
        <v>5</v>
      </c>
      <c r="F1931" s="5" t="str">
        <f ca="1">IF(INDEX(GLOBAL[KET],MATCH(A1931,GLOBAL[ID]))="","-",INDEX(GLOBAL[KET],MATCH(A1931,GLOBAL[ID])))</f>
        <v>24 pc</v>
      </c>
    </row>
    <row r="1932" spans="1:6" ht="15">
      <c r="A1932" s="12">
        <v>3219</v>
      </c>
      <c r="D1932" s="3" t="str">
        <f ca="1">INDEX(GLOBAL[NAMA BARANG],MATCH(A1932,GLOBAL[ID]))</f>
        <v>Tali Batik Putih B Alpindo</v>
      </c>
      <c r="E1932" s="4">
        <f ca="1">INDEX(GLOBAL[TT],MATCH(A1932,GLOBAL[ID]))</f>
        <v>38</v>
      </c>
      <c r="F1932" s="5" t="str">
        <f ca="1">IF(INDEX(GLOBAL[KET],MATCH(A1932,GLOBAL[ID]))="","-",INDEX(GLOBAL[KET],MATCH(A1932,GLOBAL[ID])))</f>
        <v>50 LSN</v>
      </c>
    </row>
    <row r="1933" spans="1:6" ht="15">
      <c r="A1933" s="12">
        <v>3220</v>
      </c>
      <c r="D1933" s="3" t="str">
        <f ca="1">INDEX(GLOBAL[NAMA BARANG],MATCH(A1933,GLOBAL[ID]))</f>
        <v>Tali Batik Putih T Alpindo</v>
      </c>
      <c r="E1933" s="4">
        <f ca="1">INDEX(GLOBAL[TT],MATCH(A1933,GLOBAL[ID]))</f>
        <v>17</v>
      </c>
      <c r="F1933" s="5" t="str">
        <f ca="1">IF(INDEX(GLOBAL[KET],MATCH(A1933,GLOBAL[ID]))="","-",INDEX(GLOBAL[KET],MATCH(A1933,GLOBAL[ID])))</f>
        <v>50 LSN</v>
      </c>
    </row>
    <row r="1934" spans="1:6" ht="15">
      <c r="A1934" s="12">
        <v>3224</v>
      </c>
      <c r="D1934" s="3" t="str">
        <f ca="1">INDEX(GLOBAL[NAMA BARANG],MATCH(A1934,GLOBAL[ID]))</f>
        <v>Tali Cantol/ Id Plastik VA Hj/ Mr</v>
      </c>
      <c r="E1934" s="4">
        <f ca="1">INDEX(GLOBAL[TT],MATCH(A1934,GLOBAL[ID]))</f>
        <v>2</v>
      </c>
      <c r="F1934" s="5">
        <f ca="1">IF(INDEX(GLOBAL[KET],MATCH(A1934,GLOBAL[ID]))="","-",INDEX(GLOBAL[KET],MATCH(A1934,GLOBAL[ID])))</f>
        <v>10000</v>
      </c>
    </row>
    <row r="1935" spans="1:6" ht="15">
      <c r="A1935" s="12">
        <v>3225</v>
      </c>
      <c r="D1935" s="3" t="str">
        <f ca="1">INDEX(GLOBAL[NAMA BARANG],MATCH(A1935,GLOBAL[ID]))</f>
        <v>Tali Cantol/ Id Plastik VA Kn/ Br</v>
      </c>
      <c r="E1935" s="4">
        <f ca="1">INDEX(GLOBAL[TT],MATCH(A1935,GLOBAL[ID]))</f>
        <v>2</v>
      </c>
      <c r="F1935" s="5">
        <f ca="1">IF(INDEX(GLOBAL[KET],MATCH(A1935,GLOBAL[ID]))="","-",INDEX(GLOBAL[KET],MATCH(A1935,GLOBAL[ID])))</f>
        <v>10000</v>
      </c>
    </row>
    <row r="1936" spans="1:6" ht="15">
      <c r="A1936" s="12">
        <v>3229</v>
      </c>
      <c r="D1936" s="3" t="str">
        <f ca="1">INDEX(GLOBAL[NAMA BARANG],MATCH(A1936,GLOBAL[ID]))</f>
        <v>Tali Jepit Cantol K</v>
      </c>
      <c r="E1936" s="4">
        <f ca="1">INDEX(GLOBAL[TT],MATCH(A1936,GLOBAL[ID]))</f>
        <v>8</v>
      </c>
      <c r="F1936" s="5">
        <f ca="1">IF(INDEX(GLOBAL[KET],MATCH(A1936,GLOBAL[ID]))="","-",INDEX(GLOBAL[KET],MATCH(A1936,GLOBAL[ID])))</f>
        <v>5000</v>
      </c>
    </row>
    <row r="1937" spans="1:6" ht="15">
      <c r="A1937" s="12">
        <v>3230</v>
      </c>
      <c r="D1937" s="3" t="str">
        <f ca="1">INDEX(GLOBAL[NAMA BARANG],MATCH(A1937,GLOBAL[ID]))</f>
        <v>Tali jepit ht biasa gading</v>
      </c>
      <c r="E1937" s="4">
        <f ca="1">INDEX(GLOBAL[TT],MATCH(A1937,GLOBAL[ID]))</f>
        <v>3</v>
      </c>
      <c r="F1937" s="5">
        <f ca="1">IF(INDEX(GLOBAL[KET],MATCH(A1937,GLOBAL[ID]))="","-",INDEX(GLOBAL[KET],MATCH(A1937,GLOBAL[ID])))</f>
        <v>5000</v>
      </c>
    </row>
    <row r="1938" spans="1:6" ht="15">
      <c r="A1938" s="12">
        <v>3232</v>
      </c>
      <c r="D1938" s="3" t="str">
        <f ca="1">INDEX(GLOBAL[NAMA BARANG],MATCH(A1938,GLOBAL[ID]))</f>
        <v>Tali Jepit Lebar 1.5 B</v>
      </c>
      <c r="E1938" s="4">
        <f ca="1">INDEX(GLOBAL[TT],MATCH(A1938,GLOBAL[ID]))</f>
        <v>2</v>
      </c>
      <c r="F1938" s="5">
        <f ca="1">IF(INDEX(GLOBAL[KET],MATCH(A1938,GLOBAL[ID]))="","-",INDEX(GLOBAL[KET],MATCH(A1938,GLOBAL[ID])))</f>
        <v>300</v>
      </c>
    </row>
    <row r="1939" spans="1:6" ht="15">
      <c r="A1939" s="12">
        <v>3233</v>
      </c>
      <c r="D1939" s="3" t="str">
        <f ca="1">INDEX(GLOBAL[NAMA BARANG],MATCH(A1939,GLOBAL[ID]))</f>
        <v>Tali Jepit Lebar 1.5 M</v>
      </c>
      <c r="E1939" s="4">
        <f ca="1">INDEX(GLOBAL[TT],MATCH(A1939,GLOBAL[ID]))</f>
        <v>1</v>
      </c>
      <c r="F1939" s="5">
        <f ca="1">IF(INDEX(GLOBAL[KET],MATCH(A1939,GLOBAL[ID]))="","-",INDEX(GLOBAL[KET],MATCH(A1939,GLOBAL[ID])))</f>
        <v>300</v>
      </c>
    </row>
    <row r="1940" spans="1:6" ht="15">
      <c r="A1940" s="12">
        <v>3234</v>
      </c>
      <c r="D1940" s="3" t="str">
        <f ca="1">INDEX(GLOBAL[NAMA BARANG],MATCH(A1940,GLOBAL[ID]))</f>
        <v>Tali Jepit metalik K 806 M</v>
      </c>
      <c r="E1940" s="4">
        <f ca="1">INDEX(GLOBAL[TT],MATCH(A1940,GLOBAL[ID]))</f>
        <v>4</v>
      </c>
      <c r="F1940" s="5">
        <f ca="1">IF(INDEX(GLOBAL[KET],MATCH(A1940,GLOBAL[ID]))="","-",INDEX(GLOBAL[KET],MATCH(A1940,GLOBAL[ID])))</f>
        <v>5000</v>
      </c>
    </row>
    <row r="1941" spans="1:6" ht="15">
      <c r="A1941" s="12">
        <v>3239</v>
      </c>
      <c r="D1941" s="3" t="str">
        <f ca="1">INDEX(GLOBAL[NAMA BARANG],MATCH(A1941,GLOBAL[ID]))</f>
        <v>Tali metalik (kecil) B(8) K(4) Ht(2) Hj(2)</v>
      </c>
      <c r="E1941" s="4">
        <f ca="1">INDEX(GLOBAL[TT],MATCH(A1941,GLOBAL[ID]))</f>
        <v>16</v>
      </c>
      <c r="F1941" s="5">
        <f ca="1">IF(INDEX(GLOBAL[KET],MATCH(A1941,GLOBAL[ID]))="","-",INDEX(GLOBAL[KET],MATCH(A1941,GLOBAL[ID])))</f>
        <v>500</v>
      </c>
    </row>
    <row r="1942" spans="1:6" ht="15">
      <c r="A1942" s="12">
        <v>3240</v>
      </c>
      <c r="D1942" s="3" t="str">
        <f ca="1">INDEX(GLOBAL[NAMA BARANG],MATCH(A1942,GLOBAL[ID]))</f>
        <v>Tali metalik B Br</v>
      </c>
      <c r="E1942" s="4">
        <f ca="1">INDEX(GLOBAL[TT],MATCH(A1942,GLOBAL[ID]))</f>
        <v>2</v>
      </c>
      <c r="F1942" s="5">
        <f ca="1">IF(INDEX(GLOBAL[KET],MATCH(A1942,GLOBAL[ID]))="","-",INDEX(GLOBAL[KET],MATCH(A1942,GLOBAL[ID])))</f>
        <v>300</v>
      </c>
    </row>
    <row r="1943" spans="1:6" ht="15">
      <c r="A1943" s="12">
        <v>3242</v>
      </c>
      <c r="D1943" s="3" t="str">
        <f ca="1">INDEX(GLOBAL[NAMA BARANG],MATCH(A1943,GLOBAL[ID]))</f>
        <v>Tali Peony  Br</v>
      </c>
      <c r="E1943" s="4">
        <f ca="1">INDEX(GLOBAL[TT],MATCH(A1943,GLOBAL[ID]))</f>
        <v>16</v>
      </c>
      <c r="F1943" s="5" t="str">
        <f ca="1">IF(INDEX(GLOBAL[KET],MATCH(A1943,GLOBAL[ID]))="","-",INDEX(GLOBAL[KET],MATCH(A1943,GLOBAL[ID])))</f>
        <v>5000 PCS</v>
      </c>
    </row>
    <row r="1944" spans="1:6" ht="15">
      <c r="A1944" s="12">
        <v>3243</v>
      </c>
      <c r="D1944" s="3" t="str">
        <f ca="1">INDEX(GLOBAL[NAMA BARANG],MATCH(A1944,GLOBAL[ID]))</f>
        <v>Tali Peony  K</v>
      </c>
      <c r="E1944" s="4">
        <f ca="1">INDEX(GLOBAL[TT],MATCH(A1944,GLOBAL[ID]))</f>
        <v>7</v>
      </c>
      <c r="F1944" s="5" t="str">
        <f ca="1">IF(INDEX(GLOBAL[KET],MATCH(A1944,GLOBAL[ID]))="","-",INDEX(GLOBAL[KET],MATCH(A1944,GLOBAL[ID])))</f>
        <v>5000 PCS</v>
      </c>
    </row>
    <row r="1945" spans="1:6" ht="15">
      <c r="A1945" s="12">
        <v>3244</v>
      </c>
      <c r="D1945" s="3" t="str">
        <f ca="1">INDEX(GLOBAL[NAMA BARANG],MATCH(A1945,GLOBAL[ID]))</f>
        <v>Tali Peony  Or (5), 2</v>
      </c>
      <c r="E1945" s="4">
        <f ca="1">INDEX(GLOBAL[TT],MATCH(A1945,GLOBAL[ID]))</f>
        <v>7</v>
      </c>
      <c r="F1945" s="5" t="str">
        <f ca="1">IF(INDEX(GLOBAL[KET],MATCH(A1945,GLOBAL[ID]))="","-",INDEX(GLOBAL[KET],MATCH(A1945,GLOBAL[ID])))</f>
        <v>5000 PCS</v>
      </c>
    </row>
    <row r="1946" spans="1:6" ht="15">
      <c r="A1946" s="12">
        <v>3245</v>
      </c>
      <c r="D1946" s="3" t="str">
        <f ca="1">INDEX(GLOBAL[NAMA BARANG],MATCH(A1946,GLOBAL[ID]))</f>
        <v>Tali Peony Hijau</v>
      </c>
      <c r="E1946" s="4">
        <f ca="1">INDEX(GLOBAL[TT],MATCH(A1946,GLOBAL[ID]))</f>
        <v>7</v>
      </c>
      <c r="F1946" s="5" t="str">
        <f ca="1">IF(INDEX(GLOBAL[KET],MATCH(A1946,GLOBAL[ID]))="","-",INDEX(GLOBAL[KET],MATCH(A1946,GLOBAL[ID])))</f>
        <v>5000 PCS</v>
      </c>
    </row>
    <row r="1947" spans="1:6" ht="15">
      <c r="A1947" s="12">
        <v>3246</v>
      </c>
      <c r="D1947" s="3" t="str">
        <f ca="1">INDEX(GLOBAL[NAMA BARANG],MATCH(A1947,GLOBAL[ID]))</f>
        <v>Tali Peony Hitam</v>
      </c>
      <c r="E1947" s="4">
        <f ca="1">INDEX(GLOBAL[TT],MATCH(A1947,GLOBAL[ID]))</f>
        <v>9</v>
      </c>
      <c r="F1947" s="5" t="str">
        <f ca="1">IF(INDEX(GLOBAL[KET],MATCH(A1947,GLOBAL[ID]))="","-",INDEX(GLOBAL[KET],MATCH(A1947,GLOBAL[ID])))</f>
        <v>5000 PCS</v>
      </c>
    </row>
    <row r="1948" spans="1:6" ht="15">
      <c r="A1948" s="12">
        <v>3248</v>
      </c>
      <c r="D1948" s="3" t="str">
        <f ca="1">INDEX(GLOBAL[NAMA BARANG],MATCH(A1948,GLOBAL[ID]))</f>
        <v>Tali Peony Mr (8), 14</v>
      </c>
      <c r="E1948" s="4">
        <f ca="1">INDEX(GLOBAL[TT],MATCH(A1948,GLOBAL[ID]))</f>
        <v>22</v>
      </c>
      <c r="F1948" s="5">
        <f ca="1">IF(INDEX(GLOBAL[KET],MATCH(A1948,GLOBAL[ID]))="","-",INDEX(GLOBAL[KET],MATCH(A1948,GLOBAL[ID])))</f>
        <v>5000</v>
      </c>
    </row>
    <row r="1949" spans="1:6" ht="15">
      <c r="A1949" s="12">
        <v>3251</v>
      </c>
      <c r="D1949" s="3" t="str">
        <f ca="1">INDEX(GLOBAL[NAMA BARANG],MATCH(A1949,GLOBAL[ID]))</f>
        <v>Tali Plk 10-04 Dy 31x38 Tali Kur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30 ls</v>
      </c>
    </row>
    <row r="1950" spans="1:6" ht="15">
      <c r="A1950" s="12">
        <v>3252</v>
      </c>
      <c r="D1950" s="3" t="str">
        <f ca="1">INDEX(GLOBAL[NAMA BARANG],MATCH(A1950,GLOBAL[ID]))</f>
        <v>Tali Transparant Yoyo montana Hj(11)/ B(1)</v>
      </c>
      <c r="E1950" s="4">
        <f ca="1">INDEX(GLOBAL[TT],MATCH(A1950,GLOBAL[ID]))</f>
        <v>12</v>
      </c>
      <c r="F1950" s="5">
        <f ca="1">IF(INDEX(GLOBAL[KET],MATCH(A1950,GLOBAL[ID]))="","-",INDEX(GLOBAL[KET],MATCH(A1950,GLOBAL[ID])))</f>
        <v>2000</v>
      </c>
    </row>
    <row r="1951" spans="1:6" ht="15">
      <c r="A1951" s="12">
        <v>3253</v>
      </c>
      <c r="D1951" s="3" t="str">
        <f ca="1">INDEX(GLOBAL[NAMA BARANG],MATCH(A1951,GLOBAL[ID]))</f>
        <v>Tali Transparant Yoyo montana Ht(3)/ M(7)</v>
      </c>
      <c r="E1951" s="4">
        <f ca="1">INDEX(GLOBAL[TT],MATCH(A1951,GLOBAL[ID]))</f>
        <v>10</v>
      </c>
      <c r="F1951" s="5">
        <f ca="1">IF(INDEX(GLOBAL[KET],MATCH(A1951,GLOBAL[ID]))="","-",INDEX(GLOBAL[KET],MATCH(A1951,GLOBAL[ID])))</f>
        <v>2000</v>
      </c>
    </row>
    <row r="1952" spans="1:6" ht="15">
      <c r="A1952" s="12">
        <v>3254</v>
      </c>
      <c r="D1952" s="3" t="str">
        <f ca="1">INDEX(GLOBAL[NAMA BARANG],MATCH(A1952,GLOBAL[ID]))</f>
        <v>Tali Yoyo Batik Mr</v>
      </c>
      <c r="E1952" s="4">
        <f ca="1">INDEX(GLOBAL[TT],MATCH(A1952,GLOBAL[ID]))</f>
        <v>4</v>
      </c>
      <c r="F1952" s="5">
        <f ca="1">IF(INDEX(GLOBAL[KET],MATCH(A1952,GLOBAL[ID]))="","-",INDEX(GLOBAL[KET],MATCH(A1952,GLOBAL[ID])))</f>
        <v>2000</v>
      </c>
    </row>
    <row r="1953" spans="1:6" ht="15">
      <c r="A1953" s="12">
        <v>3255</v>
      </c>
      <c r="D1953" s="3" t="str">
        <f ca="1">INDEX(GLOBAL[NAMA BARANG],MATCH(A1953,GLOBAL[ID]))</f>
        <v>Tali Yoyo Butek Br</v>
      </c>
      <c r="E1953" s="4">
        <f ca="1">INDEX(GLOBAL[TT],MATCH(A1953,GLOBAL[ID]))</f>
        <v>3</v>
      </c>
      <c r="F1953" s="5">
        <f ca="1">IF(INDEX(GLOBAL[KET],MATCH(A1953,GLOBAL[ID]))="","-",INDEX(GLOBAL[KET],MATCH(A1953,GLOBAL[ID])))</f>
        <v>2000</v>
      </c>
    </row>
    <row r="1954" spans="1:6" ht="15">
      <c r="A1954" s="12">
        <v>3256</v>
      </c>
      <c r="D1954" s="3" t="str">
        <f ca="1">INDEX(GLOBAL[NAMA BARANG],MATCH(A1954,GLOBAL[ID]))</f>
        <v>Tali Yoyo Butek Hj</v>
      </c>
      <c r="E1954" s="4">
        <f ca="1">INDEX(GLOBAL[TT],MATCH(A1954,GLOBAL[ID]))</f>
        <v>8</v>
      </c>
      <c r="F1954" s="5">
        <f ca="1">IF(INDEX(GLOBAL[KET],MATCH(A1954,GLOBAL[ID]))="","-",INDEX(GLOBAL[KET],MATCH(A1954,GLOBAL[ID])))</f>
        <v>2000</v>
      </c>
    </row>
    <row r="1955" spans="1:6" ht="15">
      <c r="A1955" s="12">
        <v>3260</v>
      </c>
      <c r="D1955" s="3" t="str">
        <f ca="1">INDEX(GLOBAL[NAMA BARANG],MATCH(A1955,GLOBAL[ID]))</f>
        <v>Tas 017</v>
      </c>
      <c r="E1955" s="4">
        <f ca="1">INDEX(GLOBAL[TT],MATCH(A1955,GLOBAL[ID]))</f>
        <v>1</v>
      </c>
      <c r="F1955" s="5" t="str">
        <f ca="1">IF(INDEX(GLOBAL[KET],MATCH(A1955,GLOBAL[ID]))="","-",INDEX(GLOBAL[KET],MATCH(A1955,GLOBAL[ID])))</f>
        <v>200 PCS</v>
      </c>
    </row>
    <row r="1956" spans="1:6" ht="15">
      <c r="A1956" s="12">
        <v>3262</v>
      </c>
      <c r="D1956" s="3" t="str">
        <f ca="1">INDEX(GLOBAL[NAMA BARANG],MATCH(A1956,GLOBAL[ID]))</f>
        <v>Tas 30x40 Spunbound</v>
      </c>
      <c r="E1956" s="4">
        <f ca="1">INDEX(GLOBAL[TT],MATCH(A1956,GLOBAL[ID]))</f>
        <v>1</v>
      </c>
      <c r="F1956" s="5" t="str">
        <f ca="1">IF(INDEX(GLOBAL[KET],MATCH(A1956,GLOBAL[ID]))="","-",INDEX(GLOBAL[KET],MATCH(A1956,GLOBAL[ID])))</f>
        <v>70 ls</v>
      </c>
    </row>
    <row r="1957" spans="1:6" ht="15">
      <c r="A1957" s="12">
        <v>3264</v>
      </c>
      <c r="D1957" s="3" t="str">
        <f ca="1">INDEX(GLOBAL[NAMA BARANG],MATCH(A1957,GLOBAL[ID]))</f>
        <v>Tas 602(2)/ 601 L/ 621(1)</v>
      </c>
      <c r="E1957" s="4">
        <f ca="1">INDEX(GLOBAL[TT],MATCH(A1957,GLOBAL[ID]))</f>
        <v>3</v>
      </c>
      <c r="F1957" s="5" t="str">
        <f ca="1">IF(INDEX(GLOBAL[KET],MATCH(A1957,GLOBAL[ID]))="","-",INDEX(GLOBAL[KET],MATCH(A1957,GLOBAL[ID])))</f>
        <v>600 pc</v>
      </c>
    </row>
    <row r="1958" spans="1:6" ht="15">
      <c r="A1958" s="12">
        <v>3265</v>
      </c>
      <c r="D1958" s="3" t="str">
        <f ca="1">INDEX(GLOBAL[NAMA BARANG],MATCH(A1958,GLOBAL[ID]))</f>
        <v>Tas 8185 4S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48 ls</v>
      </c>
    </row>
    <row r="1959" spans="1:6" ht="15">
      <c r="A1959" s="12">
        <v>3266</v>
      </c>
      <c r="D1959" s="3" t="str">
        <f ca="1">INDEX(GLOBAL[NAMA BARANG],MATCH(A1959,GLOBAL[ID]))</f>
        <v>Tas A5 Fancy (Hk+BB)</v>
      </c>
      <c r="E1959" s="4">
        <f ca="1">INDEX(GLOBAL[TT],MATCH(A1959,GLOBAL[ID]))</f>
        <v>2</v>
      </c>
      <c r="F1959" s="5" t="str">
        <f ca="1">IF(INDEX(GLOBAL[KET],MATCH(A1959,GLOBAL[ID]))="","-",INDEX(GLOBAL[KET],MATCH(A1959,GLOBAL[ID])))</f>
        <v>34 ls</v>
      </c>
    </row>
    <row r="1960" spans="1:6" ht="15">
      <c r="A1960" s="12">
        <v>3267</v>
      </c>
      <c r="D1960" s="3" t="str">
        <f ca="1">INDEX(GLOBAL[NAMA BARANG],MATCH(A1960,GLOBAL[ID]))</f>
        <v>Tas A5 Fancy (Hk+BB)</v>
      </c>
      <c r="E1960" s="4">
        <f ca="1">INDEX(GLOBAL[TT],MATCH(A1960,GLOBAL[ID]))</f>
        <v>2</v>
      </c>
      <c r="F1960" s="5" t="str">
        <f ca="1">IF(INDEX(GLOBAL[KET],MATCH(A1960,GLOBAL[ID]))="","-",INDEX(GLOBAL[KET],MATCH(A1960,GLOBAL[ID])))</f>
        <v>32 ls</v>
      </c>
    </row>
    <row r="1961" spans="1:6" ht="15">
      <c r="A1961" s="12">
        <v>3270</v>
      </c>
      <c r="D1961" s="3" t="str">
        <f ca="1">INDEX(GLOBAL[NAMA BARANG],MATCH(A1961,GLOBAL[ID]))</f>
        <v>Tas Batik Kecil T ETJ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80 LSN</v>
      </c>
    </row>
    <row r="1962" spans="1:6" ht="15">
      <c r="A1962" s="12">
        <v>3271</v>
      </c>
      <c r="D1962" s="3" t="str">
        <f ca="1">INDEX(GLOBAL[NAMA BARANG],MATCH(A1962,GLOBAL[ID]))</f>
        <v>Tas batik mas Buku kecil</v>
      </c>
      <c r="E1962" s="4">
        <f ca="1">INDEX(GLOBAL[TT],MATCH(A1962,GLOBAL[ID]))</f>
        <v>5</v>
      </c>
      <c r="F1962" s="5" t="str">
        <f ca="1">IF(INDEX(GLOBAL[KET],MATCH(A1962,GLOBAL[ID]))="","-",INDEX(GLOBAL[KET],MATCH(A1962,GLOBAL[ID])))</f>
        <v>80 ls</v>
      </c>
    </row>
    <row r="1963" spans="1:6" ht="15">
      <c r="A1963" s="12">
        <v>3272</v>
      </c>
      <c r="D1963" s="3" t="str">
        <f ca="1">INDEX(GLOBAL[NAMA BARANG],MATCH(A1963,GLOBAL[ID]))</f>
        <v>Tas batik Mj 1 kecil</v>
      </c>
      <c r="E1963" s="4">
        <f ca="1">INDEX(GLOBAL[TT],MATCH(A1963,GLOBAL[ID]))</f>
        <v>5</v>
      </c>
      <c r="F1963" s="5" t="str">
        <f ca="1">IF(INDEX(GLOBAL[KET],MATCH(A1963,GLOBAL[ID]))="","-",INDEX(GLOBAL[KET],MATCH(A1963,GLOBAL[ID])))</f>
        <v>75 ls</v>
      </c>
    </row>
    <row r="1964" spans="1:6" ht="15">
      <c r="A1964" s="12">
        <v>3273</v>
      </c>
      <c r="D1964" s="3" t="str">
        <f ca="1">INDEX(GLOBAL[NAMA BARANG],MATCH(A1964,GLOBAL[ID]))</f>
        <v>Tas batik Mj 1 kecil</v>
      </c>
      <c r="E1964" s="4">
        <f ca="1">INDEX(GLOBAL[TT],MATCH(A1964,GLOBAL[ID]))</f>
        <v>7</v>
      </c>
      <c r="F1964" s="5" t="str">
        <f ca="1">IF(INDEX(GLOBAL[KET],MATCH(A1964,GLOBAL[ID]))="","-",INDEX(GLOBAL[KET],MATCH(A1964,GLOBAL[ID])))</f>
        <v>70 ls</v>
      </c>
    </row>
    <row r="1965" spans="1:6" ht="15">
      <c r="A1965" s="12">
        <v>3274</v>
      </c>
      <c r="D1965" s="3" t="str">
        <f ca="1">INDEX(GLOBAL[NAMA BARANG],MATCH(A1965,GLOBAL[ID]))</f>
        <v>Tas Batik Mj 1 Kecil (baru)</v>
      </c>
      <c r="E1965" s="4">
        <f ca="1">INDEX(GLOBAL[TT],MATCH(A1965,GLOBAL[ID]))</f>
        <v>14</v>
      </c>
      <c r="F1965" s="5" t="str">
        <f ca="1">IF(INDEX(GLOBAL[KET],MATCH(A1965,GLOBAL[ID]))="","-",INDEX(GLOBAL[KET],MATCH(A1965,GLOBAL[ID])))</f>
        <v>90 LSN</v>
      </c>
    </row>
    <row r="1966" spans="1:6" ht="15">
      <c r="A1966" s="12">
        <v>3276</v>
      </c>
      <c r="D1966" s="3" t="str">
        <f ca="1">INDEX(GLOBAL[NAMA BARANG],MATCH(A1966,GLOBAL[ID]))</f>
        <v>Tas batik Mj1</v>
      </c>
      <c r="E1966" s="4">
        <f ca="1">INDEX(GLOBAL[TT],MATCH(A1966,GLOBAL[ID]))</f>
        <v>46</v>
      </c>
      <c r="F1966" s="5" t="str">
        <f ca="1">IF(INDEX(GLOBAL[KET],MATCH(A1966,GLOBAL[ID]))="","-",INDEX(GLOBAL[KET],MATCH(A1966,GLOBAL[ID])))</f>
        <v>80 ls</v>
      </c>
    </row>
    <row r="1967" spans="1:6" ht="15">
      <c r="A1967" s="12">
        <v>3280</v>
      </c>
      <c r="D1967" s="3" t="str">
        <f ca="1">INDEX(GLOBAL[NAMA BARANG],MATCH(A1967,GLOBAL[ID]))</f>
        <v>Tas Batik Motif T (B5)</v>
      </c>
      <c r="E1967" s="4">
        <f ca="1">INDEX(GLOBAL[TT],MATCH(A1967,GLOBAL[ID]))</f>
        <v>1</v>
      </c>
      <c r="F1967" s="5" t="str">
        <f ca="1">IF(INDEX(GLOBAL[KET],MATCH(A1967,GLOBAL[ID]))="","-",INDEX(GLOBAL[KET],MATCH(A1967,GLOBAL[ID])))</f>
        <v>30 LSN</v>
      </c>
    </row>
    <row r="1968" spans="1:6" ht="15">
      <c r="A1968" s="12">
        <v>3282</v>
      </c>
      <c r="D1968" s="3" t="str">
        <f ca="1">INDEX(GLOBAL[NAMA BARANG],MATCH(A1968,GLOBAL[ID]))</f>
        <v>Tas batik panjang/ sarung (Baru)</v>
      </c>
      <c r="E1968" s="4">
        <f ca="1">INDEX(GLOBAL[TT],MATCH(A1968,GLOBAL[ID]))</f>
        <v>2</v>
      </c>
      <c r="F1968" s="5" t="str">
        <f ca="1">IF(INDEX(GLOBAL[KET],MATCH(A1968,GLOBAL[ID]))="","-",INDEX(GLOBAL[KET],MATCH(A1968,GLOBAL[ID])))</f>
        <v>100 ls</v>
      </c>
    </row>
    <row r="1969" spans="1:6" ht="15">
      <c r="A1969" s="12">
        <v>3283</v>
      </c>
      <c r="D1969" s="3" t="str">
        <f ca="1">INDEX(GLOBAL[NAMA BARANG],MATCH(A1969,GLOBAL[ID]))</f>
        <v>Tas Batik T 25 x 9x 35</v>
      </c>
      <c r="E1969" s="4">
        <f ca="1">INDEX(GLOBAL[TT],MATCH(A1969,GLOBAL[ID]))</f>
        <v>1</v>
      </c>
      <c r="F1969" s="5" t="str">
        <f ca="1">IF(INDEX(GLOBAL[KET],MATCH(A1969,GLOBAL[ID]))="","-",INDEX(GLOBAL[KET],MATCH(A1969,GLOBAL[ID])))</f>
        <v>30 LSN</v>
      </c>
    </row>
    <row r="1970" spans="1:6" ht="15">
      <c r="A1970" s="12">
        <v>3285</v>
      </c>
      <c r="D1970" s="3" t="str">
        <f ca="1">INDEX(GLOBAL[NAMA BARANG],MATCH(A1970,GLOBAL[ID]))</f>
        <v>Tas batik Topline K</v>
      </c>
      <c r="E1970" s="4">
        <f ca="1">INDEX(GLOBAL[TT],MATCH(A1970,GLOBAL[ID]))</f>
        <v>2</v>
      </c>
      <c r="F1970" s="5" t="str">
        <f ca="1">IF(INDEX(GLOBAL[KET],MATCH(A1970,GLOBAL[ID]))="","-",INDEX(GLOBAL[KET],MATCH(A1970,GLOBAL[ID])))</f>
        <v>36 ls</v>
      </c>
    </row>
    <row r="1971" spans="1:6" ht="15">
      <c r="A1971" s="12">
        <v>3293</v>
      </c>
      <c r="D1971" s="3" t="str">
        <f ca="1">INDEX(GLOBAL[NAMA BARANG],MATCH(A1971,GLOBAL[ID]))</f>
        <v>Tas Biru mix Besar pohon(2)/ Bulat(2)</v>
      </c>
      <c r="E1971" s="4">
        <f ca="1">INDEX(GLOBAL[TT],MATCH(A1971,GLOBAL[ID]))</f>
        <v>4</v>
      </c>
      <c r="F1971" s="5" t="str">
        <f ca="1">IF(INDEX(GLOBAL[KET],MATCH(A1971,GLOBAL[ID]))="","-",INDEX(GLOBAL[KET],MATCH(A1971,GLOBAL[ID])))</f>
        <v>25 ls</v>
      </c>
    </row>
    <row r="1972" spans="1:6" ht="15">
      <c r="A1972" s="12">
        <v>3295</v>
      </c>
      <c r="D1972" s="3" t="str">
        <f ca="1">INDEX(GLOBAL[NAMA BARANG],MATCH(A1972,GLOBAL[ID]))</f>
        <v>Tas Branded Kecil SB 115</v>
      </c>
      <c r="E1972" s="4">
        <f ca="1">INDEX(GLOBAL[TT],MATCH(A1972,GLOBAL[ID]))</f>
        <v>7</v>
      </c>
      <c r="F1972" s="5" t="str">
        <f ca="1">IF(INDEX(GLOBAL[KET],MATCH(A1972,GLOBAL[ID]))="","-",INDEX(GLOBAL[KET],MATCH(A1972,GLOBAL[ID])))</f>
        <v>50 LSN</v>
      </c>
    </row>
    <row r="1973" spans="1:6" ht="15">
      <c r="A1973" s="12">
        <v>3297</v>
      </c>
      <c r="D1973" s="3" t="str">
        <f ca="1">INDEX(GLOBAL[NAMA BARANG],MATCH(A1973,GLOBAL[ID]))</f>
        <v>Tas Coklat Besar</v>
      </c>
      <c r="E1973" s="4">
        <f ca="1">INDEX(GLOBAL[TT],MATCH(A1973,GLOBAL[ID]))</f>
        <v>3</v>
      </c>
      <c r="F1973" s="5" t="str">
        <f ca="1">IF(INDEX(GLOBAL[KET],MATCH(A1973,GLOBAL[ID]))="","-",INDEX(GLOBAL[KET],MATCH(A1973,GLOBAL[ID])))</f>
        <v>30 LSN</v>
      </c>
    </row>
    <row r="1974" spans="1:6" ht="15">
      <c r="A1974" s="12">
        <v>3299</v>
      </c>
      <c r="D1974" s="3" t="str">
        <f ca="1">INDEX(GLOBAL[NAMA BARANG],MATCH(A1974,GLOBAL[ID]))</f>
        <v>Tas Coklat Kecil Tebal</v>
      </c>
      <c r="E1974" s="4">
        <f ca="1">INDEX(GLOBAL[TT],MATCH(A1974,GLOBAL[ID]))</f>
        <v>7</v>
      </c>
      <c r="F1974" s="5" t="str">
        <f ca="1">IF(INDEX(GLOBAL[KET],MATCH(A1974,GLOBAL[ID]))="","-",INDEX(GLOBAL[KET],MATCH(A1974,GLOBAL[ID])))</f>
        <v>50 LSN</v>
      </c>
    </row>
    <row r="1975" spans="1:6" ht="15">
      <c r="A1975" s="12">
        <v>3302</v>
      </c>
      <c r="D1975" s="3" t="str">
        <f ca="1">INDEX(GLOBAL[NAMA BARANG],MATCH(A1975,GLOBAL[ID]))</f>
        <v>Tas Coklat Tanggung Tebal</v>
      </c>
      <c r="E1975" s="4">
        <f ca="1">INDEX(GLOBAL[TT],MATCH(A1975,GLOBAL[ID]))</f>
        <v>6</v>
      </c>
      <c r="F1975" s="5" t="str">
        <f ca="1">IF(INDEX(GLOBAL[KET],MATCH(A1975,GLOBAL[ID]))="","-",INDEX(GLOBAL[KET],MATCH(A1975,GLOBAL[ID])))</f>
        <v>40 LSN</v>
      </c>
    </row>
    <row r="1976" spans="1:6" ht="15">
      <c r="A1976" s="12">
        <v>3303</v>
      </c>
      <c r="D1976" s="3" t="str">
        <f ca="1">INDEX(GLOBAL[NAMA BARANG],MATCH(A1976,GLOBAL[ID]))</f>
        <v>Tas Fabric Ck F6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480 pc</v>
      </c>
    </row>
    <row r="1977" spans="1:6" ht="15">
      <c r="A1977" s="12">
        <v>3304</v>
      </c>
      <c r="D1977" s="3" t="str">
        <f ca="1">INDEX(GLOBAL[NAMA BARANG],MATCH(A1977,GLOBAL[ID]))</f>
        <v>Tas Fabric Xmy 106 motif Horse</v>
      </c>
      <c r="E1977" s="4">
        <f ca="1">INDEX(GLOBAL[TT],MATCH(A1977,GLOBAL[ID]))</f>
        <v>2</v>
      </c>
      <c r="F1977" s="5">
        <f ca="1">IF(INDEX(GLOBAL[KET],MATCH(A1977,GLOBAL[ID]))="","-",INDEX(GLOBAL[KET],MATCH(A1977,GLOBAL[ID])))</f>
        <v>480</v>
      </c>
    </row>
    <row r="1978" spans="1:6" ht="15">
      <c r="A1978" s="12">
        <v>3305</v>
      </c>
      <c r="D1978" s="3" t="str">
        <f ca="1">INDEX(GLOBAL[NAMA BARANG],MATCH(A1978,GLOBAL[ID]))</f>
        <v>Tas Fabric Xmy 15A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40 ls</v>
      </c>
    </row>
    <row r="1979" spans="1:6" ht="15">
      <c r="A1979" s="12">
        <v>3306</v>
      </c>
      <c r="D1979" s="3" t="str">
        <f ca="1">INDEX(GLOBAL[NAMA BARANG],MATCH(A1979,GLOBAL[ID]))</f>
        <v>Tas Fabric Xmy 1714-15</v>
      </c>
      <c r="E1979" s="4">
        <f ca="1">INDEX(GLOBAL[TT],MATCH(A1979,GLOBAL[ID]))</f>
        <v>6</v>
      </c>
      <c r="F1979" s="5">
        <f ca="1">IF(INDEX(GLOBAL[KET],MATCH(A1979,GLOBAL[ID]))="","-",INDEX(GLOBAL[KET],MATCH(A1979,GLOBAL[ID])))</f>
        <v>480</v>
      </c>
    </row>
    <row r="1980" spans="1:6" ht="15">
      <c r="A1980" s="12">
        <v>3307</v>
      </c>
      <c r="D1980" s="3" t="str">
        <f ca="1">INDEX(GLOBAL[NAMA BARANG],MATCH(A1980,GLOBAL[ID]))</f>
        <v>Tas Fabric Xmy JDG 32x32 gagang</v>
      </c>
      <c r="E1980" s="4">
        <f ca="1">INDEX(GLOBAL[TT],MATCH(A1980,GLOBAL[ID]))</f>
        <v>6</v>
      </c>
      <c r="F1980" s="5" t="str">
        <f ca="1">IF(INDEX(GLOBAL[KET],MATCH(A1980,GLOBAL[ID]))="","-",INDEX(GLOBAL[KET],MATCH(A1980,GLOBAL[ID])))</f>
        <v>40 ls</v>
      </c>
    </row>
    <row r="1981" spans="1:6" ht="15">
      <c r="A1981" s="12">
        <v>3308</v>
      </c>
      <c r="D1981" s="3" t="str">
        <f ca="1">INDEX(GLOBAL[NAMA BARANG],MATCH(A1981,GLOBAL[ID]))</f>
        <v>Tas Fabric Xmy JDG/ motif korea</v>
      </c>
      <c r="E1981" s="4">
        <f ca="1">INDEX(GLOBAL[TT],MATCH(A1981,GLOBAL[ID]))</f>
        <v>3</v>
      </c>
      <c r="F1981" s="5" t="str">
        <f ca="1">IF(INDEX(GLOBAL[KET],MATCH(A1981,GLOBAL[ID]))="","-",INDEX(GLOBAL[KET],MATCH(A1981,GLOBAL[ID])))</f>
        <v>80 PCS</v>
      </c>
    </row>
    <row r="1982" spans="1:6" ht="15">
      <c r="A1982" s="12">
        <v>3309</v>
      </c>
      <c r="D1982" s="3" t="str">
        <f ca="1">INDEX(GLOBAL[NAMA BARANG],MATCH(A1982,GLOBAL[ID]))</f>
        <v>Tas Fancy plastik K 18x22 (T1,75)</v>
      </c>
      <c r="E1982" s="4">
        <f ca="1">INDEX(GLOBAL[TT],MATCH(A1982,GLOBAL[ID]))</f>
        <v>1</v>
      </c>
      <c r="F1982" s="5">
        <f ca="1">IF(INDEX(GLOBAL[KET],MATCH(A1982,GLOBAL[ID]))="","-",INDEX(GLOBAL[KET],MATCH(A1982,GLOBAL[ID])))</f>
        <v>1200</v>
      </c>
    </row>
    <row r="1983" spans="1:6" ht="15">
      <c r="A1983" s="12">
        <v>3310</v>
      </c>
      <c r="D1983" s="3" t="str">
        <f ca="1">INDEX(GLOBAL[NAMA BARANG],MATCH(A1983,GLOBAL[ID]))</f>
        <v>Tas Fancy plastik T 22x28 (T1,76)</v>
      </c>
      <c r="E1983" s="4">
        <f ca="1">INDEX(GLOBAL[TT],MATCH(A1983,GLOBAL[ID]))</f>
        <v>2</v>
      </c>
      <c r="F1983" s="5" t="str">
        <f ca="1">IF(INDEX(GLOBAL[KET],MATCH(A1983,GLOBAL[ID]))="","-",INDEX(GLOBAL[KET],MATCH(A1983,GLOBAL[ID])))</f>
        <v>960 pc</v>
      </c>
    </row>
    <row r="1984" spans="1:6" ht="15">
      <c r="A1984" s="12">
        <v>3311</v>
      </c>
      <c r="D1984" s="3" t="str">
        <f ca="1">INDEX(GLOBAL[NAMA BARANG],MATCH(A1984,GLOBAL[ID]))</f>
        <v>Tas Folio tali 1 Bola Bale</v>
      </c>
      <c r="E1984" s="4">
        <f ca="1">INDEX(GLOBAL[TT],MATCH(A1984,GLOBAL[ID]))</f>
        <v>2</v>
      </c>
      <c r="F1984" s="5" t="str">
        <f ca="1">IF(INDEX(GLOBAL[KET],MATCH(A1984,GLOBAL[ID]))="","-",INDEX(GLOBAL[KET],MATCH(A1984,GLOBAL[ID])))</f>
        <v>20 ls</v>
      </c>
    </row>
    <row r="1985" spans="1:6" ht="15">
      <c r="A1985" s="12">
        <v>3312</v>
      </c>
      <c r="D1985" s="3" t="str">
        <f ca="1">INDEX(GLOBAL[NAMA BARANG],MATCH(A1985,GLOBAL[ID]))</f>
        <v>Tas Folio tali 1 Fancy(2)/ tali 1 minion(1)</v>
      </c>
      <c r="E1985" s="4">
        <f ca="1">INDEX(GLOBAL[TT],MATCH(A1985,GLOBAL[ID]))</f>
        <v>3</v>
      </c>
      <c r="F1985" s="5">
        <f ca="1">IF(INDEX(GLOBAL[KET],MATCH(A1985,GLOBAL[ID]))="","-",INDEX(GLOBAL[KET],MATCH(A1985,GLOBAL[ID])))</f>
        <v>240</v>
      </c>
    </row>
    <row r="1986" spans="1:6" ht="15">
      <c r="A1986" s="12">
        <v>3313</v>
      </c>
      <c r="D1986" s="3" t="str">
        <f ca="1">INDEX(GLOBAL[NAMA BARANG],MATCH(A1986,GLOBAL[ID]))</f>
        <v>Tas Folio tali 2 Fancy Minion</v>
      </c>
      <c r="E1986" s="4">
        <f ca="1">INDEX(GLOBAL[TT],MATCH(A1986,GLOBAL[ID]))</f>
        <v>1</v>
      </c>
      <c r="F1986" s="5" t="str">
        <f ca="1">IF(INDEX(GLOBAL[KET],MATCH(A1986,GLOBAL[ID]))="","-",INDEX(GLOBAL[KET],MATCH(A1986,GLOBAL[ID])))</f>
        <v>240 pc</v>
      </c>
    </row>
    <row r="1987" spans="1:6" ht="15">
      <c r="A1987" s="12">
        <v>3315</v>
      </c>
      <c r="D1987" s="3" t="str">
        <f ca="1">INDEX(GLOBAL[NAMA BARANG],MATCH(A1987,GLOBAL[ID]))</f>
        <v>Tas Gagang transparan B (AD 25)</v>
      </c>
      <c r="E1987" s="4">
        <f ca="1">INDEX(GLOBAL[TT],MATCH(A1987,GLOBAL[ID]))</f>
        <v>16</v>
      </c>
      <c r="F1987" s="5" t="str">
        <f ca="1">IF(INDEX(GLOBAL[KET],MATCH(A1987,GLOBAL[ID]))="","-",INDEX(GLOBAL[KET],MATCH(A1987,GLOBAL[ID])))</f>
        <v>40 ls</v>
      </c>
    </row>
    <row r="1988" spans="1:6" ht="15">
      <c r="A1988" s="12">
        <v>3316</v>
      </c>
      <c r="D1988" s="3" t="str">
        <f ca="1">INDEX(GLOBAL[NAMA BARANG],MATCH(A1988,GLOBAL[ID]))</f>
        <v>Tas Gagang transparan K (AD 27)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60 ls</v>
      </c>
    </row>
    <row r="1989" spans="1:6" ht="15">
      <c r="A1989" s="12">
        <v>3317</v>
      </c>
      <c r="D1989" s="3" t="str">
        <f ca="1">INDEX(GLOBAL[NAMA BARANG],MATCH(A1989,GLOBAL[ID]))</f>
        <v>Tas GG 02 HZD 711/ 263</v>
      </c>
      <c r="E1989" s="4">
        <f ca="1">INDEX(GLOBAL[TT],MATCH(A1989,GLOBAL[ID]))</f>
        <v>1</v>
      </c>
      <c r="F1989" s="5" t="str">
        <f ca="1">IF(INDEX(GLOBAL[KET],MATCH(A1989,GLOBAL[ID]))="","-",INDEX(GLOBAL[KET],MATCH(A1989,GLOBAL[ID])))</f>
        <v>40 ls</v>
      </c>
    </row>
    <row r="1990" spans="1:6" ht="15">
      <c r="A1990" s="12">
        <v>3318</v>
      </c>
      <c r="D1990" s="3" t="str">
        <f ca="1">INDEX(GLOBAL[NAMA BARANG],MATCH(A1990,GLOBAL[ID]))</f>
        <v>Tas GG 02 HZD 793(4)/ 955</v>
      </c>
      <c r="E1990" s="4">
        <f ca="1">INDEX(GLOBAL[TT],MATCH(A1990,GLOBAL[ID]))</f>
        <v>5</v>
      </c>
      <c r="F1990" s="5" t="str">
        <f ca="1">IF(INDEX(GLOBAL[KET],MATCH(A1990,GLOBAL[ID]))="","-",INDEX(GLOBAL[KET],MATCH(A1990,GLOBAL[ID])))</f>
        <v>40 LSN</v>
      </c>
    </row>
    <row r="1991" spans="1:6" ht="15">
      <c r="A1991" s="12">
        <v>3319</v>
      </c>
      <c r="D1991" s="3" t="str">
        <f ca="1">INDEX(GLOBAL[NAMA BARANG],MATCH(A1991,GLOBAL[ID]))</f>
        <v>Tas GG 02 HZD 9093/ 750</v>
      </c>
      <c r="E1991" s="4">
        <f ca="1">INDEX(GLOBAL[TT],MATCH(A1991,GLOBAL[ID]))</f>
        <v>2</v>
      </c>
      <c r="F1991" s="5" t="str">
        <f ca="1">IF(INDEX(GLOBAL[KET],MATCH(A1991,GLOBAL[ID]))="","-",INDEX(GLOBAL[KET],MATCH(A1991,GLOBAL[ID])))</f>
        <v>40 ls</v>
      </c>
    </row>
    <row r="1992" spans="1:6" ht="15">
      <c r="A1992" s="12">
        <v>3320</v>
      </c>
      <c r="D1992" s="3" t="str">
        <f ca="1">INDEX(GLOBAL[NAMA BARANG],MATCH(A1992,GLOBAL[ID]))</f>
        <v>Tas GG 02 HZD mix</v>
      </c>
      <c r="E1992" s="4">
        <f ca="1">INDEX(GLOBAL[TT],MATCH(A1992,GLOBAL[ID]))</f>
        <v>3</v>
      </c>
      <c r="F1992" s="5" t="str">
        <f ca="1">IF(INDEX(GLOBAL[KET],MATCH(A1992,GLOBAL[ID]))="","-",INDEX(GLOBAL[KET],MATCH(A1992,GLOBAL[ID])))</f>
        <v>40 ls</v>
      </c>
    </row>
    <row r="1993" spans="1:6" ht="15">
      <c r="A1993" s="12">
        <v>3321</v>
      </c>
      <c r="D1993" s="3" t="str">
        <f ca="1">INDEX(GLOBAL[NAMA BARANG],MATCH(A1993,GLOBAL[ID]))</f>
        <v>Tas GG 03 2063/ 2064/ 2065</v>
      </c>
      <c r="E1993" s="4">
        <f ca="1">INDEX(GLOBAL[TT],MATCH(A1993,GLOBAL[ID]))</f>
        <v>2</v>
      </c>
      <c r="F1993" s="5" t="str">
        <f ca="1">IF(INDEX(GLOBAL[KET],MATCH(A1993,GLOBAL[ID]))="","-",INDEX(GLOBAL[KET],MATCH(A1993,GLOBAL[ID])))</f>
        <v>30 ls</v>
      </c>
    </row>
    <row r="1994" spans="1:6" ht="15">
      <c r="A1994" s="12">
        <v>3323</v>
      </c>
      <c r="D1994" s="3" t="str">
        <f ca="1">INDEX(GLOBAL[NAMA BARANG],MATCH(A1994,GLOBAL[ID]))</f>
        <v>Tas GG 03 721(1)/ 929(2)</v>
      </c>
      <c r="E1994" s="4">
        <f ca="1">INDEX(GLOBAL[TT],MATCH(A1994,GLOBAL[ID]))</f>
        <v>3</v>
      </c>
      <c r="F1994" s="5" t="str">
        <f ca="1">IF(INDEX(GLOBAL[KET],MATCH(A1994,GLOBAL[ID]))="","-",INDEX(GLOBAL[KET],MATCH(A1994,GLOBAL[ID])))</f>
        <v>30 ls</v>
      </c>
    </row>
    <row r="1995" spans="1:6" ht="15">
      <c r="A1995" s="12">
        <v>3324</v>
      </c>
      <c r="D1995" s="3" t="str">
        <f ca="1">INDEX(GLOBAL[NAMA BARANG],MATCH(A1995,GLOBAL[ID]))</f>
        <v>Tas GG 03 9060</v>
      </c>
      <c r="E1995" s="4">
        <f ca="1">INDEX(GLOBAL[TT],MATCH(A1995,GLOBAL[ID]))</f>
        <v>4</v>
      </c>
      <c r="F1995" s="5" t="str">
        <f ca="1">IF(INDEX(GLOBAL[KET],MATCH(A1995,GLOBAL[ID]))="","-",INDEX(GLOBAL[KET],MATCH(A1995,GLOBAL[ID])))</f>
        <v>30 ls</v>
      </c>
    </row>
    <row r="1996" spans="1:6" ht="15">
      <c r="A1996" s="12">
        <v>3325</v>
      </c>
      <c r="D1996" s="3" t="str">
        <f ca="1">INDEX(GLOBAL[NAMA BARANG],MATCH(A1996,GLOBAL[ID]))</f>
        <v>Tas HB T01 Tali Kur batik</v>
      </c>
      <c r="E1996" s="4">
        <f ca="1">INDEX(GLOBAL[TT],MATCH(A1996,GLOBAL[ID]))</f>
        <v>2</v>
      </c>
      <c r="F1996" s="5" t="str">
        <f ca="1">IF(INDEX(GLOBAL[KET],MATCH(A1996,GLOBAL[ID]))="","-",INDEX(GLOBAL[KET],MATCH(A1996,GLOBAL[ID])))</f>
        <v>600 pc</v>
      </c>
    </row>
    <row r="1997" spans="1:6" ht="15">
      <c r="A1997" s="12">
        <v>3326</v>
      </c>
      <c r="D1997" s="3" t="str">
        <f ca="1">INDEX(GLOBAL[NAMA BARANG],MATCH(A1997,GLOBAL[ID]))</f>
        <v>Tas HBE 06/M Tali Bendera</v>
      </c>
      <c r="E1997" s="4">
        <f ca="1">INDEX(GLOBAL[TT],MATCH(A1997,GLOBAL[ID]))</f>
        <v>2</v>
      </c>
      <c r="F1997" s="5" t="str">
        <f ca="1">IF(INDEX(GLOBAL[KET],MATCH(A1997,GLOBAL[ID]))="","-",INDEX(GLOBAL[KET],MATCH(A1997,GLOBAL[ID])))</f>
        <v>50 ls</v>
      </c>
    </row>
    <row r="1998" spans="1:6" ht="15">
      <c r="A1998" s="12">
        <v>3328</v>
      </c>
      <c r="D1998" s="3" t="str">
        <f ca="1">INDEX(GLOBAL[NAMA BARANG],MATCH(A1998,GLOBAL[ID]))</f>
        <v>Tas HD 158</v>
      </c>
      <c r="E1998" s="4">
        <f ca="1">INDEX(GLOBAL[TT],MATCH(A1998,GLOBAL[ID]))</f>
        <v>2</v>
      </c>
      <c r="F1998" s="5">
        <f ca="1">IF(INDEX(GLOBAL[KET],MATCH(A1998,GLOBAL[ID]))="","-",INDEX(GLOBAL[KET],MATCH(A1998,GLOBAL[ID])))</f>
        <v>360</v>
      </c>
    </row>
    <row r="1999" spans="1:6" ht="15">
      <c r="A1999" s="12">
        <v>3329</v>
      </c>
      <c r="D1999" s="3" t="str">
        <f ca="1">INDEX(GLOBAL[NAMA BARANG],MATCH(A1999,GLOBAL[ID]))</f>
        <v>Tas HD 197</v>
      </c>
      <c r="E1999" s="4">
        <f ca="1">INDEX(GLOBAL[TT],MATCH(A1999,GLOBAL[ID]))</f>
        <v>2</v>
      </c>
      <c r="F1999" s="5">
        <f ca="1">IF(INDEX(GLOBAL[KET],MATCH(A1999,GLOBAL[ID]))="","-",INDEX(GLOBAL[KET],MATCH(A1999,GLOBAL[ID])))</f>
        <v>360</v>
      </c>
    </row>
    <row r="2000" spans="1:6" ht="15">
      <c r="A2000" s="12">
        <v>3331</v>
      </c>
      <c r="D2000" s="3" t="str">
        <f ca="1">INDEX(GLOBAL[NAMA BARANG],MATCH(A2000,GLOBAL[ID]))</f>
        <v>Tas HD 234</v>
      </c>
      <c r="E2000" s="4">
        <f ca="1">INDEX(GLOBAL[TT],MATCH(A2000,GLOBAL[ID]))</f>
        <v>10</v>
      </c>
      <c r="F2000" s="5">
        <f ca="1">IF(INDEX(GLOBAL[KET],MATCH(A2000,GLOBAL[ID]))="","-",INDEX(GLOBAL[KET],MATCH(A2000,GLOBAL[ID])))</f>
        <v>480</v>
      </c>
    </row>
    <row r="2001" spans="1:6" ht="15">
      <c r="A2001" s="12">
        <v>3340</v>
      </c>
      <c r="D2001" s="3" t="str">
        <f ca="1">INDEX(GLOBAL[NAMA BARANG],MATCH(A2001,GLOBAL[ID]))</f>
        <v>Tas J 1706</v>
      </c>
      <c r="E2001" s="4">
        <f ca="1">INDEX(GLOBAL[TT],MATCH(A2001,GLOBAL[ID]))</f>
        <v>2</v>
      </c>
      <c r="F2001" s="5" t="str">
        <f ca="1">IF(INDEX(GLOBAL[KET],MATCH(A2001,GLOBAL[ID]))="","-",INDEX(GLOBAL[KET],MATCH(A2001,GLOBAL[ID])))</f>
        <v>10 ls</v>
      </c>
    </row>
    <row r="2002" spans="1:6" ht="15">
      <c r="A2002" s="12">
        <v>3344</v>
      </c>
      <c r="D2002" s="3" t="str">
        <f ca="1">INDEX(GLOBAL[NAMA BARANG],MATCH(A2002,GLOBAL[ID]))</f>
        <v>Tas jinjing 912 kecil</v>
      </c>
      <c r="E2002" s="4">
        <f ca="1">INDEX(GLOBAL[TT],MATCH(A2002,GLOBAL[ID]))</f>
        <v>2</v>
      </c>
      <c r="F2002" s="5" t="str">
        <f ca="1">IF(INDEX(GLOBAL[KET],MATCH(A2002,GLOBAL[ID]))="","-",INDEX(GLOBAL[KET],MATCH(A2002,GLOBAL[ID])))</f>
        <v>360 pc</v>
      </c>
    </row>
    <row r="2003" spans="1:6" ht="15">
      <c r="A2003" s="12">
        <v>3345</v>
      </c>
      <c r="D2003" s="3" t="str">
        <f ca="1">INDEX(GLOBAL[NAMA BARANG],MATCH(A2003,GLOBAL[ID]))</f>
        <v>Tas K 20x25 Etj</v>
      </c>
      <c r="E2003" s="4">
        <f ca="1">INDEX(GLOBAL[TT],MATCH(A2003,GLOBAL[ID]))</f>
        <v>18</v>
      </c>
      <c r="F2003" s="5" t="str">
        <f ca="1">IF(INDEX(GLOBAL[KET],MATCH(A2003,GLOBAL[ID]))="","-",INDEX(GLOBAL[KET],MATCH(A2003,GLOBAL[ID])))</f>
        <v>30 ls</v>
      </c>
    </row>
    <row r="2004" spans="1:6" ht="15">
      <c r="A2004" s="12">
        <v>3346</v>
      </c>
      <c r="D2004" s="3" t="str">
        <f ca="1">INDEX(GLOBAL[NAMA BARANG],MATCH(A2004,GLOBAL[ID]))</f>
        <v>Tas Kado FG L/19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50 ls</v>
      </c>
    </row>
    <row r="2005" spans="1:6" ht="15">
      <c r="A2005" s="12">
        <v>3347</v>
      </c>
      <c r="D2005" s="3" t="str">
        <f ca="1">INDEX(GLOBAL[NAMA BARANG],MATCH(A2005,GLOBAL[ID]))</f>
        <v>Tas Kado FG XL</v>
      </c>
      <c r="E2005" s="4">
        <f ca="1">INDEX(GLOBAL[TT],MATCH(A2005,GLOBAL[ID]))</f>
        <v>1</v>
      </c>
      <c r="F2005" s="5" t="str">
        <f ca="1">IF(INDEX(GLOBAL[KET],MATCH(A2005,GLOBAL[ID]))="","-",INDEX(GLOBAL[KET],MATCH(A2005,GLOBAL[ID])))</f>
        <v>40 ls</v>
      </c>
    </row>
    <row r="2006" spans="1:6" ht="15">
      <c r="A2006" s="12">
        <v>3348</v>
      </c>
      <c r="D2006" s="3" t="str">
        <f ca="1">INDEX(GLOBAL[NAMA BARANG],MATCH(A2006,GLOBAL[ID]))</f>
        <v>Tas Kado GG2 2048 (10), 249 (5)</v>
      </c>
      <c r="E2006" s="4">
        <f ca="1">INDEX(GLOBAL[TT],MATCH(A2006,GLOBAL[ID]))</f>
        <v>15</v>
      </c>
      <c r="F2006" s="5" t="str">
        <f ca="1">IF(INDEX(GLOBAL[KET],MATCH(A2006,GLOBAL[ID]))="","-",INDEX(GLOBAL[KET],MATCH(A2006,GLOBAL[ID])))</f>
        <v>40 LSN</v>
      </c>
    </row>
    <row r="2007" spans="1:6" ht="15">
      <c r="A2007" s="12">
        <v>3350</v>
      </c>
      <c r="D2007" s="3" t="str">
        <f ca="1">INDEX(GLOBAL[NAMA BARANG],MATCH(A2007,GLOBAL[ID]))</f>
        <v>Tas Kado GG2 3021-3024</v>
      </c>
      <c r="E2007" s="4">
        <f ca="1">INDEX(GLOBAL[TT],MATCH(A2007,GLOBAL[ID]))</f>
        <v>5</v>
      </c>
      <c r="F2007" s="5" t="str">
        <f ca="1">IF(INDEX(GLOBAL[KET],MATCH(A2007,GLOBAL[ID]))="","-",INDEX(GLOBAL[KET],MATCH(A2007,GLOBAL[ID])))</f>
        <v>40 LSN</v>
      </c>
    </row>
    <row r="2008" spans="1:6" ht="15">
      <c r="A2008" s="12">
        <v>3353</v>
      </c>
      <c r="D2008" s="3" t="str">
        <f ca="1">INDEX(GLOBAL[NAMA BARANG],MATCH(A2008,GLOBAL[ID]))</f>
        <v>Tas Kado GG2 Coklat Tali Rajut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40 LSN</v>
      </c>
    </row>
    <row r="2009" spans="1:6" ht="15">
      <c r="A2009" s="12">
        <v>3354</v>
      </c>
      <c r="D2009" s="3" t="str">
        <f ca="1">INDEX(GLOBAL[NAMA BARANG],MATCH(A2009,GLOBAL[ID]))</f>
        <v>Tas Kain E 100 A</v>
      </c>
      <c r="E2009" s="4">
        <f ca="1">INDEX(GLOBAL[TT],MATCH(A2009,GLOBAL[ID]))</f>
        <v>2</v>
      </c>
      <c r="F2009" s="5" t="str">
        <f ca="1">IF(INDEX(GLOBAL[KET],MATCH(A2009,GLOBAL[ID]))="","-",INDEX(GLOBAL[KET],MATCH(A2009,GLOBAL[ID])))</f>
        <v>300 PCS</v>
      </c>
    </row>
    <row r="2010" spans="1:6" ht="15">
      <c r="A2010" s="12">
        <v>3355</v>
      </c>
      <c r="D2010" s="3" t="str">
        <f ca="1">INDEX(GLOBAL[NAMA BARANG],MATCH(A2010,GLOBAL[ID]))</f>
        <v>Tas Kain E 101 A</v>
      </c>
      <c r="E2010" s="4">
        <f ca="1">INDEX(GLOBAL[TT],MATCH(A2010,GLOBAL[ID]))</f>
        <v>2</v>
      </c>
      <c r="F2010" s="5">
        <f ca="1">IF(INDEX(GLOBAL[KET],MATCH(A2010,GLOBAL[ID]))="","-",INDEX(GLOBAL[KET],MATCH(A2010,GLOBAL[ID])))</f>
        <v>250</v>
      </c>
    </row>
    <row r="2011" spans="1:6" ht="15">
      <c r="A2011" s="12">
        <v>3356</v>
      </c>
      <c r="D2011" s="3" t="str">
        <f ca="1">INDEX(GLOBAL[NAMA BARANG],MATCH(A2011,GLOBAL[ID]))</f>
        <v>Tas Kain Fancy B restleting</v>
      </c>
      <c r="E2011" s="4">
        <f ca="1">INDEX(GLOBAL[TT],MATCH(A2011,GLOBAL[ID]))</f>
        <v>1</v>
      </c>
      <c r="F2011" s="5">
        <f ca="1">IF(INDEX(GLOBAL[KET],MATCH(A2011,GLOBAL[ID]))="","-",INDEX(GLOBAL[KET],MATCH(A2011,GLOBAL[ID])))</f>
        <v>180</v>
      </c>
    </row>
    <row r="2012" spans="1:6" ht="15">
      <c r="A2012" s="12">
        <v>3357</v>
      </c>
      <c r="D2012" s="3" t="str">
        <f ca="1">INDEX(GLOBAL[NAMA BARANG],MATCH(A2012,GLOBAL[ID]))</f>
        <v>Tas Kain Ret K-27 (Hj/ Htm/ Coklat/ Mr Tua) cream</v>
      </c>
      <c r="E2012" s="4">
        <f ca="1">INDEX(GLOBAL[TT],MATCH(A2012,GLOBAL[ID]))</f>
        <v>12</v>
      </c>
      <c r="F2012" s="5" t="str">
        <f ca="1">IF(INDEX(GLOBAL[KET],MATCH(A2012,GLOBAL[ID]))="","-",INDEX(GLOBAL[KET],MATCH(A2012,GLOBAL[ID])))</f>
        <v>288 pc</v>
      </c>
    </row>
    <row r="2013" spans="1:6" ht="15">
      <c r="A2013" s="12">
        <v>3360</v>
      </c>
      <c r="D2013" s="3" t="str">
        <f ca="1">INDEX(GLOBAL[NAMA BARANG],MATCH(A2013,GLOBAL[ID]))</f>
        <v>Tas Karung 40x45 (Surya)</v>
      </c>
      <c r="E2013" s="4">
        <f ca="1">INDEX(GLOBAL[TT],MATCH(A2013,GLOBAL[ID]))</f>
        <v>21</v>
      </c>
      <c r="F2013" s="5" t="str">
        <f ca="1">IF(INDEX(GLOBAL[KET],MATCH(A2013,GLOBAL[ID]))="","-",INDEX(GLOBAL[KET],MATCH(A2013,GLOBAL[ID])))</f>
        <v>120 PCS</v>
      </c>
    </row>
    <row r="2014" spans="1:6" ht="15">
      <c r="A2014" s="12">
        <v>3362</v>
      </c>
      <c r="D2014" s="3" t="str">
        <f ca="1">INDEX(GLOBAL[NAMA BARANG],MATCH(A2014,GLOBAL[ID]))</f>
        <v>Tas Karung 50x55</v>
      </c>
      <c r="E2014" s="4">
        <f ca="1">INDEX(GLOBAL[TT],MATCH(A2014,GLOBAL[ID]))</f>
        <v>1</v>
      </c>
      <c r="F2014" s="5" t="str">
        <f ca="1">IF(INDEX(GLOBAL[KET],MATCH(A2014,GLOBAL[ID]))="","-",INDEX(GLOBAL[KET],MATCH(A2014,GLOBAL[ID])))</f>
        <v>120 PCS</v>
      </c>
    </row>
    <row r="2015" spans="1:6" ht="15">
      <c r="A2015" s="12">
        <v>3364</v>
      </c>
      <c r="D2015" s="3" t="str">
        <f ca="1">INDEX(GLOBAL[NAMA BARANG],MATCH(A2015,GLOBAL[ID]))</f>
        <v>Tas Karung 70x70</v>
      </c>
      <c r="E2015" s="4">
        <f ca="1">INDEX(GLOBAL[TT],MATCH(A2015,GLOBAL[ID]))</f>
        <v>21</v>
      </c>
      <c r="F2015" s="5" t="str">
        <f ca="1">IF(INDEX(GLOBAL[KET],MATCH(A2015,GLOBAL[ID]))="","-",INDEX(GLOBAL[KET],MATCH(A2015,GLOBAL[ID])))</f>
        <v>120 PCS</v>
      </c>
    </row>
    <row r="2016" spans="1:6" ht="15">
      <c r="A2016" s="12">
        <v>3373</v>
      </c>
      <c r="D2016" s="3" t="str">
        <f ca="1">INDEX(GLOBAL[NAMA BARANG],MATCH(A2016,GLOBAL[ID]))</f>
        <v>Tas Karung C (45x50) (50x45)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10 ls</v>
      </c>
    </row>
    <row r="2017" spans="1:6" ht="15">
      <c r="A2017" s="12">
        <v>3375</v>
      </c>
      <c r="D2017" s="3" t="str">
        <f ca="1">INDEX(GLOBAL[NAMA BARANG],MATCH(A2017,GLOBAL[ID]))</f>
        <v>Tas Kertas (Emas, Silver, Hj daun) PHS</v>
      </c>
      <c r="E2017" s="4">
        <f ca="1">INDEX(GLOBAL[TT],MATCH(A2017,GLOBAL[ID]))</f>
        <v>15</v>
      </c>
      <c r="F2017" s="5" t="str">
        <f ca="1">IF(INDEX(GLOBAL[KET],MATCH(A2017,GLOBAL[ID]))="","-",INDEX(GLOBAL[KET],MATCH(A2017,GLOBAL[ID])))</f>
        <v>20 ls</v>
      </c>
    </row>
    <row r="2018" spans="1:6" ht="15">
      <c r="A2018" s="12">
        <v>3376</v>
      </c>
      <c r="D2018" s="3" t="str">
        <f ca="1">INDEX(GLOBAL[NAMA BARANG],MATCH(A2018,GLOBAL[ID]))</f>
        <v>Tas Kertas 1/ SS/ 12,5 x 16</v>
      </c>
      <c r="E2018" s="4">
        <f ca="1">INDEX(GLOBAL[TT],MATCH(A2018,GLOBAL[ID]))</f>
        <v>3</v>
      </c>
      <c r="F2018" s="5" t="str">
        <f ca="1">IF(INDEX(GLOBAL[KET],MATCH(A2018,GLOBAL[ID]))="","-",INDEX(GLOBAL[KET],MATCH(A2018,GLOBAL[ID])))</f>
        <v>50 ls</v>
      </c>
    </row>
    <row r="2019" spans="1:6" ht="15">
      <c r="A2019" s="12">
        <v>3377</v>
      </c>
      <c r="D2019" s="3" t="str">
        <f ca="1">INDEX(GLOBAL[NAMA BARANG],MATCH(A2019,GLOBAL[ID]))</f>
        <v>Tas Kertas 8863C/ 181C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40 ls</v>
      </c>
    </row>
    <row r="2020" spans="1:6" ht="15">
      <c r="A2020" s="12">
        <v>3378</v>
      </c>
      <c r="D2020" s="3" t="str">
        <f ca="1">INDEX(GLOBAL[NAMA BARANG],MATCH(A2020,GLOBAL[ID]))</f>
        <v>Tas Kertas 8891A/ 8875A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20 ls</v>
      </c>
    </row>
    <row r="2021" spans="1:6" ht="15">
      <c r="A2021" s="12">
        <v>3379</v>
      </c>
      <c r="D2021" s="3" t="str">
        <f ca="1">INDEX(GLOBAL[NAMA BARANG],MATCH(A2021,GLOBAL[ID]))</f>
        <v>Tas Kertas 8891C/ 8875C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40 ls</v>
      </c>
    </row>
    <row r="2022" spans="1:6" ht="15">
      <c r="A2022" s="12">
        <v>3380</v>
      </c>
      <c r="D2022" s="3" t="str">
        <f ca="1">INDEX(GLOBAL[NAMA BARANG],MATCH(A2022,GLOBAL[ID]))</f>
        <v>Tas Kertas 9173M</v>
      </c>
      <c r="E2022" s="4">
        <f ca="1">INDEX(GLOBAL[TT],MATCH(A2022,GLOBAL[ID]))</f>
        <v>3</v>
      </c>
      <c r="F2022" s="5">
        <f ca="1">IF(INDEX(GLOBAL[KET],MATCH(A2022,GLOBAL[ID]))="","-",INDEX(GLOBAL[KET],MATCH(A2022,GLOBAL[ID])))</f>
        <v>360</v>
      </c>
    </row>
    <row r="2023" spans="1:6" ht="15">
      <c r="A2023" s="12">
        <v>3381</v>
      </c>
      <c r="D2023" s="3" t="str">
        <f ca="1">INDEX(GLOBAL[NAMA BARANG],MATCH(A2023,GLOBAL[ID]))</f>
        <v>Tas Kertas BL 9173 L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20 ls</v>
      </c>
    </row>
    <row r="2024" spans="1:6" ht="15">
      <c r="A2024" s="12">
        <v>3382</v>
      </c>
      <c r="D2024" s="3" t="str">
        <f ca="1">INDEX(GLOBAL[NAMA BARANG],MATCH(A2024,GLOBAL[ID]))</f>
        <v>Tas Kertas DU bk 9173 H</v>
      </c>
      <c r="E2024" s="4">
        <f ca="1">INDEX(GLOBAL[TT],MATCH(A2024,GLOBAL[ID]))</f>
        <v>2</v>
      </c>
      <c r="F2024" s="5" t="str">
        <f ca="1">IF(INDEX(GLOBAL[KET],MATCH(A2024,GLOBAL[ID]))="","-",INDEX(GLOBAL[KET],MATCH(A2024,GLOBAL[ID])))</f>
        <v>-</v>
      </c>
    </row>
    <row r="2025" spans="1:6" ht="15">
      <c r="A2025" s="12">
        <v>3385</v>
      </c>
      <c r="D2025" s="3" t="str">
        <f ca="1">INDEX(GLOBAL[NAMA BARANG],MATCH(A2025,GLOBAL[ID]))</f>
        <v>Tas Kertas Ly SD 286 B</v>
      </c>
      <c r="E2025" s="4">
        <f ca="1">INDEX(GLOBAL[TT],MATCH(A2025,GLOBAL[ID]))</f>
        <v>5</v>
      </c>
      <c r="F2025" s="5" t="str">
        <f ca="1">IF(INDEX(GLOBAL[KET],MATCH(A2025,GLOBAL[ID]))="","-",INDEX(GLOBAL[KET],MATCH(A2025,GLOBAL[ID])))</f>
        <v>360 pc</v>
      </c>
    </row>
    <row r="2026" spans="1:6" ht="15">
      <c r="A2026" s="12">
        <v>3388</v>
      </c>
      <c r="D2026" s="3" t="str">
        <f ca="1">INDEX(GLOBAL[NAMA BARANG],MATCH(A2026,GLOBAL[ID]))</f>
        <v>Tas Kertas pk 10-04/ 31 X381 XL</v>
      </c>
      <c r="E2026" s="4">
        <f ca="1">INDEX(GLOBAL[TT],MATCH(A2026,GLOBAL[ID]))</f>
        <v>3</v>
      </c>
      <c r="F2026" s="5" t="str">
        <f ca="1">IF(INDEX(GLOBAL[KET],MATCH(A2026,GLOBAL[ID]))="","-",INDEX(GLOBAL[KET],MATCH(A2026,GLOBAL[ID])))</f>
        <v>480 pc</v>
      </c>
    </row>
    <row r="2027" spans="1:6" ht="15">
      <c r="A2027" s="12">
        <v>3389</v>
      </c>
      <c r="D2027" s="3" t="str">
        <f ca="1">INDEX(GLOBAL[NAMA BARANG],MATCH(A2027,GLOBAL[ID]))</f>
        <v>Tas LL D (K)</v>
      </c>
      <c r="E2027" s="4">
        <f ca="1">INDEX(GLOBAL[TT],MATCH(A2027,GLOBAL[ID]))</f>
        <v>5</v>
      </c>
      <c r="F2027" s="5" t="str">
        <f ca="1">IF(INDEX(GLOBAL[KET],MATCH(A2027,GLOBAL[ID]))="","-",INDEX(GLOBAL[KET],MATCH(A2027,GLOBAL[ID])))</f>
        <v>1200 pc</v>
      </c>
    </row>
    <row r="2028" spans="1:6" ht="15">
      <c r="A2028" s="12">
        <v>3391</v>
      </c>
      <c r="D2028" s="3" t="str">
        <f ca="1">INDEX(GLOBAL[NAMA BARANG],MATCH(A2028,GLOBAL[ID]))</f>
        <v>Tas lux My 024</v>
      </c>
      <c r="E2028" s="4">
        <f ca="1">INDEX(GLOBAL[TT],MATCH(A2028,GLOBAL[ID]))</f>
        <v>3</v>
      </c>
      <c r="F2028" s="5" t="str">
        <f ca="1">IF(INDEX(GLOBAL[KET],MATCH(A2028,GLOBAL[ID]))="","-",INDEX(GLOBAL[KET],MATCH(A2028,GLOBAL[ID])))</f>
        <v>120 bh</v>
      </c>
    </row>
    <row r="2029" spans="1:6" ht="15">
      <c r="A2029" s="12">
        <v>3392</v>
      </c>
      <c r="D2029" s="3" t="str">
        <f ca="1">INDEX(GLOBAL[NAMA BARANG],MATCH(A2029,GLOBAL[ID]))</f>
        <v>Tas lux My 025</v>
      </c>
      <c r="E2029" s="4">
        <f ca="1">INDEX(GLOBAL[TT],MATCH(A2029,GLOBAL[ID]))</f>
        <v>1</v>
      </c>
      <c r="F2029" s="5">
        <f ca="1">IF(INDEX(GLOBAL[KET],MATCH(A2029,GLOBAL[ID]))="","-",INDEX(GLOBAL[KET],MATCH(A2029,GLOBAL[ID])))</f>
        <v>200</v>
      </c>
    </row>
    <row r="2030" spans="1:6" ht="15">
      <c r="A2030" s="12">
        <v>3393</v>
      </c>
      <c r="D2030" s="3" t="str">
        <f ca="1">INDEX(GLOBAL[NAMA BARANG],MATCH(A2030,GLOBAL[ID]))</f>
        <v>Tas Ly 083/ 086 B</v>
      </c>
      <c r="E2030" s="4">
        <f ca="1">INDEX(GLOBAL[TT],MATCH(A2030,GLOBAL[ID]))</f>
        <v>4</v>
      </c>
      <c r="F2030" s="5">
        <f ca="1">IF(INDEX(GLOBAL[KET],MATCH(A2030,GLOBAL[ID]))="","-",INDEX(GLOBAL[KET],MATCH(A2030,GLOBAL[ID])))</f>
        <v>360</v>
      </c>
    </row>
    <row r="2031" spans="1:6" ht="15">
      <c r="A2031" s="12">
        <v>3394</v>
      </c>
      <c r="D2031" s="3" t="str">
        <f ca="1">INDEX(GLOBAL[NAMA BARANG],MATCH(A2031,GLOBAL[ID]))</f>
        <v>Tas Ly HD 126/ 131B</v>
      </c>
      <c r="E2031" s="4">
        <f ca="1">INDEX(GLOBAL[TT],MATCH(A2031,GLOBAL[ID]))</f>
        <v>9</v>
      </c>
      <c r="F2031" s="5" t="str">
        <f ca="1">IF(INDEX(GLOBAL[KET],MATCH(A2031,GLOBAL[ID]))="","-",INDEX(GLOBAL[KET],MATCH(A2031,GLOBAL[ID])))</f>
        <v>360 pc</v>
      </c>
    </row>
    <row r="2032" spans="1:6" ht="15">
      <c r="A2032" s="12">
        <v>3395</v>
      </c>
      <c r="D2032" s="3" t="str">
        <f ca="1">INDEX(GLOBAL[NAMA BARANG],MATCH(A2032,GLOBAL[ID]))</f>
        <v>Tas Ly HD 132 B</v>
      </c>
      <c r="E2032" s="4">
        <f ca="1">INDEX(GLOBAL[TT],MATCH(A2032,GLOBAL[ID]))</f>
        <v>3</v>
      </c>
      <c r="F2032" s="5">
        <f ca="1">IF(INDEX(GLOBAL[KET],MATCH(A2032,GLOBAL[ID]))="","-",INDEX(GLOBAL[KET],MATCH(A2032,GLOBAL[ID])))</f>
        <v>360</v>
      </c>
    </row>
    <row r="2033" spans="1:6" ht="15">
      <c r="A2033" s="12">
        <v>3396</v>
      </c>
      <c r="D2033" s="3" t="str">
        <f ca="1">INDEX(GLOBAL[NAMA BARANG],MATCH(A2033,GLOBAL[ID]))</f>
        <v>Tas Ly HD 148 B</v>
      </c>
      <c r="E2033" s="4">
        <f ca="1">INDEX(GLOBAL[TT],MATCH(A2033,GLOBAL[ID]))</f>
        <v>4</v>
      </c>
      <c r="F2033" s="5">
        <f ca="1">IF(INDEX(GLOBAL[KET],MATCH(A2033,GLOBAL[ID]))="","-",INDEX(GLOBAL[KET],MATCH(A2033,GLOBAL[ID])))</f>
        <v>360</v>
      </c>
    </row>
    <row r="2034" spans="1:6" ht="15">
      <c r="A2034" s="12">
        <v>3397</v>
      </c>
      <c r="D2034" s="3" t="str">
        <f ca="1">INDEX(GLOBAL[NAMA BARANG],MATCH(A2034,GLOBAL[ID]))</f>
        <v>Tas Ly HD 149 B</v>
      </c>
      <c r="E2034" s="4">
        <f ca="1">INDEX(GLOBAL[TT],MATCH(A2034,GLOBAL[ID]))</f>
        <v>13</v>
      </c>
      <c r="F2034" s="5">
        <f ca="1">IF(INDEX(GLOBAL[KET],MATCH(A2034,GLOBAL[ID]))="","-",INDEX(GLOBAL[KET],MATCH(A2034,GLOBAL[ID])))</f>
        <v>360</v>
      </c>
    </row>
    <row r="2035" spans="1:6" ht="15">
      <c r="A2035" s="12">
        <v>3398</v>
      </c>
      <c r="D2035" s="3" t="str">
        <f ca="1">INDEX(GLOBAL[NAMA BARANG],MATCH(A2035,GLOBAL[ID]))</f>
        <v>Tas Ly HD 150 B</v>
      </c>
      <c r="E2035" s="4">
        <f ca="1">INDEX(GLOBAL[TT],MATCH(A2035,GLOBAL[ID]))</f>
        <v>3</v>
      </c>
      <c r="F2035" s="5">
        <f ca="1">IF(INDEX(GLOBAL[KET],MATCH(A2035,GLOBAL[ID]))="","-",INDEX(GLOBAL[KET],MATCH(A2035,GLOBAL[ID])))</f>
        <v>360</v>
      </c>
    </row>
    <row r="2036" spans="1:6" ht="15">
      <c r="A2036" s="12">
        <v>3401</v>
      </c>
      <c r="D2036" s="3" t="str">
        <f ca="1">INDEX(GLOBAL[NAMA BARANG],MATCH(A2036,GLOBAL[ID]))</f>
        <v>Tas LySD 154 K</v>
      </c>
      <c r="E2036" s="4">
        <f ca="1">INDEX(GLOBAL[TT],MATCH(A2036,GLOBAL[ID]))</f>
        <v>6</v>
      </c>
      <c r="F2036" s="5">
        <f ca="1">IF(INDEX(GLOBAL[KET],MATCH(A2036,GLOBAL[ID]))="","-",INDEX(GLOBAL[KET],MATCH(A2036,GLOBAL[ID])))</f>
        <v>480</v>
      </c>
    </row>
    <row r="2037" spans="1:6" ht="15">
      <c r="A2037" s="12">
        <v>3402</v>
      </c>
      <c r="D2037" s="3" t="str">
        <f ca="1">INDEX(GLOBAL[NAMA BARANG],MATCH(A2037,GLOBAL[ID]))</f>
        <v>Tas LySD 229 K</v>
      </c>
      <c r="E2037" s="4">
        <f ca="1">INDEX(GLOBAL[TT],MATCH(A2037,GLOBAL[ID]))</f>
        <v>35</v>
      </c>
      <c r="F2037" s="5" t="str">
        <f ca="1">IF(INDEX(GLOBAL[KET],MATCH(A2037,GLOBAL[ID]))="","-",INDEX(GLOBAL[KET],MATCH(A2037,GLOBAL[ID])))</f>
        <v>480 pc</v>
      </c>
    </row>
    <row r="2038" spans="1:6" ht="15">
      <c r="A2038" s="12">
        <v>3403</v>
      </c>
      <c r="D2038" s="3" t="str">
        <f ca="1">INDEX(GLOBAL[NAMA BARANG],MATCH(A2038,GLOBAL[ID]))</f>
        <v>Tas LySD 241 K</v>
      </c>
      <c r="E2038" s="4">
        <f ca="1">INDEX(GLOBAL[TT],MATCH(A2038,GLOBAL[ID]))</f>
        <v>2</v>
      </c>
      <c r="F2038" s="5" t="str">
        <f ca="1">IF(INDEX(GLOBAL[KET],MATCH(A2038,GLOBAL[ID]))="","-",INDEX(GLOBAL[KET],MATCH(A2038,GLOBAL[ID])))</f>
        <v>480 pc</v>
      </c>
    </row>
    <row r="2039" spans="1:6" ht="15">
      <c r="A2039" s="12">
        <v>3405</v>
      </c>
      <c r="D2039" s="3" t="str">
        <f ca="1">INDEX(GLOBAL[NAMA BARANG],MATCH(A2039,GLOBAL[ID]))</f>
        <v>Tas Mika besar Tenteng tangan R 013</v>
      </c>
      <c r="E2039" s="4">
        <f ca="1">INDEX(GLOBAL[TT],MATCH(A2039,GLOBAL[ID]))</f>
        <v>2</v>
      </c>
      <c r="F2039" s="5" t="str">
        <f ca="1">IF(INDEX(GLOBAL[KET],MATCH(A2039,GLOBAL[ID]))="","-",INDEX(GLOBAL[KET],MATCH(A2039,GLOBAL[ID])))</f>
        <v>30 ls</v>
      </c>
    </row>
    <row r="2040" spans="1:6" ht="15">
      <c r="A2040" s="12">
        <v>3406</v>
      </c>
      <c r="D2040" s="3" t="str">
        <f ca="1">INDEX(GLOBAL[NAMA BARANG],MATCH(A2040,GLOBAL[ID]))</f>
        <v>Tas Mika PP ME 812 kecil</v>
      </c>
      <c r="E2040" s="4">
        <f ca="1">INDEX(GLOBAL[TT],MATCH(A2040,GLOBAL[ID]))</f>
        <v>3</v>
      </c>
      <c r="F2040" s="5" t="str">
        <f ca="1">IF(INDEX(GLOBAL[KET],MATCH(A2040,GLOBAL[ID]))="","-",INDEX(GLOBAL[KET],MATCH(A2040,GLOBAL[ID])))</f>
        <v>15 ls</v>
      </c>
    </row>
    <row r="2041" spans="1:6" ht="15">
      <c r="A2041" s="12">
        <v>3407</v>
      </c>
      <c r="D2041" s="3" t="str">
        <f ca="1">INDEX(GLOBAL[NAMA BARANG],MATCH(A2041,GLOBAL[ID]))</f>
        <v>Tas Mika PP TM 911</v>
      </c>
      <c r="E2041" s="4">
        <f ca="1">INDEX(GLOBAL[TT],MATCH(A2041,GLOBAL[ID]))</f>
        <v>6</v>
      </c>
      <c r="F2041" s="5" t="str">
        <f ca="1">IF(INDEX(GLOBAL[KET],MATCH(A2041,GLOBAL[ID]))="","-",INDEX(GLOBAL[KET],MATCH(A2041,GLOBAL[ID])))</f>
        <v>120 pc</v>
      </c>
    </row>
    <row r="2042" spans="1:6" ht="15">
      <c r="A2042" s="12">
        <v>3408</v>
      </c>
      <c r="D2042" s="3" t="str">
        <f ca="1">INDEX(GLOBAL[NAMA BARANG],MATCH(A2042,GLOBAL[ID]))</f>
        <v>Tas Mika+Tali CL MM</v>
      </c>
      <c r="E2042" s="4">
        <f ca="1">INDEX(GLOBAL[TT],MATCH(A2042,GLOBAL[ID]))</f>
        <v>13</v>
      </c>
      <c r="F2042" s="5" t="str">
        <f ca="1">IF(INDEX(GLOBAL[KET],MATCH(A2042,GLOBAL[ID]))="","-",INDEX(GLOBAL[KET],MATCH(A2042,GLOBAL[ID])))</f>
        <v>848 pc</v>
      </c>
    </row>
    <row r="2043" spans="1:6" ht="15">
      <c r="A2043" s="12">
        <v>3411</v>
      </c>
      <c r="D2043" s="3" t="str">
        <f ca="1">INDEX(GLOBAL[NAMA BARANG],MATCH(A2043,GLOBAL[ID]))</f>
        <v>Tas Nariko 4A</v>
      </c>
      <c r="E2043" s="4">
        <f ca="1">INDEX(GLOBAL[TT],MATCH(A2043,GLOBAL[ID]))</f>
        <v>23</v>
      </c>
      <c r="F2043" s="5" t="str">
        <f ca="1">IF(INDEX(GLOBAL[KET],MATCH(A2043,GLOBAL[ID]))="","-",INDEX(GLOBAL[KET],MATCH(A2043,GLOBAL[ID])))</f>
        <v>50 ls</v>
      </c>
    </row>
    <row r="2044" spans="1:6" ht="15">
      <c r="A2044" s="12">
        <v>3412</v>
      </c>
      <c r="D2044" s="3" t="str">
        <f ca="1">INDEX(GLOBAL[NAMA BARANG],MATCH(A2044,GLOBAL[ID]))</f>
        <v>Tas Pita Kado Jumbo FC 401 (1378)</v>
      </c>
      <c r="E2044" s="4">
        <f ca="1">INDEX(GLOBAL[TT],MATCH(A2044,GLOBAL[ID]))</f>
        <v>2</v>
      </c>
      <c r="F2044" s="5">
        <f ca="1">IF(INDEX(GLOBAL[KET],MATCH(A2044,GLOBAL[ID]))="","-",INDEX(GLOBAL[KET],MATCH(A2044,GLOBAL[ID])))</f>
        <v>240</v>
      </c>
    </row>
    <row r="2045" spans="1:6" ht="15">
      <c r="A2045" s="12">
        <v>3413</v>
      </c>
      <c r="D2045" s="3" t="str">
        <f ca="1">INDEX(GLOBAL[NAMA BARANG],MATCH(A2045,GLOBAL[ID]))</f>
        <v>Tas Pita Kado Jumbo FC 401 (1407)</v>
      </c>
      <c r="E2045" s="4">
        <f ca="1">INDEX(GLOBAL[TT],MATCH(A2045,GLOBAL[ID]))</f>
        <v>6</v>
      </c>
      <c r="F2045" s="5">
        <f ca="1">IF(INDEX(GLOBAL[KET],MATCH(A2045,GLOBAL[ID]))="","-",INDEX(GLOBAL[KET],MATCH(A2045,GLOBAL[ID])))</f>
        <v>240</v>
      </c>
    </row>
    <row r="2046" spans="1:6" ht="15">
      <c r="A2046" s="12">
        <v>3414</v>
      </c>
      <c r="D2046" s="3" t="str">
        <f ca="1">INDEX(GLOBAL[NAMA BARANG],MATCH(A2046,GLOBAL[ID]))</f>
        <v>Tas Pita Kado Jumbo FC 401 (1411)</v>
      </c>
      <c r="E2046" s="4">
        <f ca="1">INDEX(GLOBAL[TT],MATCH(A2046,GLOBAL[ID]))</f>
        <v>2</v>
      </c>
      <c r="F2046" s="5">
        <f ca="1">IF(INDEX(GLOBAL[KET],MATCH(A2046,GLOBAL[ID]))="","-",INDEX(GLOBAL[KET],MATCH(A2046,GLOBAL[ID])))</f>
        <v>240</v>
      </c>
    </row>
    <row r="2047" spans="1:6" ht="15">
      <c r="A2047" s="12">
        <v>3415</v>
      </c>
      <c r="D2047" s="3" t="str">
        <f ca="1">INDEX(GLOBAL[NAMA BARANG],MATCH(A2047,GLOBAL[ID]))</f>
        <v>Tas Pita Kado Jumbo FC 401 (1422)</v>
      </c>
      <c r="E2047" s="4">
        <f ca="1">INDEX(GLOBAL[TT],MATCH(A2047,GLOBAL[ID]))</f>
        <v>6</v>
      </c>
      <c r="F2047" s="5">
        <f ca="1">IF(INDEX(GLOBAL[KET],MATCH(A2047,GLOBAL[ID]))="","-",INDEX(GLOBAL[KET],MATCH(A2047,GLOBAL[ID])))</f>
        <v>240</v>
      </c>
    </row>
    <row r="2048" spans="1:6" ht="15">
      <c r="A2048" s="12">
        <v>3416</v>
      </c>
      <c r="D2048" s="3" t="str">
        <f ca="1">INDEX(GLOBAL[NAMA BARANG],MATCH(A2048,GLOBAL[ID]))</f>
        <v>Tas Pita Kado Jumbo FC 401 (1426)</v>
      </c>
      <c r="E2048" s="4">
        <f ca="1">INDEX(GLOBAL[TT],MATCH(A2048,GLOBAL[ID]))</f>
        <v>3</v>
      </c>
      <c r="F2048" s="5">
        <f ca="1">IF(INDEX(GLOBAL[KET],MATCH(A2048,GLOBAL[ID]))="","-",INDEX(GLOBAL[KET],MATCH(A2048,GLOBAL[ID])))</f>
        <v>240</v>
      </c>
    </row>
    <row r="2049" spans="1:6" ht="15">
      <c r="A2049" s="12">
        <v>3417</v>
      </c>
      <c r="D2049" s="3" t="str">
        <f ca="1">INDEX(GLOBAL[NAMA BARANG],MATCH(A2049,GLOBAL[ID]))</f>
        <v>Tas Pita Kado Jumbo FC 401 (1439)</v>
      </c>
      <c r="E2049" s="4">
        <f ca="1">INDEX(GLOBAL[TT],MATCH(A2049,GLOBAL[ID]))</f>
        <v>7</v>
      </c>
      <c r="F2049" s="5">
        <f ca="1">IF(INDEX(GLOBAL[KET],MATCH(A2049,GLOBAL[ID]))="","-",INDEX(GLOBAL[KET],MATCH(A2049,GLOBAL[ID])))</f>
        <v>240</v>
      </c>
    </row>
    <row r="2050" spans="1:6" ht="15">
      <c r="A2050" s="12">
        <v>3418</v>
      </c>
      <c r="D2050" s="3" t="str">
        <f ca="1">INDEX(GLOBAL[NAMA BARANG],MATCH(A2050,GLOBAL[ID]))</f>
        <v>Tas Pita Kado Jumbo FC 401 (1460)</v>
      </c>
      <c r="E2050" s="4">
        <f ca="1">INDEX(GLOBAL[TT],MATCH(A2050,GLOBAL[ID]))</f>
        <v>1</v>
      </c>
      <c r="F2050" s="5">
        <f ca="1">IF(INDEX(GLOBAL[KET],MATCH(A2050,GLOBAL[ID]))="","-",INDEX(GLOBAL[KET],MATCH(A2050,GLOBAL[ID])))</f>
        <v>240</v>
      </c>
    </row>
    <row r="2051" spans="1:6" ht="15">
      <c r="A2051" s="12">
        <v>3419</v>
      </c>
      <c r="D2051" s="3" t="str">
        <f ca="1">INDEX(GLOBAL[NAMA BARANG],MATCH(A2051,GLOBAL[ID]))</f>
        <v>Tas Pita Kado k FG 101 (1021)</v>
      </c>
      <c r="E2051" s="4">
        <f ca="1">INDEX(GLOBAL[TT],MATCH(A2051,GLOBAL[ID]))</f>
        <v>1</v>
      </c>
      <c r="F2051" s="5">
        <f ca="1">IF(INDEX(GLOBAL[KET],MATCH(A2051,GLOBAL[ID]))="","-",INDEX(GLOBAL[KET],MATCH(A2051,GLOBAL[ID])))</f>
        <v>720</v>
      </c>
    </row>
    <row r="2052" spans="1:6" ht="15">
      <c r="A2052" s="12">
        <v>3420</v>
      </c>
      <c r="D2052" s="3" t="str">
        <f ca="1">INDEX(GLOBAL[NAMA BARANG],MATCH(A2052,GLOBAL[ID]))</f>
        <v>Tas Pita Kado k FG 101 (1030)</v>
      </c>
      <c r="E2052" s="4">
        <f ca="1">INDEX(GLOBAL[TT],MATCH(A2052,GLOBAL[ID]))</f>
        <v>1</v>
      </c>
      <c r="F2052" s="5">
        <f ca="1">IF(INDEX(GLOBAL[KET],MATCH(A2052,GLOBAL[ID]))="","-",INDEX(GLOBAL[KET],MATCH(A2052,GLOBAL[ID])))</f>
        <v>720</v>
      </c>
    </row>
    <row r="2053" spans="1:6" ht="15">
      <c r="A2053" s="12">
        <v>3422</v>
      </c>
      <c r="D2053" s="3" t="str">
        <f ca="1">INDEX(GLOBAL[NAMA BARANG],MATCH(A2053,GLOBAL[ID]))</f>
        <v>Tas Pita Kado k FG 101 (1036)</v>
      </c>
      <c r="E2053" s="4">
        <f ca="1">INDEX(GLOBAL[TT],MATCH(A2053,GLOBAL[ID]))</f>
        <v>5</v>
      </c>
      <c r="F2053" s="5">
        <f ca="1">IF(INDEX(GLOBAL[KET],MATCH(A2053,GLOBAL[ID]))="","-",INDEX(GLOBAL[KET],MATCH(A2053,GLOBAL[ID])))</f>
        <v>720</v>
      </c>
    </row>
    <row r="2054" spans="1:6" ht="15">
      <c r="A2054" s="12">
        <v>3423</v>
      </c>
      <c r="D2054" s="3" t="str">
        <f ca="1">INDEX(GLOBAL[NAMA BARANG],MATCH(A2054,GLOBAL[ID]))</f>
        <v>Tas Pita Kado k FG 101 (1040)</v>
      </c>
      <c r="E2054" s="4">
        <f ca="1">INDEX(GLOBAL[TT],MATCH(A2054,GLOBAL[ID]))</f>
        <v>1</v>
      </c>
      <c r="F2054" s="5">
        <f ca="1">IF(INDEX(GLOBAL[KET],MATCH(A2054,GLOBAL[ID]))="","-",INDEX(GLOBAL[KET],MATCH(A2054,GLOBAL[ID])))</f>
        <v>720</v>
      </c>
    </row>
    <row r="2055" spans="1:6" ht="15">
      <c r="A2055" s="12">
        <v>3424</v>
      </c>
      <c r="D2055" s="3" t="str">
        <f ca="1">INDEX(GLOBAL[NAMA BARANG],MATCH(A2055,GLOBAL[ID]))</f>
        <v>Tas Pita Kado k FG 101 (1041)</v>
      </c>
      <c r="E2055" s="4">
        <f ca="1">INDEX(GLOBAL[TT],MATCH(A2055,GLOBAL[ID]))</f>
        <v>3</v>
      </c>
      <c r="F2055" s="5">
        <f ca="1">IF(INDEX(GLOBAL[KET],MATCH(A2055,GLOBAL[ID]))="","-",INDEX(GLOBAL[KET],MATCH(A2055,GLOBAL[ID])))</f>
        <v>720</v>
      </c>
    </row>
    <row r="2056" spans="1:6" ht="15">
      <c r="A2056" s="12">
        <v>3426</v>
      </c>
      <c r="D2056" s="3" t="str">
        <f ca="1">INDEX(GLOBAL[NAMA BARANG],MATCH(A2056,GLOBAL[ID]))</f>
        <v>Tas Plastik B C1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130 pc</v>
      </c>
    </row>
    <row r="2057" spans="1:6" ht="15">
      <c r="A2057" s="12">
        <v>3427</v>
      </c>
      <c r="D2057" s="3" t="str">
        <f ca="1">INDEX(GLOBAL[NAMA BARANG],MATCH(A2057,GLOBAL[ID]))</f>
        <v>Tas Plastik B C1</v>
      </c>
      <c r="E2057" s="4">
        <f ca="1">INDEX(GLOBAL[TT],MATCH(A2057,GLOBAL[ID]))</f>
        <v>4</v>
      </c>
      <c r="F2057" s="5" t="str">
        <f ca="1">IF(INDEX(GLOBAL[KET],MATCH(A2057,GLOBAL[ID]))="","-",INDEX(GLOBAL[KET],MATCH(A2057,GLOBAL[ID])))</f>
        <v>120 pc</v>
      </c>
    </row>
    <row r="2058" spans="1:6" ht="15">
      <c r="A2058" s="12">
        <v>3428</v>
      </c>
      <c r="D2058" s="3" t="str">
        <f ca="1">INDEX(GLOBAL[NAMA BARANG],MATCH(A2058,GLOBAL[ID]))</f>
        <v>Tas plastik Besar C1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83 pc</v>
      </c>
    </row>
    <row r="2059" spans="1:6" ht="15">
      <c r="A2059" s="12">
        <v>3429</v>
      </c>
      <c r="D2059" s="3" t="str">
        <f ca="1">INDEX(GLOBAL[NAMA BARANG],MATCH(A2059,GLOBAL[ID]))</f>
        <v>Tas plastik Besar C1</v>
      </c>
      <c r="E2059" s="4">
        <f ca="1">INDEX(GLOBAL[TT],MATCH(A2059,GLOBAL[ID]))</f>
        <v>1</v>
      </c>
      <c r="F2059" s="5">
        <f ca="1">IF(INDEX(GLOBAL[KET],MATCH(A2059,GLOBAL[ID]))="","-",INDEX(GLOBAL[KET],MATCH(A2059,GLOBAL[ID])))</f>
        <v>170</v>
      </c>
    </row>
    <row r="2060" spans="1:6" ht="15">
      <c r="A2060" s="12">
        <v>3430</v>
      </c>
      <c r="D2060" s="3" t="str">
        <f ca="1">INDEX(GLOBAL[NAMA BARANG],MATCH(A2060,GLOBAL[ID]))</f>
        <v>Tas plastik Besar C1</v>
      </c>
      <c r="E2060" s="4">
        <f ca="1">INDEX(GLOBAL[TT],MATCH(A2060,GLOBAL[ID]))</f>
        <v>5</v>
      </c>
      <c r="F2060" s="5" t="str">
        <f ca="1">IF(INDEX(GLOBAL[KET],MATCH(A2060,GLOBAL[ID]))="","-",INDEX(GLOBAL[KET],MATCH(A2060,GLOBAL[ID])))</f>
        <v>150 pc</v>
      </c>
    </row>
    <row r="2061" spans="1:6" ht="15">
      <c r="A2061" s="12">
        <v>3431</v>
      </c>
      <c r="D2061" s="3" t="str">
        <f ca="1">INDEX(GLOBAL[NAMA BARANG],MATCH(A2061,GLOBAL[ID]))</f>
        <v>Tas plastik Besar C1</v>
      </c>
      <c r="E2061" s="4">
        <f ca="1">INDEX(GLOBAL[TT],MATCH(A2061,GLOBAL[ID]))</f>
        <v>1</v>
      </c>
      <c r="F2061" s="5">
        <f ca="1">IF(INDEX(GLOBAL[KET],MATCH(A2061,GLOBAL[ID]))="","-",INDEX(GLOBAL[KET],MATCH(A2061,GLOBAL[ID])))</f>
        <v>115</v>
      </c>
    </row>
    <row r="2062" spans="1:6" ht="15">
      <c r="A2062" s="12">
        <v>3432</v>
      </c>
      <c r="D2062" s="3" t="str">
        <f ca="1">INDEX(GLOBAL[NAMA BARANG],MATCH(A2062,GLOBAL[ID]))</f>
        <v>Tas plastik Besar C1</v>
      </c>
      <c r="E2062" s="4">
        <f ca="1">INDEX(GLOBAL[TT],MATCH(A2062,GLOBAL[ID]))</f>
        <v>1</v>
      </c>
      <c r="F2062" s="5">
        <f ca="1">IF(INDEX(GLOBAL[KET],MATCH(A2062,GLOBAL[ID]))="","-",INDEX(GLOBAL[KET],MATCH(A2062,GLOBAL[ID])))</f>
        <v>110</v>
      </c>
    </row>
    <row r="2063" spans="1:6" ht="15">
      <c r="A2063" s="12">
        <v>3433</v>
      </c>
      <c r="D2063" s="3" t="str">
        <f ca="1">INDEX(GLOBAL[NAMA BARANG],MATCH(A2063,GLOBAL[ID]))</f>
        <v>Tas plastik Besar C1</v>
      </c>
      <c r="E2063" s="4">
        <f ca="1">INDEX(GLOBAL[TT],MATCH(A2063,GLOBAL[ID]))</f>
        <v>1</v>
      </c>
      <c r="F2063" s="5">
        <f ca="1">IF(INDEX(GLOBAL[KET],MATCH(A2063,GLOBAL[ID]))="","-",INDEX(GLOBAL[KET],MATCH(A2063,GLOBAL[ID])))</f>
        <v>100</v>
      </c>
    </row>
    <row r="2064" spans="1:6" ht="15">
      <c r="A2064" s="12">
        <v>3434</v>
      </c>
      <c r="D2064" s="3" t="str">
        <f ca="1">INDEX(GLOBAL[NAMA BARANG],MATCH(A2064,GLOBAL[ID]))</f>
        <v>Tas plastik kecil A1</v>
      </c>
      <c r="E2064" s="4">
        <f ca="1">INDEX(GLOBAL[TT],MATCH(A2064,GLOBAL[ID]))</f>
        <v>1</v>
      </c>
      <c r="F2064" s="5" t="str">
        <f ca="1">IF(INDEX(GLOBAL[KET],MATCH(A2064,GLOBAL[ID]))="","-",INDEX(GLOBAL[KET],MATCH(A2064,GLOBAL[ID])))</f>
        <v>186 pc</v>
      </c>
    </row>
    <row r="2065" spans="1:6" ht="15">
      <c r="A2065" s="12">
        <v>3435</v>
      </c>
      <c r="D2065" s="3" t="str">
        <f ca="1">INDEX(GLOBAL[NAMA BARANG],MATCH(A2065,GLOBAL[ID]))</f>
        <v>Tas Plastik kecil A1</v>
      </c>
      <c r="E2065" s="4">
        <f ca="1">INDEX(GLOBAL[TT],MATCH(A2065,GLOBAL[ID]))</f>
        <v>1</v>
      </c>
      <c r="F2065" s="5">
        <f ca="1">IF(INDEX(GLOBAL[KET],MATCH(A2065,GLOBAL[ID]))="","-",INDEX(GLOBAL[KET],MATCH(A2065,GLOBAL[ID])))</f>
        <v>180</v>
      </c>
    </row>
    <row r="2066" spans="1:6" ht="15">
      <c r="A2066" s="12">
        <v>3436</v>
      </c>
      <c r="D2066" s="3" t="str">
        <f ca="1">INDEX(GLOBAL[NAMA BARANG],MATCH(A2066,GLOBAL[ID]))</f>
        <v>Tas plastik kecil A1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170 pc</v>
      </c>
    </row>
    <row r="2067" spans="1:6" ht="15">
      <c r="A2067" s="12">
        <v>3437</v>
      </c>
      <c r="D2067" s="3" t="str">
        <f ca="1">INDEX(GLOBAL[NAMA BARANG],MATCH(A2067,GLOBAL[ID]))</f>
        <v>Tas Plastik kecil A1</v>
      </c>
      <c r="E2067" s="4">
        <f ca="1">INDEX(GLOBAL[TT],MATCH(A2067,GLOBAL[ID]))</f>
        <v>7</v>
      </c>
      <c r="F2067" s="5">
        <f ca="1">IF(INDEX(GLOBAL[KET],MATCH(A2067,GLOBAL[ID]))="","-",INDEX(GLOBAL[KET],MATCH(A2067,GLOBAL[ID])))</f>
        <v>170</v>
      </c>
    </row>
    <row r="2068" spans="1:6" ht="15">
      <c r="A2068" s="12">
        <v>3438</v>
      </c>
      <c r="D2068" s="3" t="str">
        <f ca="1">INDEX(GLOBAL[NAMA BARANG],MATCH(A2068,GLOBAL[ID]))</f>
        <v>Tas plastik kecil A1</v>
      </c>
      <c r="E2068" s="4">
        <f ca="1">INDEX(GLOBAL[TT],MATCH(A2068,GLOBAL[ID]))</f>
        <v>1</v>
      </c>
      <c r="F2068" s="5" t="str">
        <f ca="1">IF(INDEX(GLOBAL[KET],MATCH(A2068,GLOBAL[ID]))="","-",INDEX(GLOBAL[KET],MATCH(A2068,GLOBAL[ID])))</f>
        <v>167 pc</v>
      </c>
    </row>
    <row r="2069" spans="1:6" ht="15">
      <c r="A2069" s="12">
        <v>3439</v>
      </c>
      <c r="D2069" s="3" t="str">
        <f ca="1">INDEX(GLOBAL[NAMA BARANG],MATCH(A2069,GLOBAL[ID]))</f>
        <v>Tas Plastik kecil A1</v>
      </c>
      <c r="E2069" s="4">
        <f ca="1">INDEX(GLOBAL[TT],MATCH(A2069,GLOBAL[ID]))</f>
        <v>6</v>
      </c>
      <c r="F2069" s="5" t="str">
        <f ca="1">IF(INDEX(GLOBAL[KET],MATCH(A2069,GLOBAL[ID]))="","-",INDEX(GLOBAL[KET],MATCH(A2069,GLOBAL[ID])))</f>
        <v>160 pc</v>
      </c>
    </row>
    <row r="2070" spans="1:6" ht="15">
      <c r="A2070" s="12">
        <v>3440</v>
      </c>
      <c r="D2070" s="3" t="str">
        <f ca="1">INDEX(GLOBAL[NAMA BARANG],MATCH(A2070,GLOBAL[ID]))</f>
        <v>Tas Plastik kecil A1</v>
      </c>
      <c r="E2070" s="4">
        <f ca="1">INDEX(GLOBAL[TT],MATCH(A2070,GLOBAL[ID]))</f>
        <v>4</v>
      </c>
      <c r="F2070" s="5" t="str">
        <f ca="1">IF(INDEX(GLOBAL[KET],MATCH(A2070,GLOBAL[ID]))="","-",INDEX(GLOBAL[KET],MATCH(A2070,GLOBAL[ID])))</f>
        <v>150 pc</v>
      </c>
    </row>
    <row r="2071" spans="1:6" ht="15">
      <c r="A2071" s="12">
        <v>3441</v>
      </c>
      <c r="D2071" s="3" t="str">
        <f ca="1">INDEX(GLOBAL[NAMA BARANG],MATCH(A2071,GLOBAL[ID]))</f>
        <v>Tas Plastik kecil A1</v>
      </c>
      <c r="E2071" s="4">
        <f ca="1">INDEX(GLOBAL[TT],MATCH(A2071,GLOBAL[ID]))</f>
        <v>2</v>
      </c>
      <c r="F2071" s="5" t="str">
        <f ca="1">IF(INDEX(GLOBAL[KET],MATCH(A2071,GLOBAL[ID]))="","-",INDEX(GLOBAL[KET],MATCH(A2071,GLOBAL[ID])))</f>
        <v>140 pc</v>
      </c>
    </row>
    <row r="2072" spans="1:6" ht="15">
      <c r="A2072" s="12">
        <v>3442</v>
      </c>
      <c r="D2072" s="3" t="str">
        <f ca="1">INDEX(GLOBAL[NAMA BARANG],MATCH(A2072,GLOBAL[ID]))</f>
        <v>Tas Plastik kecil A1</v>
      </c>
      <c r="E2072" s="4">
        <f ca="1">INDEX(GLOBAL[TT],MATCH(A2072,GLOBAL[ID]))</f>
        <v>5</v>
      </c>
      <c r="F2072" s="5" t="str">
        <f ca="1">IF(INDEX(GLOBAL[KET],MATCH(A2072,GLOBAL[ID]))="","-",INDEX(GLOBAL[KET],MATCH(A2072,GLOBAL[ID])))</f>
        <v>130 pc</v>
      </c>
    </row>
    <row r="2073" spans="1:6" ht="15">
      <c r="A2073" s="12">
        <v>3443</v>
      </c>
      <c r="D2073" s="3" t="str">
        <f ca="1">INDEX(GLOBAL[NAMA BARANG],MATCH(A2073,GLOBAL[ID]))</f>
        <v>Tas plastik kecil A1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116 pc</v>
      </c>
    </row>
    <row r="2074" spans="1:6" ht="15">
      <c r="A2074" s="12">
        <v>3444</v>
      </c>
      <c r="D2074" s="3" t="str">
        <f ca="1">INDEX(GLOBAL[NAMA BARANG],MATCH(A2074,GLOBAL[ID]))</f>
        <v>Tas Plastik kecil A1</v>
      </c>
      <c r="E2074" s="4">
        <f ca="1">INDEX(GLOBAL[TT],MATCH(A2074,GLOBAL[ID]))</f>
        <v>7</v>
      </c>
      <c r="F2074" s="5" t="str">
        <f ca="1">IF(INDEX(GLOBAL[KET],MATCH(A2074,GLOBAL[ID]))="","-",INDEX(GLOBAL[KET],MATCH(A2074,GLOBAL[ID])))</f>
        <v>200 pc</v>
      </c>
    </row>
    <row r="2075" spans="1:6" ht="15">
      <c r="A2075" s="12">
        <v>3445</v>
      </c>
      <c r="D2075" s="3" t="str">
        <f ca="1">INDEX(GLOBAL[NAMA BARANG],MATCH(A2075,GLOBAL[ID]))</f>
        <v>Tas Plastik T B1</v>
      </c>
      <c r="E2075" s="4">
        <f ca="1">INDEX(GLOBAL[TT],MATCH(A2075,GLOBAL[ID]))</f>
        <v>2</v>
      </c>
      <c r="F2075" s="5">
        <f ca="1">IF(INDEX(GLOBAL[KET],MATCH(A2075,GLOBAL[ID]))="","-",INDEX(GLOBAL[KET],MATCH(A2075,GLOBAL[ID])))</f>
        <v>60</v>
      </c>
    </row>
    <row r="2076" spans="1:6" ht="15">
      <c r="A2076" s="12">
        <v>3446</v>
      </c>
      <c r="D2076" s="3" t="str">
        <f ca="1">INDEX(GLOBAL[NAMA BARANG],MATCH(A2076,GLOBAL[ID]))</f>
        <v>Tas Plastik T B1</v>
      </c>
      <c r="E2076" s="4">
        <f ca="1">INDEX(GLOBAL[TT],MATCH(A2076,GLOBAL[ID]))</f>
        <v>3</v>
      </c>
      <c r="F2076" s="5" t="str">
        <f ca="1">IF(INDEX(GLOBAL[KET],MATCH(A2076,GLOBAL[ID]))="","-",INDEX(GLOBAL[KET],MATCH(A2076,GLOBAL[ID])))</f>
        <v>20 pc</v>
      </c>
    </row>
    <row r="2077" spans="1:6" ht="15">
      <c r="A2077" s="12">
        <v>3447</v>
      </c>
      <c r="D2077" s="3" t="str">
        <f ca="1">INDEX(GLOBAL[NAMA BARANG],MATCH(A2077,GLOBAL[ID]))</f>
        <v>Tas Plastik T B1</v>
      </c>
      <c r="E2077" s="4">
        <f ca="1">INDEX(GLOBAL[TT],MATCH(A2077,GLOBAL[ID]))</f>
        <v>12</v>
      </c>
      <c r="F2077" s="5">
        <f ca="1">IF(INDEX(GLOBAL[KET],MATCH(A2077,GLOBAL[ID]))="","-",INDEX(GLOBAL[KET],MATCH(A2077,GLOBAL[ID])))</f>
        <v>150</v>
      </c>
    </row>
    <row r="2078" spans="1:6" ht="15">
      <c r="A2078" s="12">
        <v>3448</v>
      </c>
      <c r="D2078" s="3" t="str">
        <f ca="1">INDEX(GLOBAL[NAMA BARANG],MATCH(A2078,GLOBAL[ID]))</f>
        <v>Tas Plastik T B1</v>
      </c>
      <c r="E2078" s="4">
        <f ca="1">INDEX(GLOBAL[TT],MATCH(A2078,GLOBAL[ID]))</f>
        <v>19</v>
      </c>
      <c r="F2078" s="5">
        <f ca="1">IF(INDEX(GLOBAL[KET],MATCH(A2078,GLOBAL[ID]))="","-",INDEX(GLOBAL[KET],MATCH(A2078,GLOBAL[ID])))</f>
        <v>140</v>
      </c>
    </row>
    <row r="2079" spans="1:6" ht="15">
      <c r="A2079" s="12">
        <v>3449</v>
      </c>
      <c r="D2079" s="3" t="str">
        <f ca="1">INDEX(GLOBAL[NAMA BARANG],MATCH(A2079,GLOBAL[ID]))</f>
        <v>Tas Plastik T B1</v>
      </c>
      <c r="E2079" s="4">
        <f ca="1">INDEX(GLOBAL[TT],MATCH(A2079,GLOBAL[ID]))</f>
        <v>10</v>
      </c>
      <c r="F2079" s="5" t="str">
        <f ca="1">IF(INDEX(GLOBAL[KET],MATCH(A2079,GLOBAL[ID]))="","-",INDEX(GLOBAL[KET],MATCH(A2079,GLOBAL[ID])))</f>
        <v>130 pc</v>
      </c>
    </row>
    <row r="2080" spans="1:6" ht="15">
      <c r="A2080" s="12">
        <v>3450</v>
      </c>
      <c r="D2080" s="3" t="str">
        <f ca="1">INDEX(GLOBAL[NAMA BARANG],MATCH(A2080,GLOBAL[ID]))</f>
        <v>Tas plastik Tanggung B1</v>
      </c>
      <c r="E2080" s="4">
        <f ca="1">INDEX(GLOBAL[TT],MATCH(A2080,GLOBAL[ID]))</f>
        <v>4</v>
      </c>
      <c r="F2080" s="5" t="str">
        <f ca="1">IF(INDEX(GLOBAL[KET],MATCH(A2080,GLOBAL[ID]))="","-",INDEX(GLOBAL[KET],MATCH(A2080,GLOBAL[ID])))</f>
        <v>200 pc</v>
      </c>
    </row>
    <row r="2081" spans="1:6" ht="15">
      <c r="A2081" s="12">
        <v>3451</v>
      </c>
      <c r="D2081" s="3" t="str">
        <f ca="1">INDEX(GLOBAL[NAMA BARANG],MATCH(A2081,GLOBAL[ID]))</f>
        <v>Tas plastik Tanggung B1</v>
      </c>
      <c r="E2081" s="4">
        <f ca="1">INDEX(GLOBAL[TT],MATCH(A2081,GLOBAL[ID]))</f>
        <v>1</v>
      </c>
      <c r="F2081" s="5" t="str">
        <f ca="1">IF(INDEX(GLOBAL[KET],MATCH(A2081,GLOBAL[ID]))="","-",INDEX(GLOBAL[KET],MATCH(A2081,GLOBAL[ID])))</f>
        <v>110 pc</v>
      </c>
    </row>
    <row r="2082" spans="1:6" ht="15">
      <c r="A2082" s="12">
        <v>3452</v>
      </c>
      <c r="D2082" s="3" t="str">
        <f ca="1">INDEX(GLOBAL[NAMA BARANG],MATCH(A2082,GLOBAL[ID]))</f>
        <v>Tas PLK 10-06/ M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600 pc</v>
      </c>
    </row>
    <row r="2083" spans="1:6" ht="15">
      <c r="A2083" s="12">
        <v>3453</v>
      </c>
      <c r="D2083" s="3" t="str">
        <f ca="1">INDEX(GLOBAL[NAMA BARANG],MATCH(A2083,GLOBAL[ID]))</f>
        <v>Tas PLK 10-07 Dy (26x34) Tali L</v>
      </c>
      <c r="E2083" s="4">
        <f ca="1">INDEX(GLOBAL[TT],MATCH(A2083,GLOBAL[ID]))</f>
        <v>8</v>
      </c>
      <c r="F2083" s="5" t="str">
        <f ca="1">IF(INDEX(GLOBAL[KET],MATCH(A2083,GLOBAL[ID]))="","-",INDEX(GLOBAL[KET],MATCH(A2083,GLOBAL[ID])))</f>
        <v>40 ls</v>
      </c>
    </row>
    <row r="2084" spans="1:6" ht="15">
      <c r="A2084" s="12">
        <v>3454</v>
      </c>
      <c r="D2084" s="3" t="str">
        <f ca="1">INDEX(GLOBAL[NAMA BARANG],MATCH(A2084,GLOBAL[ID]))</f>
        <v>Tas PLK 10-08 Tali Tenteng</v>
      </c>
      <c r="E2084" s="4">
        <f ca="1">INDEX(GLOBAL[TT],MATCH(A2084,GLOBAL[ID]))</f>
        <v>5</v>
      </c>
      <c r="F2084" s="5" t="str">
        <f ca="1">IF(INDEX(GLOBAL[KET],MATCH(A2084,GLOBAL[ID]))="","-",INDEX(GLOBAL[KET],MATCH(A2084,GLOBAL[ID])))</f>
        <v>30 ls</v>
      </c>
    </row>
    <row r="2085" spans="1:6" ht="15">
      <c r="A2085" s="12">
        <v>3455</v>
      </c>
      <c r="D2085" s="3" t="str">
        <f ca="1">INDEX(GLOBAL[NAMA BARANG],MATCH(A2085,GLOBAL[ID]))</f>
        <v>Tas polos 131 k</v>
      </c>
      <c r="E2085" s="4">
        <f ca="1">INDEX(GLOBAL[TT],MATCH(A2085,GLOBAL[ID]))</f>
        <v>12</v>
      </c>
      <c r="F2085" s="5">
        <f ca="1">IF(INDEX(GLOBAL[KET],MATCH(A2085,GLOBAL[ID]))="","-",INDEX(GLOBAL[KET],MATCH(A2085,GLOBAL[ID])))</f>
        <v>480</v>
      </c>
    </row>
    <row r="2086" spans="1:6" ht="15">
      <c r="A2086" s="12">
        <v>3456</v>
      </c>
      <c r="D2086" s="3" t="str">
        <f ca="1">INDEX(GLOBAL[NAMA BARANG],MATCH(A2086,GLOBAL[ID]))</f>
        <v>Tas polos 804/ 832/ 838</v>
      </c>
      <c r="E2086" s="4">
        <f ca="1">INDEX(GLOBAL[TT],MATCH(A2086,GLOBAL[ID]))</f>
        <v>18</v>
      </c>
      <c r="F2086" s="5">
        <f ca="1">IF(INDEX(GLOBAL[KET],MATCH(A2086,GLOBAL[ID]))="","-",INDEX(GLOBAL[KET],MATCH(A2086,GLOBAL[ID])))</f>
        <v>480</v>
      </c>
    </row>
    <row r="2087" spans="1:6" ht="15">
      <c r="A2087" s="12">
        <v>3457</v>
      </c>
      <c r="D2087" s="3" t="str">
        <f ca="1">INDEX(GLOBAL[NAMA BARANG],MATCH(A2087,GLOBAL[ID]))</f>
        <v xml:space="preserve">Tas Ransel Spon Bond FR+Hk 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60 ls</v>
      </c>
    </row>
    <row r="2088" spans="1:6" ht="15">
      <c r="A2088" s="12">
        <v>3458</v>
      </c>
      <c r="D2088" s="3" t="str">
        <f ca="1">INDEX(GLOBAL[NAMA BARANG],MATCH(A2088,GLOBAL[ID]))</f>
        <v>Tas SB 1514-8 Set T</v>
      </c>
      <c r="E2088" s="4">
        <f ca="1">INDEX(GLOBAL[TT],MATCH(A2088,GLOBAL[ID]))</f>
        <v>1</v>
      </c>
      <c r="F2088" s="5" t="str">
        <f ca="1">IF(INDEX(GLOBAL[KET],MATCH(A2088,GLOBAL[ID]))="","-",INDEX(GLOBAL[KET],MATCH(A2088,GLOBAL[ID])))</f>
        <v>50 ls</v>
      </c>
    </row>
    <row r="2089" spans="1:6" ht="15">
      <c r="A2089" s="12">
        <v>3459</v>
      </c>
      <c r="D2089" s="3" t="str">
        <f ca="1">INDEX(GLOBAL[NAMA BARANG],MATCH(A2089,GLOBAL[ID]))</f>
        <v>Tas SB-117 Paris Kecil</v>
      </c>
      <c r="E2089" s="4">
        <f ca="1">INDEX(GLOBAL[TT],MATCH(A2089,GLOBAL[ID]))</f>
        <v>1</v>
      </c>
      <c r="F2089" s="5" t="str">
        <f ca="1">IF(INDEX(GLOBAL[KET],MATCH(A2089,GLOBAL[ID]))="","-",INDEX(GLOBAL[KET],MATCH(A2089,GLOBAL[ID])))</f>
        <v>50 LSN</v>
      </c>
    </row>
    <row r="2090" spans="1:6" ht="15">
      <c r="A2090" s="12">
        <v>3460</v>
      </c>
      <c r="D2090" s="3" t="str">
        <f ca="1">INDEX(GLOBAL[NAMA BARANG],MATCH(A2090,GLOBAL[ID]))</f>
        <v>Tas SEP 194</v>
      </c>
      <c r="E2090" s="4">
        <f ca="1">INDEX(GLOBAL[TT],MATCH(A2090,GLOBAL[ID]))</f>
        <v>7</v>
      </c>
      <c r="F2090" s="5" t="str">
        <f ca="1">IF(INDEX(GLOBAL[KET],MATCH(A2090,GLOBAL[ID]))="","-",INDEX(GLOBAL[KET],MATCH(A2090,GLOBAL[ID])))</f>
        <v>10 ls</v>
      </c>
    </row>
    <row r="2091" spans="1:6" ht="15">
      <c r="A2091" s="12">
        <v>3461</v>
      </c>
      <c r="D2091" s="3" t="str">
        <f ca="1">INDEX(GLOBAL[NAMA BARANG],MATCH(A2091,GLOBAL[ID]))</f>
        <v>Tas Shoes C15 246/ Hp 363 (60)</v>
      </c>
      <c r="E2091" s="4">
        <f ca="1">INDEX(GLOBAL[TT],MATCH(A2091,GLOBAL[ID]))</f>
        <v>4</v>
      </c>
      <c r="F2091" s="5" t="str">
        <f ca="1">IF(INDEX(GLOBAL[KET],MATCH(A2091,GLOBAL[ID]))="","-",INDEX(GLOBAL[KET],MATCH(A2091,GLOBAL[ID])))</f>
        <v>36 pk</v>
      </c>
    </row>
    <row r="2092" spans="1:6" ht="15">
      <c r="A2092" s="12">
        <v>3462</v>
      </c>
      <c r="D2092" s="3" t="str">
        <f ca="1">INDEX(GLOBAL[NAMA BARANG],MATCH(A2092,GLOBAL[ID]))</f>
        <v>Tas Shop Ly FD 683</v>
      </c>
      <c r="E2092" s="4">
        <f ca="1">INDEX(GLOBAL[TT],MATCH(A2092,GLOBAL[ID]))</f>
        <v>2</v>
      </c>
      <c r="F2092" s="5" t="str">
        <f ca="1">IF(INDEX(GLOBAL[KET],MATCH(A2092,GLOBAL[ID]))="","-",INDEX(GLOBAL[KET],MATCH(A2092,GLOBAL[ID])))</f>
        <v>360 pc</v>
      </c>
    </row>
    <row r="2093" spans="1:6" ht="15">
      <c r="A2093" s="12">
        <v>3468</v>
      </c>
      <c r="D2093" s="3" t="str">
        <f ca="1">INDEX(GLOBAL[NAMA BARANG],MATCH(A2093,GLOBAL[ID]))</f>
        <v>Tas Shop Ly SD S Tg</v>
      </c>
      <c r="E2093" s="4">
        <f ca="1">INDEX(GLOBAL[TT],MATCH(A2093,GLOBAL[ID]))</f>
        <v>5</v>
      </c>
      <c r="F2093" s="5">
        <f ca="1">IF(INDEX(GLOBAL[KET],MATCH(A2093,GLOBAL[ID]))="","-",INDEX(GLOBAL[KET],MATCH(A2093,GLOBAL[ID])))</f>
        <v>360</v>
      </c>
    </row>
    <row r="2094" spans="1:6" ht="15">
      <c r="A2094" s="12">
        <v>3469</v>
      </c>
      <c r="D2094" s="3" t="str">
        <f ca="1">INDEX(GLOBAL[NAMA BARANG],MATCH(A2094,GLOBAL[ID]))</f>
        <v>Tas Shop Teng-Teng Sleting (10 pc) WKD</v>
      </c>
      <c r="E2094" s="4">
        <f ca="1">INDEX(GLOBAL[TT],MATCH(A2094,GLOBAL[ID]))</f>
        <v>3</v>
      </c>
      <c r="F2094" s="5" t="str">
        <f ca="1">IF(INDEX(GLOBAL[KET],MATCH(A2094,GLOBAL[ID]))="","-",INDEX(GLOBAL[KET],MATCH(A2094,GLOBAL[ID])))</f>
        <v>30 bks</v>
      </c>
    </row>
    <row r="2095" spans="1:6" ht="15">
      <c r="A2095" s="12">
        <v>3470</v>
      </c>
      <c r="D2095" s="3" t="str">
        <f ca="1">INDEX(GLOBAL[NAMA BARANG],MATCH(A2095,GLOBAL[ID]))</f>
        <v xml:space="preserve">Tas Shopcraft LyNP 542-1/4 </v>
      </c>
      <c r="E2095" s="4">
        <f ca="1">INDEX(GLOBAL[TT],MATCH(A2095,GLOBAL[ID]))</f>
        <v>2</v>
      </c>
      <c r="F2095" s="5" t="str">
        <f ca="1">IF(INDEX(GLOBAL[KET],MATCH(A2095,GLOBAL[ID]))="","-",INDEX(GLOBAL[KET],MATCH(A2095,GLOBAL[ID])))</f>
        <v>20 box</v>
      </c>
    </row>
    <row r="2096" spans="1:6" ht="15">
      <c r="A2096" s="12">
        <v>3471</v>
      </c>
      <c r="D2096" s="3" t="str">
        <f ca="1">INDEX(GLOBAL[NAMA BARANG],MATCH(A2096,GLOBAL[ID]))</f>
        <v xml:space="preserve">Tas Shopcraft Tly Mp 061/ 064 </v>
      </c>
      <c r="E2096" s="4">
        <f ca="1">INDEX(GLOBAL[TT],MATCH(A2096,GLOBAL[ID]))</f>
        <v>4</v>
      </c>
      <c r="F2096" s="5" t="str">
        <f ca="1">IF(INDEX(GLOBAL[KET],MATCH(A2096,GLOBAL[ID]))="","-",INDEX(GLOBAL[KET],MATCH(A2096,GLOBAL[ID])))</f>
        <v>90 box</v>
      </c>
    </row>
    <row r="2097" spans="1:6" ht="15">
      <c r="A2097" s="12">
        <v>3472</v>
      </c>
      <c r="D2097" s="3" t="str">
        <f ca="1">INDEX(GLOBAL[NAMA BARANG],MATCH(A2097,GLOBAL[ID]))</f>
        <v>Tas Silver 18x23</v>
      </c>
      <c r="E2097" s="4">
        <f ca="1">INDEX(GLOBAL[TT],MATCH(A2097,GLOBAL[ID]))</f>
        <v>3</v>
      </c>
      <c r="F2097" s="5" t="str">
        <f ca="1">IF(INDEX(GLOBAL[KET],MATCH(A2097,GLOBAL[ID]))="","-",INDEX(GLOBAL[KET],MATCH(A2097,GLOBAL[ID])))</f>
        <v>90 ls</v>
      </c>
    </row>
    <row r="2098" spans="1:6" ht="15">
      <c r="A2098" s="12">
        <v>3473</v>
      </c>
      <c r="D2098" s="3" t="str">
        <f ca="1">INDEX(GLOBAL[NAMA BARANG],MATCH(A2098,GLOBAL[ID]))</f>
        <v>Tas Sleret S</v>
      </c>
      <c r="E2098" s="4">
        <f ca="1">INDEX(GLOBAL[TT],MATCH(A2098,GLOBAL[ID]))</f>
        <v>4</v>
      </c>
      <c r="F2098" s="5" t="str">
        <f ca="1">IF(INDEX(GLOBAL[KET],MATCH(A2098,GLOBAL[ID]))="","-",INDEX(GLOBAL[KET],MATCH(A2098,GLOBAL[ID])))</f>
        <v>100 ls</v>
      </c>
    </row>
    <row r="2099" spans="1:6" ht="15">
      <c r="A2099" s="12">
        <v>3475</v>
      </c>
      <c r="D2099" s="3" t="str">
        <f ca="1">INDEX(GLOBAL[NAMA BARANG],MATCH(A2099,GLOBAL[ID]))</f>
        <v xml:space="preserve">Tas Sleting (A5 52) jaring </v>
      </c>
      <c r="E2099" s="4">
        <f ca="1">INDEX(GLOBAL[TT],MATCH(A2099,GLOBAL[ID]))</f>
        <v>4</v>
      </c>
      <c r="F2099" s="5" t="str">
        <f ca="1">IF(INDEX(GLOBAL[KET],MATCH(A2099,GLOBAL[ID]))="","-",INDEX(GLOBAL[KET],MATCH(A2099,GLOBAL[ID])))</f>
        <v>80 ls</v>
      </c>
    </row>
    <row r="2100" spans="1:6" ht="15">
      <c r="A2100" s="12">
        <v>3476</v>
      </c>
      <c r="D2100" s="3" t="str">
        <f ca="1">INDEX(GLOBAL[NAMA BARANG],MATCH(A2100,GLOBAL[ID]))</f>
        <v>Tas Spon Bond mukenah 27x29x12</v>
      </c>
      <c r="E2100" s="4">
        <f ca="1">INDEX(GLOBAL[TT],MATCH(A2100,GLOBAL[ID]))</f>
        <v>1</v>
      </c>
      <c r="F2100" s="5" t="str">
        <f ca="1">IF(INDEX(GLOBAL[KET],MATCH(A2100,GLOBAL[ID]))="","-",INDEX(GLOBAL[KET],MATCH(A2100,GLOBAL[ID])))</f>
        <v>50 ls</v>
      </c>
    </row>
    <row r="2101" spans="1:6" ht="15">
      <c r="A2101" s="12">
        <v>3477</v>
      </c>
      <c r="D2101" s="3" t="str">
        <f ca="1">INDEX(GLOBAL[NAMA BARANG],MATCH(A2101,GLOBAL[ID]))</f>
        <v>Tas T 34x31 ETJ</v>
      </c>
      <c r="E2101" s="4">
        <f ca="1">INDEX(GLOBAL[TT],MATCH(A2101,GLOBAL[ID]))</f>
        <v>4</v>
      </c>
      <c r="F2101" s="5" t="str">
        <f ca="1">IF(INDEX(GLOBAL[KET],MATCH(A2101,GLOBAL[ID]))="","-",INDEX(GLOBAL[KET],MATCH(A2101,GLOBAL[ID])))</f>
        <v>25 ls</v>
      </c>
    </row>
    <row r="2102" spans="1:6" ht="15">
      <c r="A2102" s="12">
        <v>3478</v>
      </c>
      <c r="D2102" s="3" t="str">
        <f ca="1">INDEX(GLOBAL[NAMA BARANG],MATCH(A2102,GLOBAL[ID]))</f>
        <v>Tas T 41x36 ETJ</v>
      </c>
      <c r="E2102" s="4">
        <f ca="1">INDEX(GLOBAL[TT],MATCH(A2102,GLOBAL[ID]))</f>
        <v>5</v>
      </c>
      <c r="F2102" s="5" t="str">
        <f ca="1">IF(INDEX(GLOBAL[KET],MATCH(A2102,GLOBAL[ID]))="","-",INDEX(GLOBAL[KET],MATCH(A2102,GLOBAL[ID])))</f>
        <v>22 ls</v>
      </c>
    </row>
    <row r="2103" spans="1:6" ht="15">
      <c r="A2103" s="12">
        <v>3479</v>
      </c>
      <c r="D2103" s="3" t="str">
        <f ca="1">INDEX(GLOBAL[NAMA BARANG],MATCH(A2103,GLOBAL[ID]))</f>
        <v>Tas tali 22x22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85 ls</v>
      </c>
    </row>
    <row r="2104" spans="1:6" ht="15">
      <c r="A2104" s="12">
        <v>3482</v>
      </c>
      <c r="D2104" s="3" t="str">
        <f ca="1">INDEX(GLOBAL[NAMA BARANG],MATCH(A2104,GLOBAL[ID]))</f>
        <v>Tas Tali Cartoon 20x25 Tg</v>
      </c>
      <c r="E2104" s="4">
        <f ca="1">INDEX(GLOBAL[TT],MATCH(A2104,GLOBAL[ID]))</f>
        <v>4</v>
      </c>
      <c r="F2104" s="5" t="str">
        <f ca="1">IF(INDEX(GLOBAL[KET],MATCH(A2104,GLOBAL[ID]))="","-",INDEX(GLOBAL[KET],MATCH(A2104,GLOBAL[ID])))</f>
        <v>50 ls</v>
      </c>
    </row>
    <row r="2105" spans="1:6" ht="15">
      <c r="A2105" s="12">
        <v>3483</v>
      </c>
      <c r="D2105" s="3" t="str">
        <f ca="1">INDEX(GLOBAL[NAMA BARANG],MATCH(A2105,GLOBAL[ID]))</f>
        <v>Tas Tali Folio 1 Frozen</v>
      </c>
      <c r="E2105" s="4">
        <f ca="1">INDEX(GLOBAL[TT],MATCH(A2105,GLOBAL[ID]))</f>
        <v>4</v>
      </c>
      <c r="F2105" s="5" t="str">
        <f ca="1">IF(INDEX(GLOBAL[KET],MATCH(A2105,GLOBAL[ID]))="","-",INDEX(GLOBAL[KET],MATCH(A2105,GLOBAL[ID])))</f>
        <v>240 pc</v>
      </c>
    </row>
    <row r="2106" spans="1:6" ht="15">
      <c r="A2106" s="12">
        <v>3484</v>
      </c>
      <c r="D2106" s="3" t="str">
        <f ca="1">INDEX(GLOBAL[NAMA BARANG],MATCH(A2106,GLOBAL[ID]))</f>
        <v>Tas Tali kecil kur JB S2-2 jos Mimikado</v>
      </c>
      <c r="E2106" s="4">
        <f ca="1">INDEX(GLOBAL[TT],MATCH(A2106,GLOBAL[ID]))</f>
        <v>45</v>
      </c>
      <c r="F2106" s="5" t="str">
        <f ca="1">IF(INDEX(GLOBAL[KET],MATCH(A2106,GLOBAL[ID]))="","-",INDEX(GLOBAL[KET],MATCH(A2106,GLOBAL[ID])))</f>
        <v>100 ls</v>
      </c>
    </row>
    <row r="2107" spans="1:6" ht="15">
      <c r="A2107" s="12">
        <v>3485</v>
      </c>
      <c r="D2107" s="3" t="str">
        <f ca="1">INDEX(GLOBAL[NAMA BARANG],MATCH(A2107,GLOBAL[ID]))</f>
        <v>Tas Tali Kertas Kado bsr AL (1 Pk=10 pc)</v>
      </c>
      <c r="E2107" s="4">
        <f ca="1">INDEX(GLOBAL[TT],MATCH(A2107,GLOBAL[ID]))</f>
        <v>2</v>
      </c>
      <c r="F2107" s="5" t="str">
        <f ca="1">IF(INDEX(GLOBAL[KET],MATCH(A2107,GLOBAL[ID]))="","-",INDEX(GLOBAL[KET],MATCH(A2107,GLOBAL[ID])))</f>
        <v>218 pk</v>
      </c>
    </row>
    <row r="2108" spans="1:6" ht="15">
      <c r="A2108" s="12">
        <v>3486</v>
      </c>
      <c r="D2108" s="3" t="str">
        <f ca="1">INDEX(GLOBAL[NAMA BARANG],MATCH(A2108,GLOBAL[ID]))</f>
        <v>Tas Tali Kertas Tg (Pelangi/ Biru Grs/ Silver Bunga/ Mrh Garis) 25x25</v>
      </c>
      <c r="E2108" s="4">
        <f ca="1">INDEX(GLOBAL[TT],MATCH(A2108,GLOBAL[ID]))</f>
        <v>16</v>
      </c>
      <c r="F2108" s="5" t="str">
        <f ca="1">IF(INDEX(GLOBAL[KET],MATCH(A2108,GLOBAL[ID]))="","-",INDEX(GLOBAL[KET],MATCH(A2108,GLOBAL[ID])))</f>
        <v>25 ls</v>
      </c>
    </row>
    <row r="2109" spans="1:6" ht="15">
      <c r="A2109" s="12">
        <v>3487</v>
      </c>
      <c r="D2109" s="3" t="str">
        <f ca="1">INDEX(GLOBAL[NAMA BARANG],MATCH(A2109,GLOBAL[ID]))</f>
        <v>Tas Tali kur batik S</v>
      </c>
      <c r="E2109" s="4">
        <f ca="1">INDEX(GLOBAL[TT],MATCH(A2109,GLOBAL[ID]))</f>
        <v>1</v>
      </c>
      <c r="F2109" s="5" t="str">
        <f ca="1">IF(INDEX(GLOBAL[KET],MATCH(A2109,GLOBAL[ID]))="","-",INDEX(GLOBAL[KET],MATCH(A2109,GLOBAL[ID])))</f>
        <v>60 ls</v>
      </c>
    </row>
    <row r="2110" spans="1:6" ht="15">
      <c r="A2110" s="12">
        <v>3488</v>
      </c>
      <c r="D2110" s="3" t="str">
        <f ca="1">INDEX(GLOBAL[NAMA BARANG],MATCH(A2110,GLOBAL[ID]))</f>
        <v xml:space="preserve">Tas Tali Metalik (1 Pk=12 pc) Gold Silver </v>
      </c>
      <c r="E2110" s="4">
        <f ca="1">INDEX(GLOBAL[TT],MATCH(A2110,GLOBAL[ID]))</f>
        <v>2</v>
      </c>
      <c r="F2110" s="5" t="str">
        <f ca="1">IF(INDEX(GLOBAL[KET],MATCH(A2110,GLOBAL[ID]))="","-",INDEX(GLOBAL[KET],MATCH(A2110,GLOBAL[ID])))</f>
        <v>50 ls</v>
      </c>
    </row>
    <row r="2111" spans="1:6" ht="15">
      <c r="A2111" s="12">
        <v>3489</v>
      </c>
      <c r="D2111" s="3" t="str">
        <f ca="1">INDEX(GLOBAL[NAMA BARANG],MATCH(A2111,GLOBAL[ID]))</f>
        <v>Tas Tali Metalik (1 Pk=12 pc) Gold/ Silver 20x25</v>
      </c>
      <c r="E2111" s="4">
        <f ca="1">INDEX(GLOBAL[TT],MATCH(A2111,GLOBAL[ID]))</f>
        <v>3</v>
      </c>
      <c r="F2111" s="5" t="str">
        <f ca="1">IF(INDEX(GLOBAL[KET],MATCH(A2111,GLOBAL[ID]))="","-",INDEX(GLOBAL[KET],MATCH(A2111,GLOBAL[ID])))</f>
        <v>60 ls</v>
      </c>
    </row>
    <row r="2112" spans="1:6" ht="15">
      <c r="A2112" s="12">
        <v>3490</v>
      </c>
      <c r="D2112" s="3" t="str">
        <f ca="1">INDEX(GLOBAL[NAMA BARANG],MATCH(A2112,GLOBAL[ID]))</f>
        <v>Tas Tali Metalik 15x20 (K)</v>
      </c>
      <c r="E2112" s="4">
        <f ca="1">INDEX(GLOBAL[TT],MATCH(A2112,GLOBAL[ID]))</f>
        <v>5</v>
      </c>
      <c r="F2112" s="5" t="str">
        <f ca="1">IF(INDEX(GLOBAL[KET],MATCH(A2112,GLOBAL[ID]))="","-",INDEX(GLOBAL[KET],MATCH(A2112,GLOBAL[ID])))</f>
        <v>90 ls</v>
      </c>
    </row>
    <row r="2113" spans="1:6" ht="15">
      <c r="A2113" s="12">
        <v>3491</v>
      </c>
      <c r="D2113" s="3" t="str">
        <f ca="1">INDEX(GLOBAL[NAMA BARANG],MATCH(A2113,GLOBAL[ID]))</f>
        <v>Tas Tali Metalik 15x20 Kcl</v>
      </c>
      <c r="E2113" s="4">
        <f ca="1">INDEX(GLOBAL[TT],MATCH(A2113,GLOBAL[ID]))</f>
        <v>7</v>
      </c>
      <c r="F2113" s="5" t="str">
        <f ca="1">IF(INDEX(GLOBAL[KET],MATCH(A2113,GLOBAL[ID]))="","-",INDEX(GLOBAL[KET],MATCH(A2113,GLOBAL[ID])))</f>
        <v>100 ls</v>
      </c>
    </row>
    <row r="2114" spans="1:6" ht="15">
      <c r="A2114" s="12">
        <v>3492</v>
      </c>
      <c r="D2114" s="3" t="str">
        <f ca="1">INDEX(GLOBAL[NAMA BARANG],MATCH(A2114,GLOBAL[ID]))</f>
        <v>Tas Tali plst 222 A (K)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1000 pc</v>
      </c>
    </row>
    <row r="2115" spans="1:6" ht="15">
      <c r="A2115" s="12">
        <v>3493</v>
      </c>
      <c r="D2115" s="3" t="str">
        <f ca="1">INDEX(GLOBAL[NAMA BARANG],MATCH(A2115,GLOBAL[ID]))</f>
        <v>Tas Tali plst K (B545)</v>
      </c>
      <c r="E2115" s="4">
        <f ca="1">INDEX(GLOBAL[TT],MATCH(A2115,GLOBAL[ID]))</f>
        <v>4</v>
      </c>
      <c r="F2115" s="5" t="str">
        <f ca="1">IF(INDEX(GLOBAL[KET],MATCH(A2115,GLOBAL[ID]))="","-",INDEX(GLOBAL[KET],MATCH(A2115,GLOBAL[ID])))</f>
        <v>100 ls</v>
      </c>
    </row>
    <row r="2116" spans="1:6" ht="15">
      <c r="A2116" s="12">
        <v>3494</v>
      </c>
      <c r="D2116" s="3" t="str">
        <f ca="1">INDEX(GLOBAL[NAMA BARANG],MATCH(A2116,GLOBAL[ID]))</f>
        <v>Tas Tali plst kecil jos JBS 4-5</v>
      </c>
      <c r="E2116" s="4">
        <f ca="1">INDEX(GLOBAL[TT],MATCH(A2116,GLOBAL[ID]))</f>
        <v>12</v>
      </c>
      <c r="F2116" s="5" t="str">
        <f ca="1">IF(INDEX(GLOBAL[KET],MATCH(A2116,GLOBAL[ID]))="","-",INDEX(GLOBAL[KET],MATCH(A2116,GLOBAL[ID])))</f>
        <v>100 ls</v>
      </c>
    </row>
    <row r="2117" spans="1:6" ht="15">
      <c r="A2117" s="12">
        <v>3495</v>
      </c>
      <c r="D2117" s="3" t="str">
        <f ca="1">INDEX(GLOBAL[NAMA BARANG],MATCH(A2117,GLOBAL[ID]))</f>
        <v>Tas Tali Pot mika</v>
      </c>
      <c r="E2117" s="4">
        <f ca="1">INDEX(GLOBAL[TT],MATCH(A2117,GLOBAL[ID]))</f>
        <v>4</v>
      </c>
      <c r="F2117" s="5" t="str">
        <f ca="1">IF(INDEX(GLOBAL[KET],MATCH(A2117,GLOBAL[ID]))="","-",INDEX(GLOBAL[KET],MATCH(A2117,GLOBAL[ID])))</f>
        <v>50 ls</v>
      </c>
    </row>
    <row r="2118" spans="1:6" ht="15">
      <c r="A2118" s="12">
        <v>3496</v>
      </c>
      <c r="D2118" s="3" t="str">
        <f ca="1">INDEX(GLOBAL[NAMA BARANG],MATCH(A2118,GLOBAL[ID]))</f>
        <v>Tas Tali Pot mika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40 ls</v>
      </c>
    </row>
    <row r="2119" spans="1:6" ht="15">
      <c r="A2119" s="12">
        <v>3497</v>
      </c>
      <c r="D2119" s="3" t="str">
        <f ca="1">INDEX(GLOBAL[NAMA BARANG],MATCH(A2119,GLOBAL[ID]))</f>
        <v>Tas Tali Transp RD-L/ Tg (PHS)</v>
      </c>
      <c r="E2119" s="4">
        <f ca="1">INDEX(GLOBAL[TT],MATCH(A2119,GLOBAL[ID]))</f>
        <v>3</v>
      </c>
      <c r="F2119" s="5" t="str">
        <f ca="1">IF(INDEX(GLOBAL[KET],MATCH(A2119,GLOBAL[ID]))="","-",INDEX(GLOBAL[KET],MATCH(A2119,GLOBAL[ID])))</f>
        <v>60 ls</v>
      </c>
    </row>
    <row r="2120" spans="1:6" ht="15">
      <c r="A2120" s="12">
        <v>3498</v>
      </c>
      <c r="D2120" s="3" t="str">
        <f ca="1">INDEX(GLOBAL[NAMA BARANG],MATCH(A2120,GLOBAL[ID]))</f>
        <v>Tas Tali Tulisan kecil campur</v>
      </c>
      <c r="E2120" s="4">
        <f ca="1">INDEX(GLOBAL[TT],MATCH(A2120,GLOBAL[ID]))</f>
        <v>3</v>
      </c>
      <c r="F2120" s="5" t="str">
        <f ca="1">IF(INDEX(GLOBAL[KET],MATCH(A2120,GLOBAL[ID]))="","-",INDEX(GLOBAL[KET],MATCH(A2120,GLOBAL[ID])))</f>
        <v>50 ls</v>
      </c>
    </row>
    <row r="2121" spans="1:6" ht="15">
      <c r="A2121" s="12">
        <v>3499</v>
      </c>
      <c r="D2121" s="3" t="str">
        <f ca="1">INDEX(GLOBAL[NAMA BARANG],MATCH(A2121,GLOBAL[ID]))</f>
        <v>Tas Tali Ultah Kcl Iching</v>
      </c>
      <c r="E2121" s="4">
        <f ca="1">INDEX(GLOBAL[TT],MATCH(A2121,GLOBAL[ID]))</f>
        <v>3</v>
      </c>
      <c r="F2121" s="5" t="str">
        <f ca="1">IF(INDEX(GLOBAL[KET],MATCH(A2121,GLOBAL[ID]))="","-",INDEX(GLOBAL[KET],MATCH(A2121,GLOBAL[ID])))</f>
        <v>120 ls</v>
      </c>
    </row>
    <row r="2122" spans="1:6" ht="15">
      <c r="A2122" s="12">
        <v>3500</v>
      </c>
      <c r="D2122" s="3" t="str">
        <f ca="1">INDEX(GLOBAL[NAMA BARANG],MATCH(A2122,GLOBAL[ID]))</f>
        <v>Tas Tenteng Butek 184 B</v>
      </c>
      <c r="E2122" s="4">
        <f ca="1">INDEX(GLOBAL[TT],MATCH(A2122,GLOBAL[ID]))</f>
        <v>5</v>
      </c>
      <c r="F2122" s="5" t="str">
        <f ca="1">IF(INDEX(GLOBAL[KET],MATCH(A2122,GLOBAL[ID]))="","-",INDEX(GLOBAL[KET],MATCH(A2122,GLOBAL[ID])))</f>
        <v>40 ls</v>
      </c>
    </row>
    <row r="2123" spans="1:6" ht="15">
      <c r="A2123" s="12">
        <v>3501</v>
      </c>
      <c r="D2123" s="3" t="str">
        <f ca="1">INDEX(GLOBAL[NAMA BARANG],MATCH(A2123,GLOBAL[ID]))</f>
        <v>Tas Tenteng trans/ handbag XS</v>
      </c>
      <c r="E2123" s="4">
        <f ca="1">INDEX(GLOBAL[TT],MATCH(A2123,GLOBAL[ID]))</f>
        <v>3</v>
      </c>
      <c r="F2123" s="5" t="str">
        <f ca="1">IF(INDEX(GLOBAL[KET],MATCH(A2123,GLOBAL[ID]))="","-",INDEX(GLOBAL[KET],MATCH(A2123,GLOBAL[ID])))</f>
        <v>300 pc</v>
      </c>
    </row>
    <row r="2124" spans="1:6" ht="15">
      <c r="A2124" s="12">
        <v>3502</v>
      </c>
      <c r="D2124" s="3" t="str">
        <f ca="1">INDEX(GLOBAL[NAMA BARANG],MATCH(A2124,GLOBAL[ID]))</f>
        <v>Tas Tenteng Transparent 10-06 M</v>
      </c>
      <c r="E2124" s="4">
        <f ca="1">INDEX(GLOBAL[TT],MATCH(A2124,GLOBAL[ID]))</f>
        <v>2</v>
      </c>
      <c r="F2124" s="5" t="str">
        <f ca="1">IF(INDEX(GLOBAL[KET],MATCH(A2124,GLOBAL[ID]))="","-",INDEX(GLOBAL[KET],MATCH(A2124,GLOBAL[ID])))</f>
        <v>600 pc</v>
      </c>
    </row>
    <row r="2125" spans="1:6" ht="15">
      <c r="A2125" s="12">
        <v>3503</v>
      </c>
      <c r="D2125" s="3" t="str">
        <f ca="1">INDEX(GLOBAL[NAMA BARANG],MATCH(A2125,GLOBAL[ID]))</f>
        <v>Tas Transparan L(tanggung) Tali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40 ls</v>
      </c>
    </row>
    <row r="2126" spans="1:6" ht="15">
      <c r="A2126" s="12">
        <v>3504</v>
      </c>
      <c r="D2126" s="3" t="str">
        <f ca="1">INDEX(GLOBAL[NAMA BARANG],MATCH(A2126,GLOBAL[ID]))</f>
        <v>Tas Tulisan 20x25</v>
      </c>
      <c r="E2126" s="4">
        <f ca="1">INDEX(GLOBAL[TT],MATCH(A2126,GLOBAL[ID]))</f>
        <v>3</v>
      </c>
      <c r="F2126" s="5" t="str">
        <f ca="1">IF(INDEX(GLOBAL[KET],MATCH(A2126,GLOBAL[ID]))="","-",INDEX(GLOBAL[KET],MATCH(A2126,GLOBAL[ID])))</f>
        <v>70 ls</v>
      </c>
    </row>
    <row r="2127" spans="1:6" ht="15">
      <c r="A2127" s="12">
        <v>3505</v>
      </c>
      <c r="D2127" s="3" t="str">
        <f ca="1">INDEX(GLOBAL[NAMA BARANG],MATCH(A2127,GLOBAL[ID]))</f>
        <v>Tas Tulisan 20x25</v>
      </c>
      <c r="E2127" s="4">
        <f ca="1">INDEX(GLOBAL[TT],MATCH(A2127,GLOBAL[ID]))</f>
        <v>2</v>
      </c>
      <c r="F2127" s="5" t="str">
        <f ca="1">IF(INDEX(GLOBAL[KET],MATCH(A2127,GLOBAL[ID]))="","-",INDEX(GLOBAL[KET],MATCH(A2127,GLOBAL[ID])))</f>
        <v>60 ls</v>
      </c>
    </row>
    <row r="2128" spans="1:6" ht="15">
      <c r="A2128" s="12">
        <v>3506</v>
      </c>
      <c r="D2128" s="3" t="str">
        <f ca="1">INDEX(GLOBAL[NAMA BARANG],MATCH(A2128,GLOBAL[ID]))</f>
        <v>Tas ultah 5w</v>
      </c>
      <c r="E2128" s="4">
        <f ca="1">INDEX(GLOBAL[TT],MATCH(A2128,GLOBAL[ID]))</f>
        <v>5</v>
      </c>
      <c r="F2128" s="5" t="str">
        <f ca="1">IF(INDEX(GLOBAL[KET],MATCH(A2128,GLOBAL[ID]))="","-",INDEX(GLOBAL[KET],MATCH(A2128,GLOBAL[ID])))</f>
        <v>60 ls</v>
      </c>
    </row>
    <row r="2129" spans="1:6" ht="15">
      <c r="A2129" s="12">
        <v>3507</v>
      </c>
      <c r="D2129" s="3" t="str">
        <f ca="1">INDEX(GLOBAL[NAMA BARANG],MATCH(A2129,GLOBAL[ID]))</f>
        <v>Tas ultah polkadot kecil 15x25</v>
      </c>
      <c r="E2129" s="4">
        <f ca="1">INDEX(GLOBAL[TT],MATCH(A2129,GLOBAL[ID]))</f>
        <v>8</v>
      </c>
      <c r="F2129" s="5" t="str">
        <f ca="1">IF(INDEX(GLOBAL[KET],MATCH(A2129,GLOBAL[ID]))="","-",INDEX(GLOBAL[KET],MATCH(A2129,GLOBAL[ID])))</f>
        <v>60 ls</v>
      </c>
    </row>
    <row r="2130" spans="1:6" ht="15.75">
      <c r="A2130" s="12">
        <v>3508</v>
      </c>
      <c r="D2130" s="3" t="str">
        <f ca="1">INDEX(GLOBAL[NAMA BARANG],MATCH(A2130,GLOBAL[ID]))</f>
        <v>Tas ultah warna warna</v>
      </c>
      <c r="E2130" s="4">
        <f ca="1">INDEX(GLOBAL[TT],MATCH(A2130,GLOBAL[ID]))</f>
        <v>3</v>
      </c>
      <c r="F2130" s="13" t="str">
        <f ca="1">IF(INDEX(GLOBAL[KET],MATCH(A2130,GLOBAL[ID]))="","-",INDEX(GLOBAL[KET],MATCH(A2130,GLOBAL[ID])))</f>
        <v>500 pk</v>
      </c>
    </row>
    <row r="2131" spans="1:6" ht="15">
      <c r="A2131" s="12">
        <v>3509</v>
      </c>
      <c r="D2131" s="3" t="str">
        <f ca="1">INDEX(GLOBAL[NAMA BARANG],MATCH(A2131,GLOBAL[ID]))</f>
        <v>Tas Xmy 1609-12</v>
      </c>
      <c r="E2131" s="4">
        <f ca="1">INDEX(GLOBAL[TT],MATCH(A2131,GLOBAL[ID]))</f>
        <v>2</v>
      </c>
      <c r="F2131" s="5" t="str">
        <f ca="1">IF(INDEX(GLOBAL[KET],MATCH(A2131,GLOBAL[ID]))="","-",INDEX(GLOBAL[KET],MATCH(A2131,GLOBAL[ID])))</f>
        <v>40 ls</v>
      </c>
    </row>
    <row r="2132" spans="1:6" ht="15">
      <c r="A2132" s="12">
        <v>3510</v>
      </c>
      <c r="D2132" s="3" t="str">
        <f ca="1">INDEX(GLOBAL[NAMA BARANG],MATCH(A2132,GLOBAL[ID]))</f>
        <v>Tas Xmy JDL (1609-04)</v>
      </c>
      <c r="E2132" s="4">
        <f ca="1">INDEX(GLOBAL[TT],MATCH(A2132,GLOBAL[ID]))</f>
        <v>2</v>
      </c>
      <c r="F2132" s="5" t="str">
        <f ca="1">IF(INDEX(GLOBAL[KET],MATCH(A2132,GLOBAL[ID]))="","-",INDEX(GLOBAL[KET],MATCH(A2132,GLOBAL[ID])))</f>
        <v>30 ls</v>
      </c>
    </row>
    <row r="2133" spans="1:6" ht="15">
      <c r="A2133" s="12">
        <v>3511</v>
      </c>
      <c r="D2133" s="3" t="str">
        <f ca="1">INDEX(GLOBAL[NAMA BARANG],MATCH(A2133,GLOBAL[ID]))</f>
        <v>Tas Xmy KT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-</v>
      </c>
    </row>
    <row r="2134" spans="1:6" ht="15">
      <c r="A2134" s="12">
        <v>3512</v>
      </c>
      <c r="D2134" s="3" t="str">
        <f ca="1">INDEX(GLOBAL[NAMA BARANG],MATCH(A2134,GLOBAL[ID]))</f>
        <v>Tas Zipper Folio Tali 1 MM Topla</v>
      </c>
      <c r="E2134" s="4">
        <f ca="1">INDEX(GLOBAL[TT],MATCH(A2134,GLOBAL[ID]))</f>
        <v>5</v>
      </c>
      <c r="F2134" s="5">
        <f ca="1">IF(INDEX(GLOBAL[KET],MATCH(A2134,GLOBAL[ID]))="","-",INDEX(GLOBAL[KET],MATCH(A2134,GLOBAL[ID])))</f>
        <v>240</v>
      </c>
    </row>
    <row r="2135" spans="1:6" ht="15">
      <c r="A2135" s="12">
        <v>3513</v>
      </c>
      <c r="D2135" s="3" t="str">
        <f ca="1">INDEX(GLOBAL[NAMA BARANG],MATCH(A2135,GLOBAL[ID]))</f>
        <v xml:space="preserve">Tas Zipper Folio Tali 2 MM </v>
      </c>
      <c r="E2135" s="4">
        <f ca="1">INDEX(GLOBAL[TT],MATCH(A2135,GLOBAL[ID]))</f>
        <v>6</v>
      </c>
      <c r="F2135" s="5">
        <f ca="1">IF(INDEX(GLOBAL[KET],MATCH(A2135,GLOBAL[ID]))="","-",INDEX(GLOBAL[KET],MATCH(A2135,GLOBAL[ID])))</f>
        <v>240</v>
      </c>
    </row>
    <row r="2136" spans="1:6" ht="15">
      <c r="A2136" s="12">
        <v>3514</v>
      </c>
      <c r="D2136" s="3" t="str">
        <f ca="1">INDEX(GLOBAL[NAMA BARANG],MATCH(A2136,GLOBAL[ID]))</f>
        <v>Tas/ MAP jinjing Cute bear</v>
      </c>
      <c r="E2136" s="4">
        <f ca="1">INDEX(GLOBAL[TT],MATCH(A2136,GLOBAL[ID]))</f>
        <v>1</v>
      </c>
      <c r="F2136" s="5" t="str">
        <f ca="1">IF(INDEX(GLOBAL[KET],MATCH(A2136,GLOBAL[ID]))="","-",INDEX(GLOBAL[KET],MATCH(A2136,GLOBAL[ID])))</f>
        <v>20 ls</v>
      </c>
    </row>
    <row r="2137" spans="1:6" ht="15">
      <c r="A2137" s="12">
        <v>3515</v>
      </c>
      <c r="D2137" s="3" t="str">
        <f ca="1">INDEX(GLOBAL[NAMA BARANG],MATCH(A2137,GLOBAL[ID]))</f>
        <v>Tas/ paper Bag motif campur</v>
      </c>
      <c r="E2137" s="4">
        <f ca="1">INDEX(GLOBAL[TT],MATCH(A2137,GLOBAL[ID]))</f>
        <v>1</v>
      </c>
      <c r="F2137" s="5" t="str">
        <f ca="1">IF(INDEX(GLOBAL[KET],MATCH(A2137,GLOBAL[ID]))="","-",INDEX(GLOBAL[KET],MATCH(A2137,GLOBAL[ID])))</f>
        <v>50 ls</v>
      </c>
    </row>
    <row r="2138" spans="1:6" ht="15">
      <c r="A2138" s="12">
        <v>3516</v>
      </c>
      <c r="D2138" s="3" t="str">
        <f ca="1">INDEX(GLOBAL[NAMA BARANG],MATCH(A2138,GLOBAL[ID]))</f>
        <v>Tempelan Kaca 2,5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7200 pc</v>
      </c>
    </row>
    <row r="2139" spans="1:6" ht="15">
      <c r="A2139" s="12">
        <v>3517</v>
      </c>
      <c r="D2139" s="3" t="str">
        <f ca="1">INDEX(GLOBAL[NAMA BARANG],MATCH(A2139,GLOBAL[ID]))</f>
        <v>Tempelan Kaca 3,5</v>
      </c>
      <c r="E2139" s="4">
        <f ca="1">INDEX(GLOBAL[TT],MATCH(A2139,GLOBAL[ID]))</f>
        <v>4</v>
      </c>
      <c r="F2139" s="5" t="str">
        <f ca="1">IF(INDEX(GLOBAL[KET],MATCH(A2139,GLOBAL[ID]))="","-",INDEX(GLOBAL[KET],MATCH(A2139,GLOBAL[ID])))</f>
        <v>7200 pc</v>
      </c>
    </row>
    <row r="2140" spans="1:6" ht="15">
      <c r="A2140" s="12">
        <v>3518</v>
      </c>
      <c r="D2140" s="3" t="str">
        <f ca="1">INDEX(GLOBAL[NAMA BARANG],MATCH(A2140,GLOBAL[ID]))</f>
        <v>Tempelan Kaca 33 D 3,5</v>
      </c>
      <c r="E2140" s="4">
        <f ca="1">INDEX(GLOBAL[TT],MATCH(A2140,GLOBAL[ID]))</f>
        <v>1</v>
      </c>
      <c r="F2140" s="5" t="str">
        <f ca="1">IF(INDEX(GLOBAL[KET],MATCH(A2140,GLOBAL[ID]))="","-",INDEX(GLOBAL[KET],MATCH(A2140,GLOBAL[ID])))</f>
        <v>20.000 pc</v>
      </c>
    </row>
    <row r="2141" spans="1:6" ht="15">
      <c r="A2141" s="12">
        <v>3519</v>
      </c>
      <c r="D2141" s="3" t="str">
        <f ca="1">INDEX(GLOBAL[NAMA BARANG],MATCH(A2141,GLOBAL[ID]))</f>
        <v>Tempelan Kaca 35 D (Gantungan kcl+Tg)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70.000 pc</v>
      </c>
    </row>
    <row r="2142" spans="1:6" ht="15">
      <c r="A2142" s="12">
        <v>3520</v>
      </c>
      <c r="D2142" s="3" t="str">
        <f ca="1">INDEX(GLOBAL[NAMA BARANG],MATCH(A2142,GLOBAL[ID]))</f>
        <v>Tempelan Kaca 35 D (Gantungan kcl+Tg)</v>
      </c>
      <c r="E2142" s="4">
        <f ca="1">INDEX(GLOBAL[TT],MATCH(A2142,GLOBAL[ID]))</f>
        <v>2</v>
      </c>
      <c r="F2142" s="5" t="str">
        <f ca="1">IF(INDEX(GLOBAL[KET],MATCH(A2142,GLOBAL[ID]))="","-",INDEX(GLOBAL[KET],MATCH(A2142,GLOBAL[ID])))</f>
        <v>15.000 pc</v>
      </c>
    </row>
    <row r="2143" spans="1:6" ht="15">
      <c r="A2143" s="12">
        <v>3522</v>
      </c>
      <c r="D2143" s="3" t="str">
        <f ca="1">INDEX(GLOBAL[NAMA BARANG],MATCH(A2143,GLOBAL[ID]))</f>
        <v>Tempelan Kaca 8</v>
      </c>
      <c r="E2143" s="4">
        <f ca="1">INDEX(GLOBAL[TT],MATCH(A2143,GLOBAL[ID]))</f>
        <v>2</v>
      </c>
      <c r="F2143" s="5" t="str">
        <f ca="1">IF(INDEX(GLOBAL[KET],MATCH(A2143,GLOBAL[ID]))="","-",INDEX(GLOBAL[KET],MATCH(A2143,GLOBAL[ID])))</f>
        <v>2016 pc</v>
      </c>
    </row>
    <row r="2144" spans="1:6" ht="15">
      <c r="A2144" s="12">
        <v>3524</v>
      </c>
      <c r="D2144" s="3" t="str">
        <f ca="1">INDEX(GLOBAL[NAMA BARANG],MATCH(A2144,GLOBAL[ID]))</f>
        <v>Tinta Daishen B</v>
      </c>
      <c r="E2144" s="4">
        <f ca="1">INDEX(GLOBAL[TT],MATCH(A2144,GLOBAL[ID]))</f>
        <v>6</v>
      </c>
      <c r="F2144" s="5" t="str">
        <f ca="1">IF(INDEX(GLOBAL[KET],MATCH(A2144,GLOBAL[ID]))="","-",INDEX(GLOBAL[KET],MATCH(A2144,GLOBAL[ID])))</f>
        <v>12 ls</v>
      </c>
    </row>
    <row r="2145" spans="1:6" ht="15">
      <c r="A2145" s="12">
        <v>3528</v>
      </c>
      <c r="D2145" s="3" t="str">
        <f ca="1">INDEX(GLOBAL[NAMA BARANG],MATCH(A2145,GLOBAL[ID]))</f>
        <v>Tinta Mote 1 Line 20mm</v>
      </c>
      <c r="E2145" s="4">
        <f ca="1">INDEX(GLOBAL[TT],MATCH(A2145,GLOBAL[ID]))</f>
        <v>3</v>
      </c>
      <c r="F2145" s="5" t="str">
        <f ca="1">IF(INDEX(GLOBAL[KET],MATCH(A2145,GLOBAL[ID]))="","-",INDEX(GLOBAL[KET],MATCH(A2145,GLOBAL[ID])))</f>
        <v>2000 PCS</v>
      </c>
    </row>
    <row r="2146" spans="1:6" ht="15">
      <c r="A2146" s="12">
        <v>3529</v>
      </c>
      <c r="D2146" s="3" t="str">
        <f ca="1">INDEX(GLOBAL[NAMA BARANG],MATCH(A2146,GLOBAL[ID]))</f>
        <v>Tinta Roll 20mm</v>
      </c>
      <c r="E2146" s="4">
        <f ca="1">INDEX(GLOBAL[TT],MATCH(A2146,GLOBAL[ID]))</f>
        <v>1</v>
      </c>
      <c r="F2146" s="5">
        <f ca="1">IF(INDEX(GLOBAL[KET],MATCH(A2146,GLOBAL[ID]))="","-",INDEX(GLOBAL[KET],MATCH(A2146,GLOBAL[ID])))</f>
        <v>1750</v>
      </c>
    </row>
    <row r="2147" spans="1:6" ht="15">
      <c r="A2147" s="12">
        <v>3530</v>
      </c>
      <c r="D2147" s="3" t="str">
        <f ca="1">INDEX(GLOBAL[NAMA BARANG],MATCH(A2147,GLOBAL[ID]))</f>
        <v>Tipe-ex 0425 B/ 25/ 4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48 ls</v>
      </c>
    </row>
    <row r="2148" spans="1:6" ht="15">
      <c r="A2148" s="12">
        <v>3533</v>
      </c>
      <c r="D2148" s="3" t="str">
        <f ca="1">INDEX(GLOBAL[NAMA BARANG],MATCH(A2148,GLOBAL[ID]))</f>
        <v>Tipe-ex 1001(3)/ 240(2)</v>
      </c>
      <c r="E2148" s="4">
        <f ca="1">INDEX(GLOBAL[TT],MATCH(A2148,GLOBAL[ID]))</f>
        <v>5</v>
      </c>
      <c r="F2148" s="5" t="str">
        <f ca="1">IF(INDEX(GLOBAL[KET],MATCH(A2148,GLOBAL[ID]))="","-",INDEX(GLOBAL[KET],MATCH(A2148,GLOBAL[ID])))</f>
        <v>576 PCS</v>
      </c>
    </row>
    <row r="2149" spans="1:6" ht="15">
      <c r="A2149" s="12">
        <v>3534</v>
      </c>
      <c r="D2149" s="3" t="str">
        <f ca="1">INDEX(GLOBAL[NAMA BARANG],MATCH(A2149,GLOBAL[ID]))</f>
        <v>Tipe-ex 1002(13)/ 3010(8)</v>
      </c>
      <c r="E2149" s="4">
        <f ca="1">INDEX(GLOBAL[TT],MATCH(A2149,GLOBAL[ID]))</f>
        <v>21</v>
      </c>
      <c r="F2149" s="5" t="str">
        <f ca="1">IF(INDEX(GLOBAL[KET],MATCH(A2149,GLOBAL[ID]))="","-",INDEX(GLOBAL[KET],MATCH(A2149,GLOBAL[ID])))</f>
        <v>576 PCS</v>
      </c>
    </row>
    <row r="2150" spans="1:6" ht="15">
      <c r="A2150" s="12">
        <v>3535</v>
      </c>
      <c r="D2150" s="3" t="str">
        <f ca="1">INDEX(GLOBAL[NAMA BARANG],MATCH(A2150,GLOBAL[ID]))</f>
        <v>Tipe-ex 1005(9)/ 3009(6)</v>
      </c>
      <c r="E2150" s="4">
        <f ca="1">INDEX(GLOBAL[TT],MATCH(A2150,GLOBAL[ID]))</f>
        <v>15</v>
      </c>
      <c r="F2150" s="5" t="str">
        <f ca="1">IF(INDEX(GLOBAL[KET],MATCH(A2150,GLOBAL[ID]))="","-",INDEX(GLOBAL[KET],MATCH(A2150,GLOBAL[ID])))</f>
        <v>576 PCS</v>
      </c>
    </row>
    <row r="2151" spans="1:6" ht="15">
      <c r="A2151" s="12">
        <v>3536</v>
      </c>
      <c r="D2151" s="3" t="str">
        <f ca="1">INDEX(GLOBAL[NAMA BARANG],MATCH(A2151,GLOBAL[ID]))</f>
        <v>Tipe-ex 1007(8)/ 1009(9)</v>
      </c>
      <c r="E2151" s="4">
        <f ca="1">INDEX(GLOBAL[TT],MATCH(A2151,GLOBAL[ID]))</f>
        <v>17</v>
      </c>
      <c r="F2151" s="5" t="str">
        <f ca="1">IF(INDEX(GLOBAL[KET],MATCH(A2151,GLOBAL[ID]))="","-",INDEX(GLOBAL[KET],MATCH(A2151,GLOBAL[ID])))</f>
        <v>576 PCS</v>
      </c>
    </row>
    <row r="2152" spans="1:6" ht="15">
      <c r="A2152" s="12">
        <v>3537</v>
      </c>
      <c r="D2152" s="3" t="str">
        <f ca="1">INDEX(GLOBAL[NAMA BARANG],MATCH(A2152,GLOBAL[ID]))</f>
        <v>Tipe-ex 1291</v>
      </c>
      <c r="E2152" s="4">
        <f ca="1">INDEX(GLOBAL[TT],MATCH(A2152,GLOBAL[ID]))</f>
        <v>55</v>
      </c>
      <c r="F2152" s="5" t="str">
        <f ca="1">IF(INDEX(GLOBAL[KET],MATCH(A2152,GLOBAL[ID]))="","-",INDEX(GLOBAL[KET],MATCH(A2152,GLOBAL[ID])))</f>
        <v>60 ls</v>
      </c>
    </row>
    <row r="2153" spans="1:6" ht="15">
      <c r="A2153" s="12">
        <v>3538</v>
      </c>
      <c r="D2153" s="3" t="str">
        <f ca="1">INDEX(GLOBAL[NAMA BARANG],MATCH(A2153,GLOBAL[ID]))</f>
        <v>Tipe-ex 136(12)/ 202(13)</v>
      </c>
      <c r="E2153" s="4">
        <f ca="1">INDEX(GLOBAL[TT],MATCH(A2153,GLOBAL[ID]))</f>
        <v>25</v>
      </c>
      <c r="F2153" s="5" t="str">
        <f ca="1">IF(INDEX(GLOBAL[KET],MATCH(A2153,GLOBAL[ID]))="","-",INDEX(GLOBAL[KET],MATCH(A2153,GLOBAL[ID])))</f>
        <v>576 PCS</v>
      </c>
    </row>
    <row r="2154" spans="1:6" ht="15">
      <c r="A2154" s="12">
        <v>3539</v>
      </c>
      <c r="D2154" s="3" t="str">
        <f ca="1">INDEX(GLOBAL[NAMA BARANG],MATCH(A2154,GLOBAL[ID]))</f>
        <v>Tipe-ex 1878 Dos</v>
      </c>
      <c r="E2154" s="4">
        <f ca="1">INDEX(GLOBAL[TT],MATCH(A2154,GLOBAL[ID]))</f>
        <v>137</v>
      </c>
      <c r="F2154" s="5" t="str">
        <f ca="1">IF(INDEX(GLOBAL[KET],MATCH(A2154,GLOBAL[ID]))="","-",INDEX(GLOBAL[KET],MATCH(A2154,GLOBAL[ID])))</f>
        <v>20 ls</v>
      </c>
    </row>
    <row r="2155" spans="1:6" ht="15">
      <c r="A2155" s="12">
        <v>3540</v>
      </c>
      <c r="D2155" s="3" t="str">
        <f ca="1">INDEX(GLOBAL[NAMA BARANG],MATCH(A2155,GLOBAL[ID]))</f>
        <v>Tipe-ex 1878 mika</v>
      </c>
      <c r="E2155" s="4">
        <f ca="1">INDEX(GLOBAL[TT],MATCH(A2155,GLOBAL[ID]))</f>
        <v>29</v>
      </c>
      <c r="F2155" s="5" t="str">
        <f ca="1">IF(INDEX(GLOBAL[KET],MATCH(A2155,GLOBAL[ID]))="","-",INDEX(GLOBAL[KET],MATCH(A2155,GLOBAL[ID])))</f>
        <v>576 PCS</v>
      </c>
    </row>
    <row r="2156" spans="1:6" ht="15">
      <c r="A2156" s="12">
        <v>3541</v>
      </c>
      <c r="D2156" s="3" t="str">
        <f ca="1">INDEX(GLOBAL[NAMA BARANG],MATCH(A2156,GLOBAL[ID]))</f>
        <v>Tipe-ex 203</v>
      </c>
      <c r="E2156" s="4">
        <f ca="1">INDEX(GLOBAL[TT],MATCH(A2156,GLOBAL[ID]))</f>
        <v>2</v>
      </c>
      <c r="F2156" s="5" t="str">
        <f ca="1">IF(INDEX(GLOBAL[KET],MATCH(A2156,GLOBAL[ID]))="","-",INDEX(GLOBAL[KET],MATCH(A2156,GLOBAL[ID])))</f>
        <v>576 PCS</v>
      </c>
    </row>
    <row r="2157" spans="1:6" ht="15">
      <c r="A2157" s="12">
        <v>3542</v>
      </c>
      <c r="D2157" s="3" t="str">
        <f ca="1">INDEX(GLOBAL[NAMA BARANG],MATCH(A2157,GLOBAL[ID]))</f>
        <v>Tipe-ex 2201(53)/ 241(35)</v>
      </c>
      <c r="E2157" s="4">
        <f ca="1">INDEX(GLOBAL[TT],MATCH(A2157,GLOBAL[ID]))</f>
        <v>88</v>
      </c>
      <c r="F2157" s="5" t="str">
        <f ca="1">IF(INDEX(GLOBAL[KET],MATCH(A2157,GLOBAL[ID]))="","-",INDEX(GLOBAL[KET],MATCH(A2157,GLOBAL[ID])))</f>
        <v>64 ls</v>
      </c>
    </row>
    <row r="2158" spans="1:6" ht="15">
      <c r="A2158" s="12">
        <v>3543</v>
      </c>
      <c r="D2158" s="3" t="str">
        <f ca="1">INDEX(GLOBAL[NAMA BARANG],MATCH(A2158,GLOBAL[ID]))</f>
        <v>Tipe-ex 2264 (24 pc)</v>
      </c>
      <c r="E2158" s="4">
        <f ca="1">INDEX(GLOBAL[TT],MATCH(A2158,GLOBAL[ID]))</f>
        <v>35</v>
      </c>
      <c r="F2158" s="5" t="str">
        <f ca="1">IF(INDEX(GLOBAL[KET],MATCH(A2158,GLOBAL[ID]))="","-",INDEX(GLOBAL[KET],MATCH(A2158,GLOBAL[ID])))</f>
        <v>96 ls</v>
      </c>
    </row>
    <row r="2159" spans="1:6" ht="15">
      <c r="A2159" s="12">
        <v>3544</v>
      </c>
      <c r="D2159" s="3" t="str">
        <f ca="1">INDEX(GLOBAL[NAMA BARANG],MATCH(A2159,GLOBAL[ID]))</f>
        <v>Tipe-ex 242(14)/ 968(2)</v>
      </c>
      <c r="E2159" s="4">
        <f ca="1">INDEX(GLOBAL[TT],MATCH(A2159,GLOBAL[ID]))</f>
        <v>16</v>
      </c>
      <c r="F2159" s="5" t="str">
        <f ca="1">IF(INDEX(GLOBAL[KET],MATCH(A2159,GLOBAL[ID]))="","-",INDEX(GLOBAL[KET],MATCH(A2159,GLOBAL[ID])))</f>
        <v>48 ls</v>
      </c>
    </row>
    <row r="2160" spans="1:6" ht="15">
      <c r="A2160" s="12">
        <v>3545</v>
      </c>
      <c r="D2160" s="3" t="str">
        <f ca="1">INDEX(GLOBAL[NAMA BARANG],MATCH(A2160,GLOBAL[ID]))</f>
        <v>Tipe-ex 264(2)</v>
      </c>
      <c r="E2160" s="4">
        <f ca="1">INDEX(GLOBAL[TT],MATCH(A2160,GLOBAL[ID]))</f>
        <v>2</v>
      </c>
      <c r="F2160" s="5" t="str">
        <f ca="1">IF(INDEX(GLOBAL[KET],MATCH(A2160,GLOBAL[ID]))="","-",INDEX(GLOBAL[KET],MATCH(A2160,GLOBAL[ID])))</f>
        <v>96 ls</v>
      </c>
    </row>
    <row r="2161" spans="1:6" ht="15">
      <c r="A2161" s="12">
        <v>3546</v>
      </c>
      <c r="D2161" s="3" t="str">
        <f ca="1">INDEX(GLOBAL[NAMA BARANG],MATCH(A2161,GLOBAL[ID]))</f>
        <v>Tipe-ex 3003(6)/ 3006(9)</v>
      </c>
      <c r="E2161" s="4">
        <f ca="1">INDEX(GLOBAL[TT],MATCH(A2161,GLOBAL[ID]))</f>
        <v>15</v>
      </c>
      <c r="F2161" s="5" t="str">
        <f ca="1">IF(INDEX(GLOBAL[KET],MATCH(A2161,GLOBAL[ID]))="","-",INDEX(GLOBAL[KET],MATCH(A2161,GLOBAL[ID])))</f>
        <v>48 ls</v>
      </c>
    </row>
    <row r="2162" spans="1:6" ht="15">
      <c r="A2162" s="12">
        <v>3547</v>
      </c>
      <c r="D2162" s="3" t="str">
        <f ca="1">INDEX(GLOBAL[NAMA BARANG],MATCH(A2162,GLOBAL[ID]))</f>
        <v>Tipe-ex 3005(6)/ 302(17)</v>
      </c>
      <c r="E2162" s="4">
        <f ca="1">INDEX(GLOBAL[TT],MATCH(A2162,GLOBAL[ID]))</f>
        <v>23</v>
      </c>
      <c r="F2162" s="5" t="str">
        <f ca="1">IF(INDEX(GLOBAL[KET],MATCH(A2162,GLOBAL[ID]))="","-",INDEX(GLOBAL[KET],MATCH(A2162,GLOBAL[ID])))</f>
        <v>48 ls</v>
      </c>
    </row>
    <row r="2163" spans="1:6" ht="15">
      <c r="A2163" s="12">
        <v>3548</v>
      </c>
      <c r="D2163" s="3" t="str">
        <f ca="1">INDEX(GLOBAL[NAMA BARANG],MATCH(A2163,GLOBAL[ID]))</f>
        <v>Tipe-ex 313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144 PCS</v>
      </c>
    </row>
    <row r="2164" spans="1:6" ht="15">
      <c r="A2164" s="12">
        <v>3549</v>
      </c>
      <c r="D2164" s="3" t="str">
        <f ca="1">INDEX(GLOBAL[NAMA BARANG],MATCH(A2164,GLOBAL[ID]))</f>
        <v>Tipe-ex 328/ 338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576 pc</v>
      </c>
    </row>
    <row r="2165" spans="1:6" ht="15">
      <c r="A2165" s="12">
        <v>3550</v>
      </c>
      <c r="D2165" s="3" t="str">
        <f ca="1">INDEX(GLOBAL[NAMA BARANG],MATCH(A2165,GLOBAL[ID]))</f>
        <v>Tipe-ex 351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432 pc</v>
      </c>
    </row>
    <row r="2166" spans="1:6" ht="15">
      <c r="A2166" s="12">
        <v>3551</v>
      </c>
      <c r="D2166" s="3" t="str">
        <f ca="1">INDEX(GLOBAL[NAMA BARANG],MATCH(A2166,GLOBAL[ID]))</f>
        <v>Tipe-ex 358</v>
      </c>
      <c r="E2166" s="4">
        <f ca="1">INDEX(GLOBAL[TT],MATCH(A2166,GLOBAL[ID]))</f>
        <v>2</v>
      </c>
      <c r="F2166" s="5" t="str">
        <f ca="1">IF(INDEX(GLOBAL[KET],MATCH(A2166,GLOBAL[ID]))="","-",INDEX(GLOBAL[KET],MATCH(A2166,GLOBAL[ID])))</f>
        <v>48 ls</v>
      </c>
    </row>
    <row r="2167" spans="1:6" ht="15">
      <c r="A2167" s="12">
        <v>3552</v>
      </c>
      <c r="D2167" s="3" t="str">
        <f ca="1">INDEX(GLOBAL[NAMA BARANG],MATCH(A2167,GLOBAL[ID]))</f>
        <v>Tipe-ex 636(36)</v>
      </c>
      <c r="E2167" s="4">
        <f ca="1">INDEX(GLOBAL[TT],MATCH(A2167,GLOBAL[ID]))</f>
        <v>36</v>
      </c>
      <c r="F2167" s="5" t="str">
        <f ca="1">IF(INDEX(GLOBAL[KET],MATCH(A2167,GLOBAL[ID]))="","-",INDEX(GLOBAL[KET],MATCH(A2167,GLOBAL[ID])))</f>
        <v>48 ls</v>
      </c>
    </row>
    <row r="2168" spans="1:6" ht="15">
      <c r="A2168" s="12">
        <v>3553</v>
      </c>
      <c r="D2168" s="3" t="str">
        <f ca="1">INDEX(GLOBAL[NAMA BARANG],MATCH(A2168,GLOBAL[ID]))</f>
        <v>Tipe-ex 65(10)/ 241(6)</v>
      </c>
      <c r="E2168" s="4">
        <f ca="1">INDEX(GLOBAL[TT],MATCH(A2168,GLOBAL[ID]))</f>
        <v>16</v>
      </c>
      <c r="F2168" s="5" t="str">
        <f ca="1">IF(INDEX(GLOBAL[KET],MATCH(A2168,GLOBAL[ID]))="","-",INDEX(GLOBAL[KET],MATCH(A2168,GLOBAL[ID])))</f>
        <v>-</v>
      </c>
    </row>
    <row r="2169" spans="1:6" ht="15">
      <c r="A2169" s="12">
        <v>3554</v>
      </c>
      <c r="D2169" s="3" t="str">
        <f ca="1">INDEX(GLOBAL[NAMA BARANG],MATCH(A2169,GLOBAL[ID]))</f>
        <v>Tipe-ex 715</v>
      </c>
      <c r="E2169" s="4">
        <f ca="1">INDEX(GLOBAL[TT],MATCH(A2169,GLOBAL[ID]))</f>
        <v>2</v>
      </c>
      <c r="F2169" s="5" t="str">
        <f ca="1">IF(INDEX(GLOBAL[KET],MATCH(A2169,GLOBAL[ID]))="","-",INDEX(GLOBAL[KET],MATCH(A2169,GLOBAL[ID])))</f>
        <v>48 ls</v>
      </c>
    </row>
    <row r="2170" spans="1:6" ht="15">
      <c r="A2170" s="12">
        <v>3555</v>
      </c>
      <c r="D2170" s="3" t="str">
        <f ca="1">INDEX(GLOBAL[NAMA BARANG],MATCH(A2170,GLOBAL[ID]))</f>
        <v>Tipe-ex 7287(5)/ 327(21)</v>
      </c>
      <c r="E2170" s="4">
        <f ca="1">INDEX(GLOBAL[TT],MATCH(A2170,GLOBAL[ID]))</f>
        <v>26</v>
      </c>
      <c r="F2170" s="5" t="str">
        <f ca="1">IF(INDEX(GLOBAL[KET],MATCH(A2170,GLOBAL[ID]))="","-",INDEX(GLOBAL[KET],MATCH(A2170,GLOBAL[ID])))</f>
        <v>48 LSN</v>
      </c>
    </row>
    <row r="2171" spans="1:6" ht="15">
      <c r="A2171" s="12">
        <v>3556</v>
      </c>
      <c r="D2171" s="3" t="str">
        <f ca="1">INDEX(GLOBAL[NAMA BARANG],MATCH(A2171,GLOBAL[ID]))</f>
        <v>Tipe-ex 731</v>
      </c>
      <c r="E2171" s="4">
        <f ca="1">INDEX(GLOBAL[TT],MATCH(A2171,GLOBAL[ID]))</f>
        <v>2</v>
      </c>
      <c r="F2171" s="5" t="str">
        <f ca="1">IF(INDEX(GLOBAL[KET],MATCH(A2171,GLOBAL[ID]))="","-",INDEX(GLOBAL[KET],MATCH(A2171,GLOBAL[ID])))</f>
        <v>60 ls</v>
      </c>
    </row>
    <row r="2172" spans="1:6" ht="15">
      <c r="A2172" s="12">
        <v>3557</v>
      </c>
      <c r="D2172" s="3" t="str">
        <f ca="1">INDEX(GLOBAL[NAMA BARANG],MATCH(A2172,GLOBAL[ID]))</f>
        <v>Tipe-ex 737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48 LSN</v>
      </c>
    </row>
    <row r="2173" spans="1:6" ht="15">
      <c r="A2173" s="12">
        <v>3565</v>
      </c>
      <c r="D2173" s="3" t="str">
        <f ca="1">INDEX(GLOBAL[NAMA BARANG],MATCH(A2173,GLOBAL[ID]))</f>
        <v>Tipe-ex 8113</v>
      </c>
      <c r="E2173" s="4">
        <f ca="1">INDEX(GLOBAL[TT],MATCH(A2173,GLOBAL[ID]))</f>
        <v>1</v>
      </c>
      <c r="F2173" s="5" t="str">
        <f ca="1">IF(INDEX(GLOBAL[KET],MATCH(A2173,GLOBAL[ID]))="","-",INDEX(GLOBAL[KET],MATCH(A2173,GLOBAL[ID])))</f>
        <v>23 box</v>
      </c>
    </row>
    <row r="2174" spans="1:6" ht="15">
      <c r="A2174" s="12">
        <v>3566</v>
      </c>
      <c r="D2174" s="3" t="str">
        <f ca="1">INDEX(GLOBAL[NAMA BARANG],MATCH(A2174,GLOBAL[ID]))</f>
        <v>Tipe-ex 8171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576 pc</v>
      </c>
    </row>
    <row r="2175" spans="1:6" ht="15">
      <c r="A2175" s="12">
        <v>3567</v>
      </c>
      <c r="D2175" s="3" t="str">
        <f ca="1">INDEX(GLOBAL[NAMA BARANG],MATCH(A2175,GLOBAL[ID]))</f>
        <v>Tipe-ex 821(14)/ 612(35)</v>
      </c>
      <c r="E2175" s="4">
        <f ca="1">INDEX(GLOBAL[TT],MATCH(A2175,GLOBAL[ID]))</f>
        <v>49</v>
      </c>
      <c r="F2175" s="5" t="str">
        <f ca="1">IF(INDEX(GLOBAL[KET],MATCH(A2175,GLOBAL[ID]))="","-",INDEX(GLOBAL[KET],MATCH(A2175,GLOBAL[ID])))</f>
        <v>48 LSN</v>
      </c>
    </row>
    <row r="2176" spans="1:6" ht="15">
      <c r="A2176" s="12">
        <v>3568</v>
      </c>
      <c r="D2176" s="3" t="str">
        <f ca="1">INDEX(GLOBAL[NAMA BARANG],MATCH(A2176,GLOBAL[ID]))</f>
        <v>Tipe-ex 8219 A Bear (24)</v>
      </c>
      <c r="E2176" s="4">
        <f ca="1">INDEX(GLOBAL[TT],MATCH(A2176,GLOBAL[ID]))</f>
        <v>1</v>
      </c>
      <c r="F2176" s="5" t="str">
        <f ca="1">IF(INDEX(GLOBAL[KET],MATCH(A2176,GLOBAL[ID]))="","-",INDEX(GLOBAL[KET],MATCH(A2176,GLOBAL[ID])))</f>
        <v>18 box</v>
      </c>
    </row>
    <row r="2177" spans="1:6" ht="15">
      <c r="A2177" s="12">
        <v>3569</v>
      </c>
      <c r="D2177" s="3" t="str">
        <f ca="1">INDEX(GLOBAL[NAMA BARANG],MATCH(A2177,GLOBAL[ID]))</f>
        <v>Tipe-ex 835(7)/ 901(11)</v>
      </c>
      <c r="E2177" s="4">
        <f ca="1">INDEX(GLOBAL[TT],MATCH(A2177,GLOBAL[ID]))</f>
        <v>18</v>
      </c>
      <c r="F2177" s="5" t="str">
        <f ca="1">IF(INDEX(GLOBAL[KET],MATCH(A2177,GLOBAL[ID]))="","-",INDEX(GLOBAL[KET],MATCH(A2177,GLOBAL[ID])))</f>
        <v>48 LSN</v>
      </c>
    </row>
    <row r="2178" spans="1:6" ht="15">
      <c r="A2178" s="12">
        <v>3570</v>
      </c>
      <c r="D2178" s="3" t="str">
        <f ca="1">INDEX(GLOBAL[NAMA BARANG],MATCH(A2178,GLOBAL[ID]))</f>
        <v>Tipe-ex 837(5)</v>
      </c>
      <c r="E2178" s="4">
        <f ca="1">INDEX(GLOBAL[TT],MATCH(A2178,GLOBAL[ID]))</f>
        <v>5</v>
      </c>
      <c r="F2178" s="5" t="str">
        <f ca="1">IF(INDEX(GLOBAL[KET],MATCH(A2178,GLOBAL[ID]))="","-",INDEX(GLOBAL[KET],MATCH(A2178,GLOBAL[ID])))</f>
        <v>48 LSN</v>
      </c>
    </row>
    <row r="2179" spans="1:6" ht="15">
      <c r="A2179" s="12">
        <v>3571</v>
      </c>
      <c r="D2179" s="3" t="str">
        <f ca="1">INDEX(GLOBAL[NAMA BARANG],MATCH(A2179,GLOBAL[ID]))</f>
        <v>Tipe-ex 889(9)/ 890(11)</v>
      </c>
      <c r="E2179" s="4">
        <f ca="1">INDEX(GLOBAL[TT],MATCH(A2179,GLOBAL[ID]))</f>
        <v>20</v>
      </c>
      <c r="F2179" s="5" t="str">
        <f ca="1">IF(INDEX(GLOBAL[KET],MATCH(A2179,GLOBAL[ID]))="","-",INDEX(GLOBAL[KET],MATCH(A2179,GLOBAL[ID])))</f>
        <v>48 ls</v>
      </c>
    </row>
    <row r="2180" spans="1:6" ht="15">
      <c r="A2180" s="12">
        <v>3572</v>
      </c>
      <c r="D2180" s="3" t="str">
        <f ca="1">INDEX(GLOBAL[NAMA BARANG],MATCH(A2180,GLOBAL[ID]))</f>
        <v>Tipe-ex 8958 (24)</v>
      </c>
      <c r="E2180" s="4">
        <f ca="1">INDEX(GLOBAL[TT],MATCH(A2180,GLOBAL[ID]))</f>
        <v>4</v>
      </c>
      <c r="F2180" s="5" t="str">
        <f ca="1">IF(INDEX(GLOBAL[KET],MATCH(A2180,GLOBAL[ID]))="","-",INDEX(GLOBAL[KET],MATCH(A2180,GLOBAL[ID])))</f>
        <v>24 box</v>
      </c>
    </row>
    <row r="2181" spans="1:6" ht="15">
      <c r="A2181" s="12">
        <v>3573</v>
      </c>
      <c r="D2181" s="3" t="str">
        <f ca="1">INDEX(GLOBAL[NAMA BARANG],MATCH(A2181,GLOBAL[ID]))</f>
        <v>Tipe-ex 905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2304 pc</v>
      </c>
    </row>
    <row r="2182" spans="1:6" ht="15">
      <c r="A2182" s="12">
        <v>3576</v>
      </c>
      <c r="D2182" s="3" t="str">
        <f ca="1">INDEX(GLOBAL[NAMA BARANG],MATCH(A2182,GLOBAL[ID]))</f>
        <v>Tipe-ex A263(2)</v>
      </c>
      <c r="E2182" s="4">
        <f ca="1">INDEX(GLOBAL[TT],MATCH(A2182,GLOBAL[ID]))</f>
        <v>2</v>
      </c>
      <c r="F2182" s="5" t="str">
        <f ca="1">IF(INDEX(GLOBAL[KET],MATCH(A2182,GLOBAL[ID]))="","-",INDEX(GLOBAL[KET],MATCH(A2182,GLOBAL[ID])))</f>
        <v>96 ls</v>
      </c>
    </row>
    <row r="2183" spans="1:6" ht="15">
      <c r="A2183" s="12">
        <v>3577</v>
      </c>
      <c r="D2183" s="3" t="str">
        <f ca="1">INDEX(GLOBAL[NAMA BARANG],MATCH(A2183,GLOBAL[ID]))</f>
        <v>Tipe-ex Aopo 939 besi</v>
      </c>
      <c r="E2183" s="4">
        <f ca="1">INDEX(GLOBAL[TT],MATCH(A2183,GLOBAL[ID]))</f>
        <v>3</v>
      </c>
      <c r="F2183" s="5" t="str">
        <f ca="1">IF(INDEX(GLOBAL[KET],MATCH(A2183,GLOBAL[ID]))="","-",INDEX(GLOBAL[KET],MATCH(A2183,GLOBAL[ID])))</f>
        <v>72 ls</v>
      </c>
    </row>
    <row r="2184" spans="1:6" ht="15">
      <c r="A2184" s="12">
        <v>3578</v>
      </c>
      <c r="D2184" s="3" t="str">
        <f ca="1">INDEX(GLOBAL[NAMA BARANG],MATCH(A2184,GLOBAL[ID]))</f>
        <v>Tipe-ex Aopo 953</v>
      </c>
      <c r="E2184" s="4">
        <f ca="1">INDEX(GLOBAL[TT],MATCH(A2184,GLOBAL[ID]))</f>
        <v>20</v>
      </c>
      <c r="F2184" s="5" t="str">
        <f ca="1">IF(INDEX(GLOBAL[KET],MATCH(A2184,GLOBAL[ID]))="","-",INDEX(GLOBAL[KET],MATCH(A2184,GLOBAL[ID])))</f>
        <v>144 ls</v>
      </c>
    </row>
    <row r="2185" spans="1:6" ht="15">
      <c r="A2185" s="12">
        <v>3579</v>
      </c>
      <c r="D2185" s="3" t="str">
        <f ca="1">INDEX(GLOBAL[NAMA BARANG],MATCH(A2185,GLOBAL[ID]))</f>
        <v>Tipe-ex Aopo 958</v>
      </c>
      <c r="E2185" s="4">
        <f ca="1">INDEX(GLOBAL[TT],MATCH(A2185,GLOBAL[ID]))</f>
        <v>7</v>
      </c>
      <c r="F2185" s="5" t="str">
        <f ca="1">IF(INDEX(GLOBAL[KET],MATCH(A2185,GLOBAL[ID]))="","-",INDEX(GLOBAL[KET],MATCH(A2185,GLOBAL[ID])))</f>
        <v>60 ls</v>
      </c>
    </row>
    <row r="2186" spans="1:6" ht="15">
      <c r="A2186" s="12">
        <v>3580</v>
      </c>
      <c r="D2186" s="3" t="str">
        <f ca="1">INDEX(GLOBAL[NAMA BARANG],MATCH(A2186,GLOBAL[ID]))</f>
        <v>Tipe-ex Bengke</v>
      </c>
      <c r="E2186" s="4">
        <f ca="1">INDEX(GLOBAL[TT],MATCH(A2186,GLOBAL[ID]))</f>
        <v>2</v>
      </c>
      <c r="F2186" s="5" t="str">
        <f ca="1">IF(INDEX(GLOBAL[KET],MATCH(A2186,GLOBAL[ID]))="","-",INDEX(GLOBAL[KET],MATCH(A2186,GLOBAL[ID])))</f>
        <v>24 ls</v>
      </c>
    </row>
    <row r="2187" spans="1:6" ht="15">
      <c r="A2187" s="12">
        <v>3581</v>
      </c>
      <c r="D2187" s="3" t="str">
        <f ca="1">INDEX(GLOBAL[NAMA BARANG],MATCH(A2187,GLOBAL[ID]))</f>
        <v>Tipe-ex Botol CT 328/ 325</v>
      </c>
      <c r="E2187" s="4">
        <f ca="1">INDEX(GLOBAL[TT],MATCH(A2187,GLOBAL[ID]))</f>
        <v>5</v>
      </c>
      <c r="F2187" s="5" t="str">
        <f ca="1">IF(INDEX(GLOBAL[KET],MATCH(A2187,GLOBAL[ID]))="","-",INDEX(GLOBAL[KET],MATCH(A2187,GLOBAL[ID])))</f>
        <v>36 ls</v>
      </c>
    </row>
    <row r="2188" spans="1:6" ht="15">
      <c r="A2188" s="12">
        <v>3584</v>
      </c>
      <c r="D2188" s="3" t="str">
        <f ca="1">INDEX(GLOBAL[NAMA BARANG],MATCH(A2188,GLOBAL[ID]))</f>
        <v>Tipe-ex CF 6004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60 BOX</v>
      </c>
    </row>
    <row r="2189" spans="1:6" ht="15">
      <c r="A2189" s="12">
        <v>3586</v>
      </c>
      <c r="D2189" s="3" t="str">
        <f ca="1">INDEX(GLOBAL[NAMA BARANG],MATCH(A2189,GLOBAL[ID]))</f>
        <v>Tipe-ex CR 811 (blk)</v>
      </c>
      <c r="E2189" s="4">
        <f ca="1">INDEX(GLOBAL[TT],MATCH(A2189,GLOBAL[ID]))</f>
        <v>26</v>
      </c>
      <c r="F2189" s="5" t="str">
        <f ca="1">IF(INDEX(GLOBAL[KET],MATCH(A2189,GLOBAL[ID]))="","-",INDEX(GLOBAL[KET],MATCH(A2189,GLOBAL[ID])))</f>
        <v>36 ls</v>
      </c>
    </row>
    <row r="2190" spans="1:6" ht="15">
      <c r="A2190" s="12">
        <v>3588</v>
      </c>
      <c r="D2190" s="3" t="str">
        <f ca="1">INDEX(GLOBAL[NAMA BARANG],MATCH(A2190,GLOBAL[ID]))</f>
        <v>Tipe-ex CR 853 (24)</v>
      </c>
      <c r="E2190" s="4">
        <f ca="1">INDEX(GLOBAL[TT],MATCH(A2190,GLOBAL[ID]))</f>
        <v>6</v>
      </c>
      <c r="F2190" s="5" t="str">
        <f ca="1">IF(INDEX(GLOBAL[KET],MATCH(A2190,GLOBAL[ID]))="","-",INDEX(GLOBAL[KET],MATCH(A2190,GLOBAL[ID])))</f>
        <v>16 box</v>
      </c>
    </row>
    <row r="2191" spans="1:6" ht="15">
      <c r="A2191" s="12">
        <v>3589</v>
      </c>
      <c r="D2191" s="3" t="str">
        <f ca="1">INDEX(GLOBAL[NAMA BARANG],MATCH(A2191,GLOBAL[ID]))</f>
        <v>Tipe-ex CR 881</v>
      </c>
      <c r="E2191" s="4">
        <f ca="1">INDEX(GLOBAL[TT],MATCH(A2191,GLOBAL[ID]))</f>
        <v>1</v>
      </c>
      <c r="F2191" s="5" t="str">
        <f ca="1">IF(INDEX(GLOBAL[KET],MATCH(A2191,GLOBAL[ID]))="","-",INDEX(GLOBAL[KET],MATCH(A2191,GLOBAL[ID])))</f>
        <v>12 box/ 30</v>
      </c>
    </row>
    <row r="2192" spans="1:6" ht="15">
      <c r="A2192" s="12">
        <v>3594</v>
      </c>
      <c r="D2192" s="3" t="str">
        <f ca="1">INDEX(GLOBAL[NAMA BARANG],MATCH(A2192,GLOBAL[ID]))</f>
        <v>Tipe-ex DMS 304</v>
      </c>
      <c r="E2192" s="4">
        <f ca="1">INDEX(GLOBAL[TT],MATCH(A2192,GLOBAL[ID]))</f>
        <v>4</v>
      </c>
      <c r="F2192" s="5" t="str">
        <f ca="1">IF(INDEX(GLOBAL[KET],MATCH(A2192,GLOBAL[ID]))="","-",INDEX(GLOBAL[KET],MATCH(A2192,GLOBAL[ID])))</f>
        <v>48 ls</v>
      </c>
    </row>
    <row r="2193" spans="1:6" ht="15">
      <c r="A2193" s="12">
        <v>3595</v>
      </c>
      <c r="D2193" s="3" t="str">
        <f ca="1">INDEX(GLOBAL[NAMA BARANG],MATCH(A2193,GLOBAL[ID]))</f>
        <v>Tipe-ex DMS 312 (36)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18 box</v>
      </c>
    </row>
    <row r="2194" spans="1:6" ht="15">
      <c r="A2194" s="12">
        <v>3596</v>
      </c>
      <c r="D2194" s="3" t="str">
        <f ca="1">INDEX(GLOBAL[NAMA BARANG],MATCH(A2194,GLOBAL[ID]))</f>
        <v>Tipe-ex DMS 332 (48)</v>
      </c>
      <c r="E2194" s="4">
        <f ca="1">INDEX(GLOBAL[TT],MATCH(A2194,GLOBAL[ID]))</f>
        <v>7</v>
      </c>
      <c r="F2194" s="5" t="str">
        <f ca="1">IF(INDEX(GLOBAL[KET],MATCH(A2194,GLOBAL[ID]))="","-",INDEX(GLOBAL[KET],MATCH(A2194,GLOBAL[ID])))</f>
        <v>864 pc</v>
      </c>
    </row>
    <row r="2195" spans="1:6" ht="15">
      <c r="A2195" s="12">
        <v>3598</v>
      </c>
      <c r="D2195" s="3" t="str">
        <f ca="1">INDEX(GLOBAL[NAMA BARANG],MATCH(A2195,GLOBAL[ID]))</f>
        <v>Tipe-ex DMS 338</v>
      </c>
      <c r="E2195" s="4">
        <f ca="1">INDEX(GLOBAL[TT],MATCH(A2195,GLOBAL[ID]))</f>
        <v>7</v>
      </c>
      <c r="F2195" s="5" t="str">
        <f ca="1">IF(INDEX(GLOBAL[KET],MATCH(A2195,GLOBAL[ID]))="","-",INDEX(GLOBAL[KET],MATCH(A2195,GLOBAL[ID])))</f>
        <v>432 pc</v>
      </c>
    </row>
    <row r="2196" spans="1:6" ht="15">
      <c r="A2196" s="12">
        <v>3599</v>
      </c>
      <c r="D2196" s="3" t="str">
        <f ca="1">INDEX(GLOBAL[NAMA BARANG],MATCH(A2196,GLOBAL[ID]))</f>
        <v>Tipe-ex DMS 342(3)/ 347(8)</v>
      </c>
      <c r="E2196" s="4">
        <f ca="1">INDEX(GLOBAL[TT],MATCH(A2196,GLOBAL[ID]))</f>
        <v>11</v>
      </c>
      <c r="F2196" s="5">
        <f ca="1">IF(INDEX(GLOBAL[KET],MATCH(A2196,GLOBAL[ID]))="","-",INDEX(GLOBAL[KET],MATCH(A2196,GLOBAL[ID])))</f>
        <v>432</v>
      </c>
    </row>
    <row r="2197" spans="1:6" ht="15">
      <c r="A2197" s="12">
        <v>3600</v>
      </c>
      <c r="D2197" s="3" t="str">
        <f ca="1">INDEX(GLOBAL[NAMA BARANG],MATCH(A2197,GLOBAL[ID]))</f>
        <v>Tipe-ex DP 3147 berisi botol</v>
      </c>
      <c r="E2197" s="4">
        <f ca="1">INDEX(GLOBAL[TT],MATCH(A2197,GLOBAL[ID]))</f>
        <v>5</v>
      </c>
      <c r="F2197" s="5" t="str">
        <f ca="1">IF(INDEX(GLOBAL[KET],MATCH(A2197,GLOBAL[ID]))="","-",INDEX(GLOBAL[KET],MATCH(A2197,GLOBAL[ID])))</f>
        <v>48 ls</v>
      </c>
    </row>
    <row r="2198" spans="1:6" ht="15">
      <c r="A2198" s="12">
        <v>3601</v>
      </c>
      <c r="D2198" s="3" t="str">
        <f ca="1">INDEX(GLOBAL[NAMA BARANG],MATCH(A2198,GLOBAL[ID]))</f>
        <v>Tipe-ex DP 8152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576 pc</v>
      </c>
    </row>
    <row r="2199" spans="1:6" ht="15">
      <c r="A2199" s="12">
        <v>3602</v>
      </c>
      <c r="D2199" s="3" t="str">
        <f ca="1">INDEX(GLOBAL[NAMA BARANG],MATCH(A2199,GLOBAL[ID]))</f>
        <v>Tipe-ex DP 8181</v>
      </c>
      <c r="E2199" s="4">
        <f ca="1">INDEX(GLOBAL[TT],MATCH(A2199,GLOBAL[ID]))</f>
        <v>9</v>
      </c>
      <c r="F2199" s="5" t="str">
        <f ca="1">IF(INDEX(GLOBAL[KET],MATCH(A2199,GLOBAL[ID]))="","-",INDEX(GLOBAL[KET],MATCH(A2199,GLOBAL[ID])))</f>
        <v>576 pc</v>
      </c>
    </row>
    <row r="2200" spans="1:6" ht="15">
      <c r="A2200" s="12">
        <v>3604</v>
      </c>
      <c r="D2200" s="3" t="str">
        <f ca="1">INDEX(GLOBAL[NAMA BARANG],MATCH(A2200,GLOBAL[ID]))</f>
        <v>Tipe-ex Hk 0810</v>
      </c>
      <c r="E2200" s="4">
        <f ca="1">INDEX(GLOBAL[TT],MATCH(A2200,GLOBAL[ID]))</f>
        <v>20</v>
      </c>
      <c r="F2200" s="5" t="str">
        <f ca="1">IF(INDEX(GLOBAL[KET],MATCH(A2200,GLOBAL[ID]))="","-",INDEX(GLOBAL[KET],MATCH(A2200,GLOBAL[ID])))</f>
        <v>40 ls</v>
      </c>
    </row>
    <row r="2201" spans="1:6" ht="15">
      <c r="A2201" s="12">
        <v>3605</v>
      </c>
      <c r="D2201" s="3" t="str">
        <f ca="1">INDEX(GLOBAL[NAMA BARANG],MATCH(A2201,GLOBAL[ID]))</f>
        <v>Tipe-ex jos CF 01 B</v>
      </c>
      <c r="E2201" s="4">
        <f ca="1">INDEX(GLOBAL[TT],MATCH(A2201,GLOBAL[ID]))</f>
        <v>22</v>
      </c>
      <c r="F2201" s="5" t="str">
        <f ca="1">IF(INDEX(GLOBAL[KET],MATCH(A2201,GLOBAL[ID]))="","-",INDEX(GLOBAL[KET],MATCH(A2201,GLOBAL[ID])))</f>
        <v>36 ls</v>
      </c>
    </row>
    <row r="2202" spans="1:6" ht="15">
      <c r="A2202" s="12">
        <v>3607</v>
      </c>
      <c r="D2202" s="3" t="str">
        <f ca="1">INDEX(GLOBAL[NAMA BARANG],MATCH(A2202,GLOBAL[ID]))</f>
        <v>Tipe-ex Kertas 0821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192 LSN</v>
      </c>
    </row>
    <row r="2203" spans="1:6" ht="15">
      <c r="A2203" s="12">
        <v>3612</v>
      </c>
      <c r="D2203" s="3" t="str">
        <f ca="1">INDEX(GLOBAL[NAMA BARANG],MATCH(A2203,GLOBAL[ID]))</f>
        <v>Tipe-ex Kertas 8001 M mouse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40 box</v>
      </c>
    </row>
    <row r="2204" spans="1:6" ht="15">
      <c r="A2204" s="12">
        <v>3614</v>
      </c>
      <c r="D2204" s="3" t="str">
        <f ca="1">INDEX(GLOBAL[NAMA BARANG],MATCH(A2204,GLOBAL[ID]))</f>
        <v>Tipe-ex Kertas Candy 4M 3C 507</v>
      </c>
      <c r="E2204" s="4">
        <f ca="1">INDEX(GLOBAL[TT],MATCH(A2204,GLOBAL[ID]))</f>
        <v>10</v>
      </c>
      <c r="F2204" s="5" t="str">
        <f ca="1">IF(INDEX(GLOBAL[KET],MATCH(A2204,GLOBAL[ID]))="","-",INDEX(GLOBAL[KET],MATCH(A2204,GLOBAL[ID])))</f>
        <v>48 ls</v>
      </c>
    </row>
    <row r="2205" spans="1:6" ht="15">
      <c r="A2205" s="12">
        <v>3615</v>
      </c>
      <c r="D2205" s="3" t="str">
        <f ca="1">INDEX(GLOBAL[NAMA BARANG],MATCH(A2205,GLOBAL[ID]))</f>
        <v>Tipe-ex Kertas Dominic Dp 8908 FR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1440 pc</v>
      </c>
    </row>
    <row r="2206" spans="1:6" ht="15">
      <c r="A2206" s="12">
        <v>3616</v>
      </c>
      <c r="D2206" s="3" t="str">
        <f ca="1">INDEX(GLOBAL[NAMA BARANG],MATCH(A2206,GLOBAL[ID]))</f>
        <v>Tipe-ex KL 409 A robot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36 ls</v>
      </c>
    </row>
    <row r="2207" spans="1:6" ht="15">
      <c r="A2207" s="12">
        <v>3617</v>
      </c>
      <c r="D2207" s="3" t="str">
        <f ca="1">INDEX(GLOBAL[NAMA BARANG],MATCH(A2207,GLOBAL[ID]))</f>
        <v>Tipe-ex KT 1126/ kitty</v>
      </c>
      <c r="E2207" s="4">
        <f ca="1">INDEX(GLOBAL[TT],MATCH(A2207,GLOBAL[ID]))</f>
        <v>5</v>
      </c>
      <c r="F2207" s="5" t="str">
        <f ca="1">IF(INDEX(GLOBAL[KET],MATCH(A2207,GLOBAL[ID]))="","-",INDEX(GLOBAL[KET],MATCH(A2207,GLOBAL[ID])))</f>
        <v>576 pc</v>
      </c>
    </row>
    <row r="2208" spans="1:6" ht="15">
      <c r="A2208" s="12">
        <v>3618</v>
      </c>
      <c r="D2208" s="3" t="str">
        <f ca="1">INDEX(GLOBAL[NAMA BARANG],MATCH(A2208,GLOBAL[ID]))</f>
        <v>Tipe-ex Ky CT 486 blk</v>
      </c>
      <c r="E2208" s="4">
        <f ca="1">INDEX(GLOBAL[TT],MATCH(A2208,GLOBAL[ID]))</f>
        <v>30</v>
      </c>
      <c r="F2208" s="5" t="str">
        <f ca="1">IF(INDEX(GLOBAL[KET],MATCH(A2208,GLOBAL[ID]))="","-",INDEX(GLOBAL[KET],MATCH(A2208,GLOBAL[ID])))</f>
        <v>864 pc</v>
      </c>
    </row>
    <row r="2209" spans="1:6" ht="15">
      <c r="A2209" s="12">
        <v>3619</v>
      </c>
      <c r="D2209" s="3" t="str">
        <f ca="1">INDEX(GLOBAL[NAMA BARANG],MATCH(A2209,GLOBAL[ID]))</f>
        <v>Tipe-ex Ky CT 487 blk</v>
      </c>
      <c r="E2209" s="4">
        <f ca="1">INDEX(GLOBAL[TT],MATCH(A2209,GLOBAL[ID]))</f>
        <v>31</v>
      </c>
      <c r="F2209" s="5" t="str">
        <f ca="1">IF(INDEX(GLOBAL[KET],MATCH(A2209,GLOBAL[ID]))="","-",INDEX(GLOBAL[KET],MATCH(A2209,GLOBAL[ID])))</f>
        <v>864 pc</v>
      </c>
    </row>
    <row r="2210" spans="1:6" ht="15">
      <c r="A2210" s="12">
        <v>3620</v>
      </c>
      <c r="D2210" s="3" t="str">
        <f ca="1">INDEX(GLOBAL[NAMA BARANG],MATCH(A2210,GLOBAL[ID]))</f>
        <v>Tipe-ex KY DB 7001</v>
      </c>
      <c r="E2210" s="4">
        <f ca="1">INDEX(GLOBAL[TT],MATCH(A2210,GLOBAL[ID]))</f>
        <v>9</v>
      </c>
      <c r="F2210" s="5" t="str">
        <f ca="1">IF(INDEX(GLOBAL[KET],MATCH(A2210,GLOBAL[ID]))="","-",INDEX(GLOBAL[KET],MATCH(A2210,GLOBAL[ID])))</f>
        <v>48 ls</v>
      </c>
    </row>
    <row r="2211" spans="1:6" ht="15">
      <c r="A2211" s="12">
        <v>3621</v>
      </c>
      <c r="D2211" s="3" t="str">
        <f ca="1">INDEX(GLOBAL[NAMA BARANG],MATCH(A2211,GLOBAL[ID]))</f>
        <v>Tipe-ex KY DB 7002</v>
      </c>
      <c r="E2211" s="4">
        <f ca="1">INDEX(GLOBAL[TT],MATCH(A2211,GLOBAL[ID]))</f>
        <v>8</v>
      </c>
      <c r="F2211" s="5" t="str">
        <f ca="1">IF(INDEX(GLOBAL[KET],MATCH(A2211,GLOBAL[ID]))="","-",INDEX(GLOBAL[KET],MATCH(A2211,GLOBAL[ID])))</f>
        <v>48 ls</v>
      </c>
    </row>
    <row r="2212" spans="1:6" ht="15">
      <c r="A2212" s="12">
        <v>3622</v>
      </c>
      <c r="D2212" s="3" t="str">
        <f ca="1">INDEX(GLOBAL[NAMA BARANG],MATCH(A2212,GLOBAL[ID]))</f>
        <v>Tipe-ex labu 1878</v>
      </c>
      <c r="E2212" s="4">
        <f ca="1">INDEX(GLOBAL[TT],MATCH(A2212,GLOBAL[ID]))</f>
        <v>52</v>
      </c>
      <c r="F2212" s="5" t="str">
        <f ca="1">IF(INDEX(GLOBAL[KET],MATCH(A2212,GLOBAL[ID]))="","-",INDEX(GLOBAL[KET],MATCH(A2212,GLOBAL[ID])))</f>
        <v>48 ls</v>
      </c>
    </row>
    <row r="2213" spans="1:6" ht="15">
      <c r="A2213" s="12">
        <v>3624</v>
      </c>
      <c r="D2213" s="3" t="str">
        <f ca="1">INDEX(GLOBAL[NAMA BARANG],MATCH(A2213,GLOBAL[ID]))</f>
        <v>Tipe-ex sakura 328 pjg</v>
      </c>
      <c r="E2213" s="4">
        <f ca="1">INDEX(GLOBAL[TT],MATCH(A2213,GLOBAL[ID]))</f>
        <v>6</v>
      </c>
      <c r="F2213" s="5" t="str">
        <f ca="1">IF(INDEX(GLOBAL[KET],MATCH(A2213,GLOBAL[ID]))="","-",INDEX(GLOBAL[KET],MATCH(A2213,GLOBAL[ID])))</f>
        <v>48 ls</v>
      </c>
    </row>
    <row r="2214" spans="1:6" ht="15">
      <c r="A2214" s="12">
        <v>3625</v>
      </c>
      <c r="D2214" s="3" t="str">
        <f ca="1">INDEX(GLOBAL[NAMA BARANG],MATCH(A2214,GLOBAL[ID]))</f>
        <v>Tipe-ex senter 5000 Hk Mix TT</v>
      </c>
      <c r="E2214" s="4">
        <f ca="1">INDEX(GLOBAL[TT],MATCH(A2214,GLOBAL[ID]))</f>
        <v>3</v>
      </c>
      <c r="F2214" s="5" t="str">
        <f ca="1">IF(INDEX(GLOBAL[KET],MATCH(A2214,GLOBAL[ID]))="","-",INDEX(GLOBAL[KET],MATCH(A2214,GLOBAL[ID])))</f>
        <v>576 pc</v>
      </c>
    </row>
    <row r="2215" spans="1:6" ht="15">
      <c r="A2215" s="12">
        <v>3627</v>
      </c>
      <c r="D2215" s="3" t="str">
        <f ca="1">INDEX(GLOBAL[NAMA BARANG],MATCH(A2215,GLOBAL[ID]))</f>
        <v>Tipe-ex XDM 5026</v>
      </c>
      <c r="E2215" s="4">
        <f ca="1">INDEX(GLOBAL[TT],MATCH(A2215,GLOBAL[ID]))</f>
        <v>2</v>
      </c>
      <c r="F2215" s="5" t="str">
        <f ca="1">IF(INDEX(GLOBAL[KET],MATCH(A2215,GLOBAL[ID]))="","-",INDEX(GLOBAL[KET],MATCH(A2215,GLOBAL[ID])))</f>
        <v>60 LSN</v>
      </c>
    </row>
    <row r="2216" spans="1:6" ht="15">
      <c r="A2216" s="12">
        <v>3628</v>
      </c>
      <c r="D2216" s="3" t="str">
        <f ca="1">INDEX(GLOBAL[NAMA BARANG],MATCH(A2216,GLOBAL[ID]))</f>
        <v>Tipe-ex XDM 5037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60 LSN</v>
      </c>
    </row>
    <row r="2217" spans="1:6" ht="15">
      <c r="A2217" s="12">
        <v>3629</v>
      </c>
      <c r="D2217" s="3" t="str">
        <f ca="1">INDEX(GLOBAL[NAMA BARANG],MATCH(A2217,GLOBAL[ID]))</f>
        <v>Tipe-ex XDM 6080</v>
      </c>
      <c r="E2217" s="4">
        <f ca="1">INDEX(GLOBAL[TT],MATCH(A2217,GLOBAL[ID]))</f>
        <v>3</v>
      </c>
      <c r="F2217" s="5" t="str">
        <f ca="1">IF(INDEX(GLOBAL[KET],MATCH(A2217,GLOBAL[ID]))="","-",INDEX(GLOBAL[KET],MATCH(A2217,GLOBAL[ID])))</f>
        <v>60 LSN</v>
      </c>
    </row>
    <row r="2218" spans="1:6" ht="15">
      <c r="A2218" s="12">
        <v>3630</v>
      </c>
      <c r="D2218" s="3" t="str">
        <f ca="1">INDEX(GLOBAL[NAMA BARANG],MATCH(A2218,GLOBAL[ID]))</f>
        <v>Tipe-ex XDM 702</v>
      </c>
      <c r="E2218" s="4">
        <f ca="1">INDEX(GLOBAL[TT],MATCH(A2218,GLOBAL[ID]))</f>
        <v>3</v>
      </c>
      <c r="F2218" s="5" t="str">
        <f ca="1">IF(INDEX(GLOBAL[KET],MATCH(A2218,GLOBAL[ID]))="","-",INDEX(GLOBAL[KET],MATCH(A2218,GLOBAL[ID])))</f>
        <v>76 pc</v>
      </c>
    </row>
    <row r="2219" spans="1:6" ht="15">
      <c r="A2219" s="12">
        <v>3632</v>
      </c>
      <c r="D2219" s="3" t="str">
        <f ca="1">INDEX(GLOBAL[NAMA BARANG],MATCH(A2219,GLOBAL[ID]))</f>
        <v>Tipe-ex YS 1082</v>
      </c>
      <c r="E2219" s="4">
        <f ca="1">INDEX(GLOBAL[TT],MATCH(A2219,GLOBAL[ID]))</f>
        <v>3</v>
      </c>
      <c r="F2219" s="5" t="str">
        <f ca="1">IF(INDEX(GLOBAL[KET],MATCH(A2219,GLOBAL[ID]))="","-",INDEX(GLOBAL[KET],MATCH(A2219,GLOBAL[ID])))</f>
        <v>576 pc</v>
      </c>
    </row>
    <row r="2220" spans="1:6" ht="15">
      <c r="A2220" s="12">
        <v>3633</v>
      </c>
      <c r="D2220" s="3" t="str">
        <f ca="1">INDEX(GLOBAL[NAMA BARANG],MATCH(A2220,GLOBAL[ID]))</f>
        <v>Topeng ultah 129/ 55 isi 10</v>
      </c>
      <c r="E2220" s="4">
        <f ca="1">INDEX(GLOBAL[TT],MATCH(A2220,GLOBAL[ID]))</f>
        <v>2</v>
      </c>
      <c r="F2220" s="5" t="str">
        <f ca="1">IF(INDEX(GLOBAL[KET],MATCH(A2220,GLOBAL[ID]))="","-",INDEX(GLOBAL[KET],MATCH(A2220,GLOBAL[ID])))</f>
        <v>250 pk</v>
      </c>
    </row>
    <row r="2221" spans="1:6" ht="15">
      <c r="A2221" s="12">
        <v>3634</v>
      </c>
      <c r="D2221" s="3" t="str">
        <f ca="1">INDEX(GLOBAL[NAMA BARANG],MATCH(A2221,GLOBAL[ID]))</f>
        <v>Topi Fancy party Crown (mahkota)</v>
      </c>
      <c r="E2221" s="4">
        <f ca="1">INDEX(GLOBAL[TT],MATCH(A2221,GLOBAL[ID]))</f>
        <v>6</v>
      </c>
      <c r="F2221" s="5">
        <f ca="1">IF(INDEX(GLOBAL[KET],MATCH(A2221,GLOBAL[ID]))="","-",INDEX(GLOBAL[KET],MATCH(A2221,GLOBAL[ID])))</f>
        <v>600</v>
      </c>
    </row>
    <row r="2222" spans="1:6" ht="15">
      <c r="A2222" s="12">
        <v>3635</v>
      </c>
      <c r="D2222" s="3" t="str">
        <f ca="1">INDEX(GLOBAL[NAMA BARANG],MATCH(A2222,GLOBAL[ID]))</f>
        <v>Topi Kerucut</v>
      </c>
      <c r="E2222" s="4">
        <f ca="1">INDEX(GLOBAL[TT],MATCH(A2222,GLOBAL[ID]))</f>
        <v>11</v>
      </c>
      <c r="F2222" s="5" t="str">
        <f ca="1">IF(INDEX(GLOBAL[KET],MATCH(A2222,GLOBAL[ID]))="","-",INDEX(GLOBAL[KET],MATCH(A2222,GLOBAL[ID])))</f>
        <v>300 pk</v>
      </c>
    </row>
    <row r="2223" spans="1:6" ht="15">
      <c r="A2223" s="12">
        <v>3636</v>
      </c>
      <c r="D2223" s="3" t="str">
        <f ca="1">INDEX(GLOBAL[NAMA BARANG],MATCH(A2223,GLOBAL[ID]))</f>
        <v>Topi Kerucut (Parama)</v>
      </c>
      <c r="E2223" s="4">
        <f ca="1">INDEX(GLOBAL[TT],MATCH(A2223,GLOBAL[ID]))</f>
        <v>15</v>
      </c>
      <c r="F2223" s="5">
        <f ca="1">IF(INDEX(GLOBAL[KET],MATCH(A2223,GLOBAL[ID]))="","-",INDEX(GLOBAL[KET],MATCH(A2223,GLOBAL[ID])))</f>
        <v>600</v>
      </c>
    </row>
    <row r="2224" spans="1:6" ht="15">
      <c r="A2224" s="12">
        <v>3637</v>
      </c>
      <c r="D2224" s="3" t="str">
        <f ca="1">INDEX(GLOBAL[NAMA BARANG],MATCH(A2224,GLOBAL[ID]))</f>
        <v>Topi Kerucut 3D</v>
      </c>
      <c r="E2224" s="4">
        <f ca="1">INDEX(GLOBAL[TT],MATCH(A2224,GLOBAL[ID]))</f>
        <v>21</v>
      </c>
      <c r="F2224" s="5" t="str">
        <f ca="1">IF(INDEX(GLOBAL[KET],MATCH(A2224,GLOBAL[ID]))="","-",INDEX(GLOBAL[KET],MATCH(A2224,GLOBAL[ID])))</f>
        <v>288 pc</v>
      </c>
    </row>
    <row r="2225" spans="1:6" ht="15">
      <c r="A2225" s="12">
        <v>3638</v>
      </c>
      <c r="D2225" s="3" t="str">
        <f ca="1">INDEX(GLOBAL[NAMA BARANG],MATCH(A2225,GLOBAL[ID]))</f>
        <v>Topi Kerucut alpindo</v>
      </c>
      <c r="E2225" s="4">
        <f ca="1">INDEX(GLOBAL[TT],MATCH(A2225,GLOBAL[ID]))</f>
        <v>8</v>
      </c>
      <c r="F2225" s="5" t="str">
        <f ca="1">IF(INDEX(GLOBAL[KET],MATCH(A2225,GLOBAL[ID]))="","-",INDEX(GLOBAL[KET],MATCH(A2225,GLOBAL[ID])))</f>
        <v>250 pk</v>
      </c>
    </row>
    <row r="2226" spans="1:6" ht="15">
      <c r="A2226" s="12">
        <v>3639</v>
      </c>
      <c r="D2226" s="3" t="str">
        <f ca="1">INDEX(GLOBAL[NAMA BARANG],MATCH(A2226,GLOBAL[ID]))</f>
        <v>Topi Mahkota Ratu Emas</v>
      </c>
      <c r="E2226" s="4">
        <f ca="1">INDEX(GLOBAL[TT],MATCH(A2226,GLOBAL[ID]))</f>
        <v>1</v>
      </c>
      <c r="F2226" s="5">
        <f ca="1">IF(INDEX(GLOBAL[KET],MATCH(A2226,GLOBAL[ID]))="","-",INDEX(GLOBAL[KET],MATCH(A2226,GLOBAL[ID])))</f>
        <v>600</v>
      </c>
    </row>
    <row r="2227" spans="1:6" ht="15">
      <c r="A2227" s="12">
        <v>3640</v>
      </c>
      <c r="D2227" s="3" t="str">
        <f ca="1">INDEX(GLOBAL[NAMA BARANG],MATCH(A2227,GLOBAL[ID]))</f>
        <v>Topi ultah disney</v>
      </c>
      <c r="E2227" s="4">
        <f ca="1">INDEX(GLOBAL[TT],MATCH(A2227,GLOBAL[ID]))</f>
        <v>4</v>
      </c>
      <c r="F2227" s="5" t="str">
        <f ca="1">IF(INDEX(GLOBAL[KET],MATCH(A2227,GLOBAL[ID]))="","-",INDEX(GLOBAL[KET],MATCH(A2227,GLOBAL[ID])))</f>
        <v>300 pc</v>
      </c>
    </row>
    <row r="2228" spans="1:6" ht="15">
      <c r="A2228" s="12">
        <v>3641</v>
      </c>
      <c r="D2228" s="3" t="str">
        <f ca="1">INDEX(GLOBAL[NAMA BARANG],MATCH(A2228,GLOBAL[ID]))</f>
        <v>Topi ultah isi 5 ETJ</v>
      </c>
      <c r="E2228" s="4">
        <f ca="1">INDEX(GLOBAL[TT],MATCH(A2228,GLOBAL[ID]))</f>
        <v>2</v>
      </c>
      <c r="F2228" s="5" t="str">
        <f ca="1">IF(INDEX(GLOBAL[KET],MATCH(A2228,GLOBAL[ID]))="","-",INDEX(GLOBAL[KET],MATCH(A2228,GLOBAL[ID])))</f>
        <v>600 pc</v>
      </c>
    </row>
    <row r="2229" spans="1:6" ht="15">
      <c r="A2229" s="12">
        <v>3642</v>
      </c>
      <c r="D2229" s="3" t="str">
        <f ca="1">INDEX(GLOBAL[NAMA BARANG],MATCH(A2229,GLOBAL[ID]))</f>
        <v>Tusuk Surat TF  WR 1-001</v>
      </c>
      <c r="E2229" s="4">
        <f ca="1">INDEX(GLOBAL[TT],MATCH(A2229,GLOBAL[ID]))</f>
        <v>1</v>
      </c>
      <c r="F2229" s="5" t="str">
        <f ca="1">IF(INDEX(GLOBAL[KET],MATCH(A2229,GLOBAL[ID]))="","-",INDEX(GLOBAL[KET],MATCH(A2229,GLOBAL[ID])))</f>
        <v>20 LSN</v>
      </c>
    </row>
    <row r="2230" spans="1:6" ht="15">
      <c r="A2230" s="12">
        <v>3643</v>
      </c>
      <c r="D2230" s="3" t="str">
        <f ca="1">INDEX(GLOBAL[NAMA BARANG],MATCH(A2230,GLOBAL[ID]))</f>
        <v>Tusuk Surat Xingli XL 001</v>
      </c>
      <c r="E2230" s="4">
        <f ca="1">INDEX(GLOBAL[TT],MATCH(A2230,GLOBAL[ID]))</f>
        <v>14</v>
      </c>
      <c r="F2230" s="5" t="str">
        <f ca="1">IF(INDEX(GLOBAL[KET],MATCH(A2230,GLOBAL[ID]))="","-",INDEX(GLOBAL[KET],MATCH(A2230,GLOBAL[ID])))</f>
        <v>240 PCS</v>
      </c>
    </row>
    <row r="2231" spans="1:6" ht="15">
      <c r="A2231" s="12">
        <v>3644</v>
      </c>
      <c r="D2231" s="3" t="str">
        <f ca="1">INDEX(GLOBAL[NAMA BARANG],MATCH(A2231,GLOBAL[ID]))</f>
        <v>Water Color + Kuas Pacman</v>
      </c>
      <c r="E2231" s="4">
        <f ca="1">INDEX(GLOBAL[TT],MATCH(A2231,GLOBAL[ID]))</f>
        <v>9</v>
      </c>
      <c r="F2231" s="5" t="str">
        <f ca="1">IF(INDEX(GLOBAL[KET],MATCH(A2231,GLOBAL[ID]))="","-",INDEX(GLOBAL[KET],MATCH(A2231,GLOBAL[ID])))</f>
        <v>120 PCS</v>
      </c>
    </row>
    <row r="2232" spans="1:6" ht="15">
      <c r="A2232" s="12">
        <v>3646</v>
      </c>
      <c r="D2232" s="3" t="str">
        <f ca="1">INDEX(GLOBAL[NAMA BARANG],MATCH(A2232,GLOBAL[ID]))</f>
        <v>Water Colour Vtro</v>
      </c>
      <c r="E2232" s="4">
        <f ca="1">INDEX(GLOBAL[TT],MATCH(A2232,GLOBAL[ID]))</f>
        <v>7</v>
      </c>
      <c r="F2232" s="5" t="str">
        <f ca="1">IF(INDEX(GLOBAL[KET],MATCH(A2232,GLOBAL[ID]))="","-",INDEX(GLOBAL[KET],MATCH(A2232,GLOBAL[ID])))</f>
        <v>100 PCS</v>
      </c>
    </row>
    <row r="2233" spans="1:6" ht="15">
      <c r="A2233" s="12">
        <v>3649</v>
      </c>
      <c r="D2233" s="3" t="str">
        <f ca="1">INDEX(GLOBAL[NAMA BARANG],MATCH(A2233,GLOBAL[ID]))</f>
        <v>WC Marries 1306/ 12w 9m</v>
      </c>
      <c r="E2233" s="4">
        <f ca="1">INDEX(GLOBAL[TT],MATCH(A2233,GLOBAL[ID]))</f>
        <v>26</v>
      </c>
      <c r="F2233" s="5" t="str">
        <f ca="1">IF(INDEX(GLOBAL[KET],MATCH(A2233,GLOBAL[ID]))="","-",INDEX(GLOBAL[KET],MATCH(A2233,GLOBAL[ID])))</f>
        <v>60 pc</v>
      </c>
    </row>
    <row r="2234" spans="1:6" ht="15">
      <c r="A2234" s="12">
        <v>3650</v>
      </c>
      <c r="D2234" s="3" t="str">
        <f ca="1">INDEX(GLOBAL[NAMA BARANG],MATCH(A2234,GLOBAL[ID]))</f>
        <v>WC Marries 1325/ 12W BT</v>
      </c>
      <c r="E2234" s="4">
        <f ca="1">INDEX(GLOBAL[TT],MATCH(A2234,GLOBAL[ID]))</f>
        <v>8</v>
      </c>
      <c r="F2234" s="5" t="str">
        <f ca="1">IF(INDEX(GLOBAL[KET],MATCH(A2234,GLOBAL[ID]))="","-",INDEX(GLOBAL[KET],MATCH(A2234,GLOBAL[ID])))</f>
        <v>12 LSN</v>
      </c>
    </row>
    <row r="2235" spans="1:6" ht="15">
      <c r="A2235" s="12">
        <v>3651</v>
      </c>
      <c r="D2235" s="3" t="str">
        <f ca="1">INDEX(GLOBAL[NAMA BARANG],MATCH(A2235,GLOBAL[ID]))</f>
        <v>WC Marries 1325/ 12W GM</v>
      </c>
      <c r="E2235" s="4">
        <f ca="1">INDEX(GLOBAL[TT],MATCH(A2235,GLOBAL[ID]))</f>
        <v>131</v>
      </c>
      <c r="F2235" s="5">
        <f ca="1">IF(INDEX(GLOBAL[KET],MATCH(A2235,GLOBAL[ID]))="","-",INDEX(GLOBAL[KET],MATCH(A2235,GLOBAL[ID])))</f>
        <v>96</v>
      </c>
    </row>
    <row r="2236" spans="1:6" ht="15">
      <c r="A2236" s="12">
        <v>3653</v>
      </c>
      <c r="D2236" s="3" t="str">
        <f ca="1">INDEX(GLOBAL[NAMA BARANG],MATCH(A2236,GLOBAL[ID]))</f>
        <v>WC Marries E 1337 B/ 14w</v>
      </c>
      <c r="E2236" s="4">
        <f ca="1">INDEX(GLOBAL[TT],MATCH(A2236,GLOBAL[ID]))</f>
        <v>3</v>
      </c>
      <c r="F2236" s="5" t="str">
        <f ca="1">IF(INDEX(GLOBAL[KET],MATCH(A2236,GLOBAL[ID]))="","-",INDEX(GLOBAL[KET],MATCH(A2236,GLOBAL[ID])))</f>
        <v>3 ls</v>
      </c>
    </row>
    <row r="2237" spans="1:6" ht="15">
      <c r="A2237" s="12">
        <v>3654</v>
      </c>
      <c r="D2237" s="3" t="str">
        <f ca="1">INDEX(GLOBAL[NAMA BARANG],MATCH(A2237,GLOBAL[ID]))</f>
        <v>WC TF WC 1331 pp</v>
      </c>
      <c r="E2237" s="4">
        <f ca="1">INDEX(GLOBAL[TT],MATCH(A2237,GLOBAL[ID]))</f>
        <v>43</v>
      </c>
      <c r="F2237" s="5" t="str">
        <f ca="1">IF(INDEX(GLOBAL[KET],MATCH(A2237,GLOBAL[ID]))="","-",INDEX(GLOBAL[KET],MATCH(A2237,GLOBAL[ID])))</f>
        <v>96 set</v>
      </c>
    </row>
    <row r="2238" spans="1:6" ht="15">
      <c r="A2238" s="12">
        <v>3655</v>
      </c>
      <c r="D2238" s="3" t="str">
        <f ca="1">INDEX(GLOBAL[NAMA BARANG],MATCH(A2238,GLOBAL[ID]))</f>
        <v>Zipper Data envelope DE F4 lama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48 ls</v>
      </c>
    </row>
    <row r="2239" spans="1:6" ht="15">
      <c r="A2239" s="12"/>
    </row>
    <row r="2240" spans="1:6" ht="15">
      <c r="A2240" s="12" t="s">
        <v>6050</v>
      </c>
    </row>
    <row r="2241" spans="1:1" ht="15">
      <c r="A2241"/>
    </row>
    <row r="2242" spans="1:1" ht="15">
      <c r="A2242"/>
    </row>
    <row r="2243" spans="1:1" ht="15">
      <c r="A2243"/>
    </row>
    <row r="2244" spans="1:1" ht="15">
      <c r="A2244"/>
    </row>
    <row r="2245" spans="1:1" ht="15">
      <c r="A2245"/>
    </row>
    <row r="2246" spans="1:1" ht="15">
      <c r="A2246"/>
    </row>
    <row r="2247" spans="1:1" ht="15">
      <c r="A2247"/>
    </row>
    <row r="2248" spans="1:1" ht="15">
      <c r="A2248"/>
    </row>
    <row r="2249" spans="1:1" ht="15">
      <c r="A2249"/>
    </row>
    <row r="2250" spans="1:1" ht="15">
      <c r="A2250"/>
    </row>
    <row r="2251" spans="1:1" ht="15">
      <c r="A2251"/>
    </row>
    <row r="2252" spans="1:1" ht="15">
      <c r="A2252"/>
    </row>
    <row r="2253" spans="1:1" ht="15">
      <c r="A2253"/>
    </row>
    <row r="2254" spans="1:1" ht="15">
      <c r="A2254"/>
    </row>
    <row r="2255" spans="1:1" ht="15">
      <c r="A2255"/>
    </row>
    <row r="2256" spans="1:1" ht="15">
      <c r="A2256"/>
    </row>
    <row r="2257" spans="1:1" ht="15">
      <c r="A2257"/>
    </row>
    <row r="2258" spans="1:1" ht="15">
      <c r="A2258"/>
    </row>
    <row r="2259" spans="1:1" ht="15">
      <c r="A2259"/>
    </row>
    <row r="2260" spans="1:1" ht="15">
      <c r="A2260"/>
    </row>
    <row r="2261" spans="1:1" ht="15">
      <c r="A2261"/>
    </row>
    <row r="2262" spans="1:1" ht="15">
      <c r="A2262"/>
    </row>
    <row r="2263" spans="1:1" ht="15">
      <c r="A2263"/>
    </row>
    <row r="2264" spans="1:1" ht="15">
      <c r="A2264"/>
    </row>
    <row r="2265" spans="1:1" ht="15">
      <c r="A2265"/>
    </row>
    <row r="2266" spans="1:1" ht="15">
      <c r="A2266"/>
    </row>
    <row r="2267" spans="1:1" ht="15">
      <c r="A2267"/>
    </row>
    <row r="2268" spans="1:1" ht="15">
      <c r="A2268"/>
    </row>
    <row r="2269" spans="1:1" ht="15">
      <c r="A2269"/>
    </row>
    <row r="2270" spans="1:1" ht="15">
      <c r="A2270"/>
    </row>
    <row r="2271" spans="1:1" ht="15">
      <c r="A2271"/>
    </row>
    <row r="2272" spans="1:1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</sheetData>
  <conditionalFormatting sqref="F1:F1048576">
    <cfRule type="cellIs" dxfId="37" priority="2" operator="equal">
      <formula>"""0"""</formula>
    </cfRule>
  </conditionalFormatting>
  <conditionalFormatting sqref="F2:F2238">
    <cfRule type="cellIs" dxfId="36" priority="1" operator="lessThan">
      <formula>1</formula>
    </cfRule>
  </conditionalFormatting>
  <pageMargins left="0.7" right="0.7" top="0.75" bottom="0.75" header="0.3" footer="0.3"/>
  <pageSetup orientation="portrait" horizontalDpi="4294967293" verticalDpi="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81"/>
  <sheetViews>
    <sheetView topLeftCell="A851" workbookViewId="0">
      <selection activeCell="F872" sqref="C5:H979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2757</v>
      </c>
      <c r="C4" t="s">
        <v>3729</v>
      </c>
      <c r="D4" t="s">
        <v>3730</v>
      </c>
      <c r="E4" t="s">
        <v>3731</v>
      </c>
      <c r="F4" t="s">
        <v>3732</v>
      </c>
      <c r="G4" t="s">
        <v>3733</v>
      </c>
      <c r="H4" t="s">
        <v>3734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4</v>
      </c>
      <c r="C6" s="22">
        <f>INDEX(IMPORT[Seri],A6)</f>
        <v>1000</v>
      </c>
      <c r="D6" s="22" t="str">
        <f>INDEX(IMPORT[Jenis],A6)</f>
        <v>Stamp</v>
      </c>
      <c r="E6" s="22">
        <f>INDEX(IMPORT[Qty/ C],A6)</f>
        <v>288</v>
      </c>
      <c r="F6" s="22">
        <f ca="1">INDEX(IMPORT[C],A6)</f>
        <v>2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5</v>
      </c>
      <c r="C7" s="22" t="str">
        <f>INDEX(IMPORT[Seri],A7)</f>
        <v>QJ126</v>
      </c>
      <c r="D7" s="22" t="str">
        <f>INDEX(IMPORT[Jenis],A7)</f>
        <v>Call Bell</v>
      </c>
      <c r="E7" s="22">
        <f>INDEX(IMPORT[Qty/ C],A7)</f>
        <v>120</v>
      </c>
      <c r="F7" s="22">
        <f ca="1">INDEX(IMPORT[C],A7)</f>
        <v>5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6</v>
      </c>
      <c r="C8" s="22" t="str">
        <f>INDEX(IMPORT[Seri],A8)</f>
        <v>YS-C55</v>
      </c>
      <c r="D8" s="22" t="str">
        <f>INDEX(IMPORT[Jenis],A8)</f>
        <v>B5 File</v>
      </c>
      <c r="E8" s="22">
        <f>INDEX(IMPORT[Qty/ C],A8)</f>
        <v>960</v>
      </c>
      <c r="F8" s="22">
        <f ca="1">INDEX(IMPORT[C],A8)</f>
        <v>1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7</v>
      </c>
      <c r="C9" s="22">
        <f>INDEX(IMPORT[Seri],A9)</f>
        <v>6606</v>
      </c>
      <c r="D9" s="22" t="str">
        <f>INDEX(IMPORT[Jenis],A9)</f>
        <v>Ruler</v>
      </c>
      <c r="E9" s="22">
        <f>INDEX(IMPORT[Qty/ C],A9)</f>
        <v>720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8</v>
      </c>
      <c r="C10" s="22">
        <f>INDEX(IMPORT[Seri],A10)</f>
        <v>6605</v>
      </c>
      <c r="D10" s="22" t="str">
        <f>INDEX(IMPORT[Jenis],A10)</f>
        <v>Ruler</v>
      </c>
      <c r="E10" s="22">
        <f>INDEX(IMPORT[Qty/ C],A10)</f>
        <v>960</v>
      </c>
      <c r="F10" s="22">
        <f ca="1">INDEX(IMPORT[C],A10)</f>
        <v>2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9</v>
      </c>
      <c r="C11" s="22" t="str">
        <f>INDEX(IMPORT[Seri],A11)</f>
        <v>XNB-0031</v>
      </c>
      <c r="D11" s="22" t="str">
        <f>INDEX(IMPORT[Jenis],A11)</f>
        <v>Ruler</v>
      </c>
      <c r="E11" s="22">
        <f>INDEX(IMPORT[Qty/ C],A11)</f>
        <v>864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10</v>
      </c>
      <c r="C12" s="22">
        <f>INDEX(IMPORT[Seri],A12)</f>
        <v>984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1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11</v>
      </c>
      <c r="C13" s="22">
        <f>INDEX(IMPORT[Seri],A13)</f>
        <v>4311</v>
      </c>
      <c r="D13" s="22" t="str">
        <f>INDEX(IMPORT[Jenis],A13)</f>
        <v>Ruler</v>
      </c>
      <c r="E13" s="22">
        <f>INDEX(IMPORT[Qty/ C],A13)</f>
        <v>720</v>
      </c>
      <c r="F13" s="22">
        <f ca="1">INDEX(IMPORT[C],A13)</f>
        <v>1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12</v>
      </c>
      <c r="C14" s="22">
        <f>INDEX(IMPORT[Seri],A14)</f>
        <v>4317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13</v>
      </c>
      <c r="C15" s="22">
        <f>INDEX(IMPORT[Seri],A15)</f>
        <v>1516</v>
      </c>
      <c r="D15" s="22" t="str">
        <f>INDEX(IMPORT[Jenis],A15)</f>
        <v>Ruler</v>
      </c>
      <c r="E15" s="22">
        <f>INDEX(IMPORT[Qty/ C],A15)</f>
        <v>2880</v>
      </c>
      <c r="F15" s="22">
        <f ca="1">INDEX(IMPORT[C],A15)</f>
        <v>8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14</v>
      </c>
      <c r="C16" s="22" t="str">
        <f>INDEX(IMPORT[Seri],A16)</f>
        <v>HC-12</v>
      </c>
      <c r="D16" s="22" t="str">
        <f>INDEX(IMPORT[Jenis],A16)</f>
        <v>Pull Ribbon</v>
      </c>
      <c r="E16" s="22">
        <f>INDEX(IMPORT[Qty/ C],A16)</f>
        <v>6000</v>
      </c>
      <c r="F16" s="22">
        <f ca="1">INDEX(IMPORT[C],A16)</f>
        <v>4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15</v>
      </c>
      <c r="C17" s="22" t="str">
        <f>INDEX(IMPORT[Seri],A17)</f>
        <v>HC-18</v>
      </c>
      <c r="D17" s="22" t="str">
        <f>INDEX(IMPORT[Jenis],A17)</f>
        <v>Pull Ribbon</v>
      </c>
      <c r="E17" s="22">
        <f>INDEX(IMPORT[Qty/ C],A17)</f>
        <v>3000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16</v>
      </c>
      <c r="C18" s="22" t="str">
        <f>INDEX(IMPORT[Seri],A18)</f>
        <v>HC-30</v>
      </c>
      <c r="D18" s="22" t="str">
        <f>INDEX(IMPORT[Jenis],A18)</f>
        <v>Pull Ribbon</v>
      </c>
      <c r="E18" s="22">
        <f>INDEX(IMPORT[Qty/ C],A18)</f>
        <v>1500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17</v>
      </c>
      <c r="C19" s="22" t="str">
        <f>INDEX(IMPORT[Seri],A19)</f>
        <v>LS-30-1</v>
      </c>
      <c r="D19" s="22" t="str">
        <f>INDEX(IMPORT[Jenis],A19)</f>
        <v>Pull Ribbon</v>
      </c>
      <c r="E19" s="22">
        <f>INDEX(IMPORT[Qty/ C],A19)</f>
        <v>1500</v>
      </c>
      <c r="F19" s="22">
        <f ca="1">INDEX(IMPORT[C],A19)</f>
        <v>2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18</v>
      </c>
      <c r="C20" s="22" t="str">
        <f>INDEX(IMPORT[Seri],A20)</f>
        <v>JG-88 Kayu</v>
      </c>
      <c r="D20" s="22" t="str">
        <f>INDEX(IMPORT[Jenis],A20)</f>
        <v>Ballpen</v>
      </c>
      <c r="E20" s="22">
        <f>INDEX(IMPORT[Qty/ C],A20)</f>
        <v>200</v>
      </c>
      <c r="F20" s="22">
        <f ca="1">INDEX(IMPORT[C],A20)</f>
        <v>1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19</v>
      </c>
      <c r="C21" s="22" t="str">
        <f>INDEX(IMPORT[Seri],A21)</f>
        <v>271 Lampu</v>
      </c>
      <c r="D21" s="22" t="str">
        <f>INDEX(IMPORT[Jenis],A21)</f>
        <v>Ballpen</v>
      </c>
      <c r="E21" s="22">
        <f>INDEX(IMPORT[Qty/ C],A21)</f>
        <v>200</v>
      </c>
      <c r="F21" s="22">
        <f ca="1">INDEX(IMPORT[C],A21)</f>
        <v>1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20</v>
      </c>
      <c r="C22" s="22" t="str">
        <f>INDEX(IMPORT[Seri],A22)</f>
        <v>SG-6060</v>
      </c>
      <c r="D22" s="22" t="str">
        <f>INDEX(IMPORT[Jenis],A22)</f>
        <v>Note book</v>
      </c>
      <c r="E22" s="22">
        <f>INDEX(IMPORT[Qty/ C],A22)</f>
        <v>285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21</v>
      </c>
      <c r="C23" s="22" t="str">
        <f>INDEX(IMPORT[Seri],A23)</f>
        <v>J-B002</v>
      </c>
      <c r="D23" s="22" t="str">
        <f>INDEX(IMPORT[Jenis],A23)</f>
        <v>Scissors</v>
      </c>
      <c r="E23" s="22">
        <f>INDEX(IMPORT[Qty/ C],A23)</f>
        <v>480</v>
      </c>
      <c r="F23" s="22">
        <f ca="1">INDEX(IMPORT[C],A23)</f>
        <v>4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22</v>
      </c>
      <c r="C24" s="22" t="str">
        <f>INDEX(IMPORT[Seri],A24)</f>
        <v>J-B003</v>
      </c>
      <c r="D24" s="22" t="str">
        <f>INDEX(IMPORT[Jenis],A24)</f>
        <v>Scissors</v>
      </c>
      <c r="E24" s="22">
        <f>INDEX(IMPORT[Qty/ C],A24)</f>
        <v>480</v>
      </c>
      <c r="F24" s="22">
        <f ca="1">INDEX(IMPORT[C],A24)</f>
        <v>5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23</v>
      </c>
      <c r="C25" s="22" t="str">
        <f>INDEX(IMPORT[Seri],A25)</f>
        <v>J-B004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24</v>
      </c>
      <c r="C26" s="22" t="str">
        <f>INDEX(IMPORT[Seri],A26)</f>
        <v>HY011</v>
      </c>
      <c r="D26" s="22" t="str">
        <f>INDEX(IMPORT[Jenis],A26)</f>
        <v>Scissors</v>
      </c>
      <c r="E26" s="22">
        <f>INDEX(IMPORT[Qty/ C],A26)</f>
        <v>500</v>
      </c>
      <c r="F26" s="22">
        <f ca="1">INDEX(IMPORT[C],A26)</f>
        <v>1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27</v>
      </c>
      <c r="C27" s="22" t="str">
        <f>INDEX(IMPORT[Seri],A27)</f>
        <v>SL-920</v>
      </c>
      <c r="D27" s="22" t="str">
        <f>INDEX(IMPORT[Jenis],A27)</f>
        <v>Pocket</v>
      </c>
      <c r="E27" s="22">
        <f>INDEX(IMPORT[Qty/ C],A27)</f>
        <v>480</v>
      </c>
      <c r="F27" s="22">
        <f ca="1">INDEX(IMPORT[C],A27)</f>
        <v>2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28</v>
      </c>
      <c r="C28" s="22" t="str">
        <f>INDEX(IMPORT[Seri],A28)</f>
        <v>H-8114</v>
      </c>
      <c r="D28" s="22" t="str">
        <f>INDEX(IMPORT[Jenis],A28)</f>
        <v>Pocket</v>
      </c>
      <c r="E28" s="22">
        <f>INDEX(IMPORT[Qty/ C],A28)</f>
        <v>480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29</v>
      </c>
      <c r="C29" s="22" t="str">
        <f>INDEX(IMPORT[Seri],A29)</f>
        <v>BC-6018</v>
      </c>
      <c r="D29" s="22" t="str">
        <f>INDEX(IMPORT[Jenis],A29)</f>
        <v>Ruler</v>
      </c>
      <c r="E29" s="22">
        <f>INDEX(IMPORT[Qty/ C],A29)</f>
        <v>1200</v>
      </c>
      <c r="F29" s="22">
        <f ca="1">INDEX(IMPORT[C],A29)</f>
        <v>6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30</v>
      </c>
      <c r="C30" s="22" t="str">
        <f>INDEX(IMPORT[Seri],A30)</f>
        <v>3CM</v>
      </c>
      <c r="D30" s="22" t="str">
        <f>INDEX(IMPORT[Jenis],A30)</f>
        <v>Hooks</v>
      </c>
      <c r="E30" s="22">
        <f>INDEX(IMPORT[Qty/ C],A30)</f>
        <v>11952</v>
      </c>
      <c r="F30" s="22">
        <f ca="1">INDEX(IMPORT[C],A30)</f>
        <v>5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31</v>
      </c>
      <c r="C31" s="22" t="str">
        <f>INDEX(IMPORT[Seri],A31)</f>
        <v>3.5CM</v>
      </c>
      <c r="D31" s="22" t="str">
        <f>INDEX(IMPORT[Jenis],A31)</f>
        <v>Hooks</v>
      </c>
      <c r="E31" s="22">
        <f>INDEX(IMPORT[Qty/ C],A31)</f>
        <v>8640</v>
      </c>
      <c r="F31" s="22">
        <f ca="1">INDEX(IMPORT[C],A31)</f>
        <v>5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32</v>
      </c>
      <c r="C32" s="22" t="str">
        <f>INDEX(IMPORT[Seri],A32)</f>
        <v>4CM</v>
      </c>
      <c r="D32" s="22" t="str">
        <f>INDEX(IMPORT[Jenis],A32)</f>
        <v>Hooks</v>
      </c>
      <c r="E32" s="22">
        <f>INDEX(IMPORT[Qty/ C],A32)</f>
        <v>7920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33</v>
      </c>
      <c r="C33" s="22" t="str">
        <f>INDEX(IMPORT[Seri],A33)</f>
        <v>4.5CM</v>
      </c>
      <c r="D33" s="22" t="str">
        <f>INDEX(IMPORT[Jenis],A33)</f>
        <v>Hooks</v>
      </c>
      <c r="E33" s="22">
        <f>INDEX(IMPORT[Qty/ C],A33)</f>
        <v>5760</v>
      </c>
      <c r="F33" s="22">
        <f ca="1">INDEX(IMPORT[C],A33)</f>
        <v>5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34</v>
      </c>
      <c r="C34" s="22" t="str">
        <f>INDEX(IMPORT[Seri],A34)</f>
        <v>6CM</v>
      </c>
      <c r="D34" s="22" t="str">
        <f>INDEX(IMPORT[Jenis],A34)</f>
        <v>Hooks</v>
      </c>
      <c r="E34" s="22">
        <f>INDEX(IMPORT[Qty/ C],A34)</f>
        <v>2880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35</v>
      </c>
      <c r="C35" s="22" t="str">
        <f>INDEX(IMPORT[Seri],A35)</f>
        <v>8CM</v>
      </c>
      <c r="D35" s="22" t="str">
        <f>INDEX(IMPORT[Jenis],A35)</f>
        <v>Hooks</v>
      </c>
      <c r="E35" s="22">
        <f>INDEX(IMPORT[Qty/ C],A35)</f>
        <v>1728</v>
      </c>
      <c r="F35" s="22">
        <f ca="1">INDEX(IMPORT[C],A35)</f>
        <v>3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36</v>
      </c>
      <c r="C36" s="22">
        <f>INDEX(IMPORT[Seri],A36)</f>
        <v>1505</v>
      </c>
      <c r="D36" s="22" t="str">
        <f>INDEX(IMPORT[Jenis],A36)</f>
        <v>Tape</v>
      </c>
      <c r="E36" s="22">
        <f>INDEX(IMPORT[Qty/ C],A36)</f>
        <v>200</v>
      </c>
      <c r="F36" s="22">
        <f ca="1">INDEX(IMPORT[C],A36)</f>
        <v>2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37</v>
      </c>
      <c r="C37" s="22" t="str">
        <f>INDEX(IMPORT[Seri],A37)</f>
        <v>1503-CD</v>
      </c>
      <c r="D37" s="22" t="str">
        <f>INDEX(IMPORT[Jenis],A37)</f>
        <v>Tape</v>
      </c>
      <c r="E37" s="22">
        <f>INDEX(IMPORT[Qty/ C],A37)</f>
        <v>200</v>
      </c>
      <c r="F37" s="22">
        <f ca="1">INDEX(IMPORT[C],A37)</f>
        <v>7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38</v>
      </c>
      <c r="C38" s="22" t="str">
        <f>INDEX(IMPORT[Seri],A38)</f>
        <v>1510-G</v>
      </c>
      <c r="D38" s="22" t="str">
        <f>INDEX(IMPORT[Jenis],A38)</f>
        <v>Tape</v>
      </c>
      <c r="E38" s="22">
        <f>INDEX(IMPORT[Qty/ C],A38)</f>
        <v>480</v>
      </c>
      <c r="F38" s="22">
        <f ca="1">INDEX(IMPORT[C],A38)</f>
        <v>2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39</v>
      </c>
      <c r="C39" s="22">
        <f>INDEX(IMPORT[Seri],A39)</f>
        <v>4505</v>
      </c>
      <c r="D39" s="22" t="str">
        <f>INDEX(IMPORT[Jenis],A39)</f>
        <v>Tape</v>
      </c>
      <c r="E39" s="22">
        <f>INDEX(IMPORT[Qty/ C],A39)</f>
        <v>144</v>
      </c>
      <c r="F39" s="22">
        <f ca="1">INDEX(IMPORT[C],A39)</f>
        <v>9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40</v>
      </c>
      <c r="C40" s="22" t="str">
        <f>INDEX(IMPORT[Seri],A40)</f>
        <v>251-73A</v>
      </c>
      <c r="D40" s="22" t="str">
        <f>INDEX(IMPORT[Jenis],A40)</f>
        <v>Brush</v>
      </c>
      <c r="E40" s="22">
        <f>INDEX(IMPORT[Qty/ C],A40)</f>
        <v>600</v>
      </c>
      <c r="F40" s="22">
        <f ca="1">INDEX(IMPORT[C],A40)</f>
        <v>1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41</v>
      </c>
      <c r="C41" s="22" t="str">
        <f>INDEX(IMPORT[Seri],A41)</f>
        <v>B-6626</v>
      </c>
      <c r="D41" s="22" t="str">
        <f>INDEX(IMPORT[Jenis],A41)</f>
        <v>Brush</v>
      </c>
      <c r="E41" s="22">
        <f>INDEX(IMPORT[Qty/ C],A41)</f>
        <v>600</v>
      </c>
      <c r="F41" s="22">
        <f ca="1">INDEX(IMPORT[C],A41)</f>
        <v>1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42</v>
      </c>
      <c r="C42" s="22" t="str">
        <f>INDEX(IMPORT[Seri],A42)</f>
        <v>B-6636</v>
      </c>
      <c r="D42" s="22" t="str">
        <f>INDEX(IMPORT[Jenis],A42)</f>
        <v>Brush</v>
      </c>
      <c r="E42" s="22">
        <f>INDEX(IMPORT[Qty/ C],A42)</f>
        <v>600</v>
      </c>
      <c r="F42" s="22">
        <f ca="1">INDEX(IMPORT[C],A42)</f>
        <v>1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43</v>
      </c>
      <c r="C43" s="22" t="str">
        <f>INDEX(IMPORT[Seri],A43)</f>
        <v>SK849K</v>
      </c>
      <c r="D43" s="22" t="str">
        <f>INDEX(IMPORT[Jenis],A43)</f>
        <v>Eraser</v>
      </c>
      <c r="E43" s="22">
        <f>INDEX(IMPORT[Qty/ C],A43)</f>
        <v>360</v>
      </c>
      <c r="F43" s="22">
        <f ca="1">INDEX(IMPORT[C],A43)</f>
        <v>1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44</v>
      </c>
      <c r="C44" s="22" t="str">
        <f>INDEX(IMPORT[Seri],A44)</f>
        <v>Y-02</v>
      </c>
      <c r="D44" s="22" t="str">
        <f>INDEX(IMPORT[Jenis],A44)</f>
        <v>Glitter</v>
      </c>
      <c r="E44" s="22">
        <f>INDEX(IMPORT[Qty/ C],A44)</f>
        <v>288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45</v>
      </c>
      <c r="C45" s="22" t="str">
        <f>INDEX(IMPORT[Seri],A45)</f>
        <v>783-12</v>
      </c>
      <c r="D45" s="22" t="str">
        <f>INDEX(IMPORT[Jenis],A45)</f>
        <v>Glitter</v>
      </c>
      <c r="E45" s="22">
        <f>INDEX(IMPORT[Qty/ C],A45)</f>
        <v>96</v>
      </c>
      <c r="F45" s="22">
        <f ca="1">INDEX(IMPORT[C],A45)</f>
        <v>17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46</v>
      </c>
      <c r="C46" s="22" t="str">
        <f>INDEX(IMPORT[Seri],A46)</f>
        <v>782-12</v>
      </c>
      <c r="D46" s="22" t="str">
        <f>INDEX(IMPORT[Jenis],A46)</f>
        <v>Glitter</v>
      </c>
      <c r="E46" s="22">
        <f>INDEX(IMPORT[Qty/ C],A46)</f>
        <v>96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47</v>
      </c>
      <c r="C47" s="22" t="str">
        <f>INDEX(IMPORT[Seri],A47)</f>
        <v>GF-88</v>
      </c>
      <c r="D47" s="22" t="str">
        <f>INDEX(IMPORT[Jenis],A47)</f>
        <v>Glitter</v>
      </c>
      <c r="E47" s="22">
        <f>INDEX(IMPORT[Qty/ C],A47)</f>
        <v>288</v>
      </c>
      <c r="F47" s="22">
        <f ca="1">INDEX(IMPORT[C],A47)</f>
        <v>7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48</v>
      </c>
      <c r="C48" s="22" t="str">
        <f>INDEX(IMPORT[Seri],A48)</f>
        <v>GF-2012</v>
      </c>
      <c r="D48" s="22" t="str">
        <f>INDEX(IMPORT[Jenis],A48)</f>
        <v>Glitter</v>
      </c>
      <c r="E48" s="22">
        <f>INDEX(IMPORT[Qty/ C],A48)</f>
        <v>60</v>
      </c>
      <c r="F48" s="22">
        <f ca="1">INDEX(IMPORT[C],A48)</f>
        <v>16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49</v>
      </c>
      <c r="C49" s="22" t="str">
        <f>INDEX(IMPORT[Seri],A49)</f>
        <v>349 ANGKA</v>
      </c>
      <c r="D49" s="22" t="str">
        <f>INDEX(IMPORT[Jenis],A49)</f>
        <v>Letter</v>
      </c>
      <c r="E49" s="22">
        <f>INDEX(IMPORT[Qty/ C],A49)</f>
        <v>600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50</v>
      </c>
      <c r="C50" s="22">
        <f>INDEX(IMPORT[Seri],A50)</f>
        <v>840</v>
      </c>
      <c r="D50" s="22" t="str">
        <f>INDEX(IMPORT[Jenis],A50)</f>
        <v>Pallete</v>
      </c>
      <c r="E50" s="22">
        <f>INDEX(IMPORT[Qty/ C],A50)</f>
        <v>120</v>
      </c>
      <c r="F50" s="22">
        <f ca="1">INDEX(IMPORT[C],A50)</f>
        <v>3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51</v>
      </c>
      <c r="C51" s="22">
        <f>INDEX(IMPORT[Seri],A51)</f>
        <v>845</v>
      </c>
      <c r="D51" s="22" t="str">
        <f>INDEX(IMPORT[Jenis],A51)</f>
        <v>Pallete</v>
      </c>
      <c r="E51" s="22">
        <f>INDEX(IMPORT[Qty/ C],A51)</f>
        <v>120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52</v>
      </c>
      <c r="C52" s="22">
        <f>INDEX(IMPORT[Seri],A52)</f>
        <v>850</v>
      </c>
      <c r="D52" s="22" t="str">
        <f>INDEX(IMPORT[Jenis],A52)</f>
        <v>Pallete</v>
      </c>
      <c r="E52" s="22">
        <f>INDEX(IMPORT[Qty/ C],A52)</f>
        <v>360</v>
      </c>
      <c r="F52" s="22">
        <f ca="1">INDEX(IMPORT[C],A52)</f>
        <v>1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53</v>
      </c>
      <c r="C53" s="22" t="str">
        <f>INDEX(IMPORT[Seri],A53)</f>
        <v>HC2907</v>
      </c>
      <c r="D53" s="22" t="str">
        <f>INDEX(IMPORT[Jenis],A53)</f>
        <v>Sharpener</v>
      </c>
      <c r="E53" s="22">
        <f>INDEX(IMPORT[Qty/ C],A53)</f>
        <v>180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54</v>
      </c>
      <c r="C54" s="22" t="str">
        <f>INDEX(IMPORT[Seri],A54)</f>
        <v>30*20</v>
      </c>
      <c r="D54" s="22" t="str">
        <f>INDEX(IMPORT[Jenis],A54)</f>
        <v>Pocket</v>
      </c>
      <c r="E54" s="22">
        <f>INDEX(IMPORT[Qty/ C],A54)</f>
        <v>1080</v>
      </c>
      <c r="F54" s="22">
        <f ca="1">INDEX(IMPORT[C],A54)</f>
        <v>1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55</v>
      </c>
      <c r="C55" s="22" t="str">
        <f>INDEX(IMPORT[Seri],A55)</f>
        <v>30*24</v>
      </c>
      <c r="D55" s="22" t="str">
        <f>INDEX(IMPORT[Jenis],A55)</f>
        <v>Pocket</v>
      </c>
      <c r="E55" s="22">
        <f>INDEX(IMPORT[Qty/ C],A55)</f>
        <v>1080</v>
      </c>
      <c r="F55" s="22">
        <f ca="1">INDEX(IMPORT[C],A55)</f>
        <v>1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56</v>
      </c>
      <c r="C56" s="22" t="str">
        <f>INDEX(IMPORT[Seri],A56)</f>
        <v>33*27</v>
      </c>
      <c r="D56" s="22" t="str">
        <f>INDEX(IMPORT[Jenis],A56)</f>
        <v>Pocket L tidur</v>
      </c>
      <c r="E56" s="22">
        <f>INDEX(IMPORT[Qty/ C],A56)</f>
        <v>1080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57</v>
      </c>
      <c r="C57" s="22" t="str">
        <f>INDEX(IMPORT[Seri],A57)</f>
        <v>28*32</v>
      </c>
      <c r="D57" s="22" t="str">
        <f>INDEX(IMPORT[Jenis],A57)</f>
        <v>Pocket</v>
      </c>
      <c r="E57" s="22">
        <f>INDEX(IMPORT[Qty/ C],A57)</f>
        <v>1080</v>
      </c>
      <c r="F57" s="22">
        <f ca="1">INDEX(IMPORT[C],A57)</f>
        <v>9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58</v>
      </c>
      <c r="C58" s="22">
        <f>INDEX(IMPORT[Seri],A58)</f>
        <v>857</v>
      </c>
      <c r="D58" s="22" t="str">
        <f>INDEX(IMPORT[Jenis],A58)</f>
        <v>Brush</v>
      </c>
      <c r="E58" s="22">
        <f>INDEX(IMPORT[Qty/ C],A58)</f>
        <v>480</v>
      </c>
      <c r="F58" s="22">
        <f ca="1">INDEX(IMPORT[C],A58)</f>
        <v>3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59</v>
      </c>
      <c r="C59" s="22">
        <f>INDEX(IMPORT[Seri],A59)</f>
        <v>856</v>
      </c>
      <c r="D59" s="22" t="str">
        <f>INDEX(IMPORT[Jenis],A59)</f>
        <v>Brush</v>
      </c>
      <c r="E59" s="22">
        <f>INDEX(IMPORT[Qty/ C],A59)</f>
        <v>480</v>
      </c>
      <c r="F59" s="22">
        <f ca="1">INDEX(IMPORT[C],A59)</f>
        <v>3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60</v>
      </c>
      <c r="C60" s="22">
        <f>INDEX(IMPORT[Seri],A60)</f>
        <v>858</v>
      </c>
      <c r="D60" s="22" t="str">
        <f>INDEX(IMPORT[Jenis],A60)</f>
        <v>Brush</v>
      </c>
      <c r="E60" s="22">
        <f>INDEX(IMPORT[Qty/ C],A60)</f>
        <v>480</v>
      </c>
      <c r="F60" s="22">
        <f ca="1">INDEX(IMPORT[C],A60)</f>
        <v>4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61</v>
      </c>
      <c r="C61" s="22" t="str">
        <f>INDEX(IMPORT[Seri],A61)</f>
        <v>859</v>
      </c>
      <c r="D61" s="22" t="str">
        <f>INDEX(IMPORT[Jenis],A61)</f>
        <v>Brush</v>
      </c>
      <c r="E61" s="22">
        <f>INDEX(IMPORT[Qty/ C],A61)</f>
        <v>480</v>
      </c>
      <c r="F61" s="22">
        <f ca="1">INDEX(IMPORT[C],A61)</f>
        <v>4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62</v>
      </c>
      <c r="C62" s="22" t="str">
        <f>INDEX(IMPORT[Seri],A62)</f>
        <v>251-6B</v>
      </c>
      <c r="D62" s="22" t="str">
        <f>INDEX(IMPORT[Jenis],A62)</f>
        <v>Brush</v>
      </c>
      <c r="E62" s="22">
        <f>INDEX(IMPORT[Qty/ C],A62)</f>
        <v>600</v>
      </c>
      <c r="F62" s="22">
        <f ca="1">INDEX(IMPORT[C],A62)</f>
        <v>2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63</v>
      </c>
      <c r="C63" s="22" t="str">
        <f>INDEX(IMPORT[Seri],A63)</f>
        <v>GF-32</v>
      </c>
      <c r="D63" s="22" t="str">
        <f>INDEX(IMPORT[Jenis],A63)</f>
        <v>Glitter</v>
      </c>
      <c r="E63" s="22">
        <f>INDEX(IMPORT[Qty/ C],A63)</f>
        <v>96</v>
      </c>
      <c r="F63" s="22">
        <f ca="1">INDEX(IMPORT[C],A63)</f>
        <v>29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64</v>
      </c>
      <c r="C64" s="22" t="str">
        <f>INDEX(IMPORT[Seri],A64)</f>
        <v>GB-30</v>
      </c>
      <c r="D64" s="22" t="str">
        <f>INDEX(IMPORT[Jenis],A64)</f>
        <v>Ruler</v>
      </c>
      <c r="E64" s="22">
        <f>INDEX(IMPORT[Qty/ C],A64)</f>
        <v>300</v>
      </c>
      <c r="F64" s="22">
        <f ca="1">INDEX(IMPORT[C],A64)</f>
        <v>72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65</v>
      </c>
      <c r="C65" s="22" t="str">
        <f>INDEX(IMPORT[Seri],A65)</f>
        <v>B3</v>
      </c>
      <c r="D65" s="22" t="str">
        <f>INDEX(IMPORT[Jenis],A65)</f>
        <v>Card</v>
      </c>
      <c r="E65" s="22">
        <f>INDEX(IMPORT[Qty/ C],A65)</f>
        <v>5000</v>
      </c>
      <c r="F65" s="22">
        <f ca="1">INDEX(IMPORT[C],A65)</f>
        <v>5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66</v>
      </c>
      <c r="C66" s="22" t="str">
        <f>INDEX(IMPORT[Seri],A66)</f>
        <v>BC-8996</v>
      </c>
      <c r="D66" s="22" t="str">
        <f>INDEX(IMPORT[Jenis],A66)</f>
        <v>Ruler</v>
      </c>
      <c r="E66" s="22">
        <f>INDEX(IMPORT[Qty/ C],A66)</f>
        <v>480</v>
      </c>
      <c r="F66" s="22">
        <f ca="1">INDEX(IMPORT[C],A66)</f>
        <v>5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67</v>
      </c>
      <c r="C67" s="22" t="str">
        <f>INDEX(IMPORT[Seri],A67)</f>
        <v>105</v>
      </c>
      <c r="D67" s="22" t="str">
        <f>INDEX(IMPORT[Jenis],A67)</f>
        <v>Pencil box</v>
      </c>
      <c r="E67" s="22">
        <f>INDEX(IMPORT[Qty/ C],A67)</f>
        <v>144</v>
      </c>
      <c r="F67" s="22">
        <f ca="1">INDEX(IMPORT[C],A67)</f>
        <v>5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68</v>
      </c>
      <c r="C68" s="22" t="str">
        <f>INDEX(IMPORT[Seri],A68)</f>
        <v>A-1359</v>
      </c>
      <c r="D68" s="22" t="str">
        <f>INDEX(IMPORT[Jenis],A68)</f>
        <v>Pencil box M</v>
      </c>
      <c r="E68" s="22">
        <f>INDEX(IMPORT[Qty/ C],A68)</f>
        <v>120</v>
      </c>
      <c r="F68" s="22">
        <f ca="1">INDEX(IMPORT[C],A68)</f>
        <v>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69</v>
      </c>
      <c r="C69" s="22" t="str">
        <f>INDEX(IMPORT[Seri],A69)</f>
        <v>A-1185</v>
      </c>
      <c r="D69" s="22" t="str">
        <f>INDEX(IMPORT[Jenis],A69)</f>
        <v>Pencil box M</v>
      </c>
      <c r="E69" s="22">
        <f>INDEX(IMPORT[Qty/ C],A69)</f>
        <v>160</v>
      </c>
      <c r="F69" s="22">
        <f ca="1">INDEX(IMPORT[C],A69)</f>
        <v>24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70</v>
      </c>
      <c r="C70" s="22" t="str">
        <f>INDEX(IMPORT[Seri],A70)</f>
        <v>KW-1919</v>
      </c>
      <c r="D70" s="22" t="str">
        <f>INDEX(IMPORT[Jenis],A70)</f>
        <v>Pencil box</v>
      </c>
      <c r="E70" s="22">
        <f>INDEX(IMPORT[Qty/ C],A70)</f>
        <v>60</v>
      </c>
      <c r="F70" s="22">
        <f ca="1">INDEX(IMPORT[C],A70)</f>
        <v>17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71</v>
      </c>
      <c r="C71" s="22" t="str">
        <f>INDEX(IMPORT[Seri],A71)</f>
        <v>KW-1616</v>
      </c>
      <c r="D71" s="22" t="str">
        <f>INDEX(IMPORT[Jenis],A71)</f>
        <v>Pencil box</v>
      </c>
      <c r="E71" s="22">
        <f>INDEX(IMPORT[Qty/ C],A71)</f>
        <v>60</v>
      </c>
      <c r="F71" s="22">
        <f ca="1">INDEX(IMPORT[C],A71)</f>
        <v>9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72</v>
      </c>
      <c r="C72" s="22" t="str">
        <f>INDEX(IMPORT[Seri],A72)</f>
        <v>6612</v>
      </c>
      <c r="D72" s="22" t="str">
        <f>INDEX(IMPORT[Jenis],A72)</f>
        <v>ID Card (Ht habis)</v>
      </c>
      <c r="E72" s="22">
        <f>INDEX(IMPORT[Qty/ C],A72)</f>
        <v>1000</v>
      </c>
      <c r="F72" s="22">
        <f ca="1">INDEX(IMPORT[C],A72)</f>
        <v>41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73</v>
      </c>
      <c r="C73" s="22" t="str">
        <f>INDEX(IMPORT[Seri],A73)</f>
        <v>NO.2030</v>
      </c>
      <c r="D73" s="22" t="str">
        <f>INDEX(IMPORT[Jenis],A73)</f>
        <v>Ruler</v>
      </c>
      <c r="E73" s="22">
        <f>INDEX(IMPORT[Qty/ C],A73)</f>
        <v>288</v>
      </c>
      <c r="F73" s="22">
        <f ca="1">INDEX(IMPORT[C],A73)</f>
        <v>1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74</v>
      </c>
      <c r="C74" s="22" t="str">
        <f>INDEX(IMPORT[Seri],A74)</f>
        <v>1862</v>
      </c>
      <c r="D74" s="22" t="str">
        <f>INDEX(IMPORT[Jenis],A74)</f>
        <v>Ruler</v>
      </c>
      <c r="E74" s="22">
        <f>INDEX(IMPORT[Qty/ C],A74)</f>
        <v>144</v>
      </c>
      <c r="F74" s="22">
        <f ca="1">INDEX(IMPORT[C],A74)</f>
        <v>1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75</v>
      </c>
      <c r="C75" s="22" t="str">
        <f>INDEX(IMPORT[Seri],A75)</f>
        <v>7712</v>
      </c>
      <c r="D75" s="22" t="str">
        <f>INDEX(IMPORT[Jenis],A75)</f>
        <v>Sharpener</v>
      </c>
      <c r="E75" s="22">
        <f>INDEX(IMPORT[Qty/ C],A75)</f>
        <v>192</v>
      </c>
      <c r="F75" s="22">
        <f ca="1">INDEX(IMPORT[C],A75)</f>
        <v>1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76</v>
      </c>
      <c r="C76" s="22" t="str">
        <f>INDEX(IMPORT[Seri],A76)</f>
        <v>DP-986</v>
      </c>
      <c r="D76" s="22" t="str">
        <f>INDEX(IMPORT[Jenis],A76)</f>
        <v>Correction tape</v>
      </c>
      <c r="E76" s="22">
        <f>INDEX(IMPORT[Qty/ C],A76)</f>
        <v>864</v>
      </c>
      <c r="F76" s="22">
        <f ca="1">INDEX(IMPORT[C],A76)</f>
        <v>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77</v>
      </c>
      <c r="C77" s="22" t="str">
        <f>INDEX(IMPORT[Seri],A77)</f>
        <v>TW-8068</v>
      </c>
      <c r="D77" s="22" t="str">
        <f>INDEX(IMPORT[Jenis],A77)</f>
        <v>Ruler</v>
      </c>
      <c r="E77" s="22">
        <f>INDEX(IMPORT[Qty/ C],A77)</f>
        <v>1440</v>
      </c>
      <c r="F77" s="22">
        <f ca="1">INDEX(IMPORT[C],A77)</f>
        <v>5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78</v>
      </c>
      <c r="C78" s="22" t="str">
        <f>INDEX(IMPORT[Seri],A78)</f>
        <v>KT005</v>
      </c>
      <c r="D78" s="22" t="str">
        <f>INDEX(IMPORT[Jenis],A78)</f>
        <v>Ruler</v>
      </c>
      <c r="E78" s="22">
        <f>INDEX(IMPORT[Qty/ C],A78)</f>
        <v>1248</v>
      </c>
      <c r="F78" s="22">
        <f ca="1">INDEX(IMPORT[C],A78)</f>
        <v>6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80</v>
      </c>
      <c r="C79" s="22" t="str">
        <f>INDEX(IMPORT[Seri],A79)</f>
        <v>SK1617</v>
      </c>
      <c r="D79" s="22" t="str">
        <f>INDEX(IMPORT[Jenis],A79)</f>
        <v>Stempel</v>
      </c>
      <c r="E79" s="22">
        <f>INDEX(IMPORT[Qty/ C],A79)</f>
        <v>432</v>
      </c>
      <c r="F79" s="22">
        <f ca="1">INDEX(IMPORT[C],A79)</f>
        <v>2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81</v>
      </c>
      <c r="C80" s="22" t="str">
        <f>INDEX(IMPORT[Seri],A80)</f>
        <v>8898</v>
      </c>
      <c r="D80" s="22" t="str">
        <f>INDEX(IMPORT[Jenis],A80)</f>
        <v>Stationery set klg</v>
      </c>
      <c r="E80" s="22">
        <f>INDEX(IMPORT[Qty/ C],A80)</f>
        <v>480</v>
      </c>
      <c r="F80" s="22">
        <f ca="1">INDEX(IMPORT[C],A80)</f>
        <v>36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82</v>
      </c>
      <c r="C81" s="22" t="str">
        <f>INDEX(IMPORT[Seri],A81)</f>
        <v>KT-6601</v>
      </c>
      <c r="D81" s="22" t="str">
        <f>INDEX(IMPORT[Jenis],A81)</f>
        <v>Stationery set klg</v>
      </c>
      <c r="E81" s="22">
        <f>INDEX(IMPORT[Qty/ C],A81)</f>
        <v>192</v>
      </c>
      <c r="F81" s="22">
        <f ca="1">INDEX(IMPORT[C],A81)</f>
        <v>10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83</v>
      </c>
      <c r="C82" s="22" t="str">
        <f>INDEX(IMPORT[Seri],A82)</f>
        <v>C-9960</v>
      </c>
      <c r="D82" s="22" t="str">
        <f>INDEX(IMPORT[Jenis],A82)</f>
        <v>Pencil box</v>
      </c>
      <c r="E82" s="22">
        <f>INDEX(IMPORT[Qty/ C],A82)</f>
        <v>240</v>
      </c>
      <c r="F82" s="22">
        <f ca="1">INDEX(IMPORT[C],A82)</f>
        <v>11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84</v>
      </c>
      <c r="C83" s="22" t="str">
        <f>INDEX(IMPORT[Seri],A83)</f>
        <v>KW-1717</v>
      </c>
      <c r="D83" s="22" t="str">
        <f>INDEX(IMPORT[Jenis],A83)</f>
        <v>Pencil box</v>
      </c>
      <c r="E83" s="22">
        <f>INDEX(IMPORT[Qty/ C],A83)</f>
        <v>60</v>
      </c>
      <c r="F83" s="22">
        <f ca="1">INDEX(IMPORT[C],A83)</f>
        <v>21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85</v>
      </c>
      <c r="C84" s="22" t="str">
        <f>INDEX(IMPORT[Seri],A84)</f>
        <v>A-6500</v>
      </c>
      <c r="D84" s="22" t="str">
        <f>INDEX(IMPORT[Jenis],A84)</f>
        <v>Pencil box</v>
      </c>
      <c r="E84" s="22">
        <f>INDEX(IMPORT[Qty/ C],A84)</f>
        <v>120</v>
      </c>
      <c r="F84" s="22">
        <f ca="1">INDEX(IMPORT[C],A84)</f>
        <v>20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86</v>
      </c>
      <c r="C85" s="22" t="str">
        <f>INDEX(IMPORT[Seri],A85)</f>
        <v>A-1301</v>
      </c>
      <c r="D85" s="22" t="str">
        <f>INDEX(IMPORT[Jenis],A85)</f>
        <v>Pencil box</v>
      </c>
      <c r="E85" s="22">
        <f>INDEX(IMPORT[Qty/ C],A85)</f>
        <v>144</v>
      </c>
      <c r="F85" s="22">
        <f ca="1">INDEX(IMPORT[C],A85)</f>
        <v>11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87</v>
      </c>
      <c r="C86" s="22" t="str">
        <f>INDEX(IMPORT[Seri],A86)</f>
        <v>HB5246</v>
      </c>
      <c r="D86" s="22" t="str">
        <f>INDEX(IMPORT[Jenis],A86)</f>
        <v>Pencil box</v>
      </c>
      <c r="E86" s="22">
        <f>INDEX(IMPORT[Qty/ C],A86)</f>
        <v>300</v>
      </c>
      <c r="F86" s="22">
        <f ca="1">INDEX(IMPORT[C],A86)</f>
        <v>3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88</v>
      </c>
      <c r="C87" s="22" t="str">
        <f>INDEX(IMPORT[Seri],A87)</f>
        <v>8867A</v>
      </c>
      <c r="D87" s="22" t="str">
        <f>INDEX(IMPORT[Jenis],A87)</f>
        <v>Paper Pocket</v>
      </c>
      <c r="E87" s="22">
        <f>INDEX(IMPORT[Qty/ C],A87)</f>
        <v>360</v>
      </c>
      <c r="F87" s="22">
        <f ca="1">INDEX(IMPORT[C],A87)</f>
        <v>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89</v>
      </c>
      <c r="C88" s="22" t="str">
        <f>INDEX(IMPORT[Seri],A88)</f>
        <v>8853A</v>
      </c>
      <c r="D88" s="22" t="str">
        <f>INDEX(IMPORT[Jenis],A88)</f>
        <v>Paper Pocket</v>
      </c>
      <c r="E88" s="22">
        <f>INDEX(IMPORT[Qty/ C],A88)</f>
        <v>360</v>
      </c>
      <c r="F88" s="22">
        <f ca="1">INDEX(IMPORT[C],A88)</f>
        <v>7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90</v>
      </c>
      <c r="C89" s="22" t="str">
        <f>INDEX(IMPORT[Seri],A89)</f>
        <v>8913A</v>
      </c>
      <c r="D89" s="22" t="str">
        <f>INDEX(IMPORT[Jenis],A89)</f>
        <v>Paper Pocket</v>
      </c>
      <c r="E89" s="22">
        <f>INDEX(IMPORT[Qty/ C],A89)</f>
        <v>360</v>
      </c>
      <c r="F89" s="22">
        <f ca="1">INDEX(IMPORT[C],A89)</f>
        <v>6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91</v>
      </c>
      <c r="C90" s="22" t="str">
        <f>INDEX(IMPORT[Seri],A90)</f>
        <v>LW-60</v>
      </c>
      <c r="D90" s="22" t="str">
        <f>INDEX(IMPORT[Jenis],A90)</f>
        <v>Magnifier</v>
      </c>
      <c r="E90" s="22">
        <f>INDEX(IMPORT[Qty/ C],A90)</f>
        <v>300</v>
      </c>
      <c r="F90" s="22">
        <f ca="1">INDEX(IMPORT[C],A90)</f>
        <v>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92</v>
      </c>
      <c r="C91" s="22" t="str">
        <f>INDEX(IMPORT[Seri],A91)</f>
        <v>LW-70</v>
      </c>
      <c r="D91" s="22" t="str">
        <f>INDEX(IMPORT[Jenis],A91)</f>
        <v>Magnifier</v>
      </c>
      <c r="E91" s="22">
        <f>INDEX(IMPORT[Qty/ C],A91)</f>
        <v>240</v>
      </c>
      <c r="F91" s="22">
        <f ca="1">INDEX(IMPORT[C],A91)</f>
        <v>2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93</v>
      </c>
      <c r="C92" s="22" t="str">
        <f>INDEX(IMPORT[Seri],A92)</f>
        <v>LW-80</v>
      </c>
      <c r="D92" s="22" t="str">
        <f>INDEX(IMPORT[Jenis],A92)</f>
        <v>Magnifier</v>
      </c>
      <c r="E92" s="22">
        <f>INDEX(IMPORT[Qty/ C],A92)</f>
        <v>180</v>
      </c>
      <c r="F92" s="22">
        <f ca="1">INDEX(IMPORT[C],A92)</f>
        <v>3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94</v>
      </c>
      <c r="C93" s="22" t="str">
        <f>INDEX(IMPORT[Seri],A93)</f>
        <v>LW-90</v>
      </c>
      <c r="D93" s="22" t="str">
        <f>INDEX(IMPORT[Jenis],A93)</f>
        <v>Magnifier</v>
      </c>
      <c r="E93" s="22">
        <f>INDEX(IMPORT[Qty/ C],A93)</f>
        <v>180</v>
      </c>
      <c r="F93" s="22">
        <f ca="1">INDEX(IMPORT[C],A93)</f>
        <v>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95</v>
      </c>
      <c r="C94" s="22" t="str">
        <f>INDEX(IMPORT[Seri],A94)</f>
        <v>YT-1003</v>
      </c>
      <c r="D94" s="22" t="str">
        <f>INDEX(IMPORT[Jenis],A94)</f>
        <v>Magnifier</v>
      </c>
      <c r="E94" s="22">
        <f>INDEX(IMPORT[Qty/ C],A94)</f>
        <v>600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96</v>
      </c>
      <c r="C95" s="22" t="str">
        <f>INDEX(IMPORT[Seri],A95)</f>
        <v>YT-1004</v>
      </c>
      <c r="D95" s="22" t="str">
        <f>INDEX(IMPORT[Jenis],A95)</f>
        <v>Magnifier</v>
      </c>
      <c r="E95" s="22">
        <f>INDEX(IMPORT[Qty/ C],A95)</f>
        <v>400</v>
      </c>
      <c r="F95" s="22">
        <f ca="1">INDEX(IMPORT[C],A95)</f>
        <v>3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97</v>
      </c>
      <c r="C96" s="22" t="str">
        <f>INDEX(IMPORT[Seri],A96)</f>
        <v>YT-1009</v>
      </c>
      <c r="D96" s="22" t="str">
        <f>INDEX(IMPORT[Jenis],A96)</f>
        <v>Magnifier</v>
      </c>
      <c r="E96" s="22">
        <f>INDEX(IMPORT[Qty/ C],A96)</f>
        <v>200</v>
      </c>
      <c r="F96" s="22">
        <f ca="1">INDEX(IMPORT[C],A96)</f>
        <v>1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98</v>
      </c>
      <c r="C97" s="22" t="str">
        <f>INDEX(IMPORT[Seri],A97)</f>
        <v>YS-01</v>
      </c>
      <c r="D97" s="22" t="str">
        <f>INDEX(IMPORT[Jenis],A97)</f>
        <v>Brush</v>
      </c>
      <c r="E97" s="22">
        <f>INDEX(IMPORT[Qty/ C],A97)</f>
        <v>600</v>
      </c>
      <c r="F97" s="22">
        <f ca="1">INDEX(IMPORT[C],A97)</f>
        <v>2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99</v>
      </c>
      <c r="C98" s="22" t="str">
        <f>INDEX(IMPORT[Seri],A98)</f>
        <v>YS-02</v>
      </c>
      <c r="D98" s="22" t="str">
        <f>INDEX(IMPORT[Jenis],A98)</f>
        <v>Brush</v>
      </c>
      <c r="E98" s="22">
        <f>INDEX(IMPORT[Qty/ C],A98)</f>
        <v>600</v>
      </c>
      <c r="F98" s="22">
        <f ca="1">INDEX(IMPORT[C],A98)</f>
        <v>3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100</v>
      </c>
      <c r="C99" s="22" t="str">
        <f>INDEX(IMPORT[Seri],A99)</f>
        <v>661-8</v>
      </c>
      <c r="D99" s="22" t="str">
        <f>INDEX(IMPORT[Jenis],A99)</f>
        <v>Brush</v>
      </c>
      <c r="E99" s="22">
        <f>INDEX(IMPORT[Qty/ C],A99)</f>
        <v>480</v>
      </c>
      <c r="F99" s="22">
        <f ca="1">INDEX(IMPORT[C],A99)</f>
        <v>11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101</v>
      </c>
      <c r="C100" s="22" t="str">
        <f>INDEX(IMPORT[Seri],A100)</f>
        <v>N-006</v>
      </c>
      <c r="D100" s="22" t="str">
        <f>INDEX(IMPORT[Jenis],A100)</f>
        <v>Brush</v>
      </c>
      <c r="E100" s="22">
        <f>INDEX(IMPORT[Qty/ C],A100)</f>
        <v>240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102</v>
      </c>
      <c r="C101" s="22" t="str">
        <f>INDEX(IMPORT[Seri],A101)</f>
        <v>YM-006</v>
      </c>
      <c r="D101" s="22" t="str">
        <f>INDEX(IMPORT[Jenis],A101)</f>
        <v>Brush</v>
      </c>
      <c r="E101" s="22">
        <f>INDEX(IMPORT[Qty/ C],A101)</f>
        <v>480</v>
      </c>
      <c r="F101" s="22">
        <f ca="1">INDEX(IMPORT[C],A101)</f>
        <v>2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103</v>
      </c>
      <c r="C102" s="22" t="str">
        <f>INDEX(IMPORT[Seri],A102)</f>
        <v>Y-2</v>
      </c>
      <c r="D102" s="22" t="str">
        <f>INDEX(IMPORT[Jenis],A102)</f>
        <v>Brush</v>
      </c>
      <c r="E102" s="22">
        <f>INDEX(IMPORT[Qty/ C],A102)</f>
        <v>2400</v>
      </c>
      <c r="F102" s="22">
        <f ca="1">INDEX(IMPORT[C],A102)</f>
        <v>1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104</v>
      </c>
      <c r="C103" s="22" t="str">
        <f>INDEX(IMPORT[Seri],A103)</f>
        <v>Y-4</v>
      </c>
      <c r="D103" s="22" t="str">
        <f>INDEX(IMPORT[Jenis],A103)</f>
        <v>Brush</v>
      </c>
      <c r="E103" s="22">
        <f>INDEX(IMPORT[Qty/ C],A103)</f>
        <v>2400</v>
      </c>
      <c r="F103" s="22">
        <f ca="1">INDEX(IMPORT[C],A103)</f>
        <v>1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105</v>
      </c>
      <c r="C104" s="22" t="str">
        <f>INDEX(IMPORT[Seri],A104)</f>
        <v>B-4</v>
      </c>
      <c r="D104" s="22" t="str">
        <f>INDEX(IMPORT[Jenis],A104)</f>
        <v>Brush</v>
      </c>
      <c r="E104" s="22">
        <f>INDEX(IMPORT[Qty/ C],A104)</f>
        <v>1920</v>
      </c>
      <c r="F104" s="22">
        <f ca="1">INDEX(IMPORT[C],A104)</f>
        <v>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106</v>
      </c>
      <c r="C105" s="22" t="str">
        <f>INDEX(IMPORT[Seri],A105)</f>
        <v>B-6</v>
      </c>
      <c r="D105" s="22" t="str">
        <f>INDEX(IMPORT[Jenis],A105)</f>
        <v>Brush</v>
      </c>
      <c r="E105" s="22">
        <f>INDEX(IMPORT[Qty/ C],A105)</f>
        <v>1920</v>
      </c>
      <c r="F105" s="22">
        <f ca="1">INDEX(IMPORT[C],A105)</f>
        <v>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107</v>
      </c>
      <c r="C106" s="22" t="str">
        <f>INDEX(IMPORT[Seri],A106)</f>
        <v>KM-7733L</v>
      </c>
      <c r="D106" s="22" t="str">
        <f>INDEX(IMPORT[Jenis],A106)</f>
        <v>Ruler</v>
      </c>
      <c r="E106" s="22">
        <f>INDEX(IMPORT[Qty/ C],A106)</f>
        <v>960</v>
      </c>
      <c r="F106" s="22">
        <f ca="1">INDEX(IMPORT[C],A106)</f>
        <v>39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108</v>
      </c>
      <c r="C107" s="22" t="str">
        <f>INDEX(IMPORT[Seri],A107)</f>
        <v>KM-7733</v>
      </c>
      <c r="D107" s="22" t="str">
        <f>INDEX(IMPORT[Jenis],A107)</f>
        <v>Ruler</v>
      </c>
      <c r="E107" s="22">
        <f>INDEX(IMPORT[Qty/ C],A107)</f>
        <v>960</v>
      </c>
      <c r="F107" s="22">
        <f ca="1">INDEX(IMPORT[C],A107)</f>
        <v>17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109</v>
      </c>
      <c r="C108" s="22" t="str">
        <f>INDEX(IMPORT[Seri],A108)</f>
        <v>KM-8833L</v>
      </c>
      <c r="D108" s="22" t="str">
        <f>INDEX(IMPORT[Jenis],A108)</f>
        <v>Ruler</v>
      </c>
      <c r="E108" s="22">
        <f>INDEX(IMPORT[Qty/ C],A108)</f>
        <v>960</v>
      </c>
      <c r="F108" s="22">
        <f ca="1">INDEX(IMPORT[C],A108)</f>
        <v>30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110</v>
      </c>
      <c r="C109" s="22" t="str">
        <f>INDEX(IMPORT[Seri],A109)</f>
        <v>KM-8833</v>
      </c>
      <c r="D109" s="22" t="str">
        <f>INDEX(IMPORT[Jenis],A109)</f>
        <v>Ruler</v>
      </c>
      <c r="E109" s="22">
        <f>INDEX(IMPORT[Qty/ C],A109)</f>
        <v>960</v>
      </c>
      <c r="F109" s="22">
        <f ca="1">INDEX(IMPORT[C],A109)</f>
        <v>23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112</v>
      </c>
      <c r="C110" s="22" t="str">
        <f>INDEX(IMPORT[Seri],A110)</f>
        <v>532-B4</v>
      </c>
      <c r="D110" s="22" t="str">
        <f>INDEX(IMPORT[Jenis],A110)</f>
        <v>File</v>
      </c>
      <c r="E110" s="22">
        <f>INDEX(IMPORT[Qty/ C],A110)</f>
        <v>720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113</v>
      </c>
      <c r="C111" s="22" t="str">
        <f>INDEX(IMPORT[Seri],A111)</f>
        <v>WLT9900</v>
      </c>
      <c r="D111" s="22" t="str">
        <f>INDEX(IMPORT[Jenis],A111)</f>
        <v>Pencil box</v>
      </c>
      <c r="E111" s="22">
        <f>INDEX(IMPORT[Qty/ C],A111)</f>
        <v>288</v>
      </c>
      <c r="F111" s="22">
        <f ca="1">INDEX(IMPORT[C],A111)</f>
        <v>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114</v>
      </c>
      <c r="C112" s="22" t="str">
        <f>INDEX(IMPORT[Seri],A112)</f>
        <v>WLT9901</v>
      </c>
      <c r="D112" s="22" t="str">
        <f>INDEX(IMPORT[Jenis],A112)</f>
        <v>Pencil box</v>
      </c>
      <c r="E112" s="22">
        <f>INDEX(IMPORT[Qty/ C],A112)</f>
        <v>288</v>
      </c>
      <c r="F112" s="22">
        <f ca="1">INDEX(IMPORT[C],A112)</f>
        <v>22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115</v>
      </c>
      <c r="C113" s="22" t="str">
        <f>INDEX(IMPORT[Seri],A113)</f>
        <v>WLT9902</v>
      </c>
      <c r="D113" s="22" t="str">
        <f>INDEX(IMPORT[Jenis],A113)</f>
        <v>Pencil box</v>
      </c>
      <c r="E113" s="22">
        <f>INDEX(IMPORT[Qty/ C],A113)</f>
        <v>288</v>
      </c>
      <c r="F113" s="22">
        <f ca="1">INDEX(IMPORT[C],A113)</f>
        <v>16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116</v>
      </c>
      <c r="C114" s="22" t="str">
        <f>INDEX(IMPORT[Seri],A114)</f>
        <v>WLT9903</v>
      </c>
      <c r="D114" s="22" t="str">
        <f>INDEX(IMPORT[Jenis],A114)</f>
        <v>Pencil box</v>
      </c>
      <c r="E114" s="22">
        <f>INDEX(IMPORT[Qty/ C],A114)</f>
        <v>288</v>
      </c>
      <c r="F114" s="22">
        <f ca="1">INDEX(IMPORT[C],A114)</f>
        <v>14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117</v>
      </c>
      <c r="C115" s="22" t="str">
        <f>INDEX(IMPORT[Seri],A115)</f>
        <v>12cm</v>
      </c>
      <c r="D115" s="22" t="str">
        <f>INDEX(IMPORT[Jenis],A115)</f>
        <v>Pull Ribbon</v>
      </c>
      <c r="E115" s="22">
        <f>INDEX(IMPORT[Qty/ C],A115)</f>
        <v>6000</v>
      </c>
      <c r="F115" s="22">
        <f ca="1">INDEX(IMPORT[C],A115)</f>
        <v>3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118</v>
      </c>
      <c r="C116" s="22" t="str">
        <f>INDEX(IMPORT[Seri],A116)</f>
        <v>18cm</v>
      </c>
      <c r="D116" s="22" t="str">
        <f>INDEX(IMPORT[Jenis],A116)</f>
        <v>Pull Ribbon</v>
      </c>
      <c r="E116" s="22">
        <f>INDEX(IMPORT[Qty/ C],A116)</f>
        <v>3000</v>
      </c>
      <c r="F116" s="22">
        <f ca="1">INDEX(IMPORT[C],A116)</f>
        <v>4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119</v>
      </c>
      <c r="C117" s="22" t="str">
        <f>INDEX(IMPORT[Seri],A117)</f>
        <v>18cm-1</v>
      </c>
      <c r="D117" s="22" t="str">
        <f>INDEX(IMPORT[Jenis],A117)</f>
        <v>Pull Ribbon</v>
      </c>
      <c r="E117" s="22">
        <f>INDEX(IMPORT[Qty/ C],A117)</f>
        <v>3000</v>
      </c>
      <c r="F117" s="22">
        <f ca="1">INDEX(IMPORT[C],A117)</f>
        <v>3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120</v>
      </c>
      <c r="C118" s="22" t="str">
        <f>INDEX(IMPORT[Seri],A118)</f>
        <v>LS-18</v>
      </c>
      <c r="D118" s="22" t="str">
        <f>INDEX(IMPORT[Jenis],A118)</f>
        <v>Pull Ribbon</v>
      </c>
      <c r="E118" s="22">
        <f>INDEX(IMPORT[Qty/ C],A118)</f>
        <v>3000</v>
      </c>
      <c r="F118" s="22">
        <f ca="1">INDEX(IMPORT[C],A118)</f>
        <v>1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121</v>
      </c>
      <c r="C119" s="22" t="str">
        <f>INDEX(IMPORT[Seri],A119)</f>
        <v>LS-23</v>
      </c>
      <c r="D119" s="22" t="str">
        <f>INDEX(IMPORT[Jenis],A119)</f>
        <v>Pull Ribbon</v>
      </c>
      <c r="E119" s="22">
        <f>INDEX(IMPORT[Qty/ C],A119)</f>
        <v>2000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122</v>
      </c>
      <c r="C120" s="22" t="str">
        <f>INDEX(IMPORT[Seri],A120)</f>
        <v>WLT-8838</v>
      </c>
      <c r="D120" s="22" t="str">
        <f>INDEX(IMPORT[Jenis],A120)</f>
        <v>Post It WALITO</v>
      </c>
      <c r="E120" s="22">
        <f>INDEX(IMPORT[Qty/ C],A120)</f>
        <v>1200</v>
      </c>
      <c r="F120" s="22">
        <f ca="1">INDEX(IMPORT[C],A120)</f>
        <v>8</v>
      </c>
      <c r="G120" s="22" t="str">
        <f>IF(INDEX(IMPORT[Catatan],A120)="","",INDEX(IMPORT[Catatan],A120))</f>
        <v/>
      </c>
      <c r="H120" s="22" t="str">
        <f>INDEX(IMPORT[Ket],A120)</f>
        <v>2019 POST IT</v>
      </c>
    </row>
    <row r="121" spans="1:8">
      <c r="A121" s="12">
        <v>123</v>
      </c>
      <c r="C121" s="22" t="str">
        <f>INDEX(IMPORT[Seri],A121)</f>
        <v>WLT-8933</v>
      </c>
      <c r="D121" s="22" t="str">
        <f>INDEX(IMPORT[Jenis],A121)</f>
        <v>Post It WALITO</v>
      </c>
      <c r="E121" s="22">
        <f>INDEX(IMPORT[Qty/ C],A121)</f>
        <v>1200</v>
      </c>
      <c r="F121" s="22">
        <f ca="1">INDEX(IMPORT[C],A121)</f>
        <v>1</v>
      </c>
      <c r="G121" s="22" t="str">
        <f>IF(INDEX(IMPORT[Catatan],A121)="","",INDEX(IMPORT[Catatan],A121))</f>
        <v/>
      </c>
      <c r="H121" s="22" t="str">
        <f>INDEX(IMPORT[Ket],A121)</f>
        <v>2019 POST IT</v>
      </c>
    </row>
    <row r="122" spans="1:8">
      <c r="A122" s="12">
        <v>124</v>
      </c>
      <c r="C122" s="22" t="str">
        <f>INDEX(IMPORT[Seri],A122)</f>
        <v>WLT-8927</v>
      </c>
      <c r="D122" s="22" t="str">
        <f>INDEX(IMPORT[Jenis],A122)</f>
        <v>Post It WALITO</v>
      </c>
      <c r="E122" s="22">
        <f>INDEX(IMPORT[Qty/ C],A122)</f>
        <v>1200</v>
      </c>
      <c r="F122" s="22">
        <f ca="1">INDEX(IMPORT[C],A122)</f>
        <v>2</v>
      </c>
      <c r="G122" s="22" t="str">
        <f>IF(INDEX(IMPORT[Catatan],A122)="","",INDEX(IMPORT[Catatan],A122))</f>
        <v/>
      </c>
      <c r="H122" s="22" t="str">
        <f>INDEX(IMPORT[Ket],A122)</f>
        <v>2019 POST IT</v>
      </c>
    </row>
    <row r="123" spans="1:8">
      <c r="A123" s="12">
        <v>125</v>
      </c>
      <c r="C123" s="22" t="str">
        <f>INDEX(IMPORT[Seri],A123)</f>
        <v>WLT-8921</v>
      </c>
      <c r="D123" s="22" t="str">
        <f>INDEX(IMPORT[Jenis],A123)</f>
        <v>Post It WALITO</v>
      </c>
      <c r="E123" s="22">
        <f>INDEX(IMPORT[Qty/ C],A123)</f>
        <v>1200</v>
      </c>
      <c r="F123" s="22">
        <f ca="1">INDEX(IMPORT[C],A123)</f>
        <v>2</v>
      </c>
      <c r="G123" s="22" t="str">
        <f>IF(INDEX(IMPORT[Catatan],A123)="","",INDEX(IMPORT[Catatan],A123))</f>
        <v/>
      </c>
      <c r="H123" s="22" t="str">
        <f>INDEX(IMPORT[Ket],A123)</f>
        <v>2019 POST IT</v>
      </c>
    </row>
    <row r="124" spans="1:8">
      <c r="A124" s="12">
        <v>126</v>
      </c>
      <c r="C124" s="22" t="str">
        <f>INDEX(IMPORT[Seri],A124)</f>
        <v>WLT-8840</v>
      </c>
      <c r="D124" s="22" t="str">
        <f>INDEX(IMPORT[Jenis],A124)</f>
        <v>Post It WALITO</v>
      </c>
      <c r="E124" s="22">
        <f>INDEX(IMPORT[Qty/ C],A124)</f>
        <v>1200</v>
      </c>
      <c r="F124" s="22">
        <f ca="1">INDEX(IMPORT[C],A124)</f>
        <v>1</v>
      </c>
      <c r="G124" s="22" t="str">
        <f>IF(INDEX(IMPORT[Catatan],A124)="","",INDEX(IMPORT[Catatan],A124))</f>
        <v/>
      </c>
      <c r="H124" s="22" t="str">
        <f>INDEX(IMPORT[Ket],A124)</f>
        <v>2019 POST IT</v>
      </c>
    </row>
    <row r="125" spans="1:8">
      <c r="A125" s="12">
        <v>127</v>
      </c>
      <c r="C125" s="22" t="str">
        <f>INDEX(IMPORT[Seri],A125)</f>
        <v>WLT-8886</v>
      </c>
      <c r="D125" s="22" t="str">
        <f>INDEX(IMPORT[Jenis],A125)</f>
        <v>Post It WALITO</v>
      </c>
      <c r="E125" s="22">
        <f>INDEX(IMPORT[Qty/ C],A125)</f>
        <v>1200</v>
      </c>
      <c r="F125" s="22">
        <f ca="1">INDEX(IMPORT[C],A125)</f>
        <v>24</v>
      </c>
      <c r="G125" s="22" t="str">
        <f>IF(INDEX(IMPORT[Catatan],A125)="","",INDEX(IMPORT[Catatan],A125))</f>
        <v/>
      </c>
      <c r="H125" s="22" t="str">
        <f>INDEX(IMPORT[Ket],A125)</f>
        <v>2019 POST IT</v>
      </c>
    </row>
    <row r="126" spans="1:8">
      <c r="A126" s="12">
        <v>128</v>
      </c>
      <c r="C126" s="22" t="str">
        <f>INDEX(IMPORT[Seri],A126)</f>
        <v>WLT-8846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1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129</v>
      </c>
      <c r="C127" s="22" t="str">
        <f>INDEX(IMPORT[Seri],A127)</f>
        <v>WLT-8909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15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130</v>
      </c>
      <c r="C128" s="22" t="str">
        <f>INDEX(IMPORT[Seri],A128)</f>
        <v>WLT-8891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3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131</v>
      </c>
      <c r="C129" s="22" t="str">
        <f>INDEX(IMPORT[Seri],A129)</f>
        <v>WLT-8946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1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132</v>
      </c>
      <c r="C130" s="22" t="str">
        <f>INDEX(IMPORT[Seri],A130)</f>
        <v>WLT-8952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2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133</v>
      </c>
      <c r="C131" s="22" t="str">
        <f>INDEX(IMPORT[Seri],A131)</f>
        <v>WLT-8890A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134</v>
      </c>
      <c r="C132" s="22" t="str">
        <f>INDEX(IMPORT[Seri],A132)</f>
        <v>WLT-8889A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2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135</v>
      </c>
      <c r="C133" s="22" t="str">
        <f>INDEX(IMPORT[Seri],A133)</f>
        <v>WLT-8962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136</v>
      </c>
      <c r="C134" s="22" t="str">
        <f>INDEX(IMPORT[Seri],A134)</f>
        <v>WLT-8839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1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137</v>
      </c>
      <c r="C135" s="22" t="str">
        <f>INDEX(IMPORT[Seri],A135)</f>
        <v>WLT-8850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138</v>
      </c>
      <c r="C136" s="22" t="str">
        <f>INDEX(IMPORT[Seri],A136)</f>
        <v>WLT-8953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139</v>
      </c>
      <c r="C137" s="22" t="str">
        <f>INDEX(IMPORT[Seri],A137)</f>
        <v>WLT-8843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2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140</v>
      </c>
      <c r="C138" s="22" t="str">
        <f>INDEX(IMPORT[Seri],A138)</f>
        <v>WLT-8841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141</v>
      </c>
      <c r="C139" s="22" t="str">
        <f>INDEX(IMPORT[Seri],A139)</f>
        <v>WLT-8843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2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142</v>
      </c>
      <c r="C140" s="22" t="str">
        <f>INDEX(IMPORT[Seri],A140)</f>
        <v>WLT-8935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2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143</v>
      </c>
      <c r="C141" s="22" t="str">
        <f>INDEX(IMPORT[Seri],A141)</f>
        <v>WLT-8922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144</v>
      </c>
      <c r="C142" s="22" t="str">
        <f>INDEX(IMPORT[Seri],A142)</f>
        <v>Post It plastik gambar (fancy) biasa/ holo</v>
      </c>
      <c r="D142" s="22">
        <f>INDEX(IMPORT[Jenis],A142)</f>
        <v>0</v>
      </c>
      <c r="E142" s="22">
        <f>INDEX(IMPORT[Qty/ C],A142)</f>
        <v>1800</v>
      </c>
      <c r="F142" s="22">
        <f ca="1">INDEX(IMPORT[C],A142)</f>
        <v>653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145</v>
      </c>
      <c r="C143" s="22" t="str">
        <f>INDEX(IMPORT[Seri],A143)</f>
        <v>HMB-820</v>
      </c>
      <c r="D143" s="22" t="str">
        <f>INDEX(IMPORT[Jenis],A143)</f>
        <v>Book Tab</v>
      </c>
      <c r="E143" s="22">
        <f>INDEX(IMPORT[Qty/ C],A143)</f>
        <v>300</v>
      </c>
      <c r="F143" s="22">
        <f ca="1">INDEX(IMPORT[C],A143)</f>
        <v>84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146</v>
      </c>
      <c r="C144" s="22" t="str">
        <f>INDEX(IMPORT[Seri],A144)</f>
        <v>HMB-812</v>
      </c>
      <c r="D144" s="22" t="str">
        <f>INDEX(IMPORT[Jenis],A144)</f>
        <v>Book Tab</v>
      </c>
      <c r="E144" s="22">
        <f>INDEX(IMPORT[Qty/ C],A144)</f>
        <v>300</v>
      </c>
      <c r="F144" s="22">
        <f ca="1">INDEX(IMPORT[C],A144)</f>
        <v>198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147</v>
      </c>
      <c r="C145" s="22" t="str">
        <f>INDEX(IMPORT[Seri],A145)</f>
        <v>PF-3368</v>
      </c>
      <c r="D145" s="22" t="str">
        <f>INDEX(IMPORT[Jenis],A145)</f>
        <v>Stick Marker</v>
      </c>
      <c r="E145" s="22">
        <f>INDEX(IMPORT[Qty/ C],A145)</f>
        <v>1152</v>
      </c>
      <c r="F145" s="22">
        <f ca="1">INDEX(IMPORT[C],A145)</f>
        <v>4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148</v>
      </c>
      <c r="C146" s="22" t="str">
        <f>INDEX(IMPORT[Seri],A146)</f>
        <v>PF-6368</v>
      </c>
      <c r="D146" s="22" t="str">
        <f>INDEX(IMPORT[Jenis],A146)</f>
        <v>Stick Marker</v>
      </c>
      <c r="E146" s="22">
        <f>INDEX(IMPORT[Qty/ C],A146)</f>
        <v>1152</v>
      </c>
      <c r="F146" s="22">
        <f ca="1">INDEX(IMPORT[C],A146)</f>
        <v>3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149</v>
      </c>
      <c r="C147" s="22" t="str">
        <f>INDEX(IMPORT[Seri],A147)</f>
        <v>PF-4368</v>
      </c>
      <c r="D147" s="22" t="str">
        <f>INDEX(IMPORT[Jenis],A147)</f>
        <v>Stick Marker</v>
      </c>
      <c r="E147" s="22">
        <f>INDEX(IMPORT[Qty/ C],A147)</f>
        <v>1152</v>
      </c>
      <c r="F147" s="22">
        <f ca="1">INDEX(IMPORT[C],A147)</f>
        <v>3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150</v>
      </c>
      <c r="C148" s="22" t="str">
        <f>INDEX(IMPORT[Seri],A148)</f>
        <v>PF-5368</v>
      </c>
      <c r="D148" s="22" t="str">
        <f>INDEX(IMPORT[Jenis],A148)</f>
        <v>Stick Marker</v>
      </c>
      <c r="E148" s="22">
        <f>INDEX(IMPORT[Qty/ C],A148)</f>
        <v>1152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151</v>
      </c>
      <c r="C149" s="22" t="str">
        <f>INDEX(IMPORT[Seri],A149)</f>
        <v>PF-2368</v>
      </c>
      <c r="D149" s="22" t="str">
        <f>INDEX(IMPORT[Jenis],A149)</f>
        <v>Stick Marker</v>
      </c>
      <c r="E149" s="22">
        <f>INDEX(IMPORT[Qty/ C],A149)</f>
        <v>1152</v>
      </c>
      <c r="F149" s="22">
        <f ca="1">INDEX(IMPORT[C],A149)</f>
        <v>2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152</v>
      </c>
      <c r="C150" s="22" t="str">
        <f>INDEX(IMPORT[Seri],A150)</f>
        <v>PF-6899</v>
      </c>
      <c r="D150" s="22" t="str">
        <f>INDEX(IMPORT[Jenis],A150)</f>
        <v>Stick Marker</v>
      </c>
      <c r="E150" s="22">
        <f>INDEX(IMPORT[Qty/ C],A150)</f>
        <v>1152</v>
      </c>
      <c r="F150" s="22">
        <f ca="1">INDEX(IMPORT[C],A150)</f>
        <v>3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153</v>
      </c>
      <c r="C151" s="22" t="str">
        <f>INDEX(IMPORT[Seri],A151)</f>
        <v>PF-3899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154</v>
      </c>
      <c r="C152" s="22" t="str">
        <f>INDEX(IMPORT[Seri],A152)</f>
        <v>PF-2899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5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155</v>
      </c>
      <c r="C153" s="22" t="str">
        <f>INDEX(IMPORT[Seri],A153)</f>
        <v>PF-1368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5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156</v>
      </c>
      <c r="C154" s="22" t="str">
        <f>INDEX(IMPORT[Seri],A154)</f>
        <v>PF-1899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3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157</v>
      </c>
      <c r="C155" s="22" t="str">
        <f>INDEX(IMPORT[Seri],A155)</f>
        <v>PF-5899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1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158</v>
      </c>
      <c r="C156" s="22" t="str">
        <f>INDEX(IMPORT[Seri],A156)</f>
        <v>HMB-120</v>
      </c>
      <c r="D156" s="22" t="str">
        <f>INDEX(IMPORT[Jenis],A156)</f>
        <v>Book Tab</v>
      </c>
      <c r="E156" s="22">
        <f>INDEX(IMPORT[Qty/ C],A156)</f>
        <v>300</v>
      </c>
      <c r="F156" s="22">
        <f ca="1">INDEX(IMPORT[C],A156)</f>
        <v>104</v>
      </c>
      <c r="G156" s="22" t="str">
        <f>IF(INDEX(IMPORT[Catatan],A156)="","",INDEX(IMPORT[Catatan],A156))</f>
        <v/>
      </c>
      <c r="H156" s="22">
        <f>INDEX(IMPORT[Ket],A156)</f>
        <v>2020</v>
      </c>
    </row>
    <row r="157" spans="1:8">
      <c r="A157" s="12">
        <v>159</v>
      </c>
      <c r="C157" s="22" t="str">
        <f>INDEX(IMPORT[Seri],A157)</f>
        <v>HMB-220</v>
      </c>
      <c r="D157" s="22" t="str">
        <f>INDEX(IMPORT[Jenis],A157)</f>
        <v>Book Tab</v>
      </c>
      <c r="E157" s="22">
        <f>INDEX(IMPORT[Qty/ C],A157)</f>
        <v>300</v>
      </c>
      <c r="F157" s="22">
        <f ca="1">INDEX(IMPORT[C],A157)</f>
        <v>167</v>
      </c>
      <c r="G157" s="22" t="str">
        <f>IF(INDEX(IMPORT[Catatan],A157)="","",INDEX(IMPORT[Catatan],A157))</f>
        <v/>
      </c>
      <c r="H157" s="22">
        <f>INDEX(IMPORT[Ket],A157)</f>
        <v>2020</v>
      </c>
    </row>
    <row r="158" spans="1:8">
      <c r="A158" s="12">
        <v>160</v>
      </c>
      <c r="C158" s="22" t="str">
        <f>INDEX(IMPORT[Seri],A158)</f>
        <v>HMB-320</v>
      </c>
      <c r="D158" s="22" t="str">
        <f>INDEX(IMPORT[Jenis],A158)</f>
        <v>Book Tab</v>
      </c>
      <c r="E158" s="22">
        <f>INDEX(IMPORT[Qty/ C],A158)</f>
        <v>300</v>
      </c>
      <c r="F158" s="22">
        <f ca="1">INDEX(IMPORT[C],A158)</f>
        <v>139</v>
      </c>
      <c r="G158" s="22" t="str">
        <f>IF(INDEX(IMPORT[Catatan],A158)="","",INDEX(IMPORT[Catatan],A158))</f>
        <v/>
      </c>
      <c r="H158" s="22">
        <f>INDEX(IMPORT[Ket],A158)</f>
        <v>2020</v>
      </c>
    </row>
    <row r="159" spans="1:8">
      <c r="A159" s="12">
        <v>162</v>
      </c>
      <c r="C159" s="22" t="str">
        <f>INDEX(IMPORT[Seri],A159)</f>
        <v>145mm-6"</v>
      </c>
      <c r="D159" s="22" t="str">
        <f>INDEX(IMPORT[Jenis],A159)</f>
        <v>Clips</v>
      </c>
      <c r="E159" s="22">
        <f>INDEX(IMPORT[Qty/ C],A159)</f>
        <v>240</v>
      </c>
      <c r="F159" s="22">
        <f ca="1">INDEX(IMPORT[C],A159)</f>
        <v>11</v>
      </c>
      <c r="G159" s="22" t="str">
        <f>IF(INDEX(IMPORT[Catatan],A159)="","",INDEX(IMPORT[Catatan],A159))</f>
        <v/>
      </c>
      <c r="H159" s="22">
        <f>INDEX(IMPORT[Ket],A159)</f>
        <v>2020</v>
      </c>
    </row>
    <row r="160" spans="1:8">
      <c r="A160" s="12">
        <v>163</v>
      </c>
      <c r="C160" s="22" t="str">
        <f>INDEX(IMPORT[Seri],A160)</f>
        <v>BP-A8021</v>
      </c>
      <c r="D160" s="22" t="str">
        <f>INDEX(IMPORT[Jenis],A160)</f>
        <v>Gell pen</v>
      </c>
      <c r="E160" s="22">
        <f>INDEX(IMPORT[Qty/ C],A160)</f>
        <v>1728</v>
      </c>
      <c r="F160" s="22">
        <f ca="1">INDEX(IMPORT[C],A160)</f>
        <v>1</v>
      </c>
      <c r="G160" s="22" t="str">
        <f>IF(INDEX(IMPORT[Catatan],A160)="","",INDEX(IMPORT[Catatan],A160))</f>
        <v/>
      </c>
      <c r="H160" s="22">
        <f>INDEX(IMPORT[Ket],A160)</f>
        <v>2020</v>
      </c>
    </row>
    <row r="161" spans="1:8">
      <c r="A161" s="12">
        <v>164</v>
      </c>
      <c r="C161" s="22" t="str">
        <f>INDEX(IMPORT[Seri],A161)</f>
        <v>BP-A8031</v>
      </c>
      <c r="D161" s="22" t="str">
        <f>INDEX(IMPORT[Jenis],A161)</f>
        <v>Gell pen</v>
      </c>
      <c r="E161" s="22">
        <f>INDEX(IMPORT[Qty/ C],A161)</f>
        <v>1728</v>
      </c>
      <c r="F161" s="22">
        <f ca="1">INDEX(IMPORT[C],A161)</f>
        <v>2</v>
      </c>
      <c r="G161" s="22" t="str">
        <f>IF(INDEX(IMPORT[Catatan],A161)="","",INDEX(IMPORT[Catatan],A161))</f>
        <v/>
      </c>
      <c r="H161" s="22">
        <f>INDEX(IMPORT[Ket],A161)</f>
        <v>2020</v>
      </c>
    </row>
    <row r="162" spans="1:8">
      <c r="A162" s="12">
        <v>165</v>
      </c>
      <c r="C162" s="22" t="str">
        <f>INDEX(IMPORT[Seri],A162)</f>
        <v>BP-A8032</v>
      </c>
      <c r="D162" s="22" t="str">
        <f>INDEX(IMPORT[Jenis],A162)</f>
        <v>Gell pen</v>
      </c>
      <c r="E162" s="22">
        <f>INDEX(IMPORT[Qty/ C],A162)</f>
        <v>1728</v>
      </c>
      <c r="F162" s="22">
        <f ca="1">INDEX(IMPORT[C],A162)</f>
        <v>1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166</v>
      </c>
      <c r="C163" s="22" t="str">
        <f>INDEX(IMPORT[Seri],A163)</f>
        <v>BP-A8035</v>
      </c>
      <c r="D163" s="22" t="str">
        <f>INDEX(IMPORT[Jenis],A163)</f>
        <v>Gell pen</v>
      </c>
      <c r="E163" s="22">
        <f>INDEX(IMPORT[Qty/ C],A163)</f>
        <v>1728</v>
      </c>
      <c r="F163" s="22">
        <f ca="1">INDEX(IMPORT[C],A163)</f>
        <v>1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167</v>
      </c>
      <c r="C164" s="22" t="str">
        <f>INDEX(IMPORT[Seri],A164)</f>
        <v>BP-A9031</v>
      </c>
      <c r="D164" s="22" t="str">
        <f>INDEX(IMPORT[Jenis],A164)</f>
        <v>Gell pen</v>
      </c>
      <c r="E164" s="22">
        <f>INDEX(IMPORT[Qty/ C],A164)</f>
        <v>1728</v>
      </c>
      <c r="F164" s="22">
        <f ca="1">INDEX(IMPORT[C],A164)</f>
        <v>19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168</v>
      </c>
      <c r="C165" s="22" t="str">
        <f>INDEX(IMPORT[Seri],A165)</f>
        <v>BP-A9032</v>
      </c>
      <c r="D165" s="22" t="str">
        <f>INDEX(IMPORT[Jenis],A165)</f>
        <v>Gell pen</v>
      </c>
      <c r="E165" s="22">
        <f>INDEX(IMPORT[Qty/ C],A165)</f>
        <v>1728</v>
      </c>
      <c r="F165" s="22">
        <f ca="1">INDEX(IMPORT[C],A165)</f>
        <v>18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169</v>
      </c>
      <c r="C166" s="22" t="str">
        <f>INDEX(IMPORT[Seri],A166)</f>
        <v>BP-A9035</v>
      </c>
      <c r="D166" s="22" t="str">
        <f>INDEX(IMPORT[Jenis],A166)</f>
        <v>Gell pen</v>
      </c>
      <c r="E166" s="22">
        <f>INDEX(IMPORT[Qty/ C],A166)</f>
        <v>1728</v>
      </c>
      <c r="F166" s="22">
        <f ca="1">INDEX(IMPORT[C],A166)</f>
        <v>18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170</v>
      </c>
      <c r="C167" s="22" t="str">
        <f>INDEX(IMPORT[Seri],A167)</f>
        <v>BP-A9037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17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171</v>
      </c>
      <c r="C168" s="22" t="str">
        <f>INDEX(IMPORT[Seri],A168)</f>
        <v>BP-8781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5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172</v>
      </c>
      <c r="C169" s="22" t="str">
        <f>INDEX(IMPORT[Seri],A169)</f>
        <v>BP-8782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3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173</v>
      </c>
      <c r="C170" s="22" t="str">
        <f>INDEX(IMPORT[Seri],A170)</f>
        <v>BP-8785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7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174</v>
      </c>
      <c r="C171" s="22" t="str">
        <f>INDEX(IMPORT[Seri],A171)</f>
        <v>BP-8788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5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175</v>
      </c>
      <c r="C172" s="22" t="str">
        <f>INDEX(IMPORT[Seri],A172)</f>
        <v>BP-8793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6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176</v>
      </c>
      <c r="C173" s="22" t="str">
        <f>INDEX(IMPORT[Seri],A173)</f>
        <v>BP-8795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6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177</v>
      </c>
      <c r="C174" s="22" t="str">
        <f>INDEX(IMPORT[Seri],A174)</f>
        <v>BP-A8005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178</v>
      </c>
      <c r="C175" s="22" t="str">
        <f>INDEX(IMPORT[Seri],A175)</f>
        <v>BP-A8010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7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179</v>
      </c>
      <c r="C176" s="22" t="str">
        <f>INDEX(IMPORT[Seri],A176)</f>
        <v>BP-A8025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8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180</v>
      </c>
      <c r="C177" s="22">
        <f>INDEX(IMPORT[Seri],A177)</f>
        <v>8763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9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181</v>
      </c>
      <c r="C178" s="22">
        <f>INDEX(IMPORT[Seri],A178)</f>
        <v>8789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8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182</v>
      </c>
      <c r="C179" s="22">
        <f>INDEX(IMPORT[Seri],A179)</f>
        <v>8792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9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183</v>
      </c>
      <c r="C180" s="22" t="str">
        <f>INDEX(IMPORT[Seri],A180)</f>
        <v>A8001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8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184</v>
      </c>
      <c r="C181" s="22" t="str">
        <f>INDEX(IMPORT[Seri],A181)</f>
        <v>A8015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8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185</v>
      </c>
      <c r="C182" s="22" t="str">
        <f>INDEX(IMPORT[Seri],A182)</f>
        <v>A8028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3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186</v>
      </c>
      <c r="C183" s="22" t="str">
        <f>INDEX(IMPORT[Seri],A183)</f>
        <v>A8023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9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187</v>
      </c>
      <c r="C184" s="22" t="str">
        <f>INDEX(IMPORT[Seri],A184)</f>
        <v>JOSS-188 B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12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189</v>
      </c>
      <c r="C185" s="22" t="str">
        <f>INDEX(IMPORT[Seri],A185)</f>
        <v>JOSS-268</v>
      </c>
      <c r="D185" s="22" t="str">
        <f>INDEX(IMPORT[Jenis],A185)</f>
        <v>Gell Refill biru</v>
      </c>
      <c r="E185" s="22">
        <f>INDEX(IMPORT[Qty/ C],A185)</f>
        <v>2880</v>
      </c>
      <c r="F185" s="22">
        <f ca="1">INDEX(IMPORT[C],A185)</f>
        <v>9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190</v>
      </c>
      <c r="C186" s="22" t="str">
        <f>INDEX(IMPORT[Seri],A186)</f>
        <v>JOSS-268</v>
      </c>
      <c r="D186" s="22" t="str">
        <f>INDEX(IMPORT[Jenis],A186)</f>
        <v>Gell Refill Hitam</v>
      </c>
      <c r="E186" s="22">
        <f>INDEX(IMPORT[Qty/ C],A186)</f>
        <v>2880</v>
      </c>
      <c r="F186" s="22">
        <f ca="1">INDEX(IMPORT[C],A186)</f>
        <v>7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191</v>
      </c>
      <c r="C187" s="22">
        <f>INDEX(IMPORT[Seri],A187)</f>
        <v>3008</v>
      </c>
      <c r="D187" s="22" t="str">
        <f>INDEX(IMPORT[Jenis],A187)</f>
        <v>Magnet</v>
      </c>
      <c r="E187" s="22">
        <f>INDEX(IMPORT[Qty/ C],A187)</f>
        <v>400</v>
      </c>
      <c r="F187" s="22">
        <f ca="1">INDEX(IMPORT[C],A187)</f>
        <v>4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192</v>
      </c>
      <c r="C188" s="22" t="str">
        <f>INDEX(IMPORT[Seri],A188)</f>
        <v>002</v>
      </c>
      <c r="D188" s="22" t="str">
        <f>INDEX(IMPORT[Jenis],A188)</f>
        <v>Magnet</v>
      </c>
      <c r="E188" s="22">
        <f>INDEX(IMPORT[Qty/ C],A188)</f>
        <v>320</v>
      </c>
      <c r="F188" s="22">
        <f ca="1">INDEX(IMPORT[C],A188)</f>
        <v>6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193</v>
      </c>
      <c r="C189" s="22" t="str">
        <f>INDEX(IMPORT[Seri],A189)</f>
        <v>3010T</v>
      </c>
      <c r="D189" s="22" t="str">
        <f>INDEX(IMPORT[Jenis],A189)</f>
        <v>Magnet</v>
      </c>
      <c r="E189" s="22">
        <f>INDEX(IMPORT[Qty/ C],A189)</f>
        <v>400</v>
      </c>
      <c r="F189" s="22">
        <f ca="1">INDEX(IMPORT[C],A189)</f>
        <v>1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194</v>
      </c>
      <c r="C190" s="22" t="str">
        <f>INDEX(IMPORT[Seri],A190)</f>
        <v>2010T</v>
      </c>
      <c r="D190" s="22" t="str">
        <f>INDEX(IMPORT[Jenis],A190)</f>
        <v>Magnet</v>
      </c>
      <c r="E190" s="22">
        <f>INDEX(IMPORT[Qty/ C],A190)</f>
        <v>800</v>
      </c>
      <c r="F190" s="22">
        <f ca="1">INDEX(IMPORT[C],A190)</f>
        <v>3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195</v>
      </c>
      <c r="C191" s="22" t="str">
        <f>INDEX(IMPORT[Seri],A191)</f>
        <v>X3510</v>
      </c>
      <c r="D191" s="22" t="str">
        <f>INDEX(IMPORT[Jenis],A191)</f>
        <v>Magnet</v>
      </c>
      <c r="E191" s="22">
        <f>INDEX(IMPORT[Qty/ C],A191)</f>
        <v>400</v>
      </c>
      <c r="F191" s="22">
        <f ca="1">INDEX(IMPORT[C],A191)</f>
        <v>3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196</v>
      </c>
      <c r="C192" s="22" t="str">
        <f>INDEX(IMPORT[Seri],A192)</f>
        <v>X4008</v>
      </c>
      <c r="D192" s="22" t="str">
        <f>INDEX(IMPORT[Jenis],A192)</f>
        <v>Magnet</v>
      </c>
      <c r="E192" s="22">
        <f>INDEX(IMPORT[Qty/ C],A192)</f>
        <v>360</v>
      </c>
      <c r="F192" s="22">
        <f ca="1">INDEX(IMPORT[C],A192)</f>
        <v>3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197</v>
      </c>
      <c r="C193" s="22" t="str">
        <f>INDEX(IMPORT[Seri],A193)</f>
        <v>X3010</v>
      </c>
      <c r="D193" s="22" t="str">
        <f>INDEX(IMPORT[Jenis],A193)</f>
        <v>Magnet Smile kuning</v>
      </c>
      <c r="E193" s="22">
        <f>INDEX(IMPORT[Qty/ C],A193)</f>
        <v>400</v>
      </c>
      <c r="F193" s="22">
        <f ca="1">INDEX(IMPORT[C],A193)</f>
        <v>2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198</v>
      </c>
      <c r="C194" s="22" t="str">
        <f>INDEX(IMPORT[Seri],A194)</f>
        <v>3010J</v>
      </c>
      <c r="D194" s="22" t="str">
        <f>INDEX(IMPORT[Jenis],A194)</f>
        <v>Magnet Smile warna</v>
      </c>
      <c r="E194" s="22">
        <f>INDEX(IMPORT[Qty/ C],A194)</f>
        <v>400</v>
      </c>
      <c r="F194" s="22">
        <f ca="1">INDEX(IMPORT[C],A194)</f>
        <v>2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200</v>
      </c>
      <c r="C195" s="22" t="str">
        <f>INDEX(IMPORT[Seri],A195)</f>
        <v>70100-9</v>
      </c>
      <c r="D195" s="22" t="str">
        <f>INDEX(IMPORT[Jenis],A195)</f>
        <v>Note Book</v>
      </c>
      <c r="E195" s="22">
        <f>INDEX(IMPORT[Qty/ C],A195)</f>
        <v>768</v>
      </c>
      <c r="F195" s="22">
        <f ca="1">INDEX(IMPORT[C],A195)</f>
        <v>3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201</v>
      </c>
      <c r="C196" s="22" t="str">
        <f>INDEX(IMPORT[Seri],A196)</f>
        <v>18-35</v>
      </c>
      <c r="D196" s="22" t="str">
        <f>INDEX(IMPORT[Jenis],A196)</f>
        <v>Note book</v>
      </c>
      <c r="E196" s="22">
        <f>INDEX(IMPORT[Qty/ C],A196)</f>
        <v>80</v>
      </c>
      <c r="F196" s="22">
        <f ca="1">INDEX(IMPORT[C],A196)</f>
        <v>4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203</v>
      </c>
      <c r="C197" s="22" t="str">
        <f>INDEX(IMPORT[Seri],A197)</f>
        <v>KW-1919</v>
      </c>
      <c r="D197" s="22" t="str">
        <f>INDEX(IMPORT[Jenis],A197)</f>
        <v>Pencil Box</v>
      </c>
      <c r="E197" s="22">
        <f>INDEX(IMPORT[Qty/ C],A197)</f>
        <v>60</v>
      </c>
      <c r="F197" s="22">
        <f ca="1">INDEX(IMPORT[C],A197)</f>
        <v>48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204</v>
      </c>
      <c r="C198" s="22" t="str">
        <f>INDEX(IMPORT[Seri],A198)</f>
        <v>KW-1616</v>
      </c>
      <c r="D198" s="22" t="str">
        <f>INDEX(IMPORT[Jenis],A198)</f>
        <v>Pencil Box</v>
      </c>
      <c r="E198" s="22">
        <f>INDEX(IMPORT[Qty/ C],A198)</f>
        <v>60</v>
      </c>
      <c r="F198" s="22">
        <f ca="1">INDEX(IMPORT[C],A198)</f>
        <v>48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205</v>
      </c>
      <c r="C199" s="22" t="str">
        <f>INDEX(IMPORT[Seri],A199)</f>
        <v>A-6500</v>
      </c>
      <c r="D199" s="22" t="str">
        <f>INDEX(IMPORT[Jenis],A199)</f>
        <v>Pencil Box</v>
      </c>
      <c r="E199" s="22">
        <f>INDEX(IMPORT[Qty/ C],A199)</f>
        <v>120</v>
      </c>
      <c r="F199" s="22">
        <f ca="1">INDEX(IMPORT[C],A199)</f>
        <v>27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206</v>
      </c>
      <c r="C200" s="22" t="str">
        <f>INDEX(IMPORT[Seri],A200)</f>
        <v>24x20</v>
      </c>
      <c r="D200" s="22" t="str">
        <f>INDEX(IMPORT[Jenis],A200)</f>
        <v>Pocket</v>
      </c>
      <c r="E200" s="22">
        <f>INDEX(IMPORT[Qty/ C],A200)</f>
        <v>840</v>
      </c>
      <c r="F200" s="22">
        <f ca="1">INDEX(IMPORT[C],A200)</f>
        <v>7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207</v>
      </c>
      <c r="C201" s="22" t="str">
        <f>INDEX(IMPORT[Seri],A201)</f>
        <v>30x20</v>
      </c>
      <c r="D201" s="22" t="str">
        <f>INDEX(IMPORT[Jenis],A201)</f>
        <v>Pocket</v>
      </c>
      <c r="E201" s="22">
        <f>INDEX(IMPORT[Qty/ C],A201)</f>
        <v>840</v>
      </c>
      <c r="F201" s="22">
        <f ca="1">INDEX(IMPORT[C],A201)</f>
        <v>17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208</v>
      </c>
      <c r="C202" s="22" t="str">
        <f>INDEX(IMPORT[Seri],A202)</f>
        <v>30x23</v>
      </c>
      <c r="D202" s="22" t="str">
        <f>INDEX(IMPORT[Jenis],A202)</f>
        <v>Pocket</v>
      </c>
      <c r="E202" s="22">
        <f>INDEX(IMPORT[Qty/ C],A202)</f>
        <v>840</v>
      </c>
      <c r="F202" s="22">
        <f ca="1">INDEX(IMPORT[C],A202)</f>
        <v>18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209</v>
      </c>
      <c r="C203" s="22" t="str">
        <f>INDEX(IMPORT[Seri],A203)</f>
        <v>33x27</v>
      </c>
      <c r="D203" s="22" t="str">
        <f>INDEX(IMPORT[Jenis],A203)</f>
        <v>Pocket B</v>
      </c>
      <c r="E203" s="22">
        <f>INDEX(IMPORT[Qty/ C],A203)</f>
        <v>840</v>
      </c>
      <c r="F203" s="22">
        <f ca="1">INDEX(IMPORT[C],A203)</f>
        <v>19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210</v>
      </c>
      <c r="C204" s="22" t="str">
        <f>INDEX(IMPORT[Seri],A204)</f>
        <v>27x33</v>
      </c>
      <c r="D204" s="22" t="str">
        <f>INDEX(IMPORT[Jenis],A204)</f>
        <v>Pocket</v>
      </c>
      <c r="E204" s="22">
        <f>INDEX(IMPORT[Qty/ C],A204)</f>
        <v>840</v>
      </c>
      <c r="F204" s="22">
        <f ca="1">INDEX(IMPORT[C],A204)</f>
        <v>20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211</v>
      </c>
      <c r="C205" s="22" t="str">
        <f>INDEX(IMPORT[Seri],A205)</f>
        <v>40x30</v>
      </c>
      <c r="D205" s="22" t="str">
        <f>INDEX(IMPORT[Jenis],A205)</f>
        <v>Pocket</v>
      </c>
      <c r="E205" s="22">
        <f>INDEX(IMPORT[Qty/ C],A205)</f>
        <v>600</v>
      </c>
      <c r="F205" s="22">
        <f ca="1">INDEX(IMPORT[C],A205)</f>
        <v>11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212</v>
      </c>
      <c r="C206" s="22" t="str">
        <f>INDEX(IMPORT[Seri],A206)</f>
        <v>45x33</v>
      </c>
      <c r="D206" s="22" t="str">
        <f>INDEX(IMPORT[Jenis],A206)</f>
        <v>Pocket</v>
      </c>
      <c r="E206" s="22">
        <f>INDEX(IMPORT[Qty/ C],A206)</f>
        <v>600</v>
      </c>
      <c r="F206" s="22">
        <f ca="1">INDEX(IMPORT[C],A206)</f>
        <v>17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213</v>
      </c>
      <c r="C207" s="22" t="str">
        <f>INDEX(IMPORT[Seri],A207)</f>
        <v>16x25</v>
      </c>
      <c r="D207" s="22" t="str">
        <f>INDEX(IMPORT[Jenis],A207)</f>
        <v>Pocket</v>
      </c>
      <c r="E207" s="22">
        <f>INDEX(IMPORT[Qty/ C],A207)</f>
        <v>1800</v>
      </c>
      <c r="F207" s="22">
        <f ca="1">INDEX(IMPORT[C],A207)</f>
        <v>16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214</v>
      </c>
      <c r="C208" s="22" t="str">
        <f>INDEX(IMPORT[Seri],A208)</f>
        <v>22x32</v>
      </c>
      <c r="D208" s="22" t="str">
        <f>INDEX(IMPORT[Jenis],A208)</f>
        <v>Pocket kantong ultah</v>
      </c>
      <c r="E208" s="22">
        <f>INDEX(IMPORT[Qty/ C],A208)</f>
        <v>1200</v>
      </c>
      <c r="F208" s="22">
        <f ca="1">INDEX(IMPORT[C],A208)</f>
        <v>4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215</v>
      </c>
      <c r="C209" s="22" t="str">
        <f>INDEX(IMPORT[Seri],A209)</f>
        <v>NO-859-M</v>
      </c>
      <c r="D209" s="22" t="str">
        <f>INDEX(IMPORT[Jenis],A209)</f>
        <v>Pocket biasa kecil</v>
      </c>
      <c r="E209" s="22">
        <f>INDEX(IMPORT[Qty/ C],A209)</f>
        <v>720</v>
      </c>
      <c r="F209" s="22">
        <f ca="1">INDEX(IMPORT[C],A209)</f>
        <v>4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216</v>
      </c>
      <c r="C210" s="22" t="str">
        <f>INDEX(IMPORT[Seri],A210)</f>
        <v>NO-003-M</v>
      </c>
      <c r="D210" s="22" t="str">
        <f>INDEX(IMPORT[Jenis],A210)</f>
        <v>Pocket biasa kecil</v>
      </c>
      <c r="E210" s="22">
        <f>INDEX(IMPORT[Qty/ C],A210)</f>
        <v>720</v>
      </c>
      <c r="F210" s="22">
        <f ca="1">INDEX(IMPORT[C],A210)</f>
        <v>2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217</v>
      </c>
      <c r="C211" s="22" t="str">
        <f>INDEX(IMPORT[Seri],A211)</f>
        <v>H-8233-M</v>
      </c>
      <c r="D211" s="22" t="str">
        <f>INDEX(IMPORT[Jenis],A211)</f>
        <v>Pocket biasa kecil</v>
      </c>
      <c r="E211" s="22">
        <f>INDEX(IMPORT[Qty/ C],A211)</f>
        <v>720</v>
      </c>
      <c r="F211" s="22">
        <f ca="1">INDEX(IMPORT[C],A211)</f>
        <v>2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218</v>
      </c>
      <c r="C212" s="22" t="str">
        <f>INDEX(IMPORT[Seri],A212)</f>
        <v>H-4007-M</v>
      </c>
      <c r="D212" s="22" t="str">
        <f>INDEX(IMPORT[Jenis],A212)</f>
        <v>Pocket biasa kecil</v>
      </c>
      <c r="E212" s="22">
        <f>INDEX(IMPORT[Qty/ C],A212)</f>
        <v>720</v>
      </c>
      <c r="F212" s="22">
        <f ca="1">INDEX(IMPORT[C],A212)</f>
        <v>1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221</v>
      </c>
      <c r="C213" s="22" t="str">
        <f>INDEX(IMPORT[Seri],A213)</f>
        <v>NO-1036-M</v>
      </c>
      <c r="D213" s="22" t="str">
        <f>INDEX(IMPORT[Jenis],A213)</f>
        <v>Pocket biasa kecil</v>
      </c>
      <c r="E213" s="22">
        <f>INDEX(IMPORT[Qty/ C],A213)</f>
        <v>720</v>
      </c>
      <c r="F213" s="22">
        <f ca="1">INDEX(IMPORT[C],A213)</f>
        <v>1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222</v>
      </c>
      <c r="C214" s="22" t="str">
        <f>INDEX(IMPORT[Seri],A214)</f>
        <v>NO-859-L</v>
      </c>
      <c r="D214" s="22" t="str">
        <f>INDEX(IMPORT[Jenis],A214)</f>
        <v>Pocket biasa Tg</v>
      </c>
      <c r="E214" s="22">
        <f>INDEX(IMPORT[Qty/ C],A214)</f>
        <v>480</v>
      </c>
      <c r="F214" s="22">
        <f ca="1">INDEX(IMPORT[C],A214)</f>
        <v>4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223</v>
      </c>
      <c r="C215" s="22" t="str">
        <f>INDEX(IMPORT[Seri],A215)</f>
        <v>NO-1036-L</v>
      </c>
      <c r="D215" s="22" t="str">
        <f>INDEX(IMPORT[Jenis],A215)</f>
        <v>Pocket biasa Tg</v>
      </c>
      <c r="E215" s="22">
        <f>INDEX(IMPORT[Qty/ C],A215)</f>
        <v>480</v>
      </c>
      <c r="F215" s="22">
        <f ca="1">INDEX(IMPORT[C],A215)</f>
        <v>2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224</v>
      </c>
      <c r="C216" s="22" t="str">
        <f>INDEX(IMPORT[Seri],A216)</f>
        <v>XM2083-M</v>
      </c>
      <c r="D216" s="22" t="str">
        <f>INDEX(IMPORT[Jenis],A216)</f>
        <v>Pocket glitter kecil</v>
      </c>
      <c r="E216" s="22">
        <f>INDEX(IMPORT[Qty/ C],A216)</f>
        <v>720</v>
      </c>
      <c r="F216" s="22">
        <f ca="1">INDEX(IMPORT[C],A216)</f>
        <v>2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225</v>
      </c>
      <c r="C217" s="22" t="str">
        <f>INDEX(IMPORT[Seri],A217)</f>
        <v>SL-7701-M</v>
      </c>
      <c r="D217" s="22" t="str">
        <f>INDEX(IMPORT[Jenis],A217)</f>
        <v>Pocket glitter kecil</v>
      </c>
      <c r="E217" s="22">
        <f>INDEX(IMPORT[Qty/ C],A217)</f>
        <v>720</v>
      </c>
      <c r="F217" s="22">
        <f ca="1">INDEX(IMPORT[C],A217)</f>
        <v>2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226</v>
      </c>
      <c r="C218" s="22" t="str">
        <f>INDEX(IMPORT[Seri],A218)</f>
        <v>ZD-206-M</v>
      </c>
      <c r="D218" s="22" t="str">
        <f>INDEX(IMPORT[Jenis],A218)</f>
        <v>Pocket glitter kecil</v>
      </c>
      <c r="E218" s="22">
        <f>INDEX(IMPORT[Qty/ C],A218)</f>
        <v>720</v>
      </c>
      <c r="F218" s="22">
        <f ca="1">INDEX(IMPORT[C],A218)</f>
        <v>3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227</v>
      </c>
      <c r="C219" s="22" t="str">
        <f>INDEX(IMPORT[Seri],A219)</f>
        <v>NO-3026-M</v>
      </c>
      <c r="D219" s="22" t="str">
        <f>INDEX(IMPORT[Jenis],A219)</f>
        <v>Pocket glitter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229</v>
      </c>
      <c r="C220" s="22" t="str">
        <f>INDEX(IMPORT[Seri],A220)</f>
        <v>ZD203-M</v>
      </c>
      <c r="D220" s="22" t="str">
        <f>INDEX(IMPORT[Jenis],A220)</f>
        <v>Pocket glitter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230</v>
      </c>
      <c r="C221" s="22" t="str">
        <f>INDEX(IMPORT[Seri],A221)</f>
        <v>NO1029-M</v>
      </c>
      <c r="D221" s="22" t="str">
        <f>INDEX(IMPORT[Jenis],A221)</f>
        <v>Pocket glitter kecil</v>
      </c>
      <c r="E221" s="22">
        <f>INDEX(IMPORT[Qty/ C],A221)</f>
        <v>720</v>
      </c>
      <c r="F221" s="22">
        <f ca="1">INDEX(IMPORT[C],A221)</f>
        <v>3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231</v>
      </c>
      <c r="C222" s="22" t="str">
        <f>INDEX(IMPORT[Seri],A222)</f>
        <v>XM2083-L</v>
      </c>
      <c r="D222" s="22" t="str">
        <f>INDEX(IMPORT[Jenis],A222)</f>
        <v>Pocket glitter Tg</v>
      </c>
      <c r="E222" s="22">
        <f>INDEX(IMPORT[Qty/ C],A222)</f>
        <v>480</v>
      </c>
      <c r="F222" s="22">
        <f ca="1">INDEX(IMPORT[C],A222)</f>
        <v>2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232</v>
      </c>
      <c r="C223" s="22" t="str">
        <f>INDEX(IMPORT[Seri],A223)</f>
        <v>NO-3026-L</v>
      </c>
      <c r="D223" s="22" t="str">
        <f>INDEX(IMPORT[Jenis],A223)</f>
        <v>Pocket glitter Tg</v>
      </c>
      <c r="E223" s="22">
        <f>INDEX(IMPORT[Qty/ C],A223)</f>
        <v>480</v>
      </c>
      <c r="F223" s="22">
        <f ca="1">INDEX(IMPORT[C],A223)</f>
        <v>2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233</v>
      </c>
      <c r="C224" s="22" t="str">
        <f>INDEX(IMPORT[Seri],A224)</f>
        <v>ZD203-L</v>
      </c>
      <c r="D224" s="22" t="str">
        <f>INDEX(IMPORT[Jenis],A224)</f>
        <v>Pocket glitter Tg</v>
      </c>
      <c r="E224" s="22">
        <f>INDEX(IMPORT[Qty/ C],A224)</f>
        <v>480</v>
      </c>
      <c r="F224" s="22">
        <f ca="1">INDEX(IMPORT[C],A224)</f>
        <v>3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234</v>
      </c>
      <c r="C225" s="22" t="str">
        <f>INDEX(IMPORT[Seri],A225)</f>
        <v>NO1029-L</v>
      </c>
      <c r="D225" s="22" t="str">
        <f>INDEX(IMPORT[Jenis],A225)</f>
        <v>Pocket glitter Tg</v>
      </c>
      <c r="E225" s="22">
        <f>INDEX(IMPORT[Qty/ C],A225)</f>
        <v>480</v>
      </c>
      <c r="F225" s="22">
        <f ca="1">INDEX(IMPORT[C],A225)</f>
        <v>3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235</v>
      </c>
      <c r="C226" s="22" t="str">
        <f>INDEX(IMPORT[Seri],A226)</f>
        <v>CH-30</v>
      </c>
      <c r="D226" s="22" t="str">
        <f>INDEX(IMPORT[Jenis],A226)</f>
        <v>Ribbon</v>
      </c>
      <c r="E226" s="22">
        <f>INDEX(IMPORT[Qty/ C],A226)</f>
        <v>1000</v>
      </c>
      <c r="F226" s="22">
        <f ca="1">INDEX(IMPORT[C],A226)</f>
        <v>8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236</v>
      </c>
      <c r="C227" s="22" t="str">
        <f>INDEX(IMPORT[Seri],A227)</f>
        <v>CH-30-1</v>
      </c>
      <c r="D227" s="22" t="str">
        <f>INDEX(IMPORT[Jenis],A227)</f>
        <v>Ribbon</v>
      </c>
      <c r="E227" s="22">
        <f>INDEX(IMPORT[Qty/ C],A227)</f>
        <v>1000</v>
      </c>
      <c r="F227" s="22">
        <f ca="1">INDEX(IMPORT[C],A227)</f>
        <v>5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237</v>
      </c>
      <c r="C228" s="22" t="str">
        <f>INDEX(IMPORT[Seri],A228)</f>
        <v>TH-30</v>
      </c>
      <c r="D228" s="22" t="str">
        <f>INDEX(IMPORT[Jenis],A228)</f>
        <v>Ribbon</v>
      </c>
      <c r="E228" s="22">
        <f>INDEX(IMPORT[Qty/ C],A228)</f>
        <v>1000</v>
      </c>
      <c r="F228" s="22">
        <f ca="1">INDEX(IMPORT[C],A228)</f>
        <v>8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238</v>
      </c>
      <c r="C229" s="22" t="str">
        <f>INDEX(IMPORT[Seri],A229)</f>
        <v>TH-50</v>
      </c>
      <c r="D229" s="22" t="str">
        <f>INDEX(IMPORT[Jenis],A229)</f>
        <v>Ribbon</v>
      </c>
      <c r="E229" s="22">
        <f>INDEX(IMPORT[Qty/ C],A229)</f>
        <v>400</v>
      </c>
      <c r="F229" s="22">
        <f ca="1">INDEX(IMPORT[C],A229)</f>
        <v>1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239</v>
      </c>
      <c r="C230" s="22" t="str">
        <f>INDEX(IMPORT[Seri],A230)</f>
        <v>TH-30-1</v>
      </c>
      <c r="D230" s="22" t="str">
        <f>INDEX(IMPORT[Jenis],A230)</f>
        <v>Ribbon</v>
      </c>
      <c r="E230" s="22">
        <f>INDEX(IMPORT[Qty/ C],A230)</f>
        <v>1000</v>
      </c>
      <c r="F230" s="22">
        <f ca="1">INDEX(IMPORT[C],A230)</f>
        <v>7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240</v>
      </c>
      <c r="C231" s="22" t="str">
        <f>INDEX(IMPORT[Seri],A231)</f>
        <v>TH-50-1</v>
      </c>
      <c r="D231" s="22" t="str">
        <f>INDEX(IMPORT[Jenis],A231)</f>
        <v>Ribbon</v>
      </c>
      <c r="E231" s="22">
        <f>INDEX(IMPORT[Qty/ C],A231)</f>
        <v>400</v>
      </c>
      <c r="F231" s="22">
        <f ca="1">INDEX(IMPORT[C],A231)</f>
        <v>2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241</v>
      </c>
      <c r="C232" s="22" t="str">
        <f>INDEX(IMPORT[Seri],A232)</f>
        <v>THT-30</v>
      </c>
      <c r="D232" s="22" t="str">
        <f>INDEX(IMPORT[Jenis],A232)</f>
        <v>Ribbon</v>
      </c>
      <c r="E232" s="22">
        <f>INDEX(IMPORT[Qty/ C],A232)</f>
        <v>1000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242</v>
      </c>
      <c r="C233" s="22" t="str">
        <f>INDEX(IMPORT[Seri],A233)</f>
        <v>THT-30-1</v>
      </c>
      <c r="D233" s="22" t="str">
        <f>INDEX(IMPORT[Jenis],A233)</f>
        <v>Ribbon</v>
      </c>
      <c r="E233" s="22">
        <f>INDEX(IMPORT[Qty/ C],A233)</f>
        <v>1000</v>
      </c>
      <c r="F233" s="22">
        <f ca="1">INDEX(IMPORT[C],A233)</f>
        <v>5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243</v>
      </c>
      <c r="C234" s="22" t="str">
        <f>INDEX(IMPORT[Seri],A234)</f>
        <v>JC-30</v>
      </c>
      <c r="D234" s="22" t="str">
        <f>INDEX(IMPORT[Jenis],A234)</f>
        <v>Ribbon</v>
      </c>
      <c r="E234" s="22">
        <f>INDEX(IMPORT[Qty/ C],A234)</f>
        <v>1000</v>
      </c>
      <c r="F234" s="22">
        <f ca="1">INDEX(IMPORT[C],A234)</f>
        <v>5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244</v>
      </c>
      <c r="C235" s="22" t="str">
        <f>INDEX(IMPORT[Seri],A235)</f>
        <v>XS-30</v>
      </c>
      <c r="D235" s="22" t="str">
        <f>INDEX(IMPORT[Jenis],A235)</f>
        <v>Ribbon</v>
      </c>
      <c r="E235" s="22">
        <f>INDEX(IMPORT[Qty/ C],A235)</f>
        <v>1000</v>
      </c>
      <c r="F235" s="22">
        <f ca="1">INDEX(IMPORT[C],A235)</f>
        <v>3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245</v>
      </c>
      <c r="C236" s="22" t="str">
        <f>INDEX(IMPORT[Seri],A236)</f>
        <v>CL-888</v>
      </c>
      <c r="D236" s="22" t="str">
        <f>INDEX(IMPORT[Jenis],A236)</f>
        <v>Sharpener isi (60)</v>
      </c>
      <c r="E236" s="22">
        <f>INDEX(IMPORT[Qty/ C],A236)</f>
        <v>2160</v>
      </c>
      <c r="F236" s="22">
        <f ca="1">INDEX(IMPORT[C],A236)</f>
        <v>1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246</v>
      </c>
      <c r="C237" s="22" t="str">
        <f>INDEX(IMPORT[Seri],A237)</f>
        <v>NO.930</v>
      </c>
      <c r="D237" s="22" t="str">
        <f>INDEX(IMPORT[Jenis],A237)</f>
        <v>Sharpener isi (48)</v>
      </c>
      <c r="E237" s="22">
        <f>INDEX(IMPORT[Qty/ C],A237)</f>
        <v>2304</v>
      </c>
      <c r="F237" s="22">
        <f ca="1">INDEX(IMPORT[C],A237)</f>
        <v>1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248</v>
      </c>
      <c r="C238" s="22" t="str">
        <f>INDEX(IMPORT[Seri],A238)</f>
        <v>YZ6663</v>
      </c>
      <c r="D238" s="22" t="str">
        <f>INDEX(IMPORT[Jenis],A238)</f>
        <v>Study Board</v>
      </c>
      <c r="E238" s="22">
        <f>INDEX(IMPORT[Qty/ C],A238)</f>
        <v>600</v>
      </c>
      <c r="F238" s="22">
        <f ca="1">INDEX(IMPORT[C],A238)</f>
        <v>6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249</v>
      </c>
      <c r="C239" s="22" t="str">
        <f>INDEX(IMPORT[Seri],A239)</f>
        <v>JQ-969</v>
      </c>
      <c r="D239" s="22" t="str">
        <f>INDEX(IMPORT[Jenis],A239)</f>
        <v>Study Board</v>
      </c>
      <c r="E239" s="22">
        <f>INDEX(IMPORT[Qty/ C],A239)</f>
        <v>480</v>
      </c>
      <c r="F239" s="22">
        <f ca="1">INDEX(IMPORT[C],A239)</f>
        <v>1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250</v>
      </c>
      <c r="C240" s="22" t="str">
        <f>INDEX(IMPORT[Seri],A240)</f>
        <v>NO.329</v>
      </c>
      <c r="D240" s="22" t="str">
        <f>INDEX(IMPORT[Jenis],A240)</f>
        <v>Sticker Holo</v>
      </c>
      <c r="E240" s="22">
        <f>INDEX(IMPORT[Qty/ C],A240)</f>
        <v>1800</v>
      </c>
      <c r="F240" s="22">
        <f ca="1">INDEX(IMPORT[C],A240)</f>
        <v>40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251</v>
      </c>
      <c r="C241" s="22" t="str">
        <f>INDEX(IMPORT[Seri],A241)</f>
        <v>NO.330</v>
      </c>
      <c r="D241" s="22" t="str">
        <f>INDEX(IMPORT[Jenis],A241)</f>
        <v>Sticker Holo</v>
      </c>
      <c r="E241" s="22">
        <f>INDEX(IMPORT[Qty/ C],A241)</f>
        <v>1800</v>
      </c>
      <c r="F241" s="22">
        <f ca="1">INDEX(IMPORT[C],A241)</f>
        <v>51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252</v>
      </c>
      <c r="C242" s="22" t="str">
        <f>INDEX(IMPORT[Seri],A242)</f>
        <v>WLT-9612</v>
      </c>
      <c r="D242" s="22" t="str">
        <f>INDEX(IMPORT[Jenis],A242)</f>
        <v>Sticker hijab</v>
      </c>
      <c r="E242" s="22">
        <f>INDEX(IMPORT[Qty/ C],A242)</f>
        <v>1800</v>
      </c>
      <c r="F242" s="22">
        <f ca="1">INDEX(IMPORT[C],A242)</f>
        <v>12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253</v>
      </c>
      <c r="C243" s="22" t="str">
        <f>INDEX(IMPORT[Seri],A243)</f>
        <v>WLT-9613</v>
      </c>
      <c r="D243" s="22" t="str">
        <f>INDEX(IMPORT[Jenis],A243)</f>
        <v>Sticker hijab cewek</v>
      </c>
      <c r="E243" s="22">
        <f>INDEX(IMPORT[Qty/ C],A243)</f>
        <v>1800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254</v>
      </c>
      <c r="C244" s="22" t="str">
        <f>INDEX(IMPORT[Seri],A244)</f>
        <v>WLT-9615</v>
      </c>
      <c r="D244" s="22" t="str">
        <f>INDEX(IMPORT[Jenis],A244)</f>
        <v>Sticker hijab cewek</v>
      </c>
      <c r="E244" s="22">
        <f>INDEX(IMPORT[Qty/ C],A244)</f>
        <v>1800</v>
      </c>
      <c r="F244" s="22">
        <f ca="1">INDEX(IMPORT[C],A244)</f>
        <v>10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255</v>
      </c>
      <c r="C245" s="22" t="str">
        <f>INDEX(IMPORT[Seri],A245)</f>
        <v>WLT-9616</v>
      </c>
      <c r="D245" s="22" t="str">
        <f>INDEX(IMPORT[Jenis],A245)</f>
        <v>Sticker hijab</v>
      </c>
      <c r="E245" s="22">
        <f>INDEX(IMPORT[Qty/ C],A245)</f>
        <v>1800</v>
      </c>
      <c r="F245" s="22">
        <f ca="1">INDEX(IMPORT[C],A245)</f>
        <v>4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256</v>
      </c>
      <c r="C246" s="22" t="str">
        <f>INDEX(IMPORT[Seri],A246)</f>
        <v>WLT-9617</v>
      </c>
      <c r="D246" s="22" t="str">
        <f>INDEX(IMPORT[Jenis],A246)</f>
        <v>Sticker cowok hijab</v>
      </c>
      <c r="E246" s="22">
        <f>INDEX(IMPORT[Qty/ C],A246)</f>
        <v>1800</v>
      </c>
      <c r="F246" s="22">
        <f ca="1">INDEX(IMPORT[C],A246)</f>
        <v>4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257</v>
      </c>
      <c r="C247" s="22" t="str">
        <f>INDEX(IMPORT[Seri],A247)</f>
        <v>WLT-9618</v>
      </c>
      <c r="D247" s="22" t="str">
        <f>INDEX(IMPORT[Jenis],A247)</f>
        <v>Sticker hijab</v>
      </c>
      <c r="E247" s="22">
        <f>INDEX(IMPORT[Qty/ C],A247)</f>
        <v>1800</v>
      </c>
      <c r="F247" s="22">
        <f ca="1">INDEX(IMPORT[C],A247)</f>
        <v>3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258</v>
      </c>
      <c r="C248" s="22" t="str">
        <f>INDEX(IMPORT[Seri],A248)</f>
        <v>WLT-9620</v>
      </c>
      <c r="D248" s="22" t="str">
        <f>INDEX(IMPORT[Jenis],A248)</f>
        <v>Sticker cewek non hijab</v>
      </c>
      <c r="E248" s="22">
        <f>INDEX(IMPORT[Qty/ C],A248)</f>
        <v>1800</v>
      </c>
      <c r="F248" s="22">
        <f ca="1">INDEX(IMPORT[C],A248)</f>
        <v>4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259</v>
      </c>
      <c r="C249" s="22" t="str">
        <f>INDEX(IMPORT[Seri],A249)</f>
        <v>WLT-9621</v>
      </c>
      <c r="D249" s="22" t="str">
        <f>INDEX(IMPORT[Jenis],A249)</f>
        <v>Sticker hijab cewek</v>
      </c>
      <c r="E249" s="22">
        <f>INDEX(IMPORT[Qty/ C],A249)</f>
        <v>1800</v>
      </c>
      <c r="F249" s="22">
        <f ca="1">INDEX(IMPORT[C],A249)</f>
        <v>9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260</v>
      </c>
      <c r="C250" s="22" t="str">
        <f>INDEX(IMPORT[Seri],A250)</f>
        <v>WLT-9622</v>
      </c>
      <c r="D250" s="22" t="str">
        <f>INDEX(IMPORT[Jenis],A250)</f>
        <v>Sticker hijab</v>
      </c>
      <c r="E250" s="22">
        <f>INDEX(IMPORT[Qty/ C],A250)</f>
        <v>1800</v>
      </c>
      <c r="F250" s="22">
        <f ca="1">INDEX(IMPORT[C],A250)</f>
        <v>4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261</v>
      </c>
      <c r="C251" s="22" t="str">
        <f>INDEX(IMPORT[Seri],A251)</f>
        <v>WLT-9623</v>
      </c>
      <c r="D251" s="22" t="str">
        <f>INDEX(IMPORT[Jenis],A251)</f>
        <v>Sticker hijab</v>
      </c>
      <c r="E251" s="22">
        <f>INDEX(IMPORT[Qty/ C],A251)</f>
        <v>1800</v>
      </c>
      <c r="F251" s="22">
        <f ca="1">INDEX(IMPORT[C],A251)</f>
        <v>6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262</v>
      </c>
      <c r="C252" s="22" t="str">
        <f>INDEX(IMPORT[Seri],A252)</f>
        <v>WLT-9624</v>
      </c>
      <c r="D252" s="22" t="str">
        <f>INDEX(IMPORT[Jenis],A252)</f>
        <v>Sticker hijab</v>
      </c>
      <c r="E252" s="22">
        <f>INDEX(IMPORT[Qty/ C],A252)</f>
        <v>1800</v>
      </c>
      <c r="F252" s="22">
        <f ca="1">INDEX(IMPORT[C],A252)</f>
        <v>4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263</v>
      </c>
      <c r="C253" s="22" t="str">
        <f>INDEX(IMPORT[Seri],A253)</f>
        <v>WLT-9625</v>
      </c>
      <c r="D253" s="22" t="str">
        <f>INDEX(IMPORT[Jenis],A253)</f>
        <v>Sticker hijab</v>
      </c>
      <c r="E253" s="22">
        <f>INDEX(IMPORT[Qty/ C],A253)</f>
        <v>1800</v>
      </c>
      <c r="F253" s="22">
        <f ca="1">INDEX(IMPORT[C],A253)</f>
        <v>12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264</v>
      </c>
      <c r="C254" s="22" t="str">
        <f>INDEX(IMPORT[Seri],A254)</f>
        <v>WLT-9626</v>
      </c>
      <c r="D254" s="22" t="str">
        <f>INDEX(IMPORT[Jenis],A254)</f>
        <v>Sticker hijab</v>
      </c>
      <c r="E254" s="22">
        <f>INDEX(IMPORT[Qty/ C],A254)</f>
        <v>1800</v>
      </c>
      <c r="F254" s="22">
        <f ca="1">INDEX(IMPORT[C],A254)</f>
        <v>3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265</v>
      </c>
      <c r="C255" s="22" t="str">
        <f>INDEX(IMPORT[Seri],A255)</f>
        <v>WLT-9627</v>
      </c>
      <c r="D255" s="22" t="str">
        <f>INDEX(IMPORT[Jenis],A255)</f>
        <v>Sticker hijab</v>
      </c>
      <c r="E255" s="22">
        <f>INDEX(IMPORT[Qty/ C],A255)</f>
        <v>1800</v>
      </c>
      <c r="F255" s="22">
        <f ca="1">INDEX(IMPORT[C],A255)</f>
        <v>7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266</v>
      </c>
      <c r="C256" s="22" t="str">
        <f>INDEX(IMPORT[Seri],A256)</f>
        <v>WLT-9628</v>
      </c>
      <c r="D256" s="22" t="str">
        <f>INDEX(IMPORT[Jenis],A256)</f>
        <v>Sticker hijab</v>
      </c>
      <c r="E256" s="22">
        <f>INDEX(IMPORT[Qty/ C],A256)</f>
        <v>1800</v>
      </c>
      <c r="F256" s="22">
        <f ca="1">INDEX(IMPORT[C],A256)</f>
        <v>4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267</v>
      </c>
      <c r="C257" s="22" t="str">
        <f>INDEX(IMPORT[Seri],A257)</f>
        <v>NO.303</v>
      </c>
      <c r="D257" s="22" t="str">
        <f>INDEX(IMPORT[Jenis],A257)</f>
        <v>Sticker princess</v>
      </c>
      <c r="E257" s="22">
        <f>INDEX(IMPORT[Qty/ C],A257)</f>
        <v>1800</v>
      </c>
      <c r="F257" s="22">
        <f ca="1">INDEX(IMPORT[C],A257)</f>
        <v>13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268</v>
      </c>
      <c r="C258" s="22" t="str">
        <f>INDEX(IMPORT[Seri],A258)</f>
        <v>NO.304</v>
      </c>
      <c r="D258" s="22" t="str">
        <f>INDEX(IMPORT[Jenis],A258)</f>
        <v>Sticker barbie</v>
      </c>
      <c r="E258" s="22">
        <f>INDEX(IMPORT[Qty/ C],A258)</f>
        <v>1800</v>
      </c>
      <c r="F258" s="22">
        <f ca="1">INDEX(IMPORT[C],A258)</f>
        <v>14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269</v>
      </c>
      <c r="C259" s="22" t="str">
        <f>INDEX(IMPORT[Seri],A259)</f>
        <v>NO.305</v>
      </c>
      <c r="D259" s="22" t="str">
        <f>INDEX(IMPORT[Jenis],A259)</f>
        <v>Sticker kuda pony</v>
      </c>
      <c r="E259" s="22">
        <f>INDEX(IMPORT[Qty/ C],A259)</f>
        <v>1800</v>
      </c>
      <c r="F259" s="22">
        <f ca="1">INDEX(IMPORT[C],A259)</f>
        <v>5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270</v>
      </c>
      <c r="C260" s="22" t="str">
        <f>INDEX(IMPORT[Seri],A260)</f>
        <v>NO.306 Tayo</v>
      </c>
      <c r="D260" s="22" t="str">
        <f>INDEX(IMPORT[Jenis],A260)</f>
        <v>Sticker tayo</v>
      </c>
      <c r="E260" s="22">
        <f>INDEX(IMPORT[Qty/ C],A260)</f>
        <v>1800</v>
      </c>
      <c r="F260" s="22">
        <f ca="1">INDEX(IMPORT[C],A260)</f>
        <v>10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271</v>
      </c>
      <c r="C261" s="22" t="str">
        <f>INDEX(IMPORT[Seri],A261)</f>
        <v>NO.307</v>
      </c>
      <c r="D261" s="22" t="str">
        <f>INDEX(IMPORT[Jenis],A261)</f>
        <v>Sticker super hero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272</v>
      </c>
      <c r="C262" s="22" t="str">
        <f>INDEX(IMPORT[Seri],A262)</f>
        <v>NO.308</v>
      </c>
      <c r="D262" s="22" t="str">
        <f>INDEX(IMPORT[Jenis],A262)</f>
        <v>Sticker tsum tsum</v>
      </c>
      <c r="E262" s="22">
        <f>INDEX(IMPORT[Qty/ C],A262)</f>
        <v>1800</v>
      </c>
      <c r="F262" s="22">
        <f ca="1">INDEX(IMPORT[C],A262)</f>
        <v>9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273</v>
      </c>
      <c r="C263" s="22" t="str">
        <f>INDEX(IMPORT[Seri],A263)</f>
        <v>NO.309</v>
      </c>
      <c r="D263" s="22" t="str">
        <f>INDEX(IMPORT[Jenis],A263)</f>
        <v>Sticker frozen</v>
      </c>
      <c r="E263" s="22">
        <f>INDEX(IMPORT[Qty/ C],A263)</f>
        <v>1800</v>
      </c>
      <c r="F263" s="22">
        <f ca="1">INDEX(IMPORT[C],A263)</f>
        <v>12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274</v>
      </c>
      <c r="C264" s="22" t="str">
        <f>INDEX(IMPORT[Seri],A264)</f>
        <v>NO.310</v>
      </c>
      <c r="D264" s="22" t="str">
        <f>INDEX(IMPORT[Jenis],A264)</f>
        <v>Sticker Holo kuda pony</v>
      </c>
      <c r="E264" s="22">
        <f>INDEX(IMPORT[Qty/ C],A264)</f>
        <v>1800</v>
      </c>
      <c r="F264" s="22">
        <f ca="1">INDEX(IMPORT[C],A264)</f>
        <v>5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275</v>
      </c>
      <c r="C265" s="22" t="str">
        <f>INDEX(IMPORT[Seri],A265)</f>
        <v>NO.323</v>
      </c>
      <c r="D265" s="22" t="str">
        <f>INDEX(IMPORT[Jenis],A265)</f>
        <v>Sticker LOL</v>
      </c>
      <c r="E265" s="22">
        <f>INDEX(IMPORT[Qty/ C],A265)</f>
        <v>1800</v>
      </c>
      <c r="F265" s="22">
        <f ca="1">INDEX(IMPORT[C],A265)</f>
        <v>34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276</v>
      </c>
      <c r="C266" s="22" t="str">
        <f>INDEX(IMPORT[Seri],A266)</f>
        <v>NO.324</v>
      </c>
      <c r="D266" s="22" t="str">
        <f>INDEX(IMPORT[Jenis],A266)</f>
        <v>Sticker LOL</v>
      </c>
      <c r="E266" s="22">
        <f>INDEX(IMPORT[Qty/ C],A266)</f>
        <v>1800</v>
      </c>
      <c r="F266" s="22">
        <f ca="1">INDEX(IMPORT[C],A266)</f>
        <v>17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277</v>
      </c>
      <c r="C267" s="22" t="str">
        <f>INDEX(IMPORT[Seri],A267)</f>
        <v>NO.325</v>
      </c>
      <c r="D267" s="22" t="str">
        <f>INDEX(IMPORT[Jenis],A267)</f>
        <v>Sticker LOL</v>
      </c>
      <c r="E267" s="22">
        <f>INDEX(IMPORT[Qty/ C],A267)</f>
        <v>1800</v>
      </c>
      <c r="F267" s="22">
        <f ca="1">INDEX(IMPORT[C],A267)</f>
        <v>24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278</v>
      </c>
      <c r="C268" s="22" t="str">
        <f>INDEX(IMPORT[Seri],A268)</f>
        <v>NO.326</v>
      </c>
      <c r="D268" s="22" t="str">
        <f>INDEX(IMPORT[Jenis],A268)</f>
        <v>Sticker LOL</v>
      </c>
      <c r="E268" s="22">
        <f>INDEX(IMPORT[Qty/ C],A268)</f>
        <v>1800</v>
      </c>
      <c r="F268" s="22">
        <f ca="1">INDEX(IMPORT[C],A268)</f>
        <v>35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279</v>
      </c>
      <c r="C269" s="22" t="str">
        <f>INDEX(IMPORT[Seri],A269)</f>
        <v>NO.327</v>
      </c>
      <c r="D269" s="22" t="str">
        <f>INDEX(IMPORT[Jenis],A269)</f>
        <v>Sticker BIASA LOL</v>
      </c>
      <c r="E269" s="22">
        <f>INDEX(IMPORT[Qty/ C],A269)</f>
        <v>1800</v>
      </c>
      <c r="F269" s="22">
        <f ca="1">INDEX(IMPORT[C],A269)</f>
        <v>44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280</v>
      </c>
      <c r="C270" s="22" t="str">
        <f>INDEX(IMPORT[Seri],A270)</f>
        <v>NO.328</v>
      </c>
      <c r="D270" s="22" t="str">
        <f>INDEX(IMPORT[Jenis],A270)</f>
        <v>Sticker BIASA LOL</v>
      </c>
      <c r="E270" s="22">
        <f>INDEX(IMPORT[Qty/ C],A270)</f>
        <v>1800</v>
      </c>
      <c r="F270" s="22">
        <f ca="1">INDEX(IMPORT[C],A270)</f>
        <v>25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281</v>
      </c>
      <c r="C271" s="22" t="str">
        <f>INDEX(IMPORT[Seri],A271)</f>
        <v>WLT-9629</v>
      </c>
      <c r="D271" s="22" t="str">
        <f>INDEX(IMPORT[Jenis],A271)</f>
        <v>Sticker cewek non hijab</v>
      </c>
      <c r="E271" s="22">
        <f>INDEX(IMPORT[Qty/ C],A271)</f>
        <v>1800</v>
      </c>
      <c r="F271" s="22">
        <f ca="1">INDEX(IMPORT[C],A271)</f>
        <v>29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282</v>
      </c>
      <c r="C272" s="22" t="str">
        <f>INDEX(IMPORT[Seri],A272)</f>
        <v>251-2</v>
      </c>
      <c r="D272" s="22" t="str">
        <f>INDEX(IMPORT[Jenis],A272)</f>
        <v>Brush Pagoda</v>
      </c>
      <c r="E272" s="22">
        <f>INDEX(IMPORT[Qty/ C],A272)</f>
        <v>3600</v>
      </c>
      <c r="F272" s="22">
        <f ca="1">INDEX(IMPORT[C],A272)</f>
        <v>1</v>
      </c>
      <c r="G272" s="22" t="str">
        <f>IF(INDEX(IMPORT[Catatan],A272)="","",INDEX(IMPORT[Catatan],A272))</f>
        <v/>
      </c>
      <c r="H272" s="22" t="str">
        <f>INDEX(IMPORT[Ket],A272)</f>
        <v>A6</v>
      </c>
    </row>
    <row r="273" spans="1:8">
      <c r="A273" s="12">
        <v>283</v>
      </c>
      <c r="C273" s="22" t="str">
        <f>INDEX(IMPORT[Seri],A273)</f>
        <v>251-3</v>
      </c>
      <c r="D273" s="22" t="str">
        <f>INDEX(IMPORT[Jenis],A273)</f>
        <v>Brush Pagoda</v>
      </c>
      <c r="E273" s="22">
        <f>INDEX(IMPORT[Qty/ C],A273)</f>
        <v>3600</v>
      </c>
      <c r="F273" s="22">
        <f ca="1">INDEX(IMPORT[C],A273)</f>
        <v>3</v>
      </c>
      <c r="G273" s="22" t="str">
        <f>IF(INDEX(IMPORT[Catatan],A273)="","",INDEX(IMPORT[Catatan],A273))</f>
        <v/>
      </c>
      <c r="H273" s="22" t="str">
        <f>INDEX(IMPORT[Ket],A273)</f>
        <v>A6</v>
      </c>
    </row>
    <row r="274" spans="1:8">
      <c r="A274" s="12">
        <v>284</v>
      </c>
      <c r="C274" s="22" t="str">
        <f>INDEX(IMPORT[Seri],A274)</f>
        <v>251-4</v>
      </c>
      <c r="D274" s="22" t="str">
        <f>INDEX(IMPORT[Jenis],A274)</f>
        <v>Brush Pagoda</v>
      </c>
      <c r="E274" s="22">
        <f>INDEX(IMPORT[Qty/ C],A274)</f>
        <v>3600</v>
      </c>
      <c r="F274" s="22">
        <f ca="1">INDEX(IMPORT[C],A274)</f>
        <v>6</v>
      </c>
      <c r="G274" s="22" t="str">
        <f>IF(INDEX(IMPORT[Catatan],A274)="","",INDEX(IMPORT[Catatan],A274))</f>
        <v/>
      </c>
      <c r="H274" s="22" t="str">
        <f>INDEX(IMPORT[Ket],A274)</f>
        <v>A6</v>
      </c>
    </row>
    <row r="275" spans="1:8">
      <c r="A275" s="12">
        <v>285</v>
      </c>
      <c r="C275" s="22" t="str">
        <f>INDEX(IMPORT[Seri],A275)</f>
        <v>251-6</v>
      </c>
      <c r="D275" s="22" t="str">
        <f>INDEX(IMPORT[Jenis],A275)</f>
        <v>Brush Pagoda</v>
      </c>
      <c r="E275" s="22">
        <f>INDEX(IMPORT[Qty/ C],A275)</f>
        <v>3600</v>
      </c>
      <c r="F275" s="22">
        <f ca="1">INDEX(IMPORT[C],A275)</f>
        <v>3</v>
      </c>
      <c r="G275" s="22" t="str">
        <f>IF(INDEX(IMPORT[Catatan],A275)="","",INDEX(IMPORT[Catatan],A275))</f>
        <v/>
      </c>
      <c r="H275" s="22" t="str">
        <f>INDEX(IMPORT[Ket],A275)</f>
        <v>A6</v>
      </c>
    </row>
    <row r="276" spans="1:8">
      <c r="A276" s="12">
        <v>286</v>
      </c>
      <c r="C276" s="22" t="str">
        <f>INDEX(IMPORT[Seri],A276)</f>
        <v>251-7</v>
      </c>
      <c r="D276" s="22" t="str">
        <f>INDEX(IMPORT[Jenis],A276)</f>
        <v>Brush Pagoda</v>
      </c>
      <c r="E276" s="22">
        <f>INDEX(IMPORT[Qty/ C],A276)</f>
        <v>3600</v>
      </c>
      <c r="F276" s="22">
        <f ca="1">INDEX(IMPORT[C],A276)</f>
        <v>1</v>
      </c>
      <c r="G276" s="22" t="str">
        <f>IF(INDEX(IMPORT[Catatan],A276)="","",INDEX(IMPORT[Catatan],A276))</f>
        <v/>
      </c>
      <c r="H276" s="22" t="str">
        <f>INDEX(IMPORT[Ket],A276)</f>
        <v>A6</v>
      </c>
    </row>
    <row r="277" spans="1:8">
      <c r="A277" s="12">
        <v>287</v>
      </c>
      <c r="C277" s="22" t="str">
        <f>INDEX(IMPORT[Seri],A277)</f>
        <v>251-8</v>
      </c>
      <c r="D277" s="22" t="str">
        <f>INDEX(IMPORT[Jenis],A277)</f>
        <v>Brush Pagoda</v>
      </c>
      <c r="E277" s="22">
        <f>INDEX(IMPORT[Qty/ C],A277)</f>
        <v>3600</v>
      </c>
      <c r="F277" s="22">
        <f ca="1">INDEX(IMPORT[C],A277)</f>
        <v>1</v>
      </c>
      <c r="G277" s="22" t="str">
        <f>IF(INDEX(IMPORT[Catatan],A277)="","",INDEX(IMPORT[Catatan],A277))</f>
        <v/>
      </c>
      <c r="H277" s="22" t="str">
        <f>INDEX(IMPORT[Ket],A277)</f>
        <v>A6</v>
      </c>
    </row>
    <row r="278" spans="1:8">
      <c r="A278" s="12">
        <v>288</v>
      </c>
      <c r="C278" s="22" t="str">
        <f>INDEX(IMPORT[Seri],A278)</f>
        <v>251-9</v>
      </c>
      <c r="D278" s="22" t="str">
        <f>INDEX(IMPORT[Jenis],A278)</f>
        <v>Brush Pagoda</v>
      </c>
      <c r="E278" s="22">
        <f>INDEX(IMPORT[Qty/ C],A278)</f>
        <v>3600</v>
      </c>
      <c r="F278" s="22">
        <f ca="1">INDEX(IMPORT[C],A278)</f>
        <v>2</v>
      </c>
      <c r="G278" s="22" t="str">
        <f>IF(INDEX(IMPORT[Catatan],A278)="","",INDEX(IMPORT[Catatan],A278))</f>
        <v/>
      </c>
      <c r="H278" s="22" t="str">
        <f>INDEX(IMPORT[Ket],A278)</f>
        <v>A6</v>
      </c>
    </row>
    <row r="279" spans="1:8">
      <c r="A279" s="12">
        <v>289</v>
      </c>
      <c r="C279" s="22" t="str">
        <f>INDEX(IMPORT[Seri],A279)</f>
        <v>251-10</v>
      </c>
      <c r="D279" s="22" t="str">
        <f>INDEX(IMPORT[Jenis],A279)</f>
        <v>Brush Pagoda</v>
      </c>
      <c r="E279" s="22">
        <f>INDEX(IMPORT[Qty/ C],A279)</f>
        <v>3600</v>
      </c>
      <c r="F279" s="22">
        <f ca="1">INDEX(IMPORT[C],A279)</f>
        <v>2</v>
      </c>
      <c r="G279" s="22" t="str">
        <f>IF(INDEX(IMPORT[Catatan],A279)="","",INDEX(IMPORT[Catatan],A279))</f>
        <v/>
      </c>
      <c r="H279" s="22" t="str">
        <f>INDEX(IMPORT[Ket],A279)</f>
        <v>A6</v>
      </c>
    </row>
    <row r="280" spans="1:8">
      <c r="A280" s="12">
        <v>290</v>
      </c>
      <c r="C280" s="22" t="str">
        <f>INDEX(IMPORT[Seri],A280)</f>
        <v>251-11</v>
      </c>
      <c r="D280" s="22" t="str">
        <f>INDEX(IMPORT[Jenis],A280)</f>
        <v>Brush Pagoda</v>
      </c>
      <c r="E280" s="22">
        <f>INDEX(IMPORT[Qty/ C],A280)</f>
        <v>1800</v>
      </c>
      <c r="F280" s="22">
        <f ca="1">INDEX(IMPORT[C],A280)</f>
        <v>3</v>
      </c>
      <c r="G280" s="22" t="str">
        <f>IF(INDEX(IMPORT[Catatan],A280)="","",INDEX(IMPORT[Catatan],A280))</f>
        <v/>
      </c>
      <c r="H280" s="22" t="str">
        <f>INDEX(IMPORT[Ket],A280)</f>
        <v>A6</v>
      </c>
    </row>
    <row r="281" spans="1:8">
      <c r="A281" s="12">
        <v>291</v>
      </c>
      <c r="C281" s="22" t="str">
        <f>INDEX(IMPORT[Seri],A281)</f>
        <v>929-1</v>
      </c>
      <c r="D281" s="22" t="str">
        <f>INDEX(IMPORT[Jenis],A281)</f>
        <v>Brush Eterna HijiAyi</v>
      </c>
      <c r="E281" s="22">
        <f>INDEX(IMPORT[Qty/ C],A281)</f>
        <v>2400</v>
      </c>
      <c r="F281" s="22">
        <f ca="1">INDEX(IMPORT[C],A281)</f>
        <v>2</v>
      </c>
      <c r="G281" s="22" t="str">
        <f>IF(INDEX(IMPORT[Catatan],A281)="","",INDEX(IMPORT[Catatan],A281))</f>
        <v/>
      </c>
      <c r="H281" s="22" t="str">
        <f>INDEX(IMPORT[Ket],A281)</f>
        <v>A6</v>
      </c>
    </row>
    <row r="282" spans="1:8">
      <c r="A282" s="12">
        <v>292</v>
      </c>
      <c r="C282" s="22" t="str">
        <f>INDEX(IMPORT[Seri],A282)</f>
        <v>929-2</v>
      </c>
      <c r="D282" s="22" t="str">
        <f>INDEX(IMPORT[Jenis],A282)</f>
        <v>Brush Eterna</v>
      </c>
      <c r="E282" s="22">
        <f>INDEX(IMPORT[Qty/ C],A282)</f>
        <v>2400</v>
      </c>
      <c r="F282" s="22">
        <f ca="1">INDEX(IMPORT[C],A282)</f>
        <v>2</v>
      </c>
      <c r="G282" s="22" t="str">
        <f>IF(INDEX(IMPORT[Catatan],A282)="","",INDEX(IMPORT[Catatan],A282))</f>
        <v/>
      </c>
      <c r="H282" s="22" t="str">
        <f>INDEX(IMPORT[Ket],A282)</f>
        <v>A6</v>
      </c>
    </row>
    <row r="283" spans="1:8">
      <c r="A283" s="12">
        <v>293</v>
      </c>
      <c r="C283" s="22" t="str">
        <f>INDEX(IMPORT[Seri],A283)</f>
        <v>929-3</v>
      </c>
      <c r="D283" s="22" t="str">
        <f>INDEX(IMPORT[Jenis],A283)</f>
        <v>Brush Eterna</v>
      </c>
      <c r="E283" s="22">
        <f>INDEX(IMPORT[Qty/ C],A283)</f>
        <v>2400</v>
      </c>
      <c r="F283" s="22">
        <f ca="1">INDEX(IMPORT[C],A283)</f>
        <v>4</v>
      </c>
      <c r="G283" s="22" t="str">
        <f>IF(INDEX(IMPORT[Catatan],A283)="","",INDEX(IMPORT[Catatan],A283))</f>
        <v/>
      </c>
      <c r="H283" s="22" t="str">
        <f>INDEX(IMPORT[Ket],A283)</f>
        <v>A6</v>
      </c>
    </row>
    <row r="284" spans="1:8">
      <c r="A284" s="12">
        <v>294</v>
      </c>
      <c r="C284" s="22" t="str">
        <f>INDEX(IMPORT[Seri],A284)</f>
        <v>929-4</v>
      </c>
      <c r="D284" s="22" t="str">
        <f>INDEX(IMPORT[Jenis],A284)</f>
        <v>Brush Eterna</v>
      </c>
      <c r="E284" s="22">
        <f>INDEX(IMPORT[Qty/ C],A284)</f>
        <v>2400</v>
      </c>
      <c r="F284" s="22">
        <f ca="1">INDEX(IMPORT[C],A284)</f>
        <v>4</v>
      </c>
      <c r="G284" s="22" t="str">
        <f>IF(INDEX(IMPORT[Catatan],A284)="","",INDEX(IMPORT[Catatan],A284))</f>
        <v/>
      </c>
      <c r="H284" s="22" t="str">
        <f>INDEX(IMPORT[Ket],A284)</f>
        <v>A6</v>
      </c>
    </row>
    <row r="285" spans="1:8">
      <c r="A285" s="12">
        <v>295</v>
      </c>
      <c r="C285" s="22" t="str">
        <f>INDEX(IMPORT[Seri],A285)</f>
        <v>929-5</v>
      </c>
      <c r="D285" s="22" t="str">
        <f>INDEX(IMPORT[Jenis],A285)</f>
        <v>Brush Eterna</v>
      </c>
      <c r="E285" s="22">
        <f>INDEX(IMPORT[Qty/ C],A285)</f>
        <v>2400</v>
      </c>
      <c r="F285" s="22">
        <f ca="1">INDEX(IMPORT[C],A285)</f>
        <v>3</v>
      </c>
      <c r="G285" s="22" t="str">
        <f>IF(INDEX(IMPORT[Catatan],A285)="","",INDEX(IMPORT[Catatan],A285))</f>
        <v/>
      </c>
      <c r="H285" s="22" t="str">
        <f>INDEX(IMPORT[Ket],A285)</f>
        <v>A6</v>
      </c>
    </row>
    <row r="286" spans="1:8">
      <c r="A286" s="12">
        <v>296</v>
      </c>
      <c r="C286" s="22" t="str">
        <f>INDEX(IMPORT[Seri],A286)</f>
        <v>929-6</v>
      </c>
      <c r="D286" s="22" t="str">
        <f>INDEX(IMPORT[Jenis],A286)</f>
        <v>Brush Eterna</v>
      </c>
      <c r="E286" s="22">
        <f>INDEX(IMPORT[Qty/ C],A286)</f>
        <v>2400</v>
      </c>
      <c r="F286" s="22">
        <f ca="1">INDEX(IMPORT[C],A286)</f>
        <v>3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297</v>
      </c>
      <c r="C287" s="22" t="str">
        <f>INDEX(IMPORT[Seri],A287)</f>
        <v>929-7</v>
      </c>
      <c r="D287" s="22" t="str">
        <f>INDEX(IMPORT[Jenis],A287)</f>
        <v>Brush Eterna</v>
      </c>
      <c r="E287" s="22">
        <f>INDEX(IMPORT[Qty/ C],A287)</f>
        <v>1200</v>
      </c>
      <c r="F287" s="22">
        <f ca="1">INDEX(IMPORT[C],A287)</f>
        <v>3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298</v>
      </c>
      <c r="C288" s="22" t="str">
        <f>INDEX(IMPORT[Seri],A288)</f>
        <v>929-8</v>
      </c>
      <c r="D288" s="22" t="str">
        <f>INDEX(IMPORT[Jenis],A288)</f>
        <v>Brush Eterna</v>
      </c>
      <c r="E288" s="22">
        <f>INDEX(IMPORT[Qty/ C],A288)</f>
        <v>1200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299</v>
      </c>
      <c r="C289" s="22" t="str">
        <f>INDEX(IMPORT[Seri],A289)</f>
        <v>929-9</v>
      </c>
      <c r="D289" s="22" t="str">
        <f>INDEX(IMPORT[Jenis],A289)</f>
        <v>Brush Eterna</v>
      </c>
      <c r="E289" s="22">
        <f>INDEX(IMPORT[Qty/ C],A289)</f>
        <v>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300</v>
      </c>
      <c r="C290" s="22" t="str">
        <f>INDEX(IMPORT[Seri],A290)</f>
        <v>929-11</v>
      </c>
      <c r="D290" s="22" t="str">
        <f>INDEX(IMPORT[Jenis],A290)</f>
        <v>Brush Eterna</v>
      </c>
      <c r="E290" s="22">
        <f>INDEX(IMPORT[Qty/ C],A290)</f>
        <v>600</v>
      </c>
      <c r="F290" s="22">
        <f ca="1">INDEX(IMPORT[C],A290)</f>
        <v>3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301</v>
      </c>
      <c r="C291" s="22" t="str">
        <f>INDEX(IMPORT[Seri],A291)</f>
        <v>929-12</v>
      </c>
      <c r="D291" s="22" t="str">
        <f>INDEX(IMPORT[Jenis],A291)</f>
        <v>Brush Eterna</v>
      </c>
      <c r="E291" s="22">
        <f>INDEX(IMPORT[Qty/ C],A291)</f>
        <v>600</v>
      </c>
      <c r="F291" s="22">
        <f ca="1">INDEX(IMPORT[C],A291)</f>
        <v>3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302</v>
      </c>
      <c r="C292" s="22" t="str">
        <f>INDEX(IMPORT[Seri],A292)</f>
        <v>K3NIL</v>
      </c>
      <c r="D292" s="22" t="str">
        <f>INDEX(IMPORT[Jenis],A292)</f>
        <v>Brush</v>
      </c>
      <c r="E292" s="22">
        <f>INDEX(IMPORT[Qty/ C],A292)</f>
        <v>1000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303</v>
      </c>
      <c r="C293" s="22" t="str">
        <f>INDEX(IMPORT[Seri],A293)</f>
        <v>K7NIL</v>
      </c>
      <c r="D293" s="22" t="str">
        <f>INDEX(IMPORT[Jenis],A293)</f>
        <v>Brush</v>
      </c>
      <c r="E293" s="22">
        <f>INDEX(IMPORT[Qty/ C],A293)</f>
        <v>600</v>
      </c>
      <c r="F293" s="22">
        <f ca="1">INDEX(IMPORT[C],A293)</f>
        <v>3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304</v>
      </c>
      <c r="C294" s="22" t="str">
        <f>INDEX(IMPORT[Seri],A294)</f>
        <v>B-05</v>
      </c>
      <c r="D294" s="22" t="str">
        <f>INDEX(IMPORT[Jenis],A294)</f>
        <v>Brush</v>
      </c>
      <c r="E294" s="22">
        <f>INDEX(IMPORT[Qty/ C],A294)</f>
        <v>480</v>
      </c>
      <c r="F294" s="22">
        <f ca="1">INDEX(IMPORT[C],A294)</f>
        <v>4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305</v>
      </c>
      <c r="C295" s="22" t="str">
        <f>INDEX(IMPORT[Seri],A295)</f>
        <v>21839-6</v>
      </c>
      <c r="D295" s="22" t="str">
        <f>INDEX(IMPORT[Jenis],A295)</f>
        <v>Brush</v>
      </c>
      <c r="E295" s="22">
        <f>INDEX(IMPORT[Qty/ C],A295)</f>
        <v>600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306</v>
      </c>
      <c r="C296" s="22" t="str">
        <f>INDEX(IMPORT[Seri],A296)</f>
        <v>21839-4</v>
      </c>
      <c r="D296" s="22" t="str">
        <f>INDEX(IMPORT[Jenis],A296)</f>
        <v>Brush</v>
      </c>
      <c r="E296" s="22">
        <f>INDEX(IMPORT[Qty/ C],A296)</f>
        <v>800</v>
      </c>
      <c r="F296" s="22">
        <f ca="1">INDEX(IMPORT[C],A296)</f>
        <v>3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307</v>
      </c>
      <c r="C297" s="22" t="str">
        <f>INDEX(IMPORT[Seri],A297)</f>
        <v>21839-16</v>
      </c>
      <c r="D297" s="22" t="str">
        <f>INDEX(IMPORT[Jenis],A297)</f>
        <v>Brush</v>
      </c>
      <c r="E297" s="22">
        <f>INDEX(IMPORT[Qty/ C],A297)</f>
        <v>600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308</v>
      </c>
      <c r="C298" s="22" t="str">
        <f>INDEX(IMPORT[Seri],A298)</f>
        <v>BL-8</v>
      </c>
      <c r="D298" s="22" t="str">
        <f>INDEX(IMPORT[Jenis],A298)</f>
        <v>Brush</v>
      </c>
      <c r="E298" s="22">
        <f>INDEX(IMPORT[Qty/ C],A298)</f>
        <v>500</v>
      </c>
      <c r="F298" s="22">
        <f ca="1">INDEX(IMPORT[C],A298)</f>
        <v>8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309</v>
      </c>
      <c r="C299" s="22" t="str">
        <f>INDEX(IMPORT[Seri],A299)</f>
        <v>WC-88</v>
      </c>
      <c r="D299" s="22" t="str">
        <f>INDEX(IMPORT[Jenis],A299)</f>
        <v>Clips</v>
      </c>
      <c r="E299" s="22">
        <f>INDEX(IMPORT[Qty/ C],A299)</f>
        <v>720</v>
      </c>
      <c r="F299" s="22">
        <f ca="1">INDEX(IMPORT[C],A299)</f>
        <v>6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310</v>
      </c>
      <c r="C300" s="22" t="str">
        <f>INDEX(IMPORT[Seri],A300)</f>
        <v>G-01</v>
      </c>
      <c r="D300" s="22" t="str">
        <f>INDEX(IMPORT[Jenis],A300)</f>
        <v>Glitter</v>
      </c>
      <c r="E300" s="22">
        <f>INDEX(IMPORT[Qty/ C],A300)</f>
        <v>96</v>
      </c>
      <c r="F300" s="22">
        <f ca="1">INDEX(IMPORT[C],A300)</f>
        <v>7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311</v>
      </c>
      <c r="C301" s="22" t="str">
        <f>INDEX(IMPORT[Seri],A301)</f>
        <v>G-02</v>
      </c>
      <c r="D301" s="22" t="str">
        <f>INDEX(IMPORT[Jenis],A301)</f>
        <v>Glitter</v>
      </c>
      <c r="E301" s="22">
        <f>INDEX(IMPORT[Qty/ C],A301)</f>
        <v>96</v>
      </c>
      <c r="F301" s="22">
        <f ca="1">INDEX(IMPORT[C],A301)</f>
        <v>7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312</v>
      </c>
      <c r="C302" s="22" t="str">
        <f>INDEX(IMPORT[Seri],A302)</f>
        <v>G-03</v>
      </c>
      <c r="D302" s="22" t="str">
        <f>INDEX(IMPORT[Jenis],A302)</f>
        <v>Glitter</v>
      </c>
      <c r="E302" s="22">
        <f>INDEX(IMPORT[Qty/ C],A302)</f>
        <v>96</v>
      </c>
      <c r="F302" s="22">
        <f ca="1">INDEX(IMPORT[C],A302)</f>
        <v>6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313</v>
      </c>
      <c r="C303" s="22" t="str">
        <f>INDEX(IMPORT[Seri],A303)</f>
        <v>G-04</v>
      </c>
      <c r="D303" s="22" t="str">
        <f>INDEX(IMPORT[Jenis],A303)</f>
        <v>Glitter</v>
      </c>
      <c r="E303" s="22">
        <f>INDEX(IMPORT[Qty/ C],A303)</f>
        <v>96</v>
      </c>
      <c r="F303" s="22">
        <f ca="1">INDEX(IMPORT[C],A303)</f>
        <v>7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314</v>
      </c>
      <c r="C304" s="22" t="str">
        <f>INDEX(IMPORT[Seri],A304)</f>
        <v>784-12</v>
      </c>
      <c r="D304" s="22" t="str">
        <f>INDEX(IMPORT[Jenis],A304)</f>
        <v>Glitter</v>
      </c>
      <c r="E304" s="22">
        <f>INDEX(IMPORT[Qty/ C],A304)</f>
        <v>96</v>
      </c>
      <c r="F304" s="22">
        <f ca="1">INDEX(IMPORT[C],A304)</f>
        <v>7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315</v>
      </c>
      <c r="C305" s="22" t="str">
        <f>INDEX(IMPORT[Seri],A305)</f>
        <v>785-12</v>
      </c>
      <c r="D305" s="22" t="str">
        <f>INDEX(IMPORT[Jenis],A305)</f>
        <v>Glitter</v>
      </c>
      <c r="E305" s="22">
        <f>INDEX(IMPORT[Qty/ C],A305)</f>
        <v>96</v>
      </c>
      <c r="F305" s="22">
        <f ca="1">INDEX(IMPORT[C],A305)</f>
        <v>8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316</v>
      </c>
      <c r="C306" s="22" t="str">
        <f>INDEX(IMPORT[Seri],A306)</f>
        <v>786-12</v>
      </c>
      <c r="D306" s="22" t="str">
        <f>INDEX(IMPORT[Jenis],A306)</f>
        <v>Glitter</v>
      </c>
      <c r="E306" s="22">
        <f>INDEX(IMPORT[Qty/ C],A306)</f>
        <v>96</v>
      </c>
      <c r="F306" s="22">
        <f ca="1">INDEX(IMPORT[C],A306)</f>
        <v>7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317</v>
      </c>
      <c r="C307" s="22" t="str">
        <f>INDEX(IMPORT[Seri],A307)</f>
        <v>Y-01</v>
      </c>
      <c r="D307" s="22" t="str">
        <f>INDEX(IMPORT[Jenis],A307)</f>
        <v>Glitter</v>
      </c>
      <c r="E307" s="22">
        <f>INDEX(IMPORT[Qty/ C],A307)</f>
        <v>288</v>
      </c>
      <c r="F307" s="22">
        <f ca="1">INDEX(IMPORT[C],A307)</f>
        <v>7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318</v>
      </c>
      <c r="C308" s="22" t="str">
        <f>INDEX(IMPORT[Seri],A308)</f>
        <v>Y-02</v>
      </c>
      <c r="D308" s="22" t="str">
        <f>INDEX(IMPORT[Jenis],A308)</f>
        <v>Glitter</v>
      </c>
      <c r="E308" s="22">
        <f>INDEX(IMPORT[Qty/ C],A308)</f>
        <v>288</v>
      </c>
      <c r="F308" s="22">
        <f ca="1">INDEX(IMPORT[C],A308)</f>
        <v>8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319</v>
      </c>
      <c r="C309" s="22" t="str">
        <f>INDEX(IMPORT[Seri],A309)</f>
        <v>Y-03</v>
      </c>
      <c r="D309" s="22" t="str">
        <f>INDEX(IMPORT[Jenis],A309)</f>
        <v>Glitter</v>
      </c>
      <c r="E309" s="22">
        <f>INDEX(IMPORT[Qty/ C],A309)</f>
        <v>288</v>
      </c>
      <c r="F309" s="22">
        <f ca="1">INDEX(IMPORT[C],A309)</f>
        <v>7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320</v>
      </c>
      <c r="C310" s="22" t="str">
        <f>INDEX(IMPORT[Seri],A310)</f>
        <v>Y-04</v>
      </c>
      <c r="D310" s="22" t="str">
        <f>INDEX(IMPORT[Jenis],A310)</f>
        <v>Glitter</v>
      </c>
      <c r="E310" s="22">
        <f>INDEX(IMPORT[Qty/ C],A310)</f>
        <v>288</v>
      </c>
      <c r="F310" s="22">
        <f ca="1">INDEX(IMPORT[C],A310)</f>
        <v>5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321</v>
      </c>
      <c r="C311" s="22" t="str">
        <f>INDEX(IMPORT[Seri],A311)</f>
        <v>G-08</v>
      </c>
      <c r="D311" s="22" t="str">
        <f>INDEX(IMPORT[Jenis],A311)</f>
        <v>Glitter</v>
      </c>
      <c r="E311" s="22">
        <f>INDEX(IMPORT[Qty/ C],A311)</f>
        <v>96</v>
      </c>
      <c r="F311" s="22">
        <f ca="1">INDEX(IMPORT[C],A311)</f>
        <v>3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322</v>
      </c>
      <c r="C312" s="22">
        <f>INDEX(IMPORT[Seri],A312)</f>
        <v>10918</v>
      </c>
      <c r="D312" s="22" t="str">
        <f>INDEX(IMPORT[Jenis],A312)</f>
        <v>Glitter</v>
      </c>
      <c r="E312" s="22">
        <f>INDEX(IMPORT[Qty/ C],A312)</f>
        <v>40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323</v>
      </c>
      <c r="C313" s="22" t="str">
        <f>INDEX(IMPORT[Seri],A313)</f>
        <v>G56B00-7</v>
      </c>
      <c r="D313" s="22" t="str">
        <f>INDEX(IMPORT[Jenis],A313)</f>
        <v>Glitter</v>
      </c>
      <c r="E313" s="22">
        <f>INDEX(IMPORT[Qty/ C],A313)</f>
        <v>80</v>
      </c>
      <c r="F313" s="22">
        <f ca="1">INDEX(IMPORT[C],A313)</f>
        <v>3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324</v>
      </c>
      <c r="C314" s="22">
        <f>INDEX(IMPORT[Seri],A314)</f>
        <v>191813</v>
      </c>
      <c r="D314" s="22" t="str">
        <f>INDEX(IMPORT[Jenis],A314)</f>
        <v>Glitter</v>
      </c>
      <c r="E314" s="22">
        <f>INDEX(IMPORT[Qty/ C],A314)</f>
        <v>30</v>
      </c>
      <c r="F314" s="22">
        <f ca="1">INDEX(IMPORT[C],A314)</f>
        <v>3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325</v>
      </c>
      <c r="C315" s="22" t="str">
        <f>INDEX(IMPORT[Seri],A315)</f>
        <v>ST-1722-12</v>
      </c>
      <c r="D315" s="22" t="str">
        <f>INDEX(IMPORT[Jenis],A315)</f>
        <v>Mark Pen</v>
      </c>
      <c r="E315" s="22">
        <f>INDEX(IMPORT[Qty/ C],A315)</f>
        <v>144</v>
      </c>
      <c r="F315" s="22">
        <f ca="1">INDEX(IMPORT[C],A315)</f>
        <v>6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326</v>
      </c>
      <c r="C316" s="22" t="str">
        <f>INDEX(IMPORT[Seri],A316)</f>
        <v>ST1722-24</v>
      </c>
      <c r="D316" s="22" t="str">
        <f>INDEX(IMPORT[Jenis],A316)</f>
        <v>Mark Pen</v>
      </c>
      <c r="E316" s="22">
        <f>INDEX(IMPORT[Qty/ C],A316)</f>
        <v>72</v>
      </c>
      <c r="F316" s="22">
        <f ca="1">INDEX(IMPORT[C],A316)</f>
        <v>2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327</v>
      </c>
      <c r="C317" s="22" t="str">
        <f>INDEX(IMPORT[Seri],A317)</f>
        <v>21839-9</v>
      </c>
      <c r="D317" s="22" t="str">
        <f>INDEX(IMPORT[Jenis],A317)</f>
        <v>Palette</v>
      </c>
      <c r="E317" s="22">
        <f>INDEX(IMPORT[Qty/ C],A317)</f>
        <v>0</v>
      </c>
      <c r="F317" s="22">
        <f ca="1">INDEX(IMPORT[C],A317)</f>
        <v>3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328</v>
      </c>
      <c r="C318" s="22" t="str">
        <f>INDEX(IMPORT[Seri],A318)</f>
        <v>21839-10</v>
      </c>
      <c r="D318" s="22" t="str">
        <f>INDEX(IMPORT[Jenis],A318)</f>
        <v>Palette</v>
      </c>
      <c r="E318" s="22">
        <f>INDEX(IMPORT[Qty/ C],A318)</f>
        <v>480</v>
      </c>
      <c r="F318" s="22">
        <f ca="1">INDEX(IMPORT[C],A318)</f>
        <v>2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329</v>
      </c>
      <c r="C319" s="22" t="str">
        <f>INDEX(IMPORT[Seri],A319)</f>
        <v>21839-12</v>
      </c>
      <c r="D319" s="22" t="str">
        <f>INDEX(IMPORT[Jenis],A319)</f>
        <v>Palette</v>
      </c>
      <c r="E319" s="22">
        <f>INDEX(IMPORT[Qty/ C],A319)</f>
        <v>1000</v>
      </c>
      <c r="F319" s="22">
        <f ca="1">INDEX(IMPORT[C],A319)</f>
        <v>3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330</v>
      </c>
      <c r="C320" s="22" t="str">
        <f>INDEX(IMPORT[Seri],A320)</f>
        <v>21839-16</v>
      </c>
      <c r="D320" s="22" t="str">
        <f>INDEX(IMPORT[Jenis],A320)</f>
        <v>Palette</v>
      </c>
      <c r="E320" s="22">
        <f>INDEX(IMPORT[Qty/ C],A320)</f>
        <v>0</v>
      </c>
      <c r="F320" s="22">
        <f ca="1">INDEX(IMPORT[C],A320)</f>
        <v>2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331</v>
      </c>
      <c r="C321" s="22" t="str">
        <f>INDEX(IMPORT[Seri],A321)</f>
        <v>DY-349B</v>
      </c>
      <c r="D321" s="22" t="str">
        <f>INDEX(IMPORT[Jenis],A321)</f>
        <v>Sharpener</v>
      </c>
      <c r="E321" s="22">
        <f>INDEX(IMPORT[Qty/ C],A321)</f>
        <v>2700</v>
      </c>
      <c r="F321" s="22">
        <f ca="1">INDEX(IMPORT[C],A321)</f>
        <v>1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332</v>
      </c>
      <c r="C322" s="22" t="str">
        <f>INDEX(IMPORT[Seri],A322)</f>
        <v>21839-7</v>
      </c>
      <c r="D322" s="22" t="str">
        <f>INDEX(IMPORT[Jenis],A322)</f>
        <v>Brush</v>
      </c>
      <c r="E322" s="22">
        <f>INDEX(IMPORT[Qty/ C],A322)</f>
        <v>480</v>
      </c>
      <c r="F322" s="22">
        <f ca="1">INDEX(IMPORT[C],A322)</f>
        <v>4</v>
      </c>
      <c r="G322" s="22" t="str">
        <f>IF(INDEX(IMPORT[Catatan],A322)="","",INDEX(IMPORT[Catatan],A322))</f>
        <v/>
      </c>
      <c r="H322" s="22" t="str">
        <f>INDEX(IMPORT[Ket],A322)</f>
        <v>B1</v>
      </c>
    </row>
    <row r="323" spans="1:8">
      <c r="A323" s="12">
        <v>333</v>
      </c>
      <c r="C323" s="22" t="str">
        <f>INDEX(IMPORT[Seri],A323)</f>
        <v>WC-88</v>
      </c>
      <c r="D323" s="22" t="str">
        <f>INDEX(IMPORT[Jenis],A323)</f>
        <v>Clips</v>
      </c>
      <c r="E323" s="22">
        <f>INDEX(IMPORT[Qty/ C],A323)</f>
        <v>720</v>
      </c>
      <c r="F323" s="22">
        <f ca="1">INDEX(IMPORT[C],A323)</f>
        <v>15</v>
      </c>
      <c r="G323" s="22" t="str">
        <f>IF(INDEX(IMPORT[Catatan],A323)="","",INDEX(IMPORT[Catatan],A323))</f>
        <v/>
      </c>
      <c r="H323" s="22" t="str">
        <f>INDEX(IMPORT[Ket],A323)</f>
        <v>B1</v>
      </c>
    </row>
    <row r="324" spans="1:8">
      <c r="A324" s="12">
        <v>334</v>
      </c>
      <c r="C324" s="22" t="str">
        <f>INDEX(IMPORT[Seri],A324)</f>
        <v>5070-2</v>
      </c>
      <c r="D324" s="22" t="str">
        <f>INDEX(IMPORT[Jenis],A324)</f>
        <v>Wrapper</v>
      </c>
      <c r="E324" s="22">
        <f>INDEX(IMPORT[Qty/ C],A324)</f>
        <v>1000</v>
      </c>
      <c r="F324" s="22">
        <f ca="1">INDEX(IMPORT[C],A324)</f>
        <v>1</v>
      </c>
      <c r="G324" s="22" t="str">
        <f>IF(INDEX(IMPORT[Catatan],A324)="","",INDEX(IMPORT[Catatan],A324))</f>
        <v/>
      </c>
      <c r="H324" s="22" t="str">
        <f>INDEX(IMPORT[Ket],A324)</f>
        <v>B1</v>
      </c>
    </row>
    <row r="325" spans="1:8">
      <c r="A325" s="12">
        <v>335</v>
      </c>
      <c r="C325" s="22" t="str">
        <f>INDEX(IMPORT[Seri],A325)</f>
        <v>JN-S</v>
      </c>
      <c r="D325" s="22" t="str">
        <f>INDEX(IMPORT[Jenis],A325)</f>
        <v>Sticker</v>
      </c>
      <c r="E325" s="22">
        <f>INDEX(IMPORT[Qty/ C],A325)</f>
        <v>2000</v>
      </c>
      <c r="F325" s="22">
        <f ca="1">INDEX(IMPORT[C],A325)</f>
        <v>1</v>
      </c>
      <c r="G325" s="22" t="str">
        <f>IF(INDEX(IMPORT[Catatan],A325)="","",INDEX(IMPORT[Catatan],A325))</f>
        <v/>
      </c>
      <c r="H325" s="22" t="str">
        <f>INDEX(IMPORT[Ket],A325)</f>
        <v>B1</v>
      </c>
    </row>
    <row r="326" spans="1:8">
      <c r="A326" s="12">
        <v>336</v>
      </c>
      <c r="C326" s="22" t="str">
        <f>INDEX(IMPORT[Seri],A326)</f>
        <v>JN-H</v>
      </c>
      <c r="D326" s="22" t="str">
        <f>INDEX(IMPORT[Jenis],A326)</f>
        <v>Sticker</v>
      </c>
      <c r="E326" s="22">
        <f>INDEX(IMPORT[Qty/ C],A326)</f>
        <v>2000</v>
      </c>
      <c r="F326" s="22">
        <f ca="1">INDEX(IMPORT[C],A326)</f>
        <v>1</v>
      </c>
      <c r="G326" s="22" t="str">
        <f>IF(INDEX(IMPORT[Catatan],A326)="","",INDEX(IMPORT[Catatan],A326))</f>
        <v/>
      </c>
      <c r="H326" s="22" t="str">
        <f>INDEX(IMPORT[Ket],A326)</f>
        <v>B1</v>
      </c>
    </row>
    <row r="327" spans="1:8">
      <c r="A327" s="12">
        <v>337</v>
      </c>
      <c r="C327" s="22" t="str">
        <f>INDEX(IMPORT[Seri],A327)</f>
        <v>30CM-1</v>
      </c>
      <c r="D327" s="22" t="str">
        <f>INDEX(IMPORT[Jenis],A327)</f>
        <v>Ribbon</v>
      </c>
      <c r="E327" s="22">
        <f>INDEX(IMPORT[Qty/ C],A327)</f>
        <v>1000</v>
      </c>
      <c r="F327" s="22">
        <f ca="1">INDEX(IMPORT[C],A327)</f>
        <v>7</v>
      </c>
      <c r="G327" s="22" t="str">
        <f>IF(INDEX(IMPORT[Catatan],A327)="","",INDEX(IMPORT[Catatan],A327))</f>
        <v/>
      </c>
      <c r="H327" s="22" t="str">
        <f>INDEX(IMPORT[Ket],A327)</f>
        <v>B1</v>
      </c>
    </row>
    <row r="328" spans="1:8">
      <c r="A328" s="12">
        <v>338</v>
      </c>
      <c r="C328" s="22" t="str">
        <f>INDEX(IMPORT[Seri],A328)</f>
        <v>TH-50-1</v>
      </c>
      <c r="D328" s="22" t="str">
        <f>INDEX(IMPORT[Jenis],A328)</f>
        <v>Ribbon</v>
      </c>
      <c r="E328" s="22">
        <f>INDEX(IMPORT[Qty/ C],A328)</f>
        <v>400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B1</v>
      </c>
    </row>
    <row r="329" spans="1:8">
      <c r="A329" s="12">
        <v>339</v>
      </c>
      <c r="C329" s="22" t="str">
        <f>INDEX(IMPORT[Seri],A329)</f>
        <v>JQ-969</v>
      </c>
      <c r="D329" s="22" t="str">
        <f>INDEX(IMPORT[Jenis],A329)</f>
        <v>Study Board</v>
      </c>
      <c r="E329" s="22">
        <f>INDEX(IMPORT[Qty/ C],A329)</f>
        <v>480</v>
      </c>
      <c r="F329" s="22">
        <f ca="1">INDEX(IMPORT[C],A329)</f>
        <v>1</v>
      </c>
      <c r="G329" s="22" t="str">
        <f>IF(INDEX(IMPORT[Catatan],A329)="","",INDEX(IMPORT[Catatan],A329))</f>
        <v/>
      </c>
      <c r="H329" s="22" t="str">
        <f>INDEX(IMPORT[Ket],A329)</f>
        <v>B1</v>
      </c>
    </row>
    <row r="330" spans="1:8">
      <c r="A330" s="12">
        <v>340</v>
      </c>
      <c r="C330" s="22" t="str">
        <f>INDEX(IMPORT[Seri],A330)</f>
        <v>1-5</v>
      </c>
      <c r="D330" s="22" t="str">
        <f>INDEX(IMPORT[Jenis],A330)</f>
        <v>Study Board</v>
      </c>
      <c r="E330" s="22">
        <f>INDEX(IMPORT[Qty/ C],A330)</f>
        <v>288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B1</v>
      </c>
    </row>
    <row r="331" spans="1:8">
      <c r="A331" s="12">
        <v>341</v>
      </c>
      <c r="C331" s="22" t="str">
        <f>INDEX(IMPORT[Seri],A331)</f>
        <v>11-15</v>
      </c>
      <c r="D331" s="22" t="str">
        <f>INDEX(IMPORT[Jenis],A331)</f>
        <v>Study Board</v>
      </c>
      <c r="E331" s="22">
        <f>INDEX(IMPORT[Qty/ C],A331)</f>
        <v>288</v>
      </c>
      <c r="F331" s="22">
        <f ca="1">INDEX(IMPORT[C],A331)</f>
        <v>3</v>
      </c>
      <c r="G331" s="22" t="str">
        <f>IF(INDEX(IMPORT[Catatan],A331)="","",INDEX(IMPORT[Catatan],A331))</f>
        <v/>
      </c>
      <c r="H331" s="22" t="str">
        <f>INDEX(IMPORT[Ket],A331)</f>
        <v>B1</v>
      </c>
    </row>
    <row r="332" spans="1:8">
      <c r="A332" s="12">
        <v>342</v>
      </c>
      <c r="C332" s="22" t="str">
        <f>INDEX(IMPORT[Seri],A332)</f>
        <v>16-20</v>
      </c>
      <c r="D332" s="22" t="str">
        <f>INDEX(IMPORT[Jenis],A332)</f>
        <v>Study Board</v>
      </c>
      <c r="E332" s="22">
        <f>INDEX(IMPORT[Qty/ C],A332)</f>
        <v>288</v>
      </c>
      <c r="F332" s="22">
        <f ca="1">INDEX(IMPORT[C],A332)</f>
        <v>2</v>
      </c>
      <c r="G332" s="22" t="str">
        <f>IF(INDEX(IMPORT[Catatan],A332)="","",INDEX(IMPORT[Catatan],A332))</f>
        <v/>
      </c>
      <c r="H332" s="22" t="str">
        <f>INDEX(IMPORT[Ket],A332)</f>
        <v>B1</v>
      </c>
    </row>
    <row r="333" spans="1:8">
      <c r="A333" s="12">
        <v>343</v>
      </c>
      <c r="C333" s="22" t="str">
        <f>INDEX(IMPORT[Seri],A333)</f>
        <v>13/ 6</v>
      </c>
      <c r="D333" s="22" t="str">
        <f>INDEX(IMPORT[Jenis],A333)</f>
        <v>Staples joss</v>
      </c>
      <c r="E333" s="22">
        <f>INDEX(IMPORT[Qty/ C],A333)</f>
        <v>50</v>
      </c>
      <c r="F333" s="22">
        <f ca="1">INDEX(IMPORT[C],A333)</f>
        <v>86</v>
      </c>
      <c r="G333" s="22" t="str">
        <f>IF(INDEX(IMPORT[Catatan],A333)="","",INDEX(IMPORT[Catatan],A333))</f>
        <v/>
      </c>
      <c r="H333" s="22" t="str">
        <f>INDEX(IMPORT[Ket],A333)</f>
        <v>B1</v>
      </c>
    </row>
    <row r="334" spans="1:8">
      <c r="A334" s="12">
        <v>344</v>
      </c>
      <c r="C334" s="22" t="str">
        <f>INDEX(IMPORT[Seri],A334)</f>
        <v>NO 304</v>
      </c>
      <c r="D334" s="22" t="str">
        <f>INDEX(IMPORT[Jenis],A334)</f>
        <v>Sticker</v>
      </c>
      <c r="E334" s="22">
        <f>INDEX(IMPORT[Qty/ C],A334)</f>
        <v>1800</v>
      </c>
      <c r="F334" s="22">
        <f ca="1">INDEX(IMPORT[C],A334)</f>
        <v>2</v>
      </c>
      <c r="G334" s="22" t="str">
        <f>IF(INDEX(IMPORT[Catatan],A334)="","",INDEX(IMPORT[Catatan],A334))</f>
        <v/>
      </c>
      <c r="H334" s="22" t="str">
        <f>INDEX(IMPORT[Ket],A334)</f>
        <v>B1</v>
      </c>
    </row>
    <row r="335" spans="1:8">
      <c r="A335" s="12">
        <v>345</v>
      </c>
      <c r="C335" s="22" t="str">
        <f>INDEX(IMPORT[Seri],A335)</f>
        <v>NO 308</v>
      </c>
      <c r="D335" s="22" t="str">
        <f>INDEX(IMPORT[Jenis],A335)</f>
        <v>Sticker</v>
      </c>
      <c r="E335" s="22">
        <f>INDEX(IMPORT[Qty/ C],A335)</f>
        <v>1800</v>
      </c>
      <c r="F335" s="22">
        <f ca="1">INDEX(IMPORT[C],A335)</f>
        <v>1</v>
      </c>
      <c r="G335" s="22" t="str">
        <f>IF(INDEX(IMPORT[Catatan],A335)="","",INDEX(IMPORT[Catatan],A335))</f>
        <v/>
      </c>
      <c r="H335" s="22" t="str">
        <f>INDEX(IMPORT[Ket],A335)</f>
        <v>B1</v>
      </c>
    </row>
    <row r="336" spans="1:8">
      <c r="A336" s="12">
        <v>346</v>
      </c>
      <c r="C336" s="22" t="str">
        <f>INDEX(IMPORT[Seri],A336)</f>
        <v>NO 310</v>
      </c>
      <c r="D336" s="22" t="str">
        <f>INDEX(IMPORT[Jenis],A336)</f>
        <v>Sticker</v>
      </c>
      <c r="E336" s="22">
        <f>INDEX(IMPORT[Qty/ C],A336)</f>
        <v>1800</v>
      </c>
      <c r="F336" s="22">
        <f ca="1">INDEX(IMPORT[C],A336)</f>
        <v>1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347</v>
      </c>
      <c r="C337" s="22" t="str">
        <f>INDEX(IMPORT[Seri],A337)</f>
        <v>WLT-9609</v>
      </c>
      <c r="D337" s="22" t="str">
        <f>INDEX(IMPORT[Jenis],A337)</f>
        <v>Sticker</v>
      </c>
      <c r="E337" s="22">
        <f>INDEX(IMPORT[Qty/ C],A337)</f>
        <v>1800</v>
      </c>
      <c r="F337" s="22">
        <f ca="1">INDEX(IMPORT[C],A337)</f>
        <v>2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348</v>
      </c>
      <c r="C338" s="22" t="str">
        <f>INDEX(IMPORT[Seri],A338)</f>
        <v>WLT-8986</v>
      </c>
      <c r="D338" s="22" t="str">
        <f>INDEX(IMPORT[Jenis],A338)</f>
        <v>Sticker</v>
      </c>
      <c r="E338" s="22">
        <f>INDEX(IMPORT[Qty/ C],A338)</f>
        <v>1800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349</v>
      </c>
      <c r="C339" s="22" t="str">
        <f>INDEX(IMPORT[Seri],A339)</f>
        <v>SN-8924</v>
      </c>
      <c r="D339" s="22" t="str">
        <f>INDEX(IMPORT[Jenis],A339)</f>
        <v>Sticker</v>
      </c>
      <c r="E339" s="22">
        <f>INDEX(IMPORT[Qty/ C],A339)</f>
        <v>1800</v>
      </c>
      <c r="F339" s="22">
        <f ca="1">INDEX(IMPORT[C],A339)</f>
        <v>2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350</v>
      </c>
      <c r="C340" s="22" t="str">
        <f>INDEX(IMPORT[Seri],A340)</f>
        <v>SN-8927</v>
      </c>
      <c r="D340" s="22" t="str">
        <f>INDEX(IMPORT[Jenis],A340)</f>
        <v>Sticker</v>
      </c>
      <c r="E340" s="22">
        <f>INDEX(IMPORT[Qty/ C],A340)</f>
        <v>1800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351</v>
      </c>
      <c r="C341" s="22" t="str">
        <f>INDEX(IMPORT[Seri],A341)</f>
        <v>SN-8937</v>
      </c>
      <c r="D341" s="22" t="str">
        <f>INDEX(IMPORT[Jenis],A341)</f>
        <v>Sticker</v>
      </c>
      <c r="E341" s="22">
        <f>INDEX(IMPORT[Qty/ C],A341)</f>
        <v>1800</v>
      </c>
      <c r="F341" s="22">
        <f ca="1">INDEX(IMPORT[C],A341)</f>
        <v>5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352</v>
      </c>
      <c r="C342" s="22" t="str">
        <f>INDEX(IMPORT[Seri],A342)</f>
        <v>SN-8939</v>
      </c>
      <c r="D342" s="22" t="str">
        <f>INDEX(IMPORT[Jenis],A342)</f>
        <v>Sticker</v>
      </c>
      <c r="E342" s="22">
        <f>INDEX(IMPORT[Qty/ C],A342)</f>
        <v>1800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353</v>
      </c>
      <c r="C343" s="22" t="str">
        <f>INDEX(IMPORT[Seri],A343)</f>
        <v>SN-8941</v>
      </c>
      <c r="D343" s="22" t="str">
        <f>INDEX(IMPORT[Jenis],A343)</f>
        <v>Sticker</v>
      </c>
      <c r="E343" s="22">
        <f>INDEX(IMPORT[Qty/ C],A343)</f>
        <v>1800</v>
      </c>
      <c r="F343" s="22">
        <f ca="1">INDEX(IMPORT[C],A343)</f>
        <v>1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354</v>
      </c>
      <c r="C344" s="22" t="str">
        <f>INDEX(IMPORT[Seri],A344)</f>
        <v>NO 313</v>
      </c>
      <c r="D344" s="22" t="str">
        <f>INDEX(IMPORT[Jenis],A344)</f>
        <v>Sticker</v>
      </c>
      <c r="E344" s="22">
        <f>INDEX(IMPORT[Qty/ C],A344)</f>
        <v>1800</v>
      </c>
      <c r="F344" s="22">
        <f ca="1">INDEX(IMPORT[C],A344)</f>
        <v>7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355</v>
      </c>
      <c r="C345" s="22" t="str">
        <f>INDEX(IMPORT[Seri],A345)</f>
        <v>NO 315</v>
      </c>
      <c r="D345" s="22" t="str">
        <f>INDEX(IMPORT[Jenis],A345)</f>
        <v>Sticker</v>
      </c>
      <c r="E345" s="22">
        <f>INDEX(IMPORT[Qty/ C],A345)</f>
        <v>1800</v>
      </c>
      <c r="F345" s="22">
        <f ca="1">INDEX(IMPORT[C],A345)</f>
        <v>10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356</v>
      </c>
      <c r="C346" s="22" t="str">
        <f>INDEX(IMPORT[Seri],A346)</f>
        <v>NO 323</v>
      </c>
      <c r="D346" s="22" t="str">
        <f>INDEX(IMPORT[Jenis],A346)</f>
        <v>Sticker</v>
      </c>
      <c r="E346" s="22">
        <f>INDEX(IMPORT[Qty/ C],A346)</f>
        <v>1800</v>
      </c>
      <c r="F346" s="22">
        <f ca="1">INDEX(IMPORT[C],A346)</f>
        <v>1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357</v>
      </c>
      <c r="C347" s="22" t="str">
        <f>INDEX(IMPORT[Seri],A347)</f>
        <v>NO 327</v>
      </c>
      <c r="D347" s="22" t="str">
        <f>INDEX(IMPORT[Jenis],A347)</f>
        <v>Sticker</v>
      </c>
      <c r="E347" s="22">
        <f>INDEX(IMPORT[Qty/ C],A347)</f>
        <v>1800</v>
      </c>
      <c r="F347" s="22">
        <f ca="1">INDEX(IMPORT[C],A347)</f>
        <v>4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358</v>
      </c>
      <c r="C348" s="22" t="str">
        <f>INDEX(IMPORT[Seri],A348)</f>
        <v>NO 328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359</v>
      </c>
      <c r="C349" s="22" t="str">
        <f>INDEX(IMPORT[Seri],A349)</f>
        <v>NO 330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360</v>
      </c>
      <c r="C350" s="22" t="str">
        <f>INDEX(IMPORT[Seri],A350)</f>
        <v>NO 323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7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361</v>
      </c>
      <c r="C351" s="22" t="str">
        <f>INDEX(IMPORT[Seri],A351)</f>
        <v>NO 324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5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362</v>
      </c>
      <c r="C352" s="22" t="str">
        <f>INDEX(IMPORT[Seri],A352)</f>
        <v>NO 325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7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363</v>
      </c>
      <c r="C353" s="22" t="str">
        <f>INDEX(IMPORT[Seri],A353)</f>
        <v>NO 326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6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364</v>
      </c>
      <c r="C354" s="22" t="str">
        <f>INDEX(IMPORT[Seri],A354)</f>
        <v>NO 327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6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365</v>
      </c>
      <c r="C355" s="22" t="str">
        <f>INDEX(IMPORT[Seri],A355)</f>
        <v>NO 328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7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366</v>
      </c>
      <c r="C356" s="22" t="str">
        <f>INDEX(IMPORT[Seri],A356)</f>
        <v>NO 329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5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367</v>
      </c>
      <c r="C357" s="22" t="str">
        <f>INDEX(IMPORT[Seri],A357)</f>
        <v>NO 330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23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368</v>
      </c>
      <c r="C358" s="22" t="str">
        <f>INDEX(IMPORT[Seri],A358)</f>
        <v>SN-8931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2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369</v>
      </c>
      <c r="C359" s="22" t="str">
        <f>INDEX(IMPORT[Seri],A359)</f>
        <v>NO-3026-M/ K</v>
      </c>
      <c r="D359" s="22" t="str">
        <f>INDEX(IMPORT[Jenis],A359)</f>
        <v>Pocket K</v>
      </c>
      <c r="E359" s="22">
        <f>INDEX(IMPORT[Qty/ C],A359)</f>
        <v>720</v>
      </c>
      <c r="F359" s="22">
        <f ca="1">INDEX(IMPORT[C],A359)</f>
        <v>4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370</v>
      </c>
      <c r="C360" s="22" t="str">
        <f>INDEX(IMPORT[Seri],A360)</f>
        <v>NO-1029-M/ K</v>
      </c>
      <c r="D360" s="22" t="str">
        <f>INDEX(IMPORT[Jenis],A360)</f>
        <v>Pocket K</v>
      </c>
      <c r="E360" s="22">
        <f>INDEX(IMPORT[Qty/ C],A360)</f>
        <v>720</v>
      </c>
      <c r="F360" s="22">
        <f ca="1">INDEX(IMPORT[C],A360)</f>
        <v>7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371</v>
      </c>
      <c r="C361" s="22" t="str">
        <f>INDEX(IMPORT[Seri],A361)</f>
        <v>NO-3026-L/ M</v>
      </c>
      <c r="D361" s="22" t="str">
        <f>INDEX(IMPORT[Jenis],A361)</f>
        <v>Pocket M</v>
      </c>
      <c r="E361" s="22">
        <f>INDEX(IMPORT[Qty/ C],A361)</f>
        <v>480</v>
      </c>
      <c r="F361" s="22">
        <f ca="1">INDEX(IMPORT[C],A361)</f>
        <v>5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372</v>
      </c>
      <c r="C362" s="22" t="str">
        <f>INDEX(IMPORT[Seri],A362)</f>
        <v>NO-1029-L/ M</v>
      </c>
      <c r="D362" s="22" t="str">
        <f>INDEX(IMPORT[Jenis],A362)</f>
        <v>Pocket M</v>
      </c>
      <c r="E362" s="22">
        <f>INDEX(IMPORT[Qty/ C],A362)</f>
        <v>480</v>
      </c>
      <c r="F362" s="22">
        <f ca="1">INDEX(IMPORT[C],A362)</f>
        <v>7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373</v>
      </c>
      <c r="C363" s="22" t="str">
        <f>INDEX(IMPORT[Seri],A363)</f>
        <v>NO-859-M/ K</v>
      </c>
      <c r="D363" s="22" t="str">
        <f>INDEX(IMPORT[Jenis],A363)</f>
        <v>Pocket K</v>
      </c>
      <c r="E363" s="22">
        <f>INDEX(IMPORT[Qty/ C],A363)</f>
        <v>720</v>
      </c>
      <c r="F363" s="22">
        <f ca="1">INDEX(IMPORT[C],A363)</f>
        <v>9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374</v>
      </c>
      <c r="C364" s="22" t="str">
        <f>INDEX(IMPORT[Seri],A364)</f>
        <v>NO-003-M/ K</v>
      </c>
      <c r="D364" s="22" t="str">
        <f>INDEX(IMPORT[Jenis],A364)</f>
        <v>Pocket K</v>
      </c>
      <c r="E364" s="22">
        <f>INDEX(IMPORT[Qty/ C],A364)</f>
        <v>720</v>
      </c>
      <c r="F364" s="22">
        <f ca="1">INDEX(IMPORT[C],A364)</f>
        <v>6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375</v>
      </c>
      <c r="C365" s="22" t="str">
        <f>INDEX(IMPORT[Seri],A365)</f>
        <v>NO-893-M/ K</v>
      </c>
      <c r="D365" s="22" t="str">
        <f>INDEX(IMPORT[Jenis],A365)</f>
        <v>Pocket K</v>
      </c>
      <c r="E365" s="22">
        <f>INDEX(IMPORT[Qty/ C],A365)</f>
        <v>720</v>
      </c>
      <c r="F365" s="22">
        <f ca="1">INDEX(IMPORT[C],A365)</f>
        <v>3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376</v>
      </c>
      <c r="C366" s="22" t="str">
        <f>INDEX(IMPORT[Seri],A366)</f>
        <v>NO-1036-M/ K</v>
      </c>
      <c r="D366" s="22" t="str">
        <f>INDEX(IMPORT[Jenis],A366)</f>
        <v>Pocket K</v>
      </c>
      <c r="E366" s="22">
        <f>INDEX(IMPORT[Qty/ C],A366)</f>
        <v>720</v>
      </c>
      <c r="F366" s="22">
        <f ca="1">INDEX(IMPORT[C],A366)</f>
        <v>7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377</v>
      </c>
      <c r="C367" s="22" t="str">
        <f>INDEX(IMPORT[Seri],A367)</f>
        <v>NO-859-L/ M</v>
      </c>
      <c r="D367" s="22" t="str">
        <f>INDEX(IMPORT[Jenis],A367)</f>
        <v>Pocket M</v>
      </c>
      <c r="E367" s="22">
        <f>INDEX(IMPORT[Qty/ C],A367)</f>
        <v>480</v>
      </c>
      <c r="F367" s="22">
        <f ca="1">INDEX(IMPORT[C],A367)</f>
        <v>9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378</v>
      </c>
      <c r="C368" s="22" t="str">
        <f>INDEX(IMPORT[Seri],A368)</f>
        <v>NO-003-L/ M</v>
      </c>
      <c r="D368" s="22" t="str">
        <f>INDEX(IMPORT[Jenis],A368)</f>
        <v>Pocket M</v>
      </c>
      <c r="E368" s="22">
        <f>INDEX(IMPORT[Qty/ C],A368)</f>
        <v>480</v>
      </c>
      <c r="F368" s="22">
        <f ca="1">INDEX(IMPORT[C],A368)</f>
        <v>5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379</v>
      </c>
      <c r="C369" s="22" t="str">
        <f>INDEX(IMPORT[Seri],A369)</f>
        <v>NO-893-L/ M</v>
      </c>
      <c r="D369" s="22" t="str">
        <f>INDEX(IMPORT[Jenis],A369)</f>
        <v>Pocket M</v>
      </c>
      <c r="E369" s="22">
        <f>INDEX(IMPORT[Qty/ C],A369)</f>
        <v>480</v>
      </c>
      <c r="F369" s="22">
        <f ca="1">INDEX(IMPORT[C],A369)</f>
        <v>2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380</v>
      </c>
      <c r="C370" s="22" t="str">
        <f>INDEX(IMPORT[Seri],A370)</f>
        <v>NO-1036-L/ M</v>
      </c>
      <c r="D370" s="22" t="str">
        <f>INDEX(IMPORT[Jenis],A370)</f>
        <v>Pocket M</v>
      </c>
      <c r="E370" s="22">
        <f>INDEX(IMPORT[Qty/ C],A370)</f>
        <v>480</v>
      </c>
      <c r="F370" s="22">
        <f ca="1">INDEX(IMPORT[C],A370)</f>
        <v>2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381</v>
      </c>
      <c r="C371" s="22" t="str">
        <f>INDEX(IMPORT[Seri],A371)</f>
        <v>F-2016-S (new)</v>
      </c>
      <c r="D371" s="22" t="str">
        <f>INDEX(IMPORT[Jenis],A371)</f>
        <v>Pocket</v>
      </c>
      <c r="E371" s="22">
        <f>INDEX(IMPORT[Qty/ C],A371)</f>
        <v>720</v>
      </c>
      <c r="F371" s="22">
        <f ca="1">INDEX(IMPORT[C],A371)</f>
        <v>1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382</v>
      </c>
      <c r="C372" s="22" t="str">
        <f>INDEX(IMPORT[Seri],A372)</f>
        <v>ZD-278-M (new)</v>
      </c>
      <c r="D372" s="22" t="str">
        <f>INDEX(IMPORT[Jenis],A372)</f>
        <v>Pocket</v>
      </c>
      <c r="E372" s="22">
        <f>INDEX(IMPORT[Qty/ C],A372)</f>
        <v>480</v>
      </c>
      <c r="F372" s="22">
        <f ca="1">INDEX(IMPORT[C],A372)</f>
        <v>1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383</v>
      </c>
      <c r="C373" s="22" t="str">
        <f>INDEX(IMPORT[Seri],A373)</f>
        <v>NO-934-M (new)</v>
      </c>
      <c r="D373" s="22" t="str">
        <f>INDEX(IMPORT[Jenis],A373)</f>
        <v>Pocket</v>
      </c>
      <c r="E373" s="22">
        <f>INDEX(IMPORT[Qty/ C],A373)</f>
        <v>480</v>
      </c>
      <c r="F373" s="22">
        <f ca="1">INDEX(IMPORT[C],A373)</f>
        <v>8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384</v>
      </c>
      <c r="C374" s="22" t="str">
        <f>INDEX(IMPORT[Seri],A374)</f>
        <v>NO-939-L (new)</v>
      </c>
      <c r="D374" s="22" t="str">
        <f>INDEX(IMPORT[Jenis],A374)</f>
        <v>Pocket</v>
      </c>
      <c r="E374" s="22">
        <f>INDEX(IMPORT[Qty/ C],A374)</f>
        <v>360</v>
      </c>
      <c r="F374" s="22">
        <f ca="1">INDEX(IMPORT[C],A374)</f>
        <v>2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385</v>
      </c>
      <c r="C375" s="22" t="str">
        <f>INDEX(IMPORT[Seri],A375)</f>
        <v>NO-1052-L (new)</v>
      </c>
      <c r="D375" s="22" t="str">
        <f>INDEX(IMPORT[Jenis],A375)</f>
        <v>Pocket</v>
      </c>
      <c r="E375" s="22">
        <f>INDEX(IMPORT[Qty/ C],A375)</f>
        <v>360</v>
      </c>
      <c r="F375" s="22">
        <f ca="1">INDEX(IMPORT[C],A375)</f>
        <v>3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387</v>
      </c>
      <c r="C376" s="22" t="str">
        <f>INDEX(IMPORT[Seri],A376)</f>
        <v>NO-1050-L (new)</v>
      </c>
      <c r="D376" s="22" t="str">
        <f>INDEX(IMPORT[Jenis],A376)</f>
        <v>Pocket</v>
      </c>
      <c r="E376" s="22">
        <f>INDEX(IMPORT[Qty/ C],A376)</f>
        <v>360</v>
      </c>
      <c r="F376" s="22">
        <f ca="1">INDEX(IMPORT[C],A376)</f>
        <v>1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389</v>
      </c>
      <c r="C377" s="22" t="str">
        <f>INDEX(IMPORT[Seri],A377)</f>
        <v>ZD-280-M (new)</v>
      </c>
      <c r="D377" s="22" t="str">
        <f>INDEX(IMPORT[Jenis],A377)</f>
        <v>Pocket</v>
      </c>
      <c r="E377" s="22">
        <f>INDEX(IMPORT[Qty/ C],A377)</f>
        <v>480</v>
      </c>
      <c r="F377" s="22">
        <f ca="1">INDEX(IMPORT[C],A377)</f>
        <v>3</v>
      </c>
      <c r="G377" s="22" t="str">
        <f>IF(INDEX(IMPORT[Catatan],A377)="","",INDEX(IMPORT[Catatan],A377))</f>
        <v/>
      </c>
      <c r="H377" s="22" t="str">
        <f>INDEX(IMPORT[Ket],A377)</f>
        <v>B2 + B3</v>
      </c>
    </row>
    <row r="378" spans="1:8">
      <c r="A378" s="12">
        <v>390</v>
      </c>
      <c r="C378" s="22" t="str">
        <f>INDEX(IMPORT[Seri],A378)</f>
        <v>ZD-266-M (new)</v>
      </c>
      <c r="D378" s="22" t="str">
        <f>INDEX(IMPORT[Jenis],A378)</f>
        <v>Pocket</v>
      </c>
      <c r="E378" s="22">
        <f>INDEX(IMPORT[Qty/ C],A378)</f>
        <v>480</v>
      </c>
      <c r="F378" s="22">
        <f ca="1">INDEX(IMPORT[C],A378)</f>
        <v>3</v>
      </c>
      <c r="G378" s="22" t="str">
        <f>IF(INDEX(IMPORT[Catatan],A378)="","",INDEX(IMPORT[Catatan],A378))</f>
        <v/>
      </c>
      <c r="H378" s="22" t="str">
        <f>INDEX(IMPORT[Ket],A378)</f>
        <v>B2 + B3</v>
      </c>
    </row>
    <row r="379" spans="1:8">
      <c r="A379" s="12">
        <v>391</v>
      </c>
      <c r="C379" s="22" t="str">
        <f>INDEX(IMPORT[Seri],A379)</f>
        <v>ZD-872-M (new)</v>
      </c>
      <c r="D379" s="22" t="str">
        <f>INDEX(IMPORT[Jenis],A379)</f>
        <v>Pocket</v>
      </c>
      <c r="E379" s="22">
        <f>INDEX(IMPORT[Qty/ C],A379)</f>
        <v>480</v>
      </c>
      <c r="F379" s="22">
        <f ca="1">INDEX(IMPORT[C],A379)</f>
        <v>2</v>
      </c>
      <c r="G379" s="22" t="str">
        <f>IF(INDEX(IMPORT[Catatan],A379)="","",INDEX(IMPORT[Catatan],A379))</f>
        <v/>
      </c>
      <c r="H379" s="22" t="str">
        <f>INDEX(IMPORT[Ket],A379)</f>
        <v>B2 + B3</v>
      </c>
    </row>
    <row r="380" spans="1:8">
      <c r="A380" s="12">
        <v>392</v>
      </c>
      <c r="C380" s="22" t="str">
        <f>INDEX(IMPORT[Seri],A380)</f>
        <v>ZD-265-M (new)</v>
      </c>
      <c r="D380" s="22" t="str">
        <f>INDEX(IMPORT[Jenis],A380)</f>
        <v>Pocket</v>
      </c>
      <c r="E380" s="22">
        <f>INDEX(IMPORT[Qty/ C],A380)</f>
        <v>480</v>
      </c>
      <c r="F380" s="22">
        <f ca="1">INDEX(IMPORT[C],A380)</f>
        <v>3</v>
      </c>
      <c r="G380" s="22" t="str">
        <f>IF(INDEX(IMPORT[Catatan],A380)="","",INDEX(IMPORT[Catatan],A380))</f>
        <v/>
      </c>
      <c r="H380" s="22" t="str">
        <f>INDEX(IMPORT[Ket],A380)</f>
        <v>B2 + B3</v>
      </c>
    </row>
    <row r="381" spans="1:8">
      <c r="A381" s="12">
        <v>393</v>
      </c>
      <c r="C381" s="22" t="str">
        <f>INDEX(IMPORT[Seri],A381)</f>
        <v>ZD-892-M (new)</v>
      </c>
      <c r="D381" s="22" t="str">
        <f>INDEX(IMPORT[Jenis],A381)</f>
        <v>Pocket</v>
      </c>
      <c r="E381" s="22">
        <f>INDEX(IMPORT[Qty/ C],A381)</f>
        <v>480</v>
      </c>
      <c r="F381" s="22">
        <f ca="1">INDEX(IMPORT[C],A381)</f>
        <v>2</v>
      </c>
      <c r="G381" s="22" t="str">
        <f>IF(INDEX(IMPORT[Catatan],A381)="","",INDEX(IMPORT[Catatan],A381))</f>
        <v/>
      </c>
      <c r="H381" s="22" t="str">
        <f>INDEX(IMPORT[Ket],A381)</f>
        <v>B2 + B3</v>
      </c>
    </row>
    <row r="382" spans="1:8">
      <c r="A382" s="12">
        <v>394</v>
      </c>
      <c r="C382" s="22" t="str">
        <f>INDEX(IMPORT[Seri],A382)</f>
        <v>ZD-263-M (new)</v>
      </c>
      <c r="D382" s="22" t="str">
        <f>INDEX(IMPORT[Jenis],A382)</f>
        <v>Pocket</v>
      </c>
      <c r="E382" s="22">
        <f>INDEX(IMPORT[Qty/ C],A382)</f>
        <v>480</v>
      </c>
      <c r="F382" s="22">
        <f ca="1">INDEX(IMPORT[C],A382)</f>
        <v>4</v>
      </c>
      <c r="G382" s="22" t="str">
        <f>IF(INDEX(IMPORT[Catatan],A382)="","",INDEX(IMPORT[Catatan],A382))</f>
        <v/>
      </c>
      <c r="H382" s="22" t="str">
        <f>INDEX(IMPORT[Ket],A382)</f>
        <v>B2 + B3</v>
      </c>
    </row>
    <row r="383" spans="1:8">
      <c r="A383" s="12">
        <v>395</v>
      </c>
      <c r="C383" s="22">
        <f>INDEX(IMPORT[Seri],A383)</f>
        <v>6606</v>
      </c>
      <c r="D383" s="22" t="str">
        <f>INDEX(IMPORT[Jenis],A383)</f>
        <v>Ruler</v>
      </c>
      <c r="E383" s="22">
        <f>INDEX(IMPORT[Qty/ C],A383)</f>
        <v>720</v>
      </c>
      <c r="F383" s="22">
        <f ca="1">INDEX(IMPORT[C],A383)</f>
        <v>4</v>
      </c>
      <c r="G383" s="22" t="str">
        <f>IF(INDEX(IMPORT[Catatan],A383)="","",INDEX(IMPORT[Catatan],A383))</f>
        <v/>
      </c>
      <c r="H383" s="22" t="str">
        <f>INDEX(IMPORT[Ket],A383)</f>
        <v>B2 + B3</v>
      </c>
    </row>
    <row r="384" spans="1:8">
      <c r="A384" s="12">
        <v>396</v>
      </c>
      <c r="C384" s="22">
        <f>INDEX(IMPORT[Seri],A384)</f>
        <v>6605</v>
      </c>
      <c r="D384" s="22" t="str">
        <f>INDEX(IMPORT[Jenis],A384)</f>
        <v>Ruler</v>
      </c>
      <c r="E384" s="22">
        <f>INDEX(IMPORT[Qty/ C],A384)</f>
        <v>960</v>
      </c>
      <c r="F384" s="22">
        <f ca="1">INDEX(IMPORT[C],A384)</f>
        <v>4</v>
      </c>
      <c r="G384" s="22" t="str">
        <f>IF(INDEX(IMPORT[Catatan],A384)="","",INDEX(IMPORT[Catatan],A384))</f>
        <v/>
      </c>
      <c r="H384" s="22" t="str">
        <f>INDEX(IMPORT[Ket],A384)</f>
        <v>B2 + B3</v>
      </c>
    </row>
    <row r="385" spans="1:8">
      <c r="A385" s="12">
        <v>397</v>
      </c>
      <c r="C385" s="22" t="str">
        <f>INDEX(IMPORT[Seri],A385)</f>
        <v>23985-1</v>
      </c>
      <c r="D385" s="22" t="str">
        <f>INDEX(IMPORT[Jenis],A385)</f>
        <v>Ruler</v>
      </c>
      <c r="E385" s="22">
        <f>INDEX(IMPORT[Qty/ C],A385)</f>
        <v>1440</v>
      </c>
      <c r="F385" s="22">
        <f ca="1">INDEX(IMPORT[C],A385)</f>
        <v>8</v>
      </c>
      <c r="G385" s="22" t="str">
        <f>IF(INDEX(IMPORT[Catatan],A385)="","",INDEX(IMPORT[Catatan],A385))</f>
        <v/>
      </c>
      <c r="H385" s="22" t="str">
        <f>INDEX(IMPORT[Ket],A385)</f>
        <v>B2 + B3</v>
      </c>
    </row>
    <row r="386" spans="1:8">
      <c r="A386" s="12">
        <v>398</v>
      </c>
      <c r="C386" s="22" t="str">
        <f>INDEX(IMPORT[Seri],A386)</f>
        <v>XNB-1828</v>
      </c>
      <c r="D386" s="22" t="str">
        <f>INDEX(IMPORT[Jenis],A386)</f>
        <v>Ruler (1 Meter)</v>
      </c>
      <c r="E386" s="22">
        <f>INDEX(IMPORT[Qty/ C],A386)</f>
        <v>144</v>
      </c>
      <c r="F386" s="22">
        <f ca="1">INDEX(IMPORT[C],A386)</f>
        <v>3</v>
      </c>
      <c r="G386" s="22" t="str">
        <f>IF(INDEX(IMPORT[Catatan],A386)="","",INDEX(IMPORT[Catatan],A386))</f>
        <v/>
      </c>
      <c r="H386" s="22" t="str">
        <f>INDEX(IMPORT[Ket],A386)</f>
        <v>B2 + B3</v>
      </c>
    </row>
    <row r="387" spans="1:8">
      <c r="A387" s="12">
        <v>399</v>
      </c>
      <c r="C387" s="22" t="str">
        <f>INDEX(IMPORT[Seri],A387)</f>
        <v>CH-100</v>
      </c>
      <c r="D387" s="22" t="str">
        <f>INDEX(IMPORT[Jenis],A387)</f>
        <v>Clear Holder UTN</v>
      </c>
      <c r="E387" s="22">
        <f>INDEX(IMPORT[Qty/ C],A387)</f>
        <v>72</v>
      </c>
      <c r="F387" s="22">
        <f ca="1">INDEX(IMPORT[C],A387)</f>
        <v>173</v>
      </c>
      <c r="G387" s="22" t="str">
        <f>IF(INDEX(IMPORT[Catatan],A387)="","",INDEX(IMPORT[Catatan],A387))</f>
        <v/>
      </c>
      <c r="H387" s="22" t="str">
        <f>INDEX(IMPORT[Ket],A387)</f>
        <v>B2 + B3</v>
      </c>
    </row>
    <row r="388" spans="1:8">
      <c r="A388" s="12">
        <v>400</v>
      </c>
      <c r="C388" s="22" t="str">
        <f>INDEX(IMPORT[Seri],A388)</f>
        <v>DX-612</v>
      </c>
      <c r="D388" s="22" t="str">
        <f>INDEX(IMPORT[Jenis],A388)</f>
        <v>Rope</v>
      </c>
      <c r="E388" s="22">
        <f>INDEX(IMPORT[Qty/ C],A388)</f>
        <v>2000</v>
      </c>
      <c r="F388" s="22">
        <f ca="1">INDEX(IMPORT[C],A388)</f>
        <v>8</v>
      </c>
      <c r="G388" s="22" t="str">
        <f>IF(INDEX(IMPORT[Catatan],A388)="","",INDEX(IMPORT[Catatan],A388))</f>
        <v/>
      </c>
      <c r="H388" s="22" t="str">
        <f>INDEX(IMPORT[Ket],A388)</f>
        <v>B2 + B3</v>
      </c>
    </row>
    <row r="389" spans="1:8">
      <c r="A389" s="12">
        <v>401</v>
      </c>
      <c r="C389" s="22" t="str">
        <f>INDEX(IMPORT[Seri],A389)</f>
        <v>7050-2</v>
      </c>
      <c r="D389" s="22" t="str">
        <f>INDEX(IMPORT[Jenis],A389)</f>
        <v>Notebook</v>
      </c>
      <c r="E389" s="22">
        <f>INDEX(IMPORT[Qty/ C],A389)</f>
        <v>512</v>
      </c>
      <c r="F389" s="22">
        <f ca="1">INDEX(IMPORT[C],A389)</f>
        <v>6</v>
      </c>
      <c r="G389" s="22" t="str">
        <f>IF(INDEX(IMPORT[Catatan],A389)="","",INDEX(IMPORT[Catatan],A389))</f>
        <v/>
      </c>
      <c r="H389" s="22" t="str">
        <f>INDEX(IMPORT[Ket],A389)</f>
        <v>B2 + B3</v>
      </c>
    </row>
    <row r="390" spans="1:8">
      <c r="A390" s="12">
        <v>402</v>
      </c>
      <c r="C390" s="22" t="str">
        <f>INDEX(IMPORT[Seri],A390)</f>
        <v>70100-2</v>
      </c>
      <c r="D390" s="22" t="str">
        <f>INDEX(IMPORT[Jenis],A390)</f>
        <v>Notebook</v>
      </c>
      <c r="E390" s="22">
        <f>INDEX(IMPORT[Qty/ C],A390)</f>
        <v>768</v>
      </c>
      <c r="F390" s="22">
        <f ca="1">INDEX(IMPORT[C],A390)</f>
        <v>4</v>
      </c>
      <c r="G390" s="22" t="str">
        <f>IF(INDEX(IMPORT[Catatan],A390)="","",INDEX(IMPORT[Catatan],A390))</f>
        <v/>
      </c>
      <c r="H390" s="22" t="str">
        <f>INDEX(IMPORT[Ket],A390)</f>
        <v>B2 + B3</v>
      </c>
    </row>
    <row r="391" spans="1:8">
      <c r="A391" s="12">
        <v>403</v>
      </c>
      <c r="C391" s="22" t="str">
        <f>INDEX(IMPORT[Seri],A391)</f>
        <v>7050-11</v>
      </c>
      <c r="D391" s="22" t="str">
        <f>INDEX(IMPORT[Jenis],A391)</f>
        <v>Notebook</v>
      </c>
      <c r="E391" s="22">
        <f>INDEX(IMPORT[Qty/ C],A391)</f>
        <v>512</v>
      </c>
      <c r="F391" s="22">
        <f ca="1">INDEX(IMPORT[C],A391)</f>
        <v>8</v>
      </c>
      <c r="G391" s="22" t="str">
        <f>IF(INDEX(IMPORT[Catatan],A391)="","",INDEX(IMPORT[Catatan],A391))</f>
        <v/>
      </c>
      <c r="H391" s="22" t="str">
        <f>INDEX(IMPORT[Ket],A391)</f>
        <v>B2 + B3</v>
      </c>
    </row>
    <row r="392" spans="1:8">
      <c r="A392" s="12">
        <v>404</v>
      </c>
      <c r="C392" s="22" t="str">
        <f>INDEX(IMPORT[Seri],A392)</f>
        <v>70100-11</v>
      </c>
      <c r="D392" s="22" t="str">
        <f>INDEX(IMPORT[Jenis],A392)</f>
        <v>Notebook</v>
      </c>
      <c r="E392" s="22">
        <f>INDEX(IMPORT[Qty/ C],A392)</f>
        <v>768</v>
      </c>
      <c r="F392" s="22">
        <f ca="1">INDEX(IMPORT[C],A392)</f>
        <v>8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405</v>
      </c>
      <c r="C393" s="22" t="str">
        <f>INDEX(IMPORT[Seri],A393)</f>
        <v>7050-18</v>
      </c>
      <c r="D393" s="22" t="str">
        <f>INDEX(IMPORT[Jenis],A393)</f>
        <v>Notebook</v>
      </c>
      <c r="E393" s="22">
        <f>INDEX(IMPORT[Qty/ C],A393)</f>
        <v>512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406</v>
      </c>
      <c r="C394" s="22" t="str">
        <f>INDEX(IMPORT[Seri],A394)</f>
        <v>7050-19</v>
      </c>
      <c r="D394" s="22" t="str">
        <f>INDEX(IMPORT[Jenis],A394)</f>
        <v>Notebook</v>
      </c>
      <c r="E394" s="22">
        <f>INDEX(IMPORT[Qty/ C],A394)</f>
        <v>512</v>
      </c>
      <c r="F394" s="22">
        <f ca="1">INDEX(IMPORT[C],A394)</f>
        <v>9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407</v>
      </c>
      <c r="C395" s="22" t="str">
        <f>INDEX(IMPORT[Seri],A395)</f>
        <v>7050-20</v>
      </c>
      <c r="D395" s="22" t="str">
        <f>INDEX(IMPORT[Jenis],A395)</f>
        <v>Notebook</v>
      </c>
      <c r="E395" s="22">
        <f>INDEX(IMPORT[Qty/ C],A395)</f>
        <v>512</v>
      </c>
      <c r="F395" s="22">
        <f ca="1">INDEX(IMPORT[C],A395)</f>
        <v>9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408</v>
      </c>
      <c r="C396" s="22" t="str">
        <f>INDEX(IMPORT[Seri],A396)</f>
        <v>7050-21</v>
      </c>
      <c r="D396" s="22" t="str">
        <f>INDEX(IMPORT[Jenis],A396)</f>
        <v>Notebook</v>
      </c>
      <c r="E396" s="22">
        <f>INDEX(IMPORT[Qty/ C],A396)</f>
        <v>512</v>
      </c>
      <c r="F396" s="22">
        <f ca="1">INDEX(IMPORT[C],A396)</f>
        <v>1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409</v>
      </c>
      <c r="C397" s="22" t="str">
        <f>INDEX(IMPORT[Seri],A397)</f>
        <v>7501 / 6503</v>
      </c>
      <c r="D397" s="22" t="str">
        <f>INDEX(IMPORT[Jenis],A397)</f>
        <v>Gell pen</v>
      </c>
      <c r="E397" s="22">
        <f>INDEX(IMPORT[Qty/ C],A397)</f>
        <v>1728</v>
      </c>
      <c r="F397" s="22">
        <f ca="1">INDEX(IMPORT[C],A397)</f>
        <v>4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410</v>
      </c>
      <c r="C398" s="22" t="str">
        <f>INDEX(IMPORT[Seri],A398)</f>
        <v>7502 / 3211</v>
      </c>
      <c r="D398" s="22" t="str">
        <f>INDEX(IMPORT[Jenis],A398)</f>
        <v>Gell pen</v>
      </c>
      <c r="E398" s="22">
        <f>INDEX(IMPORT[Qty/ C],A398)</f>
        <v>1728</v>
      </c>
      <c r="F398" s="22">
        <f ca="1">INDEX(IMPORT[C],A398)</f>
        <v>5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411</v>
      </c>
      <c r="C399" s="22" t="str">
        <f>INDEX(IMPORT[Seri],A399)</f>
        <v>UTN-1</v>
      </c>
      <c r="D399" s="22" t="str">
        <f>INDEX(IMPORT[Jenis],A399)</f>
        <v>Gell Refill</v>
      </c>
      <c r="E399" s="22">
        <f>INDEX(IMPORT[Qty/ C],A399)</f>
        <v>10000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412</v>
      </c>
      <c r="C400" s="22">
        <f>INDEX(IMPORT[Seri],A400)</f>
        <v>70100</v>
      </c>
      <c r="D400" s="22" t="str">
        <f>INDEX(IMPORT[Jenis],A400)</f>
        <v>Wrapper</v>
      </c>
      <c r="E400" s="22">
        <f>INDEX(IMPORT[Qty/ C],A400)</f>
        <v>2500</v>
      </c>
      <c r="F400" s="22">
        <f ca="1">INDEX(IMPORT[C],A400)</f>
        <v>8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413</v>
      </c>
      <c r="C401" s="22" t="str">
        <f>INDEX(IMPORT[Seri],A401)</f>
        <v>QJ125</v>
      </c>
      <c r="D401" s="22" t="str">
        <f>INDEX(IMPORT[Jenis],A401)</f>
        <v>Call Bell</v>
      </c>
      <c r="E401" s="22">
        <f>INDEX(IMPORT[Qty/ C],A401)</f>
        <v>120</v>
      </c>
      <c r="F401" s="22">
        <f ca="1">INDEX(IMPORT[C],A401)</f>
        <v>7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414</v>
      </c>
      <c r="C402" s="22" t="str">
        <f>INDEX(IMPORT[Seri],A402)</f>
        <v>CH-30</v>
      </c>
      <c r="D402" s="22" t="str">
        <f>INDEX(IMPORT[Jenis],A402)</f>
        <v>Ribbon</v>
      </c>
      <c r="E402" s="22">
        <f>INDEX(IMPORT[Qty/ C],A402)</f>
        <v>1000</v>
      </c>
      <c r="F402" s="22">
        <f ca="1">INDEX(IMPORT[C],A402)</f>
        <v>2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415</v>
      </c>
      <c r="C403" s="22" t="str">
        <f>INDEX(IMPORT[Seri],A403)</f>
        <v>CH-50</v>
      </c>
      <c r="D403" s="22" t="str">
        <f>INDEX(IMPORT[Jenis],A403)</f>
        <v>Ribbon</v>
      </c>
      <c r="E403" s="22">
        <f>INDEX(IMPORT[Qty/ C],A403)</f>
        <v>400</v>
      </c>
      <c r="F403" s="22">
        <f ca="1">INDEX(IMPORT[C],A403)</f>
        <v>2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416</v>
      </c>
      <c r="C404" s="22" t="str">
        <f>INDEX(IMPORT[Seri],A404)</f>
        <v>CH-30-1</v>
      </c>
      <c r="D404" s="22" t="str">
        <f>INDEX(IMPORT[Jenis],A404)</f>
        <v>Ribbon</v>
      </c>
      <c r="E404" s="22">
        <f>INDEX(IMPORT[Qty/ C],A404)</f>
        <v>1000</v>
      </c>
      <c r="F404" s="22">
        <f ca="1">INDEX(IMPORT[C],A404)</f>
        <v>1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417</v>
      </c>
      <c r="C405" s="22" t="str">
        <f>INDEX(IMPORT[Seri],A405)</f>
        <v>TH-30</v>
      </c>
      <c r="D405" s="22" t="str">
        <f>INDEX(IMPORT[Jenis],A405)</f>
        <v>Ribbon</v>
      </c>
      <c r="E405" s="22">
        <f>INDEX(IMPORT[Qty/ C],A405)</f>
        <v>1000</v>
      </c>
      <c r="F405" s="22">
        <f ca="1">INDEX(IMPORT[C],A405)</f>
        <v>2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418</v>
      </c>
      <c r="C406" s="22" t="str">
        <f>INDEX(IMPORT[Seri],A406)</f>
        <v>TH50-1</v>
      </c>
      <c r="D406" s="22" t="str">
        <f>INDEX(IMPORT[Jenis],A406)</f>
        <v>Ribbon</v>
      </c>
      <c r="E406" s="22">
        <f>INDEX(IMPORT[Qty/ C],A406)</f>
        <v>400</v>
      </c>
      <c r="F406" s="22">
        <f ca="1">INDEX(IMPORT[C],A406)</f>
        <v>1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419</v>
      </c>
      <c r="C407" s="22" t="str">
        <f>INDEX(IMPORT[Seri],A407)</f>
        <v>GG-1</v>
      </c>
      <c r="D407" s="22" t="str">
        <f>INDEX(IMPORT[Jenis],A407)</f>
        <v>Pocket</v>
      </c>
      <c r="E407" s="22">
        <f>INDEX(IMPORT[Qty/ C],A407)</f>
        <v>720</v>
      </c>
      <c r="F407" s="22">
        <f ca="1">INDEX(IMPORT[C],A407)</f>
        <v>2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420</v>
      </c>
      <c r="C408" s="22" t="str">
        <f>INDEX(IMPORT[Seri],A408)</f>
        <v>8550B</v>
      </c>
      <c r="D408" s="22" t="str">
        <f>INDEX(IMPORT[Jenis],A408)</f>
        <v>Number</v>
      </c>
      <c r="E408" s="22">
        <f>INDEX(IMPORT[Qty/ C],A408)</f>
        <v>400</v>
      </c>
      <c r="F408" s="22">
        <f ca="1">INDEX(IMPORT[C],A408)</f>
        <v>9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421</v>
      </c>
      <c r="C409" s="22" t="str">
        <f>INDEX(IMPORT[Seri],A409)</f>
        <v>8550A</v>
      </c>
      <c r="D409" s="22" t="str">
        <f>INDEX(IMPORT[Jenis],A409)</f>
        <v>Letter</v>
      </c>
      <c r="E409" s="22">
        <f>INDEX(IMPORT[Qty/ C],A409)</f>
        <v>400</v>
      </c>
      <c r="F409" s="22">
        <f ca="1">INDEX(IMPORT[C],A409)</f>
        <v>9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422</v>
      </c>
      <c r="C410" s="22">
        <f>INDEX(IMPORT[Seri],A410)</f>
        <v>2008</v>
      </c>
      <c r="D410" s="22" t="str">
        <f>INDEX(IMPORT[Jenis],A410)</f>
        <v>Magnit</v>
      </c>
      <c r="E410" s="22">
        <f>INDEX(IMPORT[Qty/ C],A410)</f>
        <v>800</v>
      </c>
      <c r="F410" s="22">
        <f ca="1">INDEX(IMPORT[C],A410)</f>
        <v>7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425</v>
      </c>
      <c r="C411" s="22" t="str">
        <f>INDEX(IMPORT[Seri],A411)</f>
        <v>8100</v>
      </c>
      <c r="D411" s="22" t="str">
        <f>INDEX(IMPORT[Jenis],A411)</f>
        <v>Magnit</v>
      </c>
      <c r="E411" s="22" t="str">
        <f>INDEX(IMPORT[Qty/ C],A411)</f>
        <v>120</v>
      </c>
      <c r="F411" s="22">
        <f ca="1">INDEX(IMPORT[C],A411)</f>
        <v>3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427</v>
      </c>
      <c r="C412" s="22" t="str">
        <f>INDEX(IMPORT[Seri],A412)</f>
        <v>9900</v>
      </c>
      <c r="D412" s="22" t="str">
        <f>INDEX(IMPORT[Jenis],A412)</f>
        <v>Study Board</v>
      </c>
      <c r="E412" s="22" t="str">
        <f>INDEX(IMPORT[Qty/ C],A412)</f>
        <v>792</v>
      </c>
      <c r="F412" s="22">
        <f ca="1">INDEX(IMPORT[C],A412)</f>
        <v>1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428</v>
      </c>
      <c r="C413" s="22" t="str">
        <f>INDEX(IMPORT[Seri],A413)</f>
        <v>876</v>
      </c>
      <c r="D413" s="22" t="str">
        <f>INDEX(IMPORT[Jenis],A413)</f>
        <v>Study Board</v>
      </c>
      <c r="E413" s="22" t="str">
        <f>INDEX(IMPORT[Qty/ C],A413)</f>
        <v>600</v>
      </c>
      <c r="F413" s="22">
        <f ca="1">INDEX(IMPORT[C],A413)</f>
        <v>2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429</v>
      </c>
      <c r="C414" s="22" t="str">
        <f>INDEX(IMPORT[Seri],A414)</f>
        <v>878</v>
      </c>
      <c r="D414" s="22" t="str">
        <f>INDEX(IMPORT[Jenis],A414)</f>
        <v>Study Board</v>
      </c>
      <c r="E414" s="22" t="str">
        <f>INDEX(IMPORT[Qty/ C],A414)</f>
        <v>600</v>
      </c>
      <c r="F414" s="22">
        <f ca="1">INDEX(IMPORT[C],A414)</f>
        <v>1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430</v>
      </c>
      <c r="C415" s="22" t="str">
        <f>INDEX(IMPORT[Seri],A415)</f>
        <v>H026</v>
      </c>
      <c r="D415" s="22" t="str">
        <f>INDEX(IMPORT[Jenis],A415)</f>
        <v>Number</v>
      </c>
      <c r="E415" s="22" t="str">
        <f>INDEX(IMPORT[Qty/ C],A415)</f>
        <v>400</v>
      </c>
      <c r="F415" s="22">
        <f ca="1">INDEX(IMPORT[C],A415)</f>
        <v>3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431</v>
      </c>
      <c r="C416" s="22" t="str">
        <f>INDEX(IMPORT[Seri],A416)</f>
        <v>H027</v>
      </c>
      <c r="D416" s="22" t="str">
        <f>INDEX(IMPORT[Jenis],A416)</f>
        <v>Letter-Big</v>
      </c>
      <c r="E416" s="22" t="str">
        <f>INDEX(IMPORT[Qty/ C],A416)</f>
        <v>400</v>
      </c>
      <c r="F416" s="22">
        <f ca="1">INDEX(IMPORT[C],A416)</f>
        <v>3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432</v>
      </c>
      <c r="C417" s="22" t="str">
        <f>INDEX(IMPORT[Seri],A417)</f>
        <v>H008</v>
      </c>
      <c r="D417" s="22" t="str">
        <f>INDEX(IMPORT[Jenis],A417)</f>
        <v>Letter-Small</v>
      </c>
      <c r="E417" s="22" t="str">
        <f>INDEX(IMPORT[Qty/ C],A417)</f>
        <v>400</v>
      </c>
      <c r="F417" s="22">
        <f ca="1">INDEX(IMPORT[C],A417)</f>
        <v>3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433</v>
      </c>
      <c r="C418" s="22" t="str">
        <f>INDEX(IMPORT[Seri],A418)</f>
        <v>15cm</v>
      </c>
      <c r="D418" s="22" t="str">
        <f>INDEX(IMPORT[Jenis],A418)</f>
        <v>Aluminium Ruler</v>
      </c>
      <c r="E418" s="22">
        <f>INDEX(IMPORT[Qty/ C],A418)</f>
        <v>2880</v>
      </c>
      <c r="F418" s="22">
        <f ca="1">INDEX(IMPORT[C],A418)</f>
        <v>14</v>
      </c>
      <c r="G418" s="22" t="str">
        <f>IF(INDEX(IMPORT[Catatan],A418)="","",INDEX(IMPORT[Catatan],A418))</f>
        <v/>
      </c>
      <c r="H418" s="22" t="str">
        <f>INDEX(IMPORT[Ket],A418)</f>
        <v>B4</v>
      </c>
    </row>
    <row r="419" spans="1:8">
      <c r="A419" s="12">
        <v>434</v>
      </c>
      <c r="C419" s="22" t="str">
        <f>INDEX(IMPORT[Seri],A419)</f>
        <v>20cm</v>
      </c>
      <c r="D419" s="22" t="str">
        <f>INDEX(IMPORT[Jenis],A419)</f>
        <v>Aluminium Ruler</v>
      </c>
      <c r="E419" s="22">
        <f>INDEX(IMPORT[Qty/ C],A419)</f>
        <v>2400</v>
      </c>
      <c r="F419" s="22">
        <f ca="1">INDEX(IMPORT[C],A419)</f>
        <v>13</v>
      </c>
      <c r="G419" s="22" t="str">
        <f>IF(INDEX(IMPORT[Catatan],A419)="","",INDEX(IMPORT[Catatan],A419))</f>
        <v/>
      </c>
      <c r="H419" s="22" t="str">
        <f>INDEX(IMPORT[Ket],A419)</f>
        <v>B4</v>
      </c>
    </row>
    <row r="420" spans="1:8">
      <c r="A420" s="12">
        <v>435</v>
      </c>
      <c r="C420" s="22" t="str">
        <f>INDEX(IMPORT[Seri],A420)</f>
        <v>30cm</v>
      </c>
      <c r="D420" s="22" t="str">
        <f>INDEX(IMPORT[Jenis],A420)</f>
        <v>Aluminium Ruler</v>
      </c>
      <c r="E420" s="22">
        <f>INDEX(IMPORT[Qty/ C],A420)</f>
        <v>1440</v>
      </c>
      <c r="F420" s="22">
        <f ca="1">INDEX(IMPORT[C],A420)</f>
        <v>17</v>
      </c>
      <c r="G420" s="22" t="str">
        <f>IF(INDEX(IMPORT[Catatan],A420)="","",INDEX(IMPORT[Catatan],A420))</f>
        <v/>
      </c>
      <c r="H420" s="22" t="str">
        <f>INDEX(IMPORT[Ket],A420)</f>
        <v>B4</v>
      </c>
    </row>
    <row r="421" spans="1:8">
      <c r="A421" s="12">
        <v>436</v>
      </c>
      <c r="C421" s="22" t="str">
        <f>INDEX(IMPORT[Seri],A421)</f>
        <v>50CM</v>
      </c>
      <c r="D421" s="22" t="str">
        <f>INDEX(IMPORT[Jenis],A421)</f>
        <v>Ribbon</v>
      </c>
      <c r="E421" s="22">
        <f>INDEX(IMPORT[Qty/ C],A421)</f>
        <v>400</v>
      </c>
      <c r="F421" s="22">
        <f ca="1">INDEX(IMPORT[C],A421)</f>
        <v>2</v>
      </c>
      <c r="G421" s="22" t="str">
        <f>IF(INDEX(IMPORT[Catatan],A421)="","",INDEX(IMPORT[Catatan],A421))</f>
        <v/>
      </c>
      <c r="H421" s="22" t="str">
        <f>INDEX(IMPORT[Ket],A421)</f>
        <v>B4</v>
      </c>
    </row>
    <row r="422" spans="1:8">
      <c r="A422" s="12">
        <v>437</v>
      </c>
      <c r="C422" s="22" t="str">
        <f>INDEX(IMPORT[Seri],A422)</f>
        <v>TH-50</v>
      </c>
      <c r="D422" s="22" t="str">
        <f>INDEX(IMPORT[Jenis],A422)</f>
        <v>Ribbon</v>
      </c>
      <c r="E422" s="22">
        <f>INDEX(IMPORT[Qty/ C],A422)</f>
        <v>400</v>
      </c>
      <c r="F422" s="22">
        <f ca="1">INDEX(IMPORT[C],A422)</f>
        <v>3</v>
      </c>
      <c r="G422" s="22" t="str">
        <f>IF(INDEX(IMPORT[Catatan],A422)="","",INDEX(IMPORT[Catatan],A422))</f>
        <v/>
      </c>
      <c r="H422" s="22" t="str">
        <f>INDEX(IMPORT[Ket],A422)</f>
        <v>B4</v>
      </c>
    </row>
    <row r="423" spans="1:8">
      <c r="A423" s="12">
        <v>438</v>
      </c>
      <c r="C423" s="22" t="str">
        <f>INDEX(IMPORT[Seri],A423)</f>
        <v>SJ-50</v>
      </c>
      <c r="D423" s="22" t="str">
        <f>INDEX(IMPORT[Jenis],A423)</f>
        <v>Ribbon</v>
      </c>
      <c r="E423" s="22">
        <f>INDEX(IMPORT[Qty/ C],A423)</f>
        <v>400</v>
      </c>
      <c r="F423" s="22">
        <f ca="1">INDEX(IMPORT[C],A423)</f>
        <v>4</v>
      </c>
      <c r="G423" s="22" t="str">
        <f>IF(INDEX(IMPORT[Catatan],A423)="","",INDEX(IMPORT[Catatan],A423))</f>
        <v/>
      </c>
      <c r="H423" s="22" t="str">
        <f>INDEX(IMPORT[Ket],A423)</f>
        <v>B4</v>
      </c>
    </row>
    <row r="424" spans="1:8">
      <c r="A424" s="12">
        <v>439</v>
      </c>
      <c r="C424" s="22" t="str">
        <f>INDEX(IMPORT[Seri],A424)</f>
        <v>LS-50</v>
      </c>
      <c r="D424" s="22" t="str">
        <f>INDEX(IMPORT[Jenis],A424)</f>
        <v>Ribbon</v>
      </c>
      <c r="E424" s="22">
        <f>INDEX(IMPORT[Qty/ C],A424)</f>
        <v>400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B4</v>
      </c>
    </row>
    <row r="425" spans="1:8">
      <c r="A425" s="12">
        <v>440</v>
      </c>
      <c r="C425" s="22" t="str">
        <f>INDEX(IMPORT[Seri],A425)</f>
        <v>THY-50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4</v>
      </c>
      <c r="G425" s="22" t="str">
        <f>IF(INDEX(IMPORT[Catatan],A425)="","",INDEX(IMPORT[Catatan],A425))</f>
        <v/>
      </c>
      <c r="H425" s="22" t="str">
        <f>INDEX(IMPORT[Ket],A425)</f>
        <v>B4</v>
      </c>
    </row>
    <row r="426" spans="1:8">
      <c r="A426" s="12">
        <v>441</v>
      </c>
      <c r="C426" s="22" t="str">
        <f>INDEX(IMPORT[Seri],A426)</f>
        <v>349A</v>
      </c>
      <c r="D426" s="22" t="str">
        <f>INDEX(IMPORT[Jenis],A426)</f>
        <v>Letter</v>
      </c>
      <c r="E426" s="22">
        <f>INDEX(IMPORT[Qty/ C],A426)</f>
        <v>600</v>
      </c>
      <c r="F426" s="22">
        <f ca="1">INDEX(IMPORT[C],A426)</f>
        <v>4</v>
      </c>
      <c r="G426" s="22" t="str">
        <f>IF(INDEX(IMPORT[Catatan],A426)="","",INDEX(IMPORT[Catatan],A426))</f>
        <v/>
      </c>
      <c r="H426" s="22" t="str">
        <f>INDEX(IMPORT[Ket],A426)</f>
        <v>B4</v>
      </c>
    </row>
    <row r="427" spans="1:8">
      <c r="A427" s="12">
        <v>442</v>
      </c>
      <c r="C427" s="22" t="str">
        <f>INDEX(IMPORT[Seri],A427)</f>
        <v>349B</v>
      </c>
      <c r="D427" s="22" t="str">
        <f>INDEX(IMPORT[Jenis],A427)</f>
        <v>Number</v>
      </c>
      <c r="E427" s="22">
        <f>INDEX(IMPORT[Qty/ C],A427)</f>
        <v>600</v>
      </c>
      <c r="F427" s="22">
        <f ca="1">INDEX(IMPORT[C],A427)</f>
        <v>4</v>
      </c>
      <c r="G427" s="22" t="str">
        <f>IF(INDEX(IMPORT[Catatan],A427)="","",INDEX(IMPORT[Catatan],A427))</f>
        <v/>
      </c>
      <c r="H427" s="22" t="str">
        <f>INDEX(IMPORT[Ket],A427)</f>
        <v>B4</v>
      </c>
    </row>
    <row r="428" spans="1:8">
      <c r="A428" s="12">
        <v>443</v>
      </c>
      <c r="C428" s="22" t="str">
        <f>INDEX(IMPORT[Seri],A428)</f>
        <v>8550B</v>
      </c>
      <c r="D428" s="22" t="str">
        <f>INDEX(IMPORT[Jenis],A428)</f>
        <v>Number</v>
      </c>
      <c r="E428" s="22">
        <f>INDEX(IMPORT[Qty/ C],A428)</f>
        <v>400</v>
      </c>
      <c r="F428" s="22">
        <f ca="1">INDEX(IMPORT[C],A428)</f>
        <v>4</v>
      </c>
      <c r="G428" s="22" t="str">
        <f>IF(INDEX(IMPORT[Catatan],A428)="","",INDEX(IMPORT[Catatan],A428))</f>
        <v/>
      </c>
      <c r="H428" s="22" t="str">
        <f>INDEX(IMPORT[Ket],A428)</f>
        <v>B4</v>
      </c>
    </row>
    <row r="429" spans="1:8">
      <c r="A429" s="12">
        <v>444</v>
      </c>
      <c r="C429" s="22" t="str">
        <f>INDEX(IMPORT[Seri],A429)</f>
        <v>8550A</v>
      </c>
      <c r="D429" s="22" t="str">
        <f>INDEX(IMPORT[Jenis],A429)</f>
        <v>Letter</v>
      </c>
      <c r="E429" s="22">
        <f>INDEX(IMPORT[Qty/ C],A429)</f>
        <v>400</v>
      </c>
      <c r="F429" s="22">
        <f ca="1">INDEX(IMPORT[C],A429)</f>
        <v>3</v>
      </c>
      <c r="G429" s="22" t="str">
        <f>IF(INDEX(IMPORT[Catatan],A429)="","",INDEX(IMPORT[Catatan],A429))</f>
        <v/>
      </c>
      <c r="H429" s="22" t="str">
        <f>INDEX(IMPORT[Ket],A429)</f>
        <v>B4</v>
      </c>
    </row>
    <row r="430" spans="1:8">
      <c r="A430" s="12">
        <v>445</v>
      </c>
      <c r="C430" s="22">
        <f>INDEX(IMPORT[Seri],A430)</f>
        <v>8101</v>
      </c>
      <c r="D430" s="22" t="str">
        <f>INDEX(IMPORT[Jenis],A430)</f>
        <v>Magnit</v>
      </c>
      <c r="E430" s="22">
        <f>INDEX(IMPORT[Qty/ C],A430)</f>
        <v>144</v>
      </c>
      <c r="F430" s="22">
        <f ca="1">INDEX(IMPORT[C],A430)</f>
        <v>5</v>
      </c>
      <c r="G430" s="22" t="str">
        <f>IF(INDEX(IMPORT[Catatan],A430)="","",INDEX(IMPORT[Catatan],A430))</f>
        <v/>
      </c>
      <c r="H430" s="22" t="str">
        <f>INDEX(IMPORT[Ket],A430)</f>
        <v>B4</v>
      </c>
    </row>
    <row r="431" spans="1:8">
      <c r="A431" s="12">
        <v>446</v>
      </c>
      <c r="C431" s="22">
        <f>INDEX(IMPORT[Seri],A431)</f>
        <v>8102</v>
      </c>
      <c r="D431" s="22" t="str">
        <f>INDEX(IMPORT[Jenis],A431)</f>
        <v>Magnit</v>
      </c>
      <c r="E431" s="22">
        <f>INDEX(IMPORT[Qty/ C],A431)</f>
        <v>144</v>
      </c>
      <c r="F431" s="22">
        <f ca="1">INDEX(IMPORT[C],A431)</f>
        <v>11</v>
      </c>
      <c r="G431" s="22" t="str">
        <f>IF(INDEX(IMPORT[Catatan],A431)="","",INDEX(IMPORT[Catatan],A431))</f>
        <v/>
      </c>
      <c r="H431" s="22" t="str">
        <f>INDEX(IMPORT[Ket],A431)</f>
        <v>B4</v>
      </c>
    </row>
    <row r="432" spans="1:8">
      <c r="A432" s="12">
        <v>447</v>
      </c>
      <c r="C432" s="22" t="str">
        <f>INDEX(IMPORT[Seri],A432)</f>
        <v>9900-3</v>
      </c>
      <c r="D432" s="22" t="str">
        <f>INDEX(IMPORT[Jenis],A432)</f>
        <v>Study board</v>
      </c>
      <c r="E432" s="22">
        <f>INDEX(IMPORT[Qty/ C],A432)</f>
        <v>792</v>
      </c>
      <c r="F432" s="22">
        <f ca="1">INDEX(IMPORT[C],A432)</f>
        <v>7</v>
      </c>
      <c r="G432" s="22" t="str">
        <f>IF(INDEX(IMPORT[Catatan],A432)="","",INDEX(IMPORT[Catatan],A432))</f>
        <v/>
      </c>
      <c r="H432" s="22" t="str">
        <f>INDEX(IMPORT[Ket],A432)</f>
        <v>B4</v>
      </c>
    </row>
    <row r="433" spans="1:8">
      <c r="A433" s="12">
        <v>448</v>
      </c>
      <c r="C433" s="22">
        <f>INDEX(IMPORT[Seri],A433)</f>
        <v>604</v>
      </c>
      <c r="D433" s="22" t="str">
        <f>INDEX(IMPORT[Jenis],A433)</f>
        <v>Study board</v>
      </c>
      <c r="E433" s="22">
        <f>INDEX(IMPORT[Qty/ C],A433)</f>
        <v>600</v>
      </c>
      <c r="F433" s="22">
        <f ca="1">INDEX(IMPORT[C],A433)</f>
        <v>4</v>
      </c>
      <c r="G433" s="22" t="str">
        <f>IF(INDEX(IMPORT[Catatan],A433)="","",INDEX(IMPORT[Catatan],A433))</f>
        <v/>
      </c>
      <c r="H433" s="22" t="str">
        <f>INDEX(IMPORT[Ket],A433)</f>
        <v>B4</v>
      </c>
    </row>
    <row r="434" spans="1:8">
      <c r="A434" s="12">
        <v>449</v>
      </c>
      <c r="C434" s="22" t="str">
        <f>INDEX(IMPORT[Seri],A434)</f>
        <v>HT-015</v>
      </c>
      <c r="D434" s="22" t="str">
        <f>INDEX(IMPORT[Jenis],A434)</f>
        <v>Study board</v>
      </c>
      <c r="E434" s="22">
        <f>INDEX(IMPORT[Qty/ C],A434)</f>
        <v>360</v>
      </c>
      <c r="F434" s="22">
        <f ca="1">INDEX(IMPORT[C],A434)</f>
        <v>1</v>
      </c>
      <c r="G434" s="22" t="str">
        <f>IF(INDEX(IMPORT[Catatan],A434)="","",INDEX(IMPORT[Catatan],A434))</f>
        <v/>
      </c>
      <c r="H434" s="22" t="str">
        <f>INDEX(IMPORT[Ket],A434)</f>
        <v>B4</v>
      </c>
    </row>
    <row r="435" spans="1:8">
      <c r="A435" s="12">
        <v>450</v>
      </c>
      <c r="C435" s="22" t="str">
        <f>INDEX(IMPORT[Seri],A435)</f>
        <v>HT-018</v>
      </c>
      <c r="D435" s="22" t="str">
        <f>INDEX(IMPORT[Jenis],A435)</f>
        <v>Study board</v>
      </c>
      <c r="E435" s="22">
        <f>INDEX(IMPORT[Qty/ C],A435)</f>
        <v>360</v>
      </c>
      <c r="F435" s="22">
        <f ca="1">INDEX(IMPORT[C],A435)</f>
        <v>4</v>
      </c>
      <c r="G435" s="22" t="str">
        <f>IF(INDEX(IMPORT[Catatan],A435)="","",INDEX(IMPORT[Catatan],A435))</f>
        <v/>
      </c>
      <c r="H435" s="22" t="str">
        <f>INDEX(IMPORT[Ket],A435)</f>
        <v>B4</v>
      </c>
    </row>
    <row r="436" spans="1:8">
      <c r="A436" s="12">
        <v>451</v>
      </c>
      <c r="C436" s="22" t="str">
        <f>INDEX(IMPORT[Seri],A436)</f>
        <v>JQ-1909</v>
      </c>
      <c r="D436" s="22" t="str">
        <f>INDEX(IMPORT[Jenis],A436)</f>
        <v>Study board</v>
      </c>
      <c r="E436" s="22">
        <f>INDEX(IMPORT[Qty/ C],A436)</f>
        <v>600</v>
      </c>
      <c r="F436" s="22">
        <f ca="1">INDEX(IMPORT[C],A436)</f>
        <v>2</v>
      </c>
      <c r="G436" s="22" t="str">
        <f>IF(INDEX(IMPORT[Catatan],A436)="","",INDEX(IMPORT[Catatan],A436))</f>
        <v/>
      </c>
      <c r="H436" s="22" t="str">
        <f>INDEX(IMPORT[Ket],A436)</f>
        <v>B4</v>
      </c>
    </row>
    <row r="437" spans="1:8">
      <c r="A437" s="12">
        <v>452</v>
      </c>
      <c r="C437" s="22" t="str">
        <f>INDEX(IMPORT[Seri],A437)</f>
        <v>810-A</v>
      </c>
      <c r="D437" s="22" t="str">
        <f>INDEX(IMPORT[Jenis],A437)</f>
        <v>Gel Pen</v>
      </c>
      <c r="E437" s="22">
        <f>INDEX(IMPORT[Qty/ C],A437)</f>
        <v>3200</v>
      </c>
      <c r="F437" s="22">
        <f ca="1">INDEX(IMPORT[C],A437)</f>
        <v>30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453</v>
      </c>
      <c r="C438" s="22">
        <f>INDEX(IMPORT[Seri],A438)</f>
        <v>344</v>
      </c>
      <c r="D438" s="22" t="str">
        <f>INDEX(IMPORT[Jenis],A438)</f>
        <v>Sharpener</v>
      </c>
      <c r="E438" s="22">
        <f>INDEX(IMPORT[Qty/ C],A438)</f>
        <v>1980</v>
      </c>
      <c r="F438" s="22">
        <f ca="1">INDEX(IMPORT[C],A438)</f>
        <v>3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454</v>
      </c>
      <c r="C439" s="22">
        <f>INDEX(IMPORT[Seri],A439)</f>
        <v>371</v>
      </c>
      <c r="D439" s="22" t="str">
        <f>INDEX(IMPORT[Jenis],A439)</f>
        <v>Sharpener</v>
      </c>
      <c r="E439" s="22">
        <f>INDEX(IMPORT[Qty/ C],A439)</f>
        <v>1620</v>
      </c>
      <c r="F439" s="22">
        <f ca="1">INDEX(IMPORT[C],A439)</f>
        <v>17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456</v>
      </c>
      <c r="C440" s="22" t="str">
        <f>INDEX(IMPORT[Seri],A440)</f>
        <v>FG-301</v>
      </c>
      <c r="D440" s="22" t="str">
        <f>INDEX(IMPORT[Jenis],A440)</f>
        <v>Pocket</v>
      </c>
      <c r="E440" s="22">
        <f>INDEX(IMPORT[Qty/ C],A440)</f>
        <v>360</v>
      </c>
      <c r="F440" s="22">
        <f ca="1">INDEX(IMPORT[C],A440)</f>
        <v>21</v>
      </c>
      <c r="G440" s="22" t="str">
        <f>IF(INDEX(IMPORT[Catatan],A440)="","",INDEX(IMPORT[Catatan],A440))</f>
        <v/>
      </c>
      <c r="H440" s="22" t="str">
        <f>INDEX(IMPORT[Ket],A440)</f>
        <v>C1 + C2</v>
      </c>
    </row>
    <row r="441" spans="1:8">
      <c r="A441" s="12">
        <v>458</v>
      </c>
      <c r="C441" s="22" t="str">
        <f>INDEX(IMPORT[Seri],A441)</f>
        <v>XL-301</v>
      </c>
      <c r="D441" s="22" t="str">
        <f>INDEX(IMPORT[Jenis],A441)</f>
        <v>Pocket</v>
      </c>
      <c r="E441" s="22">
        <f>INDEX(IMPORT[Qty/ C],A441)</f>
        <v>360</v>
      </c>
      <c r="F441" s="22">
        <f ca="1">INDEX(IMPORT[C],A441)</f>
        <v>6</v>
      </c>
      <c r="G441" s="22" t="str">
        <f>IF(INDEX(IMPORT[Catatan],A441)="","",INDEX(IMPORT[Catatan],A441))</f>
        <v/>
      </c>
      <c r="H441" s="22" t="str">
        <f>INDEX(IMPORT[Ket],A441)</f>
        <v>C1 + C2</v>
      </c>
    </row>
    <row r="442" spans="1:8">
      <c r="A442" s="12">
        <v>459</v>
      </c>
      <c r="C442" s="22" t="str">
        <f>INDEX(IMPORT[Seri],A442)</f>
        <v>GG-2</v>
      </c>
      <c r="D442" s="22" t="str">
        <f>INDEX(IMPORT[Jenis],A442)</f>
        <v>Pocket</v>
      </c>
      <c r="E442" s="22">
        <f>INDEX(IMPORT[Qty/ C],A442)</f>
        <v>480</v>
      </c>
      <c r="F442" s="22">
        <f ca="1">INDEX(IMPORT[C],A442)</f>
        <v>32</v>
      </c>
      <c r="G442" s="22" t="str">
        <f>IF(INDEX(IMPORT[Catatan],A442)="","",INDEX(IMPORT[Catatan],A442))</f>
        <v/>
      </c>
      <c r="H442" s="22" t="str">
        <f>INDEX(IMPORT[Ket],A442)</f>
        <v>C1 + C2</v>
      </c>
    </row>
    <row r="443" spans="1:8">
      <c r="A443" s="12">
        <v>460</v>
      </c>
      <c r="C443" s="22" t="str">
        <f>INDEX(IMPORT[Seri],A443)</f>
        <v>GG-3</v>
      </c>
      <c r="D443" s="22" t="str">
        <f>INDEX(IMPORT[Jenis],A443)</f>
        <v>Pocket</v>
      </c>
      <c r="E443" s="22">
        <f>INDEX(IMPORT[Qty/ C],A443)</f>
        <v>360</v>
      </c>
      <c r="F443" s="22">
        <f ca="1">INDEX(IMPORT[C],A443)</f>
        <v>8</v>
      </c>
      <c r="G443" s="22" t="str">
        <f>IF(INDEX(IMPORT[Catatan],A443)="","",INDEX(IMPORT[Catatan],A443))</f>
        <v/>
      </c>
      <c r="H443" s="22" t="str">
        <f>INDEX(IMPORT[Ket],A443)</f>
        <v>C1 + C2</v>
      </c>
    </row>
    <row r="444" spans="1:8">
      <c r="A444" s="12">
        <v>461</v>
      </c>
      <c r="C444" s="22" t="str">
        <f>INDEX(IMPORT[Seri],A444)</f>
        <v>GP-168</v>
      </c>
      <c r="D444" s="22" t="str">
        <f>INDEX(IMPORT[Jenis],A444)</f>
        <v>Gel Pen koala</v>
      </c>
      <c r="E444" s="22">
        <f>INDEX(IMPORT[Qty/ C],A444)</f>
        <v>1728</v>
      </c>
      <c r="F444" s="22">
        <f ca="1">INDEX(IMPORT[C],A444)</f>
        <v>47</v>
      </c>
      <c r="G444" s="22" t="str">
        <f>IF(INDEX(IMPORT[Catatan],A444)="","",INDEX(IMPORT[Catatan],A444))</f>
        <v/>
      </c>
      <c r="H444" s="22" t="str">
        <f>INDEX(IMPORT[Ket],A444)</f>
        <v>C1 + C2</v>
      </c>
    </row>
    <row r="445" spans="1:8">
      <c r="A445" s="12">
        <v>462</v>
      </c>
      <c r="C445" s="22">
        <f>INDEX(IMPORT[Seri],A445)</f>
        <v>9925</v>
      </c>
      <c r="D445" s="22" t="str">
        <f>INDEX(IMPORT[Jenis],A445)</f>
        <v>Note Book</v>
      </c>
      <c r="E445" s="22">
        <f>INDEX(IMPORT[Qty/ C],A445)</f>
        <v>102</v>
      </c>
      <c r="F445" s="22">
        <f ca="1">INDEX(IMPORT[C],A445)</f>
        <v>2</v>
      </c>
      <c r="G445" s="22" t="str">
        <f>IF(INDEX(IMPORT[Catatan],A445)="","",INDEX(IMPORT[Catatan],A445))</f>
        <v/>
      </c>
      <c r="H445" s="22" t="str">
        <f>INDEX(IMPORT[Ket],A445)</f>
        <v>C1 + C2</v>
      </c>
    </row>
    <row r="446" spans="1:8">
      <c r="A446" s="12">
        <v>463</v>
      </c>
      <c r="C446" s="22">
        <f>INDEX(IMPORT[Seri],A446)</f>
        <v>5814</v>
      </c>
      <c r="D446" s="22" t="str">
        <f>INDEX(IMPORT[Jenis],A446)</f>
        <v>Note Book</v>
      </c>
      <c r="E446" s="22">
        <f>INDEX(IMPORT[Qty/ C],A446)</f>
        <v>144</v>
      </c>
      <c r="F446" s="22">
        <f ca="1">INDEX(IMPORT[C],A446)</f>
        <v>5</v>
      </c>
      <c r="G446" s="22" t="str">
        <f>IF(INDEX(IMPORT[Catatan],A446)="","",INDEX(IMPORT[Catatan],A446))</f>
        <v/>
      </c>
      <c r="H446" s="22" t="str">
        <f>INDEX(IMPORT[Ket],A446)</f>
        <v>C1 + C2</v>
      </c>
    </row>
    <row r="447" spans="1:8">
      <c r="A447" s="12">
        <v>464</v>
      </c>
      <c r="C447" s="22">
        <f>INDEX(IMPORT[Seri],A447)</f>
        <v>5010</v>
      </c>
      <c r="D447" s="22" t="str">
        <f>INDEX(IMPORT[Jenis],A447)</f>
        <v>Hooks</v>
      </c>
      <c r="E447" s="22">
        <f>INDEX(IMPORT[Qty/ C],A447)</f>
        <v>200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C1 + C2</v>
      </c>
    </row>
    <row r="448" spans="1:8">
      <c r="A448" s="12">
        <v>465</v>
      </c>
      <c r="C448" s="22" t="str">
        <f>INDEX(IMPORT[Seri],A448)</f>
        <v>DW9021-12</v>
      </c>
      <c r="D448" s="22" t="str">
        <f>INDEX(IMPORT[Jenis],A448)</f>
        <v>Pencil</v>
      </c>
      <c r="E448" s="22">
        <f>INDEX(IMPORT[Qty/ C],A448)</f>
        <v>288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C1 + C2</v>
      </c>
    </row>
    <row r="449" spans="1:8">
      <c r="A449" s="12">
        <v>466</v>
      </c>
      <c r="C449" s="22" t="str">
        <f>INDEX(IMPORT[Seri],A449)</f>
        <v>DW9019-12</v>
      </c>
      <c r="D449" s="22" t="str">
        <f>INDEX(IMPORT[Jenis],A449)</f>
        <v>Pencil</v>
      </c>
      <c r="E449" s="22">
        <f>INDEX(IMPORT[Qty/ C],A449)</f>
        <v>288</v>
      </c>
      <c r="F449" s="22">
        <f ca="1">INDEX(IMPORT[C],A449)</f>
        <v>5</v>
      </c>
      <c r="G449" s="22" t="str">
        <f>IF(INDEX(IMPORT[Catatan],A449)="","",INDEX(IMPORT[Catatan],A449))</f>
        <v/>
      </c>
      <c r="H449" s="22" t="str">
        <f>INDEX(IMPORT[Ket],A449)</f>
        <v>C1 + C2</v>
      </c>
    </row>
    <row r="450" spans="1:8">
      <c r="A450" s="12">
        <v>467</v>
      </c>
      <c r="C450" s="22" t="str">
        <f>INDEX(IMPORT[Seri],A450)</f>
        <v>DY-8616</v>
      </c>
      <c r="D450" s="22" t="str">
        <f>INDEX(IMPORT[Jenis],A450)</f>
        <v>Correction Tape</v>
      </c>
      <c r="E450" s="22">
        <f>INDEX(IMPORT[Qty/ C],A450)</f>
        <v>384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C1 + C2</v>
      </c>
    </row>
    <row r="451" spans="1:8">
      <c r="A451" s="12">
        <v>468</v>
      </c>
      <c r="C451" s="22" t="str">
        <f>INDEX(IMPORT[Seri],A451)</f>
        <v>DY-8240</v>
      </c>
      <c r="D451" s="22" t="str">
        <f>INDEX(IMPORT[Jenis],A451)</f>
        <v>Correction Tape</v>
      </c>
      <c r="E451" s="22">
        <f>INDEX(IMPORT[Qty/ C],A451)</f>
        <v>1152</v>
      </c>
      <c r="F451" s="22">
        <f ca="1">INDEX(IMPORT[C],A451)</f>
        <v>1</v>
      </c>
      <c r="G451" s="22" t="str">
        <f>IF(INDEX(IMPORT[Catatan],A451)="","",INDEX(IMPORT[Catatan],A451))</f>
        <v/>
      </c>
      <c r="H451" s="22" t="str">
        <f>INDEX(IMPORT[Ket],A451)</f>
        <v>C2</v>
      </c>
    </row>
    <row r="452" spans="1:8">
      <c r="A452" s="12">
        <v>469</v>
      </c>
      <c r="C452" s="22" t="str">
        <f>INDEX(IMPORT[Seri],A452)</f>
        <v>17-01A</v>
      </c>
      <c r="D452" s="22" t="str">
        <f>INDEX(IMPORT[Jenis],A452)</f>
        <v>Pencil Box</v>
      </c>
      <c r="E452" s="22">
        <f>INDEX(IMPORT[Qty/ C],A452)</f>
        <v>192</v>
      </c>
      <c r="F452" s="22">
        <f ca="1">INDEX(IMPORT[C],A452)</f>
        <v>1</v>
      </c>
      <c r="G452" s="22" t="str">
        <f>IF(INDEX(IMPORT[Catatan],A452)="","",INDEX(IMPORT[Catatan],A452))</f>
        <v/>
      </c>
      <c r="H452" s="22" t="str">
        <f>INDEX(IMPORT[Ket],A452)</f>
        <v>C1 + C2</v>
      </c>
    </row>
    <row r="453" spans="1:8">
      <c r="A453" s="12">
        <v>470</v>
      </c>
      <c r="C453" s="22" t="str">
        <f>INDEX(IMPORT[Seri],A453)</f>
        <v>MS-4001</v>
      </c>
      <c r="D453" s="22" t="str">
        <f>INDEX(IMPORT[Jenis],A453)</f>
        <v>Compasses (koala)</v>
      </c>
      <c r="E453" s="22">
        <f>INDEX(IMPORT[Qty/ C],A453)</f>
        <v>288</v>
      </c>
      <c r="F453" s="22">
        <f ca="1">INDEX(IMPORT[C],A453)</f>
        <v>68</v>
      </c>
      <c r="G453" s="22" t="str">
        <f>IF(INDEX(IMPORT[Catatan],A453)="","",INDEX(IMPORT[Catatan],A453))</f>
        <v/>
      </c>
      <c r="H453" s="22" t="str">
        <f>INDEX(IMPORT[Ket],A453)</f>
        <v>C1 + C2</v>
      </c>
    </row>
    <row r="454" spans="1:8">
      <c r="A454" s="12">
        <v>472</v>
      </c>
      <c r="C454" s="22" t="str">
        <f>INDEX(IMPORT[Seri],A454)</f>
        <v>YS-6661</v>
      </c>
      <c r="D454" s="22" t="str">
        <f>INDEX(IMPORT[Jenis],A454)</f>
        <v>Study Board</v>
      </c>
      <c r="E454" s="22">
        <f>INDEX(IMPORT[Qty/ C],A454)</f>
        <v>200</v>
      </c>
      <c r="F454" s="22">
        <f ca="1">INDEX(IMPORT[C],A454)</f>
        <v>2</v>
      </c>
      <c r="G454" s="22" t="str">
        <f>IF(INDEX(IMPORT[Catatan],A454)="","",INDEX(IMPORT[Catatan],A454))</f>
        <v/>
      </c>
      <c r="H454" s="22" t="str">
        <f>INDEX(IMPORT[Ket],A454)</f>
        <v>C1 + C2</v>
      </c>
    </row>
    <row r="455" spans="1:8">
      <c r="A455" s="12">
        <v>473</v>
      </c>
      <c r="C455" s="22" t="str">
        <f>INDEX(IMPORT[Seri],A455)</f>
        <v>YS-6662</v>
      </c>
      <c r="D455" s="22" t="str">
        <f>INDEX(IMPORT[Jenis],A455)</f>
        <v>Study Board</v>
      </c>
      <c r="E455" s="22">
        <f>INDEX(IMPORT[Qty/ C],A455)</f>
        <v>300</v>
      </c>
      <c r="F455" s="22">
        <f ca="1">INDEX(IMPORT[C],A455)</f>
        <v>6</v>
      </c>
      <c r="G455" s="22" t="str">
        <f>IF(INDEX(IMPORT[Catatan],A455)="","",INDEX(IMPORT[Catatan],A455))</f>
        <v/>
      </c>
      <c r="H455" s="22" t="str">
        <f>INDEX(IMPORT[Ket],A455)</f>
        <v>C1 + C2</v>
      </c>
    </row>
    <row r="456" spans="1:8">
      <c r="A456" s="12">
        <v>474</v>
      </c>
      <c r="C456" s="22" t="str">
        <f>INDEX(IMPORT[Seri],A456)</f>
        <v>5070-3</v>
      </c>
      <c r="D456" s="22" t="str">
        <f>INDEX(IMPORT[Jenis],A456)</f>
        <v>Wrapper</v>
      </c>
      <c r="E456" s="22">
        <f>INDEX(IMPORT[Qty/ C],A456)</f>
        <v>1000</v>
      </c>
      <c r="F456" s="22">
        <f ca="1">INDEX(IMPORT[C],A456)</f>
        <v>6</v>
      </c>
      <c r="G456" s="22" t="str">
        <f>IF(INDEX(IMPORT[Catatan],A456)="","",INDEX(IMPORT[Catatan],A456))</f>
        <v/>
      </c>
      <c r="H456" s="22" t="str">
        <f>INDEX(IMPORT[Ket],A456)</f>
        <v>C1 + C2</v>
      </c>
    </row>
    <row r="457" spans="1:8">
      <c r="A457" s="12">
        <v>475</v>
      </c>
      <c r="C457" s="22" t="str">
        <f>INDEX(IMPORT[Seri],A457)</f>
        <v>DW-9022-12</v>
      </c>
      <c r="D457" s="22" t="str">
        <f>INDEX(IMPORT[Jenis],A457)</f>
        <v>Pencil</v>
      </c>
      <c r="E457" s="22">
        <f>INDEX(IMPORT[Qty/ C],A457)</f>
        <v>288</v>
      </c>
      <c r="F457" s="22">
        <f ca="1">INDEX(IMPORT[C],A457)</f>
        <v>7</v>
      </c>
      <c r="G457" s="22" t="str">
        <f>IF(INDEX(IMPORT[Catatan],A457)="","",INDEX(IMPORT[Catatan],A457))</f>
        <v/>
      </c>
      <c r="H457" s="22" t="str">
        <f>INDEX(IMPORT[Ket],A457)</f>
        <v>C3</v>
      </c>
    </row>
    <row r="458" spans="1:8">
      <c r="A458" s="12">
        <v>476</v>
      </c>
      <c r="C458" s="22" t="str">
        <f>INDEX(IMPORT[Seri],A458)</f>
        <v>722B</v>
      </c>
      <c r="D458" s="22" t="str">
        <f>INDEX(IMPORT[Jenis],A458)</f>
        <v>Sharpener</v>
      </c>
      <c r="E458" s="22">
        <f>INDEX(IMPORT[Qty/ C],A458)</f>
        <v>144</v>
      </c>
      <c r="F458" s="22">
        <f ca="1">INDEX(IMPORT[C],A458)</f>
        <v>11</v>
      </c>
      <c r="G458" s="22" t="str">
        <f>IF(INDEX(IMPORT[Catatan],A458)="","",INDEX(IMPORT[Catatan],A458))</f>
        <v/>
      </c>
      <c r="H458" s="22" t="str">
        <f>INDEX(IMPORT[Ket],A458)</f>
        <v>C3</v>
      </c>
    </row>
    <row r="459" spans="1:8">
      <c r="A459" s="12">
        <v>477</v>
      </c>
      <c r="C459" s="22" t="str">
        <f>INDEX(IMPORT[Seri],A459)</f>
        <v>722A</v>
      </c>
      <c r="D459" s="22" t="str">
        <f>INDEX(IMPORT[Jenis],A459)</f>
        <v>Sharpener</v>
      </c>
      <c r="E459" s="22">
        <f>INDEX(IMPORT[Qty/ C],A459)</f>
        <v>144</v>
      </c>
      <c r="F459" s="22">
        <f ca="1">INDEX(IMPORT[C],A459)</f>
        <v>9</v>
      </c>
      <c r="G459" s="22" t="str">
        <f>IF(INDEX(IMPORT[Catatan],A459)="","",INDEX(IMPORT[Catatan],A459))</f>
        <v/>
      </c>
      <c r="H459" s="22" t="str">
        <f>INDEX(IMPORT[Ket],A459)</f>
        <v>C3</v>
      </c>
    </row>
    <row r="460" spans="1:8">
      <c r="A460" s="12">
        <v>478</v>
      </c>
      <c r="C460" s="22" t="str">
        <f>INDEX(IMPORT[Seri],A460)</f>
        <v>717A</v>
      </c>
      <c r="D460" s="22" t="str">
        <f>INDEX(IMPORT[Jenis],A460)</f>
        <v>Sharpener</v>
      </c>
      <c r="E460" s="22">
        <f>INDEX(IMPORT[Qty/ C],A460)</f>
        <v>144</v>
      </c>
      <c r="F460" s="22">
        <f ca="1">INDEX(IMPORT[C],A460)</f>
        <v>8</v>
      </c>
      <c r="G460" s="22" t="str">
        <f>IF(INDEX(IMPORT[Catatan],A460)="","",INDEX(IMPORT[Catatan],A460))</f>
        <v/>
      </c>
      <c r="H460" s="22" t="str">
        <f>INDEX(IMPORT[Ket],A460)</f>
        <v>C3</v>
      </c>
    </row>
    <row r="461" spans="1:8">
      <c r="A461" s="12">
        <v>479</v>
      </c>
      <c r="C461" s="22" t="str">
        <f>INDEX(IMPORT[Seri],A461)</f>
        <v>7809</v>
      </c>
      <c r="D461" s="22" t="str">
        <f>INDEX(IMPORT[Jenis],A461)</f>
        <v>Sharpener</v>
      </c>
      <c r="E461" s="22">
        <f>INDEX(IMPORT[Qty/ C],A461)</f>
        <v>144</v>
      </c>
      <c r="F461" s="22">
        <f ca="1">INDEX(IMPORT[C],A461)</f>
        <v>1</v>
      </c>
      <c r="G461" s="22" t="str">
        <f>IF(INDEX(IMPORT[Catatan],A461)="","",INDEX(IMPORT[Catatan],A461))</f>
        <v/>
      </c>
      <c r="H461" s="22" t="str">
        <f>INDEX(IMPORT[Ket],A461)</f>
        <v>C3</v>
      </c>
    </row>
    <row r="462" spans="1:8">
      <c r="A462" s="12">
        <v>480</v>
      </c>
      <c r="C462" s="22" t="str">
        <f>INDEX(IMPORT[Seri],A462)</f>
        <v>6600-B</v>
      </c>
      <c r="D462" s="22" t="str">
        <f>INDEX(IMPORT[Jenis],A462)</f>
        <v>Sharpener</v>
      </c>
      <c r="E462" s="22">
        <f>INDEX(IMPORT[Qty/ C],A462)</f>
        <v>144</v>
      </c>
      <c r="F462" s="22">
        <f ca="1">INDEX(IMPORT[C],A462)</f>
        <v>15</v>
      </c>
      <c r="G462" s="22" t="str">
        <f>IF(INDEX(IMPORT[Catatan],A462)="","",INDEX(IMPORT[Catatan],A462))</f>
        <v/>
      </c>
      <c r="H462" s="22" t="str">
        <f>INDEX(IMPORT[Ket],A462)</f>
        <v>C3</v>
      </c>
    </row>
    <row r="463" spans="1:8">
      <c r="A463" s="12">
        <v>481</v>
      </c>
      <c r="C463" s="22" t="str">
        <f>INDEX(IMPORT[Seri],A463)</f>
        <v>RC-9021 / 9051</v>
      </c>
      <c r="D463" s="22" t="str">
        <f>INDEX(IMPORT[Jenis],A463)</f>
        <v>Sharpener</v>
      </c>
      <c r="E463" s="22">
        <f>INDEX(IMPORT[Qty/ C],A463)</f>
        <v>144</v>
      </c>
      <c r="F463" s="22">
        <f ca="1">INDEX(IMPORT[C],A463)</f>
        <v>14</v>
      </c>
      <c r="G463" s="22" t="str">
        <f>IF(INDEX(IMPORT[Catatan],A463)="","",INDEX(IMPORT[Catatan],A463))</f>
        <v/>
      </c>
      <c r="H463" s="22" t="str">
        <f>INDEX(IMPORT[Ket],A463)</f>
        <v>C3</v>
      </c>
    </row>
    <row r="464" spans="1:8">
      <c r="A464" s="12">
        <v>482</v>
      </c>
      <c r="C464" s="22" t="str">
        <f>INDEX(IMPORT[Seri],A464)</f>
        <v>CQ718-6</v>
      </c>
      <c r="D464" s="22" t="str">
        <f>INDEX(IMPORT[Jenis],A464)</f>
        <v>Glitter Pen</v>
      </c>
      <c r="E464" s="22">
        <f>INDEX(IMPORT[Qty/ C],A464)</f>
        <v>1920</v>
      </c>
      <c r="F464" s="22">
        <f ca="1">INDEX(IMPORT[C],A464)</f>
        <v>3</v>
      </c>
      <c r="G464" s="22" t="str">
        <f>IF(INDEX(IMPORT[Catatan],A464)="","",INDEX(IMPORT[Catatan],A464))</f>
        <v/>
      </c>
      <c r="H464" s="22" t="str">
        <f>INDEX(IMPORT[Ket],A464)</f>
        <v>C3</v>
      </c>
    </row>
    <row r="465" spans="1:8">
      <c r="A465" s="12">
        <v>483</v>
      </c>
      <c r="C465" s="22" t="str">
        <f>INDEX(IMPORT[Seri],A465)</f>
        <v>CQ718-8</v>
      </c>
      <c r="D465" s="22" t="str">
        <f>INDEX(IMPORT[Jenis],A465)</f>
        <v>Glitter Pen</v>
      </c>
      <c r="E465" s="22">
        <f>INDEX(IMPORT[Qty/ C],A465)</f>
        <v>1920</v>
      </c>
      <c r="F465" s="22">
        <f ca="1">INDEX(IMPORT[C],A465)</f>
        <v>2</v>
      </c>
      <c r="G465" s="22" t="str">
        <f>IF(INDEX(IMPORT[Catatan],A465)="","",INDEX(IMPORT[Catatan],A465))</f>
        <v/>
      </c>
      <c r="H465" s="22" t="str">
        <f>INDEX(IMPORT[Ket],A465)</f>
        <v>C3</v>
      </c>
    </row>
    <row r="466" spans="1:8">
      <c r="A466" s="12">
        <v>484</v>
      </c>
      <c r="C466" s="22" t="str">
        <f>INDEX(IMPORT[Seri],A466)</f>
        <v>CQ718-12</v>
      </c>
      <c r="D466" s="22" t="str">
        <f>INDEX(IMPORT[Jenis],A466)</f>
        <v>Glitter Pen</v>
      </c>
      <c r="E466" s="22">
        <f>INDEX(IMPORT[Qty/ C],A466)</f>
        <v>1920</v>
      </c>
      <c r="F466" s="22">
        <f ca="1">INDEX(IMPORT[C],A466)</f>
        <v>8</v>
      </c>
      <c r="G466" s="22" t="str">
        <f>IF(INDEX(IMPORT[Catatan],A466)="","",INDEX(IMPORT[Catatan],A466))</f>
        <v/>
      </c>
      <c r="H466" s="22" t="str">
        <f>INDEX(IMPORT[Ket],A466)</f>
        <v>C3</v>
      </c>
    </row>
    <row r="467" spans="1:8">
      <c r="A467" s="12">
        <v>485</v>
      </c>
      <c r="C467" s="22" t="str">
        <f>INDEX(IMPORT[Seri],A467)</f>
        <v>XG-103</v>
      </c>
      <c r="D467" s="22" t="str">
        <f>INDEX(IMPORT[Jenis],A467)</f>
        <v>Study Board</v>
      </c>
      <c r="E467" s="22">
        <f>INDEX(IMPORT[Qty/ C],A467)</f>
        <v>96</v>
      </c>
      <c r="F467" s="22">
        <f ca="1">INDEX(IMPORT[C],A467)</f>
        <v>2</v>
      </c>
      <c r="G467" s="22" t="str">
        <f>IF(INDEX(IMPORT[Catatan],A467)="","",INDEX(IMPORT[Catatan],A467))</f>
        <v/>
      </c>
      <c r="H467" s="22" t="str">
        <f>INDEX(IMPORT[Ket],A467)</f>
        <v>C3</v>
      </c>
    </row>
    <row r="468" spans="1:8">
      <c r="A468" s="12">
        <v>487</v>
      </c>
      <c r="C468" s="22" t="str">
        <f>INDEX(IMPORT[Seri],A468)</f>
        <v>XG-106</v>
      </c>
      <c r="D468" s="22" t="str">
        <f>INDEX(IMPORT[Jenis],A468)</f>
        <v>Study Board</v>
      </c>
      <c r="E468" s="22">
        <f>INDEX(IMPORT[Qty/ C],A468)</f>
        <v>96</v>
      </c>
      <c r="F468" s="22">
        <f ca="1">INDEX(IMPORT[C],A468)</f>
        <v>1</v>
      </c>
      <c r="G468" s="22" t="str">
        <f>IF(INDEX(IMPORT[Catatan],A468)="","",INDEX(IMPORT[Catatan],A468))</f>
        <v/>
      </c>
      <c r="H468" s="22" t="str">
        <f>INDEX(IMPORT[Ket],A468)</f>
        <v>C3</v>
      </c>
    </row>
    <row r="469" spans="1:8">
      <c r="A469" s="12">
        <v>488</v>
      </c>
      <c r="C469" s="22" t="str">
        <f>INDEX(IMPORT[Seri],A469)</f>
        <v>A-3322</v>
      </c>
      <c r="D469" s="22" t="str">
        <f>INDEX(IMPORT[Jenis],A469)</f>
        <v>Pencil Box</v>
      </c>
      <c r="E469" s="22">
        <f>INDEX(IMPORT[Qty/ C],A469)</f>
        <v>240</v>
      </c>
      <c r="F469" s="22">
        <f ca="1">INDEX(IMPORT[C],A469)</f>
        <v>9</v>
      </c>
      <c r="G469" s="22" t="str">
        <f>IF(INDEX(IMPORT[Catatan],A469)="","",INDEX(IMPORT[Catatan],A469))</f>
        <v/>
      </c>
      <c r="H469" s="22" t="str">
        <f>INDEX(IMPORT[Ket],A469)</f>
        <v>C3</v>
      </c>
    </row>
    <row r="470" spans="1:8">
      <c r="A470" s="12">
        <v>489</v>
      </c>
      <c r="C470" s="22" t="str">
        <f>INDEX(IMPORT[Seri],A470)</f>
        <v>X4008</v>
      </c>
      <c r="D470" s="22" t="str">
        <f>INDEX(IMPORT[Jenis],A470)</f>
        <v>Magnet</v>
      </c>
      <c r="E470" s="22">
        <f>INDEX(IMPORT[Qty/ C],A470)</f>
        <v>360</v>
      </c>
      <c r="F470" s="22">
        <f ca="1">INDEX(IMPORT[C],A470)</f>
        <v>3</v>
      </c>
      <c r="G470" s="22" t="str">
        <f>IF(INDEX(IMPORT[Catatan],A470)="","",INDEX(IMPORT[Catatan],A470))</f>
        <v/>
      </c>
      <c r="H470" s="22" t="str">
        <f>INDEX(IMPORT[Ket],A470)</f>
        <v>C3</v>
      </c>
    </row>
    <row r="471" spans="1:8">
      <c r="A471" s="12">
        <v>490</v>
      </c>
      <c r="C471" s="22" t="str">
        <f>INDEX(IMPORT[Seri],A471)</f>
        <v>X-3010</v>
      </c>
      <c r="D471" s="22" t="str">
        <f>INDEX(IMPORT[Jenis],A471)</f>
        <v>Magnet</v>
      </c>
      <c r="E471" s="22">
        <f>INDEX(IMPORT[Qty/ C],A471)</f>
        <v>40</v>
      </c>
      <c r="F471" s="22">
        <f ca="1">INDEX(IMPORT[C],A471)</f>
        <v>4</v>
      </c>
      <c r="G471" s="22" t="str">
        <f>IF(INDEX(IMPORT[Catatan],A471)="","",INDEX(IMPORT[Catatan],A471))</f>
        <v/>
      </c>
      <c r="H471" s="22" t="str">
        <f>INDEX(IMPORT[Ket],A471)</f>
        <v>C3</v>
      </c>
    </row>
    <row r="472" spans="1:8">
      <c r="A472" s="12">
        <v>492</v>
      </c>
      <c r="C472" s="22" t="str">
        <f>INDEX(IMPORT[Seri],A472)</f>
        <v>BL-8</v>
      </c>
      <c r="D472" s="22" t="str">
        <f>INDEX(IMPORT[Jenis],A472)</f>
        <v>Brush</v>
      </c>
      <c r="E472" s="22">
        <f>INDEX(IMPORT[Qty/ C],A472)</f>
        <v>504</v>
      </c>
      <c r="F472" s="22">
        <f ca="1">INDEX(IMPORT[C],A472)</f>
        <v>26</v>
      </c>
      <c r="G472" s="22" t="str">
        <f>IF(INDEX(IMPORT[Catatan],A472)="","",INDEX(IMPORT[Catatan],A472))</f>
        <v/>
      </c>
      <c r="H472" s="22" t="str">
        <f>INDEX(IMPORT[Ket],A472)</f>
        <v>C3</v>
      </c>
    </row>
    <row r="473" spans="1:8">
      <c r="A473" s="12">
        <v>493</v>
      </c>
      <c r="C473" s="22" t="str">
        <f>INDEX(IMPORT[Seri],A473)</f>
        <v>UTN-1</v>
      </c>
      <c r="D473" s="22" t="str">
        <f>INDEX(IMPORT[Jenis],A473)</f>
        <v>Gel Refill</v>
      </c>
      <c r="E473" s="22">
        <f>INDEX(IMPORT[Qty/ C],A473)</f>
        <v>12000</v>
      </c>
      <c r="F473" s="22">
        <f ca="1">INDEX(IMPORT[C],A473)</f>
        <v>8</v>
      </c>
      <c r="G473" s="22" t="str">
        <f>IF(INDEX(IMPORT[Catatan],A473)="","",INDEX(IMPORT[Catatan],A473))</f>
        <v/>
      </c>
      <c r="H473" s="22" t="str">
        <f>INDEX(IMPORT[Ket],A473)</f>
        <v>C3</v>
      </c>
    </row>
    <row r="474" spans="1:8">
      <c r="A474" s="12">
        <v>494</v>
      </c>
      <c r="C474" s="22" t="str">
        <f>INDEX(IMPORT[Seri],A474)</f>
        <v>UTN-1</v>
      </c>
      <c r="D474" s="22" t="str">
        <f>INDEX(IMPORT[Jenis],A474)</f>
        <v>Gel Refill</v>
      </c>
      <c r="E474" s="22">
        <f>INDEX(IMPORT[Qty/ C],A474)</f>
        <v>4000</v>
      </c>
      <c r="F474" s="22">
        <f ca="1">INDEX(IMPORT[C],A474)</f>
        <v>1</v>
      </c>
      <c r="G474" s="22" t="str">
        <f>IF(INDEX(IMPORT[Catatan],A474)="","",INDEX(IMPORT[Catatan],A474))</f>
        <v/>
      </c>
      <c r="H474" s="22" t="str">
        <f>INDEX(IMPORT[Ket],A474)</f>
        <v>C3</v>
      </c>
    </row>
    <row r="475" spans="1:8">
      <c r="A475" s="12">
        <v>495</v>
      </c>
      <c r="C475" s="22" t="str">
        <f>INDEX(IMPORT[Seri],A475)</f>
        <v>1007F</v>
      </c>
      <c r="D475" s="22" t="str">
        <f>INDEX(IMPORT[Jenis],A475)</f>
        <v>Stapler (bkn joss)</v>
      </c>
      <c r="E475" s="22">
        <f>INDEX(IMPORT[Qty/ C],A475)</f>
        <v>48</v>
      </c>
      <c r="F475" s="22">
        <f ca="1">INDEX(IMPORT[C],A475)</f>
        <v>2</v>
      </c>
      <c r="G475" s="22" t="str">
        <f>IF(INDEX(IMPORT[Catatan],A475)="","",INDEX(IMPORT[Catatan],A475))</f>
        <v/>
      </c>
      <c r="H475" s="22" t="str">
        <f>INDEX(IMPORT[Ket],A475)</f>
        <v>C3</v>
      </c>
    </row>
    <row r="476" spans="1:8">
      <c r="A476" s="12">
        <v>496</v>
      </c>
      <c r="C476" s="22" t="str">
        <f>INDEX(IMPORT[Seri],A476)</f>
        <v>GP-168</v>
      </c>
      <c r="D476" s="22" t="str">
        <f>INDEX(IMPORT[Jenis],A476)</f>
        <v>Gel Pen Koala</v>
      </c>
      <c r="E476" s="22">
        <f>INDEX(IMPORT[Qty/ C],A476)</f>
        <v>1728</v>
      </c>
      <c r="F476" s="22">
        <f ca="1">INDEX(IMPORT[C],A476)</f>
        <v>34</v>
      </c>
      <c r="G476" s="22" t="str">
        <f>IF(INDEX(IMPORT[Catatan],A476)="","",INDEX(IMPORT[Catatan],A476))</f>
        <v/>
      </c>
      <c r="H476" s="22" t="str">
        <f>INDEX(IMPORT[Ket],A476)</f>
        <v>C3</v>
      </c>
    </row>
    <row r="477" spans="1:8">
      <c r="A477" s="12">
        <v>497</v>
      </c>
      <c r="C477" s="22" t="str">
        <f>INDEX(IMPORT[Seri],A477)</f>
        <v>GP-168</v>
      </c>
      <c r="D477" s="22" t="str">
        <f>INDEX(IMPORT[Jenis],A477)</f>
        <v>Gel Pen Joss</v>
      </c>
      <c r="E477" s="22">
        <f>INDEX(IMPORT[Qty/ C],A477)</f>
        <v>1728</v>
      </c>
      <c r="F477" s="22">
        <f ca="1">INDEX(IMPORT[C],A477)</f>
        <v>48</v>
      </c>
      <c r="G477" s="22" t="str">
        <f>IF(INDEX(IMPORT[Catatan],A477)="","",INDEX(IMPORT[Catatan],A477))</f>
        <v/>
      </c>
      <c r="H477" s="22" t="str">
        <f>INDEX(IMPORT[Ket],A477)</f>
        <v>C4</v>
      </c>
    </row>
    <row r="478" spans="1:8">
      <c r="A478" s="12">
        <v>498</v>
      </c>
      <c r="C478" s="22" t="str">
        <f>INDEX(IMPORT[Seri],A478)</f>
        <v>30 cm</v>
      </c>
      <c r="D478" s="22" t="str">
        <f>INDEX(IMPORT[Jenis],A478)</f>
        <v>Ribbon</v>
      </c>
      <c r="E478" s="22">
        <f>INDEX(IMPORT[Qty/ C],A478)</f>
        <v>1500</v>
      </c>
      <c r="F478" s="22">
        <f ca="1">INDEX(IMPORT[C],A478)</f>
        <v>26</v>
      </c>
      <c r="G478" s="22" t="str">
        <f>IF(INDEX(IMPORT[Catatan],A478)="","",INDEX(IMPORT[Catatan],A478))</f>
        <v/>
      </c>
      <c r="H478" s="22" t="str">
        <f>INDEX(IMPORT[Ket],A478)</f>
        <v>C4</v>
      </c>
    </row>
    <row r="479" spans="1:8">
      <c r="A479" s="12">
        <v>499</v>
      </c>
      <c r="C479" s="22" t="str">
        <f>INDEX(IMPORT[Seri],A479)</f>
        <v>50 cm</v>
      </c>
      <c r="D479" s="22" t="str">
        <f>INDEX(IMPORT[Jenis],A479)</f>
        <v>Ribbon</v>
      </c>
      <c r="E479" s="22">
        <f>INDEX(IMPORT[Qty/ C],A479)</f>
        <v>500</v>
      </c>
      <c r="F479" s="22">
        <f ca="1">INDEX(IMPORT[C],A479)</f>
        <v>42</v>
      </c>
      <c r="G479" s="22" t="str">
        <f>IF(INDEX(IMPORT[Catatan],A479)="","",INDEX(IMPORT[Catatan],A479))</f>
        <v/>
      </c>
      <c r="H479" s="22" t="str">
        <f>INDEX(IMPORT[Ket],A479)</f>
        <v>C4</v>
      </c>
    </row>
    <row r="480" spans="1:8">
      <c r="A480" s="12">
        <v>500</v>
      </c>
      <c r="C480" s="22" t="str">
        <f>INDEX(IMPORT[Seri],A480)</f>
        <v>30cm-1</v>
      </c>
      <c r="D480" s="22" t="str">
        <f>INDEX(IMPORT[Jenis],A480)</f>
        <v>Ribbon</v>
      </c>
      <c r="E480" s="22">
        <f>INDEX(IMPORT[Qty/ C],A480)</f>
        <v>1500</v>
      </c>
      <c r="F480" s="22">
        <f ca="1">INDEX(IMPORT[C],A480)</f>
        <v>5</v>
      </c>
      <c r="G480" s="22" t="str">
        <f>IF(INDEX(IMPORT[Catatan],A480)="","",INDEX(IMPORT[Catatan],A480))</f>
        <v/>
      </c>
      <c r="H480" s="22" t="str">
        <f>INDEX(IMPORT[Ket],A480)</f>
        <v>C4</v>
      </c>
    </row>
    <row r="481" spans="1:8">
      <c r="A481" s="12">
        <v>501</v>
      </c>
      <c r="C481" s="22" t="str">
        <f>INDEX(IMPORT[Seri],A481)</f>
        <v>50cm-1</v>
      </c>
      <c r="D481" s="22" t="str">
        <f>INDEX(IMPORT[Jenis],A481)</f>
        <v>Ribbon</v>
      </c>
      <c r="E481" s="22">
        <f>INDEX(IMPORT[Qty/ C],A481)</f>
        <v>500</v>
      </c>
      <c r="F481" s="22">
        <f ca="1">INDEX(IMPORT[C],A481)</f>
        <v>4</v>
      </c>
      <c r="G481" s="22" t="str">
        <f>IF(INDEX(IMPORT[Catatan],A481)="","",INDEX(IMPORT[Catatan],A481))</f>
        <v/>
      </c>
      <c r="H481" s="22" t="str">
        <f>INDEX(IMPORT[Ket],A481)</f>
        <v>C4</v>
      </c>
    </row>
    <row r="482" spans="1:8">
      <c r="A482" s="12">
        <v>502</v>
      </c>
      <c r="C482" s="22" t="str">
        <f>INDEX(IMPORT[Seri],A482)</f>
        <v>LS-30</v>
      </c>
      <c r="D482" s="22" t="str">
        <f>INDEX(IMPORT[Jenis],A482)</f>
        <v>Ribbon</v>
      </c>
      <c r="E482" s="22">
        <f>INDEX(IMPORT[Qty/ C],A482)</f>
        <v>1500</v>
      </c>
      <c r="F482" s="22">
        <f ca="1">INDEX(IMPORT[C],A482)</f>
        <v>7</v>
      </c>
      <c r="G482" s="22" t="str">
        <f>IF(INDEX(IMPORT[Catatan],A482)="","",INDEX(IMPORT[Catatan],A482))</f>
        <v/>
      </c>
      <c r="H482" s="22" t="str">
        <f>INDEX(IMPORT[Ket],A482)</f>
        <v>C4</v>
      </c>
    </row>
    <row r="483" spans="1:8">
      <c r="A483" s="12">
        <v>503</v>
      </c>
      <c r="C483" s="22" t="str">
        <f>INDEX(IMPORT[Seri],A483)</f>
        <v>LS-50</v>
      </c>
      <c r="D483" s="22" t="str">
        <f>INDEX(IMPORT[Jenis],A483)</f>
        <v>Ribbon</v>
      </c>
      <c r="E483" s="22">
        <f>INDEX(IMPORT[Qty/ C],A483)</f>
        <v>500</v>
      </c>
      <c r="F483" s="22">
        <f ca="1">INDEX(IMPORT[C],A483)</f>
        <v>8</v>
      </c>
      <c r="G483" s="22" t="str">
        <f>IF(INDEX(IMPORT[Catatan],A483)="","",INDEX(IMPORT[Catatan],A483))</f>
        <v/>
      </c>
      <c r="H483" s="22" t="str">
        <f>INDEX(IMPORT[Ket],A483)</f>
        <v>C4</v>
      </c>
    </row>
    <row r="484" spans="1:8">
      <c r="A484" s="12">
        <v>504</v>
      </c>
      <c r="C484" s="22" t="str">
        <f>INDEX(IMPORT[Seri],A484)</f>
        <v>LS-30-1</v>
      </c>
      <c r="D484" s="22" t="str">
        <f>INDEX(IMPORT[Jenis],A484)</f>
        <v>Ribbon</v>
      </c>
      <c r="E484" s="22">
        <f>INDEX(IMPORT[Qty/ C],A484)</f>
        <v>1500</v>
      </c>
      <c r="F484" s="22">
        <f ca="1">INDEX(IMPORT[C],A484)</f>
        <v>8</v>
      </c>
      <c r="G484" s="22" t="str">
        <f>IF(INDEX(IMPORT[Catatan],A484)="","",INDEX(IMPORT[Catatan],A484))</f>
        <v/>
      </c>
      <c r="H484" s="22" t="str">
        <f>INDEX(IMPORT[Ket],A484)</f>
        <v>C4</v>
      </c>
    </row>
    <row r="485" spans="1:8">
      <c r="A485" s="12">
        <v>505</v>
      </c>
      <c r="C485" s="22" t="str">
        <f>INDEX(IMPORT[Seri],A485)</f>
        <v>LS-50-1</v>
      </c>
      <c r="D485" s="22" t="str">
        <f>INDEX(IMPORT[Jenis],A485)</f>
        <v>Ribbon</v>
      </c>
      <c r="E485" s="22">
        <f>INDEX(IMPORT[Qty/ C],A485)</f>
        <v>500</v>
      </c>
      <c r="F485" s="22">
        <f ca="1">INDEX(IMPORT[C],A485)</f>
        <v>7</v>
      </c>
      <c r="G485" s="22" t="str">
        <f>IF(INDEX(IMPORT[Catatan],A485)="","",INDEX(IMPORT[Catatan],A485))</f>
        <v/>
      </c>
      <c r="H485" s="22" t="str">
        <f>INDEX(IMPORT[Ket],A485)</f>
        <v>C4</v>
      </c>
    </row>
    <row r="486" spans="1:8">
      <c r="A486" s="12">
        <v>506</v>
      </c>
      <c r="C486" s="22" t="str">
        <f>INDEX(IMPORT[Seri],A486)</f>
        <v>251-6LB</v>
      </c>
      <c r="D486" s="22" t="str">
        <f>INDEX(IMPORT[Jenis],A486)</f>
        <v>Brush</v>
      </c>
      <c r="E486" s="22">
        <f>INDEX(IMPORT[Qty/ C],A486)</f>
        <v>600</v>
      </c>
      <c r="F486" s="22">
        <f ca="1">INDEX(IMPORT[C],A486)</f>
        <v>4</v>
      </c>
      <c r="G486" s="22" t="str">
        <f>IF(INDEX(IMPORT[Catatan],A486)="","",INDEX(IMPORT[Catatan],A486))</f>
        <v/>
      </c>
      <c r="H486" s="22" t="str">
        <f>INDEX(IMPORT[Ket],A486)</f>
        <v>C4</v>
      </c>
    </row>
    <row r="487" spans="1:8">
      <c r="A487" s="12">
        <v>507</v>
      </c>
      <c r="C487" s="22" t="str">
        <f>INDEX(IMPORT[Seri],A487)</f>
        <v>21839-7H</v>
      </c>
      <c r="D487" s="22" t="str">
        <f>INDEX(IMPORT[Jenis],A487)</f>
        <v>Brush</v>
      </c>
      <c r="E487" s="22">
        <f>INDEX(IMPORT[Qty/ C],A487)</f>
        <v>480</v>
      </c>
      <c r="F487" s="22">
        <f ca="1">INDEX(IMPORT[C],A487)</f>
        <v>2</v>
      </c>
      <c r="G487" s="22" t="str">
        <f>IF(INDEX(IMPORT[Catatan],A487)="","",INDEX(IMPORT[Catatan],A487))</f>
        <v/>
      </c>
      <c r="H487" s="22" t="str">
        <f>INDEX(IMPORT[Ket],A487)</f>
        <v>C4</v>
      </c>
    </row>
    <row r="488" spans="1:8">
      <c r="A488" s="12">
        <v>508</v>
      </c>
      <c r="C488" s="22" t="str">
        <f>INDEX(IMPORT[Seri],A488)</f>
        <v>21839-5H</v>
      </c>
      <c r="D488" s="22" t="str">
        <f>INDEX(IMPORT[Jenis],A488)</f>
        <v>Brush</v>
      </c>
      <c r="E488" s="22">
        <f>INDEX(IMPORT[Qty/ C],A488)</f>
        <v>600</v>
      </c>
      <c r="F488" s="22">
        <f ca="1">INDEX(IMPORT[C],A488)</f>
        <v>3</v>
      </c>
      <c r="G488" s="22" t="str">
        <f>IF(INDEX(IMPORT[Catatan],A488)="","",INDEX(IMPORT[Catatan],A488))</f>
        <v/>
      </c>
      <c r="H488" s="22" t="str">
        <f>INDEX(IMPORT[Ket],A488)</f>
        <v>C4</v>
      </c>
    </row>
    <row r="489" spans="1:8">
      <c r="A489" s="12">
        <v>509</v>
      </c>
      <c r="C489" s="22" t="str">
        <f>INDEX(IMPORT[Seri],A489)</f>
        <v>251-6TJ</v>
      </c>
      <c r="D489" s="22" t="str">
        <f>INDEX(IMPORT[Jenis],A489)</f>
        <v>Brush</v>
      </c>
      <c r="E489" s="22">
        <f>INDEX(IMPORT[Qty/ C],A489)</f>
        <v>600</v>
      </c>
      <c r="F489" s="22">
        <f ca="1">INDEX(IMPORT[C],A489)</f>
        <v>3</v>
      </c>
      <c r="G489" s="22" t="str">
        <f>IF(INDEX(IMPORT[Catatan],A489)="","",INDEX(IMPORT[Catatan],A489))</f>
        <v/>
      </c>
      <c r="H489" s="22" t="str">
        <f>INDEX(IMPORT[Ket],A489)</f>
        <v>C4</v>
      </c>
    </row>
    <row r="490" spans="1:8">
      <c r="A490" s="12">
        <v>510</v>
      </c>
      <c r="C490" s="22" t="str">
        <f>INDEX(IMPORT[Seri],A490)</f>
        <v>251-6BJ</v>
      </c>
      <c r="D490" s="22" t="str">
        <f>INDEX(IMPORT[Jenis],A490)</f>
        <v>Brush</v>
      </c>
      <c r="E490" s="22">
        <f>INDEX(IMPORT[Qty/ C],A490)</f>
        <v>600</v>
      </c>
      <c r="F490" s="22">
        <f ca="1">INDEX(IMPORT[C],A490)</f>
        <v>4</v>
      </c>
      <c r="G490" s="22" t="str">
        <f>IF(INDEX(IMPORT[Catatan],A490)="","",INDEX(IMPORT[Catatan],A490))</f>
        <v/>
      </c>
      <c r="H490" s="22" t="str">
        <f>INDEX(IMPORT[Ket],A490)</f>
        <v>C4</v>
      </c>
    </row>
    <row r="491" spans="1:8">
      <c r="A491" s="12">
        <v>511</v>
      </c>
      <c r="C491" s="22" t="str">
        <f>INDEX(IMPORT[Seri],A491)</f>
        <v>251-6TB</v>
      </c>
      <c r="D491" s="22" t="str">
        <f>INDEX(IMPORT[Jenis],A491)</f>
        <v>Brush</v>
      </c>
      <c r="E491" s="22">
        <f>INDEX(IMPORT[Qty/ C],A491)</f>
        <v>600</v>
      </c>
      <c r="F491" s="22">
        <f ca="1">INDEX(IMPORT[C],A491)</f>
        <v>3</v>
      </c>
      <c r="G491" s="22" t="str">
        <f>IF(INDEX(IMPORT[Catatan],A491)="","",INDEX(IMPORT[Catatan],A491))</f>
        <v/>
      </c>
      <c r="H491" s="22" t="str">
        <f>INDEX(IMPORT[Ket],A491)</f>
        <v>C4</v>
      </c>
    </row>
    <row r="492" spans="1:8">
      <c r="A492" s="12">
        <v>512</v>
      </c>
      <c r="C492" s="22" t="str">
        <f>INDEX(IMPORT[Seri],A492)</f>
        <v>251-6CB</v>
      </c>
      <c r="D492" s="22" t="str">
        <f>INDEX(IMPORT[Jenis],A492)</f>
        <v>Brush</v>
      </c>
      <c r="E492" s="22">
        <f>INDEX(IMPORT[Qty/ C],A492)</f>
        <v>600</v>
      </c>
      <c r="F492" s="22">
        <f ca="1">INDEX(IMPORT[C],A492)</f>
        <v>2</v>
      </c>
      <c r="G492" s="22" t="str">
        <f>IF(INDEX(IMPORT[Catatan],A492)="","",INDEX(IMPORT[Catatan],A492))</f>
        <v/>
      </c>
      <c r="H492" s="22" t="str">
        <f>INDEX(IMPORT[Ket],A492)</f>
        <v>C4</v>
      </c>
    </row>
    <row r="493" spans="1:8">
      <c r="A493" s="12">
        <v>513</v>
      </c>
      <c r="C493" s="22" t="str">
        <f>INDEX(IMPORT[Seri],A493)</f>
        <v>9903</v>
      </c>
      <c r="D493" s="22" t="str">
        <f>INDEX(IMPORT[Jenis],A493)</f>
        <v>Colouring Book</v>
      </c>
      <c r="E493" s="22">
        <f>INDEX(IMPORT[Qty/ C],A493)</f>
        <v>792</v>
      </c>
      <c r="F493" s="22">
        <f ca="1">INDEX(IMPORT[C],A493)</f>
        <v>4</v>
      </c>
      <c r="G493" s="22" t="str">
        <f>IF(INDEX(IMPORT[Catatan],A493)="","",INDEX(IMPORT[Catatan],A493))</f>
        <v/>
      </c>
      <c r="H493" s="22" t="str">
        <f>INDEX(IMPORT[Ket],A493)</f>
        <v>C4</v>
      </c>
    </row>
    <row r="494" spans="1:8">
      <c r="A494" s="12">
        <v>514</v>
      </c>
      <c r="C494" s="22" t="str">
        <f>INDEX(IMPORT[Seri],A494)</f>
        <v>HT-018</v>
      </c>
      <c r="D494" s="22" t="str">
        <f>INDEX(IMPORT[Jenis],A494)</f>
        <v>Colouring Book</v>
      </c>
      <c r="E494" s="22">
        <f>INDEX(IMPORT[Qty/ C],A494)</f>
        <v>360</v>
      </c>
      <c r="F494" s="22">
        <f ca="1">INDEX(IMPORT[C],A494)</f>
        <v>2</v>
      </c>
      <c r="G494" s="22" t="str">
        <f>IF(INDEX(IMPORT[Catatan],A494)="","",INDEX(IMPORT[Catatan],A494))</f>
        <v/>
      </c>
      <c r="H494" s="22" t="str">
        <f>INDEX(IMPORT[Ket],A494)</f>
        <v>C4</v>
      </c>
    </row>
    <row r="495" spans="1:8">
      <c r="A495" s="12">
        <v>515</v>
      </c>
      <c r="C495" s="22" t="str">
        <f>INDEX(IMPORT[Seri],A495)</f>
        <v>HD-5521</v>
      </c>
      <c r="D495" s="22" t="str">
        <f>INDEX(IMPORT[Jenis],A495)</f>
        <v>Fluorescent Pen</v>
      </c>
      <c r="E495" s="22">
        <f>INDEX(IMPORT[Qty/ C],A495)</f>
        <v>864</v>
      </c>
      <c r="F495" s="22">
        <f ca="1">INDEX(IMPORT[C],A495)</f>
        <v>7</v>
      </c>
      <c r="G495" s="22" t="str">
        <f>IF(INDEX(IMPORT[Catatan],A495)="","",INDEX(IMPORT[Catatan],A495))</f>
        <v/>
      </c>
      <c r="H495" s="22" t="str">
        <f>INDEX(IMPORT[Ket],A495)</f>
        <v>C4</v>
      </c>
    </row>
    <row r="496" spans="1:8">
      <c r="A496" s="12">
        <v>516</v>
      </c>
      <c r="C496" s="22">
        <f>INDEX(IMPORT[Seri],A496)</f>
        <v>6600</v>
      </c>
      <c r="D496" s="22" t="str">
        <f>INDEX(IMPORT[Jenis],A496)</f>
        <v>Sharpener</v>
      </c>
      <c r="E496" s="22">
        <f>INDEX(IMPORT[Qty/ C],A496)</f>
        <v>144</v>
      </c>
      <c r="F496" s="22">
        <f ca="1">INDEX(IMPORT[C],A496)</f>
        <v>14</v>
      </c>
      <c r="G496" s="22" t="str">
        <f>IF(INDEX(IMPORT[Catatan],A496)="","",INDEX(IMPORT[Catatan],A496))</f>
        <v/>
      </c>
      <c r="H496" s="22" t="str">
        <f>INDEX(IMPORT[Ket],A496)</f>
        <v>C4</v>
      </c>
    </row>
    <row r="497" spans="1:8">
      <c r="A497" s="12">
        <v>520</v>
      </c>
      <c r="C497" s="22" t="str">
        <f>INDEX(IMPORT[Seri],A497)</f>
        <v>UTN-1</v>
      </c>
      <c r="D497" s="22" t="str">
        <f>INDEX(IMPORT[Jenis],A497)</f>
        <v>Gel Refill</v>
      </c>
      <c r="E497" s="22">
        <f>INDEX(IMPORT[Qty/ C],A497)</f>
        <v>20000</v>
      </c>
      <c r="F497" s="22">
        <f ca="1">INDEX(IMPORT[C],A497)</f>
        <v>1</v>
      </c>
      <c r="G497" s="22" t="str">
        <f>IF(INDEX(IMPORT[Catatan],A497)="","",INDEX(IMPORT[Catatan],A497))</f>
        <v/>
      </c>
      <c r="H497" s="22" t="str">
        <f>INDEX(IMPORT[Ket],A497)</f>
        <v>C5</v>
      </c>
    </row>
    <row r="498" spans="1:8">
      <c r="A498" s="12">
        <v>521</v>
      </c>
      <c r="C498" s="22" t="str">
        <f>INDEX(IMPORT[Seri],A498)</f>
        <v>GG-3</v>
      </c>
      <c r="D498" s="22" t="str">
        <f>INDEX(IMPORT[Jenis],A498)</f>
        <v>Pocket</v>
      </c>
      <c r="E498" s="22">
        <f>INDEX(IMPORT[Qty/ C],A498)</f>
        <v>360</v>
      </c>
      <c r="F498" s="22">
        <f ca="1">INDEX(IMPORT[C],A498)</f>
        <v>27</v>
      </c>
      <c r="G498" s="22" t="str">
        <f>IF(INDEX(IMPORT[Catatan],A498)="","",INDEX(IMPORT[Catatan],A498))</f>
        <v/>
      </c>
      <c r="H498" s="22" t="str">
        <f>INDEX(IMPORT[Ket],A498)</f>
        <v>C5</v>
      </c>
    </row>
    <row r="499" spans="1:8">
      <c r="A499" s="12">
        <v>522</v>
      </c>
      <c r="C499" s="22" t="str">
        <f>INDEX(IMPORT[Seri],A499)</f>
        <v>5070-1</v>
      </c>
      <c r="D499" s="22" t="str">
        <f>INDEX(IMPORT[Jenis],A499)</f>
        <v>Wrapper</v>
      </c>
      <c r="E499" s="22">
        <f>INDEX(IMPORT[Qty/ C],A499)</f>
        <v>1000</v>
      </c>
      <c r="F499" s="22">
        <f ca="1">INDEX(IMPORT[C],A499)</f>
        <v>68</v>
      </c>
      <c r="G499" s="22" t="str">
        <f>IF(INDEX(IMPORT[Catatan],A499)="","",INDEX(IMPORT[Catatan],A499))</f>
        <v/>
      </c>
      <c r="H499" s="22" t="str">
        <f>INDEX(IMPORT[Ket],A499)</f>
        <v>C5</v>
      </c>
    </row>
    <row r="500" spans="1:8">
      <c r="A500" s="12">
        <v>523</v>
      </c>
      <c r="C500" s="22" t="str">
        <f>INDEX(IMPORT[Seri],A500)</f>
        <v>5070-4</v>
      </c>
      <c r="D500" s="22" t="str">
        <f>INDEX(IMPORT[Jenis],A500)</f>
        <v>Wrapper</v>
      </c>
      <c r="E500" s="22">
        <f>INDEX(IMPORT[Qty/ C],A500)</f>
        <v>1000</v>
      </c>
      <c r="F500" s="22">
        <f ca="1">INDEX(IMPORT[C],A500)</f>
        <v>17</v>
      </c>
      <c r="G500" s="22" t="str">
        <f>IF(INDEX(IMPORT[Catatan],A500)="","",INDEX(IMPORT[Catatan],A500))</f>
        <v/>
      </c>
      <c r="H500" s="22" t="str">
        <f>INDEX(IMPORT[Ket],A500)</f>
        <v>C5</v>
      </c>
    </row>
    <row r="501" spans="1:8">
      <c r="A501" s="12">
        <v>524</v>
      </c>
      <c r="C501" s="22" t="str">
        <f>INDEX(IMPORT[Seri],A501)</f>
        <v>5070-5</v>
      </c>
      <c r="D501" s="22" t="str">
        <f>INDEX(IMPORT[Jenis],A501)</f>
        <v>Wrapper</v>
      </c>
      <c r="E501" s="22">
        <f>INDEX(IMPORT[Qty/ C],A501)</f>
        <v>1000</v>
      </c>
      <c r="F501" s="22">
        <f ca="1">INDEX(IMPORT[C],A501)</f>
        <v>13</v>
      </c>
      <c r="G501" s="22" t="str">
        <f>IF(INDEX(IMPORT[Catatan],A501)="","",INDEX(IMPORT[Catatan],A501))</f>
        <v/>
      </c>
      <c r="H501" s="22" t="str">
        <f>INDEX(IMPORT[Ket],A501)</f>
        <v>C5</v>
      </c>
    </row>
    <row r="502" spans="1:8">
      <c r="A502" s="12">
        <v>525</v>
      </c>
      <c r="C502" s="22">
        <f>INDEX(IMPORT[Seri],A502)</f>
        <v>8022</v>
      </c>
      <c r="D502" s="22" t="str">
        <f>INDEX(IMPORT[Jenis],A502)</f>
        <v>Learning Board</v>
      </c>
      <c r="E502" s="22">
        <f>INDEX(IMPORT[Qty/ C],A502)</f>
        <v>144</v>
      </c>
      <c r="F502" s="22">
        <f ca="1">INDEX(IMPORT[C],A502)</f>
        <v>18</v>
      </c>
      <c r="G502" s="22" t="str">
        <f>IF(INDEX(IMPORT[Catatan],A502)="","",INDEX(IMPORT[Catatan],A502))</f>
        <v/>
      </c>
      <c r="H502" s="22" t="str">
        <f>INDEX(IMPORT[Ket],A502)</f>
        <v>C5</v>
      </c>
    </row>
    <row r="503" spans="1:8">
      <c r="A503" s="12">
        <v>526</v>
      </c>
      <c r="C503" s="22" t="str">
        <f>INDEX(IMPORT[Seri],A503)</f>
        <v>KC-008</v>
      </c>
      <c r="D503" s="22" t="str">
        <f>INDEX(IMPORT[Jenis],A503)</f>
        <v>Key Ring</v>
      </c>
      <c r="E503" s="22">
        <f>INDEX(IMPORT[Qty/ C],A503)</f>
        <v>100</v>
      </c>
      <c r="F503" s="22">
        <f ca="1">INDEX(IMPORT[C],A503)</f>
        <v>11</v>
      </c>
      <c r="G503" s="22" t="str">
        <f>IF(INDEX(IMPORT[Catatan],A503)="","",INDEX(IMPORT[Catatan],A503))</f>
        <v>100 Box/ 50 Pc</v>
      </c>
      <c r="H503" s="22" t="str">
        <f>INDEX(IMPORT[Ket],A503)</f>
        <v>C5</v>
      </c>
    </row>
    <row r="504" spans="1:8">
      <c r="A504" s="12">
        <v>527</v>
      </c>
      <c r="C504" s="22">
        <f>INDEX(IMPORT[Seri],A504)</f>
        <v>501</v>
      </c>
      <c r="D504" s="22" t="str">
        <f>INDEX(IMPORT[Jenis],A504)</f>
        <v>ID Card</v>
      </c>
      <c r="E504" s="22">
        <f>INDEX(IMPORT[Qty/ C],A504)</f>
        <v>2000</v>
      </c>
      <c r="F504" s="22">
        <f ca="1">INDEX(IMPORT[C],A504)</f>
        <v>12</v>
      </c>
      <c r="G504" s="22" t="str">
        <f>IF(INDEX(IMPORT[Catatan],A504)="","",INDEX(IMPORT[Catatan],A504))</f>
        <v/>
      </c>
      <c r="H504" s="22" t="str">
        <f>INDEX(IMPORT[Ket],A504)</f>
        <v>C5</v>
      </c>
    </row>
    <row r="505" spans="1:8">
      <c r="A505" s="12">
        <v>528</v>
      </c>
      <c r="C505" s="22" t="str">
        <f>INDEX(IMPORT[Seri],A505)</f>
        <v>NO.9360</v>
      </c>
      <c r="D505" s="22" t="str">
        <f>INDEX(IMPORT[Jenis],A505)</f>
        <v>Correction Tape</v>
      </c>
      <c r="E505" s="22">
        <f>INDEX(IMPORT[Qty/ C],A505)</f>
        <v>576</v>
      </c>
      <c r="F505" s="22">
        <f ca="1">INDEX(IMPORT[C],A505)</f>
        <v>4</v>
      </c>
      <c r="G505" s="22" t="str">
        <f>IF(INDEX(IMPORT[Catatan],A505)="","",INDEX(IMPORT[Catatan],A505))</f>
        <v/>
      </c>
      <c r="H505" s="22" t="str">
        <f>INDEX(IMPORT[Ket],A505)</f>
        <v>C5</v>
      </c>
    </row>
    <row r="506" spans="1:8">
      <c r="A506" s="12">
        <v>529</v>
      </c>
      <c r="C506" s="22">
        <f>INDEX(IMPORT[Seri],A506)</f>
        <v>8692</v>
      </c>
      <c r="D506" s="22" t="str">
        <f>INDEX(IMPORT[Jenis],A506)</f>
        <v>Sharpener</v>
      </c>
      <c r="E506" s="22">
        <f>INDEX(IMPORT[Qty/ C],A506)</f>
        <v>120</v>
      </c>
      <c r="F506" s="22">
        <f ca="1">INDEX(IMPORT[C],A506)</f>
        <v>1</v>
      </c>
      <c r="G506" s="22" t="str">
        <f>IF(INDEX(IMPORT[Catatan],A506)="","",INDEX(IMPORT[Catatan],A506))</f>
        <v/>
      </c>
      <c r="H506" s="22" t="str">
        <f>INDEX(IMPORT[Ket],A506)</f>
        <v>C5</v>
      </c>
    </row>
    <row r="507" spans="1:8">
      <c r="A507" s="12">
        <v>530</v>
      </c>
      <c r="C507" s="22" t="str">
        <f>INDEX(IMPORT[Seri],A507)</f>
        <v>B1012（A5）</v>
      </c>
      <c r="D507" s="22" t="str">
        <f>INDEX(IMPORT[Jenis],A507)</f>
        <v>Note Book</v>
      </c>
      <c r="E507" s="22">
        <f>INDEX(IMPORT[Qty/ C],A507)</f>
        <v>96</v>
      </c>
      <c r="F507" s="22">
        <f ca="1">INDEX(IMPORT[C],A507)</f>
        <v>2</v>
      </c>
      <c r="G507" s="22" t="str">
        <f>IF(INDEX(IMPORT[Catatan],A507)="","",INDEX(IMPORT[Catatan],A507))</f>
        <v/>
      </c>
      <c r="H507" s="22" t="str">
        <f>INDEX(IMPORT[Ket],A507)</f>
        <v>C5</v>
      </c>
    </row>
    <row r="508" spans="1:8">
      <c r="A508" s="12">
        <v>532</v>
      </c>
      <c r="C508" s="22" t="str">
        <f>INDEX(IMPORT[Seri],A508)</f>
        <v>B1019（B5）</v>
      </c>
      <c r="D508" s="22" t="str">
        <f>INDEX(IMPORT[Jenis],A508)</f>
        <v>Note Book</v>
      </c>
      <c r="E508" s="22">
        <f>INDEX(IMPORT[Qty/ C],A508)</f>
        <v>72</v>
      </c>
      <c r="F508" s="22">
        <f ca="1">INDEX(IMPORT[C],A508)</f>
        <v>4</v>
      </c>
      <c r="G508" s="22" t="str">
        <f>IF(INDEX(IMPORT[Catatan],A508)="","",INDEX(IMPORT[Catatan],A508))</f>
        <v/>
      </c>
      <c r="H508" s="22" t="str">
        <f>INDEX(IMPORT[Ket],A508)</f>
        <v>C5</v>
      </c>
    </row>
    <row r="509" spans="1:8">
      <c r="A509" s="12">
        <v>533</v>
      </c>
      <c r="C509" s="22" t="str">
        <f>INDEX(IMPORT[Seri],A509)</f>
        <v>B1018（B5）</v>
      </c>
      <c r="D509" s="22" t="str">
        <f>INDEX(IMPORT[Jenis],A509)</f>
        <v>Note Book</v>
      </c>
      <c r="E509" s="22">
        <f>INDEX(IMPORT[Qty/ C],A509)</f>
        <v>72</v>
      </c>
      <c r="F509" s="22">
        <f ca="1">INDEX(IMPORT[C],A509)</f>
        <v>2</v>
      </c>
      <c r="G509" s="22" t="str">
        <f>IF(INDEX(IMPORT[Catatan],A509)="","",INDEX(IMPORT[Catatan],A509))</f>
        <v/>
      </c>
      <c r="H509" s="22" t="str">
        <f>INDEX(IMPORT[Ket],A509)</f>
        <v>C5</v>
      </c>
    </row>
    <row r="510" spans="1:8">
      <c r="A510" s="12">
        <v>534</v>
      </c>
      <c r="C510" s="22" t="str">
        <f>INDEX(IMPORT[Seri],A510)</f>
        <v>B0200（A5）</v>
      </c>
      <c r="D510" s="22" t="str">
        <f>INDEX(IMPORT[Jenis],A510)</f>
        <v>Note Book</v>
      </c>
      <c r="E510" s="22">
        <f>INDEX(IMPORT[Qty/ C],A510)</f>
        <v>96</v>
      </c>
      <c r="F510" s="22">
        <f ca="1">INDEX(IMPORT[C],A510)</f>
        <v>1</v>
      </c>
      <c r="G510" s="22" t="str">
        <f>IF(INDEX(IMPORT[Catatan],A510)="","",INDEX(IMPORT[Catatan],A510))</f>
        <v/>
      </c>
      <c r="H510" s="22" t="str">
        <f>INDEX(IMPORT[Ket],A510)</f>
        <v>C5</v>
      </c>
    </row>
    <row r="511" spans="1:8">
      <c r="A511" s="12">
        <v>536</v>
      </c>
      <c r="C511" s="22">
        <f>INDEX(IMPORT[Seri],A511)</f>
        <v>8692</v>
      </c>
      <c r="D511" s="22" t="str">
        <f>INDEX(IMPORT[Jenis],A511)</f>
        <v>Sharpener</v>
      </c>
      <c r="E511" s="22">
        <f>INDEX(IMPORT[Qty/ C],A511)</f>
        <v>120</v>
      </c>
      <c r="F511" s="22">
        <f ca="1">INDEX(IMPORT[C],A511)</f>
        <v>4</v>
      </c>
      <c r="G511" s="22" t="str">
        <f>IF(INDEX(IMPORT[Catatan],A511)="","",INDEX(IMPORT[Catatan],A511))</f>
        <v/>
      </c>
      <c r="H511" s="22" t="str">
        <f>INDEX(IMPORT[Ket],A511)</f>
        <v>C6</v>
      </c>
    </row>
    <row r="512" spans="1:8">
      <c r="A512" s="12">
        <v>537</v>
      </c>
      <c r="C512" s="22" t="str">
        <f>INDEX(IMPORT[Seri],A512)</f>
        <v>XH8077</v>
      </c>
      <c r="D512" s="22" t="str">
        <f>INDEX(IMPORT[Jenis],A512)</f>
        <v>Sharpener</v>
      </c>
      <c r="E512" s="22">
        <f>INDEX(IMPORT[Qty/ C],A512)</f>
        <v>1728</v>
      </c>
      <c r="F512" s="22">
        <f ca="1">INDEX(IMPORT[C],A512)</f>
        <v>3</v>
      </c>
      <c r="G512" s="22" t="str">
        <f>IF(INDEX(IMPORT[Catatan],A512)="","",INDEX(IMPORT[Catatan],A512))</f>
        <v/>
      </c>
      <c r="H512" s="22" t="str">
        <f>INDEX(IMPORT[Ket],A512)</f>
        <v>C6</v>
      </c>
    </row>
    <row r="513" spans="1:8">
      <c r="A513" s="12">
        <v>538</v>
      </c>
      <c r="C513" s="22" t="str">
        <f>INDEX(IMPORT[Seri],A513)</f>
        <v>DY-347</v>
      </c>
      <c r="D513" s="22" t="str">
        <f>INDEX(IMPORT[Jenis],A513)</f>
        <v>Sharpener</v>
      </c>
      <c r="E513" s="22">
        <f>INDEX(IMPORT[Qty/ C],A513)</f>
        <v>3200</v>
      </c>
      <c r="F513" s="22">
        <f ca="1">INDEX(IMPORT[C],A513)</f>
        <v>2</v>
      </c>
      <c r="G513" s="22" t="str">
        <f>IF(INDEX(IMPORT[Catatan],A513)="","",INDEX(IMPORT[Catatan],A513))</f>
        <v/>
      </c>
      <c r="H513" s="22" t="str">
        <f>INDEX(IMPORT[Ket],A513)</f>
        <v>C6</v>
      </c>
    </row>
    <row r="514" spans="1:8">
      <c r="A514" s="12">
        <v>539</v>
      </c>
      <c r="C514" s="22" t="str">
        <f>INDEX(IMPORT[Seri],A514)</f>
        <v>UC-128A</v>
      </c>
      <c r="D514" s="22" t="str">
        <f>INDEX(IMPORT[Jenis],A514)</f>
        <v>Sharpener</v>
      </c>
      <c r="E514" s="22">
        <f>INDEX(IMPORT[Qty/ C],A514)</f>
        <v>2784</v>
      </c>
      <c r="F514" s="22">
        <f ca="1">INDEX(IMPORT[C],A514)</f>
        <v>7</v>
      </c>
      <c r="G514" s="22" t="str">
        <f>IF(INDEX(IMPORT[Catatan],A514)="","",INDEX(IMPORT[Catatan],A514))</f>
        <v/>
      </c>
      <c r="H514" s="22" t="str">
        <f>INDEX(IMPORT[Ket],A514)</f>
        <v>C6</v>
      </c>
    </row>
    <row r="515" spans="1:8">
      <c r="A515" s="12">
        <v>540</v>
      </c>
      <c r="C515" s="22" t="str">
        <f>INDEX(IMPORT[Seri],A515)</f>
        <v>XL-102-6</v>
      </c>
      <c r="D515" s="22" t="str">
        <f>INDEX(IMPORT[Jenis],A515)</f>
        <v>Highlighter Pen</v>
      </c>
      <c r="E515" s="22">
        <f>INDEX(IMPORT[Qty/ C],A515)</f>
        <v>1200</v>
      </c>
      <c r="F515" s="22">
        <f ca="1">INDEX(IMPORT[C],A515)</f>
        <v>20</v>
      </c>
      <c r="G515" s="22" t="str">
        <f>IF(INDEX(IMPORT[Catatan],A515)="","",INDEX(IMPORT[Catatan],A515))</f>
        <v>200 (6 set)</v>
      </c>
      <c r="H515" s="22" t="str">
        <f>INDEX(IMPORT[Ket],A515)</f>
        <v>C6</v>
      </c>
    </row>
    <row r="516" spans="1:8">
      <c r="A516" s="12">
        <v>541</v>
      </c>
      <c r="C516" s="22">
        <f>INDEX(IMPORT[Seri],A516)</f>
        <v>8608</v>
      </c>
      <c r="D516" s="22" t="str">
        <f>INDEX(IMPORT[Jenis],A516)</f>
        <v>Sharpener</v>
      </c>
      <c r="E516" s="22">
        <f>INDEX(IMPORT[Qty/ C],A516)</f>
        <v>120</v>
      </c>
      <c r="F516" s="22">
        <f ca="1">INDEX(IMPORT[C],A516)</f>
        <v>3</v>
      </c>
      <c r="G516" s="22" t="str">
        <f>IF(INDEX(IMPORT[Catatan],A516)="","",INDEX(IMPORT[Catatan],A516))</f>
        <v/>
      </c>
      <c r="H516" s="22" t="str">
        <f>INDEX(IMPORT[Ket],A516)</f>
        <v>C6</v>
      </c>
    </row>
    <row r="517" spans="1:8">
      <c r="A517" s="12">
        <v>542</v>
      </c>
      <c r="C517" s="22" t="str">
        <f>INDEX(IMPORT[Seri],A517)</f>
        <v>1921116-8</v>
      </c>
      <c r="D517" s="22" t="str">
        <f>INDEX(IMPORT[Jenis],A517)</f>
        <v>Pencil</v>
      </c>
      <c r="E517" s="22">
        <f>INDEX(IMPORT[Qty/ C],A517)</f>
        <v>960</v>
      </c>
      <c r="F517" s="22">
        <f ca="1">INDEX(IMPORT[C],A517)</f>
        <v>26</v>
      </c>
      <c r="G517" s="22" t="str">
        <f>IF(INDEX(IMPORT[Catatan],A517)="","",INDEX(IMPORT[Catatan],A517))</f>
        <v/>
      </c>
      <c r="H517" s="22" t="str">
        <f>INDEX(IMPORT[Ket],A517)</f>
        <v>C6</v>
      </c>
    </row>
    <row r="518" spans="1:8">
      <c r="A518" s="12">
        <v>543</v>
      </c>
      <c r="C518" s="22" t="str">
        <f>INDEX(IMPORT[Seri],A518)</f>
        <v>ZX-022</v>
      </c>
      <c r="D518" s="22" t="str">
        <f>INDEX(IMPORT[Jenis],A518)</f>
        <v>Ruler</v>
      </c>
      <c r="E518" s="22">
        <f>INDEX(IMPORT[Qty/ C],A518)</f>
        <v>1000</v>
      </c>
      <c r="F518" s="22">
        <f ca="1">INDEX(IMPORT[C],A518)</f>
        <v>2</v>
      </c>
      <c r="G518" s="22" t="str">
        <f>IF(INDEX(IMPORT[Catatan],A518)="","",INDEX(IMPORT[Catatan],A518))</f>
        <v/>
      </c>
      <c r="H518" s="22" t="str">
        <f>INDEX(IMPORT[Ket],A518)</f>
        <v>C6</v>
      </c>
    </row>
    <row r="519" spans="1:8">
      <c r="A519" s="12">
        <v>544</v>
      </c>
      <c r="C519" s="22" t="str">
        <f>INDEX(IMPORT[Seri],A519)</f>
        <v>ZX-018</v>
      </c>
      <c r="D519" s="22" t="str">
        <f>INDEX(IMPORT[Jenis],A519)</f>
        <v>Ruler</v>
      </c>
      <c r="E519" s="22">
        <f>INDEX(IMPORT[Qty/ C],A519)</f>
        <v>1000</v>
      </c>
      <c r="F519" s="22">
        <f ca="1">INDEX(IMPORT[C],A519)</f>
        <v>1</v>
      </c>
      <c r="G519" s="22" t="str">
        <f>IF(INDEX(IMPORT[Catatan],A519)="","",INDEX(IMPORT[Catatan],A519))</f>
        <v/>
      </c>
      <c r="H519" s="22" t="str">
        <f>INDEX(IMPORT[Ket],A519)</f>
        <v>C6</v>
      </c>
    </row>
    <row r="520" spans="1:8">
      <c r="A520" s="12">
        <v>546</v>
      </c>
      <c r="C520" s="22" t="str">
        <f>INDEX(IMPORT[Seri],A520)</f>
        <v>1839-L tg</v>
      </c>
      <c r="D520" s="22" t="str">
        <f>INDEX(IMPORT[Jenis],A520)</f>
        <v>Pocket</v>
      </c>
      <c r="E520" s="22">
        <f>INDEX(IMPORT[Qty/ C],A520)</f>
        <v>480</v>
      </c>
      <c r="F520" s="22">
        <f ca="1">INDEX(IMPORT[C],A520)</f>
        <v>1</v>
      </c>
      <c r="G520" s="22" t="str">
        <f>IF(INDEX(IMPORT[Catatan],A520)="","",INDEX(IMPORT[Catatan],A520))</f>
        <v/>
      </c>
      <c r="H520" s="22" t="str">
        <f>INDEX(IMPORT[Ket],A520)</f>
        <v>C6</v>
      </c>
    </row>
    <row r="521" spans="1:8">
      <c r="A521" s="12">
        <v>547</v>
      </c>
      <c r="C521" s="22" t="str">
        <f>INDEX(IMPORT[Seri],A521)</f>
        <v>1838-L tg glitter</v>
      </c>
      <c r="D521" s="22" t="str">
        <f>INDEX(IMPORT[Jenis],A521)</f>
        <v>Pocket</v>
      </c>
      <c r="E521" s="22">
        <f>INDEX(IMPORT[Qty/ C],A521)</f>
        <v>480</v>
      </c>
      <c r="F521" s="22">
        <f ca="1">INDEX(IMPORT[C],A521)</f>
        <v>2</v>
      </c>
      <c r="G521" s="22" t="str">
        <f>IF(INDEX(IMPORT[Catatan],A521)="","",INDEX(IMPORT[Catatan],A521))</f>
        <v/>
      </c>
      <c r="H521" s="22" t="str">
        <f>INDEX(IMPORT[Ket],A521)</f>
        <v>C6</v>
      </c>
    </row>
    <row r="522" spans="1:8">
      <c r="A522" s="12">
        <v>548</v>
      </c>
      <c r="C522" s="22" t="str">
        <f>INDEX(IMPORT[Seri],A522)</f>
        <v>2850-L tg timbul glitter</v>
      </c>
      <c r="D522" s="22" t="str">
        <f>INDEX(IMPORT[Jenis],A522)</f>
        <v>Pocket</v>
      </c>
      <c r="E522" s="22">
        <f>INDEX(IMPORT[Qty/ C],A522)</f>
        <v>480</v>
      </c>
      <c r="F522" s="22">
        <f ca="1">INDEX(IMPORT[C],A522)</f>
        <v>2</v>
      </c>
      <c r="G522" s="22" t="str">
        <f>IF(INDEX(IMPORT[Catatan],A522)="","",INDEX(IMPORT[Catatan],A522))</f>
        <v/>
      </c>
      <c r="H522" s="22" t="str">
        <f>INDEX(IMPORT[Ket],A522)</f>
        <v>C6</v>
      </c>
    </row>
    <row r="523" spans="1:8">
      <c r="A523" s="12">
        <v>549</v>
      </c>
      <c r="C523" s="22" t="str">
        <f>INDEX(IMPORT[Seri],A523)</f>
        <v>1847-L tg</v>
      </c>
      <c r="D523" s="22" t="str">
        <f>INDEX(IMPORT[Jenis],A523)</f>
        <v>Pocket</v>
      </c>
      <c r="E523" s="22">
        <f>INDEX(IMPORT[Qty/ C],A523)</f>
        <v>480</v>
      </c>
      <c r="F523" s="22">
        <f ca="1">INDEX(IMPORT[C],A523)</f>
        <v>1</v>
      </c>
      <c r="G523" s="22" t="str">
        <f>IF(INDEX(IMPORT[Catatan],A523)="","",INDEX(IMPORT[Catatan],A523))</f>
        <v/>
      </c>
      <c r="H523" s="22" t="str">
        <f>INDEX(IMPORT[Ket],A523)</f>
        <v>C6</v>
      </c>
    </row>
    <row r="524" spans="1:8">
      <c r="A524" s="12">
        <v>550</v>
      </c>
      <c r="C524" s="22" t="str">
        <f>INDEX(IMPORT[Seri],A524)</f>
        <v>1846-L tg</v>
      </c>
      <c r="D524" s="22" t="str">
        <f>INDEX(IMPORT[Jenis],A524)</f>
        <v>Pocket</v>
      </c>
      <c r="E524" s="22">
        <f>INDEX(IMPORT[Qty/ C],A524)</f>
        <v>480</v>
      </c>
      <c r="F524" s="22">
        <f ca="1">INDEX(IMPORT[C],A524)</f>
        <v>1</v>
      </c>
      <c r="G524" s="22" t="str">
        <f>IF(INDEX(IMPORT[Catatan],A524)="","",INDEX(IMPORT[Catatan],A524))</f>
        <v/>
      </c>
      <c r="H524" s="22" t="str">
        <f>INDEX(IMPORT[Ket],A524)</f>
        <v>C6</v>
      </c>
    </row>
    <row r="525" spans="1:8">
      <c r="A525" s="12">
        <v>551</v>
      </c>
      <c r="C525" s="22" t="str">
        <f>INDEX(IMPORT[Seri],A525)</f>
        <v>1854-L tg</v>
      </c>
      <c r="D525" s="22" t="str">
        <f>INDEX(IMPORT[Jenis],A525)</f>
        <v>Pocket</v>
      </c>
      <c r="E525" s="22">
        <f>INDEX(IMPORT[Qty/ C],A525)</f>
        <v>480</v>
      </c>
      <c r="F525" s="22">
        <f ca="1">INDEX(IMPORT[C],A525)</f>
        <v>1</v>
      </c>
      <c r="G525" s="22" t="str">
        <f>IF(INDEX(IMPORT[Catatan],A525)="","",INDEX(IMPORT[Catatan],A525))</f>
        <v/>
      </c>
      <c r="H525" s="22" t="str">
        <f>INDEX(IMPORT[Ket],A525)</f>
        <v>C6</v>
      </c>
    </row>
    <row r="526" spans="1:8">
      <c r="A526" s="12">
        <v>552</v>
      </c>
      <c r="C526" s="22" t="str">
        <f>INDEX(IMPORT[Seri],A526)</f>
        <v>1838-XL glitter bsr</v>
      </c>
      <c r="D526" s="22" t="str">
        <f>INDEX(IMPORT[Jenis],A526)</f>
        <v>Pocket</v>
      </c>
      <c r="E526" s="22">
        <f>INDEX(IMPORT[Qty/ C],A526)</f>
        <v>360</v>
      </c>
      <c r="F526" s="22">
        <f ca="1">INDEX(IMPORT[C],A526)</f>
        <v>1</v>
      </c>
      <c r="G526" s="22" t="str">
        <f>IF(INDEX(IMPORT[Catatan],A526)="","",INDEX(IMPORT[Catatan],A526))</f>
        <v/>
      </c>
      <c r="H526" s="22" t="str">
        <f>INDEX(IMPORT[Ket],A526)</f>
        <v>C6</v>
      </c>
    </row>
    <row r="527" spans="1:8">
      <c r="A527" s="12">
        <v>553</v>
      </c>
      <c r="C527" s="22" t="str">
        <f>INDEX(IMPORT[Seri],A527)</f>
        <v>2850-XL glitter bsr</v>
      </c>
      <c r="D527" s="22" t="str">
        <f>INDEX(IMPORT[Jenis],A527)</f>
        <v>Pocket</v>
      </c>
      <c r="E527" s="22">
        <f>INDEX(IMPORT[Qty/ C],A527)</f>
        <v>360</v>
      </c>
      <c r="F527" s="22">
        <f ca="1">INDEX(IMPORT[C],A527)</f>
        <v>2</v>
      </c>
      <c r="G527" s="22" t="str">
        <f>IF(INDEX(IMPORT[Catatan],A527)="","",INDEX(IMPORT[Catatan],A527))</f>
        <v/>
      </c>
      <c r="H527" s="22" t="str">
        <f>INDEX(IMPORT[Ket],A527)</f>
        <v>C6</v>
      </c>
    </row>
    <row r="528" spans="1:8">
      <c r="A528" s="12">
        <v>554</v>
      </c>
      <c r="C528" s="22" t="str">
        <f>INDEX(IMPORT[Seri],A528)</f>
        <v>1854-XL bsr</v>
      </c>
      <c r="D528" s="22" t="str">
        <f>INDEX(IMPORT[Jenis],A528)</f>
        <v>Pocket</v>
      </c>
      <c r="E528" s="22">
        <f>INDEX(IMPORT[Qty/ C],A528)</f>
        <v>360</v>
      </c>
      <c r="F528" s="22">
        <f ca="1">INDEX(IMPORT[C],A528)</f>
        <v>1</v>
      </c>
      <c r="G528" s="22" t="str">
        <f>IF(INDEX(IMPORT[Catatan],A528)="","",INDEX(IMPORT[Catatan],A528))</f>
        <v/>
      </c>
      <c r="H528" s="22" t="str">
        <f>INDEX(IMPORT[Ket],A528)</f>
        <v>C6</v>
      </c>
    </row>
    <row r="529" spans="1:8">
      <c r="A529" s="12">
        <v>555</v>
      </c>
      <c r="C529" s="22">
        <f>INDEX(IMPORT[Seri],A529)</f>
        <v>1820</v>
      </c>
      <c r="D529" s="22" t="str">
        <f>INDEX(IMPORT[Jenis],A529)</f>
        <v>Ruler</v>
      </c>
      <c r="E529" s="22">
        <f>INDEX(IMPORT[Qty/ C],A529)</f>
        <v>480</v>
      </c>
      <c r="F529" s="22">
        <f ca="1">INDEX(IMPORT[C],A529)</f>
        <v>3</v>
      </c>
      <c r="G529" s="22" t="str">
        <f>IF(INDEX(IMPORT[Catatan],A529)="","",INDEX(IMPORT[Catatan],A529))</f>
        <v/>
      </c>
      <c r="H529" s="22" t="str">
        <f>INDEX(IMPORT[Ket],A529)</f>
        <v>C6</v>
      </c>
    </row>
    <row r="530" spans="1:8">
      <c r="A530" s="12">
        <v>556</v>
      </c>
      <c r="C530" s="22">
        <f>INDEX(IMPORT[Seri],A530)</f>
        <v>2030</v>
      </c>
      <c r="D530" s="22" t="str">
        <f>INDEX(IMPORT[Jenis],A530)</f>
        <v>Ruler</v>
      </c>
      <c r="E530" s="22">
        <f>INDEX(IMPORT[Qty/ C],A530)</f>
        <v>288</v>
      </c>
      <c r="F530" s="22">
        <f ca="1">INDEX(IMPORT[C],A530)</f>
        <v>4</v>
      </c>
      <c r="G530" s="22" t="str">
        <f>IF(INDEX(IMPORT[Catatan],A530)="","",INDEX(IMPORT[Catatan],A530))</f>
        <v/>
      </c>
      <c r="H530" s="22" t="str">
        <f>INDEX(IMPORT[Ket],A530)</f>
        <v>C6</v>
      </c>
    </row>
    <row r="531" spans="1:8">
      <c r="A531" s="12">
        <v>557</v>
      </c>
      <c r="C531" s="22">
        <f>INDEX(IMPORT[Seri],A531)</f>
        <v>2032</v>
      </c>
      <c r="D531" s="22" t="str">
        <f>INDEX(IMPORT[Jenis],A531)</f>
        <v>Ruler</v>
      </c>
      <c r="E531" s="22">
        <f>INDEX(IMPORT[Qty/ C],A531)</f>
        <v>144</v>
      </c>
      <c r="F531" s="22">
        <f ca="1">INDEX(IMPORT[C],A531)</f>
        <v>4</v>
      </c>
      <c r="G531" s="22" t="str">
        <f>IF(INDEX(IMPORT[Catatan],A531)="","",INDEX(IMPORT[Catatan],A531))</f>
        <v/>
      </c>
      <c r="H531" s="22" t="str">
        <f>INDEX(IMPORT[Ket],A531)</f>
        <v>C6</v>
      </c>
    </row>
    <row r="532" spans="1:8">
      <c r="A532" s="12">
        <v>558</v>
      </c>
      <c r="C532" s="22">
        <f>INDEX(IMPORT[Seri],A532)</f>
        <v>1890</v>
      </c>
      <c r="D532" s="22" t="str">
        <f>INDEX(IMPORT[Jenis],A532)</f>
        <v>Ruler</v>
      </c>
      <c r="E532" s="22">
        <f>INDEX(IMPORT[Qty/ C],A532)</f>
        <v>480</v>
      </c>
      <c r="F532" s="22">
        <f ca="1">INDEX(IMPORT[C],A532)</f>
        <v>3</v>
      </c>
      <c r="G532" s="22" t="str">
        <f>IF(INDEX(IMPORT[Catatan],A532)="","",INDEX(IMPORT[Catatan],A532))</f>
        <v/>
      </c>
      <c r="H532" s="22" t="str">
        <f>INDEX(IMPORT[Ket],A532)</f>
        <v>C6</v>
      </c>
    </row>
    <row r="533" spans="1:8">
      <c r="A533" s="12">
        <v>559</v>
      </c>
      <c r="C533" s="22">
        <f>INDEX(IMPORT[Seri],A533)</f>
        <v>2540</v>
      </c>
      <c r="D533" s="22" t="str">
        <f>INDEX(IMPORT[Jenis],A533)</f>
        <v>Ruler</v>
      </c>
      <c r="E533" s="22">
        <f>INDEX(IMPORT[Qty/ C],A533)</f>
        <v>480</v>
      </c>
      <c r="F533" s="22">
        <f ca="1">INDEX(IMPORT[C],A533)</f>
        <v>3</v>
      </c>
      <c r="G533" s="22" t="str">
        <f>IF(INDEX(IMPORT[Catatan],A533)="","",INDEX(IMPORT[Catatan],A533))</f>
        <v/>
      </c>
      <c r="H533" s="22" t="str">
        <f>INDEX(IMPORT[Ket],A533)</f>
        <v>C6</v>
      </c>
    </row>
    <row r="534" spans="1:8">
      <c r="A534" s="12">
        <v>560</v>
      </c>
      <c r="C534" s="22">
        <f>INDEX(IMPORT[Seri],A534)</f>
        <v>1896</v>
      </c>
      <c r="D534" s="22" t="str">
        <f>INDEX(IMPORT[Jenis],A534)</f>
        <v>Ruler</v>
      </c>
      <c r="E534" s="22">
        <f>INDEX(IMPORT[Qty/ C],A534)</f>
        <v>480</v>
      </c>
      <c r="F534" s="22">
        <f ca="1">INDEX(IMPORT[C],A534)</f>
        <v>4</v>
      </c>
      <c r="G534" s="22" t="str">
        <f>IF(INDEX(IMPORT[Catatan],A534)="","",INDEX(IMPORT[Catatan],A534))</f>
        <v/>
      </c>
      <c r="H534" s="22" t="str">
        <f>INDEX(IMPORT[Ket],A534)</f>
        <v>C6</v>
      </c>
    </row>
    <row r="535" spans="1:8">
      <c r="A535" s="12">
        <v>561</v>
      </c>
      <c r="C535" s="22">
        <f>INDEX(IMPORT[Seri],A535)</f>
        <v>8418</v>
      </c>
      <c r="D535" s="22" t="str">
        <f>INDEX(IMPORT[Jenis],A535)</f>
        <v>Ruler</v>
      </c>
      <c r="E535" s="22">
        <f>INDEX(IMPORT[Qty/ C],A535)</f>
        <v>480</v>
      </c>
      <c r="F535" s="22">
        <f ca="1">INDEX(IMPORT[C],A535)</f>
        <v>3</v>
      </c>
      <c r="G535" s="22" t="str">
        <f>IF(INDEX(IMPORT[Catatan],A535)="","",INDEX(IMPORT[Catatan],A535))</f>
        <v/>
      </c>
      <c r="H535" s="22" t="str">
        <f>INDEX(IMPORT[Ket],A535)</f>
        <v>C6</v>
      </c>
    </row>
    <row r="536" spans="1:8">
      <c r="A536" s="12">
        <v>562</v>
      </c>
      <c r="C536" s="22" t="str">
        <f>INDEX(IMPORT[Seri],A536)</f>
        <v>9443-18</v>
      </c>
      <c r="D536" s="22" t="str">
        <f>INDEX(IMPORT[Jenis],A536)</f>
        <v>Ruler</v>
      </c>
      <c r="E536" s="22">
        <f>INDEX(IMPORT[Qty/ C],A536)</f>
        <v>480</v>
      </c>
      <c r="F536" s="22">
        <f ca="1">INDEX(IMPORT[C],A536)</f>
        <v>4</v>
      </c>
      <c r="G536" s="22" t="str">
        <f>IF(INDEX(IMPORT[Catatan],A536)="","",INDEX(IMPORT[Catatan],A536))</f>
        <v/>
      </c>
      <c r="H536" s="22" t="str">
        <f>INDEX(IMPORT[Ket],A536)</f>
        <v>C6</v>
      </c>
    </row>
    <row r="537" spans="1:8">
      <c r="A537" s="12">
        <v>563</v>
      </c>
      <c r="C537" s="22" t="str">
        <f>INDEX(IMPORT[Seri],A537)</f>
        <v>9443-17</v>
      </c>
      <c r="D537" s="22" t="str">
        <f>INDEX(IMPORT[Jenis],A537)</f>
        <v>Ruler</v>
      </c>
      <c r="E537" s="22">
        <f>INDEX(IMPORT[Qty/ C],A537)</f>
        <v>480</v>
      </c>
      <c r="F537" s="22">
        <f ca="1">INDEX(IMPORT[C],A537)</f>
        <v>4</v>
      </c>
      <c r="G537" s="22" t="str">
        <f>IF(INDEX(IMPORT[Catatan],A537)="","",INDEX(IMPORT[Catatan],A537))</f>
        <v/>
      </c>
      <c r="H537" s="22" t="str">
        <f>INDEX(IMPORT[Ket],A537)</f>
        <v>C6</v>
      </c>
    </row>
    <row r="538" spans="1:8">
      <c r="A538" s="12">
        <v>564</v>
      </c>
      <c r="C538" s="22">
        <f>INDEX(IMPORT[Seri],A538)</f>
        <v>9443</v>
      </c>
      <c r="D538" s="22" t="str">
        <f>INDEX(IMPORT[Jenis],A538)</f>
        <v>Ruler</v>
      </c>
      <c r="E538" s="22">
        <f>INDEX(IMPORT[Qty/ C],A538)</f>
        <v>480</v>
      </c>
      <c r="F538" s="22">
        <f ca="1">INDEX(IMPORT[C],A538)</f>
        <v>4</v>
      </c>
      <c r="G538" s="22" t="str">
        <f>IF(INDEX(IMPORT[Catatan],A538)="","",INDEX(IMPORT[Catatan],A538))</f>
        <v/>
      </c>
      <c r="H538" s="22" t="str">
        <f>INDEX(IMPORT[Ket],A538)</f>
        <v>C6</v>
      </c>
    </row>
    <row r="539" spans="1:8">
      <c r="A539" s="12">
        <v>565</v>
      </c>
      <c r="C539" s="22">
        <f>INDEX(IMPORT[Seri],A539)</f>
        <v>1895</v>
      </c>
      <c r="D539" s="22" t="str">
        <f>INDEX(IMPORT[Jenis],A539)</f>
        <v>Ruler</v>
      </c>
      <c r="E539" s="22">
        <f>INDEX(IMPORT[Qty/ C],A539)</f>
        <v>480</v>
      </c>
      <c r="F539" s="22">
        <f ca="1">INDEX(IMPORT[C],A539)</f>
        <v>4</v>
      </c>
      <c r="G539" s="22" t="str">
        <f>IF(INDEX(IMPORT[Catatan],A539)="","",INDEX(IMPORT[Catatan],A539))</f>
        <v/>
      </c>
      <c r="H539" s="22" t="str">
        <f>INDEX(IMPORT[Ket],A539)</f>
        <v>C6</v>
      </c>
    </row>
    <row r="540" spans="1:8">
      <c r="A540" s="12">
        <v>566</v>
      </c>
      <c r="C540" s="22" t="str">
        <f>INDEX(IMPORT[Seri],A540)</f>
        <v>050</v>
      </c>
      <c r="D540" s="22" t="str">
        <f>INDEX(IMPORT[Jenis],A540)</f>
        <v>Ruler (Sablon)</v>
      </c>
      <c r="E540" s="22">
        <f>INDEX(IMPORT[Qty/ C],A540)</f>
        <v>480</v>
      </c>
      <c r="F540" s="22">
        <f ca="1">INDEX(IMPORT[C],A540)</f>
        <v>4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567</v>
      </c>
      <c r="C541" s="22" t="str">
        <f>INDEX(IMPORT[Seri],A541)</f>
        <v>2-25100-3</v>
      </c>
      <c r="D541" s="22" t="str">
        <f>INDEX(IMPORT[Jenis],A541)</f>
        <v>Ruler</v>
      </c>
      <c r="E541" s="22">
        <f>INDEX(IMPORT[Qty/ C],A541)</f>
        <v>120</v>
      </c>
      <c r="F541" s="22">
        <f ca="1">INDEX(IMPORT[C],A541)</f>
        <v>10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568</v>
      </c>
      <c r="C542" s="22">
        <f>INDEX(IMPORT[Seri],A542)</f>
        <v>95</v>
      </c>
      <c r="D542" s="22" t="str">
        <f>INDEX(IMPORT[Jenis],A542)</f>
        <v>Ruler</v>
      </c>
      <c r="E542" s="22">
        <f>INDEX(IMPORT[Qty/ C],A542)</f>
        <v>480</v>
      </c>
      <c r="F542" s="22">
        <f ca="1">INDEX(IMPORT[C],A542)</f>
        <v>4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569</v>
      </c>
      <c r="C543" s="22" t="str">
        <f>INDEX(IMPORT[Seri],A543)</f>
        <v>030-3</v>
      </c>
      <c r="D543" s="22" t="str">
        <f>INDEX(IMPORT[Jenis],A543)</f>
        <v>Ruler</v>
      </c>
      <c r="E543" s="22">
        <f>INDEX(IMPORT[Qty/ C],A543)</f>
        <v>288</v>
      </c>
      <c r="F543" s="22">
        <f ca="1">INDEX(IMPORT[C],A543)</f>
        <v>3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571</v>
      </c>
      <c r="C544" s="22" t="str">
        <f>INDEX(IMPORT[Seri],A544)</f>
        <v>B078（B5）</v>
      </c>
      <c r="D544" s="22" t="str">
        <f>INDEX(IMPORT[Jenis],A544)</f>
        <v>Note Book</v>
      </c>
      <c r="E544" s="22">
        <f>INDEX(IMPORT[Qty/ C],A544)</f>
        <v>72</v>
      </c>
      <c r="F544" s="22">
        <f ca="1">INDEX(IMPORT[C],A544)</f>
        <v>5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572</v>
      </c>
      <c r="C545" s="22" t="str">
        <f>INDEX(IMPORT[Seri],A545)</f>
        <v>B0217（B5）</v>
      </c>
      <c r="D545" s="22" t="str">
        <f>INDEX(IMPORT[Jenis],A545)</f>
        <v>Note Book</v>
      </c>
      <c r="E545" s="22">
        <f>INDEX(IMPORT[Qty/ C],A545)</f>
        <v>72</v>
      </c>
      <c r="F545" s="22">
        <f ca="1">INDEX(IMPORT[C],A545)</f>
        <v>1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573</v>
      </c>
      <c r="C546" s="22" t="str">
        <f>INDEX(IMPORT[Seri],A546)</f>
        <v>21839-4S</v>
      </c>
      <c r="D546" s="22" t="str">
        <f>INDEX(IMPORT[Jenis],A546)</f>
        <v>Brush</v>
      </c>
      <c r="E546" s="22">
        <f>INDEX(IMPORT[Qty/ C],A546)</f>
        <v>600</v>
      </c>
      <c r="F546" s="22">
        <f ca="1">INDEX(IMPORT[C],A546)</f>
        <v>5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574</v>
      </c>
      <c r="C547" s="22" t="str">
        <f>INDEX(IMPORT[Seri],A547)</f>
        <v>251-1</v>
      </c>
      <c r="D547" s="22" t="str">
        <f>INDEX(IMPORT[Jenis],A547)</f>
        <v>Brush</v>
      </c>
      <c r="E547" s="22">
        <f>INDEX(IMPORT[Qty/ C],A547)</f>
        <v>3600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575</v>
      </c>
      <c r="C548" s="22" t="str">
        <f>INDEX(IMPORT[Seri],A548)</f>
        <v>251-5</v>
      </c>
      <c r="D548" s="22" t="str">
        <f>INDEX(IMPORT[Jenis],A548)</f>
        <v>Brush</v>
      </c>
      <c r="E548" s="22">
        <f>INDEX(IMPORT[Qty/ C],A548)</f>
        <v>3600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576</v>
      </c>
      <c r="C549" s="22" t="str">
        <f>INDEX(IMPORT[Seri],A549)</f>
        <v>251-7</v>
      </c>
      <c r="D549" s="22" t="str">
        <f>INDEX(IMPORT[Jenis],A549)</f>
        <v>Brush</v>
      </c>
      <c r="E549" s="22">
        <f>INDEX(IMPORT[Qty/ C],A549)</f>
        <v>3600</v>
      </c>
      <c r="F549" s="22">
        <f ca="1">INDEX(IMPORT[C],A549)</f>
        <v>2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577</v>
      </c>
      <c r="C550" s="22" t="str">
        <f>INDEX(IMPORT[Seri],A550)</f>
        <v>251-8</v>
      </c>
      <c r="D550" s="22" t="str">
        <f>INDEX(IMPORT[Jenis],A550)</f>
        <v>Brush</v>
      </c>
      <c r="E550" s="22">
        <f>INDEX(IMPORT[Qty/ C],A550)</f>
        <v>3600</v>
      </c>
      <c r="F550" s="22">
        <f ca="1">INDEX(IMPORT[C],A550)</f>
        <v>2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578</v>
      </c>
      <c r="C551" s="22" t="str">
        <f>INDEX(IMPORT[Seri],A551)</f>
        <v>251-9</v>
      </c>
      <c r="D551" s="22" t="str">
        <f>INDEX(IMPORT[Jenis],A551)</f>
        <v>Brush</v>
      </c>
      <c r="E551" s="22">
        <f>INDEX(IMPORT[Qty/ C],A551)</f>
        <v>3600</v>
      </c>
      <c r="F551" s="22">
        <f ca="1">INDEX(IMPORT[C],A551)</f>
        <v>3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579</v>
      </c>
      <c r="C552" s="22" t="str">
        <f>INDEX(IMPORT[Seri],A552)</f>
        <v>251-10</v>
      </c>
      <c r="D552" s="22" t="str">
        <f>INDEX(IMPORT[Jenis],A552)</f>
        <v>Brush</v>
      </c>
      <c r="E552" s="22">
        <f>INDEX(IMPORT[Qty/ C],A552)</f>
        <v>1800</v>
      </c>
      <c r="F552" s="22">
        <f ca="1">INDEX(IMPORT[C],A552)</f>
        <v>1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580</v>
      </c>
      <c r="C553" s="22" t="str">
        <f>INDEX(IMPORT[Seri],A553)</f>
        <v>251-11</v>
      </c>
      <c r="D553" s="22" t="str">
        <f>INDEX(IMPORT[Jenis],A553)</f>
        <v>Brush</v>
      </c>
      <c r="E553" s="22">
        <f>INDEX(IMPORT[Qty/ C],A553)</f>
        <v>1800</v>
      </c>
      <c r="F553" s="22">
        <f ca="1">INDEX(IMPORT[C],A553)</f>
        <v>2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581</v>
      </c>
      <c r="C554" s="22" t="str">
        <f>INDEX(IMPORT[Seri],A554)</f>
        <v>251-12</v>
      </c>
      <c r="D554" s="22" t="str">
        <f>INDEX(IMPORT[Jenis],A554)</f>
        <v>Brush</v>
      </c>
      <c r="E554" s="22">
        <f>INDEX(IMPORT[Qty/ C],A554)</f>
        <v>1800</v>
      </c>
      <c r="F554" s="22">
        <f ca="1">INDEX(IMPORT[C],A554)</f>
        <v>11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582</v>
      </c>
      <c r="C555" s="22" t="str">
        <f>INDEX(IMPORT[Seri],A555)</f>
        <v>Y2</v>
      </c>
      <c r="D555" s="22" t="str">
        <f>INDEX(IMPORT[Jenis],A555)</f>
        <v>Brush</v>
      </c>
      <c r="E555" s="22">
        <f>INDEX(IMPORT[Qty/ C],A555)</f>
        <v>2400</v>
      </c>
      <c r="F555" s="22">
        <f ca="1">INDEX(IMPORT[C],A555)</f>
        <v>2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583</v>
      </c>
      <c r="C556" s="22" t="str">
        <f>INDEX(IMPORT[Seri],A556)</f>
        <v>Y4</v>
      </c>
      <c r="D556" s="22" t="str">
        <f>INDEX(IMPORT[Jenis],A556)</f>
        <v>Brush</v>
      </c>
      <c r="E556" s="22">
        <f>INDEX(IMPORT[Qty/ C],A556)</f>
        <v>2400</v>
      </c>
      <c r="F556" s="22">
        <f ca="1">INDEX(IMPORT[C],A556)</f>
        <v>3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584</v>
      </c>
      <c r="C557" s="22" t="str">
        <f>INDEX(IMPORT[Seri],A557)</f>
        <v>Y5</v>
      </c>
      <c r="D557" s="22" t="str">
        <f>INDEX(IMPORT[Jenis],A557)</f>
        <v>Brush</v>
      </c>
      <c r="E557" s="22">
        <f>INDEX(IMPORT[Qty/ C],A557)</f>
        <v>2400</v>
      </c>
      <c r="F557" s="22">
        <f ca="1">INDEX(IMPORT[C],A557)</f>
        <v>3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585</v>
      </c>
      <c r="C558" s="22" t="str">
        <f>INDEX(IMPORT[Seri],A558)</f>
        <v>Y6</v>
      </c>
      <c r="D558" s="22" t="str">
        <f>INDEX(IMPORT[Jenis],A558)</f>
        <v>Brush</v>
      </c>
      <c r="E558" s="22">
        <f>INDEX(IMPORT[Qty/ C],A558)</f>
        <v>2400</v>
      </c>
      <c r="F558" s="22">
        <f ca="1">INDEX(IMPORT[C],A558)</f>
        <v>3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586</v>
      </c>
      <c r="C559" s="22" t="str">
        <f>INDEX(IMPORT[Seri],A559)</f>
        <v>Y7</v>
      </c>
      <c r="D559" s="22" t="str">
        <f>INDEX(IMPORT[Jenis],A559)</f>
        <v>Brush</v>
      </c>
      <c r="E559" s="22">
        <f>INDEX(IMPORT[Qty/ C],A559)</f>
        <v>1800</v>
      </c>
      <c r="F559" s="22">
        <f ca="1">INDEX(IMPORT[C],A559)</f>
        <v>3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587</v>
      </c>
      <c r="C560" s="22" t="str">
        <f>INDEX(IMPORT[Seri],A560)</f>
        <v>Y8</v>
      </c>
      <c r="D560" s="22" t="str">
        <f>INDEX(IMPORT[Jenis],A560)</f>
        <v>Brush</v>
      </c>
      <c r="E560" s="22">
        <f>INDEX(IMPORT[Qty/ C],A560)</f>
        <v>1800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588</v>
      </c>
      <c r="C561" s="22" t="str">
        <f>INDEX(IMPORT[Seri],A561)</f>
        <v>Y9</v>
      </c>
      <c r="D561" s="22" t="str">
        <f>INDEX(IMPORT[Jenis],A561)</f>
        <v>Brush</v>
      </c>
      <c r="E561" s="22">
        <f>INDEX(IMPORT[Qty/ C],A561)</f>
        <v>1800</v>
      </c>
      <c r="F561" s="22">
        <f ca="1">INDEX(IMPORT[C],A561)</f>
        <v>3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589</v>
      </c>
      <c r="C562" s="22" t="str">
        <f>INDEX(IMPORT[Seri],A562)</f>
        <v>Y12</v>
      </c>
      <c r="D562" s="22" t="str">
        <f>INDEX(IMPORT[Jenis],A562)</f>
        <v>Brush</v>
      </c>
      <c r="E562" s="22">
        <f>INDEX(IMPORT[Qty/ C],A562)</f>
        <v>1800</v>
      </c>
      <c r="F562" s="22">
        <f ca="1">INDEX(IMPORT[C],A562)</f>
        <v>1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590</v>
      </c>
      <c r="C563" s="22" t="str">
        <f>INDEX(IMPORT[Seri],A563)</f>
        <v>B-1</v>
      </c>
      <c r="D563" s="22" t="str">
        <f>INDEX(IMPORT[Jenis],A563)</f>
        <v>Brush</v>
      </c>
      <c r="E563" s="22">
        <f>INDEX(IMPORT[Qty/ C],A563)</f>
        <v>2400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591</v>
      </c>
      <c r="C564" s="22" t="str">
        <f>INDEX(IMPORT[Seri],A564)</f>
        <v>B-2</v>
      </c>
      <c r="D564" s="22" t="str">
        <f>INDEX(IMPORT[Jenis],A564)</f>
        <v>Brush</v>
      </c>
      <c r="E564" s="22">
        <f>INDEX(IMPORT[Qty/ C],A564)</f>
        <v>2400</v>
      </c>
      <c r="F564" s="22">
        <f ca="1">INDEX(IMPORT[C],A564)</f>
        <v>2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592</v>
      </c>
      <c r="C565" s="22" t="str">
        <f>INDEX(IMPORT[Seri],A565)</f>
        <v>B-5</v>
      </c>
      <c r="D565" s="22" t="str">
        <f>INDEX(IMPORT[Jenis],A565)</f>
        <v>Brush</v>
      </c>
      <c r="E565" s="22">
        <f>INDEX(IMPORT[Qty/ C],A565)</f>
        <v>2400</v>
      </c>
      <c r="F565" s="22">
        <f ca="1">INDEX(IMPORT[C],A565)</f>
        <v>3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593</v>
      </c>
      <c r="C566" s="22" t="str">
        <f>INDEX(IMPORT[Seri],A566)</f>
        <v>B-7</v>
      </c>
      <c r="D566" s="22" t="str">
        <f>INDEX(IMPORT[Jenis],A566)</f>
        <v>Brush</v>
      </c>
      <c r="E566" s="22">
        <f>INDEX(IMPORT[Qty/ C],A566)</f>
        <v>1800</v>
      </c>
      <c r="F566" s="22">
        <f ca="1">INDEX(IMPORT[C],A566)</f>
        <v>3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594</v>
      </c>
      <c r="C567" s="22" t="str">
        <f>INDEX(IMPORT[Seri],A567)</f>
        <v>B-8</v>
      </c>
      <c r="D567" s="22" t="str">
        <f>INDEX(IMPORT[Jenis],A567)</f>
        <v>Brush</v>
      </c>
      <c r="E567" s="22">
        <f>INDEX(IMPORT[Qty/ C],A567)</f>
        <v>1800</v>
      </c>
      <c r="F567" s="22">
        <f ca="1">INDEX(IMPORT[C],A567)</f>
        <v>2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595</v>
      </c>
      <c r="C568" s="22">
        <f>INDEX(IMPORT[Seri],A568)</f>
        <v>8075</v>
      </c>
      <c r="D568" s="22" t="str">
        <f>INDEX(IMPORT[Jenis],A568)</f>
        <v>Magnet</v>
      </c>
      <c r="E568" s="22">
        <f>INDEX(IMPORT[Qty/ C],A568)</f>
        <v>240</v>
      </c>
      <c r="F568" s="22">
        <f ca="1">INDEX(IMPORT[C],A568)</f>
        <v>3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596</v>
      </c>
      <c r="C569" s="22" t="str">
        <f>INDEX(IMPORT[Seri],A569)</f>
        <v>006</v>
      </c>
      <c r="D569" s="22" t="str">
        <f>INDEX(IMPORT[Jenis],A569)</f>
        <v>Magnet</v>
      </c>
      <c r="E569" s="22">
        <f>INDEX(IMPORT[Qty/ C],A569)</f>
        <v>240</v>
      </c>
      <c r="F569" s="22">
        <f ca="1">INDEX(IMPORT[C],A569)</f>
        <v>4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597</v>
      </c>
      <c r="C570" s="22" t="str">
        <f>INDEX(IMPORT[Seri],A570)</f>
        <v>XD-61</v>
      </c>
      <c r="D570" s="22" t="str">
        <f>INDEX(IMPORT[Jenis],A570)</f>
        <v>Magnet</v>
      </c>
      <c r="E570" s="22">
        <f>INDEX(IMPORT[Qty/ C],A570)</f>
        <v>320</v>
      </c>
      <c r="F570" s="22">
        <f ca="1">INDEX(IMPORT[C],A570)</f>
        <v>3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598</v>
      </c>
      <c r="C571" s="22" t="str">
        <f>INDEX(IMPORT[Seri],A571)</f>
        <v>009</v>
      </c>
      <c r="D571" s="22" t="str">
        <f>INDEX(IMPORT[Jenis],A571)</f>
        <v>Magnet</v>
      </c>
      <c r="E571" s="22">
        <f>INDEX(IMPORT[Qty/ C],A571)</f>
        <v>240</v>
      </c>
      <c r="F571" s="22">
        <f ca="1">INDEX(IMPORT[C],A571)</f>
        <v>5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599</v>
      </c>
      <c r="C572" s="22">
        <f>INDEX(IMPORT[Seri],A572)</f>
        <v>451800</v>
      </c>
      <c r="D572" s="22" t="str">
        <f>INDEX(IMPORT[Jenis],A572)</f>
        <v>Tape</v>
      </c>
      <c r="E572" s="22">
        <f>INDEX(IMPORT[Qty/ C],A572)</f>
        <v>20</v>
      </c>
      <c r="F572" s="22">
        <f ca="1">INDEX(IMPORT[C],A572)</f>
        <v>4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601</v>
      </c>
      <c r="C573" s="22" t="str">
        <f>INDEX(IMPORT[Seri],A573)</f>
        <v>TY808</v>
      </c>
      <c r="D573" s="22" t="str">
        <f>INDEX(IMPORT[Jenis],A573)</f>
        <v>Sharpener</v>
      </c>
      <c r="E573" s="22">
        <f>INDEX(IMPORT[Qty/ C],A573)</f>
        <v>4320</v>
      </c>
      <c r="F573" s="22">
        <f ca="1">INDEX(IMPORT[C],A573)</f>
        <v>3</v>
      </c>
      <c r="G573" s="22" t="str">
        <f>IF(INDEX(IMPORT[Catatan],A573)="","",INDEX(IMPORT[Catatan],A573))</f>
        <v/>
      </c>
      <c r="H573" s="22" t="str">
        <f>INDEX(IMPORT[Ket],A573)</f>
        <v>C7</v>
      </c>
    </row>
    <row r="574" spans="1:8">
      <c r="A574" s="12">
        <v>602</v>
      </c>
      <c r="C574" s="22" t="str">
        <f>INDEX(IMPORT[Seri],A574)</f>
        <v>SH-02</v>
      </c>
      <c r="D574" s="22" t="str">
        <f>INDEX(IMPORT[Jenis],A574)</f>
        <v>Pencil Box</v>
      </c>
      <c r="E574" s="22">
        <f>INDEX(IMPORT[Qty/ C],A574)</f>
        <v>432</v>
      </c>
      <c r="F574" s="22">
        <f ca="1">INDEX(IMPORT[C],A574)</f>
        <v>13</v>
      </c>
      <c r="G574" s="22" t="str">
        <f>IF(INDEX(IMPORT[Catatan],A574)="","",INDEX(IMPORT[Catatan],A574))</f>
        <v/>
      </c>
      <c r="H574" s="22" t="str">
        <f>INDEX(IMPORT[Ket],A574)</f>
        <v>C7</v>
      </c>
    </row>
    <row r="575" spans="1:8">
      <c r="A575" s="12">
        <v>603</v>
      </c>
      <c r="C575" s="22" t="str">
        <f>INDEX(IMPORT[Seri],A575)</f>
        <v>SH-8701</v>
      </c>
      <c r="D575" s="22" t="str">
        <f>INDEX(IMPORT[Jenis],A575)</f>
        <v>Pencil Box</v>
      </c>
      <c r="E575" s="22">
        <f>INDEX(IMPORT[Qty/ C],A575)</f>
        <v>288</v>
      </c>
      <c r="F575" s="22">
        <f ca="1">INDEX(IMPORT[C],A575)</f>
        <v>5</v>
      </c>
      <c r="G575" s="22" t="str">
        <f>IF(INDEX(IMPORT[Catatan],A575)="","",INDEX(IMPORT[Catatan],A575))</f>
        <v/>
      </c>
      <c r="H575" s="22" t="str">
        <f>INDEX(IMPORT[Ket],A575)</f>
        <v>C7</v>
      </c>
    </row>
    <row r="576" spans="1:8">
      <c r="A576" s="12">
        <v>604</v>
      </c>
      <c r="C576" s="22" t="str">
        <f>INDEX(IMPORT[Seri],A576)</f>
        <v>SH-8702</v>
      </c>
      <c r="D576" s="22" t="str">
        <f>INDEX(IMPORT[Jenis],A576)</f>
        <v>Pencil Box</v>
      </c>
      <c r="E576" s="22">
        <f>INDEX(IMPORT[Qty/ C],A576)</f>
        <v>288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C7</v>
      </c>
    </row>
    <row r="577" spans="1:8">
      <c r="A577" s="12">
        <v>605</v>
      </c>
      <c r="C577" s="22" t="str">
        <f>INDEX(IMPORT[Seri],A577)</f>
        <v>SH-8703</v>
      </c>
      <c r="D577" s="22" t="str">
        <f>INDEX(IMPORT[Jenis],A577)</f>
        <v>Pencil Box</v>
      </c>
      <c r="E577" s="22">
        <f>INDEX(IMPORT[Qty/ C],A577)</f>
        <v>288</v>
      </c>
      <c r="F577" s="22">
        <f ca="1">INDEX(IMPORT[C],A577)</f>
        <v>1</v>
      </c>
      <c r="G577" s="22" t="str">
        <f>IF(INDEX(IMPORT[Catatan],A577)="","",INDEX(IMPORT[Catatan],A577))</f>
        <v/>
      </c>
      <c r="H577" s="22" t="str">
        <f>INDEX(IMPORT[Ket],A577)</f>
        <v>C7</v>
      </c>
    </row>
    <row r="578" spans="1:8">
      <c r="A578" s="12">
        <v>606</v>
      </c>
      <c r="C578" s="22" t="str">
        <f>INDEX(IMPORT[Seri],A578)</f>
        <v>SH-8704</v>
      </c>
      <c r="D578" s="22" t="str">
        <f>INDEX(IMPORT[Jenis],A578)</f>
        <v>Pencil Box</v>
      </c>
      <c r="E578" s="22">
        <f>INDEX(IMPORT[Qty/ C],A578)</f>
        <v>288</v>
      </c>
      <c r="F578" s="22">
        <f ca="1">INDEX(IMPORT[C],A578)</f>
        <v>2</v>
      </c>
      <c r="G578" s="22" t="str">
        <f>IF(INDEX(IMPORT[Catatan],A578)="","",INDEX(IMPORT[Catatan],A578))</f>
        <v/>
      </c>
      <c r="H578" s="22" t="str">
        <f>INDEX(IMPORT[Ket],A578)</f>
        <v>C7</v>
      </c>
    </row>
    <row r="579" spans="1:8">
      <c r="A579" s="12">
        <v>607</v>
      </c>
      <c r="C579" s="22" t="str">
        <f>INDEX(IMPORT[Seri],A579)</f>
        <v>SH-8705</v>
      </c>
      <c r="D579" s="22" t="str">
        <f>INDEX(IMPORT[Jenis],A579)</f>
        <v>Pencil Box</v>
      </c>
      <c r="E579" s="22">
        <f>INDEX(IMPORT[Qty/ C],A579)</f>
        <v>288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C7</v>
      </c>
    </row>
    <row r="580" spans="1:8">
      <c r="A580" s="12">
        <v>608</v>
      </c>
      <c r="C580" s="22" t="str">
        <f>INDEX(IMPORT[Seri],A580)</f>
        <v>830-Eraser</v>
      </c>
      <c r="D580" s="22" t="str">
        <f>INDEX(IMPORT[Jenis],A580)</f>
        <v>Gel Pen</v>
      </c>
      <c r="E580" s="22">
        <f>INDEX(IMPORT[Qty/ C],A580)</f>
        <v>2304</v>
      </c>
      <c r="F580" s="22">
        <f ca="1">INDEX(IMPORT[C],A580)</f>
        <v>5</v>
      </c>
      <c r="G580" s="22" t="str">
        <f>IF(INDEX(IMPORT[Catatan],A580)="","",INDEX(IMPORT[Catatan],A580))</f>
        <v/>
      </c>
      <c r="H580" s="22" t="str">
        <f>INDEX(IMPORT[Ket],A580)</f>
        <v>C7</v>
      </c>
    </row>
    <row r="581" spans="1:8">
      <c r="A581" s="12">
        <v>609</v>
      </c>
      <c r="C581" s="22" t="str">
        <f>INDEX(IMPORT[Seri],A581)</f>
        <v>832-Eraser</v>
      </c>
      <c r="D581" s="22" t="str">
        <f>INDEX(IMPORT[Jenis],A581)</f>
        <v>Gel Pen</v>
      </c>
      <c r="E581" s="22">
        <f>INDEX(IMPORT[Qty/ C],A581)</f>
        <v>2304</v>
      </c>
      <c r="F581" s="22">
        <f ca="1">INDEX(IMPORT[C],A581)</f>
        <v>1</v>
      </c>
      <c r="G581" s="22" t="str">
        <f>IF(INDEX(IMPORT[Catatan],A581)="","",INDEX(IMPORT[Catatan],A581))</f>
        <v/>
      </c>
      <c r="H581" s="22" t="str">
        <f>INDEX(IMPORT[Ket],A581)</f>
        <v>C7</v>
      </c>
    </row>
    <row r="582" spans="1:8">
      <c r="A582" s="12">
        <v>610</v>
      </c>
      <c r="C582" s="22" t="str">
        <f>INDEX(IMPORT[Seri],A582)</f>
        <v>835-Eraser</v>
      </c>
      <c r="D582" s="22" t="str">
        <f>INDEX(IMPORT[Jenis],A582)</f>
        <v>Gel Pen</v>
      </c>
      <c r="E582" s="22">
        <f>INDEX(IMPORT[Qty/ C],A582)</f>
        <v>2304</v>
      </c>
      <c r="F582" s="22">
        <f ca="1">INDEX(IMPORT[C],A582)</f>
        <v>5</v>
      </c>
      <c r="G582" s="22" t="str">
        <f>IF(INDEX(IMPORT[Catatan],A582)="","",INDEX(IMPORT[Catatan],A582))</f>
        <v/>
      </c>
      <c r="H582" s="22" t="str">
        <f>INDEX(IMPORT[Ket],A582)</f>
        <v>C7</v>
      </c>
    </row>
    <row r="583" spans="1:8">
      <c r="A583" s="12">
        <v>611</v>
      </c>
      <c r="C583" s="22" t="str">
        <f>INDEX(IMPORT[Seri],A583)</f>
        <v>837-Eraser</v>
      </c>
      <c r="D583" s="22" t="str">
        <f>INDEX(IMPORT[Jenis],A583)</f>
        <v>Gel Pen</v>
      </c>
      <c r="E583" s="22">
        <f>INDEX(IMPORT[Qty/ C],A583)</f>
        <v>2304</v>
      </c>
      <c r="F583" s="22">
        <f ca="1">INDEX(IMPORT[C],A583)</f>
        <v>6</v>
      </c>
      <c r="G583" s="22" t="str">
        <f>IF(INDEX(IMPORT[Catatan],A583)="","",INDEX(IMPORT[Catatan],A583))</f>
        <v/>
      </c>
      <c r="H583" s="22" t="str">
        <f>INDEX(IMPORT[Ket],A583)</f>
        <v>C7</v>
      </c>
    </row>
    <row r="584" spans="1:8">
      <c r="A584" s="12">
        <v>612</v>
      </c>
      <c r="C584" s="22" t="str">
        <f>INDEX(IMPORT[Seri],A584)</f>
        <v>8801-Eraser</v>
      </c>
      <c r="D584" s="22" t="str">
        <f>INDEX(IMPORT[Jenis],A584)</f>
        <v>Gel Pen</v>
      </c>
      <c r="E584" s="22">
        <f>INDEX(IMPORT[Qty/ C],A584)</f>
        <v>2304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C7</v>
      </c>
    </row>
    <row r="585" spans="1:8">
      <c r="A585" s="12">
        <v>613</v>
      </c>
      <c r="C585" s="22" t="str">
        <f>INDEX(IMPORT[Seri],A585)</f>
        <v>8803-Eraser</v>
      </c>
      <c r="D585" s="22" t="str">
        <f>INDEX(IMPORT[Jenis],A585)</f>
        <v>Gel Pen</v>
      </c>
      <c r="E585" s="22">
        <f>INDEX(IMPORT[Qty/ C],A585)</f>
        <v>2304</v>
      </c>
      <c r="F585" s="22">
        <f ca="1">INDEX(IMPORT[C],A585)</f>
        <v>5</v>
      </c>
      <c r="G585" s="22" t="str">
        <f>IF(INDEX(IMPORT[Catatan],A585)="","",INDEX(IMPORT[Catatan],A585))</f>
        <v/>
      </c>
      <c r="H585" s="22" t="str">
        <f>INDEX(IMPORT[Ket],A585)</f>
        <v>C7</v>
      </c>
    </row>
    <row r="586" spans="1:8">
      <c r="A586" s="12">
        <v>614</v>
      </c>
      <c r="C586" s="22" t="str">
        <f>INDEX(IMPORT[Seri],A586)</f>
        <v>8805-Eraser</v>
      </c>
      <c r="D586" s="22" t="str">
        <f>INDEX(IMPORT[Jenis],A586)</f>
        <v>Gel Pen</v>
      </c>
      <c r="E586" s="22">
        <f>INDEX(IMPORT[Qty/ C],A586)</f>
        <v>2304</v>
      </c>
      <c r="F586" s="22">
        <f ca="1">INDEX(IMPORT[C],A586)</f>
        <v>4</v>
      </c>
      <c r="G586" s="22" t="str">
        <f>IF(INDEX(IMPORT[Catatan],A586)="","",INDEX(IMPORT[Catatan],A586))</f>
        <v/>
      </c>
      <c r="H586" s="22" t="str">
        <f>INDEX(IMPORT[Ket],A586)</f>
        <v>C7</v>
      </c>
    </row>
    <row r="587" spans="1:8">
      <c r="A587" s="12">
        <v>615</v>
      </c>
      <c r="C587" s="22" t="str">
        <f>INDEX(IMPORT[Seri],A587)</f>
        <v>8807-Eraser</v>
      </c>
      <c r="D587" s="22" t="str">
        <f>INDEX(IMPORT[Jenis],A587)</f>
        <v>Gel Pen</v>
      </c>
      <c r="E587" s="22">
        <f>INDEX(IMPORT[Qty/ C],A587)</f>
        <v>2304</v>
      </c>
      <c r="F587" s="22">
        <f ca="1">INDEX(IMPORT[C],A587)</f>
        <v>5</v>
      </c>
      <c r="G587" s="22" t="str">
        <f>IF(INDEX(IMPORT[Catatan],A587)="","",INDEX(IMPORT[Catatan],A587))</f>
        <v/>
      </c>
      <c r="H587" s="22" t="str">
        <f>INDEX(IMPORT[Ket],A587)</f>
        <v>C7</v>
      </c>
    </row>
    <row r="588" spans="1:8">
      <c r="A588" s="12">
        <v>616</v>
      </c>
      <c r="C588" s="22" t="str">
        <f>INDEX(IMPORT[Seri],A588)</f>
        <v>DT-612</v>
      </c>
      <c r="D588" s="22" t="str">
        <f>INDEX(IMPORT[Jenis],A588)</f>
        <v>Gel Pen</v>
      </c>
      <c r="E588" s="22">
        <f>INDEX(IMPORT[Qty/ C],A588)</f>
        <v>2304</v>
      </c>
      <c r="F588" s="22">
        <f ca="1">INDEX(IMPORT[C],A588)</f>
        <v>4</v>
      </c>
      <c r="G588" s="22" t="str">
        <f>IF(INDEX(IMPORT[Catatan],A588)="","",INDEX(IMPORT[Catatan],A588))</f>
        <v/>
      </c>
      <c r="H588" s="22" t="str">
        <f>INDEX(IMPORT[Ket],A588)</f>
        <v>C7</v>
      </c>
    </row>
    <row r="589" spans="1:8">
      <c r="A589" s="12">
        <v>617</v>
      </c>
      <c r="C589" s="22">
        <f>INDEX(IMPORT[Seri],A589)</f>
        <v>8801</v>
      </c>
      <c r="D589" s="22" t="str">
        <f>INDEX(IMPORT[Jenis],A589)</f>
        <v>Gel Pen</v>
      </c>
      <c r="E589" s="22">
        <f>INDEX(IMPORT[Qty/ C],A589)</f>
        <v>2304</v>
      </c>
      <c r="F589" s="22">
        <f ca="1">INDEX(IMPORT[C],A589)</f>
        <v>6</v>
      </c>
      <c r="G589" s="22" t="str">
        <f>IF(INDEX(IMPORT[Catatan],A589)="","",INDEX(IMPORT[Catatan],A589))</f>
        <v/>
      </c>
      <c r="H589" s="22" t="str">
        <f>INDEX(IMPORT[Ket],A589)</f>
        <v>C7</v>
      </c>
    </row>
    <row r="590" spans="1:8">
      <c r="A590" s="12">
        <v>618</v>
      </c>
      <c r="C590" s="22">
        <f>INDEX(IMPORT[Seri],A590)</f>
        <v>8803</v>
      </c>
      <c r="D590" s="22" t="str">
        <f>INDEX(IMPORT[Jenis],A590)</f>
        <v>Gel Pen</v>
      </c>
      <c r="E590" s="22">
        <f>INDEX(IMPORT[Qty/ C],A590)</f>
        <v>2304</v>
      </c>
      <c r="F590" s="22">
        <f ca="1">INDEX(IMPORT[C],A590)</f>
        <v>2</v>
      </c>
      <c r="G590" s="22" t="str">
        <f>IF(INDEX(IMPORT[Catatan],A590)="","",INDEX(IMPORT[Catatan],A590))</f>
        <v/>
      </c>
      <c r="H590" s="22" t="str">
        <f>INDEX(IMPORT[Ket],A590)</f>
        <v>C7</v>
      </c>
    </row>
    <row r="591" spans="1:8">
      <c r="A591" s="12">
        <v>619</v>
      </c>
      <c r="C591" s="22">
        <f>INDEX(IMPORT[Seri],A591)</f>
        <v>8805</v>
      </c>
      <c r="D591" s="22" t="str">
        <f>INDEX(IMPORT[Jenis],A591)</f>
        <v>Gel Pen</v>
      </c>
      <c r="E591" s="22">
        <f>INDEX(IMPORT[Qty/ C],A591)</f>
        <v>2304</v>
      </c>
      <c r="F591" s="22">
        <f ca="1">INDEX(IMPORT[C],A591)</f>
        <v>5</v>
      </c>
      <c r="G591" s="22" t="str">
        <f>IF(INDEX(IMPORT[Catatan],A591)="","",INDEX(IMPORT[Catatan],A591))</f>
        <v/>
      </c>
      <c r="H591" s="22" t="str">
        <f>INDEX(IMPORT[Ket],A591)</f>
        <v>C7</v>
      </c>
    </row>
    <row r="592" spans="1:8">
      <c r="A592" s="12">
        <v>620</v>
      </c>
      <c r="C592" s="22">
        <f>INDEX(IMPORT[Seri],A592)</f>
        <v>8807</v>
      </c>
      <c r="D592" s="22" t="str">
        <f>INDEX(IMPORT[Jenis],A592)</f>
        <v>Gel Pen</v>
      </c>
      <c r="E592" s="22">
        <f>INDEX(IMPORT[Qty/ C],A592)</f>
        <v>2304</v>
      </c>
      <c r="F592" s="22">
        <f ca="1">INDEX(IMPORT[C],A592)</f>
        <v>3</v>
      </c>
      <c r="G592" s="22" t="str">
        <f>IF(INDEX(IMPORT[Catatan],A592)="","",INDEX(IMPORT[Catatan],A592))</f>
        <v/>
      </c>
      <c r="H592" s="22" t="str">
        <f>INDEX(IMPORT[Ket],A592)</f>
        <v>C7</v>
      </c>
    </row>
    <row r="593" spans="1:8">
      <c r="A593" s="12">
        <v>621</v>
      </c>
      <c r="C593" s="22">
        <f>INDEX(IMPORT[Seri],A593)</f>
        <v>16337</v>
      </c>
      <c r="D593" s="22" t="str">
        <f>INDEX(IMPORT[Jenis],A593)</f>
        <v>Scissors</v>
      </c>
      <c r="E593" s="22">
        <f>INDEX(IMPORT[Qty/ C],A593)</f>
        <v>240</v>
      </c>
      <c r="F593" s="22">
        <f ca="1">INDEX(IMPORT[C],A593)</f>
        <v>3</v>
      </c>
      <c r="G593" s="22" t="str">
        <f>IF(INDEX(IMPORT[Catatan],A593)="","",INDEX(IMPORT[Catatan],A593))</f>
        <v/>
      </c>
      <c r="H593" s="22" t="str">
        <f>INDEX(IMPORT[Ket],A593)</f>
        <v>C7</v>
      </c>
    </row>
    <row r="594" spans="1:8">
      <c r="A594" s="12">
        <v>622</v>
      </c>
      <c r="C594" s="22" t="str">
        <f>INDEX(IMPORT[Seri],A594)</f>
        <v>DS-109</v>
      </c>
      <c r="D594" s="22" t="str">
        <f>INDEX(IMPORT[Jenis],A594)</f>
        <v>Scissors</v>
      </c>
      <c r="E594" s="22">
        <f>INDEX(IMPORT[Qty/ C],A594)</f>
        <v>240</v>
      </c>
      <c r="F594" s="22">
        <f ca="1">INDEX(IMPORT[C],A594)</f>
        <v>3</v>
      </c>
      <c r="G594" s="22" t="str">
        <f>IF(INDEX(IMPORT[Catatan],A594)="","",INDEX(IMPORT[Catatan],A594))</f>
        <v/>
      </c>
      <c r="H594" s="22" t="str">
        <f>INDEX(IMPORT[Ket],A594)</f>
        <v>C7</v>
      </c>
    </row>
    <row r="595" spans="1:8">
      <c r="A595" s="12">
        <v>623</v>
      </c>
      <c r="C595" s="22" t="str">
        <f>INDEX(IMPORT[Seri],A595)</f>
        <v>9002A</v>
      </c>
      <c r="D595" s="22" t="str">
        <f>INDEX(IMPORT[Jenis],A595)</f>
        <v>Scissors</v>
      </c>
      <c r="E595" s="22">
        <f>INDEX(IMPORT[Qty/ C],A595)</f>
        <v>360</v>
      </c>
      <c r="F595" s="22">
        <f ca="1">INDEX(IMPORT[C],A595)</f>
        <v>4</v>
      </c>
      <c r="G595" s="22" t="str">
        <f>IF(INDEX(IMPORT[Catatan],A595)="","",INDEX(IMPORT[Catatan],A595))</f>
        <v/>
      </c>
      <c r="H595" s="22" t="str">
        <f>INDEX(IMPORT[Ket],A595)</f>
        <v>C7</v>
      </c>
    </row>
    <row r="596" spans="1:8">
      <c r="A596" s="12">
        <v>624</v>
      </c>
      <c r="C596" s="22" t="str">
        <f>INDEX(IMPORT[Seri],A596)</f>
        <v>DS-9008</v>
      </c>
      <c r="D596" s="22" t="str">
        <f>INDEX(IMPORT[Jenis],A596)</f>
        <v>Scissors</v>
      </c>
      <c r="E596" s="22">
        <f>INDEX(IMPORT[Qty/ C],A596)</f>
        <v>240</v>
      </c>
      <c r="F596" s="22">
        <f ca="1">INDEX(IMPORT[C],A596)</f>
        <v>3</v>
      </c>
      <c r="G596" s="22" t="str">
        <f>IF(INDEX(IMPORT[Catatan],A596)="","",INDEX(IMPORT[Catatan],A596))</f>
        <v/>
      </c>
      <c r="H596" s="22" t="str">
        <f>INDEX(IMPORT[Ket],A596)</f>
        <v>C7</v>
      </c>
    </row>
    <row r="597" spans="1:8">
      <c r="A597" s="12">
        <v>625</v>
      </c>
      <c r="C597" s="22" t="str">
        <f>INDEX(IMPORT[Seri],A597)</f>
        <v>DS-203-8</v>
      </c>
      <c r="D597" s="22" t="str">
        <f>INDEX(IMPORT[Jenis],A597)</f>
        <v>Scissors</v>
      </c>
      <c r="E597" s="22">
        <f>INDEX(IMPORT[Qty/ C],A597)</f>
        <v>240</v>
      </c>
      <c r="F597" s="22">
        <f ca="1">INDEX(IMPORT[C],A597)</f>
        <v>3</v>
      </c>
      <c r="G597" s="22" t="str">
        <f>IF(INDEX(IMPORT[Catatan],A597)="","",INDEX(IMPORT[Catatan],A597))</f>
        <v/>
      </c>
      <c r="H597" s="22" t="str">
        <f>INDEX(IMPORT[Ket],A597)</f>
        <v>C7</v>
      </c>
    </row>
    <row r="598" spans="1:8">
      <c r="A598" s="12">
        <v>626</v>
      </c>
      <c r="C598" s="22" t="str">
        <f>INDEX(IMPORT[Seri],A598)</f>
        <v>CL-6015</v>
      </c>
      <c r="D598" s="22" t="str">
        <f>INDEX(IMPORT[Jenis],A598)</f>
        <v>Scissors</v>
      </c>
      <c r="E598" s="22">
        <f>INDEX(IMPORT[Qty/ C],A598)</f>
        <v>240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C7</v>
      </c>
    </row>
    <row r="599" spans="1:8">
      <c r="A599" s="12">
        <v>627</v>
      </c>
      <c r="C599" s="22" t="str">
        <f>INDEX(IMPORT[Seri],A599)</f>
        <v>SB-8877</v>
      </c>
      <c r="D599" s="22" t="str">
        <f>INDEX(IMPORT[Jenis],A599)</f>
        <v>Book end</v>
      </c>
      <c r="E599" s="22">
        <f>INDEX(IMPORT[Qty/ C],A599)</f>
        <v>48</v>
      </c>
      <c r="F599" s="22">
        <f ca="1">INDEX(IMPORT[C],A599)</f>
        <v>31</v>
      </c>
      <c r="G599" s="22" t="str">
        <f>IF(INDEX(IMPORT[Catatan],A599)="","",INDEX(IMPORT[Catatan],A599))</f>
        <v/>
      </c>
      <c r="H599" s="22" t="str">
        <f>INDEX(IMPORT[Ket],A599)</f>
        <v>C7</v>
      </c>
    </row>
    <row r="600" spans="1:8">
      <c r="A600" s="12">
        <v>628</v>
      </c>
      <c r="C600" s="22" t="str">
        <f>INDEX(IMPORT[Seri],A600)</f>
        <v>SB-8899</v>
      </c>
      <c r="D600" s="22" t="str">
        <f>INDEX(IMPORT[Jenis],A600)</f>
        <v>Book end</v>
      </c>
      <c r="E600" s="22">
        <f>INDEX(IMPORT[Qty/ C],A600)</f>
        <v>48</v>
      </c>
      <c r="F600" s="22">
        <f ca="1">INDEX(IMPORT[C],A600)</f>
        <v>29</v>
      </c>
      <c r="G600" s="22" t="str">
        <f>IF(INDEX(IMPORT[Catatan],A600)="","",INDEX(IMPORT[Catatan],A600))</f>
        <v/>
      </c>
      <c r="H600" s="22" t="str">
        <f>INDEX(IMPORT[Ket],A600)</f>
        <v>C7</v>
      </c>
    </row>
    <row r="601" spans="1:8">
      <c r="A601" s="12">
        <v>629</v>
      </c>
      <c r="C601" s="22" t="str">
        <f>INDEX(IMPORT[Seri],A601)</f>
        <v>003</v>
      </c>
      <c r="D601" s="22" t="str">
        <f>INDEX(IMPORT[Jenis],A601)</f>
        <v>Magnet</v>
      </c>
      <c r="E601" s="22">
        <f>INDEX(IMPORT[Qty/ C],A601)</f>
        <v>240</v>
      </c>
      <c r="F601" s="22">
        <f ca="1">INDEX(IMPORT[C],A601)</f>
        <v>1</v>
      </c>
      <c r="G601" s="22" t="str">
        <f>IF(INDEX(IMPORT[Catatan],A601)="","",INDEX(IMPORT[Catatan],A601))</f>
        <v/>
      </c>
      <c r="H601" s="22" t="str">
        <f>INDEX(IMPORT[Ket],A601)</f>
        <v>C7</v>
      </c>
    </row>
    <row r="602" spans="1:8">
      <c r="A602" s="12">
        <v>631</v>
      </c>
      <c r="C602" s="22" t="str">
        <f>INDEX(IMPORT[Seri],A602)</f>
        <v>025 (034)</v>
      </c>
      <c r="D602" s="22" t="str">
        <f>INDEX(IMPORT[Jenis],A602)</f>
        <v>Magnet</v>
      </c>
      <c r="E602" s="22">
        <f>INDEX(IMPORT[Qty/ C],A602)</f>
        <v>800</v>
      </c>
      <c r="F602" s="22">
        <f ca="1">INDEX(IMPORT[C],A602)</f>
        <v>6</v>
      </c>
      <c r="G602" s="22" t="str">
        <f>IF(INDEX(IMPORT[Catatan],A602)="","",INDEX(IMPORT[Catatan],A602))</f>
        <v/>
      </c>
      <c r="H602" s="22" t="str">
        <f>INDEX(IMPORT[Ket],A602)</f>
        <v>C7</v>
      </c>
    </row>
    <row r="603" spans="1:8">
      <c r="A603" s="12">
        <v>632</v>
      </c>
      <c r="C603" s="22" t="str">
        <f>INDEX(IMPORT[Seri],A603)</f>
        <v>8011-6</v>
      </c>
      <c r="D603" s="22" t="str">
        <f>INDEX(IMPORT[Jenis],A603)</f>
        <v>Magnet</v>
      </c>
      <c r="E603" s="22">
        <f>INDEX(IMPORT[Qty/ C],A603)</f>
        <v>360</v>
      </c>
      <c r="F603" s="22">
        <f ca="1">INDEX(IMPORT[C],A603)</f>
        <v>1</v>
      </c>
      <c r="G603" s="22" t="str">
        <f>IF(INDEX(IMPORT[Catatan],A603)="","",INDEX(IMPORT[Catatan],A603))</f>
        <v/>
      </c>
      <c r="H603" s="22" t="str">
        <f>INDEX(IMPORT[Ket],A603)</f>
        <v>C7</v>
      </c>
    </row>
    <row r="604" spans="1:8">
      <c r="A604" s="12">
        <v>634</v>
      </c>
      <c r="C604" s="22" t="str">
        <f>INDEX(IMPORT[Seri],A604)</f>
        <v>005</v>
      </c>
      <c r="D604" s="22" t="str">
        <f>INDEX(IMPORT[Jenis],A604)</f>
        <v>Magnet</v>
      </c>
      <c r="E604" s="22">
        <f>INDEX(IMPORT[Qty/ C],A604)</f>
        <v>240</v>
      </c>
      <c r="F604" s="22">
        <f ca="1">INDEX(IMPORT[C],A604)</f>
        <v>4</v>
      </c>
      <c r="G604" s="22" t="str">
        <f>IF(INDEX(IMPORT[Catatan],A604)="","",INDEX(IMPORT[Catatan],A604))</f>
        <v/>
      </c>
      <c r="H604" s="22" t="str">
        <f>INDEX(IMPORT[Ket],A604)</f>
        <v>C7</v>
      </c>
    </row>
    <row r="605" spans="1:8">
      <c r="A605" s="12">
        <v>635</v>
      </c>
      <c r="C605" s="22" t="str">
        <f>INDEX(IMPORT[Seri],A605)</f>
        <v>8801</v>
      </c>
      <c r="D605" s="22" t="str">
        <f>INDEX(IMPORT[Jenis],A605)</f>
        <v>Magnet</v>
      </c>
      <c r="E605" s="22">
        <f>INDEX(IMPORT[Qty/ C],A605)</f>
        <v>120</v>
      </c>
      <c r="F605" s="22">
        <f ca="1">INDEX(IMPORT[C],A605)</f>
        <v>6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636</v>
      </c>
      <c r="C606" s="22" t="str">
        <f>INDEX(IMPORT[Seri],A606)</f>
        <v>X3510</v>
      </c>
      <c r="D606" s="22" t="str">
        <f>INDEX(IMPORT[Jenis],A606)</f>
        <v>Magnet</v>
      </c>
      <c r="E606" s="22">
        <f>INDEX(IMPORT[Qty/ C],A606)</f>
        <v>400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637</v>
      </c>
      <c r="C607" s="22" t="str">
        <f>INDEX(IMPORT[Seri],A607)</f>
        <v>8076</v>
      </c>
      <c r="D607" s="22" t="str">
        <f>INDEX(IMPORT[Jenis],A607)</f>
        <v>Magnet</v>
      </c>
      <c r="E607" s="22">
        <f>INDEX(IMPORT[Qty/ C],A607)</f>
        <v>240</v>
      </c>
      <c r="F607" s="22">
        <f ca="1">INDEX(IMPORT[C],A607)</f>
        <v>2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638</v>
      </c>
      <c r="C608" s="22" t="str">
        <f>INDEX(IMPORT[Seri],A608)</f>
        <v>X3006</v>
      </c>
      <c r="D608" s="22" t="str">
        <f>INDEX(IMPORT[Jenis],A608)</f>
        <v>Magnet</v>
      </c>
      <c r="E608" s="22">
        <f>INDEX(IMPORT[Qty/ C],A608)</f>
        <v>800</v>
      </c>
      <c r="F608" s="22">
        <f ca="1">INDEX(IMPORT[C],A608)</f>
        <v>3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639</v>
      </c>
      <c r="C609" s="22" t="str">
        <f>INDEX(IMPORT[Seri],A609)</f>
        <v>GB-100</v>
      </c>
      <c r="D609" s="22" t="str">
        <f>INDEX(IMPORT[Jenis],A609)</f>
        <v>Ruler</v>
      </c>
      <c r="E609" s="22">
        <f>INDEX(IMPORT[Qty/ C],A609)</f>
        <v>120</v>
      </c>
      <c r="F609" s="22">
        <f ca="1">INDEX(IMPORT[C],A609)</f>
        <v>1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640</v>
      </c>
      <c r="C610" s="22" t="str">
        <f>INDEX(IMPORT[Seri],A610)</f>
        <v>6565</v>
      </c>
      <c r="D610" s="22" t="str">
        <f>INDEX(IMPORT[Jenis],A610)</f>
        <v>Writing Board</v>
      </c>
      <c r="E610" s="22">
        <f>INDEX(IMPORT[Qty/ C],A610)</f>
        <v>240</v>
      </c>
      <c r="F610" s="22">
        <f ca="1">INDEX(IMPORT[C],A610)</f>
        <v>1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641</v>
      </c>
      <c r="C611" s="22" t="str">
        <f>INDEX(IMPORT[Seri],A611)</f>
        <v>A6</v>
      </c>
      <c r="D611" s="22" t="str">
        <f>INDEX(IMPORT[Jenis],A611)</f>
        <v>Pocket</v>
      </c>
      <c r="E611" s="22">
        <f>INDEX(IMPORT[Qty/ C],A611)</f>
        <v>2000</v>
      </c>
      <c r="F611" s="22">
        <f ca="1">INDEX(IMPORT[C],A611)</f>
        <v>9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642</v>
      </c>
      <c r="C612" s="22" t="str">
        <f>INDEX(IMPORT[Seri],A612)</f>
        <v>A5</v>
      </c>
      <c r="D612" s="22" t="str">
        <f>INDEX(IMPORT[Jenis],A612)</f>
        <v>Pocket</v>
      </c>
      <c r="E612" s="22">
        <f>INDEX(IMPORT[Qty/ C],A612)</f>
        <v>1500</v>
      </c>
      <c r="F612" s="22">
        <f ca="1">INDEX(IMPORT[C],A612)</f>
        <v>8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643</v>
      </c>
      <c r="C613" s="22" t="str">
        <f>INDEX(IMPORT[Seri],A613)</f>
        <v>A4</v>
      </c>
      <c r="D613" s="22" t="str">
        <f>INDEX(IMPORT[Jenis],A613)</f>
        <v>Pocket</v>
      </c>
      <c r="E613" s="22">
        <f>INDEX(IMPORT[Qty/ C],A613)</f>
        <v>1000</v>
      </c>
      <c r="F613" s="22">
        <f ca="1">INDEX(IMPORT[C],A613)</f>
        <v>3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644</v>
      </c>
      <c r="C614" s="22" t="str">
        <f>INDEX(IMPORT[Seri],A614)</f>
        <v>50100-67</v>
      </c>
      <c r="D614" s="22" t="str">
        <f>INDEX(IMPORT[Jenis],A614)</f>
        <v>Note Book</v>
      </c>
      <c r="E614" s="22">
        <f>INDEX(IMPORT[Qty/ C],A614)</f>
        <v>240</v>
      </c>
      <c r="F614" s="22">
        <f ca="1">INDEX(IMPORT[C],A614)</f>
        <v>1</v>
      </c>
      <c r="G614" s="22" t="str">
        <f>IF(INDEX(IMPORT[Catatan],A614)="","",INDEX(IMPORT[Catatan],A614))</f>
        <v/>
      </c>
      <c r="H614" s="22" t="str">
        <f>INDEX(IMPORT[Ket],A614)</f>
        <v>D1</v>
      </c>
    </row>
    <row r="615" spans="1:8">
      <c r="A615" s="12">
        <v>645</v>
      </c>
      <c r="C615" s="22" t="str">
        <f>INDEX(IMPORT[Seri],A615)</f>
        <v>18100-62</v>
      </c>
      <c r="D615" s="22" t="str">
        <f>INDEX(IMPORT[Jenis],A615)</f>
        <v>Note Book</v>
      </c>
      <c r="E615" s="22">
        <f>INDEX(IMPORT[Qty/ C],A615)</f>
        <v>120</v>
      </c>
      <c r="F615" s="22">
        <f ca="1">INDEX(IMPORT[C],A615)</f>
        <v>1</v>
      </c>
      <c r="G615" s="22" t="str">
        <f>IF(INDEX(IMPORT[Catatan],A615)="","",INDEX(IMPORT[Catatan],A615))</f>
        <v/>
      </c>
      <c r="H615" s="22" t="str">
        <f>INDEX(IMPORT[Ket],A615)</f>
        <v>D1</v>
      </c>
    </row>
    <row r="616" spans="1:8">
      <c r="A616" s="12">
        <v>647</v>
      </c>
      <c r="C616" s="22" t="str">
        <f>INDEX(IMPORT[Seri],A616)</f>
        <v>28850-68</v>
      </c>
      <c r="D616" s="22" t="str">
        <f>INDEX(IMPORT[Jenis],A616)</f>
        <v>Note Book</v>
      </c>
      <c r="E616" s="22">
        <f>INDEX(IMPORT[Qty/ C],A616)</f>
        <v>240</v>
      </c>
      <c r="F616" s="22">
        <f ca="1">INDEX(IMPORT[C],A616)</f>
        <v>4</v>
      </c>
      <c r="G616" s="22" t="str">
        <f>IF(INDEX(IMPORT[Catatan],A616)="","",INDEX(IMPORT[Catatan],A616))</f>
        <v/>
      </c>
      <c r="H616" s="22" t="str">
        <f>INDEX(IMPORT[Ket],A616)</f>
        <v>D1</v>
      </c>
    </row>
    <row r="617" spans="1:8">
      <c r="A617" s="12">
        <v>648</v>
      </c>
      <c r="C617" s="22" t="str">
        <f>INDEX(IMPORT[Seri],A617)</f>
        <v>JQ-666</v>
      </c>
      <c r="D617" s="22" t="str">
        <f>INDEX(IMPORT[Jenis],A617)</f>
        <v>Writing Board</v>
      </c>
      <c r="E617" s="22">
        <f>INDEX(IMPORT[Qty/ C],A617)</f>
        <v>384</v>
      </c>
      <c r="F617" s="22">
        <f ca="1">INDEX(IMPORT[C],A617)</f>
        <v>7</v>
      </c>
      <c r="G617" s="22" t="str">
        <f>IF(INDEX(IMPORT[Catatan],A617)="","",INDEX(IMPORT[Catatan],A617))</f>
        <v/>
      </c>
      <c r="H617" s="22" t="str">
        <f>INDEX(IMPORT[Ket],A617)</f>
        <v>D1</v>
      </c>
    </row>
    <row r="618" spans="1:8">
      <c r="A618" s="12">
        <v>649</v>
      </c>
      <c r="C618" s="22">
        <f>INDEX(IMPORT[Seri],A618)</f>
        <v>2206</v>
      </c>
      <c r="D618" s="22" t="str">
        <f>INDEX(IMPORT[Jenis],A618)</f>
        <v>Colouring Book</v>
      </c>
      <c r="E618" s="22">
        <f>INDEX(IMPORT[Qty/ C],A618)</f>
        <v>480</v>
      </c>
      <c r="F618" s="22">
        <f ca="1">INDEX(IMPORT[C],A618)</f>
        <v>4</v>
      </c>
      <c r="G618" s="22" t="str">
        <f>IF(INDEX(IMPORT[Catatan],A618)="","",INDEX(IMPORT[Catatan],A618))</f>
        <v/>
      </c>
      <c r="H618" s="22" t="str">
        <f>INDEX(IMPORT[Ket],A618)</f>
        <v>D1</v>
      </c>
    </row>
    <row r="619" spans="1:8">
      <c r="A619" s="12">
        <v>650</v>
      </c>
      <c r="C619" s="22">
        <f>INDEX(IMPORT[Seri],A619)</f>
        <v>9901</v>
      </c>
      <c r="D619" s="22" t="str">
        <f>INDEX(IMPORT[Jenis],A619)</f>
        <v>Colouring Book</v>
      </c>
      <c r="E619" s="22">
        <f>INDEX(IMPORT[Qty/ C],A619)</f>
        <v>792</v>
      </c>
      <c r="F619" s="22">
        <f ca="1">INDEX(IMPORT[C],A619)</f>
        <v>5</v>
      </c>
      <c r="G619" s="22" t="str">
        <f>IF(INDEX(IMPORT[Catatan],A619)="","",INDEX(IMPORT[Catatan],A619))</f>
        <v/>
      </c>
      <c r="H619" s="22" t="str">
        <f>INDEX(IMPORT[Ket],A619)</f>
        <v>D1</v>
      </c>
    </row>
    <row r="620" spans="1:8">
      <c r="A620" s="12">
        <v>651</v>
      </c>
      <c r="C620" s="22">
        <f>INDEX(IMPORT[Seri],A620)</f>
        <v>9903</v>
      </c>
      <c r="D620" s="22" t="str">
        <f>INDEX(IMPORT[Jenis],A620)</f>
        <v>Colouring Book</v>
      </c>
      <c r="E620" s="22">
        <f>INDEX(IMPORT[Qty/ C],A620)</f>
        <v>792</v>
      </c>
      <c r="F620" s="22">
        <f ca="1">INDEX(IMPORT[C],A620)</f>
        <v>2</v>
      </c>
      <c r="G620" s="22" t="str">
        <f>IF(INDEX(IMPORT[Catatan],A620)="","",INDEX(IMPORT[Catatan],A620))</f>
        <v/>
      </c>
      <c r="H620" s="22" t="str">
        <f>INDEX(IMPORT[Ket],A620)</f>
        <v>D1</v>
      </c>
    </row>
    <row r="621" spans="1:8">
      <c r="A621" s="12">
        <v>652</v>
      </c>
      <c r="C621" s="22" t="str">
        <f>INDEX(IMPORT[Seri],A621)</f>
        <v>HT-081</v>
      </c>
      <c r="D621" s="22" t="str">
        <f>INDEX(IMPORT[Jenis],A621)</f>
        <v>Colouring Book</v>
      </c>
      <c r="E621" s="22">
        <f>INDEX(IMPORT[Qty/ C],A621)</f>
        <v>360</v>
      </c>
      <c r="F621" s="22">
        <f ca="1">INDEX(IMPORT[C],A621)</f>
        <v>1</v>
      </c>
      <c r="G621" s="22" t="str">
        <f>IF(INDEX(IMPORT[Catatan],A621)="","",INDEX(IMPORT[Catatan],A621))</f>
        <v/>
      </c>
      <c r="H621" s="22" t="str">
        <f>INDEX(IMPORT[Ket],A621)</f>
        <v>D1</v>
      </c>
    </row>
    <row r="622" spans="1:8">
      <c r="A622" s="12">
        <v>653</v>
      </c>
      <c r="C622" s="22" t="str">
        <f>INDEX(IMPORT[Seri],A622)</f>
        <v>NO.9458</v>
      </c>
      <c r="D622" s="22" t="str">
        <f>INDEX(IMPORT[Jenis],A622)</f>
        <v>Correction Tape</v>
      </c>
      <c r="E622" s="22">
        <f>INDEX(IMPORT[Qty/ C],A622)</f>
        <v>1152</v>
      </c>
      <c r="F622" s="22">
        <f ca="1">INDEX(IMPORT[C],A622)</f>
        <v>2</v>
      </c>
      <c r="G622" s="22" t="str">
        <f>IF(INDEX(IMPORT[Catatan],A622)="","",INDEX(IMPORT[Catatan],A622))</f>
        <v/>
      </c>
      <c r="H622" s="22" t="str">
        <f>INDEX(IMPORT[Ket],A622)</f>
        <v>D1</v>
      </c>
    </row>
    <row r="623" spans="1:8">
      <c r="A623" s="12">
        <v>654</v>
      </c>
      <c r="C623" s="22" t="str">
        <f>INDEX(IMPORT[Seri],A623)</f>
        <v>NO.9462</v>
      </c>
      <c r="D623" s="22" t="str">
        <f>INDEX(IMPORT[Jenis],A623)</f>
        <v>Correction Tape</v>
      </c>
      <c r="E623" s="22">
        <f>INDEX(IMPORT[Qty/ C],A623)</f>
        <v>1152</v>
      </c>
      <c r="F623" s="22">
        <f ca="1">INDEX(IMPORT[C],A623)</f>
        <v>3</v>
      </c>
      <c r="G623" s="22" t="str">
        <f>IF(INDEX(IMPORT[Catatan],A623)="","",INDEX(IMPORT[Catatan],A623))</f>
        <v/>
      </c>
      <c r="H623" s="22" t="str">
        <f>INDEX(IMPORT[Ket],A623)</f>
        <v>D1</v>
      </c>
    </row>
    <row r="624" spans="1:8">
      <c r="A624" s="12">
        <v>655</v>
      </c>
      <c r="C624" s="22" t="str">
        <f>INDEX(IMPORT[Seri],A624)</f>
        <v>NO.9304</v>
      </c>
      <c r="D624" s="22" t="str">
        <f>INDEX(IMPORT[Jenis],A624)</f>
        <v>Correction Tape</v>
      </c>
      <c r="E624" s="22">
        <f>INDEX(IMPORT[Qty/ C],A624)</f>
        <v>864</v>
      </c>
      <c r="F624" s="22">
        <f ca="1">INDEX(IMPORT[C],A624)</f>
        <v>5</v>
      </c>
      <c r="G624" s="22" t="str">
        <f>IF(INDEX(IMPORT[Catatan],A624)="","",INDEX(IMPORT[Catatan],A624))</f>
        <v/>
      </c>
      <c r="H624" s="22" t="str">
        <f>INDEX(IMPORT[Ket],A624)</f>
        <v>D1</v>
      </c>
    </row>
    <row r="625" spans="1:8">
      <c r="A625" s="12">
        <v>656</v>
      </c>
      <c r="C625" s="22" t="str">
        <f>INDEX(IMPORT[Seri],A625)</f>
        <v>91040HG</v>
      </c>
      <c r="D625" s="22" t="str">
        <f>INDEX(IMPORT[Jenis],A625)</f>
        <v>Correction Tape</v>
      </c>
      <c r="E625" s="22">
        <f>INDEX(IMPORT[Qty/ C],A625)</f>
        <v>1152</v>
      </c>
      <c r="F625" s="22">
        <f ca="1">INDEX(IMPORT[C],A625)</f>
        <v>2</v>
      </c>
      <c r="G625" s="22" t="str">
        <f>IF(INDEX(IMPORT[Catatan],A625)="","",INDEX(IMPORT[Catatan],A625))</f>
        <v/>
      </c>
      <c r="H625" s="22" t="str">
        <f>INDEX(IMPORT[Ket],A625)</f>
        <v>D1</v>
      </c>
    </row>
    <row r="626" spans="1:8">
      <c r="A626" s="12">
        <v>657</v>
      </c>
      <c r="C626" s="22" t="str">
        <f>INDEX(IMPORT[Seri],A626)</f>
        <v>91038HG</v>
      </c>
      <c r="D626" s="22" t="str">
        <f>INDEX(IMPORT[Jenis],A626)</f>
        <v>Correction Tape</v>
      </c>
      <c r="E626" s="22">
        <f>INDEX(IMPORT[Qty/ C],A626)</f>
        <v>1152</v>
      </c>
      <c r="F626" s="22">
        <f ca="1">INDEX(IMPORT[C],A626)</f>
        <v>3</v>
      </c>
      <c r="G626" s="22" t="str">
        <f>IF(INDEX(IMPORT[Catatan],A626)="","",INDEX(IMPORT[Catatan],A626))</f>
        <v/>
      </c>
      <c r="H626" s="22" t="str">
        <f>INDEX(IMPORT[Ket],A626)</f>
        <v>D1</v>
      </c>
    </row>
    <row r="627" spans="1:8">
      <c r="A627" s="12">
        <v>658</v>
      </c>
      <c r="C627" s="22" t="str">
        <f>INDEX(IMPORT[Seri],A627)</f>
        <v>91033HG</v>
      </c>
      <c r="D627" s="22" t="str">
        <f>INDEX(IMPORT[Jenis],A627)</f>
        <v>Correction Tape</v>
      </c>
      <c r="E627" s="22">
        <f>INDEX(IMPORT[Qty/ C],A627)</f>
        <v>1152</v>
      </c>
      <c r="F627" s="22">
        <f ca="1">INDEX(IMPORT[C],A627)</f>
        <v>2</v>
      </c>
      <c r="G627" s="22" t="str">
        <f>IF(INDEX(IMPORT[Catatan],A627)="","",INDEX(IMPORT[Catatan],A627))</f>
        <v/>
      </c>
      <c r="H627" s="22" t="str">
        <f>INDEX(IMPORT[Ket],A627)</f>
        <v>D1</v>
      </c>
    </row>
    <row r="628" spans="1:8">
      <c r="A628" s="12">
        <v>659</v>
      </c>
      <c r="C628" s="22" t="str">
        <f>INDEX(IMPORT[Seri],A628)</f>
        <v>NO.8539</v>
      </c>
      <c r="D628" s="22" t="str">
        <f>INDEX(IMPORT[Jenis],A628)</f>
        <v>Correction Tape</v>
      </c>
      <c r="E628" s="22">
        <f>INDEX(IMPORT[Qty/ C],A628)</f>
        <v>576</v>
      </c>
      <c r="F628" s="22">
        <f ca="1">INDEX(IMPORT[C],A628)</f>
        <v>1</v>
      </c>
      <c r="G628" s="22" t="str">
        <f>IF(INDEX(IMPORT[Catatan],A628)="","",INDEX(IMPORT[Catatan],A628))</f>
        <v/>
      </c>
      <c r="H628" s="22" t="str">
        <f>INDEX(IMPORT[Ket],A628)</f>
        <v>D1</v>
      </c>
    </row>
    <row r="629" spans="1:8">
      <c r="A629" s="12">
        <v>660</v>
      </c>
      <c r="C629" s="22" t="str">
        <f>INDEX(IMPORT[Seri],A629)</f>
        <v>NO.8527</v>
      </c>
      <c r="D629" s="22" t="str">
        <f>INDEX(IMPORT[Jenis],A629)</f>
        <v>Correction Tape</v>
      </c>
      <c r="E629" s="22">
        <f>INDEX(IMPORT[Qty/ C],A629)</f>
        <v>576</v>
      </c>
      <c r="F629" s="22">
        <f ca="1">INDEX(IMPORT[C],A629)</f>
        <v>3</v>
      </c>
      <c r="G629" s="22" t="str">
        <f>IF(INDEX(IMPORT[Catatan],A629)="","",INDEX(IMPORT[Catatan],A629))</f>
        <v/>
      </c>
      <c r="H629" s="22" t="str">
        <f>INDEX(IMPORT[Ket],A629)</f>
        <v>D1</v>
      </c>
    </row>
    <row r="630" spans="1:8">
      <c r="A630" s="12">
        <v>661</v>
      </c>
      <c r="C630" s="22" t="str">
        <f>INDEX(IMPORT[Seri],A630)</f>
        <v>TG3086A</v>
      </c>
      <c r="D630" s="22" t="str">
        <f>INDEX(IMPORT[Jenis],A630)</f>
        <v>Sharpener</v>
      </c>
      <c r="E630" s="22">
        <f>INDEX(IMPORT[Qty/ C],A630)</f>
        <v>120</v>
      </c>
      <c r="F630" s="22">
        <f ca="1">INDEX(IMPORT[C],A630)</f>
        <v>15</v>
      </c>
      <c r="G630" s="22" t="str">
        <f>IF(INDEX(IMPORT[Catatan],A630)="","",INDEX(IMPORT[Catatan],A630))</f>
        <v/>
      </c>
      <c r="H630" s="22" t="str">
        <f>INDEX(IMPORT[Ket],A630)</f>
        <v>D1</v>
      </c>
    </row>
    <row r="631" spans="1:8">
      <c r="A631" s="12">
        <v>662</v>
      </c>
      <c r="C631" s="22" t="str">
        <f>INDEX(IMPORT[Seri],A631)</f>
        <v>TG3695</v>
      </c>
      <c r="D631" s="22" t="str">
        <f>INDEX(IMPORT[Jenis],A631)</f>
        <v>Sharpener</v>
      </c>
      <c r="E631" s="22">
        <f>INDEX(IMPORT[Qty/ C],A631)</f>
        <v>120</v>
      </c>
      <c r="F631" s="22">
        <f ca="1">INDEX(IMPORT[C],A631)</f>
        <v>25</v>
      </c>
      <c r="G631" s="22" t="str">
        <f>IF(INDEX(IMPORT[Catatan],A631)="","",INDEX(IMPORT[Catatan],A631))</f>
        <v/>
      </c>
      <c r="H631" s="22" t="str">
        <f>INDEX(IMPORT[Ket],A631)</f>
        <v>D1</v>
      </c>
    </row>
    <row r="632" spans="1:8">
      <c r="A632" s="12">
        <v>663</v>
      </c>
      <c r="C632" s="22">
        <f>INDEX(IMPORT[Seri],A632)</f>
        <v>655</v>
      </c>
      <c r="D632" s="22" t="str">
        <f>INDEX(IMPORT[Jenis],A632)</f>
        <v>Sharpener</v>
      </c>
      <c r="E632" s="22">
        <f>INDEX(IMPORT[Qty/ C],A632)</f>
        <v>144</v>
      </c>
      <c r="F632" s="22">
        <f ca="1">INDEX(IMPORT[C],A632)</f>
        <v>2</v>
      </c>
      <c r="G632" s="22" t="str">
        <f>IF(INDEX(IMPORT[Catatan],A632)="","",INDEX(IMPORT[Catatan],A632))</f>
        <v/>
      </c>
      <c r="H632" s="22" t="str">
        <f>INDEX(IMPORT[Ket],A632)</f>
        <v>D1</v>
      </c>
    </row>
    <row r="633" spans="1:8">
      <c r="A633" s="12">
        <v>664</v>
      </c>
      <c r="C633" s="22">
        <f>INDEX(IMPORT[Seri],A633)</f>
        <v>906</v>
      </c>
      <c r="D633" s="22" t="str">
        <f>INDEX(IMPORT[Jenis],A633)</f>
        <v>Sharpener</v>
      </c>
      <c r="E633" s="22">
        <f>INDEX(IMPORT[Qty/ C],A633)</f>
        <v>120</v>
      </c>
      <c r="F633" s="22">
        <f ca="1">INDEX(IMPORT[C],A633)</f>
        <v>13</v>
      </c>
      <c r="G633" s="22" t="str">
        <f>IF(INDEX(IMPORT[Catatan],A633)="","",INDEX(IMPORT[Catatan],A633))</f>
        <v/>
      </c>
      <c r="H633" s="22" t="str">
        <f>INDEX(IMPORT[Ket],A633)</f>
        <v>D1</v>
      </c>
    </row>
    <row r="634" spans="1:8">
      <c r="A634" s="12">
        <v>665</v>
      </c>
      <c r="C634" s="22">
        <f>INDEX(IMPORT[Seri],A634)</f>
        <v>6613</v>
      </c>
      <c r="D634" s="22" t="str">
        <f>INDEX(IMPORT[Jenis],A634)</f>
        <v>Sharpener</v>
      </c>
      <c r="E634" s="22">
        <f>INDEX(IMPORT[Qty/ C],A634)</f>
        <v>96</v>
      </c>
      <c r="F634" s="22">
        <f ca="1">INDEX(IMPORT[C],A634)</f>
        <v>21</v>
      </c>
      <c r="G634" s="22" t="str">
        <f>IF(INDEX(IMPORT[Catatan],A634)="","",INDEX(IMPORT[Catatan],A634))</f>
        <v/>
      </c>
      <c r="H634" s="22" t="str">
        <f>INDEX(IMPORT[Ket],A634)</f>
        <v>D1</v>
      </c>
    </row>
    <row r="635" spans="1:8">
      <c r="A635" s="12">
        <v>666</v>
      </c>
      <c r="C635" s="22">
        <f>INDEX(IMPORT[Seri],A635)</f>
        <v>8096</v>
      </c>
      <c r="D635" s="22" t="str">
        <f>INDEX(IMPORT[Jenis],A635)</f>
        <v>Sharpener</v>
      </c>
      <c r="E635" s="22">
        <f>INDEX(IMPORT[Qty/ C],A635)</f>
        <v>2592</v>
      </c>
      <c r="F635" s="22">
        <f ca="1">INDEX(IMPORT[C],A635)</f>
        <v>9</v>
      </c>
      <c r="G635" s="22" t="str">
        <f>IF(INDEX(IMPORT[Catatan],A635)="","",INDEX(IMPORT[Catatan],A635))</f>
        <v/>
      </c>
      <c r="H635" s="22" t="str">
        <f>INDEX(IMPORT[Ket],A635)</f>
        <v>D1</v>
      </c>
    </row>
    <row r="636" spans="1:8">
      <c r="A636" s="12">
        <v>667</v>
      </c>
      <c r="C636" s="22">
        <f>INDEX(IMPORT[Seri],A636)</f>
        <v>8095</v>
      </c>
      <c r="D636" s="22" t="str">
        <f>INDEX(IMPORT[Jenis],A636)</f>
        <v>Sharpener</v>
      </c>
      <c r="E636" s="22">
        <f>INDEX(IMPORT[Qty/ C],A636)</f>
        <v>1728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D1</v>
      </c>
    </row>
    <row r="637" spans="1:8">
      <c r="A637" s="12">
        <v>668</v>
      </c>
      <c r="C637" s="22" t="str">
        <f>INDEX(IMPORT[Seri],A637)</f>
        <v>SH-02</v>
      </c>
      <c r="D637" s="22" t="str">
        <f>INDEX(IMPORT[Jenis],A637)</f>
        <v>Pencil Box</v>
      </c>
      <c r="E637" s="22">
        <f>INDEX(IMPORT[Qty/ C],A637)</f>
        <v>432</v>
      </c>
      <c r="F637" s="22">
        <f ca="1">INDEX(IMPORT[C],A637)</f>
        <v>11</v>
      </c>
      <c r="G637" s="22" t="str">
        <f>IF(INDEX(IMPORT[Catatan],A637)="","",INDEX(IMPORT[Catatan],A637))</f>
        <v/>
      </c>
      <c r="H637" s="22" t="str">
        <f>INDEX(IMPORT[Ket],A637)</f>
        <v>D1</v>
      </c>
    </row>
    <row r="638" spans="1:8">
      <c r="A638" s="12">
        <v>669</v>
      </c>
      <c r="C638" s="22" t="str">
        <f>INDEX(IMPORT[Seri],A638)</f>
        <v>JQ-666</v>
      </c>
      <c r="D638" s="22" t="str">
        <f>INDEX(IMPORT[Jenis],A638)</f>
        <v>Writing Board</v>
      </c>
      <c r="E638" s="22">
        <f>INDEX(IMPORT[Qty/ C],A638)</f>
        <v>384</v>
      </c>
      <c r="F638" s="22">
        <f ca="1">INDEX(IMPORT[C],A638)</f>
        <v>9</v>
      </c>
      <c r="G638" s="22" t="str">
        <f>IF(INDEX(IMPORT[Catatan],A638)="","",INDEX(IMPORT[Catatan],A638))</f>
        <v/>
      </c>
      <c r="H638" s="22" t="str">
        <f>INDEX(IMPORT[Ket],A638)</f>
        <v>D2</v>
      </c>
    </row>
    <row r="639" spans="1:8">
      <c r="A639" s="12">
        <v>670</v>
      </c>
      <c r="C639" s="22" t="str">
        <f>INDEX(IMPORT[Seri],A639)</f>
        <v>XTQ（333）</v>
      </c>
      <c r="D639" s="22" t="str">
        <f>INDEX(IMPORT[Jenis],A639)</f>
        <v>Sticky</v>
      </c>
      <c r="E639" s="22">
        <f>INDEX(IMPORT[Qty/ C],A639)</f>
        <v>1056</v>
      </c>
      <c r="F639" s="22">
        <f ca="1">INDEX(IMPORT[C],A639)</f>
        <v>6</v>
      </c>
      <c r="G639" s="22" t="str">
        <f>IF(INDEX(IMPORT[Catatan],A639)="","",INDEX(IMPORT[Catatan],A639))</f>
        <v/>
      </c>
      <c r="H639" s="22" t="str">
        <f>INDEX(IMPORT[Ket],A639)</f>
        <v>D2</v>
      </c>
    </row>
    <row r="640" spans="1:8">
      <c r="A640" s="12">
        <v>671</v>
      </c>
      <c r="C640" s="22" t="str">
        <f>INDEX(IMPORT[Seri],A640)</f>
        <v>1008F</v>
      </c>
      <c r="D640" s="22" t="str">
        <f>INDEX(IMPORT[Jenis],A640)</f>
        <v>Stapler joss</v>
      </c>
      <c r="E640" s="22">
        <f>INDEX(IMPORT[Qty/ C],A640)</f>
        <v>48</v>
      </c>
      <c r="F640" s="22">
        <f ca="1">INDEX(IMPORT[C],A640)</f>
        <v>79</v>
      </c>
      <c r="G640" s="22" t="str">
        <f>IF(INDEX(IMPORT[Catatan],A640)="","",INDEX(IMPORT[Catatan],A640))</f>
        <v/>
      </c>
      <c r="H640" s="22" t="str">
        <f>INDEX(IMPORT[Ket],A640)</f>
        <v>D2</v>
      </c>
    </row>
    <row r="641" spans="1:8">
      <c r="A641" s="12">
        <v>672</v>
      </c>
      <c r="C641" s="22" t="str">
        <f>INDEX(IMPORT[Seri],A641)</f>
        <v>BF-19</v>
      </c>
      <c r="D641" s="22" t="str">
        <f>INDEX(IMPORT[Jenis],A641)</f>
        <v>File Biru</v>
      </c>
      <c r="E641" s="22">
        <f>INDEX(IMPORT[Qty/ C],A641)</f>
        <v>1500</v>
      </c>
      <c r="F641" s="22">
        <f ca="1">INDEX(IMPORT[C],A641)</f>
        <v>24</v>
      </c>
      <c r="G641" s="22" t="str">
        <f>IF(INDEX(IMPORT[Catatan],A641)="","",INDEX(IMPORT[Catatan],A641))</f>
        <v/>
      </c>
      <c r="H641" s="22" t="str">
        <f>INDEX(IMPORT[Ket],A641)</f>
        <v>D2</v>
      </c>
    </row>
    <row r="642" spans="1:8">
      <c r="A642" s="12">
        <v>673</v>
      </c>
      <c r="C642" s="22">
        <f>INDEX(IMPORT[Seri],A642)</f>
        <v>8801</v>
      </c>
      <c r="D642" s="22" t="str">
        <f>INDEX(IMPORT[Jenis],A642)</f>
        <v xml:space="preserve">Gel Pen </v>
      </c>
      <c r="E642" s="22">
        <f>INDEX(IMPORT[Qty/ C],A642)</f>
        <v>2304</v>
      </c>
      <c r="F642" s="22">
        <f ca="1">INDEX(IMPORT[C],A642)</f>
        <v>14</v>
      </c>
      <c r="G642" s="22" t="str">
        <f>IF(INDEX(IMPORT[Catatan],A642)="","",INDEX(IMPORT[Catatan],A642))</f>
        <v/>
      </c>
      <c r="H642" s="22" t="str">
        <f>INDEX(IMPORT[Ket],A642)</f>
        <v>D2</v>
      </c>
    </row>
    <row r="643" spans="1:8">
      <c r="A643" s="12">
        <v>674</v>
      </c>
      <c r="C643" s="22">
        <f>INDEX(IMPORT[Seri],A643)</f>
        <v>8805</v>
      </c>
      <c r="D643" s="22" t="str">
        <f>INDEX(IMPORT[Jenis],A643)</f>
        <v xml:space="preserve">Gel Pen </v>
      </c>
      <c r="E643" s="22">
        <f>INDEX(IMPORT[Qty/ C],A643)</f>
        <v>2304</v>
      </c>
      <c r="F643" s="22">
        <f ca="1">INDEX(IMPORT[C],A643)</f>
        <v>9</v>
      </c>
      <c r="G643" s="22" t="str">
        <f>IF(INDEX(IMPORT[Catatan],A643)="","",INDEX(IMPORT[Catatan],A643))</f>
        <v/>
      </c>
      <c r="H643" s="22" t="str">
        <f>INDEX(IMPORT[Ket],A643)</f>
        <v>D2</v>
      </c>
    </row>
    <row r="644" spans="1:8">
      <c r="A644" s="12">
        <v>675</v>
      </c>
      <c r="C644" s="22">
        <f>INDEX(IMPORT[Seri],A644)</f>
        <v>8807</v>
      </c>
      <c r="D644" s="22" t="str">
        <f>INDEX(IMPORT[Jenis],A644)</f>
        <v xml:space="preserve">Gel Pen </v>
      </c>
      <c r="E644" s="22">
        <f>INDEX(IMPORT[Qty/ C],A644)</f>
        <v>2304</v>
      </c>
      <c r="F644" s="22">
        <f ca="1">INDEX(IMPORT[C],A644)</f>
        <v>10</v>
      </c>
      <c r="G644" s="22" t="str">
        <f>IF(INDEX(IMPORT[Catatan],A644)="","",INDEX(IMPORT[Catatan],A644))</f>
        <v/>
      </c>
      <c r="H644" s="22" t="str">
        <f>INDEX(IMPORT[Ket],A644)</f>
        <v>D2</v>
      </c>
    </row>
    <row r="645" spans="1:8">
      <c r="A645" s="12">
        <v>676</v>
      </c>
      <c r="C645" s="22">
        <f>INDEX(IMPORT[Seri],A645)</f>
        <v>925</v>
      </c>
      <c r="D645" s="22" t="str">
        <f>INDEX(IMPORT[Jenis],A645)</f>
        <v xml:space="preserve">Gel Pen </v>
      </c>
      <c r="E645" s="22">
        <f>INDEX(IMPORT[Qty/ C],A645)</f>
        <v>2304</v>
      </c>
      <c r="F645" s="22">
        <f ca="1">INDEX(IMPORT[C],A645)</f>
        <v>7</v>
      </c>
      <c r="G645" s="22" t="str">
        <f>IF(INDEX(IMPORT[Catatan],A645)="","",INDEX(IMPORT[Catatan],A645))</f>
        <v/>
      </c>
      <c r="H645" s="22" t="str">
        <f>INDEX(IMPORT[Ket],A645)</f>
        <v>D2</v>
      </c>
    </row>
    <row r="646" spans="1:8">
      <c r="A646" s="12">
        <v>678</v>
      </c>
      <c r="C646" s="22">
        <f>INDEX(IMPORT[Seri],A646)</f>
        <v>830</v>
      </c>
      <c r="D646" s="22" t="str">
        <f>INDEX(IMPORT[Jenis],A646)</f>
        <v xml:space="preserve">Gel Pen </v>
      </c>
      <c r="E646" s="22">
        <f>INDEX(IMPORT[Qty/ C],A646)</f>
        <v>2304</v>
      </c>
      <c r="F646" s="22">
        <f ca="1">INDEX(IMPORT[C],A646)</f>
        <v>11</v>
      </c>
      <c r="G646" s="22" t="str">
        <f>IF(INDEX(IMPORT[Catatan],A646)="","",INDEX(IMPORT[Catatan],A646))</f>
        <v/>
      </c>
      <c r="H646" s="22" t="str">
        <f>INDEX(IMPORT[Ket],A646)</f>
        <v>D2</v>
      </c>
    </row>
    <row r="647" spans="1:8">
      <c r="A647" s="12">
        <v>679</v>
      </c>
      <c r="C647" s="22">
        <f>INDEX(IMPORT[Seri],A647)</f>
        <v>832</v>
      </c>
      <c r="D647" s="22" t="str">
        <f>INDEX(IMPORT[Jenis],A647)</f>
        <v xml:space="preserve">Gel Pen </v>
      </c>
      <c r="E647" s="22">
        <f>INDEX(IMPORT[Qty/ C],A647)</f>
        <v>2304</v>
      </c>
      <c r="F647" s="22">
        <f ca="1">INDEX(IMPORT[C],A647)</f>
        <v>11</v>
      </c>
      <c r="G647" s="22" t="str">
        <f>IF(INDEX(IMPORT[Catatan],A647)="","",INDEX(IMPORT[Catatan],A647))</f>
        <v/>
      </c>
      <c r="H647" s="22" t="str">
        <f>INDEX(IMPORT[Ket],A647)</f>
        <v>D2</v>
      </c>
    </row>
    <row r="648" spans="1:8">
      <c r="A648" s="12">
        <v>680</v>
      </c>
      <c r="C648" s="22">
        <f>INDEX(IMPORT[Seri],A648)</f>
        <v>835</v>
      </c>
      <c r="D648" s="22" t="str">
        <f>INDEX(IMPORT[Jenis],A648)</f>
        <v xml:space="preserve">Gel Pen </v>
      </c>
      <c r="E648" s="22">
        <f>INDEX(IMPORT[Qty/ C],A648)</f>
        <v>2304</v>
      </c>
      <c r="F648" s="22">
        <f ca="1">INDEX(IMPORT[C],A648)</f>
        <v>10</v>
      </c>
      <c r="G648" s="22" t="str">
        <f>IF(INDEX(IMPORT[Catatan],A648)="","",INDEX(IMPORT[Catatan],A648))</f>
        <v/>
      </c>
      <c r="H648" s="22" t="str">
        <f>INDEX(IMPORT[Ket],A648)</f>
        <v>D2</v>
      </c>
    </row>
    <row r="649" spans="1:8">
      <c r="A649" s="12">
        <v>681</v>
      </c>
      <c r="C649" s="22">
        <f>INDEX(IMPORT[Seri],A649)</f>
        <v>837</v>
      </c>
      <c r="D649" s="22" t="str">
        <f>INDEX(IMPORT[Jenis],A649)</f>
        <v xml:space="preserve">Gel Pen </v>
      </c>
      <c r="E649" s="22">
        <f>INDEX(IMPORT[Qty/ C],A649)</f>
        <v>2304</v>
      </c>
      <c r="F649" s="22">
        <f ca="1">INDEX(IMPORT[C],A649)</f>
        <v>10</v>
      </c>
      <c r="G649" s="22" t="str">
        <f>IF(INDEX(IMPORT[Catatan],A649)="","",INDEX(IMPORT[Catatan],A649))</f>
        <v/>
      </c>
      <c r="H649" s="22" t="str">
        <f>INDEX(IMPORT[Ket],A649)</f>
        <v>D2</v>
      </c>
    </row>
    <row r="650" spans="1:8">
      <c r="A650" s="12">
        <v>682</v>
      </c>
      <c r="C650" s="22">
        <f>INDEX(IMPORT[Seri],A650)</f>
        <v>6605</v>
      </c>
      <c r="D650" s="22" t="str">
        <f>INDEX(IMPORT[Jenis],A650)</f>
        <v xml:space="preserve">Gel Pen </v>
      </c>
      <c r="E650" s="22">
        <f>INDEX(IMPORT[Qty/ C],A650)</f>
        <v>2304</v>
      </c>
      <c r="F650" s="22">
        <f ca="1">INDEX(IMPORT[C],A650)</f>
        <v>4</v>
      </c>
      <c r="G650" s="22" t="str">
        <f>IF(INDEX(IMPORT[Catatan],A650)="","",INDEX(IMPORT[Catatan],A650))</f>
        <v/>
      </c>
      <c r="H650" s="22" t="str">
        <f>INDEX(IMPORT[Ket],A650)</f>
        <v>D2</v>
      </c>
    </row>
    <row r="651" spans="1:8">
      <c r="A651" s="12">
        <v>683</v>
      </c>
      <c r="C651" s="22" t="str">
        <f>INDEX(IMPORT[Seri],A651)</f>
        <v>P-188</v>
      </c>
      <c r="D651" s="22" t="str">
        <f>INDEX(IMPORT[Jenis],A651)</f>
        <v>Pencil Box</v>
      </c>
      <c r="E651" s="22">
        <f>INDEX(IMPORT[Qty/ C],A651)</f>
        <v>160</v>
      </c>
      <c r="F651" s="22">
        <f ca="1">INDEX(IMPORT[C],A651)</f>
        <v>8</v>
      </c>
      <c r="G651" s="22" t="str">
        <f>IF(INDEX(IMPORT[Catatan],A651)="","",INDEX(IMPORT[Catatan],A651))</f>
        <v/>
      </c>
      <c r="H651" s="22" t="str">
        <f>INDEX(IMPORT[Ket],A651)</f>
        <v>D2</v>
      </c>
    </row>
    <row r="652" spans="1:8">
      <c r="A652" s="12">
        <v>684</v>
      </c>
      <c r="C652" s="22" t="str">
        <f>INDEX(IMPORT[Seri],A652)</f>
        <v>NO.8557</v>
      </c>
      <c r="D652" s="22" t="str">
        <f>INDEX(IMPORT[Jenis],A652)</f>
        <v>Correction Tape</v>
      </c>
      <c r="E652" s="22">
        <f>INDEX(IMPORT[Qty/ C],A652)</f>
        <v>576</v>
      </c>
      <c r="F652" s="22">
        <f ca="1">INDEX(IMPORT[C],A652)</f>
        <v>5</v>
      </c>
      <c r="G652" s="22" t="str">
        <f>IF(INDEX(IMPORT[Catatan],A652)="","",INDEX(IMPORT[Catatan],A652))</f>
        <v/>
      </c>
      <c r="H652" s="22" t="str">
        <f>INDEX(IMPORT[Ket],A652)</f>
        <v>D2</v>
      </c>
    </row>
    <row r="653" spans="1:8">
      <c r="A653" s="12">
        <v>685</v>
      </c>
      <c r="C653" s="22" t="str">
        <f>INDEX(IMPORT[Seri],A653)</f>
        <v>NO.8546</v>
      </c>
      <c r="D653" s="22" t="str">
        <f>INDEX(IMPORT[Jenis],A653)</f>
        <v>Correction Tape</v>
      </c>
      <c r="E653" s="22">
        <f>INDEX(IMPORT[Qty/ C],A653)</f>
        <v>576</v>
      </c>
      <c r="F653" s="22">
        <f ca="1">INDEX(IMPORT[C],A653)</f>
        <v>8</v>
      </c>
      <c r="G653" s="22" t="str">
        <f>IF(INDEX(IMPORT[Catatan],A653)="","",INDEX(IMPORT[Catatan],A653))</f>
        <v/>
      </c>
      <c r="H653" s="22" t="str">
        <f>INDEX(IMPORT[Ket],A653)</f>
        <v>D2</v>
      </c>
    </row>
    <row r="654" spans="1:8">
      <c r="A654" s="12">
        <v>686</v>
      </c>
      <c r="C654" s="22" t="str">
        <f>INDEX(IMPORT[Seri],A654)</f>
        <v>NO.8527</v>
      </c>
      <c r="D654" s="22" t="str">
        <f>INDEX(IMPORT[Jenis],A654)</f>
        <v>Correction Tape</v>
      </c>
      <c r="E654" s="22">
        <f>INDEX(IMPORT[Qty/ C],A654)</f>
        <v>576</v>
      </c>
      <c r="F654" s="22">
        <f ca="1">INDEX(IMPORT[C],A654)</f>
        <v>9</v>
      </c>
      <c r="G654" s="22" t="str">
        <f>IF(INDEX(IMPORT[Catatan],A654)="","",INDEX(IMPORT[Catatan],A654))</f>
        <v/>
      </c>
      <c r="H654" s="22" t="str">
        <f>INDEX(IMPORT[Ket],A654)</f>
        <v>D2</v>
      </c>
    </row>
    <row r="655" spans="1:8">
      <c r="A655" s="12">
        <v>687</v>
      </c>
      <c r="C655" s="22" t="str">
        <f>INDEX(IMPORT[Seri],A655)</f>
        <v>NO.8528</v>
      </c>
      <c r="D655" s="22" t="str">
        <f>INDEX(IMPORT[Jenis],A655)</f>
        <v>Correction Tape</v>
      </c>
      <c r="E655" s="22">
        <f>INDEX(IMPORT[Qty/ C],A655)</f>
        <v>576</v>
      </c>
      <c r="F655" s="22">
        <f ca="1">INDEX(IMPORT[C],A655)</f>
        <v>7</v>
      </c>
      <c r="G655" s="22" t="str">
        <f>IF(INDEX(IMPORT[Catatan],A655)="","",INDEX(IMPORT[Catatan],A655))</f>
        <v/>
      </c>
      <c r="H655" s="22" t="str">
        <f>INDEX(IMPORT[Ket],A655)</f>
        <v>D2</v>
      </c>
    </row>
    <row r="656" spans="1:8">
      <c r="A656" s="12">
        <v>688</v>
      </c>
      <c r="C656" s="22" t="str">
        <f>INDEX(IMPORT[Seri],A656)</f>
        <v>NO.9446</v>
      </c>
      <c r="D656" s="22" t="str">
        <f>INDEX(IMPORT[Jenis],A656)</f>
        <v>Correction Tape</v>
      </c>
      <c r="E656" s="22">
        <f>INDEX(IMPORT[Qty/ C],A656)</f>
        <v>864</v>
      </c>
      <c r="F656" s="22">
        <f ca="1">INDEX(IMPORT[C],A656)</f>
        <v>2</v>
      </c>
      <c r="G656" s="22" t="str">
        <f>IF(INDEX(IMPORT[Catatan],A656)="","",INDEX(IMPORT[Catatan],A656))</f>
        <v/>
      </c>
      <c r="H656" s="22" t="str">
        <f>INDEX(IMPORT[Ket],A656)</f>
        <v>D2</v>
      </c>
    </row>
    <row r="657" spans="1:8">
      <c r="A657" s="12">
        <v>689</v>
      </c>
      <c r="C657" s="22" t="str">
        <f>INDEX(IMPORT[Seri],A657)</f>
        <v>NO.9443</v>
      </c>
      <c r="D657" s="22" t="str">
        <f>INDEX(IMPORT[Jenis],A657)</f>
        <v>Correction Tape</v>
      </c>
      <c r="E657" s="22">
        <f>INDEX(IMPORT[Qty/ C],A657)</f>
        <v>864</v>
      </c>
      <c r="F657" s="22">
        <f ca="1">INDEX(IMPORT[C],A657)</f>
        <v>6</v>
      </c>
      <c r="G657" s="22" t="str">
        <f>IF(INDEX(IMPORT[Catatan],A657)="","",INDEX(IMPORT[Catatan],A657))</f>
        <v/>
      </c>
      <c r="H657" s="22" t="str">
        <f>INDEX(IMPORT[Ket],A657)</f>
        <v>D2</v>
      </c>
    </row>
    <row r="658" spans="1:8">
      <c r="A658" s="12">
        <v>690</v>
      </c>
      <c r="C658" s="22" t="str">
        <f>INDEX(IMPORT[Seri],A658)</f>
        <v>NO.9461</v>
      </c>
      <c r="D658" s="22" t="str">
        <f>INDEX(IMPORT[Jenis],A658)</f>
        <v>Correction Tape</v>
      </c>
      <c r="E658" s="22">
        <f>INDEX(IMPORT[Qty/ C],A658)</f>
        <v>1152</v>
      </c>
      <c r="F658" s="22">
        <f ca="1">INDEX(IMPORT[C],A658)</f>
        <v>7</v>
      </c>
      <c r="G658" s="22" t="str">
        <f>IF(INDEX(IMPORT[Catatan],A658)="","",INDEX(IMPORT[Catatan],A658))</f>
        <v/>
      </c>
      <c r="H658" s="22" t="str">
        <f>INDEX(IMPORT[Ket],A658)</f>
        <v>D2</v>
      </c>
    </row>
    <row r="659" spans="1:8">
      <c r="A659" s="12">
        <v>691</v>
      </c>
      <c r="C659" s="22" t="str">
        <f>INDEX(IMPORT[Seri],A659)</f>
        <v>NO.9442</v>
      </c>
      <c r="D659" s="22" t="str">
        <f>INDEX(IMPORT[Jenis],A659)</f>
        <v>Correction Tape</v>
      </c>
      <c r="E659" s="22">
        <f>INDEX(IMPORT[Qty/ C],A659)</f>
        <v>864</v>
      </c>
      <c r="F659" s="22">
        <f ca="1">INDEX(IMPORT[C],A659)</f>
        <v>7</v>
      </c>
      <c r="G659" s="22" t="str">
        <f>IF(INDEX(IMPORT[Catatan],A659)="","",INDEX(IMPORT[Catatan],A659))</f>
        <v/>
      </c>
      <c r="H659" s="22" t="str">
        <f>INDEX(IMPORT[Ket],A659)</f>
        <v>D2</v>
      </c>
    </row>
    <row r="660" spans="1:8">
      <c r="A660" s="12">
        <v>692</v>
      </c>
      <c r="C660" s="22" t="str">
        <f>INDEX(IMPORT[Seri],A660)</f>
        <v>NO.9462</v>
      </c>
      <c r="D660" s="22" t="str">
        <f>INDEX(IMPORT[Jenis],A660)</f>
        <v>Correction Tape</v>
      </c>
      <c r="E660" s="22">
        <f>INDEX(IMPORT[Qty/ C],A660)</f>
        <v>1152</v>
      </c>
      <c r="F660" s="22">
        <f ca="1">INDEX(IMPORT[C],A660)</f>
        <v>7</v>
      </c>
      <c r="G660" s="22" t="str">
        <f>IF(INDEX(IMPORT[Catatan],A660)="","",INDEX(IMPORT[Catatan],A660))</f>
        <v/>
      </c>
      <c r="H660" s="22" t="str">
        <f>INDEX(IMPORT[Ket],A660)</f>
        <v>D2</v>
      </c>
    </row>
    <row r="661" spans="1:8">
      <c r="A661" s="12">
        <v>693</v>
      </c>
      <c r="C661" s="22" t="str">
        <f>INDEX(IMPORT[Seri],A661)</f>
        <v>NO.9459</v>
      </c>
      <c r="D661" s="22" t="str">
        <f>INDEX(IMPORT[Jenis],A661)</f>
        <v>Correction Tape</v>
      </c>
      <c r="E661" s="22">
        <f>INDEX(IMPORT[Qty/ C],A661)</f>
        <v>1152</v>
      </c>
      <c r="F661" s="22">
        <f ca="1">INDEX(IMPORT[C],A661)</f>
        <v>6</v>
      </c>
      <c r="G661" s="22" t="str">
        <f>IF(INDEX(IMPORT[Catatan],A661)="","",INDEX(IMPORT[Catatan],A661))</f>
        <v/>
      </c>
      <c r="H661" s="22" t="str">
        <f>INDEX(IMPORT[Ket],A661)</f>
        <v>D2</v>
      </c>
    </row>
    <row r="662" spans="1:8">
      <c r="A662" s="12">
        <v>694</v>
      </c>
      <c r="C662" s="22" t="str">
        <f>INDEX(IMPORT[Seri],A662)</f>
        <v>NO.9480</v>
      </c>
      <c r="D662" s="22" t="str">
        <f>INDEX(IMPORT[Jenis],A662)</f>
        <v>Correction Tape</v>
      </c>
      <c r="E662" s="22">
        <f>INDEX(IMPORT[Qty/ C],A662)</f>
        <v>864</v>
      </c>
      <c r="F662" s="22">
        <f ca="1">INDEX(IMPORT[C],A662)</f>
        <v>3</v>
      </c>
      <c r="G662" s="22" t="str">
        <f>IF(INDEX(IMPORT[Catatan],A662)="","",INDEX(IMPORT[Catatan],A662))</f>
        <v/>
      </c>
      <c r="H662" s="22" t="str">
        <f>INDEX(IMPORT[Ket],A662)</f>
        <v>D2</v>
      </c>
    </row>
    <row r="663" spans="1:8">
      <c r="A663" s="12">
        <v>695</v>
      </c>
      <c r="C663" s="22" t="str">
        <f>INDEX(IMPORT[Seri],A663)</f>
        <v>NO.9473</v>
      </c>
      <c r="D663" s="22" t="str">
        <f>INDEX(IMPORT[Jenis],A663)</f>
        <v>Correction Tape</v>
      </c>
      <c r="E663" s="22">
        <f>INDEX(IMPORT[Qty/ C],A663)</f>
        <v>864</v>
      </c>
      <c r="F663" s="22">
        <f ca="1">INDEX(IMPORT[C],A663)</f>
        <v>6</v>
      </c>
      <c r="G663" s="22" t="str">
        <f>IF(INDEX(IMPORT[Catatan],A663)="","",INDEX(IMPORT[Catatan],A663))</f>
        <v/>
      </c>
      <c r="H663" s="22" t="str">
        <f>INDEX(IMPORT[Ket],A663)</f>
        <v>D2</v>
      </c>
    </row>
    <row r="664" spans="1:8">
      <c r="A664" s="12">
        <v>696</v>
      </c>
      <c r="C664" s="22" t="str">
        <f>INDEX(IMPORT[Seri],A664)</f>
        <v>NO.8017</v>
      </c>
      <c r="D664" s="22" t="str">
        <f>INDEX(IMPORT[Jenis],A664)</f>
        <v>Correction Tape</v>
      </c>
      <c r="E664" s="22">
        <f>INDEX(IMPORT[Qty/ C],A664)</f>
        <v>576</v>
      </c>
      <c r="F664" s="22">
        <f ca="1">INDEX(IMPORT[C],A664)</f>
        <v>2</v>
      </c>
      <c r="G664" s="22" t="str">
        <f>IF(INDEX(IMPORT[Catatan],A664)="","",INDEX(IMPORT[Catatan],A664))</f>
        <v/>
      </c>
      <c r="H664" s="22" t="str">
        <f>INDEX(IMPORT[Ket],A664)</f>
        <v>D2</v>
      </c>
    </row>
    <row r="665" spans="1:8">
      <c r="A665" s="12">
        <v>697</v>
      </c>
      <c r="C665" s="22" t="str">
        <f>INDEX(IMPORT[Seri],A665)</f>
        <v>NO.8018</v>
      </c>
      <c r="D665" s="22" t="str">
        <f>INDEX(IMPORT[Jenis],A665)</f>
        <v>Correction Tape</v>
      </c>
      <c r="E665" s="22">
        <f>INDEX(IMPORT[Qty/ C],A665)</f>
        <v>576</v>
      </c>
      <c r="F665" s="22">
        <f ca="1">INDEX(IMPORT[C],A665)</f>
        <v>4</v>
      </c>
      <c r="G665" s="22" t="str">
        <f>IF(INDEX(IMPORT[Catatan],A665)="","",INDEX(IMPORT[Catatan],A665))</f>
        <v/>
      </c>
      <c r="H665" s="22" t="str">
        <f>INDEX(IMPORT[Ket],A665)</f>
        <v>D2</v>
      </c>
    </row>
    <row r="666" spans="1:8">
      <c r="A666" s="12">
        <v>698</v>
      </c>
      <c r="C666" s="22" t="str">
        <f>INDEX(IMPORT[Seri],A666)</f>
        <v>NO.8539</v>
      </c>
      <c r="D666" s="22" t="str">
        <f>INDEX(IMPORT[Jenis],A666)</f>
        <v>Correction Tape</v>
      </c>
      <c r="E666" s="22">
        <f>INDEX(IMPORT[Qty/ C],A666)</f>
        <v>576</v>
      </c>
      <c r="F666" s="22">
        <f ca="1">INDEX(IMPORT[C],A666)</f>
        <v>8</v>
      </c>
      <c r="G666" s="22" t="str">
        <f>IF(INDEX(IMPORT[Catatan],A666)="","",INDEX(IMPORT[Catatan],A666))</f>
        <v/>
      </c>
      <c r="H666" s="22" t="str">
        <f>INDEX(IMPORT[Ket],A666)</f>
        <v>D2</v>
      </c>
    </row>
    <row r="667" spans="1:8">
      <c r="A667" s="12">
        <v>699</v>
      </c>
      <c r="C667" s="22" t="str">
        <f>INDEX(IMPORT[Seri],A667)</f>
        <v>NO.8522</v>
      </c>
      <c r="D667" s="22" t="str">
        <f>INDEX(IMPORT[Jenis],A667)</f>
        <v>Correction Tape</v>
      </c>
      <c r="E667" s="22">
        <f>INDEX(IMPORT[Qty/ C],A667)</f>
        <v>576</v>
      </c>
      <c r="F667" s="22">
        <f ca="1">INDEX(IMPORT[C],A667)</f>
        <v>3</v>
      </c>
      <c r="G667" s="22" t="str">
        <f>IF(INDEX(IMPORT[Catatan],A667)="","",INDEX(IMPORT[Catatan],A667))</f>
        <v/>
      </c>
      <c r="H667" s="22" t="str">
        <f>INDEX(IMPORT[Ket],A667)</f>
        <v>D2</v>
      </c>
    </row>
    <row r="668" spans="1:8">
      <c r="A668" s="12">
        <v>700</v>
      </c>
      <c r="C668" s="22" t="str">
        <f>INDEX(IMPORT[Seri],A668)</f>
        <v>91040HG</v>
      </c>
      <c r="D668" s="22" t="str">
        <f>INDEX(IMPORT[Jenis],A668)</f>
        <v>Correction Tape</v>
      </c>
      <c r="E668" s="22">
        <f>INDEX(IMPORT[Qty/ C],A668)</f>
        <v>1152</v>
      </c>
      <c r="F668" s="22">
        <f ca="1">INDEX(IMPORT[C],A668)</f>
        <v>10</v>
      </c>
      <c r="G668" s="22" t="str">
        <f>IF(INDEX(IMPORT[Catatan],A668)="","",INDEX(IMPORT[Catatan],A668))</f>
        <v/>
      </c>
      <c r="H668" s="22" t="str">
        <f>INDEX(IMPORT[Ket],A668)</f>
        <v>D2</v>
      </c>
    </row>
    <row r="669" spans="1:8">
      <c r="A669" s="12">
        <v>701</v>
      </c>
      <c r="C669" s="22" t="str">
        <f>INDEX(IMPORT[Seri],A669)</f>
        <v>91038HG</v>
      </c>
      <c r="D669" s="22" t="str">
        <f>INDEX(IMPORT[Jenis],A669)</f>
        <v>Correction Tape</v>
      </c>
      <c r="E669" s="22">
        <f>INDEX(IMPORT[Qty/ C],A669)</f>
        <v>1152</v>
      </c>
      <c r="F669" s="22">
        <f ca="1">INDEX(IMPORT[C],A669)</f>
        <v>10</v>
      </c>
      <c r="G669" s="22" t="str">
        <f>IF(INDEX(IMPORT[Catatan],A669)="","",INDEX(IMPORT[Catatan],A669))</f>
        <v/>
      </c>
      <c r="H669" s="22" t="str">
        <f>INDEX(IMPORT[Ket],A669)</f>
        <v>D2</v>
      </c>
    </row>
    <row r="670" spans="1:8">
      <c r="A670" s="12">
        <v>702</v>
      </c>
      <c r="C670" s="22" t="str">
        <f>INDEX(IMPORT[Seri],A670)</f>
        <v>91033HG</v>
      </c>
      <c r="D670" s="22" t="str">
        <f>INDEX(IMPORT[Jenis],A670)</f>
        <v>Correction Tape</v>
      </c>
      <c r="E670" s="22">
        <f>INDEX(IMPORT[Qty/ C],A670)</f>
        <v>1152</v>
      </c>
      <c r="F670" s="22">
        <f ca="1">INDEX(IMPORT[C],A670)</f>
        <v>10</v>
      </c>
      <c r="G670" s="22" t="str">
        <f>IF(INDEX(IMPORT[Catatan],A670)="","",INDEX(IMPORT[Catatan],A670))</f>
        <v/>
      </c>
      <c r="H670" s="22" t="str">
        <f>INDEX(IMPORT[Ket],A670)</f>
        <v>D2</v>
      </c>
    </row>
    <row r="671" spans="1:8">
      <c r="A671" s="12">
        <v>703</v>
      </c>
      <c r="C671" s="22" t="str">
        <f>INDEX(IMPORT[Seri],A671)</f>
        <v>DP-912</v>
      </c>
      <c r="D671" s="22" t="str">
        <f>INDEX(IMPORT[Jenis],A671)</f>
        <v>Correction Tape</v>
      </c>
      <c r="E671" s="22">
        <f>INDEX(IMPORT[Qty/ C],A671)</f>
        <v>576</v>
      </c>
      <c r="F671" s="22">
        <f ca="1">INDEX(IMPORT[C],A671)</f>
        <v>3</v>
      </c>
      <c r="G671" s="22" t="str">
        <f>IF(INDEX(IMPORT[Catatan],A671)="","",INDEX(IMPORT[Catatan],A671))</f>
        <v/>
      </c>
      <c r="H671" s="22" t="str">
        <f>INDEX(IMPORT[Ket],A671)</f>
        <v>D2</v>
      </c>
    </row>
    <row r="672" spans="1:8">
      <c r="A672" s="12">
        <v>704</v>
      </c>
      <c r="C672" s="22">
        <f>INDEX(IMPORT[Seri],A672)</f>
        <v>8803</v>
      </c>
      <c r="D672" s="22" t="str">
        <f>INDEX(IMPORT[Jenis],A672)</f>
        <v>Gel Pen</v>
      </c>
      <c r="E672" s="22">
        <f>INDEX(IMPORT[Qty/ C],A672)</f>
        <v>2304</v>
      </c>
      <c r="F672" s="22">
        <f ca="1">INDEX(IMPORT[C],A672)</f>
        <v>13</v>
      </c>
      <c r="G672" s="22" t="str">
        <f>IF(INDEX(IMPORT[Catatan],A672)="","",INDEX(IMPORT[Catatan],A672))</f>
        <v/>
      </c>
      <c r="H672" s="22" t="str">
        <f>INDEX(IMPORT[Ket],A672)</f>
        <v>D3</v>
      </c>
    </row>
    <row r="673" spans="1:8">
      <c r="A673" s="12">
        <v>705</v>
      </c>
      <c r="C673" s="22">
        <f>INDEX(IMPORT[Seri],A673)</f>
        <v>923</v>
      </c>
      <c r="D673" s="22" t="str">
        <f>INDEX(IMPORT[Jenis],A673)</f>
        <v>Gel Pen</v>
      </c>
      <c r="E673" s="22">
        <f>INDEX(IMPORT[Qty/ C],A673)</f>
        <v>2304</v>
      </c>
      <c r="F673" s="22">
        <f ca="1">INDEX(IMPORT[C],A673)</f>
        <v>8</v>
      </c>
      <c r="G673" s="22" t="str">
        <f>IF(INDEX(IMPORT[Catatan],A673)="","",INDEX(IMPORT[Catatan],A673))</f>
        <v/>
      </c>
      <c r="H673" s="22" t="str">
        <f>INDEX(IMPORT[Ket],A673)</f>
        <v>D3</v>
      </c>
    </row>
    <row r="674" spans="1:8">
      <c r="A674" s="12">
        <v>706</v>
      </c>
      <c r="C674" s="22">
        <f>INDEX(IMPORT[Seri],A674)</f>
        <v>6603</v>
      </c>
      <c r="D674" s="22" t="str">
        <f>INDEX(IMPORT[Jenis],A674)</f>
        <v>Gel Pen</v>
      </c>
      <c r="E674" s="22">
        <f>INDEX(IMPORT[Qty/ C],A674)</f>
        <v>2304</v>
      </c>
      <c r="F674" s="22">
        <f ca="1">INDEX(IMPORT[C],A674)</f>
        <v>8</v>
      </c>
      <c r="G674" s="22" t="str">
        <f>IF(INDEX(IMPORT[Catatan],A674)="","",INDEX(IMPORT[Catatan],A674))</f>
        <v/>
      </c>
      <c r="H674" s="22" t="str">
        <f>INDEX(IMPORT[Ket],A674)</f>
        <v>D3</v>
      </c>
    </row>
    <row r="675" spans="1:8">
      <c r="A675" s="12">
        <v>707</v>
      </c>
      <c r="C675" s="22">
        <f>INDEX(IMPORT[Seri],A675)</f>
        <v>6608</v>
      </c>
      <c r="D675" s="22" t="str">
        <f>INDEX(IMPORT[Jenis],A675)</f>
        <v>Gel Pen</v>
      </c>
      <c r="E675" s="22">
        <f>INDEX(IMPORT[Qty/ C],A675)</f>
        <v>2304</v>
      </c>
      <c r="F675" s="22">
        <f ca="1">INDEX(IMPORT[C],A675)</f>
        <v>5</v>
      </c>
      <c r="G675" s="22" t="str">
        <f>IF(INDEX(IMPORT[Catatan],A675)="","",INDEX(IMPORT[Catatan],A675))</f>
        <v/>
      </c>
      <c r="H675" s="22" t="str">
        <f>INDEX(IMPORT[Ket],A675)</f>
        <v>D3</v>
      </c>
    </row>
    <row r="676" spans="1:8">
      <c r="A676" s="12">
        <v>708</v>
      </c>
      <c r="C676" s="22">
        <f>INDEX(IMPORT[Seri],A676)</f>
        <v>922</v>
      </c>
      <c r="D676" s="22" t="str">
        <f>INDEX(IMPORT[Jenis],A676)</f>
        <v>Gel Pen</v>
      </c>
      <c r="E676" s="22">
        <f>INDEX(IMPORT[Qty/ C],A676)</f>
        <v>2304</v>
      </c>
      <c r="F676" s="22">
        <f ca="1">INDEX(IMPORT[C],A676)</f>
        <v>9</v>
      </c>
      <c r="G676" s="22" t="str">
        <f>IF(INDEX(IMPORT[Catatan],A676)="","",INDEX(IMPORT[Catatan],A676))</f>
        <v/>
      </c>
      <c r="H676" s="22" t="str">
        <f>INDEX(IMPORT[Ket],A676)</f>
        <v>D3</v>
      </c>
    </row>
    <row r="677" spans="1:8">
      <c r="A677" s="12">
        <v>709</v>
      </c>
      <c r="C677" s="22">
        <f>INDEX(IMPORT[Seri],A677)</f>
        <v>6601</v>
      </c>
      <c r="D677" s="22" t="str">
        <f>INDEX(IMPORT[Jenis],A677)</f>
        <v>Gel Pen</v>
      </c>
      <c r="E677" s="22">
        <f>INDEX(IMPORT[Qty/ C],A677)</f>
        <v>2304</v>
      </c>
      <c r="F677" s="22">
        <f ca="1">INDEX(IMPORT[C],A677)</f>
        <v>8</v>
      </c>
      <c r="G677" s="22" t="str">
        <f>IF(INDEX(IMPORT[Catatan],A677)="","",INDEX(IMPORT[Catatan],A677))</f>
        <v/>
      </c>
      <c r="H677" s="22" t="str">
        <f>INDEX(IMPORT[Ket],A677)</f>
        <v>D3</v>
      </c>
    </row>
    <row r="678" spans="1:8">
      <c r="A678" s="12">
        <v>710</v>
      </c>
      <c r="C678" s="22" t="str">
        <f>INDEX(IMPORT[Seri],A678)</f>
        <v>SH-15</v>
      </c>
      <c r="D678" s="22" t="str">
        <f>INDEX(IMPORT[Jenis],A678)</f>
        <v>Pencil Box</v>
      </c>
      <c r="E678" s="22">
        <f>INDEX(IMPORT[Qty/ C],A678)</f>
        <v>480</v>
      </c>
      <c r="F678" s="22">
        <f ca="1">INDEX(IMPORT[C],A678)</f>
        <v>4</v>
      </c>
      <c r="G678" s="22" t="str">
        <f>IF(INDEX(IMPORT[Catatan],A678)="","",INDEX(IMPORT[Catatan],A678))</f>
        <v/>
      </c>
      <c r="H678" s="22" t="str">
        <f>INDEX(IMPORT[Ket],A678)</f>
        <v>D3</v>
      </c>
    </row>
    <row r="679" spans="1:8">
      <c r="A679" s="12">
        <v>711</v>
      </c>
      <c r="C679" s="22" t="str">
        <f>INDEX(IMPORT[Seri],A679)</f>
        <v>SH-16</v>
      </c>
      <c r="D679" s="22" t="str">
        <f>INDEX(IMPORT[Jenis],A679)</f>
        <v>Pencil Box</v>
      </c>
      <c r="E679" s="22">
        <f>INDEX(IMPORT[Qty/ C],A679)</f>
        <v>480</v>
      </c>
      <c r="F679" s="22">
        <f ca="1">INDEX(IMPORT[C],A679)</f>
        <v>9</v>
      </c>
      <c r="G679" s="22" t="str">
        <f>IF(INDEX(IMPORT[Catatan],A679)="","",INDEX(IMPORT[Catatan],A679))</f>
        <v/>
      </c>
      <c r="H679" s="22" t="str">
        <f>INDEX(IMPORT[Ket],A679)</f>
        <v>D3</v>
      </c>
    </row>
    <row r="680" spans="1:8">
      <c r="A680" s="12">
        <v>712</v>
      </c>
      <c r="C680" s="22" t="str">
        <f>INDEX(IMPORT[Seri],A680)</f>
        <v>SH-07</v>
      </c>
      <c r="D680" s="22" t="str">
        <f>INDEX(IMPORT[Jenis],A680)</f>
        <v>Pencil Box</v>
      </c>
      <c r="E680" s="22">
        <f>INDEX(IMPORT[Qty/ C],A680)</f>
        <v>480</v>
      </c>
      <c r="F680" s="22">
        <f ca="1">INDEX(IMPORT[C],A680)</f>
        <v>12</v>
      </c>
      <c r="G680" s="22" t="str">
        <f>IF(INDEX(IMPORT[Catatan],A680)="","",INDEX(IMPORT[Catatan],A680))</f>
        <v/>
      </c>
      <c r="H680" s="22" t="str">
        <f>INDEX(IMPORT[Ket],A680)</f>
        <v>D3</v>
      </c>
    </row>
    <row r="681" spans="1:8">
      <c r="A681" s="12">
        <v>713</v>
      </c>
      <c r="C681" s="22">
        <f>INDEX(IMPORT[Seri],A681)</f>
        <v>814</v>
      </c>
      <c r="D681" s="22" t="str">
        <f>INDEX(IMPORT[Jenis],A681)</f>
        <v>Sharpener</v>
      </c>
      <c r="E681" s="22">
        <f>INDEX(IMPORT[Qty/ C],A681)</f>
        <v>144</v>
      </c>
      <c r="F681" s="22">
        <f ca="1">INDEX(IMPORT[C],A681)</f>
        <v>6</v>
      </c>
      <c r="G681" s="22" t="str">
        <f>IF(INDEX(IMPORT[Catatan],A681)="","",INDEX(IMPORT[Catatan],A681))</f>
        <v/>
      </c>
      <c r="H681" s="22" t="str">
        <f>INDEX(IMPORT[Ket],A681)</f>
        <v>D3</v>
      </c>
    </row>
    <row r="682" spans="1:8">
      <c r="A682" s="12">
        <v>714</v>
      </c>
      <c r="C682" s="22" t="str">
        <f>INDEX(IMPORT[Seri],A682)</f>
        <v>0831</v>
      </c>
      <c r="D682" s="22" t="str">
        <f>INDEX(IMPORT[Jenis],A682)</f>
        <v>Correction Tape</v>
      </c>
      <c r="E682" s="22">
        <f>INDEX(IMPORT[Qty/ C],A682)</f>
        <v>2034</v>
      </c>
      <c r="F682" s="22">
        <f ca="1">INDEX(IMPORT[C],A682)</f>
        <v>17</v>
      </c>
      <c r="G682" s="22" t="str">
        <f>IF(INDEX(IMPORT[Catatan],A682)="","",INDEX(IMPORT[Catatan],A682))</f>
        <v/>
      </c>
      <c r="H682" s="22" t="str">
        <f>INDEX(IMPORT[Ket],A682)</f>
        <v>D3</v>
      </c>
    </row>
    <row r="683" spans="1:8">
      <c r="A683" s="12">
        <v>715</v>
      </c>
      <c r="C683" s="22" t="str">
        <f>INDEX(IMPORT[Seri],A683)</f>
        <v>No.5026</v>
      </c>
      <c r="D683" s="22" t="str">
        <f>INDEX(IMPORT[Jenis],A683)</f>
        <v>Correction Tape</v>
      </c>
      <c r="E683" s="22">
        <f>INDEX(IMPORT[Qty/ C],A683)</f>
        <v>720</v>
      </c>
      <c r="F683" s="22">
        <f ca="1">INDEX(IMPORT[C],A683)</f>
        <v>24</v>
      </c>
      <c r="G683" s="22" t="str">
        <f>IF(INDEX(IMPORT[Catatan],A683)="","",INDEX(IMPORT[Catatan],A683))</f>
        <v/>
      </c>
      <c r="H683" s="22" t="str">
        <f>INDEX(IMPORT[Ket],A683)</f>
        <v>D3</v>
      </c>
    </row>
    <row r="684" spans="1:8">
      <c r="A684" s="12">
        <v>716</v>
      </c>
      <c r="C684" s="22" t="str">
        <f>INDEX(IMPORT[Seri],A684)</f>
        <v>No.5039</v>
      </c>
      <c r="D684" s="22" t="str">
        <f>INDEX(IMPORT[Jenis],A684)</f>
        <v>Correction Tape</v>
      </c>
      <c r="E684" s="22">
        <f>INDEX(IMPORT[Qty/ C],A684)</f>
        <v>720</v>
      </c>
      <c r="F684" s="22">
        <f ca="1">INDEX(IMPORT[C],A684)</f>
        <v>22</v>
      </c>
      <c r="G684" s="22" t="str">
        <f>IF(INDEX(IMPORT[Catatan],A684)="","",INDEX(IMPORT[Catatan],A684))</f>
        <v/>
      </c>
      <c r="H684" s="22" t="str">
        <f>INDEX(IMPORT[Ket],A684)</f>
        <v>D3</v>
      </c>
    </row>
    <row r="685" spans="1:8">
      <c r="A685" s="12">
        <v>717</v>
      </c>
      <c r="C685" s="22" t="str">
        <f>INDEX(IMPORT[Seri],A685)</f>
        <v>No.5031</v>
      </c>
      <c r="D685" s="22" t="str">
        <f>INDEX(IMPORT[Jenis],A685)</f>
        <v>Correction Tape</v>
      </c>
      <c r="E685" s="22">
        <f>INDEX(IMPORT[Qty/ C],A685)</f>
        <v>720</v>
      </c>
      <c r="F685" s="22">
        <f ca="1">INDEX(IMPORT[C],A685)</f>
        <v>22</v>
      </c>
      <c r="G685" s="22" t="str">
        <f>IF(INDEX(IMPORT[Catatan],A685)="","",INDEX(IMPORT[Catatan],A685))</f>
        <v/>
      </c>
      <c r="H685" s="22" t="str">
        <f>INDEX(IMPORT[Ket],A685)</f>
        <v>D3</v>
      </c>
    </row>
    <row r="686" spans="1:8">
      <c r="A686" s="12">
        <v>718</v>
      </c>
      <c r="C686" s="22" t="str">
        <f>INDEX(IMPORT[Seri],A686)</f>
        <v>No.726</v>
      </c>
      <c r="D686" s="22" t="str">
        <f>INDEX(IMPORT[Jenis],A686)</f>
        <v>Correction Tape</v>
      </c>
      <c r="E686" s="22">
        <f>INDEX(IMPORT[Qty/ C],A686)</f>
        <v>720</v>
      </c>
      <c r="F686" s="22">
        <f ca="1">INDEX(IMPORT[C],A686)</f>
        <v>24</v>
      </c>
      <c r="G686" s="22" t="str">
        <f>IF(INDEX(IMPORT[Catatan],A686)="","",INDEX(IMPORT[Catatan],A686))</f>
        <v/>
      </c>
      <c r="H686" s="22" t="str">
        <f>INDEX(IMPORT[Ket],A686)</f>
        <v>D3</v>
      </c>
    </row>
    <row r="687" spans="1:8">
      <c r="A687" s="12">
        <v>719</v>
      </c>
      <c r="C687" s="22">
        <f>INDEX(IMPORT[Seri],A687)</f>
        <v>8538</v>
      </c>
      <c r="D687" s="22" t="str">
        <f>INDEX(IMPORT[Jenis],A687)</f>
        <v>Correction Tape</v>
      </c>
      <c r="E687" s="22">
        <f>INDEX(IMPORT[Qty/ C],A687)</f>
        <v>576</v>
      </c>
      <c r="F687" s="22">
        <f ca="1">INDEX(IMPORT[C],A687)</f>
        <v>3</v>
      </c>
      <c r="G687" s="22" t="str">
        <f>IF(INDEX(IMPORT[Catatan],A687)="","",INDEX(IMPORT[Catatan],A687))</f>
        <v/>
      </c>
      <c r="H687" s="22" t="str">
        <f>INDEX(IMPORT[Ket],A687)</f>
        <v>D3</v>
      </c>
    </row>
    <row r="688" spans="1:8">
      <c r="A688" s="12">
        <v>720</v>
      </c>
      <c r="C688" s="22">
        <f>INDEX(IMPORT[Seri],A688)</f>
        <v>9458</v>
      </c>
      <c r="D688" s="22" t="str">
        <f>INDEX(IMPORT[Jenis],A688)</f>
        <v>Correction Tape</v>
      </c>
      <c r="E688" s="22">
        <f>INDEX(IMPORT[Qty/ C],A688)</f>
        <v>1152</v>
      </c>
      <c r="F688" s="22">
        <f ca="1">INDEX(IMPORT[C],A688)</f>
        <v>10</v>
      </c>
      <c r="G688" s="22" t="str">
        <f>IF(INDEX(IMPORT[Catatan],A688)="","",INDEX(IMPORT[Catatan],A688))</f>
        <v/>
      </c>
      <c r="H688" s="22" t="str">
        <f>INDEX(IMPORT[Ket],A688)</f>
        <v>D3</v>
      </c>
    </row>
    <row r="689" spans="1:8">
      <c r="A689" s="12">
        <v>721</v>
      </c>
      <c r="C689" s="22">
        <f>INDEX(IMPORT[Seri],A689)</f>
        <v>8243</v>
      </c>
      <c r="D689" s="22" t="str">
        <f>INDEX(IMPORT[Jenis],A689)</f>
        <v>Correction Tape</v>
      </c>
      <c r="E689" s="22">
        <f>INDEX(IMPORT[Qty/ C],A689)</f>
        <v>864</v>
      </c>
      <c r="F689" s="22">
        <f ca="1">INDEX(IMPORT[C],A689)</f>
        <v>8</v>
      </c>
      <c r="G689" s="22" t="str">
        <f>IF(INDEX(IMPORT[Catatan],A689)="","",INDEX(IMPORT[Catatan],A689))</f>
        <v/>
      </c>
      <c r="H689" s="22" t="str">
        <f>INDEX(IMPORT[Ket],A689)</f>
        <v>D3</v>
      </c>
    </row>
    <row r="690" spans="1:8">
      <c r="A690" s="12">
        <v>722</v>
      </c>
      <c r="C690" s="22">
        <f>INDEX(IMPORT[Seri],A690)</f>
        <v>8242</v>
      </c>
      <c r="D690" s="22" t="str">
        <f>INDEX(IMPORT[Jenis],A690)</f>
        <v>Correction Tape</v>
      </c>
      <c r="E690" s="22">
        <f>INDEX(IMPORT[Qty/ C],A690)</f>
        <v>864</v>
      </c>
      <c r="F690" s="22">
        <f ca="1">INDEX(IMPORT[C],A690)</f>
        <v>23</v>
      </c>
      <c r="G690" s="22" t="str">
        <f>IF(INDEX(IMPORT[Catatan],A690)="","",INDEX(IMPORT[Catatan],A690))</f>
        <v/>
      </c>
      <c r="H690" s="22" t="str">
        <f>INDEX(IMPORT[Ket],A690)</f>
        <v>D3</v>
      </c>
    </row>
    <row r="691" spans="1:8">
      <c r="A691" s="12">
        <v>723</v>
      </c>
      <c r="C691" s="22" t="str">
        <f>INDEX(IMPORT[Seri],A691)</f>
        <v>MS-403</v>
      </c>
      <c r="D691" s="22" t="str">
        <f>INDEX(IMPORT[Jenis],A691)</f>
        <v>Compass</v>
      </c>
      <c r="E691" s="22">
        <f>INDEX(IMPORT[Qty/ C],A691)</f>
        <v>100</v>
      </c>
      <c r="F691" s="22">
        <f ca="1">INDEX(IMPORT[C],A691)</f>
        <v>33</v>
      </c>
      <c r="G691" s="22" t="str">
        <f>IF(INDEX(IMPORT[Catatan],A691)="","",INDEX(IMPORT[Catatan],A691))</f>
        <v/>
      </c>
      <c r="H691" s="22" t="str">
        <f>INDEX(IMPORT[Ket],A691)</f>
        <v>D3</v>
      </c>
    </row>
    <row r="692" spans="1:8">
      <c r="A692" s="12">
        <v>724</v>
      </c>
      <c r="C692" s="22" t="str">
        <f>INDEX(IMPORT[Seri],A692)</f>
        <v>MS-404</v>
      </c>
      <c r="D692" s="22" t="str">
        <f>INDEX(IMPORT[Jenis],A692)</f>
        <v>Compass</v>
      </c>
      <c r="E692" s="22">
        <f>INDEX(IMPORT[Qty/ C],A692)</f>
        <v>100</v>
      </c>
      <c r="F692" s="22">
        <f ca="1">INDEX(IMPORT[C],A692)</f>
        <v>35</v>
      </c>
      <c r="G692" s="22" t="str">
        <f>IF(INDEX(IMPORT[Catatan],A692)="","",INDEX(IMPORT[Catatan],A692))</f>
        <v/>
      </c>
      <c r="H692" s="22" t="str">
        <f>INDEX(IMPORT[Ket],A692)</f>
        <v>D3</v>
      </c>
    </row>
    <row r="693" spans="1:8">
      <c r="A693" s="12">
        <v>725</v>
      </c>
      <c r="C693" s="22" t="str">
        <f>INDEX(IMPORT[Seri],A693)</f>
        <v>MS-405</v>
      </c>
      <c r="D693" s="22" t="str">
        <f>INDEX(IMPORT[Jenis],A693)</f>
        <v>Compass</v>
      </c>
      <c r="E693" s="22">
        <f>INDEX(IMPORT[Qty/ C],A693)</f>
        <v>100</v>
      </c>
      <c r="F693" s="22">
        <f ca="1">INDEX(IMPORT[C],A693)</f>
        <v>8</v>
      </c>
      <c r="G693" s="22" t="str">
        <f>IF(INDEX(IMPORT[Catatan],A693)="","",INDEX(IMPORT[Catatan],A693))</f>
        <v/>
      </c>
      <c r="H693" s="22" t="str">
        <f>INDEX(IMPORT[Ket],A693)</f>
        <v>D3</v>
      </c>
    </row>
    <row r="694" spans="1:8">
      <c r="A694" s="12">
        <v>726</v>
      </c>
      <c r="C694" s="22" t="str">
        <f>INDEX(IMPORT[Seri],A694)</f>
        <v>1.0SLG</v>
      </c>
      <c r="D694" s="22" t="str">
        <f>INDEX(IMPORT[Jenis],A694)</f>
        <v>Clips</v>
      </c>
      <c r="E694" s="22">
        <f>INDEX(IMPORT[Qty/ C],A694)</f>
        <v>5000</v>
      </c>
      <c r="F694" s="22">
        <f ca="1">INDEX(IMPORT[C],A694)</f>
        <v>67</v>
      </c>
      <c r="G694" s="22" t="str">
        <f>IF(INDEX(IMPORT[Catatan],A694)="","",INDEX(IMPORT[Catatan],A694))</f>
        <v/>
      </c>
      <c r="H694" s="22" t="str">
        <f>INDEX(IMPORT[Ket],A694)</f>
        <v>D3</v>
      </c>
    </row>
    <row r="695" spans="1:8">
      <c r="A695" s="12">
        <v>727</v>
      </c>
      <c r="C695" s="22" t="str">
        <f>INDEX(IMPORT[Seri],A695)</f>
        <v>812-W</v>
      </c>
      <c r="D695" s="22" t="str">
        <f>INDEX(IMPORT[Jenis],A695)</f>
        <v>Id Card</v>
      </c>
      <c r="E695" s="22">
        <f>INDEX(IMPORT[Qty/ C],A695)</f>
        <v>2000</v>
      </c>
      <c r="F695" s="22">
        <f ca="1">INDEX(IMPORT[C],A695)</f>
        <v>24</v>
      </c>
      <c r="G695" s="22" t="str">
        <f>IF(INDEX(IMPORT[Catatan],A695)="","",INDEX(IMPORT[Catatan],A695))</f>
        <v/>
      </c>
      <c r="H695" s="22" t="str">
        <f>INDEX(IMPORT[Ket],A695)</f>
        <v>D3</v>
      </c>
    </row>
    <row r="696" spans="1:8">
      <c r="A696" s="12">
        <v>728</v>
      </c>
      <c r="C696" s="22" t="str">
        <f>INDEX(IMPORT[Seri],A696)</f>
        <v>812-B</v>
      </c>
      <c r="D696" s="22" t="str">
        <f>INDEX(IMPORT[Jenis],A696)</f>
        <v>Id Card</v>
      </c>
      <c r="E696" s="22">
        <f>INDEX(IMPORT[Qty/ C],A696)</f>
        <v>2000</v>
      </c>
      <c r="F696" s="22">
        <f ca="1">INDEX(IMPORT[C],A696)</f>
        <v>10</v>
      </c>
      <c r="G696" s="22" t="str">
        <f>IF(INDEX(IMPORT[Catatan],A696)="","",INDEX(IMPORT[Catatan],A696))</f>
        <v/>
      </c>
      <c r="H696" s="22" t="str">
        <f>INDEX(IMPORT[Ket],A696)</f>
        <v>D3</v>
      </c>
    </row>
    <row r="697" spans="1:8">
      <c r="A697" s="12">
        <v>730</v>
      </c>
      <c r="C697" s="22" t="str">
        <f>INDEX(IMPORT[Seri],A697)</f>
        <v>B3</v>
      </c>
      <c r="D697" s="22" t="str">
        <f>INDEX(IMPORT[Jenis],A697)</f>
        <v>Id Card</v>
      </c>
      <c r="E697" s="22">
        <f>INDEX(IMPORT[Qty/ C],A697)</f>
        <v>4000</v>
      </c>
      <c r="F697" s="22">
        <f ca="1">INDEX(IMPORT[C],A697)</f>
        <v>7</v>
      </c>
      <c r="G697" s="22" t="str">
        <f>IF(INDEX(IMPORT[Catatan],A697)="","",INDEX(IMPORT[Catatan],A697))</f>
        <v/>
      </c>
      <c r="H697" s="22" t="str">
        <f>INDEX(IMPORT[Ket],A697)</f>
        <v>D3</v>
      </c>
    </row>
    <row r="698" spans="1:8">
      <c r="A698" s="12">
        <v>731</v>
      </c>
      <c r="C698" s="22" t="str">
        <f>INDEX(IMPORT[Seri],A698)</f>
        <v>B4</v>
      </c>
      <c r="D698" s="22" t="str">
        <f>INDEX(IMPORT[Jenis],A698)</f>
        <v>Id Card</v>
      </c>
      <c r="E698" s="22">
        <f>INDEX(IMPORT[Qty/ C],A698)</f>
        <v>4000</v>
      </c>
      <c r="F698" s="22">
        <f ca="1">INDEX(IMPORT[C],A698)</f>
        <v>14</v>
      </c>
      <c r="G698" s="22" t="str">
        <f>IF(INDEX(IMPORT[Catatan],A698)="","",INDEX(IMPORT[Catatan],A698))</f>
        <v/>
      </c>
      <c r="H698" s="22" t="str">
        <f>INDEX(IMPORT[Ket],A698)</f>
        <v>D3</v>
      </c>
    </row>
    <row r="699" spans="1:8">
      <c r="A699" s="12">
        <v>732</v>
      </c>
      <c r="C699" s="22" t="str">
        <f>INDEX(IMPORT[Seri],A699)</f>
        <v>JP-38</v>
      </c>
      <c r="D699" s="22" t="str">
        <f>INDEX(IMPORT[Jenis],A699)</f>
        <v>Clips</v>
      </c>
      <c r="E699" s="22">
        <f>INDEX(IMPORT[Qty/ C],A699)</f>
        <v>1000</v>
      </c>
      <c r="F699" s="22">
        <f ca="1">INDEX(IMPORT[C],A699)</f>
        <v>26</v>
      </c>
      <c r="G699" s="22" t="str">
        <f>IF(INDEX(IMPORT[Catatan],A699)="","",INDEX(IMPORT[Catatan],A699))</f>
        <v/>
      </c>
      <c r="H699" s="22" t="str">
        <f>INDEX(IMPORT[Ket],A699)</f>
        <v>D3</v>
      </c>
    </row>
    <row r="700" spans="1:8">
      <c r="A700" s="12">
        <v>733</v>
      </c>
      <c r="C700" s="22" t="str">
        <f>INDEX(IMPORT[Seri],A700)</f>
        <v>18100-59</v>
      </c>
      <c r="D700" s="22" t="str">
        <f>INDEX(IMPORT[Jenis],A700)</f>
        <v>Note Book</v>
      </c>
      <c r="E700" s="22">
        <f>INDEX(IMPORT[Qty/ C],A700)</f>
        <v>120</v>
      </c>
      <c r="F700" s="22">
        <f ca="1">INDEX(IMPORT[C],A700)</f>
        <v>1</v>
      </c>
      <c r="G700" s="22" t="str">
        <f>IF(INDEX(IMPORT[Catatan],A700)="","",INDEX(IMPORT[Catatan],A700))</f>
        <v/>
      </c>
      <c r="H700" s="22" t="str">
        <f>INDEX(IMPORT[Ket],A700)</f>
        <v>D3</v>
      </c>
    </row>
    <row r="701" spans="1:8">
      <c r="A701" s="12">
        <v>734</v>
      </c>
      <c r="C701" s="22" t="str">
        <f>INDEX(IMPORT[Seri],A701)</f>
        <v>18100-68</v>
      </c>
      <c r="D701" s="22" t="str">
        <f>INDEX(IMPORT[Jenis],A701)</f>
        <v>Note Book</v>
      </c>
      <c r="E701" s="22">
        <f>INDEX(IMPORT[Qty/ C],A701)</f>
        <v>120</v>
      </c>
      <c r="F701" s="22">
        <f ca="1">INDEX(IMPORT[C],A701)</f>
        <v>2</v>
      </c>
      <c r="G701" s="22" t="str">
        <f>IF(INDEX(IMPORT[Catatan],A701)="","",INDEX(IMPORT[Catatan],A701))</f>
        <v/>
      </c>
      <c r="H701" s="22" t="str">
        <f>INDEX(IMPORT[Ket],A701)</f>
        <v>D3</v>
      </c>
    </row>
    <row r="702" spans="1:8">
      <c r="A702" s="12">
        <v>736</v>
      </c>
      <c r="C702" s="22" t="str">
        <f>INDEX(IMPORT[Seri],A702)</f>
        <v>25100-62</v>
      </c>
      <c r="D702" s="22" t="str">
        <f>INDEX(IMPORT[Jenis],A702)</f>
        <v>Note Book</v>
      </c>
      <c r="E702" s="22">
        <f>INDEX(IMPORT[Qty/ C],A702)</f>
        <v>160</v>
      </c>
      <c r="F702" s="22">
        <f ca="1">INDEX(IMPORT[C],A702)</f>
        <v>1</v>
      </c>
      <c r="G702" s="22" t="str">
        <f>IF(INDEX(IMPORT[Catatan],A702)="","",INDEX(IMPORT[Catatan],A702))</f>
        <v/>
      </c>
      <c r="H702" s="22" t="str">
        <f>INDEX(IMPORT[Ket],A702)</f>
        <v>D3</v>
      </c>
    </row>
    <row r="703" spans="1:8">
      <c r="A703" s="12">
        <v>737</v>
      </c>
      <c r="C703" s="22" t="str">
        <f>INDEX(IMPORT[Seri],A703)</f>
        <v>25100-71</v>
      </c>
      <c r="D703" s="22" t="str">
        <f>INDEX(IMPORT[Jenis],A703)</f>
        <v>Note Book</v>
      </c>
      <c r="E703" s="22">
        <f>INDEX(IMPORT[Qty/ C],A703)</f>
        <v>160</v>
      </c>
      <c r="F703" s="22">
        <f ca="1">INDEX(IMPORT[C],A703)</f>
        <v>5</v>
      </c>
      <c r="G703" s="22" t="str">
        <f>IF(INDEX(IMPORT[Catatan],A703)="","",INDEX(IMPORT[Catatan],A703))</f>
        <v/>
      </c>
      <c r="H703" s="22" t="str">
        <f>INDEX(IMPORT[Ket],A703)</f>
        <v>D3</v>
      </c>
    </row>
    <row r="704" spans="1:8">
      <c r="A704" s="12">
        <v>738</v>
      </c>
      <c r="C704" s="22" t="str">
        <f>INDEX(IMPORT[Seri],A704)</f>
        <v>28850-62</v>
      </c>
      <c r="D704" s="22" t="str">
        <f>INDEX(IMPORT[Jenis],A704)</f>
        <v>Note Book</v>
      </c>
      <c r="E704" s="22">
        <f>INDEX(IMPORT[Qty/ C],A704)</f>
        <v>240</v>
      </c>
      <c r="F704" s="22">
        <f ca="1">INDEX(IMPORT[C],A704)</f>
        <v>5</v>
      </c>
      <c r="G704" s="22" t="str">
        <f>IF(INDEX(IMPORT[Catatan],A704)="","",INDEX(IMPORT[Catatan],A704))</f>
        <v/>
      </c>
      <c r="H704" s="22" t="str">
        <f>INDEX(IMPORT[Ket],A704)</f>
        <v>D3</v>
      </c>
    </row>
    <row r="705" spans="1:8">
      <c r="A705" s="12">
        <v>739</v>
      </c>
      <c r="C705" s="22" t="str">
        <f>INDEX(IMPORT[Seri],A705)</f>
        <v>28850-64</v>
      </c>
      <c r="D705" s="22" t="str">
        <f>INDEX(IMPORT[Jenis],A705)</f>
        <v>Note Book</v>
      </c>
      <c r="E705" s="22">
        <f>INDEX(IMPORT[Qty/ C],A705)</f>
        <v>240</v>
      </c>
      <c r="F705" s="22">
        <f ca="1">INDEX(IMPORT[C],A705)</f>
        <v>5</v>
      </c>
      <c r="G705" s="22" t="str">
        <f>IF(INDEX(IMPORT[Catatan],A705)="","",INDEX(IMPORT[Catatan],A705))</f>
        <v/>
      </c>
      <c r="H705" s="22" t="str">
        <f>INDEX(IMPORT[Ket],A705)</f>
        <v>D3</v>
      </c>
    </row>
    <row r="706" spans="1:8">
      <c r="A706" s="12">
        <v>740</v>
      </c>
      <c r="C706" s="22" t="str">
        <f>INDEX(IMPORT[Seri],A706)</f>
        <v>168-20</v>
      </c>
      <c r="D706" s="22" t="str">
        <f>INDEX(IMPORT[Jenis],A706)</f>
        <v>Pencil Box</v>
      </c>
      <c r="E706" s="22">
        <f>INDEX(IMPORT[Qty/ C],A706)</f>
        <v>120</v>
      </c>
      <c r="F706" s="22">
        <f ca="1">INDEX(IMPORT[C],A706)</f>
        <v>8</v>
      </c>
      <c r="G706" s="22" t="str">
        <f>IF(INDEX(IMPORT[Catatan],A706)="","",INDEX(IMPORT[Catatan],A706))</f>
        <v/>
      </c>
      <c r="H706" s="22" t="str">
        <f>INDEX(IMPORT[Ket],A706)</f>
        <v>D4</v>
      </c>
    </row>
    <row r="707" spans="1:8">
      <c r="A707" s="12">
        <v>741</v>
      </c>
      <c r="C707" s="22" t="str">
        <f>INDEX(IMPORT[Seri],A707)</f>
        <v>168-18</v>
      </c>
      <c r="D707" s="22" t="str">
        <f>INDEX(IMPORT[Jenis],A707)</f>
        <v>Pencil Box</v>
      </c>
      <c r="E707" s="22">
        <f>INDEX(IMPORT[Qty/ C],A707)</f>
        <v>144</v>
      </c>
      <c r="F707" s="22">
        <f ca="1">INDEX(IMPORT[C],A707)</f>
        <v>2</v>
      </c>
      <c r="G707" s="22" t="str">
        <f>IF(INDEX(IMPORT[Catatan],A707)="","",INDEX(IMPORT[Catatan],A707))</f>
        <v/>
      </c>
      <c r="H707" s="22" t="str">
        <f>INDEX(IMPORT[Ket],A707)</f>
        <v>D4</v>
      </c>
    </row>
    <row r="708" spans="1:8">
      <c r="A708" s="12">
        <v>742</v>
      </c>
      <c r="C708" s="22" t="str">
        <f>INDEX(IMPORT[Seri],A708)</f>
        <v>168-27</v>
      </c>
      <c r="D708" s="22" t="str">
        <f>INDEX(IMPORT[Jenis],A708)</f>
        <v>Pencil Box</v>
      </c>
      <c r="E708" s="22">
        <f>INDEX(IMPORT[Qty/ C],A708)</f>
        <v>144</v>
      </c>
      <c r="F708" s="22">
        <f ca="1">INDEX(IMPORT[C],A708)</f>
        <v>12</v>
      </c>
      <c r="G708" s="22" t="str">
        <f>IF(INDEX(IMPORT[Catatan],A708)="","",INDEX(IMPORT[Catatan],A708))</f>
        <v/>
      </c>
      <c r="H708" s="22" t="str">
        <f>INDEX(IMPORT[Ket],A708)</f>
        <v>D4</v>
      </c>
    </row>
    <row r="709" spans="1:8">
      <c r="A709" s="12">
        <v>743</v>
      </c>
      <c r="C709" s="22" t="str">
        <f>INDEX(IMPORT[Seri],A709)</f>
        <v>168-28</v>
      </c>
      <c r="D709" s="22" t="str">
        <f>INDEX(IMPORT[Jenis],A709)</f>
        <v>Pencil Box</v>
      </c>
      <c r="E709" s="22">
        <f>INDEX(IMPORT[Qty/ C],A709)</f>
        <v>120</v>
      </c>
      <c r="F709" s="22">
        <f ca="1">INDEX(IMPORT[C],A709)</f>
        <v>11</v>
      </c>
      <c r="G709" s="22" t="str">
        <f>IF(INDEX(IMPORT[Catatan],A709)="","",INDEX(IMPORT[Catatan],A709))</f>
        <v/>
      </c>
      <c r="H709" s="22" t="str">
        <f>INDEX(IMPORT[Ket],A709)</f>
        <v>D4</v>
      </c>
    </row>
    <row r="710" spans="1:8">
      <c r="A710" s="12">
        <v>744</v>
      </c>
      <c r="C710" s="22" t="str">
        <f>INDEX(IMPORT[Seri],A710)</f>
        <v>168-21</v>
      </c>
      <c r="D710" s="22" t="str">
        <f>INDEX(IMPORT[Jenis],A710)</f>
        <v>Pencil Box</v>
      </c>
      <c r="E710" s="22">
        <f>INDEX(IMPORT[Qty/ C],A710)</f>
        <v>144</v>
      </c>
      <c r="F710" s="22">
        <f ca="1">INDEX(IMPORT[C],A710)</f>
        <v>12</v>
      </c>
      <c r="G710" s="22" t="str">
        <f>IF(INDEX(IMPORT[Catatan],A710)="","",INDEX(IMPORT[Catatan],A710))</f>
        <v/>
      </c>
      <c r="H710" s="22" t="str">
        <f>INDEX(IMPORT[Ket],A710)</f>
        <v>D4</v>
      </c>
    </row>
    <row r="711" spans="1:8">
      <c r="A711" s="12">
        <v>745</v>
      </c>
      <c r="C711" s="22" t="str">
        <f>INDEX(IMPORT[Seri],A711)</f>
        <v>168-26</v>
      </c>
      <c r="D711" s="22" t="str">
        <f>INDEX(IMPORT[Jenis],A711)</f>
        <v>Pencil Box</v>
      </c>
      <c r="E711" s="22">
        <f>INDEX(IMPORT[Qty/ C],A711)</f>
        <v>144</v>
      </c>
      <c r="F711" s="22">
        <f ca="1">INDEX(IMPORT[C],A711)</f>
        <v>9</v>
      </c>
      <c r="G711" s="22" t="str">
        <f>IF(INDEX(IMPORT[Catatan],A711)="","",INDEX(IMPORT[Catatan],A711))</f>
        <v/>
      </c>
      <c r="H711" s="22" t="str">
        <f>INDEX(IMPORT[Ket],A711)</f>
        <v>D4</v>
      </c>
    </row>
    <row r="712" spans="1:8">
      <c r="A712" s="12">
        <v>746</v>
      </c>
      <c r="C712" s="22" t="str">
        <f>INDEX(IMPORT[Seri],A712)</f>
        <v>168-69-3</v>
      </c>
      <c r="D712" s="22" t="str">
        <f>INDEX(IMPORT[Jenis],A712)</f>
        <v>Pencil Box Klg</v>
      </c>
      <c r="E712" s="22">
        <f>INDEX(IMPORT[Qty/ C],A712)</f>
        <v>120</v>
      </c>
      <c r="F712" s="22">
        <f ca="1">INDEX(IMPORT[C],A712)</f>
        <v>3</v>
      </c>
      <c r="G712" s="22" t="str">
        <f>IF(INDEX(IMPORT[Catatan],A712)="","",INDEX(IMPORT[Catatan],A712))</f>
        <v/>
      </c>
      <c r="H712" s="22" t="str">
        <f>INDEX(IMPORT[Ket],A712)</f>
        <v>D4</v>
      </c>
    </row>
    <row r="713" spans="1:8">
      <c r="A713" s="12">
        <v>747</v>
      </c>
      <c r="C713" s="22" t="str">
        <f>INDEX(IMPORT[Seri],A713)</f>
        <v>PC-633-5</v>
      </c>
      <c r="D713" s="22" t="str">
        <f>INDEX(IMPORT[Jenis],A713)</f>
        <v>Pencil Box Klg (mobil)</v>
      </c>
      <c r="E713" s="22">
        <f>INDEX(IMPORT[Qty/ C],A713)</f>
        <v>160</v>
      </c>
      <c r="F713" s="22">
        <f ca="1">INDEX(IMPORT[C],A713)</f>
        <v>2</v>
      </c>
      <c r="G713" s="22" t="str">
        <f>IF(INDEX(IMPORT[Catatan],A713)="","",INDEX(IMPORT[Catatan],A713))</f>
        <v/>
      </c>
      <c r="H713" s="22" t="str">
        <f>INDEX(IMPORT[Ket],A713)</f>
        <v>D4</v>
      </c>
    </row>
    <row r="714" spans="1:8">
      <c r="A714" s="12">
        <v>748</v>
      </c>
      <c r="C714" s="22" t="str">
        <f>INDEX(IMPORT[Seri],A714)</f>
        <v>PC-658-9</v>
      </c>
      <c r="D714" s="22" t="str">
        <f>INDEX(IMPORT[Jenis],A714)</f>
        <v>Pencil Box Klg</v>
      </c>
      <c r="E714" s="22">
        <f>INDEX(IMPORT[Qty/ C],A714)</f>
        <v>200</v>
      </c>
      <c r="F714" s="22">
        <f ca="1">INDEX(IMPORT[C],A714)</f>
        <v>6</v>
      </c>
      <c r="G714" s="22" t="str">
        <f>IF(INDEX(IMPORT[Catatan],A714)="","",INDEX(IMPORT[Catatan],A714))</f>
        <v/>
      </c>
      <c r="H714" s="22" t="str">
        <f>INDEX(IMPORT[Ket],A714)</f>
        <v>D4</v>
      </c>
    </row>
    <row r="715" spans="1:8">
      <c r="A715" s="12">
        <v>749</v>
      </c>
      <c r="C715" s="22" t="str">
        <f>INDEX(IMPORT[Seri],A715)</f>
        <v>ZL-139-7</v>
      </c>
      <c r="D715" s="22" t="str">
        <f>INDEX(IMPORT[Jenis],A715)</f>
        <v>Pencil Box Klg</v>
      </c>
      <c r="E715" s="22">
        <f>INDEX(IMPORT[Qty/ C],A715)</f>
        <v>144</v>
      </c>
      <c r="F715" s="22">
        <f ca="1">INDEX(IMPORT[C],A715)</f>
        <v>8</v>
      </c>
      <c r="G715" s="22" t="str">
        <f>IF(INDEX(IMPORT[Catatan],A715)="","",INDEX(IMPORT[Catatan],A715))</f>
        <v/>
      </c>
      <c r="H715" s="22" t="str">
        <f>INDEX(IMPORT[Ket],A715)</f>
        <v>D4</v>
      </c>
    </row>
    <row r="716" spans="1:8">
      <c r="A716" s="12">
        <v>750</v>
      </c>
      <c r="C716" s="22" t="str">
        <f>INDEX(IMPORT[Seri],A716)</f>
        <v>ZL-178-1</v>
      </c>
      <c r="D716" s="22" t="str">
        <f>INDEX(IMPORT[Jenis],A716)</f>
        <v>Pencil Box Klg (mobil)</v>
      </c>
      <c r="E716" s="22">
        <f>INDEX(IMPORT[Qty/ C],A716)</f>
        <v>160</v>
      </c>
      <c r="F716" s="22">
        <f ca="1">INDEX(IMPORT[C],A716)</f>
        <v>14</v>
      </c>
      <c r="G716" s="22" t="str">
        <f>IF(INDEX(IMPORT[Catatan],A716)="","",INDEX(IMPORT[Catatan],A716))</f>
        <v/>
      </c>
      <c r="H716" s="22" t="str">
        <f>INDEX(IMPORT[Ket],A716)</f>
        <v>D4</v>
      </c>
    </row>
    <row r="717" spans="1:8">
      <c r="A717" s="12">
        <v>751</v>
      </c>
      <c r="C717" s="22" t="str">
        <f>INDEX(IMPORT[Seri],A717)</f>
        <v>BH-20232</v>
      </c>
      <c r="D717" s="22" t="str">
        <f>INDEX(IMPORT[Jenis],A717)</f>
        <v>Pencil Box Klg</v>
      </c>
      <c r="E717" s="22">
        <f>INDEX(IMPORT[Qty/ C],A717)</f>
        <v>144</v>
      </c>
      <c r="F717" s="22">
        <f ca="1">INDEX(IMPORT[C],A717)</f>
        <v>18</v>
      </c>
      <c r="G717" s="22" t="str">
        <f>IF(INDEX(IMPORT[Catatan],A717)="","",INDEX(IMPORT[Catatan],A717))</f>
        <v/>
      </c>
      <c r="H717" s="22" t="str">
        <f>INDEX(IMPORT[Ket],A717)</f>
        <v>D4</v>
      </c>
    </row>
    <row r="718" spans="1:8">
      <c r="A718" s="12">
        <v>754</v>
      </c>
      <c r="C718" s="22" t="str">
        <f>INDEX(IMPORT[Seri],A718)</f>
        <v>K5</v>
      </c>
      <c r="D718" s="22" t="str">
        <f>INDEX(IMPORT[Jenis],A718)</f>
        <v>Brush</v>
      </c>
      <c r="E718" s="22">
        <f>INDEX(IMPORT[Qty/ C],A718)</f>
        <v>600</v>
      </c>
      <c r="F718" s="22">
        <f ca="1">INDEX(IMPORT[C],A718)</f>
        <v>6</v>
      </c>
      <c r="G718" s="22" t="str">
        <f>IF(INDEX(IMPORT[Catatan],A718)="","",INDEX(IMPORT[Catatan],A718))</f>
        <v/>
      </c>
      <c r="H718" s="22" t="str">
        <f>INDEX(IMPORT[Ket],A718)</f>
        <v>D4</v>
      </c>
    </row>
    <row r="719" spans="1:8">
      <c r="A719" s="12">
        <v>755</v>
      </c>
      <c r="C719" s="22" t="str">
        <f>INDEX(IMPORT[Seri],A719)</f>
        <v>GF-88</v>
      </c>
      <c r="D719" s="22" t="str">
        <f>INDEX(IMPORT[Jenis],A719)</f>
        <v>Glitter</v>
      </c>
      <c r="E719" s="22">
        <f>INDEX(IMPORT[Qty/ C],A719)</f>
        <v>288</v>
      </c>
      <c r="F719" s="22">
        <f ca="1">INDEX(IMPORT[C],A719)</f>
        <v>19</v>
      </c>
      <c r="G719" s="22" t="str">
        <f>IF(INDEX(IMPORT[Catatan],A719)="","",INDEX(IMPORT[Catatan],A719))</f>
        <v/>
      </c>
      <c r="H719" s="22" t="str">
        <f>INDEX(IMPORT[Ket],A719)</f>
        <v>D4</v>
      </c>
    </row>
    <row r="720" spans="1:8">
      <c r="A720" s="12">
        <v>756</v>
      </c>
      <c r="C720" s="22" t="str">
        <f>INDEX(IMPORT[Seri],A720)</f>
        <v>GF-88/G</v>
      </c>
      <c r="D720" s="22" t="str">
        <f>INDEX(IMPORT[Jenis],A720)</f>
        <v>Glitter</v>
      </c>
      <c r="E720" s="22">
        <f>INDEX(IMPORT[Qty/ C],A720)</f>
        <v>288</v>
      </c>
      <c r="F720" s="22">
        <f ca="1">INDEX(IMPORT[C],A720)</f>
        <v>4</v>
      </c>
      <c r="G720" s="22" t="str">
        <f>IF(INDEX(IMPORT[Catatan],A720)="","",INDEX(IMPORT[Catatan],A720))</f>
        <v/>
      </c>
      <c r="H720" s="22" t="str">
        <f>INDEX(IMPORT[Ket],A720)</f>
        <v>D4</v>
      </c>
    </row>
    <row r="721" spans="1:8">
      <c r="A721" s="12">
        <v>757</v>
      </c>
      <c r="C721" s="22" t="str">
        <f>INDEX(IMPORT[Seri],A721)</f>
        <v>GF-88/S</v>
      </c>
      <c r="D721" s="22" t="str">
        <f>INDEX(IMPORT[Jenis],A721)</f>
        <v>Glitter</v>
      </c>
      <c r="E721" s="22">
        <f>INDEX(IMPORT[Qty/ C],A721)</f>
        <v>288</v>
      </c>
      <c r="F721" s="22">
        <f ca="1">INDEX(IMPORT[C],A721)</f>
        <v>4</v>
      </c>
      <c r="G721" s="22" t="str">
        <f>IF(INDEX(IMPORT[Catatan],A721)="","",INDEX(IMPORT[Catatan],A721))</f>
        <v/>
      </c>
      <c r="H721" s="22" t="str">
        <f>INDEX(IMPORT[Ket],A721)</f>
        <v>D4</v>
      </c>
    </row>
    <row r="722" spans="1:8">
      <c r="A722" s="12">
        <v>758</v>
      </c>
      <c r="C722" s="22" t="str">
        <f>INDEX(IMPORT[Seri],A722)</f>
        <v>21839-10B</v>
      </c>
      <c r="D722" s="22" t="str">
        <f>INDEX(IMPORT[Jenis],A722)</f>
        <v>Brush</v>
      </c>
      <c r="E722" s="22">
        <f>INDEX(IMPORT[Qty/ C],A722)</f>
        <v>480</v>
      </c>
      <c r="F722" s="22">
        <f ca="1">INDEX(IMPORT[C],A722)</f>
        <v>2</v>
      </c>
      <c r="G722" s="22" t="str">
        <f>IF(INDEX(IMPORT[Catatan],A722)="","",INDEX(IMPORT[Catatan],A722))</f>
        <v/>
      </c>
      <c r="H722" s="22" t="str">
        <f>INDEX(IMPORT[Ket],A722)</f>
        <v>D4</v>
      </c>
    </row>
    <row r="723" spans="1:8">
      <c r="A723" s="12">
        <v>759</v>
      </c>
      <c r="C723" s="45" t="str">
        <f>INDEX(IMPORT[Seri],A723)</f>
        <v>251-6CJ</v>
      </c>
      <c r="D723" s="45" t="str">
        <f>INDEX(IMPORT[Jenis],A723)</f>
        <v>Brush</v>
      </c>
      <c r="E723" s="45">
        <f>INDEX(IMPORT[Qty/ C],A723)</f>
        <v>600</v>
      </c>
      <c r="F723" s="45">
        <f ca="1">INDEX(IMPORT[C],A723)</f>
        <v>6</v>
      </c>
      <c r="G723" s="45" t="str">
        <f>IF(INDEX(IMPORT[Catatan],A723)="","",INDEX(IMPORT[Catatan],A723))</f>
        <v/>
      </c>
      <c r="H723" s="22" t="str">
        <f>INDEX(IMPORT[Ket],A723)</f>
        <v>D4</v>
      </c>
    </row>
    <row r="724" spans="1:8">
      <c r="A724" s="12">
        <v>760</v>
      </c>
      <c r="C724" s="45" t="str">
        <f>INDEX(IMPORT[Seri],A724)</f>
        <v>21839-W</v>
      </c>
      <c r="D724" s="45" t="str">
        <f>INDEX(IMPORT[Jenis],A724)</f>
        <v>Brush</v>
      </c>
      <c r="E724" s="45">
        <f>INDEX(IMPORT[Qty/ C],A724)</f>
        <v>288</v>
      </c>
      <c r="F724" s="45">
        <f ca="1">INDEX(IMPORT[C],A724)</f>
        <v>23</v>
      </c>
      <c r="G724" s="45" t="str">
        <f>IF(INDEX(IMPORT[Catatan],A724)="","",INDEX(IMPORT[Catatan],A724))</f>
        <v/>
      </c>
      <c r="H724" s="22" t="str">
        <f>INDEX(IMPORT[Ket],A724)</f>
        <v>D4</v>
      </c>
    </row>
    <row r="725" spans="1:8">
      <c r="A725" s="12">
        <v>761</v>
      </c>
      <c r="C725" s="45" t="str">
        <f>INDEX(IMPORT[Seri],A725)</f>
        <v>21839-6HP</v>
      </c>
      <c r="D725" s="45" t="str">
        <f>INDEX(IMPORT[Jenis],A725)</f>
        <v>Brush</v>
      </c>
      <c r="E725" s="45">
        <f>INDEX(IMPORT[Qty/ C],A725)</f>
        <v>600</v>
      </c>
      <c r="F725" s="45">
        <f ca="1">INDEX(IMPORT[C],A725)</f>
        <v>4</v>
      </c>
      <c r="G725" s="45" t="str">
        <f>IF(INDEX(IMPORT[Catatan],A725)="","",INDEX(IMPORT[Catatan],A725))</f>
        <v/>
      </c>
      <c r="H725" s="22" t="str">
        <f>INDEX(IMPORT[Ket],A725)</f>
        <v>D4</v>
      </c>
    </row>
    <row r="726" spans="1:8">
      <c r="A726" s="12">
        <v>762</v>
      </c>
      <c r="C726" s="45" t="str">
        <f>INDEX(IMPORT[Seri],A726)</f>
        <v>21839-6H4</v>
      </c>
      <c r="D726" s="45" t="str">
        <f>INDEX(IMPORT[Jenis],A726)</f>
        <v>Brush</v>
      </c>
      <c r="E726" s="45">
        <f>INDEX(IMPORT[Qty/ C],A726)</f>
        <v>600</v>
      </c>
      <c r="F726" s="45">
        <f ca="1">INDEX(IMPORT[C],A726)</f>
        <v>4</v>
      </c>
      <c r="G726" s="45" t="str">
        <f>IF(INDEX(IMPORT[Catatan],A726)="","",INDEX(IMPORT[Catatan],A726))</f>
        <v/>
      </c>
      <c r="H726" s="22" t="str">
        <f>INDEX(IMPORT[Ket],A726)</f>
        <v>D4</v>
      </c>
    </row>
    <row r="727" spans="1:8">
      <c r="A727" s="12">
        <v>763</v>
      </c>
      <c r="C727" s="45" t="str">
        <f>INDEX(IMPORT[Seri],A727)</f>
        <v>21839-5HB</v>
      </c>
      <c r="D727" s="45" t="str">
        <f>INDEX(IMPORT[Jenis],A727)</f>
        <v>Brush</v>
      </c>
      <c r="E727" s="45">
        <f>INDEX(IMPORT[Qty/ C],A727)</f>
        <v>600</v>
      </c>
      <c r="F727" s="45">
        <f ca="1">INDEX(IMPORT[C],A727)</f>
        <v>4</v>
      </c>
      <c r="G727" s="45" t="str">
        <f>IF(INDEX(IMPORT[Catatan],A727)="","",INDEX(IMPORT[Catatan],A727))</f>
        <v/>
      </c>
      <c r="H727" s="22" t="str">
        <f>INDEX(IMPORT[Ket],A727)</f>
        <v>D4</v>
      </c>
    </row>
    <row r="728" spans="1:8">
      <c r="A728" s="12">
        <v>764</v>
      </c>
      <c r="C728" s="45" t="str">
        <f>INDEX(IMPORT[Seri],A728)</f>
        <v>21839-4Q</v>
      </c>
      <c r="D728" s="45" t="str">
        <f>INDEX(IMPORT[Jenis],A728)</f>
        <v>Brush</v>
      </c>
      <c r="E728" s="45">
        <f>INDEX(IMPORT[Qty/ C],A728)</f>
        <v>600</v>
      </c>
      <c r="F728" s="45">
        <f ca="1">INDEX(IMPORT[C],A728)</f>
        <v>9</v>
      </c>
      <c r="G728" s="45" t="str">
        <f>IF(INDEX(IMPORT[Catatan],A728)="","",INDEX(IMPORT[Catatan],A728))</f>
        <v/>
      </c>
      <c r="H728" s="22" t="str">
        <f>INDEX(IMPORT[Ket],A728)</f>
        <v>D4</v>
      </c>
    </row>
    <row r="729" spans="1:8">
      <c r="A729" s="12">
        <v>765</v>
      </c>
      <c r="C729" s="45" t="str">
        <f>INDEX(IMPORT[Seri],A729)</f>
        <v>21839-6Q</v>
      </c>
      <c r="D729" s="45" t="str">
        <f>INDEX(IMPORT[Jenis],A729)</f>
        <v>Brush</v>
      </c>
      <c r="E729" s="45">
        <f>INDEX(IMPORT[Qty/ C],A729)</f>
        <v>600</v>
      </c>
      <c r="F729" s="45">
        <f ca="1">INDEX(IMPORT[C],A729)</f>
        <v>8</v>
      </c>
      <c r="G729" s="45" t="str">
        <f>IF(INDEX(IMPORT[Catatan],A729)="","",INDEX(IMPORT[Catatan],A729))</f>
        <v/>
      </c>
      <c r="H729" s="22" t="str">
        <f>INDEX(IMPORT[Ket],A729)</f>
        <v>D4</v>
      </c>
    </row>
    <row r="730" spans="1:8">
      <c r="A730" s="12">
        <v>766</v>
      </c>
      <c r="C730" s="45" t="str">
        <f>INDEX(IMPORT[Seri],A730)</f>
        <v>A-1</v>
      </c>
      <c r="D730" s="45" t="str">
        <f>INDEX(IMPORT[Jenis],A730)</f>
        <v>Brush</v>
      </c>
      <c r="E730" s="45">
        <f>INDEX(IMPORT[Qty/ C],A730)</f>
        <v>2400</v>
      </c>
      <c r="F730" s="45">
        <f ca="1">INDEX(IMPORT[C],A730)</f>
        <v>2</v>
      </c>
      <c r="G730" s="45" t="str">
        <f>IF(INDEX(IMPORT[Catatan],A730)="","",INDEX(IMPORT[Catatan],A730))</f>
        <v/>
      </c>
      <c r="H730" s="22" t="str">
        <f>INDEX(IMPORT[Ket],A730)</f>
        <v>D4</v>
      </c>
    </row>
    <row r="731" spans="1:8">
      <c r="A731" s="12">
        <v>767</v>
      </c>
      <c r="C731" s="45" t="str">
        <f>INDEX(IMPORT[Seri],A731)</f>
        <v>A-2</v>
      </c>
      <c r="D731" s="45" t="str">
        <f>INDEX(IMPORT[Jenis],A731)</f>
        <v>Brush</v>
      </c>
      <c r="E731" s="45">
        <f>INDEX(IMPORT[Qty/ C],A731)</f>
        <v>2400</v>
      </c>
      <c r="F731" s="45">
        <f ca="1">INDEX(IMPORT[C],A731)</f>
        <v>2</v>
      </c>
      <c r="G731" s="45" t="str">
        <f>IF(INDEX(IMPORT[Catatan],A731)="","",INDEX(IMPORT[Catatan],A731))</f>
        <v/>
      </c>
      <c r="H731" s="22" t="str">
        <f>INDEX(IMPORT[Ket],A731)</f>
        <v>D4</v>
      </c>
    </row>
    <row r="732" spans="1:8">
      <c r="A732" s="12">
        <v>768</v>
      </c>
      <c r="C732" s="45" t="str">
        <f>INDEX(IMPORT[Seri],A732)</f>
        <v>A-10</v>
      </c>
      <c r="D732" s="45" t="str">
        <f>INDEX(IMPORT[Jenis],A732)</f>
        <v>Brush</v>
      </c>
      <c r="E732" s="45">
        <f>INDEX(IMPORT[Qty/ C],A732)</f>
        <v>1800</v>
      </c>
      <c r="F732" s="45">
        <f ca="1">INDEX(IMPORT[C],A732)</f>
        <v>3</v>
      </c>
      <c r="G732" s="45" t="str">
        <f>IF(INDEX(IMPORT[Catatan],A732)="","",INDEX(IMPORT[Catatan],A732))</f>
        <v/>
      </c>
      <c r="H732" s="22" t="str">
        <f>INDEX(IMPORT[Ket],A732)</f>
        <v>D4</v>
      </c>
    </row>
    <row r="733" spans="1:8">
      <c r="A733" s="12">
        <v>769</v>
      </c>
      <c r="C733" s="45" t="str">
        <f>INDEX(IMPORT[Seri],A733)</f>
        <v>A-11</v>
      </c>
      <c r="D733" s="45" t="str">
        <f>INDEX(IMPORT[Jenis],A733)</f>
        <v>Brush</v>
      </c>
      <c r="E733" s="45">
        <f>INDEX(IMPORT[Qty/ C],A733)</f>
        <v>1800</v>
      </c>
      <c r="F733" s="45">
        <f ca="1">INDEX(IMPORT[C],A733)</f>
        <v>3</v>
      </c>
      <c r="G733" s="45" t="str">
        <f>IF(INDEX(IMPORT[Catatan],A733)="","",INDEX(IMPORT[Catatan],A733))</f>
        <v/>
      </c>
      <c r="H733" s="22" t="str">
        <f>INDEX(IMPORT[Ket],A733)</f>
        <v>D4</v>
      </c>
    </row>
    <row r="734" spans="1:8">
      <c r="A734" s="12">
        <v>770</v>
      </c>
      <c r="C734" s="45" t="str">
        <f>INDEX(IMPORT[Seri],A734)</f>
        <v>A-12</v>
      </c>
      <c r="D734" s="45" t="str">
        <f>INDEX(IMPORT[Jenis],A734)</f>
        <v>Brush</v>
      </c>
      <c r="E734" s="45">
        <f>INDEX(IMPORT[Qty/ C],A734)</f>
        <v>1800</v>
      </c>
      <c r="F734" s="45">
        <f ca="1">INDEX(IMPORT[C],A734)</f>
        <v>1</v>
      </c>
      <c r="G734" s="45" t="str">
        <f>IF(INDEX(IMPORT[Catatan],A734)="","",INDEX(IMPORT[Catatan],A734))</f>
        <v/>
      </c>
      <c r="H734" s="22" t="str">
        <f>INDEX(IMPORT[Ket],A734)</f>
        <v>D4</v>
      </c>
    </row>
    <row r="735" spans="1:8">
      <c r="A735" s="12">
        <v>771</v>
      </c>
      <c r="C735" s="45" t="str">
        <f>INDEX(IMPORT[Seri],A735)</f>
        <v>B-3</v>
      </c>
      <c r="D735" s="45" t="str">
        <f>INDEX(IMPORT[Jenis],A735)</f>
        <v>Brush</v>
      </c>
      <c r="E735" s="45">
        <f>INDEX(IMPORT[Qty/ C],A735)</f>
        <v>2400</v>
      </c>
      <c r="F735" s="45">
        <f ca="1">INDEX(IMPORT[C],A735)</f>
        <v>2</v>
      </c>
      <c r="G735" s="45" t="str">
        <f>IF(INDEX(IMPORT[Catatan],A735)="","",INDEX(IMPORT[Catatan],A735))</f>
        <v/>
      </c>
      <c r="H735" s="22" t="str">
        <f>INDEX(IMPORT[Ket],A735)</f>
        <v>D4</v>
      </c>
    </row>
    <row r="736" spans="1:8">
      <c r="A736" s="12">
        <v>772</v>
      </c>
      <c r="C736" s="45" t="str">
        <f>INDEX(IMPORT[Seri],A736)</f>
        <v>B-4</v>
      </c>
      <c r="D736" s="45" t="str">
        <f>INDEX(IMPORT[Jenis],A736)</f>
        <v>Brush</v>
      </c>
      <c r="E736" s="45">
        <f>INDEX(IMPORT[Qty/ C],A736)</f>
        <v>2400</v>
      </c>
      <c r="F736" s="45">
        <f ca="1">INDEX(IMPORT[C],A736)</f>
        <v>2</v>
      </c>
      <c r="G736" s="45" t="str">
        <f>IF(INDEX(IMPORT[Catatan],A736)="","",INDEX(IMPORT[Catatan],A736))</f>
        <v/>
      </c>
      <c r="H736" s="22" t="str">
        <f>INDEX(IMPORT[Ket],A736)</f>
        <v>D4</v>
      </c>
    </row>
    <row r="737" spans="1:8">
      <c r="A737" s="12">
        <v>773</v>
      </c>
      <c r="C737" s="45" t="str">
        <f>INDEX(IMPORT[Seri],A737)</f>
        <v>B-6</v>
      </c>
      <c r="D737" s="45" t="str">
        <f>INDEX(IMPORT[Jenis],A737)</f>
        <v>Brush</v>
      </c>
      <c r="E737" s="45">
        <f>INDEX(IMPORT[Qty/ C],A737)</f>
        <v>2400</v>
      </c>
      <c r="F737" s="45">
        <f ca="1">INDEX(IMPORT[C],A737)</f>
        <v>2</v>
      </c>
      <c r="G737" s="45" t="str">
        <f>IF(INDEX(IMPORT[Catatan],A737)="","",INDEX(IMPORT[Catatan],A737))</f>
        <v/>
      </c>
      <c r="H737" s="22" t="str">
        <f>INDEX(IMPORT[Ket],A737)</f>
        <v>D4</v>
      </c>
    </row>
    <row r="738" spans="1:8">
      <c r="A738" s="12">
        <v>774</v>
      </c>
      <c r="C738" s="45" t="str">
        <f>INDEX(IMPORT[Seri],A738)</f>
        <v>B-9</v>
      </c>
      <c r="D738" s="45" t="str">
        <f>INDEX(IMPORT[Jenis],A738)</f>
        <v>Brush</v>
      </c>
      <c r="E738" s="45">
        <f>INDEX(IMPORT[Qty/ C],A738)</f>
        <v>1800</v>
      </c>
      <c r="F738" s="45">
        <f ca="1">INDEX(IMPORT[C],A738)</f>
        <v>3</v>
      </c>
      <c r="G738" s="45" t="str">
        <f>IF(INDEX(IMPORT[Catatan],A738)="","",INDEX(IMPORT[Catatan],A738))</f>
        <v/>
      </c>
      <c r="H738" s="22" t="str">
        <f>INDEX(IMPORT[Ket],A738)</f>
        <v>D4</v>
      </c>
    </row>
    <row r="739" spans="1:8">
      <c r="A739" s="12">
        <v>775</v>
      </c>
      <c r="C739" s="45" t="str">
        <f>INDEX(IMPORT[Seri],A739)</f>
        <v>B-10</v>
      </c>
      <c r="D739" s="45" t="str">
        <f>INDEX(IMPORT[Jenis],A739)</f>
        <v>Brush</v>
      </c>
      <c r="E739" s="45">
        <f>INDEX(IMPORT[Qty/ C],A739)</f>
        <v>1800</v>
      </c>
      <c r="F739" s="45">
        <f ca="1">INDEX(IMPORT[C],A739)</f>
        <v>3</v>
      </c>
      <c r="G739" s="45" t="str">
        <f>IF(INDEX(IMPORT[Catatan],A739)="","",INDEX(IMPORT[Catatan],A739))</f>
        <v/>
      </c>
      <c r="H739" s="22" t="str">
        <f>INDEX(IMPORT[Ket],A739)</f>
        <v>D4</v>
      </c>
    </row>
    <row r="740" spans="1:8">
      <c r="A740" s="12">
        <v>776</v>
      </c>
      <c r="C740" s="45" t="str">
        <f>INDEX(IMPORT[Seri],A740)</f>
        <v>B-11</v>
      </c>
      <c r="D740" s="45" t="str">
        <f>INDEX(IMPORT[Jenis],A740)</f>
        <v>Brush</v>
      </c>
      <c r="E740" s="45">
        <f>INDEX(IMPORT[Qty/ C],A740)</f>
        <v>1800</v>
      </c>
      <c r="F740" s="45">
        <f ca="1">INDEX(IMPORT[C],A740)</f>
        <v>3</v>
      </c>
      <c r="G740" s="45" t="str">
        <f>IF(INDEX(IMPORT[Catatan],A740)="","",INDEX(IMPORT[Catatan],A740))</f>
        <v/>
      </c>
      <c r="H740" s="22" t="str">
        <f>INDEX(IMPORT[Ket],A740)</f>
        <v>D4</v>
      </c>
    </row>
    <row r="741" spans="1:8">
      <c r="A741" s="12">
        <v>777</v>
      </c>
      <c r="C741" s="45" t="str">
        <f>INDEX(IMPORT[Seri],A741)</f>
        <v>B-12</v>
      </c>
      <c r="D741" s="45" t="str">
        <f>INDEX(IMPORT[Jenis],A741)</f>
        <v>Brush</v>
      </c>
      <c r="E741" s="45">
        <f>INDEX(IMPORT[Qty/ C],A741)</f>
        <v>1800</v>
      </c>
      <c r="F741" s="45">
        <f ca="1">INDEX(IMPORT[C],A741)</f>
        <v>3</v>
      </c>
      <c r="G741" s="45" t="str">
        <f>IF(INDEX(IMPORT[Catatan],A741)="","",INDEX(IMPORT[Catatan],A741))</f>
        <v/>
      </c>
      <c r="H741" s="22" t="str">
        <f>INDEX(IMPORT[Ket],A741)</f>
        <v>D4</v>
      </c>
    </row>
    <row r="742" spans="1:8">
      <c r="A742" s="12">
        <v>778</v>
      </c>
      <c r="C742" s="45" t="str">
        <f>INDEX(IMPORT[Seri],A742)</f>
        <v>JP-38</v>
      </c>
      <c r="D742" s="45" t="str">
        <f>INDEX(IMPORT[Jenis],A742)</f>
        <v>Clips</v>
      </c>
      <c r="E742" s="45">
        <f>INDEX(IMPORT[Qty/ C],A742)</f>
        <v>1000</v>
      </c>
      <c r="F742" s="45">
        <f ca="1">INDEX(IMPORT[C],A742)</f>
        <v>6</v>
      </c>
      <c r="G742" s="45" t="str">
        <f>IF(INDEX(IMPORT[Catatan],A742)="","",INDEX(IMPORT[Catatan],A742))</f>
        <v/>
      </c>
      <c r="H742" s="22" t="str">
        <f>INDEX(IMPORT[Ket],A742)</f>
        <v>D4</v>
      </c>
    </row>
    <row r="743" spans="1:8">
      <c r="A743" s="12">
        <v>779</v>
      </c>
      <c r="C743" s="45" t="str">
        <f>INDEX(IMPORT[Seri],A743)</f>
        <v>GG-M</v>
      </c>
      <c r="D743" s="45" t="str">
        <f>INDEX(IMPORT[Jenis],A743)</f>
        <v>Pocket</v>
      </c>
      <c r="E743" s="45">
        <f>INDEX(IMPORT[Qty/ C],A743)</f>
        <v>480</v>
      </c>
      <c r="F743" s="45">
        <f ca="1">INDEX(IMPORT[C],A743)</f>
        <v>27</v>
      </c>
      <c r="G743" s="45" t="str">
        <f>IF(INDEX(IMPORT[Catatan],A743)="","",INDEX(IMPORT[Catatan],A743))</f>
        <v/>
      </c>
      <c r="H743" s="22" t="str">
        <f>INDEX(IMPORT[Ket],A743)</f>
        <v>D5</v>
      </c>
    </row>
    <row r="744" spans="1:8">
      <c r="A744" s="12">
        <v>780</v>
      </c>
      <c r="C744" s="45" t="str">
        <f>INDEX(IMPORT[Seri],A744)</f>
        <v>GG-L</v>
      </c>
      <c r="D744" s="45" t="str">
        <f>INDEX(IMPORT[Jenis],A744)</f>
        <v>Pocket</v>
      </c>
      <c r="E744" s="45">
        <f>INDEX(IMPORT[Qty/ C],A744)</f>
        <v>360</v>
      </c>
      <c r="F744" s="45">
        <f ca="1">INDEX(IMPORT[C],A744)</f>
        <v>30</v>
      </c>
      <c r="G744" s="45" t="str">
        <f>IF(INDEX(IMPORT[Catatan],A744)="","",INDEX(IMPORT[Catatan],A744))</f>
        <v/>
      </c>
      <c r="H744" s="22" t="str">
        <f>INDEX(IMPORT[Ket],A744)</f>
        <v>D5</v>
      </c>
    </row>
    <row r="745" spans="1:8">
      <c r="A745" s="12">
        <v>781</v>
      </c>
      <c r="C745" s="45" t="str">
        <f>INDEX(IMPORT[Seri],A745)</f>
        <v>GG-1</v>
      </c>
      <c r="D745" s="45" t="str">
        <f>INDEX(IMPORT[Jenis],A745)</f>
        <v>Pocket</v>
      </c>
      <c r="E745" s="45">
        <f>INDEX(IMPORT[Qty/ C],A745)</f>
        <v>720</v>
      </c>
      <c r="F745" s="45">
        <f ca="1">INDEX(IMPORT[C],A745)</f>
        <v>44</v>
      </c>
      <c r="G745" s="45" t="str">
        <f>IF(INDEX(IMPORT[Catatan],A745)="","",INDEX(IMPORT[Catatan],A745))</f>
        <v/>
      </c>
      <c r="H745" s="22" t="str">
        <f>INDEX(IMPORT[Ket],A745)</f>
        <v>D5</v>
      </c>
    </row>
    <row r="746" spans="1:8">
      <c r="A746" s="12">
        <v>782</v>
      </c>
      <c r="C746" s="45" t="str">
        <f>INDEX(IMPORT[Seri],A746)</f>
        <v>GG-2</v>
      </c>
      <c r="D746" s="45" t="str">
        <f>INDEX(IMPORT[Jenis],A746)</f>
        <v>Pocket</v>
      </c>
      <c r="E746" s="45">
        <f>INDEX(IMPORT[Qty/ C],A746)</f>
        <v>480</v>
      </c>
      <c r="F746" s="45">
        <f ca="1">INDEX(IMPORT[C],A746)</f>
        <v>16</v>
      </c>
      <c r="G746" s="45" t="str">
        <f>IF(INDEX(IMPORT[Catatan],A746)="","",INDEX(IMPORT[Catatan],A746))</f>
        <v/>
      </c>
      <c r="H746" s="22" t="str">
        <f>INDEX(IMPORT[Ket],A746)</f>
        <v>D5</v>
      </c>
    </row>
    <row r="747" spans="1:8">
      <c r="A747" s="12">
        <v>783</v>
      </c>
      <c r="C747" s="45" t="str">
        <f>INDEX(IMPORT[Seri],A747)</f>
        <v>GG-3</v>
      </c>
      <c r="D747" s="45" t="str">
        <f>INDEX(IMPORT[Jenis],A747)</f>
        <v>Pocket</v>
      </c>
      <c r="E747" s="45">
        <f>INDEX(IMPORT[Qty/ C],A747)</f>
        <v>360</v>
      </c>
      <c r="F747" s="45">
        <f ca="1">INDEX(IMPORT[C],A747)</f>
        <v>37</v>
      </c>
      <c r="G747" s="45" t="str">
        <f>IF(INDEX(IMPORT[Catatan],A747)="","",INDEX(IMPORT[Catatan],A747))</f>
        <v/>
      </c>
      <c r="H747" s="22" t="str">
        <f>INDEX(IMPORT[Ket],A747)</f>
        <v>D5</v>
      </c>
    </row>
    <row r="748" spans="1:8">
      <c r="A748" s="12">
        <v>784</v>
      </c>
      <c r="C748" s="45" t="str">
        <f>INDEX(IMPORT[Seri],A748)</f>
        <v>JP-38</v>
      </c>
      <c r="D748" s="45" t="str">
        <f>INDEX(IMPORT[Jenis],A748)</f>
        <v>Clips</v>
      </c>
      <c r="E748" s="45">
        <f>INDEX(IMPORT[Qty/ C],A748)</f>
        <v>1000</v>
      </c>
      <c r="F748" s="45">
        <f ca="1">INDEX(IMPORT[C],A748)</f>
        <v>6</v>
      </c>
      <c r="G748" s="45" t="str">
        <f>IF(INDEX(IMPORT[Catatan],A748)="","",INDEX(IMPORT[Catatan],A748))</f>
        <v/>
      </c>
      <c r="H748" s="22" t="str">
        <f>INDEX(IMPORT[Ket],A748)</f>
        <v>D5</v>
      </c>
    </row>
    <row r="749" spans="1:8">
      <c r="A749" s="12">
        <v>785</v>
      </c>
      <c r="C749" s="45" t="str">
        <f>INDEX(IMPORT[Seri],A749)</f>
        <v>K5</v>
      </c>
      <c r="D749" s="45" t="str">
        <f>INDEX(IMPORT[Jenis],A749)</f>
        <v>Brush</v>
      </c>
      <c r="E749" s="45">
        <f>INDEX(IMPORT[Qty/ C],A749)</f>
        <v>600</v>
      </c>
      <c r="F749" s="45">
        <f ca="1">INDEX(IMPORT[C],A749)</f>
        <v>2</v>
      </c>
      <c r="G749" s="45" t="str">
        <f>IF(INDEX(IMPORT[Catatan],A749)="","",INDEX(IMPORT[Catatan],A749))</f>
        <v/>
      </c>
      <c r="H749" s="22" t="str">
        <f>INDEX(IMPORT[Ket],A749)</f>
        <v>D5</v>
      </c>
    </row>
    <row r="750" spans="1:8">
      <c r="A750" s="12">
        <v>786</v>
      </c>
      <c r="C750" s="45" t="str">
        <f>INDEX(IMPORT[Seri],A750)</f>
        <v>21839-10B</v>
      </c>
      <c r="D750" s="45" t="str">
        <f>INDEX(IMPORT[Jenis],A750)</f>
        <v>Brush</v>
      </c>
      <c r="E750" s="45">
        <f>INDEX(IMPORT[Qty/ C],A750)</f>
        <v>480</v>
      </c>
      <c r="F750" s="45">
        <f ca="1">INDEX(IMPORT[C],A750)</f>
        <v>2</v>
      </c>
      <c r="G750" s="45" t="str">
        <f>IF(INDEX(IMPORT[Catatan],A750)="","",INDEX(IMPORT[Catatan],A750))</f>
        <v/>
      </c>
      <c r="H750" s="22" t="str">
        <f>INDEX(IMPORT[Ket],A750)</f>
        <v>D5</v>
      </c>
    </row>
    <row r="751" spans="1:8">
      <c r="A751" s="12">
        <v>787</v>
      </c>
      <c r="C751" s="45" t="str">
        <f>INDEX(IMPORT[Seri],A751)</f>
        <v>251-6CJ</v>
      </c>
      <c r="D751" s="45" t="str">
        <f>INDEX(IMPORT[Jenis],A751)</f>
        <v>Brush</v>
      </c>
      <c r="E751" s="45">
        <f>INDEX(IMPORT[Qty/ C],A751)</f>
        <v>600</v>
      </c>
      <c r="F751" s="45">
        <f ca="1">INDEX(IMPORT[C],A751)</f>
        <v>2</v>
      </c>
      <c r="G751" s="45" t="str">
        <f>IF(INDEX(IMPORT[Catatan],A751)="","",INDEX(IMPORT[Catatan],A751))</f>
        <v/>
      </c>
      <c r="H751" s="22" t="str">
        <f>INDEX(IMPORT[Ket],A751)</f>
        <v>D5</v>
      </c>
    </row>
    <row r="752" spans="1:8">
      <c r="A752" s="12">
        <v>788</v>
      </c>
      <c r="C752" s="45">
        <f>INDEX(IMPORT[Seri],A752)</f>
        <v>925</v>
      </c>
      <c r="D752" s="45" t="str">
        <f>INDEX(IMPORT[Jenis],A752)</f>
        <v>Pencil</v>
      </c>
      <c r="E752" s="45">
        <f>INDEX(IMPORT[Qty/ C],A752)</f>
        <v>1152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D5</v>
      </c>
    </row>
    <row r="753" spans="1:8">
      <c r="A753" s="12">
        <v>789</v>
      </c>
      <c r="C753" s="45">
        <f>INDEX(IMPORT[Seri],A753)</f>
        <v>711</v>
      </c>
      <c r="D753" s="45" t="str">
        <f>INDEX(IMPORT[Jenis],A753)</f>
        <v>Pencil</v>
      </c>
      <c r="E753" s="45">
        <f>INDEX(IMPORT[Qty/ C],A753)</f>
        <v>1152</v>
      </c>
      <c r="F753" s="45">
        <f ca="1">INDEX(IMPORT[C],A753)</f>
        <v>6</v>
      </c>
      <c r="G753" s="45" t="str">
        <f>IF(INDEX(IMPORT[Catatan],A753)="","",INDEX(IMPORT[Catatan],A753))</f>
        <v/>
      </c>
      <c r="H753" s="45" t="str">
        <f>INDEX(IMPORT[Ket],A753)</f>
        <v>D5</v>
      </c>
    </row>
    <row r="754" spans="1:8">
      <c r="A754" s="12">
        <v>790</v>
      </c>
      <c r="C754" s="45">
        <f>INDEX(IMPORT[Seri],A754)</f>
        <v>953</v>
      </c>
      <c r="D754" s="45" t="str">
        <f>INDEX(IMPORT[Jenis],A754)</f>
        <v>Pencil</v>
      </c>
      <c r="E754" s="45">
        <f>INDEX(IMPORT[Qty/ C],A754)</f>
        <v>1152</v>
      </c>
      <c r="F754" s="45">
        <f ca="1">INDEX(IMPORT[C],A754)</f>
        <v>6</v>
      </c>
      <c r="G754" s="45" t="str">
        <f>IF(INDEX(IMPORT[Catatan],A754)="","",INDEX(IMPORT[Catatan],A754))</f>
        <v/>
      </c>
      <c r="H754" s="45" t="str">
        <f>INDEX(IMPORT[Ket],A754)</f>
        <v>D5</v>
      </c>
    </row>
    <row r="755" spans="1:8">
      <c r="A755" s="12">
        <v>791</v>
      </c>
      <c r="C755" s="45" t="str">
        <f>INDEX(IMPORT[Seri],A755)</f>
        <v>948</v>
      </c>
      <c r="D755" s="45" t="str">
        <f>INDEX(IMPORT[Jenis],A755)</f>
        <v>Pencil</v>
      </c>
      <c r="E755" s="45">
        <f>INDEX(IMPORT[Qty/ C],A755)</f>
        <v>1152</v>
      </c>
      <c r="F755" s="45">
        <f ca="1">INDEX(IMPORT[C],A755)</f>
        <v>6</v>
      </c>
      <c r="G755" s="45" t="str">
        <f>IF(INDEX(IMPORT[Catatan],A755)="","",INDEX(IMPORT[Catatan],A755))</f>
        <v/>
      </c>
      <c r="H755" s="45" t="str">
        <f>INDEX(IMPORT[Ket],A755)</f>
        <v>D5</v>
      </c>
    </row>
    <row r="756" spans="1:8">
      <c r="A756" s="12">
        <v>792</v>
      </c>
      <c r="C756" s="45" t="str">
        <f>INDEX(IMPORT[Seri],A756)</f>
        <v>902</v>
      </c>
      <c r="D756" s="45" t="str">
        <f>INDEX(IMPORT[Jenis],A756)</f>
        <v>Pencil</v>
      </c>
      <c r="E756" s="45">
        <f>INDEX(IMPORT[Qty/ C],A756)</f>
        <v>1152</v>
      </c>
      <c r="F756" s="45">
        <f ca="1">INDEX(IMPORT[C],A756)</f>
        <v>6</v>
      </c>
      <c r="G756" s="45" t="str">
        <f>IF(INDEX(IMPORT[Catatan],A756)="","",INDEX(IMPORT[Catatan],A756))</f>
        <v/>
      </c>
      <c r="H756" s="45" t="str">
        <f>INDEX(IMPORT[Ket],A756)</f>
        <v>D5</v>
      </c>
    </row>
    <row r="757" spans="1:8">
      <c r="A757" s="12">
        <v>793</v>
      </c>
      <c r="C757" s="45" t="str">
        <f>INDEX(IMPORT[Seri],A757)</f>
        <v>7027</v>
      </c>
      <c r="D757" s="45" t="str">
        <f>INDEX(IMPORT[Jenis],A757)</f>
        <v>Pencil</v>
      </c>
      <c r="E757" s="45">
        <f>INDEX(IMPORT[Qty/ C],A757)</f>
        <v>1152</v>
      </c>
      <c r="F757" s="45">
        <f ca="1">INDEX(IMPORT[C],A757)</f>
        <v>12</v>
      </c>
      <c r="G757" s="45" t="str">
        <f>IF(INDEX(IMPORT[Catatan],A757)="","",INDEX(IMPORT[Catatan],A757))</f>
        <v/>
      </c>
      <c r="H757" s="45" t="str">
        <f>INDEX(IMPORT[Ket],A757)</f>
        <v>D5</v>
      </c>
    </row>
    <row r="758" spans="1:8">
      <c r="A758" s="12">
        <v>794</v>
      </c>
      <c r="C758" s="45" t="str">
        <f>INDEX(IMPORT[Seri],A758)</f>
        <v>915</v>
      </c>
      <c r="D758" s="45" t="str">
        <f>INDEX(IMPORT[Jenis],A758)</f>
        <v>Pencil</v>
      </c>
      <c r="E758" s="45">
        <f>INDEX(IMPORT[Qty/ C],A758)</f>
        <v>1152</v>
      </c>
      <c r="F758" s="45">
        <f ca="1">INDEX(IMPORT[C],A758)</f>
        <v>6</v>
      </c>
      <c r="G758" s="45" t="str">
        <f>IF(INDEX(IMPORT[Catatan],A758)="","",INDEX(IMPORT[Catatan],A758))</f>
        <v/>
      </c>
      <c r="H758" s="45" t="str">
        <f>INDEX(IMPORT[Ket],A758)</f>
        <v>D5</v>
      </c>
    </row>
    <row r="759" spans="1:8">
      <c r="A759" s="12">
        <v>795</v>
      </c>
      <c r="C759" s="45">
        <f>INDEX(IMPORT[Seri],A759)</f>
        <v>5840</v>
      </c>
      <c r="D759" s="45" t="str">
        <f>INDEX(IMPORT[Jenis],A759)</f>
        <v>Pencil Box</v>
      </c>
      <c r="E759" s="45">
        <f>INDEX(IMPORT[Qty/ C],A759)</f>
        <v>288</v>
      </c>
      <c r="F759" s="45">
        <f ca="1">INDEX(IMPORT[C],A759)</f>
        <v>7</v>
      </c>
      <c r="G759" s="45" t="str">
        <f>IF(INDEX(IMPORT[Catatan],A759)="","",INDEX(IMPORT[Catatan],A759))</f>
        <v/>
      </c>
      <c r="H759" s="45" t="str">
        <f>INDEX(IMPORT[Ket],A759)</f>
        <v>D5</v>
      </c>
    </row>
    <row r="760" spans="1:8">
      <c r="A760" s="12">
        <v>796</v>
      </c>
      <c r="C760" s="45">
        <f>INDEX(IMPORT[Seri],A760)</f>
        <v>5850</v>
      </c>
      <c r="D760" s="45" t="str">
        <f>INDEX(IMPORT[Jenis],A760)</f>
        <v>Pencil Box</v>
      </c>
      <c r="E760" s="45">
        <f>INDEX(IMPORT[Qty/ C],A760)</f>
        <v>288</v>
      </c>
      <c r="F760" s="45">
        <f ca="1">INDEX(IMPORT[C],A760)</f>
        <v>7</v>
      </c>
      <c r="G760" s="45" t="str">
        <f>IF(INDEX(IMPORT[Catatan],A760)="","",INDEX(IMPORT[Catatan],A760))</f>
        <v/>
      </c>
      <c r="H760" s="45" t="str">
        <f>INDEX(IMPORT[Ket],A760)</f>
        <v>D5</v>
      </c>
    </row>
    <row r="761" spans="1:8">
      <c r="A761" s="12">
        <v>797</v>
      </c>
      <c r="C761" s="45">
        <f>INDEX(IMPORT[Seri],A761)</f>
        <v>5851</v>
      </c>
      <c r="D761" s="45" t="str">
        <f>INDEX(IMPORT[Jenis],A761)</f>
        <v>Pencil Box</v>
      </c>
      <c r="E761" s="45">
        <f>INDEX(IMPORT[Qty/ C],A761)</f>
        <v>288</v>
      </c>
      <c r="F761" s="45">
        <f ca="1">INDEX(IMPORT[C],A761)</f>
        <v>8</v>
      </c>
      <c r="G761" s="45" t="str">
        <f>IF(INDEX(IMPORT[Catatan],A761)="","",INDEX(IMPORT[Catatan],A761))</f>
        <v/>
      </c>
      <c r="H761" s="45" t="str">
        <f>INDEX(IMPORT[Ket],A761)</f>
        <v>D5</v>
      </c>
    </row>
    <row r="762" spans="1:8">
      <c r="A762" s="12">
        <v>798</v>
      </c>
      <c r="C762" s="45">
        <f>INDEX(IMPORT[Seri],A762)</f>
        <v>5870</v>
      </c>
      <c r="D762" s="45" t="str">
        <f>INDEX(IMPORT[Jenis],A762)</f>
        <v>Pencil Box</v>
      </c>
      <c r="E762" s="45">
        <f>INDEX(IMPORT[Qty/ C],A762)</f>
        <v>288</v>
      </c>
      <c r="F762" s="45">
        <f ca="1">INDEX(IMPORT[C],A762)</f>
        <v>3</v>
      </c>
      <c r="G762" s="45" t="str">
        <f>IF(INDEX(IMPORT[Catatan],A762)="","",INDEX(IMPORT[Catatan],A762))</f>
        <v/>
      </c>
      <c r="H762" s="45" t="str">
        <f>INDEX(IMPORT[Ket],A762)</f>
        <v>D5</v>
      </c>
    </row>
    <row r="763" spans="1:8">
      <c r="A763" s="12">
        <v>799</v>
      </c>
      <c r="C763" s="45">
        <f>INDEX(IMPORT[Seri],A763)</f>
        <v>5871</v>
      </c>
      <c r="D763" s="45" t="str">
        <f>INDEX(IMPORT[Jenis],A763)</f>
        <v>Pencil Box</v>
      </c>
      <c r="E763" s="45">
        <f>INDEX(IMPORT[Qty/ C],A763)</f>
        <v>288</v>
      </c>
      <c r="F763" s="45">
        <f ca="1">INDEX(IMPORT[C],A763)</f>
        <v>1</v>
      </c>
      <c r="G763" s="45" t="str">
        <f>IF(INDEX(IMPORT[Catatan],A763)="","",INDEX(IMPORT[Catatan],A763))</f>
        <v/>
      </c>
      <c r="H763" s="45" t="str">
        <f>INDEX(IMPORT[Ket],A763)</f>
        <v>D5</v>
      </c>
    </row>
    <row r="764" spans="1:8">
      <c r="A764" s="12">
        <v>800</v>
      </c>
      <c r="C764" s="45">
        <f>INDEX(IMPORT[Seri],A764)</f>
        <v>5872</v>
      </c>
      <c r="D764" s="45" t="str">
        <f>INDEX(IMPORT[Jenis],A764)</f>
        <v>Pencil Box</v>
      </c>
      <c r="E764" s="45">
        <f>INDEX(IMPORT[Qty/ C],A764)</f>
        <v>288</v>
      </c>
      <c r="F764" s="45">
        <f ca="1">INDEX(IMPORT[C],A764)</f>
        <v>2</v>
      </c>
      <c r="G764" s="45" t="str">
        <f>IF(INDEX(IMPORT[Catatan],A764)="","",INDEX(IMPORT[Catatan],A764))</f>
        <v/>
      </c>
      <c r="H764" s="45" t="str">
        <f>INDEX(IMPORT[Ket],A764)</f>
        <v>D5</v>
      </c>
    </row>
    <row r="765" spans="1:8">
      <c r="A765" s="12">
        <v>801</v>
      </c>
      <c r="C765" s="45" t="str">
        <f>INDEX(IMPORT[Seri],A765)</f>
        <v>NO.6080</v>
      </c>
      <c r="D765" s="45" t="str">
        <f>INDEX(IMPORT[Jenis],A765)</f>
        <v>Correction Tape</v>
      </c>
      <c r="E765" s="45">
        <f>INDEX(IMPORT[Qty/ C],A765)</f>
        <v>720</v>
      </c>
      <c r="F765" s="45">
        <f ca="1">INDEX(IMPORT[C],A765)</f>
        <v>24</v>
      </c>
      <c r="G765" s="45" t="str">
        <f>IF(INDEX(IMPORT[Catatan],A765)="","",INDEX(IMPORT[Catatan],A765))</f>
        <v/>
      </c>
      <c r="H765" s="45" t="str">
        <f>INDEX(IMPORT[Ket],A765)</f>
        <v>D5</v>
      </c>
    </row>
    <row r="766" spans="1:8">
      <c r="A766" s="12">
        <v>802</v>
      </c>
      <c r="C766" s="45" t="str">
        <f>INDEX(IMPORT[Seri],A766)</f>
        <v>NO.5037</v>
      </c>
      <c r="D766" s="45" t="str">
        <f>INDEX(IMPORT[Jenis],A766)</f>
        <v>Correction Tape</v>
      </c>
      <c r="E766" s="45">
        <f>INDEX(IMPORT[Qty/ C],A766)</f>
        <v>720</v>
      </c>
      <c r="F766" s="45">
        <f ca="1">INDEX(IMPORT[C],A766)</f>
        <v>24</v>
      </c>
      <c r="G766" s="45" t="str">
        <f>IF(INDEX(IMPORT[Catatan],A766)="","",INDEX(IMPORT[Catatan],A766))</f>
        <v/>
      </c>
      <c r="H766" s="45" t="str">
        <f>INDEX(IMPORT[Ket],A766)</f>
        <v>D5</v>
      </c>
    </row>
    <row r="767" spans="1:8">
      <c r="A767" s="12">
        <v>803</v>
      </c>
      <c r="C767" s="45">
        <f>INDEX(IMPORT[Seri],A767)</f>
        <v>8525</v>
      </c>
      <c r="D767" s="45" t="str">
        <f>INDEX(IMPORT[Jenis],A767)</f>
        <v>Correction Tape</v>
      </c>
      <c r="E767" s="45">
        <f>INDEX(IMPORT[Qty/ C],A767)</f>
        <v>576</v>
      </c>
      <c r="F767" s="45">
        <f ca="1">INDEX(IMPORT[C],A767)</f>
        <v>10</v>
      </c>
      <c r="G767" s="45" t="str">
        <f>IF(INDEX(IMPORT[Catatan],A767)="","",INDEX(IMPORT[Catatan],A767))</f>
        <v/>
      </c>
      <c r="H767" s="45" t="str">
        <f>INDEX(IMPORT[Ket],A767)</f>
        <v>D5</v>
      </c>
    </row>
    <row r="768" spans="1:8">
      <c r="A768" s="12">
        <v>804</v>
      </c>
      <c r="C768" s="45" t="str">
        <f>INDEX(IMPORT[Seri],A768)</f>
        <v>BF-19</v>
      </c>
      <c r="D768" s="45" t="str">
        <f>INDEX(IMPORT[Jenis],A768)</f>
        <v>File</v>
      </c>
      <c r="E768" s="45">
        <f>INDEX(IMPORT[Qty/ C],A768)</f>
        <v>1500</v>
      </c>
      <c r="F768" s="45">
        <f ca="1">INDEX(IMPORT[C],A768)</f>
        <v>40</v>
      </c>
      <c r="G768" s="45" t="str">
        <f>IF(INDEX(IMPORT[Catatan],A768)="","",INDEX(IMPORT[Catatan],A768))</f>
        <v>Hj, K, P, Mr, Ht</v>
      </c>
      <c r="H768" s="45" t="str">
        <f>INDEX(IMPORT[Ket],A768)</f>
        <v>D6</v>
      </c>
    </row>
    <row r="769" spans="1:8">
      <c r="A769" s="12">
        <v>805</v>
      </c>
      <c r="C769" s="45" t="str">
        <f>INDEX(IMPORT[Seri],A769)</f>
        <v>28850-61</v>
      </c>
      <c r="D769" s="45" t="str">
        <f>INDEX(IMPORT[Jenis],A769)</f>
        <v>Note Book</v>
      </c>
      <c r="E769" s="45">
        <f>INDEX(IMPORT[Qty/ C],A769)</f>
        <v>240</v>
      </c>
      <c r="F769" s="45">
        <f ca="1">INDEX(IMPORT[C],A769)</f>
        <v>10</v>
      </c>
      <c r="G769" s="45" t="str">
        <f>IF(INDEX(IMPORT[Catatan],A769)="","",INDEX(IMPORT[Catatan],A769))</f>
        <v/>
      </c>
      <c r="H769" s="45" t="str">
        <f>INDEX(IMPORT[Ket],A769)</f>
        <v>D6</v>
      </c>
    </row>
    <row r="770" spans="1:8">
      <c r="A770" s="12">
        <v>806</v>
      </c>
      <c r="C770" s="45" t="str">
        <f>INDEX(IMPORT[Seri],A770)</f>
        <v>28850-65</v>
      </c>
      <c r="D770" s="45" t="str">
        <f>INDEX(IMPORT[Jenis],A770)</f>
        <v>Note Book</v>
      </c>
      <c r="E770" s="45">
        <f>INDEX(IMPORT[Qty/ C],A770)</f>
        <v>240</v>
      </c>
      <c r="F770" s="45">
        <f ca="1">INDEX(IMPORT[C],A770)</f>
        <v>9</v>
      </c>
      <c r="G770" s="45" t="str">
        <f>IF(INDEX(IMPORT[Catatan],A770)="","",INDEX(IMPORT[Catatan],A770))</f>
        <v/>
      </c>
      <c r="H770" s="45" t="str">
        <f>INDEX(IMPORT[Ket],A770)</f>
        <v>D6</v>
      </c>
    </row>
    <row r="771" spans="1:8">
      <c r="A771" s="12">
        <v>807</v>
      </c>
      <c r="C771" s="45" t="str">
        <f>INDEX(IMPORT[Seri],A771)</f>
        <v>50100-71</v>
      </c>
      <c r="D771" s="45" t="str">
        <f>INDEX(IMPORT[Jenis],A771)</f>
        <v>Note Book</v>
      </c>
      <c r="E771" s="45">
        <f>INDEX(IMPORT[Qty/ C],A771)</f>
        <v>240</v>
      </c>
      <c r="F771" s="45">
        <f ca="1">INDEX(IMPORT[C],A771)</f>
        <v>3</v>
      </c>
      <c r="G771" s="45" t="str">
        <f>IF(INDEX(IMPORT[Catatan],A771)="","",INDEX(IMPORT[Catatan],A771))</f>
        <v/>
      </c>
      <c r="H771" s="45" t="str">
        <f>INDEX(IMPORT[Ket],A771)</f>
        <v>D6</v>
      </c>
    </row>
    <row r="772" spans="1:8">
      <c r="A772" s="12">
        <v>808</v>
      </c>
      <c r="C772" s="45" t="str">
        <f>INDEX(IMPORT[Seri],A772)</f>
        <v>28850-67</v>
      </c>
      <c r="D772" s="45" t="str">
        <f>INDEX(IMPORT[Jenis],A772)</f>
        <v>Note Book</v>
      </c>
      <c r="E772" s="45">
        <f>INDEX(IMPORT[Qty/ C],A772)</f>
        <v>240</v>
      </c>
      <c r="F772" s="45">
        <f ca="1">INDEX(IMPORT[C],A772)</f>
        <v>8</v>
      </c>
      <c r="G772" s="45" t="str">
        <f>IF(INDEX(IMPORT[Catatan],A772)="","",INDEX(IMPORT[Catatan],A772))</f>
        <v/>
      </c>
      <c r="H772" s="45" t="str">
        <f>INDEX(IMPORT[Ket],A772)</f>
        <v>D6</v>
      </c>
    </row>
    <row r="773" spans="1:8">
      <c r="A773" s="12">
        <v>809</v>
      </c>
      <c r="C773" s="45" t="str">
        <f>INDEX(IMPORT[Seri],A773)</f>
        <v>28825-62</v>
      </c>
      <c r="D773" s="45" t="str">
        <f>INDEX(IMPORT[Jenis],A773)</f>
        <v>Note Book</v>
      </c>
      <c r="E773" s="45">
        <f>INDEX(IMPORT[Qty/ C],A773)</f>
        <v>160</v>
      </c>
      <c r="F773" s="45">
        <f ca="1">INDEX(IMPORT[C],A773)</f>
        <v>7</v>
      </c>
      <c r="G773" s="45" t="str">
        <f>IF(INDEX(IMPORT[Catatan],A773)="","",INDEX(IMPORT[Catatan],A773))</f>
        <v/>
      </c>
      <c r="H773" s="45" t="str">
        <f>INDEX(IMPORT[Ket],A773)</f>
        <v>D6</v>
      </c>
    </row>
    <row r="774" spans="1:8">
      <c r="A774" s="12">
        <v>810</v>
      </c>
      <c r="C774" s="45" t="str">
        <f>INDEX(IMPORT[Seri],A774)</f>
        <v>28825-61</v>
      </c>
      <c r="D774" s="45" t="str">
        <f>INDEX(IMPORT[Jenis],A774)</f>
        <v>Note Book</v>
      </c>
      <c r="E774" s="45">
        <f>INDEX(IMPORT[Qty/ C],A774)</f>
        <v>160</v>
      </c>
      <c r="F774" s="45">
        <f ca="1">INDEX(IMPORT[C],A774)</f>
        <v>8</v>
      </c>
      <c r="G774" s="45" t="str">
        <f>IF(INDEX(IMPORT[Catatan],A774)="","",INDEX(IMPORT[Catatan],A774))</f>
        <v/>
      </c>
      <c r="H774" s="45" t="str">
        <f>INDEX(IMPORT[Ket],A774)</f>
        <v>D6</v>
      </c>
    </row>
    <row r="775" spans="1:8">
      <c r="A775" s="12">
        <v>811</v>
      </c>
      <c r="C775" s="45" t="str">
        <f>INDEX(IMPORT[Seri],A775)</f>
        <v>25100-67</v>
      </c>
      <c r="D775" s="45" t="str">
        <f>INDEX(IMPORT[Jenis],A775)</f>
        <v>Note Book</v>
      </c>
      <c r="E775" s="45">
        <f>INDEX(IMPORT[Qty/ C],A775)</f>
        <v>160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D6</v>
      </c>
    </row>
    <row r="776" spans="1:8">
      <c r="A776" s="12">
        <v>812</v>
      </c>
      <c r="C776" s="45" t="str">
        <f>INDEX(IMPORT[Seri],A776)</f>
        <v>28825-67</v>
      </c>
      <c r="D776" s="45" t="str">
        <f>INDEX(IMPORT[Jenis],A776)</f>
        <v>Note Book</v>
      </c>
      <c r="E776" s="45">
        <f>INDEX(IMPORT[Qty/ C],A776)</f>
        <v>160</v>
      </c>
      <c r="F776" s="45">
        <f ca="1">INDEX(IMPORT[C],A776)</f>
        <v>11</v>
      </c>
      <c r="G776" s="45" t="str">
        <f>IF(INDEX(IMPORT[Catatan],A776)="","",INDEX(IMPORT[Catatan],A776))</f>
        <v/>
      </c>
      <c r="H776" s="45" t="str">
        <f>INDEX(IMPORT[Ket],A776)</f>
        <v>D6</v>
      </c>
    </row>
    <row r="777" spans="1:8">
      <c r="A777" s="12">
        <v>813</v>
      </c>
      <c r="C777" s="45" t="str">
        <f>INDEX(IMPORT[Seri],A777)</f>
        <v>25100-68</v>
      </c>
      <c r="D777" s="45" t="str">
        <f>INDEX(IMPORT[Jenis],A777)</f>
        <v>Note Book</v>
      </c>
      <c r="E777" s="45">
        <f>INDEX(IMPORT[Qty/ C],A777)</f>
        <v>160</v>
      </c>
      <c r="F777" s="45">
        <f ca="1">INDEX(IMPORT[C],A777)</f>
        <v>6</v>
      </c>
      <c r="G777" s="45" t="str">
        <f>IF(INDEX(IMPORT[Catatan],A777)="","",INDEX(IMPORT[Catatan],A777))</f>
        <v/>
      </c>
      <c r="H777" s="45" t="str">
        <f>INDEX(IMPORT[Ket],A777)</f>
        <v>D6</v>
      </c>
    </row>
    <row r="778" spans="1:8">
      <c r="A778" s="12">
        <v>814</v>
      </c>
      <c r="C778" s="45" t="str">
        <f>INDEX(IMPORT[Seri],A778)</f>
        <v>28825-63</v>
      </c>
      <c r="D778" s="45" t="str">
        <f>INDEX(IMPORT[Jenis],A778)</f>
        <v>Note Book</v>
      </c>
      <c r="E778" s="45">
        <f>INDEX(IMPORT[Qty/ C],A778)</f>
        <v>160</v>
      </c>
      <c r="F778" s="45">
        <f ca="1">INDEX(IMPORT[C],A778)</f>
        <v>12</v>
      </c>
      <c r="G778" s="45" t="str">
        <f>IF(INDEX(IMPORT[Catatan],A778)="","",INDEX(IMPORT[Catatan],A778))</f>
        <v/>
      </c>
      <c r="H778" s="45" t="str">
        <f>INDEX(IMPORT[Ket],A778)</f>
        <v>D6</v>
      </c>
    </row>
    <row r="779" spans="1:8">
      <c r="A779" s="12">
        <v>815</v>
      </c>
      <c r="C779" s="45" t="str">
        <f>INDEX(IMPORT[Seri],A779)</f>
        <v>25100-60</v>
      </c>
      <c r="D779" s="45" t="str">
        <f>INDEX(IMPORT[Jenis],A779)</f>
        <v>Note Book</v>
      </c>
      <c r="E779" s="45">
        <f>INDEX(IMPORT[Qty/ C],A779)</f>
        <v>160</v>
      </c>
      <c r="F779" s="45">
        <f ca="1">INDEX(IMPORT[C],A779)</f>
        <v>7</v>
      </c>
      <c r="G779" s="45" t="str">
        <f>IF(INDEX(IMPORT[Catatan],A779)="","",INDEX(IMPORT[Catatan],A779))</f>
        <v/>
      </c>
      <c r="H779" s="45" t="str">
        <f>INDEX(IMPORT[Ket],A779)</f>
        <v>D6</v>
      </c>
    </row>
    <row r="780" spans="1:8">
      <c r="A780" s="12">
        <v>816</v>
      </c>
      <c r="C780" s="45" t="str">
        <f>INDEX(IMPORT[Seri],A780)</f>
        <v>25100-64</v>
      </c>
      <c r="D780" s="45" t="str">
        <f>INDEX(IMPORT[Jenis],A780)</f>
        <v>Note Book</v>
      </c>
      <c r="E780" s="45">
        <f>INDEX(IMPORT[Qty/ C],A780)</f>
        <v>160</v>
      </c>
      <c r="F780" s="45">
        <f ca="1">INDEX(IMPORT[C],A780)</f>
        <v>7</v>
      </c>
      <c r="G780" s="45" t="str">
        <f>IF(INDEX(IMPORT[Catatan],A780)="","",INDEX(IMPORT[Catatan],A780))</f>
        <v/>
      </c>
      <c r="H780" s="45" t="str">
        <f>INDEX(IMPORT[Ket],A780)</f>
        <v>D6</v>
      </c>
    </row>
    <row r="781" spans="1:8">
      <c r="A781" s="12">
        <v>817</v>
      </c>
      <c r="C781" s="45" t="str">
        <f>INDEX(IMPORT[Seri],A781)</f>
        <v>28825-65</v>
      </c>
      <c r="D781" s="45" t="str">
        <f>INDEX(IMPORT[Jenis],A781)</f>
        <v>Note Book</v>
      </c>
      <c r="E781" s="45">
        <f>INDEX(IMPORT[Qty/ C],A781)</f>
        <v>160</v>
      </c>
      <c r="F781" s="45">
        <f ca="1">INDEX(IMPORT[C],A781)</f>
        <v>2</v>
      </c>
      <c r="G781" s="45" t="str">
        <f>IF(INDEX(IMPORT[Catatan],A781)="","",INDEX(IMPORT[Catatan],A781))</f>
        <v/>
      </c>
      <c r="H781" s="45" t="str">
        <f>INDEX(IMPORT[Ket],A781)</f>
        <v>D6</v>
      </c>
    </row>
    <row r="782" spans="1:8">
      <c r="A782" s="12">
        <v>818</v>
      </c>
      <c r="C782" s="45" t="str">
        <f>INDEX(IMPORT[Seri],A782)</f>
        <v>25100-56</v>
      </c>
      <c r="D782" s="45" t="str">
        <f>INDEX(IMPORT[Jenis],A782)</f>
        <v>Note Book</v>
      </c>
      <c r="E782" s="45">
        <f>INDEX(IMPORT[Qty/ C],A782)</f>
        <v>160</v>
      </c>
      <c r="F782" s="45">
        <f ca="1">INDEX(IMPORT[C],A782)</f>
        <v>5</v>
      </c>
      <c r="G782" s="45" t="str">
        <f>IF(INDEX(IMPORT[Catatan],A782)="","",INDEX(IMPORT[Catatan],A782))</f>
        <v/>
      </c>
      <c r="H782" s="45" t="str">
        <f>INDEX(IMPORT[Ket],A782)</f>
        <v>D6</v>
      </c>
    </row>
    <row r="783" spans="1:8">
      <c r="A783" s="12">
        <v>819</v>
      </c>
      <c r="C783" s="45" t="str">
        <f>INDEX(IMPORT[Seri],A783)</f>
        <v>18100-61</v>
      </c>
      <c r="D783" s="45" t="str">
        <f>INDEX(IMPORT[Jenis],A783)</f>
        <v>Note Book</v>
      </c>
      <c r="E783" s="45">
        <f>INDEX(IMPORT[Qty/ C],A783)</f>
        <v>120</v>
      </c>
      <c r="F783" s="45">
        <f ca="1">INDEX(IMPORT[C],A783)</f>
        <v>2</v>
      </c>
      <c r="G783" s="45" t="str">
        <f>IF(INDEX(IMPORT[Catatan],A783)="","",INDEX(IMPORT[Catatan],A783))</f>
        <v/>
      </c>
      <c r="H783" s="45" t="str">
        <f>INDEX(IMPORT[Ket],A783)</f>
        <v>D6</v>
      </c>
    </row>
    <row r="784" spans="1:8">
      <c r="A784" s="12">
        <v>820</v>
      </c>
      <c r="C784" s="45" t="str">
        <f>INDEX(IMPORT[Seri],A784)</f>
        <v>18100-52</v>
      </c>
      <c r="D784" s="45" t="str">
        <f>INDEX(IMPORT[Jenis],A784)</f>
        <v>Note Book</v>
      </c>
      <c r="E784" s="45">
        <f>INDEX(IMPORT[Qty/ C],A784)</f>
        <v>120</v>
      </c>
      <c r="F784" s="45">
        <f ca="1">INDEX(IMPORT[C],A784)</f>
        <v>3</v>
      </c>
      <c r="G784" s="45" t="str">
        <f>IF(INDEX(IMPORT[Catatan],A784)="","",INDEX(IMPORT[Catatan],A784))</f>
        <v/>
      </c>
      <c r="H784" s="45" t="str">
        <f>INDEX(IMPORT[Ket],A784)</f>
        <v>D6</v>
      </c>
    </row>
    <row r="785" spans="1:8">
      <c r="A785" s="12">
        <v>821</v>
      </c>
      <c r="C785" s="45" t="str">
        <f>INDEX(IMPORT[Seri],A785)</f>
        <v>18100-36</v>
      </c>
      <c r="D785" s="45" t="str">
        <f>INDEX(IMPORT[Jenis],A785)</f>
        <v>Note Book</v>
      </c>
      <c r="E785" s="45">
        <f>INDEX(IMPORT[Qty/ C],A785)</f>
        <v>120</v>
      </c>
      <c r="F785" s="45">
        <f ca="1">INDEX(IMPORT[C],A785)</f>
        <v>1</v>
      </c>
      <c r="G785" s="45" t="str">
        <f>IF(INDEX(IMPORT[Catatan],A785)="","",INDEX(IMPORT[Catatan],A785))</f>
        <v/>
      </c>
      <c r="H785" s="45" t="str">
        <f>INDEX(IMPORT[Ket],A785)</f>
        <v>D6</v>
      </c>
    </row>
    <row r="786" spans="1:8">
      <c r="A786" s="12">
        <v>822</v>
      </c>
      <c r="C786" s="45">
        <f>INDEX(IMPORT[Seri],A786)</f>
        <v>938</v>
      </c>
      <c r="D786" s="45" t="str">
        <f>INDEX(IMPORT[Jenis],A786)</f>
        <v>Pencil</v>
      </c>
      <c r="E786" s="45">
        <f>INDEX(IMPORT[Qty/ C],A786)</f>
        <v>1152</v>
      </c>
      <c r="F786" s="45">
        <f ca="1">INDEX(IMPORT[C],A786)</f>
        <v>5</v>
      </c>
      <c r="G786" s="45" t="str">
        <f>IF(INDEX(IMPORT[Catatan],A786)="","",INDEX(IMPORT[Catatan],A786))</f>
        <v/>
      </c>
      <c r="H786" s="45" t="str">
        <f>INDEX(IMPORT[Ket],A786)</f>
        <v>D6</v>
      </c>
    </row>
    <row r="787" spans="1:8">
      <c r="A787" s="12">
        <v>823</v>
      </c>
      <c r="C787" s="45">
        <f>INDEX(IMPORT[Seri],A787)</f>
        <v>923</v>
      </c>
      <c r="D787" s="45" t="str">
        <f>INDEX(IMPORT[Jenis],A787)</f>
        <v>Pencil</v>
      </c>
      <c r="E787" s="45">
        <f>INDEX(IMPORT[Qty/ C],A787)</f>
        <v>1152</v>
      </c>
      <c r="F787" s="45">
        <f ca="1">INDEX(IMPORT[C],A787)</f>
        <v>8</v>
      </c>
      <c r="G787" s="45" t="str">
        <f>IF(INDEX(IMPORT[Catatan],A787)="","",INDEX(IMPORT[Catatan],A787))</f>
        <v/>
      </c>
      <c r="H787" s="45" t="str">
        <f>INDEX(IMPORT[Ket],A787)</f>
        <v>D6</v>
      </c>
    </row>
    <row r="788" spans="1:8">
      <c r="A788" s="12">
        <v>824</v>
      </c>
      <c r="C788" s="45">
        <f>INDEX(IMPORT[Seri],A788)</f>
        <v>903</v>
      </c>
      <c r="D788" s="45" t="str">
        <f>INDEX(IMPORT[Jenis],A788)</f>
        <v>Pencil</v>
      </c>
      <c r="E788" s="45">
        <f>INDEX(IMPORT[Qty/ C],A788)</f>
        <v>1152</v>
      </c>
      <c r="F788" s="45">
        <f ca="1">INDEX(IMPORT[C],A788)</f>
        <v>5</v>
      </c>
      <c r="G788" s="45" t="str">
        <f>IF(INDEX(IMPORT[Catatan],A788)="","",INDEX(IMPORT[Catatan],A788))</f>
        <v/>
      </c>
      <c r="H788" s="45" t="str">
        <f>INDEX(IMPORT[Ket],A788)</f>
        <v>D6</v>
      </c>
    </row>
    <row r="789" spans="1:8">
      <c r="A789" s="12">
        <v>825</v>
      </c>
      <c r="C789" s="45" t="str">
        <f>INDEX(IMPORT[Seri],A789)</f>
        <v>950</v>
      </c>
      <c r="D789" s="45" t="str">
        <f>INDEX(IMPORT[Jenis],A789)</f>
        <v>Pencil</v>
      </c>
      <c r="E789" s="45">
        <f>INDEX(IMPORT[Qty/ C],A789)</f>
        <v>1152</v>
      </c>
      <c r="F789" s="45">
        <f ca="1">INDEX(IMPORT[C],A789)</f>
        <v>6</v>
      </c>
      <c r="G789" s="45" t="str">
        <f>IF(INDEX(IMPORT[Catatan],A789)="","",INDEX(IMPORT[Catatan],A789))</f>
        <v/>
      </c>
      <c r="H789" s="45" t="str">
        <f>INDEX(IMPORT[Ket],A789)</f>
        <v>D6</v>
      </c>
    </row>
    <row r="790" spans="1:8">
      <c r="A790" s="12">
        <v>826</v>
      </c>
      <c r="C790" s="45" t="str">
        <f>INDEX(IMPORT[Seri],A790)</f>
        <v>941</v>
      </c>
      <c r="D790" s="45" t="str">
        <f>INDEX(IMPORT[Jenis],A790)</f>
        <v>Pencil</v>
      </c>
      <c r="E790" s="45">
        <f>INDEX(IMPORT[Qty/ C],A790)</f>
        <v>1152</v>
      </c>
      <c r="F790" s="45">
        <f ca="1">INDEX(IMPORT[C],A790)</f>
        <v>7</v>
      </c>
      <c r="G790" s="45" t="str">
        <f>IF(INDEX(IMPORT[Catatan],A790)="","",INDEX(IMPORT[Catatan],A790))</f>
        <v/>
      </c>
      <c r="H790" s="45" t="str">
        <f>INDEX(IMPORT[Ket],A790)</f>
        <v>D6</v>
      </c>
    </row>
    <row r="791" spans="1:8">
      <c r="A791" s="12">
        <v>827</v>
      </c>
      <c r="C791" s="45" t="str">
        <f>INDEX(IMPORT[Seri],A791)</f>
        <v>933</v>
      </c>
      <c r="D791" s="45" t="str">
        <f>INDEX(IMPORT[Jenis],A791)</f>
        <v>Pencil</v>
      </c>
      <c r="E791" s="45">
        <f>INDEX(IMPORT[Qty/ C],A791)</f>
        <v>1152</v>
      </c>
      <c r="F791" s="45">
        <f ca="1">INDEX(IMPORT[C],A791)</f>
        <v>6</v>
      </c>
      <c r="G791" s="45" t="str">
        <f>IF(INDEX(IMPORT[Catatan],A791)="","",INDEX(IMPORT[Catatan],A791))</f>
        <v/>
      </c>
      <c r="H791" s="45" t="str">
        <f>INDEX(IMPORT[Ket],A791)</f>
        <v>D6</v>
      </c>
    </row>
    <row r="792" spans="1:8">
      <c r="A792" s="12">
        <v>828</v>
      </c>
      <c r="C792" s="45" t="str">
        <f>INDEX(IMPORT[Seri],A792)</f>
        <v>921</v>
      </c>
      <c r="D792" s="45" t="str">
        <f>INDEX(IMPORT[Jenis],A792)</f>
        <v>Pencil</v>
      </c>
      <c r="E792" s="45">
        <f>INDEX(IMPORT[Qty/ C],A792)</f>
        <v>1152</v>
      </c>
      <c r="F792" s="45">
        <f ca="1">INDEX(IMPORT[C],A792)</f>
        <v>7</v>
      </c>
      <c r="G792" s="45" t="str">
        <f>IF(INDEX(IMPORT[Catatan],A792)="","",INDEX(IMPORT[Catatan],A792))</f>
        <v/>
      </c>
      <c r="H792" s="45" t="str">
        <f>INDEX(IMPORT[Ket],A792)</f>
        <v>D6</v>
      </c>
    </row>
    <row r="793" spans="1:8">
      <c r="A793" s="12">
        <v>829</v>
      </c>
      <c r="C793" s="45" t="str">
        <f>INDEX(IMPORT[Seri],A793)</f>
        <v>917</v>
      </c>
      <c r="D793" s="45" t="str">
        <f>INDEX(IMPORT[Jenis],A793)</f>
        <v>Pencil</v>
      </c>
      <c r="E793" s="45">
        <f>INDEX(IMPORT[Qty/ C],A793)</f>
        <v>1152</v>
      </c>
      <c r="F793" s="45">
        <f ca="1">INDEX(IMPORT[C],A793)</f>
        <v>9</v>
      </c>
      <c r="G793" s="45" t="str">
        <f>IF(INDEX(IMPORT[Catatan],A793)="","",INDEX(IMPORT[Catatan],A793))</f>
        <v/>
      </c>
      <c r="H793" s="45" t="str">
        <f>INDEX(IMPORT[Ket],A793)</f>
        <v>D6</v>
      </c>
    </row>
    <row r="794" spans="1:8">
      <c r="A794" s="12">
        <v>830</v>
      </c>
      <c r="C794" s="45" t="str">
        <f>INDEX(IMPORT[Seri],A794)</f>
        <v>940</v>
      </c>
      <c r="D794" s="45" t="str">
        <f>INDEX(IMPORT[Jenis],A794)</f>
        <v>Pencil</v>
      </c>
      <c r="E794" s="45">
        <f>INDEX(IMPORT[Qty/ C],A794)</f>
        <v>1152</v>
      </c>
      <c r="F794" s="45">
        <f ca="1">INDEX(IMPORT[C],A794)</f>
        <v>8</v>
      </c>
      <c r="G794" s="45" t="str">
        <f>IF(INDEX(IMPORT[Catatan],A794)="","",INDEX(IMPORT[Catatan],A794))</f>
        <v/>
      </c>
      <c r="H794" s="45" t="str">
        <f>INDEX(IMPORT[Ket],A794)</f>
        <v>D6</v>
      </c>
    </row>
    <row r="795" spans="1:8">
      <c r="A795" s="12">
        <v>831</v>
      </c>
      <c r="C795" s="45" t="str">
        <f>INDEX(IMPORT[Seri],A795)</f>
        <v>947</v>
      </c>
      <c r="D795" s="45" t="str">
        <f>INDEX(IMPORT[Jenis],A795)</f>
        <v>Pencil</v>
      </c>
      <c r="E795" s="45">
        <f>INDEX(IMPORT[Qty/ C],A795)</f>
        <v>1152</v>
      </c>
      <c r="F795" s="45">
        <f ca="1">INDEX(IMPORT[C],A795)</f>
        <v>4</v>
      </c>
      <c r="G795" s="45" t="str">
        <f>IF(INDEX(IMPORT[Catatan],A795)="","",INDEX(IMPORT[Catatan],A795))</f>
        <v/>
      </c>
      <c r="H795" s="45" t="str">
        <f>INDEX(IMPORT[Ket],A795)</f>
        <v>D6</v>
      </c>
    </row>
    <row r="796" spans="1:8">
      <c r="A796" s="12">
        <v>832</v>
      </c>
      <c r="C796" s="45" t="str">
        <f>INDEX(IMPORT[Seri],A796)</f>
        <v>951</v>
      </c>
      <c r="D796" s="45" t="str">
        <f>INDEX(IMPORT[Jenis],A796)</f>
        <v>Pencil</v>
      </c>
      <c r="E796" s="45">
        <f>INDEX(IMPORT[Qty/ C],A796)</f>
        <v>1152</v>
      </c>
      <c r="F796" s="45">
        <f ca="1">INDEX(IMPORT[C],A796)</f>
        <v>8</v>
      </c>
      <c r="G796" s="45" t="str">
        <f>IF(INDEX(IMPORT[Catatan],A796)="","",INDEX(IMPORT[Catatan],A796))</f>
        <v/>
      </c>
      <c r="H796" s="45" t="str">
        <f>INDEX(IMPORT[Ket],A796)</f>
        <v>D6</v>
      </c>
    </row>
    <row r="797" spans="1:8">
      <c r="A797" s="12">
        <v>833</v>
      </c>
      <c r="C797" s="45">
        <f>INDEX(IMPORT[Seri],A797)</f>
        <v>5864</v>
      </c>
      <c r="D797" s="45" t="str">
        <f>INDEX(IMPORT[Jenis],A797)</f>
        <v>Pencil Box</v>
      </c>
      <c r="E797" s="45">
        <f>INDEX(IMPORT[Qty/ C],A797)</f>
        <v>288</v>
      </c>
      <c r="F797" s="45">
        <f ca="1">INDEX(IMPORT[C],A797)</f>
        <v>7</v>
      </c>
      <c r="G797" s="45" t="str">
        <f>IF(INDEX(IMPORT[Catatan],A797)="","",INDEX(IMPORT[Catatan],A797))</f>
        <v/>
      </c>
      <c r="H797" s="45" t="str">
        <f>INDEX(IMPORT[Ket],A797)</f>
        <v>D6</v>
      </c>
    </row>
    <row r="798" spans="1:8">
      <c r="A798" s="12">
        <v>834</v>
      </c>
      <c r="C798" s="45">
        <f>INDEX(IMPORT[Seri],A798)</f>
        <v>5815</v>
      </c>
      <c r="D798" s="45" t="str">
        <f>INDEX(IMPORT[Jenis],A798)</f>
        <v>Pencil Box</v>
      </c>
      <c r="E798" s="45">
        <f>INDEX(IMPORT[Qty/ C],A798)</f>
        <v>288</v>
      </c>
      <c r="F798" s="45">
        <f ca="1">INDEX(IMPORT[C],A798)</f>
        <v>3</v>
      </c>
      <c r="G798" s="45" t="str">
        <f>IF(INDEX(IMPORT[Catatan],A798)="","",INDEX(IMPORT[Catatan],A798))</f>
        <v/>
      </c>
      <c r="H798" s="45" t="str">
        <f>INDEX(IMPORT[Ket],A798)</f>
        <v>D6</v>
      </c>
    </row>
    <row r="799" spans="1:8">
      <c r="A799" s="12">
        <v>835</v>
      </c>
      <c r="C799" s="45">
        <f>INDEX(IMPORT[Seri],A799)</f>
        <v>5848</v>
      </c>
      <c r="D799" s="45" t="str">
        <f>INDEX(IMPORT[Jenis],A799)</f>
        <v>Pencil Box</v>
      </c>
      <c r="E799" s="45">
        <f>INDEX(IMPORT[Qty/ C],A799)</f>
        <v>288</v>
      </c>
      <c r="F799" s="45">
        <f ca="1">INDEX(IMPORT[C],A799)</f>
        <v>7</v>
      </c>
      <c r="G799" s="45" t="str">
        <f>IF(INDEX(IMPORT[Catatan],A799)="","",INDEX(IMPORT[Catatan],A799))</f>
        <v/>
      </c>
      <c r="H799" s="45" t="str">
        <f>INDEX(IMPORT[Ket],A799)</f>
        <v>D6</v>
      </c>
    </row>
    <row r="800" spans="1:8">
      <c r="A800" s="12">
        <v>836</v>
      </c>
      <c r="C800" s="45">
        <f>INDEX(IMPORT[Seri],A800)</f>
        <v>5843</v>
      </c>
      <c r="D800" s="45" t="str">
        <f>INDEX(IMPORT[Jenis],A800)</f>
        <v>Pencil Box</v>
      </c>
      <c r="E800" s="45">
        <f>INDEX(IMPORT[Qty/ C],A800)</f>
        <v>288</v>
      </c>
      <c r="F800" s="45">
        <f ca="1">INDEX(IMPORT[C],A800)</f>
        <v>7</v>
      </c>
      <c r="G800" s="45" t="str">
        <f>IF(INDEX(IMPORT[Catatan],A800)="","",INDEX(IMPORT[Catatan],A800))</f>
        <v/>
      </c>
      <c r="H800" s="45" t="str">
        <f>INDEX(IMPORT[Ket],A800)</f>
        <v>D6</v>
      </c>
    </row>
    <row r="801" spans="1:8">
      <c r="A801" s="12">
        <v>837</v>
      </c>
      <c r="C801" s="45">
        <f>INDEX(IMPORT[Seri],A801)</f>
        <v>5853</v>
      </c>
      <c r="D801" s="45" t="str">
        <f>INDEX(IMPORT[Jenis],A801)</f>
        <v>Pencil Box</v>
      </c>
      <c r="E801" s="45">
        <f>INDEX(IMPORT[Qty/ C],A801)</f>
        <v>288</v>
      </c>
      <c r="F801" s="45">
        <f ca="1">INDEX(IMPORT[C],A801)</f>
        <v>7</v>
      </c>
      <c r="G801" s="45" t="str">
        <f>IF(INDEX(IMPORT[Catatan],A801)="","",INDEX(IMPORT[Catatan],A801))</f>
        <v/>
      </c>
      <c r="H801" s="45" t="str">
        <f>INDEX(IMPORT[Ket],A801)</f>
        <v>D6</v>
      </c>
    </row>
    <row r="802" spans="1:8">
      <c r="A802" s="12">
        <v>838</v>
      </c>
      <c r="C802" s="45">
        <f>INDEX(IMPORT[Seri],A802)</f>
        <v>5871</v>
      </c>
      <c r="D802" s="45" t="str">
        <f>INDEX(IMPORT[Jenis],A802)</f>
        <v>Pencil Box</v>
      </c>
      <c r="E802" s="45">
        <f>INDEX(IMPORT[Qty/ C],A802)</f>
        <v>288</v>
      </c>
      <c r="F802" s="45">
        <f ca="1">INDEX(IMPORT[C],A802)</f>
        <v>5</v>
      </c>
      <c r="G802" s="45" t="str">
        <f>IF(INDEX(IMPORT[Catatan],A802)="","",INDEX(IMPORT[Catatan],A802))</f>
        <v/>
      </c>
      <c r="H802" s="45" t="str">
        <f>INDEX(IMPORT[Ket],A802)</f>
        <v>D6</v>
      </c>
    </row>
    <row r="803" spans="1:8">
      <c r="A803" s="12">
        <v>839</v>
      </c>
      <c r="C803" s="45">
        <f>INDEX(IMPORT[Seri],A803)</f>
        <v>5872</v>
      </c>
      <c r="D803" s="45" t="str">
        <f>INDEX(IMPORT[Jenis],A803)</f>
        <v>Pencil Box</v>
      </c>
      <c r="E803" s="45">
        <f>INDEX(IMPORT[Qty/ C],A803)</f>
        <v>288</v>
      </c>
      <c r="F803" s="45">
        <f ca="1">INDEX(IMPORT[C],A803)</f>
        <v>2</v>
      </c>
      <c r="G803" s="45" t="str">
        <f>IF(INDEX(IMPORT[Catatan],A803)="","",INDEX(IMPORT[Catatan],A803))</f>
        <v/>
      </c>
      <c r="H803" s="45" t="str">
        <f>INDEX(IMPORT[Ket],A803)</f>
        <v>D6</v>
      </c>
    </row>
    <row r="804" spans="1:8">
      <c r="A804" s="12">
        <v>840</v>
      </c>
      <c r="C804" s="45">
        <f>INDEX(IMPORT[Seri],A804)</f>
        <v>5811</v>
      </c>
      <c r="D804" s="45" t="str">
        <f>INDEX(IMPORT[Jenis],A804)</f>
        <v>Pencil Box</v>
      </c>
      <c r="E804" s="45">
        <f>INDEX(IMPORT[Qty/ C],A804)</f>
        <v>288</v>
      </c>
      <c r="F804" s="45">
        <f ca="1">INDEX(IMPORT[C],A804)</f>
        <v>2</v>
      </c>
      <c r="G804" s="45" t="str">
        <f>IF(INDEX(IMPORT[Catatan],A804)="","",INDEX(IMPORT[Catatan],A804))</f>
        <v/>
      </c>
      <c r="H804" s="45" t="str">
        <f>INDEX(IMPORT[Ket],A804)</f>
        <v>D6</v>
      </c>
    </row>
    <row r="805" spans="1:8">
      <c r="A805" s="12">
        <v>841</v>
      </c>
      <c r="C805" s="45" t="str">
        <f>INDEX(IMPORT[Seri],A805)</f>
        <v>XXY-1868</v>
      </c>
      <c r="D805" s="45" t="str">
        <f>INDEX(IMPORT[Jenis],A805)</f>
        <v>Sharpener</v>
      </c>
      <c r="E805" s="45">
        <f>INDEX(IMPORT[Qty/ C],A805)</f>
        <v>2016</v>
      </c>
      <c r="F805" s="45">
        <f ca="1">INDEX(IMPORT[C],A805)</f>
        <v>4</v>
      </c>
      <c r="G805" s="45" t="str">
        <f>IF(INDEX(IMPORT[Catatan],A805)="","",INDEX(IMPORT[Catatan],A805))</f>
        <v/>
      </c>
      <c r="H805" s="45" t="str">
        <f>INDEX(IMPORT[Ket],A805)</f>
        <v>D6</v>
      </c>
    </row>
    <row r="806" spans="1:8">
      <c r="A806" s="12">
        <v>842</v>
      </c>
      <c r="C806" s="45">
        <f>INDEX(IMPORT[Seri],A806)</f>
        <v>8811</v>
      </c>
      <c r="D806" s="45" t="str">
        <f>INDEX(IMPORT[Jenis],A806)</f>
        <v>Sharpener</v>
      </c>
      <c r="E806" s="45">
        <f>INDEX(IMPORT[Qty/ C],A806)</f>
        <v>2592</v>
      </c>
      <c r="F806" s="45">
        <f ca="1">INDEX(IMPORT[C],A806)</f>
        <v>7</v>
      </c>
      <c r="G806" s="45" t="str">
        <f>IF(INDEX(IMPORT[Catatan],A806)="","",INDEX(IMPORT[Catatan],A806))</f>
        <v/>
      </c>
      <c r="H806" s="45" t="str">
        <f>INDEX(IMPORT[Ket],A806)</f>
        <v>D6</v>
      </c>
    </row>
    <row r="807" spans="1:8">
      <c r="A807" s="12">
        <v>843</v>
      </c>
      <c r="C807" s="45" t="str">
        <f>INDEX(IMPORT[Seri],A807)</f>
        <v>BH-278</v>
      </c>
      <c r="D807" s="45" t="str">
        <f>INDEX(IMPORT[Jenis],A807)</f>
        <v>Pencil Box</v>
      </c>
      <c r="E807" s="45">
        <f>INDEX(IMPORT[Qty/ C],A807)</f>
        <v>96</v>
      </c>
      <c r="F807" s="45">
        <f ca="1">INDEX(IMPORT[C],A807)</f>
        <v>1</v>
      </c>
      <c r="G807" s="45" t="str">
        <f>IF(INDEX(IMPORT[Catatan],A807)="","",INDEX(IMPORT[Catatan],A807))</f>
        <v/>
      </c>
      <c r="H807" s="45" t="str">
        <f>INDEX(IMPORT[Ket],A807)</f>
        <v>D6</v>
      </c>
    </row>
    <row r="808" spans="1:8">
      <c r="A808" s="12">
        <v>844</v>
      </c>
      <c r="C808" s="45" t="str">
        <f>INDEX(IMPORT[Seri],A808)</f>
        <v>BH-268</v>
      </c>
      <c r="D808" s="45" t="str">
        <f>INDEX(IMPORT[Jenis],A808)</f>
        <v>Pencil Box</v>
      </c>
      <c r="E808" s="45">
        <f>INDEX(IMPORT[Qty/ C],A808)</f>
        <v>96</v>
      </c>
      <c r="F808" s="45">
        <f ca="1">INDEX(IMPORT[C],A808)</f>
        <v>1</v>
      </c>
      <c r="G808" s="45" t="str">
        <f>IF(INDEX(IMPORT[Catatan],A808)="","",INDEX(IMPORT[Catatan],A808))</f>
        <v/>
      </c>
      <c r="H808" s="45" t="str">
        <f>INDEX(IMPORT[Ket],A808)</f>
        <v>D6</v>
      </c>
    </row>
    <row r="809" spans="1:8">
      <c r="A809" s="12">
        <v>845</v>
      </c>
      <c r="C809" s="45" t="str">
        <f>INDEX(IMPORT[Seri],A809)</f>
        <v>BH-288</v>
      </c>
      <c r="D809" s="45" t="str">
        <f>INDEX(IMPORT[Jenis],A809)</f>
        <v>Pencil Box</v>
      </c>
      <c r="E809" s="45">
        <f>INDEX(IMPORT[Qty/ C],A809)</f>
        <v>96</v>
      </c>
      <c r="F809" s="45">
        <f ca="1">INDEX(IMPORT[C],A809)</f>
        <v>1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847</v>
      </c>
      <c r="C810" s="45" t="str">
        <f>INDEX(IMPORT[Seri],A810)</f>
        <v>BH-228</v>
      </c>
      <c r="D810" s="45" t="str">
        <f>INDEX(IMPORT[Jenis],A810)</f>
        <v>Pencil Box</v>
      </c>
      <c r="E810" s="45">
        <f>INDEX(IMPORT[Qty/ C],A810)</f>
        <v>120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848</v>
      </c>
      <c r="C811" s="45" t="str">
        <f>INDEX(IMPORT[Seri],A811)</f>
        <v>BH-227</v>
      </c>
      <c r="D811" s="45" t="str">
        <f>INDEX(IMPORT[Jenis],A811)</f>
        <v>Pencil Box</v>
      </c>
      <c r="E811" s="45">
        <f>INDEX(IMPORT[Qty/ C],A811)</f>
        <v>120</v>
      </c>
      <c r="F811" s="45">
        <f ca="1">INDEX(IMPORT[C],A811)</f>
        <v>1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849</v>
      </c>
      <c r="C812" s="45" t="str">
        <f>INDEX(IMPORT[Seri],A812)</f>
        <v>XTQ-F</v>
      </c>
      <c r="D812" s="45" t="str">
        <f>INDEX(IMPORT[Jenis],A812)</f>
        <v>Sticker</v>
      </c>
      <c r="E812" s="45">
        <f>INDEX(IMPORT[Qty/ C],A812)</f>
        <v>1152</v>
      </c>
      <c r="F812" s="45">
        <f ca="1">INDEX(IMPORT[C],A812)</f>
        <v>7</v>
      </c>
      <c r="G812" s="45" t="str">
        <f>IF(INDEX(IMPORT[Catatan],A812)="","",INDEX(IMPORT[Catatan],A812))</f>
        <v>1 Pak (20)</v>
      </c>
      <c r="H812" s="45" t="str">
        <f>INDEX(IMPORT[Ket],A812)</f>
        <v>D7</v>
      </c>
    </row>
    <row r="813" spans="1:8">
      <c r="A813" s="12">
        <v>850</v>
      </c>
      <c r="C813" s="45" t="str">
        <f>INDEX(IMPORT[Seri],A813)</f>
        <v>KL-AH</v>
      </c>
      <c r="D813" s="45" t="str">
        <f>INDEX(IMPORT[Jenis],A813)</f>
        <v>Sticker</v>
      </c>
      <c r="E813" s="45">
        <f>INDEX(IMPORT[Qty/ C],A813)</f>
        <v>2880</v>
      </c>
      <c r="F813" s="45">
        <f ca="1">INDEX(IMPORT[C],A813)</f>
        <v>10</v>
      </c>
      <c r="G813" s="45" t="str">
        <f>IF(INDEX(IMPORT[Catatan],A813)="","",INDEX(IMPORT[Catatan],A813))</f>
        <v>1 Pak (24)</v>
      </c>
      <c r="H813" s="45" t="str">
        <f>INDEX(IMPORT[Ket],A813)</f>
        <v>D7</v>
      </c>
    </row>
    <row r="814" spans="1:8">
      <c r="A814" s="12">
        <v>851</v>
      </c>
      <c r="C814" s="45" t="str">
        <f>INDEX(IMPORT[Seri],A814)</f>
        <v>QJF-A</v>
      </c>
      <c r="D814" s="45" t="str">
        <f>INDEX(IMPORT[Jenis],A814)</f>
        <v>Sticker</v>
      </c>
      <c r="E814" s="45">
        <f>INDEX(IMPORT[Qty/ C],A814)</f>
        <v>384</v>
      </c>
      <c r="F814" s="45">
        <f ca="1">INDEX(IMPORT[C],A814)</f>
        <v>9</v>
      </c>
      <c r="G814" s="45" t="str">
        <f>IF(INDEX(IMPORT[Catatan],A814)="","",INDEX(IMPORT[Catatan],A814))</f>
        <v/>
      </c>
      <c r="H814" s="45" t="str">
        <f>INDEX(IMPORT[Ket],A814)</f>
        <v>D7</v>
      </c>
    </row>
    <row r="815" spans="1:8">
      <c r="A815" s="12">
        <v>852</v>
      </c>
      <c r="C815" s="45" t="str">
        <f>INDEX(IMPORT[Seri],A815)</f>
        <v>JBE-SA</v>
      </c>
      <c r="D815" s="45" t="str">
        <f>INDEX(IMPORT[Jenis],A815)</f>
        <v>Sticker</v>
      </c>
      <c r="E815" s="45">
        <f>INDEX(IMPORT[Qty/ C],A815)</f>
        <v>224</v>
      </c>
      <c r="F815" s="45">
        <f ca="1">INDEX(IMPORT[C],A815)</f>
        <v>76</v>
      </c>
      <c r="G815" s="45" t="str">
        <f>IF(INDEX(IMPORT[Catatan],A815)="","",INDEX(IMPORT[Catatan],A815))</f>
        <v/>
      </c>
      <c r="H815" s="45" t="str">
        <f>INDEX(IMPORT[Ket],A815)</f>
        <v>D7</v>
      </c>
    </row>
    <row r="816" spans="1:8">
      <c r="A816" s="12">
        <v>853</v>
      </c>
      <c r="C816" s="45" t="str">
        <f>INDEX(IMPORT[Seri],A816)</f>
        <v>DH-2356</v>
      </c>
      <c r="D816" s="45" t="str">
        <f>INDEX(IMPORT[Jenis],A816)</f>
        <v>Sticker</v>
      </c>
      <c r="E816" s="45">
        <f>INDEX(IMPORT[Qty/ C],A816)</f>
        <v>200</v>
      </c>
      <c r="F816" s="45">
        <f ca="1">INDEX(IMPORT[C],A816)</f>
        <v>3</v>
      </c>
      <c r="G816" s="45" t="str">
        <f>IF(INDEX(IMPORT[Catatan],A816)="","",INDEX(IMPORT[Catatan],A816))</f>
        <v/>
      </c>
      <c r="H816" s="45" t="str">
        <f>INDEX(IMPORT[Ket],A816)</f>
        <v>D7</v>
      </c>
    </row>
    <row r="817" spans="1:8">
      <c r="A817" s="12">
        <v>854</v>
      </c>
      <c r="C817" s="45" t="str">
        <f>INDEX(IMPORT[Seri],A817)</f>
        <v>YLD</v>
      </c>
      <c r="D817" s="45" t="str">
        <f>INDEX(IMPORT[Jenis],A817)</f>
        <v>Sticker</v>
      </c>
      <c r="E817" s="45">
        <f>INDEX(IMPORT[Qty/ C],A817)</f>
        <v>3000</v>
      </c>
      <c r="F817" s="45">
        <f ca="1">INDEX(IMPORT[C],A817)</f>
        <v>9</v>
      </c>
      <c r="G817" s="45" t="str">
        <f>IF(INDEX(IMPORT[Catatan],A817)="","",INDEX(IMPORT[Catatan],A817))</f>
        <v/>
      </c>
      <c r="H817" s="45" t="str">
        <f>INDEX(IMPORT[Ket],A817)</f>
        <v>D7</v>
      </c>
    </row>
    <row r="818" spans="1:8">
      <c r="A818" s="12">
        <v>855</v>
      </c>
      <c r="C818" s="45" t="str">
        <f>INDEX(IMPORT[Seri],A818)</f>
        <v>JBE34</v>
      </c>
      <c r="D818" s="45" t="str">
        <f>INDEX(IMPORT[Jenis],A818)</f>
        <v>Sticker</v>
      </c>
      <c r="E818" s="45">
        <f>INDEX(IMPORT[Qty/ C],A818)</f>
        <v>480</v>
      </c>
      <c r="F818" s="45">
        <f ca="1">INDEX(IMPORT[C],A818)</f>
        <v>7</v>
      </c>
      <c r="G818" s="45" t="str">
        <f>IF(INDEX(IMPORT[Catatan],A818)="","",INDEX(IMPORT[Catatan],A818))</f>
        <v/>
      </c>
      <c r="H818" s="45" t="str">
        <f>INDEX(IMPORT[Ket],A818)</f>
        <v>D7</v>
      </c>
    </row>
    <row r="819" spans="1:8">
      <c r="A819" s="12">
        <v>856</v>
      </c>
      <c r="C819" s="45" t="str">
        <f>INDEX(IMPORT[Seri],A819)</f>
        <v>JBE24</v>
      </c>
      <c r="D819" s="45" t="str">
        <f>INDEX(IMPORT[Jenis],A819)</f>
        <v>Sticker</v>
      </c>
      <c r="E819" s="45">
        <f>INDEX(IMPORT[Qty/ C],A819)</f>
        <v>384</v>
      </c>
      <c r="F819" s="45">
        <f ca="1">INDEX(IMPORT[C],A819)</f>
        <v>7</v>
      </c>
      <c r="G819" s="45" t="str">
        <f>IF(INDEX(IMPORT[Catatan],A819)="","",INDEX(IMPORT[Catatan],A819))</f>
        <v>1 Dos (24)</v>
      </c>
      <c r="H819" s="45" t="str">
        <f>INDEX(IMPORT[Ket],A819)</f>
        <v>D7</v>
      </c>
    </row>
    <row r="820" spans="1:8">
      <c r="A820" s="12">
        <v>857</v>
      </c>
      <c r="C820" s="45" t="str">
        <f>INDEX(IMPORT[Seri],A820)</f>
        <v>XTQ-E</v>
      </c>
      <c r="D820" s="45" t="str">
        <f>INDEX(IMPORT[Jenis],A820)</f>
        <v>Sticker</v>
      </c>
      <c r="E820" s="45">
        <f>INDEX(IMPORT[Qty/ C],A820)</f>
        <v>1512</v>
      </c>
      <c r="F820" s="45">
        <f ca="1">INDEX(IMPORT[C],A820)</f>
        <v>7</v>
      </c>
      <c r="G820" s="45" t="str">
        <f>IF(INDEX(IMPORT[Catatan],A820)="","",INDEX(IMPORT[Catatan],A820))</f>
        <v>1 Pak (36)</v>
      </c>
      <c r="H820" s="45" t="str">
        <f>INDEX(IMPORT[Ket],A820)</f>
        <v>D7</v>
      </c>
    </row>
    <row r="821" spans="1:8">
      <c r="A821" s="12">
        <v>858</v>
      </c>
      <c r="C821" s="45" t="str">
        <f>INDEX(IMPORT[Seri],A821)</f>
        <v>JBE- 43</v>
      </c>
      <c r="D821" s="45" t="str">
        <f>INDEX(IMPORT[Jenis],A821)</f>
        <v>Sticker</v>
      </c>
      <c r="E821" s="45">
        <f>INDEX(IMPORT[Qty/ C],A821)</f>
        <v>2880</v>
      </c>
      <c r="F821" s="45">
        <f ca="1">INDEX(IMPORT[C],A821)</f>
        <v>9</v>
      </c>
      <c r="G821" s="45" t="str">
        <f>IF(INDEX(IMPORT[Catatan],A821)="","",INDEX(IMPORT[Catatan],A821))</f>
        <v>1 Pak (120)</v>
      </c>
      <c r="H821" s="45" t="str">
        <f>INDEX(IMPORT[Ket],A821)</f>
        <v>D7</v>
      </c>
    </row>
    <row r="822" spans="1:8">
      <c r="A822" s="12">
        <v>859</v>
      </c>
      <c r="C822" s="45" t="str">
        <f>INDEX(IMPORT[Seri],A822)</f>
        <v>JBE-35</v>
      </c>
      <c r="D822" s="45" t="str">
        <f>INDEX(IMPORT[Jenis],A822)</f>
        <v>Sticker</v>
      </c>
      <c r="E822" s="45">
        <f>INDEX(IMPORT[Qty/ C],A822)</f>
        <v>1920</v>
      </c>
      <c r="F822" s="45">
        <f ca="1">INDEX(IMPORT[C],A822)</f>
        <v>6</v>
      </c>
      <c r="G822" s="45" t="str">
        <f>IF(INDEX(IMPORT[Catatan],A822)="","",INDEX(IMPORT[Catatan],A822))</f>
        <v>1 Pak (48)</v>
      </c>
      <c r="H822" s="45" t="str">
        <f>INDEX(IMPORT[Ket],A822)</f>
        <v>D7</v>
      </c>
    </row>
    <row r="823" spans="1:8">
      <c r="A823" s="12">
        <v>860</v>
      </c>
      <c r="C823" s="45" t="str">
        <f>INDEX(IMPORT[Seri],A823)</f>
        <v>JBE - SD</v>
      </c>
      <c r="D823" s="45" t="str">
        <f>INDEX(IMPORT[Jenis],A823)</f>
        <v>Sticker</v>
      </c>
      <c r="E823" s="45">
        <f>INDEX(IMPORT[Qty/ C],A823)</f>
        <v>224</v>
      </c>
      <c r="F823" s="45">
        <f ca="1">INDEX(IMPORT[C],A823)</f>
        <v>4</v>
      </c>
      <c r="G823" s="45" t="str">
        <f>IF(INDEX(IMPORT[Catatan],A823)="","",INDEX(IMPORT[Catatan],A823))</f>
        <v/>
      </c>
      <c r="H823" s="45" t="str">
        <f>INDEX(IMPORT[Ket],A823)</f>
        <v>D7</v>
      </c>
    </row>
    <row r="824" spans="1:8">
      <c r="A824" s="12">
        <v>861</v>
      </c>
      <c r="C824" s="45" t="str">
        <f>INDEX(IMPORT[Seri],A824)</f>
        <v>KL 63</v>
      </c>
      <c r="D824" s="45" t="str">
        <f>INDEX(IMPORT[Jenis],A824)</f>
        <v>Sticker</v>
      </c>
      <c r="E824" s="45">
        <f>INDEX(IMPORT[Qty/ C],A824)</f>
        <v>272</v>
      </c>
      <c r="F824" s="45">
        <f ca="1">INDEX(IMPORT[C],A824)</f>
        <v>4</v>
      </c>
      <c r="G824" s="45" t="str">
        <f>IF(INDEX(IMPORT[Catatan],A824)="","",INDEX(IMPORT[Catatan],A824))</f>
        <v/>
      </c>
      <c r="H824" s="45" t="str">
        <f>INDEX(IMPORT[Ket],A824)</f>
        <v>D7</v>
      </c>
    </row>
    <row r="825" spans="1:8">
      <c r="A825" s="12">
        <v>862</v>
      </c>
      <c r="C825" s="45" t="str">
        <f>INDEX(IMPORT[Seri],A825)</f>
        <v>KL 68</v>
      </c>
      <c r="D825" s="45" t="str">
        <f>INDEX(IMPORT[Jenis],A825)</f>
        <v>Sticker</v>
      </c>
      <c r="E825" s="45">
        <f>INDEX(IMPORT[Qty/ C],A825)</f>
        <v>320</v>
      </c>
      <c r="F825" s="45">
        <f ca="1">INDEX(IMPORT[C],A825)</f>
        <v>9</v>
      </c>
      <c r="G825" s="45" t="str">
        <f>IF(INDEX(IMPORT[Catatan],A825)="","",INDEX(IMPORT[Catatan],A825))</f>
        <v/>
      </c>
      <c r="H825" s="45" t="str">
        <f>INDEX(IMPORT[Ket],A825)</f>
        <v>D7</v>
      </c>
    </row>
    <row r="826" spans="1:8">
      <c r="A826" s="12">
        <v>863</v>
      </c>
      <c r="C826" s="45" t="str">
        <f>INDEX(IMPORT[Seri],A826)</f>
        <v>KL 70</v>
      </c>
      <c r="D826" s="45" t="str">
        <f>INDEX(IMPORT[Jenis],A826)</f>
        <v>Sticker</v>
      </c>
      <c r="E826" s="45">
        <f>INDEX(IMPORT[Qty/ C],A826)</f>
        <v>256</v>
      </c>
      <c r="F826" s="45">
        <f ca="1">INDEX(IMPORT[C],A826)</f>
        <v>3</v>
      </c>
      <c r="G826" s="45" t="str">
        <f>IF(INDEX(IMPORT[Catatan],A826)="","",INDEX(IMPORT[Catatan],A826))</f>
        <v/>
      </c>
      <c r="H826" s="45" t="str">
        <f>INDEX(IMPORT[Ket],A826)</f>
        <v>D7</v>
      </c>
    </row>
    <row r="827" spans="1:8">
      <c r="A827" s="12">
        <v>864</v>
      </c>
      <c r="C827" s="45" t="str">
        <f>INDEX(IMPORT[Seri],A827)</f>
        <v>JBE 30</v>
      </c>
      <c r="D827" s="45" t="str">
        <f>INDEX(IMPORT[Jenis],A827)</f>
        <v>Sticker</v>
      </c>
      <c r="E827" s="45">
        <f>INDEX(IMPORT[Qty/ C],A827)</f>
        <v>576</v>
      </c>
      <c r="F827" s="45">
        <f ca="1">INDEX(IMPORT[C],A827)</f>
        <v>4</v>
      </c>
      <c r="G827" s="45" t="str">
        <f>IF(INDEX(IMPORT[Catatan],A827)="","",INDEX(IMPORT[Catatan],A827))</f>
        <v>1 Dos (24)</v>
      </c>
      <c r="H827" s="45" t="str">
        <f>INDEX(IMPORT[Ket],A827)</f>
        <v>D7</v>
      </c>
    </row>
    <row r="828" spans="1:8">
      <c r="A828" s="12">
        <v>865</v>
      </c>
      <c r="C828" s="45" t="str">
        <f>INDEX(IMPORT[Seri],A828)</f>
        <v>JBE -SV</v>
      </c>
      <c r="D828" s="45" t="str">
        <f>INDEX(IMPORT[Jenis],A828)</f>
        <v>Sticker</v>
      </c>
      <c r="E828" s="45">
        <f>INDEX(IMPORT[Qty/ C],A828)</f>
        <v>224</v>
      </c>
      <c r="F828" s="45">
        <f ca="1">INDEX(IMPORT[C],A828)</f>
        <v>8</v>
      </c>
      <c r="G828" s="45" t="str">
        <f>IF(INDEX(IMPORT[Catatan],A828)="","",INDEX(IMPORT[Catatan],A828))</f>
        <v/>
      </c>
      <c r="H828" s="45" t="str">
        <f>INDEX(IMPORT[Ket],A828)</f>
        <v>D7</v>
      </c>
    </row>
    <row r="829" spans="1:8">
      <c r="A829" s="12">
        <v>866</v>
      </c>
      <c r="C829" s="45" t="str">
        <f>INDEX(IMPORT[Seri],A829)</f>
        <v>50100-71</v>
      </c>
      <c r="D829" s="45" t="str">
        <f>INDEX(IMPORT[Jenis],A829)</f>
        <v>Note Book</v>
      </c>
      <c r="E829" s="45">
        <f>INDEX(IMPORT[Qty/ C],A829)</f>
        <v>240</v>
      </c>
      <c r="F829" s="45">
        <f ca="1">INDEX(IMPORT[C],A829)</f>
        <v>10</v>
      </c>
      <c r="G829" s="45" t="str">
        <f>IF(INDEX(IMPORT[Catatan],A829)="","",INDEX(IMPORT[Catatan],A829))</f>
        <v/>
      </c>
      <c r="H829" s="45" t="str">
        <f>INDEX(IMPORT[Ket],A829)</f>
        <v>D7</v>
      </c>
    </row>
    <row r="830" spans="1:8">
      <c r="A830" s="12">
        <v>867</v>
      </c>
      <c r="C830" s="45" t="str">
        <f>INDEX(IMPORT[Seri],A830)</f>
        <v>50100-67</v>
      </c>
      <c r="D830" s="45" t="str">
        <f>INDEX(IMPORT[Jenis],A830)</f>
        <v>Note Book</v>
      </c>
      <c r="E830" s="45">
        <f>INDEX(IMPORT[Qty/ C],A830)</f>
        <v>240</v>
      </c>
      <c r="F830" s="45">
        <f ca="1">INDEX(IMPORT[C],A830)</f>
        <v>3</v>
      </c>
      <c r="G830" s="45" t="str">
        <f>IF(INDEX(IMPORT[Catatan],A830)="","",INDEX(IMPORT[Catatan],A830))</f>
        <v/>
      </c>
      <c r="H830" s="45" t="str">
        <f>INDEX(IMPORT[Ket],A830)</f>
        <v>D7</v>
      </c>
    </row>
    <row r="831" spans="1:8">
      <c r="A831" s="12">
        <v>868</v>
      </c>
      <c r="C831" s="45" t="str">
        <f>INDEX(IMPORT[Seri],A831)</f>
        <v>25100-71</v>
      </c>
      <c r="D831" s="45" t="str">
        <f>INDEX(IMPORT[Jenis],A831)</f>
        <v>Note Book</v>
      </c>
      <c r="E831" s="45">
        <f>INDEX(IMPORT[Qty/ C],A831)</f>
        <v>160</v>
      </c>
      <c r="F831" s="45">
        <f ca="1">INDEX(IMPORT[C],A831)</f>
        <v>5</v>
      </c>
      <c r="G831" s="45" t="str">
        <f>IF(INDEX(IMPORT[Catatan],A831)="","",INDEX(IMPORT[Catatan],A831))</f>
        <v/>
      </c>
      <c r="H831" s="45" t="str">
        <f>INDEX(IMPORT[Ket],A831)</f>
        <v>D7</v>
      </c>
    </row>
    <row r="832" spans="1:8">
      <c r="A832" s="12">
        <v>869</v>
      </c>
      <c r="C832" s="45" t="str">
        <f>INDEX(IMPORT[Seri],A832)</f>
        <v>18100-68</v>
      </c>
      <c r="D832" s="45" t="str">
        <f>INDEX(IMPORT[Jenis],A832)</f>
        <v>Note Book</v>
      </c>
      <c r="E832" s="45">
        <f>INDEX(IMPORT[Qty/ C],A832)</f>
        <v>120</v>
      </c>
      <c r="F832" s="45">
        <f ca="1">INDEX(IMPORT[C],A832)</f>
        <v>4</v>
      </c>
      <c r="G832" s="45" t="str">
        <f>IF(INDEX(IMPORT[Catatan],A832)="","",INDEX(IMPORT[Catatan],A832))</f>
        <v/>
      </c>
      <c r="H832" s="45" t="str">
        <f>INDEX(IMPORT[Ket],A832)</f>
        <v>D7</v>
      </c>
    </row>
    <row r="833" spans="1:8">
      <c r="A833" s="12">
        <v>870</v>
      </c>
      <c r="C833" s="45" t="str">
        <f>INDEX(IMPORT[Seri],A833)</f>
        <v>18100-59</v>
      </c>
      <c r="D833" s="45" t="str">
        <f>INDEX(IMPORT[Jenis],A833)</f>
        <v>Note Book</v>
      </c>
      <c r="E833" s="45">
        <f>INDEX(IMPORT[Qty/ C],A833)</f>
        <v>120</v>
      </c>
      <c r="F833" s="45">
        <f ca="1">INDEX(IMPORT[C],A833)</f>
        <v>1</v>
      </c>
      <c r="G833" s="45" t="str">
        <f>IF(INDEX(IMPORT[Catatan],A833)="","",INDEX(IMPORT[Catatan],A833))</f>
        <v/>
      </c>
      <c r="H833" s="45" t="str">
        <f>INDEX(IMPORT[Ket],A833)</f>
        <v>D7</v>
      </c>
    </row>
    <row r="834" spans="1:8">
      <c r="A834" s="12">
        <v>871</v>
      </c>
      <c r="C834" s="45" t="str">
        <f>INDEX(IMPORT[Seri],A834)</f>
        <v>7025-18</v>
      </c>
      <c r="D834" s="45" t="str">
        <f>INDEX(IMPORT[Jenis],A834)</f>
        <v>Note Book</v>
      </c>
      <c r="E834" s="45">
        <f>INDEX(IMPORT[Qty/ C],A834)</f>
        <v>192</v>
      </c>
      <c r="F834" s="45">
        <f ca="1">INDEX(IMPORT[C],A834)</f>
        <v>2</v>
      </c>
      <c r="G834" s="45" t="str">
        <f>IF(INDEX(IMPORT[Catatan],A834)="","",INDEX(IMPORT[Catatan],A834))</f>
        <v/>
      </c>
      <c r="H834" s="45" t="str">
        <f>INDEX(IMPORT[Ket],A834)</f>
        <v>D7</v>
      </c>
    </row>
    <row r="835" spans="1:8">
      <c r="A835" s="12">
        <v>872</v>
      </c>
      <c r="C835" s="45" t="str">
        <f>INDEX(IMPORT[Seri],A835)</f>
        <v>7025-19</v>
      </c>
      <c r="D835" s="45" t="str">
        <f>INDEX(IMPORT[Jenis],A835)</f>
        <v>Note Book</v>
      </c>
      <c r="E835" s="45">
        <f>INDEX(IMPORT[Qty/ C],A835)</f>
        <v>192</v>
      </c>
      <c r="F835" s="45">
        <f ca="1">INDEX(IMPORT[C],A835)</f>
        <v>1</v>
      </c>
      <c r="G835" s="45" t="str">
        <f>IF(INDEX(IMPORT[Catatan],A835)="","",INDEX(IMPORT[Catatan],A835))</f>
        <v/>
      </c>
      <c r="H835" s="45" t="str">
        <f>INDEX(IMPORT[Ket],A835)</f>
        <v>D7</v>
      </c>
    </row>
    <row r="836" spans="1:8">
      <c r="A836" s="12">
        <v>873</v>
      </c>
      <c r="C836" s="45" t="str">
        <f>INDEX(IMPORT[Seri],A836)</f>
        <v>7025-27</v>
      </c>
      <c r="D836" s="45" t="str">
        <f>INDEX(IMPORT[Jenis],A836)</f>
        <v>Note Book</v>
      </c>
      <c r="E836" s="45">
        <f>INDEX(IMPORT[Qty/ C],A836)</f>
        <v>192</v>
      </c>
      <c r="F836" s="45">
        <f ca="1">INDEX(IMPORT[C],A836)</f>
        <v>3</v>
      </c>
      <c r="G836" s="45" t="str">
        <f>IF(INDEX(IMPORT[Catatan],A836)="","",INDEX(IMPORT[Catatan],A836))</f>
        <v/>
      </c>
      <c r="H836" s="45" t="str">
        <f>INDEX(IMPORT[Ket],A836)</f>
        <v>D7</v>
      </c>
    </row>
    <row r="837" spans="1:8">
      <c r="A837" s="12">
        <v>874</v>
      </c>
      <c r="C837" s="45" t="str">
        <f>INDEX(IMPORT[Seri],A837)</f>
        <v>7025-28</v>
      </c>
      <c r="D837" s="45" t="str">
        <f>INDEX(IMPORT[Jenis],A837)</f>
        <v>Note Book</v>
      </c>
      <c r="E837" s="45">
        <f>INDEX(IMPORT[Qty/ C],A837)</f>
        <v>192</v>
      </c>
      <c r="F837" s="45">
        <f ca="1">INDEX(IMPORT[C],A837)</f>
        <v>2</v>
      </c>
      <c r="G837" s="45" t="str">
        <f>IF(INDEX(IMPORT[Catatan],A837)="","",INDEX(IMPORT[Catatan],A837))</f>
        <v/>
      </c>
      <c r="H837" s="45" t="str">
        <f>INDEX(IMPORT[Ket],A837)</f>
        <v>D7</v>
      </c>
    </row>
    <row r="838" spans="1:8">
      <c r="A838" s="12">
        <v>875</v>
      </c>
      <c r="C838" s="45" t="str">
        <f>INDEX(IMPORT[Seri],A838)</f>
        <v>7025-29</v>
      </c>
      <c r="D838" s="45" t="str">
        <f>INDEX(IMPORT[Jenis],A838)</f>
        <v>Note Book</v>
      </c>
      <c r="E838" s="45">
        <f>INDEX(IMPORT[Qty/ C],A838)</f>
        <v>192</v>
      </c>
      <c r="F838" s="45">
        <f ca="1">INDEX(IMPORT[C],A838)</f>
        <v>1</v>
      </c>
      <c r="G838" s="45" t="str">
        <f>IF(INDEX(IMPORT[Catatan],A838)="","",INDEX(IMPORT[Catatan],A838))</f>
        <v/>
      </c>
      <c r="H838" s="45" t="str">
        <f>INDEX(IMPORT[Ket],A838)</f>
        <v>D7</v>
      </c>
    </row>
    <row r="839" spans="1:8">
      <c r="A839" s="12">
        <v>876</v>
      </c>
      <c r="C839" s="45" t="str">
        <f>INDEX(IMPORT[Seri],A839)</f>
        <v>7025-30</v>
      </c>
      <c r="D839" s="45" t="str">
        <f>INDEX(IMPORT[Jenis],A839)</f>
        <v>Note Book</v>
      </c>
      <c r="E839" s="45">
        <f>INDEX(IMPORT[Qty/ C],A839)</f>
        <v>192</v>
      </c>
      <c r="F839" s="45">
        <f ca="1">INDEX(IMPORT[C],A839)</f>
        <v>2</v>
      </c>
      <c r="G839" s="45" t="str">
        <f>IF(INDEX(IMPORT[Catatan],A839)="","",INDEX(IMPORT[Catatan],A839))</f>
        <v/>
      </c>
      <c r="H839" s="45" t="str">
        <f>INDEX(IMPORT[Ket],A839)</f>
        <v>D7</v>
      </c>
    </row>
    <row r="840" spans="1:8">
      <c r="A840" s="12">
        <v>878</v>
      </c>
      <c r="C840" s="45" t="str">
        <f>INDEX(IMPORT[Seri],A840)</f>
        <v>7025-16</v>
      </c>
      <c r="D840" s="45" t="str">
        <f>INDEX(IMPORT[Jenis],A840)</f>
        <v>Note Book</v>
      </c>
      <c r="E840" s="45">
        <f>INDEX(IMPORT[Qty/ C],A840)</f>
        <v>192</v>
      </c>
      <c r="F840" s="45">
        <f ca="1">INDEX(IMPORT[C],A840)</f>
        <v>1</v>
      </c>
      <c r="G840" s="45" t="str">
        <f>IF(INDEX(IMPORT[Catatan],A840)="","",INDEX(IMPORT[Catatan],A840))</f>
        <v/>
      </c>
      <c r="H840" s="45" t="str">
        <f>INDEX(IMPORT[Ket],A840)</f>
        <v>D7</v>
      </c>
    </row>
    <row r="841" spans="1:8">
      <c r="A841" s="12">
        <v>880</v>
      </c>
      <c r="C841" s="45" t="str">
        <f>INDEX(IMPORT[Seri],A841)</f>
        <v>05203</v>
      </c>
      <c r="D841" s="45" t="str">
        <f>INDEX(IMPORT[Jenis],A841)</f>
        <v>Note Book</v>
      </c>
      <c r="E841" s="45">
        <f>INDEX(IMPORT[Qty/ C],A841)</f>
        <v>128</v>
      </c>
      <c r="F841" s="45">
        <f ca="1">INDEX(IMPORT[C],A841)</f>
        <v>1</v>
      </c>
      <c r="G841" s="45" t="str">
        <f>IF(INDEX(IMPORT[Catatan],A841)="","",INDEX(IMPORT[Catatan],A841))</f>
        <v>A5</v>
      </c>
      <c r="H841" s="45" t="str">
        <f>INDEX(IMPORT[Ket],A841)</f>
        <v>D7</v>
      </c>
    </row>
    <row r="842" spans="1:8">
      <c r="A842" s="12">
        <v>881</v>
      </c>
      <c r="C842" s="45" t="str">
        <f>INDEX(IMPORT[Seri],A842)</f>
        <v>05204</v>
      </c>
      <c r="D842" s="45" t="str">
        <f>INDEX(IMPORT[Jenis],A842)</f>
        <v>Note Book</v>
      </c>
      <c r="E842" s="45">
        <f>INDEX(IMPORT[Qty/ C],A842)</f>
        <v>128</v>
      </c>
      <c r="F842" s="45">
        <f ca="1">INDEX(IMPORT[C],A842)</f>
        <v>2</v>
      </c>
      <c r="G842" s="45" t="str">
        <f>IF(INDEX(IMPORT[Catatan],A842)="","",INDEX(IMPORT[Catatan],A842))</f>
        <v>A5</v>
      </c>
      <c r="H842" s="45" t="str">
        <f>INDEX(IMPORT[Ket],A842)</f>
        <v>D7</v>
      </c>
    </row>
    <row r="843" spans="1:8">
      <c r="A843" s="12">
        <v>882</v>
      </c>
      <c r="C843" s="45" t="str">
        <f>INDEX(IMPORT[Seri],A843)</f>
        <v>05205</v>
      </c>
      <c r="D843" s="45" t="str">
        <f>INDEX(IMPORT[Jenis],A843)</f>
        <v>Note Book</v>
      </c>
      <c r="E843" s="45">
        <f>INDEX(IMPORT[Qty/ C],A843)</f>
        <v>128</v>
      </c>
      <c r="F843" s="45">
        <f ca="1">INDEX(IMPORT[C],A843)</f>
        <v>2</v>
      </c>
      <c r="G843" s="45" t="str">
        <f>IF(INDEX(IMPORT[Catatan],A843)="","",INDEX(IMPORT[Catatan],A843))</f>
        <v>A5</v>
      </c>
      <c r="H843" s="45" t="str">
        <f>INDEX(IMPORT[Ket],A843)</f>
        <v>D7</v>
      </c>
    </row>
    <row r="844" spans="1:8">
      <c r="A844" s="12">
        <v>883</v>
      </c>
      <c r="C844" s="45" t="str">
        <f>INDEX(IMPORT[Seri],A844)</f>
        <v>05202</v>
      </c>
      <c r="D844" s="45" t="str">
        <f>INDEX(IMPORT[Jenis],A844)</f>
        <v>Note Book</v>
      </c>
      <c r="E844" s="45">
        <f>INDEX(IMPORT[Qty/ C],A844)</f>
        <v>128</v>
      </c>
      <c r="F844" s="45">
        <f ca="1">INDEX(IMPORT[C],A844)</f>
        <v>2</v>
      </c>
      <c r="G844" s="45" t="str">
        <f>IF(INDEX(IMPORT[Catatan],A844)="","",INDEX(IMPORT[Catatan],A844))</f>
        <v>A5</v>
      </c>
      <c r="H844" s="45" t="str">
        <f>INDEX(IMPORT[Ket],A844)</f>
        <v>D7</v>
      </c>
    </row>
    <row r="845" spans="1:8">
      <c r="A845" s="12">
        <v>884</v>
      </c>
      <c r="C845" s="45" t="str">
        <f>INDEX(IMPORT[Seri],A845)</f>
        <v>64834</v>
      </c>
      <c r="D845" s="45" t="str">
        <f>INDEX(IMPORT[Jenis],A845)</f>
        <v>Note Book</v>
      </c>
      <c r="E845" s="45">
        <f>INDEX(IMPORT[Qty/ C],A845)</f>
        <v>128</v>
      </c>
      <c r="F845" s="45">
        <f ca="1">INDEX(IMPORT[C],A845)</f>
        <v>1</v>
      </c>
      <c r="G845" s="45" t="str">
        <f>IF(INDEX(IMPORT[Catatan],A845)="","",INDEX(IMPORT[Catatan],A845))</f>
        <v>A5</v>
      </c>
      <c r="H845" s="45" t="str">
        <f>INDEX(IMPORT[Ket],A845)</f>
        <v>D7</v>
      </c>
    </row>
    <row r="846" spans="1:8">
      <c r="A846" s="12">
        <v>885</v>
      </c>
      <c r="C846" s="45">
        <f>INDEX(IMPORT[Seri],A846)</f>
        <v>593834</v>
      </c>
      <c r="D846" s="45" t="str">
        <f>INDEX(IMPORT[Jenis],A846)</f>
        <v>Note Book</v>
      </c>
      <c r="E846" s="45">
        <f>INDEX(IMPORT[Qty/ C],A846)</f>
        <v>96</v>
      </c>
      <c r="F846" s="45">
        <f ca="1">INDEX(IMPORT[C],A846)</f>
        <v>7</v>
      </c>
      <c r="G846" s="45" t="str">
        <f>IF(INDEX(IMPORT[Catatan],A846)="","",INDEX(IMPORT[Catatan],A846))</f>
        <v/>
      </c>
      <c r="H846" s="45" t="str">
        <f>INDEX(IMPORT[Ket],A846)</f>
        <v>D7</v>
      </c>
    </row>
    <row r="847" spans="1:8">
      <c r="A847" s="12">
        <v>886</v>
      </c>
      <c r="C847" s="45">
        <f>INDEX(IMPORT[Seri],A847)</f>
        <v>76203</v>
      </c>
      <c r="D847" s="45" t="str">
        <f>INDEX(IMPORT[Jenis],A847)</f>
        <v>Note Book</v>
      </c>
      <c r="E847" s="45">
        <f>INDEX(IMPORT[Qty/ C],A847)</f>
        <v>96</v>
      </c>
      <c r="F847" s="45">
        <f ca="1">INDEX(IMPORT[C],A847)</f>
        <v>5</v>
      </c>
      <c r="G847" s="45" t="str">
        <f>IF(INDEX(IMPORT[Catatan],A847)="","",INDEX(IMPORT[Catatan],A847))</f>
        <v/>
      </c>
      <c r="H847" s="45" t="str">
        <f>INDEX(IMPORT[Ket],A847)</f>
        <v>D7</v>
      </c>
    </row>
    <row r="848" spans="1:8">
      <c r="A848" s="12">
        <v>887</v>
      </c>
      <c r="C848" s="45">
        <f>INDEX(IMPORT[Seri],A848)</f>
        <v>76205</v>
      </c>
      <c r="D848" s="45" t="str">
        <f>INDEX(IMPORT[Jenis],A848)</f>
        <v>Note Book</v>
      </c>
      <c r="E848" s="45">
        <f>INDEX(IMPORT[Qty/ C],A848)</f>
        <v>96</v>
      </c>
      <c r="F848" s="45">
        <f ca="1">INDEX(IMPORT[C],A848)</f>
        <v>2</v>
      </c>
      <c r="G848" s="45" t="str">
        <f>IF(INDEX(IMPORT[Catatan],A848)="","",INDEX(IMPORT[Catatan],A848))</f>
        <v/>
      </c>
      <c r="H848" s="45" t="str">
        <f>INDEX(IMPORT[Ket],A848)</f>
        <v>D7</v>
      </c>
    </row>
    <row r="849" spans="1:8">
      <c r="A849" s="12">
        <v>888</v>
      </c>
      <c r="C849" s="45">
        <f>INDEX(IMPORT[Seri],A849)</f>
        <v>93848</v>
      </c>
      <c r="D849" s="45" t="str">
        <f>INDEX(IMPORT[Jenis],A849)</f>
        <v>Note Book</v>
      </c>
      <c r="E849" s="45">
        <f>INDEX(IMPORT[Qty/ C],A849)</f>
        <v>96</v>
      </c>
      <c r="F849" s="45">
        <f ca="1">INDEX(IMPORT[C],A849)</f>
        <v>5</v>
      </c>
      <c r="G849" s="45" t="str">
        <f>IF(INDEX(IMPORT[Catatan],A849)="","",INDEX(IMPORT[Catatan],A849))</f>
        <v/>
      </c>
      <c r="H849" s="45" t="str">
        <f>INDEX(IMPORT[Ket],A849)</f>
        <v>D7</v>
      </c>
    </row>
    <row r="850" spans="1:8">
      <c r="A850" s="12">
        <v>889</v>
      </c>
      <c r="C850" s="45">
        <f>INDEX(IMPORT[Seri],A850)</f>
        <v>93846</v>
      </c>
      <c r="D850" s="45" t="str">
        <f>INDEX(IMPORT[Jenis],A850)</f>
        <v>Note Book</v>
      </c>
      <c r="E850" s="45">
        <f>INDEX(IMPORT[Qty/ C],A850)</f>
        <v>96</v>
      </c>
      <c r="F850" s="45">
        <f ca="1">INDEX(IMPORT[C],A850)</f>
        <v>6</v>
      </c>
      <c r="G850" s="45" t="str">
        <f>IF(INDEX(IMPORT[Catatan],A850)="","",INDEX(IMPORT[Catatan],A850))</f>
        <v/>
      </c>
      <c r="H850" s="45" t="str">
        <f>INDEX(IMPORT[Ket],A850)</f>
        <v>D7</v>
      </c>
    </row>
    <row r="851" spans="1:8">
      <c r="A851" s="12">
        <v>890</v>
      </c>
      <c r="C851" s="45">
        <f>INDEX(IMPORT[Seri],A851)</f>
        <v>76208</v>
      </c>
      <c r="D851" s="45" t="str">
        <f>INDEX(IMPORT[Jenis],A851)</f>
        <v>Note Book</v>
      </c>
      <c r="E851" s="45">
        <f>INDEX(IMPORT[Qty/ C],A851)</f>
        <v>96</v>
      </c>
      <c r="F851" s="45">
        <f ca="1">INDEX(IMPORT[C],A851)</f>
        <v>5</v>
      </c>
      <c r="G851" s="45" t="str">
        <f>IF(INDEX(IMPORT[Catatan],A851)="","",INDEX(IMPORT[Catatan],A851))</f>
        <v/>
      </c>
      <c r="H851" s="45" t="str">
        <f>INDEX(IMPORT[Ket],A851)</f>
        <v>D7</v>
      </c>
    </row>
    <row r="852" spans="1:8">
      <c r="A852" s="12">
        <v>891</v>
      </c>
      <c r="C852" s="45" t="str">
        <f>INDEX(IMPORT[Seri],A852)</f>
        <v>LK-22305</v>
      </c>
      <c r="D852" s="45" t="str">
        <f>INDEX(IMPORT[Jenis],A852)</f>
        <v>Tape</v>
      </c>
      <c r="E852" s="45">
        <f>INDEX(IMPORT[Qty/ C],A852)</f>
        <v>3600</v>
      </c>
      <c r="F852" s="45">
        <f ca="1">INDEX(IMPORT[C],A852)</f>
        <v>5</v>
      </c>
      <c r="G852" s="45" t="str">
        <f>IF(INDEX(IMPORT[Catatan],A852)="","",INDEX(IMPORT[Catatan],A852))</f>
        <v>1 Pak (60)</v>
      </c>
      <c r="H852" s="45" t="str">
        <f>INDEX(IMPORT[Ket],A852)</f>
        <v>D7</v>
      </c>
    </row>
    <row r="853" spans="1:8">
      <c r="A853" s="12">
        <v>892</v>
      </c>
      <c r="C853" s="45">
        <f>INDEX(IMPORT[Seri],A853)</f>
        <v>9022</v>
      </c>
      <c r="D853" s="45" t="str">
        <f>INDEX(IMPORT[Jenis],A853)</f>
        <v>Sharpener</v>
      </c>
      <c r="E853" s="45">
        <f>INDEX(IMPORT[Qty/ C],A853)</f>
        <v>192</v>
      </c>
      <c r="F853" s="45">
        <f ca="1">INDEX(IMPORT[C],A853)</f>
        <v>8</v>
      </c>
      <c r="G853" s="45" t="str">
        <f>IF(INDEX(IMPORT[Catatan],A853)="","",INDEX(IMPORT[Catatan],A853))</f>
        <v/>
      </c>
      <c r="H853" s="45" t="str">
        <f>INDEX(IMPORT[Ket],A853)</f>
        <v>D7</v>
      </c>
    </row>
    <row r="854" spans="1:8">
      <c r="A854" s="12">
        <v>893</v>
      </c>
      <c r="C854" s="45">
        <f>INDEX(IMPORT[Seri],A854)</f>
        <v>5813</v>
      </c>
      <c r="D854" s="45" t="str">
        <f>INDEX(IMPORT[Jenis],A854)</f>
        <v>Pencil Box</v>
      </c>
      <c r="E854" s="45">
        <f>INDEX(IMPORT[Qty/ C],A854)</f>
        <v>288</v>
      </c>
      <c r="F854" s="45">
        <f ca="1">INDEX(IMPORT[C],A854)</f>
        <v>5</v>
      </c>
      <c r="G854" s="45" t="str">
        <f>IF(INDEX(IMPORT[Catatan],A854)="","",INDEX(IMPORT[Catatan],A854))</f>
        <v/>
      </c>
      <c r="H854" s="45" t="str">
        <f>INDEX(IMPORT[Ket],A854)</f>
        <v>D7</v>
      </c>
    </row>
    <row r="855" spans="1:8">
      <c r="A855" s="12">
        <v>894</v>
      </c>
      <c r="C855" s="45">
        <f>INDEX(IMPORT[Seri],A855)</f>
        <v>5815</v>
      </c>
      <c r="D855" s="45" t="str">
        <f>INDEX(IMPORT[Jenis],A855)</f>
        <v>Pencil Box</v>
      </c>
      <c r="E855" s="45">
        <f>INDEX(IMPORT[Qty/ C],A855)</f>
        <v>288</v>
      </c>
      <c r="F855" s="45">
        <f ca="1">INDEX(IMPORT[C],A855)</f>
        <v>4</v>
      </c>
      <c r="G855" s="45" t="str">
        <f>IF(INDEX(IMPORT[Catatan],A855)="","",INDEX(IMPORT[Catatan],A855))</f>
        <v/>
      </c>
      <c r="H855" s="45" t="str">
        <f>INDEX(IMPORT[Ket],A855)</f>
        <v>D7</v>
      </c>
    </row>
    <row r="856" spans="1:8">
      <c r="A856" s="12">
        <v>895</v>
      </c>
      <c r="C856" s="45">
        <f>INDEX(IMPORT[Seri],A856)</f>
        <v>5842</v>
      </c>
      <c r="D856" s="45" t="str">
        <f>INDEX(IMPORT[Jenis],A856)</f>
        <v>Pencil Box</v>
      </c>
      <c r="E856" s="45">
        <f>INDEX(IMPORT[Qty/ C],A856)</f>
        <v>288</v>
      </c>
      <c r="F856" s="45">
        <f ca="1">INDEX(IMPORT[C],A856)</f>
        <v>9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896</v>
      </c>
      <c r="C857" s="45">
        <f>INDEX(IMPORT[Seri],A857)</f>
        <v>5866</v>
      </c>
      <c r="D857" s="45" t="str">
        <f>INDEX(IMPORT[Jenis],A857)</f>
        <v>Pencil Box</v>
      </c>
      <c r="E857" s="45">
        <f>INDEX(IMPORT[Qty/ C],A857)</f>
        <v>288</v>
      </c>
      <c r="F857" s="45">
        <f ca="1">INDEX(IMPORT[C],A857)</f>
        <v>5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897</v>
      </c>
      <c r="C858" s="45">
        <f>INDEX(IMPORT[Seri],A858)</f>
        <v>8525</v>
      </c>
      <c r="D858" s="45" t="str">
        <f>INDEX(IMPORT[Jenis],A858)</f>
        <v>Correction Tape</v>
      </c>
      <c r="E858" s="45">
        <f>INDEX(IMPORT[Qty/ C],A858)</f>
        <v>576</v>
      </c>
      <c r="F858" s="45">
        <f ca="1">INDEX(IMPORT[C],A858)</f>
        <v>10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898</v>
      </c>
      <c r="C859" s="45" t="str">
        <f>INDEX(IMPORT[Seri],A859)</f>
        <v>QY-2023</v>
      </c>
      <c r="D859" s="45" t="str">
        <f>INDEX(IMPORT[Jenis],A859)</f>
        <v>Pencil box Mobil M</v>
      </c>
      <c r="E859" s="45">
        <f>INDEX(IMPORT[Qty/ C],A859)</f>
        <v>144</v>
      </c>
      <c r="F859" s="45">
        <f ca="1">INDEX(IMPORT[C],A859)</f>
        <v>18</v>
      </c>
      <c r="G859" s="45" t="str">
        <f>IF(INDEX(IMPORT[Catatan],A859)="","",INDEX(IMPORT[Catatan],A859))</f>
        <v/>
      </c>
      <c r="H859" s="45" t="str">
        <f>INDEX(IMPORT[Ket],A859)</f>
        <v>D8</v>
      </c>
    </row>
    <row r="860" spans="1:8">
      <c r="A860" s="12">
        <v>899</v>
      </c>
      <c r="C860" s="45" t="str">
        <f>INDEX(IMPORT[Seri],A860)</f>
        <v>QC-771</v>
      </c>
      <c r="D860" s="45" t="str">
        <f>INDEX(IMPORT[Jenis],A860)</f>
        <v>Pencil box</v>
      </c>
      <c r="E860" s="45">
        <f>INDEX(IMPORT[Qty/ C],A860)</f>
        <v>240</v>
      </c>
      <c r="F860" s="45">
        <f ca="1">INDEX(IMPORT[C],A860)</f>
        <v>22</v>
      </c>
      <c r="G860" s="45" t="str">
        <f>IF(INDEX(IMPORT[Catatan],A860)="","",INDEX(IMPORT[Catatan],A860))</f>
        <v/>
      </c>
      <c r="H860" s="45" t="str">
        <f>INDEX(IMPORT[Ket],A860)</f>
        <v>D8</v>
      </c>
    </row>
    <row r="861" spans="1:8">
      <c r="A861" s="12">
        <v>900</v>
      </c>
      <c r="C861" s="45" t="str">
        <f>INDEX(IMPORT[Seri],A861)</f>
        <v>DZ-0061-3</v>
      </c>
      <c r="D861" s="45" t="str">
        <f>INDEX(IMPORT[Jenis],A861)</f>
        <v>Pencil box klg</v>
      </c>
      <c r="E861" s="45">
        <f>INDEX(IMPORT[Qty/ C],A861)</f>
        <v>192</v>
      </c>
      <c r="F861" s="45">
        <f ca="1">INDEX(IMPORT[C],A861)</f>
        <v>24</v>
      </c>
      <c r="G861" s="45" t="str">
        <f>IF(INDEX(IMPORT[Catatan],A861)="","",INDEX(IMPORT[Catatan],A861))</f>
        <v/>
      </c>
      <c r="H861" s="45" t="str">
        <f>INDEX(IMPORT[Ket],A861)</f>
        <v>D8</v>
      </c>
    </row>
    <row r="862" spans="1:8">
      <c r="A862" s="12">
        <v>901</v>
      </c>
      <c r="C862" s="45" t="str">
        <f>INDEX(IMPORT[Seri],A862)</f>
        <v>KD-50J</v>
      </c>
      <c r="D862" s="45" t="str">
        <f>INDEX(IMPORT[Jenis],A862)</f>
        <v>Pencil box</v>
      </c>
      <c r="E862" s="45">
        <f>INDEX(IMPORT[Qty/ C],A862)</f>
        <v>192</v>
      </c>
      <c r="F862" s="45">
        <f ca="1">INDEX(IMPORT[C],A862)</f>
        <v>19</v>
      </c>
      <c r="G862" s="45" t="str">
        <f>IF(INDEX(IMPORT[Catatan],A862)="","",INDEX(IMPORT[Catatan],A862))</f>
        <v/>
      </c>
      <c r="H862" s="45" t="str">
        <f>INDEX(IMPORT[Ket],A862)</f>
        <v>D8</v>
      </c>
    </row>
    <row r="863" spans="1:8">
      <c r="A863" s="12">
        <v>902</v>
      </c>
      <c r="C863" s="45" t="str">
        <f>INDEX(IMPORT[Seri],A863)</f>
        <v>168-18</v>
      </c>
      <c r="D863" s="45" t="str">
        <f>INDEX(IMPORT[Jenis],A863)</f>
        <v>Pencil box</v>
      </c>
      <c r="E863" s="45">
        <f>INDEX(IMPORT[Qty/ C],A863)</f>
        <v>144</v>
      </c>
      <c r="F863" s="45">
        <f ca="1">INDEX(IMPORT[C],A863)</f>
        <v>8</v>
      </c>
      <c r="G863" s="45" t="str">
        <f>IF(INDEX(IMPORT[Catatan],A863)="","",INDEX(IMPORT[Catatan],A863))</f>
        <v/>
      </c>
      <c r="H863" s="45" t="str">
        <f>INDEX(IMPORT[Ket],A863)</f>
        <v>D8</v>
      </c>
    </row>
    <row r="864" spans="1:8">
      <c r="A864" s="12">
        <v>903</v>
      </c>
      <c r="C864" s="45" t="str">
        <f>INDEX(IMPORT[Seri],A864)</f>
        <v>C-8023</v>
      </c>
      <c r="D864" s="45" t="str">
        <f>INDEX(IMPORT[Jenis],A864)</f>
        <v>Pencil box</v>
      </c>
      <c r="E864" s="45">
        <f>INDEX(IMPORT[Qty/ C],A864)</f>
        <v>96</v>
      </c>
      <c r="F864" s="45">
        <f ca="1">INDEX(IMPORT[C],A864)</f>
        <v>10</v>
      </c>
      <c r="G864" s="45" t="str">
        <f>IF(INDEX(IMPORT[Catatan],A864)="","",INDEX(IMPORT[Catatan],A864))</f>
        <v/>
      </c>
      <c r="H864" s="45" t="str">
        <f>INDEX(IMPORT[Ket],A864)</f>
        <v>D8</v>
      </c>
    </row>
    <row r="865" spans="1:8">
      <c r="A865" s="12">
        <v>904</v>
      </c>
      <c r="C865" s="45" t="str">
        <f>INDEX(IMPORT[Seri],A865)</f>
        <v>AC-2860-3</v>
      </c>
      <c r="D865" s="45" t="str">
        <f>INDEX(IMPORT[Jenis],A865)</f>
        <v>Pencil box</v>
      </c>
      <c r="E865" s="45">
        <f>INDEX(IMPORT[Qty/ C],A865)</f>
        <v>144</v>
      </c>
      <c r="F865" s="45">
        <f ca="1">INDEX(IMPORT[C],A865)</f>
        <v>7</v>
      </c>
      <c r="G865" s="45" t="str">
        <f>IF(INDEX(IMPORT[Catatan],A865)="","",INDEX(IMPORT[Catatan],A865))</f>
        <v/>
      </c>
      <c r="H865" s="45" t="str">
        <f>INDEX(IMPORT[Ket],A865)</f>
        <v>D8</v>
      </c>
    </row>
    <row r="866" spans="1:8">
      <c r="A866" s="12">
        <v>905</v>
      </c>
      <c r="C866" s="45" t="str">
        <f>INDEX(IMPORT[Seri],A866)</f>
        <v>168-35</v>
      </c>
      <c r="D866" s="45" t="str">
        <f>INDEX(IMPORT[Jenis],A866)</f>
        <v>Pencil box</v>
      </c>
      <c r="E866" s="45">
        <f>INDEX(IMPORT[Qty/ C],A866)</f>
        <v>144</v>
      </c>
      <c r="F866" s="45">
        <f ca="1">INDEX(IMPORT[C],A866)</f>
        <v>22</v>
      </c>
      <c r="G866" s="45" t="str">
        <f>IF(INDEX(IMPORT[Catatan],A866)="","",INDEX(IMPORT[Catatan],A866))</f>
        <v/>
      </c>
      <c r="H866" s="45" t="str">
        <f>INDEX(IMPORT[Ket],A866)</f>
        <v>D8</v>
      </c>
    </row>
    <row r="867" spans="1:8">
      <c r="A867" s="12">
        <v>906</v>
      </c>
      <c r="C867" s="45" t="str">
        <f>INDEX(IMPORT[Seri],A867)</f>
        <v>AC-2893-3</v>
      </c>
      <c r="D867" s="45" t="str">
        <f>INDEX(IMPORT[Jenis],A867)</f>
        <v>Pencil box</v>
      </c>
      <c r="E867" s="45">
        <f>INDEX(IMPORT[Qty/ C],A867)</f>
        <v>144</v>
      </c>
      <c r="F867" s="45">
        <f ca="1">INDEX(IMPORT[C],A867)</f>
        <v>25</v>
      </c>
      <c r="G867" s="45" t="str">
        <f>IF(INDEX(IMPORT[Catatan],A867)="","",INDEX(IMPORT[Catatan],A867))</f>
        <v/>
      </c>
      <c r="H867" s="45" t="str">
        <f>INDEX(IMPORT[Ket],A867)</f>
        <v>D8</v>
      </c>
    </row>
    <row r="868" spans="1:8">
      <c r="A868" s="12">
        <v>907</v>
      </c>
      <c r="C868" s="45" t="str">
        <f>INDEX(IMPORT[Seri],A868)</f>
        <v>AG-8881</v>
      </c>
      <c r="D868" s="45" t="str">
        <f>INDEX(IMPORT[Jenis],A868)</f>
        <v>Pencil box</v>
      </c>
      <c r="E868" s="45">
        <f>INDEX(IMPORT[Qty/ C],A868)</f>
        <v>160</v>
      </c>
      <c r="F868" s="45">
        <f ca="1">INDEX(IMPORT[C],A868)</f>
        <v>19</v>
      </c>
      <c r="G868" s="45" t="str">
        <f>IF(INDEX(IMPORT[Catatan],A868)="","",INDEX(IMPORT[Catatan],A868))</f>
        <v/>
      </c>
      <c r="H868" s="45" t="str">
        <f>INDEX(IMPORT[Ket],A868)</f>
        <v>D8</v>
      </c>
    </row>
    <row r="869" spans="1:8">
      <c r="A869" s="12">
        <v>908</v>
      </c>
      <c r="C869" s="45" t="str">
        <f>INDEX(IMPORT[Seri],A869)</f>
        <v>BX-3971</v>
      </c>
      <c r="D869" s="45" t="str">
        <f>INDEX(IMPORT[Jenis],A869)</f>
        <v>Pencil box cal</v>
      </c>
      <c r="E869" s="45">
        <f>INDEX(IMPORT[Qty/ C],A869)</f>
        <v>144</v>
      </c>
      <c r="F869" s="45">
        <f ca="1">INDEX(IMPORT[C],A869)</f>
        <v>27</v>
      </c>
      <c r="G869" s="45" t="str">
        <f>IF(INDEX(IMPORT[Catatan],A869)="","",INDEX(IMPORT[Catatan],A869))</f>
        <v/>
      </c>
      <c r="H869" s="45" t="str">
        <f>INDEX(IMPORT[Ket],A869)</f>
        <v>D8</v>
      </c>
    </row>
    <row r="870" spans="1:8">
      <c r="A870" s="12">
        <v>909</v>
      </c>
      <c r="C870" s="45" t="str">
        <f>INDEX(IMPORT[Seri],A870)</f>
        <v>168-25</v>
      </c>
      <c r="D870" s="45" t="str">
        <f>INDEX(IMPORT[Jenis],A870)</f>
        <v>Pencil box</v>
      </c>
      <c r="E870" s="45">
        <f>INDEX(IMPORT[Qty/ C],A870)</f>
        <v>120</v>
      </c>
      <c r="F870" s="45">
        <f ca="1">INDEX(IMPORT[C],A870)</f>
        <v>12</v>
      </c>
      <c r="G870" s="45" t="str">
        <f>IF(INDEX(IMPORT[Catatan],A870)="","",INDEX(IMPORT[Catatan],A870))</f>
        <v/>
      </c>
      <c r="H870" s="45" t="str">
        <f>INDEX(IMPORT[Ket],A870)</f>
        <v>D8</v>
      </c>
    </row>
    <row r="871" spans="1:8">
      <c r="A871" s="12">
        <v>910</v>
      </c>
      <c r="C871" s="45" t="str">
        <f>INDEX(IMPORT[Seri],A871)</f>
        <v>8009-12</v>
      </c>
      <c r="D871" s="45" t="str">
        <f>INDEX(IMPORT[Jenis],A871)</f>
        <v xml:space="preserve">Pencil </v>
      </c>
      <c r="E871" s="45">
        <f>INDEX(IMPORT[Qty/ C],A871)</f>
        <v>240</v>
      </c>
      <c r="F871" s="45">
        <f ca="1">INDEX(IMPORT[C],A871)</f>
        <v>7</v>
      </c>
      <c r="G871" s="45" t="str">
        <f>IF(INDEX(IMPORT[Catatan],A871)="","",INDEX(IMPORT[Catatan],A871))</f>
        <v>Warna</v>
      </c>
      <c r="H871" s="45" t="str">
        <f>INDEX(IMPORT[Ket],A871)</f>
        <v>D8</v>
      </c>
    </row>
    <row r="872" spans="1:8">
      <c r="A872" s="12">
        <v>911</v>
      </c>
      <c r="C872" s="45" t="str">
        <f>INDEX(IMPORT[Seri],A872)</f>
        <v>8894-12</v>
      </c>
      <c r="D872" s="45" t="str">
        <f>INDEX(IMPORT[Jenis],A872)</f>
        <v xml:space="preserve">Pencil </v>
      </c>
      <c r="E872" s="45">
        <f>INDEX(IMPORT[Qty/ C],A872)</f>
        <v>288</v>
      </c>
      <c r="F872" s="45">
        <f ca="1">INDEX(IMPORT[C],A872)</f>
        <v>7</v>
      </c>
      <c r="G872" s="45" t="str">
        <f>IF(INDEX(IMPORT[Catatan],A872)="","",INDEX(IMPORT[Catatan],A872))</f>
        <v/>
      </c>
      <c r="H872" s="45" t="str">
        <f>INDEX(IMPORT[Ket],A872)</f>
        <v>D8</v>
      </c>
    </row>
    <row r="873" spans="1:8">
      <c r="A873" s="12">
        <v>912</v>
      </c>
      <c r="C873" s="45" t="str">
        <f>INDEX(IMPORT[Seri],A873)</f>
        <v>8891-12</v>
      </c>
      <c r="D873" s="45" t="str">
        <f>INDEX(IMPORT[Jenis],A873)</f>
        <v xml:space="preserve">Pencil </v>
      </c>
      <c r="E873" s="45">
        <f>INDEX(IMPORT[Qty/ C],A873)</f>
        <v>288</v>
      </c>
      <c r="F873" s="45">
        <f ca="1">INDEX(IMPORT[C],A873)</f>
        <v>7</v>
      </c>
      <c r="G873" s="45" t="str">
        <f>IF(INDEX(IMPORT[Catatan],A873)="","",INDEX(IMPORT[Catatan],A873))</f>
        <v/>
      </c>
      <c r="H873" s="45" t="str">
        <f>INDEX(IMPORT[Ket],A873)</f>
        <v>D8</v>
      </c>
    </row>
    <row r="874" spans="1:8">
      <c r="A874" s="12">
        <v>913</v>
      </c>
      <c r="C874" s="45" t="str">
        <f>INDEX(IMPORT[Seri],A874)</f>
        <v>9999-12</v>
      </c>
      <c r="D874" s="45" t="str">
        <f>INDEX(IMPORT[Jenis],A874)</f>
        <v xml:space="preserve">Pencil </v>
      </c>
      <c r="E874" s="45">
        <f>INDEX(IMPORT[Qty/ C],A874)</f>
        <v>288</v>
      </c>
      <c r="F874" s="45">
        <f ca="1">INDEX(IMPORT[C],A874)</f>
        <v>7</v>
      </c>
      <c r="G874" s="45" t="str">
        <f>IF(INDEX(IMPORT[Catatan],A874)="","",INDEX(IMPORT[Catatan],A874))</f>
        <v/>
      </c>
      <c r="H874" s="45" t="str">
        <f>INDEX(IMPORT[Ket],A874)</f>
        <v>D8</v>
      </c>
    </row>
    <row r="875" spans="1:8">
      <c r="A875" s="12">
        <v>914</v>
      </c>
      <c r="C875" s="45" t="str">
        <f>INDEX(IMPORT[Seri],A875)</f>
        <v>8880-12</v>
      </c>
      <c r="D875" s="45" t="str">
        <f>INDEX(IMPORT[Jenis],A875)</f>
        <v xml:space="preserve">Pencil </v>
      </c>
      <c r="E875" s="45">
        <f>INDEX(IMPORT[Qty/ C],A875)</f>
        <v>288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D8</v>
      </c>
    </row>
    <row r="876" spans="1:8">
      <c r="A876" s="12">
        <v>915</v>
      </c>
      <c r="C876" s="45" t="str">
        <f>INDEX(IMPORT[Seri],A876)</f>
        <v>MS-405</v>
      </c>
      <c r="D876" s="45" t="str">
        <f>INDEX(IMPORT[Jenis],A876)</f>
        <v>Compass</v>
      </c>
      <c r="E876" s="45">
        <f>INDEX(IMPORT[Qty/ C],A876)</f>
        <v>100</v>
      </c>
      <c r="F876" s="45">
        <f ca="1">INDEX(IMPORT[C],A876)</f>
        <v>49</v>
      </c>
      <c r="G876" s="45" t="str">
        <f>IF(INDEX(IMPORT[Catatan],A876)="","",INDEX(IMPORT[Catatan],A876))</f>
        <v/>
      </c>
      <c r="H876" s="45" t="str">
        <f>INDEX(IMPORT[Ket],A876)</f>
        <v>D8</v>
      </c>
    </row>
    <row r="877" spans="1:8">
      <c r="A877" s="12">
        <v>916</v>
      </c>
      <c r="C877" s="45" t="str">
        <f>INDEX(IMPORT[Seri],A877)</f>
        <v>DT-221</v>
      </c>
      <c r="D877" s="45" t="str">
        <f>INDEX(IMPORT[Jenis],A877)</f>
        <v>Gel Pen</v>
      </c>
      <c r="E877" s="45">
        <f>INDEX(IMPORT[Qty/ C],A877)</f>
        <v>2304</v>
      </c>
      <c r="F877" s="45">
        <f ca="1">INDEX(IMPORT[C],A877)</f>
        <v>14</v>
      </c>
      <c r="G877" s="45" t="str">
        <f>IF(INDEX(IMPORT[Catatan],A877)="","",INDEX(IMPORT[Catatan],A877))</f>
        <v/>
      </c>
      <c r="H877" s="45" t="str">
        <f>INDEX(IMPORT[Ket],A877)</f>
        <v>D8</v>
      </c>
    </row>
    <row r="878" spans="1:8">
      <c r="A878" s="12">
        <v>917</v>
      </c>
      <c r="C878" s="45" t="str">
        <f>INDEX(IMPORT[Seri],A878)</f>
        <v>DT-222</v>
      </c>
      <c r="D878" s="45" t="str">
        <f>INDEX(IMPORT[Jenis],A878)</f>
        <v>Gel Pen</v>
      </c>
      <c r="E878" s="45">
        <f>INDEX(IMPORT[Qty/ C],A878)</f>
        <v>2304</v>
      </c>
      <c r="F878" s="45">
        <f ca="1">INDEX(IMPORT[C],A878)</f>
        <v>13</v>
      </c>
      <c r="G878" s="45" t="str">
        <f>IF(INDEX(IMPORT[Catatan],A878)="","",INDEX(IMPORT[Catatan],A878))</f>
        <v/>
      </c>
      <c r="H878" s="45" t="str">
        <f>INDEX(IMPORT[Ket],A878)</f>
        <v>D8</v>
      </c>
    </row>
    <row r="879" spans="1:8">
      <c r="A879" s="12">
        <v>918</v>
      </c>
      <c r="C879" s="45" t="str">
        <f>INDEX(IMPORT[Seri],A879)</f>
        <v>DT-225</v>
      </c>
      <c r="D879" s="45" t="str">
        <f>INDEX(IMPORT[Jenis],A879)</f>
        <v>Gel Pen</v>
      </c>
      <c r="E879" s="45">
        <f>INDEX(IMPORT[Qty/ C],A879)</f>
        <v>2304</v>
      </c>
      <c r="F879" s="45">
        <f ca="1">INDEX(IMPORT[C],A879)</f>
        <v>14</v>
      </c>
      <c r="G879" s="45" t="str">
        <f>IF(INDEX(IMPORT[Catatan],A879)="","",INDEX(IMPORT[Catatan],A879))</f>
        <v/>
      </c>
      <c r="H879" s="45" t="str">
        <f>INDEX(IMPORT[Ket],A879)</f>
        <v>D8</v>
      </c>
    </row>
    <row r="880" spans="1:8">
      <c r="A880" s="12">
        <v>919</v>
      </c>
      <c r="C880" s="45" t="str">
        <f>INDEX(IMPORT[Seri],A880)</f>
        <v>DT-227</v>
      </c>
      <c r="D880" s="45" t="str">
        <f>INDEX(IMPORT[Jenis],A880)</f>
        <v>Gel Pen</v>
      </c>
      <c r="E880" s="45">
        <f>INDEX(IMPORT[Qty/ C],A880)</f>
        <v>2304</v>
      </c>
      <c r="F880" s="45">
        <f ca="1">INDEX(IMPORT[C],A880)</f>
        <v>6</v>
      </c>
      <c r="G880" s="45" t="str">
        <f>IF(INDEX(IMPORT[Catatan],A880)="","",INDEX(IMPORT[Catatan],A880))</f>
        <v/>
      </c>
      <c r="H880" s="45" t="str">
        <f>INDEX(IMPORT[Ket],A880)</f>
        <v>D8</v>
      </c>
    </row>
    <row r="881" spans="1:8">
      <c r="A881" s="12">
        <v>920</v>
      </c>
      <c r="C881" s="45" t="str">
        <f>INDEX(IMPORT[Seri],A881)</f>
        <v>DT-233</v>
      </c>
      <c r="D881" s="45" t="str">
        <f>INDEX(IMPORT[Jenis],A881)</f>
        <v>Gel Pen</v>
      </c>
      <c r="E881" s="45">
        <f>INDEX(IMPORT[Qty/ C],A881)</f>
        <v>2304</v>
      </c>
      <c r="F881" s="45">
        <f ca="1">INDEX(IMPORT[C],A881)</f>
        <v>12</v>
      </c>
      <c r="G881" s="45" t="str">
        <f>IF(INDEX(IMPORT[Catatan],A881)="","",INDEX(IMPORT[Catatan],A881))</f>
        <v/>
      </c>
      <c r="H881" s="45" t="str">
        <f>INDEX(IMPORT[Ket],A881)</f>
        <v>D8</v>
      </c>
    </row>
    <row r="882" spans="1:8">
      <c r="A882" s="12">
        <v>921</v>
      </c>
      <c r="C882" s="45" t="str">
        <f>INDEX(IMPORT[Seri],A882)</f>
        <v>DT-236</v>
      </c>
      <c r="D882" s="45" t="str">
        <f>INDEX(IMPORT[Jenis],A882)</f>
        <v>Gel Pen</v>
      </c>
      <c r="E882" s="45">
        <f>INDEX(IMPORT[Qty/ C],A882)</f>
        <v>2304</v>
      </c>
      <c r="F882" s="45">
        <f ca="1">INDEX(IMPORT[C],A882)</f>
        <v>16</v>
      </c>
      <c r="G882" s="45" t="str">
        <f>IF(INDEX(IMPORT[Catatan],A882)="","",INDEX(IMPORT[Catatan],A882))</f>
        <v/>
      </c>
      <c r="H882" s="45" t="str">
        <f>INDEX(IMPORT[Ket],A882)</f>
        <v>D8</v>
      </c>
    </row>
    <row r="883" spans="1:8">
      <c r="A883" s="12">
        <v>922</v>
      </c>
      <c r="C883" s="45" t="str">
        <f>INDEX(IMPORT[Seri],A883)</f>
        <v>DT-238</v>
      </c>
      <c r="D883" s="45" t="str">
        <f>INDEX(IMPORT[Jenis],A883)</f>
        <v>Gel Pen</v>
      </c>
      <c r="E883" s="45">
        <f>INDEX(IMPORT[Qty/ C],A883)</f>
        <v>2304</v>
      </c>
      <c r="F883" s="45">
        <f ca="1">INDEX(IMPORT[C],A883)</f>
        <v>14</v>
      </c>
      <c r="G883" s="45" t="str">
        <f>IF(INDEX(IMPORT[Catatan],A883)="","",INDEX(IMPORT[Catatan],A883))</f>
        <v/>
      </c>
      <c r="H883" s="45" t="str">
        <f>INDEX(IMPORT[Ket],A883)</f>
        <v>D8</v>
      </c>
    </row>
    <row r="884" spans="1:8">
      <c r="A884" s="12">
        <v>923</v>
      </c>
      <c r="C884" s="45" t="str">
        <f>INDEX(IMPORT[Seri],A884)</f>
        <v>DT-239</v>
      </c>
      <c r="D884" s="45" t="str">
        <f>INDEX(IMPORT[Jenis],A884)</f>
        <v>Gel Pen</v>
      </c>
      <c r="E884" s="45">
        <f>INDEX(IMPORT[Qty/ C],A884)</f>
        <v>2304</v>
      </c>
      <c r="F884" s="45">
        <f ca="1">INDEX(IMPORT[C],A884)</f>
        <v>13</v>
      </c>
      <c r="G884" s="45" t="str">
        <f>IF(INDEX(IMPORT[Catatan],A884)="","",INDEX(IMPORT[Catatan],A884))</f>
        <v/>
      </c>
      <c r="H884" s="45" t="str">
        <f>INDEX(IMPORT[Ket],A884)</f>
        <v>D8</v>
      </c>
    </row>
    <row r="885" spans="1:8">
      <c r="A885" s="12">
        <v>926</v>
      </c>
      <c r="C885" s="45">
        <f>INDEX(IMPORT[Seri],A885)</f>
        <v>9022</v>
      </c>
      <c r="D885" s="45" t="str">
        <f>INDEX(IMPORT[Jenis],A885)</f>
        <v>Sharpener</v>
      </c>
      <c r="E885" s="45">
        <f>INDEX(IMPORT[Qty/ C],A885)</f>
        <v>192</v>
      </c>
      <c r="F885" s="45">
        <f ca="1">INDEX(IMPORT[C],A885)</f>
        <v>5</v>
      </c>
      <c r="G885" s="45" t="str">
        <f>IF(INDEX(IMPORT[Catatan],A885)="","",INDEX(IMPORT[Catatan],A885))</f>
        <v/>
      </c>
      <c r="H885" s="45" t="str">
        <f>INDEX(IMPORT[Ket],A885)</f>
        <v>D8</v>
      </c>
    </row>
    <row r="886" spans="1:8">
      <c r="A886" s="12">
        <v>927</v>
      </c>
      <c r="C886" s="45">
        <f>INDEX(IMPORT[Seri],A886)</f>
        <v>8810</v>
      </c>
      <c r="D886" s="45" t="str">
        <f>INDEX(IMPORT[Jenis],A886)</f>
        <v>Sharpener</v>
      </c>
      <c r="E886" s="45">
        <f>INDEX(IMPORT[Qty/ C],A886)</f>
        <v>2592</v>
      </c>
      <c r="F886" s="45">
        <f ca="1">INDEX(IMPORT[C],A886)</f>
        <v>9</v>
      </c>
      <c r="G886" s="45" t="str">
        <f>IF(INDEX(IMPORT[Catatan],A886)="","",INDEX(IMPORT[Catatan],A886))</f>
        <v>72 PCS</v>
      </c>
      <c r="H886" s="45" t="str">
        <f>INDEX(IMPORT[Ket],A886)</f>
        <v>D8</v>
      </c>
    </row>
    <row r="887" spans="1:8">
      <c r="A887" s="12">
        <v>928</v>
      </c>
      <c r="C887" s="45">
        <f>INDEX(IMPORT[Seri],A887)</f>
        <v>8809</v>
      </c>
      <c r="D887" s="45" t="str">
        <f>INDEX(IMPORT[Jenis],A887)</f>
        <v>Sharpener</v>
      </c>
      <c r="E887" s="45">
        <f>INDEX(IMPORT[Qty/ C],A887)</f>
        <v>2160</v>
      </c>
      <c r="F887" s="45">
        <f ca="1">INDEX(IMPORT[C],A887)</f>
        <v>12</v>
      </c>
      <c r="G887" s="45" t="str">
        <f>IF(INDEX(IMPORT[Catatan],A887)="","",INDEX(IMPORT[Catatan],A887))</f>
        <v>60 PCS</v>
      </c>
      <c r="H887" s="45" t="str">
        <f>INDEX(IMPORT[Ket],A887)</f>
        <v>D8</v>
      </c>
    </row>
    <row r="888" spans="1:8">
      <c r="A888" s="12">
        <v>929</v>
      </c>
      <c r="C888" s="45" t="str">
        <f>INDEX(IMPORT[Seri],A888)</f>
        <v>JR-8988/ 166</v>
      </c>
      <c r="D888" s="45" t="str">
        <f>INDEX(IMPORT[Jenis],A888)</f>
        <v>Sharpener</v>
      </c>
      <c r="E888" s="45">
        <f>INDEX(IMPORT[Qty/ C],A888)</f>
        <v>2160</v>
      </c>
      <c r="F888" s="45">
        <f ca="1">INDEX(IMPORT[C],A888)</f>
        <v>10</v>
      </c>
      <c r="G888" s="45" t="str">
        <f>IF(INDEX(IMPORT[Catatan],A888)="","",INDEX(IMPORT[Catatan],A888))</f>
        <v>60 PCS</v>
      </c>
      <c r="H888" s="45" t="str">
        <f>INDEX(IMPORT[Ket],A888)</f>
        <v>D8</v>
      </c>
    </row>
    <row r="889" spans="1:8">
      <c r="A889" s="12">
        <v>930</v>
      </c>
      <c r="C889" s="45" t="str">
        <f>INDEX(IMPORT[Seri],A889)</f>
        <v>NO.8807</v>
      </c>
      <c r="D889" s="45" t="str">
        <f>INDEX(IMPORT[Jenis],A889)</f>
        <v>Sharpener</v>
      </c>
      <c r="E889" s="45">
        <f>INDEX(IMPORT[Qty/ C],A889)</f>
        <v>2160</v>
      </c>
      <c r="F889" s="45">
        <f ca="1">INDEX(IMPORT[C],A889)</f>
        <v>10</v>
      </c>
      <c r="G889" s="45" t="str">
        <f>IF(INDEX(IMPORT[Catatan],A889)="","",INDEX(IMPORT[Catatan],A889))</f>
        <v>60 PCS</v>
      </c>
      <c r="H889" s="45" t="str">
        <f>INDEX(IMPORT[Ket],A889)</f>
        <v>D8</v>
      </c>
    </row>
    <row r="890" spans="1:8">
      <c r="A890" s="12">
        <v>931</v>
      </c>
      <c r="C890" s="45" t="str">
        <f>INDEX(IMPORT[Seri],A890)</f>
        <v>XH8082</v>
      </c>
      <c r="D890" s="45" t="str">
        <f>INDEX(IMPORT[Jenis],A890)</f>
        <v>Sharpener</v>
      </c>
      <c r="E890" s="45">
        <f>INDEX(IMPORT[Qty/ C],A890)</f>
        <v>2592</v>
      </c>
      <c r="F890" s="45">
        <f ca="1">INDEX(IMPORT[C],A890)</f>
        <v>12</v>
      </c>
      <c r="G890" s="45" t="str">
        <f>IF(INDEX(IMPORT[Catatan],A890)="","",INDEX(IMPORT[Catatan],A890))</f>
        <v>72 PCS</v>
      </c>
      <c r="H890" s="45" t="str">
        <f>INDEX(IMPORT[Ket],A890)</f>
        <v>D8</v>
      </c>
    </row>
    <row r="891" spans="1:8">
      <c r="A891" s="12">
        <v>932</v>
      </c>
      <c r="C891" s="45" t="str">
        <f>INDEX(IMPORT[Seri],A891)</f>
        <v>TR-3006</v>
      </c>
      <c r="D891" s="45" t="str">
        <f>INDEX(IMPORT[Jenis],A891)</f>
        <v>Sharpener</v>
      </c>
      <c r="E891" s="45">
        <f>INDEX(IMPORT[Qty/ C],A891)</f>
        <v>2016</v>
      </c>
      <c r="F891" s="45">
        <f ca="1">INDEX(IMPORT[C],A891)</f>
        <v>3</v>
      </c>
      <c r="G891" s="45" t="str">
        <f>IF(INDEX(IMPORT[Catatan],A891)="","",INDEX(IMPORT[Catatan],A891))</f>
        <v>56 PCS</v>
      </c>
      <c r="H891" s="45" t="str">
        <f>INDEX(IMPORT[Ket],A891)</f>
        <v>D8</v>
      </c>
    </row>
    <row r="892" spans="1:8">
      <c r="A892" s="12">
        <v>934</v>
      </c>
      <c r="C892" s="45" t="str">
        <f>INDEX(IMPORT[Seri],A892)</f>
        <v>ZH-243</v>
      </c>
      <c r="D892" s="45" t="str">
        <f>INDEX(IMPORT[Jenis],A892)</f>
        <v>Ruler</v>
      </c>
      <c r="E892" s="45">
        <f>INDEX(IMPORT[Qty/ C],A892)</f>
        <v>1200</v>
      </c>
      <c r="F892" s="45">
        <f ca="1">INDEX(IMPORT[C],A892)</f>
        <v>1</v>
      </c>
      <c r="G892" s="45" t="str">
        <f>IF(INDEX(IMPORT[Catatan],A892)="","",INDEX(IMPORT[Catatan],A892))</f>
        <v/>
      </c>
      <c r="H892" s="45" t="str">
        <f>INDEX(IMPORT[Ket],A892)</f>
        <v>D8</v>
      </c>
    </row>
    <row r="893" spans="1:8">
      <c r="A893" s="12">
        <v>935</v>
      </c>
      <c r="C893" s="45" t="str">
        <f>INDEX(IMPORT[Seri],A893)</f>
        <v>ZH-248</v>
      </c>
      <c r="D893" s="45" t="str">
        <f>INDEX(IMPORT[Jenis],A893)</f>
        <v>Ruler</v>
      </c>
      <c r="E893" s="45">
        <f>INDEX(IMPORT[Qty/ C],A893)</f>
        <v>1600</v>
      </c>
      <c r="F893" s="45">
        <f ca="1">INDEX(IMPORT[C],A893)</f>
        <v>1</v>
      </c>
      <c r="G893" s="45" t="str">
        <f>IF(INDEX(IMPORT[Catatan],A893)="","",INDEX(IMPORT[Catatan],A893))</f>
        <v/>
      </c>
      <c r="H893" s="45" t="str">
        <f>INDEX(IMPORT[Ket],A893)</f>
        <v>D8</v>
      </c>
    </row>
    <row r="894" spans="1:8">
      <c r="A894" s="12">
        <v>936</v>
      </c>
      <c r="C894" s="45" t="str">
        <f>INDEX(IMPORT[Seri],A894)</f>
        <v>ZH-251</v>
      </c>
      <c r="D894" s="45" t="str">
        <f>INDEX(IMPORT[Jenis],A894)</f>
        <v>Ruler</v>
      </c>
      <c r="E894" s="45">
        <f>INDEX(IMPORT[Qty/ C],A894)</f>
        <v>1920</v>
      </c>
      <c r="F894" s="45">
        <f ca="1">INDEX(IMPORT[C],A894)</f>
        <v>2</v>
      </c>
      <c r="G894" s="45" t="str">
        <f>IF(INDEX(IMPORT[Catatan],A894)="","",INDEX(IMPORT[Catatan],A894))</f>
        <v/>
      </c>
      <c r="H894" s="45" t="str">
        <f>INDEX(IMPORT[Ket],A894)</f>
        <v>D8</v>
      </c>
    </row>
    <row r="895" spans="1:8">
      <c r="A895" s="12">
        <v>937</v>
      </c>
      <c r="C895" s="45" t="str">
        <f>INDEX(IMPORT[Seri],A895)</f>
        <v>GR-088</v>
      </c>
      <c r="D895" s="45" t="str">
        <f>INDEX(IMPORT[Jenis],A895)</f>
        <v>Pen Refill</v>
      </c>
      <c r="E895" s="45">
        <f>INDEX(IMPORT[Qty/ C],A895)</f>
        <v>576</v>
      </c>
      <c r="F895" s="45">
        <f ca="1">INDEX(IMPORT[C],A895)</f>
        <v>15</v>
      </c>
      <c r="G895" s="45" t="str">
        <f>IF(INDEX(IMPORT[Catatan],A895)="","",INDEX(IMPORT[Catatan],A895))</f>
        <v/>
      </c>
      <c r="H895" s="45" t="str">
        <f>INDEX(IMPORT[Ket],A895)</f>
        <v>D9</v>
      </c>
    </row>
    <row r="896" spans="1:8">
      <c r="A896" s="12">
        <v>938</v>
      </c>
      <c r="C896" s="45" t="str">
        <f>INDEX(IMPORT[Seri],A896)</f>
        <v>GR-089</v>
      </c>
      <c r="D896" s="45" t="str">
        <f>INDEX(IMPORT[Jenis],A896)</f>
        <v>Pen Refill</v>
      </c>
      <c r="E896" s="45">
        <f>INDEX(IMPORT[Qty/ C],A896)</f>
        <v>576</v>
      </c>
      <c r="F896" s="45">
        <f ca="1">INDEX(IMPORT[C],A896)</f>
        <v>16</v>
      </c>
      <c r="G896" s="45" t="str">
        <f>IF(INDEX(IMPORT[Catatan],A896)="","",INDEX(IMPORT[Catatan],A896))</f>
        <v/>
      </c>
      <c r="H896" s="45" t="str">
        <f>INDEX(IMPORT[Ket],A896)</f>
        <v>D9</v>
      </c>
    </row>
    <row r="897" spans="1:8">
      <c r="A897" s="12">
        <v>939</v>
      </c>
      <c r="C897" s="45" t="str">
        <f>INDEX(IMPORT[Seri],A897)</f>
        <v>GR-090</v>
      </c>
      <c r="D897" s="45" t="str">
        <f>INDEX(IMPORT[Jenis],A897)</f>
        <v>Pen Refill</v>
      </c>
      <c r="E897" s="45">
        <f>INDEX(IMPORT[Qty/ C],A897)</f>
        <v>576</v>
      </c>
      <c r="F897" s="45">
        <f ca="1">INDEX(IMPORT[C],A897)</f>
        <v>22</v>
      </c>
      <c r="G897" s="45" t="str">
        <f>IF(INDEX(IMPORT[Catatan],A897)="","",INDEX(IMPORT[Catatan],A897))</f>
        <v/>
      </c>
      <c r="H897" s="45" t="str">
        <f>INDEX(IMPORT[Ket],A897)</f>
        <v>D9</v>
      </c>
    </row>
    <row r="898" spans="1:8">
      <c r="A898" s="12">
        <v>940</v>
      </c>
      <c r="C898" s="45">
        <f>INDEX(IMPORT[Seri],A898)</f>
        <v>9907</v>
      </c>
      <c r="D898" s="45" t="str">
        <f>INDEX(IMPORT[Jenis],A898)</f>
        <v xml:space="preserve">Gel Pen </v>
      </c>
      <c r="E898" s="45">
        <f>INDEX(IMPORT[Qty/ C],A898)</f>
        <v>2304</v>
      </c>
      <c r="F898" s="45">
        <f ca="1">INDEX(IMPORT[C],A898)</f>
        <v>10</v>
      </c>
      <c r="G898" s="45" t="str">
        <f>IF(INDEX(IMPORT[Catatan],A898)="","",INDEX(IMPORT[Catatan],A898))</f>
        <v/>
      </c>
      <c r="H898" s="45" t="str">
        <f>INDEX(IMPORT[Ket],A898)</f>
        <v>D9</v>
      </c>
    </row>
    <row r="899" spans="1:8">
      <c r="A899" s="12">
        <v>941</v>
      </c>
      <c r="C899" s="45">
        <f>INDEX(IMPORT[Seri],A899)</f>
        <v>9908</v>
      </c>
      <c r="D899" s="45" t="str">
        <f>INDEX(IMPORT[Jenis],A899)</f>
        <v xml:space="preserve">Gel Pen </v>
      </c>
      <c r="E899" s="45">
        <f>INDEX(IMPORT[Qty/ C],A899)</f>
        <v>2304</v>
      </c>
      <c r="F899" s="45">
        <f ca="1">INDEX(IMPORT[C],A899)</f>
        <v>10</v>
      </c>
      <c r="G899" s="45" t="str">
        <f>IF(INDEX(IMPORT[Catatan],A899)="","",INDEX(IMPORT[Catatan],A899))</f>
        <v/>
      </c>
      <c r="H899" s="45" t="str">
        <f>INDEX(IMPORT[Ket],A899)</f>
        <v>D9</v>
      </c>
    </row>
    <row r="900" spans="1:8">
      <c r="A900" s="12">
        <v>942</v>
      </c>
      <c r="C900" s="45">
        <f>INDEX(IMPORT[Seri],A900)</f>
        <v>9906</v>
      </c>
      <c r="D900" s="45" t="str">
        <f>INDEX(IMPORT[Jenis],A900)</f>
        <v xml:space="preserve">Gel Pen </v>
      </c>
      <c r="E900" s="45">
        <f>INDEX(IMPORT[Qty/ C],A900)</f>
        <v>2304</v>
      </c>
      <c r="F900" s="45">
        <f ca="1">INDEX(IMPORT[C],A900)</f>
        <v>11</v>
      </c>
      <c r="G900" s="45" t="str">
        <f>IF(INDEX(IMPORT[Catatan],A900)="","",INDEX(IMPORT[Catatan],A900))</f>
        <v/>
      </c>
      <c r="H900" s="45" t="str">
        <f>INDEX(IMPORT[Ket],A900)</f>
        <v>D9</v>
      </c>
    </row>
    <row r="901" spans="1:8">
      <c r="A901" s="12">
        <v>943</v>
      </c>
      <c r="C901" s="45">
        <f>INDEX(IMPORT[Seri],A901)</f>
        <v>9903</v>
      </c>
      <c r="D901" s="45" t="str">
        <f>INDEX(IMPORT[Jenis],A901)</f>
        <v xml:space="preserve">Gel Pen </v>
      </c>
      <c r="E901" s="45">
        <f>INDEX(IMPORT[Qty/ C],A901)</f>
        <v>2304</v>
      </c>
      <c r="F901" s="45">
        <f ca="1">INDEX(IMPORT[C],A901)</f>
        <v>11</v>
      </c>
      <c r="G901" s="45" t="str">
        <f>IF(INDEX(IMPORT[Catatan],A901)="","",INDEX(IMPORT[Catatan],A901))</f>
        <v/>
      </c>
      <c r="H901" s="45" t="str">
        <f>INDEX(IMPORT[Ket],A901)</f>
        <v>D9</v>
      </c>
    </row>
    <row r="902" spans="1:8">
      <c r="A902" s="12">
        <v>944</v>
      </c>
      <c r="C902" s="45">
        <f>INDEX(IMPORT[Seri],A902)</f>
        <v>956</v>
      </c>
      <c r="D902" s="45" t="str">
        <f>INDEX(IMPORT[Jenis],A902)</f>
        <v xml:space="preserve">Gel Pen </v>
      </c>
      <c r="E902" s="45">
        <f>INDEX(IMPORT[Qty/ C],A902)</f>
        <v>2304</v>
      </c>
      <c r="F902" s="45">
        <f ca="1">INDEX(IMPORT[C],A902)</f>
        <v>11</v>
      </c>
      <c r="G902" s="45" t="str">
        <f>IF(INDEX(IMPORT[Catatan],A902)="","",INDEX(IMPORT[Catatan],A902))</f>
        <v/>
      </c>
      <c r="H902" s="45" t="str">
        <f>INDEX(IMPORT[Ket],A902)</f>
        <v>D9</v>
      </c>
    </row>
    <row r="903" spans="1:8">
      <c r="A903" s="12">
        <v>945</v>
      </c>
      <c r="C903" s="45">
        <f>INDEX(IMPORT[Seri],A903)</f>
        <v>958</v>
      </c>
      <c r="D903" s="45" t="str">
        <f>INDEX(IMPORT[Jenis],A903)</f>
        <v xml:space="preserve">Gel Pen </v>
      </c>
      <c r="E903" s="45">
        <f>INDEX(IMPORT[Qty/ C],A903)</f>
        <v>2304</v>
      </c>
      <c r="F903" s="45">
        <f ca="1">INDEX(IMPORT[C],A903)</f>
        <v>11</v>
      </c>
      <c r="G903" s="45" t="str">
        <f>IF(INDEX(IMPORT[Catatan],A903)="","",INDEX(IMPORT[Catatan],A903))</f>
        <v/>
      </c>
      <c r="H903" s="45" t="str">
        <f>INDEX(IMPORT[Ket],A903)</f>
        <v>D9</v>
      </c>
    </row>
    <row r="904" spans="1:8">
      <c r="A904" s="12">
        <v>946</v>
      </c>
      <c r="C904" s="45">
        <f>INDEX(IMPORT[Seri],A904)</f>
        <v>959</v>
      </c>
      <c r="D904" s="45" t="str">
        <f>INDEX(IMPORT[Jenis],A904)</f>
        <v xml:space="preserve">Gel Pen </v>
      </c>
      <c r="E904" s="45">
        <f>INDEX(IMPORT[Qty/ C],A904)</f>
        <v>2304</v>
      </c>
      <c r="F904" s="45">
        <f ca="1">INDEX(IMPORT[C],A904)</f>
        <v>10</v>
      </c>
      <c r="G904" s="45" t="str">
        <f>IF(INDEX(IMPORT[Catatan],A904)="","",INDEX(IMPORT[Catatan],A904))</f>
        <v/>
      </c>
      <c r="H904" s="45" t="str">
        <f>INDEX(IMPORT[Ket],A904)</f>
        <v>D9</v>
      </c>
    </row>
    <row r="905" spans="1:8">
      <c r="A905" s="12">
        <v>947</v>
      </c>
      <c r="C905" s="45">
        <f>INDEX(IMPORT[Seri],A905)</f>
        <v>955</v>
      </c>
      <c r="D905" s="45" t="str">
        <f>INDEX(IMPORT[Jenis],A905)</f>
        <v xml:space="preserve">Gel Pen </v>
      </c>
      <c r="E905" s="45">
        <f>INDEX(IMPORT[Qty/ C],A905)</f>
        <v>2304</v>
      </c>
      <c r="F905" s="45">
        <f ca="1">INDEX(IMPORT[C],A905)</f>
        <v>11</v>
      </c>
      <c r="G905" s="45" t="str">
        <f>IF(INDEX(IMPORT[Catatan],A905)="","",INDEX(IMPORT[Catatan],A905))</f>
        <v/>
      </c>
      <c r="H905" s="45" t="str">
        <f>INDEX(IMPORT[Ket],A905)</f>
        <v>D9</v>
      </c>
    </row>
    <row r="906" spans="1:8">
      <c r="A906" s="12">
        <v>948</v>
      </c>
      <c r="C906" s="45">
        <f>INDEX(IMPORT[Seri],A906)</f>
        <v>931</v>
      </c>
      <c r="D906" s="45" t="str">
        <f>INDEX(IMPORT[Jenis],A906)</f>
        <v xml:space="preserve">Gel Pen </v>
      </c>
      <c r="E906" s="45">
        <f>INDEX(IMPORT[Qty/ C],A906)</f>
        <v>2304</v>
      </c>
      <c r="F906" s="45">
        <f ca="1">INDEX(IMPORT[C],A906)</f>
        <v>10</v>
      </c>
      <c r="G906" s="45" t="str">
        <f>IF(INDEX(IMPORT[Catatan],A906)="","",INDEX(IMPORT[Catatan],A906))</f>
        <v/>
      </c>
      <c r="H906" s="45" t="str">
        <f>INDEX(IMPORT[Ket],A906)</f>
        <v>D9</v>
      </c>
    </row>
    <row r="907" spans="1:8">
      <c r="A907" s="12">
        <v>949</v>
      </c>
      <c r="C907" s="45">
        <f>INDEX(IMPORT[Seri],A907)</f>
        <v>935</v>
      </c>
      <c r="D907" s="45" t="str">
        <f>INDEX(IMPORT[Jenis],A907)</f>
        <v xml:space="preserve">Gel Pen </v>
      </c>
      <c r="E907" s="45">
        <f>INDEX(IMPORT[Qty/ C],A907)</f>
        <v>2304</v>
      </c>
      <c r="F907" s="45">
        <f ca="1">INDEX(IMPORT[C],A907)</f>
        <v>11</v>
      </c>
      <c r="G907" s="45" t="str">
        <f>IF(INDEX(IMPORT[Catatan],A907)="","",INDEX(IMPORT[Catatan],A907))</f>
        <v/>
      </c>
      <c r="H907" s="45" t="str">
        <f>INDEX(IMPORT[Ket],A907)</f>
        <v>D9</v>
      </c>
    </row>
    <row r="908" spans="1:8">
      <c r="A908" s="12">
        <v>950</v>
      </c>
      <c r="C908" s="45">
        <f>INDEX(IMPORT[Seri],A908)</f>
        <v>933</v>
      </c>
      <c r="D908" s="45" t="str">
        <f>INDEX(IMPORT[Jenis],A908)</f>
        <v xml:space="preserve">Gel Pen </v>
      </c>
      <c r="E908" s="45">
        <f>INDEX(IMPORT[Qty/ C],A908)</f>
        <v>2304</v>
      </c>
      <c r="F908" s="45">
        <f ca="1">INDEX(IMPORT[C],A908)</f>
        <v>10</v>
      </c>
      <c r="G908" s="45" t="str">
        <f>IF(INDEX(IMPORT[Catatan],A908)="","",INDEX(IMPORT[Catatan],A908))</f>
        <v/>
      </c>
      <c r="H908" s="45" t="str">
        <f>INDEX(IMPORT[Ket],A908)</f>
        <v>D9</v>
      </c>
    </row>
    <row r="909" spans="1:8">
      <c r="A909" s="12">
        <v>951</v>
      </c>
      <c r="C909" s="45">
        <f>INDEX(IMPORT[Seri],A909)</f>
        <v>936</v>
      </c>
      <c r="D909" s="45" t="str">
        <f>INDEX(IMPORT[Jenis],A909)</f>
        <v xml:space="preserve">Gel Pen </v>
      </c>
      <c r="E909" s="45">
        <f>INDEX(IMPORT[Qty/ C],A909)</f>
        <v>2304</v>
      </c>
      <c r="F909" s="45">
        <f ca="1">INDEX(IMPORT[C],A909)</f>
        <v>10</v>
      </c>
      <c r="G909" s="45" t="str">
        <f>IF(INDEX(IMPORT[Catatan],A909)="","",INDEX(IMPORT[Catatan],A909))</f>
        <v/>
      </c>
      <c r="H909" s="45" t="str">
        <f>INDEX(IMPORT[Ket],A909)</f>
        <v>D9</v>
      </c>
    </row>
    <row r="910" spans="1:8">
      <c r="A910" s="12">
        <v>952</v>
      </c>
      <c r="C910" s="45">
        <f>INDEX(IMPORT[Seri],A910)</f>
        <v>223</v>
      </c>
      <c r="D910" s="45" t="str">
        <f>INDEX(IMPORT[Jenis],A910)</f>
        <v xml:space="preserve">Gel Pen </v>
      </c>
      <c r="E910" s="45">
        <f>INDEX(IMPORT[Qty/ C],A910)</f>
        <v>1728</v>
      </c>
      <c r="F910" s="45">
        <f ca="1">INDEX(IMPORT[C],A910)</f>
        <v>9</v>
      </c>
      <c r="G910" s="45" t="str">
        <f>IF(INDEX(IMPORT[Catatan],A910)="","",INDEX(IMPORT[Catatan],A910))</f>
        <v/>
      </c>
      <c r="H910" s="45" t="str">
        <f>INDEX(IMPORT[Ket],A910)</f>
        <v>D9</v>
      </c>
    </row>
    <row r="911" spans="1:8">
      <c r="A911" s="12">
        <v>953</v>
      </c>
      <c r="C911" s="45">
        <f>INDEX(IMPORT[Seri],A911)</f>
        <v>221</v>
      </c>
      <c r="D911" s="45" t="str">
        <f>INDEX(IMPORT[Jenis],A911)</f>
        <v xml:space="preserve">Gel Pen </v>
      </c>
      <c r="E911" s="45">
        <f>INDEX(IMPORT[Qty/ C],A911)</f>
        <v>1728</v>
      </c>
      <c r="F911" s="45">
        <f ca="1">INDEX(IMPORT[C],A911)</f>
        <v>9</v>
      </c>
      <c r="G911" s="45" t="str">
        <f>IF(INDEX(IMPORT[Catatan],A911)="","",INDEX(IMPORT[Catatan],A911))</f>
        <v/>
      </c>
      <c r="H911" s="45" t="str">
        <f>INDEX(IMPORT[Ket],A911)</f>
        <v>D9</v>
      </c>
    </row>
    <row r="912" spans="1:8">
      <c r="A912" s="12">
        <v>954</v>
      </c>
      <c r="C912" s="45">
        <f>INDEX(IMPORT[Seri],A912)</f>
        <v>224</v>
      </c>
      <c r="D912" s="45" t="str">
        <f>INDEX(IMPORT[Jenis],A912)</f>
        <v xml:space="preserve">Gel Pen </v>
      </c>
      <c r="E912" s="45">
        <f>INDEX(IMPORT[Qty/ C],A912)</f>
        <v>1728</v>
      </c>
      <c r="F912" s="45">
        <f ca="1">INDEX(IMPORT[C],A912)</f>
        <v>7</v>
      </c>
      <c r="G912" s="45" t="str">
        <f>IF(INDEX(IMPORT[Catatan],A912)="","",INDEX(IMPORT[Catatan],A912))</f>
        <v/>
      </c>
      <c r="H912" s="45" t="str">
        <f>INDEX(IMPORT[Ket],A912)</f>
        <v>D9</v>
      </c>
    </row>
    <row r="913" spans="1:8">
      <c r="A913" s="12">
        <v>955</v>
      </c>
      <c r="C913" s="45">
        <f>INDEX(IMPORT[Seri],A913)</f>
        <v>701</v>
      </c>
      <c r="D913" s="45" t="str">
        <f>INDEX(IMPORT[Jenis],A913)</f>
        <v xml:space="preserve">Gel Pen </v>
      </c>
      <c r="E913" s="45">
        <f>INDEX(IMPORT[Qty/ C],A913)</f>
        <v>1728</v>
      </c>
      <c r="F913" s="45">
        <f ca="1">INDEX(IMPORT[C],A913)</f>
        <v>7</v>
      </c>
      <c r="G913" s="45" t="str">
        <f>IF(INDEX(IMPORT[Catatan],A913)="","",INDEX(IMPORT[Catatan],A913))</f>
        <v/>
      </c>
      <c r="H913" s="45" t="str">
        <f>INDEX(IMPORT[Ket],A913)</f>
        <v>D9</v>
      </c>
    </row>
    <row r="914" spans="1:8">
      <c r="A914" s="12">
        <v>956</v>
      </c>
      <c r="C914" s="45">
        <f>INDEX(IMPORT[Seri],A914)</f>
        <v>702</v>
      </c>
      <c r="D914" s="45" t="str">
        <f>INDEX(IMPORT[Jenis],A914)</f>
        <v xml:space="preserve">Gel Pen </v>
      </c>
      <c r="E914" s="45">
        <f>INDEX(IMPORT[Qty/ C],A914)</f>
        <v>1728</v>
      </c>
      <c r="F914" s="45">
        <f ca="1">INDEX(IMPORT[C],A914)</f>
        <v>4</v>
      </c>
      <c r="G914" s="45" t="str">
        <f>IF(INDEX(IMPORT[Catatan],A914)="","",INDEX(IMPORT[Catatan],A914))</f>
        <v/>
      </c>
      <c r="H914" s="45" t="str">
        <f>INDEX(IMPORT[Ket],A914)</f>
        <v>D9</v>
      </c>
    </row>
    <row r="915" spans="1:8">
      <c r="A915" s="12">
        <v>957</v>
      </c>
      <c r="C915" s="45" t="str">
        <f>INDEX(IMPORT[Seri],A915)</f>
        <v>A931</v>
      </c>
      <c r="D915" s="45" t="str">
        <f>INDEX(IMPORT[Jenis],A915)</f>
        <v xml:space="preserve">Gel Pen </v>
      </c>
      <c r="E915" s="45">
        <f>INDEX(IMPORT[Qty/ C],A915)</f>
        <v>1728</v>
      </c>
      <c r="F915" s="45">
        <f ca="1">INDEX(IMPORT[C],A915)</f>
        <v>7</v>
      </c>
      <c r="G915" s="45" t="str">
        <f>IF(INDEX(IMPORT[Catatan],A915)="","",INDEX(IMPORT[Catatan],A915))</f>
        <v/>
      </c>
      <c r="H915" s="45" t="str">
        <f>INDEX(IMPORT[Ket],A915)</f>
        <v>D9</v>
      </c>
    </row>
    <row r="916" spans="1:8">
      <c r="A916" s="12">
        <v>958</v>
      </c>
      <c r="C916" s="45">
        <f>INDEX(IMPORT[Seri],A916)</f>
        <v>9165</v>
      </c>
      <c r="D916" s="45" t="str">
        <f>INDEX(IMPORT[Jenis],A916)</f>
        <v xml:space="preserve">Gel Pen </v>
      </c>
      <c r="E916" s="45">
        <f>INDEX(IMPORT[Qty/ C],A916)</f>
        <v>1728</v>
      </c>
      <c r="F916" s="45">
        <f ca="1">INDEX(IMPORT[C],A916)</f>
        <v>8</v>
      </c>
      <c r="G916" s="45" t="str">
        <f>IF(INDEX(IMPORT[Catatan],A916)="","",INDEX(IMPORT[Catatan],A916))</f>
        <v/>
      </c>
      <c r="H916" s="45" t="str">
        <f>INDEX(IMPORT[Ket],A916)</f>
        <v>D9</v>
      </c>
    </row>
    <row r="917" spans="1:8">
      <c r="A917" s="12">
        <v>959</v>
      </c>
      <c r="C917" s="45">
        <f>INDEX(IMPORT[Seri],A917)</f>
        <v>9166</v>
      </c>
      <c r="D917" s="45" t="str">
        <f>INDEX(IMPORT[Jenis],A917)</f>
        <v xml:space="preserve">Gel Pen </v>
      </c>
      <c r="E917" s="45">
        <f>INDEX(IMPORT[Qty/ C],A917)</f>
        <v>1728</v>
      </c>
      <c r="F917" s="45">
        <f ca="1">INDEX(IMPORT[C],A917)</f>
        <v>7</v>
      </c>
      <c r="G917" s="45" t="str">
        <f>IF(INDEX(IMPORT[Catatan],A917)="","",INDEX(IMPORT[Catatan],A917))</f>
        <v/>
      </c>
      <c r="H917" s="45" t="str">
        <f>INDEX(IMPORT[Ket],A917)</f>
        <v>D9</v>
      </c>
    </row>
    <row r="918" spans="1:8">
      <c r="A918" s="12">
        <v>960</v>
      </c>
      <c r="C918" s="45">
        <f>INDEX(IMPORT[Seri],A918)</f>
        <v>9161</v>
      </c>
      <c r="D918" s="45" t="str">
        <f>INDEX(IMPORT[Jenis],A918)</f>
        <v xml:space="preserve">Gel Pen </v>
      </c>
      <c r="E918" s="45">
        <f>INDEX(IMPORT[Qty/ C],A918)</f>
        <v>1728</v>
      </c>
      <c r="F918" s="45">
        <f ca="1">INDEX(IMPORT[C],A918)</f>
        <v>8</v>
      </c>
      <c r="G918" s="45" t="str">
        <f>IF(INDEX(IMPORT[Catatan],A918)="","",INDEX(IMPORT[Catatan],A918))</f>
        <v/>
      </c>
      <c r="H918" s="45" t="str">
        <f>INDEX(IMPORT[Ket],A918)</f>
        <v>D9</v>
      </c>
    </row>
    <row r="919" spans="1:8">
      <c r="A919" s="12">
        <v>961</v>
      </c>
      <c r="C919" s="45">
        <f>INDEX(IMPORT[Seri],A919)</f>
        <v>9168</v>
      </c>
      <c r="D919" s="45" t="str">
        <f>INDEX(IMPORT[Jenis],A919)</f>
        <v xml:space="preserve">Gel Pen </v>
      </c>
      <c r="E919" s="45">
        <f>INDEX(IMPORT[Qty/ C],A919)</f>
        <v>1728</v>
      </c>
      <c r="F919" s="45">
        <f ca="1">INDEX(IMPORT[C],A919)</f>
        <v>5</v>
      </c>
      <c r="G919" s="45" t="str">
        <f>IF(INDEX(IMPORT[Catatan],A919)="","",INDEX(IMPORT[Catatan],A919))</f>
        <v/>
      </c>
      <c r="H919" s="45" t="str">
        <f>INDEX(IMPORT[Ket],A919)</f>
        <v>D9</v>
      </c>
    </row>
    <row r="920" spans="1:8">
      <c r="A920" s="12">
        <v>962</v>
      </c>
      <c r="C920" s="45">
        <f>INDEX(IMPORT[Seri],A920)</f>
        <v>9169</v>
      </c>
      <c r="D920" s="45" t="str">
        <f>INDEX(IMPORT[Jenis],A920)</f>
        <v xml:space="preserve">Gel Pen </v>
      </c>
      <c r="E920" s="45">
        <f>INDEX(IMPORT[Qty/ C],A920)</f>
        <v>1728</v>
      </c>
      <c r="F920" s="45">
        <f ca="1">INDEX(IMPORT[C],A920)</f>
        <v>8</v>
      </c>
      <c r="G920" s="45" t="str">
        <f>IF(INDEX(IMPORT[Catatan],A920)="","",INDEX(IMPORT[Catatan],A920))</f>
        <v/>
      </c>
      <c r="H920" s="45" t="str">
        <f>INDEX(IMPORT[Ket],A920)</f>
        <v>D9</v>
      </c>
    </row>
    <row r="921" spans="1:8">
      <c r="A921" s="12">
        <v>963</v>
      </c>
      <c r="C921" s="45" t="str">
        <f>INDEX(IMPORT[Seri],A921)</f>
        <v>9170</v>
      </c>
      <c r="D921" s="45" t="str">
        <f>INDEX(IMPORT[Jenis],A921)</f>
        <v xml:space="preserve">Gel Pen </v>
      </c>
      <c r="E921" s="45">
        <f>INDEX(IMPORT[Qty/ C],A921)</f>
        <v>1728</v>
      </c>
      <c r="F921" s="45">
        <f ca="1">INDEX(IMPORT[C],A921)</f>
        <v>7</v>
      </c>
      <c r="G921" s="45" t="str">
        <f>IF(INDEX(IMPORT[Catatan],A921)="","",INDEX(IMPORT[Catatan],A921))</f>
        <v/>
      </c>
      <c r="H921" s="45" t="str">
        <f>INDEX(IMPORT[Ket],A921)</f>
        <v>D9</v>
      </c>
    </row>
    <row r="922" spans="1:8">
      <c r="A922" s="12">
        <v>964</v>
      </c>
      <c r="C922" s="45" t="str">
        <f>INDEX(IMPORT[Seri],A922)</f>
        <v>9171</v>
      </c>
      <c r="D922" s="45" t="str">
        <f>INDEX(IMPORT[Jenis],A922)</f>
        <v xml:space="preserve">Gel Pen </v>
      </c>
      <c r="E922" s="45">
        <f>INDEX(IMPORT[Qty/ C],A922)</f>
        <v>1728</v>
      </c>
      <c r="F922" s="45">
        <f ca="1">INDEX(IMPORT[C],A922)</f>
        <v>8</v>
      </c>
      <c r="G922" s="45" t="str">
        <f>IF(INDEX(IMPORT[Catatan],A922)="","",INDEX(IMPORT[Catatan],A922))</f>
        <v/>
      </c>
      <c r="H922" s="45" t="str">
        <f>INDEX(IMPORT[Ket],A922)</f>
        <v>D9</v>
      </c>
    </row>
    <row r="923" spans="1:8">
      <c r="A923" s="12">
        <v>965</v>
      </c>
      <c r="C923" s="45" t="str">
        <f>INDEX(IMPORT[Seri],A923)</f>
        <v>9172</v>
      </c>
      <c r="D923" s="45" t="str">
        <f>INDEX(IMPORT[Jenis],A923)</f>
        <v xml:space="preserve">Gel Pen </v>
      </c>
      <c r="E923" s="45">
        <f>INDEX(IMPORT[Qty/ C],A923)</f>
        <v>1728</v>
      </c>
      <c r="F923" s="45">
        <f ca="1">INDEX(IMPORT[C],A923)</f>
        <v>9</v>
      </c>
      <c r="G923" s="45" t="str">
        <f>IF(INDEX(IMPORT[Catatan],A923)="","",INDEX(IMPORT[Catatan],A923))</f>
        <v/>
      </c>
      <c r="H923" s="45" t="str">
        <f>INDEX(IMPORT[Ket],A923)</f>
        <v>D9</v>
      </c>
    </row>
    <row r="924" spans="1:8">
      <c r="A924" s="12">
        <v>966</v>
      </c>
      <c r="C924" s="45" t="str">
        <f>INDEX(IMPORT[Seri],A924)</f>
        <v>9173</v>
      </c>
      <c r="D924" s="45" t="str">
        <f>INDEX(IMPORT[Jenis],A924)</f>
        <v xml:space="preserve">Gel Pen </v>
      </c>
      <c r="E924" s="45">
        <f>INDEX(IMPORT[Qty/ C],A924)</f>
        <v>1728</v>
      </c>
      <c r="F924" s="45">
        <f ca="1">INDEX(IMPORT[C],A924)</f>
        <v>9</v>
      </c>
      <c r="G924" s="45" t="str">
        <f>IF(INDEX(IMPORT[Catatan],A924)="","",INDEX(IMPORT[Catatan],A924))</f>
        <v/>
      </c>
      <c r="H924" s="45" t="str">
        <f>INDEX(IMPORT[Ket],A924)</f>
        <v>D9</v>
      </c>
    </row>
    <row r="925" spans="1:8">
      <c r="A925" s="12">
        <v>967</v>
      </c>
      <c r="C925" s="45">
        <f>INDEX(IMPORT[Seri],A925)</f>
        <v>9176</v>
      </c>
      <c r="D925" s="45" t="str">
        <f>INDEX(IMPORT[Jenis],A925)</f>
        <v xml:space="preserve">Gel Pen </v>
      </c>
      <c r="E925" s="45">
        <f>INDEX(IMPORT[Qty/ C],A925)</f>
        <v>1728</v>
      </c>
      <c r="F925" s="45">
        <f ca="1">INDEX(IMPORT[C],A925)</f>
        <v>8</v>
      </c>
      <c r="G925" s="45" t="str">
        <f>IF(INDEX(IMPORT[Catatan],A925)="","",INDEX(IMPORT[Catatan],A925))</f>
        <v/>
      </c>
      <c r="H925" s="45" t="str">
        <f>INDEX(IMPORT[Ket],A925)</f>
        <v>D9</v>
      </c>
    </row>
    <row r="926" spans="1:8">
      <c r="A926" s="12">
        <v>968</v>
      </c>
      <c r="C926" s="45">
        <f>INDEX(IMPORT[Seri],A926)</f>
        <v>9177</v>
      </c>
      <c r="D926" s="45" t="str">
        <f>INDEX(IMPORT[Jenis],A926)</f>
        <v xml:space="preserve">Gel Pen </v>
      </c>
      <c r="E926" s="45">
        <f>INDEX(IMPORT[Qty/ C],A926)</f>
        <v>1728</v>
      </c>
      <c r="F926" s="45">
        <f ca="1">INDEX(IMPORT[C],A926)</f>
        <v>8</v>
      </c>
      <c r="G926" s="45" t="str">
        <f>IF(INDEX(IMPORT[Catatan],A926)="","",INDEX(IMPORT[Catatan],A926))</f>
        <v/>
      </c>
      <c r="H926" s="45" t="str">
        <f>INDEX(IMPORT[Ket],A926)</f>
        <v>D9</v>
      </c>
    </row>
    <row r="927" spans="1:8">
      <c r="A927" s="12">
        <v>969</v>
      </c>
      <c r="C927" s="45" t="str">
        <f>INDEX(IMPORT[Seri],A927)</f>
        <v>SH-8601</v>
      </c>
      <c r="D927" s="45" t="str">
        <f>INDEX(IMPORT[Jenis],A927)</f>
        <v>Pencil Box</v>
      </c>
      <c r="E927" s="45">
        <f>INDEX(IMPORT[Qty/ C],A927)</f>
        <v>180</v>
      </c>
      <c r="F927" s="45">
        <f ca="1">INDEX(IMPORT[C],A927)</f>
        <v>9</v>
      </c>
      <c r="G927" s="45" t="str">
        <f>IF(INDEX(IMPORT[Catatan],A927)="","",INDEX(IMPORT[Catatan],A927))</f>
        <v/>
      </c>
      <c r="H927" s="45" t="str">
        <f>INDEX(IMPORT[Ket],A927)</f>
        <v>D9</v>
      </c>
    </row>
    <row r="928" spans="1:8">
      <c r="A928" s="12">
        <v>970</v>
      </c>
      <c r="C928" s="45" t="str">
        <f>INDEX(IMPORT[Seri],A928)</f>
        <v>SH-8602</v>
      </c>
      <c r="D928" s="45" t="str">
        <f>INDEX(IMPORT[Jenis],A928)</f>
        <v>Pencil Box</v>
      </c>
      <c r="E928" s="45">
        <f>INDEX(IMPORT[Qty/ C],A928)</f>
        <v>180</v>
      </c>
      <c r="F928" s="45">
        <f ca="1">INDEX(IMPORT[C],A928)</f>
        <v>8</v>
      </c>
      <c r="G928" s="45" t="str">
        <f>IF(INDEX(IMPORT[Catatan],A928)="","",INDEX(IMPORT[Catatan],A928))</f>
        <v/>
      </c>
      <c r="H928" s="45" t="str">
        <f>INDEX(IMPORT[Ket],A928)</f>
        <v>D9</v>
      </c>
    </row>
    <row r="929" spans="1:8">
      <c r="A929" s="12">
        <v>971</v>
      </c>
      <c r="C929" s="45" t="str">
        <f>INDEX(IMPORT[Seri],A929)</f>
        <v>SH-8603</v>
      </c>
      <c r="D929" s="45" t="str">
        <f>INDEX(IMPORT[Jenis],A929)</f>
        <v>Pencil Box</v>
      </c>
      <c r="E929" s="45">
        <f>INDEX(IMPORT[Qty/ C],A929)</f>
        <v>180</v>
      </c>
      <c r="F929" s="45">
        <f ca="1">INDEX(IMPORT[C],A929)</f>
        <v>9</v>
      </c>
      <c r="G929" s="45" t="str">
        <f>IF(INDEX(IMPORT[Catatan],A929)="","",INDEX(IMPORT[Catatan],A929))</f>
        <v/>
      </c>
      <c r="H929" s="45" t="str">
        <f>INDEX(IMPORT[Ket],A929)</f>
        <v>D9</v>
      </c>
    </row>
    <row r="930" spans="1:8">
      <c r="A930" s="12">
        <v>972</v>
      </c>
      <c r="C930" s="45" t="str">
        <f>INDEX(IMPORT[Seri],A930)</f>
        <v>SH-8604</v>
      </c>
      <c r="D930" s="45" t="str">
        <f>INDEX(IMPORT[Jenis],A930)</f>
        <v>Pencil Box</v>
      </c>
      <c r="E930" s="45">
        <f>INDEX(IMPORT[Qty/ C],A930)</f>
        <v>180</v>
      </c>
      <c r="F930" s="45">
        <f ca="1">INDEX(IMPORT[C],A930)</f>
        <v>8</v>
      </c>
      <c r="G930" s="45" t="str">
        <f>IF(INDEX(IMPORT[Catatan],A930)="","",INDEX(IMPORT[Catatan],A930))</f>
        <v/>
      </c>
      <c r="H930" s="45" t="str">
        <f>INDEX(IMPORT[Ket],A930)</f>
        <v>D9</v>
      </c>
    </row>
    <row r="931" spans="1:8">
      <c r="A931" s="12">
        <v>973</v>
      </c>
      <c r="C931" s="45" t="str">
        <f>INDEX(IMPORT[Seri],A931)</f>
        <v>T-017</v>
      </c>
      <c r="D931" s="45" t="str">
        <f>INDEX(IMPORT[Jenis],A931)</f>
        <v>ID Card</v>
      </c>
      <c r="E931" s="45">
        <f>INDEX(IMPORT[Qty/ C],A931)</f>
        <v>1600</v>
      </c>
      <c r="F931" s="45">
        <f ca="1">INDEX(IMPORT[C],A931)</f>
        <v>17</v>
      </c>
      <c r="G931" s="45" t="str">
        <f>IF(INDEX(IMPORT[Catatan],A931)="","",INDEX(IMPORT[Catatan],A931))</f>
        <v/>
      </c>
      <c r="H931" s="45" t="str">
        <f>INDEX(IMPORT[Ket],A931)</f>
        <v>D9</v>
      </c>
    </row>
    <row r="932" spans="1:8">
      <c r="A932" s="12">
        <v>974</v>
      </c>
      <c r="C932" s="45" t="str">
        <f>INDEX(IMPORT[Seri],A932)</f>
        <v>CH-020</v>
      </c>
      <c r="D932" s="45" t="str">
        <f>INDEX(IMPORT[Jenis],A932)</f>
        <v>File (Hitam)</v>
      </c>
      <c r="E932" s="45">
        <f>INDEX(IMPORT[Qty/ C],A932)</f>
        <v>120</v>
      </c>
      <c r="F932" s="45">
        <f ca="1">INDEX(IMPORT[C],A932)</f>
        <v>19</v>
      </c>
      <c r="G932" s="45" t="str">
        <f>IF(INDEX(IMPORT[Catatan],A932)="","",INDEX(IMPORT[Catatan],A932))</f>
        <v>Hitam</v>
      </c>
      <c r="H932" s="45" t="str">
        <f>INDEX(IMPORT[Ket],A932)</f>
        <v>D9</v>
      </c>
    </row>
    <row r="933" spans="1:8">
      <c r="A933" s="12">
        <v>975</v>
      </c>
      <c r="C933" s="45" t="str">
        <f>INDEX(IMPORT[Seri],A933)</f>
        <v>CH-040</v>
      </c>
      <c r="D933" s="45" t="str">
        <f>INDEX(IMPORT[Jenis],A933)</f>
        <v>File</v>
      </c>
      <c r="E933" s="45">
        <f>INDEX(IMPORT[Qty/ C],A933)</f>
        <v>96</v>
      </c>
      <c r="F933" s="45">
        <f ca="1">INDEX(IMPORT[C],A933)</f>
        <v>96</v>
      </c>
      <c r="G933" s="45" t="str">
        <f>IF(INDEX(IMPORT[Catatan],A933)="","",INDEX(IMPORT[Catatan],A933))</f>
        <v>Ht, Br, Hj, Mr</v>
      </c>
      <c r="H933" s="45" t="str">
        <f>INDEX(IMPORT[Ket],A933)</f>
        <v>D9</v>
      </c>
    </row>
    <row r="934" spans="1:8">
      <c r="A934" s="12">
        <v>976</v>
      </c>
      <c r="C934" s="45" t="str">
        <f>INDEX(IMPORT[Seri],A934)</f>
        <v>CH-060</v>
      </c>
      <c r="D934" s="45" t="str">
        <f>INDEX(IMPORT[Jenis],A934)</f>
        <v>File</v>
      </c>
      <c r="E934" s="45">
        <f>INDEX(IMPORT[Qty/ C],A934)</f>
        <v>72</v>
      </c>
      <c r="F934" s="45">
        <f ca="1">INDEX(IMPORT[C],A934)</f>
        <v>94</v>
      </c>
      <c r="G934" s="45" t="str">
        <f>IF(INDEX(IMPORT[Catatan],A934)="","",INDEX(IMPORT[Catatan],A934))</f>
        <v>Ht, Br, Hj, Mr</v>
      </c>
      <c r="H934" s="45" t="str">
        <f>INDEX(IMPORT[Ket],A934)</f>
        <v>D9</v>
      </c>
    </row>
    <row r="935" spans="1:8">
      <c r="A935" s="12">
        <v>977</v>
      </c>
      <c r="C935" s="45" t="str">
        <f>INDEX(IMPORT[Seri],A935)</f>
        <v>CH-080</v>
      </c>
      <c r="D935" s="45" t="str">
        <f>INDEX(IMPORT[Jenis],A935)</f>
        <v>File</v>
      </c>
      <c r="E935" s="45">
        <f>INDEX(IMPORT[Qty/ C],A935)</f>
        <v>72</v>
      </c>
      <c r="F935" s="45">
        <f ca="1">INDEX(IMPORT[C],A935)</f>
        <v>56</v>
      </c>
      <c r="G935" s="45" t="str">
        <f>IF(INDEX(IMPORT[Catatan],A935)="","",INDEX(IMPORT[Catatan],A935))</f>
        <v>Ht, Br, Hj, Mr</v>
      </c>
      <c r="H935" s="45" t="str">
        <f>INDEX(IMPORT[Ket],A935)</f>
        <v>D9</v>
      </c>
    </row>
    <row r="936" spans="1:8">
      <c r="A936" s="12">
        <v>978</v>
      </c>
      <c r="C936" s="45" t="str">
        <f>INDEX(IMPORT[Seri],A936)</f>
        <v>DJ3017</v>
      </c>
      <c r="D936" s="45" t="str">
        <f>INDEX(IMPORT[Jenis],A936)</f>
        <v>Study Board</v>
      </c>
      <c r="E936" s="45">
        <f>INDEX(IMPORT[Qty/ C],A936)</f>
        <v>96</v>
      </c>
      <c r="F936" s="45">
        <f ca="1">INDEX(IMPORT[C],A936)</f>
        <v>1</v>
      </c>
      <c r="G936" s="45" t="str">
        <f>IF(INDEX(IMPORT[Catatan],A936)="","",INDEX(IMPORT[Catatan],A936))</f>
        <v>drawing board</v>
      </c>
      <c r="H936" s="45" t="str">
        <f>INDEX(IMPORT[Ket],A936)</f>
        <v>D9</v>
      </c>
    </row>
    <row r="937" spans="1:8">
      <c r="A937" s="12">
        <v>979</v>
      </c>
      <c r="C937" s="45" t="str">
        <f>INDEX(IMPORT[Seri],A937)</f>
        <v>DJ2027</v>
      </c>
      <c r="D937" s="45" t="str">
        <f>INDEX(IMPORT[Jenis],A937)</f>
        <v>Study Board</v>
      </c>
      <c r="E937" s="45">
        <f>INDEX(IMPORT[Qty/ C],A937)</f>
        <v>96</v>
      </c>
      <c r="F937" s="45">
        <f ca="1">INDEX(IMPORT[C],A937)</f>
        <v>2</v>
      </c>
      <c r="G937" s="45" t="str">
        <f>IF(INDEX(IMPORT[Catatan],A937)="","",INDEX(IMPORT[Catatan],A937))</f>
        <v/>
      </c>
      <c r="H937" s="45" t="str">
        <f>INDEX(IMPORT[Ket],A937)</f>
        <v>D9</v>
      </c>
    </row>
    <row r="938" spans="1:8">
      <c r="A938" s="12">
        <v>981</v>
      </c>
      <c r="C938" s="45" t="str">
        <f>INDEX(IMPORT[Seri],A938)</f>
        <v>DJ2023</v>
      </c>
      <c r="D938" s="45" t="str">
        <f>INDEX(IMPORT[Jenis],A938)</f>
        <v>Study Board</v>
      </c>
      <c r="E938" s="45">
        <f>INDEX(IMPORT[Qty/ C],A938)</f>
        <v>96</v>
      </c>
      <c r="F938" s="45">
        <f ca="1">INDEX(IMPORT[C],A938)</f>
        <v>1</v>
      </c>
      <c r="G938" s="45" t="str">
        <f>IF(INDEX(IMPORT[Catatan],A938)="","",INDEX(IMPORT[Catatan],A938))</f>
        <v/>
      </c>
      <c r="H938" s="45" t="str">
        <f>INDEX(IMPORT[Ket],A938)</f>
        <v>D9</v>
      </c>
    </row>
    <row r="939" spans="1:8">
      <c r="A939" s="12">
        <v>982</v>
      </c>
      <c r="C939" s="45" t="str">
        <f>INDEX(IMPORT[Seri],A939)</f>
        <v>DJ3021</v>
      </c>
      <c r="D939" s="45" t="str">
        <f>INDEX(IMPORT[Jenis],A939)</f>
        <v>Study Board</v>
      </c>
      <c r="E939" s="45">
        <f>INDEX(IMPORT[Qty/ C],A939)</f>
        <v>96</v>
      </c>
      <c r="F939" s="45">
        <f ca="1">INDEX(IMPORT[C],A939)</f>
        <v>3</v>
      </c>
      <c r="G939" s="45" t="str">
        <f>IF(INDEX(IMPORT[Catatan],A939)="","",INDEX(IMPORT[Catatan],A939))</f>
        <v/>
      </c>
      <c r="H939" s="45" t="str">
        <f>INDEX(IMPORT[Ket],A939)</f>
        <v>D9</v>
      </c>
    </row>
    <row r="940" spans="1:8">
      <c r="A940" s="12">
        <v>983</v>
      </c>
      <c r="C940" s="45" t="str">
        <f>INDEX(IMPORT[Seri],A940)</f>
        <v>DJ3022</v>
      </c>
      <c r="D940" s="45" t="str">
        <f>INDEX(IMPORT[Jenis],A940)</f>
        <v>Study Board</v>
      </c>
      <c r="E940" s="45">
        <f>INDEX(IMPORT[Qty/ C],A940)</f>
        <v>96</v>
      </c>
      <c r="F940" s="45">
        <f ca="1">INDEX(IMPORT[C],A940)</f>
        <v>3</v>
      </c>
      <c r="G940" s="45" t="str">
        <f>IF(INDEX(IMPORT[Catatan],A940)="","",INDEX(IMPORT[Catatan],A940))</f>
        <v/>
      </c>
      <c r="H940" s="45" t="str">
        <f>INDEX(IMPORT[Ket],A940)</f>
        <v>D9</v>
      </c>
    </row>
    <row r="941" spans="1:8">
      <c r="A941" s="12">
        <v>984</v>
      </c>
      <c r="C941" s="45" t="str">
        <f>INDEX(IMPORT[Seri],A941)</f>
        <v>DJ3020</v>
      </c>
      <c r="D941" s="45" t="str">
        <f>INDEX(IMPORT[Jenis],A941)</f>
        <v>Study Board</v>
      </c>
      <c r="E941" s="45">
        <f>INDEX(IMPORT[Qty/ C],A941)</f>
        <v>96</v>
      </c>
      <c r="F941" s="45">
        <f ca="1">INDEX(IMPORT[C],A941)</f>
        <v>1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985</v>
      </c>
      <c r="C942" s="45" t="str">
        <f>INDEX(IMPORT[Seri],A942)</f>
        <v>DJ3019</v>
      </c>
      <c r="D942" s="45" t="str">
        <f>INDEX(IMPORT[Jenis],A942)</f>
        <v>Study Board</v>
      </c>
      <c r="E942" s="45">
        <f>INDEX(IMPORT[Qty/ C],A942)</f>
        <v>96</v>
      </c>
      <c r="F942" s="45">
        <f ca="1">INDEX(IMPORT[C],A942)</f>
        <v>3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986</v>
      </c>
      <c r="C943" s="45" t="str">
        <f>INDEX(IMPORT[Seri],A943)</f>
        <v>A5-ME</v>
      </c>
      <c r="D943" s="45" t="str">
        <f>INDEX(IMPORT[Jenis],A943)</f>
        <v xml:space="preserve">Note Book </v>
      </c>
      <c r="E943" s="45">
        <f>INDEX(IMPORT[Qty/ C],A943)</f>
        <v>120</v>
      </c>
      <c r="F943" s="45">
        <f ca="1">INDEX(IMPORT[C],A943)</f>
        <v>9</v>
      </c>
      <c r="G943" s="45" t="str">
        <f>IF(INDEX(IMPORT[Catatan],A943)="","",INDEX(IMPORT[Catatan],A943))</f>
        <v/>
      </c>
      <c r="H943" s="45" t="str">
        <f>INDEX(IMPORT[Ket],A943)</f>
        <v>D10</v>
      </c>
    </row>
    <row r="944" spans="1:8">
      <c r="A944" s="12">
        <v>987</v>
      </c>
      <c r="C944" s="45" t="str">
        <f>INDEX(IMPORT[Seri],A944)</f>
        <v>A5-508</v>
      </c>
      <c r="D944" s="45" t="str">
        <f>INDEX(IMPORT[Jenis],A944)</f>
        <v xml:space="preserve">Note Book </v>
      </c>
      <c r="E944" s="45">
        <f>INDEX(IMPORT[Qty/ C],A944)</f>
        <v>120</v>
      </c>
      <c r="F944" s="45">
        <f ca="1">INDEX(IMPORT[C],A944)</f>
        <v>6</v>
      </c>
      <c r="G944" s="45" t="str">
        <f>IF(INDEX(IMPORT[Catatan],A944)="","",INDEX(IMPORT[Catatan],A944))</f>
        <v/>
      </c>
      <c r="H944" s="45" t="str">
        <f>INDEX(IMPORT[Ket],A944)</f>
        <v>D10</v>
      </c>
    </row>
    <row r="945" spans="1:8">
      <c r="A945" s="12">
        <v>988</v>
      </c>
      <c r="C945" s="45" t="str">
        <f>INDEX(IMPORT[Seri],A945)</f>
        <v>A5-521</v>
      </c>
      <c r="D945" s="45" t="str">
        <f>INDEX(IMPORT[Jenis],A945)</f>
        <v xml:space="preserve">Note Book </v>
      </c>
      <c r="E945" s="45">
        <f>INDEX(IMPORT[Qty/ C],A945)</f>
        <v>120</v>
      </c>
      <c r="F945" s="45">
        <f ca="1">INDEX(IMPORT[C],A945)</f>
        <v>4</v>
      </c>
      <c r="G945" s="45" t="str">
        <f>IF(INDEX(IMPORT[Catatan],A945)="","",INDEX(IMPORT[Catatan],A945))</f>
        <v/>
      </c>
      <c r="H945" s="45" t="str">
        <f>INDEX(IMPORT[Ket],A945)</f>
        <v>D10</v>
      </c>
    </row>
    <row r="946" spans="1:8">
      <c r="A946" s="12">
        <v>989</v>
      </c>
      <c r="C946" s="45" t="str">
        <f>INDEX(IMPORT[Seri],A946)</f>
        <v>A5-106</v>
      </c>
      <c r="D946" s="45" t="str">
        <f>INDEX(IMPORT[Jenis],A946)</f>
        <v xml:space="preserve">Note Book </v>
      </c>
      <c r="E946" s="45">
        <f>INDEX(IMPORT[Qty/ C],A946)</f>
        <v>120</v>
      </c>
      <c r="F946" s="45">
        <f ca="1">INDEX(IMPORT[C],A946)</f>
        <v>5</v>
      </c>
      <c r="G946" s="45" t="str">
        <f>IF(INDEX(IMPORT[Catatan],A946)="","",INDEX(IMPORT[Catatan],A946))</f>
        <v/>
      </c>
      <c r="H946" s="45" t="str">
        <f>INDEX(IMPORT[Ket],A946)</f>
        <v>D10</v>
      </c>
    </row>
    <row r="947" spans="1:8">
      <c r="A947" s="12">
        <v>990</v>
      </c>
      <c r="C947" s="45" t="str">
        <f>INDEX(IMPORT[Seri],A947)</f>
        <v>A5-110</v>
      </c>
      <c r="D947" s="45" t="str">
        <f>INDEX(IMPORT[Jenis],A947)</f>
        <v xml:space="preserve">Note Book </v>
      </c>
      <c r="E947" s="45">
        <f>INDEX(IMPORT[Qty/ C],A947)</f>
        <v>120</v>
      </c>
      <c r="F947" s="45">
        <f ca="1">INDEX(IMPORT[C],A947)</f>
        <v>7</v>
      </c>
      <c r="G947" s="45" t="str">
        <f>IF(INDEX(IMPORT[Catatan],A947)="","",INDEX(IMPORT[Catatan],A947))</f>
        <v/>
      </c>
      <c r="H947" s="45" t="str">
        <f>INDEX(IMPORT[Ket],A947)</f>
        <v>D10</v>
      </c>
    </row>
    <row r="948" spans="1:8">
      <c r="A948" s="12">
        <v>991</v>
      </c>
      <c r="C948" s="45" t="str">
        <f>INDEX(IMPORT[Seri],A948)</f>
        <v>707-63</v>
      </c>
      <c r="D948" s="45" t="str">
        <f>INDEX(IMPORT[Jenis],A948)</f>
        <v xml:space="preserve">Note Book </v>
      </c>
      <c r="E948" s="45">
        <f>INDEX(IMPORT[Qty/ C],A948)</f>
        <v>120</v>
      </c>
      <c r="F948" s="45">
        <f ca="1">INDEX(IMPORT[C],A948)</f>
        <v>6</v>
      </c>
      <c r="G948" s="45" t="str">
        <f>IF(INDEX(IMPORT[Catatan],A948)="","",INDEX(IMPORT[Catatan],A948))</f>
        <v/>
      </c>
      <c r="H948" s="45" t="str">
        <f>INDEX(IMPORT[Ket],A948)</f>
        <v>D10</v>
      </c>
    </row>
    <row r="949" spans="1:8">
      <c r="A949" s="12">
        <v>992</v>
      </c>
      <c r="C949" s="45" t="str">
        <f>INDEX(IMPORT[Seri],A949)</f>
        <v>707-44</v>
      </c>
      <c r="D949" s="45" t="str">
        <f>INDEX(IMPORT[Jenis],A949)</f>
        <v xml:space="preserve">Note Book </v>
      </c>
      <c r="E949" s="45">
        <f>INDEX(IMPORT[Qty/ C],A949)</f>
        <v>120</v>
      </c>
      <c r="F949" s="45">
        <f ca="1">INDEX(IMPORT[C],A949)</f>
        <v>7</v>
      </c>
      <c r="G949" s="45" t="str">
        <f>IF(INDEX(IMPORT[Catatan],A949)="","",INDEX(IMPORT[Catatan],A949))</f>
        <v/>
      </c>
      <c r="H949" s="45" t="str">
        <f>INDEX(IMPORT[Ket],A949)</f>
        <v>D10</v>
      </c>
    </row>
    <row r="950" spans="1:8">
      <c r="A950" s="12">
        <v>993</v>
      </c>
      <c r="C950" s="45" t="str">
        <f>INDEX(IMPORT[Seri],A950)</f>
        <v>A5-105</v>
      </c>
      <c r="D950" s="45" t="str">
        <f>INDEX(IMPORT[Jenis],A950)</f>
        <v xml:space="preserve">Note Book </v>
      </c>
      <c r="E950" s="45">
        <f>INDEX(IMPORT[Qty/ C],A950)</f>
        <v>120</v>
      </c>
      <c r="F950" s="45">
        <f ca="1">INDEX(IMPORT[C],A950)</f>
        <v>7</v>
      </c>
      <c r="G950" s="45" t="str">
        <f>IF(INDEX(IMPORT[Catatan],A950)="","",INDEX(IMPORT[Catatan],A950))</f>
        <v/>
      </c>
      <c r="H950" s="45" t="str">
        <f>INDEX(IMPORT[Ket],A950)</f>
        <v>D10</v>
      </c>
    </row>
    <row r="951" spans="1:8">
      <c r="A951" s="12">
        <v>994</v>
      </c>
      <c r="C951" s="45" t="str">
        <f>INDEX(IMPORT[Seri],A951)</f>
        <v>A5-104</v>
      </c>
      <c r="D951" s="45" t="str">
        <f>INDEX(IMPORT[Jenis],A951)</f>
        <v xml:space="preserve">Note Book </v>
      </c>
      <c r="E951" s="45">
        <f>INDEX(IMPORT[Qty/ C],A951)</f>
        <v>120</v>
      </c>
      <c r="F951" s="45">
        <f ca="1">INDEX(IMPORT[C],A951)</f>
        <v>6</v>
      </c>
      <c r="G951" s="45" t="str">
        <f>IF(INDEX(IMPORT[Catatan],A951)="","",INDEX(IMPORT[Catatan],A951))</f>
        <v/>
      </c>
      <c r="H951" s="45" t="str">
        <f>INDEX(IMPORT[Ket],A951)</f>
        <v>D10</v>
      </c>
    </row>
    <row r="952" spans="1:8">
      <c r="A952" s="12">
        <v>995</v>
      </c>
      <c r="C952" s="45" t="str">
        <f>INDEX(IMPORT[Seri],A952)</f>
        <v>A5-103</v>
      </c>
      <c r="D952" s="45" t="str">
        <f>INDEX(IMPORT[Jenis],A952)</f>
        <v xml:space="preserve">Note Book </v>
      </c>
      <c r="E952" s="45">
        <f>INDEX(IMPORT[Qty/ C],A952)</f>
        <v>120</v>
      </c>
      <c r="F952" s="45">
        <f ca="1">INDEX(IMPORT[C],A952)</f>
        <v>4</v>
      </c>
      <c r="G952" s="45" t="str">
        <f>IF(INDEX(IMPORT[Catatan],A952)="","",INDEX(IMPORT[Catatan],A952))</f>
        <v/>
      </c>
      <c r="H952" s="45" t="str">
        <f>INDEX(IMPORT[Ket],A952)</f>
        <v>D10</v>
      </c>
    </row>
    <row r="953" spans="1:8">
      <c r="A953" s="12">
        <v>996</v>
      </c>
      <c r="C953" s="45" t="str">
        <f>INDEX(IMPORT[Seri],A953)</f>
        <v>A5-107</v>
      </c>
      <c r="D953" s="45" t="str">
        <f>INDEX(IMPORT[Jenis],A953)</f>
        <v xml:space="preserve">Note Book </v>
      </c>
      <c r="E953" s="45">
        <f>INDEX(IMPORT[Qty/ C],A953)</f>
        <v>120</v>
      </c>
      <c r="F953" s="45">
        <f ca="1">INDEX(IMPORT[C],A953)</f>
        <v>6</v>
      </c>
      <c r="G953" s="45" t="str">
        <f>IF(INDEX(IMPORT[Catatan],A953)="","",INDEX(IMPORT[Catatan],A953))</f>
        <v/>
      </c>
      <c r="H953" s="45" t="str">
        <f>INDEX(IMPORT[Ket],A953)</f>
        <v>D10</v>
      </c>
    </row>
    <row r="954" spans="1:8">
      <c r="A954" s="12">
        <v>997</v>
      </c>
      <c r="C954" s="45" t="str">
        <f>INDEX(IMPORT[Seri],A954)</f>
        <v>A5-511</v>
      </c>
      <c r="D954" s="45" t="str">
        <f>INDEX(IMPORT[Jenis],A954)</f>
        <v xml:space="preserve">Note Book </v>
      </c>
      <c r="E954" s="45">
        <f>INDEX(IMPORT[Qty/ C],A954)</f>
        <v>120</v>
      </c>
      <c r="F954" s="45">
        <f ca="1">INDEX(IMPORT[C],A954)</f>
        <v>7</v>
      </c>
      <c r="G954" s="45" t="str">
        <f>IF(INDEX(IMPORT[Catatan],A954)="","",INDEX(IMPORT[Catatan],A954))</f>
        <v/>
      </c>
      <c r="H954" s="45" t="str">
        <f>INDEX(IMPORT[Ket],A954)</f>
        <v>D10</v>
      </c>
    </row>
    <row r="955" spans="1:8">
      <c r="A955" s="12">
        <v>998</v>
      </c>
      <c r="C955" s="45" t="str">
        <f>INDEX(IMPORT[Seri],A955)</f>
        <v>A5-UN</v>
      </c>
      <c r="D955" s="45" t="str">
        <f>INDEX(IMPORT[Jenis],A955)</f>
        <v xml:space="preserve">Note Book </v>
      </c>
      <c r="E955" s="45">
        <f>INDEX(IMPORT[Qty/ C],A955)</f>
        <v>120</v>
      </c>
      <c r="F955" s="45">
        <f ca="1">INDEX(IMPORT[C],A955)</f>
        <v>7</v>
      </c>
      <c r="G955" s="45" t="str">
        <f>IF(INDEX(IMPORT[Catatan],A955)="","",INDEX(IMPORT[Catatan],A955))</f>
        <v/>
      </c>
      <c r="H955" s="45" t="str">
        <f>INDEX(IMPORT[Ket],A955)</f>
        <v>D10</v>
      </c>
    </row>
    <row r="956" spans="1:8">
      <c r="A956" s="12">
        <v>999</v>
      </c>
      <c r="C956" s="45" t="str">
        <f>INDEX(IMPORT[Seri],A956)</f>
        <v>707-24</v>
      </c>
      <c r="D956" s="45" t="str">
        <f>INDEX(IMPORT[Jenis],A956)</f>
        <v xml:space="preserve">Note Book </v>
      </c>
      <c r="E956" s="45">
        <f>INDEX(IMPORT[Qty/ C],A956)</f>
        <v>120</v>
      </c>
      <c r="F956" s="45">
        <f ca="1">INDEX(IMPORT[C],A956)</f>
        <v>6</v>
      </c>
      <c r="G956" s="45" t="str">
        <f>IF(INDEX(IMPORT[Catatan],A956)="","",INDEX(IMPORT[Catatan],A956))</f>
        <v/>
      </c>
      <c r="H956" s="45" t="str">
        <f>INDEX(IMPORT[Ket],A956)</f>
        <v>D10</v>
      </c>
    </row>
    <row r="957" spans="1:8">
      <c r="A957" s="12">
        <v>1000</v>
      </c>
      <c r="C957" s="45" t="str">
        <f>INDEX(IMPORT[Seri],A957)</f>
        <v>707-45</v>
      </c>
      <c r="D957" s="45" t="str">
        <f>INDEX(IMPORT[Jenis],A957)</f>
        <v xml:space="preserve">Note Book </v>
      </c>
      <c r="E957" s="45">
        <f>INDEX(IMPORT[Qty/ C],A957)</f>
        <v>120</v>
      </c>
      <c r="F957" s="45">
        <f ca="1">INDEX(IMPORT[C],A957)</f>
        <v>5</v>
      </c>
      <c r="G957" s="45" t="str">
        <f>IF(INDEX(IMPORT[Catatan],A957)="","",INDEX(IMPORT[Catatan],A957))</f>
        <v/>
      </c>
      <c r="H957" s="45" t="str">
        <f>INDEX(IMPORT[Ket],A957)</f>
        <v>D10</v>
      </c>
    </row>
    <row r="958" spans="1:8">
      <c r="A958" s="12">
        <v>1001</v>
      </c>
      <c r="C958" s="45" t="str">
        <f>INDEX(IMPORT[Seri],A958)</f>
        <v>707-19</v>
      </c>
      <c r="D958" s="45" t="str">
        <f>INDEX(IMPORT[Jenis],A958)</f>
        <v xml:space="preserve">Note Book </v>
      </c>
      <c r="E958" s="45">
        <f>INDEX(IMPORT[Qty/ C],A958)</f>
        <v>120</v>
      </c>
      <c r="F958" s="45">
        <f ca="1">INDEX(IMPORT[C],A958)</f>
        <v>7</v>
      </c>
      <c r="G958" s="45" t="str">
        <f>IF(INDEX(IMPORT[Catatan],A958)="","",INDEX(IMPORT[Catatan],A958))</f>
        <v/>
      </c>
      <c r="H958" s="45" t="str">
        <f>INDEX(IMPORT[Ket],A958)</f>
        <v>D10</v>
      </c>
    </row>
    <row r="959" spans="1:8">
      <c r="A959" s="12">
        <v>1002</v>
      </c>
      <c r="C959" s="45" t="str">
        <f>INDEX(IMPORT[Seri],A959)</f>
        <v>8025</v>
      </c>
      <c r="D959" s="45" t="str">
        <f>INDEX(IMPORT[Jenis],A959)</f>
        <v>Study Board</v>
      </c>
      <c r="E959" s="45">
        <f>INDEX(IMPORT[Qty/ C],A959)</f>
        <v>360</v>
      </c>
      <c r="F959" s="45">
        <f ca="1">INDEX(IMPORT[C],A959)</f>
        <v>24</v>
      </c>
      <c r="G959" s="45" t="str">
        <f>IF(INDEX(IMPORT[Catatan],A959)="","",INDEX(IMPORT[Catatan],A959))</f>
        <v/>
      </c>
      <c r="H959" s="45" t="str">
        <f>INDEX(IMPORT[Ket],A959)</f>
        <v>D10</v>
      </c>
    </row>
    <row r="960" spans="1:8">
      <c r="A960" s="12">
        <v>1003</v>
      </c>
      <c r="C960" s="45" t="str">
        <f>INDEX(IMPORT[Seri],A960)</f>
        <v>8022</v>
      </c>
      <c r="D960" s="45" t="str">
        <f>INDEX(IMPORT[Jenis],A960)</f>
        <v>Study Board</v>
      </c>
      <c r="E960" s="45">
        <f>INDEX(IMPORT[Qty/ C],A960)</f>
        <v>144</v>
      </c>
      <c r="F960" s="45">
        <f ca="1">INDEX(IMPORT[C],A960)</f>
        <v>16</v>
      </c>
      <c r="G960" s="45" t="str">
        <f>IF(INDEX(IMPORT[Catatan],A960)="","",INDEX(IMPORT[Catatan],A960))</f>
        <v/>
      </c>
      <c r="H960" s="45" t="str">
        <f>INDEX(IMPORT[Ket],A960)</f>
        <v>D10</v>
      </c>
    </row>
    <row r="961" spans="1:8">
      <c r="A961" s="12">
        <v>1005</v>
      </c>
      <c r="C961" s="45" t="str">
        <f>INDEX(IMPORT[Seri],A961)</f>
        <v>13/8</v>
      </c>
      <c r="D961" s="45" t="str">
        <f>INDEX(IMPORT[Jenis],A961)</f>
        <v>Staples</v>
      </c>
      <c r="E961" s="45">
        <f>INDEX(IMPORT[Qty/ C],A961)</f>
        <v>50</v>
      </c>
      <c r="F961" s="45">
        <f ca="1">INDEX(IMPORT[C],A961)</f>
        <v>103</v>
      </c>
      <c r="G961" s="45" t="str">
        <f>IF(INDEX(IMPORT[Catatan],A961)="","",INDEX(IMPORT[Catatan],A961))</f>
        <v/>
      </c>
      <c r="H961" s="45" t="str">
        <f>INDEX(IMPORT[Ket],A961)</f>
        <v>D10</v>
      </c>
    </row>
    <row r="962" spans="1:8">
      <c r="A962" s="12">
        <v>1006</v>
      </c>
      <c r="C962" s="45" t="str">
        <f>INDEX(IMPORT[Seri],A962)</f>
        <v>S-300</v>
      </c>
      <c r="D962" s="45" t="str">
        <f>INDEX(IMPORT[Jenis],A962)</f>
        <v>Pencil box</v>
      </c>
      <c r="E962" s="45">
        <f>INDEX(IMPORT[Qty/ C],A962)</f>
        <v>144</v>
      </c>
      <c r="F962" s="45">
        <f ca="1">INDEX(IMPORT[C],A962)</f>
        <v>17</v>
      </c>
      <c r="G962" s="45" t="str">
        <f>IF(INDEX(IMPORT[Catatan],A962)="","",INDEX(IMPORT[Catatan],A962))</f>
        <v/>
      </c>
      <c r="H962" s="45" t="str">
        <f>INDEX(IMPORT[Ket],A962)</f>
        <v>D10</v>
      </c>
    </row>
    <row r="963" spans="1:8">
      <c r="A963" s="12">
        <v>1007</v>
      </c>
      <c r="C963" s="45" t="str">
        <f>INDEX(IMPORT[Seri],A963)</f>
        <v>A-777</v>
      </c>
      <c r="D963" s="45" t="str">
        <f>INDEX(IMPORT[Jenis],A963)</f>
        <v>Pencil box</v>
      </c>
      <c r="E963" s="45">
        <f>INDEX(IMPORT[Qty/ C],A963)</f>
        <v>192</v>
      </c>
      <c r="F963" s="45">
        <f ca="1">INDEX(IMPORT[C],A963)</f>
        <v>17</v>
      </c>
      <c r="G963" s="45" t="str">
        <f>IF(INDEX(IMPORT[Catatan],A963)="","",INDEX(IMPORT[Catatan],A963))</f>
        <v/>
      </c>
      <c r="H963" s="45" t="str">
        <f>INDEX(IMPORT[Ket],A963)</f>
        <v>D10</v>
      </c>
    </row>
    <row r="964" spans="1:8">
      <c r="A964" s="12">
        <v>1008</v>
      </c>
      <c r="C964" s="45" t="str">
        <f>INDEX(IMPORT[Seri],A964)</f>
        <v>6A-28</v>
      </c>
      <c r="D964" s="45" t="str">
        <f>INDEX(IMPORT[Jenis],A964)</f>
        <v>Pencil box cal</v>
      </c>
      <c r="E964" s="45">
        <f>INDEX(IMPORT[Qty/ C],A964)</f>
        <v>144</v>
      </c>
      <c r="F964" s="45">
        <f ca="1">INDEX(IMPORT[C],A964)</f>
        <v>19</v>
      </c>
      <c r="G964" s="45" t="str">
        <f>IF(INDEX(IMPORT[Catatan],A964)="","",INDEX(IMPORT[Catatan],A964))</f>
        <v/>
      </c>
      <c r="H964" s="45" t="str">
        <f>INDEX(IMPORT[Ket],A964)</f>
        <v>D10</v>
      </c>
    </row>
    <row r="965" spans="1:8">
      <c r="A965" s="12">
        <v>1009</v>
      </c>
      <c r="C965" s="45" t="str">
        <f>INDEX(IMPORT[Seri],A965)</f>
        <v>6A-25</v>
      </c>
      <c r="D965" s="45" t="str">
        <f>INDEX(IMPORT[Jenis],A965)</f>
        <v>Pencil box</v>
      </c>
      <c r="E965" s="45">
        <f>INDEX(IMPORT[Qty/ C],A965)</f>
        <v>144</v>
      </c>
      <c r="F965" s="45">
        <f ca="1">INDEX(IMPORT[C],A965)</f>
        <v>19</v>
      </c>
      <c r="G965" s="45" t="str">
        <f>IF(INDEX(IMPORT[Catatan],A965)="","",INDEX(IMPORT[Catatan],A965))</f>
        <v/>
      </c>
      <c r="H965" s="45" t="str">
        <f>INDEX(IMPORT[Ket],A965)</f>
        <v>D10</v>
      </c>
    </row>
    <row r="966" spans="1:8">
      <c r="A966" s="12">
        <v>1010</v>
      </c>
      <c r="C966" s="45" t="str">
        <f>INDEX(IMPORT[Seri],A966)</f>
        <v>A-870</v>
      </c>
      <c r="D966" s="45" t="str">
        <f>INDEX(IMPORT[Jenis],A966)</f>
        <v>Pencil box</v>
      </c>
      <c r="E966" s="45">
        <f>INDEX(IMPORT[Qty/ C],A966)</f>
        <v>144</v>
      </c>
      <c r="F966" s="45">
        <f ca="1">INDEX(IMPORT[C],A966)</f>
        <v>7</v>
      </c>
      <c r="G966" s="45" t="str">
        <f>IF(INDEX(IMPORT[Catatan],A966)="","",INDEX(IMPORT[Catatan],A966))</f>
        <v/>
      </c>
      <c r="H966" s="45" t="str">
        <f>INDEX(IMPORT[Ket],A966)</f>
        <v>D10</v>
      </c>
    </row>
    <row r="967" spans="1:8">
      <c r="A967" s="12">
        <v>1011</v>
      </c>
      <c r="C967" s="45" t="str">
        <f>INDEX(IMPORT[Seri],A967)</f>
        <v>6A-26</v>
      </c>
      <c r="D967" s="45" t="str">
        <f>INDEX(IMPORT[Jenis],A967)</f>
        <v>Pencil box</v>
      </c>
      <c r="E967" s="45">
        <f>INDEX(IMPORT[Qty/ C],A967)</f>
        <v>144</v>
      </c>
      <c r="F967" s="45">
        <f ca="1">INDEX(IMPORT[C],A967)</f>
        <v>14</v>
      </c>
      <c r="G967" s="45" t="str">
        <f>IF(INDEX(IMPORT[Catatan],A967)="","",INDEX(IMPORT[Catatan],A967))</f>
        <v/>
      </c>
      <c r="H967" s="45" t="str">
        <f>INDEX(IMPORT[Ket],A967)</f>
        <v>D10</v>
      </c>
    </row>
    <row r="968" spans="1:8">
      <c r="A968" s="12">
        <v>1012</v>
      </c>
      <c r="C968" s="45" t="str">
        <f>INDEX(IMPORT[Seri],A968)</f>
        <v>A-207</v>
      </c>
      <c r="D968" s="45" t="str">
        <f>INDEX(IMPORT[Jenis],A968)</f>
        <v>Pencil box</v>
      </c>
      <c r="E968" s="45">
        <f>INDEX(IMPORT[Qty/ C],A968)</f>
        <v>144</v>
      </c>
      <c r="F968" s="45">
        <f ca="1">INDEX(IMPORT[C],A968)</f>
        <v>19</v>
      </c>
      <c r="G968" s="45" t="str">
        <f>IF(INDEX(IMPORT[Catatan],A968)="","",INDEX(IMPORT[Catatan],A968))</f>
        <v/>
      </c>
      <c r="H968" s="45" t="str">
        <f>INDEX(IMPORT[Ket],A968)</f>
        <v>D10</v>
      </c>
    </row>
    <row r="969" spans="1:8">
      <c r="A969" s="12">
        <v>1013</v>
      </c>
      <c r="C969" s="45" t="str">
        <f>INDEX(IMPORT[Seri],A969)</f>
        <v>8300SG</v>
      </c>
      <c r="D969" s="45" t="str">
        <f>INDEX(IMPORT[Jenis],A969)</f>
        <v>Pencil box timbul</v>
      </c>
      <c r="E969" s="45">
        <f>INDEX(IMPORT[Qty/ C],A969)</f>
        <v>96</v>
      </c>
      <c r="F969" s="45">
        <f ca="1">INDEX(IMPORT[C],A969)</f>
        <v>3</v>
      </c>
      <c r="G969" s="45" t="str">
        <f>IF(INDEX(IMPORT[Catatan],A969)="","",INDEX(IMPORT[Catatan],A969))</f>
        <v/>
      </c>
      <c r="H969" s="45" t="str">
        <f>INDEX(IMPORT[Ket],A969)</f>
        <v>D10</v>
      </c>
    </row>
    <row r="970" spans="1:8">
      <c r="A970" s="12">
        <v>1014</v>
      </c>
      <c r="C970" s="45" t="str">
        <f>INDEX(IMPORT[Seri],A970)</f>
        <v>8300TK</v>
      </c>
      <c r="D970" s="45" t="str">
        <f>INDEX(IMPORT[Jenis],A970)</f>
        <v>Pencil box timbul</v>
      </c>
      <c r="E970" s="45">
        <f>INDEX(IMPORT[Qty/ C],A970)</f>
        <v>96</v>
      </c>
      <c r="F970" s="45">
        <f ca="1">INDEX(IMPORT[C],A970)</f>
        <v>3</v>
      </c>
      <c r="G970" s="45" t="str">
        <f>IF(INDEX(IMPORT[Catatan],A970)="","",INDEX(IMPORT[Catatan],A970))</f>
        <v/>
      </c>
      <c r="H970" s="45" t="str">
        <f>INDEX(IMPORT[Ket],A970)</f>
        <v>D10</v>
      </c>
    </row>
    <row r="971" spans="1:8">
      <c r="A971" s="12">
        <v>1015</v>
      </c>
      <c r="C971" s="45" t="str">
        <f>INDEX(IMPORT[Seri],A971)</f>
        <v>8300AV</v>
      </c>
      <c r="D971" s="45" t="str">
        <f>INDEX(IMPORT[Jenis],A971)</f>
        <v>Pencil box timbul</v>
      </c>
      <c r="E971" s="45">
        <f>INDEX(IMPORT[Qty/ C],A971)</f>
        <v>96</v>
      </c>
      <c r="F971" s="45">
        <f ca="1">INDEX(IMPORT[C],A971)</f>
        <v>3</v>
      </c>
      <c r="G971" s="45" t="str">
        <f>IF(INDEX(IMPORT[Catatan],A971)="","",INDEX(IMPORT[Catatan],A971))</f>
        <v/>
      </c>
      <c r="H971" s="45" t="str">
        <f>INDEX(IMPORT[Ket],A971)</f>
        <v>D10</v>
      </c>
    </row>
    <row r="972" spans="1:8">
      <c r="A972" s="12">
        <v>1016</v>
      </c>
      <c r="C972" s="45" t="str">
        <f>INDEX(IMPORT[Seri],A972)</f>
        <v>8300D</v>
      </c>
      <c r="D972" s="45" t="str">
        <f>INDEX(IMPORT[Jenis],A972)</f>
        <v>Pencil box timbul</v>
      </c>
      <c r="E972" s="45">
        <f>INDEX(IMPORT[Qty/ C],A972)</f>
        <v>96</v>
      </c>
      <c r="F972" s="45">
        <f ca="1">INDEX(IMPORT[C],A972)</f>
        <v>4</v>
      </c>
      <c r="G972" s="45" t="str">
        <f>IF(INDEX(IMPORT[Catatan],A972)="","",INDEX(IMPORT[Catatan],A972))</f>
        <v/>
      </c>
      <c r="H972" s="45" t="str">
        <f>INDEX(IMPORT[Ket],A972)</f>
        <v>D10</v>
      </c>
    </row>
    <row r="973" spans="1:8">
      <c r="A973" s="12">
        <v>1017</v>
      </c>
      <c r="C973" s="45" t="str">
        <f>INDEX(IMPORT[Seri],A973)</f>
        <v>A-1037</v>
      </c>
      <c r="D973" s="45" t="str">
        <f>INDEX(IMPORT[Jenis],A973)</f>
        <v>Pencil box M cal</v>
      </c>
      <c r="E973" s="45">
        <f>INDEX(IMPORT[Qty/ C],A973)</f>
        <v>160</v>
      </c>
      <c r="F973" s="45">
        <f ca="1">INDEX(IMPORT[C],A973)</f>
        <v>6</v>
      </c>
      <c r="G973" s="45" t="str">
        <f>IF(INDEX(IMPORT[Catatan],A973)="","",INDEX(IMPORT[Catatan],A973))</f>
        <v/>
      </c>
      <c r="H973" s="45" t="str">
        <f>INDEX(IMPORT[Ket],A973)</f>
        <v>D10</v>
      </c>
    </row>
    <row r="974" spans="1:8">
      <c r="A974" s="12">
        <v>1018</v>
      </c>
      <c r="C974" s="45" t="str">
        <f>INDEX(IMPORT[Seri],A974)</f>
        <v>AD-062</v>
      </c>
      <c r="D974" s="45" t="str">
        <f>INDEX(IMPORT[Jenis],A974)</f>
        <v>Pencil box Set klg</v>
      </c>
      <c r="E974" s="45">
        <f>INDEX(IMPORT[Qty/ C],A974)</f>
        <v>120</v>
      </c>
      <c r="F974" s="45">
        <f ca="1">INDEX(IMPORT[C],A974)</f>
        <v>45</v>
      </c>
      <c r="G974" s="45" t="str">
        <f>IF(INDEX(IMPORT[Catatan],A974)="","",INDEX(IMPORT[Catatan],A974))</f>
        <v/>
      </c>
      <c r="H974" s="45" t="str">
        <f>INDEX(IMPORT[Ket],A974)</f>
        <v>D10</v>
      </c>
    </row>
    <row r="975" spans="1:8">
      <c r="A975" s="12">
        <v>1019</v>
      </c>
      <c r="C975" s="45" t="str">
        <f>INDEX(IMPORT[Seri],A975)</f>
        <v>PC-619-3</v>
      </c>
      <c r="D975" s="45" t="str">
        <f>INDEX(IMPORT[Jenis],A975)</f>
        <v>Pencil box mobil + kode klg</v>
      </c>
      <c r="E975" s="45">
        <f>INDEX(IMPORT[Qty/ C],A975)</f>
        <v>144</v>
      </c>
      <c r="F975" s="45">
        <f ca="1">INDEX(IMPORT[C],A975)</f>
        <v>17</v>
      </c>
      <c r="G975" s="45" t="str">
        <f>IF(INDEX(IMPORT[Catatan],A975)="","",INDEX(IMPORT[Catatan],A975))</f>
        <v/>
      </c>
      <c r="H975" s="45" t="str">
        <f>INDEX(IMPORT[Ket],A975)</f>
        <v>D10</v>
      </c>
    </row>
    <row r="976" spans="1:8">
      <c r="A976" s="12">
        <v>1020</v>
      </c>
      <c r="C976" s="45" t="str">
        <f>INDEX(IMPORT[Seri],A976)</f>
        <v>PC-613-7</v>
      </c>
      <c r="D976" s="45" t="str">
        <f>INDEX(IMPORT[Jenis],A976)</f>
        <v>Pencil box klg</v>
      </c>
      <c r="E976" s="45">
        <f>INDEX(IMPORT[Qty/ C],A976)</f>
        <v>200</v>
      </c>
      <c r="F976" s="45">
        <f ca="1">INDEX(IMPORT[C],A976)</f>
        <v>17</v>
      </c>
      <c r="G976" s="45" t="str">
        <f>IF(INDEX(IMPORT[Catatan],A976)="","",INDEX(IMPORT[Catatan],A976))</f>
        <v/>
      </c>
      <c r="H976" s="45" t="str">
        <f>INDEX(IMPORT[Ket],A976)</f>
        <v>D10</v>
      </c>
    </row>
    <row r="977" spans="1:8">
      <c r="A977" s="12">
        <v>1021</v>
      </c>
      <c r="C977" s="45" t="str">
        <f>INDEX(IMPORT[Seri],A977)</f>
        <v>168-22</v>
      </c>
      <c r="D977" s="45" t="str">
        <f>INDEX(IMPORT[Jenis],A977)</f>
        <v>Pencil box klg</v>
      </c>
      <c r="E977" s="45">
        <f>INDEX(IMPORT[Qty/ C],A977)</f>
        <v>180</v>
      </c>
      <c r="F977" s="45">
        <f ca="1">INDEX(IMPORT[C],A977)</f>
        <v>24</v>
      </c>
      <c r="G977" s="45" t="str">
        <f>IF(INDEX(IMPORT[Catatan],A977)="","",INDEX(IMPORT[Catatan],A977))</f>
        <v/>
      </c>
      <c r="H977" s="45" t="str">
        <f>INDEX(IMPORT[Ket],A977)</f>
        <v>D10</v>
      </c>
    </row>
    <row r="978" spans="1:8">
      <c r="A978" s="12">
        <v>1022</v>
      </c>
      <c r="C978" s="45" t="str">
        <f>INDEX(IMPORT[Seri],A978)</f>
        <v>DZ-32</v>
      </c>
      <c r="D978" s="45" t="str">
        <f>INDEX(IMPORT[Jenis],A978)</f>
        <v>Pencil box klg</v>
      </c>
      <c r="E978" s="45">
        <f>INDEX(IMPORT[Qty/ C],A978)</f>
        <v>192</v>
      </c>
      <c r="F978" s="45">
        <f ca="1">INDEX(IMPORT[C],A978)</f>
        <v>9</v>
      </c>
      <c r="G978" s="45" t="str">
        <f>IF(INDEX(IMPORT[Catatan],A978)="","",INDEX(IMPORT[Catatan],A978))</f>
        <v/>
      </c>
      <c r="H978" s="45" t="str">
        <f>INDEX(IMPORT[Ket],A978)</f>
        <v>D10</v>
      </c>
    </row>
    <row r="979" spans="1:8">
      <c r="A979" s="12">
        <v>1023</v>
      </c>
      <c r="C979" s="45" t="str">
        <f>INDEX(IMPORT[Seri],A979)</f>
        <v>ID-168</v>
      </c>
      <c r="D979" s="45" t="str">
        <f>INDEX(IMPORT[Jenis],A979)</f>
        <v>ID Card</v>
      </c>
      <c r="E979" s="45">
        <f>INDEX(IMPORT[Qty/ C],A979)</f>
        <v>2000</v>
      </c>
      <c r="F979" s="45">
        <f ca="1">INDEX(IMPORT[C],A979)</f>
        <v>86</v>
      </c>
      <c r="G979" s="45" t="str">
        <f>IF(INDEX(IMPORT[Catatan],A979)="","",INDEX(IMPORT[Catatan],A979))</f>
        <v/>
      </c>
      <c r="H979" s="45" t="str">
        <f>INDEX(IMPORT[Ket],A979)</f>
        <v>D10</v>
      </c>
    </row>
    <row r="980" spans="1:8">
      <c r="A980" s="12"/>
    </row>
    <row r="981" spans="1:8">
      <c r="A981" s="12" t="s">
        <v>3857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zoomScale="70" zoomScaleNormal="70" workbookViewId="0">
      <selection activeCell="D45" sqref="A38:D45"/>
    </sheetView>
  </sheetViews>
  <sheetFormatPr defaultRowHeight="15"/>
  <cols>
    <col min="3" max="3" width="12.42578125" style="85" customWidth="1"/>
    <col min="4" max="4" width="26.85546875" customWidth="1"/>
    <col min="5" max="5" width="13.85546875" customWidth="1"/>
    <col min="6" max="6" width="23.5703125" customWidth="1"/>
    <col min="8" max="8" width="12.42578125" style="85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86" customWidth="1"/>
    <col min="15" max="15" width="12.42578125" style="86" customWidth="1"/>
    <col min="16" max="16" width="17.7109375" customWidth="1"/>
    <col min="17" max="17" width="8.7109375" style="87" customWidth="1"/>
    <col min="18" max="18" width="7.42578125" style="87" customWidth="1"/>
    <col min="19" max="19" width="13.85546875" style="87" customWidth="1"/>
    <col min="20" max="20" width="48.85546875" style="87" customWidth="1"/>
    <col min="21" max="21" width="6.28515625" customWidth="1"/>
    <col min="22" max="22" width="49.28515625" bestFit="1" customWidth="1"/>
    <col min="23" max="23" width="6.28515625" style="64" customWidth="1"/>
    <col min="24" max="24" width="41" customWidth="1"/>
    <col min="25" max="25" width="17.7109375" customWidth="1"/>
  </cols>
  <sheetData>
    <row r="2" spans="3:25">
      <c r="C2" s="85" t="s">
        <v>5119</v>
      </c>
      <c r="D2" t="s">
        <v>5004</v>
      </c>
      <c r="E2" t="s">
        <v>4913</v>
      </c>
      <c r="F2" t="s">
        <v>5120</v>
      </c>
      <c r="G2" t="s">
        <v>5121</v>
      </c>
      <c r="H2" s="85" t="s">
        <v>5122</v>
      </c>
      <c r="I2" t="s">
        <v>5076</v>
      </c>
      <c r="J2" t="s">
        <v>1992</v>
      </c>
      <c r="K2" t="s">
        <v>3732</v>
      </c>
      <c r="L2" t="s">
        <v>5123</v>
      </c>
      <c r="M2" t="s">
        <v>5124</v>
      </c>
      <c r="N2" s="86" t="s">
        <v>5125</v>
      </c>
      <c r="O2" s="86" t="s">
        <v>5126</v>
      </c>
      <c r="P2" t="s">
        <v>5127</v>
      </c>
      <c r="Q2" s="87" t="s">
        <v>5128</v>
      </c>
      <c r="R2" s="87" t="s">
        <v>5129</v>
      </c>
      <c r="S2" s="64" t="s">
        <v>5131</v>
      </c>
      <c r="T2" s="64" t="s">
        <v>5080</v>
      </c>
      <c r="U2" t="s">
        <v>5130</v>
      </c>
      <c r="V2" t="s">
        <v>5048</v>
      </c>
      <c r="W2" s="64" t="s">
        <v>4392</v>
      </c>
      <c r="X2" t="s">
        <v>5195</v>
      </c>
      <c r="Y2" t="s">
        <v>4914</v>
      </c>
    </row>
    <row r="3" spans="3:25">
      <c r="V3" s="87"/>
      <c r="X3" s="87"/>
      <c r="Y3" s="87"/>
    </row>
    <row r="4" spans="3:25">
      <c r="V4" s="87"/>
      <c r="X4" s="87"/>
      <c r="Y4" s="87"/>
    </row>
    <row r="5" spans="3:25">
      <c r="V5" s="87"/>
      <c r="X5" s="87"/>
      <c r="Y5" s="87"/>
    </row>
    <row r="6" spans="3:25">
      <c r="V6" s="87"/>
      <c r="X6" s="87"/>
      <c r="Y6" s="87"/>
    </row>
    <row r="7" spans="3:25">
      <c r="V7" s="87"/>
      <c r="X7" s="87"/>
      <c r="Y7" s="87"/>
    </row>
    <row r="8" spans="3:25">
      <c r="V8" s="87"/>
      <c r="X8" s="87"/>
      <c r="Y8" s="87"/>
    </row>
    <row r="9" spans="3:25">
      <c r="V9" s="87"/>
      <c r="X9" s="87"/>
      <c r="Y9" s="87"/>
    </row>
    <row r="10" spans="3:25">
      <c r="V10" s="87"/>
      <c r="X10" s="87"/>
      <c r="Y10" s="87"/>
    </row>
    <row r="11" spans="3:25">
      <c r="V11" s="87"/>
      <c r="X11" s="87"/>
      <c r="Y11" s="87"/>
    </row>
    <row r="12" spans="3:25">
      <c r="V12" s="87"/>
      <c r="X12" s="87"/>
      <c r="Y12" s="87"/>
    </row>
    <row r="13" spans="3:25">
      <c r="V13" s="87"/>
      <c r="X13" s="87"/>
      <c r="Y13" s="87"/>
    </row>
    <row r="14" spans="3:25">
      <c r="V14" s="87"/>
      <c r="X14" s="87"/>
      <c r="Y14" s="87"/>
    </row>
    <row r="15" spans="3:25">
      <c r="V15" s="87"/>
      <c r="X15" s="87"/>
      <c r="Y15" s="87"/>
    </row>
    <row r="16" spans="3:25">
      <c r="V16" s="87"/>
      <c r="X16" s="87"/>
      <c r="Y16" s="87"/>
    </row>
    <row r="17" spans="22:25">
      <c r="V17" s="87"/>
      <c r="X17" s="87"/>
      <c r="Y17" s="87"/>
    </row>
    <row r="18" spans="22:25">
      <c r="V18" s="87"/>
      <c r="X18" s="87"/>
      <c r="Y18" s="87"/>
    </row>
    <row r="19" spans="22:25">
      <c r="V19" s="87"/>
      <c r="X19" s="87"/>
      <c r="Y19" s="87"/>
    </row>
    <row r="20" spans="22:25">
      <c r="V20" s="87"/>
      <c r="X20" s="87"/>
      <c r="Y20" s="87"/>
    </row>
    <row r="21" spans="22:25">
      <c r="V21" s="87"/>
      <c r="X21" s="87"/>
      <c r="Y21" s="87"/>
    </row>
    <row r="22" spans="22:25">
      <c r="V22" s="87"/>
      <c r="X22" s="87"/>
      <c r="Y22" s="87"/>
    </row>
    <row r="23" spans="22:25">
      <c r="V23" s="87"/>
      <c r="X23" s="87"/>
      <c r="Y23" s="87"/>
    </row>
    <row r="24" spans="22:25">
      <c r="V24" s="87"/>
      <c r="X24" s="87"/>
      <c r="Y24" s="87"/>
    </row>
    <row r="25" spans="22:25">
      <c r="V25" s="87"/>
      <c r="X25" s="87"/>
      <c r="Y25" s="87"/>
    </row>
    <row r="26" spans="22:25">
      <c r="V26" s="87"/>
      <c r="X26" s="87"/>
      <c r="Y26" s="87"/>
    </row>
    <row r="27" spans="22:25">
      <c r="V27" s="87"/>
      <c r="X27" s="87"/>
      <c r="Y27" s="87"/>
    </row>
    <row r="28" spans="22:25">
      <c r="V28" s="87"/>
      <c r="X28" s="87"/>
      <c r="Y28" s="87"/>
    </row>
    <row r="29" spans="22:25">
      <c r="V29" s="87"/>
      <c r="X29" s="87"/>
      <c r="Y29" s="87"/>
    </row>
    <row r="30" spans="22:25">
      <c r="V30" s="87"/>
      <c r="X30" s="87"/>
      <c r="Y30" s="87"/>
    </row>
    <row r="31" spans="22:25">
      <c r="V31" s="87"/>
      <c r="X31" s="87"/>
      <c r="Y31" s="87"/>
    </row>
    <row r="32" spans="22:25">
      <c r="V32" s="87"/>
      <c r="X32" s="87"/>
      <c r="Y32" s="87"/>
    </row>
    <row r="33" spans="21:25">
      <c r="V33" s="87"/>
      <c r="X33" s="87"/>
      <c r="Y33" s="87"/>
    </row>
    <row r="34" spans="21:25">
      <c r="V34" s="87"/>
      <c r="X34" s="87"/>
      <c r="Y34" s="87"/>
    </row>
    <row r="35" spans="21:25">
      <c r="V35" s="87"/>
      <c r="X35" s="87"/>
      <c r="Y35" s="87"/>
    </row>
    <row r="36" spans="21:25">
      <c r="V36" s="87"/>
      <c r="X36" s="87"/>
      <c r="Y36" s="87"/>
    </row>
    <row r="37" spans="21:25">
      <c r="V37" s="87"/>
      <c r="X37" s="87"/>
      <c r="Y37" s="87"/>
    </row>
    <row r="38" spans="21:25">
      <c r="V38" s="87"/>
      <c r="X38" s="87"/>
      <c r="Y38" s="87"/>
    </row>
    <row r="39" spans="21:25">
      <c r="V39" s="87"/>
      <c r="X39" s="87"/>
      <c r="Y39" s="87"/>
    </row>
    <row r="40" spans="21:25">
      <c r="V40" s="87"/>
      <c r="X40" s="87"/>
      <c r="Y40" s="87"/>
    </row>
    <row r="41" spans="21:25">
      <c r="V41" s="87"/>
      <c r="X41" s="87"/>
      <c r="Y41" s="87"/>
    </row>
    <row r="42" spans="21:25">
      <c r="U42" s="64"/>
      <c r="V42" s="87"/>
      <c r="X42" s="87"/>
      <c r="Y42" s="87"/>
    </row>
    <row r="43" spans="21:25">
      <c r="U43" s="64"/>
      <c r="V43" s="87"/>
      <c r="X43" s="87"/>
      <c r="Y43" s="87"/>
    </row>
    <row r="44" spans="21:25">
      <c r="U44" s="64"/>
      <c r="V44" s="87"/>
      <c r="X44" s="87"/>
      <c r="Y44" s="87"/>
    </row>
    <row r="45" spans="21:25">
      <c r="U45" s="64"/>
      <c r="V45" s="87"/>
      <c r="X45" s="87"/>
      <c r="Y45" s="87"/>
    </row>
    <row r="46" spans="21:25">
      <c r="U46" s="64"/>
      <c r="V46" s="87"/>
      <c r="X46" s="87"/>
      <c r="Y46" s="87"/>
    </row>
    <row r="47" spans="21:25">
      <c r="U47" s="64"/>
      <c r="V47" s="87"/>
      <c r="X47" s="87"/>
      <c r="Y47" s="87"/>
    </row>
    <row r="48" spans="21:25">
      <c r="U48" s="64"/>
      <c r="V48" s="87"/>
      <c r="X48" s="87"/>
      <c r="Y48" s="87"/>
    </row>
    <row r="49" spans="21:25">
      <c r="U49" s="64"/>
      <c r="V49" s="87"/>
      <c r="X49" s="87"/>
      <c r="Y49" s="87"/>
    </row>
    <row r="50" spans="21:25">
      <c r="U50" s="64"/>
      <c r="V50" s="87"/>
      <c r="X50" s="87"/>
      <c r="Y50" s="87"/>
    </row>
    <row r="51" spans="21:25">
      <c r="U51" s="64"/>
      <c r="V51" s="87"/>
      <c r="X51" s="87"/>
      <c r="Y51" s="87"/>
    </row>
    <row r="52" spans="21:25">
      <c r="U52" s="64"/>
      <c r="V52" s="87"/>
      <c r="X52" s="87"/>
      <c r="Y52" s="87"/>
    </row>
    <row r="53" spans="21:25">
      <c r="U53" s="64"/>
      <c r="V53" s="87"/>
      <c r="X53" s="87"/>
      <c r="Y53" s="87"/>
    </row>
    <row r="54" spans="21:25">
      <c r="U54" s="64"/>
      <c r="V54" s="87"/>
      <c r="X54" s="87"/>
      <c r="Y54" s="87"/>
    </row>
    <row r="55" spans="21:25">
      <c r="U55" s="64"/>
      <c r="V55" s="87"/>
      <c r="X55" s="87"/>
      <c r="Y55" s="87"/>
    </row>
    <row r="56" spans="21:25">
      <c r="U56" s="64"/>
      <c r="V56" s="87"/>
      <c r="X56" s="87"/>
      <c r="Y56" s="87"/>
    </row>
    <row r="57" spans="21:25">
      <c r="U57" s="64"/>
      <c r="V57" s="87"/>
      <c r="X57" s="87"/>
      <c r="Y57" s="87"/>
    </row>
    <row r="58" spans="21:25">
      <c r="U58" s="64"/>
      <c r="V58" s="87"/>
      <c r="X58" s="87"/>
      <c r="Y58" s="87"/>
    </row>
    <row r="59" spans="21:25">
      <c r="U59" s="64"/>
      <c r="V59" s="87"/>
      <c r="X59" s="87"/>
      <c r="Y59" s="87"/>
    </row>
    <row r="60" spans="21:25">
      <c r="U60" s="64"/>
      <c r="V60" s="87"/>
      <c r="X60" s="87"/>
      <c r="Y60" s="87"/>
    </row>
    <row r="61" spans="21:25">
      <c r="U61" s="64"/>
      <c r="V61" s="87"/>
      <c r="X61" s="87"/>
      <c r="Y61" s="87"/>
    </row>
    <row r="62" spans="21:25">
      <c r="U62" s="64"/>
      <c r="V62" s="87"/>
      <c r="X62" s="87"/>
      <c r="Y62" s="87"/>
    </row>
    <row r="63" spans="21:25">
      <c r="U63" s="64"/>
      <c r="V63" s="87"/>
      <c r="X63" s="87"/>
      <c r="Y63" s="87"/>
    </row>
    <row r="64" spans="21:25">
      <c r="U64" s="64"/>
      <c r="V64" s="87"/>
      <c r="X64" s="87"/>
      <c r="Y64" s="87"/>
    </row>
    <row r="65" spans="21:25">
      <c r="U65" s="64"/>
      <c r="V65" s="87"/>
      <c r="X65" s="87"/>
      <c r="Y65" s="87"/>
    </row>
    <row r="66" spans="21:25">
      <c r="U66" s="64"/>
      <c r="V66" s="87"/>
      <c r="X66" s="87"/>
      <c r="Y66" s="87"/>
    </row>
    <row r="67" spans="21:25">
      <c r="U67" s="64"/>
      <c r="V67" s="87"/>
      <c r="X67" s="87"/>
      <c r="Y67" s="87"/>
    </row>
    <row r="68" spans="21:25">
      <c r="U68" s="64"/>
      <c r="V68" s="87"/>
      <c r="X68" s="87"/>
      <c r="Y68" s="87"/>
    </row>
    <row r="69" spans="21:25">
      <c r="U69" s="64"/>
      <c r="V69" s="87"/>
      <c r="X69" s="87"/>
      <c r="Y69" s="87"/>
    </row>
    <row r="70" spans="21:25">
      <c r="U70" s="64"/>
      <c r="V70" s="87"/>
      <c r="X70" s="87"/>
      <c r="Y70" s="87"/>
    </row>
    <row r="71" spans="21:25">
      <c r="U71" s="64"/>
      <c r="V71" s="87"/>
      <c r="X71" s="87"/>
      <c r="Y71" s="87"/>
    </row>
    <row r="72" spans="21:25">
      <c r="U72" s="64"/>
      <c r="V72" s="87"/>
      <c r="X72" s="87"/>
      <c r="Y72" s="87"/>
    </row>
    <row r="73" spans="21:25">
      <c r="U73" s="64"/>
      <c r="V73" s="87"/>
      <c r="X73" s="87"/>
      <c r="Y73" s="87"/>
    </row>
    <row r="74" spans="21:25">
      <c r="U74" s="64"/>
      <c r="V74" s="87"/>
      <c r="X74" s="87"/>
      <c r="Y74" s="87"/>
    </row>
    <row r="75" spans="21:25">
      <c r="U75" s="64"/>
      <c r="V75" s="87"/>
      <c r="X75" s="87"/>
      <c r="Y75" s="87"/>
    </row>
    <row r="76" spans="21:25">
      <c r="U76" s="64"/>
      <c r="V76" s="87"/>
      <c r="X76" s="87"/>
      <c r="Y76" s="87"/>
    </row>
    <row r="77" spans="21:25">
      <c r="U77" s="64"/>
      <c r="V77" s="87"/>
      <c r="X77" s="87"/>
      <c r="Y77" s="87"/>
    </row>
    <row r="78" spans="21:25">
      <c r="U78" s="64"/>
      <c r="V78" s="87"/>
      <c r="X78" s="87"/>
      <c r="Y78" s="87"/>
    </row>
    <row r="79" spans="21:25">
      <c r="U79" s="64"/>
      <c r="V79" s="87"/>
      <c r="X79" s="87"/>
      <c r="Y79" s="87"/>
    </row>
    <row r="80" spans="21:25">
      <c r="U80" s="64"/>
      <c r="V80" s="87"/>
      <c r="X80" s="87"/>
      <c r="Y80" s="87"/>
    </row>
    <row r="81" spans="21:25">
      <c r="U81" s="64"/>
      <c r="V81" s="87"/>
      <c r="X81" s="87"/>
      <c r="Y81" s="87"/>
    </row>
    <row r="82" spans="21:25">
      <c r="U82" s="64"/>
      <c r="V82" s="87"/>
      <c r="X82" s="87"/>
      <c r="Y82" s="87"/>
    </row>
    <row r="83" spans="21:25">
      <c r="U83" s="64"/>
      <c r="V83" s="87"/>
      <c r="X83" s="87"/>
      <c r="Y83" s="87"/>
    </row>
    <row r="84" spans="21:25">
      <c r="U84" s="64"/>
      <c r="V84" s="87"/>
      <c r="X84" s="87"/>
      <c r="Y84" s="87"/>
    </row>
    <row r="85" spans="21:25">
      <c r="U85" s="64"/>
      <c r="V85" s="87"/>
      <c r="X85" s="87"/>
      <c r="Y85" s="87"/>
    </row>
    <row r="86" spans="21:25">
      <c r="U86" s="64"/>
      <c r="V86" s="87"/>
      <c r="X86" s="87"/>
      <c r="Y86" s="87"/>
    </row>
    <row r="87" spans="21:25">
      <c r="U87" s="64"/>
      <c r="V87" s="87"/>
      <c r="X87" s="87"/>
      <c r="Y87" s="87"/>
    </row>
    <row r="88" spans="21:25">
      <c r="U88" s="64"/>
      <c r="V88" s="87"/>
      <c r="X88" s="87"/>
      <c r="Y88" s="87"/>
    </row>
    <row r="89" spans="21:25">
      <c r="U89" s="64"/>
      <c r="V89" s="87"/>
      <c r="X89" s="87"/>
      <c r="Y89" s="87"/>
    </row>
    <row r="90" spans="21:25">
      <c r="U90" s="64"/>
      <c r="V90" s="87"/>
      <c r="X90" s="87"/>
      <c r="Y90" s="87"/>
    </row>
    <row r="91" spans="21:25">
      <c r="U91" s="64"/>
      <c r="V91" s="87"/>
      <c r="X91" s="87"/>
      <c r="Y91" s="87"/>
    </row>
    <row r="92" spans="21:25">
      <c r="U92" s="64"/>
      <c r="V92" s="87"/>
      <c r="X92" s="87"/>
      <c r="Y92" s="87"/>
    </row>
    <row r="93" spans="21:25">
      <c r="U93" s="64"/>
      <c r="V93" s="87"/>
      <c r="X93" s="87"/>
      <c r="Y93" s="87"/>
    </row>
    <row r="94" spans="21:25">
      <c r="U94" s="64"/>
      <c r="V94" s="87"/>
      <c r="X94" s="87"/>
      <c r="Y94" s="87"/>
    </row>
    <row r="95" spans="21:25">
      <c r="U95" s="64"/>
      <c r="V95" s="87"/>
      <c r="X95" s="87"/>
      <c r="Y95" s="87"/>
    </row>
    <row r="96" spans="21:25">
      <c r="U96" s="64"/>
      <c r="V96" s="87"/>
      <c r="X96" s="87"/>
      <c r="Y96" s="87"/>
    </row>
    <row r="97" spans="21:25">
      <c r="U97" s="64"/>
      <c r="V97" s="87"/>
      <c r="X97" s="87"/>
      <c r="Y97" s="87"/>
    </row>
    <row r="98" spans="21:25">
      <c r="U98" s="64"/>
      <c r="V98" s="87"/>
      <c r="X98" s="87"/>
      <c r="Y98" s="87"/>
    </row>
    <row r="99" spans="21:25">
      <c r="U99" s="64"/>
      <c r="V99" s="87"/>
      <c r="X99" s="87"/>
      <c r="Y99" s="87"/>
    </row>
    <row r="100" spans="21:25">
      <c r="U100" s="64"/>
      <c r="V100" s="87"/>
      <c r="X100" s="87"/>
      <c r="Y100" s="87"/>
    </row>
    <row r="101" spans="21:25">
      <c r="U101" s="64"/>
      <c r="V101" s="87"/>
      <c r="X101" s="87"/>
      <c r="Y101" s="87"/>
    </row>
    <row r="102" spans="21:25">
      <c r="U102" s="64"/>
      <c r="V102" s="87"/>
      <c r="X102" s="87"/>
      <c r="Y102" s="87"/>
    </row>
    <row r="103" spans="21:25">
      <c r="U103" s="64"/>
      <c r="V103" s="87"/>
      <c r="X103" s="87"/>
      <c r="Y103" s="87"/>
    </row>
    <row r="104" spans="21:25">
      <c r="U104" s="64"/>
      <c r="V104" s="87"/>
      <c r="X104" s="87"/>
      <c r="Y104" s="87"/>
    </row>
    <row r="105" spans="21:25">
      <c r="U105" s="64"/>
      <c r="V105" s="87"/>
      <c r="X105" s="87"/>
      <c r="Y105" s="87"/>
    </row>
    <row r="106" spans="21:25">
      <c r="U106" s="64"/>
      <c r="V106" s="87"/>
      <c r="X106" s="87"/>
      <c r="Y106" s="87"/>
    </row>
    <row r="107" spans="21:25">
      <c r="U107" s="64"/>
      <c r="V107" s="87"/>
      <c r="X107" s="87"/>
      <c r="Y107" s="87"/>
    </row>
    <row r="108" spans="21:25">
      <c r="U108" s="64"/>
      <c r="V108" s="87"/>
      <c r="X108" s="87"/>
      <c r="Y108" s="87"/>
    </row>
    <row r="109" spans="21:25">
      <c r="U109" s="64"/>
      <c r="V109" s="87"/>
      <c r="X109" s="87"/>
      <c r="Y109" s="87"/>
    </row>
    <row r="110" spans="21:25">
      <c r="U110" s="64"/>
      <c r="V110" s="87"/>
      <c r="X110" s="87"/>
      <c r="Y110" s="87"/>
    </row>
    <row r="111" spans="21:25">
      <c r="U111" s="64"/>
      <c r="V111" s="87"/>
      <c r="X111" s="87"/>
      <c r="Y111" s="87"/>
    </row>
    <row r="112" spans="21:25">
      <c r="U112" s="64"/>
      <c r="V112" s="87"/>
      <c r="X112" s="87"/>
      <c r="Y112" s="87"/>
    </row>
    <row r="113" spans="21:25">
      <c r="U113" s="64"/>
      <c r="V113" s="87"/>
      <c r="X113" s="87"/>
      <c r="Y113" s="87"/>
    </row>
    <row r="114" spans="21:25">
      <c r="U114" s="64"/>
      <c r="V114" s="87"/>
      <c r="X114" s="87"/>
      <c r="Y114" s="87"/>
    </row>
    <row r="115" spans="21:25">
      <c r="U115" s="64"/>
      <c r="V115" s="87"/>
      <c r="X115" s="87"/>
      <c r="Y115" s="87"/>
    </row>
    <row r="116" spans="21:25">
      <c r="U116" s="64"/>
      <c r="V116" s="87"/>
      <c r="X116" s="87"/>
      <c r="Y116" s="87"/>
    </row>
    <row r="117" spans="21:25">
      <c r="U117" s="64"/>
      <c r="V117" s="87"/>
      <c r="X117" s="87"/>
      <c r="Y117" s="87"/>
    </row>
    <row r="118" spans="21:25">
      <c r="U118" s="64"/>
      <c r="V118" s="87"/>
      <c r="X118" s="87"/>
      <c r="Y118" s="87"/>
    </row>
    <row r="119" spans="21:25">
      <c r="U119" s="64"/>
      <c r="V119" s="87"/>
      <c r="X119" s="87"/>
      <c r="Y119" s="87"/>
    </row>
    <row r="120" spans="21:25">
      <c r="U120" s="64"/>
      <c r="V120" s="87"/>
      <c r="X120" s="87"/>
      <c r="Y120" s="87"/>
    </row>
    <row r="121" spans="21:25">
      <c r="U121" s="64"/>
      <c r="V121" s="87"/>
      <c r="X121" s="87"/>
      <c r="Y121" s="87"/>
    </row>
    <row r="122" spans="21:25">
      <c r="U122" s="64"/>
      <c r="V122" s="87"/>
      <c r="X122" s="87"/>
      <c r="Y122" s="87"/>
    </row>
    <row r="123" spans="21:25">
      <c r="U123" s="64"/>
      <c r="V123" s="87"/>
      <c r="X123" s="87"/>
      <c r="Y123" s="87"/>
    </row>
    <row r="124" spans="21:25">
      <c r="U124" s="64"/>
      <c r="V124" s="87"/>
      <c r="X124" s="87"/>
      <c r="Y124" s="87"/>
    </row>
    <row r="125" spans="21:25">
      <c r="U125" s="64"/>
      <c r="V125" s="87"/>
      <c r="X125" s="87"/>
      <c r="Y125" s="87"/>
    </row>
    <row r="126" spans="21:25">
      <c r="U126" s="64"/>
      <c r="V126" s="87"/>
      <c r="X126" s="87"/>
      <c r="Y126" s="87"/>
    </row>
    <row r="127" spans="21:25">
      <c r="U127" s="64"/>
      <c r="V127" s="87"/>
      <c r="X127" s="87"/>
      <c r="Y127" s="87"/>
    </row>
    <row r="128" spans="21:25">
      <c r="U128" s="64"/>
      <c r="V128" s="87"/>
      <c r="X128" s="87"/>
      <c r="Y128" s="87"/>
    </row>
    <row r="129" spans="21:25">
      <c r="U129" s="64"/>
      <c r="V129" s="87"/>
      <c r="X129" s="87"/>
      <c r="Y129" s="87"/>
    </row>
    <row r="130" spans="21:25">
      <c r="U130" s="64"/>
      <c r="V130" s="87"/>
      <c r="X130" s="87"/>
      <c r="Y130" s="87"/>
    </row>
    <row r="131" spans="21:25">
      <c r="U131" s="64"/>
      <c r="V131" s="87"/>
      <c r="X131" s="87"/>
      <c r="Y131" s="87"/>
    </row>
    <row r="132" spans="21:25">
      <c r="U132" s="64"/>
      <c r="V132" s="87"/>
      <c r="X132" s="87"/>
      <c r="Y132" s="87"/>
    </row>
    <row r="133" spans="21:25">
      <c r="U133" s="64"/>
      <c r="V133" s="87"/>
      <c r="X133" s="87"/>
      <c r="Y133" s="87"/>
    </row>
    <row r="134" spans="21:25">
      <c r="U134" s="64"/>
      <c r="V134" s="87"/>
      <c r="X134" s="87"/>
      <c r="Y134" s="87"/>
    </row>
    <row r="135" spans="21:25">
      <c r="U135" s="64"/>
      <c r="V135" s="87"/>
      <c r="X135" s="87"/>
      <c r="Y135" s="87"/>
    </row>
    <row r="136" spans="21:25">
      <c r="U136" s="64"/>
      <c r="V136" s="87"/>
      <c r="X136" s="87"/>
      <c r="Y136" s="8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I37" sqref="I37"/>
    </sheetView>
  </sheetViews>
  <sheetFormatPr defaultRowHeight="15"/>
  <cols>
    <col min="2" max="2" width="3" customWidth="1"/>
    <col min="3" max="3" width="30.5703125" bestFit="1" customWidth="1"/>
    <col min="4" max="4" width="14.85546875" style="81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81" t="s">
        <v>3</v>
      </c>
      <c r="E2" t="s">
        <v>4</v>
      </c>
      <c r="F2" t="s">
        <v>5079</v>
      </c>
      <c r="G2" t="s">
        <v>5078</v>
      </c>
      <c r="H2" t="s">
        <v>5077</v>
      </c>
      <c r="I2" t="s">
        <v>5080</v>
      </c>
      <c r="J2" t="s">
        <v>4914</v>
      </c>
      <c r="K2" t="s">
        <v>4392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59" customFormat="1">
      <c r="C38" s="89"/>
      <c r="D38" s="90"/>
    </row>
    <row r="39" spans="3:10">
      <c r="C39" s="12"/>
    </row>
    <row r="40" spans="3:10" s="59" customFormat="1">
      <c r="C40" s="89"/>
      <c r="D40" s="90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64"/>
      <c r="J47" s="64"/>
    </row>
    <row r="48" spans="3:10">
      <c r="C48" s="12"/>
      <c r="I48" s="64"/>
      <c r="J48" s="64"/>
    </row>
    <row r="49" spans="3:10">
      <c r="C49" s="12"/>
      <c r="I49" s="64"/>
      <c r="J49" s="64"/>
    </row>
    <row r="50" spans="3:10">
      <c r="C50" s="12"/>
      <c r="I50" s="64"/>
      <c r="J50" s="64"/>
    </row>
    <row r="51" spans="3:10">
      <c r="C51" s="12"/>
      <c r="I51" s="64"/>
      <c r="J51" s="64"/>
    </row>
    <row r="52" spans="3:10">
      <c r="C52" s="12"/>
      <c r="I52" s="64"/>
      <c r="J52" s="64"/>
    </row>
    <row r="53" spans="3:10">
      <c r="C53" s="12"/>
      <c r="I53" s="64"/>
      <c r="J53" s="64"/>
    </row>
    <row r="54" spans="3:10">
      <c r="C54" s="12"/>
      <c r="I54" s="64"/>
      <c r="J54" s="64"/>
    </row>
    <row r="55" spans="3:10">
      <c r="C55" s="12"/>
      <c r="I55" s="64"/>
      <c r="J55" s="64"/>
    </row>
    <row r="56" spans="3:10">
      <c r="C56" s="12"/>
      <c r="I56" s="64"/>
      <c r="J56" s="64"/>
    </row>
    <row r="57" spans="3:10">
      <c r="C57" s="12"/>
      <c r="I57" s="64"/>
      <c r="J57" s="64"/>
    </row>
    <row r="58" spans="3:10">
      <c r="C58" s="12"/>
      <c r="I58" s="64"/>
      <c r="J58" s="64"/>
    </row>
    <row r="59" spans="3:10">
      <c r="C59" s="12"/>
      <c r="I59" s="64"/>
      <c r="J59" s="64"/>
    </row>
    <row r="60" spans="3:10">
      <c r="C60" s="12"/>
      <c r="I60" s="64"/>
      <c r="J60" s="64"/>
    </row>
    <row r="61" spans="3:10">
      <c r="C61" s="12"/>
      <c r="I61" s="64"/>
      <c r="J61" s="64"/>
    </row>
    <row r="62" spans="3:10">
      <c r="C62" s="12"/>
      <c r="I62" s="64"/>
      <c r="J62" s="64"/>
    </row>
    <row r="63" spans="3:10">
      <c r="C63" s="12"/>
      <c r="I63" s="64"/>
      <c r="J63" s="64"/>
    </row>
    <row r="64" spans="3:10">
      <c r="C64" s="12"/>
      <c r="I64" s="64"/>
      <c r="J64" s="64"/>
    </row>
    <row r="65" spans="3:10">
      <c r="C65" s="12"/>
      <c r="I65" s="64"/>
      <c r="J65" s="64"/>
    </row>
    <row r="66" spans="3:10">
      <c r="C66" s="12"/>
      <c r="I66" s="64"/>
      <c r="J66" s="64"/>
    </row>
    <row r="67" spans="3:10">
      <c r="C67" s="12"/>
      <c r="I67" s="64"/>
      <c r="J67" s="64"/>
    </row>
    <row r="68" spans="3:10">
      <c r="C68" s="12"/>
      <c r="I68" s="64"/>
      <c r="J68" s="64"/>
    </row>
    <row r="69" spans="3:10">
      <c r="C69" s="12"/>
      <c r="I69" s="64"/>
      <c r="J69" s="64"/>
    </row>
    <row r="70" spans="3:10">
      <c r="C70" s="12"/>
      <c r="I70" s="64"/>
      <c r="J70" s="64"/>
    </row>
    <row r="71" spans="3:10">
      <c r="C71" s="12"/>
      <c r="I71" s="64"/>
      <c r="J71" s="64"/>
    </row>
    <row r="72" spans="3:10">
      <c r="C72" s="12"/>
      <c r="I72" s="64"/>
      <c r="J72" s="64"/>
    </row>
    <row r="73" spans="3:10">
      <c r="C73" s="12"/>
      <c r="I73" s="64"/>
      <c r="J73" s="64"/>
    </row>
    <row r="74" spans="3:10">
      <c r="C74" s="12"/>
      <c r="I74" s="64"/>
      <c r="J74" s="64"/>
    </row>
    <row r="75" spans="3:10">
      <c r="C75" s="12"/>
      <c r="I75" s="64"/>
      <c r="J75" s="64"/>
    </row>
    <row r="76" spans="3:10">
      <c r="C76" s="12"/>
      <c r="I76" s="64"/>
      <c r="J76" s="64"/>
    </row>
    <row r="77" spans="3:10">
      <c r="C77" s="12"/>
      <c r="I77" s="64"/>
      <c r="J77" s="64"/>
    </row>
    <row r="78" spans="3:10">
      <c r="C78" s="12"/>
      <c r="I78" s="64"/>
      <c r="J78" s="64"/>
    </row>
    <row r="79" spans="3:10">
      <c r="C79" s="12"/>
      <c r="I79" s="64"/>
      <c r="J79" s="64"/>
    </row>
    <row r="80" spans="3:10">
      <c r="C80" s="12"/>
      <c r="I80" s="64"/>
      <c r="J80" s="64"/>
    </row>
    <row r="81" spans="3:10">
      <c r="C81" s="12"/>
      <c r="I81" s="64"/>
      <c r="J81" s="64"/>
    </row>
    <row r="82" spans="3:10">
      <c r="C82" s="12"/>
      <c r="I82" s="64"/>
      <c r="J82" s="64"/>
    </row>
    <row r="83" spans="3:10">
      <c r="C83" s="12"/>
      <c r="I83" s="64"/>
      <c r="J83" s="64"/>
    </row>
    <row r="84" spans="3:10">
      <c r="C84" s="12"/>
      <c r="I84" s="64"/>
      <c r="J84" s="64"/>
    </row>
    <row r="85" spans="3:10">
      <c r="C85" s="12"/>
      <c r="I85" s="64"/>
      <c r="J85" s="64"/>
    </row>
    <row r="86" spans="3:10">
      <c r="C86" s="12"/>
      <c r="I86" s="64"/>
      <c r="J86" s="64"/>
    </row>
    <row r="87" spans="3:10">
      <c r="C87" s="12"/>
      <c r="I87" s="64"/>
      <c r="J87" s="64"/>
    </row>
    <row r="88" spans="3:10">
      <c r="C88" s="12"/>
      <c r="I88" s="64"/>
      <c r="J88" s="64"/>
    </row>
    <row r="89" spans="3:10">
      <c r="C89" s="12"/>
      <c r="I89" s="64"/>
      <c r="J89" s="64"/>
    </row>
    <row r="90" spans="3:10">
      <c r="C90" s="12"/>
      <c r="I90" s="64"/>
      <c r="J90" s="64"/>
    </row>
    <row r="91" spans="3:10">
      <c r="C91" s="12"/>
      <c r="I91" s="64"/>
      <c r="J91" s="64"/>
    </row>
    <row r="92" spans="3:10">
      <c r="C92" s="12"/>
      <c r="I92" s="64"/>
      <c r="J92" s="64"/>
    </row>
    <row r="93" spans="3:10">
      <c r="C93" s="12"/>
      <c r="I93" s="64"/>
      <c r="J93" s="64"/>
    </row>
    <row r="94" spans="3:10">
      <c r="C94" s="12"/>
      <c r="I94" s="64"/>
      <c r="J94" s="64"/>
    </row>
    <row r="95" spans="3:10">
      <c r="C95" s="12"/>
      <c r="I95" s="64"/>
      <c r="J95" s="64"/>
    </row>
    <row r="96" spans="3:10">
      <c r="C96" s="12"/>
      <c r="I96" s="64"/>
      <c r="J96" s="64"/>
    </row>
    <row r="97" spans="3:10">
      <c r="C97" s="12"/>
      <c r="I97" s="64"/>
      <c r="J97" s="64"/>
    </row>
    <row r="98" spans="3:10">
      <c r="C98" s="12"/>
      <c r="I98" s="64"/>
      <c r="J98" s="64"/>
    </row>
    <row r="99" spans="3:10">
      <c r="C99" s="12"/>
      <c r="I99" s="64"/>
      <c r="J99" s="64"/>
    </row>
    <row r="100" spans="3:10">
      <c r="C100" s="12"/>
      <c r="I100" s="64"/>
      <c r="J100" s="64"/>
    </row>
    <row r="101" spans="3:10">
      <c r="C101" s="12"/>
      <c r="I101" s="64"/>
      <c r="J101" s="64"/>
    </row>
    <row r="102" spans="3:10">
      <c r="C102" s="12"/>
      <c r="I102" s="64"/>
      <c r="J102" s="64"/>
    </row>
    <row r="103" spans="3:10">
      <c r="C103" s="12"/>
      <c r="I103" s="64"/>
      <c r="J103" s="64"/>
    </row>
    <row r="104" spans="3:10">
      <c r="C104" s="12"/>
      <c r="I104" s="64"/>
      <c r="J104" s="64"/>
    </row>
    <row r="105" spans="3:10">
      <c r="C105" s="12"/>
      <c r="I105" s="64"/>
      <c r="J105" s="64"/>
    </row>
    <row r="106" spans="3:10">
      <c r="C106" s="12"/>
      <c r="I106" s="64"/>
      <c r="J106" s="64"/>
    </row>
    <row r="107" spans="3:10">
      <c r="C107" s="12"/>
      <c r="I107" s="64"/>
      <c r="J107" s="64"/>
    </row>
    <row r="108" spans="3:10">
      <c r="C108" s="12"/>
      <c r="I108" s="64"/>
      <c r="J108" s="64"/>
    </row>
    <row r="109" spans="3:10">
      <c r="C109" s="12"/>
      <c r="I109" s="64"/>
      <c r="J109" s="64"/>
    </row>
    <row r="110" spans="3:10">
      <c r="C110" s="12"/>
      <c r="I110" s="64"/>
      <c r="J110" s="64"/>
    </row>
    <row r="111" spans="3:10">
      <c r="C111" s="12"/>
      <c r="I111" s="64"/>
      <c r="J111" s="64"/>
    </row>
    <row r="112" spans="3:10">
      <c r="C112" s="12"/>
      <c r="I112" s="64"/>
      <c r="J112" s="64"/>
    </row>
    <row r="113" spans="2:11">
      <c r="C113" s="12"/>
      <c r="I113" s="64"/>
      <c r="J113" s="64"/>
    </row>
    <row r="114" spans="2:11">
      <c r="C114" s="12"/>
      <c r="I114" s="64"/>
      <c r="J114" s="64"/>
    </row>
    <row r="115" spans="2:11">
      <c r="C115" s="12"/>
      <c r="I115" s="64"/>
      <c r="J115" s="64"/>
    </row>
    <row r="116" spans="2:11">
      <c r="C116" s="12"/>
      <c r="I116" s="64"/>
      <c r="J116" s="64"/>
    </row>
    <row r="117" spans="2:11">
      <c r="C117" s="12"/>
      <c r="I117" s="64"/>
      <c r="J117" s="64"/>
    </row>
    <row r="118" spans="2:11">
      <c r="C118" s="12"/>
      <c r="I118" s="64"/>
      <c r="J118" s="64"/>
    </row>
    <row r="119" spans="2:11">
      <c r="C119" s="12"/>
      <c r="I119" s="64"/>
      <c r="J119" s="64"/>
    </row>
    <row r="120" spans="2:11">
      <c r="C120" s="12"/>
      <c r="I120" s="64"/>
      <c r="J120" s="64"/>
    </row>
    <row r="121" spans="2:11">
      <c r="C121" s="12"/>
      <c r="I121" s="64"/>
      <c r="J121" s="64"/>
    </row>
    <row r="122" spans="2:11">
      <c r="B122" s="29"/>
      <c r="C122" s="88"/>
      <c r="D122" s="31"/>
      <c r="E122" s="31"/>
      <c r="F122" s="29"/>
      <c r="G122" s="29"/>
      <c r="H122" s="29"/>
      <c r="I122" s="65"/>
      <c r="J122" s="65"/>
      <c r="K122" s="29"/>
    </row>
    <row r="123" spans="2:11">
      <c r="C123" s="12"/>
      <c r="I123" s="64"/>
      <c r="J123" s="64"/>
    </row>
    <row r="124" spans="2:11">
      <c r="C124" s="12"/>
      <c r="I124" s="64"/>
      <c r="J124" s="64"/>
    </row>
    <row r="125" spans="2:11">
      <c r="C125" s="12"/>
      <c r="I125" s="64"/>
      <c r="J125" s="64"/>
    </row>
    <row r="126" spans="2:11">
      <c r="C126" s="12"/>
      <c r="I126" s="64"/>
      <c r="J126" s="64"/>
    </row>
    <row r="127" spans="2:11">
      <c r="C127" s="12"/>
      <c r="I127" s="64"/>
      <c r="J127" s="64"/>
    </row>
    <row r="128" spans="2:11">
      <c r="C128" s="12"/>
      <c r="I128" s="64"/>
      <c r="J128" s="64"/>
    </row>
    <row r="129" spans="3:10">
      <c r="C129" s="12"/>
      <c r="I129" s="64"/>
      <c r="J129" s="64"/>
    </row>
    <row r="130" spans="3:10">
      <c r="C130" s="12"/>
      <c r="I130" s="64"/>
      <c r="J130" s="64"/>
    </row>
    <row r="131" spans="3:10">
      <c r="C131" s="12"/>
      <c r="I131" s="64"/>
      <c r="J131" s="64"/>
    </row>
    <row r="132" spans="3:10">
      <c r="C132" s="12"/>
      <c r="I132" s="64"/>
      <c r="J132" s="64"/>
    </row>
    <row r="133" spans="3:10">
      <c r="C133" s="12"/>
      <c r="I133" s="64"/>
      <c r="J133" s="64"/>
    </row>
    <row r="134" spans="3:10">
      <c r="C134" s="12"/>
      <c r="I134" s="64"/>
      <c r="J134" s="64"/>
    </row>
    <row r="135" spans="3:10">
      <c r="C135" s="12"/>
      <c r="I135" s="64"/>
      <c r="J135" s="64"/>
    </row>
    <row r="136" spans="3:10">
      <c r="C136" s="12"/>
      <c r="I136" s="64"/>
      <c r="J136" s="64"/>
    </row>
    <row r="137" spans="3:10">
      <c r="C137" s="12"/>
      <c r="I137" s="64"/>
      <c r="J137" s="64"/>
    </row>
    <row r="138" spans="3:10">
      <c r="C138" s="12"/>
      <c r="I138" s="64"/>
      <c r="J138" s="64"/>
    </row>
    <row r="139" spans="3:10">
      <c r="C139" s="12"/>
      <c r="I139" s="64"/>
      <c r="J139" s="64"/>
    </row>
    <row r="140" spans="3:10">
      <c r="C140" s="12"/>
      <c r="I140" s="64"/>
      <c r="J140" s="64"/>
    </row>
    <row r="141" spans="3:10">
      <c r="C141" s="12"/>
      <c r="I141" s="64"/>
      <c r="J141" s="64"/>
    </row>
    <row r="142" spans="3:10">
      <c r="C142" s="12"/>
      <c r="I142" s="64"/>
      <c r="J142" s="64"/>
    </row>
    <row r="143" spans="3:10">
      <c r="C143" s="12"/>
      <c r="I143" s="64"/>
      <c r="J143" s="64"/>
    </row>
    <row r="144" spans="3:10">
      <c r="C144" s="12"/>
      <c r="I144" s="64"/>
      <c r="J144" s="64"/>
    </row>
    <row r="145" spans="3:10">
      <c r="C145" s="12"/>
      <c r="I145" s="64"/>
      <c r="J145" s="64"/>
    </row>
    <row r="146" spans="3:10">
      <c r="C146" s="12"/>
      <c r="I146" s="64"/>
      <c r="J146" s="64"/>
    </row>
    <row r="147" spans="3:10">
      <c r="C147" s="12"/>
      <c r="I147" s="64"/>
      <c r="J147" s="64"/>
    </row>
    <row r="148" spans="3:10">
      <c r="C148" s="12"/>
      <c r="I148" s="64"/>
      <c r="J148" s="64"/>
    </row>
    <row r="149" spans="3:10">
      <c r="C149" s="12"/>
      <c r="I149" s="64"/>
      <c r="J149" s="64"/>
    </row>
    <row r="150" spans="3:10">
      <c r="C150" s="12"/>
      <c r="I150" s="64"/>
      <c r="J150" s="64"/>
    </row>
    <row r="151" spans="3:10">
      <c r="C151" s="12"/>
      <c r="I151" s="64"/>
      <c r="J151" s="64"/>
    </row>
    <row r="152" spans="3:10">
      <c r="C152" s="12"/>
      <c r="I152" s="64"/>
      <c r="J152" s="64"/>
    </row>
    <row r="153" spans="3:10">
      <c r="C153" s="12"/>
      <c r="I153" s="64"/>
      <c r="J153" s="64"/>
    </row>
    <row r="154" spans="3:10">
      <c r="C154" s="12"/>
      <c r="I154" s="64"/>
      <c r="J154" s="64"/>
    </row>
    <row r="155" spans="3:10">
      <c r="C155" s="12"/>
      <c r="I155" s="64"/>
      <c r="J155" s="64"/>
    </row>
    <row r="156" spans="3:10">
      <c r="C156" s="12"/>
      <c r="I156" s="64"/>
      <c r="J156" s="64"/>
    </row>
    <row r="157" spans="3:10">
      <c r="C157" s="12"/>
      <c r="I157" s="64"/>
      <c r="J157" s="64"/>
    </row>
    <row r="158" spans="3:10">
      <c r="C158" s="12"/>
      <c r="I158" s="64"/>
      <c r="J158" s="64"/>
    </row>
    <row r="159" spans="3:10">
      <c r="C159" s="12"/>
      <c r="I159" s="64"/>
      <c r="J159" s="64"/>
    </row>
    <row r="160" spans="3:10">
      <c r="C160" s="12"/>
      <c r="I160" s="64"/>
      <c r="J160" s="64"/>
    </row>
    <row r="161" spans="3:10">
      <c r="C161" s="12"/>
      <c r="I161" s="64"/>
      <c r="J161" s="64"/>
    </row>
    <row r="162" spans="3:10">
      <c r="C162" s="12"/>
      <c r="I162" s="64"/>
      <c r="J162" s="64"/>
    </row>
    <row r="163" spans="3:10">
      <c r="C163" s="12"/>
      <c r="I163" s="64"/>
      <c r="J163" s="64"/>
    </row>
    <row r="164" spans="3:10">
      <c r="C164" s="12"/>
      <c r="I164" s="64"/>
      <c r="J164" s="64"/>
    </row>
    <row r="165" spans="3:10">
      <c r="C165" s="12"/>
      <c r="I165" s="64"/>
      <c r="J165" s="64"/>
    </row>
    <row r="166" spans="3:10">
      <c r="C166" s="12"/>
      <c r="I166" s="64"/>
      <c r="J166" s="64"/>
    </row>
    <row r="167" spans="3:10">
      <c r="C167" s="12"/>
      <c r="I167" s="64"/>
      <c r="J167" s="64"/>
    </row>
    <row r="168" spans="3:10">
      <c r="C168" s="12"/>
      <c r="I168" s="64"/>
      <c r="J168" s="64"/>
    </row>
    <row r="169" spans="3:10">
      <c r="C169" s="12"/>
      <c r="I169" s="64"/>
      <c r="J169" s="64"/>
    </row>
    <row r="170" spans="3:10">
      <c r="C170" s="12"/>
      <c r="I170" s="64"/>
      <c r="J170" s="64"/>
    </row>
    <row r="171" spans="3:10">
      <c r="C171" s="12"/>
      <c r="I171" s="64"/>
      <c r="J171" s="64"/>
    </row>
    <row r="172" spans="3:10">
      <c r="C172" s="12"/>
      <c r="I172" s="64"/>
      <c r="J172" s="64"/>
    </row>
    <row r="173" spans="3:10">
      <c r="C173" s="12"/>
      <c r="I173" s="64"/>
      <c r="J173" s="64"/>
    </row>
    <row r="174" spans="3:10">
      <c r="C174" s="12"/>
      <c r="I174" s="64"/>
      <c r="J174" s="64"/>
    </row>
    <row r="175" spans="3:10">
      <c r="C175" s="12"/>
      <c r="I175" s="64"/>
      <c r="J175" s="64"/>
    </row>
    <row r="176" spans="3:10">
      <c r="C176" s="12"/>
      <c r="I176" s="64"/>
      <c r="J176" s="64"/>
    </row>
    <row r="177" spans="3:10">
      <c r="C177" s="12"/>
      <c r="I177" s="64"/>
      <c r="J177" s="64"/>
    </row>
    <row r="178" spans="3:10">
      <c r="C178" s="12"/>
      <c r="I178" s="64"/>
      <c r="J178" s="64"/>
    </row>
  </sheetData>
  <conditionalFormatting sqref="C123:C1048576 C1:C121">
    <cfRule type="duplicateValues" dxfId="7" priority="4"/>
  </conditionalFormatting>
  <conditionalFormatting sqref="C122">
    <cfRule type="duplicateValues" dxfId="6" priority="1"/>
  </conditionalFormatting>
  <conditionalFormatting sqref="C122">
    <cfRule type="duplicateValues" dxfId="5" priority="2"/>
  </conditionalFormatting>
  <conditionalFormatting sqref="C122">
    <cfRule type="duplicateValues" dxfId="4" priority="3"/>
  </conditionalFormatting>
  <pageMargins left="0.7" right="0.7" top="0.75" bottom="0.75" header="0.3" footer="0.3"/>
  <pageSetup paperSize="14" orientation="portrait" horizontalDpi="4294967293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61"/>
  <sheetViews>
    <sheetView topLeftCell="A4134" workbookViewId="0">
      <selection activeCell="A4172" sqref="A4172"/>
    </sheetView>
  </sheetViews>
  <sheetFormatPr defaultRowHeight="15"/>
  <cols>
    <col min="1" max="2" width="36.7109375" customWidth="1"/>
  </cols>
  <sheetData>
    <row r="1" spans="1:6">
      <c r="A1">
        <v>1</v>
      </c>
      <c r="C1">
        <v>2</v>
      </c>
      <c r="D1">
        <v>3</v>
      </c>
    </row>
    <row r="2" spans="1:6">
      <c r="A2" t="s">
        <v>5191</v>
      </c>
      <c r="B2" t="s">
        <v>6077</v>
      </c>
      <c r="C2">
        <v>48</v>
      </c>
      <c r="D2" t="s">
        <v>6088</v>
      </c>
      <c r="E2" t="s">
        <v>6166</v>
      </c>
      <c r="F2">
        <v>1</v>
      </c>
    </row>
    <row r="3" spans="1:6">
      <c r="A3" t="s">
        <v>2010</v>
      </c>
      <c r="B3" t="s">
        <v>6077</v>
      </c>
      <c r="C3">
        <v>3</v>
      </c>
      <c r="D3" t="s">
        <v>5153</v>
      </c>
      <c r="E3" t="s">
        <v>6166</v>
      </c>
      <c r="F3">
        <v>5</v>
      </c>
    </row>
    <row r="4" spans="1:6">
      <c r="A4" t="s">
        <v>6068</v>
      </c>
      <c r="B4" t="s">
        <v>6076</v>
      </c>
      <c r="C4">
        <v>2</v>
      </c>
      <c r="D4" t="s">
        <v>5153</v>
      </c>
      <c r="E4" t="s">
        <v>6166</v>
      </c>
      <c r="F4">
        <v>1</v>
      </c>
    </row>
    <row r="5" spans="1:6">
      <c r="A5" t="s">
        <v>6149</v>
      </c>
      <c r="B5" t="s">
        <v>6077</v>
      </c>
      <c r="C5">
        <v>144</v>
      </c>
      <c r="D5" t="s">
        <v>5116</v>
      </c>
      <c r="E5" t="s">
        <v>6166</v>
      </c>
      <c r="F5">
        <v>1</v>
      </c>
    </row>
    <row r="6" spans="1:6">
      <c r="A6" t="s">
        <v>6151</v>
      </c>
      <c r="B6" t="s">
        <v>6077</v>
      </c>
      <c r="C6">
        <v>144</v>
      </c>
      <c r="D6" t="s">
        <v>5116</v>
      </c>
      <c r="E6" t="s">
        <v>6166</v>
      </c>
      <c r="F6">
        <v>1</v>
      </c>
    </row>
    <row r="7" spans="1:6">
      <c r="A7" t="s">
        <v>6150</v>
      </c>
      <c r="B7" t="s">
        <v>6077</v>
      </c>
      <c r="C7">
        <v>144</v>
      </c>
      <c r="D7" t="s">
        <v>5116</v>
      </c>
      <c r="E7" t="s">
        <v>6166</v>
      </c>
      <c r="F7">
        <v>2</v>
      </c>
    </row>
    <row r="8" spans="1:6">
      <c r="A8" t="s">
        <v>5021</v>
      </c>
      <c r="B8" t="s">
        <v>6077</v>
      </c>
      <c r="C8">
        <v>144</v>
      </c>
      <c r="D8" t="s">
        <v>5116</v>
      </c>
      <c r="E8" t="s">
        <v>6166</v>
      </c>
      <c r="F8">
        <v>2</v>
      </c>
    </row>
    <row r="9" spans="1:6">
      <c r="A9" t="s">
        <v>6107</v>
      </c>
      <c r="B9" t="s">
        <v>6076</v>
      </c>
      <c r="C9">
        <v>144</v>
      </c>
      <c r="D9" t="s">
        <v>5116</v>
      </c>
      <c r="E9" t="s">
        <v>6166</v>
      </c>
      <c r="F9">
        <v>2</v>
      </c>
    </row>
    <row r="10" spans="1:6">
      <c r="A10" t="s">
        <v>5094</v>
      </c>
      <c r="B10" t="s">
        <v>6076</v>
      </c>
      <c r="C10">
        <v>144</v>
      </c>
      <c r="D10" t="s">
        <v>5116</v>
      </c>
      <c r="E10" t="s">
        <v>6166</v>
      </c>
      <c r="F10">
        <v>4</v>
      </c>
    </row>
    <row r="11" spans="1:6">
      <c r="A11" t="s">
        <v>8</v>
      </c>
      <c r="B11" t="s">
        <v>6076</v>
      </c>
      <c r="C11">
        <v>144</v>
      </c>
      <c r="D11" t="s">
        <v>5116</v>
      </c>
      <c r="E11" t="s">
        <v>6166</v>
      </c>
      <c r="F11">
        <v>14</v>
      </c>
    </row>
    <row r="12" spans="1:6">
      <c r="A12" t="s">
        <v>9</v>
      </c>
      <c r="B12" t="s">
        <v>6076</v>
      </c>
      <c r="C12">
        <v>144</v>
      </c>
      <c r="D12" t="s">
        <v>5116</v>
      </c>
      <c r="E12" t="s">
        <v>6166</v>
      </c>
      <c r="F12">
        <v>7</v>
      </c>
    </row>
    <row r="13" spans="1:6">
      <c r="A13" t="s">
        <v>10</v>
      </c>
      <c r="B13" t="s">
        <v>6076</v>
      </c>
      <c r="C13">
        <v>144</v>
      </c>
      <c r="D13" t="s">
        <v>5116</v>
      </c>
      <c r="E13" t="s">
        <v>6166</v>
      </c>
      <c r="F13">
        <v>38</v>
      </c>
    </row>
    <row r="14" spans="1:6">
      <c r="A14" t="s">
        <v>12</v>
      </c>
      <c r="B14" t="s">
        <v>6076</v>
      </c>
      <c r="C14">
        <v>144</v>
      </c>
      <c r="D14" t="s">
        <v>5116</v>
      </c>
      <c r="E14" t="s">
        <v>6166</v>
      </c>
      <c r="F14">
        <v>37</v>
      </c>
    </row>
    <row r="15" spans="1:6">
      <c r="A15" t="s">
        <v>13</v>
      </c>
      <c r="B15" t="s">
        <v>6076</v>
      </c>
      <c r="C15">
        <v>144</v>
      </c>
      <c r="D15" t="s">
        <v>5116</v>
      </c>
      <c r="E15" t="s">
        <v>6166</v>
      </c>
      <c r="F15">
        <v>1</v>
      </c>
    </row>
    <row r="16" spans="1:6">
      <c r="A16" t="s">
        <v>14</v>
      </c>
      <c r="B16" t="s">
        <v>6076</v>
      </c>
      <c r="C16">
        <v>144</v>
      </c>
      <c r="D16" t="s">
        <v>5116</v>
      </c>
      <c r="E16" t="s">
        <v>6166</v>
      </c>
      <c r="F16">
        <v>74</v>
      </c>
    </row>
    <row r="17" spans="1:6">
      <c r="A17" t="s">
        <v>6069</v>
      </c>
      <c r="B17" t="s">
        <v>6078</v>
      </c>
      <c r="C17">
        <v>80</v>
      </c>
      <c r="D17" t="s">
        <v>5118</v>
      </c>
      <c r="E17" t="s">
        <v>6166</v>
      </c>
      <c r="F17">
        <v>1</v>
      </c>
    </row>
    <row r="18" spans="1:6">
      <c r="A18" t="s">
        <v>2356</v>
      </c>
      <c r="B18" t="s">
        <v>6078</v>
      </c>
      <c r="C18">
        <v>120</v>
      </c>
      <c r="D18" t="s">
        <v>5118</v>
      </c>
      <c r="E18" t="s">
        <v>6166</v>
      </c>
      <c r="F18">
        <v>1</v>
      </c>
    </row>
    <row r="19" spans="1:6">
      <c r="A19" t="s">
        <v>5514</v>
      </c>
      <c r="B19" t="s">
        <v>6078</v>
      </c>
      <c r="C19">
        <v>80</v>
      </c>
      <c r="D19" t="s">
        <v>5118</v>
      </c>
      <c r="E19" t="s">
        <v>6166</v>
      </c>
      <c r="F19">
        <v>2</v>
      </c>
    </row>
    <row r="20" spans="1:6">
      <c r="A20" t="s">
        <v>4007</v>
      </c>
      <c r="B20" t="s">
        <v>6078</v>
      </c>
      <c r="C20">
        <v>80</v>
      </c>
      <c r="D20" t="s">
        <v>5118</v>
      </c>
      <c r="E20" t="s">
        <v>6166</v>
      </c>
      <c r="F20">
        <v>1</v>
      </c>
    </row>
    <row r="21" spans="1:6">
      <c r="A21" t="s">
        <v>3945</v>
      </c>
      <c r="B21" t="s">
        <v>6078</v>
      </c>
      <c r="C21">
        <v>80</v>
      </c>
      <c r="D21" t="s">
        <v>5118</v>
      </c>
      <c r="E21" t="s">
        <v>6166</v>
      </c>
      <c r="F21">
        <v>2</v>
      </c>
    </row>
    <row r="22" spans="1:6">
      <c r="A22" t="s">
        <v>2044</v>
      </c>
      <c r="B22" t="s">
        <v>6078</v>
      </c>
      <c r="C22">
        <v>60</v>
      </c>
      <c r="D22" t="s">
        <v>5118</v>
      </c>
      <c r="E22" t="s">
        <v>6166</v>
      </c>
      <c r="F22">
        <v>1</v>
      </c>
    </row>
    <row r="23" spans="1:6">
      <c r="A23" t="s">
        <v>2581</v>
      </c>
      <c r="B23" t="s">
        <v>6077</v>
      </c>
      <c r="C23">
        <v>60</v>
      </c>
      <c r="D23" t="s">
        <v>5118</v>
      </c>
      <c r="E23" t="s">
        <v>6166</v>
      </c>
      <c r="F23">
        <v>2</v>
      </c>
    </row>
    <row r="24" spans="1:6">
      <c r="A24" t="s">
        <v>5075</v>
      </c>
      <c r="B24" t="s">
        <v>6078</v>
      </c>
      <c r="C24">
        <v>160</v>
      </c>
      <c r="D24" t="s">
        <v>5118</v>
      </c>
      <c r="E24" t="s">
        <v>6166</v>
      </c>
      <c r="F24">
        <v>1</v>
      </c>
    </row>
    <row r="25" spans="1:6">
      <c r="A25" t="s">
        <v>21</v>
      </c>
      <c r="B25" t="s">
        <v>6076</v>
      </c>
      <c r="C25">
        <v>72</v>
      </c>
      <c r="D25" t="s">
        <v>5118</v>
      </c>
      <c r="E25" t="s">
        <v>6166</v>
      </c>
      <c r="F25">
        <v>4</v>
      </c>
    </row>
    <row r="26" spans="1:6">
      <c r="A26" t="s">
        <v>22</v>
      </c>
      <c r="B26" t="s">
        <v>6076</v>
      </c>
      <c r="C26">
        <v>72</v>
      </c>
      <c r="D26" t="s">
        <v>5118</v>
      </c>
      <c r="E26" t="s">
        <v>6166</v>
      </c>
      <c r="F26">
        <v>24</v>
      </c>
    </row>
    <row r="27" spans="1:6">
      <c r="A27" t="s">
        <v>24</v>
      </c>
      <c r="B27" t="s">
        <v>6076</v>
      </c>
      <c r="C27">
        <v>20</v>
      </c>
      <c r="D27" t="s">
        <v>5116</v>
      </c>
      <c r="E27" t="s">
        <v>6166</v>
      </c>
      <c r="F27">
        <v>3</v>
      </c>
    </row>
    <row r="28" spans="1:6">
      <c r="A28" t="s">
        <v>5349</v>
      </c>
      <c r="B28" t="s">
        <v>6077</v>
      </c>
      <c r="C28">
        <v>48</v>
      </c>
      <c r="D28" t="s">
        <v>5118</v>
      </c>
      <c r="E28" t="s">
        <v>6166</v>
      </c>
      <c r="F28">
        <v>1</v>
      </c>
    </row>
    <row r="29" spans="1:6">
      <c r="A29" t="s">
        <v>28</v>
      </c>
      <c r="B29" t="s">
        <v>6076</v>
      </c>
      <c r="C29">
        <v>20</v>
      </c>
      <c r="D29" t="s">
        <v>5149</v>
      </c>
      <c r="E29" t="s">
        <v>6166</v>
      </c>
      <c r="F29">
        <v>6</v>
      </c>
    </row>
    <row r="30" spans="1:6">
      <c r="A30" t="s">
        <v>6004</v>
      </c>
      <c r="B30" t="s">
        <v>6076</v>
      </c>
      <c r="C30">
        <v>25</v>
      </c>
      <c r="D30" t="s">
        <v>5116</v>
      </c>
      <c r="E30" t="s">
        <v>6166</v>
      </c>
      <c r="F30">
        <v>1</v>
      </c>
    </row>
    <row r="31" spans="1:6">
      <c r="A31" t="s">
        <v>6152</v>
      </c>
      <c r="B31" t="s">
        <v>6076</v>
      </c>
      <c r="C31">
        <v>25</v>
      </c>
      <c r="D31" t="s">
        <v>5116</v>
      </c>
      <c r="E31" t="s">
        <v>6166</v>
      </c>
      <c r="F31">
        <v>4</v>
      </c>
    </row>
    <row r="32" spans="1:6">
      <c r="A32" t="s">
        <v>2014</v>
      </c>
      <c r="B32" t="s">
        <v>6076</v>
      </c>
      <c r="C32">
        <v>120</v>
      </c>
      <c r="D32" t="s">
        <v>5116</v>
      </c>
      <c r="E32" t="s">
        <v>6166</v>
      </c>
      <c r="F32">
        <v>7</v>
      </c>
    </row>
    <row r="33" spans="1:6">
      <c r="A33" t="s">
        <v>2150</v>
      </c>
      <c r="B33" t="s">
        <v>6076</v>
      </c>
      <c r="C33">
        <v>60</v>
      </c>
      <c r="D33" t="s">
        <v>5116</v>
      </c>
      <c r="E33" t="s">
        <v>6166</v>
      </c>
      <c r="F33">
        <v>45</v>
      </c>
    </row>
    <row r="34" spans="1:6">
      <c r="A34" t="s">
        <v>4924</v>
      </c>
      <c r="B34" t="s">
        <v>6076</v>
      </c>
      <c r="C34">
        <v>40</v>
      </c>
      <c r="D34" t="s">
        <v>5117</v>
      </c>
      <c r="E34" t="s">
        <v>6166</v>
      </c>
      <c r="F34">
        <v>8</v>
      </c>
    </row>
    <row r="35" spans="1:6">
      <c r="A35" t="s">
        <v>37</v>
      </c>
      <c r="B35" t="s">
        <v>6077</v>
      </c>
      <c r="C35">
        <v>160</v>
      </c>
      <c r="D35" t="s">
        <v>5118</v>
      </c>
      <c r="E35" t="s">
        <v>6166</v>
      </c>
      <c r="F35">
        <v>124</v>
      </c>
    </row>
    <row r="36" spans="1:6">
      <c r="A36" t="s">
        <v>1975</v>
      </c>
      <c r="B36" t="s">
        <v>6077</v>
      </c>
      <c r="C36">
        <v>192</v>
      </c>
      <c r="D36" t="s">
        <v>5118</v>
      </c>
      <c r="E36" t="s">
        <v>6166</v>
      </c>
      <c r="F36">
        <v>3</v>
      </c>
    </row>
    <row r="37" spans="1:6">
      <c r="A37" t="s">
        <v>6070</v>
      </c>
      <c r="B37" t="s">
        <v>6076</v>
      </c>
      <c r="C37">
        <v>50</v>
      </c>
      <c r="D37" t="s">
        <v>5156</v>
      </c>
      <c r="E37" t="s">
        <v>6166</v>
      </c>
      <c r="F37">
        <v>1</v>
      </c>
    </row>
    <row r="38" spans="1:6">
      <c r="A38" t="s">
        <v>4897</v>
      </c>
      <c r="B38" t="s">
        <v>6077</v>
      </c>
      <c r="C38">
        <v>50</v>
      </c>
      <c r="D38" t="s">
        <v>5117</v>
      </c>
      <c r="E38" t="s">
        <v>6166</v>
      </c>
      <c r="F38">
        <v>1</v>
      </c>
    </row>
    <row r="39" spans="1:6">
      <c r="A39" t="s">
        <v>4372</v>
      </c>
      <c r="B39" t="s">
        <v>6076</v>
      </c>
      <c r="C39">
        <v>12</v>
      </c>
      <c r="D39" t="s">
        <v>5153</v>
      </c>
      <c r="E39" t="s">
        <v>6166</v>
      </c>
      <c r="F39">
        <v>1</v>
      </c>
    </row>
    <row r="40" spans="1:6">
      <c r="A40" t="s">
        <v>2053</v>
      </c>
      <c r="B40" t="s">
        <v>6076</v>
      </c>
      <c r="C40">
        <v>50</v>
      </c>
      <c r="D40" t="s">
        <v>5118</v>
      </c>
      <c r="E40" t="s">
        <v>6166</v>
      </c>
      <c r="F40">
        <v>1</v>
      </c>
    </row>
    <row r="41" spans="1:6">
      <c r="A41" t="s">
        <v>4304</v>
      </c>
      <c r="B41" t="s">
        <v>6076</v>
      </c>
      <c r="C41">
        <v>50</v>
      </c>
      <c r="D41" t="s">
        <v>5118</v>
      </c>
      <c r="E41" t="s">
        <v>6166</v>
      </c>
      <c r="F41">
        <v>2</v>
      </c>
    </row>
    <row r="42" spans="1:6">
      <c r="A42" t="s">
        <v>2022</v>
      </c>
      <c r="B42" t="s">
        <v>6077</v>
      </c>
      <c r="C42">
        <v>12</v>
      </c>
      <c r="D42" t="s">
        <v>5116</v>
      </c>
      <c r="E42" t="s">
        <v>6166</v>
      </c>
      <c r="F42">
        <v>3</v>
      </c>
    </row>
    <row r="43" spans="1:6">
      <c r="A43" t="s">
        <v>3473</v>
      </c>
      <c r="B43" t="s">
        <v>6077</v>
      </c>
      <c r="C43">
        <v>6</v>
      </c>
      <c r="D43" t="s">
        <v>5116</v>
      </c>
      <c r="E43" t="s">
        <v>6166</v>
      </c>
      <c r="F43">
        <v>10</v>
      </c>
    </row>
    <row r="44" spans="1:6">
      <c r="A44" t="s">
        <v>2054</v>
      </c>
      <c r="B44" t="s">
        <v>6077</v>
      </c>
      <c r="C44">
        <v>8</v>
      </c>
      <c r="D44" t="s">
        <v>5149</v>
      </c>
      <c r="E44" t="s">
        <v>6166</v>
      </c>
      <c r="F44">
        <v>1</v>
      </c>
    </row>
    <row r="45" spans="1:6">
      <c r="A45" t="s">
        <v>5015</v>
      </c>
      <c r="B45" t="s">
        <v>6076</v>
      </c>
      <c r="C45">
        <v>12</v>
      </c>
      <c r="D45" t="s">
        <v>5116</v>
      </c>
      <c r="E45" t="s">
        <v>6166</v>
      </c>
      <c r="F45">
        <v>6</v>
      </c>
    </row>
    <row r="46" spans="1:6">
      <c r="A46" t="s">
        <v>4306</v>
      </c>
      <c r="B46" t="s">
        <v>6076</v>
      </c>
      <c r="C46">
        <v>120</v>
      </c>
      <c r="D46" t="s">
        <v>5118</v>
      </c>
      <c r="E46" t="s">
        <v>6166</v>
      </c>
      <c r="F46">
        <v>4</v>
      </c>
    </row>
    <row r="47" spans="1:6">
      <c r="A47" t="s">
        <v>4307</v>
      </c>
      <c r="B47" t="s">
        <v>6076</v>
      </c>
      <c r="C47">
        <v>120</v>
      </c>
      <c r="D47" t="s">
        <v>5118</v>
      </c>
      <c r="E47" t="s">
        <v>6166</v>
      </c>
      <c r="F47">
        <v>11</v>
      </c>
    </row>
    <row r="48" spans="1:6">
      <c r="A48" t="s">
        <v>5619</v>
      </c>
      <c r="B48" t="s">
        <v>6076</v>
      </c>
      <c r="C48">
        <v>20</v>
      </c>
      <c r="D48" t="s">
        <v>5153</v>
      </c>
      <c r="E48" t="s">
        <v>6166</v>
      </c>
      <c r="F48">
        <v>1</v>
      </c>
    </row>
    <row r="49" spans="1:6">
      <c r="A49" t="s">
        <v>3858</v>
      </c>
      <c r="B49" t="s">
        <v>6076</v>
      </c>
      <c r="C49">
        <v>72</v>
      </c>
      <c r="D49" t="s">
        <v>5118</v>
      </c>
      <c r="E49" t="s">
        <v>6166</v>
      </c>
      <c r="F49">
        <v>9</v>
      </c>
    </row>
    <row r="50" spans="1:6">
      <c r="A50" t="s">
        <v>3859</v>
      </c>
      <c r="B50" t="s">
        <v>6076</v>
      </c>
      <c r="C50">
        <v>72</v>
      </c>
      <c r="D50" t="s">
        <v>5118</v>
      </c>
      <c r="E50" t="s">
        <v>6166</v>
      </c>
      <c r="F50">
        <v>21</v>
      </c>
    </row>
    <row r="51" spans="1:6">
      <c r="A51" t="s">
        <v>4126</v>
      </c>
      <c r="B51" t="s">
        <v>6077</v>
      </c>
      <c r="C51">
        <v>48</v>
      </c>
      <c r="D51" t="s">
        <v>5116</v>
      </c>
      <c r="E51" t="s">
        <v>6166</v>
      </c>
      <c r="F51">
        <v>1</v>
      </c>
    </row>
    <row r="52" spans="1:6">
      <c r="A52" t="s">
        <v>2032</v>
      </c>
      <c r="B52" t="s">
        <v>6076</v>
      </c>
      <c r="C52">
        <v>24</v>
      </c>
      <c r="D52" t="s">
        <v>5116</v>
      </c>
      <c r="E52" t="s">
        <v>6166</v>
      </c>
      <c r="F52">
        <v>92</v>
      </c>
    </row>
    <row r="53" spans="1:6">
      <c r="A53" t="s">
        <v>5449</v>
      </c>
      <c r="B53" t="s">
        <v>6076</v>
      </c>
      <c r="C53">
        <v>24</v>
      </c>
      <c r="D53" t="s">
        <v>5149</v>
      </c>
      <c r="E53" t="s">
        <v>6166</v>
      </c>
      <c r="F53">
        <v>12</v>
      </c>
    </row>
    <row r="54" spans="1:6">
      <c r="A54" t="s">
        <v>2562</v>
      </c>
      <c r="B54" t="s">
        <v>6076</v>
      </c>
      <c r="C54">
        <v>144</v>
      </c>
      <c r="D54" t="s">
        <v>5116</v>
      </c>
      <c r="E54" t="s">
        <v>6166</v>
      </c>
      <c r="F54">
        <v>2</v>
      </c>
    </row>
    <row r="55" spans="1:6">
      <c r="A55" t="s">
        <v>2563</v>
      </c>
      <c r="B55" t="s">
        <v>6076</v>
      </c>
      <c r="C55">
        <v>72</v>
      </c>
      <c r="D55" t="s">
        <v>5116</v>
      </c>
      <c r="E55" t="s">
        <v>6166</v>
      </c>
      <c r="F55">
        <v>4</v>
      </c>
    </row>
    <row r="56" spans="1:6">
      <c r="A56" t="s">
        <v>48</v>
      </c>
      <c r="B56" t="s">
        <v>6076</v>
      </c>
      <c r="C56">
        <v>72</v>
      </c>
      <c r="D56" t="s">
        <v>5116</v>
      </c>
      <c r="E56" t="s">
        <v>6166</v>
      </c>
      <c r="F56">
        <v>2</v>
      </c>
    </row>
    <row r="57" spans="1:6">
      <c r="A57" t="s">
        <v>49</v>
      </c>
      <c r="B57" t="s">
        <v>6076</v>
      </c>
      <c r="C57">
        <v>144</v>
      </c>
      <c r="D57" t="s">
        <v>5116</v>
      </c>
      <c r="E57" t="s">
        <v>6166</v>
      </c>
      <c r="F57">
        <v>7</v>
      </c>
    </row>
    <row r="58" spans="1:6">
      <c r="A58" t="s">
        <v>50</v>
      </c>
      <c r="B58" t="s">
        <v>6076</v>
      </c>
      <c r="C58">
        <v>60</v>
      </c>
      <c r="D58" t="s">
        <v>5116</v>
      </c>
      <c r="E58" t="s">
        <v>6166</v>
      </c>
      <c r="F58">
        <v>6</v>
      </c>
    </row>
    <row r="59" spans="1:6">
      <c r="A59" t="s">
        <v>52</v>
      </c>
      <c r="B59" t="s">
        <v>6076</v>
      </c>
      <c r="C59">
        <v>60</v>
      </c>
      <c r="D59" t="s">
        <v>5116</v>
      </c>
      <c r="E59" t="s">
        <v>6166</v>
      </c>
      <c r="F59">
        <v>54</v>
      </c>
    </row>
    <row r="60" spans="1:6">
      <c r="A60" t="s">
        <v>6125</v>
      </c>
      <c r="E60" t="s">
        <v>6166</v>
      </c>
      <c r="F60">
        <v>5</v>
      </c>
    </row>
    <row r="61" spans="1:6">
      <c r="A61" t="s">
        <v>53</v>
      </c>
      <c r="B61" t="s">
        <v>6076</v>
      </c>
      <c r="C61">
        <v>864</v>
      </c>
      <c r="D61" t="s">
        <v>5118</v>
      </c>
      <c r="E61" t="s">
        <v>6166</v>
      </c>
      <c r="F61">
        <v>5</v>
      </c>
    </row>
    <row r="62" spans="1:6">
      <c r="A62" t="s">
        <v>5644</v>
      </c>
      <c r="B62" t="s">
        <v>6076</v>
      </c>
      <c r="C62">
        <v>48</v>
      </c>
      <c r="D62" t="s">
        <v>5118</v>
      </c>
      <c r="E62" t="s">
        <v>6166</v>
      </c>
      <c r="F62">
        <v>1</v>
      </c>
    </row>
    <row r="63" spans="1:6">
      <c r="A63" t="s">
        <v>6071</v>
      </c>
      <c r="B63" t="s">
        <v>6077</v>
      </c>
      <c r="C63">
        <v>6</v>
      </c>
      <c r="D63" t="s">
        <v>5118</v>
      </c>
      <c r="E63" t="s">
        <v>6166</v>
      </c>
      <c r="F63">
        <v>1</v>
      </c>
    </row>
    <row r="64" spans="1:6">
      <c r="A64" t="s">
        <v>2035</v>
      </c>
      <c r="B64" t="s">
        <v>6076</v>
      </c>
      <c r="C64">
        <v>20</v>
      </c>
      <c r="D64" t="s">
        <v>5116</v>
      </c>
      <c r="E64" t="s">
        <v>6166</v>
      </c>
      <c r="F64">
        <v>81</v>
      </c>
    </row>
    <row r="65" spans="1:6">
      <c r="A65" t="s">
        <v>2067</v>
      </c>
      <c r="B65" t="s">
        <v>6076</v>
      </c>
      <c r="C65">
        <v>10</v>
      </c>
      <c r="D65" t="s">
        <v>5116</v>
      </c>
      <c r="E65" t="s">
        <v>6166</v>
      </c>
      <c r="F65">
        <v>18</v>
      </c>
    </row>
    <row r="66" spans="1:6">
      <c r="A66" t="s">
        <v>5007</v>
      </c>
      <c r="B66" t="s">
        <v>6077</v>
      </c>
      <c r="C66">
        <v>60</v>
      </c>
      <c r="D66" t="s">
        <v>5116</v>
      </c>
      <c r="E66" t="s">
        <v>6166</v>
      </c>
      <c r="F66">
        <v>2</v>
      </c>
    </row>
    <row r="67" spans="1:6">
      <c r="A67" t="s">
        <v>6154</v>
      </c>
      <c r="B67" t="s">
        <v>6077</v>
      </c>
      <c r="C67">
        <v>60</v>
      </c>
      <c r="D67" t="s">
        <v>5116</v>
      </c>
      <c r="E67" t="s">
        <v>6166</v>
      </c>
      <c r="F67">
        <v>2</v>
      </c>
    </row>
    <row r="68" spans="1:6">
      <c r="A68" t="s">
        <v>5008</v>
      </c>
      <c r="B68" t="s">
        <v>6077</v>
      </c>
      <c r="C68">
        <v>30</v>
      </c>
      <c r="D68" t="s">
        <v>5116</v>
      </c>
      <c r="E68" t="s">
        <v>6166</v>
      </c>
      <c r="F68">
        <v>1</v>
      </c>
    </row>
    <row r="69" spans="1:6">
      <c r="A69" t="s">
        <v>3954</v>
      </c>
      <c r="B69" t="s">
        <v>6077</v>
      </c>
      <c r="C69">
        <v>48</v>
      </c>
      <c r="D69" t="s">
        <v>5116</v>
      </c>
      <c r="E69" t="s">
        <v>6166</v>
      </c>
      <c r="F69">
        <v>2</v>
      </c>
    </row>
    <row r="70" spans="1:6">
      <c r="A70" t="s">
        <v>4232</v>
      </c>
      <c r="B70" t="s">
        <v>6076</v>
      </c>
      <c r="C70">
        <v>48</v>
      </c>
      <c r="D70" t="s">
        <v>5116</v>
      </c>
      <c r="E70" t="s">
        <v>6166</v>
      </c>
      <c r="F70">
        <v>2</v>
      </c>
    </row>
    <row r="71" spans="1:6">
      <c r="A71" t="s">
        <v>6111</v>
      </c>
      <c r="B71" t="s">
        <v>6076</v>
      </c>
      <c r="C71">
        <v>48</v>
      </c>
      <c r="D71" t="s">
        <v>5116</v>
      </c>
      <c r="E71" t="s">
        <v>6166</v>
      </c>
      <c r="F71">
        <v>1</v>
      </c>
    </row>
    <row r="72" spans="1:6">
      <c r="A72" t="s">
        <v>4938</v>
      </c>
      <c r="B72" t="s">
        <v>6076</v>
      </c>
      <c r="C72">
        <v>36</v>
      </c>
      <c r="D72" t="s">
        <v>5116</v>
      </c>
      <c r="E72" t="s">
        <v>6166</v>
      </c>
      <c r="F72">
        <v>1</v>
      </c>
    </row>
    <row r="73" spans="1:6">
      <c r="A73" t="s">
        <v>3988</v>
      </c>
      <c r="B73" t="s">
        <v>6076</v>
      </c>
      <c r="C73">
        <v>48</v>
      </c>
      <c r="D73" t="s">
        <v>5116</v>
      </c>
      <c r="E73" t="s">
        <v>6166</v>
      </c>
      <c r="F73">
        <v>6</v>
      </c>
    </row>
    <row r="74" spans="1:6">
      <c r="A74" t="s">
        <v>5451</v>
      </c>
      <c r="B74" t="s">
        <v>6076</v>
      </c>
      <c r="C74">
        <v>48</v>
      </c>
      <c r="D74" t="s">
        <v>5116</v>
      </c>
      <c r="E74" t="s">
        <v>6166</v>
      </c>
      <c r="F74">
        <v>1</v>
      </c>
    </row>
    <row r="75" spans="1:6">
      <c r="A75" t="s">
        <v>6153</v>
      </c>
      <c r="E75" t="s">
        <v>6166</v>
      </c>
      <c r="F75">
        <v>1</v>
      </c>
    </row>
    <row r="76" spans="1:6">
      <c r="A76" t="s">
        <v>5452</v>
      </c>
      <c r="B76" t="s">
        <v>6076</v>
      </c>
      <c r="C76">
        <v>48</v>
      </c>
      <c r="D76" t="s">
        <v>5116</v>
      </c>
      <c r="E76" t="s">
        <v>6166</v>
      </c>
      <c r="F76">
        <v>2</v>
      </c>
    </row>
    <row r="77" spans="1:6">
      <c r="A77" t="s">
        <v>4939</v>
      </c>
      <c r="B77" t="s">
        <v>6076</v>
      </c>
      <c r="C77">
        <v>36</v>
      </c>
      <c r="D77" t="s">
        <v>5116</v>
      </c>
      <c r="E77" t="s">
        <v>6166</v>
      </c>
      <c r="F77">
        <v>1</v>
      </c>
    </row>
    <row r="78" spans="1:6">
      <c r="A78" t="s">
        <v>4879</v>
      </c>
      <c r="B78" t="s">
        <v>6077</v>
      </c>
      <c r="C78">
        <v>60</v>
      </c>
      <c r="D78" t="s">
        <v>5116</v>
      </c>
      <c r="E78" t="s">
        <v>6166</v>
      </c>
      <c r="F78">
        <v>0</v>
      </c>
    </row>
    <row r="79" spans="1:6">
      <c r="A79" t="s">
        <v>4965</v>
      </c>
      <c r="B79" t="s">
        <v>6077</v>
      </c>
      <c r="C79">
        <v>60</v>
      </c>
      <c r="D79" t="s">
        <v>5116</v>
      </c>
      <c r="E79" t="s">
        <v>6166</v>
      </c>
      <c r="F79">
        <v>0</v>
      </c>
    </row>
    <row r="80" spans="1:6">
      <c r="A80" t="s">
        <v>4966</v>
      </c>
      <c r="B80" t="s">
        <v>6077</v>
      </c>
      <c r="C80">
        <v>60</v>
      </c>
      <c r="D80" t="s">
        <v>5116</v>
      </c>
      <c r="E80" t="s">
        <v>6166</v>
      </c>
      <c r="F80">
        <v>0</v>
      </c>
    </row>
    <row r="81" spans="1:6">
      <c r="A81" t="s">
        <v>4062</v>
      </c>
      <c r="B81" t="s">
        <v>6077</v>
      </c>
      <c r="C81">
        <v>180</v>
      </c>
      <c r="D81" t="s">
        <v>5149</v>
      </c>
      <c r="E81" t="s">
        <v>6166</v>
      </c>
      <c r="F81">
        <v>0</v>
      </c>
    </row>
    <row r="82" spans="1:6">
      <c r="A82" t="s">
        <v>6001</v>
      </c>
      <c r="B82" t="s">
        <v>6076</v>
      </c>
      <c r="C82">
        <v>36</v>
      </c>
      <c r="D82" t="s">
        <v>5118</v>
      </c>
      <c r="E82" t="s">
        <v>6166</v>
      </c>
      <c r="F82">
        <v>0</v>
      </c>
    </row>
    <row r="83" spans="1:6">
      <c r="A83" t="s">
        <v>4871</v>
      </c>
      <c r="B83" t="s">
        <v>6077</v>
      </c>
      <c r="C83">
        <v>60</v>
      </c>
      <c r="D83" t="s">
        <v>5153</v>
      </c>
      <c r="E83" t="s">
        <v>6166</v>
      </c>
      <c r="F83">
        <v>0</v>
      </c>
    </row>
    <row r="84" spans="1:6">
      <c r="A84" t="s">
        <v>4872</v>
      </c>
      <c r="B84" t="s">
        <v>6077</v>
      </c>
      <c r="C84">
        <v>50</v>
      </c>
      <c r="D84" t="s">
        <v>5153</v>
      </c>
      <c r="E84" t="s">
        <v>6166</v>
      </c>
      <c r="F84">
        <v>0</v>
      </c>
    </row>
    <row r="85" spans="1:6">
      <c r="A85" t="s">
        <v>5192</v>
      </c>
      <c r="B85" t="s">
        <v>6077</v>
      </c>
      <c r="C85">
        <v>96</v>
      </c>
      <c r="D85" t="s">
        <v>6088</v>
      </c>
      <c r="E85" t="s">
        <v>6166</v>
      </c>
      <c r="F85">
        <v>0</v>
      </c>
    </row>
    <row r="86" spans="1:6">
      <c r="A86" t="s">
        <v>4873</v>
      </c>
      <c r="B86" t="s">
        <v>6077</v>
      </c>
      <c r="C86">
        <v>30</v>
      </c>
      <c r="D86" t="s">
        <v>5153</v>
      </c>
      <c r="E86" t="s">
        <v>6166</v>
      </c>
      <c r="F86">
        <v>0</v>
      </c>
    </row>
    <row r="87" spans="1:6">
      <c r="A87" t="s">
        <v>4874</v>
      </c>
      <c r="B87" t="s">
        <v>6077</v>
      </c>
      <c r="C87">
        <v>20</v>
      </c>
      <c r="D87" t="s">
        <v>5153</v>
      </c>
      <c r="E87" t="s">
        <v>6166</v>
      </c>
      <c r="F87">
        <v>0</v>
      </c>
    </row>
    <row r="88" spans="1:6">
      <c r="A88" t="s">
        <v>4875</v>
      </c>
      <c r="B88" t="s">
        <v>6077</v>
      </c>
      <c r="C88">
        <v>10</v>
      </c>
      <c r="D88" t="s">
        <v>5153</v>
      </c>
      <c r="E88" t="s">
        <v>6166</v>
      </c>
      <c r="F88">
        <v>0</v>
      </c>
    </row>
    <row r="89" spans="1:6">
      <c r="A89" t="s">
        <v>4876</v>
      </c>
      <c r="B89" t="s">
        <v>6077</v>
      </c>
      <c r="C89">
        <v>5</v>
      </c>
      <c r="D89" t="s">
        <v>5153</v>
      </c>
      <c r="E89" t="s">
        <v>6166</v>
      </c>
      <c r="F89">
        <v>0</v>
      </c>
    </row>
    <row r="90" spans="1:6">
      <c r="A90" t="s">
        <v>4877</v>
      </c>
      <c r="B90" t="s">
        <v>6077</v>
      </c>
      <c r="C90">
        <v>2</v>
      </c>
      <c r="D90" t="s">
        <v>5153</v>
      </c>
      <c r="E90" t="s">
        <v>6166</v>
      </c>
      <c r="F90">
        <v>0</v>
      </c>
    </row>
    <row r="91" spans="1:6">
      <c r="A91" t="s">
        <v>4940</v>
      </c>
      <c r="B91" t="s">
        <v>6076</v>
      </c>
      <c r="C91">
        <v>50</v>
      </c>
      <c r="D91" t="s">
        <v>5153</v>
      </c>
      <c r="E91" t="s">
        <v>6166</v>
      </c>
      <c r="F91">
        <v>0</v>
      </c>
    </row>
    <row r="92" spans="1:6">
      <c r="A92" t="s">
        <v>4915</v>
      </c>
      <c r="B92" t="s">
        <v>6076</v>
      </c>
      <c r="C92">
        <v>50</v>
      </c>
      <c r="D92" t="s">
        <v>5153</v>
      </c>
      <c r="E92" t="s">
        <v>6166</v>
      </c>
      <c r="F92">
        <v>0</v>
      </c>
    </row>
    <row r="93" spans="1:6">
      <c r="A93" t="s">
        <v>4916</v>
      </c>
      <c r="B93" t="s">
        <v>6076</v>
      </c>
      <c r="C93">
        <v>30</v>
      </c>
      <c r="D93" t="s">
        <v>5153</v>
      </c>
      <c r="E93" t="s">
        <v>6166</v>
      </c>
      <c r="F93">
        <v>0</v>
      </c>
    </row>
    <row r="94" spans="1:6">
      <c r="A94" t="s">
        <v>5065</v>
      </c>
      <c r="B94" t="s">
        <v>6076</v>
      </c>
      <c r="C94">
        <v>20</v>
      </c>
      <c r="D94" t="s">
        <v>5153</v>
      </c>
      <c r="E94" t="s">
        <v>6166</v>
      </c>
      <c r="F94">
        <v>0</v>
      </c>
    </row>
    <row r="95" spans="1:6">
      <c r="A95" t="s">
        <v>4941</v>
      </c>
      <c r="B95" t="s">
        <v>6076</v>
      </c>
      <c r="C95">
        <v>10</v>
      </c>
      <c r="D95" t="s">
        <v>5153</v>
      </c>
      <c r="E95" t="s">
        <v>6166</v>
      </c>
      <c r="F95">
        <v>0</v>
      </c>
    </row>
    <row r="96" spans="1:6">
      <c r="A96" t="s">
        <v>4942</v>
      </c>
      <c r="B96" t="s">
        <v>6076</v>
      </c>
      <c r="C96">
        <v>5</v>
      </c>
      <c r="D96" t="s">
        <v>5153</v>
      </c>
      <c r="E96" t="s">
        <v>6166</v>
      </c>
      <c r="F96">
        <v>0</v>
      </c>
    </row>
    <row r="97" spans="1:6">
      <c r="A97" t="s">
        <v>4917</v>
      </c>
      <c r="B97" t="s">
        <v>6076</v>
      </c>
      <c r="C97">
        <v>72</v>
      </c>
      <c r="D97" t="s">
        <v>5149</v>
      </c>
      <c r="E97" t="s">
        <v>6166</v>
      </c>
      <c r="F97">
        <v>0</v>
      </c>
    </row>
    <row r="98" spans="1:6">
      <c r="A98" t="s">
        <v>4917</v>
      </c>
      <c r="B98" t="s">
        <v>6076</v>
      </c>
      <c r="C98">
        <v>3</v>
      </c>
      <c r="D98" t="s">
        <v>5153</v>
      </c>
      <c r="E98" t="s">
        <v>6166</v>
      </c>
      <c r="F98">
        <v>0</v>
      </c>
    </row>
    <row r="99" spans="1:6">
      <c r="A99" t="s">
        <v>5347</v>
      </c>
      <c r="B99" t="s">
        <v>6077</v>
      </c>
      <c r="C99">
        <v>72</v>
      </c>
      <c r="D99" t="s">
        <v>5118</v>
      </c>
      <c r="E99" t="s">
        <v>6166</v>
      </c>
      <c r="F99">
        <v>0</v>
      </c>
    </row>
    <row r="100" spans="1:6">
      <c r="A100" t="s">
        <v>5444</v>
      </c>
      <c r="B100" t="s">
        <v>6077</v>
      </c>
      <c r="C100">
        <v>72</v>
      </c>
      <c r="D100" t="s">
        <v>5118</v>
      </c>
      <c r="E100" t="s">
        <v>6166</v>
      </c>
      <c r="F100">
        <v>0</v>
      </c>
    </row>
    <row r="101" spans="1:6">
      <c r="A101" t="s">
        <v>5442</v>
      </c>
      <c r="B101" t="s">
        <v>6077</v>
      </c>
      <c r="C101">
        <v>72</v>
      </c>
      <c r="D101" t="s">
        <v>5118</v>
      </c>
      <c r="E101" t="s">
        <v>6166</v>
      </c>
      <c r="F101">
        <v>0</v>
      </c>
    </row>
    <row r="102" spans="1:6">
      <c r="A102" t="s">
        <v>5445</v>
      </c>
      <c r="B102" t="s">
        <v>6077</v>
      </c>
      <c r="C102">
        <v>72</v>
      </c>
      <c r="D102" t="s">
        <v>5118</v>
      </c>
      <c r="E102" t="s">
        <v>6166</v>
      </c>
      <c r="F102">
        <v>0</v>
      </c>
    </row>
    <row r="103" spans="1:6">
      <c r="A103" t="s">
        <v>5443</v>
      </c>
      <c r="B103" t="s">
        <v>6077</v>
      </c>
      <c r="C103">
        <v>72</v>
      </c>
      <c r="D103" t="s">
        <v>5118</v>
      </c>
      <c r="E103" t="s">
        <v>6166</v>
      </c>
      <c r="F103">
        <v>0</v>
      </c>
    </row>
    <row r="104" spans="1:6">
      <c r="A104" t="s">
        <v>5066</v>
      </c>
      <c r="B104" t="s">
        <v>6076</v>
      </c>
      <c r="C104">
        <v>72</v>
      </c>
      <c r="D104" t="s">
        <v>5118</v>
      </c>
      <c r="E104" t="s">
        <v>6166</v>
      </c>
      <c r="F104">
        <v>0</v>
      </c>
    </row>
    <row r="105" spans="1:6">
      <c r="A105" t="s">
        <v>5067</v>
      </c>
      <c r="B105" t="s">
        <v>6076</v>
      </c>
      <c r="C105">
        <v>72</v>
      </c>
      <c r="D105" t="s">
        <v>5118</v>
      </c>
      <c r="E105" t="s">
        <v>6166</v>
      </c>
      <c r="F105">
        <v>0</v>
      </c>
    </row>
    <row r="106" spans="1:6">
      <c r="A106" t="s">
        <v>6148</v>
      </c>
      <c r="B106" t="s">
        <v>6077</v>
      </c>
      <c r="C106">
        <v>144</v>
      </c>
      <c r="D106" t="s">
        <v>5116</v>
      </c>
      <c r="E106" t="s">
        <v>6166</v>
      </c>
      <c r="F106">
        <v>0</v>
      </c>
    </row>
    <row r="107" spans="1:6">
      <c r="A107" t="s">
        <v>5482</v>
      </c>
      <c r="B107" t="s">
        <v>6077</v>
      </c>
      <c r="C107">
        <v>144</v>
      </c>
      <c r="D107" t="s">
        <v>5116</v>
      </c>
      <c r="E107" t="s">
        <v>6166</v>
      </c>
      <c r="F107">
        <v>0</v>
      </c>
    </row>
    <row r="108" spans="1:6">
      <c r="A108" t="s">
        <v>2041</v>
      </c>
      <c r="B108" t="s">
        <v>6077</v>
      </c>
      <c r="C108">
        <v>144</v>
      </c>
      <c r="D108" t="s">
        <v>5116</v>
      </c>
      <c r="E108" t="s">
        <v>6166</v>
      </c>
      <c r="F108">
        <v>0</v>
      </c>
    </row>
    <row r="109" spans="1:6">
      <c r="A109" t="s">
        <v>4967</v>
      </c>
      <c r="B109" t="s">
        <v>6077</v>
      </c>
      <c r="C109">
        <v>144</v>
      </c>
      <c r="D109" t="s">
        <v>5116</v>
      </c>
      <c r="E109" t="s">
        <v>6166</v>
      </c>
      <c r="F109">
        <v>0</v>
      </c>
    </row>
    <row r="110" spans="1:6">
      <c r="A110" t="s">
        <v>4968</v>
      </c>
      <c r="B110" t="s">
        <v>6077</v>
      </c>
      <c r="C110">
        <v>144</v>
      </c>
      <c r="D110" t="s">
        <v>5116</v>
      </c>
      <c r="E110" t="s">
        <v>6166</v>
      </c>
      <c r="F110">
        <v>0</v>
      </c>
    </row>
    <row r="111" spans="1:6">
      <c r="A111" t="s">
        <v>5101</v>
      </c>
      <c r="B111" t="s">
        <v>6077</v>
      </c>
      <c r="C111">
        <v>144</v>
      </c>
      <c r="D111" t="s">
        <v>5116</v>
      </c>
      <c r="E111" t="s">
        <v>6166</v>
      </c>
      <c r="F111">
        <v>0</v>
      </c>
    </row>
    <row r="112" spans="1:6">
      <c r="A112" t="s">
        <v>5367</v>
      </c>
      <c r="B112" t="s">
        <v>6077</v>
      </c>
      <c r="C112">
        <v>144</v>
      </c>
      <c r="D112" t="s">
        <v>5116</v>
      </c>
      <c r="E112" t="s">
        <v>6166</v>
      </c>
      <c r="F112">
        <v>0</v>
      </c>
    </row>
    <row r="113" spans="1:6">
      <c r="A113" t="s">
        <v>5446</v>
      </c>
      <c r="B113" t="s">
        <v>6077</v>
      </c>
      <c r="C113">
        <v>144</v>
      </c>
      <c r="D113" t="s">
        <v>5116</v>
      </c>
      <c r="E113" t="s">
        <v>6166</v>
      </c>
      <c r="F113">
        <v>0</v>
      </c>
    </row>
    <row r="114" spans="1:6">
      <c r="A114" t="s">
        <v>4970</v>
      </c>
      <c r="B114" t="s">
        <v>6076</v>
      </c>
      <c r="C114">
        <v>144</v>
      </c>
      <c r="D114" t="s">
        <v>5116</v>
      </c>
      <c r="E114" t="s">
        <v>6166</v>
      </c>
      <c r="F114">
        <v>0</v>
      </c>
    </row>
    <row r="115" spans="1:6">
      <c r="A115" t="s">
        <v>5096</v>
      </c>
      <c r="B115" t="s">
        <v>6076</v>
      </c>
      <c r="C115">
        <v>144</v>
      </c>
      <c r="D115" t="s">
        <v>5116</v>
      </c>
      <c r="E115" t="s">
        <v>6166</v>
      </c>
      <c r="F115">
        <v>0</v>
      </c>
    </row>
    <row r="116" spans="1:6">
      <c r="A116" t="s">
        <v>5097</v>
      </c>
      <c r="B116" t="s">
        <v>6076</v>
      </c>
      <c r="C116">
        <v>144</v>
      </c>
      <c r="D116" t="s">
        <v>5116</v>
      </c>
      <c r="E116" t="s">
        <v>6166</v>
      </c>
      <c r="F116">
        <v>0</v>
      </c>
    </row>
    <row r="117" spans="1:6">
      <c r="A117" t="s">
        <v>5098</v>
      </c>
      <c r="B117" t="s">
        <v>6076</v>
      </c>
      <c r="C117">
        <v>144</v>
      </c>
      <c r="D117" t="s">
        <v>5116</v>
      </c>
      <c r="E117" t="s">
        <v>6166</v>
      </c>
      <c r="F117">
        <v>0</v>
      </c>
    </row>
    <row r="118" spans="1:6">
      <c r="A118" t="s">
        <v>5099</v>
      </c>
      <c r="B118" t="s">
        <v>6076</v>
      </c>
      <c r="C118">
        <v>144</v>
      </c>
      <c r="D118" t="s">
        <v>5116</v>
      </c>
      <c r="E118" t="s">
        <v>6166</v>
      </c>
      <c r="F118">
        <v>0</v>
      </c>
    </row>
    <row r="119" spans="1:6">
      <c r="A119" t="s">
        <v>5100</v>
      </c>
      <c r="B119" t="s">
        <v>6076</v>
      </c>
      <c r="C119">
        <v>144</v>
      </c>
      <c r="D119" t="s">
        <v>5116</v>
      </c>
      <c r="E119" t="s">
        <v>6166</v>
      </c>
      <c r="F119">
        <v>0</v>
      </c>
    </row>
    <row r="120" spans="1:6">
      <c r="A120" t="s">
        <v>5093</v>
      </c>
      <c r="B120" t="s">
        <v>6076</v>
      </c>
      <c r="C120">
        <v>144</v>
      </c>
      <c r="D120" t="s">
        <v>5116</v>
      </c>
      <c r="E120" t="s">
        <v>6166</v>
      </c>
      <c r="F120">
        <v>0</v>
      </c>
    </row>
    <row r="121" spans="1:6">
      <c r="A121" t="s">
        <v>4920</v>
      </c>
      <c r="B121" t="s">
        <v>6076</v>
      </c>
      <c r="C121">
        <v>144</v>
      </c>
      <c r="D121" t="s">
        <v>5116</v>
      </c>
      <c r="E121" t="s">
        <v>6166</v>
      </c>
      <c r="F121">
        <v>0</v>
      </c>
    </row>
    <row r="122" spans="1:6">
      <c r="A122" t="s">
        <v>5569</v>
      </c>
      <c r="B122" t="s">
        <v>6076</v>
      </c>
      <c r="C122">
        <v>144</v>
      </c>
      <c r="D122" t="s">
        <v>5116</v>
      </c>
      <c r="E122" t="s">
        <v>6166</v>
      </c>
      <c r="F122">
        <v>0</v>
      </c>
    </row>
    <row r="123" spans="1:6">
      <c r="A123" t="s">
        <v>5095</v>
      </c>
      <c r="B123" t="s">
        <v>6076</v>
      </c>
      <c r="C123">
        <v>144</v>
      </c>
      <c r="D123" t="s">
        <v>5116</v>
      </c>
      <c r="E123" t="s">
        <v>6166</v>
      </c>
      <c r="F123">
        <v>0</v>
      </c>
    </row>
    <row r="124" spans="1:6">
      <c r="A124" t="s">
        <v>5068</v>
      </c>
      <c r="B124" t="s">
        <v>6076</v>
      </c>
      <c r="C124">
        <v>144</v>
      </c>
      <c r="D124" t="s">
        <v>5116</v>
      </c>
      <c r="E124" t="s">
        <v>6166</v>
      </c>
      <c r="F124">
        <v>0</v>
      </c>
    </row>
    <row r="125" spans="1:6">
      <c r="A125" t="s">
        <v>5102</v>
      </c>
      <c r="B125" t="s">
        <v>6076</v>
      </c>
      <c r="C125">
        <v>144</v>
      </c>
      <c r="D125" t="s">
        <v>5116</v>
      </c>
      <c r="E125" t="s">
        <v>6166</v>
      </c>
      <c r="F125">
        <v>0</v>
      </c>
    </row>
    <row r="126" spans="1:6">
      <c r="A126" t="s">
        <v>5614</v>
      </c>
      <c r="B126" t="s">
        <v>6076</v>
      </c>
      <c r="C126">
        <v>216</v>
      </c>
      <c r="D126" t="s">
        <v>5116</v>
      </c>
      <c r="E126" t="s">
        <v>6166</v>
      </c>
      <c r="F126">
        <v>0</v>
      </c>
    </row>
    <row r="127" spans="1:6">
      <c r="A127" t="s">
        <v>5615</v>
      </c>
      <c r="B127" t="s">
        <v>6076</v>
      </c>
      <c r="C127">
        <v>216</v>
      </c>
      <c r="D127" t="s">
        <v>5116</v>
      </c>
      <c r="E127" t="s">
        <v>6166</v>
      </c>
      <c r="F127">
        <v>0</v>
      </c>
    </row>
    <row r="128" spans="1:6">
      <c r="A128" t="s">
        <v>5616</v>
      </c>
      <c r="B128" t="s">
        <v>6076</v>
      </c>
      <c r="C128">
        <v>216</v>
      </c>
      <c r="D128" t="s">
        <v>5116</v>
      </c>
      <c r="E128" t="s">
        <v>6166</v>
      </c>
      <c r="F128">
        <v>0</v>
      </c>
    </row>
    <row r="129" spans="1:6">
      <c r="A129" t="s">
        <v>5617</v>
      </c>
      <c r="B129" t="s">
        <v>6076</v>
      </c>
      <c r="C129">
        <v>216</v>
      </c>
      <c r="D129" t="s">
        <v>5116</v>
      </c>
      <c r="E129" t="s">
        <v>6166</v>
      </c>
      <c r="F129">
        <v>0</v>
      </c>
    </row>
    <row r="130" spans="1:6">
      <c r="A130" t="s">
        <v>4969</v>
      </c>
      <c r="B130" t="s">
        <v>6076</v>
      </c>
      <c r="C130">
        <v>144</v>
      </c>
      <c r="D130" t="s">
        <v>5116</v>
      </c>
      <c r="E130" t="s">
        <v>6166</v>
      </c>
      <c r="F130">
        <v>0</v>
      </c>
    </row>
    <row r="131" spans="1:6">
      <c r="A131" t="s">
        <v>2646</v>
      </c>
      <c r="B131" t="s">
        <v>6076</v>
      </c>
      <c r="C131">
        <v>144</v>
      </c>
      <c r="D131" t="s">
        <v>5116</v>
      </c>
      <c r="E131" t="s">
        <v>6166</v>
      </c>
      <c r="F131">
        <v>0</v>
      </c>
    </row>
    <row r="132" spans="1:6">
      <c r="A132" t="s">
        <v>5069</v>
      </c>
      <c r="B132" t="s">
        <v>6076</v>
      </c>
      <c r="C132">
        <v>24</v>
      </c>
      <c r="D132" t="s">
        <v>5149</v>
      </c>
      <c r="E132" t="s">
        <v>6166</v>
      </c>
      <c r="F132">
        <v>0</v>
      </c>
    </row>
    <row r="133" spans="1:6">
      <c r="A133" t="s">
        <v>5071</v>
      </c>
      <c r="B133" t="s">
        <v>6076</v>
      </c>
      <c r="C133">
        <v>5</v>
      </c>
      <c r="D133" t="s">
        <v>5116</v>
      </c>
      <c r="E133" t="s">
        <v>6166</v>
      </c>
      <c r="F133">
        <v>0</v>
      </c>
    </row>
    <row r="134" spans="1:6">
      <c r="A134" t="s">
        <v>5167</v>
      </c>
      <c r="B134" t="s">
        <v>6076</v>
      </c>
      <c r="C134">
        <v>5</v>
      </c>
      <c r="D134" t="s">
        <v>5116</v>
      </c>
      <c r="E134" t="s">
        <v>6166</v>
      </c>
      <c r="F134">
        <v>0</v>
      </c>
    </row>
    <row r="135" spans="1:6">
      <c r="A135" t="s">
        <v>5236</v>
      </c>
      <c r="B135" t="s">
        <v>6076</v>
      </c>
      <c r="C135">
        <v>5</v>
      </c>
      <c r="D135" t="s">
        <v>5116</v>
      </c>
      <c r="E135" t="s">
        <v>6166</v>
      </c>
      <c r="F135">
        <v>0</v>
      </c>
    </row>
    <row r="136" spans="1:6">
      <c r="A136" t="s">
        <v>5072</v>
      </c>
      <c r="B136" t="s">
        <v>6076</v>
      </c>
      <c r="C136">
        <v>5</v>
      </c>
      <c r="D136" t="s">
        <v>5116</v>
      </c>
      <c r="E136" t="s">
        <v>6166</v>
      </c>
      <c r="F136">
        <v>0</v>
      </c>
    </row>
    <row r="137" spans="1:6">
      <c r="A137" t="s">
        <v>5143</v>
      </c>
      <c r="B137" t="s">
        <v>6076</v>
      </c>
      <c r="C137">
        <v>5</v>
      </c>
      <c r="D137" t="s">
        <v>5116</v>
      </c>
      <c r="E137" t="s">
        <v>6166</v>
      </c>
      <c r="F137">
        <v>0</v>
      </c>
    </row>
    <row r="138" spans="1:6">
      <c r="A138" t="s">
        <v>5073</v>
      </c>
      <c r="B138" t="s">
        <v>6076</v>
      </c>
      <c r="C138">
        <v>5</v>
      </c>
      <c r="D138" t="s">
        <v>5116</v>
      </c>
      <c r="E138" t="s">
        <v>6166</v>
      </c>
      <c r="F138">
        <v>0</v>
      </c>
    </row>
    <row r="139" spans="1:6">
      <c r="A139" t="s">
        <v>5070</v>
      </c>
      <c r="B139" t="s">
        <v>6076</v>
      </c>
      <c r="C139">
        <v>5</v>
      </c>
      <c r="D139" t="s">
        <v>5116</v>
      </c>
      <c r="E139" t="s">
        <v>6166</v>
      </c>
      <c r="F139">
        <v>0</v>
      </c>
    </row>
    <row r="140" spans="1:6">
      <c r="A140" t="s">
        <v>3469</v>
      </c>
      <c r="B140" t="s">
        <v>6078</v>
      </c>
      <c r="C140">
        <v>120</v>
      </c>
      <c r="D140" t="s">
        <v>5118</v>
      </c>
      <c r="E140" t="s">
        <v>6166</v>
      </c>
      <c r="F140">
        <v>0</v>
      </c>
    </row>
    <row r="141" spans="1:6">
      <c r="A141" t="s">
        <v>3468</v>
      </c>
      <c r="B141" t="s">
        <v>6077</v>
      </c>
      <c r="C141">
        <v>120</v>
      </c>
      <c r="D141" t="s">
        <v>5118</v>
      </c>
      <c r="E141" t="s">
        <v>6166</v>
      </c>
      <c r="F141">
        <v>0</v>
      </c>
    </row>
    <row r="142" spans="1:6">
      <c r="A142" t="s">
        <v>3470</v>
      </c>
      <c r="B142" t="s">
        <v>6078</v>
      </c>
      <c r="C142">
        <v>120</v>
      </c>
      <c r="D142" t="s">
        <v>5118</v>
      </c>
      <c r="E142" t="s">
        <v>6166</v>
      </c>
      <c r="F142">
        <v>0</v>
      </c>
    </row>
    <row r="143" spans="1:6">
      <c r="A143" t="s">
        <v>3944</v>
      </c>
      <c r="B143" t="s">
        <v>6078</v>
      </c>
      <c r="C143">
        <v>80</v>
      </c>
      <c r="D143" t="s">
        <v>5118</v>
      </c>
      <c r="E143" t="s">
        <v>6166</v>
      </c>
      <c r="F143">
        <v>0</v>
      </c>
    </row>
    <row r="144" spans="1:6">
      <c r="A144" t="s">
        <v>3567</v>
      </c>
      <c r="B144" t="s">
        <v>6078</v>
      </c>
      <c r="C144">
        <v>80</v>
      </c>
      <c r="D144" t="s">
        <v>5118</v>
      </c>
      <c r="E144" t="s">
        <v>6166</v>
      </c>
      <c r="F144">
        <v>0</v>
      </c>
    </row>
    <row r="145" spans="1:6">
      <c r="A145" t="s">
        <v>5512</v>
      </c>
      <c r="B145" t="s">
        <v>6078</v>
      </c>
      <c r="C145">
        <v>60</v>
      </c>
      <c r="D145" t="s">
        <v>5118</v>
      </c>
      <c r="E145" t="s">
        <v>6166</v>
      </c>
      <c r="F145">
        <v>0</v>
      </c>
    </row>
    <row r="146" spans="1:6">
      <c r="A146" t="s">
        <v>4921</v>
      </c>
      <c r="B146" t="s">
        <v>6078</v>
      </c>
      <c r="C146">
        <v>120</v>
      </c>
      <c r="D146" t="s">
        <v>5118</v>
      </c>
      <c r="E146" t="s">
        <v>6166</v>
      </c>
      <c r="F146">
        <v>0</v>
      </c>
    </row>
    <row r="147" spans="1:6">
      <c r="A147" t="s">
        <v>3566</v>
      </c>
      <c r="B147" t="s">
        <v>6078</v>
      </c>
      <c r="C147">
        <v>80</v>
      </c>
      <c r="D147" t="s">
        <v>5118</v>
      </c>
      <c r="E147" t="s">
        <v>6166</v>
      </c>
      <c r="F147">
        <v>0</v>
      </c>
    </row>
    <row r="148" spans="1:6">
      <c r="A148" t="s">
        <v>3565</v>
      </c>
      <c r="B148" t="s">
        <v>6078</v>
      </c>
      <c r="C148">
        <v>60</v>
      </c>
      <c r="D148" t="s">
        <v>5118</v>
      </c>
      <c r="E148" t="s">
        <v>6166</v>
      </c>
      <c r="F148">
        <v>0</v>
      </c>
    </row>
    <row r="149" spans="1:6">
      <c r="A149" t="s">
        <v>2042</v>
      </c>
      <c r="B149" t="s">
        <v>6078</v>
      </c>
      <c r="C149">
        <v>120</v>
      </c>
      <c r="D149" t="s">
        <v>5118</v>
      </c>
      <c r="E149" t="s">
        <v>6166</v>
      </c>
      <c r="F149">
        <v>0</v>
      </c>
    </row>
    <row r="150" spans="1:6">
      <c r="A150" t="s">
        <v>5074</v>
      </c>
      <c r="B150" t="s">
        <v>6078</v>
      </c>
      <c r="C150">
        <v>120</v>
      </c>
      <c r="D150" t="s">
        <v>5118</v>
      </c>
      <c r="E150" t="s">
        <v>6166</v>
      </c>
      <c r="F150">
        <v>0</v>
      </c>
    </row>
    <row r="151" spans="1:6">
      <c r="A151" t="s">
        <v>2043</v>
      </c>
      <c r="B151" t="s">
        <v>6078</v>
      </c>
      <c r="C151">
        <v>60</v>
      </c>
      <c r="D151" t="s">
        <v>5118</v>
      </c>
      <c r="E151" t="s">
        <v>6166</v>
      </c>
      <c r="F151">
        <v>0</v>
      </c>
    </row>
    <row r="152" spans="1:6">
      <c r="A152" t="s">
        <v>5513</v>
      </c>
      <c r="B152" t="s">
        <v>6078</v>
      </c>
      <c r="C152">
        <v>120</v>
      </c>
      <c r="D152" t="s">
        <v>5118</v>
      </c>
      <c r="E152" t="s">
        <v>6166</v>
      </c>
      <c r="F152">
        <v>0</v>
      </c>
    </row>
    <row r="153" spans="1:6">
      <c r="A153" t="s">
        <v>5086</v>
      </c>
      <c r="B153" t="s">
        <v>6077</v>
      </c>
      <c r="C153">
        <v>24</v>
      </c>
      <c r="D153" t="s">
        <v>5116</v>
      </c>
      <c r="E153" t="s">
        <v>6166</v>
      </c>
      <c r="F153">
        <v>0</v>
      </c>
    </row>
    <row r="154" spans="1:6">
      <c r="A154" t="s">
        <v>3568</v>
      </c>
      <c r="B154" t="s">
        <v>6077</v>
      </c>
      <c r="C154">
        <v>500</v>
      </c>
      <c r="D154" t="s">
        <v>5149</v>
      </c>
      <c r="E154" t="s">
        <v>6166</v>
      </c>
      <c r="F154">
        <v>0</v>
      </c>
    </row>
    <row r="155" spans="1:6">
      <c r="A155" t="s">
        <v>5082</v>
      </c>
      <c r="B155" t="s">
        <v>6077</v>
      </c>
      <c r="C155">
        <v>500</v>
      </c>
      <c r="D155" t="s">
        <v>5149</v>
      </c>
      <c r="E155" t="s">
        <v>6166</v>
      </c>
      <c r="F155">
        <v>0</v>
      </c>
    </row>
    <row r="156" spans="1:6">
      <c r="A156" t="s">
        <v>5083</v>
      </c>
      <c r="B156" t="s">
        <v>6077</v>
      </c>
      <c r="C156">
        <v>200</v>
      </c>
      <c r="D156" t="s">
        <v>5149</v>
      </c>
      <c r="E156" t="s">
        <v>6166</v>
      </c>
      <c r="F156">
        <v>0</v>
      </c>
    </row>
    <row r="157" spans="1:6">
      <c r="A157" t="s">
        <v>5087</v>
      </c>
      <c r="B157" t="s">
        <v>6076</v>
      </c>
      <c r="C157">
        <v>48</v>
      </c>
      <c r="D157" t="s">
        <v>5116</v>
      </c>
      <c r="E157" t="s">
        <v>6166</v>
      </c>
      <c r="F157">
        <v>0</v>
      </c>
    </row>
    <row r="158" spans="1:6">
      <c r="A158" t="s">
        <v>3437</v>
      </c>
      <c r="B158" t="s">
        <v>6076</v>
      </c>
      <c r="C158">
        <v>500</v>
      </c>
      <c r="D158" t="s">
        <v>5149</v>
      </c>
      <c r="E158" t="s">
        <v>6166</v>
      </c>
      <c r="F158">
        <v>0</v>
      </c>
    </row>
    <row r="159" spans="1:6">
      <c r="A159" t="s">
        <v>5085</v>
      </c>
      <c r="B159" t="s">
        <v>6076</v>
      </c>
      <c r="C159">
        <v>500</v>
      </c>
      <c r="D159" t="s">
        <v>5149</v>
      </c>
      <c r="E159" t="s">
        <v>6166</v>
      </c>
      <c r="F159">
        <v>0</v>
      </c>
    </row>
    <row r="160" spans="1:6">
      <c r="A160" t="s">
        <v>5084</v>
      </c>
      <c r="B160" t="s">
        <v>6076</v>
      </c>
      <c r="C160">
        <v>200</v>
      </c>
      <c r="D160" t="s">
        <v>5149</v>
      </c>
      <c r="E160" t="s">
        <v>6166</v>
      </c>
      <c r="F160">
        <v>0</v>
      </c>
    </row>
    <row r="161" spans="1:6">
      <c r="A161" t="s">
        <v>2045</v>
      </c>
      <c r="B161" t="s">
        <v>6076</v>
      </c>
      <c r="C161">
        <v>20</v>
      </c>
      <c r="D161" t="s">
        <v>5149</v>
      </c>
      <c r="E161" t="s">
        <v>6166</v>
      </c>
      <c r="F161">
        <v>0</v>
      </c>
    </row>
    <row r="162" spans="1:6">
      <c r="A162" t="s">
        <v>5618</v>
      </c>
      <c r="B162" t="s">
        <v>6077</v>
      </c>
      <c r="C162">
        <v>12</v>
      </c>
      <c r="D162" t="s">
        <v>5116</v>
      </c>
      <c r="E162" t="s">
        <v>6166</v>
      </c>
      <c r="F162">
        <v>0</v>
      </c>
    </row>
    <row r="163" spans="1:6">
      <c r="A163" t="s">
        <v>2243</v>
      </c>
      <c r="B163" t="s">
        <v>6077</v>
      </c>
      <c r="C163">
        <v>12</v>
      </c>
      <c r="D163" t="s">
        <v>5116</v>
      </c>
      <c r="E163" t="s">
        <v>6166</v>
      </c>
      <c r="F163">
        <v>0</v>
      </c>
    </row>
    <row r="164" spans="1:6">
      <c r="A164" t="s">
        <v>4880</v>
      </c>
      <c r="B164" t="s">
        <v>6077</v>
      </c>
      <c r="C164">
        <v>12</v>
      </c>
      <c r="D164" t="s">
        <v>5116</v>
      </c>
      <c r="E164" t="s">
        <v>6166</v>
      </c>
      <c r="F164">
        <v>0</v>
      </c>
    </row>
    <row r="165" spans="1:6">
      <c r="A165" t="s">
        <v>4881</v>
      </c>
      <c r="B165" t="s">
        <v>6077</v>
      </c>
      <c r="C165">
        <v>72</v>
      </c>
      <c r="D165" t="s">
        <v>5118</v>
      </c>
      <c r="E165" t="s">
        <v>6166</v>
      </c>
      <c r="F165">
        <v>0</v>
      </c>
    </row>
    <row r="166" spans="1:6">
      <c r="A166" t="s">
        <v>5089</v>
      </c>
      <c r="B166" t="s">
        <v>6076</v>
      </c>
      <c r="C166">
        <v>12</v>
      </c>
      <c r="D166" t="s">
        <v>5116</v>
      </c>
      <c r="E166" t="s">
        <v>6166</v>
      </c>
      <c r="F166">
        <v>0</v>
      </c>
    </row>
    <row r="167" spans="1:6">
      <c r="A167" t="s">
        <v>2745</v>
      </c>
      <c r="B167" t="s">
        <v>6076</v>
      </c>
      <c r="C167">
        <v>12</v>
      </c>
      <c r="D167" t="s">
        <v>5116</v>
      </c>
      <c r="E167" t="s">
        <v>6166</v>
      </c>
      <c r="F167">
        <v>0</v>
      </c>
    </row>
    <row r="168" spans="1:6">
      <c r="A168" t="s">
        <v>5090</v>
      </c>
      <c r="B168" t="s">
        <v>6077</v>
      </c>
      <c r="C168">
        <v>48</v>
      </c>
      <c r="D168" t="s">
        <v>5116</v>
      </c>
      <c r="E168" t="s">
        <v>6166</v>
      </c>
      <c r="F168">
        <v>0</v>
      </c>
    </row>
    <row r="169" spans="1:6">
      <c r="A169" t="s">
        <v>3619</v>
      </c>
      <c r="B169" t="s">
        <v>6077</v>
      </c>
      <c r="C169">
        <v>24</v>
      </c>
      <c r="D169" t="s">
        <v>5116</v>
      </c>
      <c r="E169" t="s">
        <v>6166</v>
      </c>
      <c r="F169">
        <v>0</v>
      </c>
    </row>
    <row r="170" spans="1:6">
      <c r="A170" t="s">
        <v>2005</v>
      </c>
      <c r="B170" t="s">
        <v>6076</v>
      </c>
      <c r="C170">
        <v>30</v>
      </c>
      <c r="D170" t="s">
        <v>5116</v>
      </c>
      <c r="E170" t="s">
        <v>6166</v>
      </c>
      <c r="F170">
        <v>0</v>
      </c>
    </row>
    <row r="171" spans="1:6">
      <c r="A171" t="s">
        <v>1941</v>
      </c>
      <c r="B171" t="s">
        <v>6076</v>
      </c>
      <c r="C171">
        <v>30</v>
      </c>
      <c r="D171" t="s">
        <v>5116</v>
      </c>
      <c r="E171" t="s">
        <v>6166</v>
      </c>
      <c r="F171">
        <v>0</v>
      </c>
    </row>
    <row r="172" spans="1:6">
      <c r="A172" t="s">
        <v>2417</v>
      </c>
      <c r="B172" t="s">
        <v>6076</v>
      </c>
      <c r="C172">
        <v>20</v>
      </c>
      <c r="D172" t="s">
        <v>5116</v>
      </c>
      <c r="E172" t="s">
        <v>6166</v>
      </c>
      <c r="F172">
        <v>0</v>
      </c>
    </row>
    <row r="173" spans="1:6">
      <c r="A173" t="s">
        <v>2046</v>
      </c>
      <c r="B173" t="s">
        <v>6076</v>
      </c>
      <c r="C173">
        <v>40</v>
      </c>
      <c r="D173" t="s">
        <v>5116</v>
      </c>
      <c r="E173" t="s">
        <v>6166</v>
      </c>
      <c r="F173">
        <v>0</v>
      </c>
    </row>
    <row r="174" spans="1:6">
      <c r="A174" t="s">
        <v>2529</v>
      </c>
      <c r="B174" t="s">
        <v>6076</v>
      </c>
      <c r="C174">
        <v>48</v>
      </c>
      <c r="D174" t="s">
        <v>5118</v>
      </c>
      <c r="E174" t="s">
        <v>6166</v>
      </c>
      <c r="F174">
        <v>0</v>
      </c>
    </row>
    <row r="175" spans="1:6">
      <c r="A175" t="s">
        <v>4882</v>
      </c>
      <c r="B175" t="s">
        <v>6077</v>
      </c>
      <c r="C175">
        <v>24</v>
      </c>
      <c r="D175" t="s">
        <v>5118</v>
      </c>
      <c r="E175" t="s">
        <v>6166</v>
      </c>
      <c r="F175">
        <v>0</v>
      </c>
    </row>
    <row r="176" spans="1:6">
      <c r="A176" t="s">
        <v>4883</v>
      </c>
      <c r="B176" t="s">
        <v>6077</v>
      </c>
      <c r="C176">
        <v>100</v>
      </c>
      <c r="D176" t="s">
        <v>5118</v>
      </c>
      <c r="E176" t="s">
        <v>6166</v>
      </c>
      <c r="F176">
        <v>0</v>
      </c>
    </row>
    <row r="177" spans="1:6">
      <c r="A177" t="s">
        <v>5570</v>
      </c>
      <c r="B177" t="s">
        <v>6076</v>
      </c>
      <c r="C177">
        <v>24</v>
      </c>
      <c r="D177" t="s">
        <v>5118</v>
      </c>
      <c r="E177" t="s">
        <v>6166</v>
      </c>
      <c r="F177">
        <v>0</v>
      </c>
    </row>
    <row r="178" spans="1:6">
      <c r="A178" t="s">
        <v>5091</v>
      </c>
      <c r="B178" t="s">
        <v>6076</v>
      </c>
      <c r="C178">
        <v>24</v>
      </c>
      <c r="D178" t="s">
        <v>5118</v>
      </c>
      <c r="E178" t="s">
        <v>6166</v>
      </c>
      <c r="F178">
        <v>0</v>
      </c>
    </row>
    <row r="179" spans="1:6">
      <c r="A179" t="s">
        <v>4922</v>
      </c>
      <c r="B179" t="s">
        <v>6076</v>
      </c>
      <c r="C179">
        <v>24</v>
      </c>
      <c r="D179" t="s">
        <v>5118</v>
      </c>
      <c r="E179" t="s">
        <v>6166</v>
      </c>
      <c r="F179">
        <v>0</v>
      </c>
    </row>
    <row r="180" spans="1:6">
      <c r="A180" t="s">
        <v>5092</v>
      </c>
      <c r="B180" t="s">
        <v>6076</v>
      </c>
      <c r="C180">
        <v>12</v>
      </c>
      <c r="D180" t="s">
        <v>5118</v>
      </c>
      <c r="E180" t="s">
        <v>6166</v>
      </c>
      <c r="F180">
        <v>0</v>
      </c>
    </row>
    <row r="181" spans="1:6">
      <c r="A181" t="s">
        <v>2047</v>
      </c>
      <c r="B181" t="s">
        <v>6076</v>
      </c>
      <c r="C181">
        <v>240</v>
      </c>
      <c r="D181" t="s">
        <v>5154</v>
      </c>
      <c r="E181" t="s">
        <v>6166</v>
      </c>
      <c r="F181">
        <v>0</v>
      </c>
    </row>
    <row r="182" spans="1:6">
      <c r="A182" t="s">
        <v>2048</v>
      </c>
      <c r="B182" t="s">
        <v>6076</v>
      </c>
      <c r="C182">
        <v>480</v>
      </c>
      <c r="D182" t="s">
        <v>5154</v>
      </c>
      <c r="E182" t="s">
        <v>6166</v>
      </c>
      <c r="F182">
        <v>0</v>
      </c>
    </row>
    <row r="183" spans="1:6">
      <c r="A183" t="s">
        <v>30</v>
      </c>
      <c r="B183" t="s">
        <v>6076</v>
      </c>
      <c r="C183">
        <v>10</v>
      </c>
      <c r="D183" t="s">
        <v>5116</v>
      </c>
      <c r="E183" t="s">
        <v>6166</v>
      </c>
      <c r="F183">
        <v>0</v>
      </c>
    </row>
    <row r="184" spans="1:6">
      <c r="A184" t="s">
        <v>4059</v>
      </c>
      <c r="B184" t="s">
        <v>6077</v>
      </c>
      <c r="C184">
        <v>12</v>
      </c>
      <c r="D184" t="s">
        <v>5116</v>
      </c>
      <c r="E184" t="s">
        <v>6166</v>
      </c>
      <c r="F184">
        <v>0</v>
      </c>
    </row>
    <row r="185" spans="1:6">
      <c r="A185" t="s">
        <v>3421</v>
      </c>
      <c r="B185" t="s">
        <v>6077</v>
      </c>
      <c r="C185">
        <v>12</v>
      </c>
      <c r="D185" t="s">
        <v>5116</v>
      </c>
      <c r="E185" t="s">
        <v>6166</v>
      </c>
      <c r="F185">
        <v>0</v>
      </c>
    </row>
    <row r="186" spans="1:6">
      <c r="A186" t="s">
        <v>4884</v>
      </c>
      <c r="B186" t="s">
        <v>6077</v>
      </c>
      <c r="C186">
        <v>12</v>
      </c>
      <c r="D186" t="s">
        <v>5116</v>
      </c>
      <c r="E186" t="s">
        <v>6166</v>
      </c>
      <c r="F186">
        <v>0</v>
      </c>
    </row>
    <row r="187" spans="1:6">
      <c r="A187" t="s">
        <v>3420</v>
      </c>
      <c r="B187" t="s">
        <v>6077</v>
      </c>
      <c r="C187">
        <v>12</v>
      </c>
      <c r="D187" t="s">
        <v>5116</v>
      </c>
      <c r="E187" t="s">
        <v>6166</v>
      </c>
      <c r="F187">
        <v>0</v>
      </c>
    </row>
    <row r="188" spans="1:6">
      <c r="A188" t="s">
        <v>5237</v>
      </c>
      <c r="B188" t="s">
        <v>6076</v>
      </c>
      <c r="C188">
        <v>25</v>
      </c>
      <c r="D188" t="s">
        <v>5116</v>
      </c>
      <c r="E188" t="s">
        <v>6166</v>
      </c>
      <c r="F188">
        <v>0</v>
      </c>
    </row>
    <row r="189" spans="1:6">
      <c r="A189" t="s">
        <v>2418</v>
      </c>
      <c r="B189" t="s">
        <v>6076</v>
      </c>
      <c r="C189">
        <v>25</v>
      </c>
      <c r="D189" t="s">
        <v>5116</v>
      </c>
      <c r="E189" t="s">
        <v>6166</v>
      </c>
      <c r="F189">
        <v>0</v>
      </c>
    </row>
    <row r="190" spans="1:6">
      <c r="A190" t="s">
        <v>5103</v>
      </c>
      <c r="B190" t="s">
        <v>6076</v>
      </c>
      <c r="C190">
        <v>25</v>
      </c>
      <c r="D190" t="s">
        <v>5116</v>
      </c>
      <c r="E190" t="s">
        <v>6166</v>
      </c>
      <c r="F190">
        <v>0</v>
      </c>
    </row>
    <row r="191" spans="1:6">
      <c r="A191" t="s">
        <v>4250</v>
      </c>
      <c r="B191" t="s">
        <v>6076</v>
      </c>
      <c r="C191">
        <v>10</v>
      </c>
      <c r="D191" t="s">
        <v>5116</v>
      </c>
      <c r="E191" t="s">
        <v>6166</v>
      </c>
      <c r="F191">
        <v>0</v>
      </c>
    </row>
    <row r="192" spans="1:6">
      <c r="A192" t="s">
        <v>3383</v>
      </c>
      <c r="B192" t="s">
        <v>6076</v>
      </c>
      <c r="C192">
        <v>10</v>
      </c>
      <c r="D192" t="s">
        <v>5116</v>
      </c>
      <c r="E192" t="s">
        <v>6166</v>
      </c>
      <c r="F192">
        <v>0</v>
      </c>
    </row>
    <row r="193" spans="1:6">
      <c r="A193" t="s">
        <v>4886</v>
      </c>
      <c r="B193" t="s">
        <v>6077</v>
      </c>
      <c r="C193">
        <v>120</v>
      </c>
      <c r="D193" t="s">
        <v>5116</v>
      </c>
      <c r="E193" t="s">
        <v>6166</v>
      </c>
      <c r="F193">
        <v>0</v>
      </c>
    </row>
    <row r="194" spans="1:6">
      <c r="A194" t="s">
        <v>4885</v>
      </c>
      <c r="B194" t="s">
        <v>6077</v>
      </c>
      <c r="C194">
        <v>40</v>
      </c>
      <c r="D194" t="s">
        <v>5116</v>
      </c>
      <c r="E194" t="s">
        <v>6166</v>
      </c>
      <c r="F194">
        <v>0</v>
      </c>
    </row>
    <row r="195" spans="1:6">
      <c r="A195" t="s">
        <v>4971</v>
      </c>
      <c r="B195" t="s">
        <v>6077</v>
      </c>
      <c r="C195">
        <v>40</v>
      </c>
      <c r="D195" t="s">
        <v>5116</v>
      </c>
      <c r="E195" t="s">
        <v>6166</v>
      </c>
      <c r="F195">
        <v>0</v>
      </c>
    </row>
    <row r="196" spans="1:6">
      <c r="A196" t="s">
        <v>3489</v>
      </c>
      <c r="B196" t="s">
        <v>6076</v>
      </c>
      <c r="C196">
        <v>288</v>
      </c>
      <c r="D196" t="s">
        <v>5116</v>
      </c>
      <c r="E196" t="s">
        <v>6166</v>
      </c>
      <c r="F196">
        <v>0</v>
      </c>
    </row>
    <row r="197" spans="1:6">
      <c r="A197" t="s">
        <v>4122</v>
      </c>
      <c r="B197" t="s">
        <v>6077</v>
      </c>
      <c r="C197">
        <v>12</v>
      </c>
      <c r="D197" t="s">
        <v>5153</v>
      </c>
      <c r="E197" t="s">
        <v>6166</v>
      </c>
      <c r="F197">
        <v>0</v>
      </c>
    </row>
    <row r="198" spans="1:6">
      <c r="A198" t="s">
        <v>4990</v>
      </c>
      <c r="B198" t="s">
        <v>6077</v>
      </c>
      <c r="C198">
        <v>12</v>
      </c>
      <c r="D198" t="s">
        <v>5153</v>
      </c>
      <c r="E198" t="s">
        <v>6166</v>
      </c>
      <c r="F198">
        <v>0</v>
      </c>
    </row>
    <row r="199" spans="1:6">
      <c r="A199" t="s">
        <v>4975</v>
      </c>
      <c r="B199" t="s">
        <v>6077</v>
      </c>
      <c r="C199">
        <v>12</v>
      </c>
      <c r="D199" t="s">
        <v>5149</v>
      </c>
      <c r="E199" t="s">
        <v>6166</v>
      </c>
      <c r="F199">
        <v>0</v>
      </c>
    </row>
    <row r="200" spans="1:6">
      <c r="A200" t="s">
        <v>4976</v>
      </c>
      <c r="B200" t="s">
        <v>6077</v>
      </c>
      <c r="C200">
        <v>12</v>
      </c>
      <c r="D200" t="s">
        <v>5153</v>
      </c>
      <c r="E200" t="s">
        <v>6166</v>
      </c>
      <c r="F200">
        <v>0</v>
      </c>
    </row>
    <row r="201" spans="1:6">
      <c r="A201" t="s">
        <v>4974</v>
      </c>
      <c r="B201" t="s">
        <v>6076</v>
      </c>
      <c r="C201">
        <v>18</v>
      </c>
      <c r="D201" t="s">
        <v>5153</v>
      </c>
      <c r="E201" t="s">
        <v>6166</v>
      </c>
      <c r="F201">
        <v>0</v>
      </c>
    </row>
    <row r="202" spans="1:6">
      <c r="A202" t="s">
        <v>3628</v>
      </c>
      <c r="B202" t="s">
        <v>6076</v>
      </c>
      <c r="C202">
        <v>20</v>
      </c>
      <c r="D202" t="s">
        <v>5117</v>
      </c>
      <c r="E202" t="s">
        <v>6166</v>
      </c>
      <c r="F202">
        <v>0</v>
      </c>
    </row>
    <row r="203" spans="1:6">
      <c r="A203" t="s">
        <v>2049</v>
      </c>
      <c r="B203" t="s">
        <v>6076</v>
      </c>
      <c r="C203">
        <v>15</v>
      </c>
      <c r="D203" t="s">
        <v>5117</v>
      </c>
      <c r="E203" t="s">
        <v>6166</v>
      </c>
      <c r="F203">
        <v>0</v>
      </c>
    </row>
    <row r="204" spans="1:6">
      <c r="A204" t="s">
        <v>3946</v>
      </c>
      <c r="B204" t="s">
        <v>6077</v>
      </c>
      <c r="C204">
        <v>24</v>
      </c>
      <c r="D204" t="s">
        <v>5116</v>
      </c>
      <c r="E204" t="s">
        <v>6166</v>
      </c>
      <c r="F204">
        <v>0</v>
      </c>
    </row>
    <row r="205" spans="1:6">
      <c r="A205" t="s">
        <v>3950</v>
      </c>
      <c r="B205" t="s">
        <v>6077</v>
      </c>
      <c r="C205">
        <v>24</v>
      </c>
      <c r="D205" t="s">
        <v>5116</v>
      </c>
      <c r="E205" t="s">
        <v>6166</v>
      </c>
      <c r="F205">
        <v>0</v>
      </c>
    </row>
    <row r="206" spans="1:6">
      <c r="A206" t="s">
        <v>3947</v>
      </c>
      <c r="B206" t="s">
        <v>6077</v>
      </c>
      <c r="C206">
        <v>24</v>
      </c>
      <c r="D206" t="s">
        <v>5116</v>
      </c>
      <c r="E206" t="s">
        <v>6166</v>
      </c>
      <c r="F206">
        <v>0</v>
      </c>
    </row>
    <row r="207" spans="1:6">
      <c r="A207" t="s">
        <v>4887</v>
      </c>
      <c r="B207" t="s">
        <v>6077</v>
      </c>
      <c r="C207">
        <v>24</v>
      </c>
      <c r="D207" t="s">
        <v>5116</v>
      </c>
      <c r="E207" t="s">
        <v>6166</v>
      </c>
      <c r="F207">
        <v>0</v>
      </c>
    </row>
    <row r="208" spans="1:6">
      <c r="A208" t="s">
        <v>4888</v>
      </c>
      <c r="B208" t="s">
        <v>6077</v>
      </c>
      <c r="C208">
        <v>24</v>
      </c>
      <c r="D208" t="s">
        <v>5116</v>
      </c>
      <c r="E208" t="s">
        <v>6166</v>
      </c>
      <c r="F208">
        <v>0</v>
      </c>
    </row>
    <row r="209" spans="1:6">
      <c r="A209" t="s">
        <v>5106</v>
      </c>
      <c r="B209" t="s">
        <v>6076</v>
      </c>
      <c r="C209">
        <v>12</v>
      </c>
      <c r="D209" t="s">
        <v>5116</v>
      </c>
      <c r="E209" t="s">
        <v>6166</v>
      </c>
      <c r="F209">
        <v>0</v>
      </c>
    </row>
    <row r="210" spans="1:6">
      <c r="A210" t="s">
        <v>2050</v>
      </c>
      <c r="B210" t="s">
        <v>6076</v>
      </c>
      <c r="C210">
        <v>24</v>
      </c>
      <c r="D210" t="s">
        <v>5116</v>
      </c>
      <c r="E210" t="s">
        <v>6166</v>
      </c>
      <c r="F210">
        <v>0</v>
      </c>
    </row>
    <row r="211" spans="1:6">
      <c r="A211" t="s">
        <v>4123</v>
      </c>
      <c r="B211" t="s">
        <v>6077</v>
      </c>
      <c r="C211">
        <v>200</v>
      </c>
      <c r="D211" t="s">
        <v>5118</v>
      </c>
      <c r="E211" t="s">
        <v>6166</v>
      </c>
      <c r="F211">
        <v>0</v>
      </c>
    </row>
    <row r="212" spans="1:6">
      <c r="A212" t="s">
        <v>4251</v>
      </c>
      <c r="B212" t="s">
        <v>6077</v>
      </c>
      <c r="C212">
        <v>40</v>
      </c>
      <c r="D212" t="s">
        <v>6088</v>
      </c>
      <c r="E212" t="s">
        <v>6166</v>
      </c>
      <c r="F212">
        <v>0</v>
      </c>
    </row>
    <row r="213" spans="1:6">
      <c r="A213" t="s">
        <v>5447</v>
      </c>
      <c r="B213" t="s">
        <v>6077</v>
      </c>
      <c r="C213">
        <v>240</v>
      </c>
      <c r="D213" t="s">
        <v>5118</v>
      </c>
      <c r="E213" t="s">
        <v>6166</v>
      </c>
      <c r="F213">
        <v>0</v>
      </c>
    </row>
    <row r="214" spans="1:6">
      <c r="A214" t="s">
        <v>2599</v>
      </c>
      <c r="B214" t="s">
        <v>6077</v>
      </c>
      <c r="C214">
        <v>12</v>
      </c>
      <c r="D214" t="s">
        <v>5116</v>
      </c>
      <c r="E214" t="s">
        <v>6166</v>
      </c>
      <c r="F214">
        <v>0</v>
      </c>
    </row>
    <row r="215" spans="1:6">
      <c r="A215" t="s">
        <v>4124</v>
      </c>
      <c r="B215" t="s">
        <v>6077</v>
      </c>
      <c r="C215">
        <v>10</v>
      </c>
      <c r="D215" t="s">
        <v>5149</v>
      </c>
      <c r="E215" t="s">
        <v>6166</v>
      </c>
      <c r="F215">
        <v>0</v>
      </c>
    </row>
    <row r="216" spans="1:6">
      <c r="A216" t="s">
        <v>2635</v>
      </c>
      <c r="B216" t="s">
        <v>6077</v>
      </c>
      <c r="C216">
        <v>12</v>
      </c>
      <c r="D216" t="s">
        <v>5149</v>
      </c>
      <c r="E216" t="s">
        <v>6166</v>
      </c>
      <c r="F216">
        <v>0</v>
      </c>
    </row>
    <row r="217" spans="1:6">
      <c r="A217" t="s">
        <v>36</v>
      </c>
      <c r="B217" t="s">
        <v>6077</v>
      </c>
      <c r="C217">
        <v>192</v>
      </c>
      <c r="D217" t="s">
        <v>5118</v>
      </c>
      <c r="E217" t="s">
        <v>6166</v>
      </c>
      <c r="F217">
        <v>0</v>
      </c>
    </row>
    <row r="218" spans="1:6">
      <c r="A218" t="s">
        <v>4893</v>
      </c>
      <c r="B218" t="s">
        <v>6077</v>
      </c>
      <c r="C218">
        <v>96</v>
      </c>
      <c r="D218" t="s">
        <v>5117</v>
      </c>
      <c r="E218" t="s">
        <v>6166</v>
      </c>
      <c r="F218">
        <v>0</v>
      </c>
    </row>
    <row r="219" spans="1:6">
      <c r="A219" t="s">
        <v>4892</v>
      </c>
      <c r="B219" t="s">
        <v>6077</v>
      </c>
      <c r="C219">
        <v>80</v>
      </c>
      <c r="D219" t="s">
        <v>5117</v>
      </c>
      <c r="E219" t="s">
        <v>6166</v>
      </c>
      <c r="F219">
        <v>0</v>
      </c>
    </row>
    <row r="220" spans="1:6">
      <c r="A220" t="s">
        <v>5107</v>
      </c>
      <c r="B220" t="s">
        <v>6076</v>
      </c>
      <c r="C220">
        <v>96</v>
      </c>
      <c r="D220" t="s">
        <v>5118</v>
      </c>
      <c r="E220" t="s">
        <v>6166</v>
      </c>
      <c r="F220">
        <v>0</v>
      </c>
    </row>
    <row r="221" spans="1:6">
      <c r="A221" t="s">
        <v>2530</v>
      </c>
      <c r="B221" t="s">
        <v>6076</v>
      </c>
      <c r="C221">
        <v>192</v>
      </c>
      <c r="D221" t="s">
        <v>5118</v>
      </c>
      <c r="E221" t="s">
        <v>6166</v>
      </c>
      <c r="F221">
        <v>0</v>
      </c>
    </row>
    <row r="222" spans="1:6">
      <c r="A222" t="s">
        <v>5108</v>
      </c>
      <c r="B222" t="s">
        <v>6076</v>
      </c>
      <c r="C222">
        <v>80</v>
      </c>
      <c r="D222" t="s">
        <v>5118</v>
      </c>
      <c r="E222" t="s">
        <v>6166</v>
      </c>
      <c r="F222">
        <v>0</v>
      </c>
    </row>
    <row r="223" spans="1:6">
      <c r="A223" t="s">
        <v>5109</v>
      </c>
      <c r="B223" t="s">
        <v>6076</v>
      </c>
      <c r="C223">
        <v>160</v>
      </c>
      <c r="D223" t="s">
        <v>5118</v>
      </c>
      <c r="E223" t="s">
        <v>6166</v>
      </c>
      <c r="F223">
        <v>0</v>
      </c>
    </row>
    <row r="224" spans="1:6">
      <c r="A224" t="s">
        <v>4898</v>
      </c>
      <c r="B224" t="s">
        <v>6077</v>
      </c>
      <c r="C224">
        <v>100</v>
      </c>
      <c r="D224" t="s">
        <v>5117</v>
      </c>
      <c r="E224" t="s">
        <v>6166</v>
      </c>
      <c r="F224">
        <v>0</v>
      </c>
    </row>
    <row r="225" spans="1:6">
      <c r="A225" t="s">
        <v>4895</v>
      </c>
      <c r="B225" t="s">
        <v>6077</v>
      </c>
      <c r="C225">
        <v>100</v>
      </c>
      <c r="D225" t="s">
        <v>5117</v>
      </c>
      <c r="E225" t="s">
        <v>6166</v>
      </c>
      <c r="F225">
        <v>0</v>
      </c>
    </row>
    <row r="226" spans="1:6">
      <c r="A226" t="s">
        <v>4896</v>
      </c>
      <c r="B226" t="s">
        <v>6077</v>
      </c>
      <c r="C226">
        <v>50</v>
      </c>
      <c r="D226" t="s">
        <v>5117</v>
      </c>
      <c r="E226" t="s">
        <v>6166</v>
      </c>
      <c r="F226">
        <v>0</v>
      </c>
    </row>
    <row r="227" spans="1:6">
      <c r="A227" t="s">
        <v>5448</v>
      </c>
      <c r="B227" t="s">
        <v>6076</v>
      </c>
      <c r="C227">
        <v>50</v>
      </c>
      <c r="D227" t="s">
        <v>5156</v>
      </c>
      <c r="E227" t="s">
        <v>6166</v>
      </c>
      <c r="F227">
        <v>0</v>
      </c>
    </row>
    <row r="228" spans="1:6">
      <c r="A228" t="s">
        <v>5110</v>
      </c>
      <c r="B228" t="s">
        <v>6076</v>
      </c>
      <c r="C228">
        <v>10</v>
      </c>
      <c r="D228" t="s">
        <v>5149</v>
      </c>
      <c r="E228" t="s">
        <v>6166</v>
      </c>
      <c r="F228">
        <v>0</v>
      </c>
    </row>
    <row r="229" spans="1:6">
      <c r="A229" t="s">
        <v>2532</v>
      </c>
      <c r="B229" t="s">
        <v>6077</v>
      </c>
      <c r="C229">
        <v>24</v>
      </c>
      <c r="D229" t="s">
        <v>5116</v>
      </c>
      <c r="E229" t="s">
        <v>6166</v>
      </c>
      <c r="F229">
        <v>0</v>
      </c>
    </row>
    <row r="230" spans="1:6">
      <c r="A230" t="s">
        <v>2018</v>
      </c>
      <c r="B230" t="s">
        <v>6077</v>
      </c>
      <c r="C230">
        <v>48</v>
      </c>
      <c r="D230" t="s">
        <v>5116</v>
      </c>
      <c r="E230" t="s">
        <v>6166</v>
      </c>
      <c r="F230">
        <v>0</v>
      </c>
    </row>
    <row r="231" spans="1:6">
      <c r="A231" t="s">
        <v>4899</v>
      </c>
      <c r="B231" t="s">
        <v>6077</v>
      </c>
      <c r="C231">
        <v>24</v>
      </c>
      <c r="D231" t="s">
        <v>5116</v>
      </c>
      <c r="E231" t="s">
        <v>6166</v>
      </c>
      <c r="F231">
        <v>0</v>
      </c>
    </row>
    <row r="232" spans="1:6">
      <c r="A232" t="s">
        <v>5113</v>
      </c>
      <c r="B232" t="s">
        <v>6076</v>
      </c>
      <c r="C232">
        <v>20</v>
      </c>
      <c r="D232" t="s">
        <v>5116</v>
      </c>
      <c r="E232" t="s">
        <v>6166</v>
      </c>
      <c r="F232">
        <v>0</v>
      </c>
    </row>
    <row r="233" spans="1:6">
      <c r="A233" t="s">
        <v>5114</v>
      </c>
      <c r="B233" t="s">
        <v>6076</v>
      </c>
      <c r="C233">
        <v>20</v>
      </c>
      <c r="D233" t="s">
        <v>5116</v>
      </c>
      <c r="E233" t="s">
        <v>6166</v>
      </c>
      <c r="F233">
        <v>0</v>
      </c>
    </row>
    <row r="234" spans="1:6">
      <c r="A234" t="s">
        <v>2419</v>
      </c>
      <c r="B234" t="s">
        <v>6077</v>
      </c>
      <c r="C234">
        <v>64</v>
      </c>
      <c r="D234" t="s">
        <v>5116</v>
      </c>
      <c r="E234" t="s">
        <v>6166</v>
      </c>
      <c r="F234">
        <v>0</v>
      </c>
    </row>
    <row r="235" spans="1:6">
      <c r="A235" t="s">
        <v>2549</v>
      </c>
      <c r="B235" t="s">
        <v>6077</v>
      </c>
      <c r="C235">
        <v>54</v>
      </c>
      <c r="D235" t="s">
        <v>5116</v>
      </c>
      <c r="E235" t="s">
        <v>6166</v>
      </c>
      <c r="F235">
        <v>0</v>
      </c>
    </row>
    <row r="236" spans="1:6">
      <c r="A236" t="s">
        <v>2420</v>
      </c>
      <c r="B236" t="s">
        <v>6077</v>
      </c>
      <c r="C236">
        <v>36</v>
      </c>
      <c r="D236" t="s">
        <v>5116</v>
      </c>
      <c r="E236" t="s">
        <v>6166</v>
      </c>
      <c r="F236">
        <v>0</v>
      </c>
    </row>
    <row r="237" spans="1:6">
      <c r="A237" t="s">
        <v>2051</v>
      </c>
      <c r="B237" t="s">
        <v>6077</v>
      </c>
      <c r="C237">
        <v>36</v>
      </c>
      <c r="D237" t="s">
        <v>5149</v>
      </c>
      <c r="E237" t="s">
        <v>6166</v>
      </c>
      <c r="F237">
        <v>0</v>
      </c>
    </row>
    <row r="238" spans="1:6">
      <c r="A238" t="s">
        <v>3384</v>
      </c>
      <c r="B238" t="s">
        <v>6077</v>
      </c>
      <c r="C238">
        <v>24</v>
      </c>
      <c r="D238" t="s">
        <v>5149</v>
      </c>
      <c r="E238" t="s">
        <v>6166</v>
      </c>
      <c r="F238">
        <v>0</v>
      </c>
    </row>
    <row r="239" spans="1:6">
      <c r="A239" t="s">
        <v>4008</v>
      </c>
      <c r="B239" t="s">
        <v>6077</v>
      </c>
      <c r="C239">
        <v>36</v>
      </c>
      <c r="D239" t="s">
        <v>5149</v>
      </c>
      <c r="E239" t="s">
        <v>6166</v>
      </c>
      <c r="F239">
        <v>0</v>
      </c>
    </row>
    <row r="240" spans="1:6">
      <c r="A240" t="s">
        <v>4009</v>
      </c>
      <c r="B240" t="s">
        <v>6077</v>
      </c>
      <c r="C240">
        <v>36</v>
      </c>
      <c r="D240" t="s">
        <v>5149</v>
      </c>
      <c r="E240" t="s">
        <v>6166</v>
      </c>
      <c r="F240">
        <v>0</v>
      </c>
    </row>
    <row r="241" spans="1:6">
      <c r="A241" t="s">
        <v>4903</v>
      </c>
      <c r="B241" t="s">
        <v>6077</v>
      </c>
      <c r="C241">
        <v>54</v>
      </c>
      <c r="D241" t="s">
        <v>5116</v>
      </c>
      <c r="E241" t="s">
        <v>6166</v>
      </c>
      <c r="F241">
        <v>0</v>
      </c>
    </row>
    <row r="242" spans="1:6">
      <c r="A242" t="s">
        <v>2052</v>
      </c>
      <c r="B242" t="s">
        <v>6076</v>
      </c>
      <c r="C242">
        <v>36</v>
      </c>
      <c r="D242" t="s">
        <v>5149</v>
      </c>
      <c r="E242" t="s">
        <v>6166</v>
      </c>
      <c r="F242">
        <v>0</v>
      </c>
    </row>
    <row r="243" spans="1:6">
      <c r="A243" t="s">
        <v>2533</v>
      </c>
      <c r="B243" t="s">
        <v>6076</v>
      </c>
      <c r="C243">
        <v>36</v>
      </c>
      <c r="D243" t="s">
        <v>5116</v>
      </c>
      <c r="E243" t="s">
        <v>6166</v>
      </c>
      <c r="F243">
        <v>0</v>
      </c>
    </row>
    <row r="244" spans="1:6">
      <c r="A244" t="s">
        <v>2019</v>
      </c>
      <c r="B244" t="s">
        <v>6076</v>
      </c>
      <c r="C244">
        <v>36</v>
      </c>
      <c r="D244" t="s">
        <v>5149</v>
      </c>
      <c r="E244" t="s">
        <v>6166</v>
      </c>
      <c r="F244">
        <v>0</v>
      </c>
    </row>
    <row r="245" spans="1:6">
      <c r="A245" t="s">
        <v>2003</v>
      </c>
      <c r="B245" t="s">
        <v>6076</v>
      </c>
      <c r="C245">
        <v>60</v>
      </c>
      <c r="D245" t="s">
        <v>5116</v>
      </c>
      <c r="E245" t="s">
        <v>6166</v>
      </c>
      <c r="F245">
        <v>0</v>
      </c>
    </row>
    <row r="246" spans="1:6">
      <c r="A246" t="s">
        <v>2004</v>
      </c>
      <c r="B246" t="s">
        <v>6076</v>
      </c>
      <c r="C246">
        <v>60</v>
      </c>
      <c r="D246" t="s">
        <v>5116</v>
      </c>
      <c r="E246" t="s">
        <v>6166</v>
      </c>
      <c r="F246">
        <v>0</v>
      </c>
    </row>
    <row r="247" spans="1:6">
      <c r="A247" t="s">
        <v>4851</v>
      </c>
      <c r="B247" t="s">
        <v>6076</v>
      </c>
      <c r="C247">
        <v>144</v>
      </c>
      <c r="D247" t="s">
        <v>5116</v>
      </c>
      <c r="E247" t="s">
        <v>6166</v>
      </c>
      <c r="F247">
        <v>0</v>
      </c>
    </row>
    <row r="248" spans="1:6">
      <c r="A248" t="s">
        <v>4300</v>
      </c>
      <c r="B248" t="s">
        <v>6077</v>
      </c>
      <c r="C248">
        <v>20</v>
      </c>
      <c r="D248" t="s">
        <v>5118</v>
      </c>
      <c r="E248" t="s">
        <v>6166</v>
      </c>
      <c r="F248">
        <v>0</v>
      </c>
    </row>
    <row r="249" spans="1:6">
      <c r="A249" t="s">
        <v>4305</v>
      </c>
      <c r="B249" t="s">
        <v>6076</v>
      </c>
      <c r="C249">
        <v>50</v>
      </c>
      <c r="D249" t="s">
        <v>5118</v>
      </c>
      <c r="E249" t="s">
        <v>6166</v>
      </c>
      <c r="F249">
        <v>0</v>
      </c>
    </row>
    <row r="250" spans="1:6">
      <c r="A250" t="s">
        <v>4905</v>
      </c>
      <c r="B250" t="s">
        <v>6077</v>
      </c>
      <c r="C250">
        <v>12</v>
      </c>
      <c r="D250" t="s">
        <v>5116</v>
      </c>
      <c r="E250" t="s">
        <v>6166</v>
      </c>
      <c r="F250">
        <v>0</v>
      </c>
    </row>
    <row r="251" spans="1:6">
      <c r="A251" t="s">
        <v>4906</v>
      </c>
      <c r="B251" t="s">
        <v>6077</v>
      </c>
      <c r="C251">
        <v>6</v>
      </c>
      <c r="D251" t="s">
        <v>5149</v>
      </c>
      <c r="E251" t="s">
        <v>6166</v>
      </c>
      <c r="F251">
        <v>0</v>
      </c>
    </row>
    <row r="252" spans="1:6">
      <c r="A252" t="s">
        <v>4904</v>
      </c>
      <c r="B252" t="s">
        <v>6077</v>
      </c>
      <c r="C252">
        <v>12</v>
      </c>
      <c r="D252" t="s">
        <v>5116</v>
      </c>
      <c r="E252" t="s">
        <v>6166</v>
      </c>
      <c r="F252">
        <v>0</v>
      </c>
    </row>
    <row r="253" spans="1:6">
      <c r="A253" t="s">
        <v>2055</v>
      </c>
      <c r="B253" t="s">
        <v>6077</v>
      </c>
      <c r="C253">
        <v>6</v>
      </c>
      <c r="D253" t="s">
        <v>5149</v>
      </c>
      <c r="E253" t="s">
        <v>6166</v>
      </c>
      <c r="F253">
        <v>0</v>
      </c>
    </row>
    <row r="254" spans="1:6">
      <c r="A254" t="s">
        <v>4168</v>
      </c>
      <c r="B254" t="s">
        <v>6077</v>
      </c>
      <c r="C254">
        <v>4</v>
      </c>
      <c r="D254" t="s">
        <v>5149</v>
      </c>
      <c r="E254" t="s">
        <v>6166</v>
      </c>
      <c r="F254">
        <v>0</v>
      </c>
    </row>
    <row r="255" spans="1:6">
      <c r="A255" t="s">
        <v>3690</v>
      </c>
      <c r="B255" t="s">
        <v>6077</v>
      </c>
      <c r="C255">
        <v>4</v>
      </c>
      <c r="D255" t="s">
        <v>5149</v>
      </c>
      <c r="E255" t="s">
        <v>6166</v>
      </c>
      <c r="F255">
        <v>0</v>
      </c>
    </row>
    <row r="256" spans="1:6">
      <c r="A256" t="s">
        <v>3472</v>
      </c>
      <c r="B256" t="s">
        <v>6077</v>
      </c>
      <c r="C256">
        <v>4</v>
      </c>
      <c r="D256" t="s">
        <v>5149</v>
      </c>
      <c r="E256" t="s">
        <v>6166</v>
      </c>
      <c r="F256">
        <v>0</v>
      </c>
    </row>
    <row r="257" spans="1:6">
      <c r="A257" t="s">
        <v>4927</v>
      </c>
      <c r="B257" t="s">
        <v>6076</v>
      </c>
      <c r="C257">
        <v>6</v>
      </c>
      <c r="D257" t="s">
        <v>5116</v>
      </c>
      <c r="E257" t="s">
        <v>6166</v>
      </c>
      <c r="F257">
        <v>0</v>
      </c>
    </row>
    <row r="258" spans="1:6">
      <c r="A258" t="s">
        <v>5016</v>
      </c>
      <c r="B258" t="s">
        <v>6076</v>
      </c>
      <c r="C258">
        <v>6</v>
      </c>
      <c r="D258" t="s">
        <v>5116</v>
      </c>
      <c r="E258" t="s">
        <v>6166</v>
      </c>
      <c r="F258">
        <v>0</v>
      </c>
    </row>
    <row r="259" spans="1:6">
      <c r="A259" t="s">
        <v>5017</v>
      </c>
      <c r="B259" t="s">
        <v>6076</v>
      </c>
      <c r="C259">
        <v>8</v>
      </c>
      <c r="D259" t="s">
        <v>5149</v>
      </c>
      <c r="E259" t="s">
        <v>6166</v>
      </c>
      <c r="F259">
        <v>0</v>
      </c>
    </row>
    <row r="260" spans="1:6">
      <c r="A260" t="s">
        <v>5018</v>
      </c>
      <c r="B260" t="s">
        <v>6076</v>
      </c>
      <c r="C260">
        <v>6</v>
      </c>
      <c r="D260" t="s">
        <v>5149</v>
      </c>
      <c r="E260" t="s">
        <v>6166</v>
      </c>
      <c r="F260">
        <v>0</v>
      </c>
    </row>
    <row r="261" spans="1:6">
      <c r="A261" t="s">
        <v>5019</v>
      </c>
      <c r="B261" t="s">
        <v>6076</v>
      </c>
      <c r="C261">
        <v>4</v>
      </c>
      <c r="D261" t="s">
        <v>5149</v>
      </c>
      <c r="E261" t="s">
        <v>6166</v>
      </c>
      <c r="F261">
        <v>0</v>
      </c>
    </row>
    <row r="262" spans="1:6">
      <c r="A262" t="s">
        <v>5020</v>
      </c>
      <c r="B262" t="s">
        <v>6076</v>
      </c>
      <c r="C262">
        <v>4</v>
      </c>
      <c r="D262" t="s">
        <v>5149</v>
      </c>
      <c r="E262" t="s">
        <v>6166</v>
      </c>
      <c r="F262">
        <v>0</v>
      </c>
    </row>
    <row r="263" spans="1:6">
      <c r="A263" t="s">
        <v>2551</v>
      </c>
      <c r="B263" t="s">
        <v>6076</v>
      </c>
      <c r="C263">
        <v>24</v>
      </c>
      <c r="D263" t="s">
        <v>5118</v>
      </c>
      <c r="E263" t="s">
        <v>6166</v>
      </c>
      <c r="F263">
        <v>0</v>
      </c>
    </row>
    <row r="264" spans="1:6">
      <c r="A264" t="s">
        <v>4125</v>
      </c>
      <c r="B264" t="s">
        <v>6077</v>
      </c>
      <c r="C264">
        <v>18</v>
      </c>
      <c r="D264" t="s">
        <v>5115</v>
      </c>
      <c r="E264" t="s">
        <v>6166</v>
      </c>
      <c r="F264">
        <v>0</v>
      </c>
    </row>
    <row r="265" spans="1:6">
      <c r="A265" t="s">
        <v>4058</v>
      </c>
      <c r="B265" t="s">
        <v>6076</v>
      </c>
      <c r="C265">
        <v>12</v>
      </c>
      <c r="D265" t="s">
        <v>5116</v>
      </c>
      <c r="E265" t="s">
        <v>6166</v>
      </c>
      <c r="F265">
        <v>0</v>
      </c>
    </row>
    <row r="266" spans="1:6">
      <c r="A266" t="s">
        <v>2192</v>
      </c>
      <c r="B266" t="s">
        <v>6076</v>
      </c>
      <c r="C266">
        <v>48</v>
      </c>
      <c r="D266" t="s">
        <v>5118</v>
      </c>
      <c r="E266" t="s">
        <v>6166</v>
      </c>
      <c r="F266">
        <v>0</v>
      </c>
    </row>
    <row r="267" spans="1:6">
      <c r="A267" t="s">
        <v>2056</v>
      </c>
      <c r="B267" t="s">
        <v>6077</v>
      </c>
      <c r="C267">
        <v>24</v>
      </c>
      <c r="D267" t="s">
        <v>5116</v>
      </c>
      <c r="E267" t="s">
        <v>6166</v>
      </c>
      <c r="F267">
        <v>0</v>
      </c>
    </row>
    <row r="268" spans="1:6">
      <c r="A268" t="s">
        <v>4911</v>
      </c>
      <c r="B268" t="s">
        <v>6077</v>
      </c>
      <c r="C268">
        <v>20</v>
      </c>
      <c r="D268" t="s">
        <v>5118</v>
      </c>
      <c r="E268" t="s">
        <v>6166</v>
      </c>
      <c r="F268">
        <v>0</v>
      </c>
    </row>
    <row r="269" spans="1:6">
      <c r="A269" t="s">
        <v>4912</v>
      </c>
      <c r="B269" t="s">
        <v>6077</v>
      </c>
      <c r="C269">
        <v>5</v>
      </c>
      <c r="D269" t="s">
        <v>5118</v>
      </c>
      <c r="E269" t="s">
        <v>6166</v>
      </c>
      <c r="F269">
        <v>0</v>
      </c>
    </row>
    <row r="270" spans="1:6">
      <c r="A270" t="s">
        <v>5134</v>
      </c>
      <c r="B270" t="s">
        <v>6077</v>
      </c>
      <c r="C270">
        <v>100</v>
      </c>
      <c r="D270" t="s">
        <v>5117</v>
      </c>
      <c r="E270" t="s">
        <v>6166</v>
      </c>
      <c r="F270">
        <v>0</v>
      </c>
    </row>
    <row r="271" spans="1:6">
      <c r="A271" t="s">
        <v>4373</v>
      </c>
      <c r="B271" t="s">
        <v>6076</v>
      </c>
      <c r="C271">
        <v>100</v>
      </c>
      <c r="D271" t="s">
        <v>5149</v>
      </c>
      <c r="E271" t="s">
        <v>6166</v>
      </c>
      <c r="F271">
        <v>0</v>
      </c>
    </row>
    <row r="272" spans="1:6">
      <c r="A272" t="s">
        <v>41</v>
      </c>
      <c r="B272" t="s">
        <v>6076</v>
      </c>
      <c r="C272">
        <v>24</v>
      </c>
      <c r="D272" t="s">
        <v>5118</v>
      </c>
      <c r="E272" t="s">
        <v>6166</v>
      </c>
      <c r="F272">
        <v>0</v>
      </c>
    </row>
    <row r="273" spans="1:6">
      <c r="A273" t="s">
        <v>5053</v>
      </c>
      <c r="B273" t="s">
        <v>6077</v>
      </c>
      <c r="C273">
        <v>24</v>
      </c>
      <c r="D273" t="s">
        <v>5116</v>
      </c>
      <c r="E273" t="s">
        <v>6166</v>
      </c>
      <c r="F273">
        <v>0</v>
      </c>
    </row>
    <row r="274" spans="1:6">
      <c r="A274" t="s">
        <v>5033</v>
      </c>
      <c r="B274" t="s">
        <v>6077</v>
      </c>
      <c r="C274">
        <v>24</v>
      </c>
      <c r="D274" t="s">
        <v>5116</v>
      </c>
      <c r="E274" t="s">
        <v>6166</v>
      </c>
      <c r="F274">
        <v>0</v>
      </c>
    </row>
    <row r="275" spans="1:6">
      <c r="A275" t="s">
        <v>5034</v>
      </c>
      <c r="B275" t="s">
        <v>6077</v>
      </c>
      <c r="C275">
        <v>24</v>
      </c>
      <c r="D275" t="s">
        <v>5116</v>
      </c>
      <c r="E275" t="s">
        <v>6166</v>
      </c>
      <c r="F275">
        <v>0</v>
      </c>
    </row>
    <row r="276" spans="1:6">
      <c r="A276" t="s">
        <v>5035</v>
      </c>
      <c r="B276" t="s">
        <v>6077</v>
      </c>
      <c r="C276">
        <v>24</v>
      </c>
      <c r="D276" t="s">
        <v>5116</v>
      </c>
      <c r="E276" t="s">
        <v>6166</v>
      </c>
      <c r="F276">
        <v>0</v>
      </c>
    </row>
    <row r="277" spans="1:6">
      <c r="A277" t="s">
        <v>5036</v>
      </c>
      <c r="B277" t="s">
        <v>6077</v>
      </c>
      <c r="C277">
        <v>24</v>
      </c>
      <c r="D277" t="s">
        <v>5116</v>
      </c>
      <c r="E277" t="s">
        <v>6166</v>
      </c>
      <c r="F277">
        <v>0</v>
      </c>
    </row>
    <row r="278" spans="1:6">
      <c r="A278" t="s">
        <v>5037</v>
      </c>
      <c r="B278" t="s">
        <v>6077</v>
      </c>
      <c r="C278">
        <v>24</v>
      </c>
      <c r="D278" t="s">
        <v>5116</v>
      </c>
      <c r="E278" t="s">
        <v>6166</v>
      </c>
      <c r="F278">
        <v>0</v>
      </c>
    </row>
    <row r="279" spans="1:6">
      <c r="A279" t="s">
        <v>5038</v>
      </c>
      <c r="B279" t="s">
        <v>6077</v>
      </c>
      <c r="C279">
        <v>24</v>
      </c>
      <c r="D279" t="s">
        <v>5116</v>
      </c>
      <c r="E279" t="s">
        <v>6166</v>
      </c>
      <c r="F279">
        <v>0</v>
      </c>
    </row>
    <row r="280" spans="1:6">
      <c r="A280" t="s">
        <v>5039</v>
      </c>
      <c r="B280" t="s">
        <v>6077</v>
      </c>
      <c r="C280">
        <v>24</v>
      </c>
      <c r="D280" t="s">
        <v>5116</v>
      </c>
      <c r="E280" t="s">
        <v>6166</v>
      </c>
      <c r="F280">
        <v>0</v>
      </c>
    </row>
    <row r="281" spans="1:6">
      <c r="A281" t="s">
        <v>5040</v>
      </c>
      <c r="B281" t="s">
        <v>6077</v>
      </c>
      <c r="C281">
        <v>288</v>
      </c>
      <c r="D281" t="s">
        <v>5118</v>
      </c>
      <c r="E281" t="s">
        <v>6166</v>
      </c>
      <c r="F281">
        <v>0</v>
      </c>
    </row>
    <row r="282" spans="1:6">
      <c r="A282" t="s">
        <v>5042</v>
      </c>
      <c r="B282" t="s">
        <v>6077</v>
      </c>
      <c r="C282">
        <v>288</v>
      </c>
      <c r="D282" t="s">
        <v>5118</v>
      </c>
      <c r="E282" t="s">
        <v>6166</v>
      </c>
      <c r="F282">
        <v>0</v>
      </c>
    </row>
    <row r="283" spans="1:6">
      <c r="A283" t="s">
        <v>5041</v>
      </c>
      <c r="B283" t="s">
        <v>6076</v>
      </c>
      <c r="C283">
        <v>24</v>
      </c>
      <c r="D283" t="s">
        <v>5116</v>
      </c>
      <c r="E283" t="s">
        <v>6166</v>
      </c>
      <c r="F283">
        <v>0</v>
      </c>
    </row>
    <row r="284" spans="1:6">
      <c r="A284" t="s">
        <v>3385</v>
      </c>
      <c r="B284" t="s">
        <v>6076</v>
      </c>
      <c r="C284">
        <v>24</v>
      </c>
      <c r="D284" t="s">
        <v>5116</v>
      </c>
      <c r="E284" t="s">
        <v>6166</v>
      </c>
      <c r="F284">
        <v>0</v>
      </c>
    </row>
    <row r="285" spans="1:6">
      <c r="A285" t="s">
        <v>4988</v>
      </c>
      <c r="B285" t="s">
        <v>6076</v>
      </c>
      <c r="C285">
        <v>24</v>
      </c>
      <c r="D285" t="s">
        <v>5116</v>
      </c>
      <c r="E285" t="s">
        <v>6166</v>
      </c>
      <c r="F285">
        <v>0</v>
      </c>
    </row>
    <row r="286" spans="1:6">
      <c r="A286" t="s">
        <v>4928</v>
      </c>
      <c r="B286" t="s">
        <v>6077</v>
      </c>
      <c r="C286">
        <v>12</v>
      </c>
      <c r="D286" t="s">
        <v>5153</v>
      </c>
      <c r="E286" t="s">
        <v>6166</v>
      </c>
      <c r="F286">
        <v>0</v>
      </c>
    </row>
    <row r="287" spans="1:6">
      <c r="A287" t="s">
        <v>5043</v>
      </c>
      <c r="B287" t="s">
        <v>6077</v>
      </c>
      <c r="C287">
        <v>30</v>
      </c>
      <c r="D287" t="s">
        <v>5153</v>
      </c>
      <c r="E287" t="s">
        <v>6166</v>
      </c>
      <c r="F287">
        <v>0</v>
      </c>
    </row>
    <row r="288" spans="1:6">
      <c r="A288" t="s">
        <v>2025</v>
      </c>
      <c r="B288" t="s">
        <v>6077</v>
      </c>
      <c r="C288">
        <v>30</v>
      </c>
      <c r="D288" t="s">
        <v>5153</v>
      </c>
      <c r="E288" t="s">
        <v>6166</v>
      </c>
      <c r="F288">
        <v>0</v>
      </c>
    </row>
    <row r="289" spans="1:6">
      <c r="A289" t="s">
        <v>2057</v>
      </c>
      <c r="B289" t="s">
        <v>6077</v>
      </c>
      <c r="C289">
        <v>30</v>
      </c>
      <c r="D289" t="s">
        <v>5153</v>
      </c>
      <c r="E289" t="s">
        <v>6166</v>
      </c>
      <c r="F289">
        <v>0</v>
      </c>
    </row>
    <row r="290" spans="1:6">
      <c r="A290" t="s">
        <v>4309</v>
      </c>
      <c r="B290" t="s">
        <v>6077</v>
      </c>
      <c r="C290">
        <v>30</v>
      </c>
      <c r="D290" t="s">
        <v>5153</v>
      </c>
      <c r="E290" t="s">
        <v>6166</v>
      </c>
      <c r="F290">
        <v>0</v>
      </c>
    </row>
    <row r="291" spans="1:6">
      <c r="A291" t="s">
        <v>2026</v>
      </c>
      <c r="B291" t="s">
        <v>6077</v>
      </c>
      <c r="C291">
        <v>30</v>
      </c>
      <c r="D291" t="s">
        <v>5153</v>
      </c>
      <c r="E291" t="s">
        <v>6166</v>
      </c>
      <c r="F291">
        <v>0</v>
      </c>
    </row>
    <row r="292" spans="1:6">
      <c r="A292" t="s">
        <v>3570</v>
      </c>
      <c r="B292" t="s">
        <v>6076</v>
      </c>
      <c r="C292">
        <v>20</v>
      </c>
      <c r="D292" t="s">
        <v>5153</v>
      </c>
      <c r="E292" t="s">
        <v>6166</v>
      </c>
      <c r="F292">
        <v>0</v>
      </c>
    </row>
    <row r="293" spans="1:6">
      <c r="A293" t="s">
        <v>3569</v>
      </c>
      <c r="B293" t="s">
        <v>6076</v>
      </c>
      <c r="C293">
        <v>20</v>
      </c>
      <c r="D293" t="s">
        <v>5153</v>
      </c>
      <c r="E293" t="s">
        <v>6166</v>
      </c>
      <c r="F293">
        <v>0</v>
      </c>
    </row>
    <row r="294" spans="1:6">
      <c r="A294" t="s">
        <v>3546</v>
      </c>
      <c r="B294" t="s">
        <v>6076</v>
      </c>
      <c r="C294">
        <v>2</v>
      </c>
      <c r="D294" t="s">
        <v>5153</v>
      </c>
      <c r="E294" t="s">
        <v>6166</v>
      </c>
      <c r="F294">
        <v>0</v>
      </c>
    </row>
    <row r="295" spans="1:6">
      <c r="A295" t="s">
        <v>5044</v>
      </c>
      <c r="B295" t="s">
        <v>6076</v>
      </c>
      <c r="C295">
        <v>20</v>
      </c>
      <c r="D295" t="s">
        <v>5153</v>
      </c>
      <c r="E295" t="s">
        <v>6166</v>
      </c>
      <c r="F295">
        <v>0</v>
      </c>
    </row>
    <row r="296" spans="1:6">
      <c r="A296" t="s">
        <v>4981</v>
      </c>
      <c r="B296" t="s">
        <v>6076</v>
      </c>
      <c r="C296">
        <v>20</v>
      </c>
      <c r="D296" t="s">
        <v>5153</v>
      </c>
      <c r="E296" t="s">
        <v>6166</v>
      </c>
      <c r="F296">
        <v>0</v>
      </c>
    </row>
    <row r="297" spans="1:6">
      <c r="A297" t="s">
        <v>4978</v>
      </c>
      <c r="B297" t="s">
        <v>6076</v>
      </c>
      <c r="C297">
        <v>20</v>
      </c>
      <c r="D297" t="s">
        <v>5153</v>
      </c>
      <c r="E297" t="s">
        <v>6166</v>
      </c>
      <c r="F297">
        <v>0</v>
      </c>
    </row>
    <row r="298" spans="1:6">
      <c r="A298" t="s">
        <v>5571</v>
      </c>
      <c r="B298" t="s">
        <v>6076</v>
      </c>
      <c r="C298">
        <v>20</v>
      </c>
      <c r="D298" t="s">
        <v>5153</v>
      </c>
      <c r="E298" t="s">
        <v>6166</v>
      </c>
      <c r="F298">
        <v>0</v>
      </c>
    </row>
    <row r="299" spans="1:6">
      <c r="A299" t="s">
        <v>5045</v>
      </c>
      <c r="B299" t="s">
        <v>6076</v>
      </c>
      <c r="C299">
        <v>20</v>
      </c>
      <c r="D299" t="s">
        <v>5153</v>
      </c>
      <c r="E299" t="s">
        <v>6166</v>
      </c>
      <c r="F299">
        <v>0</v>
      </c>
    </row>
    <row r="300" spans="1:6">
      <c r="A300" t="s">
        <v>4979</v>
      </c>
      <c r="B300" t="s">
        <v>6076</v>
      </c>
      <c r="C300">
        <v>20</v>
      </c>
      <c r="D300" t="s">
        <v>5153</v>
      </c>
      <c r="E300" t="s">
        <v>6166</v>
      </c>
      <c r="F300">
        <v>0</v>
      </c>
    </row>
    <row r="301" spans="1:6">
      <c r="A301" t="s">
        <v>4980</v>
      </c>
      <c r="B301" t="s">
        <v>6076</v>
      </c>
      <c r="C301">
        <v>20</v>
      </c>
      <c r="D301" t="s">
        <v>5153</v>
      </c>
      <c r="E301" t="s">
        <v>6166</v>
      </c>
      <c r="F301">
        <v>0</v>
      </c>
    </row>
    <row r="302" spans="1:6">
      <c r="A302" t="s">
        <v>5054</v>
      </c>
      <c r="B302" t="s">
        <v>6076</v>
      </c>
      <c r="C302">
        <v>20</v>
      </c>
      <c r="D302" t="s">
        <v>5153</v>
      </c>
      <c r="E302" t="s">
        <v>6166</v>
      </c>
      <c r="F302">
        <v>0</v>
      </c>
    </row>
    <row r="303" spans="1:6">
      <c r="A303" t="s">
        <v>4982</v>
      </c>
      <c r="B303" t="s">
        <v>6076</v>
      </c>
      <c r="C303">
        <v>20</v>
      </c>
      <c r="D303" t="s">
        <v>5153</v>
      </c>
      <c r="E303" t="s">
        <v>6166</v>
      </c>
      <c r="F303">
        <v>0</v>
      </c>
    </row>
    <row r="304" spans="1:6">
      <c r="A304" t="s">
        <v>5046</v>
      </c>
      <c r="B304" t="s">
        <v>6076</v>
      </c>
      <c r="C304">
        <v>20</v>
      </c>
      <c r="D304" t="s">
        <v>5153</v>
      </c>
      <c r="E304" t="s">
        <v>6166</v>
      </c>
      <c r="F304">
        <v>0</v>
      </c>
    </row>
    <row r="305" spans="1:6">
      <c r="A305" t="s">
        <v>2709</v>
      </c>
      <c r="B305" t="s">
        <v>6076</v>
      </c>
      <c r="C305">
        <v>20</v>
      </c>
      <c r="D305" t="s">
        <v>5153</v>
      </c>
      <c r="E305" t="s">
        <v>6166</v>
      </c>
      <c r="F305">
        <v>0</v>
      </c>
    </row>
    <row r="306" spans="1:6">
      <c r="A306" t="s">
        <v>2058</v>
      </c>
      <c r="B306" t="s">
        <v>6076</v>
      </c>
      <c r="C306">
        <v>80</v>
      </c>
      <c r="D306" t="s">
        <v>5154</v>
      </c>
      <c r="E306" t="s">
        <v>6166</v>
      </c>
      <c r="F306">
        <v>0</v>
      </c>
    </row>
    <row r="307" spans="1:6">
      <c r="A307" t="s">
        <v>2059</v>
      </c>
      <c r="B307" t="s">
        <v>6076</v>
      </c>
      <c r="C307">
        <v>60</v>
      </c>
      <c r="D307" t="s">
        <v>5154</v>
      </c>
      <c r="E307" t="s">
        <v>6166</v>
      </c>
      <c r="F307">
        <v>0</v>
      </c>
    </row>
    <row r="308" spans="1:6">
      <c r="A308" t="s">
        <v>2027</v>
      </c>
      <c r="B308" t="s">
        <v>6076</v>
      </c>
      <c r="C308">
        <v>60</v>
      </c>
      <c r="D308" t="s">
        <v>5154</v>
      </c>
      <c r="E308" t="s">
        <v>6166</v>
      </c>
      <c r="F308">
        <v>0</v>
      </c>
    </row>
    <row r="309" spans="1:6">
      <c r="A309" t="s">
        <v>2548</v>
      </c>
      <c r="B309" t="s">
        <v>6076</v>
      </c>
      <c r="C309">
        <v>80</v>
      </c>
      <c r="D309" t="s">
        <v>5154</v>
      </c>
      <c r="E309" t="s">
        <v>6166</v>
      </c>
      <c r="F309">
        <v>0</v>
      </c>
    </row>
    <row r="310" spans="1:6">
      <c r="A310" t="s">
        <v>3386</v>
      </c>
      <c r="B310" t="s">
        <v>6076</v>
      </c>
      <c r="C310">
        <v>12</v>
      </c>
      <c r="D310" t="s">
        <v>5116</v>
      </c>
      <c r="E310" t="s">
        <v>6166</v>
      </c>
      <c r="F310">
        <v>0</v>
      </c>
    </row>
    <row r="311" spans="1:6">
      <c r="A311" t="s">
        <v>42</v>
      </c>
      <c r="B311" t="s">
        <v>6076</v>
      </c>
      <c r="C311">
        <v>20</v>
      </c>
      <c r="D311" t="s">
        <v>5116</v>
      </c>
      <c r="E311" t="s">
        <v>6166</v>
      </c>
      <c r="F311">
        <v>0</v>
      </c>
    </row>
    <row r="312" spans="1:6">
      <c r="A312" t="s">
        <v>4929</v>
      </c>
      <c r="B312" t="s">
        <v>6076</v>
      </c>
      <c r="C312">
        <v>6</v>
      </c>
      <c r="D312" t="s">
        <v>5116</v>
      </c>
      <c r="E312" t="s">
        <v>6166</v>
      </c>
      <c r="F312">
        <v>0</v>
      </c>
    </row>
    <row r="313" spans="1:6">
      <c r="A313" t="s">
        <v>5139</v>
      </c>
      <c r="B313" t="s">
        <v>6077</v>
      </c>
      <c r="C313">
        <v>10</v>
      </c>
      <c r="D313" t="s">
        <v>5116</v>
      </c>
      <c r="E313" t="s">
        <v>6166</v>
      </c>
      <c r="F313">
        <v>0</v>
      </c>
    </row>
    <row r="314" spans="1:6">
      <c r="A314" t="s">
        <v>5194</v>
      </c>
      <c r="B314" t="s">
        <v>6077</v>
      </c>
      <c r="C314">
        <v>10</v>
      </c>
      <c r="D314" t="s">
        <v>5116</v>
      </c>
      <c r="E314" t="s">
        <v>6166</v>
      </c>
      <c r="F314">
        <v>0</v>
      </c>
    </row>
    <row r="315" spans="1:6">
      <c r="A315" t="s">
        <v>5140</v>
      </c>
      <c r="B315" t="s">
        <v>6077</v>
      </c>
      <c r="C315">
        <v>5</v>
      </c>
      <c r="D315" t="s">
        <v>5116</v>
      </c>
      <c r="E315" t="s">
        <v>6166</v>
      </c>
      <c r="F315">
        <v>0</v>
      </c>
    </row>
    <row r="316" spans="1:6">
      <c r="A316" t="s">
        <v>4930</v>
      </c>
      <c r="B316" t="s">
        <v>6077</v>
      </c>
      <c r="C316">
        <v>24</v>
      </c>
      <c r="D316" t="s">
        <v>5118</v>
      </c>
      <c r="E316" t="s">
        <v>6166</v>
      </c>
      <c r="F316">
        <v>0</v>
      </c>
    </row>
    <row r="317" spans="1:6">
      <c r="A317" t="s">
        <v>5141</v>
      </c>
      <c r="B317" t="s">
        <v>6077</v>
      </c>
      <c r="C317">
        <v>24</v>
      </c>
      <c r="D317" t="s">
        <v>5118</v>
      </c>
      <c r="E317" t="s">
        <v>6166</v>
      </c>
      <c r="F317">
        <v>0</v>
      </c>
    </row>
    <row r="318" spans="1:6">
      <c r="A318" t="s">
        <v>5135</v>
      </c>
      <c r="B318" t="s">
        <v>6076</v>
      </c>
      <c r="C318">
        <v>10</v>
      </c>
      <c r="D318" t="s">
        <v>5116</v>
      </c>
      <c r="E318" t="s">
        <v>6166</v>
      </c>
      <c r="F318">
        <v>0</v>
      </c>
    </row>
    <row r="319" spans="1:6">
      <c r="A319" t="s">
        <v>2195</v>
      </c>
      <c r="B319" t="s">
        <v>6076</v>
      </c>
      <c r="C319">
        <v>4</v>
      </c>
      <c r="D319" t="s">
        <v>5149</v>
      </c>
      <c r="E319" t="s">
        <v>6166</v>
      </c>
      <c r="F319">
        <v>0</v>
      </c>
    </row>
    <row r="320" spans="1:6">
      <c r="A320" t="s">
        <v>5136</v>
      </c>
      <c r="B320" t="s">
        <v>6076</v>
      </c>
      <c r="C320">
        <v>5</v>
      </c>
      <c r="D320" t="s">
        <v>5116</v>
      </c>
      <c r="E320" t="s">
        <v>6166</v>
      </c>
      <c r="F320">
        <v>0</v>
      </c>
    </row>
    <row r="321" spans="1:6">
      <c r="A321" t="s">
        <v>3986</v>
      </c>
      <c r="B321" t="s">
        <v>6076</v>
      </c>
      <c r="C321">
        <v>4</v>
      </c>
      <c r="D321" t="s">
        <v>5116</v>
      </c>
      <c r="E321" t="s">
        <v>6166</v>
      </c>
      <c r="F321">
        <v>0</v>
      </c>
    </row>
    <row r="322" spans="1:6">
      <c r="A322" t="s">
        <v>2389</v>
      </c>
      <c r="B322" t="s">
        <v>6076</v>
      </c>
      <c r="C322">
        <v>24</v>
      </c>
      <c r="D322" t="s">
        <v>5118</v>
      </c>
      <c r="E322" t="s">
        <v>6166</v>
      </c>
      <c r="F322">
        <v>0</v>
      </c>
    </row>
    <row r="323" spans="1:6">
      <c r="A323" t="s">
        <v>2390</v>
      </c>
      <c r="B323" t="s">
        <v>6076</v>
      </c>
      <c r="C323">
        <v>24</v>
      </c>
      <c r="D323" t="s">
        <v>5118</v>
      </c>
      <c r="E323" t="s">
        <v>6166</v>
      </c>
      <c r="F323">
        <v>0</v>
      </c>
    </row>
    <row r="324" spans="1:6">
      <c r="A324" t="s">
        <v>44</v>
      </c>
      <c r="B324" t="s">
        <v>6076</v>
      </c>
      <c r="C324">
        <v>48</v>
      </c>
      <c r="D324" t="s">
        <v>5116</v>
      </c>
      <c r="E324" t="s">
        <v>6166</v>
      </c>
      <c r="F324">
        <v>0</v>
      </c>
    </row>
    <row r="325" spans="1:6">
      <c r="A325" t="s">
        <v>2030</v>
      </c>
      <c r="B325" t="s">
        <v>6076</v>
      </c>
      <c r="C325">
        <v>24</v>
      </c>
      <c r="D325" t="s">
        <v>5116</v>
      </c>
      <c r="E325" t="s">
        <v>6166</v>
      </c>
      <c r="F325">
        <v>0</v>
      </c>
    </row>
    <row r="326" spans="1:6">
      <c r="A326" t="s">
        <v>2196</v>
      </c>
      <c r="B326" t="s">
        <v>6077</v>
      </c>
      <c r="C326">
        <v>24</v>
      </c>
      <c r="D326" t="s">
        <v>5116</v>
      </c>
      <c r="E326" t="s">
        <v>6166</v>
      </c>
      <c r="F326">
        <v>0</v>
      </c>
    </row>
    <row r="327" spans="1:6">
      <c r="A327" t="s">
        <v>2060</v>
      </c>
      <c r="B327" t="s">
        <v>6077</v>
      </c>
      <c r="C327">
        <v>144</v>
      </c>
      <c r="D327" t="s">
        <v>5118</v>
      </c>
      <c r="E327" t="s">
        <v>6166</v>
      </c>
      <c r="F327">
        <v>0</v>
      </c>
    </row>
    <row r="328" spans="1:6">
      <c r="A328" t="s">
        <v>2531</v>
      </c>
      <c r="B328" t="s">
        <v>6077</v>
      </c>
      <c r="C328">
        <v>144</v>
      </c>
      <c r="D328" t="s">
        <v>5118</v>
      </c>
      <c r="E328" t="s">
        <v>6166</v>
      </c>
      <c r="F328">
        <v>0</v>
      </c>
    </row>
    <row r="329" spans="1:6">
      <c r="A329" t="s">
        <v>4010</v>
      </c>
      <c r="B329" t="s">
        <v>6077</v>
      </c>
      <c r="C329">
        <v>12</v>
      </c>
      <c r="D329" t="s">
        <v>5116</v>
      </c>
      <c r="E329" t="s">
        <v>6166</v>
      </c>
      <c r="F329">
        <v>0</v>
      </c>
    </row>
    <row r="330" spans="1:6">
      <c r="A330" t="s">
        <v>2536</v>
      </c>
      <c r="B330" t="s">
        <v>6077</v>
      </c>
      <c r="C330">
        <v>12</v>
      </c>
      <c r="D330" t="s">
        <v>5149</v>
      </c>
      <c r="E330" t="s">
        <v>6166</v>
      </c>
      <c r="F330">
        <v>0</v>
      </c>
    </row>
    <row r="331" spans="1:6">
      <c r="A331" t="s">
        <v>2031</v>
      </c>
      <c r="B331" t="s">
        <v>6077</v>
      </c>
      <c r="C331">
        <v>72</v>
      </c>
      <c r="D331" t="s">
        <v>5118</v>
      </c>
      <c r="E331" t="s">
        <v>6166</v>
      </c>
      <c r="F331">
        <v>0</v>
      </c>
    </row>
    <row r="332" spans="1:6">
      <c r="A332" t="s">
        <v>3439</v>
      </c>
      <c r="B332" t="s">
        <v>6077</v>
      </c>
      <c r="C332">
        <v>12</v>
      </c>
      <c r="D332" t="s">
        <v>5149</v>
      </c>
      <c r="E332" t="s">
        <v>6166</v>
      </c>
      <c r="F332">
        <v>0</v>
      </c>
    </row>
    <row r="333" spans="1:6">
      <c r="A333" t="s">
        <v>2534</v>
      </c>
      <c r="B333" t="s">
        <v>6077</v>
      </c>
      <c r="C333">
        <v>72</v>
      </c>
      <c r="D333" t="s">
        <v>5118</v>
      </c>
      <c r="E333" t="s">
        <v>6166</v>
      </c>
      <c r="F333">
        <v>0</v>
      </c>
    </row>
    <row r="334" spans="1:6">
      <c r="A334" t="s">
        <v>2535</v>
      </c>
      <c r="B334" t="s">
        <v>6077</v>
      </c>
      <c r="C334">
        <v>12</v>
      </c>
      <c r="D334" t="s">
        <v>5116</v>
      </c>
      <c r="E334" t="s">
        <v>6166</v>
      </c>
      <c r="F334">
        <v>0</v>
      </c>
    </row>
    <row r="335" spans="1:6">
      <c r="A335" t="s">
        <v>3524</v>
      </c>
      <c r="B335" t="s">
        <v>6077</v>
      </c>
      <c r="C335">
        <v>72</v>
      </c>
      <c r="D335" t="s">
        <v>5118</v>
      </c>
      <c r="E335" t="s">
        <v>6166</v>
      </c>
      <c r="F335">
        <v>0</v>
      </c>
    </row>
    <row r="336" spans="1:6">
      <c r="A336" t="s">
        <v>46</v>
      </c>
      <c r="B336" t="s">
        <v>6077</v>
      </c>
      <c r="C336">
        <v>24</v>
      </c>
      <c r="D336" t="s">
        <v>5116</v>
      </c>
      <c r="E336" t="s">
        <v>6166</v>
      </c>
      <c r="F336">
        <v>0</v>
      </c>
    </row>
    <row r="337" spans="1:6">
      <c r="A337" t="s">
        <v>3422</v>
      </c>
      <c r="B337" t="s">
        <v>6077</v>
      </c>
      <c r="C337">
        <v>72</v>
      </c>
      <c r="D337" t="s">
        <v>5118</v>
      </c>
      <c r="E337" t="s">
        <v>6166</v>
      </c>
      <c r="F337">
        <v>0</v>
      </c>
    </row>
    <row r="338" spans="1:6">
      <c r="A338" t="s">
        <v>3423</v>
      </c>
      <c r="B338" t="s">
        <v>6077</v>
      </c>
      <c r="C338">
        <v>12</v>
      </c>
      <c r="D338" t="s">
        <v>5149</v>
      </c>
      <c r="E338" t="s">
        <v>6166</v>
      </c>
      <c r="F338">
        <v>0</v>
      </c>
    </row>
    <row r="339" spans="1:6">
      <c r="A339" t="s">
        <v>5047</v>
      </c>
      <c r="B339" t="s">
        <v>6076</v>
      </c>
      <c r="C339">
        <v>24</v>
      </c>
      <c r="D339" t="s">
        <v>5116</v>
      </c>
      <c r="E339" t="s">
        <v>6166</v>
      </c>
      <c r="F339">
        <v>0</v>
      </c>
    </row>
    <row r="340" spans="1:6">
      <c r="A340" t="s">
        <v>2033</v>
      </c>
      <c r="B340" t="s">
        <v>6076</v>
      </c>
      <c r="C340">
        <v>10</v>
      </c>
      <c r="D340" t="s">
        <v>5116</v>
      </c>
      <c r="E340" t="s">
        <v>6166</v>
      </c>
      <c r="F340">
        <v>0</v>
      </c>
    </row>
    <row r="341" spans="1:6">
      <c r="A341" t="s">
        <v>4308</v>
      </c>
      <c r="B341" t="s">
        <v>6076</v>
      </c>
      <c r="C341">
        <v>24</v>
      </c>
      <c r="D341" t="s">
        <v>5116</v>
      </c>
      <c r="E341" t="s">
        <v>6166</v>
      </c>
      <c r="F341">
        <v>0</v>
      </c>
    </row>
    <row r="342" spans="1:6">
      <c r="A342" t="s">
        <v>2034</v>
      </c>
      <c r="B342" t="s">
        <v>6076</v>
      </c>
      <c r="C342">
        <v>24</v>
      </c>
      <c r="D342" t="s">
        <v>5149</v>
      </c>
      <c r="E342" t="s">
        <v>6166</v>
      </c>
      <c r="F342">
        <v>0</v>
      </c>
    </row>
    <row r="343" spans="1:6">
      <c r="A343" t="s">
        <v>2341</v>
      </c>
      <c r="B343" t="s">
        <v>6076</v>
      </c>
      <c r="C343">
        <v>80</v>
      </c>
      <c r="D343" t="s">
        <v>5118</v>
      </c>
      <c r="E343" t="s">
        <v>6166</v>
      </c>
      <c r="F343">
        <v>0</v>
      </c>
    </row>
    <row r="344" spans="1:6">
      <c r="A344" t="s">
        <v>2391</v>
      </c>
      <c r="B344" t="s">
        <v>6076</v>
      </c>
      <c r="C344">
        <v>80</v>
      </c>
      <c r="D344" t="s">
        <v>5118</v>
      </c>
      <c r="E344" t="s">
        <v>6166</v>
      </c>
      <c r="F344">
        <v>0</v>
      </c>
    </row>
    <row r="345" spans="1:6">
      <c r="A345" t="s">
        <v>4011</v>
      </c>
      <c r="B345" t="s">
        <v>6076</v>
      </c>
      <c r="C345">
        <v>6</v>
      </c>
      <c r="D345" t="s">
        <v>5149</v>
      </c>
      <c r="E345" t="s">
        <v>6166</v>
      </c>
      <c r="F345">
        <v>0</v>
      </c>
    </row>
    <row r="346" spans="1:6">
      <c r="A346" t="s">
        <v>4012</v>
      </c>
      <c r="B346" t="s">
        <v>6076</v>
      </c>
      <c r="C346">
        <v>6</v>
      </c>
      <c r="D346" t="s">
        <v>5149</v>
      </c>
      <c r="E346" t="s">
        <v>6166</v>
      </c>
      <c r="F346">
        <v>0</v>
      </c>
    </row>
    <row r="347" spans="1:6">
      <c r="A347" t="s">
        <v>4013</v>
      </c>
      <c r="B347" t="s">
        <v>6076</v>
      </c>
      <c r="C347">
        <v>60</v>
      </c>
      <c r="D347" t="s">
        <v>5116</v>
      </c>
      <c r="E347" t="s">
        <v>6166</v>
      </c>
      <c r="F347">
        <v>0</v>
      </c>
    </row>
    <row r="348" spans="1:6">
      <c r="A348" t="s">
        <v>2061</v>
      </c>
      <c r="B348" t="s">
        <v>6077</v>
      </c>
      <c r="C348">
        <v>720</v>
      </c>
      <c r="D348" t="s">
        <v>5118</v>
      </c>
      <c r="E348" t="s">
        <v>6166</v>
      </c>
      <c r="F348">
        <v>0</v>
      </c>
    </row>
    <row r="349" spans="1:6">
      <c r="A349" t="s">
        <v>3563</v>
      </c>
      <c r="B349" t="s">
        <v>6077</v>
      </c>
      <c r="C349">
        <v>720</v>
      </c>
      <c r="D349" t="s">
        <v>5118</v>
      </c>
      <c r="E349" t="s">
        <v>6166</v>
      </c>
      <c r="F349">
        <v>0</v>
      </c>
    </row>
    <row r="350" spans="1:6">
      <c r="A350" t="s">
        <v>3564</v>
      </c>
      <c r="B350" t="s">
        <v>6077</v>
      </c>
      <c r="C350">
        <v>720</v>
      </c>
      <c r="D350" t="s">
        <v>5118</v>
      </c>
      <c r="E350" t="s">
        <v>6166</v>
      </c>
      <c r="F350">
        <v>0</v>
      </c>
    </row>
    <row r="351" spans="1:6">
      <c r="A351" t="s">
        <v>5142</v>
      </c>
      <c r="B351" t="s">
        <v>6076</v>
      </c>
      <c r="C351">
        <v>18</v>
      </c>
      <c r="D351" t="s">
        <v>5116</v>
      </c>
      <c r="E351" t="s">
        <v>6166</v>
      </c>
      <c r="F351">
        <v>0</v>
      </c>
    </row>
    <row r="352" spans="1:6">
      <c r="A352" t="s">
        <v>2062</v>
      </c>
      <c r="B352" t="s">
        <v>6076</v>
      </c>
      <c r="C352">
        <v>20</v>
      </c>
      <c r="D352" t="s">
        <v>5116</v>
      </c>
      <c r="E352" t="s">
        <v>6166</v>
      </c>
      <c r="F352">
        <v>0</v>
      </c>
    </row>
    <row r="353" spans="1:6">
      <c r="A353" t="s">
        <v>5450</v>
      </c>
      <c r="B353" t="s">
        <v>6077</v>
      </c>
      <c r="C353">
        <v>216</v>
      </c>
      <c r="D353" t="s">
        <v>5118</v>
      </c>
      <c r="E353" t="s">
        <v>6166</v>
      </c>
      <c r="F353">
        <v>0</v>
      </c>
    </row>
    <row r="354" spans="1:6">
      <c r="A354" t="s">
        <v>3593</v>
      </c>
      <c r="B354" t="s">
        <v>6077</v>
      </c>
      <c r="C354">
        <v>216</v>
      </c>
      <c r="D354" t="s">
        <v>5118</v>
      </c>
      <c r="E354" t="s">
        <v>6166</v>
      </c>
      <c r="F354">
        <v>0</v>
      </c>
    </row>
    <row r="355" spans="1:6">
      <c r="A355" t="s">
        <v>55</v>
      </c>
      <c r="B355" t="s">
        <v>6077</v>
      </c>
      <c r="C355">
        <v>144</v>
      </c>
      <c r="D355" t="s">
        <v>5118</v>
      </c>
      <c r="E355" t="s">
        <v>6166</v>
      </c>
      <c r="F355">
        <v>0</v>
      </c>
    </row>
    <row r="356" spans="1:6">
      <c r="A356" t="s">
        <v>3525</v>
      </c>
      <c r="B356" t="s">
        <v>6077</v>
      </c>
      <c r="C356">
        <v>20</v>
      </c>
      <c r="D356" t="s">
        <v>5116</v>
      </c>
      <c r="E356" t="s">
        <v>6166</v>
      </c>
      <c r="F356">
        <v>0</v>
      </c>
    </row>
    <row r="357" spans="1:6">
      <c r="A357" t="s">
        <v>3526</v>
      </c>
      <c r="B357" t="s">
        <v>6077</v>
      </c>
      <c r="C357">
        <v>10</v>
      </c>
      <c r="D357" t="s">
        <v>5116</v>
      </c>
      <c r="E357" t="s">
        <v>6166</v>
      </c>
      <c r="F357">
        <v>0</v>
      </c>
    </row>
    <row r="358" spans="1:6">
      <c r="A358" t="s">
        <v>5334</v>
      </c>
      <c r="B358" t="s">
        <v>6077</v>
      </c>
      <c r="C358">
        <v>10</v>
      </c>
      <c r="D358" t="s">
        <v>5116</v>
      </c>
      <c r="E358" t="s">
        <v>6166</v>
      </c>
      <c r="F358">
        <v>0</v>
      </c>
    </row>
    <row r="359" spans="1:6">
      <c r="A359" t="s">
        <v>2063</v>
      </c>
      <c r="B359" t="s">
        <v>6077</v>
      </c>
      <c r="C359">
        <v>20</v>
      </c>
      <c r="D359" t="s">
        <v>5116</v>
      </c>
      <c r="E359" t="s">
        <v>6166</v>
      </c>
      <c r="F359">
        <v>0</v>
      </c>
    </row>
    <row r="360" spans="1:6">
      <c r="A360" t="s">
        <v>2064</v>
      </c>
      <c r="B360" t="s">
        <v>6077</v>
      </c>
      <c r="C360">
        <v>25</v>
      </c>
      <c r="D360" t="s">
        <v>5116</v>
      </c>
      <c r="E360" t="s">
        <v>6166</v>
      </c>
      <c r="F360">
        <v>0</v>
      </c>
    </row>
    <row r="361" spans="1:6">
      <c r="A361" t="s">
        <v>3408</v>
      </c>
      <c r="B361" t="s">
        <v>6077</v>
      </c>
      <c r="C361">
        <v>12</v>
      </c>
      <c r="D361" t="s">
        <v>5118</v>
      </c>
      <c r="E361" t="s">
        <v>6166</v>
      </c>
      <c r="F361">
        <v>0</v>
      </c>
    </row>
    <row r="362" spans="1:6">
      <c r="A362" t="s">
        <v>2065</v>
      </c>
      <c r="B362" t="s">
        <v>6077</v>
      </c>
      <c r="C362">
        <v>12</v>
      </c>
      <c r="D362" t="s">
        <v>5118</v>
      </c>
      <c r="E362" t="s">
        <v>6166</v>
      </c>
      <c r="F362">
        <v>0</v>
      </c>
    </row>
    <row r="363" spans="1:6">
      <c r="A363" t="s">
        <v>5193</v>
      </c>
      <c r="B363" t="s">
        <v>6077</v>
      </c>
      <c r="C363">
        <v>6</v>
      </c>
      <c r="D363" t="s">
        <v>5118</v>
      </c>
      <c r="E363" t="s">
        <v>6166</v>
      </c>
      <c r="F363">
        <v>0</v>
      </c>
    </row>
    <row r="364" spans="1:6">
      <c r="A364" t="s">
        <v>2066</v>
      </c>
      <c r="B364" t="s">
        <v>6077</v>
      </c>
      <c r="C364">
        <v>120</v>
      </c>
      <c r="D364" t="s">
        <v>5118</v>
      </c>
      <c r="E364" t="s">
        <v>6166</v>
      </c>
      <c r="F364">
        <v>0</v>
      </c>
    </row>
    <row r="365" spans="1:6">
      <c r="A365" t="s">
        <v>1991</v>
      </c>
      <c r="B365" t="s">
        <v>6076</v>
      </c>
      <c r="C365">
        <v>10</v>
      </c>
      <c r="D365" t="s">
        <v>5116</v>
      </c>
      <c r="E365" t="s">
        <v>6166</v>
      </c>
      <c r="F365">
        <v>0</v>
      </c>
    </row>
    <row r="366" spans="1:6">
      <c r="A366" t="s">
        <v>3571</v>
      </c>
      <c r="B366" t="s">
        <v>6076</v>
      </c>
      <c r="C366">
        <v>20</v>
      </c>
      <c r="D366" t="s">
        <v>5116</v>
      </c>
      <c r="E366" t="s">
        <v>6166</v>
      </c>
      <c r="F366">
        <v>0</v>
      </c>
    </row>
    <row r="367" spans="1:6">
      <c r="A367" t="s">
        <v>2636</v>
      </c>
      <c r="B367" t="s">
        <v>6076</v>
      </c>
      <c r="C367">
        <v>25</v>
      </c>
      <c r="D367" t="s">
        <v>5116</v>
      </c>
      <c r="E367" t="s">
        <v>6166</v>
      </c>
      <c r="F367">
        <v>0</v>
      </c>
    </row>
    <row r="368" spans="1:6">
      <c r="A368" t="s">
        <v>2197</v>
      </c>
      <c r="B368" t="s">
        <v>6076</v>
      </c>
      <c r="C368">
        <v>20</v>
      </c>
      <c r="D368" t="s">
        <v>5116</v>
      </c>
      <c r="E368" t="s">
        <v>6166</v>
      </c>
      <c r="F368">
        <v>0</v>
      </c>
    </row>
    <row r="369" spans="1:6">
      <c r="A369" t="s">
        <v>4986</v>
      </c>
      <c r="B369" t="s">
        <v>6076</v>
      </c>
      <c r="C369">
        <v>6</v>
      </c>
      <c r="D369" t="s">
        <v>5118</v>
      </c>
      <c r="E369" t="s">
        <v>6166</v>
      </c>
      <c r="F369">
        <v>0</v>
      </c>
    </row>
    <row r="370" spans="1:6">
      <c r="A370" t="s">
        <v>4987</v>
      </c>
      <c r="B370" t="s">
        <v>6076</v>
      </c>
      <c r="C370">
        <v>6</v>
      </c>
      <c r="D370" t="s">
        <v>5118</v>
      </c>
      <c r="E370" t="s">
        <v>6166</v>
      </c>
      <c r="F370">
        <v>0</v>
      </c>
    </row>
    <row r="371" spans="1:6">
      <c r="A371" t="s">
        <v>4039</v>
      </c>
      <c r="B371" t="s">
        <v>6077</v>
      </c>
      <c r="C371">
        <v>50</v>
      </c>
      <c r="D371" t="s">
        <v>5149</v>
      </c>
      <c r="E371" t="s">
        <v>6166</v>
      </c>
      <c r="F371">
        <v>0</v>
      </c>
    </row>
    <row r="372" spans="1:6">
      <c r="A372" t="s">
        <v>4014</v>
      </c>
      <c r="B372" t="s">
        <v>6077</v>
      </c>
      <c r="C372">
        <v>50</v>
      </c>
      <c r="D372" t="s">
        <v>5149</v>
      </c>
      <c r="E372" t="s">
        <v>6166</v>
      </c>
      <c r="F372">
        <v>0</v>
      </c>
    </row>
    <row r="373" spans="1:6">
      <c r="A373" t="s">
        <v>2198</v>
      </c>
      <c r="B373" t="s">
        <v>6077</v>
      </c>
      <c r="C373">
        <v>50</v>
      </c>
      <c r="D373" t="s">
        <v>5149</v>
      </c>
      <c r="E373" t="s">
        <v>6166</v>
      </c>
      <c r="F373">
        <v>0</v>
      </c>
    </row>
    <row r="374" spans="1:6">
      <c r="A374" t="s">
        <v>4310</v>
      </c>
      <c r="B374" t="s">
        <v>6077</v>
      </c>
      <c r="C374">
        <v>50</v>
      </c>
      <c r="D374" t="s">
        <v>5149</v>
      </c>
      <c r="E374" t="s">
        <v>6166</v>
      </c>
      <c r="F374">
        <v>0</v>
      </c>
    </row>
    <row r="375" spans="1:6">
      <c r="A375" t="s">
        <v>2199</v>
      </c>
      <c r="B375" t="s">
        <v>6077</v>
      </c>
      <c r="C375">
        <v>50</v>
      </c>
      <c r="D375" t="s">
        <v>5149</v>
      </c>
      <c r="E375" t="s">
        <v>6166</v>
      </c>
      <c r="F375">
        <v>0</v>
      </c>
    </row>
    <row r="376" spans="1:6">
      <c r="A376" t="s">
        <v>2538</v>
      </c>
      <c r="B376" t="s">
        <v>6077</v>
      </c>
      <c r="C376">
        <v>50</v>
      </c>
      <c r="D376" t="s">
        <v>5149</v>
      </c>
      <c r="E376" t="s">
        <v>6166</v>
      </c>
      <c r="F376">
        <v>0</v>
      </c>
    </row>
    <row r="377" spans="1:6">
      <c r="A377" t="s">
        <v>2200</v>
      </c>
      <c r="B377" t="s">
        <v>6077</v>
      </c>
      <c r="C377">
        <v>50</v>
      </c>
      <c r="D377" t="s">
        <v>5149</v>
      </c>
      <c r="E377" t="s">
        <v>6166</v>
      </c>
      <c r="F377">
        <v>0</v>
      </c>
    </row>
    <row r="378" spans="1:6">
      <c r="A378" t="s">
        <v>4040</v>
      </c>
      <c r="B378" t="s">
        <v>6077</v>
      </c>
      <c r="C378">
        <v>50</v>
      </c>
      <c r="D378" t="s">
        <v>5149</v>
      </c>
      <c r="E378" t="s">
        <v>6166</v>
      </c>
      <c r="F378">
        <v>0</v>
      </c>
    </row>
    <row r="379" spans="1:6">
      <c r="A379" t="s">
        <v>2036</v>
      </c>
      <c r="B379" t="s">
        <v>6077</v>
      </c>
      <c r="C379">
        <v>50</v>
      </c>
      <c r="D379" t="s">
        <v>5149</v>
      </c>
      <c r="E379" t="s">
        <v>6166</v>
      </c>
      <c r="F379">
        <v>0</v>
      </c>
    </row>
    <row r="380" spans="1:6">
      <c r="A380" t="s">
        <v>2038</v>
      </c>
      <c r="B380" t="s">
        <v>6077</v>
      </c>
      <c r="C380">
        <v>50</v>
      </c>
      <c r="D380" t="s">
        <v>5149</v>
      </c>
      <c r="E380" t="s">
        <v>6166</v>
      </c>
      <c r="F380">
        <v>0</v>
      </c>
    </row>
    <row r="381" spans="1:6">
      <c r="A381" t="s">
        <v>2537</v>
      </c>
      <c r="B381" t="s">
        <v>6077</v>
      </c>
      <c r="C381">
        <v>50</v>
      </c>
      <c r="D381" t="s">
        <v>5149</v>
      </c>
      <c r="E381" t="s">
        <v>6166</v>
      </c>
      <c r="F381">
        <v>0</v>
      </c>
    </row>
    <row r="382" spans="1:6">
      <c r="A382" t="s">
        <v>57</v>
      </c>
      <c r="B382" t="s">
        <v>6077</v>
      </c>
      <c r="C382">
        <v>144</v>
      </c>
      <c r="D382" t="s">
        <v>5116</v>
      </c>
      <c r="E382" t="s">
        <v>6166</v>
      </c>
      <c r="F382">
        <v>0</v>
      </c>
    </row>
    <row r="383" spans="1:6">
      <c r="A383" t="s">
        <v>58</v>
      </c>
      <c r="B383" t="s">
        <v>6076</v>
      </c>
      <c r="C383">
        <v>50</v>
      </c>
      <c r="D383" t="s">
        <v>5149</v>
      </c>
      <c r="E383" t="s">
        <v>6166</v>
      </c>
      <c r="F383">
        <v>0</v>
      </c>
    </row>
    <row r="384" spans="1:6">
      <c r="A384" t="s">
        <v>2697</v>
      </c>
      <c r="B384" t="s">
        <v>6076</v>
      </c>
      <c r="C384">
        <v>50</v>
      </c>
      <c r="D384" t="s">
        <v>5149</v>
      </c>
      <c r="E384" t="s">
        <v>6166</v>
      </c>
      <c r="F384">
        <v>0</v>
      </c>
    </row>
    <row r="385" spans="1:6">
      <c r="A385" t="s">
        <v>1987</v>
      </c>
      <c r="B385" t="s">
        <v>6076</v>
      </c>
      <c r="C385">
        <v>50</v>
      </c>
      <c r="D385" t="s">
        <v>5149</v>
      </c>
      <c r="E385" t="s">
        <v>6166</v>
      </c>
      <c r="F385">
        <v>0</v>
      </c>
    </row>
    <row r="386" spans="1:6">
      <c r="A386" t="s">
        <v>1988</v>
      </c>
      <c r="B386" t="s">
        <v>6076</v>
      </c>
      <c r="C386">
        <v>50</v>
      </c>
      <c r="D386" t="s">
        <v>5149</v>
      </c>
      <c r="E386" t="s">
        <v>6166</v>
      </c>
      <c r="F386">
        <v>0</v>
      </c>
    </row>
    <row r="387" spans="1:6">
      <c r="A387" t="s">
        <v>60</v>
      </c>
      <c r="B387" t="s">
        <v>6076</v>
      </c>
      <c r="C387">
        <v>100</v>
      </c>
      <c r="D387" t="s">
        <v>5118</v>
      </c>
      <c r="E387" t="s">
        <v>6166</v>
      </c>
      <c r="F387">
        <v>0</v>
      </c>
    </row>
    <row r="388" spans="1:6">
      <c r="A388" t="s">
        <v>2068</v>
      </c>
      <c r="B388" t="s">
        <v>6077</v>
      </c>
      <c r="C388">
        <v>24</v>
      </c>
      <c r="D388" t="s">
        <v>5118</v>
      </c>
      <c r="E388" t="s">
        <v>6166</v>
      </c>
      <c r="F388">
        <v>0</v>
      </c>
    </row>
    <row r="389" spans="1:6">
      <c r="A389" t="s">
        <v>2695</v>
      </c>
      <c r="B389" t="s">
        <v>6077</v>
      </c>
      <c r="C389">
        <v>12</v>
      </c>
      <c r="D389" t="s">
        <v>5118</v>
      </c>
      <c r="E389" t="s">
        <v>6166</v>
      </c>
      <c r="F389">
        <v>0</v>
      </c>
    </row>
    <row r="390" spans="1:6">
      <c r="A390" t="s">
        <v>3953</v>
      </c>
      <c r="B390" t="s">
        <v>6077</v>
      </c>
      <c r="C390">
        <v>24</v>
      </c>
      <c r="D390" t="s">
        <v>5118</v>
      </c>
      <c r="E390" t="s">
        <v>6166</v>
      </c>
      <c r="F390">
        <v>0</v>
      </c>
    </row>
    <row r="391" spans="1:6">
      <c r="A391" t="s">
        <v>3438</v>
      </c>
      <c r="B391" t="s">
        <v>6077</v>
      </c>
      <c r="C391">
        <v>24</v>
      </c>
      <c r="D391" t="s">
        <v>5118</v>
      </c>
      <c r="E391" t="s">
        <v>6166</v>
      </c>
      <c r="F391">
        <v>0</v>
      </c>
    </row>
    <row r="392" spans="1:6">
      <c r="A392" t="s">
        <v>62</v>
      </c>
      <c r="B392" t="s">
        <v>6077</v>
      </c>
      <c r="C392">
        <v>100</v>
      </c>
      <c r="D392" t="s">
        <v>5118</v>
      </c>
      <c r="E392" t="s">
        <v>6166</v>
      </c>
      <c r="F392">
        <v>0</v>
      </c>
    </row>
    <row r="393" spans="1:6">
      <c r="A393" t="s">
        <v>2069</v>
      </c>
      <c r="B393" t="s">
        <v>6077</v>
      </c>
      <c r="C393">
        <v>100</v>
      </c>
      <c r="D393" t="s">
        <v>5118</v>
      </c>
      <c r="E393" t="s">
        <v>6166</v>
      </c>
      <c r="F393">
        <v>0</v>
      </c>
    </row>
    <row r="394" spans="1:6">
      <c r="A394" t="s">
        <v>3527</v>
      </c>
      <c r="B394" t="s">
        <v>6077</v>
      </c>
      <c r="C394">
        <v>48</v>
      </c>
      <c r="D394" t="s">
        <v>5116</v>
      </c>
      <c r="E394" t="s">
        <v>6166</v>
      </c>
      <c r="F394">
        <v>0</v>
      </c>
    </row>
    <row r="395" spans="1:6">
      <c r="A395" t="s">
        <v>3528</v>
      </c>
      <c r="B395" t="s">
        <v>6077</v>
      </c>
      <c r="C395">
        <v>36</v>
      </c>
      <c r="D395" t="s">
        <v>5116</v>
      </c>
      <c r="E395" t="s">
        <v>6166</v>
      </c>
      <c r="F395">
        <v>0</v>
      </c>
    </row>
    <row r="396" spans="1:6">
      <c r="A396" t="s">
        <v>3529</v>
      </c>
      <c r="B396" t="s">
        <v>6077</v>
      </c>
      <c r="C396">
        <v>60</v>
      </c>
      <c r="D396" t="s">
        <v>5116</v>
      </c>
      <c r="E396" t="s">
        <v>6166</v>
      </c>
      <c r="F396">
        <v>0</v>
      </c>
    </row>
    <row r="397" spans="1:6">
      <c r="A397" t="s">
        <v>3530</v>
      </c>
      <c r="B397" t="s">
        <v>6077</v>
      </c>
      <c r="C397">
        <v>48</v>
      </c>
      <c r="D397" t="s">
        <v>5116</v>
      </c>
      <c r="E397" t="s">
        <v>6166</v>
      </c>
      <c r="F397">
        <v>0</v>
      </c>
    </row>
    <row r="398" spans="1:6">
      <c r="A398" t="s">
        <v>3531</v>
      </c>
      <c r="B398" t="s">
        <v>6077</v>
      </c>
      <c r="C398">
        <v>48</v>
      </c>
      <c r="D398" t="s">
        <v>5116</v>
      </c>
      <c r="E398" t="s">
        <v>6166</v>
      </c>
      <c r="F398">
        <v>0</v>
      </c>
    </row>
    <row r="399" spans="1:6">
      <c r="A399" t="s">
        <v>3532</v>
      </c>
      <c r="B399" t="s">
        <v>6077</v>
      </c>
      <c r="C399">
        <v>48</v>
      </c>
      <c r="D399" t="s">
        <v>5116</v>
      </c>
      <c r="E399" t="s">
        <v>6166</v>
      </c>
      <c r="F399">
        <v>0</v>
      </c>
    </row>
    <row r="400" spans="1:6">
      <c r="A400" t="s">
        <v>3533</v>
      </c>
      <c r="B400" t="s">
        <v>6076</v>
      </c>
      <c r="C400">
        <v>48</v>
      </c>
      <c r="D400" t="s">
        <v>5116</v>
      </c>
      <c r="E400" t="s">
        <v>6166</v>
      </c>
      <c r="F400">
        <v>0</v>
      </c>
    </row>
    <row r="401" spans="1:6">
      <c r="A401" t="s">
        <v>3534</v>
      </c>
      <c r="B401" t="s">
        <v>6076</v>
      </c>
      <c r="C401">
        <v>48</v>
      </c>
      <c r="D401" t="s">
        <v>5116</v>
      </c>
      <c r="E401" t="s">
        <v>6166</v>
      </c>
      <c r="F401">
        <v>0</v>
      </c>
    </row>
    <row r="402" spans="1:6">
      <c r="A402" t="s">
        <v>2201</v>
      </c>
      <c r="B402" t="s">
        <v>6077</v>
      </c>
      <c r="C402">
        <v>48</v>
      </c>
      <c r="D402" t="s">
        <v>5116</v>
      </c>
      <c r="E402" t="s">
        <v>6166</v>
      </c>
      <c r="F402">
        <v>0</v>
      </c>
    </row>
    <row r="403" spans="1:6">
      <c r="A403" t="s">
        <v>2342</v>
      </c>
      <c r="B403" t="s">
        <v>6077</v>
      </c>
      <c r="C403">
        <v>48</v>
      </c>
      <c r="D403" t="s">
        <v>5116</v>
      </c>
      <c r="E403" t="s">
        <v>6166</v>
      </c>
      <c r="F403">
        <v>0</v>
      </c>
    </row>
    <row r="404" spans="1:6">
      <c r="A404" t="s">
        <v>3962</v>
      </c>
      <c r="B404" t="s">
        <v>6077</v>
      </c>
      <c r="C404">
        <v>60</v>
      </c>
      <c r="D404" t="s">
        <v>5116</v>
      </c>
      <c r="E404" t="s">
        <v>6166</v>
      </c>
      <c r="F404">
        <v>0</v>
      </c>
    </row>
    <row r="405" spans="1:6">
      <c r="A405" t="s">
        <v>4989</v>
      </c>
      <c r="B405" t="s">
        <v>6077</v>
      </c>
      <c r="C405">
        <v>48</v>
      </c>
      <c r="D405" t="s">
        <v>5116</v>
      </c>
      <c r="E405" t="s">
        <v>6166</v>
      </c>
      <c r="F405">
        <v>0</v>
      </c>
    </row>
    <row r="406" spans="1:6">
      <c r="A406" t="s">
        <v>3506</v>
      </c>
      <c r="B406" t="s">
        <v>6077</v>
      </c>
      <c r="C406">
        <v>30</v>
      </c>
      <c r="D406" t="s">
        <v>5116</v>
      </c>
      <c r="E406" t="s">
        <v>6166</v>
      </c>
      <c r="F406">
        <v>0</v>
      </c>
    </row>
    <row r="407" spans="1:6">
      <c r="A407" t="s">
        <v>3507</v>
      </c>
      <c r="B407" t="s">
        <v>6077</v>
      </c>
      <c r="C407">
        <v>36</v>
      </c>
      <c r="D407" t="s">
        <v>5116</v>
      </c>
      <c r="E407" t="s">
        <v>6166</v>
      </c>
      <c r="F407">
        <v>0</v>
      </c>
    </row>
    <row r="408" spans="1:6">
      <c r="A408" t="s">
        <v>3573</v>
      </c>
      <c r="B408" t="s">
        <v>6077</v>
      </c>
      <c r="C408">
        <v>60</v>
      </c>
      <c r="D408" t="s">
        <v>5116</v>
      </c>
      <c r="E408" t="s">
        <v>6166</v>
      </c>
      <c r="F408">
        <v>0</v>
      </c>
    </row>
    <row r="409" spans="1:6">
      <c r="A409" t="s">
        <v>3573</v>
      </c>
      <c r="B409" t="s">
        <v>6077</v>
      </c>
      <c r="C409">
        <v>60</v>
      </c>
      <c r="D409" t="s">
        <v>5116</v>
      </c>
      <c r="E409" t="s">
        <v>6166</v>
      </c>
      <c r="F409">
        <v>0</v>
      </c>
    </row>
    <row r="410" spans="1:6">
      <c r="A410" t="s">
        <v>4015</v>
      </c>
      <c r="B410" t="s">
        <v>6077</v>
      </c>
      <c r="C410">
        <v>60</v>
      </c>
      <c r="D410" t="s">
        <v>5116</v>
      </c>
      <c r="E410" t="s">
        <v>6166</v>
      </c>
      <c r="F410">
        <v>0</v>
      </c>
    </row>
    <row r="411" spans="1:6">
      <c r="A411" t="s">
        <v>3948</v>
      </c>
      <c r="B411" t="s">
        <v>6077</v>
      </c>
      <c r="C411">
        <v>24</v>
      </c>
      <c r="D411" t="s">
        <v>5116</v>
      </c>
      <c r="E411" t="s">
        <v>6166</v>
      </c>
      <c r="F411">
        <v>0</v>
      </c>
    </row>
    <row r="412" spans="1:6">
      <c r="A412" t="s">
        <v>5311</v>
      </c>
      <c r="B412" t="s">
        <v>6077</v>
      </c>
      <c r="C412">
        <v>40</v>
      </c>
      <c r="D412" t="s">
        <v>5116</v>
      </c>
      <c r="E412" t="s">
        <v>6166</v>
      </c>
      <c r="F412">
        <v>0</v>
      </c>
    </row>
    <row r="413" spans="1:6">
      <c r="A413" t="s">
        <v>5009</v>
      </c>
      <c r="B413" t="s">
        <v>6077</v>
      </c>
      <c r="C413">
        <v>30</v>
      </c>
      <c r="D413" t="s">
        <v>5116</v>
      </c>
      <c r="E413" t="s">
        <v>6166</v>
      </c>
      <c r="F413">
        <v>0</v>
      </c>
    </row>
    <row r="414" spans="1:6">
      <c r="A414" t="s">
        <v>2214</v>
      </c>
      <c r="B414" t="s">
        <v>6077</v>
      </c>
      <c r="C414">
        <v>120</v>
      </c>
      <c r="D414" t="s">
        <v>5116</v>
      </c>
      <c r="E414" t="s">
        <v>6166</v>
      </c>
      <c r="F414">
        <v>0</v>
      </c>
    </row>
    <row r="415" spans="1:6">
      <c r="A415" t="s">
        <v>2215</v>
      </c>
      <c r="B415" t="s">
        <v>6077</v>
      </c>
      <c r="C415">
        <v>36</v>
      </c>
      <c r="D415" t="s">
        <v>5116</v>
      </c>
      <c r="E415" t="s">
        <v>6166</v>
      </c>
      <c r="F415">
        <v>0</v>
      </c>
    </row>
    <row r="416" spans="1:6">
      <c r="A416" t="s">
        <v>2039</v>
      </c>
      <c r="B416" t="s">
        <v>6077</v>
      </c>
      <c r="C416">
        <v>48</v>
      </c>
      <c r="D416" t="s">
        <v>5116</v>
      </c>
      <c r="E416" t="s">
        <v>6166</v>
      </c>
      <c r="F416">
        <v>0</v>
      </c>
    </row>
    <row r="417" spans="1:6">
      <c r="A417" t="s">
        <v>2070</v>
      </c>
      <c r="B417" t="s">
        <v>6077</v>
      </c>
      <c r="C417">
        <v>48</v>
      </c>
      <c r="D417" t="s">
        <v>5116</v>
      </c>
      <c r="E417" t="s">
        <v>6166</v>
      </c>
      <c r="F417">
        <v>0</v>
      </c>
    </row>
    <row r="418" spans="1:6">
      <c r="A418" t="s">
        <v>4391</v>
      </c>
      <c r="B418" t="s">
        <v>6076</v>
      </c>
      <c r="C418">
        <v>36</v>
      </c>
      <c r="D418" t="s">
        <v>5116</v>
      </c>
      <c r="E418" t="s">
        <v>6166</v>
      </c>
      <c r="F418">
        <v>0</v>
      </c>
    </row>
    <row r="419" spans="1:6">
      <c r="A419" t="s">
        <v>2669</v>
      </c>
      <c r="B419" t="s">
        <v>6076</v>
      </c>
      <c r="C419">
        <v>36</v>
      </c>
      <c r="D419" t="s">
        <v>5116</v>
      </c>
      <c r="E419" t="s">
        <v>6166</v>
      </c>
      <c r="F419">
        <v>0</v>
      </c>
    </row>
    <row r="420" spans="1:6">
      <c r="A420" t="s">
        <v>64</v>
      </c>
      <c r="B420" t="s">
        <v>6076</v>
      </c>
      <c r="C420">
        <v>48</v>
      </c>
      <c r="D420" t="s">
        <v>5116</v>
      </c>
      <c r="E420" t="s">
        <v>6166</v>
      </c>
      <c r="F420">
        <v>0</v>
      </c>
    </row>
    <row r="421" spans="1:6">
      <c r="A421" t="s">
        <v>2723</v>
      </c>
      <c r="B421" t="s">
        <v>6076</v>
      </c>
      <c r="C421">
        <v>48</v>
      </c>
      <c r="D421" t="s">
        <v>5116</v>
      </c>
      <c r="E421" t="s">
        <v>6166</v>
      </c>
      <c r="F421">
        <v>0</v>
      </c>
    </row>
    <row r="422" spans="1:6">
      <c r="A422" t="s">
        <v>3491</v>
      </c>
      <c r="B422" t="s">
        <v>6076</v>
      </c>
      <c r="C422">
        <v>48</v>
      </c>
      <c r="D422" t="s">
        <v>5116</v>
      </c>
      <c r="E422" t="s">
        <v>6166</v>
      </c>
      <c r="F422">
        <v>0</v>
      </c>
    </row>
    <row r="423" spans="1:6">
      <c r="A423" t="s">
        <v>3572</v>
      </c>
      <c r="B423" t="s">
        <v>6076</v>
      </c>
      <c r="C423">
        <v>48</v>
      </c>
      <c r="D423" t="s">
        <v>5116</v>
      </c>
      <c r="E423" t="s">
        <v>6166</v>
      </c>
      <c r="F423">
        <v>0</v>
      </c>
    </row>
    <row r="424" spans="1:6">
      <c r="A424" t="s">
        <v>4127</v>
      </c>
      <c r="B424" t="s">
        <v>6076</v>
      </c>
      <c r="C424">
        <v>36</v>
      </c>
      <c r="D424" t="s">
        <v>5116</v>
      </c>
      <c r="E424" t="s">
        <v>6166</v>
      </c>
      <c r="F424">
        <v>0</v>
      </c>
    </row>
    <row r="425" spans="1:6">
      <c r="A425" t="s">
        <v>3629</v>
      </c>
      <c r="B425" t="s">
        <v>6076</v>
      </c>
      <c r="C425">
        <v>48</v>
      </c>
      <c r="D425" t="s">
        <v>5116</v>
      </c>
      <c r="E425" t="s">
        <v>6166</v>
      </c>
      <c r="F425">
        <v>0</v>
      </c>
    </row>
    <row r="426" spans="1:6">
      <c r="A426" t="s">
        <v>3987</v>
      </c>
      <c r="B426" t="s">
        <v>6076</v>
      </c>
      <c r="C426">
        <v>36</v>
      </c>
      <c r="D426" t="s">
        <v>5116</v>
      </c>
      <c r="E426" t="s">
        <v>6166</v>
      </c>
      <c r="F426">
        <v>0</v>
      </c>
    </row>
    <row r="427" spans="1:6">
      <c r="A427" t="s">
        <v>2722</v>
      </c>
      <c r="B427" t="s">
        <v>6076</v>
      </c>
      <c r="C427">
        <v>36</v>
      </c>
      <c r="D427" t="s">
        <v>5116</v>
      </c>
      <c r="E427" t="s">
        <v>6166</v>
      </c>
      <c r="F427">
        <v>0</v>
      </c>
    </row>
    <row r="428" spans="1:6">
      <c r="A428" t="s">
        <v>3471</v>
      </c>
      <c r="B428" t="s">
        <v>6076</v>
      </c>
      <c r="C428">
        <v>36</v>
      </c>
      <c r="D428" t="s">
        <v>5116</v>
      </c>
      <c r="E428" t="s">
        <v>6166</v>
      </c>
      <c r="F428">
        <v>0</v>
      </c>
    </row>
    <row r="429" spans="1:6">
      <c r="A429" t="s">
        <v>5010</v>
      </c>
      <c r="B429" t="s">
        <v>6076</v>
      </c>
      <c r="C429">
        <v>48</v>
      </c>
      <c r="D429" t="s">
        <v>5116</v>
      </c>
      <c r="E429" t="s">
        <v>6166</v>
      </c>
      <c r="F429">
        <v>0</v>
      </c>
    </row>
    <row r="430" spans="1:6">
      <c r="A430" t="s">
        <v>3955</v>
      </c>
      <c r="B430" t="s">
        <v>6076</v>
      </c>
      <c r="C430">
        <v>48</v>
      </c>
      <c r="D430" t="s">
        <v>5116</v>
      </c>
      <c r="E430" t="s">
        <v>6166</v>
      </c>
      <c r="F430">
        <v>0</v>
      </c>
    </row>
    <row r="431" spans="1:6">
      <c r="A431" t="s">
        <v>4937</v>
      </c>
      <c r="B431" t="s">
        <v>6076</v>
      </c>
      <c r="C431">
        <v>48</v>
      </c>
      <c r="D431" t="s">
        <v>5116</v>
      </c>
      <c r="E431" t="s">
        <v>6166</v>
      </c>
      <c r="F431">
        <v>0</v>
      </c>
    </row>
    <row r="432" spans="1:6">
      <c r="A432" t="s">
        <v>4061</v>
      </c>
      <c r="B432" t="s">
        <v>6076</v>
      </c>
      <c r="C432">
        <v>48</v>
      </c>
      <c r="D432" t="s">
        <v>5116</v>
      </c>
      <c r="E432" t="s">
        <v>6166</v>
      </c>
      <c r="F432">
        <v>0</v>
      </c>
    </row>
    <row r="433" spans="1:6">
      <c r="A433" t="s">
        <v>5144</v>
      </c>
      <c r="B433" t="s">
        <v>6076</v>
      </c>
      <c r="C433">
        <v>48</v>
      </c>
      <c r="D433" t="s">
        <v>5116</v>
      </c>
      <c r="E433" t="s">
        <v>6166</v>
      </c>
      <c r="F433">
        <v>0</v>
      </c>
    </row>
    <row r="434" spans="1:6">
      <c r="A434" t="s">
        <v>3949</v>
      </c>
      <c r="B434" t="s">
        <v>6076</v>
      </c>
      <c r="C434">
        <v>48</v>
      </c>
      <c r="D434" t="s">
        <v>5116</v>
      </c>
      <c r="E434" t="s">
        <v>6166</v>
      </c>
      <c r="F434">
        <v>0</v>
      </c>
    </row>
    <row r="435" spans="1:6">
      <c r="A435" t="s">
        <v>5012</v>
      </c>
      <c r="B435" t="s">
        <v>6076</v>
      </c>
      <c r="C435">
        <v>48</v>
      </c>
      <c r="D435" t="s">
        <v>5116</v>
      </c>
      <c r="E435" t="s">
        <v>6166</v>
      </c>
      <c r="F435">
        <v>0</v>
      </c>
    </row>
    <row r="436" spans="1:6">
      <c r="A436" t="s">
        <v>4060</v>
      </c>
      <c r="B436" t="s">
        <v>6076</v>
      </c>
      <c r="C436">
        <v>48</v>
      </c>
      <c r="D436" t="s">
        <v>5116</v>
      </c>
      <c r="E436" t="s">
        <v>6166</v>
      </c>
      <c r="F436">
        <v>0</v>
      </c>
    </row>
    <row r="437" spans="1:6">
      <c r="A437" t="s">
        <v>4936</v>
      </c>
      <c r="B437" t="s">
        <v>6076</v>
      </c>
      <c r="C437">
        <v>48</v>
      </c>
      <c r="D437" t="s">
        <v>5116</v>
      </c>
      <c r="E437" t="s">
        <v>6166</v>
      </c>
      <c r="F437">
        <v>0</v>
      </c>
    </row>
    <row r="438" spans="1:6">
      <c r="A438" t="s">
        <v>65</v>
      </c>
      <c r="B438" t="s">
        <v>6076</v>
      </c>
      <c r="C438">
        <v>36</v>
      </c>
      <c r="D438" t="s">
        <v>5116</v>
      </c>
      <c r="E438" t="s">
        <v>6166</v>
      </c>
      <c r="F438">
        <v>0</v>
      </c>
    </row>
    <row r="439" spans="1:6">
      <c r="A439" t="s">
        <v>3424</v>
      </c>
      <c r="B439" t="s">
        <v>6076</v>
      </c>
      <c r="C439">
        <v>36</v>
      </c>
      <c r="D439" t="s">
        <v>5116</v>
      </c>
      <c r="E439" t="s">
        <v>6166</v>
      </c>
      <c r="F439">
        <v>0</v>
      </c>
    </row>
    <row r="440" spans="1:6">
      <c r="A440" t="s">
        <v>4041</v>
      </c>
      <c r="B440" t="s">
        <v>6076</v>
      </c>
      <c r="C440">
        <v>36</v>
      </c>
      <c r="D440" t="s">
        <v>5116</v>
      </c>
      <c r="E440" t="s">
        <v>6166</v>
      </c>
      <c r="F440">
        <v>0</v>
      </c>
    </row>
    <row r="441" spans="1:6">
      <c r="A441" t="s">
        <v>5011</v>
      </c>
      <c r="B441" t="s">
        <v>6076</v>
      </c>
      <c r="C441">
        <v>36</v>
      </c>
      <c r="D441" t="s">
        <v>5116</v>
      </c>
      <c r="E441" t="s">
        <v>6166</v>
      </c>
      <c r="F441">
        <v>0</v>
      </c>
    </row>
    <row r="442" spans="1:6">
      <c r="A442" t="s">
        <v>2040</v>
      </c>
      <c r="B442" t="s">
        <v>6076</v>
      </c>
      <c r="C442">
        <v>36</v>
      </c>
      <c r="D442" t="s">
        <v>5116</v>
      </c>
      <c r="E442" t="s">
        <v>6166</v>
      </c>
      <c r="F442">
        <v>0</v>
      </c>
    </row>
    <row r="443" spans="1:6">
      <c r="A443" t="s">
        <v>4016</v>
      </c>
      <c r="B443" t="s">
        <v>6077</v>
      </c>
      <c r="C443">
        <v>108</v>
      </c>
      <c r="D443" t="s">
        <v>5115</v>
      </c>
      <c r="E443" t="s">
        <v>6166</v>
      </c>
      <c r="F443">
        <v>0</v>
      </c>
    </row>
    <row r="444" spans="1:6">
      <c r="A444" t="s">
        <v>4017</v>
      </c>
      <c r="B444" t="s">
        <v>6077</v>
      </c>
      <c r="C444">
        <v>48</v>
      </c>
      <c r="D444" t="s">
        <v>5115</v>
      </c>
      <c r="E444" t="s">
        <v>6166</v>
      </c>
      <c r="F444">
        <v>0</v>
      </c>
    </row>
    <row r="445" spans="1:6">
      <c r="A445" t="s">
        <v>6363</v>
      </c>
      <c r="B445" t="s">
        <v>6080</v>
      </c>
      <c r="C445">
        <v>84</v>
      </c>
      <c r="D445" t="s">
        <v>5118</v>
      </c>
      <c r="E445" t="s">
        <v>6166</v>
      </c>
      <c r="F445">
        <v>1</v>
      </c>
    </row>
    <row r="446" spans="1:6">
      <c r="A446" t="s">
        <v>4366</v>
      </c>
      <c r="B446" t="s">
        <v>6081</v>
      </c>
      <c r="C446">
        <v>40</v>
      </c>
      <c r="D446" t="s">
        <v>5149</v>
      </c>
      <c r="E446" t="s">
        <v>6166</v>
      </c>
      <c r="F446">
        <v>5</v>
      </c>
    </row>
    <row r="447" spans="1:6">
      <c r="A447" t="s">
        <v>4367</v>
      </c>
      <c r="B447" t="s">
        <v>6081</v>
      </c>
      <c r="C447">
        <v>768</v>
      </c>
      <c r="D447" t="s">
        <v>5118</v>
      </c>
      <c r="E447" t="s">
        <v>6166</v>
      </c>
      <c r="F447">
        <v>8</v>
      </c>
    </row>
    <row r="448" spans="1:6">
      <c r="A448" t="s">
        <v>5348</v>
      </c>
      <c r="B448" t="s">
        <v>6079</v>
      </c>
      <c r="C448">
        <v>50</v>
      </c>
      <c r="D448" t="s">
        <v>5118</v>
      </c>
      <c r="E448" t="s">
        <v>6166</v>
      </c>
      <c r="F448">
        <v>5</v>
      </c>
    </row>
    <row r="449" spans="1:6">
      <c r="A449" t="s">
        <v>3956</v>
      </c>
      <c r="B449" t="s">
        <v>6079</v>
      </c>
      <c r="C449">
        <v>100</v>
      </c>
      <c r="D449" t="s">
        <v>5118</v>
      </c>
      <c r="E449" t="s">
        <v>6166</v>
      </c>
      <c r="F449">
        <v>6</v>
      </c>
    </row>
    <row r="450" spans="1:6">
      <c r="A450" t="s">
        <v>5481</v>
      </c>
      <c r="B450" t="s">
        <v>6080</v>
      </c>
      <c r="C450">
        <v>144</v>
      </c>
      <c r="D450" t="s">
        <v>5116</v>
      </c>
      <c r="E450" t="s">
        <v>6166</v>
      </c>
      <c r="F450">
        <v>3</v>
      </c>
    </row>
    <row r="451" spans="1:6">
      <c r="A451" t="s">
        <v>3454</v>
      </c>
      <c r="B451" t="s">
        <v>6081</v>
      </c>
      <c r="C451">
        <v>240</v>
      </c>
      <c r="D451" t="s">
        <v>5116</v>
      </c>
      <c r="E451" t="s">
        <v>6166</v>
      </c>
      <c r="F451">
        <v>12</v>
      </c>
    </row>
    <row r="452" spans="1:6">
      <c r="A452" t="s">
        <v>493</v>
      </c>
      <c r="B452" t="s">
        <v>6081</v>
      </c>
      <c r="C452">
        <v>240</v>
      </c>
      <c r="D452" t="s">
        <v>5116</v>
      </c>
      <c r="E452" t="s">
        <v>6166</v>
      </c>
      <c r="F452">
        <v>5</v>
      </c>
    </row>
    <row r="453" spans="1:6">
      <c r="A453" t="s">
        <v>6072</v>
      </c>
      <c r="B453" t="s">
        <v>6080</v>
      </c>
      <c r="C453">
        <v>144</v>
      </c>
      <c r="D453" t="s">
        <v>5116</v>
      </c>
      <c r="E453" t="s">
        <v>6166</v>
      </c>
      <c r="F453">
        <v>1</v>
      </c>
    </row>
    <row r="454" spans="1:6">
      <c r="A454" t="s">
        <v>6073</v>
      </c>
      <c r="B454" t="s">
        <v>6080</v>
      </c>
      <c r="C454">
        <v>192</v>
      </c>
      <c r="D454" t="s">
        <v>5116</v>
      </c>
      <c r="E454" t="s">
        <v>6166</v>
      </c>
      <c r="F454">
        <v>2</v>
      </c>
    </row>
    <row r="455" spans="1:6">
      <c r="A455" t="s">
        <v>4368</v>
      </c>
      <c r="B455" t="s">
        <v>6080</v>
      </c>
      <c r="C455">
        <v>192</v>
      </c>
      <c r="D455" t="s">
        <v>5116</v>
      </c>
      <c r="E455" t="s">
        <v>6166</v>
      </c>
      <c r="F455">
        <v>7</v>
      </c>
    </row>
    <row r="456" spans="1:6">
      <c r="A456" t="s">
        <v>4943</v>
      </c>
      <c r="B456" t="s">
        <v>6080</v>
      </c>
      <c r="C456">
        <v>120</v>
      </c>
      <c r="D456" t="s">
        <v>5116</v>
      </c>
      <c r="E456" t="s">
        <v>6166</v>
      </c>
      <c r="F456">
        <v>2</v>
      </c>
    </row>
    <row r="457" spans="1:6">
      <c r="A457" t="s">
        <v>4955</v>
      </c>
      <c r="B457" t="s">
        <v>6081</v>
      </c>
      <c r="C457">
        <v>48</v>
      </c>
      <c r="D457" t="s">
        <v>5116</v>
      </c>
      <c r="E457" t="s">
        <v>6166</v>
      </c>
      <c r="F457">
        <v>8</v>
      </c>
    </row>
    <row r="458" spans="1:6">
      <c r="A458" t="s">
        <v>6074</v>
      </c>
      <c r="B458" t="s">
        <v>6080</v>
      </c>
      <c r="C458">
        <v>640</v>
      </c>
      <c r="D458" t="s">
        <v>5115</v>
      </c>
      <c r="E458" t="s">
        <v>6166</v>
      </c>
      <c r="F458">
        <v>1</v>
      </c>
    </row>
    <row r="459" spans="1:6">
      <c r="A459" t="s">
        <v>6075</v>
      </c>
      <c r="B459" t="s">
        <v>6080</v>
      </c>
      <c r="C459">
        <v>640</v>
      </c>
      <c r="D459" t="s">
        <v>5115</v>
      </c>
      <c r="E459" t="s">
        <v>6166</v>
      </c>
      <c r="F459">
        <v>1</v>
      </c>
    </row>
    <row r="460" spans="1:6">
      <c r="A460" t="s">
        <v>5485</v>
      </c>
      <c r="B460" t="s">
        <v>6080</v>
      </c>
      <c r="C460">
        <v>640</v>
      </c>
      <c r="D460" t="s">
        <v>5115</v>
      </c>
      <c r="E460" t="s">
        <v>6166</v>
      </c>
      <c r="F460">
        <v>1</v>
      </c>
    </row>
    <row r="461" spans="1:6">
      <c r="A461" t="s">
        <v>5484</v>
      </c>
      <c r="B461" t="s">
        <v>6080</v>
      </c>
      <c r="C461">
        <v>640</v>
      </c>
      <c r="D461" t="s">
        <v>5115</v>
      </c>
      <c r="E461" t="s">
        <v>6166</v>
      </c>
      <c r="F461">
        <v>1</v>
      </c>
    </row>
    <row r="462" spans="1:6">
      <c r="A462" t="s">
        <v>5642</v>
      </c>
      <c r="B462" t="s">
        <v>6081</v>
      </c>
      <c r="C462">
        <v>1600</v>
      </c>
      <c r="D462" t="s">
        <v>5115</v>
      </c>
      <c r="E462" t="s">
        <v>6166</v>
      </c>
      <c r="F462">
        <v>12</v>
      </c>
    </row>
    <row r="463" spans="1:6">
      <c r="A463" t="s">
        <v>1019</v>
      </c>
      <c r="B463" t="s">
        <v>6082</v>
      </c>
      <c r="C463">
        <v>100</v>
      </c>
      <c r="D463" t="s">
        <v>5117</v>
      </c>
      <c r="E463" t="s">
        <v>6166</v>
      </c>
      <c r="F463">
        <v>10</v>
      </c>
    </row>
    <row r="464" spans="1:6">
      <c r="A464" t="s">
        <v>4947</v>
      </c>
      <c r="B464" t="s">
        <v>6083</v>
      </c>
      <c r="C464">
        <v>500</v>
      </c>
      <c r="D464" t="s">
        <v>5149</v>
      </c>
      <c r="E464" t="s">
        <v>6166</v>
      </c>
      <c r="F464">
        <v>4</v>
      </c>
    </row>
    <row r="465" spans="1:6">
      <c r="A465" t="s">
        <v>4946</v>
      </c>
      <c r="B465" t="s">
        <v>6083</v>
      </c>
      <c r="C465">
        <v>200</v>
      </c>
      <c r="D465" t="s">
        <v>5149</v>
      </c>
      <c r="E465" t="s">
        <v>6166</v>
      </c>
      <c r="F465">
        <v>2</v>
      </c>
    </row>
    <row r="466" spans="1:6">
      <c r="A466" t="s">
        <v>1945</v>
      </c>
      <c r="B466">
        <v>99</v>
      </c>
      <c r="C466">
        <v>50</v>
      </c>
      <c r="D466" t="s">
        <v>5117</v>
      </c>
      <c r="E466" t="s">
        <v>6166</v>
      </c>
      <c r="F466">
        <v>3</v>
      </c>
    </row>
    <row r="467" spans="1:6">
      <c r="A467" t="s">
        <v>3541</v>
      </c>
      <c r="B467" t="s">
        <v>6079</v>
      </c>
      <c r="C467">
        <v>10</v>
      </c>
      <c r="D467" t="s">
        <v>5117</v>
      </c>
      <c r="E467" t="s">
        <v>6166</v>
      </c>
      <c r="F467">
        <v>4</v>
      </c>
    </row>
    <row r="468" spans="1:6">
      <c r="A468" t="s">
        <v>7258</v>
      </c>
      <c r="B468" t="s">
        <v>6079</v>
      </c>
      <c r="C468">
        <v>10</v>
      </c>
      <c r="D468" t="s">
        <v>5117</v>
      </c>
      <c r="E468" t="s">
        <v>6166</v>
      </c>
      <c r="F468">
        <v>29</v>
      </c>
    </row>
    <row r="469" spans="1:6">
      <c r="A469" t="s">
        <v>2663</v>
      </c>
      <c r="B469" t="s">
        <v>6079</v>
      </c>
      <c r="C469">
        <v>10</v>
      </c>
      <c r="D469" t="s">
        <v>5117</v>
      </c>
      <c r="E469" t="s">
        <v>6166</v>
      </c>
      <c r="F469">
        <v>11</v>
      </c>
    </row>
    <row r="470" spans="1:6">
      <c r="A470" t="s">
        <v>3538</v>
      </c>
      <c r="B470" t="s">
        <v>6079</v>
      </c>
      <c r="C470">
        <v>10</v>
      </c>
      <c r="D470" t="s">
        <v>5117</v>
      </c>
      <c r="E470" t="s">
        <v>6166</v>
      </c>
      <c r="F470">
        <v>3</v>
      </c>
    </row>
    <row r="471" spans="1:6">
      <c r="A471" t="s">
        <v>5643</v>
      </c>
      <c r="B471" t="s">
        <v>6079</v>
      </c>
      <c r="C471">
        <v>20</v>
      </c>
      <c r="D471" t="s">
        <v>5117</v>
      </c>
      <c r="E471" t="s">
        <v>6166</v>
      </c>
      <c r="F471">
        <v>2</v>
      </c>
    </row>
    <row r="472" spans="1:6">
      <c r="A472" t="s">
        <v>6124</v>
      </c>
      <c r="B472" t="s">
        <v>6079</v>
      </c>
      <c r="C472">
        <v>20</v>
      </c>
      <c r="D472" t="s">
        <v>5117</v>
      </c>
      <c r="E472" t="s">
        <v>6166</v>
      </c>
      <c r="F472">
        <v>5</v>
      </c>
    </row>
    <row r="473" spans="1:6">
      <c r="A473" t="s">
        <v>4371</v>
      </c>
      <c r="B473" t="s">
        <v>6080</v>
      </c>
      <c r="C473">
        <v>432</v>
      </c>
      <c r="D473" t="s">
        <v>5118</v>
      </c>
      <c r="E473" t="s">
        <v>6166</v>
      </c>
      <c r="F473">
        <v>6</v>
      </c>
    </row>
    <row r="474" spans="1:6">
      <c r="A474" t="s">
        <v>7275</v>
      </c>
      <c r="E474" t="s">
        <v>6166</v>
      </c>
      <c r="F474">
        <v>1</v>
      </c>
    </row>
    <row r="475" spans="1:6">
      <c r="A475" t="s">
        <v>5486</v>
      </c>
      <c r="B475" t="s">
        <v>6080</v>
      </c>
      <c r="C475">
        <v>160</v>
      </c>
      <c r="D475" t="s">
        <v>5118</v>
      </c>
      <c r="E475" t="s">
        <v>6166</v>
      </c>
      <c r="F475">
        <v>42</v>
      </c>
    </row>
    <row r="476" spans="1:6">
      <c r="A476" t="s">
        <v>4951</v>
      </c>
      <c r="B476" t="s">
        <v>6080</v>
      </c>
      <c r="C476">
        <v>144</v>
      </c>
      <c r="D476" t="s">
        <v>5118</v>
      </c>
      <c r="E476" t="s">
        <v>6166</v>
      </c>
      <c r="F476">
        <v>49</v>
      </c>
    </row>
    <row r="477" spans="1:6">
      <c r="A477" t="s">
        <v>5310</v>
      </c>
      <c r="B477" t="s">
        <v>6080</v>
      </c>
      <c r="C477">
        <v>144</v>
      </c>
      <c r="D477" t="s">
        <v>5118</v>
      </c>
      <c r="E477" t="s">
        <v>6166</v>
      </c>
      <c r="F477">
        <v>22</v>
      </c>
    </row>
    <row r="478" spans="1:6">
      <c r="A478" t="s">
        <v>4950</v>
      </c>
      <c r="B478">
        <v>99</v>
      </c>
      <c r="C478">
        <v>96</v>
      </c>
      <c r="D478" t="s">
        <v>5118</v>
      </c>
      <c r="E478" t="s">
        <v>6166</v>
      </c>
      <c r="F478">
        <v>2</v>
      </c>
    </row>
    <row r="479" spans="1:6">
      <c r="A479" t="s">
        <v>4949</v>
      </c>
      <c r="B479">
        <v>99</v>
      </c>
      <c r="C479">
        <v>96</v>
      </c>
      <c r="D479" t="s">
        <v>5118</v>
      </c>
      <c r="E479" t="s">
        <v>6166</v>
      </c>
      <c r="F479">
        <v>5</v>
      </c>
    </row>
    <row r="480" spans="1:6">
      <c r="A480" t="s">
        <v>4374</v>
      </c>
      <c r="B480" t="s">
        <v>6080</v>
      </c>
      <c r="C480">
        <v>160</v>
      </c>
      <c r="D480" t="s">
        <v>5118</v>
      </c>
      <c r="E480" t="s">
        <v>6166</v>
      </c>
      <c r="F480">
        <v>16</v>
      </c>
    </row>
    <row r="481" spans="1:6">
      <c r="A481" t="s">
        <v>4375</v>
      </c>
      <c r="B481" t="s">
        <v>6080</v>
      </c>
      <c r="C481">
        <v>192</v>
      </c>
      <c r="D481" t="s">
        <v>5118</v>
      </c>
      <c r="E481" t="s">
        <v>6166</v>
      </c>
      <c r="F481">
        <v>17</v>
      </c>
    </row>
    <row r="482" spans="1:6">
      <c r="A482" t="s">
        <v>4376</v>
      </c>
      <c r="B482" t="s">
        <v>6080</v>
      </c>
      <c r="C482">
        <v>192</v>
      </c>
      <c r="D482" t="s">
        <v>5118</v>
      </c>
      <c r="E482" t="s">
        <v>6166</v>
      </c>
      <c r="F482">
        <v>20</v>
      </c>
    </row>
    <row r="483" spans="1:6">
      <c r="A483" t="s">
        <v>4377</v>
      </c>
      <c r="B483" t="s">
        <v>6080</v>
      </c>
      <c r="C483">
        <v>144</v>
      </c>
      <c r="D483" t="s">
        <v>5118</v>
      </c>
      <c r="E483" t="s">
        <v>6166</v>
      </c>
      <c r="F483">
        <v>2</v>
      </c>
    </row>
    <row r="484" spans="1:6">
      <c r="A484" t="s">
        <v>4378</v>
      </c>
      <c r="B484" t="s">
        <v>6080</v>
      </c>
      <c r="C484">
        <v>144</v>
      </c>
      <c r="D484" t="s">
        <v>5118</v>
      </c>
      <c r="E484" t="s">
        <v>6166</v>
      </c>
      <c r="F484">
        <v>26</v>
      </c>
    </row>
    <row r="485" spans="1:6">
      <c r="A485" t="s">
        <v>4379</v>
      </c>
      <c r="B485" t="s">
        <v>6080</v>
      </c>
      <c r="C485">
        <v>144</v>
      </c>
      <c r="D485" t="s">
        <v>5118</v>
      </c>
      <c r="E485" t="s">
        <v>6166</v>
      </c>
      <c r="F485">
        <v>20</v>
      </c>
    </row>
    <row r="486" spans="1:6">
      <c r="A486" t="s">
        <v>4380</v>
      </c>
      <c r="B486" t="s">
        <v>6080</v>
      </c>
      <c r="C486">
        <v>144</v>
      </c>
      <c r="D486" t="s">
        <v>5118</v>
      </c>
      <c r="E486" t="s">
        <v>6166</v>
      </c>
      <c r="F486">
        <v>19</v>
      </c>
    </row>
    <row r="487" spans="1:6">
      <c r="A487" t="s">
        <v>4381</v>
      </c>
      <c r="B487" t="s">
        <v>6080</v>
      </c>
      <c r="C487">
        <v>144</v>
      </c>
      <c r="D487" t="s">
        <v>5118</v>
      </c>
      <c r="E487" t="s">
        <v>6166</v>
      </c>
      <c r="F487">
        <v>1</v>
      </c>
    </row>
    <row r="488" spans="1:6">
      <c r="A488" t="s">
        <v>4382</v>
      </c>
      <c r="B488" t="s">
        <v>6080</v>
      </c>
      <c r="C488">
        <v>120</v>
      </c>
      <c r="D488" t="s">
        <v>5118</v>
      </c>
      <c r="E488" t="s">
        <v>6166</v>
      </c>
      <c r="F488">
        <v>7</v>
      </c>
    </row>
    <row r="489" spans="1:6">
      <c r="A489" t="s">
        <v>4383</v>
      </c>
      <c r="B489" t="s">
        <v>6080</v>
      </c>
      <c r="C489">
        <v>144</v>
      </c>
      <c r="D489" t="s">
        <v>5118</v>
      </c>
      <c r="E489" t="s">
        <v>6166</v>
      </c>
      <c r="F489">
        <v>6</v>
      </c>
    </row>
    <row r="490" spans="1:6">
      <c r="A490" t="s">
        <v>4384</v>
      </c>
      <c r="B490" t="s">
        <v>6080</v>
      </c>
      <c r="C490">
        <v>192</v>
      </c>
      <c r="D490" t="s">
        <v>5118</v>
      </c>
      <c r="E490" t="s">
        <v>6166</v>
      </c>
      <c r="F490">
        <v>9</v>
      </c>
    </row>
    <row r="491" spans="1:6">
      <c r="A491" t="s">
        <v>4385</v>
      </c>
      <c r="B491" t="s">
        <v>6080</v>
      </c>
      <c r="C491">
        <v>192</v>
      </c>
      <c r="D491" t="s">
        <v>5118</v>
      </c>
      <c r="E491" t="s">
        <v>6166</v>
      </c>
      <c r="F491">
        <v>24</v>
      </c>
    </row>
    <row r="492" spans="1:6">
      <c r="A492" t="s">
        <v>4386</v>
      </c>
      <c r="B492" t="s">
        <v>6080</v>
      </c>
      <c r="C492">
        <v>144</v>
      </c>
      <c r="D492" t="s">
        <v>5118</v>
      </c>
      <c r="E492" t="s">
        <v>6166</v>
      </c>
      <c r="F492">
        <v>26</v>
      </c>
    </row>
    <row r="493" spans="1:6">
      <c r="A493" t="s">
        <v>4953</v>
      </c>
      <c r="B493" t="s">
        <v>6081</v>
      </c>
      <c r="C493">
        <v>40</v>
      </c>
      <c r="D493" t="s">
        <v>5149</v>
      </c>
      <c r="E493" t="s">
        <v>6166</v>
      </c>
      <c r="F493">
        <v>34</v>
      </c>
    </row>
    <row r="494" spans="1:6">
      <c r="A494" t="s">
        <v>4948</v>
      </c>
      <c r="B494" t="s">
        <v>6081</v>
      </c>
      <c r="C494">
        <v>30</v>
      </c>
      <c r="D494" t="s">
        <v>5153</v>
      </c>
      <c r="E494" t="s">
        <v>6166</v>
      </c>
      <c r="F494">
        <v>2</v>
      </c>
    </row>
    <row r="495" spans="1:6">
      <c r="A495" t="s">
        <v>4390</v>
      </c>
      <c r="B495" t="s">
        <v>6083</v>
      </c>
      <c r="C495">
        <v>600</v>
      </c>
      <c r="D495" t="s">
        <v>5118</v>
      </c>
      <c r="E495" t="s">
        <v>6166</v>
      </c>
      <c r="F495">
        <v>10</v>
      </c>
    </row>
    <row r="496" spans="1:6">
      <c r="A496" t="s">
        <v>6110</v>
      </c>
      <c r="B496" t="s">
        <v>6081</v>
      </c>
      <c r="C496">
        <v>12</v>
      </c>
      <c r="D496" t="s">
        <v>5115</v>
      </c>
      <c r="E496" t="s">
        <v>6166</v>
      </c>
      <c r="F496">
        <v>2</v>
      </c>
    </row>
    <row r="497" spans="1:6">
      <c r="A497" t="s">
        <v>5055</v>
      </c>
      <c r="B497" t="s">
        <v>6080</v>
      </c>
      <c r="C497">
        <v>100</v>
      </c>
      <c r="D497" t="s">
        <v>5116</v>
      </c>
      <c r="E497" t="s">
        <v>6166</v>
      </c>
      <c r="F497">
        <v>3</v>
      </c>
    </row>
    <row r="498" spans="1:6">
      <c r="A498" t="s">
        <v>4952</v>
      </c>
      <c r="B498" t="s">
        <v>6081</v>
      </c>
      <c r="C498">
        <v>5</v>
      </c>
      <c r="D498" t="s">
        <v>5116</v>
      </c>
      <c r="E498" t="s">
        <v>6166</v>
      </c>
      <c r="F498">
        <v>3</v>
      </c>
    </row>
    <row r="499" spans="1:6">
      <c r="A499" t="s">
        <v>6112</v>
      </c>
      <c r="B499" t="s">
        <v>6080</v>
      </c>
      <c r="C499">
        <v>60</v>
      </c>
      <c r="D499" t="s">
        <v>5149</v>
      </c>
      <c r="E499" t="s">
        <v>6166</v>
      </c>
      <c r="F499">
        <v>3</v>
      </c>
    </row>
    <row r="500" spans="1:6">
      <c r="A500" t="s">
        <v>6008</v>
      </c>
      <c r="B500" t="s">
        <v>6080</v>
      </c>
      <c r="C500">
        <v>120</v>
      </c>
      <c r="D500" t="s">
        <v>5118</v>
      </c>
      <c r="E500" t="s">
        <v>6166</v>
      </c>
      <c r="F500">
        <v>2</v>
      </c>
    </row>
    <row r="501" spans="1:6">
      <c r="A501" t="s">
        <v>6006</v>
      </c>
      <c r="B501" t="s">
        <v>6080</v>
      </c>
      <c r="C501">
        <v>120</v>
      </c>
      <c r="D501" t="s">
        <v>5118</v>
      </c>
      <c r="E501" t="s">
        <v>6166</v>
      </c>
      <c r="F501">
        <v>1</v>
      </c>
    </row>
    <row r="502" spans="1:6">
      <c r="A502" t="s">
        <v>6108</v>
      </c>
      <c r="B502" t="s">
        <v>6080</v>
      </c>
      <c r="C502">
        <v>96</v>
      </c>
      <c r="D502" t="s">
        <v>5118</v>
      </c>
      <c r="E502" t="s">
        <v>6166</v>
      </c>
      <c r="F502">
        <v>0</v>
      </c>
    </row>
    <row r="503" spans="1:6">
      <c r="A503" t="s">
        <v>6109</v>
      </c>
      <c r="B503" t="s">
        <v>6080</v>
      </c>
      <c r="C503">
        <v>96</v>
      </c>
      <c r="D503" t="s">
        <v>5118</v>
      </c>
      <c r="E503" t="s">
        <v>6166</v>
      </c>
      <c r="F503">
        <v>0</v>
      </c>
    </row>
    <row r="504" spans="1:6">
      <c r="A504" t="s">
        <v>6099</v>
      </c>
      <c r="B504" t="s">
        <v>6080</v>
      </c>
      <c r="C504">
        <v>96</v>
      </c>
      <c r="D504" t="s">
        <v>5118</v>
      </c>
      <c r="E504" t="s">
        <v>6166</v>
      </c>
      <c r="F504">
        <v>0</v>
      </c>
    </row>
    <row r="505" spans="1:6">
      <c r="A505" t="s">
        <v>6100</v>
      </c>
      <c r="B505" t="s">
        <v>6080</v>
      </c>
      <c r="C505">
        <v>96</v>
      </c>
      <c r="D505" t="s">
        <v>5118</v>
      </c>
      <c r="E505" t="s">
        <v>6166</v>
      </c>
      <c r="F505">
        <v>0</v>
      </c>
    </row>
    <row r="506" spans="1:6">
      <c r="A506" t="s">
        <v>6102</v>
      </c>
      <c r="B506" t="s">
        <v>6080</v>
      </c>
      <c r="C506">
        <v>96</v>
      </c>
      <c r="D506" t="s">
        <v>5118</v>
      </c>
      <c r="E506" t="s">
        <v>6166</v>
      </c>
      <c r="F506">
        <v>0</v>
      </c>
    </row>
    <row r="507" spans="1:6">
      <c r="A507" t="s">
        <v>6103</v>
      </c>
      <c r="B507" t="s">
        <v>6080</v>
      </c>
      <c r="C507">
        <v>96</v>
      </c>
      <c r="D507" t="s">
        <v>5118</v>
      </c>
      <c r="E507" t="s">
        <v>6166</v>
      </c>
      <c r="F507">
        <v>0</v>
      </c>
    </row>
    <row r="508" spans="1:6">
      <c r="A508" t="s">
        <v>5478</v>
      </c>
      <c r="B508" t="s">
        <v>6080</v>
      </c>
      <c r="C508">
        <v>160</v>
      </c>
      <c r="D508" t="s">
        <v>5118</v>
      </c>
      <c r="E508" t="s">
        <v>6166</v>
      </c>
      <c r="F508">
        <v>0</v>
      </c>
    </row>
    <row r="509" spans="1:6">
      <c r="A509" t="s">
        <v>5480</v>
      </c>
      <c r="B509" t="s">
        <v>6080</v>
      </c>
      <c r="C509">
        <v>160</v>
      </c>
      <c r="D509" t="s">
        <v>5118</v>
      </c>
      <c r="E509" t="s">
        <v>6166</v>
      </c>
      <c r="F509">
        <v>0</v>
      </c>
    </row>
    <row r="510" spans="1:6">
      <c r="A510" t="s">
        <v>5479</v>
      </c>
      <c r="B510" t="s">
        <v>6080</v>
      </c>
      <c r="C510">
        <v>160</v>
      </c>
      <c r="D510" t="s">
        <v>5118</v>
      </c>
      <c r="E510" t="s">
        <v>6166</v>
      </c>
      <c r="F510">
        <v>0</v>
      </c>
    </row>
    <row r="511" spans="1:6">
      <c r="A511" t="s">
        <v>5081</v>
      </c>
      <c r="B511">
        <v>99</v>
      </c>
      <c r="C511">
        <v>144</v>
      </c>
      <c r="D511" t="s">
        <v>5116</v>
      </c>
      <c r="E511" t="s">
        <v>6166</v>
      </c>
      <c r="F511">
        <v>0</v>
      </c>
    </row>
    <row r="512" spans="1:6">
      <c r="A512" t="s">
        <v>6085</v>
      </c>
      <c r="B512" t="s">
        <v>6080</v>
      </c>
      <c r="C512">
        <v>640</v>
      </c>
      <c r="D512" t="s">
        <v>5115</v>
      </c>
      <c r="E512" t="s">
        <v>6166</v>
      </c>
      <c r="F512">
        <v>0</v>
      </c>
    </row>
    <row r="513" spans="1:6">
      <c r="A513" t="s">
        <v>6086</v>
      </c>
      <c r="B513" t="s">
        <v>6080</v>
      </c>
      <c r="C513">
        <v>640</v>
      </c>
      <c r="D513" t="s">
        <v>5115</v>
      </c>
      <c r="E513" t="s">
        <v>6166</v>
      </c>
      <c r="F513">
        <v>0</v>
      </c>
    </row>
    <row r="514" spans="1:6">
      <c r="A514" t="s">
        <v>5483</v>
      </c>
      <c r="B514" t="s">
        <v>6080</v>
      </c>
      <c r="C514">
        <v>640</v>
      </c>
      <c r="D514" t="s">
        <v>5115</v>
      </c>
      <c r="E514" t="s">
        <v>6166</v>
      </c>
      <c r="F514">
        <v>0</v>
      </c>
    </row>
    <row r="515" spans="1:6">
      <c r="A515" t="s">
        <v>2103</v>
      </c>
      <c r="B515" t="s">
        <v>6082</v>
      </c>
      <c r="C515">
        <v>100</v>
      </c>
      <c r="D515" t="s">
        <v>5117</v>
      </c>
      <c r="E515" t="s">
        <v>6166</v>
      </c>
      <c r="F515">
        <v>0</v>
      </c>
    </row>
    <row r="516" spans="1:6">
      <c r="A516" t="s">
        <v>4370</v>
      </c>
      <c r="B516" t="s">
        <v>6082</v>
      </c>
      <c r="C516">
        <v>50</v>
      </c>
      <c r="D516" t="s">
        <v>5117</v>
      </c>
      <c r="E516" t="s">
        <v>6166</v>
      </c>
      <c r="F516">
        <v>0</v>
      </c>
    </row>
    <row r="517" spans="1:6">
      <c r="A517" t="s">
        <v>5621</v>
      </c>
      <c r="B517" t="s">
        <v>6084</v>
      </c>
      <c r="C517">
        <v>900</v>
      </c>
      <c r="D517" t="s">
        <v>5118</v>
      </c>
      <c r="E517" t="s">
        <v>6166</v>
      </c>
      <c r="F517">
        <v>0</v>
      </c>
    </row>
    <row r="518" spans="1:6">
      <c r="A518" t="s">
        <v>5622</v>
      </c>
      <c r="B518" t="s">
        <v>6084</v>
      </c>
      <c r="C518">
        <v>750</v>
      </c>
      <c r="D518" t="s">
        <v>5118</v>
      </c>
      <c r="E518" t="s">
        <v>6166</v>
      </c>
      <c r="F518">
        <v>0</v>
      </c>
    </row>
    <row r="519" spans="1:6">
      <c r="A519" t="s">
        <v>6005</v>
      </c>
      <c r="B519" t="s">
        <v>6080</v>
      </c>
      <c r="C519">
        <v>10</v>
      </c>
      <c r="D519" t="s">
        <v>5117</v>
      </c>
      <c r="E519" t="s">
        <v>6166</v>
      </c>
      <c r="F519">
        <v>0</v>
      </c>
    </row>
    <row r="520" spans="1:6">
      <c r="A520" t="s">
        <v>4417</v>
      </c>
      <c r="B520" t="s">
        <v>6084</v>
      </c>
      <c r="C520">
        <v>180</v>
      </c>
      <c r="D520" t="s">
        <v>5118</v>
      </c>
      <c r="E520" t="s">
        <v>6166</v>
      </c>
      <c r="F520">
        <v>0</v>
      </c>
    </row>
    <row r="521" spans="1:6">
      <c r="A521" t="s">
        <v>4418</v>
      </c>
      <c r="B521" t="s">
        <v>6084</v>
      </c>
      <c r="C521">
        <v>240</v>
      </c>
      <c r="D521" t="s">
        <v>5118</v>
      </c>
      <c r="E521" t="s">
        <v>6166</v>
      </c>
      <c r="F521">
        <v>0</v>
      </c>
    </row>
    <row r="522" spans="1:6">
      <c r="A522" t="s">
        <v>6104</v>
      </c>
      <c r="B522" t="s">
        <v>6081</v>
      </c>
      <c r="C522">
        <v>12</v>
      </c>
      <c r="D522" t="s">
        <v>5115</v>
      </c>
      <c r="E522" t="s">
        <v>6166</v>
      </c>
      <c r="F522">
        <v>0</v>
      </c>
    </row>
    <row r="523" spans="1:6">
      <c r="A523" t="s">
        <v>6106</v>
      </c>
      <c r="B523" t="s">
        <v>6081</v>
      </c>
      <c r="C523">
        <v>12</v>
      </c>
      <c r="D523" t="s">
        <v>5115</v>
      </c>
      <c r="E523" t="s">
        <v>6166</v>
      </c>
      <c r="F523">
        <v>0</v>
      </c>
    </row>
    <row r="524" spans="1:6">
      <c r="A524" t="s">
        <v>5498</v>
      </c>
      <c r="B524" t="s">
        <v>6080</v>
      </c>
      <c r="C524">
        <v>100</v>
      </c>
      <c r="D524" t="s">
        <v>5116</v>
      </c>
      <c r="E524" t="s">
        <v>6166</v>
      </c>
      <c r="F524">
        <v>0</v>
      </c>
    </row>
    <row r="525" spans="1:6">
      <c r="A525" t="s">
        <v>4387</v>
      </c>
      <c r="B525" t="s">
        <v>6083</v>
      </c>
      <c r="C525">
        <v>30</v>
      </c>
      <c r="D525" t="s">
        <v>5116</v>
      </c>
      <c r="E525" t="s">
        <v>6166</v>
      </c>
      <c r="F525">
        <v>0</v>
      </c>
    </row>
    <row r="526" spans="1:6">
      <c r="A526" t="s">
        <v>4388</v>
      </c>
      <c r="B526" t="s">
        <v>6083</v>
      </c>
      <c r="C526">
        <v>20</v>
      </c>
      <c r="D526" t="s">
        <v>5116</v>
      </c>
      <c r="E526" t="s">
        <v>6166</v>
      </c>
      <c r="F526">
        <v>0</v>
      </c>
    </row>
    <row r="527" spans="1:6">
      <c r="A527" t="s">
        <v>6007</v>
      </c>
      <c r="B527" t="s">
        <v>6080</v>
      </c>
      <c r="C527">
        <v>240</v>
      </c>
      <c r="D527" t="s">
        <v>5118</v>
      </c>
      <c r="E527" t="s">
        <v>6166</v>
      </c>
      <c r="F527">
        <v>0</v>
      </c>
    </row>
    <row r="528" spans="1:6">
      <c r="A528" t="s">
        <v>1952</v>
      </c>
      <c r="C528">
        <v>12</v>
      </c>
      <c r="D528" t="s">
        <v>5116</v>
      </c>
      <c r="E528" t="s">
        <v>6101</v>
      </c>
      <c r="F528">
        <v>0</v>
      </c>
    </row>
    <row r="529" spans="1:6">
      <c r="A529" t="s">
        <v>6067</v>
      </c>
      <c r="C529">
        <v>20</v>
      </c>
      <c r="D529" t="s">
        <v>5116</v>
      </c>
      <c r="E529" t="s">
        <v>6101</v>
      </c>
      <c r="F529">
        <v>4</v>
      </c>
    </row>
    <row r="530" spans="1:6">
      <c r="A530" t="s">
        <v>67</v>
      </c>
      <c r="C530">
        <v>24</v>
      </c>
      <c r="D530" t="s">
        <v>5116</v>
      </c>
      <c r="E530" t="s">
        <v>6101</v>
      </c>
      <c r="F530">
        <v>2</v>
      </c>
    </row>
    <row r="531" spans="1:6">
      <c r="A531" t="s">
        <v>2357</v>
      </c>
      <c r="C531">
        <v>120</v>
      </c>
      <c r="D531" t="s">
        <v>5118</v>
      </c>
      <c r="E531" t="s">
        <v>6101</v>
      </c>
      <c r="F531">
        <v>0</v>
      </c>
    </row>
    <row r="532" spans="1:6">
      <c r="A532" t="s">
        <v>68</v>
      </c>
      <c r="C532">
        <v>60</v>
      </c>
      <c r="D532" t="s">
        <v>5118</v>
      </c>
      <c r="E532" t="s">
        <v>6101</v>
      </c>
      <c r="F532">
        <v>2</v>
      </c>
    </row>
    <row r="533" spans="1:6">
      <c r="A533" t="s">
        <v>3485</v>
      </c>
      <c r="C533">
        <v>40</v>
      </c>
      <c r="D533" t="s">
        <v>5118</v>
      </c>
      <c r="E533" t="s">
        <v>6101</v>
      </c>
      <c r="F533">
        <v>1</v>
      </c>
    </row>
    <row r="534" spans="1:6">
      <c r="A534" t="s">
        <v>5460</v>
      </c>
      <c r="C534">
        <v>40</v>
      </c>
      <c r="D534" t="s">
        <v>5118</v>
      </c>
      <c r="E534" t="s">
        <v>6101</v>
      </c>
      <c r="F534">
        <v>1</v>
      </c>
    </row>
    <row r="535" spans="1:6">
      <c r="A535" t="s">
        <v>69</v>
      </c>
      <c r="C535">
        <v>720</v>
      </c>
      <c r="D535" t="s">
        <v>5118</v>
      </c>
      <c r="E535" t="s">
        <v>6101</v>
      </c>
      <c r="F535">
        <v>3</v>
      </c>
    </row>
    <row r="536" spans="1:6">
      <c r="A536" t="s">
        <v>71</v>
      </c>
      <c r="C536">
        <v>144</v>
      </c>
      <c r="D536" t="s">
        <v>5118</v>
      </c>
      <c r="E536" t="s">
        <v>6101</v>
      </c>
      <c r="F536">
        <v>6</v>
      </c>
    </row>
    <row r="537" spans="1:6">
      <c r="A537" t="s">
        <v>72</v>
      </c>
      <c r="C537">
        <v>144</v>
      </c>
      <c r="D537" t="s">
        <v>5118</v>
      </c>
      <c r="E537" t="s">
        <v>6101</v>
      </c>
      <c r="F537">
        <v>14</v>
      </c>
    </row>
    <row r="538" spans="1:6">
      <c r="A538" t="s">
        <v>73</v>
      </c>
      <c r="C538">
        <v>144</v>
      </c>
      <c r="D538" t="s">
        <v>5118</v>
      </c>
      <c r="E538" t="s">
        <v>6101</v>
      </c>
      <c r="F538">
        <v>13</v>
      </c>
    </row>
    <row r="539" spans="1:6">
      <c r="A539" t="s">
        <v>3492</v>
      </c>
      <c r="C539">
        <v>120</v>
      </c>
      <c r="D539" t="s">
        <v>5118</v>
      </c>
      <c r="E539" t="s">
        <v>6101</v>
      </c>
      <c r="F539">
        <v>11</v>
      </c>
    </row>
    <row r="540" spans="1:6">
      <c r="A540" t="s">
        <v>5490</v>
      </c>
      <c r="C540">
        <v>120</v>
      </c>
      <c r="D540" t="s">
        <v>5118</v>
      </c>
      <c r="E540" t="s">
        <v>6101</v>
      </c>
      <c r="F540">
        <v>0</v>
      </c>
    </row>
    <row r="541" spans="1:6">
      <c r="A541" t="s">
        <v>6126</v>
      </c>
      <c r="C541" t="s">
        <v>6362</v>
      </c>
      <c r="D541" t="s">
        <v>5118</v>
      </c>
      <c r="E541" t="s">
        <v>6101</v>
      </c>
      <c r="F541">
        <v>0</v>
      </c>
    </row>
    <row r="542" spans="1:6">
      <c r="A542" t="s">
        <v>3432</v>
      </c>
      <c r="C542">
        <v>120</v>
      </c>
      <c r="D542" t="s">
        <v>5118</v>
      </c>
      <c r="E542" t="s">
        <v>6101</v>
      </c>
      <c r="F542">
        <v>4</v>
      </c>
    </row>
    <row r="543" spans="1:6">
      <c r="A543" t="s">
        <v>2725</v>
      </c>
      <c r="C543">
        <v>60</v>
      </c>
      <c r="D543" t="s">
        <v>5118</v>
      </c>
      <c r="E543" t="s">
        <v>6101</v>
      </c>
      <c r="F543">
        <v>97</v>
      </c>
    </row>
    <row r="544" spans="1:6">
      <c r="A544" t="s">
        <v>74</v>
      </c>
      <c r="C544">
        <v>3</v>
      </c>
      <c r="D544" t="s">
        <v>5116</v>
      </c>
      <c r="E544" t="s">
        <v>6101</v>
      </c>
      <c r="F544">
        <v>72</v>
      </c>
    </row>
    <row r="545" spans="1:6">
      <c r="A545" t="s">
        <v>76</v>
      </c>
      <c r="C545">
        <v>40</v>
      </c>
      <c r="D545" t="s">
        <v>5118</v>
      </c>
      <c r="E545" t="s">
        <v>6101</v>
      </c>
      <c r="F545">
        <v>0</v>
      </c>
    </row>
    <row r="546" spans="1:6">
      <c r="A546" t="s">
        <v>77</v>
      </c>
      <c r="C546">
        <v>144</v>
      </c>
      <c r="D546" t="s">
        <v>5118</v>
      </c>
      <c r="E546" t="s">
        <v>6101</v>
      </c>
      <c r="F546">
        <v>0</v>
      </c>
    </row>
    <row r="547" spans="1:6">
      <c r="A547" t="s">
        <v>78</v>
      </c>
      <c r="C547">
        <v>144</v>
      </c>
      <c r="D547" t="s">
        <v>5118</v>
      </c>
      <c r="E547" t="s">
        <v>6101</v>
      </c>
      <c r="F547">
        <v>9</v>
      </c>
    </row>
    <row r="548" spans="1:6">
      <c r="A548" t="s">
        <v>79</v>
      </c>
      <c r="C548">
        <v>144</v>
      </c>
      <c r="D548" t="s">
        <v>5118</v>
      </c>
      <c r="E548" t="s">
        <v>6101</v>
      </c>
      <c r="F548">
        <v>11</v>
      </c>
    </row>
    <row r="549" spans="1:6">
      <c r="A549" t="s">
        <v>4393</v>
      </c>
      <c r="C549">
        <v>40</v>
      </c>
      <c r="D549" t="s">
        <v>5118</v>
      </c>
      <c r="E549" t="s">
        <v>6101</v>
      </c>
      <c r="F549">
        <v>0</v>
      </c>
    </row>
    <row r="550" spans="1:6">
      <c r="A550" t="s">
        <v>4394</v>
      </c>
      <c r="C550">
        <v>60</v>
      </c>
      <c r="D550" t="s">
        <v>5118</v>
      </c>
      <c r="E550" t="s">
        <v>6101</v>
      </c>
      <c r="F550">
        <v>0</v>
      </c>
    </row>
    <row r="551" spans="1:6">
      <c r="A551" t="s">
        <v>80</v>
      </c>
      <c r="C551">
        <v>6</v>
      </c>
      <c r="D551" t="s">
        <v>5116</v>
      </c>
      <c r="E551" t="s">
        <v>6101</v>
      </c>
      <c r="F551">
        <v>68</v>
      </c>
    </row>
    <row r="552" spans="1:6">
      <c r="A552" t="s">
        <v>81</v>
      </c>
      <c r="C552">
        <v>60</v>
      </c>
      <c r="D552" t="s">
        <v>5118</v>
      </c>
      <c r="E552" t="s">
        <v>6101</v>
      </c>
      <c r="F552">
        <v>7</v>
      </c>
    </row>
    <row r="553" spans="1:6">
      <c r="A553" t="s">
        <v>5499</v>
      </c>
      <c r="C553">
        <v>72</v>
      </c>
      <c r="D553" t="s">
        <v>5118</v>
      </c>
      <c r="E553" t="s">
        <v>6101</v>
      </c>
      <c r="F553">
        <v>19</v>
      </c>
    </row>
    <row r="554" spans="1:6">
      <c r="A554" t="s">
        <v>3677</v>
      </c>
      <c r="C554">
        <v>72</v>
      </c>
      <c r="D554" t="s">
        <v>5118</v>
      </c>
      <c r="E554" t="s">
        <v>6101</v>
      </c>
      <c r="F554">
        <v>1</v>
      </c>
    </row>
    <row r="555" spans="1:6">
      <c r="A555" t="s">
        <v>3884</v>
      </c>
      <c r="C555">
        <v>72</v>
      </c>
      <c r="D555" t="s">
        <v>5118</v>
      </c>
      <c r="E555" t="s">
        <v>6101</v>
      </c>
      <c r="F555">
        <v>0</v>
      </c>
    </row>
    <row r="556" spans="1:6">
      <c r="A556" t="s">
        <v>3678</v>
      </c>
      <c r="C556">
        <v>72</v>
      </c>
      <c r="D556" t="s">
        <v>5118</v>
      </c>
      <c r="E556" t="s">
        <v>6101</v>
      </c>
      <c r="F556">
        <v>0</v>
      </c>
    </row>
    <row r="557" spans="1:6">
      <c r="A557" t="s">
        <v>1942</v>
      </c>
      <c r="C557">
        <v>6</v>
      </c>
      <c r="D557" t="s">
        <v>5116</v>
      </c>
      <c r="E557" t="s">
        <v>6101</v>
      </c>
      <c r="F557">
        <v>99</v>
      </c>
    </row>
    <row r="558" spans="1:6">
      <c r="A558" t="s">
        <v>82</v>
      </c>
      <c r="C558">
        <v>100</v>
      </c>
      <c r="D558" t="s">
        <v>5116</v>
      </c>
      <c r="E558" t="s">
        <v>6101</v>
      </c>
      <c r="F558">
        <v>142</v>
      </c>
    </row>
    <row r="559" spans="1:6">
      <c r="A559" t="s">
        <v>84</v>
      </c>
      <c r="C559">
        <v>784</v>
      </c>
      <c r="D559" t="s">
        <v>5116</v>
      </c>
      <c r="E559" t="s">
        <v>6101</v>
      </c>
      <c r="F559">
        <v>1</v>
      </c>
    </row>
    <row r="560" spans="1:6">
      <c r="A560" t="s">
        <v>86</v>
      </c>
      <c r="C560">
        <v>784</v>
      </c>
      <c r="D560" t="s">
        <v>5116</v>
      </c>
      <c r="E560" t="s">
        <v>6101</v>
      </c>
      <c r="F560">
        <v>1</v>
      </c>
    </row>
    <row r="561" spans="1:6">
      <c r="A561" t="s">
        <v>86</v>
      </c>
      <c r="C561">
        <v>200</v>
      </c>
      <c r="D561" t="s">
        <v>5116</v>
      </c>
      <c r="E561" t="s">
        <v>6101</v>
      </c>
      <c r="F561">
        <v>1</v>
      </c>
    </row>
    <row r="562" spans="1:6">
      <c r="A562" t="s">
        <v>88</v>
      </c>
      <c r="C562">
        <v>500</v>
      </c>
      <c r="D562" t="s">
        <v>5116</v>
      </c>
      <c r="E562" t="s">
        <v>6101</v>
      </c>
      <c r="F562">
        <v>4</v>
      </c>
    </row>
    <row r="563" spans="1:6">
      <c r="A563" t="s">
        <v>90</v>
      </c>
      <c r="C563">
        <v>230</v>
      </c>
      <c r="D563" t="s">
        <v>5116</v>
      </c>
      <c r="E563" t="s">
        <v>6101</v>
      </c>
      <c r="F563">
        <v>12</v>
      </c>
    </row>
    <row r="564" spans="1:6">
      <c r="A564" t="s">
        <v>92</v>
      </c>
      <c r="C564">
        <v>42</v>
      </c>
      <c r="D564" t="s">
        <v>5116</v>
      </c>
      <c r="E564" t="s">
        <v>6101</v>
      </c>
      <c r="F564">
        <v>1</v>
      </c>
    </row>
    <row r="565" spans="1:6">
      <c r="A565" t="s">
        <v>94</v>
      </c>
      <c r="C565">
        <v>125</v>
      </c>
      <c r="D565" t="s">
        <v>5116</v>
      </c>
      <c r="E565" t="s">
        <v>6101</v>
      </c>
      <c r="F565">
        <v>14</v>
      </c>
    </row>
    <row r="566" spans="1:6">
      <c r="A566" t="s">
        <v>96</v>
      </c>
      <c r="C566">
        <v>125</v>
      </c>
      <c r="D566" t="s">
        <v>5116</v>
      </c>
      <c r="E566" t="s">
        <v>6101</v>
      </c>
      <c r="F566">
        <v>7</v>
      </c>
    </row>
    <row r="567" spans="1:6">
      <c r="A567" t="s">
        <v>97</v>
      </c>
      <c r="C567">
        <v>50</v>
      </c>
      <c r="D567" t="s">
        <v>5116</v>
      </c>
      <c r="E567" t="s">
        <v>6101</v>
      </c>
      <c r="F567">
        <v>1</v>
      </c>
    </row>
    <row r="568" spans="1:6">
      <c r="A568" t="s">
        <v>99</v>
      </c>
      <c r="C568">
        <v>1200</v>
      </c>
      <c r="D568" t="s">
        <v>5118</v>
      </c>
      <c r="E568" t="s">
        <v>6101</v>
      </c>
      <c r="F568">
        <v>2</v>
      </c>
    </row>
    <row r="569" spans="1:6">
      <c r="A569" t="s">
        <v>101</v>
      </c>
      <c r="C569">
        <v>500</v>
      </c>
      <c r="D569" t="s">
        <v>5118</v>
      </c>
      <c r="E569" t="s">
        <v>6101</v>
      </c>
      <c r="F569">
        <v>6</v>
      </c>
    </row>
    <row r="570" spans="1:6">
      <c r="A570" t="s">
        <v>103</v>
      </c>
      <c r="C570">
        <v>120</v>
      </c>
      <c r="D570" t="s">
        <v>5116</v>
      </c>
      <c r="E570" t="s">
        <v>6101</v>
      </c>
      <c r="F570">
        <v>2</v>
      </c>
    </row>
    <row r="571" spans="1:6">
      <c r="A571" t="s">
        <v>104</v>
      </c>
      <c r="C571">
        <v>120</v>
      </c>
      <c r="D571" t="s">
        <v>5116</v>
      </c>
      <c r="E571" t="s">
        <v>6101</v>
      </c>
      <c r="F571">
        <v>10</v>
      </c>
    </row>
    <row r="572" spans="1:6">
      <c r="A572" t="s">
        <v>105</v>
      </c>
      <c r="C572">
        <v>96</v>
      </c>
      <c r="D572" t="s">
        <v>5116</v>
      </c>
      <c r="E572" t="s">
        <v>6101</v>
      </c>
      <c r="F572">
        <v>9</v>
      </c>
    </row>
    <row r="573" spans="1:6">
      <c r="A573" t="s">
        <v>107</v>
      </c>
      <c r="C573">
        <v>1000</v>
      </c>
      <c r="D573" t="s">
        <v>5118</v>
      </c>
      <c r="E573" t="s">
        <v>6101</v>
      </c>
      <c r="F573">
        <v>1</v>
      </c>
    </row>
    <row r="574" spans="1:6">
      <c r="A574" t="s">
        <v>109</v>
      </c>
      <c r="C574">
        <v>60</v>
      </c>
      <c r="D574" t="s">
        <v>5116</v>
      </c>
      <c r="E574" t="s">
        <v>6101</v>
      </c>
      <c r="F574">
        <v>5</v>
      </c>
    </row>
    <row r="575" spans="1:6">
      <c r="A575" t="s">
        <v>110</v>
      </c>
      <c r="C575">
        <v>60</v>
      </c>
      <c r="D575" t="s">
        <v>5116</v>
      </c>
      <c r="E575" t="s">
        <v>6101</v>
      </c>
      <c r="F575">
        <v>16</v>
      </c>
    </row>
    <row r="576" spans="1:6">
      <c r="A576" t="s">
        <v>111</v>
      </c>
      <c r="C576">
        <v>120</v>
      </c>
      <c r="D576" t="s">
        <v>5116</v>
      </c>
      <c r="E576" t="s">
        <v>6101</v>
      </c>
      <c r="F576">
        <v>1</v>
      </c>
    </row>
    <row r="577" spans="1:6">
      <c r="A577" t="s">
        <v>112</v>
      </c>
      <c r="C577">
        <v>90</v>
      </c>
      <c r="D577" t="s">
        <v>5116</v>
      </c>
      <c r="E577" t="s">
        <v>6101</v>
      </c>
      <c r="F577">
        <v>2</v>
      </c>
    </row>
    <row r="578" spans="1:6">
      <c r="A578" t="s">
        <v>114</v>
      </c>
      <c r="C578">
        <v>380</v>
      </c>
      <c r="D578" t="s">
        <v>5118</v>
      </c>
      <c r="E578" t="s">
        <v>6101</v>
      </c>
      <c r="F578">
        <v>0</v>
      </c>
    </row>
    <row r="579" spans="1:6">
      <c r="A579" t="s">
        <v>4406</v>
      </c>
      <c r="C579">
        <v>60</v>
      </c>
      <c r="D579" t="s">
        <v>5118</v>
      </c>
      <c r="E579" t="s">
        <v>6101</v>
      </c>
      <c r="F579">
        <v>1</v>
      </c>
    </row>
    <row r="580" spans="1:6">
      <c r="A580" t="s">
        <v>117</v>
      </c>
      <c r="C580">
        <v>160</v>
      </c>
      <c r="D580" t="s">
        <v>5118</v>
      </c>
      <c r="E580" t="s">
        <v>6101</v>
      </c>
      <c r="F580">
        <v>1</v>
      </c>
    </row>
    <row r="581" spans="1:6">
      <c r="A581" t="s">
        <v>5335</v>
      </c>
      <c r="C581">
        <v>120</v>
      </c>
      <c r="D581" t="s">
        <v>5118</v>
      </c>
      <c r="E581" t="s">
        <v>6101</v>
      </c>
      <c r="F581">
        <v>2</v>
      </c>
    </row>
    <row r="582" spans="1:6">
      <c r="A582" t="s">
        <v>118</v>
      </c>
      <c r="C582">
        <v>260</v>
      </c>
      <c r="D582" t="s">
        <v>5118</v>
      </c>
      <c r="E582" t="s">
        <v>6101</v>
      </c>
      <c r="F582">
        <v>0</v>
      </c>
    </row>
    <row r="583" spans="1:6">
      <c r="A583" t="s">
        <v>119</v>
      </c>
      <c r="C583">
        <v>300</v>
      </c>
      <c r="D583" t="s">
        <v>5118</v>
      </c>
      <c r="E583" t="s">
        <v>6101</v>
      </c>
      <c r="F583">
        <v>2</v>
      </c>
    </row>
    <row r="584" spans="1:6">
      <c r="A584" t="s">
        <v>3929</v>
      </c>
      <c r="C584">
        <v>200</v>
      </c>
      <c r="D584" t="s">
        <v>5118</v>
      </c>
      <c r="E584" t="s">
        <v>6101</v>
      </c>
      <c r="F584">
        <v>4</v>
      </c>
    </row>
    <row r="585" spans="1:6">
      <c r="A585" t="s">
        <v>3930</v>
      </c>
      <c r="C585">
        <v>240</v>
      </c>
      <c r="D585" t="s">
        <v>5118</v>
      </c>
      <c r="E585" t="s">
        <v>6101</v>
      </c>
      <c r="F585">
        <v>2</v>
      </c>
    </row>
    <row r="586" spans="1:6">
      <c r="A586" t="s">
        <v>2724</v>
      </c>
      <c r="C586">
        <v>220</v>
      </c>
      <c r="D586" t="s">
        <v>5118</v>
      </c>
      <c r="E586" t="s">
        <v>6101</v>
      </c>
      <c r="F586">
        <v>0</v>
      </c>
    </row>
    <row r="587" spans="1:6">
      <c r="A587" t="s">
        <v>121</v>
      </c>
      <c r="C587">
        <v>180</v>
      </c>
      <c r="D587" t="s">
        <v>5118</v>
      </c>
      <c r="E587" t="s">
        <v>6101</v>
      </c>
      <c r="F587">
        <v>0</v>
      </c>
    </row>
    <row r="588" spans="1:6">
      <c r="A588" t="s">
        <v>2618</v>
      </c>
      <c r="C588">
        <v>200</v>
      </c>
      <c r="D588" t="s">
        <v>5118</v>
      </c>
      <c r="E588" t="s">
        <v>6101</v>
      </c>
      <c r="F588">
        <v>0</v>
      </c>
    </row>
    <row r="589" spans="1:6">
      <c r="A589" t="s">
        <v>3931</v>
      </c>
      <c r="C589">
        <v>135</v>
      </c>
      <c r="D589" t="s">
        <v>5118</v>
      </c>
      <c r="E589" t="s">
        <v>6101</v>
      </c>
      <c r="F589">
        <v>0</v>
      </c>
    </row>
    <row r="590" spans="1:6">
      <c r="A590" t="s">
        <v>3963</v>
      </c>
      <c r="C590">
        <v>160</v>
      </c>
      <c r="D590" t="s">
        <v>5118</v>
      </c>
      <c r="E590" t="s">
        <v>6101</v>
      </c>
      <c r="F590">
        <v>1</v>
      </c>
    </row>
    <row r="591" spans="1:6">
      <c r="A591" t="s">
        <v>3933</v>
      </c>
      <c r="C591">
        <v>190</v>
      </c>
      <c r="D591" t="s">
        <v>5118</v>
      </c>
      <c r="E591" t="s">
        <v>6101</v>
      </c>
      <c r="F591">
        <v>0</v>
      </c>
    </row>
    <row r="592" spans="1:6">
      <c r="A592" t="s">
        <v>123</v>
      </c>
      <c r="C592">
        <v>100</v>
      </c>
      <c r="D592" t="s">
        <v>5118</v>
      </c>
      <c r="E592" t="s">
        <v>6101</v>
      </c>
      <c r="F592">
        <v>0</v>
      </c>
    </row>
    <row r="593" spans="1:6">
      <c r="A593" t="s">
        <v>124</v>
      </c>
      <c r="C593">
        <v>120</v>
      </c>
      <c r="D593" t="s">
        <v>5118</v>
      </c>
      <c r="E593" t="s">
        <v>6101</v>
      </c>
      <c r="F593">
        <v>0</v>
      </c>
    </row>
    <row r="594" spans="1:6">
      <c r="A594" t="s">
        <v>125</v>
      </c>
      <c r="C594">
        <v>160</v>
      </c>
      <c r="D594" t="s">
        <v>5118</v>
      </c>
      <c r="E594" t="s">
        <v>6101</v>
      </c>
      <c r="F594">
        <v>0</v>
      </c>
    </row>
    <row r="595" spans="1:6">
      <c r="A595" t="s">
        <v>126</v>
      </c>
      <c r="C595">
        <v>160</v>
      </c>
      <c r="D595" t="s">
        <v>5118</v>
      </c>
      <c r="E595" t="s">
        <v>6101</v>
      </c>
      <c r="F595">
        <v>0</v>
      </c>
    </row>
    <row r="596" spans="1:6">
      <c r="A596" t="s">
        <v>127</v>
      </c>
      <c r="C596">
        <v>254</v>
      </c>
      <c r="D596" t="s">
        <v>5118</v>
      </c>
      <c r="E596" t="s">
        <v>6101</v>
      </c>
      <c r="F596">
        <v>0</v>
      </c>
    </row>
    <row r="597" spans="1:6">
      <c r="A597" t="s">
        <v>1972</v>
      </c>
      <c r="C597">
        <v>270</v>
      </c>
      <c r="D597" t="s">
        <v>5118</v>
      </c>
      <c r="E597" t="s">
        <v>6101</v>
      </c>
      <c r="F597">
        <v>1</v>
      </c>
    </row>
    <row r="598" spans="1:6">
      <c r="A598" t="s">
        <v>4132</v>
      </c>
      <c r="C598">
        <v>144</v>
      </c>
      <c r="D598" t="s">
        <v>5118</v>
      </c>
      <c r="E598" t="s">
        <v>6101</v>
      </c>
      <c r="F598">
        <v>0</v>
      </c>
    </row>
    <row r="599" spans="1:6">
      <c r="A599" t="s">
        <v>4395</v>
      </c>
      <c r="C599">
        <v>60</v>
      </c>
      <c r="D599" t="s">
        <v>5118</v>
      </c>
      <c r="E599" t="s">
        <v>6101</v>
      </c>
      <c r="F599">
        <v>0</v>
      </c>
    </row>
    <row r="600" spans="1:6">
      <c r="A600" t="s">
        <v>4396</v>
      </c>
      <c r="C600">
        <v>60</v>
      </c>
      <c r="D600" t="s">
        <v>5118</v>
      </c>
      <c r="E600" t="s">
        <v>6101</v>
      </c>
      <c r="F600">
        <v>1</v>
      </c>
    </row>
    <row r="601" spans="1:6">
      <c r="A601" t="s">
        <v>4397</v>
      </c>
      <c r="C601">
        <v>120</v>
      </c>
      <c r="D601" t="s">
        <v>5118</v>
      </c>
      <c r="E601" t="s">
        <v>6101</v>
      </c>
      <c r="F601">
        <v>0</v>
      </c>
    </row>
    <row r="602" spans="1:6">
      <c r="A602" t="s">
        <v>128</v>
      </c>
      <c r="C602">
        <v>456</v>
      </c>
      <c r="D602" t="s">
        <v>5118</v>
      </c>
      <c r="E602" t="s">
        <v>6101</v>
      </c>
      <c r="F602">
        <v>0</v>
      </c>
    </row>
    <row r="603" spans="1:6">
      <c r="A603" t="s">
        <v>130</v>
      </c>
      <c r="C603">
        <v>456</v>
      </c>
      <c r="D603" t="s">
        <v>5118</v>
      </c>
      <c r="E603" t="s">
        <v>6101</v>
      </c>
      <c r="F603">
        <v>5</v>
      </c>
    </row>
    <row r="604" spans="1:6">
      <c r="A604" t="s">
        <v>131</v>
      </c>
      <c r="C604">
        <v>400</v>
      </c>
      <c r="D604" t="s">
        <v>5118</v>
      </c>
      <c r="E604" t="s">
        <v>6101</v>
      </c>
      <c r="F604">
        <v>21</v>
      </c>
    </row>
    <row r="605" spans="1:6">
      <c r="A605" t="s">
        <v>133</v>
      </c>
      <c r="C605">
        <v>400</v>
      </c>
      <c r="D605" t="s">
        <v>5118</v>
      </c>
      <c r="E605" t="s">
        <v>6101</v>
      </c>
      <c r="F605">
        <v>25</v>
      </c>
    </row>
    <row r="606" spans="1:6">
      <c r="A606" t="s">
        <v>134</v>
      </c>
      <c r="C606">
        <v>400</v>
      </c>
      <c r="D606" t="s">
        <v>5118</v>
      </c>
      <c r="E606" t="s">
        <v>6101</v>
      </c>
      <c r="F606">
        <v>17</v>
      </c>
    </row>
    <row r="607" spans="1:6">
      <c r="A607" t="s">
        <v>135</v>
      </c>
      <c r="C607">
        <v>400</v>
      </c>
      <c r="D607" t="s">
        <v>5118</v>
      </c>
      <c r="E607" t="s">
        <v>6101</v>
      </c>
      <c r="F607">
        <v>19</v>
      </c>
    </row>
    <row r="608" spans="1:6">
      <c r="A608" t="s">
        <v>136</v>
      </c>
      <c r="C608">
        <v>40</v>
      </c>
      <c r="D608" t="s">
        <v>5116</v>
      </c>
      <c r="E608" t="s">
        <v>6101</v>
      </c>
      <c r="F608">
        <v>3</v>
      </c>
    </row>
    <row r="609" spans="1:6">
      <c r="A609" t="s">
        <v>137</v>
      </c>
      <c r="C609">
        <v>50</v>
      </c>
      <c r="D609" t="s">
        <v>5116</v>
      </c>
      <c r="E609" t="s">
        <v>6101</v>
      </c>
      <c r="F609">
        <v>0</v>
      </c>
    </row>
    <row r="610" spans="1:6">
      <c r="A610" t="s">
        <v>138</v>
      </c>
      <c r="C610">
        <v>240</v>
      </c>
      <c r="D610" t="s">
        <v>5118</v>
      </c>
      <c r="E610" t="s">
        <v>6101</v>
      </c>
      <c r="F610">
        <v>0</v>
      </c>
    </row>
    <row r="611" spans="1:6">
      <c r="A611" t="s">
        <v>139</v>
      </c>
      <c r="C611">
        <v>240</v>
      </c>
      <c r="D611" t="s">
        <v>5118</v>
      </c>
      <c r="E611" t="s">
        <v>6101</v>
      </c>
      <c r="F611">
        <v>4</v>
      </c>
    </row>
    <row r="612" spans="1:6">
      <c r="A612" t="s">
        <v>141</v>
      </c>
      <c r="C612">
        <v>50</v>
      </c>
      <c r="D612" t="s">
        <v>5116</v>
      </c>
      <c r="E612" t="s">
        <v>6101</v>
      </c>
      <c r="F612">
        <v>3</v>
      </c>
    </row>
    <row r="613" spans="1:6">
      <c r="A613" t="s">
        <v>142</v>
      </c>
      <c r="C613">
        <v>30</v>
      </c>
      <c r="D613" t="s">
        <v>5116</v>
      </c>
      <c r="E613" t="s">
        <v>6101</v>
      </c>
      <c r="F613">
        <v>0</v>
      </c>
    </row>
    <row r="614" spans="1:6">
      <c r="A614" t="s">
        <v>143</v>
      </c>
      <c r="C614">
        <v>80</v>
      </c>
      <c r="D614" t="s">
        <v>5116</v>
      </c>
      <c r="E614" t="s">
        <v>6101</v>
      </c>
      <c r="F614">
        <v>2</v>
      </c>
    </row>
    <row r="615" spans="1:6">
      <c r="A615" t="s">
        <v>145</v>
      </c>
      <c r="C615">
        <v>360</v>
      </c>
      <c r="D615" t="s">
        <v>5116</v>
      </c>
      <c r="E615" t="s">
        <v>6101</v>
      </c>
      <c r="F615">
        <v>0</v>
      </c>
    </row>
    <row r="616" spans="1:6">
      <c r="A616" t="s">
        <v>147</v>
      </c>
      <c r="C616">
        <v>30</v>
      </c>
      <c r="D616" t="s">
        <v>5116</v>
      </c>
      <c r="E616" t="s">
        <v>6101</v>
      </c>
      <c r="F616">
        <v>3</v>
      </c>
    </row>
    <row r="617" spans="1:6">
      <c r="A617" t="s">
        <v>149</v>
      </c>
      <c r="C617">
        <v>360</v>
      </c>
      <c r="D617" t="s">
        <v>5118</v>
      </c>
      <c r="E617" t="s">
        <v>6101</v>
      </c>
      <c r="F617">
        <v>0</v>
      </c>
    </row>
    <row r="618" spans="1:6">
      <c r="A618" t="s">
        <v>150</v>
      </c>
      <c r="C618">
        <v>500</v>
      </c>
      <c r="D618" t="s">
        <v>5118</v>
      </c>
      <c r="E618" t="s">
        <v>6101</v>
      </c>
      <c r="F618">
        <v>2</v>
      </c>
    </row>
    <row r="619" spans="1:6">
      <c r="A619" t="s">
        <v>151</v>
      </c>
      <c r="C619">
        <v>40</v>
      </c>
      <c r="D619" t="s">
        <v>5116</v>
      </c>
      <c r="E619" t="s">
        <v>6101</v>
      </c>
      <c r="F619">
        <v>4</v>
      </c>
    </row>
    <row r="620" spans="1:6">
      <c r="A620" t="s">
        <v>3475</v>
      </c>
      <c r="C620">
        <v>100</v>
      </c>
      <c r="D620" t="s">
        <v>5116</v>
      </c>
      <c r="E620" t="s">
        <v>6101</v>
      </c>
      <c r="F620">
        <v>1</v>
      </c>
    </row>
    <row r="621" spans="1:6">
      <c r="A621" t="s">
        <v>3474</v>
      </c>
      <c r="C621">
        <v>60</v>
      </c>
      <c r="D621" t="s">
        <v>5116</v>
      </c>
      <c r="E621" t="s">
        <v>6101</v>
      </c>
      <c r="F621">
        <v>0</v>
      </c>
    </row>
    <row r="622" spans="1:6">
      <c r="A622" t="s">
        <v>152</v>
      </c>
      <c r="C622">
        <v>1200</v>
      </c>
      <c r="D622" t="s">
        <v>5118</v>
      </c>
      <c r="E622" t="s">
        <v>6101</v>
      </c>
      <c r="F622">
        <v>0</v>
      </c>
    </row>
    <row r="623" spans="1:6">
      <c r="A623" t="s">
        <v>154</v>
      </c>
      <c r="C623">
        <v>576</v>
      </c>
      <c r="D623" t="s">
        <v>5118</v>
      </c>
      <c r="E623" t="s">
        <v>6101</v>
      </c>
      <c r="F623">
        <v>4</v>
      </c>
    </row>
    <row r="624" spans="1:6">
      <c r="A624" t="s">
        <v>156</v>
      </c>
      <c r="C624">
        <v>600</v>
      </c>
      <c r="D624" t="s">
        <v>5118</v>
      </c>
      <c r="E624" t="s">
        <v>6101</v>
      </c>
      <c r="F624">
        <v>3</v>
      </c>
    </row>
    <row r="625" spans="1:6">
      <c r="A625" t="s">
        <v>158</v>
      </c>
      <c r="C625">
        <v>50</v>
      </c>
      <c r="D625" t="s">
        <v>5116</v>
      </c>
      <c r="E625" t="s">
        <v>6101</v>
      </c>
      <c r="F625">
        <v>8</v>
      </c>
    </row>
    <row r="626" spans="1:6">
      <c r="A626" t="s">
        <v>159</v>
      </c>
      <c r="C626">
        <v>600</v>
      </c>
      <c r="D626" t="s">
        <v>5118</v>
      </c>
      <c r="E626" t="s">
        <v>6101</v>
      </c>
      <c r="F626">
        <v>7</v>
      </c>
    </row>
    <row r="627" spans="1:6">
      <c r="A627" t="s">
        <v>160</v>
      </c>
      <c r="C627">
        <v>360</v>
      </c>
      <c r="D627" t="s">
        <v>5118</v>
      </c>
      <c r="E627" t="s">
        <v>6101</v>
      </c>
      <c r="F627">
        <v>1</v>
      </c>
    </row>
    <row r="628" spans="1:6">
      <c r="A628" t="s">
        <v>161</v>
      </c>
      <c r="C628">
        <v>360</v>
      </c>
      <c r="D628" t="s">
        <v>5118</v>
      </c>
      <c r="E628" t="s">
        <v>6101</v>
      </c>
      <c r="F628">
        <v>1</v>
      </c>
    </row>
    <row r="629" spans="1:6">
      <c r="A629" t="s">
        <v>162</v>
      </c>
      <c r="C629">
        <v>660</v>
      </c>
      <c r="D629" t="s">
        <v>5118</v>
      </c>
      <c r="E629" t="s">
        <v>6101</v>
      </c>
      <c r="F629">
        <v>1</v>
      </c>
    </row>
    <row r="630" spans="1:6">
      <c r="A630" t="s">
        <v>164</v>
      </c>
      <c r="C630">
        <v>1440</v>
      </c>
      <c r="D630" t="s">
        <v>5118</v>
      </c>
      <c r="E630" t="s">
        <v>6101</v>
      </c>
      <c r="F630">
        <v>2</v>
      </c>
    </row>
    <row r="631" spans="1:6">
      <c r="A631" t="s">
        <v>166</v>
      </c>
      <c r="C631">
        <v>48</v>
      </c>
      <c r="D631" t="s">
        <v>5149</v>
      </c>
      <c r="E631" t="s">
        <v>6101</v>
      </c>
      <c r="F631">
        <v>8</v>
      </c>
    </row>
    <row r="632" spans="1:6">
      <c r="A632" t="s">
        <v>2151</v>
      </c>
      <c r="C632">
        <v>96</v>
      </c>
      <c r="D632" t="s">
        <v>5118</v>
      </c>
      <c r="E632" t="s">
        <v>6101</v>
      </c>
      <c r="F632">
        <v>0</v>
      </c>
    </row>
    <row r="633" spans="1:6">
      <c r="A633" t="s">
        <v>168</v>
      </c>
      <c r="C633">
        <v>96</v>
      </c>
      <c r="D633" t="s">
        <v>5118</v>
      </c>
      <c r="E633" t="s">
        <v>6101</v>
      </c>
      <c r="F633">
        <v>0</v>
      </c>
    </row>
    <row r="634" spans="1:6">
      <c r="A634" t="s">
        <v>169</v>
      </c>
      <c r="C634">
        <v>36</v>
      </c>
      <c r="D634" t="s">
        <v>5149</v>
      </c>
      <c r="E634" t="s">
        <v>6101</v>
      </c>
      <c r="F634">
        <v>2</v>
      </c>
    </row>
    <row r="635" spans="1:6">
      <c r="A635" t="s">
        <v>170</v>
      </c>
      <c r="C635">
        <v>48</v>
      </c>
      <c r="D635" t="s">
        <v>6093</v>
      </c>
      <c r="E635" t="s">
        <v>6101</v>
      </c>
      <c r="F635">
        <v>2</v>
      </c>
    </row>
    <row r="636" spans="1:6">
      <c r="A636" t="s">
        <v>172</v>
      </c>
      <c r="C636">
        <v>90</v>
      </c>
      <c r="D636" t="s">
        <v>5149</v>
      </c>
      <c r="E636" t="s">
        <v>6101</v>
      </c>
      <c r="F636">
        <v>16</v>
      </c>
    </row>
    <row r="637" spans="1:6">
      <c r="A637" t="s">
        <v>174</v>
      </c>
      <c r="C637">
        <v>64</v>
      </c>
      <c r="D637" t="s">
        <v>5149</v>
      </c>
      <c r="E637" t="s">
        <v>6101</v>
      </c>
      <c r="F637">
        <v>3</v>
      </c>
    </row>
    <row r="638" spans="1:6">
      <c r="A638" t="s">
        <v>176</v>
      </c>
      <c r="C638">
        <v>1440</v>
      </c>
      <c r="D638" t="s">
        <v>5118</v>
      </c>
      <c r="E638" t="s">
        <v>6101</v>
      </c>
      <c r="F638">
        <v>7</v>
      </c>
    </row>
    <row r="639" spans="1:6">
      <c r="A639" t="s">
        <v>5461</v>
      </c>
      <c r="C639">
        <v>180</v>
      </c>
      <c r="D639" t="s">
        <v>5149</v>
      </c>
      <c r="E639" t="s">
        <v>6101</v>
      </c>
      <c r="F639">
        <v>2</v>
      </c>
    </row>
    <row r="640" spans="1:6">
      <c r="A640" t="s">
        <v>5463</v>
      </c>
      <c r="C640">
        <v>180</v>
      </c>
      <c r="D640" t="s">
        <v>5149</v>
      </c>
      <c r="E640" t="s">
        <v>6101</v>
      </c>
      <c r="F640">
        <v>2</v>
      </c>
    </row>
    <row r="641" spans="1:6">
      <c r="A641" t="s">
        <v>177</v>
      </c>
      <c r="C641">
        <v>144</v>
      </c>
      <c r="D641" t="s">
        <v>5116</v>
      </c>
      <c r="E641" t="s">
        <v>6101</v>
      </c>
      <c r="F641">
        <v>13</v>
      </c>
    </row>
    <row r="642" spans="1:6">
      <c r="A642" t="s">
        <v>178</v>
      </c>
      <c r="C642">
        <v>480</v>
      </c>
      <c r="D642" t="s">
        <v>5118</v>
      </c>
      <c r="E642" t="s">
        <v>6101</v>
      </c>
      <c r="F642">
        <v>2</v>
      </c>
    </row>
    <row r="643" spans="1:6">
      <c r="A643" t="s">
        <v>180</v>
      </c>
      <c r="C643">
        <v>96</v>
      </c>
      <c r="D643" t="s">
        <v>5118</v>
      </c>
      <c r="E643" t="s">
        <v>6101</v>
      </c>
      <c r="F643">
        <v>0</v>
      </c>
    </row>
    <row r="644" spans="1:6">
      <c r="A644" t="s">
        <v>181</v>
      </c>
      <c r="C644">
        <v>96</v>
      </c>
      <c r="D644" t="s">
        <v>5149</v>
      </c>
      <c r="E644" t="s">
        <v>6101</v>
      </c>
      <c r="F644">
        <v>3</v>
      </c>
    </row>
    <row r="645" spans="1:6">
      <c r="A645" t="s">
        <v>183</v>
      </c>
      <c r="C645">
        <v>1152</v>
      </c>
      <c r="D645" t="s">
        <v>5118</v>
      </c>
      <c r="E645" t="s">
        <v>6101</v>
      </c>
      <c r="F645">
        <v>2</v>
      </c>
    </row>
    <row r="646" spans="1:6">
      <c r="A646" t="s">
        <v>185</v>
      </c>
      <c r="C646">
        <v>60</v>
      </c>
      <c r="D646" t="s">
        <v>5149</v>
      </c>
      <c r="E646" t="s">
        <v>6101</v>
      </c>
      <c r="F646">
        <v>2</v>
      </c>
    </row>
    <row r="647" spans="1:6">
      <c r="A647" t="s">
        <v>186</v>
      </c>
      <c r="C647">
        <v>24</v>
      </c>
      <c r="D647" t="s">
        <v>6098</v>
      </c>
      <c r="E647" t="s">
        <v>6101</v>
      </c>
      <c r="F647">
        <v>4</v>
      </c>
    </row>
    <row r="648" spans="1:6">
      <c r="A648" t="s">
        <v>188</v>
      </c>
      <c r="C648">
        <v>5</v>
      </c>
      <c r="D648" t="s">
        <v>5153</v>
      </c>
      <c r="E648" t="s">
        <v>6101</v>
      </c>
      <c r="F648">
        <v>2</v>
      </c>
    </row>
    <row r="649" spans="1:6">
      <c r="A649" t="s">
        <v>190</v>
      </c>
      <c r="C649">
        <v>60</v>
      </c>
      <c r="D649" t="s">
        <v>5149</v>
      </c>
      <c r="E649" t="s">
        <v>6101</v>
      </c>
      <c r="F649">
        <v>1</v>
      </c>
    </row>
    <row r="650" spans="1:6">
      <c r="A650" t="s">
        <v>191</v>
      </c>
      <c r="C650">
        <v>60</v>
      </c>
      <c r="D650" t="s">
        <v>5149</v>
      </c>
      <c r="E650" t="s">
        <v>6101</v>
      </c>
      <c r="F650">
        <v>3</v>
      </c>
    </row>
    <row r="651" spans="1:6">
      <c r="A651" t="s">
        <v>192</v>
      </c>
      <c r="C651">
        <v>60</v>
      </c>
      <c r="D651" t="s">
        <v>5149</v>
      </c>
      <c r="E651" t="s">
        <v>6101</v>
      </c>
      <c r="F651">
        <v>1</v>
      </c>
    </row>
    <row r="652" spans="1:6">
      <c r="A652" t="s">
        <v>2285</v>
      </c>
      <c r="C652">
        <v>144</v>
      </c>
      <c r="D652" t="s">
        <v>5118</v>
      </c>
      <c r="E652" t="s">
        <v>6101</v>
      </c>
      <c r="F652">
        <v>2</v>
      </c>
    </row>
    <row r="653" spans="1:6">
      <c r="A653" t="s">
        <v>2285</v>
      </c>
      <c r="C653">
        <v>126</v>
      </c>
      <c r="D653" t="s">
        <v>5118</v>
      </c>
      <c r="E653" t="s">
        <v>6101</v>
      </c>
      <c r="F653">
        <v>1</v>
      </c>
    </row>
    <row r="654" spans="1:6">
      <c r="A654" t="s">
        <v>3957</v>
      </c>
      <c r="C654">
        <v>1728</v>
      </c>
      <c r="D654" t="s">
        <v>5118</v>
      </c>
      <c r="E654" t="s">
        <v>6101</v>
      </c>
      <c r="F654">
        <v>0</v>
      </c>
    </row>
    <row r="655" spans="1:6">
      <c r="A655" t="s">
        <v>193</v>
      </c>
      <c r="C655">
        <v>48</v>
      </c>
      <c r="D655" t="s">
        <v>5149</v>
      </c>
      <c r="E655" t="s">
        <v>6101</v>
      </c>
      <c r="F655">
        <v>2</v>
      </c>
    </row>
    <row r="656" spans="1:6">
      <c r="A656" t="s">
        <v>4128</v>
      </c>
      <c r="C656">
        <v>96</v>
      </c>
      <c r="D656" t="s">
        <v>5118</v>
      </c>
      <c r="E656" t="s">
        <v>6101</v>
      </c>
      <c r="F656">
        <v>0</v>
      </c>
    </row>
    <row r="657" spans="1:6">
      <c r="A657" t="s">
        <v>195</v>
      </c>
      <c r="E657" t="s">
        <v>6101</v>
      </c>
      <c r="F657">
        <v>0</v>
      </c>
    </row>
    <row r="658" spans="1:6">
      <c r="A658" t="s">
        <v>196</v>
      </c>
      <c r="C658">
        <v>48</v>
      </c>
      <c r="D658" t="s">
        <v>5116</v>
      </c>
      <c r="E658" t="s">
        <v>6101</v>
      </c>
      <c r="F658">
        <v>6</v>
      </c>
    </row>
    <row r="659" spans="1:6">
      <c r="A659" t="s">
        <v>197</v>
      </c>
      <c r="C659">
        <v>48</v>
      </c>
      <c r="D659" t="s">
        <v>5149</v>
      </c>
      <c r="E659" t="s">
        <v>6101</v>
      </c>
      <c r="F659">
        <v>4</v>
      </c>
    </row>
    <row r="660" spans="1:6">
      <c r="A660" t="s">
        <v>198</v>
      </c>
      <c r="C660">
        <v>120</v>
      </c>
      <c r="D660" t="s">
        <v>5116</v>
      </c>
      <c r="E660" t="s">
        <v>6101</v>
      </c>
      <c r="F660">
        <v>2</v>
      </c>
    </row>
    <row r="661" spans="1:6">
      <c r="A661" t="s">
        <v>199</v>
      </c>
      <c r="C661">
        <v>144</v>
      </c>
      <c r="D661" t="s">
        <v>5115</v>
      </c>
      <c r="E661" t="s">
        <v>6101</v>
      </c>
      <c r="F661">
        <v>1</v>
      </c>
    </row>
    <row r="662" spans="1:6">
      <c r="A662" t="s">
        <v>201</v>
      </c>
      <c r="C662">
        <v>1440</v>
      </c>
      <c r="D662" t="s">
        <v>5118</v>
      </c>
      <c r="E662" t="s">
        <v>6101</v>
      </c>
      <c r="F662">
        <v>0</v>
      </c>
    </row>
    <row r="663" spans="1:6">
      <c r="A663" t="s">
        <v>202</v>
      </c>
      <c r="C663">
        <v>1152</v>
      </c>
      <c r="D663" t="s">
        <v>5118</v>
      </c>
      <c r="E663" t="s">
        <v>6101</v>
      </c>
      <c r="F663">
        <v>0</v>
      </c>
    </row>
    <row r="664" spans="1:6">
      <c r="A664" t="s">
        <v>203</v>
      </c>
      <c r="C664">
        <v>36</v>
      </c>
      <c r="D664" t="s">
        <v>5149</v>
      </c>
      <c r="E664" t="s">
        <v>6101</v>
      </c>
      <c r="F664">
        <v>18</v>
      </c>
    </row>
    <row r="665" spans="1:6">
      <c r="A665" t="s">
        <v>204</v>
      </c>
      <c r="C665">
        <v>30</v>
      </c>
      <c r="D665" t="s">
        <v>5149</v>
      </c>
      <c r="E665" t="s">
        <v>6101</v>
      </c>
      <c r="F665">
        <v>1</v>
      </c>
    </row>
    <row r="666" spans="1:6">
      <c r="A666" t="s">
        <v>206</v>
      </c>
      <c r="C666">
        <v>60</v>
      </c>
      <c r="D666" t="s">
        <v>5149</v>
      </c>
      <c r="E666" t="s">
        <v>6101</v>
      </c>
      <c r="F666">
        <v>2</v>
      </c>
    </row>
    <row r="667" spans="1:6">
      <c r="A667" t="s">
        <v>207</v>
      </c>
      <c r="C667">
        <v>1728</v>
      </c>
      <c r="D667" t="s">
        <v>5118</v>
      </c>
      <c r="E667" t="s">
        <v>6101</v>
      </c>
      <c r="F667">
        <v>3</v>
      </c>
    </row>
    <row r="668" spans="1:6">
      <c r="A668" t="s">
        <v>209</v>
      </c>
      <c r="C668">
        <v>1152</v>
      </c>
      <c r="D668" t="s">
        <v>5118</v>
      </c>
      <c r="E668" t="s">
        <v>6101</v>
      </c>
      <c r="F668">
        <v>0</v>
      </c>
    </row>
    <row r="669" spans="1:6">
      <c r="A669" t="s">
        <v>5351</v>
      </c>
      <c r="C669">
        <v>48</v>
      </c>
      <c r="D669" t="s">
        <v>5149</v>
      </c>
      <c r="E669" t="s">
        <v>6101</v>
      </c>
      <c r="F669">
        <v>2</v>
      </c>
    </row>
    <row r="670" spans="1:6">
      <c r="A670" t="s">
        <v>210</v>
      </c>
      <c r="C670">
        <v>1152</v>
      </c>
      <c r="D670" t="s">
        <v>5118</v>
      </c>
      <c r="E670" t="s">
        <v>6101</v>
      </c>
      <c r="F670">
        <v>13</v>
      </c>
    </row>
    <row r="671" spans="1:6">
      <c r="A671" t="s">
        <v>211</v>
      </c>
      <c r="C671">
        <v>24</v>
      </c>
      <c r="D671" t="s">
        <v>5149</v>
      </c>
      <c r="E671" t="s">
        <v>6101</v>
      </c>
      <c r="F671">
        <v>13</v>
      </c>
    </row>
    <row r="672" spans="1:6">
      <c r="A672" t="s">
        <v>213</v>
      </c>
      <c r="C672">
        <v>120</v>
      </c>
      <c r="D672" t="s">
        <v>6096</v>
      </c>
      <c r="E672" t="s">
        <v>6101</v>
      </c>
      <c r="F672">
        <v>0</v>
      </c>
    </row>
    <row r="673" spans="1:6">
      <c r="A673" t="s">
        <v>215</v>
      </c>
      <c r="C673">
        <v>72</v>
      </c>
      <c r="D673" t="s">
        <v>6096</v>
      </c>
      <c r="E673" t="s">
        <v>6101</v>
      </c>
      <c r="F673">
        <v>0</v>
      </c>
    </row>
    <row r="674" spans="1:6">
      <c r="A674" t="s">
        <v>217</v>
      </c>
      <c r="C674">
        <v>96</v>
      </c>
      <c r="D674" t="s">
        <v>5116</v>
      </c>
      <c r="E674" t="s">
        <v>6101</v>
      </c>
      <c r="F674">
        <v>0</v>
      </c>
    </row>
    <row r="675" spans="1:6">
      <c r="A675" t="s">
        <v>218</v>
      </c>
      <c r="C675">
        <v>32</v>
      </c>
      <c r="D675" t="s">
        <v>5117</v>
      </c>
      <c r="E675" t="s">
        <v>6101</v>
      </c>
      <c r="F675">
        <v>0</v>
      </c>
    </row>
    <row r="676" spans="1:6">
      <c r="A676" t="s">
        <v>220</v>
      </c>
      <c r="C676">
        <v>40</v>
      </c>
      <c r="D676" t="s">
        <v>5149</v>
      </c>
      <c r="E676" t="s">
        <v>6101</v>
      </c>
      <c r="F676">
        <v>1</v>
      </c>
    </row>
    <row r="677" spans="1:6">
      <c r="A677" t="s">
        <v>221</v>
      </c>
      <c r="C677">
        <v>48</v>
      </c>
      <c r="D677" t="s">
        <v>5118</v>
      </c>
      <c r="E677" t="s">
        <v>6101</v>
      </c>
      <c r="F677">
        <v>1</v>
      </c>
    </row>
    <row r="678" spans="1:6">
      <c r="A678" t="s">
        <v>223</v>
      </c>
      <c r="C678">
        <v>48</v>
      </c>
      <c r="D678" t="s">
        <v>5149</v>
      </c>
      <c r="E678" t="s">
        <v>6101</v>
      </c>
      <c r="F678">
        <v>1</v>
      </c>
    </row>
    <row r="679" spans="1:6">
      <c r="A679" t="s">
        <v>224</v>
      </c>
      <c r="C679">
        <v>36</v>
      </c>
      <c r="D679" t="s">
        <v>5149</v>
      </c>
      <c r="E679" t="s">
        <v>6101</v>
      </c>
      <c r="F679">
        <v>2</v>
      </c>
    </row>
    <row r="680" spans="1:6">
      <c r="A680" t="s">
        <v>225</v>
      </c>
      <c r="C680">
        <v>360</v>
      </c>
      <c r="D680" t="s">
        <v>5116</v>
      </c>
      <c r="E680" t="s">
        <v>6101</v>
      </c>
      <c r="F680">
        <v>1</v>
      </c>
    </row>
    <row r="681" spans="1:6">
      <c r="A681" t="s">
        <v>226</v>
      </c>
      <c r="C681">
        <v>135</v>
      </c>
      <c r="D681" t="s">
        <v>5116</v>
      </c>
      <c r="E681" t="s">
        <v>6101</v>
      </c>
      <c r="F681">
        <v>17</v>
      </c>
    </row>
    <row r="682" spans="1:6">
      <c r="A682" t="s">
        <v>228</v>
      </c>
      <c r="C682">
        <v>10</v>
      </c>
      <c r="D682" t="s">
        <v>5116</v>
      </c>
      <c r="E682" t="s">
        <v>6101</v>
      </c>
      <c r="F682">
        <v>3</v>
      </c>
    </row>
    <row r="683" spans="1:6">
      <c r="A683" t="s">
        <v>229</v>
      </c>
      <c r="C683">
        <v>320</v>
      </c>
      <c r="D683" t="s">
        <v>5116</v>
      </c>
      <c r="E683" t="s">
        <v>6101</v>
      </c>
      <c r="F683">
        <v>2</v>
      </c>
    </row>
    <row r="684" spans="1:6">
      <c r="A684" t="s">
        <v>231</v>
      </c>
      <c r="C684">
        <v>30</v>
      </c>
      <c r="D684" t="s">
        <v>5149</v>
      </c>
      <c r="E684" t="s">
        <v>6101</v>
      </c>
      <c r="F684">
        <v>2</v>
      </c>
    </row>
    <row r="685" spans="1:6">
      <c r="A685" t="s">
        <v>5207</v>
      </c>
      <c r="C685">
        <v>108</v>
      </c>
      <c r="D685" t="s">
        <v>5116</v>
      </c>
      <c r="E685" t="s">
        <v>6101</v>
      </c>
      <c r="F685">
        <v>0</v>
      </c>
    </row>
    <row r="686" spans="1:6">
      <c r="A686" t="s">
        <v>5208</v>
      </c>
      <c r="C686">
        <v>108</v>
      </c>
      <c r="D686" t="s">
        <v>5116</v>
      </c>
      <c r="E686" t="s">
        <v>6101</v>
      </c>
      <c r="F686">
        <v>0</v>
      </c>
    </row>
    <row r="687" spans="1:6">
      <c r="A687" t="s">
        <v>5209</v>
      </c>
      <c r="C687">
        <v>108</v>
      </c>
      <c r="D687" t="s">
        <v>5116</v>
      </c>
      <c r="E687" t="s">
        <v>6101</v>
      </c>
      <c r="F687">
        <v>0</v>
      </c>
    </row>
    <row r="688" spans="1:6">
      <c r="A688" t="s">
        <v>232</v>
      </c>
      <c r="C688">
        <v>90</v>
      </c>
      <c r="D688" t="s">
        <v>5116</v>
      </c>
      <c r="E688" t="s">
        <v>6101</v>
      </c>
      <c r="F688">
        <v>1</v>
      </c>
    </row>
    <row r="689" spans="1:6">
      <c r="A689" t="s">
        <v>233</v>
      </c>
      <c r="C689">
        <v>60</v>
      </c>
      <c r="D689" t="s">
        <v>5116</v>
      </c>
      <c r="E689" t="s">
        <v>6101</v>
      </c>
      <c r="F689">
        <v>0</v>
      </c>
    </row>
    <row r="690" spans="1:6">
      <c r="A690" t="s">
        <v>234</v>
      </c>
      <c r="C690">
        <v>80</v>
      </c>
      <c r="D690" t="s">
        <v>5149</v>
      </c>
      <c r="E690" t="s">
        <v>6101</v>
      </c>
      <c r="F690">
        <v>0</v>
      </c>
    </row>
    <row r="691" spans="1:6">
      <c r="A691" t="s">
        <v>236</v>
      </c>
      <c r="C691">
        <v>48</v>
      </c>
      <c r="D691" t="s">
        <v>5149</v>
      </c>
      <c r="E691" t="s">
        <v>6101</v>
      </c>
      <c r="F691">
        <v>8</v>
      </c>
    </row>
    <row r="692" spans="1:6">
      <c r="A692" t="s">
        <v>237</v>
      </c>
      <c r="C692">
        <v>960</v>
      </c>
      <c r="D692" t="s">
        <v>5118</v>
      </c>
      <c r="E692" t="s">
        <v>6101</v>
      </c>
      <c r="F692">
        <v>1</v>
      </c>
    </row>
    <row r="693" spans="1:6">
      <c r="A693" t="s">
        <v>239</v>
      </c>
      <c r="C693">
        <v>96</v>
      </c>
      <c r="D693" t="s">
        <v>5149</v>
      </c>
      <c r="E693" t="s">
        <v>6101</v>
      </c>
      <c r="F693">
        <v>0</v>
      </c>
    </row>
    <row r="694" spans="1:6">
      <c r="A694" t="s">
        <v>240</v>
      </c>
      <c r="C694">
        <v>60</v>
      </c>
      <c r="D694" t="s">
        <v>5116</v>
      </c>
      <c r="E694" t="s">
        <v>6101</v>
      </c>
      <c r="F694">
        <v>3</v>
      </c>
    </row>
    <row r="695" spans="1:6">
      <c r="A695" t="s">
        <v>241</v>
      </c>
      <c r="C695">
        <v>96</v>
      </c>
      <c r="D695" t="s">
        <v>5118</v>
      </c>
      <c r="E695" t="s">
        <v>6101</v>
      </c>
      <c r="F695">
        <v>4</v>
      </c>
    </row>
    <row r="696" spans="1:6">
      <c r="A696" t="s">
        <v>242</v>
      </c>
      <c r="C696">
        <v>72</v>
      </c>
      <c r="D696" t="s">
        <v>5118</v>
      </c>
      <c r="E696" t="s">
        <v>6101</v>
      </c>
      <c r="F696">
        <v>8</v>
      </c>
    </row>
    <row r="697" spans="1:6">
      <c r="A697" t="s">
        <v>243</v>
      </c>
      <c r="C697">
        <v>96</v>
      </c>
      <c r="D697" t="s">
        <v>5118</v>
      </c>
      <c r="E697" t="s">
        <v>6101</v>
      </c>
      <c r="F697">
        <v>0</v>
      </c>
    </row>
    <row r="698" spans="1:6">
      <c r="A698" t="s">
        <v>244</v>
      </c>
      <c r="C698">
        <v>96</v>
      </c>
      <c r="D698" t="s">
        <v>5118</v>
      </c>
      <c r="E698" t="s">
        <v>6101</v>
      </c>
      <c r="F698">
        <v>0</v>
      </c>
    </row>
    <row r="699" spans="1:6">
      <c r="A699" t="s">
        <v>245</v>
      </c>
      <c r="C699">
        <v>120</v>
      </c>
      <c r="D699" t="s">
        <v>5118</v>
      </c>
      <c r="E699" t="s">
        <v>6101</v>
      </c>
      <c r="F699">
        <v>0</v>
      </c>
    </row>
    <row r="700" spans="1:6">
      <c r="A700" t="s">
        <v>2647</v>
      </c>
      <c r="C700">
        <v>96</v>
      </c>
      <c r="D700" t="s">
        <v>5118</v>
      </c>
      <c r="E700" t="s">
        <v>6101</v>
      </c>
      <c r="F700">
        <v>0</v>
      </c>
    </row>
    <row r="701" spans="1:6">
      <c r="A701" t="s">
        <v>2392</v>
      </c>
      <c r="C701">
        <v>96</v>
      </c>
      <c r="D701" t="s">
        <v>5118</v>
      </c>
      <c r="E701" t="s">
        <v>6101</v>
      </c>
      <c r="F701">
        <v>0</v>
      </c>
    </row>
    <row r="702" spans="1:6">
      <c r="A702" t="s">
        <v>2393</v>
      </c>
      <c r="C702">
        <v>192</v>
      </c>
      <c r="D702" t="s">
        <v>5118</v>
      </c>
      <c r="E702" t="s">
        <v>6101</v>
      </c>
      <c r="F702">
        <v>0</v>
      </c>
    </row>
    <row r="703" spans="1:6">
      <c r="A703" t="s">
        <v>2394</v>
      </c>
      <c r="C703">
        <v>192</v>
      </c>
      <c r="D703" t="s">
        <v>5118</v>
      </c>
      <c r="E703" t="s">
        <v>6101</v>
      </c>
      <c r="F703">
        <v>1</v>
      </c>
    </row>
    <row r="704" spans="1:6">
      <c r="A704" t="s">
        <v>246</v>
      </c>
      <c r="C704">
        <v>72</v>
      </c>
      <c r="D704" t="s">
        <v>5118</v>
      </c>
      <c r="E704" t="s">
        <v>6101</v>
      </c>
      <c r="F704">
        <v>5</v>
      </c>
    </row>
    <row r="705" spans="1:6">
      <c r="A705" t="s">
        <v>247</v>
      </c>
      <c r="C705">
        <v>180</v>
      </c>
      <c r="D705" t="s">
        <v>5118</v>
      </c>
      <c r="E705" t="s">
        <v>6101</v>
      </c>
      <c r="F705">
        <v>0</v>
      </c>
    </row>
    <row r="706" spans="1:6">
      <c r="A706" t="s">
        <v>249</v>
      </c>
      <c r="C706">
        <v>96</v>
      </c>
      <c r="D706" t="s">
        <v>5118</v>
      </c>
      <c r="E706" t="s">
        <v>6101</v>
      </c>
      <c r="F706">
        <v>8</v>
      </c>
    </row>
    <row r="707" spans="1:6">
      <c r="A707" t="s">
        <v>250</v>
      </c>
      <c r="C707">
        <v>96</v>
      </c>
      <c r="D707" t="s">
        <v>5118</v>
      </c>
      <c r="E707" t="s">
        <v>6101</v>
      </c>
      <c r="F707">
        <v>0</v>
      </c>
    </row>
    <row r="708" spans="1:6">
      <c r="A708" t="s">
        <v>251</v>
      </c>
      <c r="C708">
        <v>36</v>
      </c>
      <c r="D708" t="s">
        <v>5118</v>
      </c>
      <c r="E708" t="s">
        <v>6101</v>
      </c>
      <c r="F708">
        <v>17</v>
      </c>
    </row>
    <row r="709" spans="1:6">
      <c r="A709" t="s">
        <v>253</v>
      </c>
      <c r="C709">
        <v>96</v>
      </c>
      <c r="D709" t="s">
        <v>5118</v>
      </c>
      <c r="E709" t="s">
        <v>6101</v>
      </c>
      <c r="F709">
        <v>0</v>
      </c>
    </row>
    <row r="710" spans="1:6">
      <c r="A710" t="s">
        <v>254</v>
      </c>
      <c r="C710">
        <v>96</v>
      </c>
      <c r="D710" t="s">
        <v>5118</v>
      </c>
      <c r="E710" t="s">
        <v>6101</v>
      </c>
      <c r="F710">
        <v>3</v>
      </c>
    </row>
    <row r="711" spans="1:6">
      <c r="A711" t="s">
        <v>255</v>
      </c>
      <c r="C711">
        <v>144</v>
      </c>
      <c r="D711" t="s">
        <v>5118</v>
      </c>
      <c r="E711" t="s">
        <v>6101</v>
      </c>
      <c r="F711">
        <v>0</v>
      </c>
    </row>
    <row r="712" spans="1:6">
      <c r="A712" t="s">
        <v>256</v>
      </c>
      <c r="C712">
        <v>144</v>
      </c>
      <c r="D712" t="s">
        <v>5118</v>
      </c>
      <c r="E712" t="s">
        <v>6101</v>
      </c>
      <c r="F712">
        <v>0</v>
      </c>
    </row>
    <row r="713" spans="1:6">
      <c r="A713" t="s">
        <v>257</v>
      </c>
      <c r="C713">
        <v>144</v>
      </c>
      <c r="D713" t="s">
        <v>5118</v>
      </c>
      <c r="E713" t="s">
        <v>6101</v>
      </c>
      <c r="F713">
        <v>12</v>
      </c>
    </row>
    <row r="714" spans="1:6">
      <c r="A714" t="s">
        <v>258</v>
      </c>
      <c r="C714">
        <v>120</v>
      </c>
      <c r="D714" t="s">
        <v>5118</v>
      </c>
      <c r="E714" t="s">
        <v>6101</v>
      </c>
      <c r="F714">
        <v>0</v>
      </c>
    </row>
    <row r="715" spans="1:6">
      <c r="A715" t="s">
        <v>259</v>
      </c>
      <c r="C715">
        <v>120</v>
      </c>
      <c r="D715" t="s">
        <v>5116</v>
      </c>
      <c r="E715" t="s">
        <v>6101</v>
      </c>
      <c r="F715">
        <v>0</v>
      </c>
    </row>
    <row r="716" spans="1:6">
      <c r="A716" t="s">
        <v>260</v>
      </c>
      <c r="C716">
        <v>180</v>
      </c>
      <c r="D716" t="s">
        <v>5118</v>
      </c>
      <c r="E716" t="s">
        <v>6101</v>
      </c>
      <c r="F716">
        <v>22</v>
      </c>
    </row>
    <row r="717" spans="1:6">
      <c r="A717" t="s">
        <v>261</v>
      </c>
      <c r="C717">
        <v>96</v>
      </c>
      <c r="D717" t="s">
        <v>5118</v>
      </c>
      <c r="E717" t="s">
        <v>6101</v>
      </c>
      <c r="F717">
        <v>0</v>
      </c>
    </row>
    <row r="718" spans="1:6">
      <c r="A718" t="s">
        <v>262</v>
      </c>
      <c r="C718">
        <v>96</v>
      </c>
      <c r="D718" t="s">
        <v>5118</v>
      </c>
      <c r="E718" t="s">
        <v>6101</v>
      </c>
      <c r="F718">
        <v>0</v>
      </c>
    </row>
    <row r="719" spans="1:6">
      <c r="A719" t="s">
        <v>263</v>
      </c>
      <c r="C719">
        <v>120</v>
      </c>
      <c r="D719" t="s">
        <v>5118</v>
      </c>
      <c r="E719" t="s">
        <v>6101</v>
      </c>
      <c r="F719">
        <v>0</v>
      </c>
    </row>
    <row r="720" spans="1:6">
      <c r="A720" t="s">
        <v>2670</v>
      </c>
      <c r="C720">
        <v>90</v>
      </c>
      <c r="D720" t="s">
        <v>5118</v>
      </c>
      <c r="E720" t="s">
        <v>6101</v>
      </c>
      <c r="F720">
        <v>0</v>
      </c>
    </row>
    <row r="721" spans="1:6">
      <c r="A721" t="s">
        <v>2670</v>
      </c>
      <c r="C721">
        <v>96</v>
      </c>
      <c r="D721" t="s">
        <v>5118</v>
      </c>
      <c r="E721" t="s">
        <v>6101</v>
      </c>
      <c r="F721">
        <v>0</v>
      </c>
    </row>
    <row r="722" spans="1:6">
      <c r="A722" t="s">
        <v>264</v>
      </c>
      <c r="C722">
        <v>144</v>
      </c>
      <c r="D722" t="s">
        <v>5118</v>
      </c>
      <c r="E722" t="s">
        <v>6101</v>
      </c>
      <c r="F722">
        <v>7</v>
      </c>
    </row>
    <row r="723" spans="1:6">
      <c r="A723" t="s">
        <v>1966</v>
      </c>
      <c r="C723">
        <v>144</v>
      </c>
      <c r="D723" t="s">
        <v>5118</v>
      </c>
      <c r="E723" t="s">
        <v>6101</v>
      </c>
      <c r="F723">
        <v>16</v>
      </c>
    </row>
    <row r="724" spans="1:6">
      <c r="A724" t="s">
        <v>2185</v>
      </c>
      <c r="C724">
        <v>96</v>
      </c>
      <c r="D724" t="s">
        <v>5118</v>
      </c>
      <c r="E724" t="s">
        <v>6101</v>
      </c>
      <c r="F724">
        <v>15</v>
      </c>
    </row>
    <row r="725" spans="1:6">
      <c r="A725" t="s">
        <v>265</v>
      </c>
      <c r="C725">
        <v>96</v>
      </c>
      <c r="D725" t="s">
        <v>5118</v>
      </c>
      <c r="E725" t="s">
        <v>6101</v>
      </c>
      <c r="F725">
        <v>2</v>
      </c>
    </row>
    <row r="726" spans="1:6">
      <c r="A726" t="s">
        <v>266</v>
      </c>
      <c r="C726">
        <v>120</v>
      </c>
      <c r="D726" t="s">
        <v>5118</v>
      </c>
      <c r="E726" t="s">
        <v>6101</v>
      </c>
      <c r="F726">
        <v>0</v>
      </c>
    </row>
    <row r="727" spans="1:6">
      <c r="A727" t="s">
        <v>267</v>
      </c>
      <c r="C727">
        <v>72</v>
      </c>
      <c r="D727" t="s">
        <v>5118</v>
      </c>
      <c r="E727" t="s">
        <v>6101</v>
      </c>
      <c r="F727">
        <v>0</v>
      </c>
    </row>
    <row r="728" spans="1:6">
      <c r="A728" t="s">
        <v>268</v>
      </c>
      <c r="C728">
        <v>120</v>
      </c>
      <c r="D728" t="s">
        <v>5118</v>
      </c>
      <c r="E728" t="s">
        <v>6101</v>
      </c>
      <c r="F728">
        <v>0</v>
      </c>
    </row>
    <row r="729" spans="1:6">
      <c r="A729" t="s">
        <v>269</v>
      </c>
      <c r="C729">
        <v>120</v>
      </c>
      <c r="D729" t="s">
        <v>5118</v>
      </c>
      <c r="E729" t="s">
        <v>6101</v>
      </c>
      <c r="F729">
        <v>0</v>
      </c>
    </row>
    <row r="730" spans="1:6">
      <c r="A730" t="s">
        <v>270</v>
      </c>
      <c r="C730">
        <v>120</v>
      </c>
      <c r="D730" t="s">
        <v>5118</v>
      </c>
      <c r="E730" t="s">
        <v>6101</v>
      </c>
      <c r="F730">
        <v>4</v>
      </c>
    </row>
    <row r="731" spans="1:6">
      <c r="A731" t="s">
        <v>271</v>
      </c>
      <c r="C731">
        <v>180</v>
      </c>
      <c r="D731" t="s">
        <v>5118</v>
      </c>
      <c r="E731" t="s">
        <v>6101</v>
      </c>
      <c r="F731">
        <v>0</v>
      </c>
    </row>
    <row r="732" spans="1:6">
      <c r="A732" t="s">
        <v>272</v>
      </c>
      <c r="C732">
        <v>180</v>
      </c>
      <c r="D732" t="s">
        <v>5118</v>
      </c>
      <c r="E732" t="s">
        <v>6101</v>
      </c>
      <c r="F732">
        <v>1</v>
      </c>
    </row>
    <row r="733" spans="1:6">
      <c r="A733" t="s">
        <v>273</v>
      </c>
      <c r="C733">
        <v>96</v>
      </c>
      <c r="D733" t="s">
        <v>5118</v>
      </c>
      <c r="E733" t="s">
        <v>6101</v>
      </c>
      <c r="F733">
        <v>9</v>
      </c>
    </row>
    <row r="734" spans="1:6">
      <c r="A734" t="s">
        <v>274</v>
      </c>
      <c r="C734">
        <v>72</v>
      </c>
      <c r="D734" t="s">
        <v>5118</v>
      </c>
      <c r="E734" t="s">
        <v>6101</v>
      </c>
      <c r="F734">
        <v>10</v>
      </c>
    </row>
    <row r="735" spans="1:6">
      <c r="A735" t="s">
        <v>275</v>
      </c>
      <c r="C735">
        <v>96</v>
      </c>
      <c r="D735" t="s">
        <v>5118</v>
      </c>
      <c r="E735" t="s">
        <v>6101</v>
      </c>
      <c r="F735">
        <v>0</v>
      </c>
    </row>
    <row r="736" spans="1:6">
      <c r="A736" t="s">
        <v>276</v>
      </c>
      <c r="C736">
        <v>120</v>
      </c>
      <c r="D736" t="s">
        <v>5118</v>
      </c>
      <c r="E736" t="s">
        <v>6101</v>
      </c>
      <c r="F736">
        <v>1</v>
      </c>
    </row>
    <row r="737" spans="1:6">
      <c r="A737" t="s">
        <v>5205</v>
      </c>
      <c r="C737">
        <v>8</v>
      </c>
      <c r="D737" t="s">
        <v>5118</v>
      </c>
      <c r="E737" t="s">
        <v>6101</v>
      </c>
      <c r="F737">
        <v>0</v>
      </c>
    </row>
    <row r="738" spans="1:6">
      <c r="A738" t="s">
        <v>277</v>
      </c>
      <c r="C738">
        <v>120</v>
      </c>
      <c r="D738" t="s">
        <v>5118</v>
      </c>
      <c r="E738" t="s">
        <v>6101</v>
      </c>
      <c r="F738">
        <v>68</v>
      </c>
    </row>
    <row r="739" spans="1:6">
      <c r="A739" t="s">
        <v>278</v>
      </c>
      <c r="C739">
        <v>96</v>
      </c>
      <c r="D739" t="s">
        <v>5118</v>
      </c>
      <c r="E739" t="s">
        <v>6101</v>
      </c>
      <c r="F739">
        <v>0</v>
      </c>
    </row>
    <row r="740" spans="1:6">
      <c r="A740" t="s">
        <v>279</v>
      </c>
      <c r="C740">
        <v>40</v>
      </c>
      <c r="D740" t="s">
        <v>5149</v>
      </c>
      <c r="E740" t="s">
        <v>6101</v>
      </c>
      <c r="F740">
        <v>1</v>
      </c>
    </row>
    <row r="741" spans="1:6">
      <c r="A741" t="s">
        <v>280</v>
      </c>
      <c r="C741">
        <v>36</v>
      </c>
      <c r="D741" t="s">
        <v>5149</v>
      </c>
      <c r="E741" t="s">
        <v>6101</v>
      </c>
      <c r="F741">
        <v>1</v>
      </c>
    </row>
    <row r="742" spans="1:6">
      <c r="A742" t="s">
        <v>7276</v>
      </c>
      <c r="C742">
        <v>120</v>
      </c>
      <c r="D742" t="s">
        <v>5149</v>
      </c>
      <c r="E742" t="s">
        <v>6101</v>
      </c>
      <c r="F742">
        <v>4</v>
      </c>
    </row>
    <row r="743" spans="1:6">
      <c r="A743" t="s">
        <v>3426</v>
      </c>
      <c r="C743">
        <v>120</v>
      </c>
      <c r="D743" t="s">
        <v>5149</v>
      </c>
      <c r="E743" t="s">
        <v>6101</v>
      </c>
      <c r="F743">
        <v>0</v>
      </c>
    </row>
    <row r="744" spans="1:6">
      <c r="A744" t="s">
        <v>7277</v>
      </c>
      <c r="C744">
        <v>120</v>
      </c>
      <c r="D744" t="s">
        <v>5149</v>
      </c>
      <c r="E744" t="s">
        <v>6101</v>
      </c>
      <c r="F744">
        <v>2</v>
      </c>
    </row>
    <row r="745" spans="1:6">
      <c r="A745" t="s">
        <v>6013</v>
      </c>
      <c r="C745">
        <v>120</v>
      </c>
      <c r="D745" t="s">
        <v>5149</v>
      </c>
      <c r="E745" t="s">
        <v>6101</v>
      </c>
      <c r="F745">
        <v>0</v>
      </c>
    </row>
    <row r="746" spans="1:6">
      <c r="A746" t="s">
        <v>7278</v>
      </c>
      <c r="C746">
        <v>120</v>
      </c>
      <c r="D746" t="s">
        <v>5149</v>
      </c>
      <c r="E746" t="s">
        <v>6101</v>
      </c>
      <c r="F746">
        <v>4</v>
      </c>
    </row>
    <row r="747" spans="1:6">
      <c r="A747" t="s">
        <v>6014</v>
      </c>
      <c r="C747">
        <v>120</v>
      </c>
      <c r="D747" t="s">
        <v>5149</v>
      </c>
      <c r="E747" t="s">
        <v>6101</v>
      </c>
      <c r="F747">
        <v>0</v>
      </c>
    </row>
    <row r="748" spans="1:6">
      <c r="A748" t="s">
        <v>3427</v>
      </c>
      <c r="C748">
        <v>120</v>
      </c>
      <c r="D748" t="s">
        <v>5149</v>
      </c>
      <c r="E748" t="s">
        <v>6101</v>
      </c>
      <c r="F748">
        <v>0</v>
      </c>
    </row>
    <row r="749" spans="1:6">
      <c r="A749" t="s">
        <v>7279</v>
      </c>
      <c r="C749">
        <v>120</v>
      </c>
      <c r="D749" t="s">
        <v>5149</v>
      </c>
      <c r="E749" t="s">
        <v>6101</v>
      </c>
      <c r="F749">
        <v>4</v>
      </c>
    </row>
    <row r="750" spans="1:6">
      <c r="A750" t="s">
        <v>7280</v>
      </c>
      <c r="C750">
        <v>120</v>
      </c>
      <c r="D750" t="s">
        <v>5149</v>
      </c>
      <c r="E750" t="s">
        <v>6101</v>
      </c>
      <c r="F750">
        <v>4</v>
      </c>
    </row>
    <row r="751" spans="1:6">
      <c r="A751" t="s">
        <v>6015</v>
      </c>
      <c r="C751">
        <v>120</v>
      </c>
      <c r="D751" t="s">
        <v>5149</v>
      </c>
      <c r="E751" t="s">
        <v>6101</v>
      </c>
      <c r="F751">
        <v>0</v>
      </c>
    </row>
    <row r="752" spans="1:6">
      <c r="A752" t="s">
        <v>6016</v>
      </c>
      <c r="C752">
        <v>120</v>
      </c>
      <c r="D752" t="s">
        <v>5149</v>
      </c>
      <c r="E752" t="s">
        <v>6101</v>
      </c>
      <c r="F752">
        <v>0</v>
      </c>
    </row>
    <row r="753" spans="1:6">
      <c r="A753" t="s">
        <v>6017</v>
      </c>
      <c r="C753">
        <v>120</v>
      </c>
      <c r="D753" t="s">
        <v>5149</v>
      </c>
      <c r="E753" t="s">
        <v>6101</v>
      </c>
      <c r="F753">
        <v>0</v>
      </c>
    </row>
    <row r="754" spans="1:6">
      <c r="A754" t="s">
        <v>3428</v>
      </c>
      <c r="C754">
        <v>120</v>
      </c>
      <c r="D754" t="s">
        <v>5149</v>
      </c>
      <c r="E754" t="s">
        <v>6101</v>
      </c>
      <c r="F754">
        <v>0</v>
      </c>
    </row>
    <row r="755" spans="1:6">
      <c r="A755" t="s">
        <v>6018</v>
      </c>
      <c r="C755">
        <v>120</v>
      </c>
      <c r="D755" t="s">
        <v>5149</v>
      </c>
      <c r="E755" t="s">
        <v>6101</v>
      </c>
      <c r="F755">
        <v>0</v>
      </c>
    </row>
    <row r="756" spans="1:6">
      <c r="A756" t="s">
        <v>6019</v>
      </c>
      <c r="C756">
        <v>120</v>
      </c>
      <c r="D756" t="s">
        <v>5149</v>
      </c>
      <c r="E756" t="s">
        <v>6101</v>
      </c>
      <c r="F756">
        <v>0</v>
      </c>
    </row>
    <row r="757" spans="1:6">
      <c r="A757" t="s">
        <v>6020</v>
      </c>
      <c r="C757">
        <v>120</v>
      </c>
      <c r="D757" t="s">
        <v>5149</v>
      </c>
      <c r="E757" t="s">
        <v>6101</v>
      </c>
      <c r="F757">
        <v>0</v>
      </c>
    </row>
    <row r="758" spans="1:6">
      <c r="A758" t="s">
        <v>6021</v>
      </c>
      <c r="C758">
        <v>120</v>
      </c>
      <c r="D758" t="s">
        <v>5149</v>
      </c>
      <c r="E758" t="s">
        <v>6101</v>
      </c>
      <c r="F758">
        <v>0</v>
      </c>
    </row>
    <row r="759" spans="1:6">
      <c r="A759" t="s">
        <v>6022</v>
      </c>
      <c r="C759">
        <v>120</v>
      </c>
      <c r="D759" t="s">
        <v>5149</v>
      </c>
      <c r="E759" t="s">
        <v>6101</v>
      </c>
      <c r="F759">
        <v>0</v>
      </c>
    </row>
    <row r="760" spans="1:6">
      <c r="A760" t="s">
        <v>6023</v>
      </c>
      <c r="C760">
        <v>120</v>
      </c>
      <c r="D760" t="s">
        <v>5149</v>
      </c>
      <c r="E760" t="s">
        <v>6101</v>
      </c>
      <c r="F760">
        <v>0</v>
      </c>
    </row>
    <row r="761" spans="1:6">
      <c r="A761" t="s">
        <v>6024</v>
      </c>
      <c r="C761">
        <v>120</v>
      </c>
      <c r="D761" t="s">
        <v>5149</v>
      </c>
      <c r="E761" t="s">
        <v>6101</v>
      </c>
      <c r="F761">
        <v>0</v>
      </c>
    </row>
    <row r="762" spans="1:6">
      <c r="A762" t="s">
        <v>6025</v>
      </c>
      <c r="C762">
        <v>120</v>
      </c>
      <c r="D762" t="s">
        <v>5149</v>
      </c>
      <c r="E762" t="s">
        <v>6101</v>
      </c>
      <c r="F762">
        <v>0</v>
      </c>
    </row>
    <row r="763" spans="1:6">
      <c r="A763" t="s">
        <v>3429</v>
      </c>
      <c r="C763">
        <v>120</v>
      </c>
      <c r="D763" t="s">
        <v>5149</v>
      </c>
      <c r="E763" t="s">
        <v>6101</v>
      </c>
      <c r="F763">
        <v>0</v>
      </c>
    </row>
    <row r="764" spans="1:6">
      <c r="A764" t="s">
        <v>7281</v>
      </c>
      <c r="C764">
        <v>120</v>
      </c>
      <c r="D764" t="s">
        <v>5149</v>
      </c>
      <c r="E764" t="s">
        <v>6101</v>
      </c>
      <c r="F764">
        <v>4</v>
      </c>
    </row>
    <row r="765" spans="1:6">
      <c r="A765" t="s">
        <v>7282</v>
      </c>
      <c r="C765">
        <v>120</v>
      </c>
      <c r="D765" t="s">
        <v>5149</v>
      </c>
      <c r="E765" t="s">
        <v>6101</v>
      </c>
      <c r="F765">
        <v>6</v>
      </c>
    </row>
    <row r="766" spans="1:6">
      <c r="A766" t="s">
        <v>7283</v>
      </c>
      <c r="C766">
        <v>120</v>
      </c>
      <c r="D766" t="s">
        <v>5149</v>
      </c>
      <c r="E766" t="s">
        <v>6101</v>
      </c>
      <c r="F766">
        <v>4</v>
      </c>
    </row>
    <row r="767" spans="1:6">
      <c r="A767" t="s">
        <v>6026</v>
      </c>
      <c r="C767">
        <v>120</v>
      </c>
      <c r="D767" t="s">
        <v>5149</v>
      </c>
      <c r="E767" t="s">
        <v>6101</v>
      </c>
      <c r="F767">
        <v>0</v>
      </c>
    </row>
    <row r="768" spans="1:6">
      <c r="A768" t="s">
        <v>7284</v>
      </c>
      <c r="C768">
        <v>120</v>
      </c>
      <c r="D768" t="s">
        <v>5149</v>
      </c>
      <c r="E768" t="s">
        <v>6101</v>
      </c>
      <c r="F768">
        <v>4</v>
      </c>
    </row>
    <row r="769" spans="1:6">
      <c r="A769" t="s">
        <v>6027</v>
      </c>
      <c r="C769">
        <v>120</v>
      </c>
      <c r="D769" t="s">
        <v>5149</v>
      </c>
      <c r="E769" t="s">
        <v>6101</v>
      </c>
      <c r="F769">
        <v>0</v>
      </c>
    </row>
    <row r="770" spans="1:6">
      <c r="A770" t="s">
        <v>7285</v>
      </c>
      <c r="C770">
        <v>120</v>
      </c>
      <c r="D770" t="s">
        <v>5149</v>
      </c>
      <c r="E770" t="s">
        <v>6101</v>
      </c>
      <c r="F770">
        <v>1</v>
      </c>
    </row>
    <row r="771" spans="1:6">
      <c r="A771" t="s">
        <v>6028</v>
      </c>
      <c r="C771">
        <v>120</v>
      </c>
      <c r="D771" t="s">
        <v>5149</v>
      </c>
      <c r="E771" t="s">
        <v>6101</v>
      </c>
      <c r="F771">
        <v>0</v>
      </c>
    </row>
    <row r="772" spans="1:6">
      <c r="A772" t="s">
        <v>6029</v>
      </c>
      <c r="C772">
        <v>120</v>
      </c>
      <c r="D772" t="s">
        <v>5149</v>
      </c>
      <c r="E772" t="s">
        <v>6101</v>
      </c>
      <c r="F772">
        <v>0</v>
      </c>
    </row>
    <row r="773" spans="1:6">
      <c r="A773" t="s">
        <v>6030</v>
      </c>
      <c r="C773">
        <v>120</v>
      </c>
      <c r="D773" t="s">
        <v>5149</v>
      </c>
      <c r="E773" t="s">
        <v>6101</v>
      </c>
      <c r="F773">
        <v>0</v>
      </c>
    </row>
    <row r="774" spans="1:6">
      <c r="A774" t="s">
        <v>6031</v>
      </c>
      <c r="C774">
        <v>120</v>
      </c>
      <c r="D774" t="s">
        <v>5149</v>
      </c>
      <c r="E774" t="s">
        <v>6101</v>
      </c>
      <c r="F774">
        <v>0</v>
      </c>
    </row>
    <row r="775" spans="1:6">
      <c r="A775" t="s">
        <v>7286</v>
      </c>
      <c r="C775">
        <v>120</v>
      </c>
      <c r="D775" t="s">
        <v>5149</v>
      </c>
      <c r="E775" t="s">
        <v>6101</v>
      </c>
      <c r="F775">
        <v>4</v>
      </c>
    </row>
    <row r="776" spans="1:6">
      <c r="A776" t="s">
        <v>6032</v>
      </c>
      <c r="C776">
        <v>120</v>
      </c>
      <c r="D776" t="s">
        <v>5149</v>
      </c>
      <c r="E776" t="s">
        <v>6101</v>
      </c>
      <c r="F776">
        <v>0</v>
      </c>
    </row>
    <row r="777" spans="1:6">
      <c r="A777" t="s">
        <v>6033</v>
      </c>
      <c r="C777">
        <v>120</v>
      </c>
      <c r="D777" t="s">
        <v>5149</v>
      </c>
      <c r="E777" t="s">
        <v>6101</v>
      </c>
      <c r="F777">
        <v>0</v>
      </c>
    </row>
    <row r="778" spans="1:6">
      <c r="A778" t="s">
        <v>6034</v>
      </c>
      <c r="C778">
        <v>120</v>
      </c>
      <c r="D778" t="s">
        <v>5149</v>
      </c>
      <c r="E778" t="s">
        <v>6101</v>
      </c>
      <c r="F778">
        <v>0</v>
      </c>
    </row>
    <row r="779" spans="1:6">
      <c r="A779" t="s">
        <v>6035</v>
      </c>
      <c r="C779">
        <v>120</v>
      </c>
      <c r="D779" t="s">
        <v>5149</v>
      </c>
      <c r="E779" t="s">
        <v>6101</v>
      </c>
      <c r="F779">
        <v>0</v>
      </c>
    </row>
    <row r="780" spans="1:6">
      <c r="A780" t="s">
        <v>6036</v>
      </c>
      <c r="C780">
        <v>120</v>
      </c>
      <c r="D780" t="s">
        <v>5149</v>
      </c>
      <c r="E780" t="s">
        <v>6101</v>
      </c>
      <c r="F780">
        <v>0</v>
      </c>
    </row>
    <row r="781" spans="1:6">
      <c r="A781" t="s">
        <v>6037</v>
      </c>
      <c r="C781">
        <v>120</v>
      </c>
      <c r="D781" t="s">
        <v>5149</v>
      </c>
      <c r="E781" t="s">
        <v>6101</v>
      </c>
      <c r="F781">
        <v>0</v>
      </c>
    </row>
    <row r="782" spans="1:6">
      <c r="A782" t="s">
        <v>6038</v>
      </c>
      <c r="C782">
        <v>120</v>
      </c>
      <c r="D782" t="s">
        <v>5149</v>
      </c>
      <c r="E782" t="s">
        <v>6101</v>
      </c>
      <c r="F782">
        <v>0</v>
      </c>
    </row>
    <row r="783" spans="1:6">
      <c r="A783" t="s">
        <v>6039</v>
      </c>
      <c r="C783">
        <v>120</v>
      </c>
      <c r="D783" t="s">
        <v>5149</v>
      </c>
      <c r="E783" t="s">
        <v>6101</v>
      </c>
      <c r="F783">
        <v>0</v>
      </c>
    </row>
    <row r="784" spans="1:6">
      <c r="A784" t="s">
        <v>6040</v>
      </c>
      <c r="C784">
        <v>120</v>
      </c>
      <c r="D784" t="s">
        <v>5149</v>
      </c>
      <c r="E784" t="s">
        <v>6101</v>
      </c>
      <c r="F784">
        <v>0</v>
      </c>
    </row>
    <row r="785" spans="1:6">
      <c r="A785" t="s">
        <v>6041</v>
      </c>
      <c r="C785">
        <v>120</v>
      </c>
      <c r="D785" t="s">
        <v>5149</v>
      </c>
      <c r="E785" t="s">
        <v>6101</v>
      </c>
      <c r="F785">
        <v>0</v>
      </c>
    </row>
    <row r="786" spans="1:6">
      <c r="A786" t="s">
        <v>6042</v>
      </c>
      <c r="C786">
        <v>120</v>
      </c>
      <c r="D786" t="s">
        <v>5149</v>
      </c>
      <c r="E786" t="s">
        <v>6101</v>
      </c>
      <c r="F786">
        <v>0</v>
      </c>
    </row>
    <row r="787" spans="1:6">
      <c r="A787" t="s">
        <v>281</v>
      </c>
      <c r="C787">
        <v>60</v>
      </c>
      <c r="D787" t="s">
        <v>5116</v>
      </c>
      <c r="E787" t="s">
        <v>6101</v>
      </c>
      <c r="F787">
        <v>136</v>
      </c>
    </row>
    <row r="788" spans="1:6">
      <c r="A788" t="s">
        <v>282</v>
      </c>
      <c r="C788">
        <v>36</v>
      </c>
      <c r="D788" t="s">
        <v>5116</v>
      </c>
      <c r="E788" t="s">
        <v>6101</v>
      </c>
      <c r="F788">
        <v>33</v>
      </c>
    </row>
    <row r="789" spans="1:6">
      <c r="A789" t="s">
        <v>283</v>
      </c>
      <c r="C789">
        <v>48</v>
      </c>
      <c r="D789" t="s">
        <v>5149</v>
      </c>
      <c r="E789" t="s">
        <v>6101</v>
      </c>
      <c r="F789">
        <v>1</v>
      </c>
    </row>
    <row r="790" spans="1:6">
      <c r="A790" t="s">
        <v>284</v>
      </c>
      <c r="C790">
        <v>40</v>
      </c>
      <c r="D790" t="s">
        <v>6093</v>
      </c>
      <c r="E790" t="s">
        <v>6101</v>
      </c>
      <c r="F790">
        <v>2</v>
      </c>
    </row>
    <row r="791" spans="1:6">
      <c r="A791" t="s">
        <v>287</v>
      </c>
      <c r="C791">
        <v>40</v>
      </c>
      <c r="D791" t="s">
        <v>5149</v>
      </c>
      <c r="E791" t="s">
        <v>6101</v>
      </c>
      <c r="F791">
        <v>1</v>
      </c>
    </row>
    <row r="792" spans="1:6">
      <c r="A792" t="s">
        <v>288</v>
      </c>
      <c r="C792">
        <v>128</v>
      </c>
      <c r="D792" t="s">
        <v>5116</v>
      </c>
      <c r="E792" t="s">
        <v>6101</v>
      </c>
      <c r="F792">
        <v>23</v>
      </c>
    </row>
    <row r="793" spans="1:6">
      <c r="A793" t="s">
        <v>5453</v>
      </c>
      <c r="C793">
        <v>72</v>
      </c>
      <c r="D793" t="s">
        <v>5116</v>
      </c>
      <c r="E793" t="s">
        <v>6101</v>
      </c>
      <c r="F793">
        <v>146</v>
      </c>
    </row>
    <row r="794" spans="1:6">
      <c r="A794" t="s">
        <v>5454</v>
      </c>
      <c r="C794">
        <v>40</v>
      </c>
      <c r="D794" t="s">
        <v>5116</v>
      </c>
      <c r="E794" t="s">
        <v>6101</v>
      </c>
      <c r="F794">
        <v>1</v>
      </c>
    </row>
    <row r="795" spans="1:6">
      <c r="A795" t="s">
        <v>5455</v>
      </c>
      <c r="C795">
        <v>24</v>
      </c>
      <c r="D795" t="s">
        <v>5149</v>
      </c>
      <c r="E795" t="s">
        <v>6101</v>
      </c>
      <c r="F795">
        <v>1</v>
      </c>
    </row>
    <row r="796" spans="1:6">
      <c r="A796" t="s">
        <v>5456</v>
      </c>
      <c r="C796">
        <v>24</v>
      </c>
      <c r="D796" t="s">
        <v>5149</v>
      </c>
      <c r="E796" t="s">
        <v>6101</v>
      </c>
      <c r="F796">
        <v>0</v>
      </c>
    </row>
    <row r="797" spans="1:6">
      <c r="A797" t="s">
        <v>290</v>
      </c>
      <c r="C797">
        <v>24</v>
      </c>
      <c r="D797" t="s">
        <v>5149</v>
      </c>
      <c r="E797" t="s">
        <v>6101</v>
      </c>
      <c r="F797">
        <v>2</v>
      </c>
    </row>
    <row r="798" spans="1:6">
      <c r="A798" t="s">
        <v>291</v>
      </c>
      <c r="C798">
        <v>48</v>
      </c>
      <c r="D798" t="s">
        <v>5149</v>
      </c>
      <c r="E798" t="s">
        <v>6101</v>
      </c>
      <c r="F798">
        <v>1</v>
      </c>
    </row>
    <row r="799" spans="1:6">
      <c r="A799" t="s">
        <v>292</v>
      </c>
      <c r="C799">
        <v>48</v>
      </c>
      <c r="D799" t="s">
        <v>5149</v>
      </c>
      <c r="E799" t="s">
        <v>6101</v>
      </c>
      <c r="F799">
        <v>2</v>
      </c>
    </row>
    <row r="800" spans="1:6">
      <c r="A800" t="s">
        <v>293</v>
      </c>
      <c r="C800">
        <v>96</v>
      </c>
      <c r="D800" t="s">
        <v>5116</v>
      </c>
      <c r="E800" t="s">
        <v>6101</v>
      </c>
      <c r="F800">
        <v>2</v>
      </c>
    </row>
    <row r="801" spans="1:6">
      <c r="A801" t="s">
        <v>294</v>
      </c>
      <c r="C801">
        <v>96</v>
      </c>
      <c r="D801" t="s">
        <v>5116</v>
      </c>
      <c r="E801" t="s">
        <v>6101</v>
      </c>
      <c r="F801">
        <v>5</v>
      </c>
    </row>
    <row r="802" spans="1:6">
      <c r="A802" t="s">
        <v>295</v>
      </c>
      <c r="C802">
        <v>128</v>
      </c>
      <c r="D802" t="s">
        <v>5116</v>
      </c>
      <c r="E802" t="s">
        <v>6101</v>
      </c>
      <c r="F802">
        <v>4</v>
      </c>
    </row>
    <row r="803" spans="1:6">
      <c r="A803" t="s">
        <v>296</v>
      </c>
      <c r="C803">
        <v>60</v>
      </c>
      <c r="D803" t="s">
        <v>5116</v>
      </c>
      <c r="E803" t="s">
        <v>6101</v>
      </c>
      <c r="F803">
        <v>0</v>
      </c>
    </row>
    <row r="804" spans="1:6">
      <c r="A804" t="s">
        <v>297</v>
      </c>
      <c r="C804">
        <v>120</v>
      </c>
      <c r="D804" t="s">
        <v>6093</v>
      </c>
      <c r="E804" t="s">
        <v>6101</v>
      </c>
      <c r="F804">
        <v>19</v>
      </c>
    </row>
    <row r="805" spans="1:6">
      <c r="A805" t="s">
        <v>299</v>
      </c>
      <c r="C805">
        <v>90</v>
      </c>
      <c r="D805" t="s">
        <v>6093</v>
      </c>
      <c r="E805" t="s">
        <v>6101</v>
      </c>
      <c r="F805">
        <v>4</v>
      </c>
    </row>
    <row r="806" spans="1:6">
      <c r="A806" t="s">
        <v>301</v>
      </c>
      <c r="C806">
        <v>480</v>
      </c>
      <c r="D806" t="s">
        <v>5118</v>
      </c>
      <c r="E806" t="s">
        <v>6101</v>
      </c>
      <c r="F806">
        <v>1</v>
      </c>
    </row>
    <row r="807" spans="1:6">
      <c r="A807" t="s">
        <v>303</v>
      </c>
      <c r="C807">
        <v>60</v>
      </c>
      <c r="D807" t="s">
        <v>5116</v>
      </c>
      <c r="E807" t="s">
        <v>6101</v>
      </c>
      <c r="F807">
        <v>4</v>
      </c>
    </row>
    <row r="808" spans="1:6">
      <c r="A808" t="s">
        <v>304</v>
      </c>
      <c r="C808">
        <v>72</v>
      </c>
      <c r="D808" t="s">
        <v>5149</v>
      </c>
      <c r="E808" t="s">
        <v>6101</v>
      </c>
      <c r="F808">
        <v>4</v>
      </c>
    </row>
    <row r="809" spans="1:6">
      <c r="A809" t="s">
        <v>306</v>
      </c>
      <c r="C809">
        <v>36</v>
      </c>
      <c r="D809" t="s">
        <v>6093</v>
      </c>
      <c r="E809" t="s">
        <v>6101</v>
      </c>
      <c r="F809">
        <v>2</v>
      </c>
    </row>
    <row r="810" spans="1:6">
      <c r="A810" t="s">
        <v>3588</v>
      </c>
      <c r="C810">
        <v>120</v>
      </c>
      <c r="D810" t="s">
        <v>5149</v>
      </c>
      <c r="E810" t="s">
        <v>6101</v>
      </c>
      <c r="F810">
        <v>51</v>
      </c>
    </row>
    <row r="811" spans="1:6">
      <c r="A811" t="s">
        <v>308</v>
      </c>
      <c r="C811">
        <v>45</v>
      </c>
      <c r="D811" t="s">
        <v>5149</v>
      </c>
      <c r="E811" t="s">
        <v>6101</v>
      </c>
      <c r="F811">
        <v>2</v>
      </c>
    </row>
    <row r="812" spans="1:6">
      <c r="A812" t="s">
        <v>310</v>
      </c>
      <c r="C812">
        <v>58</v>
      </c>
      <c r="D812" t="s">
        <v>5149</v>
      </c>
      <c r="E812" t="s">
        <v>6101</v>
      </c>
      <c r="F812">
        <v>1</v>
      </c>
    </row>
    <row r="813" spans="1:6">
      <c r="A813" t="s">
        <v>312</v>
      </c>
      <c r="C813">
        <v>150</v>
      </c>
      <c r="D813" t="s">
        <v>5149</v>
      </c>
      <c r="E813" t="s">
        <v>6101</v>
      </c>
      <c r="F813">
        <v>2</v>
      </c>
    </row>
    <row r="814" spans="1:6">
      <c r="A814" t="s">
        <v>2747</v>
      </c>
      <c r="C814">
        <v>720</v>
      </c>
      <c r="D814" t="s">
        <v>5118</v>
      </c>
      <c r="E814" t="s">
        <v>6101</v>
      </c>
      <c r="F814">
        <v>3</v>
      </c>
    </row>
    <row r="815" spans="1:6">
      <c r="A815" t="s">
        <v>314</v>
      </c>
      <c r="C815">
        <v>30</v>
      </c>
      <c r="D815" t="s">
        <v>5149</v>
      </c>
      <c r="E815" t="s">
        <v>6101</v>
      </c>
      <c r="F815">
        <v>0</v>
      </c>
    </row>
    <row r="816" spans="1:6">
      <c r="A816" t="s">
        <v>315</v>
      </c>
      <c r="C816">
        <v>20</v>
      </c>
      <c r="D816" t="s">
        <v>5149</v>
      </c>
      <c r="E816" t="s">
        <v>6101</v>
      </c>
      <c r="F816">
        <v>1</v>
      </c>
    </row>
    <row r="817" spans="1:6">
      <c r="A817" t="s">
        <v>316</v>
      </c>
      <c r="C817">
        <v>48</v>
      </c>
      <c r="D817" t="s">
        <v>5116</v>
      </c>
      <c r="E817" t="s">
        <v>6101</v>
      </c>
      <c r="F817">
        <v>8</v>
      </c>
    </row>
    <row r="818" spans="1:6">
      <c r="A818" t="s">
        <v>4065</v>
      </c>
      <c r="C818">
        <v>144</v>
      </c>
      <c r="D818" t="s">
        <v>5149</v>
      </c>
      <c r="E818" t="s">
        <v>6101</v>
      </c>
      <c r="F818">
        <v>0</v>
      </c>
    </row>
    <row r="819" spans="1:6">
      <c r="A819" t="s">
        <v>317</v>
      </c>
      <c r="C819">
        <v>2400</v>
      </c>
      <c r="D819" t="s">
        <v>5118</v>
      </c>
      <c r="E819" t="s">
        <v>6101</v>
      </c>
      <c r="F819">
        <v>3</v>
      </c>
    </row>
    <row r="820" spans="1:6">
      <c r="A820" t="s">
        <v>3493</v>
      </c>
      <c r="C820">
        <v>144</v>
      </c>
      <c r="D820" t="s">
        <v>5149</v>
      </c>
      <c r="E820" t="s">
        <v>6101</v>
      </c>
      <c r="F820">
        <v>0</v>
      </c>
    </row>
    <row r="821" spans="1:6">
      <c r="A821" t="s">
        <v>5204</v>
      </c>
      <c r="C821">
        <v>24</v>
      </c>
      <c r="D821" t="s">
        <v>5970</v>
      </c>
      <c r="E821" t="s">
        <v>6101</v>
      </c>
      <c r="F821">
        <v>0</v>
      </c>
    </row>
    <row r="822" spans="1:6">
      <c r="A822" t="s">
        <v>319</v>
      </c>
      <c r="C822">
        <v>80</v>
      </c>
      <c r="D822" t="s">
        <v>5149</v>
      </c>
      <c r="E822" t="s">
        <v>6101</v>
      </c>
      <c r="F822">
        <v>22</v>
      </c>
    </row>
    <row r="823" spans="1:6">
      <c r="A823" t="s">
        <v>320</v>
      </c>
      <c r="C823">
        <v>60</v>
      </c>
      <c r="D823" t="s">
        <v>5149</v>
      </c>
      <c r="E823" t="s">
        <v>6101</v>
      </c>
      <c r="F823">
        <v>10</v>
      </c>
    </row>
    <row r="824" spans="1:6">
      <c r="A824" t="s">
        <v>321</v>
      </c>
      <c r="C824">
        <v>17</v>
      </c>
      <c r="D824" t="s">
        <v>5149</v>
      </c>
      <c r="E824" t="s">
        <v>6101</v>
      </c>
      <c r="F824">
        <v>1</v>
      </c>
    </row>
    <row r="825" spans="1:6">
      <c r="A825" t="s">
        <v>2648</v>
      </c>
      <c r="C825">
        <v>60</v>
      </c>
      <c r="D825" t="s">
        <v>5149</v>
      </c>
      <c r="E825" t="s">
        <v>6101</v>
      </c>
      <c r="F825">
        <v>15</v>
      </c>
    </row>
    <row r="826" spans="1:6">
      <c r="A826" t="s">
        <v>323</v>
      </c>
      <c r="C826">
        <v>48</v>
      </c>
      <c r="D826" t="s">
        <v>5149</v>
      </c>
      <c r="E826" t="s">
        <v>6101</v>
      </c>
      <c r="F826">
        <v>4</v>
      </c>
    </row>
    <row r="827" spans="1:6">
      <c r="A827" t="s">
        <v>324</v>
      </c>
      <c r="C827">
        <v>48</v>
      </c>
      <c r="D827" t="s">
        <v>5149</v>
      </c>
      <c r="E827" t="s">
        <v>6101</v>
      </c>
      <c r="F827">
        <v>5</v>
      </c>
    </row>
    <row r="828" spans="1:6">
      <c r="A828" t="s">
        <v>325</v>
      </c>
      <c r="C828">
        <v>72</v>
      </c>
      <c r="D828" t="s">
        <v>5116</v>
      </c>
      <c r="E828" t="s">
        <v>6101</v>
      </c>
      <c r="F828">
        <v>3</v>
      </c>
    </row>
    <row r="829" spans="1:6">
      <c r="A829" t="s">
        <v>326</v>
      </c>
      <c r="C829">
        <v>96</v>
      </c>
      <c r="D829" t="s">
        <v>5116</v>
      </c>
      <c r="E829" t="s">
        <v>6101</v>
      </c>
      <c r="F829">
        <v>2</v>
      </c>
    </row>
    <row r="830" spans="1:6">
      <c r="A830" t="s">
        <v>327</v>
      </c>
      <c r="C830">
        <v>72</v>
      </c>
      <c r="D830" t="s">
        <v>5149</v>
      </c>
      <c r="E830" t="s">
        <v>6101</v>
      </c>
      <c r="F830">
        <v>2</v>
      </c>
    </row>
    <row r="831" spans="1:6">
      <c r="A831" t="s">
        <v>328</v>
      </c>
      <c r="C831">
        <v>36</v>
      </c>
      <c r="D831" t="s">
        <v>5149</v>
      </c>
      <c r="E831" t="s">
        <v>6101</v>
      </c>
      <c r="F831">
        <v>1</v>
      </c>
    </row>
    <row r="832" spans="1:6">
      <c r="A832" t="s">
        <v>330</v>
      </c>
      <c r="C832">
        <v>50</v>
      </c>
      <c r="D832" t="s">
        <v>5117</v>
      </c>
      <c r="E832" t="s">
        <v>6101</v>
      </c>
      <c r="F832">
        <v>0</v>
      </c>
    </row>
    <row r="833" spans="1:6">
      <c r="A833" t="s">
        <v>331</v>
      </c>
      <c r="C833">
        <v>100</v>
      </c>
      <c r="D833" t="s">
        <v>5118</v>
      </c>
      <c r="E833" t="s">
        <v>6101</v>
      </c>
      <c r="F833">
        <v>8</v>
      </c>
    </row>
    <row r="834" spans="1:6">
      <c r="A834" t="s">
        <v>332</v>
      </c>
      <c r="C834">
        <v>100</v>
      </c>
      <c r="D834" t="s">
        <v>5117</v>
      </c>
      <c r="E834" t="s">
        <v>6101</v>
      </c>
      <c r="F834">
        <v>0</v>
      </c>
    </row>
    <row r="835" spans="1:6">
      <c r="A835" t="s">
        <v>333</v>
      </c>
      <c r="C835">
        <v>100</v>
      </c>
      <c r="D835" t="s">
        <v>5118</v>
      </c>
      <c r="E835" t="s">
        <v>6101</v>
      </c>
      <c r="F835">
        <v>1</v>
      </c>
    </row>
    <row r="836" spans="1:6">
      <c r="A836" t="s">
        <v>334</v>
      </c>
      <c r="C836">
        <v>100</v>
      </c>
      <c r="D836" t="s">
        <v>5118</v>
      </c>
      <c r="E836" t="s">
        <v>6101</v>
      </c>
      <c r="F836">
        <v>12</v>
      </c>
    </row>
    <row r="837" spans="1:6">
      <c r="A837" t="s">
        <v>335</v>
      </c>
      <c r="C837">
        <v>100</v>
      </c>
      <c r="D837" t="s">
        <v>5118</v>
      </c>
      <c r="E837" t="s">
        <v>6101</v>
      </c>
      <c r="F837">
        <v>0</v>
      </c>
    </row>
    <row r="838" spans="1:6">
      <c r="A838" t="s">
        <v>336</v>
      </c>
      <c r="C838">
        <v>100</v>
      </c>
      <c r="D838" t="s">
        <v>5118</v>
      </c>
      <c r="E838" t="s">
        <v>6101</v>
      </c>
      <c r="F838">
        <v>17</v>
      </c>
    </row>
    <row r="839" spans="1:6">
      <c r="A839" t="s">
        <v>337</v>
      </c>
      <c r="C839">
        <v>100</v>
      </c>
      <c r="D839" t="s">
        <v>5118</v>
      </c>
      <c r="E839" t="s">
        <v>6101</v>
      </c>
      <c r="F839">
        <v>9</v>
      </c>
    </row>
    <row r="840" spans="1:6">
      <c r="A840" t="s">
        <v>338</v>
      </c>
      <c r="C840">
        <v>100</v>
      </c>
      <c r="D840" t="s">
        <v>5118</v>
      </c>
      <c r="E840" t="s">
        <v>6101</v>
      </c>
      <c r="F840">
        <v>11</v>
      </c>
    </row>
    <row r="841" spans="1:6">
      <c r="A841" t="s">
        <v>339</v>
      </c>
      <c r="C841">
        <v>100</v>
      </c>
      <c r="D841" t="s">
        <v>5118</v>
      </c>
      <c r="E841" t="s">
        <v>6101</v>
      </c>
      <c r="F841">
        <v>9</v>
      </c>
    </row>
    <row r="842" spans="1:6">
      <c r="A842" t="s">
        <v>340</v>
      </c>
      <c r="C842">
        <v>100</v>
      </c>
      <c r="D842" t="s">
        <v>5118</v>
      </c>
      <c r="E842" t="s">
        <v>6101</v>
      </c>
      <c r="F842">
        <v>9</v>
      </c>
    </row>
    <row r="843" spans="1:6">
      <c r="A843" t="s">
        <v>341</v>
      </c>
      <c r="C843">
        <v>100</v>
      </c>
      <c r="D843" t="s">
        <v>5118</v>
      </c>
      <c r="E843" t="s">
        <v>6101</v>
      </c>
      <c r="F843">
        <v>8</v>
      </c>
    </row>
    <row r="844" spans="1:6">
      <c r="A844" t="s">
        <v>342</v>
      </c>
      <c r="C844">
        <v>100</v>
      </c>
      <c r="D844" t="s">
        <v>5118</v>
      </c>
      <c r="E844" t="s">
        <v>6101</v>
      </c>
      <c r="F844">
        <v>7</v>
      </c>
    </row>
    <row r="845" spans="1:6">
      <c r="A845" t="s">
        <v>343</v>
      </c>
      <c r="C845">
        <v>100</v>
      </c>
      <c r="D845" t="s">
        <v>5118</v>
      </c>
      <c r="E845" t="s">
        <v>6101</v>
      </c>
      <c r="F845">
        <v>10</v>
      </c>
    </row>
    <row r="846" spans="1:6">
      <c r="A846" t="s">
        <v>344</v>
      </c>
      <c r="C846">
        <v>100</v>
      </c>
      <c r="D846" t="s">
        <v>5118</v>
      </c>
      <c r="E846" t="s">
        <v>6101</v>
      </c>
      <c r="F846">
        <v>6</v>
      </c>
    </row>
    <row r="847" spans="1:6">
      <c r="A847" t="s">
        <v>345</v>
      </c>
      <c r="C847">
        <v>100</v>
      </c>
      <c r="D847" t="s">
        <v>5118</v>
      </c>
      <c r="E847" t="s">
        <v>6101</v>
      </c>
      <c r="F847">
        <v>7</v>
      </c>
    </row>
    <row r="848" spans="1:6">
      <c r="A848" t="s">
        <v>346</v>
      </c>
      <c r="C848">
        <v>100</v>
      </c>
      <c r="D848" t="s">
        <v>5118</v>
      </c>
      <c r="E848" t="s">
        <v>6101</v>
      </c>
      <c r="F848">
        <v>1</v>
      </c>
    </row>
    <row r="849" spans="1:6">
      <c r="A849" t="s">
        <v>4410</v>
      </c>
      <c r="C849">
        <v>180</v>
      </c>
      <c r="D849" t="s">
        <v>5118</v>
      </c>
      <c r="E849" t="s">
        <v>6101</v>
      </c>
      <c r="F849">
        <v>0</v>
      </c>
    </row>
    <row r="850" spans="1:6">
      <c r="A850" t="s">
        <v>347</v>
      </c>
      <c r="C850">
        <v>100</v>
      </c>
      <c r="D850" t="s">
        <v>5118</v>
      </c>
      <c r="E850" t="s">
        <v>6101</v>
      </c>
      <c r="F850">
        <v>0</v>
      </c>
    </row>
    <row r="851" spans="1:6">
      <c r="A851" t="s">
        <v>348</v>
      </c>
      <c r="C851">
        <v>2000</v>
      </c>
      <c r="D851" t="s">
        <v>5118</v>
      </c>
      <c r="E851" t="s">
        <v>6101</v>
      </c>
      <c r="F851">
        <v>0</v>
      </c>
    </row>
    <row r="852" spans="1:6">
      <c r="A852" t="s">
        <v>2727</v>
      </c>
      <c r="C852">
        <v>50</v>
      </c>
      <c r="D852" t="s">
        <v>5117</v>
      </c>
      <c r="E852" t="s">
        <v>6101</v>
      </c>
      <c r="F852">
        <v>0</v>
      </c>
    </row>
    <row r="853" spans="1:6">
      <c r="A853" t="s">
        <v>3387</v>
      </c>
      <c r="C853">
        <v>50</v>
      </c>
      <c r="D853" t="s">
        <v>5118</v>
      </c>
      <c r="E853" t="s">
        <v>6101</v>
      </c>
      <c r="F853">
        <v>0</v>
      </c>
    </row>
    <row r="854" spans="1:6">
      <c r="A854" t="s">
        <v>4348</v>
      </c>
      <c r="C854">
        <v>40</v>
      </c>
      <c r="D854" t="s">
        <v>5840</v>
      </c>
      <c r="E854" t="s">
        <v>6101</v>
      </c>
      <c r="F854">
        <v>1</v>
      </c>
    </row>
    <row r="855" spans="1:6">
      <c r="A855" t="s">
        <v>6043</v>
      </c>
      <c r="C855">
        <v>40</v>
      </c>
      <c r="D855" t="s">
        <v>5840</v>
      </c>
      <c r="E855" t="s">
        <v>6101</v>
      </c>
      <c r="F855">
        <v>1</v>
      </c>
    </row>
    <row r="856" spans="1:6">
      <c r="A856" t="s">
        <v>350</v>
      </c>
      <c r="C856">
        <v>50</v>
      </c>
      <c r="D856" t="s">
        <v>5117</v>
      </c>
      <c r="E856" t="s">
        <v>6101</v>
      </c>
      <c r="F856">
        <v>0</v>
      </c>
    </row>
    <row r="857" spans="1:6">
      <c r="A857" t="s">
        <v>351</v>
      </c>
      <c r="C857">
        <v>50</v>
      </c>
      <c r="D857" t="s">
        <v>5117</v>
      </c>
      <c r="E857" t="s">
        <v>6101</v>
      </c>
      <c r="F857">
        <v>0</v>
      </c>
    </row>
    <row r="858" spans="1:6">
      <c r="A858" t="s">
        <v>3648</v>
      </c>
      <c r="C858">
        <v>50</v>
      </c>
      <c r="D858" t="s">
        <v>5117</v>
      </c>
      <c r="E858" t="s">
        <v>6101</v>
      </c>
      <c r="F858">
        <v>1</v>
      </c>
    </row>
    <row r="859" spans="1:6">
      <c r="A859" t="s">
        <v>3649</v>
      </c>
      <c r="C859">
        <v>50</v>
      </c>
      <c r="D859" t="s">
        <v>5117</v>
      </c>
      <c r="E859" t="s">
        <v>6101</v>
      </c>
      <c r="F859">
        <v>2</v>
      </c>
    </row>
    <row r="860" spans="1:6">
      <c r="A860" t="s">
        <v>5493</v>
      </c>
      <c r="C860">
        <v>40</v>
      </c>
      <c r="D860" t="s">
        <v>5840</v>
      </c>
      <c r="E860" t="s">
        <v>6101</v>
      </c>
      <c r="F860">
        <v>3</v>
      </c>
    </row>
    <row r="861" spans="1:6">
      <c r="A861" t="s">
        <v>3650</v>
      </c>
      <c r="C861">
        <v>40</v>
      </c>
      <c r="D861" t="s">
        <v>5118</v>
      </c>
      <c r="E861" t="s">
        <v>6101</v>
      </c>
      <c r="F861">
        <v>2</v>
      </c>
    </row>
    <row r="862" spans="1:6">
      <c r="A862" t="s">
        <v>5464</v>
      </c>
      <c r="C862">
        <v>40</v>
      </c>
      <c r="D862" t="s">
        <v>5840</v>
      </c>
      <c r="E862" t="s">
        <v>6101</v>
      </c>
      <c r="F862">
        <v>0</v>
      </c>
    </row>
    <row r="863" spans="1:6">
      <c r="A863" t="s">
        <v>4133</v>
      </c>
      <c r="C863">
        <v>40</v>
      </c>
      <c r="D863" t="s">
        <v>5117</v>
      </c>
      <c r="E863" t="s">
        <v>6101</v>
      </c>
      <c r="F863">
        <v>0</v>
      </c>
    </row>
    <row r="864" spans="1:6">
      <c r="A864" t="s">
        <v>4135</v>
      </c>
      <c r="C864">
        <v>40</v>
      </c>
      <c r="D864" t="s">
        <v>5117</v>
      </c>
      <c r="E864" t="s">
        <v>6101</v>
      </c>
      <c r="F864">
        <v>0</v>
      </c>
    </row>
    <row r="865" spans="1:6">
      <c r="A865" t="s">
        <v>5652</v>
      </c>
      <c r="C865">
        <v>60</v>
      </c>
      <c r="D865" t="s">
        <v>5840</v>
      </c>
      <c r="E865" t="s">
        <v>6101</v>
      </c>
      <c r="F865">
        <v>2</v>
      </c>
    </row>
    <row r="866" spans="1:6">
      <c r="A866" t="s">
        <v>5653</v>
      </c>
      <c r="C866">
        <v>50</v>
      </c>
      <c r="D866" t="s">
        <v>5840</v>
      </c>
      <c r="E866" t="s">
        <v>6101</v>
      </c>
      <c r="F866">
        <v>1</v>
      </c>
    </row>
    <row r="867" spans="1:6">
      <c r="A867" t="s">
        <v>6044</v>
      </c>
      <c r="C867">
        <v>60</v>
      </c>
      <c r="D867" t="s">
        <v>5840</v>
      </c>
      <c r="E867" t="s">
        <v>6101</v>
      </c>
      <c r="F867">
        <v>0</v>
      </c>
    </row>
    <row r="868" spans="1:6">
      <c r="A868" t="s">
        <v>5575</v>
      </c>
      <c r="C868">
        <v>50</v>
      </c>
      <c r="D868" t="s">
        <v>5840</v>
      </c>
      <c r="E868" t="s">
        <v>6101</v>
      </c>
      <c r="F868">
        <v>0</v>
      </c>
    </row>
    <row r="869" spans="1:6">
      <c r="A869" t="s">
        <v>352</v>
      </c>
      <c r="C869">
        <v>60</v>
      </c>
      <c r="D869" t="s">
        <v>5118</v>
      </c>
      <c r="E869" t="s">
        <v>6101</v>
      </c>
      <c r="F869">
        <v>5</v>
      </c>
    </row>
    <row r="870" spans="1:6">
      <c r="A870" t="s">
        <v>4352</v>
      </c>
      <c r="C870">
        <v>75</v>
      </c>
      <c r="D870" t="s">
        <v>5840</v>
      </c>
      <c r="E870" t="s">
        <v>6101</v>
      </c>
      <c r="F870">
        <v>1</v>
      </c>
    </row>
    <row r="871" spans="1:6">
      <c r="A871" t="s">
        <v>353</v>
      </c>
      <c r="C871">
        <v>50</v>
      </c>
      <c r="D871" t="s">
        <v>5118</v>
      </c>
      <c r="E871" t="s">
        <v>6101</v>
      </c>
      <c r="F871">
        <v>0</v>
      </c>
    </row>
    <row r="872" spans="1:6">
      <c r="A872" t="s">
        <v>354</v>
      </c>
      <c r="C872">
        <v>50</v>
      </c>
      <c r="D872" t="s">
        <v>5117</v>
      </c>
      <c r="E872" t="s">
        <v>6101</v>
      </c>
      <c r="F872">
        <v>0</v>
      </c>
    </row>
    <row r="873" spans="1:6">
      <c r="A873" t="s">
        <v>2726</v>
      </c>
      <c r="C873">
        <v>50</v>
      </c>
      <c r="D873" t="s">
        <v>5117</v>
      </c>
      <c r="E873" t="s">
        <v>6101</v>
      </c>
      <c r="F873">
        <v>0</v>
      </c>
    </row>
    <row r="874" spans="1:6">
      <c r="A874" t="s">
        <v>355</v>
      </c>
      <c r="C874">
        <v>100</v>
      </c>
      <c r="D874" t="s">
        <v>6090</v>
      </c>
      <c r="E874" t="s">
        <v>6101</v>
      </c>
      <c r="F874">
        <v>37</v>
      </c>
    </row>
    <row r="875" spans="1:6">
      <c r="A875" t="s">
        <v>357</v>
      </c>
      <c r="C875">
        <v>150</v>
      </c>
      <c r="D875" t="s">
        <v>6090</v>
      </c>
      <c r="E875" t="s">
        <v>6101</v>
      </c>
      <c r="F875">
        <v>4</v>
      </c>
    </row>
    <row r="876" spans="1:6">
      <c r="A876" t="s">
        <v>4346</v>
      </c>
      <c r="C876">
        <v>72</v>
      </c>
      <c r="D876" t="s">
        <v>5840</v>
      </c>
      <c r="E876" t="s">
        <v>6101</v>
      </c>
      <c r="F876">
        <v>0</v>
      </c>
    </row>
    <row r="877" spans="1:6">
      <c r="A877" t="s">
        <v>3589</v>
      </c>
      <c r="C877">
        <v>50</v>
      </c>
      <c r="D877" t="s">
        <v>5118</v>
      </c>
      <c r="E877" t="s">
        <v>6101</v>
      </c>
      <c r="F877">
        <v>0</v>
      </c>
    </row>
    <row r="878" spans="1:6">
      <c r="A878" t="s">
        <v>359</v>
      </c>
      <c r="C878">
        <v>80</v>
      </c>
      <c r="D878" t="s">
        <v>5117</v>
      </c>
      <c r="E878" t="s">
        <v>6101</v>
      </c>
      <c r="F878">
        <v>8</v>
      </c>
    </row>
    <row r="879" spans="1:6">
      <c r="A879" t="s">
        <v>362</v>
      </c>
      <c r="C879">
        <v>80</v>
      </c>
      <c r="D879" t="s">
        <v>5117</v>
      </c>
      <c r="E879" t="s">
        <v>6101</v>
      </c>
      <c r="F879">
        <v>0</v>
      </c>
    </row>
    <row r="880" spans="1:6">
      <c r="A880" t="s">
        <v>363</v>
      </c>
      <c r="C880">
        <v>1000</v>
      </c>
      <c r="D880" t="s">
        <v>5118</v>
      </c>
      <c r="E880" t="s">
        <v>6101</v>
      </c>
      <c r="F880">
        <v>2</v>
      </c>
    </row>
    <row r="881" spans="1:6">
      <c r="A881" t="s">
        <v>364</v>
      </c>
      <c r="C881">
        <v>600</v>
      </c>
      <c r="D881" t="s">
        <v>5118</v>
      </c>
      <c r="E881" t="s">
        <v>6101</v>
      </c>
      <c r="F881">
        <v>2</v>
      </c>
    </row>
    <row r="882" spans="1:6">
      <c r="A882" t="s">
        <v>365</v>
      </c>
      <c r="C882">
        <v>400</v>
      </c>
      <c r="D882" t="s">
        <v>5118</v>
      </c>
      <c r="E882" t="s">
        <v>6101</v>
      </c>
      <c r="F882">
        <v>1</v>
      </c>
    </row>
    <row r="883" spans="1:6">
      <c r="A883" t="s">
        <v>2289</v>
      </c>
      <c r="C883">
        <v>48</v>
      </c>
      <c r="D883" t="s">
        <v>5149</v>
      </c>
      <c r="E883" t="s">
        <v>6101</v>
      </c>
      <c r="F883">
        <v>35</v>
      </c>
    </row>
    <row r="884" spans="1:6">
      <c r="A884" t="s">
        <v>2291</v>
      </c>
      <c r="C884">
        <v>48</v>
      </c>
      <c r="D884" t="s">
        <v>5149</v>
      </c>
      <c r="E884" t="s">
        <v>6101</v>
      </c>
      <c r="F884">
        <v>29</v>
      </c>
    </row>
    <row r="885" spans="1:6">
      <c r="A885" t="s">
        <v>2292</v>
      </c>
      <c r="C885">
        <v>48</v>
      </c>
      <c r="D885" t="s">
        <v>5149</v>
      </c>
      <c r="E885" t="s">
        <v>6101</v>
      </c>
      <c r="F885">
        <v>27</v>
      </c>
    </row>
    <row r="886" spans="1:6">
      <c r="A886" t="s">
        <v>366</v>
      </c>
      <c r="C886">
        <v>1152</v>
      </c>
      <c r="D886" t="s">
        <v>5118</v>
      </c>
      <c r="E886" t="s">
        <v>6101</v>
      </c>
      <c r="F886">
        <v>8</v>
      </c>
    </row>
    <row r="887" spans="1:6">
      <c r="A887" t="s">
        <v>2293</v>
      </c>
      <c r="C887">
        <v>48</v>
      </c>
      <c r="D887" t="s">
        <v>5149</v>
      </c>
      <c r="E887" t="s">
        <v>6101</v>
      </c>
      <c r="F887">
        <v>17</v>
      </c>
    </row>
    <row r="888" spans="1:6">
      <c r="A888" t="s">
        <v>2294</v>
      </c>
      <c r="C888">
        <v>48</v>
      </c>
      <c r="D888" t="s">
        <v>5149</v>
      </c>
      <c r="E888" t="s">
        <v>6101</v>
      </c>
      <c r="F888">
        <v>20</v>
      </c>
    </row>
    <row r="889" spans="1:6">
      <c r="A889" t="s">
        <v>2295</v>
      </c>
      <c r="C889">
        <v>48</v>
      </c>
      <c r="D889" t="s">
        <v>5149</v>
      </c>
      <c r="E889" t="s">
        <v>6101</v>
      </c>
      <c r="F889">
        <v>24</v>
      </c>
    </row>
    <row r="890" spans="1:6">
      <c r="A890" t="s">
        <v>2296</v>
      </c>
      <c r="C890">
        <v>48</v>
      </c>
      <c r="D890" t="s">
        <v>5149</v>
      </c>
      <c r="E890" t="s">
        <v>6101</v>
      </c>
      <c r="F890">
        <v>13</v>
      </c>
    </row>
    <row r="891" spans="1:6">
      <c r="A891" t="s">
        <v>2297</v>
      </c>
      <c r="C891">
        <v>48</v>
      </c>
      <c r="D891" t="s">
        <v>5149</v>
      </c>
      <c r="E891" t="s">
        <v>6101</v>
      </c>
      <c r="F891">
        <v>22</v>
      </c>
    </row>
    <row r="892" spans="1:6">
      <c r="A892" t="s">
        <v>367</v>
      </c>
      <c r="C892">
        <v>36</v>
      </c>
      <c r="D892" t="s">
        <v>5149</v>
      </c>
      <c r="E892" t="s">
        <v>6101</v>
      </c>
      <c r="F892">
        <v>0</v>
      </c>
    </row>
    <row r="893" spans="1:6">
      <c r="A893" t="s">
        <v>368</v>
      </c>
      <c r="C893">
        <v>1152</v>
      </c>
      <c r="D893" t="s">
        <v>5118</v>
      </c>
      <c r="E893" t="s">
        <v>6101</v>
      </c>
      <c r="F893">
        <v>3</v>
      </c>
    </row>
    <row r="894" spans="1:6">
      <c r="A894" t="s">
        <v>2210</v>
      </c>
      <c r="C894">
        <v>1152</v>
      </c>
      <c r="D894" t="s">
        <v>5118</v>
      </c>
      <c r="E894" t="s">
        <v>6101</v>
      </c>
      <c r="F894">
        <v>1</v>
      </c>
    </row>
    <row r="895" spans="1:6">
      <c r="A895" t="s">
        <v>369</v>
      </c>
      <c r="C895">
        <v>48</v>
      </c>
      <c r="D895" t="s">
        <v>5149</v>
      </c>
      <c r="E895" t="s">
        <v>6101</v>
      </c>
      <c r="F895">
        <v>1</v>
      </c>
    </row>
    <row r="896" spans="1:6">
      <c r="A896" t="s">
        <v>370</v>
      </c>
      <c r="C896">
        <v>48</v>
      </c>
      <c r="D896" t="s">
        <v>5149</v>
      </c>
      <c r="E896" t="s">
        <v>6101</v>
      </c>
      <c r="F896">
        <v>3</v>
      </c>
    </row>
    <row r="897" spans="1:6">
      <c r="A897" t="s">
        <v>371</v>
      </c>
      <c r="C897">
        <v>24</v>
      </c>
      <c r="D897" t="s">
        <v>5149</v>
      </c>
      <c r="E897" t="s">
        <v>6101</v>
      </c>
      <c r="F897">
        <v>0</v>
      </c>
    </row>
    <row r="898" spans="1:6">
      <c r="A898" t="s">
        <v>372</v>
      </c>
      <c r="C898">
        <v>48</v>
      </c>
      <c r="D898" t="s">
        <v>5149</v>
      </c>
      <c r="E898" t="s">
        <v>6101</v>
      </c>
      <c r="F898">
        <v>0</v>
      </c>
    </row>
    <row r="899" spans="1:6">
      <c r="A899" t="s">
        <v>373</v>
      </c>
      <c r="C899">
        <v>48</v>
      </c>
      <c r="D899" t="s">
        <v>5149</v>
      </c>
      <c r="E899" t="s">
        <v>6101</v>
      </c>
      <c r="F899">
        <v>4</v>
      </c>
    </row>
    <row r="900" spans="1:6">
      <c r="A900" t="s">
        <v>374</v>
      </c>
      <c r="C900">
        <v>1200</v>
      </c>
      <c r="D900" t="s">
        <v>5115</v>
      </c>
      <c r="E900" t="s">
        <v>6101</v>
      </c>
      <c r="F900">
        <v>6</v>
      </c>
    </row>
    <row r="901" spans="1:6">
      <c r="A901" t="s">
        <v>376</v>
      </c>
      <c r="C901">
        <v>1200</v>
      </c>
      <c r="D901" t="s">
        <v>5115</v>
      </c>
      <c r="E901" t="s">
        <v>6101</v>
      </c>
      <c r="F901">
        <v>8</v>
      </c>
    </row>
    <row r="902" spans="1:6">
      <c r="A902" t="s">
        <v>2287</v>
      </c>
      <c r="C902">
        <v>48</v>
      </c>
      <c r="D902" t="s">
        <v>5149</v>
      </c>
      <c r="E902" t="s">
        <v>6101</v>
      </c>
      <c r="F902">
        <v>30</v>
      </c>
    </row>
    <row r="903" spans="1:6">
      <c r="A903" t="s">
        <v>377</v>
      </c>
      <c r="C903">
        <v>24</v>
      </c>
      <c r="D903" t="s">
        <v>5149</v>
      </c>
      <c r="E903" t="s">
        <v>6101</v>
      </c>
      <c r="F903">
        <v>0</v>
      </c>
    </row>
    <row r="904" spans="1:6">
      <c r="A904" t="s">
        <v>378</v>
      </c>
      <c r="C904">
        <v>12</v>
      </c>
      <c r="D904" t="s">
        <v>5153</v>
      </c>
      <c r="E904" t="s">
        <v>6101</v>
      </c>
      <c r="F904">
        <v>1</v>
      </c>
    </row>
    <row r="905" spans="1:6">
      <c r="A905" t="s">
        <v>2703</v>
      </c>
      <c r="C905">
        <v>30</v>
      </c>
      <c r="D905" t="s">
        <v>5149</v>
      </c>
      <c r="E905" t="s">
        <v>6101</v>
      </c>
      <c r="F905">
        <v>4</v>
      </c>
    </row>
    <row r="906" spans="1:6">
      <c r="A906" t="s">
        <v>380</v>
      </c>
      <c r="C906">
        <v>40</v>
      </c>
      <c r="D906" t="s">
        <v>5149</v>
      </c>
      <c r="E906" t="s">
        <v>6101</v>
      </c>
      <c r="F906">
        <v>0</v>
      </c>
    </row>
    <row r="907" spans="1:6">
      <c r="A907" t="s">
        <v>381</v>
      </c>
      <c r="C907">
        <v>40</v>
      </c>
      <c r="D907" t="s">
        <v>5149</v>
      </c>
      <c r="E907" t="s">
        <v>6101</v>
      </c>
      <c r="F907">
        <v>0</v>
      </c>
    </row>
    <row r="908" spans="1:6">
      <c r="A908" t="s">
        <v>382</v>
      </c>
      <c r="C908">
        <v>40</v>
      </c>
      <c r="D908" t="s">
        <v>5149</v>
      </c>
      <c r="E908" t="s">
        <v>6101</v>
      </c>
      <c r="F908">
        <v>0</v>
      </c>
    </row>
    <row r="909" spans="1:6">
      <c r="A909" t="s">
        <v>383</v>
      </c>
      <c r="C909">
        <v>38</v>
      </c>
      <c r="D909" t="s">
        <v>5149</v>
      </c>
      <c r="E909" t="s">
        <v>6101</v>
      </c>
      <c r="F909">
        <v>1</v>
      </c>
    </row>
    <row r="910" spans="1:6">
      <c r="A910" t="s">
        <v>385</v>
      </c>
      <c r="C910">
        <v>40</v>
      </c>
      <c r="D910" t="s">
        <v>5149</v>
      </c>
      <c r="E910" t="s">
        <v>6101</v>
      </c>
      <c r="F910">
        <v>19</v>
      </c>
    </row>
    <row r="911" spans="1:6">
      <c r="A911" t="s">
        <v>386</v>
      </c>
      <c r="C911">
        <v>36</v>
      </c>
      <c r="D911" t="s">
        <v>5149</v>
      </c>
      <c r="E911" t="s">
        <v>6101</v>
      </c>
      <c r="F911">
        <v>3</v>
      </c>
    </row>
    <row r="912" spans="1:6">
      <c r="A912" t="s">
        <v>387</v>
      </c>
      <c r="C912">
        <v>1728</v>
      </c>
      <c r="D912" t="s">
        <v>5118</v>
      </c>
      <c r="E912" t="s">
        <v>6101</v>
      </c>
      <c r="F912">
        <v>24</v>
      </c>
    </row>
    <row r="913" spans="1:6">
      <c r="A913" t="s">
        <v>388</v>
      </c>
      <c r="C913">
        <v>72</v>
      </c>
      <c r="D913" t="s">
        <v>5149</v>
      </c>
      <c r="E913" t="s">
        <v>6101</v>
      </c>
      <c r="F913">
        <v>23</v>
      </c>
    </row>
    <row r="914" spans="1:6">
      <c r="A914" t="s">
        <v>2564</v>
      </c>
      <c r="C914">
        <v>96</v>
      </c>
      <c r="D914" t="s">
        <v>6096</v>
      </c>
      <c r="E914" t="s">
        <v>6101</v>
      </c>
      <c r="F914">
        <v>1</v>
      </c>
    </row>
    <row r="915" spans="1:6">
      <c r="A915" t="s">
        <v>2565</v>
      </c>
      <c r="C915">
        <v>96</v>
      </c>
      <c r="D915" t="s">
        <v>6096</v>
      </c>
      <c r="E915" t="s">
        <v>6101</v>
      </c>
      <c r="F915">
        <v>2</v>
      </c>
    </row>
    <row r="916" spans="1:6">
      <c r="A916" t="s">
        <v>2566</v>
      </c>
      <c r="C916">
        <v>120</v>
      </c>
      <c r="D916" t="s">
        <v>5118</v>
      </c>
      <c r="E916" t="s">
        <v>6101</v>
      </c>
      <c r="F916">
        <v>3</v>
      </c>
    </row>
    <row r="917" spans="1:6">
      <c r="A917" t="s">
        <v>2567</v>
      </c>
      <c r="C917">
        <v>96</v>
      </c>
      <c r="D917" t="s">
        <v>5118</v>
      </c>
      <c r="E917" t="s">
        <v>6101</v>
      </c>
      <c r="F917">
        <v>4</v>
      </c>
    </row>
    <row r="918" spans="1:6">
      <c r="A918" t="s">
        <v>2568</v>
      </c>
      <c r="C918">
        <v>96</v>
      </c>
      <c r="D918" t="s">
        <v>5118</v>
      </c>
      <c r="E918" t="s">
        <v>6101</v>
      </c>
      <c r="F918">
        <v>7</v>
      </c>
    </row>
    <row r="919" spans="1:6">
      <c r="A919" t="s">
        <v>1978</v>
      </c>
      <c r="C919">
        <v>50</v>
      </c>
      <c r="D919" t="s">
        <v>5118</v>
      </c>
      <c r="E919" t="s">
        <v>6101</v>
      </c>
      <c r="F919">
        <v>0</v>
      </c>
    </row>
    <row r="920" spans="1:6">
      <c r="A920" t="s">
        <v>390</v>
      </c>
      <c r="C920">
        <v>100</v>
      </c>
      <c r="D920" t="s">
        <v>5118</v>
      </c>
      <c r="E920" t="s">
        <v>6101</v>
      </c>
      <c r="F920">
        <v>0</v>
      </c>
    </row>
    <row r="921" spans="1:6">
      <c r="A921" t="s">
        <v>2087</v>
      </c>
      <c r="C921">
        <v>50</v>
      </c>
      <c r="D921" t="s">
        <v>5118</v>
      </c>
      <c r="E921" t="s">
        <v>6101</v>
      </c>
      <c r="F921">
        <v>0</v>
      </c>
    </row>
    <row r="922" spans="1:6">
      <c r="A922" t="s">
        <v>2088</v>
      </c>
      <c r="C922">
        <v>100</v>
      </c>
      <c r="D922" t="s">
        <v>5118</v>
      </c>
      <c r="E922" t="s">
        <v>6101</v>
      </c>
      <c r="F922">
        <v>0</v>
      </c>
    </row>
    <row r="923" spans="1:6">
      <c r="A923" t="s">
        <v>2089</v>
      </c>
      <c r="C923">
        <v>50</v>
      </c>
      <c r="D923" t="s">
        <v>5118</v>
      </c>
      <c r="E923" t="s">
        <v>6101</v>
      </c>
      <c r="F923">
        <v>0</v>
      </c>
    </row>
    <row r="924" spans="1:6">
      <c r="A924" t="s">
        <v>2090</v>
      </c>
      <c r="C924">
        <v>100</v>
      </c>
      <c r="D924" t="s">
        <v>5118</v>
      </c>
      <c r="E924" t="s">
        <v>6101</v>
      </c>
      <c r="F924">
        <v>0</v>
      </c>
    </row>
    <row r="925" spans="1:6">
      <c r="A925" t="s">
        <v>5213</v>
      </c>
      <c r="C925">
        <v>144</v>
      </c>
      <c r="D925" t="s">
        <v>5118</v>
      </c>
      <c r="E925" t="s">
        <v>6101</v>
      </c>
      <c r="F925">
        <v>0</v>
      </c>
    </row>
    <row r="926" spans="1:6">
      <c r="A926" t="s">
        <v>5214</v>
      </c>
      <c r="C926">
        <v>96</v>
      </c>
      <c r="D926" t="s">
        <v>5118</v>
      </c>
      <c r="E926" t="s">
        <v>6101</v>
      </c>
      <c r="F926">
        <v>0</v>
      </c>
    </row>
    <row r="927" spans="1:6">
      <c r="A927" t="s">
        <v>5215</v>
      </c>
      <c r="C927">
        <v>96</v>
      </c>
      <c r="D927" t="s">
        <v>5118</v>
      </c>
      <c r="E927" t="s">
        <v>6101</v>
      </c>
      <c r="F927">
        <v>0</v>
      </c>
    </row>
    <row r="928" spans="1:6">
      <c r="A928" t="s">
        <v>5216</v>
      </c>
      <c r="C928">
        <v>96</v>
      </c>
      <c r="D928" t="s">
        <v>5118</v>
      </c>
      <c r="E928" t="s">
        <v>6101</v>
      </c>
      <c r="F928">
        <v>0</v>
      </c>
    </row>
    <row r="929" spans="1:6">
      <c r="A929" t="s">
        <v>5217</v>
      </c>
      <c r="C929">
        <v>96</v>
      </c>
      <c r="D929" t="s">
        <v>5118</v>
      </c>
      <c r="E929" t="s">
        <v>6101</v>
      </c>
      <c r="F929">
        <v>0</v>
      </c>
    </row>
    <row r="930" spans="1:6">
      <c r="A930" t="s">
        <v>5218</v>
      </c>
      <c r="C930">
        <v>96</v>
      </c>
      <c r="D930" t="s">
        <v>5118</v>
      </c>
      <c r="E930" t="s">
        <v>6101</v>
      </c>
      <c r="F930">
        <v>0</v>
      </c>
    </row>
    <row r="931" spans="1:6">
      <c r="A931" t="s">
        <v>5219</v>
      </c>
      <c r="C931">
        <v>96</v>
      </c>
      <c r="D931" t="s">
        <v>5118</v>
      </c>
      <c r="E931" t="s">
        <v>6101</v>
      </c>
      <c r="F931">
        <v>0</v>
      </c>
    </row>
    <row r="932" spans="1:6">
      <c r="A932" t="s">
        <v>5220</v>
      </c>
      <c r="C932">
        <v>96</v>
      </c>
      <c r="D932" t="s">
        <v>5118</v>
      </c>
      <c r="E932" t="s">
        <v>6101</v>
      </c>
      <c r="F932">
        <v>0</v>
      </c>
    </row>
    <row r="933" spans="1:6">
      <c r="A933" t="s">
        <v>5221</v>
      </c>
      <c r="C933">
        <v>96</v>
      </c>
      <c r="D933" t="s">
        <v>5118</v>
      </c>
      <c r="E933" t="s">
        <v>6101</v>
      </c>
      <c r="F933">
        <v>0</v>
      </c>
    </row>
    <row r="934" spans="1:6">
      <c r="A934" t="s">
        <v>391</v>
      </c>
      <c r="C934">
        <v>300</v>
      </c>
      <c r="D934" t="s">
        <v>5118</v>
      </c>
      <c r="E934" t="s">
        <v>6101</v>
      </c>
      <c r="F934">
        <v>1</v>
      </c>
    </row>
    <row r="935" spans="1:6">
      <c r="A935" t="s">
        <v>392</v>
      </c>
      <c r="C935">
        <v>300</v>
      </c>
      <c r="D935" t="s">
        <v>5118</v>
      </c>
      <c r="E935" t="s">
        <v>6101</v>
      </c>
      <c r="F935">
        <v>2</v>
      </c>
    </row>
    <row r="936" spans="1:6">
      <c r="A936" t="s">
        <v>2672</v>
      </c>
      <c r="C936">
        <v>50</v>
      </c>
      <c r="D936" t="s">
        <v>5118</v>
      </c>
      <c r="E936" t="s">
        <v>6101</v>
      </c>
      <c r="F936">
        <v>0</v>
      </c>
    </row>
    <row r="937" spans="1:6">
      <c r="A937" t="s">
        <v>3956</v>
      </c>
      <c r="C937">
        <v>100</v>
      </c>
      <c r="D937" t="s">
        <v>5118</v>
      </c>
      <c r="E937" t="s">
        <v>6101</v>
      </c>
      <c r="F937">
        <v>0</v>
      </c>
    </row>
    <row r="938" spans="1:6">
      <c r="A938" t="s">
        <v>393</v>
      </c>
      <c r="C938">
        <v>128</v>
      </c>
      <c r="D938" t="s">
        <v>5116</v>
      </c>
      <c r="E938" t="s">
        <v>6101</v>
      </c>
      <c r="F938">
        <v>26</v>
      </c>
    </row>
    <row r="939" spans="1:6">
      <c r="A939" t="s">
        <v>394</v>
      </c>
      <c r="C939">
        <v>600</v>
      </c>
      <c r="D939" t="s">
        <v>5118</v>
      </c>
      <c r="E939" t="s">
        <v>6101</v>
      </c>
      <c r="F939">
        <v>4</v>
      </c>
    </row>
    <row r="940" spans="1:6">
      <c r="A940" t="s">
        <v>5633</v>
      </c>
      <c r="C940">
        <v>600</v>
      </c>
      <c r="D940" t="s">
        <v>5118</v>
      </c>
      <c r="E940" t="s">
        <v>6101</v>
      </c>
      <c r="F940">
        <v>3</v>
      </c>
    </row>
    <row r="941" spans="1:6">
      <c r="A941" t="s">
        <v>395</v>
      </c>
      <c r="C941">
        <v>480</v>
      </c>
      <c r="D941" t="s">
        <v>5118</v>
      </c>
      <c r="E941" t="s">
        <v>6101</v>
      </c>
      <c r="F941">
        <v>0</v>
      </c>
    </row>
    <row r="942" spans="1:6">
      <c r="A942" t="s">
        <v>396</v>
      </c>
      <c r="C942">
        <v>1600</v>
      </c>
      <c r="D942" t="s">
        <v>5118</v>
      </c>
      <c r="E942" t="s">
        <v>6101</v>
      </c>
      <c r="F942">
        <v>6</v>
      </c>
    </row>
    <row r="943" spans="1:6">
      <c r="A943" t="s">
        <v>398</v>
      </c>
      <c r="C943">
        <v>600</v>
      </c>
      <c r="D943" t="s">
        <v>5118</v>
      </c>
      <c r="E943" t="s">
        <v>6101</v>
      </c>
      <c r="F943">
        <v>0</v>
      </c>
    </row>
    <row r="944" spans="1:6">
      <c r="A944" t="s">
        <v>2240</v>
      </c>
      <c r="C944">
        <v>900</v>
      </c>
      <c r="D944" t="s">
        <v>5118</v>
      </c>
      <c r="E944" t="s">
        <v>6101</v>
      </c>
      <c r="F944">
        <v>0</v>
      </c>
    </row>
    <row r="945" spans="1:6">
      <c r="A945" t="s">
        <v>400</v>
      </c>
      <c r="C945">
        <v>600</v>
      </c>
      <c r="D945" t="s">
        <v>5118</v>
      </c>
      <c r="E945" t="s">
        <v>6101</v>
      </c>
      <c r="F945">
        <v>0</v>
      </c>
    </row>
    <row r="946" spans="1:6">
      <c r="A946" t="s">
        <v>4407</v>
      </c>
      <c r="C946">
        <v>800</v>
      </c>
      <c r="D946" t="s">
        <v>5118</v>
      </c>
      <c r="E946" t="s">
        <v>6101</v>
      </c>
      <c r="F946">
        <v>0</v>
      </c>
    </row>
    <row r="947" spans="1:6">
      <c r="A947" t="s">
        <v>5466</v>
      </c>
      <c r="C947">
        <v>800</v>
      </c>
      <c r="D947" t="s">
        <v>5118</v>
      </c>
      <c r="E947" t="s">
        <v>6101</v>
      </c>
      <c r="F947">
        <v>2</v>
      </c>
    </row>
    <row r="948" spans="1:6">
      <c r="A948" t="s">
        <v>401</v>
      </c>
      <c r="C948">
        <v>160</v>
      </c>
      <c r="D948" t="s">
        <v>5116</v>
      </c>
      <c r="E948" t="s">
        <v>6101</v>
      </c>
      <c r="F948">
        <v>1</v>
      </c>
    </row>
    <row r="949" spans="1:6">
      <c r="A949" t="s">
        <v>4234</v>
      </c>
      <c r="C949">
        <v>600</v>
      </c>
      <c r="D949" t="s">
        <v>5118</v>
      </c>
      <c r="E949" t="s">
        <v>6101</v>
      </c>
      <c r="F949">
        <v>0</v>
      </c>
    </row>
    <row r="950" spans="1:6">
      <c r="A950" t="s">
        <v>3680</v>
      </c>
      <c r="C950">
        <v>600</v>
      </c>
      <c r="D950" t="s">
        <v>5118</v>
      </c>
      <c r="E950" t="s">
        <v>6101</v>
      </c>
      <c r="F950">
        <v>0</v>
      </c>
    </row>
    <row r="951" spans="1:6">
      <c r="A951" t="s">
        <v>5467</v>
      </c>
      <c r="C951">
        <v>600</v>
      </c>
      <c r="D951" t="s">
        <v>5118</v>
      </c>
      <c r="E951" t="s">
        <v>6101</v>
      </c>
      <c r="F951">
        <v>2</v>
      </c>
    </row>
    <row r="952" spans="1:6">
      <c r="A952" t="s">
        <v>3679</v>
      </c>
      <c r="C952">
        <v>600</v>
      </c>
      <c r="D952" t="s">
        <v>5118</v>
      </c>
      <c r="E952" t="s">
        <v>6101</v>
      </c>
      <c r="F952">
        <v>0</v>
      </c>
    </row>
    <row r="953" spans="1:6">
      <c r="A953" t="s">
        <v>4147</v>
      </c>
      <c r="C953">
        <v>600</v>
      </c>
      <c r="D953" t="s">
        <v>5118</v>
      </c>
      <c r="E953" t="s">
        <v>6101</v>
      </c>
      <c r="F953">
        <v>0</v>
      </c>
    </row>
    <row r="954" spans="1:6">
      <c r="A954" t="s">
        <v>5353</v>
      </c>
      <c r="C954">
        <v>1200</v>
      </c>
      <c r="D954" t="s">
        <v>5118</v>
      </c>
      <c r="E954" t="s">
        <v>6101</v>
      </c>
      <c r="F954">
        <v>7</v>
      </c>
    </row>
    <row r="955" spans="1:6">
      <c r="A955" t="s">
        <v>403</v>
      </c>
      <c r="C955">
        <v>1200</v>
      </c>
      <c r="D955" t="s">
        <v>5118</v>
      </c>
      <c r="E955" t="s">
        <v>6101</v>
      </c>
      <c r="F955">
        <v>0</v>
      </c>
    </row>
    <row r="956" spans="1:6">
      <c r="A956" t="s">
        <v>5468</v>
      </c>
      <c r="C956">
        <v>600</v>
      </c>
      <c r="D956" t="s">
        <v>5118</v>
      </c>
      <c r="E956" t="s">
        <v>6101</v>
      </c>
      <c r="F956">
        <v>0</v>
      </c>
    </row>
    <row r="957" spans="1:6">
      <c r="A957" t="s">
        <v>2363</v>
      </c>
      <c r="C957">
        <v>600</v>
      </c>
      <c r="D957" t="s">
        <v>5118</v>
      </c>
      <c r="E957" t="s">
        <v>6101</v>
      </c>
      <c r="F957">
        <v>1</v>
      </c>
    </row>
    <row r="958" spans="1:6">
      <c r="A958" t="s">
        <v>5516</v>
      </c>
      <c r="C958">
        <v>16</v>
      </c>
      <c r="D958" t="s">
        <v>5116</v>
      </c>
      <c r="E958" t="s">
        <v>6101</v>
      </c>
      <c r="F958">
        <v>2</v>
      </c>
    </row>
    <row r="959" spans="1:6">
      <c r="A959" t="s">
        <v>404</v>
      </c>
      <c r="C959">
        <v>30</v>
      </c>
      <c r="D959" t="s">
        <v>5116</v>
      </c>
      <c r="E959" t="s">
        <v>6101</v>
      </c>
      <c r="F959">
        <v>6</v>
      </c>
    </row>
    <row r="960" spans="1:6">
      <c r="A960" t="s">
        <v>405</v>
      </c>
      <c r="C960">
        <v>400</v>
      </c>
      <c r="D960" t="s">
        <v>5118</v>
      </c>
      <c r="E960" t="s">
        <v>6101</v>
      </c>
      <c r="F960">
        <v>8</v>
      </c>
    </row>
    <row r="961" spans="1:6">
      <c r="A961" t="s">
        <v>406</v>
      </c>
      <c r="C961">
        <v>400</v>
      </c>
      <c r="D961" t="s">
        <v>5118</v>
      </c>
      <c r="E961" t="s">
        <v>6101</v>
      </c>
      <c r="F961">
        <v>2</v>
      </c>
    </row>
    <row r="962" spans="1:6">
      <c r="A962" t="s">
        <v>3560</v>
      </c>
      <c r="C962">
        <v>3600</v>
      </c>
      <c r="D962" t="s">
        <v>5118</v>
      </c>
      <c r="E962" t="s">
        <v>6101</v>
      </c>
      <c r="F962">
        <v>0</v>
      </c>
    </row>
    <row r="963" spans="1:6">
      <c r="A963" t="s">
        <v>407</v>
      </c>
      <c r="E963" t="s">
        <v>6101</v>
      </c>
      <c r="F963">
        <v>1</v>
      </c>
    </row>
    <row r="964" spans="1:6">
      <c r="A964" t="s">
        <v>408</v>
      </c>
      <c r="C964">
        <v>120</v>
      </c>
      <c r="D964" t="s">
        <v>5118</v>
      </c>
      <c r="E964" t="s">
        <v>6101</v>
      </c>
      <c r="F964">
        <v>0</v>
      </c>
    </row>
    <row r="965" spans="1:6">
      <c r="A965" t="s">
        <v>4018</v>
      </c>
      <c r="C965">
        <v>180</v>
      </c>
      <c r="D965" t="s">
        <v>5118</v>
      </c>
      <c r="E965" t="s">
        <v>6101</v>
      </c>
      <c r="F965">
        <v>5</v>
      </c>
    </row>
    <row r="966" spans="1:6">
      <c r="A966" t="s">
        <v>409</v>
      </c>
      <c r="C966">
        <v>120</v>
      </c>
      <c r="D966" t="s">
        <v>5118</v>
      </c>
      <c r="E966" t="s">
        <v>6101</v>
      </c>
      <c r="F966">
        <v>2</v>
      </c>
    </row>
    <row r="967" spans="1:6">
      <c r="A967" t="s">
        <v>410</v>
      </c>
      <c r="C967">
        <v>180</v>
      </c>
      <c r="D967" t="s">
        <v>5118</v>
      </c>
      <c r="E967" t="s">
        <v>6101</v>
      </c>
      <c r="F967">
        <v>9</v>
      </c>
    </row>
    <row r="968" spans="1:6">
      <c r="A968" t="s">
        <v>411</v>
      </c>
      <c r="C968">
        <v>210</v>
      </c>
      <c r="D968" t="s">
        <v>5118</v>
      </c>
      <c r="E968" t="s">
        <v>6101</v>
      </c>
      <c r="F968">
        <v>2</v>
      </c>
    </row>
    <row r="969" spans="1:6">
      <c r="A969" t="s">
        <v>413</v>
      </c>
      <c r="C969">
        <v>240</v>
      </c>
      <c r="D969" t="s">
        <v>5118</v>
      </c>
      <c r="E969" t="s">
        <v>6101</v>
      </c>
      <c r="F969">
        <v>3</v>
      </c>
    </row>
    <row r="970" spans="1:6">
      <c r="A970" t="s">
        <v>414</v>
      </c>
      <c r="C970">
        <v>160</v>
      </c>
      <c r="D970" t="s">
        <v>5118</v>
      </c>
      <c r="E970" t="s">
        <v>6101</v>
      </c>
      <c r="F970">
        <v>0</v>
      </c>
    </row>
    <row r="971" spans="1:6">
      <c r="A971" t="s">
        <v>2242</v>
      </c>
      <c r="C971">
        <v>7</v>
      </c>
      <c r="D971" t="s">
        <v>5116</v>
      </c>
      <c r="E971" t="s">
        <v>6101</v>
      </c>
      <c r="F971">
        <v>2</v>
      </c>
    </row>
    <row r="972" spans="1:6">
      <c r="A972" t="s">
        <v>2620</v>
      </c>
      <c r="C972">
        <v>20</v>
      </c>
      <c r="D972" t="s">
        <v>5116</v>
      </c>
      <c r="E972" t="s">
        <v>6101</v>
      </c>
      <c r="F972">
        <v>4</v>
      </c>
    </row>
    <row r="973" spans="1:6">
      <c r="A973" t="s">
        <v>2621</v>
      </c>
      <c r="C973">
        <v>40</v>
      </c>
      <c r="D973" t="s">
        <v>5116</v>
      </c>
      <c r="E973" t="s">
        <v>6101</v>
      </c>
      <c r="F973">
        <v>1</v>
      </c>
    </row>
    <row r="974" spans="1:6">
      <c r="A974" t="s">
        <v>2622</v>
      </c>
      <c r="C974">
        <v>16</v>
      </c>
      <c r="D974" t="s">
        <v>5116</v>
      </c>
      <c r="E974" t="s">
        <v>6101</v>
      </c>
      <c r="F974">
        <v>1</v>
      </c>
    </row>
    <row r="975" spans="1:6">
      <c r="A975" t="s">
        <v>2351</v>
      </c>
      <c r="C975">
        <v>20</v>
      </c>
      <c r="D975" t="s">
        <v>5116</v>
      </c>
      <c r="E975" t="s">
        <v>6101</v>
      </c>
      <c r="F975">
        <v>0</v>
      </c>
    </row>
    <row r="976" spans="1:6">
      <c r="A976" t="s">
        <v>2352</v>
      </c>
      <c r="C976">
        <v>40</v>
      </c>
      <c r="D976" t="s">
        <v>5116</v>
      </c>
      <c r="E976" t="s">
        <v>6101</v>
      </c>
      <c r="F976">
        <v>0</v>
      </c>
    </row>
    <row r="977" spans="1:6">
      <c r="A977" t="s">
        <v>4066</v>
      </c>
      <c r="C977">
        <v>40</v>
      </c>
      <c r="D977" t="s">
        <v>5116</v>
      </c>
      <c r="E977" t="s">
        <v>6101</v>
      </c>
      <c r="F977">
        <v>1</v>
      </c>
    </row>
    <row r="978" spans="1:6">
      <c r="A978" t="s">
        <v>2218</v>
      </c>
      <c r="C978">
        <v>6</v>
      </c>
      <c r="D978" t="s">
        <v>5116</v>
      </c>
      <c r="E978" t="s">
        <v>6101</v>
      </c>
      <c r="F978">
        <v>0</v>
      </c>
    </row>
    <row r="979" spans="1:6">
      <c r="A979" t="s">
        <v>415</v>
      </c>
      <c r="C979">
        <v>72</v>
      </c>
      <c r="D979" t="s">
        <v>5118</v>
      </c>
      <c r="E979" t="s">
        <v>6101</v>
      </c>
      <c r="F979">
        <v>3</v>
      </c>
    </row>
    <row r="980" spans="1:6">
      <c r="A980" t="s">
        <v>416</v>
      </c>
      <c r="C980">
        <v>96</v>
      </c>
      <c r="D980" t="s">
        <v>5118</v>
      </c>
      <c r="E980" t="s">
        <v>6101</v>
      </c>
      <c r="F980">
        <v>0</v>
      </c>
    </row>
    <row r="981" spans="1:6">
      <c r="A981" t="s">
        <v>2542</v>
      </c>
      <c r="C981">
        <v>96</v>
      </c>
      <c r="D981" t="s">
        <v>5118</v>
      </c>
      <c r="E981" t="s">
        <v>6101</v>
      </c>
      <c r="F981">
        <v>0</v>
      </c>
    </row>
    <row r="982" spans="1:6">
      <c r="A982" t="s">
        <v>2361</v>
      </c>
      <c r="C982">
        <v>128</v>
      </c>
      <c r="D982" t="s">
        <v>5118</v>
      </c>
      <c r="E982" t="s">
        <v>6101</v>
      </c>
      <c r="F982">
        <v>0</v>
      </c>
    </row>
    <row r="983" spans="1:6">
      <c r="A983" t="s">
        <v>2307</v>
      </c>
      <c r="C983">
        <v>128</v>
      </c>
      <c r="D983" t="s">
        <v>5118</v>
      </c>
      <c r="E983" t="s">
        <v>6101</v>
      </c>
      <c r="F983">
        <v>0</v>
      </c>
    </row>
    <row r="984" spans="1:6">
      <c r="A984" t="s">
        <v>2359</v>
      </c>
      <c r="C984">
        <v>128</v>
      </c>
      <c r="D984" t="s">
        <v>5118</v>
      </c>
      <c r="E984" t="s">
        <v>6101</v>
      </c>
      <c r="F984">
        <v>0</v>
      </c>
    </row>
    <row r="985" spans="1:6">
      <c r="A985" t="s">
        <v>2250</v>
      </c>
      <c r="C985">
        <v>128</v>
      </c>
      <c r="D985" t="s">
        <v>5118</v>
      </c>
      <c r="E985" t="s">
        <v>6101</v>
      </c>
      <c r="F985">
        <v>0</v>
      </c>
    </row>
    <row r="986" spans="1:6">
      <c r="A986" t="s">
        <v>2360</v>
      </c>
      <c r="C986">
        <v>128</v>
      </c>
      <c r="D986" t="s">
        <v>5118</v>
      </c>
      <c r="E986" t="s">
        <v>6101</v>
      </c>
      <c r="F986">
        <v>0</v>
      </c>
    </row>
    <row r="987" spans="1:6">
      <c r="A987" t="s">
        <v>2251</v>
      </c>
      <c r="C987">
        <v>128</v>
      </c>
      <c r="D987" t="s">
        <v>5118</v>
      </c>
      <c r="E987" t="s">
        <v>6101</v>
      </c>
      <c r="F987">
        <v>0</v>
      </c>
    </row>
    <row r="988" spans="1:6">
      <c r="A988" t="s">
        <v>2252</v>
      </c>
      <c r="C988">
        <v>128</v>
      </c>
      <c r="D988" t="s">
        <v>5118</v>
      </c>
      <c r="E988" t="s">
        <v>6101</v>
      </c>
      <c r="F988">
        <v>0</v>
      </c>
    </row>
    <row r="989" spans="1:6">
      <c r="A989" t="s">
        <v>2248</v>
      </c>
      <c r="C989">
        <v>96</v>
      </c>
      <c r="D989" t="s">
        <v>5118</v>
      </c>
      <c r="E989" t="s">
        <v>6101</v>
      </c>
      <c r="F989">
        <v>0</v>
      </c>
    </row>
    <row r="990" spans="1:6">
      <c r="A990" t="s">
        <v>5492</v>
      </c>
      <c r="C990">
        <v>72</v>
      </c>
      <c r="D990" t="s">
        <v>5118</v>
      </c>
      <c r="E990" t="s">
        <v>6101</v>
      </c>
      <c r="F990">
        <v>0</v>
      </c>
    </row>
    <row r="991" spans="1:6">
      <c r="A991" t="s">
        <v>2582</v>
      </c>
      <c r="C991">
        <v>72</v>
      </c>
      <c r="D991" t="s">
        <v>5118</v>
      </c>
      <c r="E991" t="s">
        <v>6101</v>
      </c>
      <c r="F991">
        <v>0</v>
      </c>
    </row>
    <row r="992" spans="1:6">
      <c r="A992" t="s">
        <v>417</v>
      </c>
      <c r="C992">
        <v>96</v>
      </c>
      <c r="D992" t="s">
        <v>5118</v>
      </c>
      <c r="E992" t="s">
        <v>6101</v>
      </c>
      <c r="F992">
        <v>0</v>
      </c>
    </row>
    <row r="993" spans="1:6">
      <c r="A993" t="s">
        <v>418</v>
      </c>
      <c r="C993">
        <v>120</v>
      </c>
      <c r="D993" t="s">
        <v>5118</v>
      </c>
      <c r="E993" t="s">
        <v>6101</v>
      </c>
      <c r="F993">
        <v>0</v>
      </c>
    </row>
    <row r="994" spans="1:6">
      <c r="A994" t="s">
        <v>419</v>
      </c>
      <c r="C994">
        <v>144</v>
      </c>
      <c r="D994" t="s">
        <v>5118</v>
      </c>
      <c r="E994" t="s">
        <v>6101</v>
      </c>
      <c r="F994">
        <v>0</v>
      </c>
    </row>
    <row r="995" spans="1:6">
      <c r="A995" t="s">
        <v>3935</v>
      </c>
      <c r="C995">
        <v>180</v>
      </c>
      <c r="D995" t="s">
        <v>5118</v>
      </c>
      <c r="E995" t="s">
        <v>6101</v>
      </c>
      <c r="F995">
        <v>2</v>
      </c>
    </row>
    <row r="996" spans="1:6">
      <c r="A996" t="s">
        <v>420</v>
      </c>
      <c r="C996">
        <v>72</v>
      </c>
      <c r="D996" t="s">
        <v>5118</v>
      </c>
      <c r="E996" t="s">
        <v>6101</v>
      </c>
      <c r="F996">
        <v>1</v>
      </c>
    </row>
    <row r="997" spans="1:6">
      <c r="A997" t="s">
        <v>2619</v>
      </c>
      <c r="C997">
        <v>96</v>
      </c>
      <c r="D997" t="s">
        <v>5118</v>
      </c>
      <c r="E997" t="s">
        <v>6101</v>
      </c>
      <c r="F997">
        <v>0</v>
      </c>
    </row>
    <row r="998" spans="1:6">
      <c r="A998" t="s">
        <v>2091</v>
      </c>
      <c r="C998">
        <v>96</v>
      </c>
      <c r="D998" t="s">
        <v>5118</v>
      </c>
      <c r="E998" t="s">
        <v>6101</v>
      </c>
      <c r="F998">
        <v>0</v>
      </c>
    </row>
    <row r="999" spans="1:6">
      <c r="A999" t="s">
        <v>2554</v>
      </c>
      <c r="C999">
        <v>100</v>
      </c>
      <c r="D999" t="s">
        <v>5118</v>
      </c>
      <c r="E999" t="s">
        <v>6101</v>
      </c>
      <c r="F999">
        <v>0</v>
      </c>
    </row>
    <row r="1000" spans="1:6">
      <c r="A1000" t="s">
        <v>4962</v>
      </c>
      <c r="C1000">
        <v>72</v>
      </c>
      <c r="D1000" t="s">
        <v>5118</v>
      </c>
      <c r="E1000" t="s">
        <v>6101</v>
      </c>
      <c r="F1000">
        <v>0</v>
      </c>
    </row>
    <row r="1001" spans="1:6">
      <c r="A1001" t="s">
        <v>4991</v>
      </c>
      <c r="C1001">
        <v>72</v>
      </c>
      <c r="D1001" t="s">
        <v>5118</v>
      </c>
      <c r="E1001" t="s">
        <v>6101</v>
      </c>
      <c r="F1001">
        <v>1</v>
      </c>
    </row>
    <row r="1002" spans="1:6">
      <c r="A1002" t="s">
        <v>4992</v>
      </c>
      <c r="C1002">
        <v>72</v>
      </c>
      <c r="D1002" t="s">
        <v>5118</v>
      </c>
      <c r="E1002" t="s">
        <v>6101</v>
      </c>
      <c r="F1002">
        <v>0</v>
      </c>
    </row>
    <row r="1003" spans="1:6">
      <c r="A1003" t="s">
        <v>5060</v>
      </c>
      <c r="C1003">
        <v>72</v>
      </c>
      <c r="D1003" t="s">
        <v>5118</v>
      </c>
      <c r="E1003" t="s">
        <v>6101</v>
      </c>
      <c r="F1003">
        <v>0</v>
      </c>
    </row>
    <row r="1004" spans="1:6">
      <c r="A1004" t="s">
        <v>4993</v>
      </c>
      <c r="C1004">
        <v>72</v>
      </c>
      <c r="D1004" t="s">
        <v>5118</v>
      </c>
      <c r="E1004" t="s">
        <v>6101</v>
      </c>
      <c r="F1004">
        <v>0</v>
      </c>
    </row>
    <row r="1005" spans="1:6">
      <c r="A1005" t="s">
        <v>4994</v>
      </c>
      <c r="C1005">
        <v>72</v>
      </c>
      <c r="D1005" t="s">
        <v>5118</v>
      </c>
      <c r="E1005" t="s">
        <v>6101</v>
      </c>
      <c r="F1005">
        <v>0</v>
      </c>
    </row>
    <row r="1006" spans="1:6">
      <c r="A1006" t="s">
        <v>4995</v>
      </c>
      <c r="C1006">
        <v>72</v>
      </c>
      <c r="D1006" t="s">
        <v>5118</v>
      </c>
      <c r="E1006" t="s">
        <v>6101</v>
      </c>
      <c r="F1006">
        <v>0</v>
      </c>
    </row>
    <row r="1007" spans="1:6">
      <c r="A1007" t="s">
        <v>4963</v>
      </c>
      <c r="C1007">
        <v>72</v>
      </c>
      <c r="D1007" t="s">
        <v>5118</v>
      </c>
      <c r="E1007" t="s">
        <v>6101</v>
      </c>
      <c r="F1007">
        <v>0</v>
      </c>
    </row>
    <row r="1008" spans="1:6">
      <c r="A1008" t="s">
        <v>4996</v>
      </c>
      <c r="C1008">
        <v>120</v>
      </c>
      <c r="D1008" t="s">
        <v>5118</v>
      </c>
      <c r="E1008" t="s">
        <v>6101</v>
      </c>
      <c r="F1008">
        <v>0</v>
      </c>
    </row>
    <row r="1009" spans="1:6">
      <c r="A1009" t="s">
        <v>4997</v>
      </c>
      <c r="C1009">
        <v>120</v>
      </c>
      <c r="D1009" t="s">
        <v>5118</v>
      </c>
      <c r="E1009" t="s">
        <v>6101</v>
      </c>
      <c r="F1009">
        <v>0</v>
      </c>
    </row>
    <row r="1010" spans="1:6">
      <c r="A1010" t="s">
        <v>4964</v>
      </c>
      <c r="C1010">
        <v>120</v>
      </c>
      <c r="D1010" t="s">
        <v>5118</v>
      </c>
      <c r="E1010" t="s">
        <v>6101</v>
      </c>
      <c r="F1010">
        <v>0</v>
      </c>
    </row>
    <row r="1011" spans="1:6">
      <c r="A1011" t="s">
        <v>421</v>
      </c>
      <c r="C1011">
        <v>66</v>
      </c>
      <c r="D1011" t="s">
        <v>5118</v>
      </c>
      <c r="E1011" t="s">
        <v>6101</v>
      </c>
      <c r="F1011">
        <v>0</v>
      </c>
    </row>
    <row r="1012" spans="1:6">
      <c r="A1012" t="s">
        <v>4956</v>
      </c>
      <c r="C1012">
        <v>72</v>
      </c>
      <c r="D1012" t="s">
        <v>5118</v>
      </c>
      <c r="E1012" t="s">
        <v>6101</v>
      </c>
      <c r="F1012">
        <v>2</v>
      </c>
    </row>
    <row r="1013" spans="1:6">
      <c r="A1013" t="s">
        <v>4957</v>
      </c>
      <c r="C1013">
        <v>72</v>
      </c>
      <c r="D1013" t="s">
        <v>5118</v>
      </c>
      <c r="E1013" t="s">
        <v>6101</v>
      </c>
      <c r="F1013">
        <v>1</v>
      </c>
    </row>
    <row r="1014" spans="1:6">
      <c r="A1014" t="s">
        <v>5374</v>
      </c>
      <c r="C1014">
        <v>60</v>
      </c>
      <c r="D1014" t="s">
        <v>5118</v>
      </c>
      <c r="E1014" t="s">
        <v>6101</v>
      </c>
      <c r="F1014">
        <v>0</v>
      </c>
    </row>
    <row r="1015" spans="1:6">
      <c r="A1015" t="s">
        <v>2092</v>
      </c>
      <c r="C1015">
        <v>72</v>
      </c>
      <c r="D1015" t="s">
        <v>5118</v>
      </c>
      <c r="E1015" t="s">
        <v>6101</v>
      </c>
      <c r="F1015">
        <v>0</v>
      </c>
    </row>
    <row r="1016" spans="1:6">
      <c r="A1016" t="s">
        <v>2600</v>
      </c>
      <c r="C1016">
        <v>96</v>
      </c>
      <c r="D1016" t="s">
        <v>5118</v>
      </c>
      <c r="E1016" t="s">
        <v>6101</v>
      </c>
      <c r="F1016">
        <v>0</v>
      </c>
    </row>
    <row r="1017" spans="1:6">
      <c r="A1017" t="s">
        <v>6127</v>
      </c>
      <c r="C1017">
        <v>96</v>
      </c>
      <c r="D1017" t="s">
        <v>5118</v>
      </c>
      <c r="E1017" t="s">
        <v>6101</v>
      </c>
      <c r="F1017">
        <v>3</v>
      </c>
    </row>
    <row r="1018" spans="1:6">
      <c r="A1018" t="s">
        <v>5491</v>
      </c>
      <c r="C1018">
        <v>96</v>
      </c>
      <c r="D1018" t="s">
        <v>5118</v>
      </c>
      <c r="E1018" t="s">
        <v>6101</v>
      </c>
      <c r="F1018">
        <v>0</v>
      </c>
    </row>
    <row r="1019" spans="1:6">
      <c r="A1019" t="s">
        <v>2584</v>
      </c>
      <c r="C1019">
        <v>72</v>
      </c>
      <c r="D1019" t="s">
        <v>5118</v>
      </c>
      <c r="E1019" t="s">
        <v>6101</v>
      </c>
      <c r="F1019">
        <v>0</v>
      </c>
    </row>
    <row r="1020" spans="1:6">
      <c r="A1020" t="s">
        <v>2654</v>
      </c>
      <c r="C1020">
        <v>96</v>
      </c>
      <c r="D1020" t="s">
        <v>5118</v>
      </c>
      <c r="E1020" t="s">
        <v>6101</v>
      </c>
      <c r="F1020">
        <v>0</v>
      </c>
    </row>
    <row r="1021" spans="1:6">
      <c r="A1021" t="s">
        <v>2543</v>
      </c>
      <c r="C1021">
        <v>72</v>
      </c>
      <c r="D1021" t="s">
        <v>5118</v>
      </c>
      <c r="E1021" t="s">
        <v>6101</v>
      </c>
      <c r="F1021">
        <v>0</v>
      </c>
    </row>
    <row r="1022" spans="1:6">
      <c r="A1022" t="s">
        <v>1953</v>
      </c>
      <c r="C1022">
        <v>72</v>
      </c>
      <c r="D1022" t="s">
        <v>5118</v>
      </c>
      <c r="E1022" t="s">
        <v>6101</v>
      </c>
      <c r="F1022">
        <v>0</v>
      </c>
    </row>
    <row r="1023" spans="1:6">
      <c r="A1023" t="s">
        <v>2244</v>
      </c>
      <c r="C1023">
        <v>96</v>
      </c>
      <c r="D1023" t="s">
        <v>5118</v>
      </c>
      <c r="E1023" t="s">
        <v>6101</v>
      </c>
      <c r="F1023">
        <v>0</v>
      </c>
    </row>
    <row r="1024" spans="1:6">
      <c r="A1024" t="s">
        <v>2245</v>
      </c>
      <c r="C1024">
        <v>96</v>
      </c>
      <c r="D1024" t="s">
        <v>5118</v>
      </c>
      <c r="E1024" t="s">
        <v>6101</v>
      </c>
      <c r="F1024">
        <v>0</v>
      </c>
    </row>
    <row r="1025" spans="1:6">
      <c r="A1025" t="s">
        <v>2246</v>
      </c>
      <c r="C1025">
        <v>96</v>
      </c>
      <c r="D1025" t="s">
        <v>5118</v>
      </c>
      <c r="E1025" t="s">
        <v>6101</v>
      </c>
      <c r="F1025">
        <v>0</v>
      </c>
    </row>
    <row r="1026" spans="1:6">
      <c r="A1026" t="s">
        <v>2247</v>
      </c>
      <c r="C1026">
        <v>96</v>
      </c>
      <c r="D1026" t="s">
        <v>5118</v>
      </c>
      <c r="E1026" t="s">
        <v>6101</v>
      </c>
      <c r="F1026">
        <v>0</v>
      </c>
    </row>
    <row r="1027" spans="1:6">
      <c r="A1027" t="s">
        <v>2651</v>
      </c>
      <c r="C1027">
        <v>96</v>
      </c>
      <c r="D1027" t="s">
        <v>5118</v>
      </c>
      <c r="E1027" t="s">
        <v>6101</v>
      </c>
      <c r="F1027">
        <v>0</v>
      </c>
    </row>
    <row r="1028" spans="1:6">
      <c r="A1028" t="s">
        <v>2652</v>
      </c>
      <c r="C1028">
        <v>96</v>
      </c>
      <c r="D1028" t="s">
        <v>5118</v>
      </c>
      <c r="E1028" t="s">
        <v>6101</v>
      </c>
      <c r="F1028">
        <v>0</v>
      </c>
    </row>
    <row r="1029" spans="1:6">
      <c r="A1029" t="s">
        <v>2585</v>
      </c>
      <c r="C1029">
        <v>96</v>
      </c>
      <c r="D1029" t="s">
        <v>5118</v>
      </c>
      <c r="E1029" t="s">
        <v>6101</v>
      </c>
      <c r="F1029">
        <v>0</v>
      </c>
    </row>
    <row r="1030" spans="1:6">
      <c r="A1030" t="s">
        <v>2358</v>
      </c>
      <c r="C1030">
        <v>96</v>
      </c>
      <c r="D1030" t="s">
        <v>5118</v>
      </c>
      <c r="E1030" t="s">
        <v>6101</v>
      </c>
      <c r="F1030">
        <v>0</v>
      </c>
    </row>
    <row r="1031" spans="1:6">
      <c r="A1031" t="s">
        <v>2650</v>
      </c>
      <c r="C1031">
        <v>96</v>
      </c>
      <c r="D1031" t="s">
        <v>5118</v>
      </c>
      <c r="E1031" t="s">
        <v>6101</v>
      </c>
      <c r="F1031">
        <v>0</v>
      </c>
    </row>
    <row r="1032" spans="1:6">
      <c r="A1032" t="s">
        <v>4409</v>
      </c>
      <c r="C1032">
        <v>60</v>
      </c>
      <c r="D1032" t="s">
        <v>5118</v>
      </c>
      <c r="E1032" t="s">
        <v>6101</v>
      </c>
      <c r="F1032">
        <v>0</v>
      </c>
    </row>
    <row r="1033" spans="1:6">
      <c r="A1033" t="s">
        <v>2583</v>
      </c>
      <c r="C1033">
        <v>72</v>
      </c>
      <c r="D1033" t="s">
        <v>5118</v>
      </c>
      <c r="E1033" t="s">
        <v>6101</v>
      </c>
      <c r="F1033">
        <v>0</v>
      </c>
    </row>
    <row r="1034" spans="1:6">
      <c r="A1034" t="s">
        <v>2093</v>
      </c>
      <c r="C1034">
        <v>72</v>
      </c>
      <c r="D1034" t="s">
        <v>5118</v>
      </c>
      <c r="E1034" t="s">
        <v>6101</v>
      </c>
      <c r="F1034">
        <v>0</v>
      </c>
    </row>
    <row r="1035" spans="1:6">
      <c r="A1035" t="s">
        <v>2094</v>
      </c>
      <c r="C1035">
        <v>72</v>
      </c>
      <c r="D1035" t="s">
        <v>5118</v>
      </c>
      <c r="E1035" t="s">
        <v>6101</v>
      </c>
      <c r="F1035">
        <v>0</v>
      </c>
    </row>
    <row r="1036" spans="1:6">
      <c r="A1036" t="s">
        <v>5062</v>
      </c>
      <c r="C1036">
        <v>96</v>
      </c>
      <c r="D1036" t="s">
        <v>5118</v>
      </c>
      <c r="E1036" t="s">
        <v>6101</v>
      </c>
      <c r="F1036">
        <v>0</v>
      </c>
    </row>
    <row r="1037" spans="1:6">
      <c r="A1037" t="s">
        <v>5061</v>
      </c>
      <c r="C1037">
        <v>96</v>
      </c>
      <c r="D1037" t="s">
        <v>5118</v>
      </c>
      <c r="E1037" t="s">
        <v>6101</v>
      </c>
      <c r="F1037">
        <v>0</v>
      </c>
    </row>
    <row r="1038" spans="1:6">
      <c r="A1038" t="s">
        <v>4998</v>
      </c>
      <c r="C1038">
        <v>48</v>
      </c>
      <c r="D1038" t="s">
        <v>5118</v>
      </c>
      <c r="E1038" t="s">
        <v>6101</v>
      </c>
      <c r="F1038">
        <v>0</v>
      </c>
    </row>
    <row r="1039" spans="1:6">
      <c r="A1039" t="s">
        <v>4999</v>
      </c>
      <c r="C1039">
        <v>48</v>
      </c>
      <c r="D1039" t="s">
        <v>5118</v>
      </c>
      <c r="E1039" t="s">
        <v>6101</v>
      </c>
      <c r="F1039">
        <v>0</v>
      </c>
    </row>
    <row r="1040" spans="1:6">
      <c r="A1040" t="s">
        <v>5000</v>
      </c>
      <c r="C1040">
        <v>48</v>
      </c>
      <c r="D1040" t="s">
        <v>5118</v>
      </c>
      <c r="E1040" t="s">
        <v>6101</v>
      </c>
      <c r="F1040">
        <v>0</v>
      </c>
    </row>
    <row r="1041" spans="1:6">
      <c r="A1041" t="s">
        <v>5049</v>
      </c>
      <c r="C1041">
        <v>48</v>
      </c>
      <c r="D1041" t="s">
        <v>5118</v>
      </c>
      <c r="E1041" t="s">
        <v>6101</v>
      </c>
      <c r="F1041">
        <v>0</v>
      </c>
    </row>
    <row r="1042" spans="1:6">
      <c r="A1042" t="s">
        <v>5001</v>
      </c>
      <c r="C1042">
        <v>48</v>
      </c>
      <c r="D1042" t="s">
        <v>5118</v>
      </c>
      <c r="E1042" t="s">
        <v>6101</v>
      </c>
      <c r="F1042">
        <v>0</v>
      </c>
    </row>
    <row r="1043" spans="1:6">
      <c r="A1043" t="s">
        <v>5050</v>
      </c>
      <c r="C1043">
        <v>48</v>
      </c>
      <c r="D1043" t="s">
        <v>5118</v>
      </c>
      <c r="E1043" t="s">
        <v>6101</v>
      </c>
      <c r="F1043">
        <v>0</v>
      </c>
    </row>
    <row r="1044" spans="1:6">
      <c r="A1044" t="s">
        <v>5002</v>
      </c>
      <c r="C1044">
        <v>96</v>
      </c>
      <c r="D1044" t="s">
        <v>5118</v>
      </c>
      <c r="E1044" t="s">
        <v>6101</v>
      </c>
      <c r="F1044">
        <v>0</v>
      </c>
    </row>
    <row r="1045" spans="1:6">
      <c r="A1045" t="s">
        <v>5051</v>
      </c>
      <c r="C1045">
        <v>96</v>
      </c>
      <c r="D1045" t="s">
        <v>5118</v>
      </c>
      <c r="E1045" t="s">
        <v>6101</v>
      </c>
      <c r="F1045">
        <v>0</v>
      </c>
    </row>
    <row r="1046" spans="1:6">
      <c r="A1046" t="s">
        <v>423</v>
      </c>
      <c r="C1046">
        <v>54</v>
      </c>
      <c r="D1046" t="s">
        <v>5118</v>
      </c>
      <c r="E1046" t="s">
        <v>6101</v>
      </c>
      <c r="F1046">
        <v>0</v>
      </c>
    </row>
    <row r="1047" spans="1:6">
      <c r="A1047" t="s">
        <v>2601</v>
      </c>
      <c r="C1047">
        <v>100</v>
      </c>
      <c r="D1047" t="s">
        <v>5118</v>
      </c>
      <c r="E1047" t="s">
        <v>6101</v>
      </c>
      <c r="F1047">
        <v>0</v>
      </c>
    </row>
    <row r="1048" spans="1:6">
      <c r="A1048" t="s">
        <v>2216</v>
      </c>
      <c r="C1048">
        <v>72</v>
      </c>
      <c r="D1048" t="s">
        <v>5118</v>
      </c>
      <c r="E1048" t="s">
        <v>6101</v>
      </c>
      <c r="F1048">
        <v>0</v>
      </c>
    </row>
    <row r="1049" spans="1:6">
      <c r="A1049" t="s">
        <v>2555</v>
      </c>
      <c r="C1049">
        <v>120</v>
      </c>
      <c r="D1049" t="s">
        <v>5118</v>
      </c>
      <c r="E1049" t="s">
        <v>6101</v>
      </c>
      <c r="F1049">
        <v>0</v>
      </c>
    </row>
    <row r="1050" spans="1:6">
      <c r="A1050" t="s">
        <v>2748</v>
      </c>
      <c r="C1050">
        <v>96</v>
      </c>
      <c r="D1050" t="s">
        <v>5118</v>
      </c>
      <c r="E1050" t="s">
        <v>6101</v>
      </c>
      <c r="F1050">
        <v>0</v>
      </c>
    </row>
    <row r="1051" spans="1:6">
      <c r="A1051" t="s">
        <v>2569</v>
      </c>
      <c r="C1051">
        <v>384</v>
      </c>
      <c r="D1051" t="s">
        <v>5118</v>
      </c>
      <c r="E1051" t="s">
        <v>6101</v>
      </c>
      <c r="F1051">
        <v>9</v>
      </c>
    </row>
    <row r="1052" spans="1:6">
      <c r="A1052" t="s">
        <v>2552</v>
      </c>
      <c r="C1052">
        <v>120</v>
      </c>
      <c r="D1052" t="s">
        <v>5118</v>
      </c>
      <c r="E1052" t="s">
        <v>6101</v>
      </c>
      <c r="F1052">
        <v>0</v>
      </c>
    </row>
    <row r="1053" spans="1:6">
      <c r="A1053" t="s">
        <v>2553</v>
      </c>
      <c r="C1053">
        <v>120</v>
      </c>
      <c r="D1053" t="s">
        <v>5118</v>
      </c>
      <c r="E1053" t="s">
        <v>6101</v>
      </c>
      <c r="F1053">
        <v>0</v>
      </c>
    </row>
    <row r="1054" spans="1:6">
      <c r="A1054" t="s">
        <v>424</v>
      </c>
      <c r="C1054">
        <v>296</v>
      </c>
      <c r="D1054" t="s">
        <v>5118</v>
      </c>
      <c r="E1054" t="s">
        <v>6101</v>
      </c>
      <c r="F1054">
        <v>1</v>
      </c>
    </row>
    <row r="1055" spans="1:6">
      <c r="A1055" t="s">
        <v>426</v>
      </c>
      <c r="C1055">
        <v>72</v>
      </c>
      <c r="D1055" t="s">
        <v>5118</v>
      </c>
      <c r="E1055" t="s">
        <v>6101</v>
      </c>
      <c r="F1055">
        <v>6</v>
      </c>
    </row>
    <row r="1056" spans="1:6">
      <c r="A1056" t="s">
        <v>4311</v>
      </c>
      <c r="C1056">
        <v>240</v>
      </c>
      <c r="D1056" t="s">
        <v>5118</v>
      </c>
      <c r="E1056" t="s">
        <v>6101</v>
      </c>
      <c r="F1056">
        <v>0</v>
      </c>
    </row>
    <row r="1057" spans="1:6">
      <c r="A1057" t="s">
        <v>4312</v>
      </c>
      <c r="C1057">
        <v>240</v>
      </c>
      <c r="D1057" t="s">
        <v>5118</v>
      </c>
      <c r="E1057" t="s">
        <v>6101</v>
      </c>
      <c r="F1057">
        <v>0</v>
      </c>
    </row>
    <row r="1058" spans="1:6">
      <c r="A1058" t="s">
        <v>4313</v>
      </c>
      <c r="C1058">
        <v>240</v>
      </c>
      <c r="D1058" t="s">
        <v>5118</v>
      </c>
      <c r="E1058" t="s">
        <v>6101</v>
      </c>
      <c r="F1058">
        <v>0</v>
      </c>
    </row>
    <row r="1059" spans="1:6">
      <c r="A1059" t="s">
        <v>5323</v>
      </c>
      <c r="C1059">
        <v>240</v>
      </c>
      <c r="D1059" t="s">
        <v>5118</v>
      </c>
      <c r="E1059" t="s">
        <v>6101</v>
      </c>
      <c r="F1059">
        <v>0</v>
      </c>
    </row>
    <row r="1060" spans="1:6">
      <c r="A1060" t="s">
        <v>5003</v>
      </c>
      <c r="C1060">
        <v>240</v>
      </c>
      <c r="D1060" t="s">
        <v>5118</v>
      </c>
      <c r="E1060" t="s">
        <v>6101</v>
      </c>
      <c r="F1060">
        <v>0</v>
      </c>
    </row>
    <row r="1061" spans="1:6">
      <c r="A1061" t="s">
        <v>5324</v>
      </c>
      <c r="C1061">
        <v>240</v>
      </c>
      <c r="D1061" t="s">
        <v>5118</v>
      </c>
      <c r="E1061" t="s">
        <v>6101</v>
      </c>
      <c r="F1061">
        <v>0</v>
      </c>
    </row>
    <row r="1062" spans="1:6">
      <c r="A1062" t="s">
        <v>5325</v>
      </c>
      <c r="C1062">
        <v>240</v>
      </c>
      <c r="D1062" t="s">
        <v>5118</v>
      </c>
      <c r="E1062" t="s">
        <v>6101</v>
      </c>
      <c r="F1062">
        <v>0</v>
      </c>
    </row>
    <row r="1063" spans="1:6">
      <c r="A1063" t="s">
        <v>5326</v>
      </c>
      <c r="C1063">
        <v>384</v>
      </c>
      <c r="D1063" t="s">
        <v>5118</v>
      </c>
      <c r="E1063" t="s">
        <v>6101</v>
      </c>
      <c r="F1063">
        <v>0</v>
      </c>
    </row>
    <row r="1064" spans="1:6">
      <c r="A1064" t="s">
        <v>5327</v>
      </c>
      <c r="C1064">
        <v>384</v>
      </c>
      <c r="D1064" t="s">
        <v>5118</v>
      </c>
      <c r="E1064" t="s">
        <v>6101</v>
      </c>
      <c r="F1064">
        <v>0</v>
      </c>
    </row>
    <row r="1065" spans="1:6">
      <c r="A1065" t="s">
        <v>5328</v>
      </c>
      <c r="C1065">
        <v>384</v>
      </c>
      <c r="D1065" t="s">
        <v>5118</v>
      </c>
      <c r="E1065" t="s">
        <v>6101</v>
      </c>
      <c r="F1065">
        <v>0</v>
      </c>
    </row>
    <row r="1066" spans="1:6">
      <c r="A1066" t="s">
        <v>5392</v>
      </c>
      <c r="C1066">
        <v>384</v>
      </c>
      <c r="D1066" t="s">
        <v>5118</v>
      </c>
      <c r="E1066" t="s">
        <v>6101</v>
      </c>
      <c r="F1066">
        <v>0</v>
      </c>
    </row>
    <row r="1067" spans="1:6">
      <c r="A1067" t="s">
        <v>4314</v>
      </c>
      <c r="C1067">
        <v>384</v>
      </c>
      <c r="D1067" t="s">
        <v>5118</v>
      </c>
      <c r="E1067" t="s">
        <v>6101</v>
      </c>
      <c r="F1067">
        <v>0</v>
      </c>
    </row>
    <row r="1068" spans="1:6">
      <c r="A1068" t="s">
        <v>5329</v>
      </c>
      <c r="C1068">
        <v>384</v>
      </c>
      <c r="D1068" t="s">
        <v>5118</v>
      </c>
      <c r="E1068" t="s">
        <v>6101</v>
      </c>
      <c r="F1068">
        <v>0</v>
      </c>
    </row>
    <row r="1069" spans="1:6">
      <c r="A1069" t="s">
        <v>5330</v>
      </c>
      <c r="C1069">
        <v>384</v>
      </c>
      <c r="D1069" t="s">
        <v>5118</v>
      </c>
      <c r="E1069" t="s">
        <v>6101</v>
      </c>
      <c r="F1069">
        <v>0</v>
      </c>
    </row>
    <row r="1070" spans="1:6">
      <c r="A1070" t="s">
        <v>5331</v>
      </c>
      <c r="C1070">
        <v>384</v>
      </c>
      <c r="D1070" t="s">
        <v>5118</v>
      </c>
      <c r="E1070" t="s">
        <v>6101</v>
      </c>
      <c r="F1070">
        <v>0</v>
      </c>
    </row>
    <row r="1071" spans="1:6">
      <c r="A1071" t="s">
        <v>4315</v>
      </c>
      <c r="C1071">
        <v>96</v>
      </c>
      <c r="D1071" t="s">
        <v>5118</v>
      </c>
      <c r="E1071" t="s">
        <v>6101</v>
      </c>
      <c r="F1071">
        <v>0</v>
      </c>
    </row>
    <row r="1072" spans="1:6">
      <c r="A1072" t="s">
        <v>4316</v>
      </c>
      <c r="C1072">
        <v>96</v>
      </c>
      <c r="D1072" t="s">
        <v>5118</v>
      </c>
      <c r="E1072" t="s">
        <v>6101</v>
      </c>
      <c r="F1072">
        <v>0</v>
      </c>
    </row>
    <row r="1073" spans="1:6">
      <c r="A1073" t="s">
        <v>4317</v>
      </c>
      <c r="C1073">
        <v>96</v>
      </c>
      <c r="D1073" t="s">
        <v>5118</v>
      </c>
      <c r="E1073" t="s">
        <v>6101</v>
      </c>
      <c r="F1073">
        <v>0</v>
      </c>
    </row>
    <row r="1074" spans="1:6">
      <c r="A1074" t="s">
        <v>4318</v>
      </c>
      <c r="C1074">
        <v>96</v>
      </c>
      <c r="D1074" t="s">
        <v>5118</v>
      </c>
      <c r="E1074" t="s">
        <v>6101</v>
      </c>
      <c r="F1074">
        <v>0</v>
      </c>
    </row>
    <row r="1075" spans="1:6">
      <c r="A1075" t="s">
        <v>4319</v>
      </c>
      <c r="C1075">
        <v>96</v>
      </c>
      <c r="D1075" t="s">
        <v>5118</v>
      </c>
      <c r="E1075" t="s">
        <v>6101</v>
      </c>
      <c r="F1075">
        <v>0</v>
      </c>
    </row>
    <row r="1076" spans="1:6">
      <c r="A1076" t="s">
        <v>2299</v>
      </c>
      <c r="C1076">
        <v>96</v>
      </c>
      <c r="D1076" t="s">
        <v>5118</v>
      </c>
      <c r="E1076" t="s">
        <v>6101</v>
      </c>
      <c r="F1076">
        <v>0</v>
      </c>
    </row>
    <row r="1077" spans="1:6">
      <c r="A1077" t="s">
        <v>2255</v>
      </c>
      <c r="C1077">
        <v>96</v>
      </c>
      <c r="D1077" t="s">
        <v>5118</v>
      </c>
      <c r="E1077" t="s">
        <v>6101</v>
      </c>
      <c r="F1077">
        <v>24</v>
      </c>
    </row>
    <row r="1078" spans="1:6">
      <c r="A1078" t="s">
        <v>2253</v>
      </c>
      <c r="C1078">
        <v>96</v>
      </c>
      <c r="D1078" t="s">
        <v>5118</v>
      </c>
      <c r="E1078" t="s">
        <v>6101</v>
      </c>
      <c r="F1078">
        <v>52</v>
      </c>
    </row>
    <row r="1079" spans="1:6">
      <c r="A1079" t="s">
        <v>2254</v>
      </c>
      <c r="C1079">
        <v>72</v>
      </c>
      <c r="D1079" t="s">
        <v>5118</v>
      </c>
      <c r="E1079" t="s">
        <v>6101</v>
      </c>
      <c r="F1079">
        <v>10</v>
      </c>
    </row>
    <row r="1080" spans="1:6">
      <c r="A1080" t="s">
        <v>427</v>
      </c>
      <c r="C1080">
        <v>36</v>
      </c>
      <c r="D1080" t="s">
        <v>5116</v>
      </c>
      <c r="E1080" t="s">
        <v>6101</v>
      </c>
      <c r="F1080">
        <v>1</v>
      </c>
    </row>
    <row r="1081" spans="1:6">
      <c r="A1081" t="s">
        <v>428</v>
      </c>
      <c r="C1081">
        <v>24</v>
      </c>
      <c r="D1081" t="s">
        <v>5116</v>
      </c>
      <c r="E1081" t="s">
        <v>6101</v>
      </c>
      <c r="F1081">
        <v>1</v>
      </c>
    </row>
    <row r="1082" spans="1:6">
      <c r="A1082" t="s">
        <v>429</v>
      </c>
      <c r="C1082">
        <v>300</v>
      </c>
      <c r="D1082" t="s">
        <v>5118</v>
      </c>
      <c r="E1082" t="s">
        <v>6101</v>
      </c>
      <c r="F1082">
        <v>2</v>
      </c>
    </row>
    <row r="1083" spans="1:6">
      <c r="A1083" t="s">
        <v>430</v>
      </c>
      <c r="C1083">
        <v>300</v>
      </c>
      <c r="D1083" t="s">
        <v>5118</v>
      </c>
      <c r="E1083" t="s">
        <v>6101</v>
      </c>
      <c r="F1083">
        <v>0</v>
      </c>
    </row>
    <row r="1084" spans="1:6">
      <c r="A1084" t="s">
        <v>432</v>
      </c>
      <c r="C1084">
        <v>480</v>
      </c>
      <c r="D1084" t="s">
        <v>5118</v>
      </c>
      <c r="E1084" t="s">
        <v>6101</v>
      </c>
      <c r="F1084">
        <v>1</v>
      </c>
    </row>
    <row r="1085" spans="1:6">
      <c r="A1085" t="s">
        <v>433</v>
      </c>
      <c r="C1085">
        <v>480</v>
      </c>
      <c r="D1085" t="s">
        <v>5118</v>
      </c>
      <c r="E1085" t="s">
        <v>6101</v>
      </c>
      <c r="F1085">
        <v>1</v>
      </c>
    </row>
    <row r="1086" spans="1:6">
      <c r="A1086" t="s">
        <v>434</v>
      </c>
      <c r="C1086">
        <v>200</v>
      </c>
      <c r="D1086" t="s">
        <v>5118</v>
      </c>
      <c r="E1086" t="s">
        <v>6101</v>
      </c>
      <c r="F1086">
        <v>1</v>
      </c>
    </row>
    <row r="1087" spans="1:6">
      <c r="A1087" t="s">
        <v>5574</v>
      </c>
      <c r="C1087">
        <v>20</v>
      </c>
      <c r="D1087" t="s">
        <v>5116</v>
      </c>
      <c r="E1087" t="s">
        <v>6101</v>
      </c>
      <c r="F1087">
        <v>0</v>
      </c>
    </row>
    <row r="1088" spans="1:6">
      <c r="A1088" t="s">
        <v>2217</v>
      </c>
      <c r="C1088">
        <v>24</v>
      </c>
      <c r="D1088" t="s">
        <v>5118</v>
      </c>
      <c r="E1088" t="s">
        <v>6101</v>
      </c>
      <c r="F1088">
        <v>0</v>
      </c>
    </row>
    <row r="1089" spans="1:6">
      <c r="A1089" t="s">
        <v>3410</v>
      </c>
      <c r="C1089">
        <v>8</v>
      </c>
      <c r="D1089" t="s">
        <v>5116</v>
      </c>
      <c r="E1089" t="s">
        <v>6101</v>
      </c>
      <c r="F1089">
        <v>0</v>
      </c>
    </row>
    <row r="1090" spans="1:6">
      <c r="A1090" t="s">
        <v>2300</v>
      </c>
      <c r="C1090">
        <v>60</v>
      </c>
      <c r="D1090" t="s">
        <v>5118</v>
      </c>
      <c r="E1090" t="s">
        <v>6101</v>
      </c>
      <c r="F1090">
        <v>3</v>
      </c>
    </row>
    <row r="1091" spans="1:6">
      <c r="A1091" t="s">
        <v>3411</v>
      </c>
      <c r="C1091">
        <v>60</v>
      </c>
      <c r="D1091" t="s">
        <v>5118</v>
      </c>
      <c r="E1091" t="s">
        <v>6101</v>
      </c>
      <c r="F1091">
        <v>0</v>
      </c>
    </row>
    <row r="1092" spans="1:6">
      <c r="A1092" t="s">
        <v>435</v>
      </c>
      <c r="C1092">
        <v>60</v>
      </c>
      <c r="D1092" t="s">
        <v>5118</v>
      </c>
      <c r="E1092" t="s">
        <v>6101</v>
      </c>
      <c r="F1092">
        <v>0</v>
      </c>
    </row>
    <row r="1093" spans="1:6">
      <c r="A1093" t="s">
        <v>436</v>
      </c>
      <c r="C1093">
        <v>48</v>
      </c>
      <c r="D1093" t="s">
        <v>5118</v>
      </c>
      <c r="E1093" t="s">
        <v>6101</v>
      </c>
      <c r="F1093">
        <v>4</v>
      </c>
    </row>
    <row r="1094" spans="1:6">
      <c r="A1094" t="s">
        <v>437</v>
      </c>
      <c r="C1094">
        <v>40</v>
      </c>
      <c r="D1094" t="s">
        <v>5118</v>
      </c>
      <c r="E1094" t="s">
        <v>6101</v>
      </c>
      <c r="F1094">
        <v>2</v>
      </c>
    </row>
    <row r="1095" spans="1:6">
      <c r="A1095" t="s">
        <v>2309</v>
      </c>
      <c r="C1095">
        <v>24</v>
      </c>
      <c r="D1095" t="s">
        <v>5118</v>
      </c>
      <c r="E1095" t="s">
        <v>6101</v>
      </c>
      <c r="F1095">
        <v>0</v>
      </c>
    </row>
    <row r="1096" spans="1:6">
      <c r="A1096" t="s">
        <v>5393</v>
      </c>
      <c r="C1096">
        <v>48</v>
      </c>
      <c r="D1096" t="s">
        <v>5118</v>
      </c>
      <c r="E1096" t="s">
        <v>6101</v>
      </c>
      <c r="F1096">
        <v>8</v>
      </c>
    </row>
    <row r="1097" spans="1:6">
      <c r="A1097" t="s">
        <v>5394</v>
      </c>
      <c r="C1097">
        <v>48</v>
      </c>
      <c r="D1097" t="s">
        <v>5118</v>
      </c>
      <c r="E1097" t="s">
        <v>6101</v>
      </c>
      <c r="F1097">
        <v>7</v>
      </c>
    </row>
    <row r="1098" spans="1:6">
      <c r="A1098" t="s">
        <v>5395</v>
      </c>
      <c r="C1098">
        <v>48</v>
      </c>
      <c r="D1098" t="s">
        <v>5118</v>
      </c>
      <c r="E1098" t="s">
        <v>6101</v>
      </c>
      <c r="F1098">
        <v>6</v>
      </c>
    </row>
    <row r="1099" spans="1:6">
      <c r="A1099" t="s">
        <v>438</v>
      </c>
      <c r="C1099">
        <v>72</v>
      </c>
      <c r="D1099" t="s">
        <v>5118</v>
      </c>
      <c r="E1099" t="s">
        <v>6101</v>
      </c>
      <c r="F1099">
        <v>0</v>
      </c>
    </row>
    <row r="1100" spans="1:6">
      <c r="A1100" t="s">
        <v>4463</v>
      </c>
      <c r="C1100">
        <v>144</v>
      </c>
      <c r="D1100" t="s">
        <v>5116</v>
      </c>
      <c r="E1100" t="s">
        <v>6101</v>
      </c>
      <c r="F1100">
        <v>1</v>
      </c>
    </row>
    <row r="1101" spans="1:6">
      <c r="A1101" t="s">
        <v>439</v>
      </c>
      <c r="C1101">
        <v>144</v>
      </c>
      <c r="D1101" t="s">
        <v>5116</v>
      </c>
      <c r="E1101" t="s">
        <v>6101</v>
      </c>
      <c r="F1101">
        <v>2</v>
      </c>
    </row>
    <row r="1102" spans="1:6">
      <c r="A1102" t="s">
        <v>4464</v>
      </c>
      <c r="C1102">
        <v>192</v>
      </c>
      <c r="D1102" t="s">
        <v>5116</v>
      </c>
      <c r="E1102" t="s">
        <v>6101</v>
      </c>
      <c r="F1102">
        <v>1</v>
      </c>
    </row>
    <row r="1103" spans="1:6">
      <c r="A1103" t="s">
        <v>440</v>
      </c>
      <c r="C1103">
        <v>40</v>
      </c>
      <c r="D1103" t="s">
        <v>5149</v>
      </c>
      <c r="E1103" t="s">
        <v>6101</v>
      </c>
      <c r="F1103">
        <v>6</v>
      </c>
    </row>
    <row r="1104" spans="1:6">
      <c r="A1104" t="s">
        <v>4465</v>
      </c>
      <c r="C1104">
        <v>144</v>
      </c>
      <c r="D1104" t="s">
        <v>5116</v>
      </c>
      <c r="E1104" t="s">
        <v>6101</v>
      </c>
      <c r="F1104">
        <v>1</v>
      </c>
    </row>
    <row r="1105" spans="1:6">
      <c r="A1105" t="s">
        <v>441</v>
      </c>
      <c r="C1105">
        <v>144</v>
      </c>
      <c r="D1105" t="s">
        <v>5116</v>
      </c>
      <c r="E1105" t="s">
        <v>6101</v>
      </c>
      <c r="F1105">
        <v>3</v>
      </c>
    </row>
    <row r="1106" spans="1:6">
      <c r="A1106" t="s">
        <v>442</v>
      </c>
      <c r="C1106">
        <v>36</v>
      </c>
      <c r="D1106" t="s">
        <v>5149</v>
      </c>
      <c r="E1106" t="s">
        <v>6101</v>
      </c>
      <c r="F1106">
        <v>1</v>
      </c>
    </row>
    <row r="1107" spans="1:6">
      <c r="A1107" t="s">
        <v>443</v>
      </c>
      <c r="C1107">
        <v>144</v>
      </c>
      <c r="D1107" t="s">
        <v>5116</v>
      </c>
      <c r="E1107" t="s">
        <v>6101</v>
      </c>
      <c r="F1107">
        <v>5</v>
      </c>
    </row>
    <row r="1108" spans="1:6">
      <c r="A1108" t="s">
        <v>444</v>
      </c>
      <c r="C1108">
        <v>48</v>
      </c>
      <c r="D1108" t="s">
        <v>5149</v>
      </c>
      <c r="E1108" t="s">
        <v>6101</v>
      </c>
      <c r="F1108">
        <v>6</v>
      </c>
    </row>
    <row r="1109" spans="1:6">
      <c r="A1109" t="s">
        <v>4466</v>
      </c>
      <c r="C1109">
        <v>144</v>
      </c>
      <c r="D1109" t="s">
        <v>5116</v>
      </c>
      <c r="E1109" t="s">
        <v>6101</v>
      </c>
      <c r="F1109">
        <v>15</v>
      </c>
    </row>
    <row r="1110" spans="1:6">
      <c r="A1110" t="s">
        <v>445</v>
      </c>
      <c r="C1110">
        <v>200</v>
      </c>
      <c r="D1110" t="s">
        <v>5116</v>
      </c>
      <c r="E1110" t="s">
        <v>6101</v>
      </c>
      <c r="F1110">
        <v>5</v>
      </c>
    </row>
    <row r="1111" spans="1:6">
      <c r="A1111" t="s">
        <v>4467</v>
      </c>
      <c r="C1111">
        <v>144</v>
      </c>
      <c r="D1111" t="s">
        <v>5116</v>
      </c>
      <c r="E1111" t="s">
        <v>6101</v>
      </c>
      <c r="F1111">
        <v>1</v>
      </c>
    </row>
    <row r="1112" spans="1:6">
      <c r="A1112" t="s">
        <v>4468</v>
      </c>
      <c r="C1112">
        <v>240</v>
      </c>
      <c r="D1112" t="s">
        <v>5116</v>
      </c>
      <c r="E1112" t="s">
        <v>6101</v>
      </c>
      <c r="F1112">
        <v>7</v>
      </c>
    </row>
    <row r="1113" spans="1:6">
      <c r="A1113" t="s">
        <v>4469</v>
      </c>
      <c r="C1113">
        <v>192</v>
      </c>
      <c r="D1113" t="s">
        <v>5116</v>
      </c>
      <c r="E1113" t="s">
        <v>6101</v>
      </c>
      <c r="F1113">
        <v>1</v>
      </c>
    </row>
    <row r="1114" spans="1:6">
      <c r="A1114" t="s">
        <v>446</v>
      </c>
      <c r="C1114">
        <v>18</v>
      </c>
      <c r="D1114" t="s">
        <v>5149</v>
      </c>
      <c r="E1114" t="s">
        <v>6101</v>
      </c>
      <c r="F1114">
        <v>3</v>
      </c>
    </row>
    <row r="1115" spans="1:6">
      <c r="A1115" t="s">
        <v>448</v>
      </c>
      <c r="C1115">
        <v>144</v>
      </c>
      <c r="D1115" t="s">
        <v>5116</v>
      </c>
      <c r="E1115" t="s">
        <v>6101</v>
      </c>
      <c r="F1115">
        <v>3</v>
      </c>
    </row>
    <row r="1116" spans="1:6">
      <c r="A1116" t="s">
        <v>449</v>
      </c>
      <c r="C1116">
        <v>144</v>
      </c>
      <c r="D1116" t="s">
        <v>5116</v>
      </c>
      <c r="E1116" t="s">
        <v>6101</v>
      </c>
      <c r="F1116">
        <v>1</v>
      </c>
    </row>
    <row r="1117" spans="1:6">
      <c r="A1117" t="s">
        <v>450</v>
      </c>
      <c r="C1117">
        <v>144</v>
      </c>
      <c r="D1117" t="s">
        <v>5116</v>
      </c>
      <c r="E1117" t="s">
        <v>6101</v>
      </c>
      <c r="F1117">
        <v>4</v>
      </c>
    </row>
    <row r="1118" spans="1:6">
      <c r="A1118" t="s">
        <v>451</v>
      </c>
      <c r="C1118">
        <v>144</v>
      </c>
      <c r="D1118" t="s">
        <v>5116</v>
      </c>
      <c r="E1118" t="s">
        <v>6101</v>
      </c>
      <c r="F1118">
        <v>1</v>
      </c>
    </row>
    <row r="1119" spans="1:6">
      <c r="A1119" t="s">
        <v>452</v>
      </c>
      <c r="C1119">
        <v>144</v>
      </c>
      <c r="D1119" t="s">
        <v>5116</v>
      </c>
      <c r="E1119" t="s">
        <v>6101</v>
      </c>
      <c r="F1119">
        <v>5</v>
      </c>
    </row>
    <row r="1120" spans="1:6">
      <c r="A1120" t="s">
        <v>453</v>
      </c>
      <c r="C1120">
        <v>36</v>
      </c>
      <c r="D1120" t="s">
        <v>5149</v>
      </c>
      <c r="E1120" t="s">
        <v>6101</v>
      </c>
      <c r="F1120">
        <v>5</v>
      </c>
    </row>
    <row r="1121" spans="1:6">
      <c r="A1121" t="s">
        <v>453</v>
      </c>
      <c r="C1121">
        <v>18</v>
      </c>
      <c r="D1121" t="s">
        <v>5149</v>
      </c>
      <c r="E1121" t="s">
        <v>6101</v>
      </c>
      <c r="F1121">
        <v>5</v>
      </c>
    </row>
    <row r="1122" spans="1:6">
      <c r="A1122" t="s">
        <v>454</v>
      </c>
      <c r="C1122">
        <v>36</v>
      </c>
      <c r="D1122" t="s">
        <v>5149</v>
      </c>
      <c r="E1122" t="s">
        <v>6101</v>
      </c>
      <c r="F1122">
        <v>4</v>
      </c>
    </row>
    <row r="1123" spans="1:6">
      <c r="A1123" t="s">
        <v>455</v>
      </c>
      <c r="C1123">
        <v>18</v>
      </c>
      <c r="D1123" t="s">
        <v>5149</v>
      </c>
      <c r="E1123" t="s">
        <v>6101</v>
      </c>
      <c r="F1123">
        <v>3</v>
      </c>
    </row>
    <row r="1124" spans="1:6">
      <c r="A1124" t="s">
        <v>456</v>
      </c>
      <c r="C1124">
        <v>20</v>
      </c>
      <c r="D1124" t="s">
        <v>5149</v>
      </c>
      <c r="E1124" t="s">
        <v>6101</v>
      </c>
      <c r="F1124">
        <v>1</v>
      </c>
    </row>
    <row r="1125" spans="1:6">
      <c r="A1125" t="s">
        <v>456</v>
      </c>
      <c r="C1125">
        <v>16</v>
      </c>
      <c r="D1125" t="s">
        <v>5149</v>
      </c>
      <c r="E1125" t="s">
        <v>6101</v>
      </c>
      <c r="F1125">
        <v>4</v>
      </c>
    </row>
    <row r="1126" spans="1:6">
      <c r="A1126" t="s">
        <v>458</v>
      </c>
      <c r="C1126">
        <v>120</v>
      </c>
      <c r="D1126" t="s">
        <v>5116</v>
      </c>
      <c r="E1126" t="s">
        <v>6101</v>
      </c>
      <c r="F1126">
        <v>1</v>
      </c>
    </row>
    <row r="1127" spans="1:6">
      <c r="A1127" t="s">
        <v>459</v>
      </c>
      <c r="C1127">
        <v>18</v>
      </c>
      <c r="D1127" t="s">
        <v>5149</v>
      </c>
      <c r="E1127" t="s">
        <v>6101</v>
      </c>
      <c r="F1127">
        <v>1</v>
      </c>
    </row>
    <row r="1128" spans="1:6">
      <c r="A1128" t="s">
        <v>4242</v>
      </c>
      <c r="C1128">
        <v>144</v>
      </c>
      <c r="D1128" t="s">
        <v>5116</v>
      </c>
      <c r="E1128" t="s">
        <v>6101</v>
      </c>
      <c r="F1128">
        <v>0</v>
      </c>
    </row>
    <row r="1129" spans="1:6">
      <c r="A1129" t="s">
        <v>4243</v>
      </c>
      <c r="C1129">
        <v>144</v>
      </c>
      <c r="D1129" t="s">
        <v>5116</v>
      </c>
      <c r="E1129" t="s">
        <v>6101</v>
      </c>
      <c r="F1129">
        <v>2</v>
      </c>
    </row>
    <row r="1130" spans="1:6">
      <c r="A1130" t="s">
        <v>460</v>
      </c>
      <c r="C1130">
        <v>18</v>
      </c>
      <c r="D1130" t="s">
        <v>5149</v>
      </c>
      <c r="E1130" t="s">
        <v>6101</v>
      </c>
      <c r="F1130">
        <v>4</v>
      </c>
    </row>
    <row r="1131" spans="1:6">
      <c r="A1131" t="s">
        <v>2677</v>
      </c>
      <c r="C1131">
        <v>144</v>
      </c>
      <c r="D1131" t="s">
        <v>5116</v>
      </c>
      <c r="E1131" t="s">
        <v>6101</v>
      </c>
      <c r="F1131">
        <v>0</v>
      </c>
    </row>
    <row r="1132" spans="1:6">
      <c r="A1132" t="s">
        <v>461</v>
      </c>
      <c r="C1132">
        <v>72</v>
      </c>
      <c r="D1132" t="s">
        <v>5149</v>
      </c>
      <c r="E1132" t="s">
        <v>6101</v>
      </c>
      <c r="F1132">
        <v>1</v>
      </c>
    </row>
    <row r="1133" spans="1:6">
      <c r="A1133" t="s">
        <v>462</v>
      </c>
      <c r="C1133">
        <v>18</v>
      </c>
      <c r="D1133" t="s">
        <v>5149</v>
      </c>
      <c r="E1133" t="s">
        <v>6101</v>
      </c>
      <c r="F1133">
        <v>1</v>
      </c>
    </row>
    <row r="1134" spans="1:6">
      <c r="A1134" t="s">
        <v>463</v>
      </c>
      <c r="C1134">
        <v>48</v>
      </c>
      <c r="D1134" t="s">
        <v>5149</v>
      </c>
      <c r="E1134" t="s">
        <v>6101</v>
      </c>
      <c r="F1134">
        <v>1</v>
      </c>
    </row>
    <row r="1135" spans="1:6">
      <c r="A1135" t="s">
        <v>464</v>
      </c>
      <c r="C1135">
        <v>48</v>
      </c>
      <c r="D1135" t="s">
        <v>5149</v>
      </c>
      <c r="E1135" t="s">
        <v>6101</v>
      </c>
      <c r="F1135">
        <v>2</v>
      </c>
    </row>
    <row r="1136" spans="1:6">
      <c r="A1136" t="s">
        <v>4219</v>
      </c>
      <c r="C1136">
        <v>144</v>
      </c>
      <c r="D1136" t="s">
        <v>5116</v>
      </c>
      <c r="E1136" t="s">
        <v>6101</v>
      </c>
      <c r="F1136">
        <v>3</v>
      </c>
    </row>
    <row r="1137" spans="1:6">
      <c r="A1137" t="s">
        <v>465</v>
      </c>
      <c r="C1137">
        <v>108</v>
      </c>
      <c r="D1137" t="s">
        <v>5116</v>
      </c>
      <c r="E1137" t="s">
        <v>6101</v>
      </c>
      <c r="F1137">
        <v>0</v>
      </c>
    </row>
    <row r="1138" spans="1:6">
      <c r="A1138" t="s">
        <v>2756</v>
      </c>
      <c r="C1138">
        <v>144</v>
      </c>
      <c r="D1138" t="s">
        <v>5116</v>
      </c>
      <c r="E1138" t="s">
        <v>6101</v>
      </c>
      <c r="F1138">
        <v>0</v>
      </c>
    </row>
    <row r="1139" spans="1:6">
      <c r="A1139" t="s">
        <v>467</v>
      </c>
      <c r="C1139">
        <v>144</v>
      </c>
      <c r="D1139" t="s">
        <v>5116</v>
      </c>
      <c r="E1139" t="s">
        <v>6101</v>
      </c>
      <c r="F1139">
        <v>4</v>
      </c>
    </row>
    <row r="1140" spans="1:6">
      <c r="A1140" t="s">
        <v>4470</v>
      </c>
      <c r="C1140">
        <v>144</v>
      </c>
      <c r="D1140" t="s">
        <v>5116</v>
      </c>
      <c r="E1140" t="s">
        <v>6101</v>
      </c>
      <c r="F1140">
        <v>2</v>
      </c>
    </row>
    <row r="1141" spans="1:6">
      <c r="A1141" t="s">
        <v>468</v>
      </c>
      <c r="C1141">
        <v>60</v>
      </c>
      <c r="D1141" t="s">
        <v>5149</v>
      </c>
      <c r="E1141" t="s">
        <v>6101</v>
      </c>
      <c r="F1141">
        <v>1</v>
      </c>
    </row>
    <row r="1142" spans="1:6">
      <c r="A1142" t="s">
        <v>469</v>
      </c>
      <c r="C1142">
        <v>144</v>
      </c>
      <c r="D1142" t="s">
        <v>5116</v>
      </c>
      <c r="E1142" t="s">
        <v>6101</v>
      </c>
      <c r="F1142">
        <v>3</v>
      </c>
    </row>
    <row r="1143" spans="1:6">
      <c r="A1143" t="s">
        <v>470</v>
      </c>
      <c r="C1143">
        <v>20</v>
      </c>
      <c r="D1143" t="s">
        <v>5149</v>
      </c>
      <c r="E1143" t="s">
        <v>6101</v>
      </c>
      <c r="F1143">
        <v>6</v>
      </c>
    </row>
    <row r="1144" spans="1:6">
      <c r="A1144" t="s">
        <v>471</v>
      </c>
      <c r="C1144">
        <v>144</v>
      </c>
      <c r="D1144" t="s">
        <v>5116</v>
      </c>
      <c r="E1144" t="s">
        <v>6101</v>
      </c>
      <c r="F1144">
        <v>2</v>
      </c>
    </row>
    <row r="1145" spans="1:6">
      <c r="A1145" t="s">
        <v>472</v>
      </c>
      <c r="C1145">
        <v>32</v>
      </c>
      <c r="D1145" t="s">
        <v>5149</v>
      </c>
      <c r="E1145" t="s">
        <v>6101</v>
      </c>
      <c r="F1145">
        <v>1</v>
      </c>
    </row>
    <row r="1146" spans="1:6">
      <c r="A1146" t="s">
        <v>474</v>
      </c>
      <c r="C1146">
        <v>108</v>
      </c>
      <c r="D1146" t="s">
        <v>5116</v>
      </c>
      <c r="E1146" t="s">
        <v>6101</v>
      </c>
      <c r="F1146">
        <v>2</v>
      </c>
    </row>
    <row r="1147" spans="1:6">
      <c r="A1147" t="s">
        <v>475</v>
      </c>
      <c r="C1147">
        <v>1296</v>
      </c>
      <c r="D1147" t="s">
        <v>5118</v>
      </c>
      <c r="E1147" t="s">
        <v>6101</v>
      </c>
      <c r="F1147">
        <v>9</v>
      </c>
    </row>
    <row r="1148" spans="1:6">
      <c r="A1148" t="s">
        <v>4471</v>
      </c>
      <c r="C1148">
        <v>192</v>
      </c>
      <c r="D1148" t="s">
        <v>5116</v>
      </c>
      <c r="E1148" t="s">
        <v>6101</v>
      </c>
      <c r="F1148">
        <v>13</v>
      </c>
    </row>
    <row r="1149" spans="1:6">
      <c r="A1149" t="s">
        <v>4472</v>
      </c>
      <c r="C1149">
        <v>192</v>
      </c>
      <c r="D1149" t="s">
        <v>5116</v>
      </c>
      <c r="E1149" t="s">
        <v>6101</v>
      </c>
      <c r="F1149">
        <v>40</v>
      </c>
    </row>
    <row r="1150" spans="1:6">
      <c r="A1150" t="s">
        <v>4473</v>
      </c>
      <c r="C1150">
        <v>192</v>
      </c>
      <c r="D1150" t="s">
        <v>5116</v>
      </c>
      <c r="E1150" t="s">
        <v>6101</v>
      </c>
      <c r="F1150">
        <v>15</v>
      </c>
    </row>
    <row r="1151" spans="1:6">
      <c r="A1151" t="s">
        <v>477</v>
      </c>
      <c r="C1151">
        <v>192</v>
      </c>
      <c r="D1151" t="s">
        <v>5116</v>
      </c>
      <c r="E1151" t="s">
        <v>6101</v>
      </c>
      <c r="F1151">
        <v>0</v>
      </c>
    </row>
    <row r="1152" spans="1:6">
      <c r="A1152" t="s">
        <v>4474</v>
      </c>
      <c r="C1152">
        <v>192</v>
      </c>
      <c r="D1152" t="s">
        <v>5116</v>
      </c>
      <c r="E1152" t="s">
        <v>6101</v>
      </c>
      <c r="F1152">
        <v>6</v>
      </c>
    </row>
    <row r="1153" spans="1:6">
      <c r="A1153" t="s">
        <v>4475</v>
      </c>
      <c r="C1153">
        <v>192</v>
      </c>
      <c r="D1153" t="s">
        <v>5116</v>
      </c>
      <c r="E1153" t="s">
        <v>6101</v>
      </c>
      <c r="F1153">
        <v>1</v>
      </c>
    </row>
    <row r="1154" spans="1:6">
      <c r="A1154" t="s">
        <v>4476</v>
      </c>
      <c r="C1154">
        <v>192</v>
      </c>
      <c r="D1154" t="s">
        <v>5116</v>
      </c>
      <c r="E1154" t="s">
        <v>6101</v>
      </c>
      <c r="F1154">
        <v>40</v>
      </c>
    </row>
    <row r="1155" spans="1:6">
      <c r="A1155" t="s">
        <v>4477</v>
      </c>
      <c r="C1155">
        <v>192</v>
      </c>
      <c r="D1155" t="s">
        <v>5116</v>
      </c>
      <c r="E1155" t="s">
        <v>6101</v>
      </c>
      <c r="F1155">
        <v>28</v>
      </c>
    </row>
    <row r="1156" spans="1:6">
      <c r="A1156" t="s">
        <v>479</v>
      </c>
      <c r="C1156">
        <v>192</v>
      </c>
      <c r="D1156" t="s">
        <v>5116</v>
      </c>
      <c r="E1156" t="s">
        <v>6101</v>
      </c>
      <c r="F1156">
        <v>0</v>
      </c>
    </row>
    <row r="1157" spans="1:6">
      <c r="A1157" t="s">
        <v>480</v>
      </c>
      <c r="C1157">
        <v>192</v>
      </c>
      <c r="D1157" t="s">
        <v>5116</v>
      </c>
      <c r="E1157" t="s">
        <v>6101</v>
      </c>
      <c r="F1157">
        <v>10</v>
      </c>
    </row>
    <row r="1158" spans="1:6">
      <c r="A1158" t="s">
        <v>481</v>
      </c>
      <c r="C1158">
        <v>192</v>
      </c>
      <c r="D1158" t="s">
        <v>5116</v>
      </c>
      <c r="E1158" t="s">
        <v>6101</v>
      </c>
      <c r="F1158">
        <v>15</v>
      </c>
    </row>
    <row r="1159" spans="1:6">
      <c r="A1159" t="s">
        <v>4478</v>
      </c>
      <c r="C1159">
        <v>192</v>
      </c>
      <c r="D1159" t="s">
        <v>5116</v>
      </c>
      <c r="E1159" t="s">
        <v>6101</v>
      </c>
      <c r="F1159">
        <v>35</v>
      </c>
    </row>
    <row r="1160" spans="1:6">
      <c r="A1160" t="s">
        <v>482</v>
      </c>
      <c r="C1160">
        <v>48</v>
      </c>
      <c r="D1160" t="s">
        <v>5149</v>
      </c>
      <c r="E1160" t="s">
        <v>6101</v>
      </c>
      <c r="F1160">
        <v>2</v>
      </c>
    </row>
    <row r="1161" spans="1:6">
      <c r="A1161" t="s">
        <v>4479</v>
      </c>
      <c r="C1161">
        <v>144</v>
      </c>
      <c r="D1161" t="s">
        <v>5116</v>
      </c>
      <c r="E1161" t="s">
        <v>6101</v>
      </c>
      <c r="F1161">
        <v>20</v>
      </c>
    </row>
    <row r="1162" spans="1:6">
      <c r="A1162" t="s">
        <v>4480</v>
      </c>
      <c r="C1162">
        <v>144</v>
      </c>
      <c r="D1162" t="s">
        <v>5116</v>
      </c>
      <c r="E1162" t="s">
        <v>6101</v>
      </c>
      <c r="F1162">
        <v>20</v>
      </c>
    </row>
    <row r="1163" spans="1:6">
      <c r="A1163" t="s">
        <v>4481</v>
      </c>
      <c r="C1163">
        <v>144</v>
      </c>
      <c r="D1163" t="s">
        <v>5116</v>
      </c>
      <c r="E1163" t="s">
        <v>6101</v>
      </c>
      <c r="F1163">
        <v>15</v>
      </c>
    </row>
    <row r="1164" spans="1:6">
      <c r="A1164" t="s">
        <v>483</v>
      </c>
      <c r="C1164">
        <v>144</v>
      </c>
      <c r="D1164" t="s">
        <v>5116</v>
      </c>
      <c r="E1164" t="s">
        <v>6101</v>
      </c>
      <c r="F1164">
        <v>1</v>
      </c>
    </row>
    <row r="1165" spans="1:6">
      <c r="A1165" t="s">
        <v>484</v>
      </c>
      <c r="C1165">
        <v>144</v>
      </c>
      <c r="D1165" t="s">
        <v>5116</v>
      </c>
      <c r="E1165" t="s">
        <v>6101</v>
      </c>
      <c r="F1165">
        <v>6</v>
      </c>
    </row>
    <row r="1166" spans="1:6">
      <c r="A1166" t="s">
        <v>485</v>
      </c>
      <c r="C1166">
        <v>36</v>
      </c>
      <c r="D1166" t="s">
        <v>5149</v>
      </c>
      <c r="E1166" t="s">
        <v>6101</v>
      </c>
      <c r="F1166">
        <v>1</v>
      </c>
    </row>
    <row r="1167" spans="1:6">
      <c r="A1167" t="s">
        <v>4482</v>
      </c>
      <c r="C1167">
        <v>144</v>
      </c>
      <c r="D1167" t="s">
        <v>5116</v>
      </c>
      <c r="E1167" t="s">
        <v>6101</v>
      </c>
      <c r="F1167">
        <v>7</v>
      </c>
    </row>
    <row r="1168" spans="1:6">
      <c r="A1168" t="s">
        <v>486</v>
      </c>
      <c r="C1168">
        <v>144</v>
      </c>
      <c r="D1168" t="s">
        <v>5116</v>
      </c>
      <c r="E1168" t="s">
        <v>6101</v>
      </c>
      <c r="F1168">
        <v>3</v>
      </c>
    </row>
    <row r="1169" spans="1:6">
      <c r="A1169" t="s">
        <v>487</v>
      </c>
      <c r="C1169">
        <v>144</v>
      </c>
      <c r="D1169" t="s">
        <v>5116</v>
      </c>
      <c r="E1169" t="s">
        <v>6101</v>
      </c>
      <c r="F1169">
        <v>2</v>
      </c>
    </row>
    <row r="1170" spans="1:6">
      <c r="A1170" t="s">
        <v>4244</v>
      </c>
      <c r="C1170">
        <v>144</v>
      </c>
      <c r="D1170" t="s">
        <v>5116</v>
      </c>
      <c r="E1170" t="s">
        <v>6101</v>
      </c>
      <c r="F1170">
        <v>0</v>
      </c>
    </row>
    <row r="1171" spans="1:6">
      <c r="A1171" t="s">
        <v>4483</v>
      </c>
      <c r="C1171">
        <v>144</v>
      </c>
      <c r="D1171" t="s">
        <v>5116</v>
      </c>
      <c r="E1171" t="s">
        <v>6101</v>
      </c>
      <c r="F1171">
        <v>11</v>
      </c>
    </row>
    <row r="1172" spans="1:6">
      <c r="A1172" t="s">
        <v>4484</v>
      </c>
      <c r="C1172">
        <v>142</v>
      </c>
      <c r="D1172" t="s">
        <v>5116</v>
      </c>
      <c r="E1172" t="s">
        <v>6101</v>
      </c>
      <c r="F1172">
        <v>2</v>
      </c>
    </row>
    <row r="1173" spans="1:6">
      <c r="A1173" t="s">
        <v>488</v>
      </c>
      <c r="C1173">
        <v>144</v>
      </c>
      <c r="D1173" t="s">
        <v>5116</v>
      </c>
      <c r="E1173" t="s">
        <v>6101</v>
      </c>
      <c r="F1173">
        <v>2</v>
      </c>
    </row>
    <row r="1174" spans="1:6">
      <c r="A1174" t="s">
        <v>489</v>
      </c>
      <c r="C1174">
        <v>144</v>
      </c>
      <c r="D1174" t="s">
        <v>5116</v>
      </c>
      <c r="E1174" t="s">
        <v>6101</v>
      </c>
      <c r="F1174">
        <v>11</v>
      </c>
    </row>
    <row r="1175" spans="1:6">
      <c r="A1175" t="s">
        <v>490</v>
      </c>
      <c r="C1175">
        <v>144</v>
      </c>
      <c r="D1175" t="s">
        <v>5116</v>
      </c>
      <c r="E1175" t="s">
        <v>6101</v>
      </c>
      <c r="F1175">
        <v>1</v>
      </c>
    </row>
    <row r="1176" spans="1:6">
      <c r="A1176" t="s">
        <v>3712</v>
      </c>
      <c r="C1176">
        <v>96</v>
      </c>
      <c r="D1176" t="s">
        <v>5116</v>
      </c>
      <c r="E1176" t="s">
        <v>6101</v>
      </c>
      <c r="F1176">
        <v>0</v>
      </c>
    </row>
    <row r="1177" spans="1:6">
      <c r="A1177" t="s">
        <v>492</v>
      </c>
      <c r="C1177">
        <v>144</v>
      </c>
      <c r="D1177" t="s">
        <v>5116</v>
      </c>
      <c r="E1177" t="s">
        <v>6101</v>
      </c>
      <c r="F1177">
        <v>0</v>
      </c>
    </row>
    <row r="1178" spans="1:6">
      <c r="A1178" t="s">
        <v>494</v>
      </c>
      <c r="C1178">
        <v>144</v>
      </c>
      <c r="D1178" t="s">
        <v>5116</v>
      </c>
      <c r="E1178" t="s">
        <v>6101</v>
      </c>
      <c r="F1178">
        <v>1</v>
      </c>
    </row>
    <row r="1179" spans="1:6">
      <c r="A1179" t="s">
        <v>495</v>
      </c>
      <c r="C1179">
        <v>240</v>
      </c>
      <c r="D1179" t="s">
        <v>5116</v>
      </c>
      <c r="E1179" t="s">
        <v>6101</v>
      </c>
      <c r="F1179">
        <v>1</v>
      </c>
    </row>
    <row r="1180" spans="1:6">
      <c r="A1180" t="s">
        <v>496</v>
      </c>
      <c r="C1180">
        <v>144</v>
      </c>
      <c r="D1180" t="s">
        <v>5116</v>
      </c>
      <c r="E1180" t="s">
        <v>6101</v>
      </c>
      <c r="F1180">
        <v>1</v>
      </c>
    </row>
    <row r="1181" spans="1:6">
      <c r="A1181" t="s">
        <v>4485</v>
      </c>
      <c r="C1181">
        <v>144</v>
      </c>
      <c r="D1181" t="s">
        <v>5116</v>
      </c>
      <c r="E1181" t="s">
        <v>6101</v>
      </c>
      <c r="F1181">
        <v>2</v>
      </c>
    </row>
    <row r="1182" spans="1:6">
      <c r="A1182" t="s">
        <v>4486</v>
      </c>
      <c r="C1182">
        <v>24</v>
      </c>
      <c r="D1182" t="s">
        <v>5116</v>
      </c>
      <c r="E1182" t="s">
        <v>6101</v>
      </c>
      <c r="F1182">
        <v>2</v>
      </c>
    </row>
    <row r="1183" spans="1:6">
      <c r="A1183" t="s">
        <v>497</v>
      </c>
      <c r="C1183">
        <v>5400</v>
      </c>
      <c r="D1183" t="s">
        <v>5118</v>
      </c>
      <c r="E1183" t="s">
        <v>6101</v>
      </c>
      <c r="F1183">
        <v>1</v>
      </c>
    </row>
    <row r="1184" spans="1:6">
      <c r="A1184" t="s">
        <v>499</v>
      </c>
      <c r="C1184">
        <v>20</v>
      </c>
      <c r="D1184" t="s">
        <v>5153</v>
      </c>
      <c r="E1184" t="s">
        <v>6101</v>
      </c>
      <c r="F1184">
        <v>2</v>
      </c>
    </row>
    <row r="1185" spans="1:6">
      <c r="A1185" t="s">
        <v>4487</v>
      </c>
      <c r="C1185">
        <v>144</v>
      </c>
      <c r="D1185" t="s">
        <v>5116</v>
      </c>
      <c r="E1185" t="s">
        <v>6101</v>
      </c>
      <c r="F1185">
        <v>13</v>
      </c>
    </row>
    <row r="1186" spans="1:6">
      <c r="A1186" t="s">
        <v>501</v>
      </c>
      <c r="C1186">
        <v>20</v>
      </c>
      <c r="D1186" t="s">
        <v>5153</v>
      </c>
      <c r="E1186" t="s">
        <v>6101</v>
      </c>
      <c r="F1186">
        <v>7</v>
      </c>
    </row>
    <row r="1187" spans="1:6">
      <c r="A1187" t="s">
        <v>502</v>
      </c>
      <c r="C1187">
        <v>12</v>
      </c>
      <c r="D1187" t="s">
        <v>5153</v>
      </c>
      <c r="E1187" t="s">
        <v>6101</v>
      </c>
      <c r="F1187">
        <v>2</v>
      </c>
    </row>
    <row r="1188" spans="1:6">
      <c r="A1188" t="s">
        <v>503</v>
      </c>
      <c r="C1188">
        <v>48</v>
      </c>
      <c r="D1188" t="s">
        <v>5149</v>
      </c>
      <c r="E1188" t="s">
        <v>6101</v>
      </c>
      <c r="F1188">
        <v>1</v>
      </c>
    </row>
    <row r="1189" spans="1:6">
      <c r="A1189" t="s">
        <v>504</v>
      </c>
      <c r="C1189">
        <v>144</v>
      </c>
      <c r="D1189" t="s">
        <v>5116</v>
      </c>
      <c r="E1189" t="s">
        <v>6101</v>
      </c>
      <c r="F1189">
        <v>1</v>
      </c>
    </row>
    <row r="1190" spans="1:6">
      <c r="A1190" t="s">
        <v>505</v>
      </c>
      <c r="C1190">
        <v>36</v>
      </c>
      <c r="D1190" t="s">
        <v>5149</v>
      </c>
      <c r="E1190" t="s">
        <v>6101</v>
      </c>
      <c r="F1190">
        <v>2</v>
      </c>
    </row>
    <row r="1191" spans="1:6">
      <c r="A1191" t="s">
        <v>506</v>
      </c>
      <c r="C1191">
        <v>72</v>
      </c>
      <c r="D1191" t="s">
        <v>5116</v>
      </c>
      <c r="E1191" t="s">
        <v>6101</v>
      </c>
      <c r="F1191">
        <v>3</v>
      </c>
    </row>
    <row r="1192" spans="1:6">
      <c r="A1192" t="s">
        <v>507</v>
      </c>
      <c r="C1192">
        <v>135</v>
      </c>
      <c r="D1192" t="s">
        <v>5116</v>
      </c>
      <c r="E1192" t="s">
        <v>6101</v>
      </c>
      <c r="F1192">
        <v>7</v>
      </c>
    </row>
    <row r="1193" spans="1:6">
      <c r="A1193" t="s">
        <v>508</v>
      </c>
      <c r="C1193">
        <v>1392</v>
      </c>
      <c r="D1193" t="s">
        <v>5118</v>
      </c>
      <c r="E1193" t="s">
        <v>6101</v>
      </c>
      <c r="F1193">
        <v>1</v>
      </c>
    </row>
    <row r="1194" spans="1:6">
      <c r="A1194" t="s">
        <v>510</v>
      </c>
      <c r="C1194">
        <v>2000</v>
      </c>
      <c r="D1194" t="s">
        <v>5118</v>
      </c>
      <c r="E1194" t="s">
        <v>6101</v>
      </c>
      <c r="F1194">
        <v>13</v>
      </c>
    </row>
    <row r="1195" spans="1:6">
      <c r="A1195" t="s">
        <v>511</v>
      </c>
      <c r="C1195">
        <v>144</v>
      </c>
      <c r="D1195" t="s">
        <v>5116</v>
      </c>
      <c r="E1195" t="s">
        <v>6101</v>
      </c>
      <c r="F1195">
        <v>5</v>
      </c>
    </row>
    <row r="1196" spans="1:6">
      <c r="A1196" t="s">
        <v>512</v>
      </c>
      <c r="C1196">
        <v>144</v>
      </c>
      <c r="D1196" t="s">
        <v>5116</v>
      </c>
      <c r="E1196" t="s">
        <v>6101</v>
      </c>
      <c r="F1196">
        <v>0</v>
      </c>
    </row>
    <row r="1197" spans="1:6">
      <c r="A1197" t="s">
        <v>513</v>
      </c>
      <c r="C1197">
        <v>144</v>
      </c>
      <c r="D1197" t="s">
        <v>5116</v>
      </c>
      <c r="E1197" t="s">
        <v>6101</v>
      </c>
      <c r="F1197">
        <v>0</v>
      </c>
    </row>
    <row r="1198" spans="1:6">
      <c r="A1198" t="s">
        <v>514</v>
      </c>
      <c r="C1198">
        <v>144</v>
      </c>
      <c r="D1198" t="s">
        <v>5116</v>
      </c>
      <c r="E1198" t="s">
        <v>6101</v>
      </c>
      <c r="F1198">
        <v>0</v>
      </c>
    </row>
    <row r="1199" spans="1:6">
      <c r="A1199" t="s">
        <v>515</v>
      </c>
      <c r="C1199">
        <v>144</v>
      </c>
      <c r="D1199" t="s">
        <v>5116</v>
      </c>
      <c r="E1199" t="s">
        <v>6101</v>
      </c>
      <c r="F1199">
        <v>3</v>
      </c>
    </row>
    <row r="1200" spans="1:6">
      <c r="A1200" t="s">
        <v>6057</v>
      </c>
      <c r="C1200">
        <v>144</v>
      </c>
      <c r="D1200" t="s">
        <v>5116</v>
      </c>
      <c r="E1200" t="s">
        <v>6101</v>
      </c>
      <c r="F1200">
        <v>13</v>
      </c>
    </row>
    <row r="1201" spans="1:6">
      <c r="A1201" t="s">
        <v>2624</v>
      </c>
      <c r="C1201">
        <v>144</v>
      </c>
      <c r="D1201" t="s">
        <v>5116</v>
      </c>
      <c r="E1201" t="s">
        <v>6101</v>
      </c>
      <c r="F1201">
        <v>26</v>
      </c>
    </row>
    <row r="1202" spans="1:6">
      <c r="A1202" t="s">
        <v>2623</v>
      </c>
      <c r="C1202">
        <v>144</v>
      </c>
      <c r="D1202" t="s">
        <v>5116</v>
      </c>
      <c r="E1202" t="s">
        <v>6101</v>
      </c>
      <c r="F1202">
        <v>0</v>
      </c>
    </row>
    <row r="1203" spans="1:6">
      <c r="A1203" t="s">
        <v>4136</v>
      </c>
      <c r="C1203">
        <v>120</v>
      </c>
      <c r="D1203" t="s">
        <v>5116</v>
      </c>
      <c r="E1203" t="s">
        <v>6101</v>
      </c>
      <c r="F1203">
        <v>0</v>
      </c>
    </row>
    <row r="1204" spans="1:6">
      <c r="A1204" t="s">
        <v>3885</v>
      </c>
      <c r="C1204">
        <v>120</v>
      </c>
      <c r="D1204" t="s">
        <v>5116</v>
      </c>
      <c r="E1204" t="s">
        <v>6101</v>
      </c>
      <c r="F1204">
        <v>1</v>
      </c>
    </row>
    <row r="1205" spans="1:6">
      <c r="A1205" t="s">
        <v>3388</v>
      </c>
      <c r="E1205" t="s">
        <v>6101</v>
      </c>
      <c r="F1205">
        <v>0</v>
      </c>
    </row>
    <row r="1206" spans="1:6">
      <c r="A1206" t="s">
        <v>2678</v>
      </c>
      <c r="C1206">
        <v>144</v>
      </c>
      <c r="D1206" t="s">
        <v>5116</v>
      </c>
      <c r="E1206" t="s">
        <v>6101</v>
      </c>
      <c r="F1206">
        <v>0</v>
      </c>
    </row>
    <row r="1207" spans="1:6">
      <c r="A1207" t="s">
        <v>516</v>
      </c>
      <c r="C1207">
        <v>144</v>
      </c>
      <c r="D1207" t="s">
        <v>5116</v>
      </c>
      <c r="E1207" t="s">
        <v>6101</v>
      </c>
      <c r="F1207">
        <v>4</v>
      </c>
    </row>
    <row r="1208" spans="1:6">
      <c r="A1208" t="s">
        <v>5173</v>
      </c>
      <c r="C1208">
        <v>120</v>
      </c>
      <c r="D1208" t="s">
        <v>5116</v>
      </c>
      <c r="E1208" t="s">
        <v>6101</v>
      </c>
      <c r="F1208">
        <v>0</v>
      </c>
    </row>
    <row r="1209" spans="1:6">
      <c r="A1209" t="s">
        <v>5233</v>
      </c>
      <c r="C1209">
        <v>120</v>
      </c>
      <c r="D1209" t="s">
        <v>5116</v>
      </c>
      <c r="E1209" t="s">
        <v>6101</v>
      </c>
      <c r="F1209">
        <v>2</v>
      </c>
    </row>
    <row r="1210" spans="1:6">
      <c r="A1210" t="s">
        <v>2540</v>
      </c>
      <c r="C1210">
        <v>120</v>
      </c>
      <c r="D1210" t="s">
        <v>5116</v>
      </c>
      <c r="E1210" t="s">
        <v>6101</v>
      </c>
      <c r="F1210">
        <v>0</v>
      </c>
    </row>
    <row r="1211" spans="1:6">
      <c r="A1211" t="s">
        <v>2540</v>
      </c>
      <c r="C1211">
        <v>120</v>
      </c>
      <c r="D1211" t="s">
        <v>5116</v>
      </c>
      <c r="E1211" t="s">
        <v>6101</v>
      </c>
      <c r="F1211">
        <v>0</v>
      </c>
    </row>
    <row r="1212" spans="1:6">
      <c r="A1212" t="s">
        <v>5234</v>
      </c>
      <c r="C1212">
        <v>120</v>
      </c>
      <c r="D1212" t="s">
        <v>5116</v>
      </c>
      <c r="E1212" t="s">
        <v>6101</v>
      </c>
      <c r="F1212">
        <v>0</v>
      </c>
    </row>
    <row r="1213" spans="1:6">
      <c r="A1213" t="s">
        <v>2541</v>
      </c>
      <c r="C1213">
        <v>120</v>
      </c>
      <c r="D1213" t="s">
        <v>5116</v>
      </c>
      <c r="E1213" t="s">
        <v>6101</v>
      </c>
      <c r="F1213">
        <v>0</v>
      </c>
    </row>
    <row r="1214" spans="1:6">
      <c r="A1214" t="s">
        <v>5242</v>
      </c>
      <c r="C1214">
        <v>144</v>
      </c>
      <c r="D1214" t="s">
        <v>5116</v>
      </c>
      <c r="E1214" t="s">
        <v>6101</v>
      </c>
      <c r="F1214">
        <v>1</v>
      </c>
    </row>
    <row r="1215" spans="1:6">
      <c r="A1215" t="s">
        <v>517</v>
      </c>
      <c r="C1215">
        <v>135</v>
      </c>
      <c r="D1215" t="s">
        <v>5116</v>
      </c>
      <c r="E1215" t="s">
        <v>6101</v>
      </c>
      <c r="F1215">
        <v>1</v>
      </c>
    </row>
    <row r="1216" spans="1:6">
      <c r="A1216" t="s">
        <v>518</v>
      </c>
      <c r="C1216">
        <v>1152</v>
      </c>
      <c r="D1216" t="s">
        <v>5118</v>
      </c>
      <c r="E1216" t="s">
        <v>6101</v>
      </c>
      <c r="F1216">
        <v>2</v>
      </c>
    </row>
    <row r="1217" spans="1:6">
      <c r="A1217" t="s">
        <v>6157</v>
      </c>
      <c r="C1217">
        <v>36</v>
      </c>
      <c r="D1217" t="s">
        <v>5149</v>
      </c>
      <c r="E1217" t="s">
        <v>6101</v>
      </c>
      <c r="F1217">
        <v>4</v>
      </c>
    </row>
    <row r="1218" spans="1:6">
      <c r="A1218" t="s">
        <v>519</v>
      </c>
      <c r="C1218">
        <v>144</v>
      </c>
      <c r="D1218" t="s">
        <v>5116</v>
      </c>
      <c r="E1218" t="s">
        <v>6101</v>
      </c>
      <c r="F1218">
        <v>2</v>
      </c>
    </row>
    <row r="1219" spans="1:6">
      <c r="A1219" t="s">
        <v>4488</v>
      </c>
      <c r="C1219">
        <v>120</v>
      </c>
      <c r="D1219" t="s">
        <v>5116</v>
      </c>
      <c r="E1219" t="s">
        <v>6101</v>
      </c>
      <c r="F1219">
        <v>2</v>
      </c>
    </row>
    <row r="1220" spans="1:6">
      <c r="A1220" t="s">
        <v>4489</v>
      </c>
      <c r="C1220">
        <v>144</v>
      </c>
      <c r="D1220" t="s">
        <v>5116</v>
      </c>
      <c r="E1220" t="s">
        <v>6101</v>
      </c>
      <c r="F1220">
        <v>5</v>
      </c>
    </row>
    <row r="1221" spans="1:6">
      <c r="A1221" t="s">
        <v>520</v>
      </c>
      <c r="C1221">
        <v>144</v>
      </c>
      <c r="D1221" t="s">
        <v>5116</v>
      </c>
      <c r="E1221" t="s">
        <v>6101</v>
      </c>
      <c r="F1221">
        <v>1</v>
      </c>
    </row>
    <row r="1222" spans="1:6">
      <c r="A1222" t="s">
        <v>521</v>
      </c>
      <c r="C1222">
        <v>160</v>
      </c>
      <c r="D1222" t="s">
        <v>5118</v>
      </c>
      <c r="E1222" t="s">
        <v>6101</v>
      </c>
      <c r="F1222">
        <v>5</v>
      </c>
    </row>
    <row r="1223" spans="1:6">
      <c r="A1223" t="s">
        <v>522</v>
      </c>
      <c r="C1223">
        <v>96</v>
      </c>
      <c r="D1223" t="s">
        <v>5149</v>
      </c>
      <c r="E1223" t="s">
        <v>6101</v>
      </c>
      <c r="F1223">
        <v>7</v>
      </c>
    </row>
    <row r="1224" spans="1:6">
      <c r="A1224" t="s">
        <v>523</v>
      </c>
      <c r="C1224">
        <v>144</v>
      </c>
      <c r="D1224" t="s">
        <v>5116</v>
      </c>
      <c r="E1224" t="s">
        <v>6101</v>
      </c>
      <c r="F1224">
        <v>1</v>
      </c>
    </row>
    <row r="1225" spans="1:6">
      <c r="A1225" t="s">
        <v>524</v>
      </c>
      <c r="C1225">
        <v>144</v>
      </c>
      <c r="D1225" t="s">
        <v>5116</v>
      </c>
      <c r="E1225" t="s">
        <v>6101</v>
      </c>
      <c r="F1225">
        <v>2</v>
      </c>
    </row>
    <row r="1226" spans="1:6">
      <c r="A1226" t="s">
        <v>525</v>
      </c>
      <c r="C1226">
        <v>144</v>
      </c>
      <c r="D1226" t="s">
        <v>5116</v>
      </c>
      <c r="E1226" t="s">
        <v>6101</v>
      </c>
      <c r="F1226">
        <v>9</v>
      </c>
    </row>
    <row r="1227" spans="1:6">
      <c r="A1227" t="s">
        <v>2227</v>
      </c>
      <c r="C1227">
        <v>96</v>
      </c>
      <c r="D1227" t="s">
        <v>5116</v>
      </c>
      <c r="E1227" t="s">
        <v>6101</v>
      </c>
      <c r="F1227">
        <v>0</v>
      </c>
    </row>
    <row r="1228" spans="1:6">
      <c r="A1228" t="s">
        <v>526</v>
      </c>
      <c r="C1228">
        <v>40</v>
      </c>
      <c r="D1228" t="s">
        <v>5149</v>
      </c>
      <c r="E1228" t="s">
        <v>6101</v>
      </c>
      <c r="F1228">
        <v>1</v>
      </c>
    </row>
    <row r="1229" spans="1:6">
      <c r="A1229" t="s">
        <v>4490</v>
      </c>
      <c r="C1229">
        <v>144</v>
      </c>
      <c r="D1229" t="s">
        <v>5116</v>
      </c>
      <c r="E1229" t="s">
        <v>6101</v>
      </c>
      <c r="F1229">
        <v>5</v>
      </c>
    </row>
    <row r="1230" spans="1:6">
      <c r="A1230" t="s">
        <v>2421</v>
      </c>
      <c r="C1230">
        <v>144</v>
      </c>
      <c r="D1230" t="s">
        <v>5116</v>
      </c>
      <c r="E1230" t="s">
        <v>6101</v>
      </c>
      <c r="F1230">
        <v>0</v>
      </c>
    </row>
    <row r="1231" spans="1:6">
      <c r="A1231" t="s">
        <v>2422</v>
      </c>
      <c r="C1231">
        <v>144</v>
      </c>
      <c r="D1231" t="s">
        <v>5116</v>
      </c>
      <c r="E1231" t="s">
        <v>6101</v>
      </c>
      <c r="F1231">
        <v>0</v>
      </c>
    </row>
    <row r="1232" spans="1:6">
      <c r="A1232" t="s">
        <v>2423</v>
      </c>
      <c r="C1232">
        <v>144</v>
      </c>
      <c r="D1232" t="s">
        <v>5116</v>
      </c>
      <c r="E1232" t="s">
        <v>6101</v>
      </c>
      <c r="F1232">
        <v>0</v>
      </c>
    </row>
    <row r="1233" spans="1:6">
      <c r="A1233" t="s">
        <v>2424</v>
      </c>
      <c r="C1233">
        <v>144</v>
      </c>
      <c r="D1233" t="s">
        <v>5116</v>
      </c>
      <c r="E1233" t="s">
        <v>6101</v>
      </c>
      <c r="F1233">
        <v>0</v>
      </c>
    </row>
    <row r="1234" spans="1:6">
      <c r="A1234" t="s">
        <v>5376</v>
      </c>
      <c r="C1234">
        <v>144</v>
      </c>
      <c r="D1234" t="s">
        <v>5116</v>
      </c>
      <c r="E1234" t="s">
        <v>6101</v>
      </c>
      <c r="F1234">
        <v>8</v>
      </c>
    </row>
    <row r="1235" spans="1:6">
      <c r="A1235" t="s">
        <v>527</v>
      </c>
      <c r="C1235">
        <v>120</v>
      </c>
      <c r="D1235" t="s">
        <v>5116</v>
      </c>
      <c r="E1235" t="s">
        <v>6101</v>
      </c>
      <c r="F1235">
        <v>0</v>
      </c>
    </row>
    <row r="1236" spans="1:6">
      <c r="A1236" t="s">
        <v>5375</v>
      </c>
      <c r="C1236">
        <v>144</v>
      </c>
      <c r="D1236" t="s">
        <v>5116</v>
      </c>
      <c r="E1236" t="s">
        <v>6101</v>
      </c>
      <c r="F1236">
        <v>7</v>
      </c>
    </row>
    <row r="1237" spans="1:6">
      <c r="A1237" t="s">
        <v>2152</v>
      </c>
      <c r="C1237">
        <v>144</v>
      </c>
      <c r="D1237" t="s">
        <v>5116</v>
      </c>
      <c r="E1237" t="s">
        <v>6101</v>
      </c>
      <c r="F1237">
        <v>0</v>
      </c>
    </row>
    <row r="1238" spans="1:6">
      <c r="A1238" t="s">
        <v>2153</v>
      </c>
      <c r="C1238">
        <v>144</v>
      </c>
      <c r="D1238" t="s">
        <v>5116</v>
      </c>
      <c r="E1238" t="s">
        <v>6101</v>
      </c>
      <c r="F1238">
        <v>0</v>
      </c>
    </row>
    <row r="1239" spans="1:6">
      <c r="A1239" t="s">
        <v>2154</v>
      </c>
      <c r="C1239">
        <v>144</v>
      </c>
      <c r="D1239" t="s">
        <v>5116</v>
      </c>
      <c r="E1239" t="s">
        <v>6101</v>
      </c>
      <c r="F1239">
        <v>0</v>
      </c>
    </row>
    <row r="1240" spans="1:6">
      <c r="A1240" t="s">
        <v>2155</v>
      </c>
      <c r="C1240">
        <v>144</v>
      </c>
      <c r="D1240" t="s">
        <v>5116</v>
      </c>
      <c r="E1240" t="s">
        <v>6101</v>
      </c>
      <c r="F1240">
        <v>0</v>
      </c>
    </row>
    <row r="1241" spans="1:6">
      <c r="A1241" t="s">
        <v>2156</v>
      </c>
      <c r="C1241">
        <v>144</v>
      </c>
      <c r="D1241" t="s">
        <v>5116</v>
      </c>
      <c r="E1241" t="s">
        <v>6101</v>
      </c>
      <c r="F1241">
        <v>0</v>
      </c>
    </row>
    <row r="1242" spans="1:6">
      <c r="A1242" t="s">
        <v>2223</v>
      </c>
      <c r="C1242">
        <v>144</v>
      </c>
      <c r="D1242" t="s">
        <v>5116</v>
      </c>
      <c r="E1242" t="s">
        <v>6101</v>
      </c>
      <c r="F1242">
        <v>0</v>
      </c>
    </row>
    <row r="1243" spans="1:6">
      <c r="A1243" t="s">
        <v>2224</v>
      </c>
      <c r="C1243">
        <v>144</v>
      </c>
      <c r="D1243" t="s">
        <v>5116</v>
      </c>
      <c r="E1243" t="s">
        <v>6101</v>
      </c>
      <c r="F1243">
        <v>0</v>
      </c>
    </row>
    <row r="1244" spans="1:6">
      <c r="A1244" t="s">
        <v>2266</v>
      </c>
      <c r="C1244">
        <v>144</v>
      </c>
      <c r="D1244" t="s">
        <v>5116</v>
      </c>
      <c r="E1244" t="s">
        <v>6101</v>
      </c>
      <c r="F1244">
        <v>0</v>
      </c>
    </row>
    <row r="1245" spans="1:6">
      <c r="A1245" t="s">
        <v>2225</v>
      </c>
      <c r="C1245">
        <v>144</v>
      </c>
      <c r="D1245" t="s">
        <v>5116</v>
      </c>
      <c r="E1245" t="s">
        <v>6101</v>
      </c>
      <c r="F1245">
        <v>0</v>
      </c>
    </row>
    <row r="1246" spans="1:6">
      <c r="A1246" t="s">
        <v>2221</v>
      </c>
      <c r="C1246">
        <v>144</v>
      </c>
      <c r="D1246" t="s">
        <v>5116</v>
      </c>
      <c r="E1246" t="s">
        <v>6101</v>
      </c>
      <c r="F1246">
        <v>0</v>
      </c>
    </row>
    <row r="1247" spans="1:6">
      <c r="A1247" t="s">
        <v>2220</v>
      </c>
      <c r="C1247">
        <v>144</v>
      </c>
      <c r="D1247" t="s">
        <v>5116</v>
      </c>
      <c r="E1247" t="s">
        <v>6101</v>
      </c>
      <c r="F1247">
        <v>0</v>
      </c>
    </row>
    <row r="1248" spans="1:6">
      <c r="A1248" t="s">
        <v>2219</v>
      </c>
      <c r="C1248">
        <v>144</v>
      </c>
      <c r="D1248" t="s">
        <v>5116</v>
      </c>
      <c r="E1248" t="s">
        <v>6101</v>
      </c>
      <c r="F1248">
        <v>0</v>
      </c>
    </row>
    <row r="1249" spans="1:6">
      <c r="A1249" t="s">
        <v>2267</v>
      </c>
      <c r="C1249">
        <v>144</v>
      </c>
      <c r="D1249" t="s">
        <v>5116</v>
      </c>
      <c r="E1249" t="s">
        <v>6101</v>
      </c>
      <c r="F1249">
        <v>0</v>
      </c>
    </row>
    <row r="1250" spans="1:6">
      <c r="A1250" t="s">
        <v>2222</v>
      </c>
      <c r="C1250">
        <v>144</v>
      </c>
      <c r="D1250" t="s">
        <v>5116</v>
      </c>
      <c r="E1250" t="s">
        <v>6101</v>
      </c>
      <c r="F1250">
        <v>0</v>
      </c>
    </row>
    <row r="1251" spans="1:6">
      <c r="A1251" t="s">
        <v>2226</v>
      </c>
      <c r="C1251">
        <v>144</v>
      </c>
      <c r="D1251" t="s">
        <v>5116</v>
      </c>
      <c r="E1251" t="s">
        <v>6101</v>
      </c>
      <c r="F1251">
        <v>0</v>
      </c>
    </row>
    <row r="1252" spans="1:6">
      <c r="A1252" t="s">
        <v>2425</v>
      </c>
      <c r="C1252">
        <v>96</v>
      </c>
      <c r="D1252" t="s">
        <v>5116</v>
      </c>
      <c r="E1252" t="s">
        <v>6101</v>
      </c>
      <c r="F1252">
        <v>0</v>
      </c>
    </row>
    <row r="1253" spans="1:6">
      <c r="A1253" t="s">
        <v>4326</v>
      </c>
      <c r="C1253">
        <v>96</v>
      </c>
      <c r="D1253" t="s">
        <v>5116</v>
      </c>
      <c r="E1253" t="s">
        <v>6101</v>
      </c>
      <c r="F1253">
        <v>0</v>
      </c>
    </row>
    <row r="1254" spans="1:6">
      <c r="A1254" t="s">
        <v>4327</v>
      </c>
      <c r="C1254">
        <v>96</v>
      </c>
      <c r="D1254" t="s">
        <v>5116</v>
      </c>
      <c r="E1254" t="s">
        <v>6101</v>
      </c>
      <c r="F1254">
        <v>0</v>
      </c>
    </row>
    <row r="1255" spans="1:6">
      <c r="A1255" t="s">
        <v>4328</v>
      </c>
      <c r="C1255">
        <v>96</v>
      </c>
      <c r="D1255" t="s">
        <v>5116</v>
      </c>
      <c r="E1255" t="s">
        <v>6101</v>
      </c>
      <c r="F1255">
        <v>0</v>
      </c>
    </row>
    <row r="1256" spans="1:6">
      <c r="A1256" t="s">
        <v>2710</v>
      </c>
      <c r="C1256">
        <v>144</v>
      </c>
      <c r="D1256" t="s">
        <v>5116</v>
      </c>
      <c r="E1256" t="s">
        <v>6101</v>
      </c>
      <c r="F1256">
        <v>0</v>
      </c>
    </row>
    <row r="1257" spans="1:6">
      <c r="A1257" t="s">
        <v>3486</v>
      </c>
      <c r="C1257">
        <v>72</v>
      </c>
      <c r="D1257" t="s">
        <v>5116</v>
      </c>
      <c r="E1257" t="s">
        <v>6101</v>
      </c>
      <c r="F1257">
        <v>0</v>
      </c>
    </row>
    <row r="1258" spans="1:6">
      <c r="A1258" t="s">
        <v>3863</v>
      </c>
      <c r="C1258">
        <v>144</v>
      </c>
      <c r="D1258" t="s">
        <v>5116</v>
      </c>
      <c r="E1258" t="s">
        <v>6101</v>
      </c>
      <c r="F1258">
        <v>0</v>
      </c>
    </row>
    <row r="1259" spans="1:6">
      <c r="A1259" t="s">
        <v>3864</v>
      </c>
      <c r="C1259">
        <v>144</v>
      </c>
      <c r="D1259" t="s">
        <v>5116</v>
      </c>
      <c r="E1259" t="s">
        <v>6101</v>
      </c>
      <c r="F1259">
        <v>0</v>
      </c>
    </row>
    <row r="1260" spans="1:6">
      <c r="A1260" t="s">
        <v>3865</v>
      </c>
      <c r="C1260">
        <v>144</v>
      </c>
      <c r="D1260" t="s">
        <v>5116</v>
      </c>
      <c r="E1260" t="s">
        <v>6101</v>
      </c>
      <c r="F1260">
        <v>0</v>
      </c>
    </row>
    <row r="1261" spans="1:6">
      <c r="A1261" t="s">
        <v>3868</v>
      </c>
      <c r="C1261">
        <v>144</v>
      </c>
      <c r="D1261" t="s">
        <v>5116</v>
      </c>
      <c r="E1261" t="s">
        <v>6101</v>
      </c>
      <c r="F1261">
        <v>0</v>
      </c>
    </row>
    <row r="1262" spans="1:6">
      <c r="A1262" t="s">
        <v>3871</v>
      </c>
      <c r="C1262">
        <v>144</v>
      </c>
      <c r="D1262" t="s">
        <v>5116</v>
      </c>
      <c r="E1262" t="s">
        <v>6101</v>
      </c>
      <c r="F1262">
        <v>0</v>
      </c>
    </row>
    <row r="1263" spans="1:6">
      <c r="A1263" t="s">
        <v>3869</v>
      </c>
      <c r="C1263">
        <v>144</v>
      </c>
      <c r="D1263" t="s">
        <v>5116</v>
      </c>
      <c r="E1263" t="s">
        <v>6101</v>
      </c>
      <c r="F1263">
        <v>0</v>
      </c>
    </row>
    <row r="1264" spans="1:6">
      <c r="A1264" t="s">
        <v>3870</v>
      </c>
      <c r="C1264">
        <v>144</v>
      </c>
      <c r="D1264" t="s">
        <v>5116</v>
      </c>
      <c r="E1264" t="s">
        <v>6101</v>
      </c>
      <c r="F1264">
        <v>0</v>
      </c>
    </row>
    <row r="1265" spans="1:6">
      <c r="A1265" t="s">
        <v>3866</v>
      </c>
      <c r="C1265">
        <v>144</v>
      </c>
      <c r="D1265" t="s">
        <v>5116</v>
      </c>
      <c r="E1265" t="s">
        <v>6101</v>
      </c>
      <c r="F1265">
        <v>0</v>
      </c>
    </row>
    <row r="1266" spans="1:6">
      <c r="A1266" t="s">
        <v>3867</v>
      </c>
      <c r="C1266">
        <v>144</v>
      </c>
      <c r="D1266" t="s">
        <v>5116</v>
      </c>
      <c r="E1266" t="s">
        <v>6101</v>
      </c>
      <c r="F1266">
        <v>0</v>
      </c>
    </row>
    <row r="1267" spans="1:6">
      <c r="A1267" t="s">
        <v>528</v>
      </c>
      <c r="C1267">
        <v>144</v>
      </c>
      <c r="D1267" t="s">
        <v>5116</v>
      </c>
      <c r="E1267" t="s">
        <v>6101</v>
      </c>
      <c r="F1267">
        <v>0</v>
      </c>
    </row>
    <row r="1268" spans="1:6">
      <c r="A1268" t="s">
        <v>529</v>
      </c>
      <c r="C1268">
        <v>144</v>
      </c>
      <c r="D1268" t="s">
        <v>5116</v>
      </c>
      <c r="E1268" t="s">
        <v>6101</v>
      </c>
      <c r="F1268">
        <v>0</v>
      </c>
    </row>
    <row r="1269" spans="1:6">
      <c r="A1269" t="s">
        <v>533</v>
      </c>
      <c r="C1269">
        <v>144</v>
      </c>
      <c r="D1269" t="s">
        <v>5116</v>
      </c>
      <c r="E1269" t="s">
        <v>6101</v>
      </c>
      <c r="F1269">
        <v>0</v>
      </c>
    </row>
    <row r="1270" spans="1:6">
      <c r="A1270" t="s">
        <v>3695</v>
      </c>
      <c r="C1270">
        <v>145</v>
      </c>
      <c r="D1270" t="s">
        <v>5116</v>
      </c>
      <c r="E1270" t="s">
        <v>6101</v>
      </c>
      <c r="F1270">
        <v>0</v>
      </c>
    </row>
    <row r="1271" spans="1:6">
      <c r="A1271" t="s">
        <v>3696</v>
      </c>
      <c r="C1271">
        <v>146</v>
      </c>
      <c r="D1271" t="s">
        <v>5116</v>
      </c>
      <c r="E1271" t="s">
        <v>6101</v>
      </c>
      <c r="F1271">
        <v>0</v>
      </c>
    </row>
    <row r="1272" spans="1:6">
      <c r="A1272" t="s">
        <v>534</v>
      </c>
      <c r="C1272">
        <v>160</v>
      </c>
      <c r="D1272" t="s">
        <v>5115</v>
      </c>
      <c r="E1272" t="s">
        <v>6101</v>
      </c>
      <c r="F1272">
        <v>5</v>
      </c>
    </row>
    <row r="1273" spans="1:6">
      <c r="A1273" t="s">
        <v>536</v>
      </c>
      <c r="C1273">
        <v>1920</v>
      </c>
      <c r="D1273" t="s">
        <v>5118</v>
      </c>
      <c r="E1273" t="s">
        <v>6101</v>
      </c>
      <c r="F1273">
        <v>8</v>
      </c>
    </row>
    <row r="1274" spans="1:6">
      <c r="A1274" t="s">
        <v>538</v>
      </c>
      <c r="C1274">
        <v>160</v>
      </c>
      <c r="D1274" t="s">
        <v>5115</v>
      </c>
      <c r="E1274" t="s">
        <v>6101</v>
      </c>
      <c r="F1274">
        <v>9</v>
      </c>
    </row>
    <row r="1275" spans="1:6">
      <c r="A1275" t="s">
        <v>539</v>
      </c>
      <c r="C1275">
        <v>144</v>
      </c>
      <c r="D1275" t="s">
        <v>5116</v>
      </c>
      <c r="E1275" t="s">
        <v>6101</v>
      </c>
      <c r="F1275">
        <v>5</v>
      </c>
    </row>
    <row r="1276" spans="1:6">
      <c r="A1276" t="s">
        <v>4491</v>
      </c>
      <c r="C1276">
        <v>144</v>
      </c>
      <c r="D1276" t="s">
        <v>5116</v>
      </c>
      <c r="E1276" t="s">
        <v>6101</v>
      </c>
      <c r="F1276">
        <v>5</v>
      </c>
    </row>
    <row r="1277" spans="1:6">
      <c r="A1277" t="s">
        <v>4492</v>
      </c>
      <c r="C1277">
        <v>144</v>
      </c>
      <c r="D1277" t="s">
        <v>5116</v>
      </c>
      <c r="E1277" t="s">
        <v>6101</v>
      </c>
      <c r="F1277">
        <v>4</v>
      </c>
    </row>
    <row r="1278" spans="1:6">
      <c r="A1278" t="s">
        <v>540</v>
      </c>
      <c r="C1278">
        <v>144</v>
      </c>
      <c r="D1278" t="s">
        <v>5116</v>
      </c>
      <c r="E1278" t="s">
        <v>6101</v>
      </c>
      <c r="F1278">
        <v>4</v>
      </c>
    </row>
    <row r="1279" spans="1:6">
      <c r="A1279" t="s">
        <v>541</v>
      </c>
      <c r="C1279">
        <v>180</v>
      </c>
      <c r="D1279" t="s">
        <v>5116</v>
      </c>
      <c r="E1279" t="s">
        <v>6101</v>
      </c>
      <c r="F1279">
        <v>3</v>
      </c>
    </row>
    <row r="1280" spans="1:6">
      <c r="A1280" t="s">
        <v>543</v>
      </c>
      <c r="C1280">
        <v>144</v>
      </c>
      <c r="D1280" t="s">
        <v>5116</v>
      </c>
      <c r="E1280" t="s">
        <v>6101</v>
      </c>
      <c r="F1280">
        <v>4</v>
      </c>
    </row>
    <row r="1281" spans="1:6">
      <c r="A1281" t="s">
        <v>544</v>
      </c>
      <c r="C1281">
        <v>192</v>
      </c>
      <c r="D1281" t="s">
        <v>5116</v>
      </c>
      <c r="E1281" t="s">
        <v>6101</v>
      </c>
      <c r="F1281">
        <v>4</v>
      </c>
    </row>
    <row r="1282" spans="1:6">
      <c r="A1282" t="s">
        <v>2241</v>
      </c>
      <c r="C1282">
        <v>192</v>
      </c>
      <c r="D1282" t="s">
        <v>5116</v>
      </c>
      <c r="E1282" t="s">
        <v>6101</v>
      </c>
      <c r="F1282">
        <v>2</v>
      </c>
    </row>
    <row r="1283" spans="1:6">
      <c r="A1283" t="s">
        <v>2095</v>
      </c>
      <c r="C1283">
        <v>192</v>
      </c>
      <c r="D1283" t="s">
        <v>5116</v>
      </c>
      <c r="E1283" t="s">
        <v>6101</v>
      </c>
      <c r="F1283">
        <v>11</v>
      </c>
    </row>
    <row r="1284" spans="1:6">
      <c r="A1284" t="s">
        <v>4493</v>
      </c>
      <c r="C1284">
        <v>144</v>
      </c>
      <c r="D1284" t="s">
        <v>5116</v>
      </c>
      <c r="E1284" t="s">
        <v>6101</v>
      </c>
      <c r="F1284">
        <v>2</v>
      </c>
    </row>
    <row r="1285" spans="1:6">
      <c r="A1285" t="s">
        <v>4494</v>
      </c>
      <c r="C1285">
        <v>144</v>
      </c>
      <c r="D1285" t="s">
        <v>5116</v>
      </c>
      <c r="E1285" t="s">
        <v>6101</v>
      </c>
      <c r="F1285">
        <v>3</v>
      </c>
    </row>
    <row r="1286" spans="1:6">
      <c r="A1286" t="s">
        <v>4495</v>
      </c>
      <c r="C1286">
        <v>144</v>
      </c>
      <c r="D1286" t="s">
        <v>5116</v>
      </c>
      <c r="E1286" t="s">
        <v>6101</v>
      </c>
      <c r="F1286">
        <v>17</v>
      </c>
    </row>
    <row r="1287" spans="1:6">
      <c r="A1287" t="s">
        <v>4496</v>
      </c>
      <c r="C1287">
        <v>144</v>
      </c>
      <c r="D1287" t="s">
        <v>5116</v>
      </c>
      <c r="E1287" t="s">
        <v>6101</v>
      </c>
      <c r="F1287">
        <v>5</v>
      </c>
    </row>
    <row r="1288" spans="1:6">
      <c r="A1288" t="s">
        <v>545</v>
      </c>
      <c r="C1288">
        <v>96</v>
      </c>
      <c r="D1288" t="s">
        <v>5116</v>
      </c>
      <c r="E1288" t="s">
        <v>6101</v>
      </c>
      <c r="F1288">
        <v>8</v>
      </c>
    </row>
    <row r="1289" spans="1:6">
      <c r="A1289" t="s">
        <v>4497</v>
      </c>
      <c r="C1289">
        <v>144</v>
      </c>
      <c r="D1289" t="s">
        <v>5116</v>
      </c>
      <c r="E1289" t="s">
        <v>6101</v>
      </c>
      <c r="F1289">
        <v>7</v>
      </c>
    </row>
    <row r="1290" spans="1:6">
      <c r="A1290" t="s">
        <v>546</v>
      </c>
      <c r="C1290">
        <v>20</v>
      </c>
      <c r="D1290" t="s">
        <v>5116</v>
      </c>
      <c r="E1290" t="s">
        <v>6101</v>
      </c>
      <c r="F1290">
        <v>4</v>
      </c>
    </row>
    <row r="1291" spans="1:6">
      <c r="A1291" t="s">
        <v>547</v>
      </c>
      <c r="C1291">
        <v>144</v>
      </c>
      <c r="D1291" t="s">
        <v>5116</v>
      </c>
      <c r="E1291" t="s">
        <v>6101</v>
      </c>
      <c r="F1291">
        <v>0</v>
      </c>
    </row>
    <row r="1292" spans="1:6">
      <c r="A1292" t="s">
        <v>548</v>
      </c>
      <c r="C1292">
        <v>60</v>
      </c>
      <c r="D1292" t="s">
        <v>5149</v>
      </c>
      <c r="E1292" t="s">
        <v>6101</v>
      </c>
      <c r="F1292">
        <v>2</v>
      </c>
    </row>
    <row r="1293" spans="1:6">
      <c r="A1293" t="s">
        <v>5495</v>
      </c>
      <c r="C1293">
        <v>144</v>
      </c>
      <c r="D1293" t="s">
        <v>5116</v>
      </c>
      <c r="E1293" t="s">
        <v>6101</v>
      </c>
      <c r="F1293">
        <v>1</v>
      </c>
    </row>
    <row r="1294" spans="1:6">
      <c r="A1294" t="s">
        <v>4498</v>
      </c>
      <c r="C1294">
        <v>144</v>
      </c>
      <c r="D1294" t="s">
        <v>5116</v>
      </c>
      <c r="E1294" t="s">
        <v>6101</v>
      </c>
      <c r="F1294">
        <v>2</v>
      </c>
    </row>
    <row r="1295" spans="1:6">
      <c r="A1295" t="s">
        <v>549</v>
      </c>
      <c r="C1295">
        <v>36</v>
      </c>
      <c r="D1295" t="s">
        <v>5149</v>
      </c>
      <c r="E1295" t="s">
        <v>6101</v>
      </c>
      <c r="F1295">
        <v>4</v>
      </c>
    </row>
    <row r="1296" spans="1:6">
      <c r="A1296" t="s">
        <v>550</v>
      </c>
      <c r="C1296">
        <v>200</v>
      </c>
      <c r="D1296" t="s">
        <v>5116</v>
      </c>
      <c r="E1296" t="s">
        <v>6101</v>
      </c>
      <c r="F1296">
        <v>2</v>
      </c>
    </row>
    <row r="1297" spans="1:6">
      <c r="A1297" t="s">
        <v>551</v>
      </c>
      <c r="C1297">
        <v>36</v>
      </c>
      <c r="D1297" t="s">
        <v>5149</v>
      </c>
      <c r="E1297" t="s">
        <v>6101</v>
      </c>
      <c r="F1297">
        <v>8</v>
      </c>
    </row>
    <row r="1298" spans="1:6">
      <c r="A1298" t="s">
        <v>4499</v>
      </c>
      <c r="C1298">
        <v>36</v>
      </c>
      <c r="D1298" t="s">
        <v>5149</v>
      </c>
      <c r="E1298" t="s">
        <v>6101</v>
      </c>
      <c r="F1298">
        <v>10</v>
      </c>
    </row>
    <row r="1299" spans="1:6">
      <c r="A1299" t="s">
        <v>4500</v>
      </c>
      <c r="C1299">
        <v>200</v>
      </c>
      <c r="D1299" t="s">
        <v>5115</v>
      </c>
      <c r="E1299" t="s">
        <v>6101</v>
      </c>
      <c r="F1299">
        <v>3</v>
      </c>
    </row>
    <row r="1300" spans="1:6">
      <c r="A1300" t="s">
        <v>4501</v>
      </c>
      <c r="C1300">
        <v>144</v>
      </c>
      <c r="D1300" t="s">
        <v>5116</v>
      </c>
      <c r="E1300" t="s">
        <v>6101</v>
      </c>
      <c r="F1300">
        <v>26</v>
      </c>
    </row>
    <row r="1301" spans="1:6">
      <c r="A1301" t="s">
        <v>552</v>
      </c>
      <c r="C1301">
        <v>144</v>
      </c>
      <c r="D1301" t="s">
        <v>5116</v>
      </c>
      <c r="E1301" t="s">
        <v>6101</v>
      </c>
      <c r="F1301">
        <v>6</v>
      </c>
    </row>
    <row r="1302" spans="1:6">
      <c r="A1302" t="s">
        <v>5403</v>
      </c>
      <c r="C1302">
        <v>144</v>
      </c>
      <c r="D1302" t="s">
        <v>5116</v>
      </c>
      <c r="E1302" t="s">
        <v>6101</v>
      </c>
      <c r="F1302">
        <v>0</v>
      </c>
    </row>
    <row r="1303" spans="1:6">
      <c r="A1303" t="s">
        <v>5402</v>
      </c>
      <c r="C1303">
        <v>144</v>
      </c>
      <c r="D1303" t="s">
        <v>5116</v>
      </c>
      <c r="E1303" t="s">
        <v>6101</v>
      </c>
      <c r="F1303">
        <v>0</v>
      </c>
    </row>
    <row r="1304" spans="1:6">
      <c r="A1304" t="s">
        <v>6009</v>
      </c>
      <c r="C1304">
        <v>144</v>
      </c>
      <c r="D1304" t="s">
        <v>5116</v>
      </c>
      <c r="E1304" t="s">
        <v>6101</v>
      </c>
      <c r="F1304">
        <v>1</v>
      </c>
    </row>
    <row r="1305" spans="1:6">
      <c r="A1305" t="s">
        <v>553</v>
      </c>
      <c r="C1305">
        <v>20</v>
      </c>
      <c r="D1305" t="s">
        <v>5149</v>
      </c>
      <c r="E1305" t="s">
        <v>6101</v>
      </c>
      <c r="F1305">
        <v>4</v>
      </c>
    </row>
    <row r="1306" spans="1:6">
      <c r="A1306" t="s">
        <v>554</v>
      </c>
      <c r="C1306">
        <v>20</v>
      </c>
      <c r="D1306" t="s">
        <v>5149</v>
      </c>
      <c r="E1306" t="s">
        <v>6101</v>
      </c>
      <c r="F1306">
        <v>9</v>
      </c>
    </row>
    <row r="1307" spans="1:6">
      <c r="A1307" t="s">
        <v>5354</v>
      </c>
      <c r="C1307">
        <v>144</v>
      </c>
      <c r="D1307" t="s">
        <v>5116</v>
      </c>
      <c r="E1307" t="s">
        <v>6101</v>
      </c>
      <c r="F1307">
        <v>0</v>
      </c>
    </row>
    <row r="1308" spans="1:6">
      <c r="A1308" t="s">
        <v>5355</v>
      </c>
      <c r="C1308">
        <v>144</v>
      </c>
      <c r="D1308" t="s">
        <v>5116</v>
      </c>
      <c r="E1308" t="s">
        <v>6101</v>
      </c>
      <c r="F1308">
        <v>1</v>
      </c>
    </row>
    <row r="1309" spans="1:6">
      <c r="A1309" t="s">
        <v>556</v>
      </c>
      <c r="C1309">
        <v>40</v>
      </c>
      <c r="D1309" t="s">
        <v>5149</v>
      </c>
      <c r="E1309" t="s">
        <v>6101</v>
      </c>
      <c r="F1309">
        <v>9</v>
      </c>
    </row>
    <row r="1310" spans="1:6">
      <c r="A1310" t="s">
        <v>557</v>
      </c>
      <c r="C1310">
        <v>350</v>
      </c>
      <c r="D1310" t="s">
        <v>5116</v>
      </c>
      <c r="E1310" t="s">
        <v>6101</v>
      </c>
      <c r="F1310">
        <v>2</v>
      </c>
    </row>
    <row r="1311" spans="1:6">
      <c r="A1311" t="s">
        <v>559</v>
      </c>
      <c r="C1311">
        <v>500</v>
      </c>
      <c r="D1311" t="s">
        <v>5118</v>
      </c>
      <c r="E1311" t="s">
        <v>6101</v>
      </c>
      <c r="F1311">
        <v>7</v>
      </c>
    </row>
    <row r="1312" spans="1:6">
      <c r="A1312" t="s">
        <v>4502</v>
      </c>
      <c r="C1312">
        <v>200</v>
      </c>
      <c r="D1312" t="s">
        <v>5116</v>
      </c>
      <c r="E1312" t="s">
        <v>6101</v>
      </c>
      <c r="F1312">
        <v>6</v>
      </c>
    </row>
    <row r="1313" spans="1:6">
      <c r="A1313" t="s">
        <v>560</v>
      </c>
      <c r="C1313">
        <v>1440</v>
      </c>
      <c r="D1313" t="s">
        <v>5118</v>
      </c>
      <c r="E1313" t="s">
        <v>6101</v>
      </c>
      <c r="F1313">
        <v>35</v>
      </c>
    </row>
    <row r="1314" spans="1:6">
      <c r="A1314" t="s">
        <v>561</v>
      </c>
      <c r="C1314">
        <v>24</v>
      </c>
      <c r="D1314" t="s">
        <v>5153</v>
      </c>
      <c r="E1314" t="s">
        <v>6101</v>
      </c>
      <c r="F1314">
        <v>2</v>
      </c>
    </row>
    <row r="1315" spans="1:6">
      <c r="A1315" t="s">
        <v>563</v>
      </c>
      <c r="C1315">
        <v>144</v>
      </c>
      <c r="D1315" t="s">
        <v>5116</v>
      </c>
      <c r="E1315" t="s">
        <v>6101</v>
      </c>
      <c r="F1315">
        <v>1</v>
      </c>
    </row>
    <row r="1316" spans="1:6">
      <c r="A1316" t="s">
        <v>564</v>
      </c>
      <c r="C1316">
        <v>250</v>
      </c>
      <c r="D1316" t="s">
        <v>5116</v>
      </c>
      <c r="E1316" t="s">
        <v>6101</v>
      </c>
      <c r="F1316">
        <v>2</v>
      </c>
    </row>
    <row r="1317" spans="1:6">
      <c r="A1317" t="s">
        <v>566</v>
      </c>
      <c r="C1317">
        <v>144</v>
      </c>
      <c r="D1317" t="s">
        <v>5116</v>
      </c>
      <c r="E1317" t="s">
        <v>6101</v>
      </c>
      <c r="F1317">
        <v>1</v>
      </c>
    </row>
    <row r="1318" spans="1:6">
      <c r="A1318" t="s">
        <v>567</v>
      </c>
      <c r="C1318">
        <v>2000</v>
      </c>
      <c r="D1318" t="s">
        <v>5118</v>
      </c>
      <c r="E1318" t="s">
        <v>6101</v>
      </c>
      <c r="F1318">
        <v>11</v>
      </c>
    </row>
    <row r="1319" spans="1:6">
      <c r="A1319" t="s">
        <v>568</v>
      </c>
      <c r="C1319">
        <v>576</v>
      </c>
      <c r="D1319" t="s">
        <v>5118</v>
      </c>
      <c r="E1319" t="s">
        <v>6101</v>
      </c>
      <c r="F1319">
        <v>2</v>
      </c>
    </row>
    <row r="1320" spans="1:6">
      <c r="A1320" t="s">
        <v>4503</v>
      </c>
      <c r="C1320">
        <v>144</v>
      </c>
      <c r="D1320" t="s">
        <v>5116</v>
      </c>
      <c r="E1320" t="s">
        <v>6101</v>
      </c>
      <c r="F1320">
        <v>2</v>
      </c>
    </row>
    <row r="1321" spans="1:6">
      <c r="A1321" t="s">
        <v>4504</v>
      </c>
      <c r="C1321">
        <v>144</v>
      </c>
      <c r="D1321" t="s">
        <v>5116</v>
      </c>
      <c r="E1321" t="s">
        <v>6101</v>
      </c>
      <c r="F1321">
        <v>5</v>
      </c>
    </row>
    <row r="1322" spans="1:6">
      <c r="A1322" t="s">
        <v>569</v>
      </c>
      <c r="C1322">
        <v>144</v>
      </c>
      <c r="D1322" t="s">
        <v>5116</v>
      </c>
      <c r="E1322" t="s">
        <v>6101</v>
      </c>
      <c r="F1322">
        <v>8</v>
      </c>
    </row>
    <row r="1323" spans="1:6">
      <c r="A1323" t="s">
        <v>570</v>
      </c>
      <c r="C1323">
        <v>144</v>
      </c>
      <c r="D1323" t="s">
        <v>5116</v>
      </c>
      <c r="E1323" t="s">
        <v>6101</v>
      </c>
      <c r="F1323">
        <v>6</v>
      </c>
    </row>
    <row r="1324" spans="1:6">
      <c r="A1324" t="s">
        <v>571</v>
      </c>
      <c r="C1324">
        <v>36</v>
      </c>
      <c r="D1324" t="s">
        <v>5149</v>
      </c>
      <c r="E1324" t="s">
        <v>6101</v>
      </c>
      <c r="F1324">
        <v>2</v>
      </c>
    </row>
    <row r="1325" spans="1:6">
      <c r="A1325" t="s">
        <v>4505</v>
      </c>
      <c r="C1325">
        <v>144</v>
      </c>
      <c r="D1325" t="s">
        <v>5116</v>
      </c>
      <c r="E1325" t="s">
        <v>6101</v>
      </c>
      <c r="F1325">
        <v>3</v>
      </c>
    </row>
    <row r="1326" spans="1:6">
      <c r="A1326" t="s">
        <v>5223</v>
      </c>
      <c r="C1326">
        <v>144</v>
      </c>
      <c r="D1326" t="s">
        <v>5116</v>
      </c>
      <c r="E1326" t="s">
        <v>6101</v>
      </c>
      <c r="F1326">
        <v>0</v>
      </c>
    </row>
    <row r="1327" spans="1:6">
      <c r="A1327" t="s">
        <v>5222</v>
      </c>
      <c r="C1327">
        <v>144</v>
      </c>
      <c r="D1327" t="s">
        <v>5116</v>
      </c>
      <c r="E1327" t="s">
        <v>6101</v>
      </c>
      <c r="F1327">
        <v>22</v>
      </c>
    </row>
    <row r="1328" spans="1:6">
      <c r="A1328" t="s">
        <v>5224</v>
      </c>
      <c r="C1328">
        <v>144</v>
      </c>
      <c r="D1328" t="s">
        <v>5116</v>
      </c>
      <c r="E1328" t="s">
        <v>6101</v>
      </c>
      <c r="F1328">
        <v>9</v>
      </c>
    </row>
    <row r="1329" spans="1:6">
      <c r="A1329" t="s">
        <v>572</v>
      </c>
      <c r="C1329">
        <v>288</v>
      </c>
      <c r="D1329" t="s">
        <v>5116</v>
      </c>
      <c r="E1329" t="s">
        <v>6101</v>
      </c>
      <c r="F1329">
        <v>1</v>
      </c>
    </row>
    <row r="1330" spans="1:6">
      <c r="A1330" t="s">
        <v>574</v>
      </c>
      <c r="C1330">
        <v>48</v>
      </c>
      <c r="D1330" t="s">
        <v>5149</v>
      </c>
      <c r="E1330" t="s">
        <v>6101</v>
      </c>
      <c r="F1330">
        <v>18</v>
      </c>
    </row>
    <row r="1331" spans="1:6">
      <c r="A1331" t="s">
        <v>575</v>
      </c>
      <c r="C1331">
        <v>1728</v>
      </c>
      <c r="D1331" t="s">
        <v>5118</v>
      </c>
      <c r="E1331" t="s">
        <v>6101</v>
      </c>
      <c r="F1331">
        <v>4</v>
      </c>
    </row>
    <row r="1332" spans="1:6">
      <c r="A1332" t="s">
        <v>576</v>
      </c>
      <c r="C1332">
        <v>1728</v>
      </c>
      <c r="D1332" t="s">
        <v>5118</v>
      </c>
      <c r="E1332" t="s">
        <v>6101</v>
      </c>
      <c r="F1332">
        <v>2</v>
      </c>
    </row>
    <row r="1333" spans="1:6">
      <c r="A1333" t="s">
        <v>2603</v>
      </c>
      <c r="C1333">
        <v>20</v>
      </c>
      <c r="D1333" t="s">
        <v>5153</v>
      </c>
      <c r="E1333" t="s">
        <v>6101</v>
      </c>
      <c r="F1333">
        <v>0</v>
      </c>
    </row>
    <row r="1334" spans="1:6">
      <c r="A1334" t="s">
        <v>5336</v>
      </c>
      <c r="C1334">
        <v>20</v>
      </c>
      <c r="D1334" t="s">
        <v>5153</v>
      </c>
      <c r="E1334" t="s">
        <v>6101</v>
      </c>
      <c r="F1334">
        <v>11</v>
      </c>
    </row>
    <row r="1335" spans="1:6">
      <c r="A1335" t="s">
        <v>5337</v>
      </c>
      <c r="C1335">
        <v>20</v>
      </c>
      <c r="D1335" t="s">
        <v>5153</v>
      </c>
      <c r="E1335" t="s">
        <v>6101</v>
      </c>
      <c r="F1335">
        <v>2</v>
      </c>
    </row>
    <row r="1336" spans="1:6">
      <c r="A1336" t="s">
        <v>5338</v>
      </c>
      <c r="C1336">
        <v>20</v>
      </c>
      <c r="D1336" t="s">
        <v>5153</v>
      </c>
      <c r="E1336" t="s">
        <v>6101</v>
      </c>
      <c r="F1336">
        <v>3</v>
      </c>
    </row>
    <row r="1337" spans="1:6">
      <c r="A1337" t="s">
        <v>5339</v>
      </c>
      <c r="C1337">
        <v>144</v>
      </c>
      <c r="D1337" t="s">
        <v>5116</v>
      </c>
      <c r="E1337" t="s">
        <v>6101</v>
      </c>
      <c r="F1337">
        <v>3</v>
      </c>
    </row>
    <row r="1338" spans="1:6">
      <c r="A1338" t="s">
        <v>577</v>
      </c>
      <c r="C1338">
        <v>160</v>
      </c>
      <c r="D1338" t="s">
        <v>5116</v>
      </c>
      <c r="E1338" t="s">
        <v>6101</v>
      </c>
      <c r="F1338">
        <v>11</v>
      </c>
    </row>
    <row r="1339" spans="1:6">
      <c r="A1339" t="s">
        <v>578</v>
      </c>
      <c r="C1339">
        <v>192</v>
      </c>
      <c r="D1339" t="s">
        <v>5116</v>
      </c>
      <c r="E1339" t="s">
        <v>6101</v>
      </c>
      <c r="F1339">
        <v>0</v>
      </c>
    </row>
    <row r="1340" spans="1:6">
      <c r="A1340" t="s">
        <v>4506</v>
      </c>
      <c r="C1340">
        <v>90</v>
      </c>
      <c r="D1340" t="s">
        <v>5987</v>
      </c>
      <c r="E1340" t="s">
        <v>6101</v>
      </c>
      <c r="F1340">
        <v>4</v>
      </c>
    </row>
    <row r="1341" spans="1:6">
      <c r="A1341" t="s">
        <v>4507</v>
      </c>
      <c r="C1341">
        <v>144</v>
      </c>
      <c r="D1341" t="s">
        <v>5116</v>
      </c>
      <c r="E1341" t="s">
        <v>6101</v>
      </c>
      <c r="F1341">
        <v>5</v>
      </c>
    </row>
    <row r="1342" spans="1:6">
      <c r="A1342" t="s">
        <v>4508</v>
      </c>
      <c r="C1342">
        <v>1728</v>
      </c>
      <c r="D1342" t="s">
        <v>5118</v>
      </c>
      <c r="E1342" t="s">
        <v>6101</v>
      </c>
      <c r="F1342">
        <v>5</v>
      </c>
    </row>
    <row r="1343" spans="1:6">
      <c r="A1343" t="s">
        <v>4509</v>
      </c>
      <c r="C1343">
        <v>1728</v>
      </c>
      <c r="D1343" t="s">
        <v>5118</v>
      </c>
      <c r="E1343" t="s">
        <v>6101</v>
      </c>
      <c r="F1343">
        <v>2</v>
      </c>
    </row>
    <row r="1344" spans="1:6">
      <c r="A1344" t="s">
        <v>4510</v>
      </c>
      <c r="C1344">
        <v>144</v>
      </c>
      <c r="D1344" t="s">
        <v>5116</v>
      </c>
      <c r="E1344" t="s">
        <v>6101</v>
      </c>
      <c r="F1344">
        <v>2</v>
      </c>
    </row>
    <row r="1345" spans="1:6">
      <c r="A1345" t="s">
        <v>4511</v>
      </c>
      <c r="C1345">
        <v>144</v>
      </c>
      <c r="D1345" t="s">
        <v>5116</v>
      </c>
      <c r="E1345" t="s">
        <v>6101</v>
      </c>
      <c r="F1345">
        <v>7</v>
      </c>
    </row>
    <row r="1346" spans="1:6">
      <c r="A1346" t="s">
        <v>579</v>
      </c>
      <c r="C1346">
        <v>144</v>
      </c>
      <c r="D1346" t="s">
        <v>5116</v>
      </c>
      <c r="E1346" t="s">
        <v>6101</v>
      </c>
      <c r="F1346">
        <v>2</v>
      </c>
    </row>
    <row r="1347" spans="1:6">
      <c r="A1347" t="s">
        <v>580</v>
      </c>
      <c r="C1347">
        <v>192</v>
      </c>
      <c r="D1347" t="s">
        <v>5116</v>
      </c>
      <c r="E1347" t="s">
        <v>6101</v>
      </c>
      <c r="F1347">
        <v>11</v>
      </c>
    </row>
    <row r="1348" spans="1:6">
      <c r="A1348" t="s">
        <v>2437</v>
      </c>
      <c r="C1348">
        <v>180</v>
      </c>
      <c r="D1348" t="s">
        <v>5116</v>
      </c>
      <c r="E1348" t="s">
        <v>6101</v>
      </c>
      <c r="F1348">
        <v>22</v>
      </c>
    </row>
    <row r="1349" spans="1:6">
      <c r="A1349" t="s">
        <v>6046</v>
      </c>
      <c r="C1349">
        <v>144</v>
      </c>
      <c r="D1349" t="s">
        <v>5116</v>
      </c>
      <c r="E1349" t="s">
        <v>6101</v>
      </c>
      <c r="F1349">
        <v>1</v>
      </c>
    </row>
    <row r="1350" spans="1:6">
      <c r="A1350" t="s">
        <v>6045</v>
      </c>
      <c r="C1350">
        <v>144</v>
      </c>
      <c r="D1350" t="s">
        <v>5116</v>
      </c>
      <c r="E1350" t="s">
        <v>6101</v>
      </c>
      <c r="F1350">
        <v>1</v>
      </c>
    </row>
    <row r="1351" spans="1:6">
      <c r="A1351" t="s">
        <v>581</v>
      </c>
      <c r="C1351">
        <v>144</v>
      </c>
      <c r="D1351" t="s">
        <v>5116</v>
      </c>
      <c r="E1351" t="s">
        <v>6101</v>
      </c>
      <c r="F1351">
        <v>3</v>
      </c>
    </row>
    <row r="1352" spans="1:6">
      <c r="A1352" t="s">
        <v>582</v>
      </c>
      <c r="C1352">
        <v>1440</v>
      </c>
      <c r="D1352" t="s">
        <v>5118</v>
      </c>
      <c r="E1352" t="s">
        <v>6101</v>
      </c>
      <c r="F1352">
        <v>36</v>
      </c>
    </row>
    <row r="1353" spans="1:6">
      <c r="A1353" t="s">
        <v>583</v>
      </c>
      <c r="C1353">
        <v>250</v>
      </c>
      <c r="D1353" t="s">
        <v>5116</v>
      </c>
      <c r="E1353" t="s">
        <v>6101</v>
      </c>
      <c r="F1353">
        <v>4</v>
      </c>
    </row>
    <row r="1354" spans="1:6">
      <c r="A1354" t="s">
        <v>4512</v>
      </c>
      <c r="C1354">
        <v>144</v>
      </c>
      <c r="D1354" t="s">
        <v>5116</v>
      </c>
      <c r="E1354" t="s">
        <v>6101</v>
      </c>
      <c r="F1354">
        <v>2</v>
      </c>
    </row>
    <row r="1355" spans="1:6">
      <c r="A1355" t="s">
        <v>2260</v>
      </c>
      <c r="C1355">
        <v>144</v>
      </c>
      <c r="D1355" t="s">
        <v>5116</v>
      </c>
      <c r="E1355" t="s">
        <v>6101</v>
      </c>
      <c r="F1355">
        <v>0</v>
      </c>
    </row>
    <row r="1356" spans="1:6">
      <c r="A1356" t="s">
        <v>2262</v>
      </c>
      <c r="C1356">
        <v>144</v>
      </c>
      <c r="D1356" t="s">
        <v>5116</v>
      </c>
      <c r="E1356" t="s">
        <v>6101</v>
      </c>
      <c r="F1356">
        <v>0</v>
      </c>
    </row>
    <row r="1357" spans="1:6">
      <c r="A1357" t="s">
        <v>2261</v>
      </c>
      <c r="C1357">
        <v>144</v>
      </c>
      <c r="D1357" t="s">
        <v>5116</v>
      </c>
      <c r="E1357" t="s">
        <v>6101</v>
      </c>
      <c r="F1357">
        <v>0</v>
      </c>
    </row>
    <row r="1358" spans="1:6">
      <c r="A1358" t="s">
        <v>2257</v>
      </c>
      <c r="C1358">
        <v>144</v>
      </c>
      <c r="D1358" t="s">
        <v>5116</v>
      </c>
      <c r="E1358" t="s">
        <v>6101</v>
      </c>
      <c r="F1358">
        <v>0</v>
      </c>
    </row>
    <row r="1359" spans="1:6">
      <c r="A1359" t="s">
        <v>2256</v>
      </c>
      <c r="C1359">
        <v>144</v>
      </c>
      <c r="D1359" t="s">
        <v>5116</v>
      </c>
      <c r="E1359" t="s">
        <v>6101</v>
      </c>
      <c r="F1359">
        <v>0</v>
      </c>
    </row>
    <row r="1360" spans="1:6">
      <c r="A1360" t="s">
        <v>2258</v>
      </c>
      <c r="C1360">
        <v>144</v>
      </c>
      <c r="D1360" t="s">
        <v>5116</v>
      </c>
      <c r="E1360" t="s">
        <v>6101</v>
      </c>
      <c r="F1360">
        <v>0</v>
      </c>
    </row>
    <row r="1361" spans="1:6">
      <c r="A1361" t="s">
        <v>2259</v>
      </c>
      <c r="C1361">
        <v>144</v>
      </c>
      <c r="D1361" t="s">
        <v>5116</v>
      </c>
      <c r="E1361" t="s">
        <v>6101</v>
      </c>
      <c r="F1361">
        <v>0</v>
      </c>
    </row>
    <row r="1362" spans="1:6">
      <c r="A1362" t="s">
        <v>2263</v>
      </c>
      <c r="C1362">
        <v>144</v>
      </c>
      <c r="D1362" t="s">
        <v>5116</v>
      </c>
      <c r="E1362" t="s">
        <v>6101</v>
      </c>
      <c r="F1362">
        <v>7</v>
      </c>
    </row>
    <row r="1363" spans="1:6">
      <c r="A1363" t="s">
        <v>584</v>
      </c>
      <c r="E1363" t="s">
        <v>6101</v>
      </c>
      <c r="F1363">
        <v>2</v>
      </c>
    </row>
    <row r="1364" spans="1:6">
      <c r="A1364" t="s">
        <v>585</v>
      </c>
      <c r="C1364">
        <v>500</v>
      </c>
      <c r="D1364" t="s">
        <v>5118</v>
      </c>
      <c r="E1364" t="s">
        <v>6101</v>
      </c>
      <c r="F1364">
        <v>2</v>
      </c>
    </row>
    <row r="1365" spans="1:6">
      <c r="A1365" t="s">
        <v>586</v>
      </c>
      <c r="C1365">
        <v>12</v>
      </c>
      <c r="D1365" t="s">
        <v>5153</v>
      </c>
      <c r="E1365" t="s">
        <v>6101</v>
      </c>
      <c r="F1365">
        <v>4</v>
      </c>
    </row>
    <row r="1366" spans="1:6">
      <c r="A1366" t="s">
        <v>588</v>
      </c>
      <c r="C1366">
        <v>12</v>
      </c>
      <c r="D1366" t="s">
        <v>5153</v>
      </c>
      <c r="E1366" t="s">
        <v>6101</v>
      </c>
      <c r="F1366">
        <v>3</v>
      </c>
    </row>
    <row r="1367" spans="1:6">
      <c r="A1367" t="s">
        <v>589</v>
      </c>
      <c r="C1367">
        <v>144</v>
      </c>
      <c r="D1367" t="s">
        <v>5116</v>
      </c>
      <c r="E1367" t="s">
        <v>6101</v>
      </c>
      <c r="F1367">
        <v>2</v>
      </c>
    </row>
    <row r="1368" spans="1:6">
      <c r="A1368" t="s">
        <v>2625</v>
      </c>
      <c r="C1368">
        <v>144</v>
      </c>
      <c r="D1368" t="s">
        <v>5116</v>
      </c>
      <c r="E1368" t="s">
        <v>6101</v>
      </c>
      <c r="F1368">
        <v>18</v>
      </c>
    </row>
    <row r="1369" spans="1:6">
      <c r="A1369" t="s">
        <v>590</v>
      </c>
      <c r="C1369">
        <v>100</v>
      </c>
      <c r="D1369" t="s">
        <v>5116</v>
      </c>
      <c r="E1369" t="s">
        <v>6101</v>
      </c>
      <c r="F1369">
        <v>2</v>
      </c>
    </row>
    <row r="1370" spans="1:6">
      <c r="A1370" t="s">
        <v>591</v>
      </c>
      <c r="C1370">
        <v>200</v>
      </c>
      <c r="D1370" t="s">
        <v>5116</v>
      </c>
      <c r="E1370" t="s">
        <v>6101</v>
      </c>
      <c r="F1370">
        <v>8</v>
      </c>
    </row>
    <row r="1371" spans="1:6">
      <c r="A1371" t="s">
        <v>2539</v>
      </c>
      <c r="C1371">
        <v>144</v>
      </c>
      <c r="D1371" t="s">
        <v>5116</v>
      </c>
      <c r="E1371" t="s">
        <v>6101</v>
      </c>
      <c r="F1371">
        <v>2</v>
      </c>
    </row>
    <row r="1372" spans="1:6">
      <c r="A1372" t="s">
        <v>592</v>
      </c>
      <c r="C1372">
        <v>48</v>
      </c>
      <c r="D1372" t="s">
        <v>5149</v>
      </c>
      <c r="E1372" t="s">
        <v>6101</v>
      </c>
      <c r="F1372">
        <v>3</v>
      </c>
    </row>
    <row r="1373" spans="1:6">
      <c r="A1373" t="s">
        <v>593</v>
      </c>
      <c r="C1373">
        <v>36</v>
      </c>
      <c r="D1373" t="s">
        <v>5149</v>
      </c>
      <c r="E1373" t="s">
        <v>6101</v>
      </c>
      <c r="F1373">
        <v>6</v>
      </c>
    </row>
    <row r="1374" spans="1:6">
      <c r="A1374" t="s">
        <v>5245</v>
      </c>
      <c r="C1374">
        <v>144</v>
      </c>
      <c r="D1374" t="s">
        <v>5116</v>
      </c>
      <c r="E1374" t="s">
        <v>6101</v>
      </c>
      <c r="F1374">
        <v>6</v>
      </c>
    </row>
    <row r="1375" spans="1:6">
      <c r="A1375" t="s">
        <v>3990</v>
      </c>
      <c r="C1375">
        <v>144</v>
      </c>
      <c r="D1375" t="s">
        <v>5116</v>
      </c>
      <c r="E1375" t="s">
        <v>6101</v>
      </c>
      <c r="F1375">
        <v>1</v>
      </c>
    </row>
    <row r="1376" spans="1:6">
      <c r="A1376" t="s">
        <v>2310</v>
      </c>
      <c r="C1376">
        <v>144</v>
      </c>
      <c r="D1376" t="s">
        <v>5116</v>
      </c>
      <c r="E1376" t="s">
        <v>6101</v>
      </c>
      <c r="F1376">
        <v>0</v>
      </c>
    </row>
    <row r="1377" spans="1:6">
      <c r="A1377" t="s">
        <v>2405</v>
      </c>
      <c r="C1377">
        <v>144</v>
      </c>
      <c r="D1377" t="s">
        <v>5116</v>
      </c>
      <c r="E1377" t="s">
        <v>6101</v>
      </c>
      <c r="F1377">
        <v>0</v>
      </c>
    </row>
    <row r="1378" spans="1:6">
      <c r="A1378" t="s">
        <v>5377</v>
      </c>
      <c r="C1378">
        <v>144</v>
      </c>
      <c r="D1378" t="s">
        <v>5116</v>
      </c>
      <c r="E1378" t="s">
        <v>6101</v>
      </c>
      <c r="F1378">
        <v>10</v>
      </c>
    </row>
    <row r="1379" spans="1:6">
      <c r="A1379" t="s">
        <v>2301</v>
      </c>
      <c r="C1379">
        <v>144</v>
      </c>
      <c r="D1379" t="s">
        <v>5116</v>
      </c>
      <c r="E1379" t="s">
        <v>6101</v>
      </c>
      <c r="F1379">
        <v>0</v>
      </c>
    </row>
    <row r="1380" spans="1:6">
      <c r="A1380" t="s">
        <v>2704</v>
      </c>
      <c r="C1380">
        <v>144</v>
      </c>
      <c r="D1380" t="s">
        <v>5116</v>
      </c>
      <c r="E1380" t="s">
        <v>6101</v>
      </c>
      <c r="F1380">
        <v>0</v>
      </c>
    </row>
    <row r="1381" spans="1:6">
      <c r="A1381" t="s">
        <v>5606</v>
      </c>
      <c r="C1381">
        <v>144</v>
      </c>
      <c r="D1381" t="s">
        <v>5116</v>
      </c>
      <c r="E1381" t="s">
        <v>6101</v>
      </c>
      <c r="F1381">
        <v>2</v>
      </c>
    </row>
    <row r="1382" spans="1:6">
      <c r="A1382" t="s">
        <v>3389</v>
      </c>
      <c r="C1382">
        <v>60</v>
      </c>
      <c r="D1382" t="s">
        <v>5116</v>
      </c>
      <c r="E1382" t="s">
        <v>6101</v>
      </c>
      <c r="F1382">
        <v>2</v>
      </c>
    </row>
    <row r="1383" spans="1:6">
      <c r="A1383" t="s">
        <v>594</v>
      </c>
      <c r="C1383">
        <v>144</v>
      </c>
      <c r="D1383" t="s">
        <v>5116</v>
      </c>
      <c r="E1383" t="s">
        <v>6101</v>
      </c>
      <c r="F1383">
        <v>16</v>
      </c>
    </row>
    <row r="1384" spans="1:6">
      <c r="A1384" t="s">
        <v>2096</v>
      </c>
      <c r="C1384">
        <v>144</v>
      </c>
      <c r="D1384" t="s">
        <v>5116</v>
      </c>
      <c r="E1384" t="s">
        <v>6101</v>
      </c>
      <c r="F1384">
        <v>4</v>
      </c>
    </row>
    <row r="1385" spans="1:6">
      <c r="A1385" t="s">
        <v>595</v>
      </c>
      <c r="C1385">
        <v>72</v>
      </c>
      <c r="D1385" t="s">
        <v>5116</v>
      </c>
      <c r="E1385" t="s">
        <v>6101</v>
      </c>
      <c r="F1385">
        <v>77</v>
      </c>
    </row>
    <row r="1386" spans="1:6">
      <c r="A1386" t="s">
        <v>596</v>
      </c>
      <c r="C1386">
        <v>108</v>
      </c>
      <c r="D1386" t="s">
        <v>5116</v>
      </c>
      <c r="E1386" t="s">
        <v>6101</v>
      </c>
      <c r="F1386">
        <v>4</v>
      </c>
    </row>
    <row r="1387" spans="1:6">
      <c r="A1387" t="s">
        <v>597</v>
      </c>
      <c r="C1387">
        <v>108</v>
      </c>
      <c r="D1387" t="s">
        <v>5116</v>
      </c>
      <c r="E1387" t="s">
        <v>6101</v>
      </c>
      <c r="F1387">
        <v>0</v>
      </c>
    </row>
    <row r="1388" spans="1:6">
      <c r="A1388" t="s">
        <v>598</v>
      </c>
      <c r="C1388">
        <v>108</v>
      </c>
      <c r="D1388" t="s">
        <v>5116</v>
      </c>
      <c r="E1388" t="s">
        <v>6101</v>
      </c>
      <c r="F1388">
        <v>0</v>
      </c>
    </row>
    <row r="1389" spans="1:6">
      <c r="A1389" t="s">
        <v>3390</v>
      </c>
      <c r="C1389">
        <v>96</v>
      </c>
      <c r="D1389" t="s">
        <v>5116</v>
      </c>
      <c r="E1389" t="s">
        <v>6101</v>
      </c>
      <c r="F1389">
        <v>0</v>
      </c>
    </row>
    <row r="1390" spans="1:6">
      <c r="A1390" t="s">
        <v>4411</v>
      </c>
      <c r="C1390">
        <v>144</v>
      </c>
      <c r="D1390" t="s">
        <v>5116</v>
      </c>
      <c r="E1390" t="s">
        <v>6101</v>
      </c>
      <c r="F1390">
        <v>0</v>
      </c>
    </row>
    <row r="1391" spans="1:6">
      <c r="A1391" t="s">
        <v>4023</v>
      </c>
      <c r="C1391">
        <v>144</v>
      </c>
      <c r="D1391" t="s">
        <v>5116</v>
      </c>
      <c r="E1391" t="s">
        <v>6101</v>
      </c>
      <c r="F1391">
        <v>0</v>
      </c>
    </row>
    <row r="1392" spans="1:6">
      <c r="A1392" t="s">
        <v>3495</v>
      </c>
      <c r="C1392">
        <v>144</v>
      </c>
      <c r="D1392" t="s">
        <v>5116</v>
      </c>
      <c r="E1392" t="s">
        <v>6101</v>
      </c>
      <c r="F1392">
        <v>0</v>
      </c>
    </row>
    <row r="1393" spans="1:6">
      <c r="A1393" t="s">
        <v>2211</v>
      </c>
      <c r="C1393">
        <v>96</v>
      </c>
      <c r="D1393" t="s">
        <v>5116</v>
      </c>
      <c r="E1393" t="s">
        <v>6101</v>
      </c>
      <c r="F1393">
        <v>0</v>
      </c>
    </row>
    <row r="1394" spans="1:6">
      <c r="A1394" t="s">
        <v>3862</v>
      </c>
      <c r="C1394">
        <v>96</v>
      </c>
      <c r="D1394" t="s">
        <v>5116</v>
      </c>
      <c r="E1394" t="s">
        <v>6101</v>
      </c>
      <c r="F1394">
        <v>0</v>
      </c>
    </row>
    <row r="1395" spans="1:6">
      <c r="A1395" t="s">
        <v>2202</v>
      </c>
      <c r="C1395">
        <v>96</v>
      </c>
      <c r="D1395" t="s">
        <v>5116</v>
      </c>
      <c r="E1395" t="s">
        <v>6101</v>
      </c>
      <c r="F1395">
        <v>0</v>
      </c>
    </row>
    <row r="1396" spans="1:6">
      <c r="A1396" t="s">
        <v>3440</v>
      </c>
      <c r="C1396">
        <v>144</v>
      </c>
      <c r="D1396" t="s">
        <v>5116</v>
      </c>
      <c r="E1396" t="s">
        <v>6101</v>
      </c>
      <c r="F1396">
        <v>0</v>
      </c>
    </row>
    <row r="1397" spans="1:6">
      <c r="A1397" t="s">
        <v>599</v>
      </c>
      <c r="C1397">
        <v>144</v>
      </c>
      <c r="D1397" t="s">
        <v>5116</v>
      </c>
      <c r="E1397" t="s">
        <v>6101</v>
      </c>
      <c r="F1397">
        <v>0</v>
      </c>
    </row>
    <row r="1398" spans="1:6">
      <c r="A1398" t="s">
        <v>6156</v>
      </c>
      <c r="C1398">
        <v>144</v>
      </c>
      <c r="D1398" t="s">
        <v>5116</v>
      </c>
      <c r="E1398" t="s">
        <v>6101</v>
      </c>
      <c r="F1398">
        <v>0</v>
      </c>
    </row>
    <row r="1399" spans="1:6">
      <c r="A1399" t="s">
        <v>7262</v>
      </c>
      <c r="E1399" t="s">
        <v>6101</v>
      </c>
      <c r="F1399">
        <v>2</v>
      </c>
    </row>
    <row r="1400" spans="1:6">
      <c r="A1400" t="s">
        <v>7263</v>
      </c>
      <c r="E1400" t="s">
        <v>6101</v>
      </c>
      <c r="F1400">
        <v>2</v>
      </c>
    </row>
    <row r="1401" spans="1:6">
      <c r="A1401" t="s">
        <v>7266</v>
      </c>
      <c r="E1401" t="s">
        <v>6101</v>
      </c>
      <c r="F1401">
        <v>1</v>
      </c>
    </row>
    <row r="1402" spans="1:6">
      <c r="A1402" t="s">
        <v>7264</v>
      </c>
      <c r="E1402" t="s">
        <v>6101</v>
      </c>
      <c r="F1402">
        <v>2</v>
      </c>
    </row>
    <row r="1403" spans="1:6">
      <c r="A1403" t="s">
        <v>7265</v>
      </c>
      <c r="E1403" t="s">
        <v>6101</v>
      </c>
      <c r="F1403">
        <v>2</v>
      </c>
    </row>
    <row r="1404" spans="1:6">
      <c r="A1404" t="s">
        <v>7260</v>
      </c>
      <c r="E1404" t="s">
        <v>6101</v>
      </c>
      <c r="F1404">
        <v>2</v>
      </c>
    </row>
    <row r="1405" spans="1:6">
      <c r="A1405" t="s">
        <v>7261</v>
      </c>
      <c r="E1405" t="s">
        <v>6101</v>
      </c>
      <c r="F1405">
        <v>2</v>
      </c>
    </row>
    <row r="1406" spans="1:6">
      <c r="A1406" t="s">
        <v>4148</v>
      </c>
      <c r="C1406">
        <v>144</v>
      </c>
      <c r="D1406" t="s">
        <v>5116</v>
      </c>
      <c r="E1406" t="s">
        <v>6101</v>
      </c>
      <c r="F1406">
        <v>0</v>
      </c>
    </row>
    <row r="1407" spans="1:6">
      <c r="A1407" t="s">
        <v>2426</v>
      </c>
      <c r="C1407">
        <v>96</v>
      </c>
      <c r="D1407" t="s">
        <v>5116</v>
      </c>
      <c r="E1407" t="s">
        <v>6101</v>
      </c>
      <c r="F1407">
        <v>0</v>
      </c>
    </row>
    <row r="1408" spans="1:6">
      <c r="A1408" t="s">
        <v>2312</v>
      </c>
      <c r="C1408">
        <v>96</v>
      </c>
      <c r="D1408" t="s">
        <v>5116</v>
      </c>
      <c r="E1408" t="s">
        <v>6101</v>
      </c>
      <c r="F1408">
        <v>0</v>
      </c>
    </row>
    <row r="1409" spans="1:6">
      <c r="A1409" t="s">
        <v>2311</v>
      </c>
      <c r="C1409">
        <v>96</v>
      </c>
      <c r="D1409" t="s">
        <v>5116</v>
      </c>
      <c r="E1409" t="s">
        <v>6101</v>
      </c>
      <c r="F1409">
        <v>0</v>
      </c>
    </row>
    <row r="1410" spans="1:6">
      <c r="A1410" t="s">
        <v>3651</v>
      </c>
      <c r="C1410">
        <v>96</v>
      </c>
      <c r="D1410" t="s">
        <v>5116</v>
      </c>
      <c r="E1410" t="s">
        <v>6101</v>
      </c>
      <c r="F1410">
        <v>0</v>
      </c>
    </row>
    <row r="1411" spans="1:6">
      <c r="A1411" t="s">
        <v>2362</v>
      </c>
      <c r="C1411">
        <v>144</v>
      </c>
      <c r="D1411" t="s">
        <v>5116</v>
      </c>
      <c r="E1411" t="s">
        <v>6101</v>
      </c>
      <c r="F1411">
        <v>1</v>
      </c>
    </row>
    <row r="1412" spans="1:6">
      <c r="A1412" t="s">
        <v>2308</v>
      </c>
      <c r="C1412">
        <v>144</v>
      </c>
      <c r="D1412" t="s">
        <v>5116</v>
      </c>
      <c r="E1412" t="s">
        <v>6101</v>
      </c>
      <c r="F1412">
        <v>0</v>
      </c>
    </row>
    <row r="1413" spans="1:6">
      <c r="A1413" t="s">
        <v>2382</v>
      </c>
      <c r="C1413">
        <v>144</v>
      </c>
      <c r="D1413" t="s">
        <v>5116</v>
      </c>
      <c r="E1413" t="s">
        <v>6101</v>
      </c>
      <c r="F1413">
        <v>0</v>
      </c>
    </row>
    <row r="1414" spans="1:6">
      <c r="A1414" t="s">
        <v>3711</v>
      </c>
      <c r="C1414">
        <v>144</v>
      </c>
      <c r="D1414" t="s">
        <v>5116</v>
      </c>
      <c r="E1414" t="s">
        <v>6101</v>
      </c>
      <c r="F1414">
        <v>0</v>
      </c>
    </row>
    <row r="1415" spans="1:6">
      <c r="A1415" t="s">
        <v>2402</v>
      </c>
      <c r="C1415">
        <v>144</v>
      </c>
      <c r="D1415" t="s">
        <v>5116</v>
      </c>
      <c r="E1415" t="s">
        <v>6101</v>
      </c>
      <c r="F1415">
        <v>0</v>
      </c>
    </row>
    <row r="1416" spans="1:6">
      <c r="A1416" t="s">
        <v>4137</v>
      </c>
      <c r="C1416">
        <v>144</v>
      </c>
      <c r="D1416" t="s">
        <v>5116</v>
      </c>
      <c r="E1416" t="s">
        <v>6101</v>
      </c>
      <c r="F1416">
        <v>0</v>
      </c>
    </row>
    <row r="1417" spans="1:6">
      <c r="A1417" t="s">
        <v>3714</v>
      </c>
      <c r="C1417">
        <v>144</v>
      </c>
      <c r="D1417" t="s">
        <v>5116</v>
      </c>
      <c r="E1417" t="s">
        <v>6101</v>
      </c>
      <c r="F1417">
        <v>0</v>
      </c>
    </row>
    <row r="1418" spans="1:6">
      <c r="A1418" t="s">
        <v>3642</v>
      </c>
      <c r="C1418">
        <v>144</v>
      </c>
      <c r="D1418" t="s">
        <v>5116</v>
      </c>
      <c r="E1418" t="s">
        <v>6101</v>
      </c>
      <c r="F1418">
        <v>0</v>
      </c>
    </row>
    <row r="1419" spans="1:6">
      <c r="A1419" t="s">
        <v>3713</v>
      </c>
      <c r="C1419">
        <v>144</v>
      </c>
      <c r="D1419" t="s">
        <v>5116</v>
      </c>
      <c r="E1419" t="s">
        <v>6101</v>
      </c>
      <c r="F1419">
        <v>0</v>
      </c>
    </row>
    <row r="1420" spans="1:6">
      <c r="A1420" t="s">
        <v>5178</v>
      </c>
      <c r="C1420">
        <v>96</v>
      </c>
      <c r="D1420" t="s">
        <v>5116</v>
      </c>
      <c r="E1420" t="s">
        <v>6101</v>
      </c>
      <c r="F1420">
        <v>0</v>
      </c>
    </row>
    <row r="1421" spans="1:6">
      <c r="A1421" t="s">
        <v>5477</v>
      </c>
      <c r="C1421">
        <v>96</v>
      </c>
      <c r="D1421" t="s">
        <v>5116</v>
      </c>
      <c r="E1421" t="s">
        <v>6101</v>
      </c>
      <c r="F1421">
        <v>0</v>
      </c>
    </row>
    <row r="1422" spans="1:6">
      <c r="A1422" t="s">
        <v>5562</v>
      </c>
      <c r="C1422">
        <v>144</v>
      </c>
      <c r="D1422" t="s">
        <v>5116</v>
      </c>
      <c r="E1422" t="s">
        <v>6101</v>
      </c>
      <c r="F1422">
        <v>2</v>
      </c>
    </row>
    <row r="1423" spans="1:6">
      <c r="A1423" t="s">
        <v>2268</v>
      </c>
      <c r="C1423">
        <v>144</v>
      </c>
      <c r="D1423" t="s">
        <v>5116</v>
      </c>
      <c r="E1423" t="s">
        <v>6101</v>
      </c>
      <c r="F1423">
        <v>0</v>
      </c>
    </row>
    <row r="1424" spans="1:6">
      <c r="A1424" t="s">
        <v>3576</v>
      </c>
      <c r="C1424">
        <v>144</v>
      </c>
      <c r="D1424" t="s">
        <v>5116</v>
      </c>
      <c r="E1424" t="s">
        <v>6101</v>
      </c>
      <c r="F1424">
        <v>0</v>
      </c>
    </row>
    <row r="1425" spans="1:6">
      <c r="A1425" t="s">
        <v>5184</v>
      </c>
      <c r="C1425">
        <v>96</v>
      </c>
      <c r="D1425" t="s">
        <v>5116</v>
      </c>
      <c r="E1425" t="s">
        <v>6101</v>
      </c>
      <c r="F1425">
        <v>0</v>
      </c>
    </row>
    <row r="1426" spans="1:6">
      <c r="A1426" t="s">
        <v>5203</v>
      </c>
      <c r="C1426">
        <v>144</v>
      </c>
      <c r="D1426" t="s">
        <v>5116</v>
      </c>
      <c r="E1426" t="s">
        <v>6101</v>
      </c>
      <c r="F1426">
        <v>0</v>
      </c>
    </row>
    <row r="1427" spans="1:6">
      <c r="A1427" t="s">
        <v>5176</v>
      </c>
      <c r="C1427">
        <v>72</v>
      </c>
      <c r="D1427" t="s">
        <v>5116</v>
      </c>
      <c r="E1427" t="s">
        <v>6101</v>
      </c>
      <c r="F1427">
        <v>0</v>
      </c>
    </row>
    <row r="1428" spans="1:6">
      <c r="A1428" t="s">
        <v>600</v>
      </c>
      <c r="C1428">
        <v>48</v>
      </c>
      <c r="D1428" t="s">
        <v>5149</v>
      </c>
      <c r="E1428" t="s">
        <v>6101</v>
      </c>
      <c r="F1428">
        <v>2</v>
      </c>
    </row>
    <row r="1429" spans="1:6">
      <c r="A1429" t="s">
        <v>600</v>
      </c>
      <c r="C1429">
        <v>33</v>
      </c>
      <c r="D1429" t="s">
        <v>5149</v>
      </c>
      <c r="E1429" t="s">
        <v>6101</v>
      </c>
      <c r="F1429">
        <v>2</v>
      </c>
    </row>
    <row r="1430" spans="1:6">
      <c r="A1430" t="s">
        <v>602</v>
      </c>
      <c r="C1430">
        <v>192</v>
      </c>
      <c r="D1430" t="s">
        <v>5116</v>
      </c>
      <c r="E1430" t="s">
        <v>6101</v>
      </c>
      <c r="F1430">
        <v>2</v>
      </c>
    </row>
    <row r="1431" spans="1:6">
      <c r="A1431" t="s">
        <v>603</v>
      </c>
      <c r="C1431">
        <v>72</v>
      </c>
      <c r="D1431" t="s">
        <v>5116</v>
      </c>
      <c r="E1431" t="s">
        <v>6101</v>
      </c>
      <c r="F1431">
        <v>2</v>
      </c>
    </row>
    <row r="1432" spans="1:6">
      <c r="A1432" t="s">
        <v>604</v>
      </c>
      <c r="C1432">
        <v>192</v>
      </c>
      <c r="D1432" t="s">
        <v>5116</v>
      </c>
      <c r="E1432" t="s">
        <v>6101</v>
      </c>
      <c r="F1432">
        <v>0</v>
      </c>
    </row>
    <row r="1433" spans="1:6">
      <c r="A1433" t="s">
        <v>605</v>
      </c>
      <c r="C1433">
        <v>50</v>
      </c>
      <c r="D1433" t="s">
        <v>5116</v>
      </c>
      <c r="E1433" t="s">
        <v>6101</v>
      </c>
      <c r="F1433">
        <v>0</v>
      </c>
    </row>
    <row r="1434" spans="1:6">
      <c r="A1434" t="s">
        <v>4462</v>
      </c>
      <c r="C1434">
        <v>144</v>
      </c>
      <c r="D1434" t="s">
        <v>5116</v>
      </c>
      <c r="E1434" t="s">
        <v>6101</v>
      </c>
      <c r="F1434">
        <v>14</v>
      </c>
    </row>
    <row r="1435" spans="1:6">
      <c r="A1435" t="s">
        <v>5183</v>
      </c>
      <c r="C1435">
        <v>144</v>
      </c>
      <c r="D1435" t="s">
        <v>5116</v>
      </c>
      <c r="E1435" t="s">
        <v>6101</v>
      </c>
      <c r="F1435">
        <v>0</v>
      </c>
    </row>
    <row r="1436" spans="1:6">
      <c r="A1436" t="s">
        <v>606</v>
      </c>
      <c r="C1436">
        <v>100</v>
      </c>
      <c r="D1436" t="s">
        <v>5116</v>
      </c>
      <c r="E1436" t="s">
        <v>6101</v>
      </c>
      <c r="F1436">
        <v>4</v>
      </c>
    </row>
    <row r="1437" spans="1:6">
      <c r="A1437" t="s">
        <v>2633</v>
      </c>
      <c r="C1437">
        <v>144</v>
      </c>
      <c r="D1437" t="s">
        <v>5116</v>
      </c>
      <c r="E1437" t="s">
        <v>6101</v>
      </c>
      <c r="F1437">
        <v>0</v>
      </c>
    </row>
    <row r="1438" spans="1:6">
      <c r="A1438" t="s">
        <v>607</v>
      </c>
      <c r="C1438">
        <v>144</v>
      </c>
      <c r="D1438" t="s">
        <v>5116</v>
      </c>
      <c r="E1438" t="s">
        <v>6101</v>
      </c>
      <c r="F1438">
        <v>3</v>
      </c>
    </row>
    <row r="1439" spans="1:6">
      <c r="A1439" t="s">
        <v>608</v>
      </c>
      <c r="C1439">
        <v>144</v>
      </c>
      <c r="D1439" t="s">
        <v>5116</v>
      </c>
      <c r="E1439" t="s">
        <v>6101</v>
      </c>
      <c r="F1439">
        <v>1</v>
      </c>
    </row>
    <row r="1440" spans="1:6">
      <c r="A1440" t="s">
        <v>609</v>
      </c>
      <c r="C1440">
        <v>144</v>
      </c>
      <c r="D1440" t="s">
        <v>5116</v>
      </c>
      <c r="E1440" t="s">
        <v>6101</v>
      </c>
      <c r="F1440">
        <v>0</v>
      </c>
    </row>
    <row r="1441" spans="1:6">
      <c r="A1441" t="s">
        <v>6119</v>
      </c>
      <c r="C1441">
        <v>144</v>
      </c>
      <c r="D1441" t="s">
        <v>5116</v>
      </c>
      <c r="E1441" t="s">
        <v>6101</v>
      </c>
      <c r="F1441">
        <v>17</v>
      </c>
    </row>
    <row r="1442" spans="1:6">
      <c r="A1442" t="s">
        <v>610</v>
      </c>
      <c r="C1442">
        <v>144</v>
      </c>
      <c r="D1442" t="s">
        <v>5116</v>
      </c>
      <c r="E1442" t="s">
        <v>6101</v>
      </c>
      <c r="F1442">
        <v>2</v>
      </c>
    </row>
    <row r="1443" spans="1:6">
      <c r="A1443" t="s">
        <v>611</v>
      </c>
      <c r="C1443">
        <v>144</v>
      </c>
      <c r="D1443" t="s">
        <v>5116</v>
      </c>
      <c r="E1443" t="s">
        <v>6101</v>
      </c>
      <c r="F1443">
        <v>0</v>
      </c>
    </row>
    <row r="1444" spans="1:6">
      <c r="A1444" t="s">
        <v>6120</v>
      </c>
      <c r="C1444">
        <v>144</v>
      </c>
      <c r="D1444" t="s">
        <v>5116</v>
      </c>
      <c r="E1444" t="s">
        <v>6101</v>
      </c>
      <c r="F1444">
        <v>17</v>
      </c>
    </row>
    <row r="1445" spans="1:6">
      <c r="A1445" t="s">
        <v>6141</v>
      </c>
      <c r="C1445">
        <v>144</v>
      </c>
      <c r="D1445" t="s">
        <v>5116</v>
      </c>
      <c r="E1445" t="s">
        <v>6101</v>
      </c>
      <c r="F1445">
        <v>16</v>
      </c>
    </row>
    <row r="1446" spans="1:6">
      <c r="A1446" t="s">
        <v>6118</v>
      </c>
      <c r="C1446">
        <v>144</v>
      </c>
      <c r="D1446" t="s">
        <v>5116</v>
      </c>
      <c r="E1446" t="s">
        <v>6101</v>
      </c>
      <c r="F1446">
        <v>16</v>
      </c>
    </row>
    <row r="1447" spans="1:6">
      <c r="A1447" t="s">
        <v>6117</v>
      </c>
      <c r="C1447">
        <v>144</v>
      </c>
      <c r="D1447" t="s">
        <v>5116</v>
      </c>
      <c r="E1447" t="s">
        <v>6101</v>
      </c>
      <c r="F1447">
        <v>16</v>
      </c>
    </row>
    <row r="1448" spans="1:6">
      <c r="A1448" t="s">
        <v>5404</v>
      </c>
      <c r="C1448">
        <v>96</v>
      </c>
      <c r="D1448" t="s">
        <v>5116</v>
      </c>
      <c r="E1448" t="s">
        <v>6101</v>
      </c>
      <c r="F1448">
        <v>0</v>
      </c>
    </row>
    <row r="1449" spans="1:6">
      <c r="A1449" t="s">
        <v>612</v>
      </c>
      <c r="C1449">
        <v>160</v>
      </c>
      <c r="D1449" t="s">
        <v>5115</v>
      </c>
      <c r="E1449" t="s">
        <v>6101</v>
      </c>
      <c r="F1449">
        <v>1</v>
      </c>
    </row>
    <row r="1450" spans="1:6">
      <c r="A1450" t="s">
        <v>2749</v>
      </c>
      <c r="C1450">
        <v>20</v>
      </c>
      <c r="D1450" t="s">
        <v>5153</v>
      </c>
      <c r="E1450" t="s">
        <v>6101</v>
      </c>
      <c r="F1450">
        <v>11</v>
      </c>
    </row>
    <row r="1451" spans="1:6">
      <c r="A1451" t="s">
        <v>2097</v>
      </c>
      <c r="C1451">
        <v>20</v>
      </c>
      <c r="D1451" t="s">
        <v>5153</v>
      </c>
      <c r="E1451" t="s">
        <v>6101</v>
      </c>
      <c r="F1451">
        <v>0</v>
      </c>
    </row>
    <row r="1452" spans="1:6">
      <c r="A1452" t="s">
        <v>613</v>
      </c>
      <c r="C1452">
        <v>1296</v>
      </c>
      <c r="D1452" t="s">
        <v>5118</v>
      </c>
      <c r="E1452" t="s">
        <v>6101</v>
      </c>
      <c r="F1452">
        <v>1</v>
      </c>
    </row>
    <row r="1453" spans="1:6">
      <c r="A1453" t="s">
        <v>614</v>
      </c>
      <c r="C1453">
        <v>144</v>
      </c>
      <c r="D1453" t="s">
        <v>5116</v>
      </c>
      <c r="E1453" t="s">
        <v>6101</v>
      </c>
      <c r="F1453">
        <v>3</v>
      </c>
    </row>
    <row r="1454" spans="1:6">
      <c r="A1454" t="s">
        <v>2750</v>
      </c>
      <c r="C1454">
        <v>20</v>
      </c>
      <c r="D1454" t="s">
        <v>5153</v>
      </c>
      <c r="E1454" t="s">
        <v>6101</v>
      </c>
      <c r="F1454">
        <v>2</v>
      </c>
    </row>
    <row r="1455" spans="1:6">
      <c r="A1455" t="s">
        <v>615</v>
      </c>
      <c r="C1455">
        <v>144</v>
      </c>
      <c r="D1455" t="s">
        <v>5116</v>
      </c>
      <c r="E1455" t="s">
        <v>6101</v>
      </c>
      <c r="F1455">
        <v>2</v>
      </c>
    </row>
    <row r="1456" spans="1:6">
      <c r="A1456" t="s">
        <v>616</v>
      </c>
      <c r="C1456">
        <v>144</v>
      </c>
      <c r="D1456" t="s">
        <v>5116</v>
      </c>
      <c r="E1456" t="s">
        <v>6101</v>
      </c>
      <c r="F1456">
        <v>2</v>
      </c>
    </row>
    <row r="1457" spans="1:6">
      <c r="A1457" t="s">
        <v>617</v>
      </c>
      <c r="C1457">
        <v>40</v>
      </c>
      <c r="D1457" t="s">
        <v>5116</v>
      </c>
      <c r="E1457" t="s">
        <v>6101</v>
      </c>
      <c r="F1457">
        <v>0</v>
      </c>
    </row>
    <row r="1458" spans="1:6">
      <c r="A1458" t="s">
        <v>618</v>
      </c>
      <c r="C1458">
        <v>180</v>
      </c>
      <c r="D1458" t="s">
        <v>5116</v>
      </c>
      <c r="E1458" t="s">
        <v>6101</v>
      </c>
      <c r="F1458">
        <v>2</v>
      </c>
    </row>
    <row r="1459" spans="1:6">
      <c r="A1459" t="s">
        <v>619</v>
      </c>
      <c r="C1459">
        <v>180</v>
      </c>
      <c r="D1459" t="s">
        <v>5116</v>
      </c>
      <c r="E1459" t="s">
        <v>6101</v>
      </c>
      <c r="F1459">
        <v>3</v>
      </c>
    </row>
    <row r="1460" spans="1:6">
      <c r="A1460" t="s">
        <v>620</v>
      </c>
      <c r="C1460">
        <v>40</v>
      </c>
      <c r="D1460" t="s">
        <v>5116</v>
      </c>
      <c r="E1460" t="s">
        <v>6101</v>
      </c>
      <c r="F1460">
        <v>0</v>
      </c>
    </row>
    <row r="1461" spans="1:6">
      <c r="A1461" t="s">
        <v>621</v>
      </c>
      <c r="C1461">
        <v>144</v>
      </c>
      <c r="D1461" t="s">
        <v>5116</v>
      </c>
      <c r="E1461" t="s">
        <v>6101</v>
      </c>
      <c r="F1461">
        <v>1</v>
      </c>
    </row>
    <row r="1462" spans="1:6">
      <c r="A1462" t="s">
        <v>622</v>
      </c>
      <c r="C1462">
        <v>36</v>
      </c>
      <c r="D1462" t="s">
        <v>5149</v>
      </c>
      <c r="E1462" t="s">
        <v>6101</v>
      </c>
      <c r="F1462">
        <v>1</v>
      </c>
    </row>
    <row r="1463" spans="1:6">
      <c r="A1463" t="s">
        <v>5399</v>
      </c>
      <c r="E1463" t="s">
        <v>6101</v>
      </c>
      <c r="F1463">
        <v>0</v>
      </c>
    </row>
    <row r="1464" spans="1:6">
      <c r="A1464" t="s">
        <v>623</v>
      </c>
      <c r="C1464">
        <v>120</v>
      </c>
      <c r="D1464" t="s">
        <v>5116</v>
      </c>
      <c r="E1464" t="s">
        <v>6101</v>
      </c>
      <c r="F1464">
        <v>0</v>
      </c>
    </row>
    <row r="1465" spans="1:6">
      <c r="A1465" t="s">
        <v>2098</v>
      </c>
      <c r="C1465">
        <v>120</v>
      </c>
      <c r="D1465" t="s">
        <v>5116</v>
      </c>
      <c r="E1465" t="s">
        <v>6101</v>
      </c>
      <c r="F1465">
        <v>0</v>
      </c>
    </row>
    <row r="1466" spans="1:6">
      <c r="A1466" t="s">
        <v>2186</v>
      </c>
      <c r="C1466">
        <v>121</v>
      </c>
      <c r="D1466" t="s">
        <v>5116</v>
      </c>
      <c r="E1466" t="s">
        <v>6101</v>
      </c>
      <c r="F1466">
        <v>0</v>
      </c>
    </row>
    <row r="1467" spans="1:6">
      <c r="A1467" t="s">
        <v>2190</v>
      </c>
      <c r="C1467">
        <v>127</v>
      </c>
      <c r="D1467" t="s">
        <v>5116</v>
      </c>
      <c r="E1467" t="s">
        <v>6101</v>
      </c>
      <c r="F1467">
        <v>0</v>
      </c>
    </row>
    <row r="1468" spans="1:6">
      <c r="A1468" t="s">
        <v>2099</v>
      </c>
      <c r="C1468">
        <v>122</v>
      </c>
      <c r="D1468" t="s">
        <v>5116</v>
      </c>
      <c r="E1468" t="s">
        <v>6101</v>
      </c>
      <c r="F1468">
        <v>0</v>
      </c>
    </row>
    <row r="1469" spans="1:6">
      <c r="A1469" t="s">
        <v>1979</v>
      </c>
      <c r="C1469">
        <v>123</v>
      </c>
      <c r="D1469" t="s">
        <v>5116</v>
      </c>
      <c r="E1469" t="s">
        <v>6101</v>
      </c>
      <c r="F1469">
        <v>0</v>
      </c>
    </row>
    <row r="1470" spans="1:6">
      <c r="A1470" t="s">
        <v>2187</v>
      </c>
      <c r="C1470">
        <v>124</v>
      </c>
      <c r="D1470" t="s">
        <v>5116</v>
      </c>
      <c r="E1470" t="s">
        <v>6101</v>
      </c>
      <c r="F1470">
        <v>0</v>
      </c>
    </row>
    <row r="1471" spans="1:6">
      <c r="A1471" t="s">
        <v>2188</v>
      </c>
      <c r="C1471">
        <v>125</v>
      </c>
      <c r="D1471" t="s">
        <v>5116</v>
      </c>
      <c r="E1471" t="s">
        <v>6101</v>
      </c>
      <c r="F1471">
        <v>0</v>
      </c>
    </row>
    <row r="1472" spans="1:6">
      <c r="A1472" t="s">
        <v>2189</v>
      </c>
      <c r="C1472">
        <v>126</v>
      </c>
      <c r="D1472" t="s">
        <v>5116</v>
      </c>
      <c r="E1472" t="s">
        <v>6101</v>
      </c>
      <c r="F1472">
        <v>0</v>
      </c>
    </row>
    <row r="1473" spans="1:6">
      <c r="A1473" t="s">
        <v>2705</v>
      </c>
      <c r="C1473">
        <v>120</v>
      </c>
      <c r="D1473" t="s">
        <v>5116</v>
      </c>
      <c r="E1473" t="s">
        <v>6101</v>
      </c>
      <c r="F1473">
        <v>0</v>
      </c>
    </row>
    <row r="1474" spans="1:6">
      <c r="A1474" t="s">
        <v>2711</v>
      </c>
      <c r="C1474">
        <v>120</v>
      </c>
      <c r="D1474" t="s">
        <v>5116</v>
      </c>
      <c r="E1474" t="s">
        <v>6101</v>
      </c>
      <c r="F1474">
        <v>0</v>
      </c>
    </row>
    <row r="1475" spans="1:6">
      <c r="A1475" t="s">
        <v>2728</v>
      </c>
      <c r="C1475">
        <v>120</v>
      </c>
      <c r="D1475" t="s">
        <v>5116</v>
      </c>
      <c r="E1475" t="s">
        <v>6101</v>
      </c>
      <c r="F1475">
        <v>0</v>
      </c>
    </row>
    <row r="1476" spans="1:6">
      <c r="A1476" t="s">
        <v>4021</v>
      </c>
      <c r="C1476">
        <v>120</v>
      </c>
      <c r="D1476" t="s">
        <v>5116</v>
      </c>
      <c r="E1476" t="s">
        <v>6101</v>
      </c>
      <c r="F1476">
        <v>0</v>
      </c>
    </row>
    <row r="1477" spans="1:6">
      <c r="A1477" t="s">
        <v>2674</v>
      </c>
      <c r="C1477">
        <v>120</v>
      </c>
      <c r="D1477" t="s">
        <v>5116</v>
      </c>
      <c r="E1477" t="s">
        <v>6101</v>
      </c>
      <c r="F1477">
        <v>0</v>
      </c>
    </row>
    <row r="1478" spans="1:6">
      <c r="A1478" t="s">
        <v>2712</v>
      </c>
      <c r="C1478">
        <v>120</v>
      </c>
      <c r="D1478" t="s">
        <v>5116</v>
      </c>
      <c r="E1478" t="s">
        <v>6101</v>
      </c>
      <c r="F1478">
        <v>0</v>
      </c>
    </row>
    <row r="1479" spans="1:6">
      <c r="A1479" t="s">
        <v>5357</v>
      </c>
      <c r="C1479">
        <v>120</v>
      </c>
      <c r="D1479" t="s">
        <v>5116</v>
      </c>
      <c r="E1479" t="s">
        <v>6101</v>
      </c>
      <c r="F1479">
        <v>0</v>
      </c>
    </row>
    <row r="1480" spans="1:6">
      <c r="A1480" t="s">
        <v>3430</v>
      </c>
      <c r="C1480">
        <v>120</v>
      </c>
      <c r="D1480" t="s">
        <v>5116</v>
      </c>
      <c r="E1480" t="s">
        <v>6101</v>
      </c>
      <c r="F1480">
        <v>0</v>
      </c>
    </row>
    <row r="1481" spans="1:6">
      <c r="A1481" t="s">
        <v>5401</v>
      </c>
      <c r="C1481">
        <v>120</v>
      </c>
      <c r="D1481" t="s">
        <v>5116</v>
      </c>
      <c r="E1481" t="s">
        <v>6101</v>
      </c>
      <c r="F1481">
        <v>0</v>
      </c>
    </row>
    <row r="1482" spans="1:6">
      <c r="A1482" t="s">
        <v>5358</v>
      </c>
      <c r="C1482">
        <v>120</v>
      </c>
      <c r="D1482" t="s">
        <v>5116</v>
      </c>
      <c r="E1482" t="s">
        <v>6101</v>
      </c>
      <c r="F1482">
        <v>0</v>
      </c>
    </row>
    <row r="1483" spans="1:6">
      <c r="A1483" t="s">
        <v>2673</v>
      </c>
      <c r="C1483">
        <v>120</v>
      </c>
      <c r="D1483" t="s">
        <v>5116</v>
      </c>
      <c r="E1483" t="s">
        <v>6101</v>
      </c>
      <c r="F1483">
        <v>0</v>
      </c>
    </row>
    <row r="1484" spans="1:6">
      <c r="A1484" t="s">
        <v>5400</v>
      </c>
      <c r="C1484">
        <v>120</v>
      </c>
      <c r="D1484" t="s">
        <v>5116</v>
      </c>
      <c r="E1484" t="s">
        <v>6101</v>
      </c>
      <c r="F1484">
        <v>0</v>
      </c>
    </row>
    <row r="1485" spans="1:6">
      <c r="A1485" t="s">
        <v>2713</v>
      </c>
      <c r="C1485">
        <v>120</v>
      </c>
      <c r="D1485" t="s">
        <v>5116</v>
      </c>
      <c r="E1485" t="s">
        <v>6101</v>
      </c>
      <c r="F1485">
        <v>0</v>
      </c>
    </row>
    <row r="1486" spans="1:6">
      <c r="A1486" t="s">
        <v>2729</v>
      </c>
      <c r="C1486">
        <v>120</v>
      </c>
      <c r="D1486" t="s">
        <v>5116</v>
      </c>
      <c r="E1486" t="s">
        <v>6101</v>
      </c>
      <c r="F1486">
        <v>0</v>
      </c>
    </row>
    <row r="1487" spans="1:6">
      <c r="A1487" t="s">
        <v>2653</v>
      </c>
      <c r="C1487">
        <v>120</v>
      </c>
      <c r="D1487" t="s">
        <v>5116</v>
      </c>
      <c r="E1487" t="s">
        <v>6101</v>
      </c>
      <c r="F1487">
        <v>0</v>
      </c>
    </row>
    <row r="1488" spans="1:6">
      <c r="A1488" t="s">
        <v>2602</v>
      </c>
      <c r="C1488">
        <v>120</v>
      </c>
      <c r="D1488" t="s">
        <v>5116</v>
      </c>
      <c r="E1488" t="s">
        <v>6101</v>
      </c>
      <c r="F1488">
        <v>0</v>
      </c>
    </row>
    <row r="1489" spans="1:6">
      <c r="A1489" t="s">
        <v>5457</v>
      </c>
      <c r="C1489">
        <v>120</v>
      </c>
      <c r="D1489" t="s">
        <v>5116</v>
      </c>
      <c r="E1489" t="s">
        <v>6101</v>
      </c>
      <c r="F1489">
        <v>0</v>
      </c>
    </row>
    <row r="1490" spans="1:6">
      <c r="A1490" t="s">
        <v>5563</v>
      </c>
      <c r="C1490">
        <v>120</v>
      </c>
      <c r="D1490" t="s">
        <v>5116</v>
      </c>
      <c r="E1490" t="s">
        <v>6101</v>
      </c>
      <c r="F1490">
        <v>0</v>
      </c>
    </row>
    <row r="1491" spans="1:6">
      <c r="A1491" t="s">
        <v>4022</v>
      </c>
      <c r="C1491">
        <v>120</v>
      </c>
      <c r="D1491" t="s">
        <v>5116</v>
      </c>
      <c r="E1491" t="s">
        <v>6101</v>
      </c>
      <c r="F1491">
        <v>0</v>
      </c>
    </row>
    <row r="1492" spans="1:6">
      <c r="A1492" t="s">
        <v>5458</v>
      </c>
      <c r="C1492">
        <v>120</v>
      </c>
      <c r="D1492" t="s">
        <v>5116</v>
      </c>
      <c r="E1492" t="s">
        <v>6101</v>
      </c>
      <c r="F1492">
        <v>0</v>
      </c>
    </row>
    <row r="1493" spans="1:6">
      <c r="A1493" t="s">
        <v>5609</v>
      </c>
      <c r="C1493">
        <v>120</v>
      </c>
      <c r="D1493" t="s">
        <v>5116</v>
      </c>
      <c r="E1493" t="s">
        <v>6101</v>
      </c>
      <c r="F1493">
        <v>0</v>
      </c>
    </row>
    <row r="1494" spans="1:6">
      <c r="A1494" t="s">
        <v>5500</v>
      </c>
      <c r="C1494">
        <v>120</v>
      </c>
      <c r="D1494" t="s">
        <v>5116</v>
      </c>
      <c r="E1494" t="s">
        <v>6101</v>
      </c>
      <c r="F1494">
        <v>0</v>
      </c>
    </row>
    <row r="1495" spans="1:6">
      <c r="A1495" t="s">
        <v>5610</v>
      </c>
      <c r="C1495">
        <v>120</v>
      </c>
      <c r="D1495" t="s">
        <v>5116</v>
      </c>
      <c r="E1495" t="s">
        <v>6101</v>
      </c>
      <c r="F1495">
        <v>0</v>
      </c>
    </row>
    <row r="1496" spans="1:6">
      <c r="A1496" t="s">
        <v>5487</v>
      </c>
      <c r="C1496">
        <v>120</v>
      </c>
      <c r="D1496" t="s">
        <v>5116</v>
      </c>
      <c r="E1496" t="s">
        <v>6101</v>
      </c>
      <c r="F1496">
        <v>0</v>
      </c>
    </row>
    <row r="1497" spans="1:6">
      <c r="A1497" t="s">
        <v>5648</v>
      </c>
      <c r="C1497">
        <v>120</v>
      </c>
      <c r="D1497" t="s">
        <v>5116</v>
      </c>
      <c r="E1497" t="s">
        <v>6101</v>
      </c>
      <c r="F1497">
        <v>0</v>
      </c>
    </row>
    <row r="1498" spans="1:6">
      <c r="A1498" t="s">
        <v>5608</v>
      </c>
      <c r="C1498">
        <v>120</v>
      </c>
      <c r="D1498" t="s">
        <v>5116</v>
      </c>
      <c r="E1498" t="s">
        <v>6101</v>
      </c>
      <c r="F1498">
        <v>0</v>
      </c>
    </row>
    <row r="1499" spans="1:6">
      <c r="A1499" t="s">
        <v>2706</v>
      </c>
      <c r="C1499">
        <v>120</v>
      </c>
      <c r="D1499" t="s">
        <v>5116</v>
      </c>
      <c r="E1499" t="s">
        <v>6101</v>
      </c>
      <c r="F1499">
        <v>0</v>
      </c>
    </row>
    <row r="1500" spans="1:6">
      <c r="A1500" t="s">
        <v>2675</v>
      </c>
      <c r="C1500">
        <v>144</v>
      </c>
      <c r="D1500" t="s">
        <v>5116</v>
      </c>
      <c r="E1500" t="s">
        <v>6101</v>
      </c>
      <c r="F1500">
        <v>0</v>
      </c>
    </row>
    <row r="1501" spans="1:6">
      <c r="A1501" t="s">
        <v>2676</v>
      </c>
      <c r="C1501">
        <v>144</v>
      </c>
      <c r="D1501" t="s">
        <v>5116</v>
      </c>
      <c r="E1501" t="s">
        <v>6101</v>
      </c>
      <c r="F1501">
        <v>0</v>
      </c>
    </row>
    <row r="1502" spans="1:6">
      <c r="A1502" t="s">
        <v>5564</v>
      </c>
      <c r="C1502">
        <v>120</v>
      </c>
      <c r="D1502" t="s">
        <v>5116</v>
      </c>
      <c r="E1502" t="s">
        <v>6101</v>
      </c>
      <c r="F1502">
        <v>0</v>
      </c>
    </row>
    <row r="1503" spans="1:6">
      <c r="A1503" t="s">
        <v>5607</v>
      </c>
      <c r="C1503">
        <v>120</v>
      </c>
      <c r="D1503" t="s">
        <v>5116</v>
      </c>
      <c r="E1503" t="s">
        <v>6101</v>
      </c>
      <c r="F1503">
        <v>0</v>
      </c>
    </row>
    <row r="1504" spans="1:6">
      <c r="A1504" t="s">
        <v>5356</v>
      </c>
      <c r="C1504">
        <v>120</v>
      </c>
      <c r="D1504" t="s">
        <v>5116</v>
      </c>
      <c r="E1504" t="s">
        <v>6101</v>
      </c>
      <c r="F1504">
        <v>0</v>
      </c>
    </row>
    <row r="1505" spans="1:6">
      <c r="A1505" t="s">
        <v>6010</v>
      </c>
      <c r="C1505">
        <v>120</v>
      </c>
      <c r="D1505" t="s">
        <v>5116</v>
      </c>
      <c r="E1505" t="s">
        <v>6101</v>
      </c>
      <c r="F1505">
        <v>0</v>
      </c>
    </row>
    <row r="1506" spans="1:6">
      <c r="A1506" t="s">
        <v>7269</v>
      </c>
      <c r="E1506" t="s">
        <v>6101</v>
      </c>
      <c r="F1506">
        <v>1</v>
      </c>
    </row>
    <row r="1507" spans="1:6">
      <c r="A1507" t="s">
        <v>5565</v>
      </c>
      <c r="C1507">
        <v>120</v>
      </c>
      <c r="D1507" t="s">
        <v>5116</v>
      </c>
      <c r="E1507" t="s">
        <v>6101</v>
      </c>
      <c r="F1507">
        <v>0</v>
      </c>
    </row>
    <row r="1508" spans="1:6">
      <c r="A1508" t="s">
        <v>5634</v>
      </c>
      <c r="C1508">
        <v>120</v>
      </c>
      <c r="D1508" t="s">
        <v>5116</v>
      </c>
      <c r="E1508" t="s">
        <v>6101</v>
      </c>
      <c r="F1508">
        <v>0</v>
      </c>
    </row>
    <row r="1509" spans="1:6">
      <c r="A1509" t="s">
        <v>4218</v>
      </c>
      <c r="C1509">
        <v>120</v>
      </c>
      <c r="D1509" t="s">
        <v>5116</v>
      </c>
      <c r="E1509" t="s">
        <v>6101</v>
      </c>
      <c r="F1509">
        <v>6</v>
      </c>
    </row>
    <row r="1510" spans="1:6">
      <c r="A1510" t="s">
        <v>7267</v>
      </c>
      <c r="E1510" t="s">
        <v>6101</v>
      </c>
      <c r="F1510">
        <v>2</v>
      </c>
    </row>
    <row r="1511" spans="1:6">
      <c r="A1511" t="s">
        <v>7268</v>
      </c>
      <c r="E1511" t="s">
        <v>6101</v>
      </c>
      <c r="F1511">
        <v>2</v>
      </c>
    </row>
    <row r="1512" spans="1:6">
      <c r="A1512" t="s">
        <v>4019</v>
      </c>
      <c r="C1512">
        <v>120</v>
      </c>
      <c r="D1512" t="s">
        <v>5116</v>
      </c>
      <c r="E1512" t="s">
        <v>6101</v>
      </c>
      <c r="F1512">
        <v>0</v>
      </c>
    </row>
    <row r="1513" spans="1:6">
      <c r="A1513" t="s">
        <v>4042</v>
      </c>
      <c r="C1513">
        <v>120</v>
      </c>
      <c r="D1513" t="s">
        <v>5116</v>
      </c>
      <c r="E1513" t="s">
        <v>6101</v>
      </c>
      <c r="F1513">
        <v>0</v>
      </c>
    </row>
    <row r="1514" spans="1:6">
      <c r="A1514" t="s">
        <v>4020</v>
      </c>
      <c r="C1514">
        <v>120</v>
      </c>
      <c r="D1514" t="s">
        <v>5116</v>
      </c>
      <c r="E1514" t="s">
        <v>6101</v>
      </c>
      <c r="F1514">
        <v>0</v>
      </c>
    </row>
    <row r="1515" spans="1:6">
      <c r="A1515" t="s">
        <v>624</v>
      </c>
      <c r="C1515">
        <v>120</v>
      </c>
      <c r="D1515" t="s">
        <v>5118</v>
      </c>
      <c r="E1515" t="s">
        <v>6101</v>
      </c>
      <c r="F1515">
        <v>0</v>
      </c>
    </row>
    <row r="1516" spans="1:6">
      <c r="A1516" t="s">
        <v>625</v>
      </c>
      <c r="C1516">
        <v>120</v>
      </c>
      <c r="D1516" t="s">
        <v>5116</v>
      </c>
      <c r="E1516" t="s">
        <v>6101</v>
      </c>
      <c r="F1516">
        <v>0</v>
      </c>
    </row>
    <row r="1517" spans="1:6">
      <c r="A1517" t="s">
        <v>2634</v>
      </c>
      <c r="C1517">
        <v>120</v>
      </c>
      <c r="D1517" t="s">
        <v>5116</v>
      </c>
      <c r="E1517" t="s">
        <v>6101</v>
      </c>
      <c r="F1517">
        <v>0</v>
      </c>
    </row>
    <row r="1518" spans="1:6">
      <c r="A1518" t="s">
        <v>3860</v>
      </c>
      <c r="C1518">
        <v>192</v>
      </c>
      <c r="D1518" t="s">
        <v>5116</v>
      </c>
      <c r="E1518" t="s">
        <v>6101</v>
      </c>
      <c r="F1518">
        <v>0</v>
      </c>
    </row>
    <row r="1519" spans="1:6">
      <c r="A1519" t="s">
        <v>7259</v>
      </c>
      <c r="C1519">
        <v>192</v>
      </c>
      <c r="D1519" t="s">
        <v>5116</v>
      </c>
      <c r="E1519" t="s">
        <v>6101</v>
      </c>
      <c r="F1519">
        <v>25</v>
      </c>
    </row>
    <row r="1520" spans="1:6">
      <c r="A1520" t="s">
        <v>626</v>
      </c>
      <c r="C1520">
        <v>96</v>
      </c>
      <c r="D1520" t="s">
        <v>5118</v>
      </c>
      <c r="E1520" t="s">
        <v>6101</v>
      </c>
      <c r="F1520">
        <v>4</v>
      </c>
    </row>
    <row r="1521" spans="1:6">
      <c r="A1521" t="s">
        <v>627</v>
      </c>
      <c r="C1521">
        <v>20</v>
      </c>
      <c r="D1521" t="s">
        <v>5116</v>
      </c>
      <c r="E1521" t="s">
        <v>6101</v>
      </c>
      <c r="F1521">
        <v>2</v>
      </c>
    </row>
    <row r="1522" spans="1:6">
      <c r="A1522" t="s">
        <v>628</v>
      </c>
      <c r="C1522">
        <v>20</v>
      </c>
      <c r="D1522" t="s">
        <v>5116</v>
      </c>
      <c r="E1522" t="s">
        <v>6101</v>
      </c>
      <c r="F1522">
        <v>0</v>
      </c>
    </row>
    <row r="1523" spans="1:6">
      <c r="A1523" t="s">
        <v>3476</v>
      </c>
      <c r="C1523">
        <v>50</v>
      </c>
      <c r="D1523" t="s">
        <v>5116</v>
      </c>
      <c r="E1523" t="s">
        <v>6101</v>
      </c>
      <c r="F1523">
        <v>31</v>
      </c>
    </row>
    <row r="1524" spans="1:6">
      <c r="A1524" t="s">
        <v>5465</v>
      </c>
      <c r="C1524">
        <v>144</v>
      </c>
      <c r="D1524" t="s">
        <v>5118</v>
      </c>
      <c r="E1524" t="s">
        <v>6101</v>
      </c>
      <c r="F1524">
        <v>0</v>
      </c>
    </row>
    <row r="1525" spans="1:6">
      <c r="A1525" t="s">
        <v>3562</v>
      </c>
      <c r="C1525">
        <v>16</v>
      </c>
      <c r="D1525" t="s">
        <v>5116</v>
      </c>
      <c r="E1525" t="s">
        <v>6101</v>
      </c>
      <c r="F1525">
        <v>0</v>
      </c>
    </row>
    <row r="1526" spans="1:6">
      <c r="A1526" t="s">
        <v>3562</v>
      </c>
      <c r="C1526">
        <v>16</v>
      </c>
      <c r="D1526" t="s">
        <v>5116</v>
      </c>
      <c r="E1526" t="s">
        <v>6101</v>
      </c>
      <c r="F1526">
        <v>0</v>
      </c>
    </row>
    <row r="1527" spans="1:6">
      <c r="A1527" t="s">
        <v>4329</v>
      </c>
      <c r="C1527">
        <v>7</v>
      </c>
      <c r="D1527" t="s">
        <v>5116</v>
      </c>
      <c r="E1527" t="s">
        <v>6101</v>
      </c>
      <c r="F1527">
        <v>0</v>
      </c>
    </row>
    <row r="1528" spans="1:6">
      <c r="A1528" t="s">
        <v>5649</v>
      </c>
      <c r="C1528">
        <v>10</v>
      </c>
      <c r="D1528" t="s">
        <v>5116</v>
      </c>
      <c r="E1528" t="s">
        <v>6101</v>
      </c>
      <c r="F1528">
        <v>3</v>
      </c>
    </row>
    <row r="1529" spans="1:6">
      <c r="A1529" t="s">
        <v>629</v>
      </c>
      <c r="C1529">
        <v>432</v>
      </c>
      <c r="D1529" t="s">
        <v>5118</v>
      </c>
      <c r="E1529" t="s">
        <v>6101</v>
      </c>
      <c r="F1529">
        <v>1</v>
      </c>
    </row>
    <row r="1530" spans="1:6">
      <c r="A1530" t="s">
        <v>630</v>
      </c>
      <c r="C1530">
        <v>240</v>
      </c>
      <c r="D1530" t="s">
        <v>5118</v>
      </c>
      <c r="E1530" t="s">
        <v>6101</v>
      </c>
      <c r="F1530">
        <v>3</v>
      </c>
    </row>
    <row r="1531" spans="1:6">
      <c r="A1531" t="s">
        <v>631</v>
      </c>
      <c r="C1531">
        <v>240</v>
      </c>
      <c r="D1531" t="s">
        <v>5118</v>
      </c>
      <c r="E1531" t="s">
        <v>6101</v>
      </c>
      <c r="F1531">
        <v>6</v>
      </c>
    </row>
    <row r="1532" spans="1:6">
      <c r="A1532" t="s">
        <v>632</v>
      </c>
      <c r="C1532">
        <v>80</v>
      </c>
      <c r="D1532" t="s">
        <v>5118</v>
      </c>
      <c r="E1532" t="s">
        <v>6101</v>
      </c>
      <c r="F1532">
        <v>1</v>
      </c>
    </row>
    <row r="1533" spans="1:6">
      <c r="A1533" t="s">
        <v>633</v>
      </c>
      <c r="C1533">
        <v>320</v>
      </c>
      <c r="D1533" t="s">
        <v>5118</v>
      </c>
      <c r="E1533" t="s">
        <v>6101</v>
      </c>
      <c r="F1533">
        <v>8</v>
      </c>
    </row>
    <row r="1534" spans="1:6">
      <c r="A1534" t="s">
        <v>634</v>
      </c>
      <c r="C1534">
        <v>320</v>
      </c>
      <c r="D1534" t="s">
        <v>5118</v>
      </c>
      <c r="E1534" t="s">
        <v>6101</v>
      </c>
      <c r="F1534">
        <v>3</v>
      </c>
    </row>
    <row r="1535" spans="1:6">
      <c r="A1535" t="s">
        <v>635</v>
      </c>
      <c r="C1535">
        <v>160</v>
      </c>
      <c r="D1535" t="s">
        <v>5118</v>
      </c>
      <c r="E1535" t="s">
        <v>6101</v>
      </c>
      <c r="F1535">
        <v>30</v>
      </c>
    </row>
    <row r="1536" spans="1:6">
      <c r="A1536" t="s">
        <v>636</v>
      </c>
      <c r="C1536">
        <v>168</v>
      </c>
      <c r="D1536" t="s">
        <v>5118</v>
      </c>
      <c r="E1536" t="s">
        <v>6101</v>
      </c>
      <c r="F1536">
        <v>6</v>
      </c>
    </row>
    <row r="1537" spans="1:6">
      <c r="A1537" t="s">
        <v>3634</v>
      </c>
      <c r="C1537">
        <v>192</v>
      </c>
      <c r="D1537" t="s">
        <v>5118</v>
      </c>
      <c r="E1537" t="s">
        <v>6101</v>
      </c>
      <c r="F1537">
        <v>0</v>
      </c>
    </row>
    <row r="1538" spans="1:6">
      <c r="A1538" t="s">
        <v>3635</v>
      </c>
      <c r="C1538">
        <v>192</v>
      </c>
      <c r="D1538" t="s">
        <v>5118</v>
      </c>
      <c r="E1538" t="s">
        <v>6101</v>
      </c>
      <c r="F1538">
        <v>0</v>
      </c>
    </row>
    <row r="1539" spans="1:6">
      <c r="A1539" t="s">
        <v>3633</v>
      </c>
      <c r="C1539">
        <v>192</v>
      </c>
      <c r="D1539" t="s">
        <v>5118</v>
      </c>
      <c r="E1539" t="s">
        <v>6101</v>
      </c>
      <c r="F1539">
        <v>0</v>
      </c>
    </row>
    <row r="1540" spans="1:6">
      <c r="A1540" t="s">
        <v>3455</v>
      </c>
      <c r="C1540">
        <v>216</v>
      </c>
      <c r="D1540" t="s">
        <v>5118</v>
      </c>
      <c r="E1540" t="s">
        <v>6101</v>
      </c>
      <c r="F1540">
        <v>0</v>
      </c>
    </row>
    <row r="1541" spans="1:6">
      <c r="A1541" t="s">
        <v>638</v>
      </c>
      <c r="C1541">
        <v>320</v>
      </c>
      <c r="D1541" t="s">
        <v>5118</v>
      </c>
      <c r="E1541" t="s">
        <v>6101</v>
      </c>
      <c r="F1541">
        <v>2</v>
      </c>
    </row>
    <row r="1542" spans="1:6">
      <c r="A1542" t="s">
        <v>639</v>
      </c>
      <c r="C1542">
        <v>320</v>
      </c>
      <c r="D1542" t="s">
        <v>5118</v>
      </c>
      <c r="E1542" t="s">
        <v>6101</v>
      </c>
      <c r="F1542">
        <v>1</v>
      </c>
    </row>
    <row r="1543" spans="1:6">
      <c r="A1543" t="s">
        <v>640</v>
      </c>
      <c r="C1543">
        <v>252</v>
      </c>
      <c r="D1543" t="s">
        <v>5118</v>
      </c>
      <c r="E1543" t="s">
        <v>6101</v>
      </c>
      <c r="F1543">
        <v>0</v>
      </c>
    </row>
    <row r="1544" spans="1:6">
      <c r="A1544" t="s">
        <v>1954</v>
      </c>
      <c r="E1544" t="s">
        <v>6101</v>
      </c>
      <c r="F1544">
        <v>0</v>
      </c>
    </row>
    <row r="1545" spans="1:6">
      <c r="A1545" t="s">
        <v>3461</v>
      </c>
      <c r="C1545">
        <v>160</v>
      </c>
      <c r="D1545" t="s">
        <v>5118</v>
      </c>
      <c r="E1545" t="s">
        <v>6101</v>
      </c>
      <c r="F1545">
        <v>0</v>
      </c>
    </row>
    <row r="1546" spans="1:6">
      <c r="A1546" t="s">
        <v>3462</v>
      </c>
      <c r="C1546">
        <v>160</v>
      </c>
      <c r="D1546" t="s">
        <v>5118</v>
      </c>
      <c r="E1546" t="s">
        <v>6101</v>
      </c>
      <c r="F1546">
        <v>0</v>
      </c>
    </row>
    <row r="1547" spans="1:6">
      <c r="A1547" t="s">
        <v>3463</v>
      </c>
      <c r="C1547">
        <v>160</v>
      </c>
      <c r="D1547" t="s">
        <v>5118</v>
      </c>
      <c r="E1547" t="s">
        <v>6101</v>
      </c>
      <c r="F1547">
        <v>0</v>
      </c>
    </row>
    <row r="1548" spans="1:6">
      <c r="A1548" t="s">
        <v>3464</v>
      </c>
      <c r="C1548">
        <v>240</v>
      </c>
      <c r="D1548" t="s">
        <v>5118</v>
      </c>
      <c r="E1548" t="s">
        <v>6101</v>
      </c>
      <c r="F1548">
        <v>0</v>
      </c>
    </row>
    <row r="1549" spans="1:6">
      <c r="A1549" t="s">
        <v>3465</v>
      </c>
      <c r="C1549">
        <v>240</v>
      </c>
      <c r="D1549" t="s">
        <v>5118</v>
      </c>
      <c r="E1549" t="s">
        <v>6101</v>
      </c>
      <c r="F1549">
        <v>0</v>
      </c>
    </row>
    <row r="1550" spans="1:6">
      <c r="A1550" t="s">
        <v>3466</v>
      </c>
      <c r="C1550">
        <v>240</v>
      </c>
      <c r="D1550" t="s">
        <v>5118</v>
      </c>
      <c r="E1550" t="s">
        <v>6101</v>
      </c>
      <c r="F1550">
        <v>0</v>
      </c>
    </row>
    <row r="1551" spans="1:6">
      <c r="A1551" t="s">
        <v>642</v>
      </c>
      <c r="C1551">
        <v>160</v>
      </c>
      <c r="D1551" t="s">
        <v>5118</v>
      </c>
      <c r="E1551" t="s">
        <v>6101</v>
      </c>
      <c r="F1551">
        <v>0</v>
      </c>
    </row>
    <row r="1552" spans="1:6">
      <c r="A1552" t="s">
        <v>3636</v>
      </c>
      <c r="C1552">
        <v>160</v>
      </c>
      <c r="D1552" t="s">
        <v>5118</v>
      </c>
      <c r="E1552" t="s">
        <v>6101</v>
      </c>
      <c r="F1552">
        <v>0</v>
      </c>
    </row>
    <row r="1553" spans="1:6">
      <c r="A1553" t="s">
        <v>3637</v>
      </c>
      <c r="C1553">
        <v>160</v>
      </c>
      <c r="D1553" t="s">
        <v>5118</v>
      </c>
      <c r="E1553" t="s">
        <v>6101</v>
      </c>
      <c r="F1553">
        <v>0</v>
      </c>
    </row>
    <row r="1554" spans="1:6">
      <c r="A1554" t="s">
        <v>3638</v>
      </c>
      <c r="C1554">
        <v>160</v>
      </c>
      <c r="D1554" t="s">
        <v>5118</v>
      </c>
      <c r="E1554" t="s">
        <v>6101</v>
      </c>
      <c r="F1554">
        <v>0</v>
      </c>
    </row>
    <row r="1555" spans="1:6">
      <c r="A1555" t="s">
        <v>3639</v>
      </c>
      <c r="C1555">
        <v>160</v>
      </c>
      <c r="D1555" t="s">
        <v>5118</v>
      </c>
      <c r="E1555" t="s">
        <v>6101</v>
      </c>
      <c r="F1555">
        <v>0</v>
      </c>
    </row>
    <row r="1556" spans="1:6">
      <c r="A1556" t="s">
        <v>3640</v>
      </c>
      <c r="C1556">
        <v>160</v>
      </c>
      <c r="D1556" t="s">
        <v>5118</v>
      </c>
      <c r="E1556" t="s">
        <v>6101</v>
      </c>
      <c r="F1556">
        <v>0</v>
      </c>
    </row>
    <row r="1557" spans="1:6">
      <c r="A1557" t="s">
        <v>1955</v>
      </c>
      <c r="C1557">
        <v>240</v>
      </c>
      <c r="D1557" t="s">
        <v>5118</v>
      </c>
      <c r="E1557" t="s">
        <v>6101</v>
      </c>
      <c r="F1557">
        <v>0</v>
      </c>
    </row>
    <row r="1558" spans="1:6">
      <c r="A1558" t="s">
        <v>2395</v>
      </c>
      <c r="C1558">
        <v>240</v>
      </c>
      <c r="D1558" t="s">
        <v>5118</v>
      </c>
      <c r="E1558" t="s">
        <v>6101</v>
      </c>
      <c r="F1558">
        <v>0</v>
      </c>
    </row>
    <row r="1559" spans="1:6">
      <c r="A1559" t="s">
        <v>2396</v>
      </c>
      <c r="C1559">
        <v>240</v>
      </c>
      <c r="D1559" t="s">
        <v>5118</v>
      </c>
      <c r="E1559" t="s">
        <v>6101</v>
      </c>
      <c r="F1559">
        <v>0</v>
      </c>
    </row>
    <row r="1560" spans="1:6">
      <c r="A1560" t="s">
        <v>2397</v>
      </c>
      <c r="C1560">
        <v>240</v>
      </c>
      <c r="D1560" t="s">
        <v>5118</v>
      </c>
      <c r="E1560" t="s">
        <v>6101</v>
      </c>
      <c r="F1560">
        <v>0</v>
      </c>
    </row>
    <row r="1561" spans="1:6">
      <c r="A1561" t="s">
        <v>2398</v>
      </c>
      <c r="C1561">
        <v>240</v>
      </c>
      <c r="D1561" t="s">
        <v>5118</v>
      </c>
      <c r="E1561" t="s">
        <v>6101</v>
      </c>
      <c r="F1561">
        <v>0</v>
      </c>
    </row>
    <row r="1562" spans="1:6">
      <c r="A1562" t="s">
        <v>2399</v>
      </c>
      <c r="C1562">
        <v>240</v>
      </c>
      <c r="D1562" t="s">
        <v>5118</v>
      </c>
      <c r="E1562" t="s">
        <v>6101</v>
      </c>
      <c r="F1562">
        <v>0</v>
      </c>
    </row>
    <row r="1563" spans="1:6">
      <c r="A1563" t="s">
        <v>2400</v>
      </c>
      <c r="C1563">
        <v>240</v>
      </c>
      <c r="D1563" t="s">
        <v>5118</v>
      </c>
      <c r="E1563" t="s">
        <v>6101</v>
      </c>
      <c r="F1563">
        <v>0</v>
      </c>
    </row>
    <row r="1564" spans="1:6">
      <c r="A1564" t="s">
        <v>2401</v>
      </c>
      <c r="C1564">
        <v>240</v>
      </c>
      <c r="D1564" t="s">
        <v>5118</v>
      </c>
      <c r="E1564" t="s">
        <v>6101</v>
      </c>
      <c r="F1564">
        <v>0</v>
      </c>
    </row>
    <row r="1565" spans="1:6">
      <c r="A1565" t="s">
        <v>4067</v>
      </c>
      <c r="C1565">
        <v>600</v>
      </c>
      <c r="D1565" t="s">
        <v>5118</v>
      </c>
      <c r="E1565" t="s">
        <v>6101</v>
      </c>
      <c r="F1565">
        <v>2</v>
      </c>
    </row>
    <row r="1566" spans="1:6">
      <c r="A1566" t="s">
        <v>644</v>
      </c>
      <c r="C1566">
        <v>60</v>
      </c>
      <c r="D1566" t="s">
        <v>5116</v>
      </c>
      <c r="E1566" t="s">
        <v>6101</v>
      </c>
      <c r="F1566">
        <v>14</v>
      </c>
    </row>
    <row r="1567" spans="1:6">
      <c r="A1567" t="s">
        <v>645</v>
      </c>
      <c r="C1567">
        <v>30</v>
      </c>
      <c r="D1567" t="s">
        <v>5116</v>
      </c>
      <c r="E1567" t="s">
        <v>6101</v>
      </c>
      <c r="F1567">
        <v>20</v>
      </c>
    </row>
    <row r="1568" spans="1:6">
      <c r="A1568" t="s">
        <v>646</v>
      </c>
      <c r="C1568">
        <v>360</v>
      </c>
      <c r="D1568" t="s">
        <v>5118</v>
      </c>
      <c r="E1568" t="s">
        <v>6101</v>
      </c>
      <c r="F1568">
        <v>4</v>
      </c>
    </row>
    <row r="1569" spans="1:6">
      <c r="A1569" t="s">
        <v>647</v>
      </c>
      <c r="C1569">
        <v>50</v>
      </c>
      <c r="D1569" t="s">
        <v>5116</v>
      </c>
      <c r="E1569" t="s">
        <v>6101</v>
      </c>
      <c r="F1569">
        <v>3</v>
      </c>
    </row>
    <row r="1570" spans="1:6">
      <c r="A1570" t="s">
        <v>2730</v>
      </c>
      <c r="C1570">
        <v>50</v>
      </c>
      <c r="D1570" t="s">
        <v>5116</v>
      </c>
      <c r="E1570" t="s">
        <v>6101</v>
      </c>
      <c r="F1570">
        <v>8</v>
      </c>
    </row>
    <row r="1571" spans="1:6">
      <c r="A1571" t="s">
        <v>2732</v>
      </c>
      <c r="C1571">
        <v>50</v>
      </c>
      <c r="D1571" t="s">
        <v>5116</v>
      </c>
      <c r="E1571" t="s">
        <v>6101</v>
      </c>
      <c r="F1571">
        <v>41</v>
      </c>
    </row>
    <row r="1572" spans="1:6">
      <c r="A1572" t="s">
        <v>2731</v>
      </c>
      <c r="C1572">
        <v>50</v>
      </c>
      <c r="D1572" t="s">
        <v>5116</v>
      </c>
      <c r="E1572" t="s">
        <v>6101</v>
      </c>
      <c r="F1572">
        <v>39</v>
      </c>
    </row>
    <row r="1573" spans="1:6">
      <c r="A1573" t="s">
        <v>2734</v>
      </c>
      <c r="C1573">
        <v>50</v>
      </c>
      <c r="D1573" t="s">
        <v>5116</v>
      </c>
      <c r="E1573" t="s">
        <v>6101</v>
      </c>
      <c r="F1573">
        <v>28</v>
      </c>
    </row>
    <row r="1574" spans="1:6">
      <c r="A1574" t="s">
        <v>2733</v>
      </c>
      <c r="C1574">
        <v>50</v>
      </c>
      <c r="D1574" t="s">
        <v>5116</v>
      </c>
      <c r="E1574" t="s">
        <v>6101</v>
      </c>
      <c r="F1574">
        <v>47</v>
      </c>
    </row>
    <row r="1575" spans="1:6">
      <c r="A1575" t="s">
        <v>2644</v>
      </c>
      <c r="C1575">
        <v>50</v>
      </c>
      <c r="D1575" t="s">
        <v>5116</v>
      </c>
      <c r="E1575" t="s">
        <v>6101</v>
      </c>
      <c r="F1575">
        <v>1</v>
      </c>
    </row>
    <row r="1576" spans="1:6">
      <c r="A1576" t="s">
        <v>648</v>
      </c>
      <c r="C1576">
        <v>50</v>
      </c>
      <c r="D1576" t="s">
        <v>5116</v>
      </c>
      <c r="E1576" t="s">
        <v>6101</v>
      </c>
      <c r="F1576">
        <v>1</v>
      </c>
    </row>
    <row r="1577" spans="1:6">
      <c r="A1577" t="s">
        <v>3574</v>
      </c>
      <c r="C1577">
        <v>1000</v>
      </c>
      <c r="D1577" t="s">
        <v>5116</v>
      </c>
      <c r="E1577" t="s">
        <v>6101</v>
      </c>
      <c r="F1577">
        <v>1</v>
      </c>
    </row>
    <row r="1578" spans="1:6">
      <c r="A1578" t="s">
        <v>5506</v>
      </c>
      <c r="C1578">
        <v>1000</v>
      </c>
      <c r="D1578" t="s">
        <v>5118</v>
      </c>
      <c r="E1578" t="s">
        <v>6101</v>
      </c>
      <c r="F1578">
        <v>22</v>
      </c>
    </row>
    <row r="1579" spans="1:6">
      <c r="A1579" t="s">
        <v>5507</v>
      </c>
      <c r="C1579">
        <v>1000</v>
      </c>
      <c r="D1579" t="s">
        <v>5118</v>
      </c>
      <c r="E1579" t="s">
        <v>6101</v>
      </c>
      <c r="F1579">
        <v>30</v>
      </c>
    </row>
    <row r="1580" spans="1:6">
      <c r="A1580" t="s">
        <v>5508</v>
      </c>
      <c r="C1580">
        <v>1000</v>
      </c>
      <c r="D1580" t="s">
        <v>5118</v>
      </c>
      <c r="E1580" t="s">
        <v>6101</v>
      </c>
      <c r="F1580">
        <v>5</v>
      </c>
    </row>
    <row r="1581" spans="1:6">
      <c r="A1581" t="s">
        <v>649</v>
      </c>
      <c r="C1581">
        <v>1000</v>
      </c>
      <c r="D1581" t="s">
        <v>5118</v>
      </c>
      <c r="E1581" t="s">
        <v>6101</v>
      </c>
      <c r="F1581">
        <v>0</v>
      </c>
    </row>
    <row r="1582" spans="1:6">
      <c r="A1582" t="s">
        <v>650</v>
      </c>
      <c r="C1582">
        <v>1000</v>
      </c>
      <c r="D1582" t="s">
        <v>5118</v>
      </c>
      <c r="E1582" t="s">
        <v>6101</v>
      </c>
      <c r="F1582">
        <v>0</v>
      </c>
    </row>
    <row r="1583" spans="1:6">
      <c r="A1583" t="s">
        <v>651</v>
      </c>
      <c r="C1583">
        <v>1000</v>
      </c>
      <c r="D1583" t="s">
        <v>5118</v>
      </c>
      <c r="E1583" t="s">
        <v>6101</v>
      </c>
      <c r="F1583">
        <v>0</v>
      </c>
    </row>
    <row r="1584" spans="1:6">
      <c r="A1584" t="s">
        <v>5509</v>
      </c>
      <c r="C1584">
        <v>1000</v>
      </c>
      <c r="D1584" t="s">
        <v>5118</v>
      </c>
      <c r="E1584" t="s">
        <v>6101</v>
      </c>
      <c r="F1584">
        <v>69</v>
      </c>
    </row>
    <row r="1585" spans="1:6">
      <c r="A1585" t="s">
        <v>5510</v>
      </c>
      <c r="C1585">
        <v>1000</v>
      </c>
      <c r="D1585" t="s">
        <v>5118</v>
      </c>
      <c r="E1585" t="s">
        <v>6101</v>
      </c>
      <c r="F1585">
        <v>2</v>
      </c>
    </row>
    <row r="1586" spans="1:6">
      <c r="A1586" t="s">
        <v>652</v>
      </c>
      <c r="C1586">
        <v>2000</v>
      </c>
      <c r="D1586" t="s">
        <v>5118</v>
      </c>
      <c r="E1586" t="s">
        <v>6101</v>
      </c>
      <c r="F1586">
        <v>0</v>
      </c>
    </row>
    <row r="1587" spans="1:6">
      <c r="A1587" t="s">
        <v>3886</v>
      </c>
      <c r="C1587">
        <v>30</v>
      </c>
      <c r="D1587" t="s">
        <v>5118</v>
      </c>
      <c r="E1587" t="s">
        <v>6101</v>
      </c>
      <c r="F1587">
        <v>0</v>
      </c>
    </row>
    <row r="1588" spans="1:6">
      <c r="A1588" t="s">
        <v>653</v>
      </c>
      <c r="C1588">
        <v>4</v>
      </c>
      <c r="D1588" t="s">
        <v>5118</v>
      </c>
      <c r="E1588" t="s">
        <v>6101</v>
      </c>
      <c r="F1588">
        <v>3</v>
      </c>
    </row>
    <row r="1589" spans="1:6">
      <c r="A1589" t="s">
        <v>654</v>
      </c>
      <c r="C1589">
        <v>4</v>
      </c>
      <c r="D1589" t="s">
        <v>5118</v>
      </c>
      <c r="E1589" t="s">
        <v>6101</v>
      </c>
      <c r="F1589">
        <v>0</v>
      </c>
    </row>
    <row r="1590" spans="1:6">
      <c r="A1590" t="s">
        <v>5056</v>
      </c>
      <c r="C1590">
        <v>40</v>
      </c>
      <c r="D1590" t="s">
        <v>5118</v>
      </c>
      <c r="E1590" t="s">
        <v>6101</v>
      </c>
      <c r="F1590">
        <v>2</v>
      </c>
    </row>
    <row r="1591" spans="1:6">
      <c r="A1591" t="s">
        <v>655</v>
      </c>
      <c r="C1591">
        <v>40</v>
      </c>
      <c r="D1591" t="s">
        <v>5118</v>
      </c>
      <c r="E1591" t="s">
        <v>6101</v>
      </c>
      <c r="F1591">
        <v>3</v>
      </c>
    </row>
    <row r="1592" spans="1:6">
      <c r="A1592" t="s">
        <v>3479</v>
      </c>
      <c r="C1592">
        <v>30</v>
      </c>
      <c r="D1592" t="s">
        <v>5118</v>
      </c>
      <c r="E1592" t="s">
        <v>6101</v>
      </c>
      <c r="F1592">
        <v>0</v>
      </c>
    </row>
    <row r="1593" spans="1:6">
      <c r="A1593" t="s">
        <v>3480</v>
      </c>
      <c r="C1593">
        <v>30</v>
      </c>
      <c r="D1593" t="s">
        <v>5118</v>
      </c>
      <c r="E1593" t="s">
        <v>6101</v>
      </c>
      <c r="F1593">
        <v>0</v>
      </c>
    </row>
    <row r="1594" spans="1:6">
      <c r="A1594" t="s">
        <v>656</v>
      </c>
      <c r="C1594">
        <v>30</v>
      </c>
      <c r="D1594" t="s">
        <v>5118</v>
      </c>
      <c r="E1594" t="s">
        <v>6101</v>
      </c>
      <c r="F1594">
        <v>0</v>
      </c>
    </row>
    <row r="1595" spans="1:6">
      <c r="A1595" t="s">
        <v>2228</v>
      </c>
      <c r="C1595">
        <v>10</v>
      </c>
      <c r="D1595" t="s">
        <v>5116</v>
      </c>
      <c r="E1595" t="s">
        <v>6101</v>
      </c>
      <c r="F1595">
        <v>0</v>
      </c>
    </row>
    <row r="1596" spans="1:6">
      <c r="A1596" t="s">
        <v>1943</v>
      </c>
      <c r="C1596">
        <v>18</v>
      </c>
      <c r="D1596" t="s">
        <v>5116</v>
      </c>
      <c r="E1596" t="s">
        <v>6101</v>
      </c>
      <c r="F1596">
        <v>9</v>
      </c>
    </row>
    <row r="1597" spans="1:6">
      <c r="A1597" t="s">
        <v>1944</v>
      </c>
      <c r="C1597">
        <v>12</v>
      </c>
      <c r="D1597" t="s">
        <v>5116</v>
      </c>
      <c r="E1597" t="s">
        <v>6101</v>
      </c>
      <c r="F1597">
        <v>3</v>
      </c>
    </row>
    <row r="1598" spans="1:6">
      <c r="A1598" t="s">
        <v>659</v>
      </c>
      <c r="C1598">
        <v>192</v>
      </c>
      <c r="D1598" t="s">
        <v>5118</v>
      </c>
      <c r="E1598" t="s">
        <v>6101</v>
      </c>
      <c r="F1598">
        <v>3</v>
      </c>
    </row>
    <row r="1599" spans="1:6">
      <c r="A1599" t="s">
        <v>660</v>
      </c>
      <c r="C1599">
        <v>160</v>
      </c>
      <c r="D1599" t="s">
        <v>5118</v>
      </c>
      <c r="E1599" t="s">
        <v>6101</v>
      </c>
      <c r="F1599">
        <v>3</v>
      </c>
    </row>
    <row r="1600" spans="1:6">
      <c r="A1600" t="s">
        <v>661</v>
      </c>
      <c r="C1600">
        <v>800</v>
      </c>
      <c r="D1600" t="s">
        <v>5118</v>
      </c>
      <c r="E1600" t="s">
        <v>6101</v>
      </c>
      <c r="F1600">
        <v>2</v>
      </c>
    </row>
    <row r="1601" spans="1:6">
      <c r="A1601" t="s">
        <v>662</v>
      </c>
      <c r="C1601">
        <v>200</v>
      </c>
      <c r="D1601" t="s">
        <v>5118</v>
      </c>
      <c r="E1601" t="s">
        <v>6101</v>
      </c>
      <c r="F1601">
        <v>4</v>
      </c>
    </row>
    <row r="1602" spans="1:6">
      <c r="A1602" t="s">
        <v>2659</v>
      </c>
      <c r="C1602">
        <v>72</v>
      </c>
      <c r="D1602" t="s">
        <v>5118</v>
      </c>
      <c r="E1602" t="s">
        <v>6101</v>
      </c>
      <c r="F1602">
        <v>0</v>
      </c>
    </row>
    <row r="1603" spans="1:6">
      <c r="A1603" t="s">
        <v>2657</v>
      </c>
      <c r="C1603">
        <v>72</v>
      </c>
      <c r="D1603" t="s">
        <v>5118</v>
      </c>
      <c r="E1603" t="s">
        <v>6101</v>
      </c>
      <c r="F1603">
        <v>2</v>
      </c>
    </row>
    <row r="1604" spans="1:6">
      <c r="A1604" t="s">
        <v>3548</v>
      </c>
      <c r="C1604">
        <v>10</v>
      </c>
      <c r="D1604" t="s">
        <v>5116</v>
      </c>
      <c r="E1604" t="s">
        <v>6101</v>
      </c>
      <c r="F1604">
        <v>0</v>
      </c>
    </row>
    <row r="1605" spans="1:6">
      <c r="A1605" t="s">
        <v>663</v>
      </c>
      <c r="C1605">
        <v>120</v>
      </c>
      <c r="D1605" t="s">
        <v>5118</v>
      </c>
      <c r="E1605" t="s">
        <v>6101</v>
      </c>
      <c r="F1605">
        <v>4</v>
      </c>
    </row>
    <row r="1606" spans="1:6">
      <c r="A1606" t="s">
        <v>2655</v>
      </c>
      <c r="C1606">
        <v>16</v>
      </c>
      <c r="D1606" t="s">
        <v>5116</v>
      </c>
      <c r="E1606" t="s">
        <v>6101</v>
      </c>
      <c r="F1606">
        <v>0</v>
      </c>
    </row>
    <row r="1607" spans="1:6">
      <c r="A1607" t="s">
        <v>665</v>
      </c>
      <c r="C1607">
        <v>120</v>
      </c>
      <c r="D1607" t="s">
        <v>5118</v>
      </c>
      <c r="E1607" t="s">
        <v>6101</v>
      </c>
      <c r="F1607">
        <v>6</v>
      </c>
    </row>
    <row r="1608" spans="1:6">
      <c r="A1608" t="s">
        <v>2736</v>
      </c>
      <c r="C1608">
        <v>16</v>
      </c>
      <c r="D1608" t="s">
        <v>5116</v>
      </c>
      <c r="E1608" t="s">
        <v>6101</v>
      </c>
      <c r="F1608">
        <v>0</v>
      </c>
    </row>
    <row r="1609" spans="1:6">
      <c r="A1609" t="s">
        <v>2364</v>
      </c>
      <c r="C1609">
        <v>6</v>
      </c>
      <c r="D1609" t="s">
        <v>5116</v>
      </c>
      <c r="E1609" t="s">
        <v>6101</v>
      </c>
      <c r="F1609">
        <v>0</v>
      </c>
    </row>
    <row r="1610" spans="1:6">
      <c r="A1610" t="s">
        <v>2556</v>
      </c>
      <c r="C1610">
        <v>12</v>
      </c>
      <c r="D1610" t="s">
        <v>5116</v>
      </c>
      <c r="E1610" t="s">
        <v>6101</v>
      </c>
      <c r="F1610">
        <v>0</v>
      </c>
    </row>
    <row r="1611" spans="1:6">
      <c r="A1611" t="s">
        <v>666</v>
      </c>
      <c r="C1611">
        <v>144</v>
      </c>
      <c r="D1611" t="s">
        <v>5118</v>
      </c>
      <c r="E1611" t="s">
        <v>6101</v>
      </c>
      <c r="F1611">
        <v>0</v>
      </c>
    </row>
    <row r="1612" spans="1:6">
      <c r="A1612" t="s">
        <v>6012</v>
      </c>
      <c r="C1612">
        <v>144</v>
      </c>
      <c r="D1612" t="s">
        <v>5118</v>
      </c>
      <c r="E1612" t="s">
        <v>6101</v>
      </c>
      <c r="F1612">
        <v>1</v>
      </c>
    </row>
    <row r="1613" spans="1:6">
      <c r="A1613" t="s">
        <v>667</v>
      </c>
      <c r="C1613">
        <v>144</v>
      </c>
      <c r="D1613" t="s">
        <v>5118</v>
      </c>
      <c r="E1613" t="s">
        <v>6101</v>
      </c>
      <c r="F1613">
        <v>0</v>
      </c>
    </row>
    <row r="1614" spans="1:6">
      <c r="A1614" t="s">
        <v>668</v>
      </c>
      <c r="C1614">
        <v>12</v>
      </c>
      <c r="D1614" t="s">
        <v>5116</v>
      </c>
      <c r="E1614" t="s">
        <v>6101</v>
      </c>
      <c r="F1614">
        <v>1</v>
      </c>
    </row>
    <row r="1615" spans="1:6">
      <c r="A1615" t="s">
        <v>5396</v>
      </c>
      <c r="C1615">
        <v>240</v>
      </c>
      <c r="D1615" t="s">
        <v>5118</v>
      </c>
      <c r="E1615" t="s">
        <v>6101</v>
      </c>
      <c r="F1615">
        <v>0</v>
      </c>
    </row>
    <row r="1616" spans="1:6">
      <c r="A1616" t="s">
        <v>669</v>
      </c>
      <c r="C1616">
        <v>10</v>
      </c>
      <c r="D1616" t="s">
        <v>5116</v>
      </c>
      <c r="E1616" t="s">
        <v>6101</v>
      </c>
      <c r="F1616">
        <v>5</v>
      </c>
    </row>
    <row r="1617" spans="1:6">
      <c r="A1617" t="s">
        <v>5340</v>
      </c>
      <c r="C1617">
        <v>200</v>
      </c>
      <c r="D1617" t="s">
        <v>5118</v>
      </c>
      <c r="E1617" t="s">
        <v>6101</v>
      </c>
      <c r="F1617">
        <v>1</v>
      </c>
    </row>
    <row r="1618" spans="1:6">
      <c r="A1618" t="s">
        <v>670</v>
      </c>
      <c r="C1618">
        <v>300</v>
      </c>
      <c r="D1618" t="s">
        <v>5118</v>
      </c>
      <c r="E1618" t="s">
        <v>6101</v>
      </c>
      <c r="F1618">
        <v>2</v>
      </c>
    </row>
    <row r="1619" spans="1:6">
      <c r="A1619" t="s">
        <v>671</v>
      </c>
      <c r="C1619">
        <v>96</v>
      </c>
      <c r="D1619" t="s">
        <v>5118</v>
      </c>
      <c r="E1619" t="s">
        <v>6101</v>
      </c>
      <c r="F1619">
        <v>2</v>
      </c>
    </row>
    <row r="1620" spans="1:6">
      <c r="A1620" t="s">
        <v>672</v>
      </c>
      <c r="C1620">
        <v>120</v>
      </c>
      <c r="D1620" t="s">
        <v>5118</v>
      </c>
      <c r="E1620" t="s">
        <v>6101</v>
      </c>
      <c r="F1620">
        <v>101</v>
      </c>
    </row>
    <row r="1621" spans="1:6">
      <c r="A1621" t="s">
        <v>673</v>
      </c>
      <c r="C1621">
        <v>96</v>
      </c>
      <c r="D1621" t="s">
        <v>5118</v>
      </c>
      <c r="E1621" t="s">
        <v>6101</v>
      </c>
      <c r="F1621">
        <v>0</v>
      </c>
    </row>
    <row r="1622" spans="1:6">
      <c r="A1622" t="s">
        <v>674</v>
      </c>
      <c r="C1622">
        <v>72</v>
      </c>
      <c r="D1622" t="s">
        <v>5118</v>
      </c>
      <c r="E1622" t="s">
        <v>6101</v>
      </c>
      <c r="F1622">
        <v>0</v>
      </c>
    </row>
    <row r="1623" spans="1:6">
      <c r="A1623" t="s">
        <v>675</v>
      </c>
      <c r="C1623">
        <v>72</v>
      </c>
      <c r="D1623" t="s">
        <v>5118</v>
      </c>
      <c r="E1623" t="s">
        <v>6101</v>
      </c>
      <c r="F1623">
        <v>26</v>
      </c>
    </row>
    <row r="1624" spans="1:6">
      <c r="A1624" t="s">
        <v>676</v>
      </c>
      <c r="C1624">
        <v>160</v>
      </c>
      <c r="D1624" t="s">
        <v>5118</v>
      </c>
      <c r="E1624" t="s">
        <v>6101</v>
      </c>
      <c r="F1624">
        <v>1</v>
      </c>
    </row>
    <row r="1625" spans="1:6">
      <c r="A1625" t="s">
        <v>677</v>
      </c>
      <c r="C1625">
        <v>160</v>
      </c>
      <c r="D1625" t="s">
        <v>5118</v>
      </c>
      <c r="E1625" t="s">
        <v>6101</v>
      </c>
      <c r="F1625">
        <v>1</v>
      </c>
    </row>
    <row r="1626" spans="1:6">
      <c r="A1626" t="s">
        <v>678</v>
      </c>
      <c r="C1626">
        <v>120</v>
      </c>
      <c r="D1626" t="s">
        <v>5118</v>
      </c>
      <c r="E1626" t="s">
        <v>6101</v>
      </c>
      <c r="F1626">
        <v>0</v>
      </c>
    </row>
    <row r="1627" spans="1:6">
      <c r="A1627" t="s">
        <v>679</v>
      </c>
      <c r="C1627">
        <v>48</v>
      </c>
      <c r="D1627" t="s">
        <v>5118</v>
      </c>
      <c r="E1627" t="s">
        <v>6101</v>
      </c>
      <c r="F1627">
        <v>11</v>
      </c>
    </row>
    <row r="1628" spans="1:6">
      <c r="A1628" t="s">
        <v>5654</v>
      </c>
      <c r="C1628">
        <v>20</v>
      </c>
      <c r="D1628" t="s">
        <v>5116</v>
      </c>
      <c r="E1628" t="s">
        <v>6101</v>
      </c>
      <c r="F1628">
        <v>3</v>
      </c>
    </row>
    <row r="1629" spans="1:6">
      <c r="A1629" t="s">
        <v>6130</v>
      </c>
      <c r="C1629">
        <v>60</v>
      </c>
      <c r="D1629" t="s">
        <v>5118</v>
      </c>
      <c r="E1629" t="s">
        <v>6101</v>
      </c>
      <c r="F1629">
        <v>1</v>
      </c>
    </row>
    <row r="1630" spans="1:6">
      <c r="A1630" t="s">
        <v>6128</v>
      </c>
      <c r="C1630">
        <v>60</v>
      </c>
      <c r="D1630" t="s">
        <v>5118</v>
      </c>
      <c r="E1630" t="s">
        <v>6101</v>
      </c>
      <c r="F1630">
        <v>1</v>
      </c>
    </row>
    <row r="1631" spans="1:6">
      <c r="A1631" t="s">
        <v>6129</v>
      </c>
      <c r="C1631">
        <v>60</v>
      </c>
      <c r="D1631" t="s">
        <v>5118</v>
      </c>
      <c r="E1631" t="s">
        <v>6101</v>
      </c>
      <c r="F1631">
        <v>1</v>
      </c>
    </row>
    <row r="1632" spans="1:6">
      <c r="A1632" t="s">
        <v>680</v>
      </c>
      <c r="C1632">
        <v>60</v>
      </c>
      <c r="D1632" t="s">
        <v>5118</v>
      </c>
      <c r="E1632" t="s">
        <v>6101</v>
      </c>
      <c r="F1632">
        <v>0</v>
      </c>
    </row>
    <row r="1633" spans="1:6">
      <c r="A1633" t="s">
        <v>681</v>
      </c>
      <c r="C1633">
        <v>60</v>
      </c>
      <c r="D1633" t="s">
        <v>5118</v>
      </c>
      <c r="E1633" t="s">
        <v>6101</v>
      </c>
      <c r="F1633">
        <v>39</v>
      </c>
    </row>
    <row r="1634" spans="1:6">
      <c r="A1634" t="s">
        <v>682</v>
      </c>
      <c r="C1634">
        <v>10</v>
      </c>
      <c r="D1634" t="s">
        <v>5116</v>
      </c>
      <c r="E1634" t="s">
        <v>6101</v>
      </c>
      <c r="F1634">
        <v>1</v>
      </c>
    </row>
    <row r="1635" spans="1:6">
      <c r="A1635" t="s">
        <v>3691</v>
      </c>
      <c r="C1635">
        <v>120</v>
      </c>
      <c r="D1635" t="s">
        <v>5118</v>
      </c>
      <c r="E1635" t="s">
        <v>6101</v>
      </c>
      <c r="F1635">
        <v>2</v>
      </c>
    </row>
    <row r="1636" spans="1:6">
      <c r="A1636" t="s">
        <v>683</v>
      </c>
      <c r="C1636">
        <v>96</v>
      </c>
      <c r="D1636" t="s">
        <v>5118</v>
      </c>
      <c r="E1636" t="s">
        <v>6101</v>
      </c>
      <c r="F1636">
        <v>5</v>
      </c>
    </row>
    <row r="1637" spans="1:6">
      <c r="A1637" t="s">
        <v>684</v>
      </c>
      <c r="C1637">
        <v>8</v>
      </c>
      <c r="D1637" t="s">
        <v>5116</v>
      </c>
      <c r="E1637" t="s">
        <v>6101</v>
      </c>
      <c r="F1637">
        <v>0</v>
      </c>
    </row>
    <row r="1638" spans="1:6">
      <c r="A1638" t="s">
        <v>686</v>
      </c>
      <c r="C1638">
        <v>24</v>
      </c>
      <c r="D1638" t="s">
        <v>5116</v>
      </c>
      <c r="E1638" t="s">
        <v>6101</v>
      </c>
      <c r="F1638">
        <v>0</v>
      </c>
    </row>
    <row r="1639" spans="1:6">
      <c r="A1639" t="s">
        <v>2343</v>
      </c>
      <c r="C1639">
        <v>12</v>
      </c>
      <c r="D1639" t="s">
        <v>5116</v>
      </c>
      <c r="E1639" t="s">
        <v>6101</v>
      </c>
      <c r="F1639">
        <v>0</v>
      </c>
    </row>
    <row r="1640" spans="1:6">
      <c r="A1640" t="s">
        <v>3412</v>
      </c>
      <c r="C1640">
        <v>12</v>
      </c>
      <c r="D1640" t="s">
        <v>5116</v>
      </c>
      <c r="E1640" t="s">
        <v>6101</v>
      </c>
      <c r="F1640">
        <v>0</v>
      </c>
    </row>
    <row r="1641" spans="1:6">
      <c r="A1641" t="s">
        <v>4025</v>
      </c>
      <c r="C1641">
        <v>12</v>
      </c>
      <c r="D1641" t="s">
        <v>5116</v>
      </c>
      <c r="E1641" t="s">
        <v>6101</v>
      </c>
      <c r="F1641">
        <v>2</v>
      </c>
    </row>
    <row r="1642" spans="1:6">
      <c r="A1642" t="s">
        <v>4024</v>
      </c>
      <c r="C1642">
        <v>12</v>
      </c>
      <c r="D1642" t="s">
        <v>5116</v>
      </c>
      <c r="E1642" t="s">
        <v>6101</v>
      </c>
      <c r="F1642">
        <v>5</v>
      </c>
    </row>
    <row r="1643" spans="1:6">
      <c r="A1643" t="s">
        <v>5238</v>
      </c>
      <c r="C1643">
        <v>8</v>
      </c>
      <c r="D1643" t="s">
        <v>5116</v>
      </c>
      <c r="E1643" t="s">
        <v>6101</v>
      </c>
      <c r="F1643">
        <v>3</v>
      </c>
    </row>
    <row r="1644" spans="1:6">
      <c r="A1644" t="s">
        <v>2714</v>
      </c>
      <c r="C1644">
        <v>12</v>
      </c>
      <c r="D1644" t="s">
        <v>5116</v>
      </c>
      <c r="E1644" t="s">
        <v>6101</v>
      </c>
      <c r="F1644">
        <v>0</v>
      </c>
    </row>
    <row r="1645" spans="1:6">
      <c r="A1645" t="s">
        <v>687</v>
      </c>
      <c r="C1645">
        <v>144</v>
      </c>
      <c r="D1645" t="s">
        <v>5118</v>
      </c>
      <c r="E1645" t="s">
        <v>6101</v>
      </c>
      <c r="F1645">
        <v>1</v>
      </c>
    </row>
    <row r="1646" spans="1:6">
      <c r="A1646" t="s">
        <v>688</v>
      </c>
      <c r="C1646">
        <v>144</v>
      </c>
      <c r="D1646" t="s">
        <v>5118</v>
      </c>
      <c r="E1646" t="s">
        <v>6101</v>
      </c>
      <c r="F1646">
        <v>1</v>
      </c>
    </row>
    <row r="1647" spans="1:6">
      <c r="A1647" t="s">
        <v>689</v>
      </c>
      <c r="C1647">
        <v>144</v>
      </c>
      <c r="D1647" t="s">
        <v>5118</v>
      </c>
      <c r="E1647" t="s">
        <v>6101</v>
      </c>
      <c r="F1647">
        <v>4</v>
      </c>
    </row>
    <row r="1648" spans="1:6">
      <c r="A1648" t="s">
        <v>690</v>
      </c>
      <c r="C1648">
        <v>144</v>
      </c>
      <c r="D1648" t="s">
        <v>5118</v>
      </c>
      <c r="E1648" t="s">
        <v>6101</v>
      </c>
      <c r="F1648">
        <v>9</v>
      </c>
    </row>
    <row r="1649" spans="1:6">
      <c r="A1649" t="s">
        <v>691</v>
      </c>
      <c r="C1649">
        <v>15</v>
      </c>
      <c r="D1649" t="s">
        <v>5116</v>
      </c>
      <c r="E1649" t="s">
        <v>6101</v>
      </c>
      <c r="F1649">
        <v>2</v>
      </c>
    </row>
    <row r="1650" spans="1:6">
      <c r="A1650" t="s">
        <v>693</v>
      </c>
      <c r="C1650">
        <v>12</v>
      </c>
      <c r="D1650" t="s">
        <v>5116</v>
      </c>
      <c r="E1650" t="s">
        <v>6101</v>
      </c>
      <c r="F1650">
        <v>3</v>
      </c>
    </row>
    <row r="1651" spans="1:6">
      <c r="A1651" t="s">
        <v>694</v>
      </c>
      <c r="C1651">
        <v>12</v>
      </c>
      <c r="D1651" t="s">
        <v>5116</v>
      </c>
      <c r="E1651" t="s">
        <v>6101</v>
      </c>
      <c r="F1651">
        <v>1</v>
      </c>
    </row>
    <row r="1652" spans="1:6">
      <c r="A1652" t="s">
        <v>3393</v>
      </c>
      <c r="C1652">
        <v>12</v>
      </c>
      <c r="D1652" t="s">
        <v>5116</v>
      </c>
      <c r="E1652" t="s">
        <v>6101</v>
      </c>
      <c r="F1652">
        <v>0</v>
      </c>
    </row>
    <row r="1653" spans="1:6">
      <c r="A1653" t="s">
        <v>3391</v>
      </c>
      <c r="C1653">
        <v>12</v>
      </c>
      <c r="D1653" t="s">
        <v>5116</v>
      </c>
      <c r="E1653" t="s">
        <v>6101</v>
      </c>
      <c r="F1653">
        <v>0</v>
      </c>
    </row>
    <row r="1654" spans="1:6">
      <c r="A1654" t="s">
        <v>3872</v>
      </c>
      <c r="C1654">
        <v>12</v>
      </c>
      <c r="D1654" t="s">
        <v>5116</v>
      </c>
      <c r="E1654" t="s">
        <v>6101</v>
      </c>
      <c r="F1654">
        <v>0</v>
      </c>
    </row>
    <row r="1655" spans="1:6">
      <c r="A1655" t="s">
        <v>5378</v>
      </c>
      <c r="C1655">
        <v>12</v>
      </c>
      <c r="D1655" t="s">
        <v>5116</v>
      </c>
      <c r="E1655" t="s">
        <v>6101</v>
      </c>
      <c r="F1655">
        <v>0</v>
      </c>
    </row>
    <row r="1656" spans="1:6">
      <c r="A1656" t="s">
        <v>3392</v>
      </c>
      <c r="C1656">
        <v>12</v>
      </c>
      <c r="D1656" t="s">
        <v>5116</v>
      </c>
      <c r="E1656" t="s">
        <v>6101</v>
      </c>
      <c r="F1656">
        <v>0</v>
      </c>
    </row>
    <row r="1657" spans="1:6">
      <c r="A1657" t="s">
        <v>695</v>
      </c>
      <c r="C1657">
        <v>12</v>
      </c>
      <c r="D1657" t="s">
        <v>5116</v>
      </c>
      <c r="E1657" t="s">
        <v>6101</v>
      </c>
      <c r="F1657">
        <v>0</v>
      </c>
    </row>
    <row r="1658" spans="1:6">
      <c r="A1658" t="s">
        <v>696</v>
      </c>
      <c r="C1658">
        <v>16</v>
      </c>
      <c r="D1658" t="s">
        <v>5116</v>
      </c>
      <c r="E1658" t="s">
        <v>6101</v>
      </c>
      <c r="F1658">
        <v>9</v>
      </c>
    </row>
    <row r="1659" spans="1:6">
      <c r="A1659" t="s">
        <v>698</v>
      </c>
      <c r="C1659">
        <v>120</v>
      </c>
      <c r="D1659" t="s">
        <v>5118</v>
      </c>
      <c r="E1659" t="s">
        <v>6101</v>
      </c>
      <c r="F1659">
        <v>0</v>
      </c>
    </row>
    <row r="1660" spans="1:6">
      <c r="A1660" t="s">
        <v>699</v>
      </c>
      <c r="C1660">
        <v>144</v>
      </c>
      <c r="D1660" t="s">
        <v>5118</v>
      </c>
      <c r="E1660" t="s">
        <v>6101</v>
      </c>
      <c r="F1660">
        <v>7</v>
      </c>
    </row>
    <row r="1661" spans="1:6">
      <c r="A1661" t="s">
        <v>700</v>
      </c>
      <c r="C1661">
        <v>120</v>
      </c>
      <c r="D1661" t="s">
        <v>5118</v>
      </c>
      <c r="E1661" t="s">
        <v>6101</v>
      </c>
      <c r="F1661">
        <v>16</v>
      </c>
    </row>
    <row r="1662" spans="1:6">
      <c r="A1662" t="s">
        <v>701</v>
      </c>
      <c r="C1662">
        <v>120</v>
      </c>
      <c r="D1662" t="s">
        <v>5118</v>
      </c>
      <c r="E1662" t="s">
        <v>6101</v>
      </c>
      <c r="F1662">
        <v>2</v>
      </c>
    </row>
    <row r="1663" spans="1:6">
      <c r="A1663" t="s">
        <v>702</v>
      </c>
      <c r="C1663">
        <v>16</v>
      </c>
      <c r="D1663" t="s">
        <v>5116</v>
      </c>
      <c r="E1663" t="s">
        <v>6101</v>
      </c>
      <c r="F1663">
        <v>4</v>
      </c>
    </row>
    <row r="1664" spans="1:6">
      <c r="A1664" t="s">
        <v>703</v>
      </c>
      <c r="C1664">
        <v>16</v>
      </c>
      <c r="D1664" t="s">
        <v>5116</v>
      </c>
      <c r="E1664" t="s">
        <v>6101</v>
      </c>
      <c r="F1664">
        <v>0</v>
      </c>
    </row>
    <row r="1665" spans="1:6">
      <c r="A1665" t="s">
        <v>4026</v>
      </c>
      <c r="C1665">
        <v>108</v>
      </c>
      <c r="D1665" t="s">
        <v>5116</v>
      </c>
      <c r="E1665" t="s">
        <v>6101</v>
      </c>
      <c r="F1665">
        <v>1</v>
      </c>
    </row>
    <row r="1666" spans="1:6">
      <c r="A1666" t="s">
        <v>4412</v>
      </c>
      <c r="C1666">
        <v>144</v>
      </c>
      <c r="D1666" t="s">
        <v>5118</v>
      </c>
      <c r="E1666" t="s">
        <v>6101</v>
      </c>
      <c r="F1666">
        <v>30</v>
      </c>
    </row>
    <row r="1667" spans="1:6">
      <c r="A1667" t="s">
        <v>3496</v>
      </c>
      <c r="C1667">
        <v>12</v>
      </c>
      <c r="D1667" t="s">
        <v>5116</v>
      </c>
      <c r="E1667" t="s">
        <v>6101</v>
      </c>
      <c r="F1667">
        <v>5</v>
      </c>
    </row>
    <row r="1668" spans="1:6">
      <c r="A1668" t="s">
        <v>5313</v>
      </c>
      <c r="C1668">
        <v>12</v>
      </c>
      <c r="D1668" t="s">
        <v>5116</v>
      </c>
      <c r="E1668" t="s">
        <v>6101</v>
      </c>
      <c r="F1668">
        <v>0</v>
      </c>
    </row>
    <row r="1669" spans="1:6">
      <c r="A1669" t="s">
        <v>704</v>
      </c>
      <c r="C1669">
        <v>500</v>
      </c>
      <c r="D1669" t="s">
        <v>5118</v>
      </c>
      <c r="E1669" t="s">
        <v>6101</v>
      </c>
      <c r="F1669">
        <v>30</v>
      </c>
    </row>
    <row r="1670" spans="1:6">
      <c r="A1670" t="s">
        <v>705</v>
      </c>
      <c r="C1670">
        <v>216</v>
      </c>
      <c r="D1670" t="s">
        <v>5118</v>
      </c>
      <c r="E1670" t="s">
        <v>6101</v>
      </c>
      <c r="F1670">
        <v>0</v>
      </c>
    </row>
    <row r="1671" spans="1:6">
      <c r="A1671" t="s">
        <v>3510</v>
      </c>
      <c r="C1671">
        <v>60</v>
      </c>
      <c r="D1671" t="s">
        <v>5118</v>
      </c>
      <c r="E1671" t="s">
        <v>6101</v>
      </c>
      <c r="F1671">
        <v>0</v>
      </c>
    </row>
    <row r="1672" spans="1:6">
      <c r="A1672" t="s">
        <v>3509</v>
      </c>
      <c r="C1672">
        <v>60</v>
      </c>
      <c r="D1672" t="s">
        <v>5118</v>
      </c>
      <c r="E1672" t="s">
        <v>6101</v>
      </c>
      <c r="F1672">
        <v>8</v>
      </c>
    </row>
    <row r="1673" spans="1:6">
      <c r="A1673" t="s">
        <v>3508</v>
      </c>
      <c r="C1673">
        <v>60</v>
      </c>
      <c r="D1673" t="s">
        <v>5118</v>
      </c>
      <c r="E1673" t="s">
        <v>6101</v>
      </c>
      <c r="F1673">
        <v>17</v>
      </c>
    </row>
    <row r="1674" spans="1:6">
      <c r="A1674" t="s">
        <v>5314</v>
      </c>
      <c r="C1674">
        <v>5</v>
      </c>
      <c r="D1674" t="s">
        <v>5116</v>
      </c>
      <c r="E1674" t="s">
        <v>6101</v>
      </c>
      <c r="F1674">
        <v>3</v>
      </c>
    </row>
    <row r="1675" spans="1:6">
      <c r="A1675" t="s">
        <v>5315</v>
      </c>
      <c r="C1675">
        <v>5</v>
      </c>
      <c r="D1675" t="s">
        <v>5116</v>
      </c>
      <c r="E1675" t="s">
        <v>6101</v>
      </c>
      <c r="F1675">
        <v>10</v>
      </c>
    </row>
    <row r="1676" spans="1:6">
      <c r="A1676" t="s">
        <v>3991</v>
      </c>
      <c r="C1676">
        <v>10</v>
      </c>
      <c r="D1676" t="s">
        <v>5116</v>
      </c>
      <c r="E1676" t="s">
        <v>6101</v>
      </c>
      <c r="F1676">
        <v>0</v>
      </c>
    </row>
    <row r="1677" spans="1:6">
      <c r="A1677" t="s">
        <v>3992</v>
      </c>
      <c r="C1677">
        <v>15</v>
      </c>
      <c r="D1677" t="s">
        <v>5116</v>
      </c>
      <c r="E1677" t="s">
        <v>6101</v>
      </c>
      <c r="F1677">
        <v>0</v>
      </c>
    </row>
    <row r="1678" spans="1:6">
      <c r="A1678" t="s">
        <v>3992</v>
      </c>
      <c r="C1678">
        <v>15</v>
      </c>
      <c r="D1678" t="s">
        <v>5116</v>
      </c>
      <c r="E1678" t="s">
        <v>6101</v>
      </c>
      <c r="F1678">
        <v>0</v>
      </c>
    </row>
    <row r="1679" spans="1:6">
      <c r="A1679" t="s">
        <v>707</v>
      </c>
      <c r="C1679">
        <v>2000</v>
      </c>
      <c r="D1679" t="s">
        <v>5118</v>
      </c>
      <c r="E1679" t="s">
        <v>6101</v>
      </c>
      <c r="F1679">
        <v>11</v>
      </c>
    </row>
    <row r="1680" spans="1:6">
      <c r="A1680" t="s">
        <v>5517</v>
      </c>
      <c r="C1680">
        <v>12</v>
      </c>
      <c r="D1680" t="s">
        <v>5116</v>
      </c>
      <c r="E1680" t="s">
        <v>6101</v>
      </c>
      <c r="F1680">
        <v>0</v>
      </c>
    </row>
    <row r="1681" spans="1:6">
      <c r="A1681" t="s">
        <v>5519</v>
      </c>
      <c r="C1681">
        <v>12</v>
      </c>
      <c r="D1681" t="s">
        <v>5116</v>
      </c>
      <c r="E1681" t="s">
        <v>6101</v>
      </c>
      <c r="F1681">
        <v>0</v>
      </c>
    </row>
    <row r="1682" spans="1:6">
      <c r="A1682" t="s">
        <v>5518</v>
      </c>
      <c r="C1682">
        <v>12</v>
      </c>
      <c r="D1682" t="s">
        <v>5116</v>
      </c>
      <c r="E1682" t="s">
        <v>6101</v>
      </c>
      <c r="F1682">
        <v>0</v>
      </c>
    </row>
    <row r="1683" spans="1:6">
      <c r="A1683" t="s">
        <v>708</v>
      </c>
      <c r="C1683">
        <v>72</v>
      </c>
      <c r="D1683" t="s">
        <v>5118</v>
      </c>
      <c r="E1683" t="s">
        <v>6101</v>
      </c>
      <c r="F1683">
        <v>0</v>
      </c>
    </row>
    <row r="1684" spans="1:6">
      <c r="A1684" t="s">
        <v>2313</v>
      </c>
      <c r="C1684">
        <v>10</v>
      </c>
      <c r="D1684" t="s">
        <v>5116</v>
      </c>
      <c r="E1684" t="s">
        <v>6101</v>
      </c>
      <c r="F1684">
        <v>0</v>
      </c>
    </row>
    <row r="1685" spans="1:6">
      <c r="A1685" t="s">
        <v>3710</v>
      </c>
      <c r="C1685">
        <v>144</v>
      </c>
      <c r="D1685" t="s">
        <v>5118</v>
      </c>
      <c r="E1685" t="s">
        <v>6101</v>
      </c>
      <c r="F1685">
        <v>9</v>
      </c>
    </row>
    <row r="1686" spans="1:6">
      <c r="A1686" t="s">
        <v>709</v>
      </c>
      <c r="C1686">
        <v>48</v>
      </c>
      <c r="D1686" t="s">
        <v>5118</v>
      </c>
      <c r="E1686" t="s">
        <v>6101</v>
      </c>
      <c r="F1686">
        <v>3</v>
      </c>
    </row>
    <row r="1687" spans="1:6">
      <c r="A1687" t="s">
        <v>710</v>
      </c>
      <c r="C1687">
        <v>240</v>
      </c>
      <c r="D1687" t="s">
        <v>5118</v>
      </c>
      <c r="E1687" t="s">
        <v>6101</v>
      </c>
      <c r="F1687">
        <v>4</v>
      </c>
    </row>
    <row r="1688" spans="1:6">
      <c r="A1688" t="s">
        <v>711</v>
      </c>
      <c r="C1688">
        <v>16</v>
      </c>
      <c r="D1688" t="s">
        <v>5116</v>
      </c>
      <c r="E1688" t="s">
        <v>6101</v>
      </c>
      <c r="F1688">
        <v>0</v>
      </c>
    </row>
    <row r="1689" spans="1:6">
      <c r="A1689" t="s">
        <v>712</v>
      </c>
      <c r="C1689">
        <v>12</v>
      </c>
      <c r="D1689" t="s">
        <v>5116</v>
      </c>
      <c r="E1689" t="s">
        <v>6101</v>
      </c>
      <c r="F1689">
        <v>0</v>
      </c>
    </row>
    <row r="1690" spans="1:6">
      <c r="A1690" t="s">
        <v>713</v>
      </c>
      <c r="C1690">
        <v>12</v>
      </c>
      <c r="D1690" t="s">
        <v>5116</v>
      </c>
      <c r="E1690" t="s">
        <v>6101</v>
      </c>
      <c r="F1690">
        <v>6</v>
      </c>
    </row>
    <row r="1691" spans="1:6">
      <c r="A1691" t="s">
        <v>714</v>
      </c>
      <c r="C1691">
        <v>1000</v>
      </c>
      <c r="D1691" t="s">
        <v>5118</v>
      </c>
      <c r="E1691" t="s">
        <v>6101</v>
      </c>
      <c r="F1691">
        <v>0</v>
      </c>
    </row>
    <row r="1692" spans="1:6">
      <c r="A1692" t="s">
        <v>715</v>
      </c>
      <c r="C1692">
        <v>430</v>
      </c>
      <c r="D1692" t="s">
        <v>5118</v>
      </c>
      <c r="E1692" t="s">
        <v>6101</v>
      </c>
      <c r="F1692">
        <v>0</v>
      </c>
    </row>
    <row r="1693" spans="1:6">
      <c r="A1693" t="s">
        <v>716</v>
      </c>
      <c r="C1693">
        <v>144</v>
      </c>
      <c r="D1693" t="s">
        <v>5118</v>
      </c>
      <c r="E1693" t="s">
        <v>6101</v>
      </c>
      <c r="F1693">
        <v>2</v>
      </c>
    </row>
    <row r="1694" spans="1:6">
      <c r="A1694" t="s">
        <v>717</v>
      </c>
      <c r="C1694">
        <v>24</v>
      </c>
      <c r="D1694" t="s">
        <v>5116</v>
      </c>
      <c r="E1694" t="s">
        <v>6101</v>
      </c>
      <c r="F1694">
        <v>2</v>
      </c>
    </row>
    <row r="1695" spans="1:6">
      <c r="A1695" t="s">
        <v>3456</v>
      </c>
      <c r="C1695">
        <v>192</v>
      </c>
      <c r="D1695" t="s">
        <v>5118</v>
      </c>
      <c r="E1695" t="s">
        <v>6101</v>
      </c>
      <c r="F1695">
        <v>0</v>
      </c>
    </row>
    <row r="1696" spans="1:6">
      <c r="A1696" t="s">
        <v>718</v>
      </c>
      <c r="C1696">
        <v>192</v>
      </c>
      <c r="D1696" t="s">
        <v>5118</v>
      </c>
      <c r="E1696" t="s">
        <v>6101</v>
      </c>
      <c r="F1696">
        <v>0</v>
      </c>
    </row>
    <row r="1697" spans="1:6">
      <c r="A1697" t="s">
        <v>2383</v>
      </c>
      <c r="C1697">
        <v>144</v>
      </c>
      <c r="D1697" t="s">
        <v>5118</v>
      </c>
      <c r="E1697" t="s">
        <v>6101</v>
      </c>
      <c r="F1697">
        <v>0</v>
      </c>
    </row>
    <row r="1698" spans="1:6">
      <c r="A1698" t="s">
        <v>5620</v>
      </c>
      <c r="C1698">
        <v>144</v>
      </c>
      <c r="D1698" t="s">
        <v>5118</v>
      </c>
      <c r="E1698" t="s">
        <v>6101</v>
      </c>
      <c r="F1698">
        <v>30</v>
      </c>
    </row>
    <row r="1699" spans="1:6">
      <c r="A1699" t="s">
        <v>2406</v>
      </c>
      <c r="C1699">
        <v>144</v>
      </c>
      <c r="D1699" t="s">
        <v>5118</v>
      </c>
      <c r="E1699" t="s">
        <v>6101</v>
      </c>
      <c r="F1699">
        <v>0</v>
      </c>
    </row>
    <row r="1700" spans="1:6">
      <c r="A1700" t="s">
        <v>719</v>
      </c>
      <c r="C1700">
        <v>96</v>
      </c>
      <c r="D1700" t="s">
        <v>5118</v>
      </c>
      <c r="E1700" t="s">
        <v>6101</v>
      </c>
      <c r="F1700">
        <v>2</v>
      </c>
    </row>
    <row r="1701" spans="1:6">
      <c r="A1701" t="s">
        <v>720</v>
      </c>
      <c r="C1701">
        <v>60</v>
      </c>
      <c r="D1701" t="s">
        <v>5118</v>
      </c>
      <c r="E1701" t="s">
        <v>6101</v>
      </c>
      <c r="F1701">
        <v>21</v>
      </c>
    </row>
    <row r="1702" spans="1:6">
      <c r="A1702" t="s">
        <v>721</v>
      </c>
      <c r="C1702">
        <v>48</v>
      </c>
      <c r="D1702" t="s">
        <v>5116</v>
      </c>
      <c r="E1702" t="s">
        <v>6101</v>
      </c>
      <c r="F1702">
        <v>8</v>
      </c>
    </row>
    <row r="1703" spans="1:6">
      <c r="A1703" t="s">
        <v>722</v>
      </c>
      <c r="C1703">
        <v>24</v>
      </c>
      <c r="D1703" t="s">
        <v>5115</v>
      </c>
      <c r="E1703" t="s">
        <v>6101</v>
      </c>
      <c r="F1703">
        <v>54</v>
      </c>
    </row>
    <row r="1704" spans="1:6">
      <c r="A1704" t="s">
        <v>2229</v>
      </c>
      <c r="C1704">
        <v>192</v>
      </c>
      <c r="D1704" t="s">
        <v>5118</v>
      </c>
      <c r="E1704" t="s">
        <v>6101</v>
      </c>
      <c r="F1704">
        <v>0</v>
      </c>
    </row>
    <row r="1705" spans="1:6">
      <c r="A1705" t="s">
        <v>3596</v>
      </c>
      <c r="C1705">
        <v>192</v>
      </c>
      <c r="D1705" t="s">
        <v>5118</v>
      </c>
      <c r="E1705" t="s">
        <v>6101</v>
      </c>
      <c r="F1705">
        <v>23</v>
      </c>
    </row>
    <row r="1706" spans="1:6">
      <c r="A1706" t="s">
        <v>6059</v>
      </c>
      <c r="C1706">
        <v>192</v>
      </c>
      <c r="D1706" t="s">
        <v>5118</v>
      </c>
      <c r="E1706" t="s">
        <v>6101</v>
      </c>
      <c r="F1706">
        <v>0</v>
      </c>
    </row>
    <row r="1707" spans="1:6">
      <c r="A1707" t="s">
        <v>724</v>
      </c>
      <c r="C1707">
        <v>144</v>
      </c>
      <c r="D1707" t="s">
        <v>5118</v>
      </c>
      <c r="E1707" t="s">
        <v>6101</v>
      </c>
      <c r="F1707">
        <v>0</v>
      </c>
    </row>
    <row r="1708" spans="1:6">
      <c r="A1708" t="s">
        <v>2604</v>
      </c>
      <c r="C1708">
        <v>144</v>
      </c>
      <c r="D1708" t="s">
        <v>5118</v>
      </c>
      <c r="E1708" t="s">
        <v>6101</v>
      </c>
      <c r="F1708">
        <v>23</v>
      </c>
    </row>
    <row r="1709" spans="1:6">
      <c r="A1709" t="s">
        <v>5168</v>
      </c>
      <c r="C1709">
        <v>60</v>
      </c>
      <c r="D1709" t="s">
        <v>5118</v>
      </c>
      <c r="E1709" t="s">
        <v>6101</v>
      </c>
      <c r="F1709">
        <v>6</v>
      </c>
    </row>
    <row r="1710" spans="1:6">
      <c r="A1710" t="s">
        <v>5169</v>
      </c>
      <c r="C1710">
        <v>72</v>
      </c>
      <c r="D1710" t="s">
        <v>5118</v>
      </c>
      <c r="E1710" t="s">
        <v>6101</v>
      </c>
      <c r="F1710">
        <v>39</v>
      </c>
    </row>
    <row r="1711" spans="1:6">
      <c r="A1711" t="s">
        <v>725</v>
      </c>
      <c r="C1711">
        <v>288</v>
      </c>
      <c r="D1711" t="s">
        <v>5118</v>
      </c>
      <c r="E1711" t="s">
        <v>6101</v>
      </c>
      <c r="F1711">
        <v>4</v>
      </c>
    </row>
    <row r="1712" spans="1:6">
      <c r="A1712" t="s">
        <v>6359</v>
      </c>
      <c r="C1712">
        <v>24</v>
      </c>
      <c r="D1712" t="s">
        <v>5116</v>
      </c>
      <c r="E1712" t="s">
        <v>6101</v>
      </c>
      <c r="F1712">
        <v>28</v>
      </c>
    </row>
    <row r="1713" spans="1:6">
      <c r="A1713" t="s">
        <v>726</v>
      </c>
      <c r="C1713">
        <v>288</v>
      </c>
      <c r="D1713" t="s">
        <v>5118</v>
      </c>
      <c r="E1713" t="s">
        <v>6101</v>
      </c>
      <c r="F1713">
        <v>0</v>
      </c>
    </row>
    <row r="1714" spans="1:6">
      <c r="A1714" t="s">
        <v>5650</v>
      </c>
      <c r="C1714">
        <v>192</v>
      </c>
      <c r="D1714" t="s">
        <v>5118</v>
      </c>
      <c r="E1714" t="s">
        <v>6101</v>
      </c>
      <c r="F1714">
        <v>0</v>
      </c>
    </row>
    <row r="1715" spans="1:6">
      <c r="A1715" t="s">
        <v>3698</v>
      </c>
      <c r="C1715">
        <v>192</v>
      </c>
      <c r="D1715" t="s">
        <v>5118</v>
      </c>
      <c r="E1715" t="s">
        <v>6101</v>
      </c>
      <c r="F1715">
        <v>0</v>
      </c>
    </row>
    <row r="1716" spans="1:6">
      <c r="A1716" t="s">
        <v>727</v>
      </c>
      <c r="C1716">
        <v>144</v>
      </c>
      <c r="D1716" t="s">
        <v>5118</v>
      </c>
      <c r="E1716" t="s">
        <v>6101</v>
      </c>
      <c r="F1716">
        <v>2</v>
      </c>
    </row>
    <row r="1717" spans="1:6">
      <c r="A1717" t="s">
        <v>728</v>
      </c>
      <c r="C1717">
        <v>144</v>
      </c>
      <c r="D1717" t="s">
        <v>5118</v>
      </c>
      <c r="E1717" t="s">
        <v>6101</v>
      </c>
      <c r="F1717">
        <v>3</v>
      </c>
    </row>
    <row r="1718" spans="1:6">
      <c r="A1718" t="s">
        <v>729</v>
      </c>
      <c r="C1718">
        <v>144</v>
      </c>
      <c r="D1718" t="s">
        <v>5118</v>
      </c>
      <c r="E1718" t="s">
        <v>6101</v>
      </c>
      <c r="F1718">
        <v>14</v>
      </c>
    </row>
    <row r="1719" spans="1:6">
      <c r="A1719" t="s">
        <v>730</v>
      </c>
      <c r="C1719">
        <v>48</v>
      </c>
      <c r="D1719" t="s">
        <v>5118</v>
      </c>
      <c r="E1719" t="s">
        <v>6101</v>
      </c>
      <c r="F1719">
        <v>0</v>
      </c>
    </row>
    <row r="1720" spans="1:6">
      <c r="A1720" t="s">
        <v>731</v>
      </c>
      <c r="C1720">
        <v>144</v>
      </c>
      <c r="D1720" t="s">
        <v>5118</v>
      </c>
      <c r="E1720" t="s">
        <v>6101</v>
      </c>
      <c r="F1720">
        <v>4</v>
      </c>
    </row>
    <row r="1721" spans="1:6">
      <c r="A1721" t="s">
        <v>732</v>
      </c>
      <c r="C1721">
        <v>40</v>
      </c>
      <c r="D1721" t="s">
        <v>5116</v>
      </c>
      <c r="E1721" t="s">
        <v>6101</v>
      </c>
      <c r="F1721">
        <v>42</v>
      </c>
    </row>
    <row r="1722" spans="1:6">
      <c r="A1722" t="s">
        <v>2100</v>
      </c>
      <c r="C1722">
        <v>400</v>
      </c>
      <c r="D1722" t="s">
        <v>5118</v>
      </c>
      <c r="E1722" t="s">
        <v>6101</v>
      </c>
      <c r="F1722">
        <v>1</v>
      </c>
    </row>
    <row r="1723" spans="1:6">
      <c r="A1723" t="s">
        <v>2656</v>
      </c>
      <c r="C1723">
        <v>60</v>
      </c>
      <c r="D1723" t="s">
        <v>5116</v>
      </c>
      <c r="E1723" t="s">
        <v>6101</v>
      </c>
      <c r="F1723">
        <v>0</v>
      </c>
    </row>
    <row r="1724" spans="1:6">
      <c r="A1724" t="s">
        <v>2101</v>
      </c>
      <c r="C1724">
        <v>60</v>
      </c>
      <c r="D1724" t="s">
        <v>5116</v>
      </c>
      <c r="E1724" t="s">
        <v>6101</v>
      </c>
      <c r="F1724">
        <v>0</v>
      </c>
    </row>
    <row r="1725" spans="1:6">
      <c r="A1725" t="s">
        <v>2735</v>
      </c>
      <c r="C1725">
        <v>60</v>
      </c>
      <c r="D1725" t="s">
        <v>5116</v>
      </c>
      <c r="E1725" t="s">
        <v>6101</v>
      </c>
      <c r="F1725">
        <v>0</v>
      </c>
    </row>
    <row r="1726" spans="1:6">
      <c r="A1726" t="s">
        <v>4398</v>
      </c>
      <c r="C1726">
        <v>60</v>
      </c>
      <c r="D1726" t="s">
        <v>5116</v>
      </c>
      <c r="E1726" t="s">
        <v>6101</v>
      </c>
      <c r="F1726">
        <v>0</v>
      </c>
    </row>
    <row r="1727" spans="1:6">
      <c r="A1727" t="s">
        <v>3511</v>
      </c>
      <c r="C1727">
        <v>120</v>
      </c>
      <c r="D1727" t="s">
        <v>5116</v>
      </c>
      <c r="E1727" t="s">
        <v>6101</v>
      </c>
      <c r="F1727">
        <v>2</v>
      </c>
    </row>
    <row r="1728" spans="1:6">
      <c r="A1728" t="s">
        <v>3512</v>
      </c>
      <c r="C1728">
        <v>60</v>
      </c>
      <c r="D1728" t="s">
        <v>5116</v>
      </c>
      <c r="E1728" t="s">
        <v>6101</v>
      </c>
      <c r="F1728">
        <v>0</v>
      </c>
    </row>
    <row r="1729" spans="1:6">
      <c r="A1729" t="s">
        <v>733</v>
      </c>
      <c r="C1729">
        <v>60</v>
      </c>
      <c r="D1729" t="s">
        <v>5116</v>
      </c>
      <c r="E1729" t="s">
        <v>6101</v>
      </c>
      <c r="F1729">
        <v>0</v>
      </c>
    </row>
    <row r="1730" spans="1:6">
      <c r="A1730" t="s">
        <v>734</v>
      </c>
      <c r="C1730">
        <v>120</v>
      </c>
      <c r="D1730" t="s">
        <v>5116</v>
      </c>
      <c r="E1730" t="s">
        <v>6101</v>
      </c>
      <c r="F1730">
        <v>4</v>
      </c>
    </row>
    <row r="1731" spans="1:6">
      <c r="A1731" t="s">
        <v>2302</v>
      </c>
      <c r="C1731">
        <v>120</v>
      </c>
      <c r="D1731" t="s">
        <v>5116</v>
      </c>
      <c r="E1731" t="s">
        <v>6101</v>
      </c>
      <c r="F1731">
        <v>0</v>
      </c>
    </row>
    <row r="1732" spans="1:6">
      <c r="A1732" t="s">
        <v>735</v>
      </c>
      <c r="C1732">
        <v>60</v>
      </c>
      <c r="D1732" t="s">
        <v>5116</v>
      </c>
      <c r="E1732" t="s">
        <v>6101</v>
      </c>
      <c r="F1732">
        <v>3</v>
      </c>
    </row>
    <row r="1733" spans="1:6">
      <c r="A1733" t="s">
        <v>2715</v>
      </c>
      <c r="C1733">
        <v>240</v>
      </c>
      <c r="D1733" t="s">
        <v>5118</v>
      </c>
      <c r="E1733" t="s">
        <v>6101</v>
      </c>
      <c r="F1733">
        <v>0</v>
      </c>
    </row>
    <row r="1734" spans="1:6">
      <c r="A1734" t="s">
        <v>736</v>
      </c>
      <c r="C1734">
        <v>72</v>
      </c>
      <c r="D1734" t="s">
        <v>5118</v>
      </c>
      <c r="E1734" t="s">
        <v>6101</v>
      </c>
      <c r="F1734">
        <v>9</v>
      </c>
    </row>
    <row r="1735" spans="1:6">
      <c r="A1735" t="s">
        <v>2230</v>
      </c>
      <c r="C1735">
        <v>48</v>
      </c>
      <c r="D1735" t="s">
        <v>5118</v>
      </c>
      <c r="E1735" t="s">
        <v>6101</v>
      </c>
      <c r="F1735">
        <v>0</v>
      </c>
    </row>
    <row r="1736" spans="1:6">
      <c r="A1736" t="s">
        <v>737</v>
      </c>
      <c r="C1736">
        <v>96</v>
      </c>
      <c r="D1736" t="s">
        <v>5118</v>
      </c>
      <c r="E1736" t="s">
        <v>6101</v>
      </c>
      <c r="F1736">
        <v>54</v>
      </c>
    </row>
    <row r="1737" spans="1:6">
      <c r="A1737" t="s">
        <v>738</v>
      </c>
      <c r="C1737">
        <v>60</v>
      </c>
      <c r="D1737" t="s">
        <v>5118</v>
      </c>
      <c r="E1737" t="s">
        <v>6101</v>
      </c>
      <c r="F1737">
        <v>2</v>
      </c>
    </row>
    <row r="1738" spans="1:6">
      <c r="A1738" t="s">
        <v>739</v>
      </c>
      <c r="C1738">
        <v>96</v>
      </c>
      <c r="D1738" t="s">
        <v>5118</v>
      </c>
      <c r="E1738" t="s">
        <v>6101</v>
      </c>
      <c r="F1738">
        <v>61</v>
      </c>
    </row>
    <row r="1739" spans="1:6">
      <c r="A1739" t="s">
        <v>740</v>
      </c>
      <c r="C1739">
        <v>40</v>
      </c>
      <c r="D1739" t="s">
        <v>5118</v>
      </c>
      <c r="E1739" t="s">
        <v>6101</v>
      </c>
      <c r="F1739">
        <v>3</v>
      </c>
    </row>
    <row r="1740" spans="1:6">
      <c r="A1740" t="s">
        <v>741</v>
      </c>
      <c r="C1740">
        <v>20</v>
      </c>
      <c r="D1740" t="s">
        <v>5116</v>
      </c>
      <c r="E1740" t="s">
        <v>6101</v>
      </c>
      <c r="F1740">
        <v>11</v>
      </c>
    </row>
    <row r="1741" spans="1:6">
      <c r="A1741" t="s">
        <v>742</v>
      </c>
      <c r="C1741">
        <v>40</v>
      </c>
      <c r="D1741" t="s">
        <v>5116</v>
      </c>
      <c r="E1741" t="s">
        <v>6101</v>
      </c>
      <c r="F1741">
        <v>9</v>
      </c>
    </row>
    <row r="1742" spans="1:6">
      <c r="A1742" t="s">
        <v>743</v>
      </c>
      <c r="C1742">
        <v>30</v>
      </c>
      <c r="D1742" t="s">
        <v>5116</v>
      </c>
      <c r="E1742" t="s">
        <v>6101</v>
      </c>
      <c r="F1742">
        <v>1</v>
      </c>
    </row>
    <row r="1743" spans="1:6">
      <c r="A1743" t="s">
        <v>744</v>
      </c>
      <c r="C1743">
        <v>144</v>
      </c>
      <c r="D1743" t="s">
        <v>5118</v>
      </c>
      <c r="E1743" t="s">
        <v>6101</v>
      </c>
      <c r="F1743">
        <v>2</v>
      </c>
    </row>
    <row r="1744" spans="1:6">
      <c r="A1744" t="s">
        <v>745</v>
      </c>
      <c r="C1744">
        <v>120</v>
      </c>
      <c r="D1744" t="s">
        <v>5118</v>
      </c>
      <c r="E1744" t="s">
        <v>6101</v>
      </c>
      <c r="F1744">
        <v>4</v>
      </c>
    </row>
    <row r="1745" spans="1:6">
      <c r="A1745" t="s">
        <v>746</v>
      </c>
      <c r="C1745">
        <v>12</v>
      </c>
      <c r="D1745" t="s">
        <v>5116</v>
      </c>
      <c r="E1745" t="s">
        <v>6101</v>
      </c>
      <c r="F1745">
        <v>2</v>
      </c>
    </row>
    <row r="1746" spans="1:6">
      <c r="A1746" t="s">
        <v>747</v>
      </c>
      <c r="C1746">
        <v>120</v>
      </c>
      <c r="D1746" t="s">
        <v>5118</v>
      </c>
      <c r="E1746" t="s">
        <v>6101</v>
      </c>
      <c r="F1746">
        <v>42</v>
      </c>
    </row>
    <row r="1747" spans="1:6">
      <c r="A1747" t="s">
        <v>748</v>
      </c>
      <c r="C1747">
        <v>92</v>
      </c>
      <c r="D1747" t="s">
        <v>5116</v>
      </c>
      <c r="E1747" t="s">
        <v>6101</v>
      </c>
      <c r="F1747">
        <v>3</v>
      </c>
    </row>
    <row r="1748" spans="1:6">
      <c r="A1748" t="s">
        <v>750</v>
      </c>
      <c r="C1748">
        <v>135</v>
      </c>
      <c r="D1748" t="s">
        <v>5116</v>
      </c>
      <c r="E1748" t="s">
        <v>6101</v>
      </c>
      <c r="F1748">
        <v>1</v>
      </c>
    </row>
    <row r="1749" spans="1:6">
      <c r="A1749" t="s">
        <v>751</v>
      </c>
      <c r="C1749">
        <v>144</v>
      </c>
      <c r="D1749" t="s">
        <v>5118</v>
      </c>
      <c r="E1749" t="s">
        <v>6101</v>
      </c>
      <c r="F1749">
        <v>1</v>
      </c>
    </row>
    <row r="1750" spans="1:6">
      <c r="A1750" t="s">
        <v>752</v>
      </c>
      <c r="C1750">
        <v>240</v>
      </c>
      <c r="D1750" t="s">
        <v>5118</v>
      </c>
      <c r="E1750" t="s">
        <v>6101</v>
      </c>
      <c r="F1750">
        <v>2</v>
      </c>
    </row>
    <row r="1751" spans="1:6">
      <c r="A1751" t="s">
        <v>753</v>
      </c>
      <c r="C1751">
        <v>320</v>
      </c>
      <c r="D1751" t="s">
        <v>5118</v>
      </c>
      <c r="E1751" t="s">
        <v>6101</v>
      </c>
      <c r="F1751">
        <v>2</v>
      </c>
    </row>
    <row r="1752" spans="1:6">
      <c r="A1752" t="s">
        <v>754</v>
      </c>
      <c r="C1752">
        <v>240</v>
      </c>
      <c r="D1752" t="s">
        <v>5118</v>
      </c>
      <c r="E1752" t="s">
        <v>6101</v>
      </c>
      <c r="F1752">
        <v>5</v>
      </c>
    </row>
    <row r="1753" spans="1:6">
      <c r="A1753" t="s">
        <v>755</v>
      </c>
      <c r="C1753">
        <v>520</v>
      </c>
      <c r="D1753" t="s">
        <v>5118</v>
      </c>
      <c r="E1753" t="s">
        <v>6101</v>
      </c>
      <c r="F1753">
        <v>5</v>
      </c>
    </row>
    <row r="1754" spans="1:6">
      <c r="A1754" t="s">
        <v>756</v>
      </c>
      <c r="C1754">
        <v>520</v>
      </c>
      <c r="D1754" t="s">
        <v>5118</v>
      </c>
      <c r="E1754" t="s">
        <v>6101</v>
      </c>
      <c r="F1754">
        <v>2</v>
      </c>
    </row>
    <row r="1755" spans="1:6">
      <c r="A1755" t="s">
        <v>757</v>
      </c>
      <c r="C1755">
        <v>20</v>
      </c>
      <c r="D1755" t="s">
        <v>5116</v>
      </c>
      <c r="E1755" t="s">
        <v>6101</v>
      </c>
      <c r="F1755">
        <v>11</v>
      </c>
    </row>
    <row r="1756" spans="1:6">
      <c r="A1756" t="s">
        <v>758</v>
      </c>
      <c r="C1756">
        <v>15</v>
      </c>
      <c r="D1756" t="s">
        <v>5116</v>
      </c>
      <c r="E1756" t="s">
        <v>6101</v>
      </c>
      <c r="F1756">
        <v>1</v>
      </c>
    </row>
    <row r="1757" spans="1:6">
      <c r="A1757" t="s">
        <v>759</v>
      </c>
      <c r="C1757">
        <v>35</v>
      </c>
      <c r="D1757" t="s">
        <v>5116</v>
      </c>
      <c r="E1757" t="s">
        <v>6101</v>
      </c>
      <c r="F1757">
        <v>0</v>
      </c>
    </row>
    <row r="1758" spans="1:6">
      <c r="A1758" t="s">
        <v>761</v>
      </c>
      <c r="C1758">
        <v>720</v>
      </c>
      <c r="D1758" t="s">
        <v>5118</v>
      </c>
      <c r="E1758" t="s">
        <v>6101</v>
      </c>
      <c r="F1758">
        <v>0</v>
      </c>
    </row>
    <row r="1759" spans="1:6">
      <c r="A1759" t="s">
        <v>762</v>
      </c>
      <c r="C1759">
        <v>600</v>
      </c>
      <c r="D1759" t="s">
        <v>5118</v>
      </c>
      <c r="E1759" t="s">
        <v>6101</v>
      </c>
      <c r="F1759">
        <v>7</v>
      </c>
    </row>
    <row r="1760" spans="1:6">
      <c r="A1760" t="s">
        <v>763</v>
      </c>
      <c r="C1760">
        <v>30</v>
      </c>
      <c r="D1760" t="s">
        <v>5116</v>
      </c>
      <c r="E1760" t="s">
        <v>6101</v>
      </c>
      <c r="F1760">
        <v>10</v>
      </c>
    </row>
    <row r="1761" spans="1:6">
      <c r="A1761" t="s">
        <v>764</v>
      </c>
      <c r="C1761">
        <v>390</v>
      </c>
      <c r="D1761" t="s">
        <v>5118</v>
      </c>
      <c r="E1761" t="s">
        <v>6101</v>
      </c>
      <c r="F1761">
        <v>1</v>
      </c>
    </row>
    <row r="1762" spans="1:6">
      <c r="A1762" t="s">
        <v>766</v>
      </c>
      <c r="C1762">
        <v>120</v>
      </c>
      <c r="D1762" t="s">
        <v>5118</v>
      </c>
      <c r="E1762" t="s">
        <v>6101</v>
      </c>
      <c r="F1762">
        <v>12</v>
      </c>
    </row>
    <row r="1763" spans="1:6">
      <c r="A1763" t="s">
        <v>767</v>
      </c>
      <c r="C1763">
        <v>30</v>
      </c>
      <c r="D1763" t="s">
        <v>5116</v>
      </c>
      <c r="E1763" t="s">
        <v>6101</v>
      </c>
      <c r="F1763">
        <v>3</v>
      </c>
    </row>
    <row r="1764" spans="1:6">
      <c r="A1764" t="s">
        <v>768</v>
      </c>
      <c r="C1764">
        <v>50</v>
      </c>
      <c r="D1764" t="s">
        <v>5149</v>
      </c>
      <c r="E1764" t="s">
        <v>6101</v>
      </c>
      <c r="F1764">
        <v>7</v>
      </c>
    </row>
    <row r="1765" spans="1:6">
      <c r="A1765" t="s">
        <v>770</v>
      </c>
      <c r="C1765">
        <v>400</v>
      </c>
      <c r="D1765" t="s">
        <v>5118</v>
      </c>
      <c r="E1765" t="s">
        <v>6101</v>
      </c>
      <c r="F1765">
        <v>0</v>
      </c>
    </row>
    <row r="1766" spans="1:6">
      <c r="A1766" t="s">
        <v>771</v>
      </c>
      <c r="C1766">
        <v>100</v>
      </c>
      <c r="D1766" t="s">
        <v>5118</v>
      </c>
      <c r="E1766" t="s">
        <v>6101</v>
      </c>
      <c r="F1766">
        <v>4</v>
      </c>
    </row>
    <row r="1767" spans="1:6">
      <c r="A1767" t="s">
        <v>772</v>
      </c>
      <c r="C1767">
        <v>288</v>
      </c>
      <c r="D1767" t="s">
        <v>5118</v>
      </c>
      <c r="E1767" t="s">
        <v>6101</v>
      </c>
      <c r="F1767">
        <v>4</v>
      </c>
    </row>
    <row r="1768" spans="1:6">
      <c r="A1768" t="s">
        <v>773</v>
      </c>
      <c r="C1768">
        <v>156</v>
      </c>
      <c r="D1768" t="s">
        <v>5118</v>
      </c>
      <c r="E1768" t="s">
        <v>6101</v>
      </c>
      <c r="F1768">
        <v>0</v>
      </c>
    </row>
    <row r="1769" spans="1:6">
      <c r="A1769" t="s">
        <v>775</v>
      </c>
      <c r="C1769">
        <v>175</v>
      </c>
      <c r="D1769" t="s">
        <v>5118</v>
      </c>
      <c r="E1769" t="s">
        <v>6101</v>
      </c>
      <c r="F1769">
        <v>3</v>
      </c>
    </row>
    <row r="1770" spans="1:6">
      <c r="A1770" t="s">
        <v>1956</v>
      </c>
      <c r="C1770">
        <v>40</v>
      </c>
      <c r="D1770" t="s">
        <v>5118</v>
      </c>
      <c r="E1770" t="s">
        <v>6101</v>
      </c>
      <c r="F1770">
        <v>13</v>
      </c>
    </row>
    <row r="1771" spans="1:6">
      <c r="A1771" t="s">
        <v>776</v>
      </c>
      <c r="C1771">
        <v>100</v>
      </c>
      <c r="D1771" t="s">
        <v>5118</v>
      </c>
      <c r="E1771" t="s">
        <v>6101</v>
      </c>
      <c r="F1771">
        <v>23</v>
      </c>
    </row>
    <row r="1772" spans="1:6">
      <c r="A1772" t="s">
        <v>3699</v>
      </c>
      <c r="C1772">
        <v>60</v>
      </c>
      <c r="D1772" t="s">
        <v>5118</v>
      </c>
      <c r="E1772" t="s">
        <v>6101</v>
      </c>
      <c r="F1772">
        <v>0</v>
      </c>
    </row>
    <row r="1773" spans="1:6">
      <c r="A1773" t="s">
        <v>2403</v>
      </c>
      <c r="C1773">
        <v>60</v>
      </c>
      <c r="D1773" t="s">
        <v>5118</v>
      </c>
      <c r="E1773" t="s">
        <v>6101</v>
      </c>
      <c r="F1773">
        <v>0</v>
      </c>
    </row>
    <row r="1774" spans="1:6">
      <c r="A1774" t="s">
        <v>777</v>
      </c>
      <c r="C1774">
        <v>400</v>
      </c>
      <c r="D1774" t="s">
        <v>5115</v>
      </c>
      <c r="E1774" t="s">
        <v>6101</v>
      </c>
      <c r="F1774">
        <v>5</v>
      </c>
    </row>
    <row r="1775" spans="1:6">
      <c r="A1775" t="s">
        <v>6061</v>
      </c>
      <c r="C1775">
        <v>100</v>
      </c>
      <c r="D1775" t="s">
        <v>5118</v>
      </c>
      <c r="E1775" t="s">
        <v>6101</v>
      </c>
      <c r="F1775">
        <v>13</v>
      </c>
    </row>
    <row r="1776" spans="1:6">
      <c r="A1776" t="s">
        <v>6062</v>
      </c>
      <c r="C1776">
        <v>288</v>
      </c>
      <c r="D1776" t="s">
        <v>5118</v>
      </c>
      <c r="E1776" t="s">
        <v>6101</v>
      </c>
      <c r="F1776">
        <v>12</v>
      </c>
    </row>
    <row r="1777" spans="1:6">
      <c r="A1777" t="s">
        <v>779</v>
      </c>
      <c r="C1777">
        <v>24</v>
      </c>
      <c r="D1777" t="s">
        <v>5118</v>
      </c>
      <c r="E1777" t="s">
        <v>6101</v>
      </c>
      <c r="F1777">
        <v>0</v>
      </c>
    </row>
    <row r="1778" spans="1:6">
      <c r="A1778" t="s">
        <v>780</v>
      </c>
      <c r="C1778">
        <v>960</v>
      </c>
      <c r="D1778" t="s">
        <v>5118</v>
      </c>
      <c r="E1778" t="s">
        <v>6101</v>
      </c>
      <c r="F1778">
        <v>13</v>
      </c>
    </row>
    <row r="1779" spans="1:6">
      <c r="A1779" t="s">
        <v>781</v>
      </c>
      <c r="C1779">
        <v>72</v>
      </c>
      <c r="D1779" t="s">
        <v>5118</v>
      </c>
      <c r="E1779" t="s">
        <v>6101</v>
      </c>
      <c r="F1779">
        <v>3</v>
      </c>
    </row>
    <row r="1780" spans="1:6">
      <c r="A1780" t="s">
        <v>782</v>
      </c>
      <c r="C1780">
        <v>24</v>
      </c>
      <c r="D1780" t="s">
        <v>5118</v>
      </c>
      <c r="E1780" t="s">
        <v>6101</v>
      </c>
      <c r="F1780">
        <v>0</v>
      </c>
    </row>
    <row r="1781" spans="1:6">
      <c r="A1781" t="s">
        <v>1957</v>
      </c>
      <c r="C1781">
        <v>24</v>
      </c>
      <c r="D1781" t="s">
        <v>5118</v>
      </c>
      <c r="E1781" t="s">
        <v>6101</v>
      </c>
      <c r="F1781">
        <v>1</v>
      </c>
    </row>
    <row r="1782" spans="1:6">
      <c r="A1782" t="s">
        <v>783</v>
      </c>
      <c r="C1782">
        <v>36</v>
      </c>
      <c r="D1782" t="s">
        <v>5118</v>
      </c>
      <c r="E1782" t="s">
        <v>6101</v>
      </c>
      <c r="F1782">
        <v>1</v>
      </c>
    </row>
    <row r="1783" spans="1:6">
      <c r="A1783" t="s">
        <v>4345</v>
      </c>
      <c r="C1783">
        <v>8</v>
      </c>
      <c r="D1783" t="s">
        <v>5116</v>
      </c>
      <c r="E1783" t="s">
        <v>6101</v>
      </c>
      <c r="F1783">
        <v>0</v>
      </c>
    </row>
    <row r="1784" spans="1:6">
      <c r="A1784" t="s">
        <v>4331</v>
      </c>
      <c r="C1784">
        <v>8</v>
      </c>
      <c r="D1784" t="s">
        <v>5116</v>
      </c>
      <c r="E1784" t="s">
        <v>6101</v>
      </c>
      <c r="F1784">
        <v>0</v>
      </c>
    </row>
    <row r="1785" spans="1:6">
      <c r="A1785" t="s">
        <v>4332</v>
      </c>
      <c r="C1785">
        <v>8</v>
      </c>
      <c r="D1785" t="s">
        <v>5116</v>
      </c>
      <c r="E1785" t="s">
        <v>6101</v>
      </c>
      <c r="F1785">
        <v>0</v>
      </c>
    </row>
    <row r="1786" spans="1:6">
      <c r="A1786" t="s">
        <v>4333</v>
      </c>
      <c r="C1786">
        <v>7</v>
      </c>
      <c r="D1786" t="s">
        <v>5116</v>
      </c>
      <c r="E1786" t="s">
        <v>6101</v>
      </c>
      <c r="F1786">
        <v>0</v>
      </c>
    </row>
    <row r="1787" spans="1:6">
      <c r="A1787" t="s">
        <v>4330</v>
      </c>
      <c r="C1787">
        <v>8</v>
      </c>
      <c r="D1787" t="s">
        <v>5116</v>
      </c>
      <c r="E1787" t="s">
        <v>6101</v>
      </c>
      <c r="F1787">
        <v>0</v>
      </c>
    </row>
    <row r="1788" spans="1:6">
      <c r="A1788" t="s">
        <v>4334</v>
      </c>
      <c r="C1788">
        <v>8</v>
      </c>
      <c r="D1788" t="s">
        <v>5116</v>
      </c>
      <c r="E1788" t="s">
        <v>6101</v>
      </c>
      <c r="F1788">
        <v>0</v>
      </c>
    </row>
    <row r="1789" spans="1:6">
      <c r="A1789" t="s">
        <v>4335</v>
      </c>
      <c r="C1789">
        <v>7</v>
      </c>
      <c r="D1789" t="s">
        <v>5116</v>
      </c>
      <c r="E1789" t="s">
        <v>6101</v>
      </c>
      <c r="F1789">
        <v>0</v>
      </c>
    </row>
    <row r="1790" spans="1:6">
      <c r="A1790" t="s">
        <v>784</v>
      </c>
      <c r="C1790">
        <v>480</v>
      </c>
      <c r="D1790" t="s">
        <v>5118</v>
      </c>
      <c r="E1790" t="s">
        <v>6101</v>
      </c>
      <c r="F1790">
        <v>3</v>
      </c>
    </row>
    <row r="1791" spans="1:6">
      <c r="A1791" t="s">
        <v>785</v>
      </c>
      <c r="C1791">
        <v>10</v>
      </c>
      <c r="D1791" t="s">
        <v>5116</v>
      </c>
      <c r="E1791" t="s">
        <v>6101</v>
      </c>
      <c r="F1791">
        <v>12</v>
      </c>
    </row>
    <row r="1792" spans="1:6">
      <c r="A1792" t="s">
        <v>786</v>
      </c>
      <c r="C1792">
        <v>10</v>
      </c>
      <c r="D1792" t="s">
        <v>5116</v>
      </c>
      <c r="E1792" t="s">
        <v>6101</v>
      </c>
      <c r="F1792">
        <v>10</v>
      </c>
    </row>
    <row r="1793" spans="1:6">
      <c r="A1793" t="s">
        <v>5359</v>
      </c>
      <c r="C1793">
        <v>24</v>
      </c>
      <c r="D1793" t="s">
        <v>5118</v>
      </c>
      <c r="E1793" t="s">
        <v>6101</v>
      </c>
      <c r="F1793">
        <v>0</v>
      </c>
    </row>
    <row r="1794" spans="1:6">
      <c r="A1794" t="s">
        <v>5360</v>
      </c>
      <c r="C1794">
        <v>24</v>
      </c>
      <c r="D1794" t="s">
        <v>5118</v>
      </c>
      <c r="E1794" t="s">
        <v>6101</v>
      </c>
      <c r="F1794">
        <v>0</v>
      </c>
    </row>
    <row r="1795" spans="1:6">
      <c r="A1795" t="s">
        <v>5361</v>
      </c>
      <c r="C1795">
        <v>24</v>
      </c>
      <c r="D1795" t="s">
        <v>5118</v>
      </c>
      <c r="E1795" t="s">
        <v>6101</v>
      </c>
      <c r="F1795">
        <v>0</v>
      </c>
    </row>
    <row r="1796" spans="1:6">
      <c r="A1796" t="s">
        <v>787</v>
      </c>
      <c r="C1796">
        <v>180</v>
      </c>
      <c r="D1796" t="s">
        <v>5118</v>
      </c>
      <c r="E1796" t="s">
        <v>6101</v>
      </c>
      <c r="F1796">
        <v>5</v>
      </c>
    </row>
    <row r="1797" spans="1:6">
      <c r="A1797" t="s">
        <v>788</v>
      </c>
      <c r="C1797">
        <v>5</v>
      </c>
      <c r="D1797" t="s">
        <v>5116</v>
      </c>
      <c r="E1797" t="s">
        <v>6101</v>
      </c>
      <c r="F1797">
        <v>0</v>
      </c>
    </row>
    <row r="1798" spans="1:6">
      <c r="A1798" t="s">
        <v>5494</v>
      </c>
      <c r="C1798">
        <v>5</v>
      </c>
      <c r="D1798" t="s">
        <v>5116</v>
      </c>
      <c r="E1798" t="s">
        <v>6101</v>
      </c>
      <c r="F1798">
        <v>6</v>
      </c>
    </row>
    <row r="1799" spans="1:6">
      <c r="A1799" t="s">
        <v>6132</v>
      </c>
      <c r="C1799">
        <v>1200</v>
      </c>
      <c r="D1799" t="s">
        <v>5118</v>
      </c>
      <c r="E1799" t="s">
        <v>6101</v>
      </c>
      <c r="F1799">
        <v>1</v>
      </c>
    </row>
    <row r="1800" spans="1:6">
      <c r="A1800" t="s">
        <v>6131</v>
      </c>
      <c r="C1800">
        <v>1200</v>
      </c>
      <c r="D1800" t="s">
        <v>5118</v>
      </c>
      <c r="E1800" t="s">
        <v>6101</v>
      </c>
      <c r="F1800">
        <v>1</v>
      </c>
    </row>
    <row r="1801" spans="1:6">
      <c r="A1801" t="s">
        <v>790</v>
      </c>
      <c r="C1801">
        <v>8</v>
      </c>
      <c r="D1801" t="s">
        <v>5116</v>
      </c>
      <c r="E1801" t="s">
        <v>6101</v>
      </c>
      <c r="F1801">
        <v>0</v>
      </c>
    </row>
    <row r="1802" spans="1:6">
      <c r="A1802" t="s">
        <v>791</v>
      </c>
      <c r="C1802">
        <v>240</v>
      </c>
      <c r="D1802" t="s">
        <v>5118</v>
      </c>
      <c r="E1802" t="s">
        <v>6101</v>
      </c>
      <c r="F1802">
        <v>2</v>
      </c>
    </row>
    <row r="1803" spans="1:6">
      <c r="A1803" t="s">
        <v>4138</v>
      </c>
      <c r="C1803">
        <v>5</v>
      </c>
      <c r="D1803" t="s">
        <v>5116</v>
      </c>
      <c r="E1803" t="s">
        <v>6101</v>
      </c>
      <c r="F1803">
        <v>0</v>
      </c>
    </row>
    <row r="1804" spans="1:6">
      <c r="A1804" t="s">
        <v>4138</v>
      </c>
      <c r="C1804">
        <v>7</v>
      </c>
      <c r="D1804" t="s">
        <v>5116</v>
      </c>
      <c r="E1804" t="s">
        <v>6101</v>
      </c>
      <c r="F1804">
        <v>0</v>
      </c>
    </row>
    <row r="1805" spans="1:6">
      <c r="A1805" t="s">
        <v>792</v>
      </c>
      <c r="C1805">
        <v>5</v>
      </c>
      <c r="D1805" t="s">
        <v>5116</v>
      </c>
      <c r="E1805" t="s">
        <v>6101</v>
      </c>
      <c r="F1805">
        <v>0</v>
      </c>
    </row>
    <row r="1806" spans="1:6">
      <c r="A1806" t="s">
        <v>6123</v>
      </c>
      <c r="C1806">
        <v>150</v>
      </c>
      <c r="D1806" t="s">
        <v>5118</v>
      </c>
      <c r="E1806" t="s">
        <v>6101</v>
      </c>
      <c r="F1806">
        <v>0</v>
      </c>
    </row>
    <row r="1807" spans="1:6">
      <c r="A1807" t="s">
        <v>3668</v>
      </c>
      <c r="C1807">
        <v>36</v>
      </c>
      <c r="D1807" t="s">
        <v>5149</v>
      </c>
      <c r="E1807" t="s">
        <v>6101</v>
      </c>
      <c r="F1807">
        <v>4</v>
      </c>
    </row>
    <row r="1808" spans="1:6">
      <c r="A1808" t="s">
        <v>1947</v>
      </c>
      <c r="C1808">
        <v>36</v>
      </c>
      <c r="D1808" t="s">
        <v>5149</v>
      </c>
      <c r="E1808" t="s">
        <v>6101</v>
      </c>
      <c r="F1808">
        <v>6</v>
      </c>
    </row>
    <row r="1809" spans="1:6">
      <c r="A1809" t="s">
        <v>793</v>
      </c>
      <c r="C1809">
        <v>150</v>
      </c>
      <c r="D1809" t="s">
        <v>5118</v>
      </c>
      <c r="E1809" t="s">
        <v>6101</v>
      </c>
      <c r="F1809">
        <v>75</v>
      </c>
    </row>
    <row r="1810" spans="1:6">
      <c r="A1810" t="s">
        <v>794</v>
      </c>
      <c r="C1810">
        <v>72</v>
      </c>
      <c r="D1810" t="s">
        <v>5118</v>
      </c>
      <c r="E1810" t="s">
        <v>6101</v>
      </c>
      <c r="F1810">
        <v>0</v>
      </c>
    </row>
    <row r="1811" spans="1:6">
      <c r="A1811" t="s">
        <v>795</v>
      </c>
      <c r="C1811">
        <v>60</v>
      </c>
      <c r="D1811" t="s">
        <v>5118</v>
      </c>
      <c r="E1811" t="s">
        <v>6101</v>
      </c>
      <c r="F1811">
        <v>0</v>
      </c>
    </row>
    <row r="1812" spans="1:6">
      <c r="A1812" t="s">
        <v>2314</v>
      </c>
      <c r="C1812">
        <v>8</v>
      </c>
      <c r="D1812" t="s">
        <v>5116</v>
      </c>
      <c r="E1812" t="s">
        <v>6101</v>
      </c>
      <c r="F1812">
        <v>0</v>
      </c>
    </row>
    <row r="1813" spans="1:6">
      <c r="A1813" t="s">
        <v>1967</v>
      </c>
      <c r="C1813">
        <v>96</v>
      </c>
      <c r="D1813" t="s">
        <v>5118</v>
      </c>
      <c r="E1813" t="s">
        <v>6101</v>
      </c>
      <c r="F1813">
        <v>1</v>
      </c>
    </row>
    <row r="1814" spans="1:6">
      <c r="A1814" t="s">
        <v>796</v>
      </c>
      <c r="C1814">
        <v>96</v>
      </c>
      <c r="D1814" t="s">
        <v>5118</v>
      </c>
      <c r="E1814" t="s">
        <v>6101</v>
      </c>
      <c r="F1814">
        <v>13</v>
      </c>
    </row>
    <row r="1815" spans="1:6">
      <c r="A1815" t="s">
        <v>797</v>
      </c>
      <c r="C1815">
        <v>16</v>
      </c>
      <c r="D1815" t="s">
        <v>5116</v>
      </c>
      <c r="E1815" t="s">
        <v>6101</v>
      </c>
      <c r="F1815">
        <v>4</v>
      </c>
    </row>
    <row r="1816" spans="1:6">
      <c r="A1816" t="s">
        <v>798</v>
      </c>
      <c r="C1816">
        <v>10</v>
      </c>
      <c r="D1816" t="s">
        <v>5116</v>
      </c>
      <c r="E1816" t="s">
        <v>6101</v>
      </c>
      <c r="F1816">
        <v>5</v>
      </c>
    </row>
    <row r="1817" spans="1:6">
      <c r="A1817" t="s">
        <v>799</v>
      </c>
      <c r="C1817">
        <v>72</v>
      </c>
      <c r="D1817" t="s">
        <v>5118</v>
      </c>
      <c r="E1817" t="s">
        <v>6101</v>
      </c>
      <c r="F1817">
        <v>10</v>
      </c>
    </row>
    <row r="1818" spans="1:6">
      <c r="A1818" t="s">
        <v>7287</v>
      </c>
      <c r="C1818">
        <v>12</v>
      </c>
      <c r="D1818" t="s">
        <v>5118</v>
      </c>
      <c r="E1818" t="s">
        <v>6101</v>
      </c>
      <c r="F1818">
        <v>2</v>
      </c>
    </row>
    <row r="1819" spans="1:6">
      <c r="A1819" t="s">
        <v>3966</v>
      </c>
      <c r="C1819">
        <v>8</v>
      </c>
      <c r="D1819" t="s">
        <v>5118</v>
      </c>
      <c r="E1819" t="s">
        <v>6101</v>
      </c>
      <c r="F1819">
        <v>0</v>
      </c>
    </row>
    <row r="1820" spans="1:6">
      <c r="A1820" t="s">
        <v>6133</v>
      </c>
      <c r="C1820">
        <v>6</v>
      </c>
      <c r="D1820" t="s">
        <v>5118</v>
      </c>
      <c r="E1820" t="s">
        <v>6101</v>
      </c>
      <c r="F1820">
        <v>1</v>
      </c>
    </row>
    <row r="1821" spans="1:6">
      <c r="A1821" t="s">
        <v>6134</v>
      </c>
      <c r="C1821">
        <v>12</v>
      </c>
      <c r="D1821" t="s">
        <v>5118</v>
      </c>
      <c r="E1821" t="s">
        <v>6101</v>
      </c>
      <c r="F1821">
        <v>3</v>
      </c>
    </row>
    <row r="1822" spans="1:6">
      <c r="A1822" t="s">
        <v>802</v>
      </c>
      <c r="C1822">
        <v>60</v>
      </c>
      <c r="D1822" t="s">
        <v>5118</v>
      </c>
      <c r="E1822" t="s">
        <v>6101</v>
      </c>
      <c r="F1822">
        <v>9</v>
      </c>
    </row>
    <row r="1823" spans="1:6">
      <c r="A1823" t="s">
        <v>803</v>
      </c>
      <c r="C1823">
        <v>48</v>
      </c>
      <c r="D1823" t="s">
        <v>5118</v>
      </c>
      <c r="E1823" t="s">
        <v>6101</v>
      </c>
      <c r="F1823">
        <v>0</v>
      </c>
    </row>
    <row r="1824" spans="1:6">
      <c r="A1824" t="s">
        <v>4068</v>
      </c>
      <c r="C1824">
        <v>60</v>
      </c>
      <c r="D1824" t="s">
        <v>5118</v>
      </c>
      <c r="E1824" t="s">
        <v>6101</v>
      </c>
      <c r="F1824">
        <v>0</v>
      </c>
    </row>
    <row r="1825" spans="1:6">
      <c r="A1825" t="s">
        <v>804</v>
      </c>
      <c r="C1825">
        <v>200</v>
      </c>
      <c r="D1825" t="s">
        <v>5118</v>
      </c>
      <c r="E1825" t="s">
        <v>6101</v>
      </c>
      <c r="F1825">
        <v>10</v>
      </c>
    </row>
    <row r="1826" spans="1:6">
      <c r="A1826" t="s">
        <v>805</v>
      </c>
      <c r="C1826">
        <v>200</v>
      </c>
      <c r="D1826" t="s">
        <v>5118</v>
      </c>
      <c r="E1826" t="s">
        <v>6101</v>
      </c>
      <c r="F1826">
        <v>1</v>
      </c>
    </row>
    <row r="1827" spans="1:6">
      <c r="A1827" t="s">
        <v>5511</v>
      </c>
      <c r="C1827">
        <v>72</v>
      </c>
      <c r="D1827" t="s">
        <v>5118</v>
      </c>
      <c r="E1827" t="s">
        <v>6101</v>
      </c>
      <c r="F1827">
        <v>5</v>
      </c>
    </row>
    <row r="1828" spans="1:6">
      <c r="A1828" t="s">
        <v>5635</v>
      </c>
      <c r="C1828">
        <v>72</v>
      </c>
      <c r="D1828" t="s">
        <v>5118</v>
      </c>
      <c r="E1828" t="s">
        <v>6101</v>
      </c>
      <c r="F1828">
        <v>14</v>
      </c>
    </row>
    <row r="1829" spans="1:6">
      <c r="A1829" t="s">
        <v>806</v>
      </c>
      <c r="C1829">
        <v>20</v>
      </c>
      <c r="D1829" t="s">
        <v>5118</v>
      </c>
      <c r="E1829" t="s">
        <v>6101</v>
      </c>
      <c r="F1829">
        <v>0</v>
      </c>
    </row>
    <row r="1830" spans="1:6">
      <c r="A1830" t="s">
        <v>808</v>
      </c>
      <c r="C1830">
        <v>300</v>
      </c>
      <c r="D1830" t="s">
        <v>5118</v>
      </c>
      <c r="E1830" t="s">
        <v>6101</v>
      </c>
      <c r="F1830">
        <v>1</v>
      </c>
    </row>
    <row r="1831" spans="1:6">
      <c r="A1831" t="s">
        <v>809</v>
      </c>
      <c r="C1831">
        <v>300</v>
      </c>
      <c r="D1831" t="s">
        <v>5118</v>
      </c>
      <c r="E1831" t="s">
        <v>6101</v>
      </c>
      <c r="F1831">
        <v>48</v>
      </c>
    </row>
    <row r="1832" spans="1:6">
      <c r="A1832" t="s">
        <v>6113</v>
      </c>
      <c r="C1832">
        <v>200</v>
      </c>
      <c r="D1832" t="s">
        <v>5118</v>
      </c>
      <c r="E1832" t="s">
        <v>6101</v>
      </c>
      <c r="F1832">
        <v>1</v>
      </c>
    </row>
    <row r="1833" spans="1:6">
      <c r="A1833" t="s">
        <v>810</v>
      </c>
      <c r="C1833">
        <v>720</v>
      </c>
      <c r="D1833" t="s">
        <v>5118</v>
      </c>
      <c r="E1833" t="s">
        <v>6101</v>
      </c>
      <c r="F1833">
        <v>6</v>
      </c>
    </row>
    <row r="1834" spans="1:6">
      <c r="A1834" t="s">
        <v>812</v>
      </c>
      <c r="C1834">
        <v>144</v>
      </c>
      <c r="D1834" t="s">
        <v>5118</v>
      </c>
      <c r="E1834" t="s">
        <v>6101</v>
      </c>
      <c r="F1834">
        <v>11</v>
      </c>
    </row>
    <row r="1835" spans="1:6">
      <c r="A1835" t="s">
        <v>813</v>
      </c>
      <c r="C1835">
        <v>144</v>
      </c>
      <c r="D1835" t="s">
        <v>5118</v>
      </c>
      <c r="E1835" t="s">
        <v>6101</v>
      </c>
      <c r="F1835">
        <v>1</v>
      </c>
    </row>
    <row r="1836" spans="1:6">
      <c r="A1836" t="s">
        <v>814</v>
      </c>
      <c r="C1836">
        <v>240</v>
      </c>
      <c r="D1836" t="s">
        <v>5118</v>
      </c>
      <c r="E1836" t="s">
        <v>6101</v>
      </c>
      <c r="F1836">
        <v>46</v>
      </c>
    </row>
    <row r="1837" spans="1:6">
      <c r="A1837" t="s">
        <v>815</v>
      </c>
      <c r="C1837">
        <v>240</v>
      </c>
      <c r="D1837" t="s">
        <v>5118</v>
      </c>
      <c r="E1837" t="s">
        <v>6101</v>
      </c>
      <c r="F1837">
        <v>0</v>
      </c>
    </row>
    <row r="1838" spans="1:6">
      <c r="A1838" t="s">
        <v>816</v>
      </c>
      <c r="C1838">
        <v>240</v>
      </c>
      <c r="D1838" t="s">
        <v>5118</v>
      </c>
      <c r="E1838" t="s">
        <v>6101</v>
      </c>
      <c r="F1838">
        <v>0</v>
      </c>
    </row>
    <row r="1839" spans="1:6">
      <c r="A1839" t="s">
        <v>817</v>
      </c>
      <c r="C1839">
        <v>240</v>
      </c>
      <c r="D1839" t="s">
        <v>5118</v>
      </c>
      <c r="E1839" t="s">
        <v>6101</v>
      </c>
      <c r="F1839">
        <v>5</v>
      </c>
    </row>
    <row r="1840" spans="1:6">
      <c r="A1840" t="s">
        <v>4255</v>
      </c>
      <c r="C1840">
        <v>288</v>
      </c>
      <c r="D1840" t="s">
        <v>5118</v>
      </c>
      <c r="E1840" t="s">
        <v>6101</v>
      </c>
      <c r="F1840">
        <v>1</v>
      </c>
    </row>
    <row r="1841" spans="1:6">
      <c r="A1841" t="s">
        <v>818</v>
      </c>
      <c r="C1841">
        <v>144</v>
      </c>
      <c r="D1841" t="s">
        <v>5118</v>
      </c>
      <c r="E1841" t="s">
        <v>6101</v>
      </c>
      <c r="F1841">
        <v>14</v>
      </c>
    </row>
    <row r="1842" spans="1:6">
      <c r="A1842" t="s">
        <v>4254</v>
      </c>
      <c r="C1842">
        <v>384</v>
      </c>
      <c r="D1842" t="s">
        <v>5118</v>
      </c>
      <c r="E1842" t="s">
        <v>6101</v>
      </c>
      <c r="F1842">
        <v>14</v>
      </c>
    </row>
    <row r="1843" spans="1:6">
      <c r="A1843" t="s">
        <v>819</v>
      </c>
      <c r="C1843">
        <v>720</v>
      </c>
      <c r="D1843" t="s">
        <v>5118</v>
      </c>
      <c r="E1843" t="s">
        <v>6101</v>
      </c>
      <c r="F1843">
        <v>3</v>
      </c>
    </row>
    <row r="1844" spans="1:6">
      <c r="A1844" t="s">
        <v>820</v>
      </c>
      <c r="C1844">
        <v>200</v>
      </c>
      <c r="D1844" t="s">
        <v>5116</v>
      </c>
      <c r="E1844" t="s">
        <v>6101</v>
      </c>
      <c r="F1844">
        <v>2</v>
      </c>
    </row>
    <row r="1845" spans="1:6">
      <c r="A1845" t="s">
        <v>821</v>
      </c>
      <c r="C1845">
        <v>120</v>
      </c>
      <c r="D1845" t="s">
        <v>6090</v>
      </c>
      <c r="E1845" t="s">
        <v>6101</v>
      </c>
      <c r="F1845">
        <v>1</v>
      </c>
    </row>
    <row r="1846" spans="1:6">
      <c r="A1846" t="s">
        <v>3513</v>
      </c>
      <c r="C1846">
        <v>10</v>
      </c>
      <c r="D1846" t="s">
        <v>5116</v>
      </c>
      <c r="E1846" t="s">
        <v>6101</v>
      </c>
      <c r="F1846">
        <v>0</v>
      </c>
    </row>
    <row r="1847" spans="1:6">
      <c r="A1847" t="s">
        <v>823</v>
      </c>
      <c r="C1847">
        <v>3200</v>
      </c>
      <c r="D1847" t="s">
        <v>5118</v>
      </c>
      <c r="E1847" t="s">
        <v>6101</v>
      </c>
      <c r="F1847">
        <v>1</v>
      </c>
    </row>
    <row r="1848" spans="1:6">
      <c r="A1848" t="s">
        <v>823</v>
      </c>
      <c r="C1848">
        <v>240</v>
      </c>
      <c r="D1848" t="s">
        <v>5116</v>
      </c>
      <c r="E1848" t="s">
        <v>6101</v>
      </c>
      <c r="F1848">
        <v>6</v>
      </c>
    </row>
    <row r="1849" spans="1:6">
      <c r="A1849" t="s">
        <v>825</v>
      </c>
      <c r="C1849">
        <v>240</v>
      </c>
      <c r="D1849" t="s">
        <v>5116</v>
      </c>
      <c r="E1849" t="s">
        <v>6101</v>
      </c>
      <c r="F1849">
        <v>5</v>
      </c>
    </row>
    <row r="1850" spans="1:6">
      <c r="A1850" t="s">
        <v>826</v>
      </c>
      <c r="C1850">
        <v>40</v>
      </c>
      <c r="D1850" t="s">
        <v>5149</v>
      </c>
      <c r="E1850" t="s">
        <v>6101</v>
      </c>
      <c r="F1850">
        <v>2</v>
      </c>
    </row>
    <row r="1851" spans="1:6">
      <c r="A1851" t="s">
        <v>827</v>
      </c>
      <c r="C1851">
        <v>30</v>
      </c>
      <c r="D1851" t="s">
        <v>5149</v>
      </c>
      <c r="E1851" t="s">
        <v>6101</v>
      </c>
      <c r="F1851">
        <v>7</v>
      </c>
    </row>
    <row r="1852" spans="1:6">
      <c r="A1852" t="s">
        <v>828</v>
      </c>
      <c r="C1852">
        <v>80</v>
      </c>
      <c r="D1852" t="s">
        <v>5116</v>
      </c>
      <c r="E1852" t="s">
        <v>6101</v>
      </c>
      <c r="F1852">
        <v>61</v>
      </c>
    </row>
    <row r="1853" spans="1:6">
      <c r="A1853" t="s">
        <v>829</v>
      </c>
      <c r="C1853">
        <v>40</v>
      </c>
      <c r="D1853" t="s">
        <v>5149</v>
      </c>
      <c r="E1853" t="s">
        <v>6101</v>
      </c>
      <c r="F1853">
        <v>2</v>
      </c>
    </row>
    <row r="1854" spans="1:6">
      <c r="A1854" t="s">
        <v>830</v>
      </c>
      <c r="C1854">
        <v>24</v>
      </c>
      <c r="D1854" t="s">
        <v>5149</v>
      </c>
      <c r="E1854" t="s">
        <v>6101</v>
      </c>
      <c r="F1854">
        <v>6</v>
      </c>
    </row>
    <row r="1855" spans="1:6">
      <c r="A1855" t="s">
        <v>831</v>
      </c>
      <c r="C1855">
        <v>240</v>
      </c>
      <c r="D1855" t="s">
        <v>5116</v>
      </c>
      <c r="E1855" t="s">
        <v>6101</v>
      </c>
      <c r="F1855">
        <v>5</v>
      </c>
    </row>
    <row r="1856" spans="1:6">
      <c r="A1856" t="s">
        <v>832</v>
      </c>
      <c r="C1856">
        <v>240</v>
      </c>
      <c r="D1856" t="s">
        <v>5116</v>
      </c>
      <c r="E1856" t="s">
        <v>6101</v>
      </c>
      <c r="F1856">
        <v>1</v>
      </c>
    </row>
    <row r="1857" spans="1:6">
      <c r="A1857" t="s">
        <v>833</v>
      </c>
      <c r="C1857">
        <v>80</v>
      </c>
      <c r="D1857" t="s">
        <v>5149</v>
      </c>
      <c r="E1857" t="s">
        <v>6101</v>
      </c>
      <c r="F1857">
        <v>6</v>
      </c>
    </row>
    <row r="1858" spans="1:6">
      <c r="A1858" t="s">
        <v>834</v>
      </c>
      <c r="C1858">
        <v>32</v>
      </c>
      <c r="D1858" t="s">
        <v>5149</v>
      </c>
      <c r="E1858" t="s">
        <v>6101</v>
      </c>
      <c r="F1858">
        <v>2</v>
      </c>
    </row>
    <row r="1859" spans="1:6">
      <c r="A1859" t="s">
        <v>2626</v>
      </c>
      <c r="C1859">
        <v>80</v>
      </c>
      <c r="D1859" t="s">
        <v>5149</v>
      </c>
      <c r="E1859" t="s">
        <v>6101</v>
      </c>
      <c r="F1859">
        <v>11</v>
      </c>
    </row>
    <row r="1860" spans="1:6">
      <c r="A1860" t="s">
        <v>835</v>
      </c>
      <c r="C1860">
        <v>30</v>
      </c>
      <c r="D1860" t="s">
        <v>5149</v>
      </c>
      <c r="E1860" t="s">
        <v>6101</v>
      </c>
      <c r="F1860">
        <v>3</v>
      </c>
    </row>
    <row r="1861" spans="1:6">
      <c r="A1861" t="s">
        <v>836</v>
      </c>
      <c r="C1861">
        <v>960</v>
      </c>
      <c r="D1861" t="s">
        <v>5118</v>
      </c>
      <c r="E1861" t="s">
        <v>6101</v>
      </c>
      <c r="F1861">
        <v>1</v>
      </c>
    </row>
    <row r="1862" spans="1:6">
      <c r="A1862" t="s">
        <v>4129</v>
      </c>
      <c r="C1862">
        <v>800</v>
      </c>
      <c r="D1862" t="s">
        <v>5116</v>
      </c>
      <c r="E1862" t="s">
        <v>6101</v>
      </c>
      <c r="F1862">
        <v>3</v>
      </c>
    </row>
    <row r="1863" spans="1:6">
      <c r="A1863" t="s">
        <v>838</v>
      </c>
      <c r="C1863">
        <v>120</v>
      </c>
      <c r="D1863" t="s">
        <v>5116</v>
      </c>
      <c r="E1863" t="s">
        <v>6101</v>
      </c>
      <c r="F1863">
        <v>9</v>
      </c>
    </row>
    <row r="1864" spans="1:6">
      <c r="A1864" t="s">
        <v>7270</v>
      </c>
      <c r="E1864" t="s">
        <v>6101</v>
      </c>
      <c r="F1864">
        <v>1</v>
      </c>
    </row>
    <row r="1865" spans="1:6">
      <c r="A1865" t="s">
        <v>839</v>
      </c>
      <c r="C1865">
        <v>16</v>
      </c>
      <c r="D1865" t="s">
        <v>5149</v>
      </c>
      <c r="E1865" t="s">
        <v>6101</v>
      </c>
      <c r="F1865">
        <v>1</v>
      </c>
    </row>
    <row r="1866" spans="1:6">
      <c r="A1866" t="s">
        <v>840</v>
      </c>
      <c r="C1866">
        <v>24</v>
      </c>
      <c r="D1866" t="s">
        <v>5149</v>
      </c>
      <c r="E1866" t="s">
        <v>6101</v>
      </c>
      <c r="F1866">
        <v>11</v>
      </c>
    </row>
    <row r="1867" spans="1:6">
      <c r="A1867" t="s">
        <v>841</v>
      </c>
      <c r="C1867">
        <v>20</v>
      </c>
      <c r="D1867" t="s">
        <v>5149</v>
      </c>
      <c r="E1867" t="s">
        <v>6101</v>
      </c>
      <c r="F1867">
        <v>3</v>
      </c>
    </row>
    <row r="1868" spans="1:6">
      <c r="A1868" t="s">
        <v>842</v>
      </c>
      <c r="C1868">
        <v>32</v>
      </c>
      <c r="D1868" t="s">
        <v>5149</v>
      </c>
      <c r="E1868" t="s">
        <v>6101</v>
      </c>
      <c r="F1868">
        <v>2</v>
      </c>
    </row>
    <row r="1869" spans="1:6">
      <c r="A1869" t="s">
        <v>843</v>
      </c>
      <c r="C1869">
        <v>180</v>
      </c>
      <c r="D1869" t="s">
        <v>5116</v>
      </c>
      <c r="E1869" t="s">
        <v>6101</v>
      </c>
      <c r="F1869">
        <v>52</v>
      </c>
    </row>
    <row r="1870" spans="1:6">
      <c r="A1870" t="s">
        <v>844</v>
      </c>
      <c r="C1870">
        <v>180</v>
      </c>
      <c r="D1870" t="s">
        <v>5116</v>
      </c>
      <c r="E1870" t="s">
        <v>6101</v>
      </c>
      <c r="F1870">
        <v>17</v>
      </c>
    </row>
    <row r="1871" spans="1:6">
      <c r="A1871" t="s">
        <v>845</v>
      </c>
      <c r="C1871">
        <v>180</v>
      </c>
      <c r="D1871" t="s">
        <v>5116</v>
      </c>
      <c r="E1871" t="s">
        <v>6101</v>
      </c>
      <c r="F1871">
        <v>1</v>
      </c>
    </row>
    <row r="1872" spans="1:6">
      <c r="A1872" t="s">
        <v>846</v>
      </c>
      <c r="C1872">
        <v>180</v>
      </c>
      <c r="D1872" t="s">
        <v>5116</v>
      </c>
      <c r="E1872" t="s">
        <v>6101</v>
      </c>
      <c r="F1872">
        <v>22</v>
      </c>
    </row>
    <row r="1873" spans="1:6">
      <c r="A1873" t="s">
        <v>847</v>
      </c>
      <c r="C1873">
        <v>180</v>
      </c>
      <c r="D1873" t="s">
        <v>5116</v>
      </c>
      <c r="E1873" t="s">
        <v>6101</v>
      </c>
      <c r="F1873">
        <v>54</v>
      </c>
    </row>
    <row r="1874" spans="1:6">
      <c r="A1874" t="s">
        <v>848</v>
      </c>
      <c r="C1874">
        <v>180</v>
      </c>
      <c r="D1874" t="s">
        <v>5116</v>
      </c>
      <c r="E1874" t="s">
        <v>6101</v>
      </c>
      <c r="F1874">
        <v>17</v>
      </c>
    </row>
    <row r="1875" spans="1:6">
      <c r="A1875" t="s">
        <v>849</v>
      </c>
      <c r="C1875">
        <v>180</v>
      </c>
      <c r="D1875" t="s">
        <v>5116</v>
      </c>
      <c r="E1875" t="s">
        <v>6101</v>
      </c>
      <c r="F1875">
        <v>10</v>
      </c>
    </row>
    <row r="1876" spans="1:6">
      <c r="A1876" t="s">
        <v>850</v>
      </c>
      <c r="C1876">
        <v>20</v>
      </c>
      <c r="D1876" t="s">
        <v>5149</v>
      </c>
      <c r="E1876" t="s">
        <v>6101</v>
      </c>
      <c r="F1876">
        <v>11</v>
      </c>
    </row>
    <row r="1877" spans="1:6">
      <c r="A1877" t="s">
        <v>851</v>
      </c>
      <c r="C1877">
        <v>1200</v>
      </c>
      <c r="D1877" t="s">
        <v>5118</v>
      </c>
      <c r="E1877" t="s">
        <v>6101</v>
      </c>
      <c r="F1877">
        <v>8</v>
      </c>
    </row>
    <row r="1878" spans="1:6">
      <c r="A1878" t="s">
        <v>5469</v>
      </c>
      <c r="C1878">
        <v>40</v>
      </c>
      <c r="D1878" t="s">
        <v>5149</v>
      </c>
      <c r="E1878" t="s">
        <v>6101</v>
      </c>
      <c r="F1878">
        <v>5</v>
      </c>
    </row>
    <row r="1879" spans="1:6">
      <c r="A1879" t="s">
        <v>852</v>
      </c>
      <c r="C1879">
        <v>120</v>
      </c>
      <c r="D1879" t="s">
        <v>5116</v>
      </c>
      <c r="E1879" t="s">
        <v>6101</v>
      </c>
      <c r="F1879">
        <v>23</v>
      </c>
    </row>
    <row r="1880" spans="1:6">
      <c r="A1880" t="s">
        <v>853</v>
      </c>
      <c r="C1880">
        <v>120</v>
      </c>
      <c r="D1880" t="s">
        <v>5116</v>
      </c>
      <c r="E1880" t="s">
        <v>6101</v>
      </c>
      <c r="F1880">
        <v>0</v>
      </c>
    </row>
    <row r="1881" spans="1:6">
      <c r="A1881" t="s">
        <v>854</v>
      </c>
      <c r="C1881">
        <v>1000</v>
      </c>
      <c r="D1881" t="s">
        <v>5118</v>
      </c>
      <c r="E1881" t="s">
        <v>6101</v>
      </c>
      <c r="F1881">
        <v>0</v>
      </c>
    </row>
    <row r="1882" spans="1:6">
      <c r="A1882" t="s">
        <v>855</v>
      </c>
      <c r="C1882">
        <v>50</v>
      </c>
      <c r="D1882" t="s">
        <v>5116</v>
      </c>
      <c r="E1882" t="s">
        <v>6101</v>
      </c>
      <c r="F1882">
        <v>8</v>
      </c>
    </row>
    <row r="1883" spans="1:6">
      <c r="A1883" t="s">
        <v>856</v>
      </c>
      <c r="C1883">
        <v>20</v>
      </c>
      <c r="D1883" t="s">
        <v>5149</v>
      </c>
      <c r="E1883" t="s">
        <v>6101</v>
      </c>
      <c r="F1883">
        <v>3</v>
      </c>
    </row>
    <row r="1884" spans="1:6">
      <c r="A1884" t="s">
        <v>857</v>
      </c>
      <c r="C1884">
        <v>20</v>
      </c>
      <c r="D1884" t="s">
        <v>5149</v>
      </c>
      <c r="E1884" t="s">
        <v>6101</v>
      </c>
      <c r="F1884">
        <v>3</v>
      </c>
    </row>
    <row r="1885" spans="1:6">
      <c r="A1885" t="s">
        <v>858</v>
      </c>
      <c r="C1885">
        <v>1200</v>
      </c>
      <c r="D1885" t="s">
        <v>5118</v>
      </c>
      <c r="E1885" t="s">
        <v>6101</v>
      </c>
      <c r="F1885">
        <v>2</v>
      </c>
    </row>
    <row r="1886" spans="1:6">
      <c r="A1886" t="s">
        <v>859</v>
      </c>
      <c r="C1886">
        <v>50</v>
      </c>
      <c r="D1886" t="s">
        <v>5116</v>
      </c>
      <c r="E1886" t="s">
        <v>6101</v>
      </c>
      <c r="F1886">
        <v>0</v>
      </c>
    </row>
    <row r="1887" spans="1:6">
      <c r="A1887" t="s">
        <v>860</v>
      </c>
      <c r="C1887">
        <v>720</v>
      </c>
      <c r="D1887" t="s">
        <v>5118</v>
      </c>
      <c r="E1887" t="s">
        <v>6101</v>
      </c>
      <c r="F1887">
        <v>0</v>
      </c>
    </row>
    <row r="1888" spans="1:6">
      <c r="A1888" t="s">
        <v>862</v>
      </c>
      <c r="C1888">
        <v>50</v>
      </c>
      <c r="D1888" t="s">
        <v>5116</v>
      </c>
      <c r="E1888" t="s">
        <v>6101</v>
      </c>
      <c r="F1888">
        <v>39</v>
      </c>
    </row>
    <row r="1889" spans="1:6">
      <c r="A1889" t="s">
        <v>863</v>
      </c>
      <c r="C1889">
        <v>80</v>
      </c>
      <c r="D1889" t="s">
        <v>5116</v>
      </c>
      <c r="E1889" t="s">
        <v>6101</v>
      </c>
      <c r="F1889">
        <v>14</v>
      </c>
    </row>
    <row r="1890" spans="1:6">
      <c r="A1890" t="s">
        <v>864</v>
      </c>
      <c r="C1890">
        <v>50</v>
      </c>
      <c r="D1890" t="s">
        <v>5116</v>
      </c>
      <c r="E1890" t="s">
        <v>6101</v>
      </c>
      <c r="F1890">
        <v>2</v>
      </c>
    </row>
    <row r="1891" spans="1:6">
      <c r="A1891" t="s">
        <v>3442</v>
      </c>
      <c r="C1891">
        <v>100</v>
      </c>
      <c r="D1891" t="s">
        <v>5116</v>
      </c>
      <c r="E1891" t="s">
        <v>6101</v>
      </c>
      <c r="F1891">
        <v>0</v>
      </c>
    </row>
    <row r="1892" spans="1:6">
      <c r="A1892" t="s">
        <v>5405</v>
      </c>
      <c r="C1892">
        <v>80</v>
      </c>
      <c r="D1892" t="s">
        <v>5116</v>
      </c>
      <c r="E1892" t="s">
        <v>6101</v>
      </c>
      <c r="F1892">
        <v>0</v>
      </c>
    </row>
    <row r="1893" spans="1:6">
      <c r="A1893" t="s">
        <v>865</v>
      </c>
      <c r="C1893">
        <v>1440</v>
      </c>
      <c r="D1893" t="s">
        <v>5118</v>
      </c>
      <c r="E1893" t="s">
        <v>6101</v>
      </c>
      <c r="F1893">
        <v>5</v>
      </c>
    </row>
    <row r="1894" spans="1:6">
      <c r="A1894" t="s">
        <v>866</v>
      </c>
      <c r="C1894">
        <v>200</v>
      </c>
      <c r="D1894" t="s">
        <v>5116</v>
      </c>
      <c r="E1894" t="s">
        <v>6101</v>
      </c>
      <c r="F1894">
        <v>5</v>
      </c>
    </row>
    <row r="1895" spans="1:6">
      <c r="A1895" t="s">
        <v>4220</v>
      </c>
      <c r="C1895">
        <v>120</v>
      </c>
      <c r="D1895" t="s">
        <v>5116</v>
      </c>
      <c r="E1895" t="s">
        <v>6101</v>
      </c>
      <c r="F1895">
        <v>5</v>
      </c>
    </row>
    <row r="1896" spans="1:6">
      <c r="A1896" t="s">
        <v>2191</v>
      </c>
      <c r="C1896">
        <v>200</v>
      </c>
      <c r="D1896" t="s">
        <v>5116</v>
      </c>
      <c r="E1896" t="s">
        <v>6101</v>
      </c>
      <c r="F1896">
        <v>8</v>
      </c>
    </row>
    <row r="1897" spans="1:6">
      <c r="A1897" t="s">
        <v>2191</v>
      </c>
      <c r="C1897">
        <v>96</v>
      </c>
      <c r="D1897" t="s">
        <v>5116</v>
      </c>
      <c r="E1897" t="s">
        <v>6101</v>
      </c>
      <c r="F1897">
        <v>0</v>
      </c>
    </row>
    <row r="1898" spans="1:6">
      <c r="A1898" t="s">
        <v>867</v>
      </c>
      <c r="C1898">
        <v>96</v>
      </c>
      <c r="D1898" t="s">
        <v>5116</v>
      </c>
      <c r="E1898" t="s">
        <v>6101</v>
      </c>
      <c r="F1898">
        <v>4</v>
      </c>
    </row>
    <row r="1899" spans="1:6">
      <c r="A1899" t="s">
        <v>868</v>
      </c>
      <c r="C1899">
        <v>1440</v>
      </c>
      <c r="D1899" t="s">
        <v>5118</v>
      </c>
      <c r="E1899" t="s">
        <v>6101</v>
      </c>
      <c r="F1899">
        <v>2</v>
      </c>
    </row>
    <row r="1900" spans="1:6">
      <c r="A1900" t="s">
        <v>869</v>
      </c>
      <c r="C1900">
        <v>90</v>
      </c>
      <c r="D1900" t="s">
        <v>5116</v>
      </c>
      <c r="E1900" t="s">
        <v>6101</v>
      </c>
      <c r="F1900">
        <v>1</v>
      </c>
    </row>
    <row r="1901" spans="1:6">
      <c r="A1901" t="s">
        <v>870</v>
      </c>
      <c r="C1901">
        <v>48</v>
      </c>
      <c r="D1901" t="s">
        <v>5149</v>
      </c>
      <c r="E1901" t="s">
        <v>6101</v>
      </c>
      <c r="F1901">
        <v>8</v>
      </c>
    </row>
    <row r="1902" spans="1:6">
      <c r="A1902" t="s">
        <v>5406</v>
      </c>
      <c r="C1902">
        <v>80</v>
      </c>
      <c r="D1902" t="s">
        <v>5116</v>
      </c>
      <c r="E1902" t="s">
        <v>6101</v>
      </c>
      <c r="F1902">
        <v>1</v>
      </c>
    </row>
    <row r="1903" spans="1:6">
      <c r="A1903" t="s">
        <v>5407</v>
      </c>
      <c r="C1903">
        <v>80</v>
      </c>
      <c r="D1903" t="s">
        <v>5116</v>
      </c>
      <c r="E1903" t="s">
        <v>6101</v>
      </c>
      <c r="F1903">
        <v>0</v>
      </c>
    </row>
    <row r="1904" spans="1:6">
      <c r="A1904" t="s">
        <v>5408</v>
      </c>
      <c r="C1904">
        <v>80</v>
      </c>
      <c r="D1904" t="s">
        <v>5116</v>
      </c>
      <c r="E1904" t="s">
        <v>6101</v>
      </c>
      <c r="F1904">
        <v>1</v>
      </c>
    </row>
    <row r="1905" spans="1:6">
      <c r="A1905" t="s">
        <v>5409</v>
      </c>
      <c r="C1905">
        <v>80</v>
      </c>
      <c r="D1905" t="s">
        <v>5116</v>
      </c>
      <c r="E1905" t="s">
        <v>6101</v>
      </c>
      <c r="F1905">
        <v>1</v>
      </c>
    </row>
    <row r="1906" spans="1:6">
      <c r="A1906" t="s">
        <v>5410</v>
      </c>
      <c r="C1906">
        <v>80</v>
      </c>
      <c r="D1906" t="s">
        <v>5116</v>
      </c>
      <c r="E1906" t="s">
        <v>6101</v>
      </c>
      <c r="F1906">
        <v>1</v>
      </c>
    </row>
    <row r="1907" spans="1:6">
      <c r="A1907" t="s">
        <v>3394</v>
      </c>
      <c r="C1907">
        <v>80</v>
      </c>
      <c r="D1907" t="s">
        <v>5116</v>
      </c>
      <c r="E1907" t="s">
        <v>6101</v>
      </c>
      <c r="F1907">
        <v>0</v>
      </c>
    </row>
    <row r="1908" spans="1:6">
      <c r="A1908" t="s">
        <v>3395</v>
      </c>
      <c r="C1908">
        <v>80</v>
      </c>
      <c r="D1908" t="s">
        <v>5116</v>
      </c>
      <c r="E1908" t="s">
        <v>6101</v>
      </c>
      <c r="F1908">
        <v>0</v>
      </c>
    </row>
    <row r="1909" spans="1:6">
      <c r="A1909" t="s">
        <v>3396</v>
      </c>
      <c r="C1909">
        <v>80</v>
      </c>
      <c r="D1909" t="s">
        <v>5116</v>
      </c>
      <c r="E1909" t="s">
        <v>6101</v>
      </c>
      <c r="F1909">
        <v>0</v>
      </c>
    </row>
    <row r="1910" spans="1:6">
      <c r="A1910" t="s">
        <v>3397</v>
      </c>
      <c r="C1910">
        <v>80</v>
      </c>
      <c r="D1910" t="s">
        <v>5116</v>
      </c>
      <c r="E1910" t="s">
        <v>6101</v>
      </c>
      <c r="F1910">
        <v>0</v>
      </c>
    </row>
    <row r="1911" spans="1:6">
      <c r="A1911" t="s">
        <v>871</v>
      </c>
      <c r="C1911">
        <v>144</v>
      </c>
      <c r="D1911" t="s">
        <v>5116</v>
      </c>
      <c r="E1911" t="s">
        <v>6101</v>
      </c>
      <c r="F1911">
        <v>4</v>
      </c>
    </row>
    <row r="1912" spans="1:6">
      <c r="A1912" t="s">
        <v>872</v>
      </c>
      <c r="C1912">
        <v>120</v>
      </c>
      <c r="D1912" t="s">
        <v>5116</v>
      </c>
      <c r="E1912" t="s">
        <v>6101</v>
      </c>
      <c r="F1912">
        <v>10</v>
      </c>
    </row>
    <row r="1913" spans="1:6">
      <c r="A1913" t="s">
        <v>873</v>
      </c>
      <c r="C1913">
        <v>120</v>
      </c>
      <c r="D1913" t="s">
        <v>5116</v>
      </c>
      <c r="E1913" t="s">
        <v>6101</v>
      </c>
      <c r="F1913">
        <v>6</v>
      </c>
    </row>
    <row r="1914" spans="1:6">
      <c r="A1914" t="s">
        <v>874</v>
      </c>
      <c r="C1914">
        <v>120</v>
      </c>
      <c r="D1914" t="s">
        <v>5116</v>
      </c>
      <c r="E1914" t="s">
        <v>6101</v>
      </c>
      <c r="F1914">
        <v>15</v>
      </c>
    </row>
    <row r="1915" spans="1:6">
      <c r="A1915" t="s">
        <v>875</v>
      </c>
      <c r="C1915">
        <v>120</v>
      </c>
      <c r="D1915" t="s">
        <v>5116</v>
      </c>
      <c r="E1915" t="s">
        <v>6101</v>
      </c>
      <c r="F1915">
        <v>1</v>
      </c>
    </row>
    <row r="1916" spans="1:6">
      <c r="A1916" t="s">
        <v>876</v>
      </c>
      <c r="C1916">
        <v>120</v>
      </c>
      <c r="D1916" t="s">
        <v>5116</v>
      </c>
      <c r="E1916" t="s">
        <v>6101</v>
      </c>
      <c r="F1916">
        <v>2</v>
      </c>
    </row>
    <row r="1917" spans="1:6">
      <c r="A1917" t="s">
        <v>877</v>
      </c>
      <c r="C1917">
        <v>110</v>
      </c>
      <c r="D1917" t="s">
        <v>5116</v>
      </c>
      <c r="E1917" t="s">
        <v>6101</v>
      </c>
      <c r="F1917">
        <v>45</v>
      </c>
    </row>
    <row r="1918" spans="1:6">
      <c r="A1918" t="s">
        <v>879</v>
      </c>
      <c r="C1918">
        <v>120</v>
      </c>
      <c r="D1918" t="s">
        <v>5116</v>
      </c>
      <c r="E1918" t="s">
        <v>6101</v>
      </c>
      <c r="F1918">
        <v>2</v>
      </c>
    </row>
    <row r="1919" spans="1:6">
      <c r="A1919" t="s">
        <v>880</v>
      </c>
      <c r="C1919">
        <v>110</v>
      </c>
      <c r="D1919" t="s">
        <v>5116</v>
      </c>
      <c r="E1919" t="s">
        <v>6101</v>
      </c>
      <c r="F1919">
        <v>6</v>
      </c>
    </row>
    <row r="1920" spans="1:6">
      <c r="A1920" t="s">
        <v>881</v>
      </c>
      <c r="C1920">
        <v>110</v>
      </c>
      <c r="D1920" t="s">
        <v>5116</v>
      </c>
      <c r="E1920" t="s">
        <v>6101</v>
      </c>
      <c r="F1920">
        <v>12</v>
      </c>
    </row>
    <row r="1921" spans="1:6">
      <c r="A1921" t="s">
        <v>882</v>
      </c>
      <c r="C1921">
        <v>110</v>
      </c>
      <c r="D1921" t="s">
        <v>5116</v>
      </c>
      <c r="E1921" t="s">
        <v>6101</v>
      </c>
      <c r="F1921">
        <v>5</v>
      </c>
    </row>
    <row r="1922" spans="1:6">
      <c r="A1922" t="s">
        <v>883</v>
      </c>
      <c r="C1922">
        <v>120</v>
      </c>
      <c r="D1922" t="s">
        <v>5116</v>
      </c>
      <c r="E1922" t="s">
        <v>6101</v>
      </c>
      <c r="F1922">
        <v>41</v>
      </c>
    </row>
    <row r="1923" spans="1:6">
      <c r="A1923" t="s">
        <v>884</v>
      </c>
      <c r="C1923">
        <v>72</v>
      </c>
      <c r="D1923" t="s">
        <v>5116</v>
      </c>
      <c r="E1923" t="s">
        <v>6101</v>
      </c>
      <c r="F1923">
        <v>0</v>
      </c>
    </row>
    <row r="1924" spans="1:6">
      <c r="A1924" t="s">
        <v>885</v>
      </c>
      <c r="C1924">
        <v>72</v>
      </c>
      <c r="D1924" t="s">
        <v>5116</v>
      </c>
      <c r="E1924" t="s">
        <v>6101</v>
      </c>
      <c r="F1924">
        <v>0</v>
      </c>
    </row>
    <row r="1925" spans="1:6">
      <c r="A1925" t="s">
        <v>3398</v>
      </c>
      <c r="C1925">
        <v>60</v>
      </c>
      <c r="D1925" t="s">
        <v>5149</v>
      </c>
      <c r="E1925" t="s">
        <v>6101</v>
      </c>
      <c r="F1925">
        <v>6</v>
      </c>
    </row>
    <row r="1926" spans="1:6">
      <c r="A1926" t="s">
        <v>886</v>
      </c>
      <c r="C1926">
        <v>48</v>
      </c>
      <c r="D1926" t="s">
        <v>5116</v>
      </c>
      <c r="E1926" t="s">
        <v>6101</v>
      </c>
      <c r="F1926">
        <v>2</v>
      </c>
    </row>
    <row r="1927" spans="1:6">
      <c r="A1927" t="s">
        <v>887</v>
      </c>
      <c r="C1927">
        <v>40</v>
      </c>
      <c r="D1927" t="s">
        <v>5149</v>
      </c>
      <c r="E1927" t="s">
        <v>6101</v>
      </c>
      <c r="F1927">
        <v>0</v>
      </c>
    </row>
    <row r="1928" spans="1:6">
      <c r="A1928" t="s">
        <v>888</v>
      </c>
      <c r="C1928">
        <v>100</v>
      </c>
      <c r="D1928" t="s">
        <v>5116</v>
      </c>
      <c r="E1928" t="s">
        <v>6101</v>
      </c>
      <c r="F1928">
        <v>3</v>
      </c>
    </row>
    <row r="1929" spans="1:6">
      <c r="A1929" t="s">
        <v>889</v>
      </c>
      <c r="C1929">
        <v>120</v>
      </c>
      <c r="D1929" t="s">
        <v>5116</v>
      </c>
      <c r="E1929" t="s">
        <v>6101</v>
      </c>
      <c r="F1929">
        <v>17</v>
      </c>
    </row>
    <row r="1930" spans="1:6">
      <c r="A1930" t="s">
        <v>890</v>
      </c>
      <c r="C1930">
        <v>80</v>
      </c>
      <c r="D1930" t="s">
        <v>5116</v>
      </c>
      <c r="E1930" t="s">
        <v>6101</v>
      </c>
      <c r="F1930">
        <v>5</v>
      </c>
    </row>
    <row r="1931" spans="1:6">
      <c r="A1931" t="s">
        <v>891</v>
      </c>
      <c r="C1931">
        <v>100</v>
      </c>
      <c r="D1931" t="s">
        <v>5116</v>
      </c>
      <c r="E1931" t="s">
        <v>6101</v>
      </c>
      <c r="F1931">
        <v>5</v>
      </c>
    </row>
    <row r="1932" spans="1:6">
      <c r="A1932" t="s">
        <v>3494</v>
      </c>
      <c r="C1932">
        <v>50</v>
      </c>
      <c r="D1932" t="s">
        <v>5116</v>
      </c>
      <c r="E1932" t="s">
        <v>6101</v>
      </c>
      <c r="F1932">
        <v>26</v>
      </c>
    </row>
    <row r="1933" spans="1:6">
      <c r="A1933" t="s">
        <v>4363</v>
      </c>
      <c r="C1933">
        <v>25</v>
      </c>
      <c r="D1933" t="s">
        <v>5116</v>
      </c>
      <c r="E1933" t="s">
        <v>6101</v>
      </c>
      <c r="F1933">
        <v>0</v>
      </c>
    </row>
    <row r="1934" spans="1:6">
      <c r="A1934" t="s">
        <v>4364</v>
      </c>
      <c r="C1934">
        <v>25</v>
      </c>
      <c r="D1934" t="s">
        <v>5116</v>
      </c>
      <c r="E1934" t="s">
        <v>6101</v>
      </c>
      <c r="F1934">
        <v>0</v>
      </c>
    </row>
    <row r="1935" spans="1:6">
      <c r="A1935" t="s">
        <v>892</v>
      </c>
      <c r="C1935">
        <v>72</v>
      </c>
      <c r="D1935" t="s">
        <v>5116</v>
      </c>
      <c r="E1935" t="s">
        <v>6101</v>
      </c>
      <c r="F1935">
        <v>13</v>
      </c>
    </row>
    <row r="1936" spans="1:6">
      <c r="A1936" t="s">
        <v>4365</v>
      </c>
      <c r="C1936">
        <v>25</v>
      </c>
      <c r="D1936" t="s">
        <v>5116</v>
      </c>
      <c r="E1936" t="s">
        <v>6101</v>
      </c>
      <c r="F1936">
        <v>0</v>
      </c>
    </row>
    <row r="1937" spans="1:6">
      <c r="A1937" t="s">
        <v>893</v>
      </c>
      <c r="C1937">
        <v>640</v>
      </c>
      <c r="D1937" t="s">
        <v>5118</v>
      </c>
      <c r="E1937" t="s">
        <v>6101</v>
      </c>
      <c r="F1937">
        <v>3</v>
      </c>
    </row>
    <row r="1938" spans="1:6">
      <c r="A1938" t="s">
        <v>895</v>
      </c>
      <c r="C1938">
        <v>96</v>
      </c>
      <c r="D1938" t="s">
        <v>5116</v>
      </c>
      <c r="E1938" t="s">
        <v>6101</v>
      </c>
      <c r="F1938">
        <v>2</v>
      </c>
    </row>
    <row r="1939" spans="1:6">
      <c r="A1939" t="s">
        <v>896</v>
      </c>
      <c r="C1939">
        <v>20</v>
      </c>
      <c r="D1939" t="s">
        <v>5149</v>
      </c>
      <c r="E1939" t="s">
        <v>6101</v>
      </c>
      <c r="F1939">
        <v>7</v>
      </c>
    </row>
    <row r="1940" spans="1:6">
      <c r="A1940" t="s">
        <v>2404</v>
      </c>
      <c r="C1940">
        <v>10</v>
      </c>
      <c r="D1940" t="s">
        <v>5116</v>
      </c>
      <c r="E1940" t="s">
        <v>6101</v>
      </c>
      <c r="F1940">
        <v>0</v>
      </c>
    </row>
    <row r="1941" spans="1:6">
      <c r="A1941" t="s">
        <v>2438</v>
      </c>
      <c r="C1941">
        <v>50</v>
      </c>
      <c r="D1941" t="s">
        <v>5116</v>
      </c>
      <c r="E1941" t="s">
        <v>6101</v>
      </c>
      <c r="F1941">
        <v>41</v>
      </c>
    </row>
    <row r="1942" spans="1:6">
      <c r="A1942" t="s">
        <v>3936</v>
      </c>
      <c r="C1942">
        <v>80</v>
      </c>
      <c r="D1942" t="s">
        <v>5116</v>
      </c>
      <c r="E1942" t="s">
        <v>6101</v>
      </c>
      <c r="F1942">
        <v>0</v>
      </c>
    </row>
    <row r="1943" spans="1:6">
      <c r="A1943" t="s">
        <v>3873</v>
      </c>
      <c r="C1943">
        <v>80</v>
      </c>
      <c r="D1943" t="s">
        <v>5116</v>
      </c>
      <c r="E1943" t="s">
        <v>6101</v>
      </c>
      <c r="F1943">
        <v>0</v>
      </c>
    </row>
    <row r="1944" spans="1:6">
      <c r="A1944" t="s">
        <v>2158</v>
      </c>
      <c r="C1944">
        <v>200</v>
      </c>
      <c r="D1944" t="s">
        <v>5116</v>
      </c>
      <c r="E1944" t="s">
        <v>6101</v>
      </c>
      <c r="F1944">
        <v>0</v>
      </c>
    </row>
    <row r="1945" spans="1:6">
      <c r="A1945" t="s">
        <v>4358</v>
      </c>
      <c r="C1945">
        <v>20</v>
      </c>
      <c r="D1945" t="s">
        <v>5116</v>
      </c>
      <c r="E1945" t="s">
        <v>6101</v>
      </c>
      <c r="F1945">
        <v>0</v>
      </c>
    </row>
    <row r="1946" spans="1:6">
      <c r="A1946" t="s">
        <v>6060</v>
      </c>
      <c r="C1946">
        <v>80</v>
      </c>
      <c r="D1946" t="s">
        <v>5116</v>
      </c>
      <c r="E1946" t="s">
        <v>6101</v>
      </c>
      <c r="F1946">
        <v>0</v>
      </c>
    </row>
    <row r="1947" spans="1:6">
      <c r="A1947" t="s">
        <v>2203</v>
      </c>
      <c r="C1947">
        <v>100</v>
      </c>
      <c r="D1947" t="s">
        <v>5116</v>
      </c>
      <c r="E1947" t="s">
        <v>6101</v>
      </c>
      <c r="F1947">
        <v>0</v>
      </c>
    </row>
    <row r="1948" spans="1:6">
      <c r="A1948" t="s">
        <v>3577</v>
      </c>
      <c r="C1948">
        <v>100</v>
      </c>
      <c r="D1948" t="s">
        <v>5116</v>
      </c>
      <c r="E1948" t="s">
        <v>6101</v>
      </c>
      <c r="F1948">
        <v>0</v>
      </c>
    </row>
    <row r="1949" spans="1:6">
      <c r="A1949" t="s">
        <v>1958</v>
      </c>
      <c r="C1949">
        <v>60</v>
      </c>
      <c r="D1949" t="s">
        <v>5116</v>
      </c>
      <c r="E1949" t="s">
        <v>6101</v>
      </c>
      <c r="F1949">
        <v>0</v>
      </c>
    </row>
    <row r="1950" spans="1:6">
      <c r="A1950" t="s">
        <v>897</v>
      </c>
      <c r="C1950">
        <v>3</v>
      </c>
      <c r="D1950" t="s">
        <v>5116</v>
      </c>
      <c r="E1950" t="s">
        <v>6101</v>
      </c>
      <c r="F1950">
        <v>0</v>
      </c>
    </row>
    <row r="1951" spans="1:6">
      <c r="A1951" t="s">
        <v>1969</v>
      </c>
      <c r="C1951">
        <v>16</v>
      </c>
      <c r="D1951" t="s">
        <v>5116</v>
      </c>
      <c r="E1951" t="s">
        <v>6101</v>
      </c>
      <c r="F1951">
        <v>0</v>
      </c>
    </row>
    <row r="1952" spans="1:6">
      <c r="A1952" t="s">
        <v>2102</v>
      </c>
      <c r="C1952">
        <v>16</v>
      </c>
      <c r="D1952" t="s">
        <v>5116</v>
      </c>
      <c r="E1952" t="s">
        <v>6101</v>
      </c>
      <c r="F1952">
        <v>0</v>
      </c>
    </row>
    <row r="1953" spans="1:6">
      <c r="A1953" t="s">
        <v>1968</v>
      </c>
      <c r="C1953">
        <v>16</v>
      </c>
      <c r="D1953" t="s">
        <v>5116</v>
      </c>
      <c r="E1953" t="s">
        <v>6101</v>
      </c>
      <c r="F1953">
        <v>0</v>
      </c>
    </row>
    <row r="1954" spans="1:6">
      <c r="A1954" t="s">
        <v>4357</v>
      </c>
      <c r="C1954">
        <v>50</v>
      </c>
      <c r="D1954" t="s">
        <v>5116</v>
      </c>
      <c r="E1954" t="s">
        <v>6101</v>
      </c>
      <c r="F1954">
        <v>0</v>
      </c>
    </row>
    <row r="1955" spans="1:6">
      <c r="A1955" t="s">
        <v>4959</v>
      </c>
      <c r="C1955">
        <v>80</v>
      </c>
      <c r="D1955" t="s">
        <v>5116</v>
      </c>
      <c r="E1955" t="s">
        <v>6101</v>
      </c>
      <c r="F1955">
        <v>0</v>
      </c>
    </row>
    <row r="1956" spans="1:6">
      <c r="A1956" t="s">
        <v>4069</v>
      </c>
      <c r="C1956">
        <v>1500</v>
      </c>
      <c r="D1956" t="s">
        <v>5116</v>
      </c>
      <c r="E1956" t="s">
        <v>6101</v>
      </c>
      <c r="F1956">
        <v>0</v>
      </c>
    </row>
    <row r="1957" spans="1:6">
      <c r="A1957" t="s">
        <v>5582</v>
      </c>
      <c r="C1957">
        <v>80</v>
      </c>
      <c r="D1957" t="s">
        <v>5116</v>
      </c>
      <c r="E1957" t="s">
        <v>6101</v>
      </c>
      <c r="F1957">
        <v>2</v>
      </c>
    </row>
    <row r="1958" spans="1:6">
      <c r="A1958" t="s">
        <v>5520</v>
      </c>
      <c r="C1958">
        <v>100</v>
      </c>
      <c r="D1958" t="s">
        <v>5116</v>
      </c>
      <c r="E1958" t="s">
        <v>6101</v>
      </c>
      <c r="F1958">
        <v>1</v>
      </c>
    </row>
    <row r="1959" spans="1:6">
      <c r="A1959" t="s">
        <v>5063</v>
      </c>
      <c r="C1959">
        <v>480</v>
      </c>
      <c r="D1959" t="s">
        <v>5116</v>
      </c>
      <c r="E1959" t="s">
        <v>6101</v>
      </c>
      <c r="F1959">
        <v>1</v>
      </c>
    </row>
    <row r="1960" spans="1:6">
      <c r="A1960" t="s">
        <v>898</v>
      </c>
      <c r="C1960">
        <v>24</v>
      </c>
      <c r="D1960" t="s">
        <v>5149</v>
      </c>
      <c r="E1960" t="s">
        <v>6101</v>
      </c>
      <c r="F1960">
        <v>1</v>
      </c>
    </row>
    <row r="1961" spans="1:6">
      <c r="A1961" t="s">
        <v>899</v>
      </c>
      <c r="C1961">
        <v>24</v>
      </c>
      <c r="D1961" t="s">
        <v>5149</v>
      </c>
      <c r="E1961" t="s">
        <v>6101</v>
      </c>
      <c r="F1961">
        <v>1</v>
      </c>
    </row>
    <row r="1962" spans="1:6">
      <c r="A1962" t="s">
        <v>900</v>
      </c>
      <c r="C1962">
        <v>100</v>
      </c>
      <c r="D1962" t="s">
        <v>5116</v>
      </c>
      <c r="E1962" t="s">
        <v>6101</v>
      </c>
      <c r="F1962">
        <v>3</v>
      </c>
    </row>
    <row r="1963" spans="1:6">
      <c r="A1963" t="s">
        <v>901</v>
      </c>
      <c r="C1963">
        <v>100</v>
      </c>
      <c r="D1963" t="s">
        <v>5116</v>
      </c>
      <c r="E1963" t="s">
        <v>6101</v>
      </c>
      <c r="F1963">
        <v>6</v>
      </c>
    </row>
    <row r="1964" spans="1:6">
      <c r="A1964" t="s">
        <v>902</v>
      </c>
      <c r="C1964">
        <v>100</v>
      </c>
      <c r="D1964" t="s">
        <v>5116</v>
      </c>
      <c r="E1964" t="s">
        <v>6101</v>
      </c>
      <c r="F1964">
        <v>1</v>
      </c>
    </row>
    <row r="1965" spans="1:6">
      <c r="A1965" t="s">
        <v>903</v>
      </c>
      <c r="C1965">
        <v>1080</v>
      </c>
      <c r="D1965" t="s">
        <v>5118</v>
      </c>
      <c r="E1965" t="s">
        <v>6101</v>
      </c>
      <c r="F1965">
        <v>0</v>
      </c>
    </row>
    <row r="1966" spans="1:6">
      <c r="A1966" t="s">
        <v>2160</v>
      </c>
      <c r="C1966">
        <v>80</v>
      </c>
      <c r="D1966" t="s">
        <v>5116</v>
      </c>
      <c r="E1966" t="s">
        <v>6101</v>
      </c>
      <c r="F1966">
        <v>0</v>
      </c>
    </row>
    <row r="1967" spans="1:6">
      <c r="A1967" t="s">
        <v>2163</v>
      </c>
      <c r="C1967">
        <v>80</v>
      </c>
      <c r="D1967" t="s">
        <v>5116</v>
      </c>
      <c r="E1967" t="s">
        <v>6101</v>
      </c>
      <c r="F1967">
        <v>0</v>
      </c>
    </row>
    <row r="1968" spans="1:6">
      <c r="A1968" t="s">
        <v>2164</v>
      </c>
      <c r="C1968">
        <v>80</v>
      </c>
      <c r="D1968" t="s">
        <v>5116</v>
      </c>
      <c r="E1968" t="s">
        <v>6101</v>
      </c>
      <c r="F1968">
        <v>0</v>
      </c>
    </row>
    <row r="1969" spans="1:6">
      <c r="A1969" t="s">
        <v>2162</v>
      </c>
      <c r="C1969">
        <v>80</v>
      </c>
      <c r="D1969" t="s">
        <v>5116</v>
      </c>
      <c r="E1969" t="s">
        <v>6101</v>
      </c>
      <c r="F1969">
        <v>0</v>
      </c>
    </row>
    <row r="1970" spans="1:6">
      <c r="A1970" t="s">
        <v>2316</v>
      </c>
      <c r="C1970">
        <v>80</v>
      </c>
      <c r="D1970" t="s">
        <v>5116</v>
      </c>
      <c r="E1970" t="s">
        <v>6101</v>
      </c>
      <c r="F1970">
        <v>0</v>
      </c>
    </row>
    <row r="1971" spans="1:6">
      <c r="A1971" t="s">
        <v>2557</v>
      </c>
      <c r="C1971">
        <v>100</v>
      </c>
      <c r="D1971" t="s">
        <v>5118</v>
      </c>
      <c r="E1971" t="s">
        <v>6101</v>
      </c>
      <c r="F1971">
        <v>0</v>
      </c>
    </row>
    <row r="1972" spans="1:6">
      <c r="A1972" t="s">
        <v>2605</v>
      </c>
      <c r="C1972">
        <v>100</v>
      </c>
      <c r="D1972" t="s">
        <v>5118</v>
      </c>
      <c r="E1972" t="s">
        <v>6101</v>
      </c>
      <c r="F1972">
        <v>0</v>
      </c>
    </row>
    <row r="1973" spans="1:6">
      <c r="A1973" t="s">
        <v>905</v>
      </c>
      <c r="C1973">
        <v>300</v>
      </c>
      <c r="D1973" t="s">
        <v>5118</v>
      </c>
      <c r="E1973" t="s">
        <v>6101</v>
      </c>
      <c r="F1973">
        <v>7</v>
      </c>
    </row>
    <row r="1974" spans="1:6">
      <c r="A1974" t="s">
        <v>906</v>
      </c>
      <c r="C1974">
        <v>300</v>
      </c>
      <c r="D1974" t="s">
        <v>5118</v>
      </c>
      <c r="E1974" t="s">
        <v>6101</v>
      </c>
      <c r="F1974">
        <v>8</v>
      </c>
    </row>
    <row r="1975" spans="1:6">
      <c r="A1975" t="s">
        <v>907</v>
      </c>
      <c r="C1975">
        <v>300</v>
      </c>
      <c r="D1975" t="s">
        <v>5118</v>
      </c>
      <c r="E1975" t="s">
        <v>6101</v>
      </c>
      <c r="F1975">
        <v>1</v>
      </c>
    </row>
    <row r="1976" spans="1:6">
      <c r="A1976" t="s">
        <v>908</v>
      </c>
      <c r="C1976">
        <v>20</v>
      </c>
      <c r="D1976" t="s">
        <v>5149</v>
      </c>
      <c r="E1976" t="s">
        <v>6101</v>
      </c>
      <c r="F1976">
        <v>5</v>
      </c>
    </row>
    <row r="1977" spans="1:6">
      <c r="A1977" t="s">
        <v>909</v>
      </c>
      <c r="C1977">
        <v>20</v>
      </c>
      <c r="D1977" t="s">
        <v>5149</v>
      </c>
      <c r="E1977" t="s">
        <v>6101</v>
      </c>
      <c r="F1977">
        <v>1</v>
      </c>
    </row>
    <row r="1978" spans="1:6">
      <c r="A1978" t="s">
        <v>910</v>
      </c>
      <c r="C1978">
        <v>1000</v>
      </c>
      <c r="D1978" t="s">
        <v>5118</v>
      </c>
      <c r="E1978" t="s">
        <v>6101</v>
      </c>
      <c r="F1978">
        <v>24</v>
      </c>
    </row>
    <row r="1979" spans="1:6">
      <c r="A1979" t="s">
        <v>911</v>
      </c>
      <c r="C1979">
        <v>1000</v>
      </c>
      <c r="D1979" t="s">
        <v>5118</v>
      </c>
      <c r="E1979" t="s">
        <v>6101</v>
      </c>
      <c r="F1979">
        <v>4</v>
      </c>
    </row>
    <row r="1980" spans="1:6">
      <c r="A1980" t="s">
        <v>912</v>
      </c>
      <c r="C1980">
        <v>2000</v>
      </c>
      <c r="D1980" t="s">
        <v>5118</v>
      </c>
      <c r="E1980" t="s">
        <v>6101</v>
      </c>
      <c r="F1980">
        <v>5</v>
      </c>
    </row>
    <row r="1981" spans="1:6">
      <c r="A1981" t="s">
        <v>913</v>
      </c>
      <c r="C1981">
        <v>30</v>
      </c>
      <c r="D1981" t="s">
        <v>5116</v>
      </c>
      <c r="E1981" t="s">
        <v>6101</v>
      </c>
      <c r="F1981">
        <v>0</v>
      </c>
    </row>
    <row r="1982" spans="1:6">
      <c r="A1982" t="s">
        <v>914</v>
      </c>
      <c r="C1982">
        <v>20</v>
      </c>
      <c r="D1982" t="s">
        <v>5116</v>
      </c>
      <c r="E1982" t="s">
        <v>6101</v>
      </c>
      <c r="F1982">
        <v>0</v>
      </c>
    </row>
    <row r="1983" spans="1:6">
      <c r="A1983" t="s">
        <v>916</v>
      </c>
      <c r="C1983">
        <v>200</v>
      </c>
      <c r="D1983" t="s">
        <v>5116</v>
      </c>
      <c r="E1983" t="s">
        <v>6101</v>
      </c>
      <c r="F1983">
        <v>2</v>
      </c>
    </row>
    <row r="1984" spans="1:6">
      <c r="A1984" t="s">
        <v>917</v>
      </c>
      <c r="C1984">
        <v>1200</v>
      </c>
      <c r="D1984" t="s">
        <v>5118</v>
      </c>
      <c r="E1984" t="s">
        <v>6101</v>
      </c>
      <c r="F1984">
        <v>1</v>
      </c>
    </row>
    <row r="1985" spans="1:6">
      <c r="A1985" t="s">
        <v>918</v>
      </c>
      <c r="C1985">
        <v>960</v>
      </c>
      <c r="D1985" t="s">
        <v>5118</v>
      </c>
      <c r="E1985" t="s">
        <v>6101</v>
      </c>
      <c r="F1985">
        <v>0</v>
      </c>
    </row>
    <row r="1986" spans="1:6">
      <c r="A1986" t="s">
        <v>919</v>
      </c>
      <c r="C1986">
        <v>800</v>
      </c>
      <c r="D1986" t="s">
        <v>5118</v>
      </c>
      <c r="E1986" t="s">
        <v>6101</v>
      </c>
      <c r="F1986">
        <v>1</v>
      </c>
    </row>
    <row r="1987" spans="1:6">
      <c r="A1987" t="s">
        <v>920</v>
      </c>
      <c r="C1987">
        <v>480</v>
      </c>
      <c r="D1987" t="s">
        <v>5115</v>
      </c>
      <c r="E1987" t="s">
        <v>6101</v>
      </c>
      <c r="F1987">
        <v>4</v>
      </c>
    </row>
    <row r="1988" spans="1:6">
      <c r="A1988" t="s">
        <v>5239</v>
      </c>
      <c r="C1988">
        <v>16</v>
      </c>
      <c r="D1988" t="s">
        <v>5149</v>
      </c>
      <c r="E1988" t="s">
        <v>6101</v>
      </c>
      <c r="F1988">
        <v>2</v>
      </c>
    </row>
    <row r="1989" spans="1:6">
      <c r="A1989" t="s">
        <v>4072</v>
      </c>
      <c r="C1989">
        <v>16</v>
      </c>
      <c r="D1989" t="s">
        <v>5149</v>
      </c>
      <c r="E1989" t="s">
        <v>6101</v>
      </c>
      <c r="F1989">
        <v>0</v>
      </c>
    </row>
    <row r="1990" spans="1:6">
      <c r="A1990" t="s">
        <v>4070</v>
      </c>
      <c r="C1990">
        <v>16</v>
      </c>
      <c r="D1990" t="s">
        <v>5149</v>
      </c>
      <c r="E1990" t="s">
        <v>6101</v>
      </c>
      <c r="F1990">
        <v>0</v>
      </c>
    </row>
    <row r="1991" spans="1:6">
      <c r="A1991" t="s">
        <v>4073</v>
      </c>
      <c r="C1991">
        <v>16</v>
      </c>
      <c r="D1991" t="s">
        <v>5149</v>
      </c>
      <c r="E1991" t="s">
        <v>6101</v>
      </c>
      <c r="F1991">
        <v>0</v>
      </c>
    </row>
    <row r="1992" spans="1:6">
      <c r="A1992" t="s">
        <v>922</v>
      </c>
      <c r="C1992">
        <v>800</v>
      </c>
      <c r="D1992" t="s">
        <v>5118</v>
      </c>
      <c r="E1992" t="s">
        <v>6101</v>
      </c>
      <c r="F1992">
        <v>2</v>
      </c>
    </row>
    <row r="1993" spans="1:6">
      <c r="A1993" t="s">
        <v>3399</v>
      </c>
      <c r="C1993">
        <v>24</v>
      </c>
      <c r="D1993" t="s">
        <v>5116</v>
      </c>
      <c r="E1993" t="s">
        <v>6101</v>
      </c>
      <c r="F1993">
        <v>1</v>
      </c>
    </row>
    <row r="1994" spans="1:6">
      <c r="A1994" t="s">
        <v>3400</v>
      </c>
      <c r="C1994">
        <v>500</v>
      </c>
      <c r="D1994" t="s">
        <v>5118</v>
      </c>
      <c r="E1994" t="s">
        <v>6101</v>
      </c>
      <c r="F1994">
        <v>7</v>
      </c>
    </row>
    <row r="1995" spans="1:6">
      <c r="A1995" t="s">
        <v>923</v>
      </c>
      <c r="C1995">
        <v>72</v>
      </c>
      <c r="D1995" t="s">
        <v>5116</v>
      </c>
      <c r="E1995" t="s">
        <v>6101</v>
      </c>
      <c r="F1995">
        <v>7</v>
      </c>
    </row>
    <row r="1996" spans="1:6">
      <c r="A1996" t="s">
        <v>3401</v>
      </c>
      <c r="C1996">
        <v>16</v>
      </c>
      <c r="D1996" t="s">
        <v>5149</v>
      </c>
      <c r="E1996" t="s">
        <v>6101</v>
      </c>
      <c r="F1996">
        <v>1</v>
      </c>
    </row>
    <row r="1997" spans="1:6">
      <c r="A1997" t="s">
        <v>924</v>
      </c>
      <c r="C1997">
        <v>480</v>
      </c>
      <c r="D1997" t="s">
        <v>5115</v>
      </c>
      <c r="E1997" t="s">
        <v>6101</v>
      </c>
      <c r="F1997">
        <v>51</v>
      </c>
    </row>
    <row r="1998" spans="1:6">
      <c r="A1998" t="s">
        <v>925</v>
      </c>
      <c r="C1998">
        <v>576</v>
      </c>
      <c r="D1998" t="s">
        <v>5118</v>
      </c>
      <c r="E1998" t="s">
        <v>6101</v>
      </c>
      <c r="F1998">
        <v>2</v>
      </c>
    </row>
    <row r="1999" spans="1:6">
      <c r="A1999" t="s">
        <v>926</v>
      </c>
      <c r="C1999">
        <v>800</v>
      </c>
      <c r="D1999" t="s">
        <v>5118</v>
      </c>
      <c r="E1999" t="s">
        <v>6101</v>
      </c>
      <c r="F1999">
        <v>4</v>
      </c>
    </row>
    <row r="2000" spans="1:6">
      <c r="A2000" t="s">
        <v>927</v>
      </c>
      <c r="C2000">
        <v>800</v>
      </c>
      <c r="D2000" t="s">
        <v>5118</v>
      </c>
      <c r="E2000" t="s">
        <v>6101</v>
      </c>
      <c r="F2000">
        <v>7</v>
      </c>
    </row>
    <row r="2001" spans="1:6">
      <c r="A2001" t="s">
        <v>2427</v>
      </c>
      <c r="C2001">
        <v>16</v>
      </c>
      <c r="D2001" t="s">
        <v>5149</v>
      </c>
      <c r="E2001" t="s">
        <v>6101</v>
      </c>
      <c r="F2001">
        <v>0</v>
      </c>
    </row>
    <row r="2002" spans="1:6">
      <c r="A2002" t="s">
        <v>928</v>
      </c>
      <c r="C2002">
        <v>20</v>
      </c>
      <c r="D2002" t="s">
        <v>5149</v>
      </c>
      <c r="E2002" t="s">
        <v>6101</v>
      </c>
      <c r="F2002">
        <v>1</v>
      </c>
    </row>
    <row r="2003" spans="1:6">
      <c r="A2003" t="s">
        <v>929</v>
      </c>
      <c r="C2003">
        <v>20</v>
      </c>
      <c r="D2003" t="s">
        <v>5149</v>
      </c>
      <c r="E2003" t="s">
        <v>6101</v>
      </c>
      <c r="F2003">
        <v>2</v>
      </c>
    </row>
    <row r="2004" spans="1:6">
      <c r="A2004" t="s">
        <v>5576</v>
      </c>
      <c r="C2004">
        <v>16</v>
      </c>
      <c r="D2004" t="s">
        <v>5149</v>
      </c>
      <c r="E2004" t="s">
        <v>6101</v>
      </c>
      <c r="F2004">
        <v>0</v>
      </c>
    </row>
    <row r="2005" spans="1:6">
      <c r="A2005" t="s">
        <v>5577</v>
      </c>
      <c r="C2005">
        <v>16</v>
      </c>
      <c r="D2005" t="s">
        <v>5149</v>
      </c>
      <c r="E2005" t="s">
        <v>6101</v>
      </c>
      <c r="F2005">
        <v>0</v>
      </c>
    </row>
    <row r="2006" spans="1:6">
      <c r="A2006" t="s">
        <v>4221</v>
      </c>
      <c r="C2006">
        <v>16</v>
      </c>
      <c r="D2006" t="s">
        <v>5149</v>
      </c>
      <c r="E2006" t="s">
        <v>6101</v>
      </c>
      <c r="F2006">
        <v>0</v>
      </c>
    </row>
    <row r="2007" spans="1:6">
      <c r="A2007" t="s">
        <v>4222</v>
      </c>
      <c r="C2007">
        <v>16</v>
      </c>
      <c r="D2007" t="s">
        <v>5149</v>
      </c>
      <c r="E2007" t="s">
        <v>6101</v>
      </c>
      <c r="F2007">
        <v>0</v>
      </c>
    </row>
    <row r="2008" spans="1:6">
      <c r="A2008" t="s">
        <v>4223</v>
      </c>
      <c r="C2008">
        <v>16</v>
      </c>
      <c r="D2008" t="s">
        <v>5149</v>
      </c>
      <c r="E2008" t="s">
        <v>6101</v>
      </c>
      <c r="F2008">
        <v>0</v>
      </c>
    </row>
    <row r="2009" spans="1:6">
      <c r="A2009" t="s">
        <v>4224</v>
      </c>
      <c r="C2009">
        <v>16</v>
      </c>
      <c r="D2009" t="s">
        <v>5149</v>
      </c>
      <c r="E2009" t="s">
        <v>6101</v>
      </c>
      <c r="F2009">
        <v>0</v>
      </c>
    </row>
    <row r="2010" spans="1:6">
      <c r="A2010" t="s">
        <v>3580</v>
      </c>
      <c r="C2010">
        <v>16</v>
      </c>
      <c r="D2010" t="s">
        <v>5149</v>
      </c>
      <c r="E2010" t="s">
        <v>6101</v>
      </c>
      <c r="F2010">
        <v>0</v>
      </c>
    </row>
    <row r="2011" spans="1:6">
      <c r="A2011" t="s">
        <v>4226</v>
      </c>
      <c r="C2011">
        <v>16</v>
      </c>
      <c r="D2011" t="s">
        <v>5149</v>
      </c>
      <c r="E2011" t="s">
        <v>6101</v>
      </c>
      <c r="F2011">
        <v>0</v>
      </c>
    </row>
    <row r="2012" spans="1:6">
      <c r="A2012" t="s">
        <v>4225</v>
      </c>
      <c r="C2012">
        <v>16</v>
      </c>
      <c r="D2012" t="s">
        <v>5149</v>
      </c>
      <c r="E2012" t="s">
        <v>6101</v>
      </c>
      <c r="F2012">
        <v>0</v>
      </c>
    </row>
    <row r="2013" spans="1:6">
      <c r="A2013" t="s">
        <v>3581</v>
      </c>
      <c r="C2013">
        <v>16</v>
      </c>
      <c r="D2013" t="s">
        <v>5149</v>
      </c>
      <c r="E2013" t="s">
        <v>6101</v>
      </c>
      <c r="F2013">
        <v>0</v>
      </c>
    </row>
    <row r="2014" spans="1:6">
      <c r="A2014" t="s">
        <v>3578</v>
      </c>
      <c r="C2014">
        <v>16</v>
      </c>
      <c r="D2014" t="s">
        <v>5149</v>
      </c>
      <c r="E2014" t="s">
        <v>6101</v>
      </c>
      <c r="F2014">
        <v>0</v>
      </c>
    </row>
    <row r="2015" spans="1:6">
      <c r="A2015" t="s">
        <v>3579</v>
      </c>
      <c r="C2015">
        <v>16</v>
      </c>
      <c r="D2015" t="s">
        <v>5149</v>
      </c>
      <c r="E2015" t="s">
        <v>6101</v>
      </c>
      <c r="F2015">
        <v>0</v>
      </c>
    </row>
    <row r="2016" spans="1:6">
      <c r="A2016" t="s">
        <v>5579</v>
      </c>
      <c r="C2016">
        <v>16</v>
      </c>
      <c r="D2016" t="s">
        <v>5149</v>
      </c>
      <c r="E2016" t="s">
        <v>6101</v>
      </c>
      <c r="F2016">
        <v>0</v>
      </c>
    </row>
    <row r="2017" spans="1:6">
      <c r="A2017" t="s">
        <v>5580</v>
      </c>
      <c r="C2017">
        <v>16</v>
      </c>
      <c r="D2017" t="s">
        <v>5149</v>
      </c>
      <c r="E2017" t="s">
        <v>6101</v>
      </c>
      <c r="F2017">
        <v>0</v>
      </c>
    </row>
    <row r="2018" spans="1:6">
      <c r="A2018" t="s">
        <v>5581</v>
      </c>
      <c r="C2018">
        <v>16</v>
      </c>
      <c r="D2018" t="s">
        <v>5149</v>
      </c>
      <c r="E2018" t="s">
        <v>6101</v>
      </c>
      <c r="F2018">
        <v>0</v>
      </c>
    </row>
    <row r="2019" spans="1:6">
      <c r="A2019" t="s">
        <v>3535</v>
      </c>
      <c r="C2019">
        <v>640</v>
      </c>
      <c r="D2019" t="s">
        <v>5118</v>
      </c>
      <c r="E2019" t="s">
        <v>6101</v>
      </c>
      <c r="F2019">
        <v>1</v>
      </c>
    </row>
    <row r="2020" spans="1:6">
      <c r="A2020" t="s">
        <v>930</v>
      </c>
      <c r="C2020">
        <v>960</v>
      </c>
      <c r="D2020" t="s">
        <v>5115</v>
      </c>
      <c r="E2020" t="s">
        <v>6101</v>
      </c>
      <c r="F2020">
        <v>4</v>
      </c>
    </row>
    <row r="2021" spans="1:6">
      <c r="A2021" t="s">
        <v>932</v>
      </c>
      <c r="C2021">
        <v>2400</v>
      </c>
      <c r="D2021" t="s">
        <v>5118</v>
      </c>
      <c r="E2021" t="s">
        <v>6101</v>
      </c>
      <c r="F2021">
        <v>2</v>
      </c>
    </row>
    <row r="2022" spans="1:6">
      <c r="A2022" t="s">
        <v>3402</v>
      </c>
      <c r="C2022">
        <v>200</v>
      </c>
      <c r="D2022" t="s">
        <v>5116</v>
      </c>
      <c r="E2022" t="s">
        <v>6101</v>
      </c>
      <c r="F2022">
        <v>0</v>
      </c>
    </row>
    <row r="2023" spans="1:6">
      <c r="A2023" t="s">
        <v>3659</v>
      </c>
      <c r="C2023">
        <v>200</v>
      </c>
      <c r="D2023" t="s">
        <v>5116</v>
      </c>
      <c r="E2023" t="s">
        <v>6101</v>
      </c>
      <c r="F2023">
        <v>1</v>
      </c>
    </row>
    <row r="2024" spans="1:6">
      <c r="A2024" t="s">
        <v>3660</v>
      </c>
      <c r="C2024">
        <v>144</v>
      </c>
      <c r="D2024" t="s">
        <v>5116</v>
      </c>
      <c r="E2024" t="s">
        <v>6101</v>
      </c>
      <c r="F2024">
        <v>2</v>
      </c>
    </row>
    <row r="2025" spans="1:6">
      <c r="A2025" t="s">
        <v>5246</v>
      </c>
      <c r="C2025">
        <v>48</v>
      </c>
      <c r="D2025" t="s">
        <v>5116</v>
      </c>
      <c r="E2025" t="s">
        <v>6101</v>
      </c>
      <c r="F2025">
        <v>2</v>
      </c>
    </row>
    <row r="2026" spans="1:6">
      <c r="A2026" t="s">
        <v>5247</v>
      </c>
      <c r="C2026">
        <v>40</v>
      </c>
      <c r="D2026" t="s">
        <v>5116</v>
      </c>
      <c r="E2026" t="s">
        <v>6101</v>
      </c>
      <c r="F2026">
        <v>1</v>
      </c>
    </row>
    <row r="2027" spans="1:6">
      <c r="A2027" t="s">
        <v>4359</v>
      </c>
      <c r="C2027">
        <v>60</v>
      </c>
      <c r="D2027" t="s">
        <v>5116</v>
      </c>
      <c r="E2027" t="s">
        <v>6101</v>
      </c>
      <c r="F2027">
        <v>0</v>
      </c>
    </row>
    <row r="2028" spans="1:6">
      <c r="A2028" t="s">
        <v>933</v>
      </c>
      <c r="C2028">
        <v>10000</v>
      </c>
      <c r="D2028" t="s">
        <v>5118</v>
      </c>
      <c r="E2028" t="s">
        <v>6101</v>
      </c>
      <c r="F2028">
        <v>1</v>
      </c>
    </row>
    <row r="2029" spans="1:6">
      <c r="A2029" t="s">
        <v>2407</v>
      </c>
      <c r="C2029">
        <v>960</v>
      </c>
      <c r="D2029" t="s">
        <v>5118</v>
      </c>
      <c r="E2029" t="s">
        <v>6101</v>
      </c>
      <c r="F2029">
        <v>0</v>
      </c>
    </row>
    <row r="2030" spans="1:6">
      <c r="A2030" t="s">
        <v>3519</v>
      </c>
      <c r="C2030">
        <v>80</v>
      </c>
      <c r="D2030" t="s">
        <v>5149</v>
      </c>
      <c r="E2030" t="s">
        <v>6101</v>
      </c>
      <c r="F2030">
        <v>11</v>
      </c>
    </row>
    <row r="2031" spans="1:6">
      <c r="A2031" t="s">
        <v>935</v>
      </c>
      <c r="C2031">
        <v>30</v>
      </c>
      <c r="D2031" t="s">
        <v>5149</v>
      </c>
      <c r="E2031" t="s">
        <v>6101</v>
      </c>
      <c r="F2031">
        <v>1</v>
      </c>
    </row>
    <row r="2032" spans="1:6">
      <c r="A2032" t="s">
        <v>936</v>
      </c>
      <c r="C2032">
        <v>100</v>
      </c>
      <c r="D2032" t="s">
        <v>5116</v>
      </c>
      <c r="E2032" t="s">
        <v>6101</v>
      </c>
      <c r="F2032">
        <v>9</v>
      </c>
    </row>
    <row r="2033" spans="1:6">
      <c r="A2033" t="s">
        <v>937</v>
      </c>
      <c r="C2033">
        <v>100</v>
      </c>
      <c r="D2033" t="s">
        <v>5116</v>
      </c>
      <c r="E2033" t="s">
        <v>6101</v>
      </c>
      <c r="F2033">
        <v>4</v>
      </c>
    </row>
    <row r="2034" spans="1:6">
      <c r="A2034" t="s">
        <v>5188</v>
      </c>
      <c r="C2034">
        <v>16</v>
      </c>
      <c r="D2034" t="s">
        <v>5116</v>
      </c>
      <c r="E2034" t="s">
        <v>6101</v>
      </c>
      <c r="F2034">
        <v>1</v>
      </c>
    </row>
    <row r="2035" spans="1:6">
      <c r="A2035" t="s">
        <v>5185</v>
      </c>
      <c r="C2035">
        <v>16</v>
      </c>
      <c r="D2035" t="s">
        <v>5116</v>
      </c>
      <c r="E2035" t="s">
        <v>6101</v>
      </c>
      <c r="F2035">
        <v>1</v>
      </c>
    </row>
    <row r="2036" spans="1:6">
      <c r="A2036" t="s">
        <v>5186</v>
      </c>
      <c r="C2036">
        <v>60</v>
      </c>
      <c r="D2036" t="s">
        <v>5116</v>
      </c>
      <c r="E2036" t="s">
        <v>6101</v>
      </c>
      <c r="F2036">
        <v>0</v>
      </c>
    </row>
    <row r="2037" spans="1:6">
      <c r="A2037" t="s">
        <v>5187</v>
      </c>
      <c r="C2037">
        <v>24</v>
      </c>
      <c r="D2037" t="s">
        <v>5116</v>
      </c>
      <c r="E2037" t="s">
        <v>6101</v>
      </c>
      <c r="F2037">
        <v>1</v>
      </c>
    </row>
    <row r="2038" spans="1:6">
      <c r="A2038" t="s">
        <v>4339</v>
      </c>
      <c r="C2038">
        <v>96</v>
      </c>
      <c r="D2038" t="s">
        <v>5116</v>
      </c>
      <c r="E2038" t="s">
        <v>6101</v>
      </c>
      <c r="F2038">
        <v>0</v>
      </c>
    </row>
    <row r="2039" spans="1:6">
      <c r="A2039" t="s">
        <v>938</v>
      </c>
      <c r="C2039">
        <v>100</v>
      </c>
      <c r="D2039" t="s">
        <v>6090</v>
      </c>
      <c r="E2039" t="s">
        <v>6101</v>
      </c>
      <c r="F2039">
        <v>1</v>
      </c>
    </row>
    <row r="2040" spans="1:6">
      <c r="A2040" t="s">
        <v>939</v>
      </c>
      <c r="C2040">
        <v>120</v>
      </c>
      <c r="D2040" t="s">
        <v>5116</v>
      </c>
      <c r="E2040" t="s">
        <v>6101</v>
      </c>
      <c r="F2040">
        <v>1</v>
      </c>
    </row>
    <row r="2041" spans="1:6">
      <c r="A2041" t="s">
        <v>940</v>
      </c>
      <c r="C2041">
        <v>288</v>
      </c>
      <c r="D2041" t="s">
        <v>5118</v>
      </c>
      <c r="E2041" t="s">
        <v>6101</v>
      </c>
      <c r="F2041">
        <v>9</v>
      </c>
    </row>
    <row r="2042" spans="1:6">
      <c r="A2042" t="s">
        <v>941</v>
      </c>
      <c r="C2042">
        <v>288</v>
      </c>
      <c r="D2042" t="s">
        <v>5118</v>
      </c>
      <c r="E2042" t="s">
        <v>6101</v>
      </c>
      <c r="F2042">
        <v>4</v>
      </c>
    </row>
    <row r="2043" spans="1:6">
      <c r="A2043" t="s">
        <v>942</v>
      </c>
      <c r="C2043">
        <v>288</v>
      </c>
      <c r="D2043" t="s">
        <v>6094</v>
      </c>
      <c r="E2043" t="s">
        <v>6101</v>
      </c>
      <c r="F2043">
        <v>18</v>
      </c>
    </row>
    <row r="2044" spans="1:6">
      <c r="A2044" t="s">
        <v>3597</v>
      </c>
      <c r="C2044">
        <v>288</v>
      </c>
      <c r="D2044" t="s">
        <v>6094</v>
      </c>
      <c r="E2044" t="s">
        <v>6101</v>
      </c>
      <c r="F2044">
        <v>4</v>
      </c>
    </row>
    <row r="2045" spans="1:6">
      <c r="A2045" t="s">
        <v>945</v>
      </c>
      <c r="C2045">
        <v>288</v>
      </c>
      <c r="D2045" t="s">
        <v>6094</v>
      </c>
      <c r="E2045" t="s">
        <v>6101</v>
      </c>
      <c r="F2045">
        <v>0</v>
      </c>
    </row>
    <row r="2046" spans="1:6">
      <c r="A2046" t="s">
        <v>946</v>
      </c>
      <c r="C2046">
        <v>288</v>
      </c>
      <c r="D2046" t="s">
        <v>5118</v>
      </c>
      <c r="E2046" t="s">
        <v>6101</v>
      </c>
      <c r="F2046">
        <v>5</v>
      </c>
    </row>
    <row r="2047" spans="1:6">
      <c r="A2047" t="s">
        <v>947</v>
      </c>
      <c r="C2047">
        <v>288</v>
      </c>
      <c r="D2047" t="s">
        <v>5118</v>
      </c>
      <c r="E2047" t="s">
        <v>6101</v>
      </c>
      <c r="F2047">
        <v>11</v>
      </c>
    </row>
    <row r="2048" spans="1:6">
      <c r="A2048" t="s">
        <v>948</v>
      </c>
      <c r="C2048">
        <v>288</v>
      </c>
      <c r="D2048" t="s">
        <v>5118</v>
      </c>
      <c r="E2048" t="s">
        <v>6101</v>
      </c>
      <c r="F2048">
        <v>7</v>
      </c>
    </row>
    <row r="2049" spans="1:6">
      <c r="A2049" t="s">
        <v>949</v>
      </c>
      <c r="C2049">
        <v>288</v>
      </c>
      <c r="D2049" t="s">
        <v>5118</v>
      </c>
      <c r="E2049" t="s">
        <v>6101</v>
      </c>
      <c r="F2049">
        <v>4</v>
      </c>
    </row>
    <row r="2050" spans="1:6">
      <c r="A2050" t="s">
        <v>950</v>
      </c>
      <c r="C2050">
        <v>288</v>
      </c>
      <c r="D2050" t="s">
        <v>5118</v>
      </c>
      <c r="E2050" t="s">
        <v>6101</v>
      </c>
      <c r="F2050">
        <v>1</v>
      </c>
    </row>
    <row r="2051" spans="1:6">
      <c r="A2051" t="s">
        <v>951</v>
      </c>
      <c r="C2051">
        <v>288</v>
      </c>
      <c r="D2051" t="s">
        <v>6094</v>
      </c>
      <c r="E2051" t="s">
        <v>6101</v>
      </c>
      <c r="F2051">
        <v>1</v>
      </c>
    </row>
    <row r="2052" spans="1:6">
      <c r="A2052" t="s">
        <v>953</v>
      </c>
      <c r="C2052">
        <v>288</v>
      </c>
      <c r="D2052" t="s">
        <v>6094</v>
      </c>
      <c r="E2052" t="s">
        <v>6101</v>
      </c>
      <c r="F2052">
        <v>8</v>
      </c>
    </row>
    <row r="2053" spans="1:6">
      <c r="A2053" t="s">
        <v>954</v>
      </c>
      <c r="C2053">
        <v>288</v>
      </c>
      <c r="D2053" t="s">
        <v>5118</v>
      </c>
      <c r="E2053" t="s">
        <v>6101</v>
      </c>
      <c r="F2053">
        <v>8</v>
      </c>
    </row>
    <row r="2054" spans="1:6">
      <c r="A2054" t="s">
        <v>955</v>
      </c>
      <c r="C2054">
        <v>576</v>
      </c>
      <c r="D2054" t="s">
        <v>5118</v>
      </c>
      <c r="E2054" t="s">
        <v>6101</v>
      </c>
      <c r="F2054">
        <v>19</v>
      </c>
    </row>
    <row r="2055" spans="1:6">
      <c r="A2055" t="s">
        <v>956</v>
      </c>
      <c r="C2055">
        <v>96</v>
      </c>
      <c r="D2055" t="s">
        <v>5116</v>
      </c>
      <c r="E2055" t="s">
        <v>6101</v>
      </c>
      <c r="F2055">
        <v>42</v>
      </c>
    </row>
    <row r="2056" spans="1:6">
      <c r="A2056" t="s">
        <v>957</v>
      </c>
      <c r="C2056">
        <v>288</v>
      </c>
      <c r="D2056" t="s">
        <v>5118</v>
      </c>
      <c r="E2056" t="s">
        <v>6101</v>
      </c>
      <c r="F2056">
        <v>14</v>
      </c>
    </row>
    <row r="2057" spans="1:6">
      <c r="A2057" t="s">
        <v>958</v>
      </c>
      <c r="C2057">
        <v>96</v>
      </c>
      <c r="D2057" t="s">
        <v>5118</v>
      </c>
      <c r="E2057" t="s">
        <v>6101</v>
      </c>
      <c r="F2057">
        <v>28</v>
      </c>
    </row>
    <row r="2058" spans="1:6">
      <c r="A2058" t="s">
        <v>959</v>
      </c>
      <c r="C2058">
        <v>48</v>
      </c>
      <c r="D2058" t="s">
        <v>5118</v>
      </c>
      <c r="E2058" t="s">
        <v>6101</v>
      </c>
      <c r="F2058">
        <v>1</v>
      </c>
    </row>
    <row r="2059" spans="1:6">
      <c r="A2059" t="s">
        <v>960</v>
      </c>
      <c r="C2059">
        <v>1200</v>
      </c>
      <c r="D2059" t="s">
        <v>5118</v>
      </c>
      <c r="E2059" t="s">
        <v>6101</v>
      </c>
      <c r="F2059">
        <v>1</v>
      </c>
    </row>
    <row r="2060" spans="1:6">
      <c r="A2060" t="s">
        <v>961</v>
      </c>
      <c r="C2060">
        <v>1200</v>
      </c>
      <c r="D2060" t="s">
        <v>5118</v>
      </c>
      <c r="E2060" t="s">
        <v>6101</v>
      </c>
      <c r="F2060">
        <v>2</v>
      </c>
    </row>
    <row r="2061" spans="1:6">
      <c r="A2061" t="s">
        <v>962</v>
      </c>
      <c r="C2061">
        <v>1200</v>
      </c>
      <c r="D2061" t="s">
        <v>5118</v>
      </c>
      <c r="E2061" t="s">
        <v>6101</v>
      </c>
      <c r="F2061">
        <v>3</v>
      </c>
    </row>
    <row r="2062" spans="1:6">
      <c r="A2062" t="s">
        <v>963</v>
      </c>
      <c r="C2062">
        <v>1200</v>
      </c>
      <c r="D2062" t="s">
        <v>5118</v>
      </c>
      <c r="E2062" t="s">
        <v>6101</v>
      </c>
      <c r="F2062">
        <v>3</v>
      </c>
    </row>
    <row r="2063" spans="1:6">
      <c r="A2063" t="s">
        <v>7272</v>
      </c>
      <c r="E2063" t="s">
        <v>6101</v>
      </c>
      <c r="F2063">
        <v>2</v>
      </c>
    </row>
    <row r="2064" spans="1:6">
      <c r="A2064" t="s">
        <v>7271</v>
      </c>
      <c r="E2064" t="s">
        <v>6101</v>
      </c>
      <c r="F2064">
        <v>3</v>
      </c>
    </row>
    <row r="2065" spans="1:6">
      <c r="A2065" t="s">
        <v>964</v>
      </c>
      <c r="C2065">
        <v>360</v>
      </c>
      <c r="D2065" t="s">
        <v>5118</v>
      </c>
      <c r="E2065" t="s">
        <v>6101</v>
      </c>
      <c r="F2065">
        <v>6</v>
      </c>
    </row>
    <row r="2066" spans="1:6">
      <c r="A2066" t="s">
        <v>964</v>
      </c>
      <c r="E2066" t="s">
        <v>6101</v>
      </c>
      <c r="F2066">
        <v>0</v>
      </c>
    </row>
    <row r="2067" spans="1:6">
      <c r="A2067" t="s">
        <v>5206</v>
      </c>
      <c r="C2067">
        <v>80</v>
      </c>
      <c r="D2067" t="s">
        <v>5116</v>
      </c>
      <c r="E2067" t="s">
        <v>6101</v>
      </c>
      <c r="F2067">
        <v>0</v>
      </c>
    </row>
    <row r="2068" spans="1:6">
      <c r="A2068" t="s">
        <v>965</v>
      </c>
      <c r="C2068">
        <v>50</v>
      </c>
      <c r="D2068" t="s">
        <v>5116</v>
      </c>
      <c r="E2068" t="s">
        <v>6101</v>
      </c>
      <c r="F2068">
        <v>1</v>
      </c>
    </row>
    <row r="2069" spans="1:6">
      <c r="A2069" t="s">
        <v>3443</v>
      </c>
      <c r="C2069">
        <v>50</v>
      </c>
      <c r="D2069" t="s">
        <v>5116</v>
      </c>
      <c r="E2069" t="s">
        <v>6101</v>
      </c>
      <c r="F2069">
        <v>0</v>
      </c>
    </row>
    <row r="2070" spans="1:6">
      <c r="A2070" t="s">
        <v>2606</v>
      </c>
      <c r="C2070">
        <v>30</v>
      </c>
      <c r="D2070" t="s">
        <v>5116</v>
      </c>
      <c r="E2070" t="s">
        <v>6101</v>
      </c>
      <c r="F2070">
        <v>0</v>
      </c>
    </row>
    <row r="2071" spans="1:6">
      <c r="A2071" t="s">
        <v>3937</v>
      </c>
      <c r="C2071">
        <v>30</v>
      </c>
      <c r="D2071" t="s">
        <v>5116</v>
      </c>
      <c r="E2071" t="s">
        <v>6101</v>
      </c>
      <c r="F2071">
        <v>0</v>
      </c>
    </row>
    <row r="2072" spans="1:6">
      <c r="A2072" t="s">
        <v>2698</v>
      </c>
      <c r="C2072">
        <v>20</v>
      </c>
      <c r="D2072" t="s">
        <v>5116</v>
      </c>
      <c r="E2072" t="s">
        <v>6101</v>
      </c>
      <c r="F2072">
        <v>0</v>
      </c>
    </row>
    <row r="2073" spans="1:6">
      <c r="A2073" t="s">
        <v>2699</v>
      </c>
      <c r="C2073">
        <v>20</v>
      </c>
      <c r="D2073" t="s">
        <v>5116</v>
      </c>
      <c r="E2073" t="s">
        <v>6101</v>
      </c>
      <c r="F2073">
        <v>0</v>
      </c>
    </row>
    <row r="2074" spans="1:6">
      <c r="A2074" t="s">
        <v>5386</v>
      </c>
      <c r="C2074">
        <v>60</v>
      </c>
      <c r="D2074" t="s">
        <v>5116</v>
      </c>
      <c r="E2074" t="s">
        <v>6101</v>
      </c>
      <c r="F2074">
        <v>2</v>
      </c>
    </row>
    <row r="2075" spans="1:6">
      <c r="A2075" t="s">
        <v>5384</v>
      </c>
      <c r="C2075">
        <v>30</v>
      </c>
      <c r="D2075" t="s">
        <v>5116</v>
      </c>
      <c r="E2075" t="s">
        <v>6101</v>
      </c>
      <c r="F2075">
        <v>1</v>
      </c>
    </row>
    <row r="2076" spans="1:6">
      <c r="A2076" t="s">
        <v>5385</v>
      </c>
      <c r="C2076">
        <v>20</v>
      </c>
      <c r="D2076" t="s">
        <v>5116</v>
      </c>
      <c r="E2076" t="s">
        <v>6101</v>
      </c>
      <c r="F2076">
        <v>0</v>
      </c>
    </row>
    <row r="2077" spans="1:6">
      <c r="A2077" t="s">
        <v>2344</v>
      </c>
      <c r="C2077">
        <v>30</v>
      </c>
      <c r="D2077" t="s">
        <v>5116</v>
      </c>
      <c r="E2077" t="s">
        <v>6101</v>
      </c>
      <c r="F2077">
        <v>0</v>
      </c>
    </row>
    <row r="2078" spans="1:6">
      <c r="A2078" t="s">
        <v>2365</v>
      </c>
      <c r="C2078">
        <v>60</v>
      </c>
      <c r="D2078" t="s">
        <v>5116</v>
      </c>
      <c r="E2078" t="s">
        <v>6101</v>
      </c>
      <c r="F2078">
        <v>0</v>
      </c>
    </row>
    <row r="2079" spans="1:6">
      <c r="A2079" t="s">
        <v>3700</v>
      </c>
      <c r="C2079">
        <v>60</v>
      </c>
      <c r="D2079" t="s">
        <v>5116</v>
      </c>
      <c r="E2079" t="s">
        <v>6101</v>
      </c>
      <c r="F2079">
        <v>0</v>
      </c>
    </row>
    <row r="2080" spans="1:6">
      <c r="A2080" t="s">
        <v>2345</v>
      </c>
      <c r="C2080">
        <v>60</v>
      </c>
      <c r="D2080" t="s">
        <v>5116</v>
      </c>
      <c r="E2080" t="s">
        <v>6101</v>
      </c>
      <c r="F2080">
        <v>0</v>
      </c>
    </row>
    <row r="2081" spans="1:6">
      <c r="A2081" t="s">
        <v>4399</v>
      </c>
      <c r="C2081">
        <v>20</v>
      </c>
      <c r="D2081" t="s">
        <v>5116</v>
      </c>
      <c r="E2081" t="s">
        <v>6101</v>
      </c>
      <c r="F2081">
        <v>0</v>
      </c>
    </row>
    <row r="2082" spans="1:6">
      <c r="A2082" t="s">
        <v>4400</v>
      </c>
      <c r="C2082">
        <v>30</v>
      </c>
      <c r="D2082" t="s">
        <v>5116</v>
      </c>
      <c r="E2082" t="s">
        <v>6101</v>
      </c>
      <c r="F2082">
        <v>0</v>
      </c>
    </row>
    <row r="2083" spans="1:6">
      <c r="A2083" t="s">
        <v>4413</v>
      </c>
      <c r="C2083">
        <v>60</v>
      </c>
      <c r="D2083" t="s">
        <v>5116</v>
      </c>
      <c r="E2083" t="s">
        <v>6101</v>
      </c>
      <c r="F2083">
        <v>0</v>
      </c>
    </row>
    <row r="2084" spans="1:6">
      <c r="A2084" t="s">
        <v>966</v>
      </c>
      <c r="C2084">
        <v>30</v>
      </c>
      <c r="D2084" t="s">
        <v>5116</v>
      </c>
      <c r="E2084" t="s">
        <v>6101</v>
      </c>
      <c r="F2084">
        <v>2</v>
      </c>
    </row>
    <row r="2085" spans="1:6">
      <c r="A2085" t="s">
        <v>5341</v>
      </c>
      <c r="C2085">
        <v>60</v>
      </c>
      <c r="D2085" t="s">
        <v>5116</v>
      </c>
      <c r="E2085" t="s">
        <v>6101</v>
      </c>
      <c r="F2085">
        <v>1</v>
      </c>
    </row>
    <row r="2086" spans="1:6">
      <c r="A2086" t="s">
        <v>5342</v>
      </c>
      <c r="C2086">
        <v>60</v>
      </c>
      <c r="D2086" t="s">
        <v>5116</v>
      </c>
      <c r="E2086" t="s">
        <v>6101</v>
      </c>
      <c r="F2086">
        <v>1</v>
      </c>
    </row>
    <row r="2087" spans="1:6">
      <c r="A2087" t="s">
        <v>5343</v>
      </c>
      <c r="C2087">
        <v>60</v>
      </c>
      <c r="D2087" t="s">
        <v>5116</v>
      </c>
      <c r="E2087" t="s">
        <v>6101</v>
      </c>
      <c r="F2087">
        <v>1</v>
      </c>
    </row>
    <row r="2088" spans="1:6">
      <c r="A2088" t="s">
        <v>967</v>
      </c>
      <c r="C2088">
        <v>48</v>
      </c>
      <c r="D2088" t="s">
        <v>5116</v>
      </c>
      <c r="E2088" t="s">
        <v>6101</v>
      </c>
      <c r="F2088">
        <v>12</v>
      </c>
    </row>
    <row r="2089" spans="1:6">
      <c r="A2089" t="s">
        <v>968</v>
      </c>
      <c r="C2089">
        <v>48</v>
      </c>
      <c r="D2089" t="s">
        <v>5116</v>
      </c>
      <c r="E2089" t="s">
        <v>6101</v>
      </c>
      <c r="F2089">
        <v>3</v>
      </c>
    </row>
    <row r="2090" spans="1:6">
      <c r="A2090" t="s">
        <v>3598</v>
      </c>
      <c r="C2090">
        <v>24</v>
      </c>
      <c r="D2090" t="s">
        <v>5116</v>
      </c>
      <c r="E2090" t="s">
        <v>6101</v>
      </c>
      <c r="F2090">
        <v>9</v>
      </c>
    </row>
    <row r="2091" spans="1:6">
      <c r="A2091" t="s">
        <v>969</v>
      </c>
      <c r="C2091">
        <v>24</v>
      </c>
      <c r="D2091" t="s">
        <v>5116</v>
      </c>
      <c r="E2091" t="s">
        <v>6101</v>
      </c>
      <c r="F2091">
        <v>2</v>
      </c>
    </row>
    <row r="2092" spans="1:6">
      <c r="A2092" t="s">
        <v>3599</v>
      </c>
      <c r="C2092">
        <v>20</v>
      </c>
      <c r="D2092" t="s">
        <v>5116</v>
      </c>
      <c r="E2092" t="s">
        <v>6101</v>
      </c>
      <c r="F2092">
        <v>15</v>
      </c>
    </row>
    <row r="2093" spans="1:6">
      <c r="A2093" t="s">
        <v>970</v>
      </c>
      <c r="C2093">
        <v>30</v>
      </c>
      <c r="D2093" t="s">
        <v>5116</v>
      </c>
      <c r="E2093" t="s">
        <v>6101</v>
      </c>
      <c r="F2093">
        <v>3</v>
      </c>
    </row>
    <row r="2094" spans="1:6">
      <c r="A2094" t="s">
        <v>971</v>
      </c>
      <c r="C2094">
        <v>40</v>
      </c>
      <c r="D2094" t="s">
        <v>5116</v>
      </c>
      <c r="E2094" t="s">
        <v>6101</v>
      </c>
      <c r="F2094">
        <v>4</v>
      </c>
    </row>
    <row r="2095" spans="1:6">
      <c r="A2095" t="s">
        <v>972</v>
      </c>
      <c r="C2095">
        <v>40</v>
      </c>
      <c r="D2095" t="s">
        <v>5116</v>
      </c>
      <c r="E2095" t="s">
        <v>6101</v>
      </c>
      <c r="F2095">
        <v>11</v>
      </c>
    </row>
    <row r="2096" spans="1:6">
      <c r="A2096" t="s">
        <v>2384</v>
      </c>
      <c r="C2096">
        <v>48</v>
      </c>
      <c r="D2096" t="s">
        <v>5116</v>
      </c>
      <c r="E2096" t="s">
        <v>6101</v>
      </c>
      <c r="F2096">
        <v>9</v>
      </c>
    </row>
    <row r="2097" spans="1:6">
      <c r="A2097" t="s">
        <v>2385</v>
      </c>
      <c r="C2097">
        <v>48</v>
      </c>
      <c r="D2097" t="s">
        <v>5116</v>
      </c>
      <c r="E2097" t="s">
        <v>6101</v>
      </c>
      <c r="F2097">
        <v>16</v>
      </c>
    </row>
    <row r="2098" spans="1:6">
      <c r="A2098" t="s">
        <v>2366</v>
      </c>
      <c r="C2098">
        <v>24</v>
      </c>
      <c r="D2098" t="s">
        <v>5116</v>
      </c>
      <c r="E2098" t="s">
        <v>6101</v>
      </c>
      <c r="F2098">
        <v>7</v>
      </c>
    </row>
    <row r="2099" spans="1:6">
      <c r="A2099" t="s">
        <v>973</v>
      </c>
      <c r="C2099">
        <v>24</v>
      </c>
      <c r="D2099" t="s">
        <v>5116</v>
      </c>
      <c r="E2099" t="s">
        <v>6101</v>
      </c>
      <c r="F2099">
        <v>4</v>
      </c>
    </row>
    <row r="2100" spans="1:6">
      <c r="A2100" t="s">
        <v>2367</v>
      </c>
      <c r="C2100">
        <v>20</v>
      </c>
      <c r="D2100" t="s">
        <v>5116</v>
      </c>
      <c r="E2100" t="s">
        <v>6101</v>
      </c>
      <c r="F2100">
        <v>8</v>
      </c>
    </row>
    <row r="2101" spans="1:6">
      <c r="A2101" t="s">
        <v>974</v>
      </c>
      <c r="C2101">
        <v>738</v>
      </c>
      <c r="D2101" t="s">
        <v>5118</v>
      </c>
      <c r="E2101" t="s">
        <v>6101</v>
      </c>
      <c r="F2101">
        <v>3</v>
      </c>
    </row>
    <row r="2102" spans="1:6">
      <c r="A2102" t="s">
        <v>7273</v>
      </c>
      <c r="E2102" t="s">
        <v>6101</v>
      </c>
      <c r="F2102">
        <v>4</v>
      </c>
    </row>
    <row r="2103" spans="1:6">
      <c r="A2103" t="s">
        <v>975</v>
      </c>
      <c r="C2103">
        <v>12</v>
      </c>
      <c r="D2103" t="s">
        <v>5149</v>
      </c>
      <c r="E2103" t="s">
        <v>6101</v>
      </c>
      <c r="F2103">
        <v>0</v>
      </c>
    </row>
    <row r="2104" spans="1:6">
      <c r="A2104" t="s">
        <v>977</v>
      </c>
      <c r="C2104">
        <v>50</v>
      </c>
      <c r="D2104" t="s">
        <v>5116</v>
      </c>
      <c r="E2104" t="s">
        <v>6101</v>
      </c>
      <c r="F2104">
        <v>32</v>
      </c>
    </row>
    <row r="2105" spans="1:6">
      <c r="A2105" t="s">
        <v>978</v>
      </c>
      <c r="C2105">
        <v>100</v>
      </c>
      <c r="D2105" t="s">
        <v>5116</v>
      </c>
      <c r="E2105" t="s">
        <v>6101</v>
      </c>
      <c r="F2105">
        <v>1</v>
      </c>
    </row>
    <row r="2106" spans="1:6">
      <c r="A2106" t="s">
        <v>979</v>
      </c>
      <c r="C2106">
        <v>720</v>
      </c>
      <c r="D2106" t="s">
        <v>5118</v>
      </c>
      <c r="E2106" t="s">
        <v>6101</v>
      </c>
      <c r="F2106">
        <v>4</v>
      </c>
    </row>
    <row r="2107" spans="1:6">
      <c r="A2107" t="s">
        <v>3972</v>
      </c>
      <c r="C2107">
        <v>100</v>
      </c>
      <c r="D2107" t="s">
        <v>5116</v>
      </c>
      <c r="E2107" t="s">
        <v>6101</v>
      </c>
      <c r="F2107">
        <v>3</v>
      </c>
    </row>
    <row r="2108" spans="1:6">
      <c r="A2108" t="s">
        <v>980</v>
      </c>
      <c r="C2108">
        <v>100</v>
      </c>
      <c r="D2108" t="s">
        <v>5116</v>
      </c>
      <c r="E2108" t="s">
        <v>6101</v>
      </c>
      <c r="F2108">
        <v>15</v>
      </c>
    </row>
    <row r="2109" spans="1:6">
      <c r="A2109" t="s">
        <v>981</v>
      </c>
      <c r="C2109">
        <v>100</v>
      </c>
      <c r="D2109" t="s">
        <v>5116</v>
      </c>
      <c r="E2109" t="s">
        <v>6101</v>
      </c>
      <c r="F2109">
        <v>14</v>
      </c>
    </row>
    <row r="2110" spans="1:6">
      <c r="A2110" t="s">
        <v>982</v>
      </c>
      <c r="C2110">
        <v>100</v>
      </c>
      <c r="D2110" t="s">
        <v>5116</v>
      </c>
      <c r="E2110" t="s">
        <v>6101</v>
      </c>
      <c r="F2110">
        <v>14</v>
      </c>
    </row>
    <row r="2111" spans="1:6">
      <c r="A2111" t="s">
        <v>983</v>
      </c>
      <c r="C2111">
        <v>100</v>
      </c>
      <c r="D2111" t="s">
        <v>5116</v>
      </c>
      <c r="E2111" t="s">
        <v>6101</v>
      </c>
      <c r="F2111">
        <v>13</v>
      </c>
    </row>
    <row r="2112" spans="1:6">
      <c r="A2112" t="s">
        <v>2707</v>
      </c>
      <c r="C2112">
        <v>50</v>
      </c>
      <c r="D2112" t="s">
        <v>5116</v>
      </c>
      <c r="E2112" t="s">
        <v>6101</v>
      </c>
      <c r="F2112">
        <v>1</v>
      </c>
    </row>
    <row r="2113" spans="1:6">
      <c r="A2113" t="s">
        <v>984</v>
      </c>
      <c r="C2113">
        <v>50</v>
      </c>
      <c r="D2113" t="s">
        <v>5116</v>
      </c>
      <c r="E2113" t="s">
        <v>6101</v>
      </c>
      <c r="F2113">
        <v>2</v>
      </c>
    </row>
    <row r="2114" spans="1:6">
      <c r="A2114" t="s">
        <v>985</v>
      </c>
      <c r="C2114">
        <v>100</v>
      </c>
      <c r="D2114" t="s">
        <v>5116</v>
      </c>
      <c r="E2114" t="s">
        <v>6101</v>
      </c>
      <c r="F2114">
        <v>1</v>
      </c>
    </row>
    <row r="2115" spans="1:6">
      <c r="A2115" t="s">
        <v>986</v>
      </c>
      <c r="C2115">
        <v>100</v>
      </c>
      <c r="D2115" t="s">
        <v>5116</v>
      </c>
      <c r="E2115" t="s">
        <v>6101</v>
      </c>
      <c r="F2115">
        <v>0</v>
      </c>
    </row>
    <row r="2116" spans="1:6">
      <c r="A2116" t="s">
        <v>987</v>
      </c>
      <c r="C2116">
        <v>60</v>
      </c>
      <c r="D2116" t="s">
        <v>5116</v>
      </c>
      <c r="E2116" t="s">
        <v>6101</v>
      </c>
      <c r="F2116">
        <v>3</v>
      </c>
    </row>
    <row r="2117" spans="1:6">
      <c r="A2117" t="s">
        <v>988</v>
      </c>
      <c r="C2117">
        <v>600</v>
      </c>
      <c r="D2117" t="s">
        <v>5118</v>
      </c>
      <c r="E2117" t="s">
        <v>6101</v>
      </c>
      <c r="F2117">
        <v>6</v>
      </c>
    </row>
    <row r="2118" spans="1:6">
      <c r="A2118" t="s">
        <v>989</v>
      </c>
      <c r="C2118">
        <v>600</v>
      </c>
      <c r="D2118" t="s">
        <v>5118</v>
      </c>
      <c r="E2118" t="s">
        <v>6101</v>
      </c>
      <c r="F2118">
        <v>1</v>
      </c>
    </row>
    <row r="2119" spans="1:6">
      <c r="A2119" t="s">
        <v>990</v>
      </c>
      <c r="C2119">
        <v>20</v>
      </c>
      <c r="D2119" t="s">
        <v>5116</v>
      </c>
      <c r="E2119" t="s">
        <v>6101</v>
      </c>
      <c r="F2119">
        <v>5</v>
      </c>
    </row>
    <row r="2120" spans="1:6">
      <c r="A2120" t="s">
        <v>991</v>
      </c>
      <c r="C2120">
        <v>816</v>
      </c>
      <c r="D2120" t="s">
        <v>5118</v>
      </c>
      <c r="E2120" t="s">
        <v>6101</v>
      </c>
      <c r="F2120">
        <v>5</v>
      </c>
    </row>
    <row r="2121" spans="1:6">
      <c r="A2121" t="s">
        <v>993</v>
      </c>
      <c r="C2121">
        <v>12</v>
      </c>
      <c r="D2121" t="s">
        <v>5149</v>
      </c>
      <c r="E2121" t="s">
        <v>6101</v>
      </c>
      <c r="F2121">
        <v>5</v>
      </c>
    </row>
    <row r="2122" spans="1:6">
      <c r="A2122" t="s">
        <v>994</v>
      </c>
      <c r="C2122">
        <v>20</v>
      </c>
      <c r="D2122" t="s">
        <v>5116</v>
      </c>
      <c r="E2122" t="s">
        <v>6101</v>
      </c>
      <c r="F2122">
        <v>5</v>
      </c>
    </row>
    <row r="2123" spans="1:6">
      <c r="A2123" t="s">
        <v>995</v>
      </c>
      <c r="C2123">
        <v>30</v>
      </c>
      <c r="D2123" t="s">
        <v>5116</v>
      </c>
      <c r="E2123" t="s">
        <v>6101</v>
      </c>
      <c r="F2123">
        <v>1</v>
      </c>
    </row>
    <row r="2124" spans="1:6">
      <c r="A2124" t="s">
        <v>5319</v>
      </c>
      <c r="C2124">
        <v>50</v>
      </c>
      <c r="D2124" t="s">
        <v>5116</v>
      </c>
      <c r="E2124" t="s">
        <v>6101</v>
      </c>
      <c r="F2124">
        <v>3</v>
      </c>
    </row>
    <row r="2125" spans="1:6">
      <c r="A2125" t="s">
        <v>5318</v>
      </c>
      <c r="C2125">
        <v>50</v>
      </c>
      <c r="D2125" t="s">
        <v>5116</v>
      </c>
      <c r="E2125" t="s">
        <v>6101</v>
      </c>
      <c r="F2125">
        <v>1</v>
      </c>
    </row>
    <row r="2126" spans="1:6">
      <c r="A2126" t="s">
        <v>5362</v>
      </c>
      <c r="C2126">
        <v>50</v>
      </c>
      <c r="D2126" t="s">
        <v>5116</v>
      </c>
      <c r="E2126" t="s">
        <v>6101</v>
      </c>
      <c r="F2126">
        <v>1</v>
      </c>
    </row>
    <row r="2127" spans="1:6">
      <c r="A2127" t="s">
        <v>5316</v>
      </c>
      <c r="C2127">
        <v>50</v>
      </c>
      <c r="D2127" t="s">
        <v>5116</v>
      </c>
      <c r="E2127" t="s">
        <v>6101</v>
      </c>
      <c r="F2127">
        <v>4</v>
      </c>
    </row>
    <row r="2128" spans="1:6">
      <c r="A2128" t="s">
        <v>5317</v>
      </c>
      <c r="C2128">
        <v>50</v>
      </c>
      <c r="D2128" t="s">
        <v>5116</v>
      </c>
      <c r="E2128" t="s">
        <v>6101</v>
      </c>
      <c r="F2128">
        <v>4</v>
      </c>
    </row>
    <row r="2129" spans="1:6">
      <c r="A2129" t="s">
        <v>4029</v>
      </c>
      <c r="C2129">
        <v>600</v>
      </c>
      <c r="D2129" t="s">
        <v>5118</v>
      </c>
      <c r="E2129" t="s">
        <v>6101</v>
      </c>
      <c r="F2129">
        <v>0</v>
      </c>
    </row>
    <row r="2130" spans="1:6">
      <c r="A2130" t="s">
        <v>4028</v>
      </c>
      <c r="C2130">
        <v>600</v>
      </c>
      <c r="D2130" t="s">
        <v>5118</v>
      </c>
      <c r="E2130" t="s">
        <v>6101</v>
      </c>
      <c r="F2130">
        <v>0</v>
      </c>
    </row>
    <row r="2131" spans="1:6">
      <c r="A2131" t="s">
        <v>996</v>
      </c>
      <c r="C2131">
        <v>60</v>
      </c>
      <c r="D2131" t="s">
        <v>5116</v>
      </c>
      <c r="E2131" t="s">
        <v>6101</v>
      </c>
      <c r="F2131">
        <v>4</v>
      </c>
    </row>
    <row r="2132" spans="1:6">
      <c r="A2132" t="s">
        <v>997</v>
      </c>
      <c r="C2132">
        <v>60</v>
      </c>
      <c r="D2132" t="s">
        <v>5116</v>
      </c>
      <c r="E2132" t="s">
        <v>6101</v>
      </c>
      <c r="F2132">
        <v>8</v>
      </c>
    </row>
    <row r="2133" spans="1:6">
      <c r="A2133" t="s">
        <v>998</v>
      </c>
      <c r="C2133">
        <v>60</v>
      </c>
      <c r="D2133" t="s">
        <v>5116</v>
      </c>
      <c r="E2133" t="s">
        <v>6101</v>
      </c>
      <c r="F2133">
        <v>21</v>
      </c>
    </row>
    <row r="2134" spans="1:6">
      <c r="A2134" t="s">
        <v>999</v>
      </c>
      <c r="C2134">
        <v>40</v>
      </c>
      <c r="D2134" t="s">
        <v>5116</v>
      </c>
      <c r="E2134" t="s">
        <v>6101</v>
      </c>
      <c r="F2134">
        <v>0</v>
      </c>
    </row>
    <row r="2135" spans="1:6">
      <c r="A2135" t="s">
        <v>1000</v>
      </c>
      <c r="C2135">
        <v>240</v>
      </c>
      <c r="D2135" t="s">
        <v>5118</v>
      </c>
      <c r="E2135" t="s">
        <v>6101</v>
      </c>
      <c r="F2135">
        <v>0</v>
      </c>
    </row>
    <row r="2136" spans="1:6">
      <c r="A2136" t="s">
        <v>4030</v>
      </c>
      <c r="C2136">
        <v>500</v>
      </c>
      <c r="D2136" t="s">
        <v>5118</v>
      </c>
      <c r="E2136" t="s">
        <v>6101</v>
      </c>
      <c r="F2136">
        <v>0</v>
      </c>
    </row>
    <row r="2137" spans="1:6">
      <c r="A2137" t="s">
        <v>5368</v>
      </c>
      <c r="C2137">
        <v>1000</v>
      </c>
      <c r="D2137" t="s">
        <v>5118</v>
      </c>
      <c r="E2137" t="s">
        <v>6101</v>
      </c>
      <c r="F2137">
        <v>14</v>
      </c>
    </row>
    <row r="2138" spans="1:6">
      <c r="A2138" t="s">
        <v>5566</v>
      </c>
      <c r="C2138">
        <v>1000</v>
      </c>
      <c r="D2138" t="s">
        <v>5118</v>
      </c>
      <c r="E2138" t="s">
        <v>6101</v>
      </c>
      <c r="F2138">
        <v>19</v>
      </c>
    </row>
    <row r="2139" spans="1:6">
      <c r="A2139" t="s">
        <v>5369</v>
      </c>
      <c r="C2139">
        <v>1000</v>
      </c>
      <c r="D2139" t="s">
        <v>5118</v>
      </c>
      <c r="E2139" t="s">
        <v>6101</v>
      </c>
      <c r="F2139">
        <v>8</v>
      </c>
    </row>
    <row r="2140" spans="1:6">
      <c r="A2140" t="s">
        <v>5370</v>
      </c>
      <c r="C2140">
        <v>1000</v>
      </c>
      <c r="D2140" t="s">
        <v>5118</v>
      </c>
      <c r="E2140" t="s">
        <v>6101</v>
      </c>
      <c r="F2140">
        <v>17</v>
      </c>
    </row>
    <row r="2141" spans="1:6">
      <c r="A2141" t="s">
        <v>5371</v>
      </c>
      <c r="C2141">
        <v>1000</v>
      </c>
      <c r="D2141" t="s">
        <v>5118</v>
      </c>
      <c r="E2141" t="s">
        <v>6101</v>
      </c>
      <c r="F2141">
        <v>3</v>
      </c>
    </row>
    <row r="2142" spans="1:6">
      <c r="A2142" t="s">
        <v>5567</v>
      </c>
      <c r="C2142">
        <v>1000</v>
      </c>
      <c r="D2142" t="s">
        <v>5118</v>
      </c>
      <c r="E2142" t="s">
        <v>6101</v>
      </c>
      <c r="F2142">
        <v>11</v>
      </c>
    </row>
    <row r="2143" spans="1:6">
      <c r="A2143" t="s">
        <v>5022</v>
      </c>
      <c r="C2143">
        <v>5000</v>
      </c>
      <c r="D2143" t="s">
        <v>5118</v>
      </c>
      <c r="E2143" t="s">
        <v>6101</v>
      </c>
      <c r="F2143">
        <v>0</v>
      </c>
    </row>
    <row r="2144" spans="1:6">
      <c r="A2144" t="s">
        <v>4513</v>
      </c>
      <c r="C2144">
        <v>8000</v>
      </c>
      <c r="D2144" t="s">
        <v>5118</v>
      </c>
      <c r="E2144" t="s">
        <v>6101</v>
      </c>
      <c r="F2144">
        <v>2</v>
      </c>
    </row>
    <row r="2145" spans="1:6">
      <c r="A2145" t="s">
        <v>4514</v>
      </c>
      <c r="C2145">
        <v>6000</v>
      </c>
      <c r="D2145" t="s">
        <v>5118</v>
      </c>
      <c r="E2145" t="s">
        <v>6101</v>
      </c>
      <c r="F2145">
        <v>2</v>
      </c>
    </row>
    <row r="2146" spans="1:6">
      <c r="A2146" t="s">
        <v>5023</v>
      </c>
      <c r="C2146">
        <v>5000</v>
      </c>
      <c r="D2146" t="s">
        <v>5118</v>
      </c>
      <c r="E2146" t="s">
        <v>6101</v>
      </c>
      <c r="F2146">
        <v>0</v>
      </c>
    </row>
    <row r="2147" spans="1:6">
      <c r="A2147" t="s">
        <v>5024</v>
      </c>
      <c r="C2147">
        <v>5000</v>
      </c>
      <c r="D2147" t="s">
        <v>5118</v>
      </c>
      <c r="E2147" t="s">
        <v>6101</v>
      </c>
      <c r="F2147">
        <v>0</v>
      </c>
    </row>
    <row r="2148" spans="1:6">
      <c r="A2148" t="s">
        <v>5025</v>
      </c>
      <c r="C2148">
        <v>5000</v>
      </c>
      <c r="D2148" t="s">
        <v>5118</v>
      </c>
      <c r="E2148" t="s">
        <v>6101</v>
      </c>
      <c r="F2148">
        <v>0</v>
      </c>
    </row>
    <row r="2149" spans="1:6">
      <c r="A2149" t="s">
        <v>3621</v>
      </c>
      <c r="C2149">
        <v>6000</v>
      </c>
      <c r="D2149" t="s">
        <v>5118</v>
      </c>
      <c r="E2149" t="s">
        <v>6101</v>
      </c>
      <c r="F2149">
        <v>8</v>
      </c>
    </row>
    <row r="2150" spans="1:6">
      <c r="A2150" t="s">
        <v>3621</v>
      </c>
      <c r="C2150">
        <v>5000</v>
      </c>
      <c r="D2150" t="s">
        <v>5118</v>
      </c>
      <c r="E2150" t="s">
        <v>6101</v>
      </c>
      <c r="F2150">
        <v>0</v>
      </c>
    </row>
    <row r="2151" spans="1:6">
      <c r="A2151" t="s">
        <v>3938</v>
      </c>
      <c r="C2151">
        <v>4000</v>
      </c>
      <c r="D2151" t="s">
        <v>5118</v>
      </c>
      <c r="E2151" t="s">
        <v>6101</v>
      </c>
      <c r="F2151">
        <v>1</v>
      </c>
    </row>
    <row r="2152" spans="1:6">
      <c r="A2152" t="s">
        <v>3938</v>
      </c>
      <c r="C2152">
        <v>5000</v>
      </c>
      <c r="D2152" t="s">
        <v>5118</v>
      </c>
      <c r="E2152" t="s">
        <v>6101</v>
      </c>
      <c r="F2152">
        <v>0</v>
      </c>
    </row>
    <row r="2153" spans="1:6">
      <c r="A2153" t="s">
        <v>3939</v>
      </c>
      <c r="C2153">
        <v>4000</v>
      </c>
      <c r="D2153" t="s">
        <v>5118</v>
      </c>
      <c r="E2153" t="s">
        <v>6101</v>
      </c>
      <c r="F2153">
        <v>0</v>
      </c>
    </row>
    <row r="2154" spans="1:6">
      <c r="A2154" t="s">
        <v>3940</v>
      </c>
      <c r="C2154">
        <v>3200</v>
      </c>
      <c r="D2154" t="s">
        <v>5118</v>
      </c>
      <c r="E2154" t="s">
        <v>6101</v>
      </c>
      <c r="F2154">
        <v>0</v>
      </c>
    </row>
    <row r="2155" spans="1:6">
      <c r="A2155" t="s">
        <v>1002</v>
      </c>
      <c r="C2155">
        <v>3500</v>
      </c>
      <c r="D2155" t="s">
        <v>5118</v>
      </c>
      <c r="E2155" t="s">
        <v>6101</v>
      </c>
      <c r="F2155">
        <v>0</v>
      </c>
    </row>
    <row r="2156" spans="1:6">
      <c r="A2156" t="s">
        <v>5026</v>
      </c>
      <c r="C2156">
        <v>5000</v>
      </c>
      <c r="D2156" t="s">
        <v>5118</v>
      </c>
      <c r="E2156" t="s">
        <v>6101</v>
      </c>
      <c r="F2156">
        <v>0</v>
      </c>
    </row>
    <row r="2157" spans="1:6">
      <c r="A2157" t="s">
        <v>3967</v>
      </c>
      <c r="C2157">
        <v>3200</v>
      </c>
      <c r="D2157" t="s">
        <v>5118</v>
      </c>
      <c r="E2157" t="s">
        <v>6101</v>
      </c>
      <c r="F2157">
        <v>1</v>
      </c>
    </row>
    <row r="2158" spans="1:6">
      <c r="A2158" t="s">
        <v>4515</v>
      </c>
      <c r="C2158">
        <v>1600</v>
      </c>
      <c r="D2158" t="s">
        <v>5118</v>
      </c>
      <c r="E2158" t="s">
        <v>6101</v>
      </c>
      <c r="F2158">
        <v>3</v>
      </c>
    </row>
    <row r="2159" spans="1:6">
      <c r="A2159" t="s">
        <v>4516</v>
      </c>
      <c r="C2159">
        <v>3000</v>
      </c>
      <c r="D2159" t="s">
        <v>5118</v>
      </c>
      <c r="E2159" t="s">
        <v>6101</v>
      </c>
      <c r="F2159">
        <v>2</v>
      </c>
    </row>
    <row r="2160" spans="1:6">
      <c r="A2160" t="s">
        <v>1005</v>
      </c>
      <c r="C2160">
        <v>3000</v>
      </c>
      <c r="D2160" t="s">
        <v>5118</v>
      </c>
      <c r="E2160" t="s">
        <v>6101</v>
      </c>
      <c r="F2160">
        <v>15</v>
      </c>
    </row>
    <row r="2161" spans="1:6">
      <c r="A2161" t="s">
        <v>1006</v>
      </c>
      <c r="C2161">
        <v>3000</v>
      </c>
      <c r="D2161" t="s">
        <v>5118</v>
      </c>
      <c r="E2161" t="s">
        <v>6101</v>
      </c>
      <c r="F2161">
        <v>0</v>
      </c>
    </row>
    <row r="2162" spans="1:6">
      <c r="A2162" t="s">
        <v>5505</v>
      </c>
      <c r="C2162">
        <v>1000</v>
      </c>
      <c r="D2162" t="s">
        <v>5118</v>
      </c>
      <c r="E2162" t="s">
        <v>6101</v>
      </c>
      <c r="F2162">
        <v>42</v>
      </c>
    </row>
    <row r="2163" spans="1:6">
      <c r="A2163" t="s">
        <v>5387</v>
      </c>
      <c r="C2163">
        <v>1000</v>
      </c>
      <c r="D2163" t="s">
        <v>5118</v>
      </c>
      <c r="E2163" t="s">
        <v>6101</v>
      </c>
      <c r="F2163">
        <v>40</v>
      </c>
    </row>
    <row r="2164" spans="1:6">
      <c r="A2164" t="s">
        <v>5388</v>
      </c>
      <c r="C2164">
        <v>1000</v>
      </c>
      <c r="D2164" t="s">
        <v>5118</v>
      </c>
      <c r="E2164" t="s">
        <v>6101</v>
      </c>
      <c r="F2164">
        <v>36</v>
      </c>
    </row>
    <row r="2165" spans="1:6">
      <c r="A2165" t="s">
        <v>5381</v>
      </c>
      <c r="C2165">
        <v>1000</v>
      </c>
      <c r="D2165" t="s">
        <v>5118</v>
      </c>
      <c r="E2165" t="s">
        <v>6101</v>
      </c>
      <c r="F2165">
        <v>11</v>
      </c>
    </row>
    <row r="2166" spans="1:6">
      <c r="A2166" t="s">
        <v>5383</v>
      </c>
      <c r="C2166">
        <v>1000</v>
      </c>
      <c r="D2166" t="s">
        <v>5118</v>
      </c>
      <c r="E2166" t="s">
        <v>6101</v>
      </c>
      <c r="F2166">
        <v>3</v>
      </c>
    </row>
    <row r="2167" spans="1:6">
      <c r="A2167" t="s">
        <v>5379</v>
      </c>
      <c r="C2167">
        <v>1000</v>
      </c>
      <c r="D2167" t="s">
        <v>5118</v>
      </c>
      <c r="E2167" t="s">
        <v>6101</v>
      </c>
      <c r="F2167">
        <v>11</v>
      </c>
    </row>
    <row r="2168" spans="1:6">
      <c r="A2168" t="s">
        <v>5382</v>
      </c>
      <c r="C2168">
        <v>1000</v>
      </c>
      <c r="D2168" t="s">
        <v>5118</v>
      </c>
      <c r="E2168" t="s">
        <v>6101</v>
      </c>
      <c r="F2168">
        <v>5</v>
      </c>
    </row>
    <row r="2169" spans="1:6">
      <c r="A2169" t="s">
        <v>5380</v>
      </c>
      <c r="C2169">
        <v>1000</v>
      </c>
      <c r="D2169" t="s">
        <v>5118</v>
      </c>
      <c r="E2169" t="s">
        <v>6101</v>
      </c>
      <c r="F2169">
        <v>4</v>
      </c>
    </row>
    <row r="2170" spans="1:6">
      <c r="A2170" t="s">
        <v>3403</v>
      </c>
      <c r="C2170">
        <v>1600</v>
      </c>
      <c r="D2170" t="s">
        <v>5118</v>
      </c>
      <c r="E2170" t="s">
        <v>6101</v>
      </c>
      <c r="F2170">
        <v>0</v>
      </c>
    </row>
    <row r="2171" spans="1:6">
      <c r="A2171" t="s">
        <v>2232</v>
      </c>
      <c r="C2171">
        <v>500</v>
      </c>
      <c r="D2171" t="s">
        <v>5118</v>
      </c>
      <c r="E2171" t="s">
        <v>6101</v>
      </c>
      <c r="F2171">
        <v>0</v>
      </c>
    </row>
    <row r="2172" spans="1:6">
      <c r="A2172" t="s">
        <v>2233</v>
      </c>
      <c r="C2172">
        <v>500</v>
      </c>
      <c r="D2172" t="s">
        <v>5118</v>
      </c>
      <c r="E2172" t="s">
        <v>6101</v>
      </c>
      <c r="F2172">
        <v>0</v>
      </c>
    </row>
    <row r="2173" spans="1:6">
      <c r="A2173" t="s">
        <v>2558</v>
      </c>
      <c r="C2173">
        <v>5000</v>
      </c>
      <c r="D2173" t="s">
        <v>5118</v>
      </c>
      <c r="E2173" t="s">
        <v>6101</v>
      </c>
      <c r="F2173">
        <v>0</v>
      </c>
    </row>
    <row r="2174" spans="1:6">
      <c r="A2174" t="s">
        <v>1007</v>
      </c>
      <c r="C2174">
        <v>2000</v>
      </c>
      <c r="D2174" t="s">
        <v>5118</v>
      </c>
      <c r="E2174" t="s">
        <v>6101</v>
      </c>
      <c r="F2174">
        <v>7</v>
      </c>
    </row>
    <row r="2175" spans="1:6">
      <c r="A2175" t="s">
        <v>1008</v>
      </c>
      <c r="C2175">
        <v>1800</v>
      </c>
      <c r="D2175" t="s">
        <v>5118</v>
      </c>
      <c r="E2175" t="s">
        <v>6101</v>
      </c>
      <c r="F2175">
        <v>0</v>
      </c>
    </row>
    <row r="2176" spans="1:6">
      <c r="A2176" t="s">
        <v>1010</v>
      </c>
      <c r="C2176">
        <v>10000</v>
      </c>
      <c r="D2176" t="s">
        <v>5118</v>
      </c>
      <c r="E2176" t="s">
        <v>6101</v>
      </c>
      <c r="F2176">
        <v>2</v>
      </c>
    </row>
    <row r="2177" spans="1:6">
      <c r="A2177" t="s">
        <v>1011</v>
      </c>
      <c r="C2177">
        <v>200</v>
      </c>
      <c r="D2177" t="s">
        <v>5116</v>
      </c>
      <c r="E2177" t="s">
        <v>6101</v>
      </c>
      <c r="F2177">
        <v>1</v>
      </c>
    </row>
    <row r="2178" spans="1:6">
      <c r="A2178" t="s">
        <v>4456</v>
      </c>
      <c r="C2178">
        <v>80</v>
      </c>
      <c r="D2178" t="s">
        <v>5117</v>
      </c>
      <c r="E2178" t="s">
        <v>6101</v>
      </c>
      <c r="F2178">
        <v>0</v>
      </c>
    </row>
    <row r="2179" spans="1:6">
      <c r="A2179" t="s">
        <v>4457</v>
      </c>
      <c r="C2179">
        <v>240</v>
      </c>
      <c r="D2179" t="s">
        <v>5118</v>
      </c>
      <c r="E2179" t="s">
        <v>6101</v>
      </c>
      <c r="F2179">
        <v>0</v>
      </c>
    </row>
    <row r="2180" spans="1:6">
      <c r="A2180" t="s">
        <v>3701</v>
      </c>
      <c r="C2180">
        <v>240</v>
      </c>
      <c r="D2180" t="s">
        <v>5118</v>
      </c>
      <c r="E2180" t="s">
        <v>6101</v>
      </c>
      <c r="F2180">
        <v>5</v>
      </c>
    </row>
    <row r="2181" spans="1:6">
      <c r="A2181" t="s">
        <v>4046</v>
      </c>
      <c r="C2181">
        <v>240</v>
      </c>
      <c r="D2181" t="s">
        <v>5118</v>
      </c>
      <c r="E2181" t="s">
        <v>6101</v>
      </c>
      <c r="F2181">
        <v>3</v>
      </c>
    </row>
    <row r="2182" spans="1:6">
      <c r="A2182" t="s">
        <v>4047</v>
      </c>
      <c r="C2182">
        <v>240</v>
      </c>
      <c r="D2182" t="s">
        <v>5118</v>
      </c>
      <c r="E2182" t="s">
        <v>6101</v>
      </c>
      <c r="F2182">
        <v>6</v>
      </c>
    </row>
    <row r="2183" spans="1:6">
      <c r="A2183" t="s">
        <v>4048</v>
      </c>
      <c r="C2183">
        <v>240</v>
      </c>
      <c r="D2183" t="s">
        <v>5118</v>
      </c>
      <c r="E2183" t="s">
        <v>6101</v>
      </c>
      <c r="F2183">
        <v>6</v>
      </c>
    </row>
    <row r="2184" spans="1:6">
      <c r="A2184" t="s">
        <v>4049</v>
      </c>
      <c r="C2184">
        <v>240</v>
      </c>
      <c r="D2184" t="s">
        <v>5118</v>
      </c>
      <c r="E2184" t="s">
        <v>6101</v>
      </c>
      <c r="F2184">
        <v>5</v>
      </c>
    </row>
    <row r="2185" spans="1:6">
      <c r="A2185" t="s">
        <v>3600</v>
      </c>
      <c r="C2185">
        <v>240</v>
      </c>
      <c r="D2185" t="s">
        <v>5118</v>
      </c>
      <c r="E2185" t="s">
        <v>6101</v>
      </c>
      <c r="F2185">
        <v>0</v>
      </c>
    </row>
    <row r="2186" spans="1:6">
      <c r="A2186" t="s">
        <v>3601</v>
      </c>
      <c r="C2186">
        <v>240</v>
      </c>
      <c r="D2186" t="s">
        <v>5118</v>
      </c>
      <c r="E2186" t="s">
        <v>6101</v>
      </c>
      <c r="F2186">
        <v>0</v>
      </c>
    </row>
    <row r="2187" spans="1:6">
      <c r="A2187" t="s">
        <v>3602</v>
      </c>
      <c r="C2187">
        <v>240</v>
      </c>
      <c r="D2187" t="s">
        <v>5118</v>
      </c>
      <c r="E2187" t="s">
        <v>6101</v>
      </c>
      <c r="F2187">
        <v>0</v>
      </c>
    </row>
    <row r="2188" spans="1:6">
      <c r="A2188" t="s">
        <v>3603</v>
      </c>
      <c r="C2188">
        <v>240</v>
      </c>
      <c r="D2188" t="s">
        <v>5118</v>
      </c>
      <c r="E2188" t="s">
        <v>6101</v>
      </c>
      <c r="F2188">
        <v>0</v>
      </c>
    </row>
    <row r="2189" spans="1:6">
      <c r="A2189" t="s">
        <v>3604</v>
      </c>
      <c r="E2189" t="s">
        <v>6101</v>
      </c>
      <c r="F2189">
        <v>0</v>
      </c>
    </row>
    <row r="2190" spans="1:6">
      <c r="A2190" t="s">
        <v>4458</v>
      </c>
      <c r="C2190">
        <v>96</v>
      </c>
      <c r="D2190" t="s">
        <v>5116</v>
      </c>
      <c r="E2190" t="s">
        <v>6101</v>
      </c>
      <c r="F2190">
        <v>0</v>
      </c>
    </row>
    <row r="2191" spans="1:6">
      <c r="A2191" t="s">
        <v>5225</v>
      </c>
      <c r="C2191">
        <v>240</v>
      </c>
      <c r="D2191" t="s">
        <v>5118</v>
      </c>
      <c r="E2191" t="s">
        <v>6101</v>
      </c>
      <c r="F2191">
        <v>4</v>
      </c>
    </row>
    <row r="2192" spans="1:6">
      <c r="A2192" t="s">
        <v>5226</v>
      </c>
      <c r="C2192">
        <v>240</v>
      </c>
      <c r="D2192" t="s">
        <v>5118</v>
      </c>
      <c r="E2192" t="s">
        <v>6101</v>
      </c>
      <c r="F2192">
        <v>4</v>
      </c>
    </row>
    <row r="2193" spans="1:6">
      <c r="A2193" t="s">
        <v>5231</v>
      </c>
      <c r="C2193">
        <v>240</v>
      </c>
      <c r="D2193" t="s">
        <v>5118</v>
      </c>
      <c r="E2193" t="s">
        <v>6101</v>
      </c>
      <c r="F2193">
        <v>2</v>
      </c>
    </row>
    <row r="2194" spans="1:6">
      <c r="A2194" t="s">
        <v>5232</v>
      </c>
      <c r="C2194">
        <v>240</v>
      </c>
      <c r="D2194" t="s">
        <v>5118</v>
      </c>
      <c r="E2194" t="s">
        <v>6101</v>
      </c>
      <c r="F2194">
        <v>1</v>
      </c>
    </row>
    <row r="2195" spans="1:6">
      <c r="A2195" t="s">
        <v>5227</v>
      </c>
      <c r="C2195">
        <v>240</v>
      </c>
      <c r="D2195" t="s">
        <v>5118</v>
      </c>
      <c r="E2195" t="s">
        <v>6101</v>
      </c>
      <c r="F2195">
        <v>3</v>
      </c>
    </row>
    <row r="2196" spans="1:6">
      <c r="A2196" t="s">
        <v>5228</v>
      </c>
      <c r="C2196">
        <v>240</v>
      </c>
      <c r="D2196" t="s">
        <v>5118</v>
      </c>
      <c r="E2196" t="s">
        <v>6101</v>
      </c>
      <c r="F2196">
        <v>4</v>
      </c>
    </row>
    <row r="2197" spans="1:6">
      <c r="A2197" t="s">
        <v>5229</v>
      </c>
      <c r="C2197">
        <v>240</v>
      </c>
      <c r="D2197" t="s">
        <v>5118</v>
      </c>
      <c r="E2197" t="s">
        <v>6101</v>
      </c>
      <c r="F2197">
        <v>5</v>
      </c>
    </row>
    <row r="2198" spans="1:6">
      <c r="A2198" t="s">
        <v>5230</v>
      </c>
      <c r="C2198">
        <v>240</v>
      </c>
      <c r="D2198" t="s">
        <v>5118</v>
      </c>
      <c r="E2198" t="s">
        <v>6101</v>
      </c>
      <c r="F2198">
        <v>4</v>
      </c>
    </row>
    <row r="2199" spans="1:6">
      <c r="A2199" t="s">
        <v>2660</v>
      </c>
      <c r="C2199">
        <v>240</v>
      </c>
      <c r="D2199" t="s">
        <v>5118</v>
      </c>
      <c r="E2199" t="s">
        <v>6101</v>
      </c>
      <c r="F2199">
        <v>0</v>
      </c>
    </row>
    <row r="2200" spans="1:6">
      <c r="A2200" t="s">
        <v>2661</v>
      </c>
      <c r="C2200">
        <v>240</v>
      </c>
      <c r="D2200" t="s">
        <v>5118</v>
      </c>
      <c r="E2200" t="s">
        <v>6101</v>
      </c>
      <c r="F2200">
        <v>0</v>
      </c>
    </row>
    <row r="2201" spans="1:6">
      <c r="A2201" t="s">
        <v>2662</v>
      </c>
      <c r="C2201">
        <v>240</v>
      </c>
      <c r="D2201" t="s">
        <v>5118</v>
      </c>
      <c r="E2201" t="s">
        <v>6101</v>
      </c>
      <c r="F2201">
        <v>0</v>
      </c>
    </row>
    <row r="2202" spans="1:6">
      <c r="A2202" t="s">
        <v>4459</v>
      </c>
      <c r="C2202">
        <v>240</v>
      </c>
      <c r="D2202" t="s">
        <v>5987</v>
      </c>
      <c r="E2202" t="s">
        <v>6101</v>
      </c>
      <c r="F2202">
        <v>0</v>
      </c>
    </row>
    <row r="2203" spans="1:6">
      <c r="A2203" t="s">
        <v>4043</v>
      </c>
      <c r="C2203">
        <v>24</v>
      </c>
      <c r="D2203" t="s">
        <v>5149</v>
      </c>
      <c r="E2203" t="s">
        <v>6101</v>
      </c>
      <c r="F2203">
        <v>1</v>
      </c>
    </row>
    <row r="2204" spans="1:6">
      <c r="A2204" t="s">
        <v>4044</v>
      </c>
      <c r="C2204">
        <v>24</v>
      </c>
      <c r="D2204" t="s">
        <v>5149</v>
      </c>
      <c r="E2204" t="s">
        <v>6101</v>
      </c>
      <c r="F2204">
        <v>1</v>
      </c>
    </row>
    <row r="2205" spans="1:6">
      <c r="A2205" t="s">
        <v>4074</v>
      </c>
      <c r="C2205">
        <v>240</v>
      </c>
      <c r="D2205" t="s">
        <v>5118</v>
      </c>
      <c r="E2205" t="s">
        <v>6101</v>
      </c>
      <c r="F2205">
        <v>33</v>
      </c>
    </row>
    <row r="2206" spans="1:6">
      <c r="A2206" t="s">
        <v>4460</v>
      </c>
      <c r="C2206">
        <v>80</v>
      </c>
      <c r="D2206" t="s">
        <v>5117</v>
      </c>
      <c r="E2206" t="s">
        <v>6101</v>
      </c>
      <c r="F2206">
        <v>0</v>
      </c>
    </row>
    <row r="2207" spans="1:6">
      <c r="A2207" t="s">
        <v>2165</v>
      </c>
      <c r="C2207">
        <v>80</v>
      </c>
      <c r="D2207" t="s">
        <v>5117</v>
      </c>
      <c r="E2207" t="s">
        <v>6101</v>
      </c>
      <c r="F2207">
        <v>0</v>
      </c>
    </row>
    <row r="2208" spans="1:6">
      <c r="A2208" t="s">
        <v>5182</v>
      </c>
      <c r="C2208">
        <v>96</v>
      </c>
      <c r="D2208" t="s">
        <v>5116</v>
      </c>
      <c r="E2208" t="s">
        <v>6101</v>
      </c>
      <c r="F2208">
        <v>7</v>
      </c>
    </row>
    <row r="2209" spans="1:6">
      <c r="A2209" t="s">
        <v>4461</v>
      </c>
      <c r="C2209">
        <v>240</v>
      </c>
      <c r="D2209" t="s">
        <v>5118</v>
      </c>
      <c r="E2209" t="s">
        <v>6101</v>
      </c>
      <c r="F2209">
        <v>0</v>
      </c>
    </row>
    <row r="2210" spans="1:6">
      <c r="A2210" t="s">
        <v>1012</v>
      </c>
      <c r="C2210">
        <v>400</v>
      </c>
      <c r="D2210" t="s">
        <v>5149</v>
      </c>
      <c r="E2210" t="s">
        <v>6101</v>
      </c>
      <c r="F2210">
        <v>4</v>
      </c>
    </row>
    <row r="2211" spans="1:6">
      <c r="A2211" t="s">
        <v>1014</v>
      </c>
      <c r="C2211">
        <v>400</v>
      </c>
      <c r="D2211" t="s">
        <v>5149</v>
      </c>
      <c r="E2211" t="s">
        <v>6101</v>
      </c>
      <c r="F2211">
        <v>18</v>
      </c>
    </row>
    <row r="2212" spans="1:6">
      <c r="A2212" t="s">
        <v>5170</v>
      </c>
      <c r="C2212">
        <v>144</v>
      </c>
      <c r="D2212" t="s">
        <v>5987</v>
      </c>
      <c r="E2212" t="s">
        <v>6101</v>
      </c>
      <c r="F2212">
        <v>1</v>
      </c>
    </row>
    <row r="2213" spans="1:6">
      <c r="A2213" t="s">
        <v>1016</v>
      </c>
      <c r="C2213">
        <v>216</v>
      </c>
      <c r="D2213" t="s">
        <v>5116</v>
      </c>
      <c r="E2213" t="s">
        <v>6101</v>
      </c>
      <c r="F2213">
        <v>5</v>
      </c>
    </row>
    <row r="2214" spans="1:6">
      <c r="A2214" t="s">
        <v>1018</v>
      </c>
      <c r="C2214">
        <v>144</v>
      </c>
      <c r="D2214" t="s">
        <v>5987</v>
      </c>
      <c r="E2214" t="s">
        <v>6101</v>
      </c>
      <c r="F2214">
        <v>2</v>
      </c>
    </row>
    <row r="2215" spans="1:6">
      <c r="A2215" t="s">
        <v>4522</v>
      </c>
      <c r="C2215">
        <v>26</v>
      </c>
      <c r="D2215" t="s">
        <v>5149</v>
      </c>
      <c r="E2215" t="s">
        <v>6101</v>
      </c>
      <c r="F2215">
        <v>1</v>
      </c>
    </row>
    <row r="2216" spans="1:6">
      <c r="A2216" t="s">
        <v>4522</v>
      </c>
      <c r="C2216">
        <v>24</v>
      </c>
      <c r="D2216" t="s">
        <v>5149</v>
      </c>
      <c r="E2216" t="s">
        <v>6101</v>
      </c>
      <c r="F2216">
        <v>1</v>
      </c>
    </row>
    <row r="2217" spans="1:6">
      <c r="A2217" t="s">
        <v>4523</v>
      </c>
      <c r="C2217">
        <v>30</v>
      </c>
      <c r="D2217" t="s">
        <v>5149</v>
      </c>
      <c r="E2217" t="s">
        <v>6101</v>
      </c>
      <c r="F2217">
        <v>2</v>
      </c>
    </row>
    <row r="2218" spans="1:6">
      <c r="A2218" t="s">
        <v>4524</v>
      </c>
      <c r="C2218">
        <v>60</v>
      </c>
      <c r="D2218" t="s">
        <v>5149</v>
      </c>
      <c r="E2218" t="s">
        <v>6101</v>
      </c>
      <c r="F2218">
        <v>2</v>
      </c>
    </row>
    <row r="2219" spans="1:6">
      <c r="A2219" t="s">
        <v>4517</v>
      </c>
      <c r="C2219">
        <v>240</v>
      </c>
      <c r="D2219" t="s">
        <v>5116</v>
      </c>
      <c r="E2219" t="s">
        <v>6101</v>
      </c>
      <c r="F2219">
        <v>1</v>
      </c>
    </row>
    <row r="2220" spans="1:6">
      <c r="A2220" t="s">
        <v>4518</v>
      </c>
      <c r="C2220">
        <v>320</v>
      </c>
      <c r="D2220" t="s">
        <v>5116</v>
      </c>
      <c r="E2220" t="s">
        <v>6101</v>
      </c>
      <c r="F2220">
        <v>1</v>
      </c>
    </row>
    <row r="2221" spans="1:6">
      <c r="A2221" t="s">
        <v>4525</v>
      </c>
      <c r="C2221">
        <v>240</v>
      </c>
      <c r="D2221" t="s">
        <v>5116</v>
      </c>
      <c r="E2221" t="s">
        <v>6101</v>
      </c>
      <c r="F2221">
        <v>4</v>
      </c>
    </row>
    <row r="2222" spans="1:6">
      <c r="A2222" t="s">
        <v>4519</v>
      </c>
      <c r="C2222">
        <v>320</v>
      </c>
      <c r="D2222" t="s">
        <v>5116</v>
      </c>
      <c r="E2222" t="s">
        <v>6101</v>
      </c>
      <c r="F2222">
        <v>3</v>
      </c>
    </row>
    <row r="2223" spans="1:6">
      <c r="A2223" t="s">
        <v>4520</v>
      </c>
      <c r="C2223">
        <v>288</v>
      </c>
      <c r="D2223" t="s">
        <v>5116</v>
      </c>
      <c r="E2223" t="s">
        <v>6101</v>
      </c>
      <c r="F2223">
        <v>3</v>
      </c>
    </row>
    <row r="2224" spans="1:6">
      <c r="A2224" t="s">
        <v>4521</v>
      </c>
      <c r="C2224">
        <v>280</v>
      </c>
      <c r="D2224" t="s">
        <v>5116</v>
      </c>
      <c r="E2224" t="s">
        <v>6101</v>
      </c>
      <c r="F2224">
        <v>1</v>
      </c>
    </row>
    <row r="2225" spans="1:6">
      <c r="A2225" t="s">
        <v>3547</v>
      </c>
      <c r="C2225">
        <v>225</v>
      </c>
      <c r="D2225" t="s">
        <v>5118</v>
      </c>
      <c r="E2225" t="s">
        <v>6101</v>
      </c>
      <c r="F2225">
        <v>6</v>
      </c>
    </row>
    <row r="2226" spans="1:6">
      <c r="A2226" t="s">
        <v>4045</v>
      </c>
      <c r="C2226">
        <v>225</v>
      </c>
      <c r="D2226" t="s">
        <v>5116</v>
      </c>
      <c r="E2226" t="s">
        <v>6101</v>
      </c>
      <c r="F2226">
        <v>2</v>
      </c>
    </row>
    <row r="2227" spans="1:6">
      <c r="A2227" t="s">
        <v>1021</v>
      </c>
      <c r="C2227">
        <v>225</v>
      </c>
      <c r="D2227" t="s">
        <v>5116</v>
      </c>
      <c r="E2227" t="s">
        <v>6101</v>
      </c>
      <c r="F2227">
        <v>1</v>
      </c>
    </row>
    <row r="2228" spans="1:6">
      <c r="A2228" t="s">
        <v>1023</v>
      </c>
      <c r="C2228">
        <v>48</v>
      </c>
      <c r="D2228" t="s">
        <v>5149</v>
      </c>
      <c r="E2228" t="s">
        <v>6101</v>
      </c>
      <c r="F2228">
        <v>2</v>
      </c>
    </row>
    <row r="2229" spans="1:6">
      <c r="A2229" t="s">
        <v>1025</v>
      </c>
      <c r="C2229">
        <v>20</v>
      </c>
      <c r="D2229" t="s">
        <v>5153</v>
      </c>
      <c r="E2229" t="s">
        <v>6101</v>
      </c>
      <c r="F2229">
        <v>1</v>
      </c>
    </row>
    <row r="2230" spans="1:6">
      <c r="A2230" t="s">
        <v>1026</v>
      </c>
      <c r="C2230">
        <v>24</v>
      </c>
      <c r="D2230" t="s">
        <v>5153</v>
      </c>
      <c r="E2230" t="s">
        <v>6101</v>
      </c>
      <c r="F2230">
        <v>1</v>
      </c>
    </row>
    <row r="2231" spans="1:6">
      <c r="A2231" t="s">
        <v>3641</v>
      </c>
      <c r="C2231">
        <v>120</v>
      </c>
      <c r="D2231" t="s">
        <v>5116</v>
      </c>
      <c r="E2231" t="s">
        <v>6101</v>
      </c>
      <c r="F2231">
        <v>0</v>
      </c>
    </row>
    <row r="2232" spans="1:6">
      <c r="A2232" t="s">
        <v>1028</v>
      </c>
      <c r="C2232">
        <v>216</v>
      </c>
      <c r="D2232" t="s">
        <v>5116</v>
      </c>
      <c r="E2232" t="s">
        <v>6101</v>
      </c>
      <c r="F2232">
        <v>15</v>
      </c>
    </row>
    <row r="2233" spans="1:6">
      <c r="A2233" t="s">
        <v>1029</v>
      </c>
      <c r="C2233">
        <v>216</v>
      </c>
      <c r="D2233" t="s">
        <v>5116</v>
      </c>
      <c r="E2233" t="s">
        <v>6101</v>
      </c>
      <c r="F2233">
        <v>5</v>
      </c>
    </row>
    <row r="2234" spans="1:6">
      <c r="A2234" t="s">
        <v>1030</v>
      </c>
      <c r="C2234">
        <v>240</v>
      </c>
      <c r="D2234" t="s">
        <v>5116</v>
      </c>
      <c r="E2234" t="s">
        <v>6101</v>
      </c>
      <c r="F2234">
        <v>3</v>
      </c>
    </row>
    <row r="2235" spans="1:6">
      <c r="A2235" t="s">
        <v>1031</v>
      </c>
      <c r="C2235">
        <v>48</v>
      </c>
      <c r="D2235" t="s">
        <v>5149</v>
      </c>
      <c r="E2235" t="s">
        <v>6101</v>
      </c>
      <c r="F2235">
        <v>2</v>
      </c>
    </row>
    <row r="2236" spans="1:6">
      <c r="A2236" t="s">
        <v>1033</v>
      </c>
      <c r="C2236">
        <v>1728</v>
      </c>
      <c r="D2236" t="s">
        <v>5118</v>
      </c>
      <c r="E2236" t="s">
        <v>6101</v>
      </c>
      <c r="F2236">
        <v>3</v>
      </c>
    </row>
    <row r="2237" spans="1:6">
      <c r="A2237" t="s">
        <v>1034</v>
      </c>
      <c r="C2237">
        <v>1728</v>
      </c>
      <c r="D2237" t="s">
        <v>5118</v>
      </c>
      <c r="E2237" t="s">
        <v>6101</v>
      </c>
      <c r="F2237">
        <v>3</v>
      </c>
    </row>
    <row r="2238" spans="1:6">
      <c r="A2238" t="s">
        <v>1035</v>
      </c>
      <c r="C2238">
        <v>240</v>
      </c>
      <c r="D2238" t="s">
        <v>5116</v>
      </c>
      <c r="E2238" t="s">
        <v>6101</v>
      </c>
      <c r="F2238">
        <v>4</v>
      </c>
    </row>
    <row r="2239" spans="1:6">
      <c r="A2239" t="s">
        <v>2544</v>
      </c>
      <c r="C2239">
        <v>864</v>
      </c>
      <c r="D2239" t="s">
        <v>5118</v>
      </c>
      <c r="E2239" t="s">
        <v>6101</v>
      </c>
      <c r="F2239">
        <v>0</v>
      </c>
    </row>
    <row r="2240" spans="1:6">
      <c r="A2240" t="s">
        <v>4526</v>
      </c>
      <c r="C2240">
        <v>200</v>
      </c>
      <c r="D2240" t="s">
        <v>5117</v>
      </c>
      <c r="E2240" t="s">
        <v>6101</v>
      </c>
      <c r="F2240">
        <v>1</v>
      </c>
    </row>
    <row r="2241" spans="1:6">
      <c r="A2241" t="s">
        <v>4528</v>
      </c>
      <c r="C2241">
        <v>160</v>
      </c>
      <c r="D2241" t="s">
        <v>5149</v>
      </c>
      <c r="E2241" t="s">
        <v>6101</v>
      </c>
      <c r="F2241">
        <v>1</v>
      </c>
    </row>
    <row r="2242" spans="1:6">
      <c r="A2242" t="s">
        <v>4529</v>
      </c>
      <c r="C2242">
        <v>160</v>
      </c>
      <c r="D2242" t="s">
        <v>5149</v>
      </c>
      <c r="E2242" t="s">
        <v>6101</v>
      </c>
      <c r="F2242">
        <v>1</v>
      </c>
    </row>
    <row r="2243" spans="1:6">
      <c r="A2243" t="s">
        <v>4527</v>
      </c>
      <c r="C2243">
        <v>500</v>
      </c>
      <c r="D2243" t="s">
        <v>5118</v>
      </c>
      <c r="E2243" t="s">
        <v>6101</v>
      </c>
      <c r="F2243">
        <v>0</v>
      </c>
    </row>
    <row r="2244" spans="1:6">
      <c r="A2244" t="s">
        <v>1037</v>
      </c>
      <c r="C2244">
        <v>240</v>
      </c>
      <c r="D2244" t="s">
        <v>5116</v>
      </c>
      <c r="E2244" t="s">
        <v>6101</v>
      </c>
      <c r="F2244">
        <v>8</v>
      </c>
    </row>
    <row r="2245" spans="1:6">
      <c r="A2245" t="s">
        <v>3514</v>
      </c>
      <c r="C2245">
        <v>200</v>
      </c>
      <c r="D2245" t="s">
        <v>5118</v>
      </c>
      <c r="E2245" t="s">
        <v>6101</v>
      </c>
      <c r="F2245">
        <v>0</v>
      </c>
    </row>
    <row r="2246" spans="1:6">
      <c r="A2246" t="s">
        <v>3436</v>
      </c>
      <c r="C2246">
        <v>200</v>
      </c>
      <c r="D2246" t="s">
        <v>5118</v>
      </c>
      <c r="E2246" t="s">
        <v>6101</v>
      </c>
      <c r="F2246">
        <v>3</v>
      </c>
    </row>
    <row r="2247" spans="1:6">
      <c r="A2247" t="s">
        <v>1038</v>
      </c>
      <c r="C2247">
        <v>60</v>
      </c>
      <c r="D2247" t="s">
        <v>6096</v>
      </c>
      <c r="E2247" t="s">
        <v>6101</v>
      </c>
      <c r="F2247">
        <v>14</v>
      </c>
    </row>
    <row r="2248" spans="1:6">
      <c r="A2248" t="s">
        <v>5496</v>
      </c>
      <c r="C2248">
        <v>200</v>
      </c>
      <c r="D2248" t="s">
        <v>5118</v>
      </c>
      <c r="E2248" t="s">
        <v>6101</v>
      </c>
      <c r="F2248">
        <v>28</v>
      </c>
    </row>
    <row r="2249" spans="1:6">
      <c r="A2249" t="s">
        <v>5212</v>
      </c>
      <c r="C2249">
        <v>480</v>
      </c>
      <c r="D2249" t="s">
        <v>5118</v>
      </c>
      <c r="E2249" t="s">
        <v>6101</v>
      </c>
      <c r="F2249">
        <v>0</v>
      </c>
    </row>
    <row r="2250" spans="1:6">
      <c r="A2250" t="s">
        <v>3549</v>
      </c>
      <c r="C2250">
        <v>120</v>
      </c>
      <c r="D2250" t="s">
        <v>5118</v>
      </c>
      <c r="E2250" t="s">
        <v>6101</v>
      </c>
      <c r="F2250">
        <v>0</v>
      </c>
    </row>
    <row r="2251" spans="1:6">
      <c r="A2251" t="s">
        <v>2346</v>
      </c>
      <c r="C2251">
        <v>200</v>
      </c>
      <c r="D2251" t="s">
        <v>5118</v>
      </c>
      <c r="E2251" t="s">
        <v>6101</v>
      </c>
      <c r="F2251">
        <v>0</v>
      </c>
    </row>
    <row r="2252" spans="1:6">
      <c r="A2252" t="s">
        <v>1040</v>
      </c>
      <c r="C2252">
        <v>200</v>
      </c>
      <c r="D2252" t="s">
        <v>5118</v>
      </c>
      <c r="E2252" t="s">
        <v>6101</v>
      </c>
      <c r="F2252">
        <v>0</v>
      </c>
    </row>
    <row r="2253" spans="1:6">
      <c r="A2253" t="s">
        <v>3431</v>
      </c>
      <c r="C2253">
        <v>200</v>
      </c>
      <c r="D2253" t="s">
        <v>5118</v>
      </c>
      <c r="E2253" t="s">
        <v>6101</v>
      </c>
      <c r="F2253">
        <v>6</v>
      </c>
    </row>
    <row r="2254" spans="1:6">
      <c r="A2254" t="s">
        <v>1041</v>
      </c>
      <c r="C2254">
        <v>24</v>
      </c>
      <c r="D2254" t="s">
        <v>5116</v>
      </c>
      <c r="E2254" t="s">
        <v>6101</v>
      </c>
      <c r="F2254">
        <v>4</v>
      </c>
    </row>
    <row r="2255" spans="1:6">
      <c r="A2255" t="s">
        <v>1042</v>
      </c>
      <c r="C2255">
        <v>24</v>
      </c>
      <c r="D2255" t="s">
        <v>5116</v>
      </c>
      <c r="E2255" t="s">
        <v>6101</v>
      </c>
      <c r="F2255">
        <v>3</v>
      </c>
    </row>
    <row r="2256" spans="1:6">
      <c r="A2256" t="s">
        <v>1043</v>
      </c>
      <c r="C2256">
        <v>20</v>
      </c>
      <c r="D2256" t="s">
        <v>5116</v>
      </c>
      <c r="E2256" t="s">
        <v>6101</v>
      </c>
      <c r="F2256">
        <v>5</v>
      </c>
    </row>
    <row r="2257" spans="1:6">
      <c r="A2257" t="s">
        <v>1959</v>
      </c>
      <c r="C2257">
        <v>24</v>
      </c>
      <c r="D2257" t="s">
        <v>5116</v>
      </c>
      <c r="E2257" t="s">
        <v>6101</v>
      </c>
      <c r="F2257">
        <v>0</v>
      </c>
    </row>
    <row r="2258" spans="1:6">
      <c r="A2258" t="s">
        <v>1044</v>
      </c>
      <c r="C2258">
        <v>48</v>
      </c>
      <c r="D2258" t="s">
        <v>5116</v>
      </c>
      <c r="E2258" t="s">
        <v>6101</v>
      </c>
      <c r="F2258">
        <v>0</v>
      </c>
    </row>
    <row r="2259" spans="1:6">
      <c r="A2259" t="s">
        <v>2104</v>
      </c>
      <c r="C2259">
        <v>24</v>
      </c>
      <c r="D2259" t="s">
        <v>5116</v>
      </c>
      <c r="E2259" t="s">
        <v>6101</v>
      </c>
      <c r="F2259">
        <v>31</v>
      </c>
    </row>
    <row r="2260" spans="1:6">
      <c r="A2260" t="s">
        <v>1045</v>
      </c>
      <c r="C2260">
        <v>24</v>
      </c>
      <c r="D2260" t="s">
        <v>5116</v>
      </c>
      <c r="E2260" t="s">
        <v>6101</v>
      </c>
      <c r="F2260">
        <v>1</v>
      </c>
    </row>
    <row r="2261" spans="1:6">
      <c r="A2261" t="s">
        <v>5601</v>
      </c>
      <c r="C2261">
        <v>24</v>
      </c>
      <c r="D2261" t="s">
        <v>5116</v>
      </c>
      <c r="E2261" t="s">
        <v>6101</v>
      </c>
      <c r="F2261">
        <v>15</v>
      </c>
    </row>
    <row r="2262" spans="1:6">
      <c r="A2262" t="s">
        <v>5600</v>
      </c>
      <c r="C2262">
        <v>24</v>
      </c>
      <c r="D2262" t="s">
        <v>5116</v>
      </c>
      <c r="E2262" t="s">
        <v>6101</v>
      </c>
      <c r="F2262">
        <v>4</v>
      </c>
    </row>
    <row r="2263" spans="1:6">
      <c r="A2263" t="s">
        <v>2679</v>
      </c>
      <c r="C2263">
        <v>24</v>
      </c>
      <c r="D2263" t="s">
        <v>5116</v>
      </c>
      <c r="E2263" t="s">
        <v>6101</v>
      </c>
      <c r="F2263">
        <v>8</v>
      </c>
    </row>
    <row r="2264" spans="1:6">
      <c r="A2264" t="s">
        <v>1046</v>
      </c>
      <c r="C2264">
        <v>24</v>
      </c>
      <c r="D2264" t="s">
        <v>5116</v>
      </c>
      <c r="E2264" t="s">
        <v>6101</v>
      </c>
      <c r="F2264">
        <v>0</v>
      </c>
    </row>
    <row r="2265" spans="1:6">
      <c r="A2265" t="s">
        <v>1047</v>
      </c>
      <c r="C2265">
        <v>24</v>
      </c>
      <c r="D2265" t="s">
        <v>5116</v>
      </c>
      <c r="E2265" t="s">
        <v>6101</v>
      </c>
      <c r="F2265">
        <v>1</v>
      </c>
    </row>
    <row r="2266" spans="1:6">
      <c r="A2266" t="s">
        <v>1048</v>
      </c>
      <c r="C2266">
        <v>50</v>
      </c>
      <c r="D2266" t="s">
        <v>5149</v>
      </c>
      <c r="E2266" t="s">
        <v>6101</v>
      </c>
      <c r="F2266">
        <v>1</v>
      </c>
    </row>
    <row r="2267" spans="1:6">
      <c r="A2267" t="s">
        <v>1049</v>
      </c>
      <c r="C2267">
        <v>60</v>
      </c>
      <c r="D2267" t="s">
        <v>5149</v>
      </c>
      <c r="E2267" t="s">
        <v>6101</v>
      </c>
      <c r="F2267">
        <v>0</v>
      </c>
    </row>
    <row r="2268" spans="1:6">
      <c r="A2268" t="s">
        <v>1050</v>
      </c>
      <c r="C2268">
        <v>1440</v>
      </c>
      <c r="D2268" t="s">
        <v>5118</v>
      </c>
      <c r="E2268" t="s">
        <v>6101</v>
      </c>
      <c r="F2268">
        <v>1</v>
      </c>
    </row>
    <row r="2269" spans="1:6">
      <c r="A2269" t="s">
        <v>3959</v>
      </c>
      <c r="C2269">
        <v>500</v>
      </c>
      <c r="D2269" t="s">
        <v>5118</v>
      </c>
      <c r="E2269" t="s">
        <v>6101</v>
      </c>
      <c r="F2269">
        <v>4</v>
      </c>
    </row>
    <row r="2270" spans="1:6">
      <c r="A2270" t="s">
        <v>1051</v>
      </c>
      <c r="C2270">
        <v>120</v>
      </c>
      <c r="D2270" t="s">
        <v>5116</v>
      </c>
      <c r="E2270" t="s">
        <v>6101</v>
      </c>
      <c r="F2270">
        <v>0</v>
      </c>
    </row>
    <row r="2271" spans="1:6">
      <c r="A2271" t="s">
        <v>3582</v>
      </c>
      <c r="C2271">
        <v>1000</v>
      </c>
      <c r="D2271" t="s">
        <v>5118</v>
      </c>
      <c r="E2271" t="s">
        <v>6101</v>
      </c>
      <c r="F2271">
        <v>74</v>
      </c>
    </row>
    <row r="2272" spans="1:6">
      <c r="A2272" t="s">
        <v>6054</v>
      </c>
      <c r="C2272">
        <v>42</v>
      </c>
      <c r="D2272" t="s">
        <v>5116</v>
      </c>
      <c r="E2272" t="s">
        <v>6101</v>
      </c>
      <c r="F2272">
        <v>3</v>
      </c>
    </row>
    <row r="2273" spans="1:6">
      <c r="A2273" t="s">
        <v>1052</v>
      </c>
      <c r="C2273">
        <v>100</v>
      </c>
      <c r="D2273" t="s">
        <v>5118</v>
      </c>
      <c r="E2273" t="s">
        <v>6101</v>
      </c>
      <c r="F2273">
        <v>1</v>
      </c>
    </row>
    <row r="2274" spans="1:6">
      <c r="A2274" t="s">
        <v>6053</v>
      </c>
      <c r="C2274">
        <v>30</v>
      </c>
      <c r="D2274" t="s">
        <v>5116</v>
      </c>
      <c r="E2274" t="s">
        <v>6101</v>
      </c>
      <c r="F2274">
        <v>7</v>
      </c>
    </row>
    <row r="2275" spans="1:6">
      <c r="A2275" t="s">
        <v>6051</v>
      </c>
      <c r="C2275">
        <v>42</v>
      </c>
      <c r="D2275" t="s">
        <v>5116</v>
      </c>
      <c r="E2275" t="s">
        <v>6101</v>
      </c>
      <c r="F2275">
        <v>0</v>
      </c>
    </row>
    <row r="2276" spans="1:6">
      <c r="A2276" t="s">
        <v>1053</v>
      </c>
      <c r="C2276">
        <v>10000</v>
      </c>
      <c r="D2276" t="s">
        <v>5118</v>
      </c>
      <c r="E2276" t="s">
        <v>6101</v>
      </c>
      <c r="F2276">
        <v>8</v>
      </c>
    </row>
    <row r="2277" spans="1:6">
      <c r="A2277" t="s">
        <v>1054</v>
      </c>
      <c r="C2277">
        <v>10</v>
      </c>
      <c r="D2277" t="s">
        <v>5118</v>
      </c>
      <c r="E2277" t="s">
        <v>6101</v>
      </c>
      <c r="F2277">
        <v>35</v>
      </c>
    </row>
    <row r="2278" spans="1:6">
      <c r="A2278" t="s">
        <v>1056</v>
      </c>
      <c r="C2278">
        <v>1200</v>
      </c>
      <c r="D2278" t="s">
        <v>5118</v>
      </c>
      <c r="E2278" t="s">
        <v>6101</v>
      </c>
      <c r="F2278">
        <v>0</v>
      </c>
    </row>
    <row r="2279" spans="1:6">
      <c r="A2279" t="s">
        <v>1057</v>
      </c>
      <c r="C2279">
        <v>900</v>
      </c>
      <c r="D2279" t="s">
        <v>5118</v>
      </c>
      <c r="E2279" t="s">
        <v>6101</v>
      </c>
      <c r="F2279">
        <v>0</v>
      </c>
    </row>
    <row r="2280" spans="1:6">
      <c r="A2280" t="s">
        <v>1058</v>
      </c>
      <c r="C2280">
        <v>750</v>
      </c>
      <c r="D2280" t="s">
        <v>5118</v>
      </c>
      <c r="E2280" t="s">
        <v>6101</v>
      </c>
      <c r="F2280">
        <v>0</v>
      </c>
    </row>
    <row r="2281" spans="1:6">
      <c r="A2281" t="s">
        <v>1059</v>
      </c>
      <c r="C2281">
        <v>500</v>
      </c>
      <c r="D2281" t="s">
        <v>5118</v>
      </c>
      <c r="E2281" t="s">
        <v>6101</v>
      </c>
      <c r="F2281">
        <v>0</v>
      </c>
    </row>
    <row r="2282" spans="1:6">
      <c r="A2282" t="s">
        <v>1060</v>
      </c>
      <c r="C2282">
        <v>1728</v>
      </c>
      <c r="D2282" t="s">
        <v>5118</v>
      </c>
      <c r="E2282" t="s">
        <v>6101</v>
      </c>
      <c r="F2282">
        <v>3</v>
      </c>
    </row>
    <row r="2283" spans="1:6">
      <c r="A2283" t="s">
        <v>1061</v>
      </c>
      <c r="C2283">
        <v>160</v>
      </c>
      <c r="D2283" t="s">
        <v>5116</v>
      </c>
      <c r="E2283" t="s">
        <v>6101</v>
      </c>
      <c r="F2283">
        <v>1</v>
      </c>
    </row>
    <row r="2284" spans="1:6">
      <c r="A2284" t="s">
        <v>1062</v>
      </c>
      <c r="C2284">
        <v>180</v>
      </c>
      <c r="D2284" t="s">
        <v>5118</v>
      </c>
      <c r="E2284" t="s">
        <v>6101</v>
      </c>
      <c r="F2284">
        <v>3</v>
      </c>
    </row>
    <row r="2285" spans="1:6">
      <c r="A2285" t="s">
        <v>1063</v>
      </c>
      <c r="C2285">
        <v>10</v>
      </c>
      <c r="D2285" t="s">
        <v>5116</v>
      </c>
      <c r="E2285" t="s">
        <v>6101</v>
      </c>
      <c r="F2285">
        <v>3</v>
      </c>
    </row>
    <row r="2286" spans="1:6">
      <c r="A2286" t="s">
        <v>2430</v>
      </c>
      <c r="C2286">
        <v>20</v>
      </c>
      <c r="D2286" t="s">
        <v>5116</v>
      </c>
      <c r="E2286" t="s">
        <v>6101</v>
      </c>
      <c r="F2286">
        <v>0</v>
      </c>
    </row>
    <row r="2287" spans="1:6">
      <c r="A2287" t="s">
        <v>2429</v>
      </c>
      <c r="C2287">
        <v>20</v>
      </c>
      <c r="D2287" t="s">
        <v>5116</v>
      </c>
      <c r="E2287" t="s">
        <v>6101</v>
      </c>
      <c r="F2287">
        <v>0</v>
      </c>
    </row>
    <row r="2288" spans="1:6">
      <c r="A2288" t="s">
        <v>1064</v>
      </c>
      <c r="C2288">
        <v>504</v>
      </c>
      <c r="D2288" t="s">
        <v>5115</v>
      </c>
      <c r="E2288" t="s">
        <v>6101</v>
      </c>
      <c r="F2288">
        <v>7</v>
      </c>
    </row>
    <row r="2289" spans="1:6">
      <c r="A2289" t="s">
        <v>1066</v>
      </c>
      <c r="C2289">
        <v>15</v>
      </c>
      <c r="D2289" t="s">
        <v>5154</v>
      </c>
      <c r="E2289" t="s">
        <v>6101</v>
      </c>
      <c r="F2289">
        <v>30</v>
      </c>
    </row>
    <row r="2290" spans="1:6">
      <c r="A2290" t="s">
        <v>2264</v>
      </c>
      <c r="C2290">
        <v>700</v>
      </c>
      <c r="D2290" t="s">
        <v>5117</v>
      </c>
      <c r="E2290" t="s">
        <v>6101</v>
      </c>
      <c r="F2290">
        <v>0</v>
      </c>
    </row>
    <row r="2291" spans="1:6">
      <c r="A2291" t="s">
        <v>1068</v>
      </c>
      <c r="C2291">
        <v>700</v>
      </c>
      <c r="D2291" t="s">
        <v>5118</v>
      </c>
      <c r="E2291" t="s">
        <v>6101</v>
      </c>
      <c r="F2291">
        <v>0</v>
      </c>
    </row>
    <row r="2292" spans="1:6">
      <c r="A2292" t="s">
        <v>1069</v>
      </c>
      <c r="C2292">
        <v>560</v>
      </c>
      <c r="D2292" t="s">
        <v>5118</v>
      </c>
      <c r="E2292" t="s">
        <v>6101</v>
      </c>
      <c r="F2292">
        <v>0</v>
      </c>
    </row>
    <row r="2293" spans="1:6">
      <c r="A2293" t="s">
        <v>2629</v>
      </c>
      <c r="C2293">
        <v>1000</v>
      </c>
      <c r="D2293" t="s">
        <v>5118</v>
      </c>
      <c r="E2293" t="s">
        <v>6101</v>
      </c>
      <c r="F2293">
        <v>11</v>
      </c>
    </row>
    <row r="2294" spans="1:6">
      <c r="A2294" t="s">
        <v>3413</v>
      </c>
      <c r="C2294">
        <v>700</v>
      </c>
      <c r="D2294" t="s">
        <v>5118</v>
      </c>
      <c r="E2294" t="s">
        <v>6101</v>
      </c>
      <c r="F2294">
        <v>7</v>
      </c>
    </row>
    <row r="2295" spans="1:6">
      <c r="A2295" t="s">
        <v>2628</v>
      </c>
      <c r="C2295">
        <v>560</v>
      </c>
      <c r="D2295" t="s">
        <v>5118</v>
      </c>
      <c r="E2295" t="s">
        <v>6101</v>
      </c>
      <c r="F2295">
        <v>6</v>
      </c>
    </row>
    <row r="2296" spans="1:6">
      <c r="A2296" t="s">
        <v>1071</v>
      </c>
      <c r="C2296">
        <v>400</v>
      </c>
      <c r="D2296" t="s">
        <v>5118</v>
      </c>
      <c r="E2296" t="s">
        <v>6101</v>
      </c>
      <c r="F2296">
        <v>7</v>
      </c>
    </row>
    <row r="2297" spans="1:6">
      <c r="A2297" t="s">
        <v>1072</v>
      </c>
      <c r="C2297">
        <v>600</v>
      </c>
      <c r="D2297" t="s">
        <v>5118</v>
      </c>
      <c r="E2297" t="s">
        <v>6101</v>
      </c>
      <c r="F2297">
        <v>1</v>
      </c>
    </row>
    <row r="2298" spans="1:6">
      <c r="A2298" t="s">
        <v>1945</v>
      </c>
      <c r="C2298">
        <v>50</v>
      </c>
      <c r="D2298" t="s">
        <v>5117</v>
      </c>
      <c r="E2298" t="s">
        <v>6101</v>
      </c>
      <c r="F2298">
        <v>4</v>
      </c>
    </row>
    <row r="2299" spans="1:6">
      <c r="A2299" t="s">
        <v>4245</v>
      </c>
      <c r="C2299">
        <v>125</v>
      </c>
      <c r="D2299" t="s">
        <v>5940</v>
      </c>
      <c r="E2299" t="s">
        <v>6101</v>
      </c>
      <c r="F2299">
        <v>0</v>
      </c>
    </row>
    <row r="2300" spans="1:6">
      <c r="A2300" t="s">
        <v>2638</v>
      </c>
      <c r="C2300">
        <v>500</v>
      </c>
      <c r="D2300" t="s">
        <v>5118</v>
      </c>
      <c r="E2300" t="s">
        <v>6101</v>
      </c>
      <c r="F2300">
        <v>0</v>
      </c>
    </row>
    <row r="2301" spans="1:6">
      <c r="A2301" t="s">
        <v>2708</v>
      </c>
      <c r="C2301">
        <v>20</v>
      </c>
      <c r="D2301" t="s">
        <v>5117</v>
      </c>
      <c r="E2301" t="s">
        <v>6101</v>
      </c>
      <c r="F2301">
        <v>0</v>
      </c>
    </row>
    <row r="2302" spans="1:6">
      <c r="A2302" t="s">
        <v>2303</v>
      </c>
      <c r="C2302">
        <v>20</v>
      </c>
      <c r="D2302" t="s">
        <v>5117</v>
      </c>
      <c r="E2302" t="s">
        <v>6101</v>
      </c>
      <c r="F2302">
        <v>0</v>
      </c>
    </row>
    <row r="2303" spans="1:6">
      <c r="A2303" t="s">
        <v>5459</v>
      </c>
      <c r="C2303">
        <v>125</v>
      </c>
      <c r="D2303" t="s">
        <v>5117</v>
      </c>
      <c r="E2303" t="s">
        <v>6101</v>
      </c>
      <c r="F2303">
        <v>5</v>
      </c>
    </row>
    <row r="2304" spans="1:6">
      <c r="A2304" t="s">
        <v>1074</v>
      </c>
      <c r="C2304">
        <v>500</v>
      </c>
      <c r="D2304" t="s">
        <v>5940</v>
      </c>
      <c r="E2304" t="s">
        <v>6101</v>
      </c>
      <c r="F2304">
        <v>0</v>
      </c>
    </row>
    <row r="2305" spans="1:6">
      <c r="A2305" t="s">
        <v>2700</v>
      </c>
      <c r="C2305">
        <v>500</v>
      </c>
      <c r="D2305" t="s">
        <v>5118</v>
      </c>
      <c r="E2305" t="s">
        <v>6101</v>
      </c>
      <c r="F2305">
        <v>1</v>
      </c>
    </row>
    <row r="2306" spans="1:6">
      <c r="A2306" t="s">
        <v>5057</v>
      </c>
      <c r="C2306">
        <v>500</v>
      </c>
      <c r="D2306" t="s">
        <v>5149</v>
      </c>
      <c r="E2306" t="s">
        <v>6101</v>
      </c>
      <c r="F2306">
        <v>9</v>
      </c>
    </row>
    <row r="2307" spans="1:6">
      <c r="A2307" t="s">
        <v>3643</v>
      </c>
      <c r="C2307">
        <v>600</v>
      </c>
      <c r="D2307" t="s">
        <v>5118</v>
      </c>
      <c r="E2307" t="s">
        <v>6101</v>
      </c>
      <c r="F2307">
        <v>1</v>
      </c>
    </row>
    <row r="2308" spans="1:6">
      <c r="A2308" t="s">
        <v>3644</v>
      </c>
      <c r="C2308">
        <v>125</v>
      </c>
      <c r="D2308" t="s">
        <v>5117</v>
      </c>
      <c r="E2308" t="s">
        <v>6101</v>
      </c>
      <c r="F2308">
        <v>0</v>
      </c>
    </row>
    <row r="2309" spans="1:6">
      <c r="A2309" t="s">
        <v>2681</v>
      </c>
      <c r="C2309">
        <v>20</v>
      </c>
      <c r="D2309" t="s">
        <v>5117</v>
      </c>
      <c r="E2309" t="s">
        <v>6101</v>
      </c>
      <c r="F2309">
        <v>0</v>
      </c>
    </row>
    <row r="2310" spans="1:6">
      <c r="A2310" t="s">
        <v>6158</v>
      </c>
      <c r="C2310">
        <v>100</v>
      </c>
      <c r="D2310" t="s">
        <v>5118</v>
      </c>
      <c r="E2310" t="s">
        <v>6101</v>
      </c>
      <c r="F2310">
        <v>0</v>
      </c>
    </row>
    <row r="2311" spans="1:6">
      <c r="A2311" t="s">
        <v>4320</v>
      </c>
      <c r="C2311">
        <v>3780</v>
      </c>
      <c r="D2311" t="s">
        <v>5118</v>
      </c>
      <c r="E2311" t="s">
        <v>6101</v>
      </c>
      <c r="F2311">
        <v>3</v>
      </c>
    </row>
    <row r="2312" spans="1:6">
      <c r="A2312" t="s">
        <v>4320</v>
      </c>
      <c r="C2312">
        <v>2520</v>
      </c>
      <c r="D2312" t="s">
        <v>5118</v>
      </c>
      <c r="E2312" t="s">
        <v>6101</v>
      </c>
      <c r="F2312">
        <v>8</v>
      </c>
    </row>
    <row r="2313" spans="1:6">
      <c r="A2313" t="s">
        <v>5603</v>
      </c>
      <c r="C2313">
        <v>5000</v>
      </c>
      <c r="D2313" t="s">
        <v>5118</v>
      </c>
      <c r="E2313" t="s">
        <v>6101</v>
      </c>
      <c r="F2313">
        <v>3</v>
      </c>
    </row>
    <row r="2314" spans="1:6">
      <c r="A2314" t="s">
        <v>3541</v>
      </c>
      <c r="C2314">
        <v>10</v>
      </c>
      <c r="D2314" t="s">
        <v>5117</v>
      </c>
      <c r="E2314" t="s">
        <v>6101</v>
      </c>
      <c r="F2314">
        <v>0</v>
      </c>
    </row>
    <row r="2315" spans="1:6">
      <c r="A2315" t="s">
        <v>1076</v>
      </c>
      <c r="C2315">
        <v>10</v>
      </c>
      <c r="D2315" t="s">
        <v>5117</v>
      </c>
      <c r="E2315" t="s">
        <v>6101</v>
      </c>
      <c r="F2315">
        <v>0</v>
      </c>
    </row>
    <row r="2316" spans="1:6">
      <c r="A2316" t="s">
        <v>3540</v>
      </c>
      <c r="C2316">
        <v>10</v>
      </c>
      <c r="D2316" t="s">
        <v>5117</v>
      </c>
      <c r="E2316" t="s">
        <v>6101</v>
      </c>
      <c r="F2316">
        <v>0</v>
      </c>
    </row>
    <row r="2317" spans="1:6">
      <c r="A2317" t="s">
        <v>2663</v>
      </c>
      <c r="C2317">
        <v>10</v>
      </c>
      <c r="D2317" t="s">
        <v>5117</v>
      </c>
      <c r="E2317" t="s">
        <v>6101</v>
      </c>
      <c r="F2317">
        <v>0</v>
      </c>
    </row>
    <row r="2318" spans="1:6">
      <c r="A2318" t="s">
        <v>3538</v>
      </c>
      <c r="C2318">
        <v>10</v>
      </c>
      <c r="D2318" t="s">
        <v>5117</v>
      </c>
      <c r="E2318" t="s">
        <v>6101</v>
      </c>
      <c r="F2318">
        <v>0</v>
      </c>
    </row>
    <row r="2319" spans="1:6">
      <c r="A2319" t="s">
        <v>1993</v>
      </c>
      <c r="C2319">
        <v>20</v>
      </c>
      <c r="D2319" t="s">
        <v>5117</v>
      </c>
      <c r="E2319" t="s">
        <v>6101</v>
      </c>
      <c r="F2319">
        <v>0</v>
      </c>
    </row>
    <row r="2320" spans="1:6">
      <c r="A2320" t="s">
        <v>1994</v>
      </c>
      <c r="C2320">
        <v>20</v>
      </c>
      <c r="D2320" t="s">
        <v>5117</v>
      </c>
      <c r="E2320" t="s">
        <v>6101</v>
      </c>
      <c r="F2320">
        <v>0</v>
      </c>
    </row>
    <row r="2321" spans="1:6">
      <c r="A2321" t="s">
        <v>1995</v>
      </c>
      <c r="C2321">
        <v>20</v>
      </c>
      <c r="D2321" t="s">
        <v>5117</v>
      </c>
      <c r="E2321" t="s">
        <v>6101</v>
      </c>
      <c r="F2321">
        <v>0</v>
      </c>
    </row>
    <row r="2322" spans="1:6">
      <c r="A2322" t="s">
        <v>1996</v>
      </c>
      <c r="C2322">
        <v>20</v>
      </c>
      <c r="D2322" t="s">
        <v>5117</v>
      </c>
      <c r="E2322" t="s">
        <v>6101</v>
      </c>
      <c r="F2322">
        <v>0</v>
      </c>
    </row>
    <row r="2323" spans="1:6">
      <c r="A2323" t="s">
        <v>1997</v>
      </c>
      <c r="C2323">
        <v>20</v>
      </c>
      <c r="D2323" t="s">
        <v>5117</v>
      </c>
      <c r="E2323" t="s">
        <v>6101</v>
      </c>
      <c r="F2323">
        <v>0</v>
      </c>
    </row>
    <row r="2324" spans="1:6">
      <c r="A2324" t="s">
        <v>3681</v>
      </c>
      <c r="C2324">
        <v>20</v>
      </c>
      <c r="D2324" t="s">
        <v>5117</v>
      </c>
      <c r="E2324" t="s">
        <v>6101</v>
      </c>
      <c r="F2324">
        <v>0</v>
      </c>
    </row>
    <row r="2325" spans="1:6">
      <c r="A2325" t="s">
        <v>1077</v>
      </c>
      <c r="C2325">
        <v>22</v>
      </c>
      <c r="D2325" t="s">
        <v>6090</v>
      </c>
      <c r="E2325" t="s">
        <v>6101</v>
      </c>
      <c r="F2325">
        <v>9</v>
      </c>
    </row>
    <row r="2326" spans="1:6">
      <c r="A2326" t="s">
        <v>1079</v>
      </c>
      <c r="C2326">
        <v>4000</v>
      </c>
      <c r="D2326" t="s">
        <v>5118</v>
      </c>
      <c r="E2326" t="s">
        <v>6101</v>
      </c>
      <c r="F2326">
        <v>0</v>
      </c>
    </row>
    <row r="2327" spans="1:6">
      <c r="A2327" t="s">
        <v>2368</v>
      </c>
      <c r="C2327">
        <v>4000</v>
      </c>
      <c r="D2327" t="s">
        <v>5118</v>
      </c>
      <c r="E2327" t="s">
        <v>6101</v>
      </c>
      <c r="F2327">
        <v>0</v>
      </c>
    </row>
    <row r="2328" spans="1:6">
      <c r="A2328" t="s">
        <v>1081</v>
      </c>
      <c r="C2328">
        <v>2000</v>
      </c>
      <c r="D2328" t="s">
        <v>5117</v>
      </c>
      <c r="E2328" t="s">
        <v>6101</v>
      </c>
      <c r="F2328">
        <v>0</v>
      </c>
    </row>
    <row r="2329" spans="1:6">
      <c r="A2329" t="s">
        <v>3968</v>
      </c>
      <c r="C2329">
        <v>2520</v>
      </c>
      <c r="D2329" t="s">
        <v>5118</v>
      </c>
      <c r="E2329" t="s">
        <v>6101</v>
      </c>
      <c r="F2329">
        <v>0</v>
      </c>
    </row>
    <row r="2330" spans="1:6">
      <c r="A2330" t="s">
        <v>1083</v>
      </c>
      <c r="C2330">
        <v>1200</v>
      </c>
      <c r="D2330" t="s">
        <v>5117</v>
      </c>
      <c r="E2330" t="s">
        <v>6101</v>
      </c>
      <c r="F2330">
        <v>1</v>
      </c>
    </row>
    <row r="2331" spans="1:6">
      <c r="A2331" t="s">
        <v>3622</v>
      </c>
      <c r="C2331">
        <v>200</v>
      </c>
      <c r="D2331" t="s">
        <v>5118</v>
      </c>
      <c r="E2331" t="s">
        <v>6101</v>
      </c>
      <c r="F2331">
        <v>1</v>
      </c>
    </row>
    <row r="2332" spans="1:6">
      <c r="A2332" t="s">
        <v>5488</v>
      </c>
      <c r="C2332">
        <v>500</v>
      </c>
      <c r="D2332" t="s">
        <v>5118</v>
      </c>
      <c r="E2332" t="s">
        <v>6101</v>
      </c>
      <c r="F2332">
        <v>0</v>
      </c>
    </row>
    <row r="2333" spans="1:6">
      <c r="A2333" t="s">
        <v>1086</v>
      </c>
      <c r="C2333">
        <v>10</v>
      </c>
      <c r="D2333" t="s">
        <v>6095</v>
      </c>
      <c r="E2333" t="s">
        <v>6101</v>
      </c>
      <c r="F2333">
        <v>0</v>
      </c>
    </row>
    <row r="2334" spans="1:6">
      <c r="A2334" t="s">
        <v>1087</v>
      </c>
      <c r="C2334">
        <v>5</v>
      </c>
      <c r="D2334" t="s">
        <v>6095</v>
      </c>
      <c r="E2334" t="s">
        <v>6101</v>
      </c>
      <c r="F2334">
        <v>7</v>
      </c>
    </row>
    <row r="2335" spans="1:6">
      <c r="A2335" t="s">
        <v>1089</v>
      </c>
      <c r="C2335">
        <v>5000</v>
      </c>
      <c r="D2335" t="s">
        <v>6092</v>
      </c>
      <c r="E2335" t="s">
        <v>6101</v>
      </c>
      <c r="F2335">
        <v>7</v>
      </c>
    </row>
    <row r="2336" spans="1:6">
      <c r="A2336" t="s">
        <v>1091</v>
      </c>
      <c r="C2336">
        <v>10</v>
      </c>
      <c r="D2336" t="s">
        <v>6095</v>
      </c>
      <c r="E2336" t="s">
        <v>6101</v>
      </c>
      <c r="F2336">
        <v>0</v>
      </c>
    </row>
    <row r="2337" spans="1:6">
      <c r="A2337" t="s">
        <v>1092</v>
      </c>
      <c r="C2337">
        <v>10</v>
      </c>
      <c r="D2337" t="s">
        <v>6095</v>
      </c>
      <c r="E2337" t="s">
        <v>6101</v>
      </c>
      <c r="F2337">
        <v>91</v>
      </c>
    </row>
    <row r="2338" spans="1:6">
      <c r="A2338" t="s">
        <v>1093</v>
      </c>
      <c r="C2338">
        <v>10</v>
      </c>
      <c r="D2338" t="s">
        <v>6095</v>
      </c>
      <c r="E2338" t="s">
        <v>6101</v>
      </c>
      <c r="F2338">
        <v>0</v>
      </c>
    </row>
    <row r="2339" spans="1:6">
      <c r="A2339" t="s">
        <v>1094</v>
      </c>
      <c r="C2339">
        <v>2</v>
      </c>
      <c r="D2339" t="s">
        <v>6095</v>
      </c>
      <c r="E2339" t="s">
        <v>6101</v>
      </c>
      <c r="F2339">
        <v>0</v>
      </c>
    </row>
    <row r="2340" spans="1:6">
      <c r="A2340" t="s">
        <v>1096</v>
      </c>
      <c r="C2340">
        <v>60</v>
      </c>
      <c r="D2340" t="s">
        <v>5117</v>
      </c>
      <c r="E2340" t="s">
        <v>6101</v>
      </c>
      <c r="F2340">
        <v>11</v>
      </c>
    </row>
    <row r="2341" spans="1:6">
      <c r="A2341" t="s">
        <v>3623</v>
      </c>
      <c r="C2341">
        <v>235</v>
      </c>
      <c r="D2341" t="s">
        <v>5118</v>
      </c>
      <c r="E2341" t="s">
        <v>6101</v>
      </c>
      <c r="F2341">
        <v>0</v>
      </c>
    </row>
    <row r="2342" spans="1:6">
      <c r="A2342" t="s">
        <v>5190</v>
      </c>
      <c r="C2342">
        <v>270</v>
      </c>
      <c r="D2342" t="s">
        <v>5117</v>
      </c>
      <c r="E2342" t="s">
        <v>6101</v>
      </c>
      <c r="F2342">
        <v>0</v>
      </c>
    </row>
    <row r="2343" spans="1:6">
      <c r="A2343" t="s">
        <v>1098</v>
      </c>
      <c r="C2343">
        <v>240</v>
      </c>
      <c r="D2343" t="s">
        <v>5118</v>
      </c>
      <c r="E2343" t="s">
        <v>6101</v>
      </c>
      <c r="F2343">
        <v>0</v>
      </c>
    </row>
    <row r="2344" spans="1:6">
      <c r="A2344" t="s">
        <v>1099</v>
      </c>
      <c r="C2344">
        <v>270</v>
      </c>
      <c r="D2344" t="s">
        <v>5118</v>
      </c>
      <c r="E2344" t="s">
        <v>6101</v>
      </c>
      <c r="F2344">
        <v>0</v>
      </c>
    </row>
    <row r="2345" spans="1:6">
      <c r="A2345" t="s">
        <v>2680</v>
      </c>
      <c r="C2345">
        <v>750</v>
      </c>
      <c r="D2345" t="s">
        <v>5118</v>
      </c>
      <c r="E2345" t="s">
        <v>6101</v>
      </c>
      <c r="F2345">
        <v>0</v>
      </c>
    </row>
    <row r="2346" spans="1:6">
      <c r="A2346" t="s">
        <v>4532</v>
      </c>
      <c r="C2346">
        <v>580</v>
      </c>
      <c r="D2346" t="s">
        <v>5118</v>
      </c>
      <c r="E2346" t="s">
        <v>6101</v>
      </c>
      <c r="F2346">
        <v>0</v>
      </c>
    </row>
    <row r="2347" spans="1:6">
      <c r="A2347" t="s">
        <v>4533</v>
      </c>
      <c r="C2347">
        <v>900</v>
      </c>
      <c r="D2347" t="s">
        <v>5118</v>
      </c>
      <c r="E2347" t="s">
        <v>6101</v>
      </c>
      <c r="F2347">
        <v>4</v>
      </c>
    </row>
    <row r="2348" spans="1:6">
      <c r="A2348" t="s">
        <v>3481</v>
      </c>
      <c r="C2348">
        <v>1200</v>
      </c>
      <c r="D2348" t="s">
        <v>5118</v>
      </c>
      <c r="E2348" t="s">
        <v>6101</v>
      </c>
      <c r="F2348">
        <v>1</v>
      </c>
    </row>
    <row r="2349" spans="1:6">
      <c r="A2349" t="s">
        <v>3482</v>
      </c>
      <c r="C2349">
        <v>900</v>
      </c>
      <c r="D2349" t="s">
        <v>5118</v>
      </c>
      <c r="E2349" t="s">
        <v>6101</v>
      </c>
      <c r="F2349">
        <v>0</v>
      </c>
    </row>
    <row r="2350" spans="1:6">
      <c r="A2350" t="s">
        <v>3484</v>
      </c>
      <c r="C2350">
        <v>750</v>
      </c>
      <c r="D2350" t="s">
        <v>5118</v>
      </c>
      <c r="E2350" t="s">
        <v>6101</v>
      </c>
      <c r="F2350">
        <v>0</v>
      </c>
    </row>
    <row r="2351" spans="1:6">
      <c r="A2351" t="s">
        <v>3483</v>
      </c>
      <c r="C2351">
        <v>500</v>
      </c>
      <c r="D2351" t="s">
        <v>5118</v>
      </c>
      <c r="E2351" t="s">
        <v>6101</v>
      </c>
      <c r="F2351">
        <v>4</v>
      </c>
    </row>
    <row r="2352" spans="1:6">
      <c r="A2352" t="s">
        <v>4530</v>
      </c>
      <c r="C2352">
        <v>600</v>
      </c>
      <c r="D2352" t="s">
        <v>5118</v>
      </c>
      <c r="E2352" t="s">
        <v>6101</v>
      </c>
      <c r="F2352">
        <v>9</v>
      </c>
    </row>
    <row r="2353" spans="1:6">
      <c r="A2353" t="s">
        <v>4531</v>
      </c>
      <c r="C2353">
        <v>270</v>
      </c>
      <c r="D2353" t="s">
        <v>5118</v>
      </c>
      <c r="E2353" t="s">
        <v>6101</v>
      </c>
      <c r="F2353">
        <v>4</v>
      </c>
    </row>
    <row r="2354" spans="1:6">
      <c r="A2354" t="s">
        <v>4534</v>
      </c>
      <c r="C2354">
        <v>320</v>
      </c>
      <c r="D2354" t="s">
        <v>5118</v>
      </c>
      <c r="E2354" t="s">
        <v>6101</v>
      </c>
      <c r="F2354">
        <v>1</v>
      </c>
    </row>
    <row r="2355" spans="1:6">
      <c r="A2355" t="s">
        <v>5470</v>
      </c>
      <c r="C2355">
        <v>1200</v>
      </c>
      <c r="D2355" t="s">
        <v>5118</v>
      </c>
      <c r="E2355" t="s">
        <v>6101</v>
      </c>
      <c r="F2355">
        <v>28</v>
      </c>
    </row>
    <row r="2356" spans="1:6">
      <c r="A2356" t="s">
        <v>5471</v>
      </c>
      <c r="C2356">
        <v>900</v>
      </c>
      <c r="D2356" t="s">
        <v>5118</v>
      </c>
      <c r="E2356" t="s">
        <v>6101</v>
      </c>
      <c r="F2356">
        <v>10</v>
      </c>
    </row>
    <row r="2357" spans="1:6">
      <c r="A2357" t="s">
        <v>4535</v>
      </c>
      <c r="C2357">
        <v>1200</v>
      </c>
      <c r="D2357" t="s">
        <v>5118</v>
      </c>
      <c r="E2357" t="s">
        <v>6101</v>
      </c>
      <c r="F2357">
        <v>1</v>
      </c>
    </row>
    <row r="2358" spans="1:6">
      <c r="A2358" t="s">
        <v>1100</v>
      </c>
      <c r="C2358">
        <v>1200</v>
      </c>
      <c r="D2358" t="s">
        <v>5118</v>
      </c>
      <c r="E2358" t="s">
        <v>6101</v>
      </c>
      <c r="F2358">
        <v>5</v>
      </c>
    </row>
    <row r="2359" spans="1:6">
      <c r="A2359" t="s">
        <v>1100</v>
      </c>
      <c r="C2359">
        <v>1000</v>
      </c>
      <c r="D2359" t="s">
        <v>5118</v>
      </c>
      <c r="E2359" t="s">
        <v>6101</v>
      </c>
      <c r="F2359">
        <v>1</v>
      </c>
    </row>
    <row r="2360" spans="1:6">
      <c r="A2360" t="s">
        <v>3630</v>
      </c>
      <c r="C2360">
        <v>96</v>
      </c>
      <c r="D2360" t="s">
        <v>5149</v>
      </c>
      <c r="E2360" t="s">
        <v>6101</v>
      </c>
      <c r="F2360">
        <v>0</v>
      </c>
    </row>
    <row r="2361" spans="1:6">
      <c r="A2361" t="s">
        <v>1101</v>
      </c>
      <c r="C2361">
        <v>144</v>
      </c>
      <c r="D2361" t="s">
        <v>5118</v>
      </c>
      <c r="E2361" t="s">
        <v>6101</v>
      </c>
      <c r="F2361">
        <v>18</v>
      </c>
    </row>
    <row r="2362" spans="1:6">
      <c r="A2362" t="s">
        <v>1102</v>
      </c>
      <c r="C2362">
        <v>480</v>
      </c>
      <c r="D2362" t="s">
        <v>5118</v>
      </c>
      <c r="E2362" t="s">
        <v>6101</v>
      </c>
      <c r="F2362">
        <v>4</v>
      </c>
    </row>
    <row r="2363" spans="1:6">
      <c r="A2363" t="s">
        <v>1103</v>
      </c>
      <c r="C2363">
        <v>480</v>
      </c>
      <c r="D2363" t="s">
        <v>5118</v>
      </c>
      <c r="E2363" t="s">
        <v>6101</v>
      </c>
      <c r="F2363">
        <v>2</v>
      </c>
    </row>
    <row r="2364" spans="1:6">
      <c r="A2364" t="s">
        <v>1104</v>
      </c>
      <c r="C2364">
        <v>72</v>
      </c>
      <c r="D2364" t="s">
        <v>5116</v>
      </c>
      <c r="E2364" t="s">
        <v>6101</v>
      </c>
      <c r="F2364">
        <v>23</v>
      </c>
    </row>
    <row r="2365" spans="1:6">
      <c r="A2365" t="s">
        <v>1105</v>
      </c>
      <c r="C2365">
        <v>56</v>
      </c>
      <c r="D2365" t="s">
        <v>5116</v>
      </c>
      <c r="E2365" t="s">
        <v>6101</v>
      </c>
      <c r="F2365">
        <v>2</v>
      </c>
    </row>
    <row r="2366" spans="1:6">
      <c r="A2366" t="s">
        <v>1107</v>
      </c>
      <c r="C2366">
        <v>100</v>
      </c>
      <c r="D2366" t="s">
        <v>5116</v>
      </c>
      <c r="E2366" t="s">
        <v>6101</v>
      </c>
      <c r="F2366">
        <v>1</v>
      </c>
    </row>
    <row r="2367" spans="1:6">
      <c r="A2367" t="s">
        <v>1108</v>
      </c>
      <c r="C2367">
        <v>120</v>
      </c>
      <c r="D2367" t="s">
        <v>5116</v>
      </c>
      <c r="E2367" t="s">
        <v>6101</v>
      </c>
      <c r="F2367">
        <v>1</v>
      </c>
    </row>
    <row r="2368" spans="1:6">
      <c r="A2368" t="s">
        <v>1109</v>
      </c>
      <c r="C2368">
        <v>96</v>
      </c>
      <c r="D2368" t="s">
        <v>5116</v>
      </c>
      <c r="E2368" t="s">
        <v>6101</v>
      </c>
      <c r="F2368">
        <v>13</v>
      </c>
    </row>
    <row r="2369" spans="1:6">
      <c r="A2369" t="s">
        <v>1110</v>
      </c>
      <c r="C2369">
        <v>84</v>
      </c>
      <c r="D2369" t="s">
        <v>5116</v>
      </c>
      <c r="E2369" t="s">
        <v>6101</v>
      </c>
      <c r="F2369">
        <v>7</v>
      </c>
    </row>
    <row r="2370" spans="1:6">
      <c r="A2370" t="s">
        <v>1112</v>
      </c>
      <c r="C2370">
        <v>60</v>
      </c>
      <c r="D2370" t="s">
        <v>5116</v>
      </c>
      <c r="E2370" t="s">
        <v>6101</v>
      </c>
      <c r="F2370">
        <v>12</v>
      </c>
    </row>
    <row r="2371" spans="1:6">
      <c r="A2371" t="s">
        <v>1113</v>
      </c>
      <c r="C2371">
        <v>72</v>
      </c>
      <c r="D2371" t="s">
        <v>5116</v>
      </c>
      <c r="E2371" t="s">
        <v>6101</v>
      </c>
      <c r="F2371">
        <v>3</v>
      </c>
    </row>
    <row r="2372" spans="1:6">
      <c r="A2372" t="s">
        <v>1114</v>
      </c>
      <c r="C2372">
        <v>100</v>
      </c>
      <c r="D2372" t="s">
        <v>5116</v>
      </c>
      <c r="E2372" t="s">
        <v>6101</v>
      </c>
      <c r="F2372">
        <v>1</v>
      </c>
    </row>
    <row r="2373" spans="1:6">
      <c r="A2373" t="s">
        <v>1115</v>
      </c>
      <c r="C2373">
        <v>80</v>
      </c>
      <c r="D2373" t="s">
        <v>5116</v>
      </c>
      <c r="E2373" t="s">
        <v>6101</v>
      </c>
      <c r="F2373">
        <v>1</v>
      </c>
    </row>
    <row r="2374" spans="1:6">
      <c r="A2374" t="s">
        <v>1115</v>
      </c>
      <c r="C2374">
        <v>40</v>
      </c>
      <c r="D2374" t="s">
        <v>5116</v>
      </c>
      <c r="E2374" t="s">
        <v>6101</v>
      </c>
      <c r="F2374">
        <v>1</v>
      </c>
    </row>
    <row r="2375" spans="1:6">
      <c r="A2375" t="s">
        <v>1116</v>
      </c>
      <c r="C2375">
        <v>72</v>
      </c>
      <c r="D2375" t="s">
        <v>5116</v>
      </c>
      <c r="E2375" t="s">
        <v>6101</v>
      </c>
      <c r="F2375">
        <v>1</v>
      </c>
    </row>
    <row r="2376" spans="1:6">
      <c r="A2376" t="s">
        <v>1117</v>
      </c>
      <c r="C2376">
        <v>100</v>
      </c>
      <c r="D2376" t="s">
        <v>5116</v>
      </c>
      <c r="E2376" t="s">
        <v>6101</v>
      </c>
      <c r="F2376">
        <v>2</v>
      </c>
    </row>
    <row r="2377" spans="1:6">
      <c r="A2377" t="s">
        <v>1118</v>
      </c>
      <c r="C2377">
        <v>100</v>
      </c>
      <c r="D2377" t="s">
        <v>5116</v>
      </c>
      <c r="E2377" t="s">
        <v>6101</v>
      </c>
      <c r="F2377">
        <v>3</v>
      </c>
    </row>
    <row r="2378" spans="1:6">
      <c r="A2378" t="s">
        <v>1119</v>
      </c>
      <c r="C2378">
        <v>100</v>
      </c>
      <c r="D2378" t="s">
        <v>5116</v>
      </c>
      <c r="E2378" t="s">
        <v>6101</v>
      </c>
      <c r="F2378">
        <v>4</v>
      </c>
    </row>
    <row r="2379" spans="1:6">
      <c r="A2379" t="s">
        <v>1120</v>
      </c>
      <c r="C2379">
        <v>480</v>
      </c>
      <c r="D2379" t="s">
        <v>5115</v>
      </c>
      <c r="E2379" t="s">
        <v>6101</v>
      </c>
      <c r="F2379">
        <v>1</v>
      </c>
    </row>
    <row r="2380" spans="1:6">
      <c r="A2380" t="s">
        <v>1121</v>
      </c>
      <c r="C2380">
        <v>240</v>
      </c>
      <c r="D2380" t="s">
        <v>5115</v>
      </c>
      <c r="E2380" t="s">
        <v>6101</v>
      </c>
      <c r="F2380">
        <v>3</v>
      </c>
    </row>
    <row r="2381" spans="1:6">
      <c r="A2381" t="s">
        <v>1123</v>
      </c>
      <c r="C2381">
        <v>216</v>
      </c>
      <c r="D2381" t="s">
        <v>5118</v>
      </c>
      <c r="E2381" t="s">
        <v>6101</v>
      </c>
      <c r="F2381">
        <v>8</v>
      </c>
    </row>
    <row r="2382" spans="1:6">
      <c r="A2382" t="s">
        <v>1124</v>
      </c>
      <c r="C2382">
        <v>200</v>
      </c>
      <c r="D2382" t="s">
        <v>5116</v>
      </c>
      <c r="E2382" t="s">
        <v>6101</v>
      </c>
      <c r="F2382">
        <v>0</v>
      </c>
    </row>
    <row r="2383" spans="1:6">
      <c r="A2383" t="s">
        <v>1125</v>
      </c>
      <c r="C2383">
        <v>200</v>
      </c>
      <c r="D2383" t="s">
        <v>5116</v>
      </c>
      <c r="E2383" t="s">
        <v>6101</v>
      </c>
      <c r="F2383">
        <v>0</v>
      </c>
    </row>
    <row r="2384" spans="1:6">
      <c r="A2384" t="s">
        <v>1126</v>
      </c>
      <c r="C2384">
        <v>100</v>
      </c>
      <c r="D2384" t="s">
        <v>5116</v>
      </c>
      <c r="E2384" t="s">
        <v>6101</v>
      </c>
      <c r="F2384">
        <v>1</v>
      </c>
    </row>
    <row r="2385" spans="1:6">
      <c r="A2385" t="s">
        <v>1127</v>
      </c>
      <c r="C2385">
        <v>200</v>
      </c>
      <c r="D2385" t="s">
        <v>5115</v>
      </c>
      <c r="E2385" t="s">
        <v>6101</v>
      </c>
      <c r="F2385">
        <v>5</v>
      </c>
    </row>
    <row r="2386" spans="1:6">
      <c r="A2386" t="s">
        <v>1128</v>
      </c>
      <c r="C2386">
        <v>200</v>
      </c>
      <c r="D2386" t="s">
        <v>5116</v>
      </c>
      <c r="E2386" t="s">
        <v>6101</v>
      </c>
      <c r="F2386">
        <v>4</v>
      </c>
    </row>
    <row r="2387" spans="1:6">
      <c r="A2387" t="s">
        <v>3881</v>
      </c>
      <c r="C2387">
        <v>2000</v>
      </c>
      <c r="D2387" t="s">
        <v>5118</v>
      </c>
      <c r="E2387" t="s">
        <v>6101</v>
      </c>
      <c r="F2387">
        <v>1</v>
      </c>
    </row>
    <row r="2388" spans="1:6">
      <c r="A2388" t="s">
        <v>1129</v>
      </c>
      <c r="C2388">
        <v>200</v>
      </c>
      <c r="D2388" t="s">
        <v>5116</v>
      </c>
      <c r="E2388" t="s">
        <v>6101</v>
      </c>
      <c r="F2388">
        <v>4</v>
      </c>
    </row>
    <row r="2389" spans="1:6">
      <c r="A2389" t="s">
        <v>1130</v>
      </c>
      <c r="C2389">
        <v>100</v>
      </c>
      <c r="D2389" t="s">
        <v>5149</v>
      </c>
      <c r="E2389" t="s">
        <v>6101</v>
      </c>
      <c r="F2389">
        <v>10</v>
      </c>
    </row>
    <row r="2390" spans="1:6">
      <c r="A2390" t="s">
        <v>1132</v>
      </c>
      <c r="C2390">
        <v>100</v>
      </c>
      <c r="D2390" t="s">
        <v>5149</v>
      </c>
      <c r="E2390" t="s">
        <v>6101</v>
      </c>
      <c r="F2390">
        <v>5</v>
      </c>
    </row>
    <row r="2391" spans="1:6">
      <c r="A2391" t="s">
        <v>1133</v>
      </c>
      <c r="C2391">
        <v>100</v>
      </c>
      <c r="D2391" t="s">
        <v>5149</v>
      </c>
      <c r="E2391" t="s">
        <v>6101</v>
      </c>
      <c r="F2391">
        <v>5</v>
      </c>
    </row>
    <row r="2392" spans="1:6">
      <c r="A2392" t="s">
        <v>1134</v>
      </c>
      <c r="C2392">
        <v>75</v>
      </c>
      <c r="D2392" t="s">
        <v>5149</v>
      </c>
      <c r="E2392" t="s">
        <v>6101</v>
      </c>
      <c r="F2392">
        <v>8</v>
      </c>
    </row>
    <row r="2393" spans="1:6">
      <c r="A2393" t="s">
        <v>1136</v>
      </c>
      <c r="C2393">
        <v>75</v>
      </c>
      <c r="D2393" t="s">
        <v>5149</v>
      </c>
      <c r="E2393" t="s">
        <v>6101</v>
      </c>
      <c r="F2393">
        <v>9</v>
      </c>
    </row>
    <row r="2394" spans="1:6">
      <c r="A2394" t="s">
        <v>1137</v>
      </c>
      <c r="C2394">
        <v>25</v>
      </c>
      <c r="D2394" t="s">
        <v>5153</v>
      </c>
      <c r="E2394" t="s">
        <v>6101</v>
      </c>
      <c r="F2394">
        <v>2</v>
      </c>
    </row>
    <row r="2395" spans="1:6">
      <c r="A2395" t="s">
        <v>1139</v>
      </c>
      <c r="C2395">
        <v>25</v>
      </c>
      <c r="D2395" t="s">
        <v>5153</v>
      </c>
      <c r="E2395" t="s">
        <v>6101</v>
      </c>
      <c r="F2395">
        <v>4</v>
      </c>
    </row>
    <row r="2396" spans="1:6">
      <c r="A2396" t="s">
        <v>1141</v>
      </c>
      <c r="C2396">
        <v>25</v>
      </c>
      <c r="D2396" t="s">
        <v>5153</v>
      </c>
      <c r="E2396" t="s">
        <v>6101</v>
      </c>
      <c r="F2396">
        <v>0</v>
      </c>
    </row>
    <row r="2397" spans="1:6">
      <c r="A2397" t="s">
        <v>1142</v>
      </c>
      <c r="C2397">
        <v>15</v>
      </c>
      <c r="D2397" t="s">
        <v>5153</v>
      </c>
      <c r="E2397" t="s">
        <v>6101</v>
      </c>
      <c r="F2397">
        <v>2</v>
      </c>
    </row>
    <row r="2398" spans="1:6">
      <c r="A2398" t="s">
        <v>1144</v>
      </c>
      <c r="C2398">
        <v>480</v>
      </c>
      <c r="D2398" t="s">
        <v>5118</v>
      </c>
      <c r="E2398" t="s">
        <v>6101</v>
      </c>
      <c r="F2398">
        <v>7</v>
      </c>
    </row>
    <row r="2399" spans="1:6">
      <c r="A2399" t="s">
        <v>2664</v>
      </c>
      <c r="C2399">
        <v>20</v>
      </c>
      <c r="D2399" t="s">
        <v>5153</v>
      </c>
      <c r="E2399" t="s">
        <v>6101</v>
      </c>
      <c r="F2399">
        <v>3</v>
      </c>
    </row>
    <row r="2400" spans="1:6">
      <c r="A2400" t="s">
        <v>2665</v>
      </c>
      <c r="C2400">
        <v>15</v>
      </c>
      <c r="D2400" t="s">
        <v>5153</v>
      </c>
      <c r="E2400" t="s">
        <v>6101</v>
      </c>
      <c r="F2400">
        <v>4</v>
      </c>
    </row>
    <row r="2401" spans="1:6">
      <c r="A2401" t="s">
        <v>1146</v>
      </c>
      <c r="C2401">
        <v>240</v>
      </c>
      <c r="D2401" t="s">
        <v>5118</v>
      </c>
      <c r="E2401" t="s">
        <v>6101</v>
      </c>
      <c r="F2401">
        <v>6</v>
      </c>
    </row>
    <row r="2402" spans="1:6">
      <c r="A2402" t="s">
        <v>2737</v>
      </c>
      <c r="C2402">
        <v>240</v>
      </c>
      <c r="D2402" t="s">
        <v>5118</v>
      </c>
      <c r="E2402" t="s">
        <v>6101</v>
      </c>
      <c r="F2402">
        <v>0</v>
      </c>
    </row>
    <row r="2403" spans="1:6">
      <c r="A2403" t="s">
        <v>1147</v>
      </c>
      <c r="C2403">
        <v>600</v>
      </c>
      <c r="D2403" t="s">
        <v>5118</v>
      </c>
      <c r="E2403" t="s">
        <v>6101</v>
      </c>
      <c r="F2403">
        <v>0</v>
      </c>
    </row>
    <row r="2404" spans="1:6">
      <c r="A2404" t="s">
        <v>1148</v>
      </c>
      <c r="C2404">
        <v>600</v>
      </c>
      <c r="D2404" t="s">
        <v>5118</v>
      </c>
      <c r="E2404" t="s">
        <v>6101</v>
      </c>
      <c r="F2404">
        <v>1</v>
      </c>
    </row>
    <row r="2405" spans="1:6">
      <c r="A2405" t="s">
        <v>1149</v>
      </c>
      <c r="C2405">
        <v>230</v>
      </c>
      <c r="D2405" t="s">
        <v>5116</v>
      </c>
      <c r="E2405" t="s">
        <v>6101</v>
      </c>
      <c r="F2405">
        <v>5</v>
      </c>
    </row>
    <row r="2406" spans="1:6">
      <c r="A2406" t="s">
        <v>3993</v>
      </c>
      <c r="C2406">
        <v>360</v>
      </c>
      <c r="D2406" t="s">
        <v>5118</v>
      </c>
      <c r="E2406" t="s">
        <v>6101</v>
      </c>
      <c r="F2406">
        <v>4</v>
      </c>
    </row>
    <row r="2407" spans="1:6">
      <c r="A2407" t="s">
        <v>3994</v>
      </c>
      <c r="C2407">
        <v>360</v>
      </c>
      <c r="D2407" t="s">
        <v>5118</v>
      </c>
      <c r="E2407" t="s">
        <v>6101</v>
      </c>
      <c r="F2407">
        <v>3</v>
      </c>
    </row>
    <row r="2408" spans="1:6">
      <c r="A2408" t="s">
        <v>3964</v>
      </c>
      <c r="C2408">
        <v>600</v>
      </c>
      <c r="D2408" t="s">
        <v>5118</v>
      </c>
      <c r="E2408" t="s">
        <v>6101</v>
      </c>
      <c r="F2408">
        <v>15</v>
      </c>
    </row>
    <row r="2409" spans="1:6">
      <c r="A2409" t="s">
        <v>1150</v>
      </c>
      <c r="C2409">
        <v>600</v>
      </c>
      <c r="D2409" t="s">
        <v>5118</v>
      </c>
      <c r="E2409" t="s">
        <v>6101</v>
      </c>
      <c r="F2409">
        <v>1</v>
      </c>
    </row>
    <row r="2410" spans="1:6">
      <c r="A2410" t="s">
        <v>2571</v>
      </c>
      <c r="C2410">
        <v>60</v>
      </c>
      <c r="D2410" t="s">
        <v>5118</v>
      </c>
      <c r="E2410" t="s">
        <v>6101</v>
      </c>
      <c r="F2410">
        <v>0</v>
      </c>
    </row>
    <row r="2411" spans="1:6">
      <c r="A2411" t="s">
        <v>1151</v>
      </c>
      <c r="C2411">
        <v>160</v>
      </c>
      <c r="D2411" t="s">
        <v>5118</v>
      </c>
      <c r="E2411" t="s">
        <v>6101</v>
      </c>
      <c r="F2411">
        <v>0</v>
      </c>
    </row>
    <row r="2412" spans="1:6">
      <c r="A2412" t="s">
        <v>3995</v>
      </c>
      <c r="C2412">
        <v>360</v>
      </c>
      <c r="D2412" t="s">
        <v>5118</v>
      </c>
      <c r="E2412" t="s">
        <v>6101</v>
      </c>
      <c r="F2412">
        <v>3</v>
      </c>
    </row>
    <row r="2413" spans="1:6">
      <c r="A2413" t="s">
        <v>1152</v>
      </c>
      <c r="C2413">
        <v>360</v>
      </c>
      <c r="D2413" t="s">
        <v>5118</v>
      </c>
      <c r="E2413" t="s">
        <v>6101</v>
      </c>
      <c r="F2413">
        <v>4</v>
      </c>
    </row>
    <row r="2414" spans="1:6">
      <c r="A2414" t="s">
        <v>2439</v>
      </c>
      <c r="C2414">
        <v>360</v>
      </c>
      <c r="D2414" t="s">
        <v>5118</v>
      </c>
      <c r="E2414" t="s">
        <v>6101</v>
      </c>
      <c r="F2414">
        <v>0</v>
      </c>
    </row>
    <row r="2415" spans="1:6">
      <c r="A2415" t="s">
        <v>1153</v>
      </c>
      <c r="C2415">
        <v>720</v>
      </c>
      <c r="D2415" t="s">
        <v>5118</v>
      </c>
      <c r="E2415" t="s">
        <v>6101</v>
      </c>
      <c r="F2415">
        <v>4</v>
      </c>
    </row>
    <row r="2416" spans="1:6">
      <c r="A2416" t="s">
        <v>2572</v>
      </c>
      <c r="C2416">
        <v>300</v>
      </c>
      <c r="D2416" t="s">
        <v>5118</v>
      </c>
      <c r="E2416" t="s">
        <v>6101</v>
      </c>
      <c r="F2416">
        <v>0</v>
      </c>
    </row>
    <row r="2417" spans="1:6">
      <c r="A2417" t="s">
        <v>1154</v>
      </c>
      <c r="C2417">
        <v>200</v>
      </c>
      <c r="D2417" t="s">
        <v>5118</v>
      </c>
      <c r="E2417" t="s">
        <v>6101</v>
      </c>
      <c r="F2417">
        <v>0</v>
      </c>
    </row>
    <row r="2418" spans="1:6">
      <c r="A2418" t="s">
        <v>1155</v>
      </c>
      <c r="C2418">
        <v>720</v>
      </c>
      <c r="D2418" t="s">
        <v>5118</v>
      </c>
      <c r="E2418" t="s">
        <v>6101</v>
      </c>
      <c r="F2418">
        <v>1</v>
      </c>
    </row>
    <row r="2419" spans="1:6">
      <c r="A2419" t="s">
        <v>3973</v>
      </c>
      <c r="C2419">
        <v>720</v>
      </c>
      <c r="D2419" t="s">
        <v>5118</v>
      </c>
      <c r="E2419" t="s">
        <v>6101</v>
      </c>
      <c r="F2419">
        <v>5</v>
      </c>
    </row>
    <row r="2420" spans="1:6">
      <c r="A2420" t="s">
        <v>1156</v>
      </c>
      <c r="C2420">
        <v>720</v>
      </c>
      <c r="D2420" t="s">
        <v>5118</v>
      </c>
      <c r="E2420" t="s">
        <v>6101</v>
      </c>
      <c r="F2420">
        <v>3</v>
      </c>
    </row>
    <row r="2421" spans="1:6">
      <c r="A2421" t="s">
        <v>1157</v>
      </c>
      <c r="C2421">
        <v>720</v>
      </c>
      <c r="D2421" t="s">
        <v>5118</v>
      </c>
      <c r="E2421" t="s">
        <v>6101</v>
      </c>
      <c r="F2421">
        <v>1</v>
      </c>
    </row>
    <row r="2422" spans="1:6">
      <c r="A2422" t="s">
        <v>3551</v>
      </c>
      <c r="C2422">
        <v>480</v>
      </c>
      <c r="D2422" t="s">
        <v>5118</v>
      </c>
      <c r="E2422" t="s">
        <v>6101</v>
      </c>
      <c r="F2422">
        <v>26</v>
      </c>
    </row>
    <row r="2423" spans="1:6">
      <c r="A2423" t="s">
        <v>1158</v>
      </c>
      <c r="C2423">
        <v>600</v>
      </c>
      <c r="D2423" t="s">
        <v>5118</v>
      </c>
      <c r="E2423" t="s">
        <v>6101</v>
      </c>
      <c r="F2423">
        <v>2</v>
      </c>
    </row>
    <row r="2424" spans="1:6">
      <c r="A2424" t="s">
        <v>1159</v>
      </c>
      <c r="C2424">
        <v>720</v>
      </c>
      <c r="D2424" t="s">
        <v>5118</v>
      </c>
      <c r="E2424" t="s">
        <v>6101</v>
      </c>
      <c r="F2424">
        <v>0</v>
      </c>
    </row>
    <row r="2425" spans="1:6">
      <c r="A2425" t="s">
        <v>1160</v>
      </c>
      <c r="C2425">
        <v>480</v>
      </c>
      <c r="D2425" t="s">
        <v>5118</v>
      </c>
      <c r="E2425" t="s">
        <v>6101</v>
      </c>
      <c r="F2425">
        <v>14</v>
      </c>
    </row>
    <row r="2426" spans="1:6">
      <c r="A2426" t="s">
        <v>1161</v>
      </c>
      <c r="C2426">
        <v>600</v>
      </c>
      <c r="D2426" t="s">
        <v>5118</v>
      </c>
      <c r="E2426" t="s">
        <v>6101</v>
      </c>
      <c r="F2426">
        <v>2</v>
      </c>
    </row>
    <row r="2427" spans="1:6">
      <c r="A2427" t="s">
        <v>1162</v>
      </c>
      <c r="C2427">
        <v>600</v>
      </c>
      <c r="D2427" t="s">
        <v>5118</v>
      </c>
      <c r="E2427" t="s">
        <v>6101</v>
      </c>
      <c r="F2427">
        <v>2</v>
      </c>
    </row>
    <row r="2428" spans="1:6">
      <c r="A2428" t="s">
        <v>1163</v>
      </c>
      <c r="C2428">
        <v>600</v>
      </c>
      <c r="D2428" t="s">
        <v>5118</v>
      </c>
      <c r="E2428" t="s">
        <v>6101</v>
      </c>
      <c r="F2428">
        <v>6</v>
      </c>
    </row>
    <row r="2429" spans="1:6">
      <c r="A2429" t="s">
        <v>1164</v>
      </c>
      <c r="C2429">
        <v>480</v>
      </c>
      <c r="D2429" t="s">
        <v>5118</v>
      </c>
      <c r="E2429" t="s">
        <v>6101</v>
      </c>
      <c r="F2429">
        <v>1</v>
      </c>
    </row>
    <row r="2430" spans="1:6">
      <c r="A2430" t="s">
        <v>1165</v>
      </c>
      <c r="C2430">
        <v>600</v>
      </c>
      <c r="D2430" t="s">
        <v>5118</v>
      </c>
      <c r="E2430" t="s">
        <v>6101</v>
      </c>
      <c r="F2430">
        <v>1</v>
      </c>
    </row>
    <row r="2431" spans="1:6">
      <c r="A2431" t="s">
        <v>1166</v>
      </c>
      <c r="C2431">
        <v>480</v>
      </c>
      <c r="D2431" t="s">
        <v>5118</v>
      </c>
      <c r="E2431" t="s">
        <v>6101</v>
      </c>
      <c r="F2431">
        <v>17</v>
      </c>
    </row>
    <row r="2432" spans="1:6">
      <c r="A2432" t="s">
        <v>1167</v>
      </c>
      <c r="C2432">
        <v>480</v>
      </c>
      <c r="D2432" t="s">
        <v>5118</v>
      </c>
      <c r="E2432" t="s">
        <v>6101</v>
      </c>
      <c r="F2432">
        <v>53</v>
      </c>
    </row>
    <row r="2433" spans="1:6">
      <c r="A2433" t="s">
        <v>3550</v>
      </c>
      <c r="C2433">
        <v>240</v>
      </c>
      <c r="D2433" t="s">
        <v>5118</v>
      </c>
      <c r="E2433" t="s">
        <v>6101</v>
      </c>
      <c r="F2433">
        <v>0</v>
      </c>
    </row>
    <row r="2434" spans="1:6">
      <c r="A2434" t="s">
        <v>5655</v>
      </c>
      <c r="C2434">
        <v>150</v>
      </c>
      <c r="D2434" t="s">
        <v>5117</v>
      </c>
      <c r="E2434" t="s">
        <v>6101</v>
      </c>
      <c r="F2434">
        <v>1</v>
      </c>
    </row>
    <row r="2435" spans="1:6">
      <c r="A2435" t="s">
        <v>4354</v>
      </c>
      <c r="C2435">
        <v>150</v>
      </c>
      <c r="D2435" t="s">
        <v>5117</v>
      </c>
      <c r="E2435" t="s">
        <v>6101</v>
      </c>
      <c r="F2435">
        <v>0</v>
      </c>
    </row>
    <row r="2436" spans="1:6">
      <c r="A2436" t="s">
        <v>4337</v>
      </c>
      <c r="C2436">
        <v>160</v>
      </c>
      <c r="D2436" t="s">
        <v>5117</v>
      </c>
      <c r="E2436" t="s">
        <v>6101</v>
      </c>
      <c r="F2436">
        <v>0</v>
      </c>
    </row>
    <row r="2437" spans="1:6">
      <c r="A2437" t="s">
        <v>4323</v>
      </c>
      <c r="C2437">
        <v>300</v>
      </c>
      <c r="D2437" t="s">
        <v>5117</v>
      </c>
      <c r="E2437" t="s">
        <v>6101</v>
      </c>
      <c r="F2437">
        <v>0</v>
      </c>
    </row>
    <row r="2438" spans="1:6">
      <c r="A2438" t="s">
        <v>4340</v>
      </c>
      <c r="C2438">
        <v>200</v>
      </c>
      <c r="D2438" t="s">
        <v>5117</v>
      </c>
      <c r="E2438" t="s">
        <v>6101</v>
      </c>
      <c r="F2438">
        <v>8</v>
      </c>
    </row>
    <row r="2439" spans="1:6">
      <c r="A2439" t="s">
        <v>1169</v>
      </c>
      <c r="C2439">
        <v>120</v>
      </c>
      <c r="D2439" t="s">
        <v>5118</v>
      </c>
      <c r="E2439" t="s">
        <v>6101</v>
      </c>
      <c r="F2439">
        <v>1</v>
      </c>
    </row>
    <row r="2440" spans="1:6">
      <c r="A2440" t="s">
        <v>4343</v>
      </c>
      <c r="C2440">
        <v>150</v>
      </c>
      <c r="D2440" t="s">
        <v>5117</v>
      </c>
      <c r="E2440" t="s">
        <v>6101</v>
      </c>
      <c r="F2440">
        <v>0</v>
      </c>
    </row>
    <row r="2441" spans="1:6">
      <c r="A2441" t="s">
        <v>3661</v>
      </c>
      <c r="C2441">
        <v>300</v>
      </c>
      <c r="D2441" t="s">
        <v>5118</v>
      </c>
      <c r="E2441" t="s">
        <v>6101</v>
      </c>
      <c r="F2441">
        <v>0</v>
      </c>
    </row>
    <row r="2442" spans="1:6">
      <c r="A2442" t="s">
        <v>1170</v>
      </c>
      <c r="C2442">
        <v>720</v>
      </c>
      <c r="D2442" t="s">
        <v>5118</v>
      </c>
      <c r="E2442" t="s">
        <v>6101</v>
      </c>
      <c r="F2442">
        <v>6</v>
      </c>
    </row>
    <row r="2443" spans="1:6">
      <c r="A2443" t="s">
        <v>1171</v>
      </c>
      <c r="C2443">
        <v>600</v>
      </c>
      <c r="D2443" t="s">
        <v>5118</v>
      </c>
      <c r="E2443" t="s">
        <v>6101</v>
      </c>
      <c r="F2443">
        <v>10</v>
      </c>
    </row>
    <row r="2444" spans="1:6">
      <c r="A2444" t="s">
        <v>1172</v>
      </c>
      <c r="C2444">
        <v>600</v>
      </c>
      <c r="D2444" t="s">
        <v>5118</v>
      </c>
      <c r="E2444" t="s">
        <v>6101</v>
      </c>
      <c r="F2444">
        <v>4</v>
      </c>
    </row>
    <row r="2445" spans="1:6">
      <c r="A2445" t="s">
        <v>1173</v>
      </c>
      <c r="C2445">
        <v>600</v>
      </c>
      <c r="D2445" t="s">
        <v>5118</v>
      </c>
      <c r="E2445" t="s">
        <v>6101</v>
      </c>
      <c r="F2445">
        <v>2</v>
      </c>
    </row>
    <row r="2446" spans="1:6">
      <c r="A2446" t="s">
        <v>1174</v>
      </c>
      <c r="C2446">
        <v>480</v>
      </c>
      <c r="D2446" t="s">
        <v>5118</v>
      </c>
      <c r="E2446" t="s">
        <v>6101</v>
      </c>
      <c r="F2446">
        <v>12</v>
      </c>
    </row>
    <row r="2447" spans="1:6">
      <c r="A2447" t="s">
        <v>1175</v>
      </c>
      <c r="C2447">
        <v>480</v>
      </c>
      <c r="D2447" t="s">
        <v>5118</v>
      </c>
      <c r="E2447" t="s">
        <v>6101</v>
      </c>
      <c r="F2447">
        <v>7</v>
      </c>
    </row>
    <row r="2448" spans="1:6">
      <c r="A2448" t="s">
        <v>1176</v>
      </c>
      <c r="C2448">
        <v>480</v>
      </c>
      <c r="D2448" t="s">
        <v>5118</v>
      </c>
      <c r="E2448" t="s">
        <v>6101</v>
      </c>
      <c r="F2448">
        <v>26</v>
      </c>
    </row>
    <row r="2449" spans="1:6">
      <c r="A2449" t="s">
        <v>1177</v>
      </c>
      <c r="C2449">
        <v>180</v>
      </c>
      <c r="D2449" t="s">
        <v>5118</v>
      </c>
      <c r="E2449" t="s">
        <v>6101</v>
      </c>
      <c r="F2449">
        <v>3</v>
      </c>
    </row>
    <row r="2450" spans="1:6">
      <c r="A2450" t="s">
        <v>2570</v>
      </c>
      <c r="C2450">
        <v>160</v>
      </c>
      <c r="D2450" t="s">
        <v>5116</v>
      </c>
      <c r="E2450" t="s">
        <v>6101</v>
      </c>
      <c r="F2450">
        <v>1</v>
      </c>
    </row>
    <row r="2451" spans="1:6">
      <c r="A2451" t="s">
        <v>1178</v>
      </c>
      <c r="C2451">
        <v>800</v>
      </c>
      <c r="D2451" t="s">
        <v>5118</v>
      </c>
      <c r="E2451" t="s">
        <v>6101</v>
      </c>
      <c r="F2451">
        <v>15</v>
      </c>
    </row>
    <row r="2452" spans="1:6">
      <c r="A2452" t="s">
        <v>1179</v>
      </c>
      <c r="C2452">
        <v>480</v>
      </c>
      <c r="D2452" t="s">
        <v>5118</v>
      </c>
      <c r="E2452" t="s">
        <v>6101</v>
      </c>
      <c r="F2452">
        <v>4</v>
      </c>
    </row>
    <row r="2453" spans="1:6">
      <c r="A2453" t="s">
        <v>5583</v>
      </c>
      <c r="C2453">
        <v>800</v>
      </c>
      <c r="D2453" t="s">
        <v>5118</v>
      </c>
      <c r="E2453" t="s">
        <v>6101</v>
      </c>
      <c r="F2453">
        <v>0</v>
      </c>
    </row>
    <row r="2454" spans="1:6">
      <c r="A2454" t="s">
        <v>5584</v>
      </c>
      <c r="C2454">
        <v>800</v>
      </c>
      <c r="D2454" t="s">
        <v>5118</v>
      </c>
      <c r="E2454" t="s">
        <v>6101</v>
      </c>
      <c r="F2454">
        <v>1</v>
      </c>
    </row>
    <row r="2455" spans="1:6">
      <c r="A2455" t="s">
        <v>2639</v>
      </c>
      <c r="C2455">
        <v>800</v>
      </c>
      <c r="D2455" t="s">
        <v>5118</v>
      </c>
      <c r="E2455" t="s">
        <v>6101</v>
      </c>
      <c r="F2455">
        <v>0</v>
      </c>
    </row>
    <row r="2456" spans="1:6">
      <c r="A2456" t="s">
        <v>2666</v>
      </c>
      <c r="C2456">
        <v>800</v>
      </c>
      <c r="D2456" t="s">
        <v>5118</v>
      </c>
      <c r="E2456" t="s">
        <v>6101</v>
      </c>
      <c r="F2456">
        <v>0</v>
      </c>
    </row>
    <row r="2457" spans="1:6">
      <c r="A2457" t="s">
        <v>5636</v>
      </c>
      <c r="C2457">
        <v>100</v>
      </c>
      <c r="D2457" t="s">
        <v>5118</v>
      </c>
      <c r="E2457" t="s">
        <v>6101</v>
      </c>
      <c r="F2457">
        <v>0</v>
      </c>
    </row>
    <row r="2458" spans="1:6">
      <c r="A2458" t="s">
        <v>1180</v>
      </c>
      <c r="C2458">
        <v>100</v>
      </c>
      <c r="D2458" t="s">
        <v>5118</v>
      </c>
      <c r="E2458" t="s">
        <v>6101</v>
      </c>
      <c r="F2458">
        <v>0</v>
      </c>
    </row>
    <row r="2459" spans="1:6">
      <c r="A2459" t="s">
        <v>1181</v>
      </c>
      <c r="C2459">
        <v>10</v>
      </c>
      <c r="D2459" t="s">
        <v>5117</v>
      </c>
      <c r="E2459" t="s">
        <v>6101</v>
      </c>
      <c r="F2459">
        <v>0</v>
      </c>
    </row>
    <row r="2460" spans="1:6">
      <c r="A2460" t="s">
        <v>1183</v>
      </c>
      <c r="C2460">
        <v>100</v>
      </c>
      <c r="D2460" t="s">
        <v>5118</v>
      </c>
      <c r="E2460" t="s">
        <v>6101</v>
      </c>
      <c r="F2460">
        <v>0</v>
      </c>
    </row>
    <row r="2461" spans="1:6">
      <c r="A2461" t="s">
        <v>1184</v>
      </c>
      <c r="C2461">
        <v>100</v>
      </c>
      <c r="D2461" t="s">
        <v>5117</v>
      </c>
      <c r="E2461" t="s">
        <v>6101</v>
      </c>
      <c r="F2461">
        <v>0</v>
      </c>
    </row>
    <row r="2462" spans="1:6">
      <c r="A2462" t="s">
        <v>3497</v>
      </c>
      <c r="C2462">
        <v>100</v>
      </c>
      <c r="D2462" t="s">
        <v>5118</v>
      </c>
      <c r="E2462" t="s">
        <v>6101</v>
      </c>
      <c r="F2462">
        <v>0</v>
      </c>
    </row>
    <row r="2463" spans="1:6">
      <c r="A2463" t="s">
        <v>5585</v>
      </c>
      <c r="C2463">
        <v>25</v>
      </c>
      <c r="D2463" t="s">
        <v>5117</v>
      </c>
      <c r="E2463" t="s">
        <v>6101</v>
      </c>
      <c r="F2463">
        <v>25</v>
      </c>
    </row>
    <row r="2464" spans="1:6">
      <c r="A2464" t="s">
        <v>4149</v>
      </c>
      <c r="C2464">
        <v>25</v>
      </c>
      <c r="D2464" t="s">
        <v>5117</v>
      </c>
      <c r="E2464" t="s">
        <v>6101</v>
      </c>
      <c r="F2464">
        <v>0</v>
      </c>
    </row>
    <row r="2465" spans="1:6">
      <c r="A2465" t="s">
        <v>4150</v>
      </c>
      <c r="C2465">
        <v>25</v>
      </c>
      <c r="D2465" t="s">
        <v>5118</v>
      </c>
      <c r="E2465" t="s">
        <v>6101</v>
      </c>
      <c r="F2465">
        <v>13</v>
      </c>
    </row>
    <row r="2466" spans="1:6">
      <c r="A2466" t="s">
        <v>3624</v>
      </c>
      <c r="C2466">
        <v>160</v>
      </c>
      <c r="D2466" t="s">
        <v>5116</v>
      </c>
      <c r="E2466" t="s">
        <v>6101</v>
      </c>
      <c r="F2466">
        <v>16</v>
      </c>
    </row>
    <row r="2467" spans="1:6">
      <c r="A2467" t="s">
        <v>1186</v>
      </c>
      <c r="C2467">
        <v>60</v>
      </c>
      <c r="D2467" t="s">
        <v>5116</v>
      </c>
      <c r="E2467" t="s">
        <v>6101</v>
      </c>
      <c r="F2467">
        <v>0</v>
      </c>
    </row>
    <row r="2468" spans="1:6">
      <c r="A2468" t="s">
        <v>1187</v>
      </c>
      <c r="C2468">
        <v>16</v>
      </c>
      <c r="D2468" t="s">
        <v>5116</v>
      </c>
      <c r="E2468" t="s">
        <v>6101</v>
      </c>
      <c r="F2468">
        <v>11</v>
      </c>
    </row>
    <row r="2469" spans="1:6">
      <c r="A2469" t="s">
        <v>1188</v>
      </c>
      <c r="C2469">
        <v>576</v>
      </c>
      <c r="D2469" t="s">
        <v>5118</v>
      </c>
      <c r="E2469" t="s">
        <v>6101</v>
      </c>
      <c r="F2469">
        <v>4</v>
      </c>
    </row>
    <row r="2470" spans="1:6">
      <c r="A2470" t="s">
        <v>1189</v>
      </c>
      <c r="C2470">
        <v>576</v>
      </c>
      <c r="D2470" t="s">
        <v>5118</v>
      </c>
      <c r="E2470" t="s">
        <v>6101</v>
      </c>
      <c r="F2470">
        <v>0</v>
      </c>
    </row>
    <row r="2471" spans="1:6">
      <c r="A2471" t="s">
        <v>1190</v>
      </c>
      <c r="C2471">
        <v>576</v>
      </c>
      <c r="D2471" t="s">
        <v>5118</v>
      </c>
      <c r="E2471" t="s">
        <v>6101</v>
      </c>
      <c r="F2471">
        <v>7</v>
      </c>
    </row>
    <row r="2472" spans="1:6">
      <c r="A2472" t="s">
        <v>1191</v>
      </c>
      <c r="C2472">
        <v>600</v>
      </c>
      <c r="D2472" t="s">
        <v>5118</v>
      </c>
      <c r="E2472" t="s">
        <v>6101</v>
      </c>
      <c r="F2472">
        <v>0</v>
      </c>
    </row>
    <row r="2473" spans="1:6">
      <c r="A2473" t="s">
        <v>1192</v>
      </c>
      <c r="C2473">
        <v>36</v>
      </c>
      <c r="D2473" t="s">
        <v>5149</v>
      </c>
      <c r="E2473" t="s">
        <v>6101</v>
      </c>
      <c r="F2473">
        <v>12</v>
      </c>
    </row>
    <row r="2474" spans="1:6">
      <c r="A2474" t="s">
        <v>3704</v>
      </c>
      <c r="C2474">
        <v>60</v>
      </c>
      <c r="D2474" t="s">
        <v>5149</v>
      </c>
      <c r="E2474" t="s">
        <v>6101</v>
      </c>
      <c r="F2474">
        <v>1</v>
      </c>
    </row>
    <row r="2475" spans="1:6">
      <c r="A2475" t="s">
        <v>1193</v>
      </c>
      <c r="C2475">
        <v>18</v>
      </c>
      <c r="D2475" t="s">
        <v>5149</v>
      </c>
      <c r="E2475" t="s">
        <v>6101</v>
      </c>
      <c r="F2475">
        <v>2</v>
      </c>
    </row>
    <row r="2476" spans="1:6">
      <c r="A2476" t="s">
        <v>3702</v>
      </c>
      <c r="C2476">
        <v>45</v>
      </c>
      <c r="D2476" t="s">
        <v>5149</v>
      </c>
      <c r="E2476" t="s">
        <v>6101</v>
      </c>
      <c r="F2476">
        <v>1</v>
      </c>
    </row>
    <row r="2477" spans="1:6">
      <c r="A2477" t="s">
        <v>1194</v>
      </c>
      <c r="C2477">
        <v>72</v>
      </c>
      <c r="D2477" t="s">
        <v>5115</v>
      </c>
      <c r="E2477" t="s">
        <v>6101</v>
      </c>
      <c r="F2477">
        <v>24</v>
      </c>
    </row>
    <row r="2478" spans="1:6">
      <c r="A2478" t="s">
        <v>1196</v>
      </c>
      <c r="C2478">
        <v>30</v>
      </c>
      <c r="D2478" t="s">
        <v>5149</v>
      </c>
      <c r="E2478" t="s">
        <v>6101</v>
      </c>
      <c r="F2478">
        <v>0</v>
      </c>
    </row>
    <row r="2479" spans="1:6">
      <c r="A2479" t="s">
        <v>3594</v>
      </c>
      <c r="C2479">
        <v>25</v>
      </c>
      <c r="D2479" t="s">
        <v>5117</v>
      </c>
      <c r="E2479" t="s">
        <v>6101</v>
      </c>
      <c r="F2479">
        <v>18</v>
      </c>
    </row>
    <row r="2480" spans="1:6">
      <c r="A2480" t="s">
        <v>1198</v>
      </c>
      <c r="C2480">
        <v>70</v>
      </c>
      <c r="D2480" t="s">
        <v>5116</v>
      </c>
      <c r="E2480" t="s">
        <v>6101</v>
      </c>
      <c r="F2480">
        <v>0</v>
      </c>
    </row>
    <row r="2481" spans="1:6">
      <c r="A2481" t="s">
        <v>1200</v>
      </c>
      <c r="C2481">
        <v>60</v>
      </c>
      <c r="D2481" t="s">
        <v>5116</v>
      </c>
      <c r="E2481" t="s">
        <v>6101</v>
      </c>
      <c r="F2481">
        <v>0</v>
      </c>
    </row>
    <row r="2482" spans="1:6">
      <c r="A2482" t="s">
        <v>1201</v>
      </c>
      <c r="C2482">
        <v>24</v>
      </c>
      <c r="D2482" t="s">
        <v>5116</v>
      </c>
      <c r="E2482" t="s">
        <v>6101</v>
      </c>
      <c r="F2482">
        <v>1</v>
      </c>
    </row>
    <row r="2483" spans="1:6">
      <c r="A2483" t="s">
        <v>2716</v>
      </c>
      <c r="C2483">
        <v>160</v>
      </c>
      <c r="D2483" t="s">
        <v>5116</v>
      </c>
      <c r="E2483" t="s">
        <v>6101</v>
      </c>
      <c r="F2483">
        <v>2</v>
      </c>
    </row>
    <row r="2484" spans="1:6">
      <c r="A2484" t="s">
        <v>3498</v>
      </c>
      <c r="C2484">
        <v>40</v>
      </c>
      <c r="D2484" t="s">
        <v>5149</v>
      </c>
      <c r="E2484" t="s">
        <v>6101</v>
      </c>
      <c r="F2484">
        <v>0</v>
      </c>
    </row>
    <row r="2485" spans="1:6">
      <c r="A2485" t="s">
        <v>2630</v>
      </c>
      <c r="C2485">
        <v>25</v>
      </c>
      <c r="D2485" t="s">
        <v>5117</v>
      </c>
      <c r="E2485" t="s">
        <v>6101</v>
      </c>
      <c r="F2485">
        <v>0</v>
      </c>
    </row>
    <row r="2486" spans="1:6">
      <c r="A2486" t="s">
        <v>2693</v>
      </c>
      <c r="C2486">
        <v>25</v>
      </c>
      <c r="D2486" t="s">
        <v>6091</v>
      </c>
      <c r="E2486" t="s">
        <v>6101</v>
      </c>
      <c r="F2486">
        <v>0</v>
      </c>
    </row>
    <row r="2487" spans="1:6">
      <c r="A2487" t="s">
        <v>1203</v>
      </c>
      <c r="C2487">
        <v>25</v>
      </c>
      <c r="D2487" t="s">
        <v>5117</v>
      </c>
      <c r="E2487" t="s">
        <v>6101</v>
      </c>
      <c r="F2487">
        <v>2</v>
      </c>
    </row>
    <row r="2488" spans="1:6">
      <c r="A2488" t="s">
        <v>2574</v>
      </c>
      <c r="C2488">
        <v>36</v>
      </c>
      <c r="D2488" t="s">
        <v>5116</v>
      </c>
      <c r="E2488" t="s">
        <v>6101</v>
      </c>
      <c r="F2488">
        <v>2</v>
      </c>
    </row>
    <row r="2489" spans="1:6">
      <c r="A2489" t="s">
        <v>2431</v>
      </c>
      <c r="C2489">
        <v>30</v>
      </c>
      <c r="D2489" t="s">
        <v>5116</v>
      </c>
      <c r="E2489" t="s">
        <v>6101</v>
      </c>
      <c r="F2489">
        <v>0</v>
      </c>
    </row>
    <row r="2490" spans="1:6">
      <c r="A2490" t="s">
        <v>1204</v>
      </c>
      <c r="C2490">
        <v>288</v>
      </c>
      <c r="D2490" t="s">
        <v>6094</v>
      </c>
      <c r="E2490" t="s">
        <v>6101</v>
      </c>
      <c r="F2490" t="e">
        <v>#VALUE!</v>
      </c>
    </row>
    <row r="2491" spans="1:6">
      <c r="A2491" t="s">
        <v>5397</v>
      </c>
      <c r="C2491">
        <v>12</v>
      </c>
      <c r="D2491" t="s">
        <v>5118</v>
      </c>
      <c r="E2491" t="s">
        <v>6101</v>
      </c>
      <c r="F2491">
        <v>3</v>
      </c>
    </row>
    <row r="2492" spans="1:6">
      <c r="A2492" t="s">
        <v>1206</v>
      </c>
      <c r="C2492">
        <v>18</v>
      </c>
      <c r="D2492" t="s">
        <v>5118</v>
      </c>
      <c r="E2492" t="s">
        <v>6101</v>
      </c>
      <c r="F2492">
        <v>0</v>
      </c>
    </row>
    <row r="2493" spans="1:6">
      <c r="A2493" t="s">
        <v>2347</v>
      </c>
      <c r="C2493">
        <v>12</v>
      </c>
      <c r="D2493" t="s">
        <v>5118</v>
      </c>
      <c r="E2493" t="s">
        <v>6101</v>
      </c>
      <c r="F2493">
        <v>0</v>
      </c>
    </row>
    <row r="2494" spans="1:6">
      <c r="A2494" t="s">
        <v>3605</v>
      </c>
      <c r="C2494">
        <v>12</v>
      </c>
      <c r="D2494" t="s">
        <v>5118</v>
      </c>
      <c r="E2494" t="s">
        <v>6101</v>
      </c>
      <c r="F2494">
        <v>0</v>
      </c>
    </row>
    <row r="2495" spans="1:6">
      <c r="A2495" t="s">
        <v>1980</v>
      </c>
      <c r="C2495">
        <v>12</v>
      </c>
      <c r="D2495" t="s">
        <v>5118</v>
      </c>
      <c r="E2495" t="s">
        <v>6101</v>
      </c>
      <c r="F2495">
        <v>0</v>
      </c>
    </row>
    <row r="2496" spans="1:6">
      <c r="A2496" t="s">
        <v>1208</v>
      </c>
      <c r="C2496">
        <v>12</v>
      </c>
      <c r="D2496" t="s">
        <v>5118</v>
      </c>
      <c r="E2496" t="s">
        <v>6101</v>
      </c>
      <c r="F2496">
        <v>0</v>
      </c>
    </row>
    <row r="2497" spans="1:6">
      <c r="A2497" t="s">
        <v>2234</v>
      </c>
      <c r="C2497">
        <v>12</v>
      </c>
      <c r="D2497" t="s">
        <v>5118</v>
      </c>
      <c r="E2497" t="s">
        <v>6101</v>
      </c>
      <c r="F2497">
        <v>0</v>
      </c>
    </row>
    <row r="2498" spans="1:6">
      <c r="A2498" t="s">
        <v>3996</v>
      </c>
      <c r="C2498">
        <v>12</v>
      </c>
      <c r="D2498" t="s">
        <v>5118</v>
      </c>
      <c r="E2498" t="s">
        <v>6101</v>
      </c>
      <c r="F2498">
        <v>0</v>
      </c>
    </row>
    <row r="2499" spans="1:6">
      <c r="A2499" t="s">
        <v>1209</v>
      </c>
      <c r="C2499">
        <v>12</v>
      </c>
      <c r="D2499" t="s">
        <v>5118</v>
      </c>
      <c r="E2499" t="s">
        <v>6101</v>
      </c>
      <c r="F2499">
        <v>0</v>
      </c>
    </row>
    <row r="2500" spans="1:6">
      <c r="A2500" t="s">
        <v>1210</v>
      </c>
      <c r="C2500">
        <v>288</v>
      </c>
      <c r="D2500" t="s">
        <v>5118</v>
      </c>
      <c r="E2500" t="s">
        <v>6101</v>
      </c>
      <c r="F2500">
        <v>23</v>
      </c>
    </row>
    <row r="2501" spans="1:6">
      <c r="A2501" t="s">
        <v>5028</v>
      </c>
      <c r="C2501">
        <v>100</v>
      </c>
      <c r="D2501" t="s">
        <v>5116</v>
      </c>
      <c r="E2501" t="s">
        <v>6101</v>
      </c>
      <c r="F2501">
        <v>0</v>
      </c>
    </row>
    <row r="2502" spans="1:6">
      <c r="A2502" t="s">
        <v>1211</v>
      </c>
      <c r="C2502">
        <v>240</v>
      </c>
      <c r="D2502" t="s">
        <v>5118</v>
      </c>
      <c r="E2502" t="s">
        <v>6101</v>
      </c>
      <c r="F2502">
        <v>1</v>
      </c>
    </row>
    <row r="2503" spans="1:6">
      <c r="A2503" t="s">
        <v>1212</v>
      </c>
      <c r="C2503">
        <v>100</v>
      </c>
      <c r="D2503" t="s">
        <v>5116</v>
      </c>
      <c r="E2503" t="s">
        <v>6101</v>
      </c>
      <c r="F2503">
        <v>0</v>
      </c>
    </row>
    <row r="2504" spans="1:6">
      <c r="A2504" t="s">
        <v>1213</v>
      </c>
      <c r="C2504">
        <v>96</v>
      </c>
      <c r="D2504" t="s">
        <v>5116</v>
      </c>
      <c r="E2504" t="s">
        <v>6101</v>
      </c>
      <c r="F2504">
        <v>1</v>
      </c>
    </row>
    <row r="2505" spans="1:6">
      <c r="A2505" t="s">
        <v>1214</v>
      </c>
      <c r="C2505">
        <v>288</v>
      </c>
      <c r="D2505" t="s">
        <v>5118</v>
      </c>
      <c r="E2505" t="s">
        <v>6101</v>
      </c>
      <c r="F2505">
        <v>0</v>
      </c>
    </row>
    <row r="2506" spans="1:6">
      <c r="A2506" t="s">
        <v>1215</v>
      </c>
      <c r="C2506">
        <v>96</v>
      </c>
      <c r="D2506" t="s">
        <v>5116</v>
      </c>
      <c r="E2506" t="s">
        <v>6101</v>
      </c>
      <c r="F2506">
        <v>18</v>
      </c>
    </row>
    <row r="2507" spans="1:6">
      <c r="A2507" t="s">
        <v>1216</v>
      </c>
      <c r="C2507">
        <v>96</v>
      </c>
      <c r="D2507" t="s">
        <v>5116</v>
      </c>
      <c r="E2507" t="s">
        <v>6101</v>
      </c>
      <c r="F2507">
        <v>0</v>
      </c>
    </row>
    <row r="2508" spans="1:6">
      <c r="A2508" t="s">
        <v>5521</v>
      </c>
      <c r="C2508">
        <v>48</v>
      </c>
      <c r="D2508" t="s">
        <v>5116</v>
      </c>
      <c r="E2508" t="s">
        <v>6101</v>
      </c>
      <c r="F2508">
        <v>5</v>
      </c>
    </row>
    <row r="2509" spans="1:6">
      <c r="A2509" t="s">
        <v>5521</v>
      </c>
      <c r="C2509">
        <v>96</v>
      </c>
      <c r="D2509" t="s">
        <v>5116</v>
      </c>
      <c r="E2509" t="s">
        <v>6101</v>
      </c>
      <c r="F2509">
        <v>4</v>
      </c>
    </row>
    <row r="2510" spans="1:6">
      <c r="A2510" t="s">
        <v>1960</v>
      </c>
      <c r="C2510">
        <v>200</v>
      </c>
      <c r="D2510" t="s">
        <v>5118</v>
      </c>
      <c r="E2510" t="s">
        <v>6101</v>
      </c>
      <c r="F2510">
        <v>0</v>
      </c>
    </row>
    <row r="2511" spans="1:6">
      <c r="A2511" t="s">
        <v>2330</v>
      </c>
      <c r="C2511">
        <v>96</v>
      </c>
      <c r="D2511" t="s">
        <v>5118</v>
      </c>
      <c r="E2511" t="s">
        <v>6101</v>
      </c>
      <c r="F2511">
        <v>9</v>
      </c>
    </row>
    <row r="2512" spans="1:6">
      <c r="A2512" t="s">
        <v>1217</v>
      </c>
      <c r="C2512">
        <v>96</v>
      </c>
      <c r="D2512" t="s">
        <v>5118</v>
      </c>
      <c r="E2512" t="s">
        <v>6101</v>
      </c>
      <c r="F2512">
        <v>0</v>
      </c>
    </row>
    <row r="2513" spans="1:6">
      <c r="A2513" t="s">
        <v>2331</v>
      </c>
      <c r="C2513">
        <v>96</v>
      </c>
      <c r="D2513" t="s">
        <v>5118</v>
      </c>
      <c r="E2513" t="s">
        <v>6101</v>
      </c>
      <c r="F2513">
        <v>6</v>
      </c>
    </row>
    <row r="2514" spans="1:6">
      <c r="A2514" t="s">
        <v>1218</v>
      </c>
      <c r="C2514">
        <v>96</v>
      </c>
      <c r="D2514" t="s">
        <v>5118</v>
      </c>
      <c r="E2514" t="s">
        <v>6101</v>
      </c>
      <c r="F2514">
        <v>0</v>
      </c>
    </row>
    <row r="2515" spans="1:6">
      <c r="A2515" t="s">
        <v>1219</v>
      </c>
      <c r="C2515">
        <v>96</v>
      </c>
      <c r="D2515" t="s">
        <v>5118</v>
      </c>
      <c r="E2515" t="s">
        <v>6101</v>
      </c>
      <c r="F2515">
        <v>0</v>
      </c>
    </row>
    <row r="2516" spans="1:6">
      <c r="A2516" t="s">
        <v>2332</v>
      </c>
      <c r="C2516">
        <v>96</v>
      </c>
      <c r="D2516" t="s">
        <v>5118</v>
      </c>
      <c r="E2516" t="s">
        <v>6101</v>
      </c>
      <c r="F2516">
        <v>2</v>
      </c>
    </row>
    <row r="2517" spans="1:6">
      <c r="A2517" t="s">
        <v>2682</v>
      </c>
      <c r="C2517">
        <v>144</v>
      </c>
      <c r="D2517" t="s">
        <v>5118</v>
      </c>
      <c r="E2517" t="s">
        <v>6101</v>
      </c>
      <c r="F2517">
        <v>0</v>
      </c>
    </row>
    <row r="2518" spans="1:6">
      <c r="A2518" t="s">
        <v>2322</v>
      </c>
      <c r="C2518">
        <v>72</v>
      </c>
      <c r="D2518" t="s">
        <v>5118</v>
      </c>
      <c r="E2518" t="s">
        <v>6101</v>
      </c>
      <c r="F2518">
        <v>0</v>
      </c>
    </row>
    <row r="2519" spans="1:6">
      <c r="A2519" t="s">
        <v>2323</v>
      </c>
      <c r="C2519">
        <v>96</v>
      </c>
      <c r="D2519" t="s">
        <v>5118</v>
      </c>
      <c r="E2519" t="s">
        <v>6101</v>
      </c>
      <c r="F2519">
        <v>0</v>
      </c>
    </row>
    <row r="2520" spans="1:6">
      <c r="A2520" t="s">
        <v>2324</v>
      </c>
      <c r="C2520">
        <v>144</v>
      </c>
      <c r="D2520" t="s">
        <v>5118</v>
      </c>
      <c r="E2520" t="s">
        <v>6101</v>
      </c>
      <c r="F2520">
        <v>0</v>
      </c>
    </row>
    <row r="2521" spans="1:6">
      <c r="A2521" t="s">
        <v>2325</v>
      </c>
      <c r="C2521">
        <v>72</v>
      </c>
      <c r="D2521" t="s">
        <v>5118</v>
      </c>
      <c r="E2521" t="s">
        <v>6101</v>
      </c>
      <c r="F2521">
        <v>0</v>
      </c>
    </row>
    <row r="2522" spans="1:6">
      <c r="A2522" t="s">
        <v>2329</v>
      </c>
      <c r="C2522">
        <v>72</v>
      </c>
      <c r="D2522" t="s">
        <v>5118</v>
      </c>
      <c r="E2522" t="s">
        <v>6101</v>
      </c>
      <c r="F2522">
        <v>0</v>
      </c>
    </row>
    <row r="2523" spans="1:6">
      <c r="A2523" t="s">
        <v>2317</v>
      </c>
      <c r="C2523">
        <v>144</v>
      </c>
      <c r="D2523" t="s">
        <v>5118</v>
      </c>
      <c r="E2523" t="s">
        <v>6101</v>
      </c>
      <c r="F2523">
        <v>0</v>
      </c>
    </row>
    <row r="2524" spans="1:6">
      <c r="A2524" t="s">
        <v>2326</v>
      </c>
      <c r="C2524">
        <v>72</v>
      </c>
      <c r="D2524" t="s">
        <v>5118</v>
      </c>
      <c r="E2524" t="s">
        <v>6101</v>
      </c>
      <c r="F2524">
        <v>0</v>
      </c>
    </row>
    <row r="2525" spans="1:6">
      <c r="A2525" t="s">
        <v>2327</v>
      </c>
      <c r="C2525">
        <v>144</v>
      </c>
      <c r="D2525" t="s">
        <v>5118</v>
      </c>
      <c r="E2525" t="s">
        <v>6101</v>
      </c>
      <c r="F2525">
        <v>16</v>
      </c>
    </row>
    <row r="2526" spans="1:6">
      <c r="A2526" t="s">
        <v>2318</v>
      </c>
      <c r="C2526">
        <v>80</v>
      </c>
      <c r="D2526" t="s">
        <v>5118</v>
      </c>
      <c r="E2526" t="s">
        <v>6101</v>
      </c>
      <c r="F2526">
        <v>0</v>
      </c>
    </row>
    <row r="2527" spans="1:6">
      <c r="A2527" t="s">
        <v>2319</v>
      </c>
      <c r="C2527">
        <v>144</v>
      </c>
      <c r="D2527" t="s">
        <v>5118</v>
      </c>
      <c r="E2527" t="s">
        <v>6101</v>
      </c>
      <c r="F2527">
        <v>0</v>
      </c>
    </row>
    <row r="2528" spans="1:6">
      <c r="A2528" t="s">
        <v>2320</v>
      </c>
      <c r="C2528">
        <v>96</v>
      </c>
      <c r="D2528" t="s">
        <v>5118</v>
      </c>
      <c r="E2528" t="s">
        <v>6101</v>
      </c>
      <c r="F2528">
        <v>0</v>
      </c>
    </row>
    <row r="2529" spans="1:6">
      <c r="A2529" t="s">
        <v>2321</v>
      </c>
      <c r="C2529">
        <v>120</v>
      </c>
      <c r="D2529" t="s">
        <v>5118</v>
      </c>
      <c r="E2529" t="s">
        <v>6101</v>
      </c>
      <c r="F2529">
        <v>0</v>
      </c>
    </row>
    <row r="2530" spans="1:6">
      <c r="A2530" t="s">
        <v>2328</v>
      </c>
      <c r="C2530">
        <v>72</v>
      </c>
      <c r="D2530" t="s">
        <v>5118</v>
      </c>
      <c r="E2530" t="s">
        <v>6101</v>
      </c>
      <c r="F2530">
        <v>0</v>
      </c>
    </row>
    <row r="2531" spans="1:6">
      <c r="A2531" t="s">
        <v>2631</v>
      </c>
      <c r="C2531">
        <v>96</v>
      </c>
      <c r="D2531" t="s">
        <v>5118</v>
      </c>
      <c r="E2531" t="s">
        <v>6101</v>
      </c>
      <c r="F2531">
        <v>0</v>
      </c>
    </row>
    <row r="2532" spans="1:6">
      <c r="A2532" t="s">
        <v>2632</v>
      </c>
      <c r="C2532">
        <v>96</v>
      </c>
      <c r="D2532" t="s">
        <v>5118</v>
      </c>
      <c r="E2532" t="s">
        <v>6101</v>
      </c>
      <c r="F2532">
        <v>0</v>
      </c>
    </row>
    <row r="2533" spans="1:6">
      <c r="A2533" t="s">
        <v>1220</v>
      </c>
      <c r="C2533">
        <v>320</v>
      </c>
      <c r="D2533" t="s">
        <v>5115</v>
      </c>
      <c r="E2533" t="s">
        <v>6101</v>
      </c>
      <c r="F2533">
        <v>4</v>
      </c>
    </row>
    <row r="2534" spans="1:6">
      <c r="A2534" t="s">
        <v>1222</v>
      </c>
      <c r="C2534">
        <v>320</v>
      </c>
      <c r="D2534" t="s">
        <v>5118</v>
      </c>
      <c r="E2534" t="s">
        <v>6101</v>
      </c>
      <c r="F2534">
        <v>7</v>
      </c>
    </row>
    <row r="2535" spans="1:6">
      <c r="A2535" t="s">
        <v>1223</v>
      </c>
      <c r="C2535">
        <v>800</v>
      </c>
      <c r="D2535" t="s">
        <v>5118</v>
      </c>
      <c r="E2535" t="s">
        <v>6101</v>
      </c>
      <c r="F2535">
        <v>1</v>
      </c>
    </row>
    <row r="2536" spans="1:6">
      <c r="A2536" t="s">
        <v>1224</v>
      </c>
      <c r="C2536">
        <v>800</v>
      </c>
      <c r="D2536" t="s">
        <v>5118</v>
      </c>
      <c r="E2536" t="s">
        <v>6101</v>
      </c>
      <c r="F2536">
        <v>0</v>
      </c>
    </row>
    <row r="2537" spans="1:6">
      <c r="A2537" t="s">
        <v>1225</v>
      </c>
      <c r="C2537">
        <v>480</v>
      </c>
      <c r="D2537" t="s">
        <v>5118</v>
      </c>
      <c r="E2537" t="s">
        <v>6101</v>
      </c>
      <c r="F2537">
        <v>1</v>
      </c>
    </row>
    <row r="2538" spans="1:6">
      <c r="A2538" t="s">
        <v>1226</v>
      </c>
      <c r="C2538">
        <v>240</v>
      </c>
      <c r="D2538" t="s">
        <v>5115</v>
      </c>
      <c r="E2538" t="s">
        <v>6101</v>
      </c>
      <c r="F2538">
        <v>1</v>
      </c>
    </row>
    <row r="2539" spans="1:6">
      <c r="A2539" t="s">
        <v>1227</v>
      </c>
      <c r="C2539">
        <v>216</v>
      </c>
      <c r="D2539" t="s">
        <v>5118</v>
      </c>
      <c r="E2539" t="s">
        <v>6101</v>
      </c>
      <c r="F2539">
        <v>2</v>
      </c>
    </row>
    <row r="2540" spans="1:6">
      <c r="A2540" t="s">
        <v>1228</v>
      </c>
      <c r="C2540">
        <v>400</v>
      </c>
      <c r="D2540" t="s">
        <v>5118</v>
      </c>
      <c r="E2540" t="s">
        <v>6101</v>
      </c>
      <c r="F2540">
        <v>1</v>
      </c>
    </row>
    <row r="2541" spans="1:6">
      <c r="A2541" t="s">
        <v>1229</v>
      </c>
      <c r="C2541">
        <v>120</v>
      </c>
      <c r="D2541" t="s">
        <v>5115</v>
      </c>
      <c r="E2541" t="s">
        <v>6101</v>
      </c>
      <c r="F2541">
        <v>20</v>
      </c>
    </row>
    <row r="2542" spans="1:6">
      <c r="A2542" t="s">
        <v>1231</v>
      </c>
      <c r="C2542">
        <v>120</v>
      </c>
      <c r="D2542" t="s">
        <v>5116</v>
      </c>
      <c r="E2542" t="s">
        <v>6101</v>
      </c>
      <c r="F2542">
        <v>0</v>
      </c>
    </row>
    <row r="2543" spans="1:6">
      <c r="A2543" t="s">
        <v>1232</v>
      </c>
      <c r="C2543">
        <v>96</v>
      </c>
      <c r="D2543" t="s">
        <v>5118</v>
      </c>
      <c r="E2543" t="s">
        <v>6101</v>
      </c>
      <c r="F2543">
        <v>0</v>
      </c>
    </row>
    <row r="2544" spans="1:6">
      <c r="A2544" t="s">
        <v>1233</v>
      </c>
      <c r="C2544">
        <v>12</v>
      </c>
      <c r="D2544" t="s">
        <v>5118</v>
      </c>
      <c r="E2544" t="s">
        <v>6101</v>
      </c>
      <c r="F2544">
        <v>2</v>
      </c>
    </row>
    <row r="2545" spans="1:6">
      <c r="A2545" t="s">
        <v>1234</v>
      </c>
      <c r="C2545">
        <v>160</v>
      </c>
      <c r="D2545" t="s">
        <v>5118</v>
      </c>
      <c r="E2545" t="s">
        <v>6101</v>
      </c>
      <c r="F2545">
        <v>2</v>
      </c>
    </row>
    <row r="2546" spans="1:6">
      <c r="A2546" t="s">
        <v>1235</v>
      </c>
      <c r="C2546">
        <v>72</v>
      </c>
      <c r="D2546" t="s">
        <v>5116</v>
      </c>
      <c r="E2546" t="s">
        <v>6101</v>
      </c>
      <c r="F2546">
        <v>0</v>
      </c>
    </row>
    <row r="2547" spans="1:6">
      <c r="A2547" t="s">
        <v>1236</v>
      </c>
      <c r="C2547">
        <v>72</v>
      </c>
      <c r="D2547" t="s">
        <v>5116</v>
      </c>
      <c r="E2547" t="s">
        <v>6101</v>
      </c>
      <c r="F2547">
        <v>0</v>
      </c>
    </row>
    <row r="2548" spans="1:6">
      <c r="A2548" t="s">
        <v>1237</v>
      </c>
      <c r="C2548">
        <v>72</v>
      </c>
      <c r="D2548" t="s">
        <v>5116</v>
      </c>
      <c r="E2548" t="s">
        <v>6101</v>
      </c>
      <c r="F2548">
        <v>6</v>
      </c>
    </row>
    <row r="2549" spans="1:6">
      <c r="A2549" t="s">
        <v>3460</v>
      </c>
      <c r="C2549">
        <v>800</v>
      </c>
      <c r="D2549" t="s">
        <v>5118</v>
      </c>
      <c r="E2549" t="s">
        <v>6101</v>
      </c>
      <c r="F2549">
        <v>2</v>
      </c>
    </row>
    <row r="2550" spans="1:6">
      <c r="A2550" t="s">
        <v>3515</v>
      </c>
      <c r="C2550">
        <v>600</v>
      </c>
      <c r="D2550" t="s">
        <v>5118</v>
      </c>
      <c r="E2550" t="s">
        <v>6101</v>
      </c>
      <c r="F2550">
        <v>9</v>
      </c>
    </row>
    <row r="2551" spans="1:6">
      <c r="A2551" t="s">
        <v>3515</v>
      </c>
      <c r="C2551">
        <v>600</v>
      </c>
      <c r="D2551" t="s">
        <v>5118</v>
      </c>
      <c r="E2551" t="s">
        <v>6101</v>
      </c>
      <c r="F2551">
        <v>0</v>
      </c>
    </row>
    <row r="2552" spans="1:6">
      <c r="A2552" t="s">
        <v>1238</v>
      </c>
      <c r="C2552">
        <v>240</v>
      </c>
      <c r="D2552" t="s">
        <v>5118</v>
      </c>
      <c r="E2552" t="s">
        <v>6101</v>
      </c>
      <c r="F2552">
        <v>3</v>
      </c>
    </row>
    <row r="2553" spans="1:6">
      <c r="A2553" t="s">
        <v>1239</v>
      </c>
      <c r="C2553">
        <v>50</v>
      </c>
      <c r="D2553" t="s">
        <v>5116</v>
      </c>
      <c r="E2553" t="s">
        <v>6101</v>
      </c>
      <c r="F2553">
        <v>11</v>
      </c>
    </row>
    <row r="2554" spans="1:6">
      <c r="A2554" t="s">
        <v>1240</v>
      </c>
      <c r="C2554">
        <v>50</v>
      </c>
      <c r="D2554" t="s">
        <v>5116</v>
      </c>
      <c r="E2554" t="s">
        <v>6101</v>
      </c>
      <c r="F2554">
        <v>3</v>
      </c>
    </row>
    <row r="2555" spans="1:6">
      <c r="A2555" t="s">
        <v>1241</v>
      </c>
      <c r="C2555">
        <v>204</v>
      </c>
      <c r="D2555" t="s">
        <v>5118</v>
      </c>
      <c r="E2555" t="s">
        <v>6101</v>
      </c>
      <c r="F2555">
        <v>3</v>
      </c>
    </row>
    <row r="2556" spans="1:6">
      <c r="A2556" t="s">
        <v>6063</v>
      </c>
      <c r="C2556">
        <v>180</v>
      </c>
      <c r="D2556" t="s">
        <v>5118</v>
      </c>
      <c r="E2556" t="s">
        <v>6101</v>
      </c>
      <c r="F2556">
        <v>6</v>
      </c>
    </row>
    <row r="2557" spans="1:6">
      <c r="A2557" t="s">
        <v>1243</v>
      </c>
      <c r="C2557">
        <v>50</v>
      </c>
      <c r="D2557" t="s">
        <v>5116</v>
      </c>
      <c r="E2557" t="s">
        <v>6101</v>
      </c>
      <c r="F2557">
        <v>17</v>
      </c>
    </row>
    <row r="2558" spans="1:6">
      <c r="A2558" t="s">
        <v>1244</v>
      </c>
      <c r="C2558">
        <v>50</v>
      </c>
      <c r="D2558" t="s">
        <v>5116</v>
      </c>
      <c r="E2558" t="s">
        <v>6101</v>
      </c>
      <c r="F2558">
        <v>10</v>
      </c>
    </row>
    <row r="2559" spans="1:6">
      <c r="A2559" t="s">
        <v>1245</v>
      </c>
      <c r="C2559">
        <v>50</v>
      </c>
      <c r="D2559" t="s">
        <v>5116</v>
      </c>
      <c r="E2559" t="s">
        <v>6101</v>
      </c>
      <c r="F2559">
        <v>13</v>
      </c>
    </row>
    <row r="2560" spans="1:6">
      <c r="A2560" t="s">
        <v>1246</v>
      </c>
      <c r="C2560">
        <v>4</v>
      </c>
      <c r="D2560" t="s">
        <v>5116</v>
      </c>
      <c r="E2560" t="s">
        <v>6101</v>
      </c>
      <c r="F2560">
        <v>10</v>
      </c>
    </row>
    <row r="2561" spans="1:6">
      <c r="A2561" t="s">
        <v>1248</v>
      </c>
      <c r="C2561">
        <v>24</v>
      </c>
      <c r="D2561" t="s">
        <v>5116</v>
      </c>
      <c r="E2561" t="s">
        <v>6101</v>
      </c>
      <c r="F2561">
        <v>3</v>
      </c>
    </row>
    <row r="2562" spans="1:6">
      <c r="A2562" t="s">
        <v>1249</v>
      </c>
      <c r="C2562">
        <v>240</v>
      </c>
      <c r="D2562" t="s">
        <v>5118</v>
      </c>
      <c r="E2562" t="s">
        <v>6101</v>
      </c>
      <c r="F2562">
        <v>1</v>
      </c>
    </row>
    <row r="2563" spans="1:6">
      <c r="A2563" t="s">
        <v>1250</v>
      </c>
      <c r="C2563">
        <v>2400</v>
      </c>
      <c r="D2563" t="s">
        <v>5118</v>
      </c>
      <c r="E2563" t="s">
        <v>6101</v>
      </c>
      <c r="F2563">
        <v>2</v>
      </c>
    </row>
    <row r="2564" spans="1:6">
      <c r="A2564" t="s">
        <v>1251</v>
      </c>
      <c r="C2564">
        <v>50</v>
      </c>
      <c r="D2564" t="s">
        <v>5116</v>
      </c>
      <c r="E2564" t="s">
        <v>6101</v>
      </c>
      <c r="F2564">
        <v>10</v>
      </c>
    </row>
    <row r="2565" spans="1:6">
      <c r="A2565" t="s">
        <v>1252</v>
      </c>
      <c r="C2565">
        <v>60</v>
      </c>
      <c r="D2565" t="s">
        <v>5116</v>
      </c>
      <c r="E2565" t="s">
        <v>6101</v>
      </c>
      <c r="F2565">
        <v>1</v>
      </c>
    </row>
    <row r="2566" spans="1:6">
      <c r="A2566" t="s">
        <v>1253</v>
      </c>
      <c r="C2566">
        <v>960</v>
      </c>
      <c r="D2566" t="s">
        <v>5118</v>
      </c>
      <c r="E2566" t="s">
        <v>6101</v>
      </c>
      <c r="F2566">
        <v>5</v>
      </c>
    </row>
    <row r="2567" spans="1:6">
      <c r="A2567" t="s">
        <v>1254</v>
      </c>
      <c r="C2567">
        <v>1800</v>
      </c>
      <c r="D2567" t="s">
        <v>5118</v>
      </c>
      <c r="E2567" t="s">
        <v>6101</v>
      </c>
      <c r="F2567">
        <v>5</v>
      </c>
    </row>
    <row r="2568" spans="1:6">
      <c r="A2568" t="s">
        <v>1255</v>
      </c>
      <c r="C2568">
        <v>960</v>
      </c>
      <c r="D2568" t="s">
        <v>5118</v>
      </c>
      <c r="E2568" t="s">
        <v>6101</v>
      </c>
      <c r="F2568">
        <v>1</v>
      </c>
    </row>
    <row r="2569" spans="1:6">
      <c r="A2569" t="s">
        <v>1256</v>
      </c>
      <c r="C2569">
        <v>720</v>
      </c>
      <c r="D2569" t="s">
        <v>5118</v>
      </c>
      <c r="E2569" t="s">
        <v>6101</v>
      </c>
      <c r="F2569">
        <v>7</v>
      </c>
    </row>
    <row r="2570" spans="1:6">
      <c r="A2570" t="s">
        <v>1257</v>
      </c>
      <c r="C2570">
        <v>600</v>
      </c>
      <c r="D2570" t="s">
        <v>5118</v>
      </c>
      <c r="E2570" t="s">
        <v>6101</v>
      </c>
      <c r="F2570">
        <v>4</v>
      </c>
    </row>
    <row r="2571" spans="1:6">
      <c r="A2571" t="s">
        <v>1258</v>
      </c>
      <c r="C2571">
        <v>480</v>
      </c>
      <c r="D2571" t="s">
        <v>5118</v>
      </c>
      <c r="E2571" t="s">
        <v>6101</v>
      </c>
      <c r="F2571">
        <v>3</v>
      </c>
    </row>
    <row r="2572" spans="1:6">
      <c r="A2572" t="s">
        <v>1259</v>
      </c>
      <c r="C2572">
        <v>1800</v>
      </c>
      <c r="D2572" t="s">
        <v>5118</v>
      </c>
      <c r="E2572" t="s">
        <v>6101</v>
      </c>
      <c r="F2572">
        <v>3</v>
      </c>
    </row>
    <row r="2573" spans="1:6">
      <c r="A2573" t="s">
        <v>1260</v>
      </c>
      <c r="C2573">
        <v>960</v>
      </c>
      <c r="D2573" t="s">
        <v>5118</v>
      </c>
      <c r="E2573" t="s">
        <v>6101</v>
      </c>
      <c r="F2573">
        <v>3</v>
      </c>
    </row>
    <row r="2574" spans="1:6">
      <c r="A2574" t="s">
        <v>1261</v>
      </c>
      <c r="C2574">
        <v>720</v>
      </c>
      <c r="D2574" t="s">
        <v>5118</v>
      </c>
      <c r="E2574" t="s">
        <v>6101</v>
      </c>
      <c r="F2574">
        <v>5</v>
      </c>
    </row>
    <row r="2575" spans="1:6">
      <c r="A2575" t="s">
        <v>1262</v>
      </c>
      <c r="C2575">
        <v>1800</v>
      </c>
      <c r="D2575" t="s">
        <v>5118</v>
      </c>
      <c r="E2575" t="s">
        <v>6101</v>
      </c>
      <c r="F2575">
        <v>2</v>
      </c>
    </row>
    <row r="2576" spans="1:6">
      <c r="A2576" t="s">
        <v>1263</v>
      </c>
      <c r="C2576">
        <v>720</v>
      </c>
      <c r="D2576" t="s">
        <v>5118</v>
      </c>
      <c r="E2576" t="s">
        <v>6101</v>
      </c>
      <c r="F2576">
        <v>3</v>
      </c>
    </row>
    <row r="2577" spans="1:6">
      <c r="A2577" t="s">
        <v>1264</v>
      </c>
      <c r="C2577">
        <v>800</v>
      </c>
      <c r="D2577" t="s">
        <v>5118</v>
      </c>
      <c r="E2577" t="s">
        <v>6101</v>
      </c>
      <c r="F2577">
        <v>3</v>
      </c>
    </row>
    <row r="2578" spans="1:6">
      <c r="A2578" t="s">
        <v>1265</v>
      </c>
      <c r="C2578">
        <v>960</v>
      </c>
      <c r="D2578" t="s">
        <v>5118</v>
      </c>
      <c r="E2578" t="s">
        <v>6101</v>
      </c>
      <c r="F2578">
        <v>0</v>
      </c>
    </row>
    <row r="2579" spans="1:6">
      <c r="A2579" t="s">
        <v>1266</v>
      </c>
      <c r="C2579">
        <v>720</v>
      </c>
      <c r="D2579" t="s">
        <v>5118</v>
      </c>
      <c r="E2579" t="s">
        <v>6101</v>
      </c>
      <c r="F2579">
        <v>3</v>
      </c>
    </row>
    <row r="2580" spans="1:6">
      <c r="A2580" t="s">
        <v>1267</v>
      </c>
      <c r="C2580">
        <v>80</v>
      </c>
      <c r="D2580" t="s">
        <v>5116</v>
      </c>
      <c r="E2580" t="s">
        <v>6101</v>
      </c>
      <c r="F2580">
        <v>1</v>
      </c>
    </row>
    <row r="2581" spans="1:6">
      <c r="A2581" t="s">
        <v>1268</v>
      </c>
      <c r="C2581">
        <v>100</v>
      </c>
      <c r="D2581" t="s">
        <v>5116</v>
      </c>
      <c r="E2581" t="s">
        <v>6101</v>
      </c>
      <c r="F2581">
        <v>1</v>
      </c>
    </row>
    <row r="2582" spans="1:6">
      <c r="A2582" t="s">
        <v>1269</v>
      </c>
      <c r="C2582">
        <v>59</v>
      </c>
      <c r="D2582" t="s">
        <v>5116</v>
      </c>
      <c r="E2582" t="s">
        <v>6101</v>
      </c>
      <c r="F2582">
        <v>0</v>
      </c>
    </row>
    <row r="2583" spans="1:6">
      <c r="A2583" t="s">
        <v>1269</v>
      </c>
      <c r="C2583">
        <v>60</v>
      </c>
      <c r="D2583" t="s">
        <v>5116</v>
      </c>
      <c r="E2583" t="s">
        <v>6101</v>
      </c>
      <c r="F2583">
        <v>0</v>
      </c>
    </row>
    <row r="2584" spans="1:6">
      <c r="A2584" t="s">
        <v>1271</v>
      </c>
      <c r="C2584">
        <v>80</v>
      </c>
      <c r="D2584" t="s">
        <v>5116</v>
      </c>
      <c r="E2584" t="s">
        <v>6101</v>
      </c>
      <c r="F2584">
        <v>3</v>
      </c>
    </row>
    <row r="2585" spans="1:6">
      <c r="A2585" t="s">
        <v>1272</v>
      </c>
      <c r="C2585">
        <v>100</v>
      </c>
      <c r="D2585" t="s">
        <v>5116</v>
      </c>
      <c r="E2585" t="s">
        <v>6101</v>
      </c>
      <c r="F2585">
        <v>3</v>
      </c>
    </row>
    <row r="2586" spans="1:6">
      <c r="A2586" t="s">
        <v>1273</v>
      </c>
      <c r="C2586">
        <v>60</v>
      </c>
      <c r="D2586" t="s">
        <v>5116</v>
      </c>
      <c r="E2586" t="s">
        <v>6101</v>
      </c>
      <c r="F2586">
        <v>2</v>
      </c>
    </row>
    <row r="2587" spans="1:6">
      <c r="A2587" t="s">
        <v>1273</v>
      </c>
      <c r="C2587">
        <v>59</v>
      </c>
      <c r="D2587" t="s">
        <v>5116</v>
      </c>
      <c r="E2587" t="s">
        <v>6101</v>
      </c>
      <c r="F2587">
        <v>0</v>
      </c>
    </row>
    <row r="2588" spans="1:6">
      <c r="A2588" t="s">
        <v>1274</v>
      </c>
      <c r="C2588">
        <v>240</v>
      </c>
      <c r="D2588" t="s">
        <v>5118</v>
      </c>
      <c r="E2588" t="s">
        <v>6101</v>
      </c>
      <c r="F2588">
        <v>2</v>
      </c>
    </row>
    <row r="2589" spans="1:6">
      <c r="A2589" t="s">
        <v>2645</v>
      </c>
      <c r="C2589">
        <v>240</v>
      </c>
      <c r="D2589" t="s">
        <v>5118</v>
      </c>
      <c r="E2589" t="s">
        <v>6101</v>
      </c>
      <c r="F2589">
        <v>0</v>
      </c>
    </row>
    <row r="2590" spans="1:6">
      <c r="A2590" t="s">
        <v>1275</v>
      </c>
      <c r="C2590">
        <v>600</v>
      </c>
      <c r="D2590" t="s">
        <v>5118</v>
      </c>
      <c r="E2590" t="s">
        <v>6101</v>
      </c>
      <c r="F2590">
        <v>3</v>
      </c>
    </row>
    <row r="2591" spans="1:6">
      <c r="A2591" t="s">
        <v>1276</v>
      </c>
      <c r="C2591">
        <v>120</v>
      </c>
      <c r="D2591" t="s">
        <v>5118</v>
      </c>
      <c r="E2591" t="s">
        <v>6101</v>
      </c>
      <c r="F2591">
        <v>0</v>
      </c>
    </row>
    <row r="2592" spans="1:6">
      <c r="A2592" t="s">
        <v>1277</v>
      </c>
      <c r="C2592">
        <v>300</v>
      </c>
      <c r="D2592" t="s">
        <v>5118</v>
      </c>
      <c r="E2592" t="s">
        <v>6101</v>
      </c>
      <c r="F2592">
        <v>15</v>
      </c>
    </row>
    <row r="2593" spans="1:6">
      <c r="A2593" t="s">
        <v>1277</v>
      </c>
      <c r="C2593">
        <v>240</v>
      </c>
      <c r="D2593" t="s">
        <v>5118</v>
      </c>
      <c r="E2593" t="s">
        <v>6101</v>
      </c>
      <c r="F2593">
        <v>7</v>
      </c>
    </row>
    <row r="2594" spans="1:6">
      <c r="A2594" t="s">
        <v>1278</v>
      </c>
      <c r="C2594">
        <v>160</v>
      </c>
      <c r="D2594" t="s">
        <v>5118</v>
      </c>
      <c r="E2594" t="s">
        <v>6101</v>
      </c>
      <c r="F2594">
        <v>5</v>
      </c>
    </row>
    <row r="2595" spans="1:6">
      <c r="A2595" t="s">
        <v>2738</v>
      </c>
      <c r="C2595">
        <v>20</v>
      </c>
      <c r="D2595" t="s">
        <v>5116</v>
      </c>
      <c r="E2595" t="s">
        <v>6101</v>
      </c>
      <c r="F2595">
        <v>4</v>
      </c>
    </row>
    <row r="2596" spans="1:6">
      <c r="A2596" t="s">
        <v>2739</v>
      </c>
      <c r="C2596">
        <v>20</v>
      </c>
      <c r="D2596" t="s">
        <v>5116</v>
      </c>
      <c r="E2596" t="s">
        <v>6101</v>
      </c>
      <c r="F2596">
        <v>0</v>
      </c>
    </row>
    <row r="2597" spans="1:6">
      <c r="A2597" t="s">
        <v>1279</v>
      </c>
      <c r="C2597">
        <v>20</v>
      </c>
      <c r="D2597" t="s">
        <v>5116</v>
      </c>
      <c r="E2597" t="s">
        <v>6101</v>
      </c>
      <c r="F2597">
        <v>1</v>
      </c>
    </row>
    <row r="2598" spans="1:6">
      <c r="A2598" t="s">
        <v>5572</v>
      </c>
      <c r="C2598">
        <v>20</v>
      </c>
      <c r="D2598" t="s">
        <v>5116</v>
      </c>
      <c r="E2598" t="s">
        <v>6101</v>
      </c>
      <c r="F2598">
        <v>34</v>
      </c>
    </row>
    <row r="2599" spans="1:6">
      <c r="A2599" t="s">
        <v>5312</v>
      </c>
      <c r="C2599" t="s">
        <v>5914</v>
      </c>
      <c r="D2599" t="s">
        <v>5116</v>
      </c>
      <c r="E2599" t="s">
        <v>6101</v>
      </c>
      <c r="F2599">
        <v>26</v>
      </c>
    </row>
    <row r="2600" spans="1:6">
      <c r="A2600" t="s">
        <v>1280</v>
      </c>
      <c r="C2600">
        <v>20</v>
      </c>
      <c r="D2600" t="s">
        <v>5116</v>
      </c>
      <c r="E2600" t="s">
        <v>6101</v>
      </c>
      <c r="F2600">
        <v>55</v>
      </c>
    </row>
    <row r="2601" spans="1:6">
      <c r="A2601" t="s">
        <v>1281</v>
      </c>
      <c r="C2601">
        <v>600</v>
      </c>
      <c r="D2601" t="s">
        <v>5118</v>
      </c>
      <c r="E2601" t="s">
        <v>6101</v>
      </c>
      <c r="F2601">
        <v>3</v>
      </c>
    </row>
    <row r="2602" spans="1:6">
      <c r="A2602" t="s">
        <v>1281</v>
      </c>
      <c r="C2602">
        <v>400</v>
      </c>
      <c r="D2602" t="s">
        <v>5118</v>
      </c>
      <c r="E2602" t="s">
        <v>6101</v>
      </c>
      <c r="F2602">
        <v>1</v>
      </c>
    </row>
    <row r="2603" spans="1:6">
      <c r="A2603" t="s">
        <v>1281</v>
      </c>
      <c r="C2603">
        <v>350</v>
      </c>
      <c r="D2603" t="s">
        <v>5118</v>
      </c>
      <c r="E2603" t="s">
        <v>6101</v>
      </c>
      <c r="F2603">
        <v>2</v>
      </c>
    </row>
    <row r="2604" spans="1:6">
      <c r="A2604" t="s">
        <v>1281</v>
      </c>
      <c r="C2604">
        <v>300</v>
      </c>
      <c r="D2604" t="s">
        <v>5118</v>
      </c>
      <c r="E2604" t="s">
        <v>6101</v>
      </c>
      <c r="F2604">
        <v>1</v>
      </c>
    </row>
    <row r="2605" spans="1:6">
      <c r="A2605" t="s">
        <v>2683</v>
      </c>
      <c r="C2605">
        <v>80</v>
      </c>
      <c r="D2605" t="s">
        <v>5116</v>
      </c>
      <c r="E2605" t="s">
        <v>6101</v>
      </c>
      <c r="F2605">
        <v>2</v>
      </c>
    </row>
    <row r="2606" spans="1:6">
      <c r="A2606" t="s">
        <v>1282</v>
      </c>
      <c r="C2606">
        <v>24</v>
      </c>
      <c r="D2606" t="s">
        <v>5118</v>
      </c>
      <c r="E2606" t="s">
        <v>6101</v>
      </c>
      <c r="F2606">
        <v>5</v>
      </c>
    </row>
    <row r="2607" spans="1:6">
      <c r="A2607" t="s">
        <v>6135</v>
      </c>
      <c r="C2607">
        <v>60</v>
      </c>
      <c r="D2607" t="s">
        <v>5116</v>
      </c>
      <c r="E2607" t="s">
        <v>6101</v>
      </c>
      <c r="F2607">
        <v>0</v>
      </c>
    </row>
    <row r="2608" spans="1:6">
      <c r="A2608" t="s">
        <v>1283</v>
      </c>
      <c r="C2608">
        <v>50</v>
      </c>
      <c r="D2608" t="s">
        <v>5116</v>
      </c>
      <c r="E2608" t="s">
        <v>6101</v>
      </c>
      <c r="F2608">
        <v>6</v>
      </c>
    </row>
    <row r="2609" spans="1:6">
      <c r="A2609" t="s">
        <v>1284</v>
      </c>
      <c r="C2609">
        <v>240</v>
      </c>
      <c r="D2609" t="s">
        <v>5118</v>
      </c>
      <c r="E2609" t="s">
        <v>6101</v>
      </c>
      <c r="F2609">
        <v>1</v>
      </c>
    </row>
    <row r="2610" spans="1:6">
      <c r="A2610" t="s">
        <v>1285</v>
      </c>
      <c r="C2610">
        <v>100</v>
      </c>
      <c r="D2610" t="s">
        <v>5116</v>
      </c>
      <c r="E2610" t="s">
        <v>6101</v>
      </c>
      <c r="F2610">
        <v>14</v>
      </c>
    </row>
    <row r="2611" spans="1:6">
      <c r="A2611" t="s">
        <v>1286</v>
      </c>
      <c r="C2611">
        <v>50</v>
      </c>
      <c r="D2611" t="s">
        <v>5116</v>
      </c>
      <c r="E2611" t="s">
        <v>6101</v>
      </c>
      <c r="F2611">
        <v>3</v>
      </c>
    </row>
    <row r="2612" spans="1:6">
      <c r="A2612" t="s">
        <v>1287</v>
      </c>
      <c r="C2612">
        <v>50</v>
      </c>
      <c r="D2612" t="s">
        <v>5116</v>
      </c>
      <c r="E2612" t="s">
        <v>6101</v>
      </c>
      <c r="F2612">
        <v>17</v>
      </c>
    </row>
    <row r="2613" spans="1:6">
      <c r="A2613" t="s">
        <v>1288</v>
      </c>
      <c r="C2613">
        <v>50</v>
      </c>
      <c r="D2613" t="s">
        <v>5116</v>
      </c>
      <c r="E2613" t="s">
        <v>6101</v>
      </c>
      <c r="F2613">
        <v>12</v>
      </c>
    </row>
    <row r="2614" spans="1:6">
      <c r="A2614" t="s">
        <v>1289</v>
      </c>
      <c r="C2614">
        <v>50</v>
      </c>
      <c r="D2614" t="s">
        <v>5116</v>
      </c>
      <c r="E2614" t="s">
        <v>6101</v>
      </c>
      <c r="F2614">
        <v>9</v>
      </c>
    </row>
    <row r="2615" spans="1:6">
      <c r="A2615" t="s">
        <v>1290</v>
      </c>
      <c r="C2615">
        <v>50</v>
      </c>
      <c r="D2615" t="s">
        <v>5116</v>
      </c>
      <c r="E2615" t="s">
        <v>6101</v>
      </c>
      <c r="F2615">
        <v>1</v>
      </c>
    </row>
    <row r="2616" spans="1:6">
      <c r="A2616" t="s">
        <v>1291</v>
      </c>
      <c r="C2616">
        <v>20</v>
      </c>
      <c r="D2616" t="s">
        <v>5116</v>
      </c>
      <c r="E2616" t="s">
        <v>6101</v>
      </c>
      <c r="F2616">
        <v>4</v>
      </c>
    </row>
    <row r="2617" spans="1:6">
      <c r="A2617" t="s">
        <v>2610</v>
      </c>
      <c r="C2617">
        <v>50</v>
      </c>
      <c r="D2617" t="s">
        <v>5116</v>
      </c>
      <c r="E2617" t="s">
        <v>6101</v>
      </c>
      <c r="F2617">
        <v>0</v>
      </c>
    </row>
    <row r="2618" spans="1:6">
      <c r="A2618" t="s">
        <v>4536</v>
      </c>
      <c r="C2618">
        <v>25</v>
      </c>
      <c r="D2618" t="s">
        <v>5116</v>
      </c>
      <c r="E2618" t="s">
        <v>6101</v>
      </c>
      <c r="F2618">
        <v>3</v>
      </c>
    </row>
    <row r="2619" spans="1:6">
      <c r="A2619" t="s">
        <v>4537</v>
      </c>
      <c r="C2619">
        <v>240</v>
      </c>
      <c r="D2619" t="s">
        <v>5118</v>
      </c>
      <c r="E2619" t="s">
        <v>6101</v>
      </c>
      <c r="F2619">
        <v>6</v>
      </c>
    </row>
    <row r="2620" spans="1:6">
      <c r="A2620" t="s">
        <v>4538</v>
      </c>
      <c r="C2620">
        <v>240</v>
      </c>
      <c r="D2620" t="s">
        <v>5118</v>
      </c>
      <c r="E2620" t="s">
        <v>6101</v>
      </c>
      <c r="F2620">
        <v>1</v>
      </c>
    </row>
    <row r="2621" spans="1:6">
      <c r="A2621" t="s">
        <v>1293</v>
      </c>
      <c r="C2621">
        <v>240</v>
      </c>
      <c r="D2621" t="s">
        <v>5118</v>
      </c>
      <c r="E2621" t="s">
        <v>6101</v>
      </c>
      <c r="F2621">
        <v>0</v>
      </c>
    </row>
    <row r="2622" spans="1:6">
      <c r="A2622" t="s">
        <v>4539</v>
      </c>
      <c r="C2622">
        <v>240</v>
      </c>
      <c r="D2622" t="s">
        <v>5118</v>
      </c>
      <c r="E2622" t="s">
        <v>6101</v>
      </c>
      <c r="F2622">
        <v>3</v>
      </c>
    </row>
    <row r="2623" spans="1:6">
      <c r="A2623" t="s">
        <v>4540</v>
      </c>
      <c r="C2623">
        <v>50</v>
      </c>
      <c r="D2623" t="s">
        <v>5116</v>
      </c>
      <c r="E2623" t="s">
        <v>6101</v>
      </c>
      <c r="F2623">
        <v>7</v>
      </c>
    </row>
    <row r="2624" spans="1:6">
      <c r="A2624" t="s">
        <v>4541</v>
      </c>
      <c r="C2624">
        <v>240</v>
      </c>
      <c r="D2624" t="s">
        <v>5118</v>
      </c>
      <c r="E2624" t="s">
        <v>6101</v>
      </c>
      <c r="F2624">
        <v>1</v>
      </c>
    </row>
    <row r="2625" spans="1:6">
      <c r="A2625" t="s">
        <v>4542</v>
      </c>
      <c r="C2625">
        <v>240</v>
      </c>
      <c r="D2625" t="s">
        <v>5118</v>
      </c>
      <c r="E2625" t="s">
        <v>6101</v>
      </c>
      <c r="F2625">
        <v>1</v>
      </c>
    </row>
    <row r="2626" spans="1:6">
      <c r="A2626" t="s">
        <v>1294</v>
      </c>
      <c r="C2626">
        <v>240</v>
      </c>
      <c r="D2626" t="s">
        <v>5118</v>
      </c>
      <c r="E2626" t="s">
        <v>6101</v>
      </c>
      <c r="F2626">
        <v>0</v>
      </c>
    </row>
    <row r="2627" spans="1:6">
      <c r="A2627" t="s">
        <v>2609</v>
      </c>
      <c r="C2627">
        <v>50</v>
      </c>
      <c r="D2627" t="s">
        <v>5116</v>
      </c>
      <c r="E2627" t="s">
        <v>6101</v>
      </c>
      <c r="F2627">
        <v>0</v>
      </c>
    </row>
    <row r="2628" spans="1:6">
      <c r="A2628" t="s">
        <v>2740</v>
      </c>
      <c r="C2628">
        <v>50</v>
      </c>
      <c r="D2628" t="s">
        <v>5116</v>
      </c>
      <c r="E2628" t="s">
        <v>6101</v>
      </c>
      <c r="F2628">
        <v>0</v>
      </c>
    </row>
    <row r="2629" spans="1:6">
      <c r="A2629" t="s">
        <v>3595</v>
      </c>
      <c r="C2629">
        <v>50</v>
      </c>
      <c r="D2629" t="s">
        <v>5116</v>
      </c>
      <c r="E2629" t="s">
        <v>6101</v>
      </c>
      <c r="F2629">
        <v>41</v>
      </c>
    </row>
    <row r="2630" spans="1:6">
      <c r="A2630" t="s">
        <v>4543</v>
      </c>
      <c r="C2630">
        <v>50</v>
      </c>
      <c r="D2630" t="s">
        <v>5116</v>
      </c>
      <c r="E2630" t="s">
        <v>6101</v>
      </c>
      <c r="F2630">
        <v>38</v>
      </c>
    </row>
    <row r="2631" spans="1:6">
      <c r="A2631" t="s">
        <v>4544</v>
      </c>
      <c r="C2631">
        <v>50</v>
      </c>
      <c r="D2631" t="s">
        <v>5116</v>
      </c>
      <c r="E2631" t="s">
        <v>6101</v>
      </c>
      <c r="F2631">
        <v>13</v>
      </c>
    </row>
    <row r="2632" spans="1:6">
      <c r="A2632" t="s">
        <v>3874</v>
      </c>
      <c r="C2632">
        <v>50</v>
      </c>
      <c r="D2632" t="s">
        <v>5116</v>
      </c>
      <c r="E2632" t="s">
        <v>6101</v>
      </c>
      <c r="F2632">
        <v>27</v>
      </c>
    </row>
    <row r="2633" spans="1:6">
      <c r="A2633" t="s">
        <v>3459</v>
      </c>
      <c r="C2633">
        <v>50</v>
      </c>
      <c r="D2633" t="s">
        <v>5116</v>
      </c>
      <c r="E2633" t="s">
        <v>6101</v>
      </c>
      <c r="F2633">
        <v>17</v>
      </c>
    </row>
    <row r="2634" spans="1:6">
      <c r="A2634" t="s">
        <v>1295</v>
      </c>
      <c r="C2634">
        <v>240</v>
      </c>
      <c r="D2634" t="s">
        <v>5118</v>
      </c>
      <c r="E2634" t="s">
        <v>6101</v>
      </c>
      <c r="F2634">
        <v>1</v>
      </c>
    </row>
    <row r="2635" spans="1:6">
      <c r="A2635" t="s">
        <v>2640</v>
      </c>
      <c r="C2635">
        <v>60</v>
      </c>
      <c r="D2635" t="s">
        <v>5116</v>
      </c>
      <c r="E2635" t="s">
        <v>6101</v>
      </c>
      <c r="F2635">
        <v>0</v>
      </c>
    </row>
    <row r="2636" spans="1:6">
      <c r="A2636" t="s">
        <v>2643</v>
      </c>
      <c r="C2636">
        <v>60</v>
      </c>
      <c r="D2636" t="s">
        <v>5116</v>
      </c>
      <c r="E2636" t="s">
        <v>6101</v>
      </c>
      <c r="F2636">
        <v>0</v>
      </c>
    </row>
    <row r="2637" spans="1:6">
      <c r="A2637" t="s">
        <v>2641</v>
      </c>
      <c r="C2637">
        <v>60</v>
      </c>
      <c r="D2637" t="s">
        <v>5116</v>
      </c>
      <c r="E2637" t="s">
        <v>6101</v>
      </c>
      <c r="F2637">
        <v>0</v>
      </c>
    </row>
    <row r="2638" spans="1:6">
      <c r="A2638" t="s">
        <v>2642</v>
      </c>
      <c r="C2638">
        <v>60</v>
      </c>
      <c r="D2638" t="s">
        <v>5116</v>
      </c>
      <c r="E2638" t="s">
        <v>6101</v>
      </c>
      <c r="F2638">
        <v>0</v>
      </c>
    </row>
    <row r="2639" spans="1:6">
      <c r="A2639" t="s">
        <v>1296</v>
      </c>
      <c r="C2639">
        <v>100</v>
      </c>
      <c r="D2639" t="s">
        <v>5116</v>
      </c>
      <c r="E2639" t="s">
        <v>6101</v>
      </c>
      <c r="F2639">
        <v>0</v>
      </c>
    </row>
    <row r="2640" spans="1:6">
      <c r="A2640" t="s">
        <v>4034</v>
      </c>
      <c r="C2640">
        <v>60</v>
      </c>
      <c r="D2640" t="s">
        <v>5116</v>
      </c>
      <c r="E2640" t="s">
        <v>6101</v>
      </c>
      <c r="F2640">
        <v>17</v>
      </c>
    </row>
    <row r="2641" spans="1:6">
      <c r="A2641" t="s">
        <v>4075</v>
      </c>
      <c r="C2641">
        <v>60</v>
      </c>
      <c r="D2641" t="s">
        <v>5116</v>
      </c>
      <c r="E2641" t="s">
        <v>6101</v>
      </c>
      <c r="F2641">
        <v>15</v>
      </c>
    </row>
    <row r="2642" spans="1:6">
      <c r="A2642" t="s">
        <v>4033</v>
      </c>
      <c r="C2642">
        <v>60</v>
      </c>
      <c r="D2642" t="s">
        <v>5116</v>
      </c>
      <c r="E2642" t="s">
        <v>6101</v>
      </c>
      <c r="F2642">
        <v>25</v>
      </c>
    </row>
    <row r="2643" spans="1:6">
      <c r="A2643" t="s">
        <v>4031</v>
      </c>
      <c r="C2643">
        <v>60</v>
      </c>
      <c r="D2643" t="s">
        <v>5116</v>
      </c>
      <c r="E2643" t="s">
        <v>6101</v>
      </c>
      <c r="F2643">
        <v>28</v>
      </c>
    </row>
    <row r="2644" spans="1:6">
      <c r="A2644" t="s">
        <v>4032</v>
      </c>
      <c r="C2644">
        <v>60</v>
      </c>
      <c r="D2644" t="s">
        <v>5116</v>
      </c>
      <c r="E2644" t="s">
        <v>6101</v>
      </c>
      <c r="F2644">
        <v>14</v>
      </c>
    </row>
    <row r="2645" spans="1:6">
      <c r="A2645" t="s">
        <v>3583</v>
      </c>
      <c r="C2645">
        <v>60</v>
      </c>
      <c r="D2645" t="s">
        <v>5116</v>
      </c>
      <c r="E2645" t="s">
        <v>6101</v>
      </c>
      <c r="F2645">
        <v>0</v>
      </c>
    </row>
    <row r="2646" spans="1:6">
      <c r="A2646" t="s">
        <v>5489</v>
      </c>
      <c r="C2646">
        <v>100</v>
      </c>
      <c r="D2646" t="s">
        <v>5116</v>
      </c>
      <c r="E2646" t="s">
        <v>6101</v>
      </c>
      <c r="F2646">
        <v>11</v>
      </c>
    </row>
    <row r="2647" spans="1:6">
      <c r="A2647" t="s">
        <v>2607</v>
      </c>
      <c r="C2647">
        <v>20</v>
      </c>
      <c r="D2647" t="s">
        <v>5116</v>
      </c>
      <c r="E2647" t="s">
        <v>6101</v>
      </c>
      <c r="F2647">
        <v>0</v>
      </c>
    </row>
    <row r="2648" spans="1:6">
      <c r="A2648" t="s">
        <v>2608</v>
      </c>
      <c r="C2648">
        <v>20</v>
      </c>
      <c r="D2648" t="s">
        <v>5116</v>
      </c>
      <c r="E2648" t="s">
        <v>6101</v>
      </c>
      <c r="F2648">
        <v>0</v>
      </c>
    </row>
    <row r="2649" spans="1:6">
      <c r="A2649" t="s">
        <v>1297</v>
      </c>
      <c r="C2649">
        <v>720</v>
      </c>
      <c r="D2649" t="s">
        <v>5118</v>
      </c>
      <c r="E2649" t="s">
        <v>6101</v>
      </c>
      <c r="F2649">
        <v>2</v>
      </c>
    </row>
    <row r="2650" spans="1:6">
      <c r="A2650" t="s">
        <v>1298</v>
      </c>
      <c r="C2650">
        <v>240</v>
      </c>
      <c r="D2650" t="s">
        <v>5118</v>
      </c>
      <c r="E2650" t="s">
        <v>6101</v>
      </c>
      <c r="F2650">
        <v>3</v>
      </c>
    </row>
    <row r="2651" spans="1:6">
      <c r="A2651" t="s">
        <v>3705</v>
      </c>
      <c r="C2651">
        <v>240</v>
      </c>
      <c r="D2651" t="s">
        <v>5118</v>
      </c>
      <c r="E2651" t="s">
        <v>6101</v>
      </c>
      <c r="F2651">
        <v>4</v>
      </c>
    </row>
    <row r="2652" spans="1:6">
      <c r="A2652" t="s">
        <v>3706</v>
      </c>
      <c r="C2652">
        <v>240</v>
      </c>
      <c r="D2652" t="s">
        <v>5118</v>
      </c>
      <c r="E2652" t="s">
        <v>6101</v>
      </c>
      <c r="F2652">
        <v>4</v>
      </c>
    </row>
    <row r="2653" spans="1:6">
      <c r="A2653" t="s">
        <v>3707</v>
      </c>
      <c r="C2653">
        <v>240</v>
      </c>
      <c r="D2653" t="s">
        <v>5118</v>
      </c>
      <c r="E2653" t="s">
        <v>6101</v>
      </c>
      <c r="F2653">
        <v>4</v>
      </c>
    </row>
    <row r="2654" spans="1:6">
      <c r="A2654" t="s">
        <v>3708</v>
      </c>
      <c r="C2654">
        <v>240</v>
      </c>
      <c r="D2654" t="s">
        <v>5118</v>
      </c>
      <c r="E2654" t="s">
        <v>6101</v>
      </c>
      <c r="F2654">
        <v>4</v>
      </c>
    </row>
    <row r="2655" spans="1:6">
      <c r="A2655" t="s">
        <v>1299</v>
      </c>
      <c r="C2655">
        <v>120</v>
      </c>
      <c r="D2655" t="s">
        <v>5116</v>
      </c>
      <c r="E2655" t="s">
        <v>6101</v>
      </c>
      <c r="F2655">
        <v>3</v>
      </c>
    </row>
    <row r="2656" spans="1:6">
      <c r="A2656" t="s">
        <v>1300</v>
      </c>
      <c r="C2656">
        <v>50</v>
      </c>
      <c r="D2656" t="s">
        <v>5116</v>
      </c>
      <c r="E2656" t="s">
        <v>6101</v>
      </c>
      <c r="F2656">
        <v>1</v>
      </c>
    </row>
    <row r="2657" spans="1:6">
      <c r="A2657" t="s">
        <v>1301</v>
      </c>
      <c r="C2657">
        <v>240</v>
      </c>
      <c r="D2657" t="s">
        <v>5118</v>
      </c>
      <c r="E2657" t="s">
        <v>6101</v>
      </c>
      <c r="F2657">
        <v>13</v>
      </c>
    </row>
    <row r="2658" spans="1:6">
      <c r="A2658" t="s">
        <v>1302</v>
      </c>
      <c r="C2658">
        <v>96</v>
      </c>
      <c r="D2658" t="s">
        <v>5118</v>
      </c>
      <c r="E2658" t="s">
        <v>6101</v>
      </c>
      <c r="F2658">
        <v>24</v>
      </c>
    </row>
    <row r="2659" spans="1:6">
      <c r="A2659" t="s">
        <v>1303</v>
      </c>
      <c r="C2659">
        <v>160</v>
      </c>
      <c r="D2659" t="s">
        <v>5118</v>
      </c>
      <c r="E2659" t="s">
        <v>6101</v>
      </c>
      <c r="F2659">
        <v>3</v>
      </c>
    </row>
    <row r="2660" spans="1:6">
      <c r="A2660" t="s">
        <v>2718</v>
      </c>
      <c r="C2660">
        <v>50</v>
      </c>
      <c r="D2660" t="s">
        <v>5116</v>
      </c>
      <c r="E2660" t="s">
        <v>6101</v>
      </c>
      <c r="F2660">
        <v>0</v>
      </c>
    </row>
    <row r="2661" spans="1:6">
      <c r="A2661" t="s">
        <v>2741</v>
      </c>
      <c r="C2661">
        <v>50</v>
      </c>
      <c r="D2661" t="s">
        <v>5116</v>
      </c>
      <c r="E2661" t="s">
        <v>6101</v>
      </c>
      <c r="F2661">
        <v>1</v>
      </c>
    </row>
    <row r="2662" spans="1:6">
      <c r="A2662" t="s">
        <v>2742</v>
      </c>
      <c r="C2662">
        <v>50</v>
      </c>
      <c r="D2662" t="s">
        <v>5116</v>
      </c>
      <c r="E2662" t="s">
        <v>6101</v>
      </c>
      <c r="F2662">
        <v>2</v>
      </c>
    </row>
    <row r="2663" spans="1:6">
      <c r="A2663" t="s">
        <v>3653</v>
      </c>
      <c r="C2663">
        <v>50</v>
      </c>
      <c r="D2663" t="s">
        <v>5116</v>
      </c>
      <c r="E2663" t="s">
        <v>6101</v>
      </c>
      <c r="F2663">
        <v>0</v>
      </c>
    </row>
    <row r="2664" spans="1:6">
      <c r="A2664" t="s">
        <v>2744</v>
      </c>
      <c r="C2664">
        <v>50</v>
      </c>
      <c r="D2664" t="s">
        <v>5116</v>
      </c>
      <c r="E2664" t="s">
        <v>6101</v>
      </c>
      <c r="F2664">
        <v>2</v>
      </c>
    </row>
    <row r="2665" spans="1:6">
      <c r="A2665" t="s">
        <v>2743</v>
      </c>
      <c r="C2665">
        <v>50</v>
      </c>
      <c r="D2665" t="s">
        <v>5116</v>
      </c>
      <c r="E2665" t="s">
        <v>6101</v>
      </c>
      <c r="F2665">
        <v>4</v>
      </c>
    </row>
    <row r="2666" spans="1:6">
      <c r="A2666" t="s">
        <v>1304</v>
      </c>
      <c r="C2666">
        <v>12</v>
      </c>
      <c r="D2666" t="s">
        <v>5116</v>
      </c>
      <c r="E2666" t="s">
        <v>6101</v>
      </c>
      <c r="F2666">
        <v>3</v>
      </c>
    </row>
    <row r="2667" spans="1:6">
      <c r="A2667" t="s">
        <v>1305</v>
      </c>
      <c r="C2667">
        <v>72</v>
      </c>
      <c r="D2667" t="s">
        <v>5118</v>
      </c>
      <c r="E2667" t="s">
        <v>6101</v>
      </c>
      <c r="F2667">
        <v>5</v>
      </c>
    </row>
    <row r="2668" spans="1:6">
      <c r="A2668" t="s">
        <v>3606</v>
      </c>
      <c r="C2668">
        <v>240</v>
      </c>
      <c r="D2668" t="s">
        <v>5118</v>
      </c>
      <c r="E2668" t="s">
        <v>6101</v>
      </c>
      <c r="F2668">
        <v>6</v>
      </c>
    </row>
    <row r="2669" spans="1:6">
      <c r="A2669" t="s">
        <v>3607</v>
      </c>
      <c r="C2669">
        <v>240</v>
      </c>
      <c r="D2669" t="s">
        <v>5118</v>
      </c>
      <c r="E2669" t="s">
        <v>6101</v>
      </c>
      <c r="F2669">
        <v>6</v>
      </c>
    </row>
    <row r="2670" spans="1:6">
      <c r="A2670" t="s">
        <v>3608</v>
      </c>
      <c r="C2670">
        <v>240</v>
      </c>
      <c r="D2670" t="s">
        <v>5118</v>
      </c>
      <c r="E2670" t="s">
        <v>6101</v>
      </c>
      <c r="F2670">
        <v>2</v>
      </c>
    </row>
    <row r="2671" spans="1:6">
      <c r="A2671" t="s">
        <v>2386</v>
      </c>
      <c r="C2671">
        <v>60</v>
      </c>
      <c r="D2671" t="s">
        <v>5118</v>
      </c>
      <c r="E2671" t="s">
        <v>6101</v>
      </c>
      <c r="F2671">
        <v>0</v>
      </c>
    </row>
    <row r="2672" spans="1:6">
      <c r="A2672" t="s">
        <v>3449</v>
      </c>
      <c r="C2672">
        <v>240</v>
      </c>
      <c r="D2672" t="s">
        <v>5118</v>
      </c>
      <c r="E2672" t="s">
        <v>6101</v>
      </c>
      <c r="F2672">
        <v>2</v>
      </c>
    </row>
    <row r="2673" spans="1:6">
      <c r="A2673" t="s">
        <v>3444</v>
      </c>
      <c r="C2673">
        <v>240</v>
      </c>
      <c r="D2673" t="s">
        <v>5118</v>
      </c>
      <c r="E2673" t="s">
        <v>6101</v>
      </c>
      <c r="F2673">
        <v>0</v>
      </c>
    </row>
    <row r="2674" spans="1:6">
      <c r="A2674" t="s">
        <v>3444</v>
      </c>
      <c r="C2674">
        <v>240</v>
      </c>
      <c r="D2674" t="s">
        <v>5118</v>
      </c>
      <c r="E2674" t="s">
        <v>6101</v>
      </c>
      <c r="F2674">
        <v>0</v>
      </c>
    </row>
    <row r="2675" spans="1:6">
      <c r="A2675" t="s">
        <v>3445</v>
      </c>
      <c r="C2675">
        <v>240</v>
      </c>
      <c r="D2675" t="s">
        <v>5118</v>
      </c>
      <c r="E2675" t="s">
        <v>6101</v>
      </c>
      <c r="F2675">
        <v>2</v>
      </c>
    </row>
    <row r="2676" spans="1:6">
      <c r="A2676" t="s">
        <v>3446</v>
      </c>
      <c r="C2676">
        <v>240</v>
      </c>
      <c r="D2676" t="s">
        <v>5118</v>
      </c>
      <c r="E2676" t="s">
        <v>6101</v>
      </c>
      <c r="F2676">
        <v>0</v>
      </c>
    </row>
    <row r="2677" spans="1:6">
      <c r="A2677" t="s">
        <v>5364</v>
      </c>
      <c r="C2677">
        <v>240</v>
      </c>
      <c r="D2677" t="s">
        <v>5118</v>
      </c>
      <c r="E2677" t="s">
        <v>6101</v>
      </c>
      <c r="F2677">
        <v>1</v>
      </c>
    </row>
    <row r="2678" spans="1:6">
      <c r="A2678" t="s">
        <v>5363</v>
      </c>
      <c r="C2678">
        <v>240</v>
      </c>
      <c r="D2678" t="s">
        <v>5118</v>
      </c>
      <c r="E2678" t="s">
        <v>6101</v>
      </c>
      <c r="F2678">
        <v>1</v>
      </c>
    </row>
    <row r="2679" spans="1:6">
      <c r="A2679" t="s">
        <v>3448</v>
      </c>
      <c r="C2679">
        <v>240</v>
      </c>
      <c r="D2679" t="s">
        <v>5118</v>
      </c>
      <c r="E2679" t="s">
        <v>6101</v>
      </c>
      <c r="F2679">
        <v>0</v>
      </c>
    </row>
    <row r="2680" spans="1:6">
      <c r="A2680" t="s">
        <v>3447</v>
      </c>
      <c r="C2680">
        <v>240</v>
      </c>
      <c r="D2680" t="s">
        <v>5118</v>
      </c>
      <c r="E2680" t="s">
        <v>6101</v>
      </c>
      <c r="F2680">
        <v>1</v>
      </c>
    </row>
    <row r="2681" spans="1:6">
      <c r="A2681" t="s">
        <v>6011</v>
      </c>
      <c r="C2681">
        <v>240</v>
      </c>
      <c r="D2681" t="s">
        <v>5118</v>
      </c>
      <c r="E2681" t="s">
        <v>6101</v>
      </c>
      <c r="F2681">
        <v>1</v>
      </c>
    </row>
    <row r="2682" spans="1:6">
      <c r="A2682" t="s">
        <v>5365</v>
      </c>
      <c r="C2682">
        <v>240</v>
      </c>
      <c r="D2682" t="s">
        <v>5118</v>
      </c>
      <c r="E2682" t="s">
        <v>6101</v>
      </c>
      <c r="F2682">
        <v>1</v>
      </c>
    </row>
    <row r="2683" spans="1:6">
      <c r="A2683" t="s">
        <v>3414</v>
      </c>
      <c r="C2683">
        <v>240</v>
      </c>
      <c r="D2683" t="s">
        <v>5118</v>
      </c>
      <c r="E2683" t="s">
        <v>6101</v>
      </c>
      <c r="F2683">
        <v>0</v>
      </c>
    </row>
    <row r="2684" spans="1:6">
      <c r="A2684" t="s">
        <v>1306</v>
      </c>
      <c r="C2684">
        <v>60</v>
      </c>
      <c r="D2684" t="s">
        <v>5118</v>
      </c>
      <c r="E2684" t="s">
        <v>6101</v>
      </c>
      <c r="F2684">
        <v>0</v>
      </c>
    </row>
    <row r="2685" spans="1:6">
      <c r="A2685" t="s">
        <v>1307</v>
      </c>
      <c r="C2685">
        <v>60</v>
      </c>
      <c r="D2685" t="s">
        <v>5118</v>
      </c>
      <c r="E2685" t="s">
        <v>6101</v>
      </c>
      <c r="F2685">
        <v>0</v>
      </c>
    </row>
    <row r="2686" spans="1:6">
      <c r="A2686" t="s">
        <v>3974</v>
      </c>
      <c r="C2686">
        <v>240</v>
      </c>
      <c r="D2686" t="s">
        <v>5118</v>
      </c>
      <c r="E2686" t="s">
        <v>6101</v>
      </c>
      <c r="F2686">
        <v>19</v>
      </c>
    </row>
    <row r="2687" spans="1:6">
      <c r="A2687" t="s">
        <v>1308</v>
      </c>
      <c r="C2687">
        <v>1000</v>
      </c>
      <c r="D2687" t="s">
        <v>5118</v>
      </c>
      <c r="E2687" t="s">
        <v>6101</v>
      </c>
      <c r="F2687">
        <v>2</v>
      </c>
    </row>
    <row r="2688" spans="1:6">
      <c r="A2688" t="s">
        <v>3631</v>
      </c>
      <c r="C2688">
        <v>240</v>
      </c>
      <c r="D2688" t="s">
        <v>5118</v>
      </c>
      <c r="E2688" t="s">
        <v>6101</v>
      </c>
      <c r="F2688">
        <v>5</v>
      </c>
    </row>
    <row r="2689" spans="1:6">
      <c r="A2689" t="s">
        <v>1309</v>
      </c>
      <c r="C2689">
        <v>240</v>
      </c>
      <c r="D2689" t="s">
        <v>5118</v>
      </c>
      <c r="E2689" t="s">
        <v>6101</v>
      </c>
      <c r="F2689">
        <v>2</v>
      </c>
    </row>
    <row r="2690" spans="1:6">
      <c r="A2690" t="s">
        <v>1983</v>
      </c>
      <c r="C2690">
        <v>240</v>
      </c>
      <c r="D2690" t="s">
        <v>5118</v>
      </c>
      <c r="E2690" t="s">
        <v>6101</v>
      </c>
      <c r="F2690">
        <v>12</v>
      </c>
    </row>
    <row r="2691" spans="1:6">
      <c r="A2691" t="s">
        <v>2694</v>
      </c>
      <c r="C2691">
        <v>240</v>
      </c>
      <c r="D2691" t="s">
        <v>5118</v>
      </c>
      <c r="E2691" t="s">
        <v>6101</v>
      </c>
      <c r="F2691">
        <v>8</v>
      </c>
    </row>
    <row r="2692" spans="1:6">
      <c r="A2692" t="s">
        <v>1310</v>
      </c>
      <c r="C2692">
        <v>120</v>
      </c>
      <c r="D2692" t="s">
        <v>5118</v>
      </c>
      <c r="E2692" t="s">
        <v>6101</v>
      </c>
      <c r="F2692">
        <v>3</v>
      </c>
    </row>
    <row r="2693" spans="1:6">
      <c r="A2693" t="s">
        <v>4257</v>
      </c>
      <c r="C2693">
        <v>72</v>
      </c>
      <c r="D2693" t="s">
        <v>5118</v>
      </c>
      <c r="E2693" t="s">
        <v>6101</v>
      </c>
      <c r="F2693">
        <v>1</v>
      </c>
    </row>
    <row r="2694" spans="1:6">
      <c r="A2694" t="s">
        <v>1311</v>
      </c>
      <c r="C2694">
        <v>160</v>
      </c>
      <c r="D2694" t="s">
        <v>5116</v>
      </c>
      <c r="E2694" t="s">
        <v>6101</v>
      </c>
      <c r="F2694">
        <v>0</v>
      </c>
    </row>
    <row r="2695" spans="1:6">
      <c r="A2695" t="s">
        <v>1312</v>
      </c>
      <c r="C2695">
        <v>160</v>
      </c>
      <c r="D2695" t="s">
        <v>5118</v>
      </c>
      <c r="E2695" t="s">
        <v>6101</v>
      </c>
      <c r="F2695">
        <v>9</v>
      </c>
    </row>
    <row r="2696" spans="1:6">
      <c r="A2696" t="s">
        <v>1313</v>
      </c>
      <c r="C2696">
        <v>1000</v>
      </c>
      <c r="D2696" t="s">
        <v>5118</v>
      </c>
      <c r="E2696" t="s">
        <v>6101</v>
      </c>
      <c r="F2696">
        <v>0</v>
      </c>
    </row>
    <row r="2697" spans="1:6">
      <c r="A2697" t="s">
        <v>5625</v>
      </c>
      <c r="C2697">
        <v>420</v>
      </c>
      <c r="D2697" t="s">
        <v>5118</v>
      </c>
      <c r="E2697" t="s">
        <v>6101</v>
      </c>
      <c r="F2697">
        <v>8</v>
      </c>
    </row>
    <row r="2698" spans="1:6">
      <c r="A2698" t="s">
        <v>5624</v>
      </c>
      <c r="C2698">
        <v>420</v>
      </c>
      <c r="D2698" t="s">
        <v>5118</v>
      </c>
      <c r="E2698" t="s">
        <v>6101</v>
      </c>
      <c r="F2698">
        <v>4</v>
      </c>
    </row>
    <row r="2699" spans="1:6">
      <c r="A2699" t="s">
        <v>5626</v>
      </c>
      <c r="C2699">
        <v>420</v>
      </c>
      <c r="D2699" t="s">
        <v>5118</v>
      </c>
      <c r="E2699" t="s">
        <v>6101</v>
      </c>
      <c r="F2699">
        <v>3</v>
      </c>
    </row>
    <row r="2700" spans="1:6">
      <c r="A2700" t="s">
        <v>5628</v>
      </c>
      <c r="C2700">
        <v>420</v>
      </c>
      <c r="D2700" t="s">
        <v>5118</v>
      </c>
      <c r="E2700" t="s">
        <v>6101</v>
      </c>
      <c r="F2700">
        <v>4</v>
      </c>
    </row>
    <row r="2701" spans="1:6">
      <c r="A2701" t="s">
        <v>5627</v>
      </c>
      <c r="C2701">
        <v>420</v>
      </c>
      <c r="D2701" t="s">
        <v>5118</v>
      </c>
      <c r="E2701" t="s">
        <v>6101</v>
      </c>
      <c r="F2701">
        <v>9</v>
      </c>
    </row>
    <row r="2702" spans="1:6">
      <c r="A2702" t="s">
        <v>3692</v>
      </c>
      <c r="C2702">
        <v>240</v>
      </c>
      <c r="D2702" t="s">
        <v>5118</v>
      </c>
      <c r="E2702" t="s">
        <v>6101</v>
      </c>
      <c r="F2702">
        <v>0</v>
      </c>
    </row>
    <row r="2703" spans="1:6">
      <c r="A2703" t="s">
        <v>5604</v>
      </c>
      <c r="C2703">
        <v>240</v>
      </c>
      <c r="D2703" t="s">
        <v>5118</v>
      </c>
      <c r="E2703" t="s">
        <v>6101</v>
      </c>
      <c r="F2703">
        <v>1</v>
      </c>
    </row>
    <row r="2704" spans="1:6">
      <c r="A2704" t="s">
        <v>5605</v>
      </c>
      <c r="C2704">
        <v>240</v>
      </c>
      <c r="D2704" t="s">
        <v>5118</v>
      </c>
      <c r="E2704" t="s">
        <v>6101</v>
      </c>
      <c r="F2704">
        <v>0</v>
      </c>
    </row>
    <row r="2705" spans="1:6">
      <c r="A2705" t="s">
        <v>1314</v>
      </c>
      <c r="C2705">
        <v>1200</v>
      </c>
      <c r="D2705" t="s">
        <v>5118</v>
      </c>
      <c r="E2705" t="s">
        <v>6101</v>
      </c>
      <c r="F2705">
        <v>1</v>
      </c>
    </row>
    <row r="2706" spans="1:6">
      <c r="A2706" t="s">
        <v>3682</v>
      </c>
      <c r="C2706">
        <v>240</v>
      </c>
      <c r="D2706" t="s">
        <v>5118</v>
      </c>
      <c r="E2706" t="s">
        <v>6101</v>
      </c>
      <c r="F2706">
        <v>0</v>
      </c>
    </row>
    <row r="2707" spans="1:6">
      <c r="A2707" t="s">
        <v>3683</v>
      </c>
      <c r="C2707">
        <v>240</v>
      </c>
      <c r="D2707" t="s">
        <v>5118</v>
      </c>
      <c r="E2707" t="s">
        <v>6101</v>
      </c>
      <c r="F2707">
        <v>0</v>
      </c>
    </row>
    <row r="2708" spans="1:6">
      <c r="A2708" t="s">
        <v>3684</v>
      </c>
      <c r="C2708">
        <v>240</v>
      </c>
      <c r="D2708" t="s">
        <v>5118</v>
      </c>
      <c r="E2708" t="s">
        <v>6101</v>
      </c>
      <c r="F2708">
        <v>1</v>
      </c>
    </row>
    <row r="2709" spans="1:6">
      <c r="A2709" t="s">
        <v>3685</v>
      </c>
      <c r="C2709">
        <v>240</v>
      </c>
      <c r="D2709" t="s">
        <v>5118</v>
      </c>
      <c r="E2709" t="s">
        <v>6101</v>
      </c>
      <c r="F2709">
        <v>0</v>
      </c>
    </row>
    <row r="2710" spans="1:6">
      <c r="A2710" t="s">
        <v>1315</v>
      </c>
      <c r="C2710">
        <v>15</v>
      </c>
      <c r="D2710" t="s">
        <v>5116</v>
      </c>
      <c r="E2710" t="s">
        <v>6101</v>
      </c>
      <c r="F2710">
        <v>2</v>
      </c>
    </row>
    <row r="2711" spans="1:6">
      <c r="A2711" t="s">
        <v>1316</v>
      </c>
      <c r="C2711">
        <v>360</v>
      </c>
      <c r="D2711" t="s">
        <v>5118</v>
      </c>
      <c r="E2711" t="s">
        <v>6101</v>
      </c>
      <c r="F2711">
        <v>3</v>
      </c>
    </row>
    <row r="2712" spans="1:6">
      <c r="A2712" t="s">
        <v>1317</v>
      </c>
      <c r="C2712">
        <v>600</v>
      </c>
      <c r="D2712" t="s">
        <v>5118</v>
      </c>
      <c r="E2712" t="s">
        <v>6101</v>
      </c>
      <c r="F2712">
        <v>2</v>
      </c>
    </row>
    <row r="2713" spans="1:6">
      <c r="A2713" t="s">
        <v>1318</v>
      </c>
      <c r="C2713">
        <v>720</v>
      </c>
      <c r="D2713" t="s">
        <v>5118</v>
      </c>
      <c r="E2713" t="s">
        <v>6101</v>
      </c>
      <c r="F2713">
        <v>1</v>
      </c>
    </row>
    <row r="2714" spans="1:6">
      <c r="A2714" t="s">
        <v>1319</v>
      </c>
      <c r="C2714">
        <v>400</v>
      </c>
      <c r="D2714" t="s">
        <v>5118</v>
      </c>
      <c r="E2714" t="s">
        <v>6101</v>
      </c>
      <c r="F2714">
        <v>7</v>
      </c>
    </row>
    <row r="2715" spans="1:6">
      <c r="A2715" t="s">
        <v>1320</v>
      </c>
      <c r="C2715">
        <v>20</v>
      </c>
      <c r="D2715" t="s">
        <v>5116</v>
      </c>
      <c r="E2715" t="s">
        <v>6101</v>
      </c>
      <c r="F2715">
        <v>0</v>
      </c>
    </row>
    <row r="2716" spans="1:6">
      <c r="A2716" t="s">
        <v>1321</v>
      </c>
      <c r="C2716">
        <v>1440</v>
      </c>
      <c r="D2716" t="s">
        <v>5118</v>
      </c>
      <c r="E2716" t="s">
        <v>6101</v>
      </c>
      <c r="F2716">
        <v>8</v>
      </c>
    </row>
    <row r="2717" spans="1:6">
      <c r="A2717" t="s">
        <v>1322</v>
      </c>
      <c r="C2717">
        <v>960</v>
      </c>
      <c r="D2717" t="s">
        <v>5118</v>
      </c>
      <c r="E2717" t="s">
        <v>6101</v>
      </c>
      <c r="F2717">
        <v>22</v>
      </c>
    </row>
    <row r="2718" spans="1:6">
      <c r="A2718" t="s">
        <v>1323</v>
      </c>
      <c r="C2718">
        <v>576</v>
      </c>
      <c r="D2718" t="s">
        <v>5118</v>
      </c>
      <c r="E2718" t="s">
        <v>6101</v>
      </c>
      <c r="F2718">
        <v>28</v>
      </c>
    </row>
    <row r="2719" spans="1:6">
      <c r="A2719" t="s">
        <v>1324</v>
      </c>
      <c r="C2719">
        <v>480</v>
      </c>
      <c r="D2719" t="s">
        <v>5118</v>
      </c>
      <c r="E2719" t="s">
        <v>6101</v>
      </c>
      <c r="F2719">
        <v>31</v>
      </c>
    </row>
    <row r="2720" spans="1:6">
      <c r="A2720" t="s">
        <v>5501</v>
      </c>
      <c r="C2720">
        <v>240</v>
      </c>
      <c r="D2720" t="s">
        <v>5118</v>
      </c>
      <c r="E2720" t="s">
        <v>6101</v>
      </c>
      <c r="F2720">
        <v>2</v>
      </c>
    </row>
    <row r="2721" spans="1:6">
      <c r="A2721" t="s">
        <v>5502</v>
      </c>
      <c r="C2721">
        <v>240</v>
      </c>
      <c r="D2721" t="s">
        <v>5118</v>
      </c>
      <c r="E2721" t="s">
        <v>6101</v>
      </c>
      <c r="F2721">
        <v>1</v>
      </c>
    </row>
    <row r="2722" spans="1:6">
      <c r="A2722" t="s">
        <v>5503</v>
      </c>
      <c r="C2722">
        <v>240</v>
      </c>
      <c r="D2722" t="s">
        <v>5118</v>
      </c>
      <c r="E2722" t="s">
        <v>6101</v>
      </c>
      <c r="F2722">
        <v>3</v>
      </c>
    </row>
    <row r="2723" spans="1:6">
      <c r="A2723" t="s">
        <v>3715</v>
      </c>
      <c r="C2723">
        <v>240</v>
      </c>
      <c r="D2723" t="s">
        <v>5118</v>
      </c>
      <c r="E2723" t="s">
        <v>6101</v>
      </c>
      <c r="F2723">
        <v>0</v>
      </c>
    </row>
    <row r="2724" spans="1:6">
      <c r="A2724" t="s">
        <v>1325</v>
      </c>
      <c r="C2724">
        <v>40</v>
      </c>
      <c r="D2724" t="s">
        <v>5116</v>
      </c>
      <c r="E2724" t="s">
        <v>6101</v>
      </c>
      <c r="F2724">
        <v>1</v>
      </c>
    </row>
    <row r="2725" spans="1:6">
      <c r="A2725" t="s">
        <v>1326</v>
      </c>
      <c r="C2725">
        <v>64</v>
      </c>
      <c r="D2725" t="s">
        <v>5118</v>
      </c>
      <c r="E2725" t="s">
        <v>6101</v>
      </c>
      <c r="F2725">
        <v>2</v>
      </c>
    </row>
    <row r="2726" spans="1:6">
      <c r="A2726" t="s">
        <v>1328</v>
      </c>
      <c r="C2726">
        <v>180</v>
      </c>
      <c r="D2726" t="s">
        <v>5118</v>
      </c>
      <c r="E2726" t="s">
        <v>6101</v>
      </c>
      <c r="F2726">
        <v>30</v>
      </c>
    </row>
    <row r="2727" spans="1:6">
      <c r="A2727" t="s">
        <v>1329</v>
      </c>
      <c r="C2727">
        <v>50</v>
      </c>
      <c r="D2727" t="s">
        <v>5116</v>
      </c>
      <c r="E2727" t="s">
        <v>6101</v>
      </c>
      <c r="F2727">
        <v>11</v>
      </c>
    </row>
    <row r="2728" spans="1:6">
      <c r="A2728" t="s">
        <v>2206</v>
      </c>
      <c r="C2728">
        <v>50</v>
      </c>
      <c r="D2728" t="s">
        <v>5118</v>
      </c>
      <c r="E2728" t="s">
        <v>6101</v>
      </c>
      <c r="F2728">
        <v>0</v>
      </c>
    </row>
    <row r="2729" spans="1:6">
      <c r="A2729" t="s">
        <v>1330</v>
      </c>
      <c r="C2729">
        <v>90</v>
      </c>
      <c r="D2729" t="s">
        <v>5987</v>
      </c>
      <c r="E2729" t="s">
        <v>6101</v>
      </c>
      <c r="F2729">
        <v>0</v>
      </c>
    </row>
    <row r="2730" spans="1:6">
      <c r="A2730" t="s">
        <v>1332</v>
      </c>
      <c r="C2730">
        <v>50</v>
      </c>
      <c r="D2730" t="s">
        <v>5987</v>
      </c>
      <c r="E2730" t="s">
        <v>6101</v>
      </c>
      <c r="F2730">
        <v>0</v>
      </c>
    </row>
    <row r="2731" spans="1:6">
      <c r="A2731" t="s">
        <v>5586</v>
      </c>
      <c r="C2731">
        <v>144</v>
      </c>
      <c r="D2731" t="s">
        <v>5116</v>
      </c>
      <c r="E2731" t="s">
        <v>6101</v>
      </c>
      <c r="F2731">
        <v>0</v>
      </c>
    </row>
    <row r="2732" spans="1:6">
      <c r="A2732" t="s">
        <v>5587</v>
      </c>
      <c r="C2732">
        <v>144</v>
      </c>
      <c r="D2732" t="s">
        <v>5116</v>
      </c>
      <c r="E2732" t="s">
        <v>6101</v>
      </c>
      <c r="F2732">
        <v>0</v>
      </c>
    </row>
    <row r="2733" spans="1:6">
      <c r="A2733" t="s">
        <v>1334</v>
      </c>
      <c r="C2733">
        <v>144</v>
      </c>
      <c r="D2733" t="s">
        <v>5116</v>
      </c>
      <c r="E2733" t="s">
        <v>6101</v>
      </c>
      <c r="F2733">
        <v>0</v>
      </c>
    </row>
    <row r="2734" spans="1:6">
      <c r="A2734" t="s">
        <v>4859</v>
      </c>
      <c r="C2734">
        <v>96</v>
      </c>
      <c r="D2734" t="s">
        <v>5116</v>
      </c>
      <c r="E2734" t="s">
        <v>6101</v>
      </c>
      <c r="F2734">
        <v>0</v>
      </c>
    </row>
    <row r="2735" spans="1:6">
      <c r="A2735" t="s">
        <v>4545</v>
      </c>
      <c r="C2735">
        <v>80</v>
      </c>
      <c r="D2735" t="s">
        <v>5117</v>
      </c>
      <c r="E2735" t="s">
        <v>6101</v>
      </c>
      <c r="F2735">
        <v>22</v>
      </c>
    </row>
    <row r="2736" spans="1:6">
      <c r="A2736" t="s">
        <v>4546</v>
      </c>
      <c r="C2736">
        <v>144</v>
      </c>
      <c r="D2736" t="s">
        <v>5116</v>
      </c>
      <c r="E2736" t="s">
        <v>6101</v>
      </c>
      <c r="F2736">
        <v>4</v>
      </c>
    </row>
    <row r="2737" spans="1:6">
      <c r="A2737" t="s">
        <v>4547</v>
      </c>
      <c r="C2737">
        <v>144</v>
      </c>
      <c r="D2737" t="s">
        <v>5116</v>
      </c>
      <c r="E2737" t="s">
        <v>6101</v>
      </c>
      <c r="F2737">
        <v>3</v>
      </c>
    </row>
    <row r="2738" spans="1:6">
      <c r="A2738" t="s">
        <v>4548</v>
      </c>
      <c r="C2738">
        <v>144</v>
      </c>
      <c r="D2738" t="s">
        <v>5116</v>
      </c>
      <c r="E2738" t="s">
        <v>6101</v>
      </c>
      <c r="F2738">
        <v>3</v>
      </c>
    </row>
    <row r="2739" spans="1:6">
      <c r="A2739" t="s">
        <v>4549</v>
      </c>
      <c r="C2739">
        <v>144</v>
      </c>
      <c r="D2739" t="s">
        <v>5116</v>
      </c>
      <c r="E2739" t="s">
        <v>6101</v>
      </c>
      <c r="F2739">
        <v>18</v>
      </c>
    </row>
    <row r="2740" spans="1:6">
      <c r="A2740" t="s">
        <v>4550</v>
      </c>
      <c r="C2740">
        <v>144</v>
      </c>
      <c r="D2740" t="s">
        <v>5116</v>
      </c>
      <c r="E2740" t="s">
        <v>6101</v>
      </c>
      <c r="F2740">
        <v>8</v>
      </c>
    </row>
    <row r="2741" spans="1:6">
      <c r="A2741" t="s">
        <v>4551</v>
      </c>
      <c r="C2741">
        <v>144</v>
      </c>
      <c r="D2741" t="s">
        <v>5116</v>
      </c>
      <c r="E2741" t="s">
        <v>6101</v>
      </c>
      <c r="F2741">
        <v>7</v>
      </c>
    </row>
    <row r="2742" spans="1:6">
      <c r="A2742" t="s">
        <v>4552</v>
      </c>
      <c r="C2742">
        <v>108</v>
      </c>
      <c r="D2742" t="s">
        <v>5116</v>
      </c>
      <c r="E2742" t="s">
        <v>6101</v>
      </c>
      <c r="F2742">
        <v>1</v>
      </c>
    </row>
    <row r="2743" spans="1:6">
      <c r="A2743" t="s">
        <v>4553</v>
      </c>
      <c r="C2743">
        <v>108</v>
      </c>
      <c r="D2743" t="s">
        <v>5116</v>
      </c>
      <c r="E2743" t="s">
        <v>6101</v>
      </c>
      <c r="F2743">
        <v>3</v>
      </c>
    </row>
    <row r="2744" spans="1:6">
      <c r="A2744" t="s">
        <v>4554</v>
      </c>
      <c r="C2744">
        <v>240</v>
      </c>
      <c r="D2744" t="s">
        <v>5116</v>
      </c>
      <c r="E2744" t="s">
        <v>6101</v>
      </c>
      <c r="F2744">
        <v>1</v>
      </c>
    </row>
    <row r="2745" spans="1:6">
      <c r="A2745" t="s">
        <v>5171</v>
      </c>
      <c r="C2745">
        <v>240</v>
      </c>
      <c r="D2745" t="s">
        <v>5116</v>
      </c>
      <c r="E2745" t="s">
        <v>6101</v>
      </c>
      <c r="F2745">
        <v>32</v>
      </c>
    </row>
    <row r="2746" spans="1:6">
      <c r="A2746" t="s">
        <v>4555</v>
      </c>
      <c r="C2746">
        <v>144</v>
      </c>
      <c r="D2746" t="s">
        <v>5116</v>
      </c>
      <c r="E2746" t="s">
        <v>6101</v>
      </c>
      <c r="F2746">
        <v>8</v>
      </c>
    </row>
    <row r="2747" spans="1:6">
      <c r="A2747" t="s">
        <v>4860</v>
      </c>
      <c r="C2747">
        <v>72</v>
      </c>
      <c r="D2747" t="s">
        <v>5117</v>
      </c>
      <c r="E2747" t="s">
        <v>6101</v>
      </c>
      <c r="F2747">
        <v>0</v>
      </c>
    </row>
    <row r="2748" spans="1:6">
      <c r="A2748" t="s">
        <v>4861</v>
      </c>
      <c r="C2748">
        <v>72</v>
      </c>
      <c r="D2748" t="s">
        <v>5117</v>
      </c>
      <c r="E2748" t="s">
        <v>6101</v>
      </c>
      <c r="F2748">
        <v>0</v>
      </c>
    </row>
    <row r="2749" spans="1:6">
      <c r="A2749" t="s">
        <v>4852</v>
      </c>
      <c r="C2749">
        <v>144</v>
      </c>
      <c r="D2749" t="s">
        <v>5116</v>
      </c>
      <c r="E2749" t="s">
        <v>6101</v>
      </c>
      <c r="F2749">
        <v>0</v>
      </c>
    </row>
    <row r="2750" spans="1:6">
      <c r="A2750" t="s">
        <v>4853</v>
      </c>
      <c r="C2750">
        <v>144</v>
      </c>
      <c r="D2750" t="s">
        <v>5116</v>
      </c>
      <c r="E2750" t="s">
        <v>6101</v>
      </c>
      <c r="F2750">
        <v>0</v>
      </c>
    </row>
    <row r="2751" spans="1:6">
      <c r="A2751" t="s">
        <v>4854</v>
      </c>
      <c r="C2751">
        <v>144</v>
      </c>
      <c r="D2751" t="s">
        <v>5116</v>
      </c>
      <c r="E2751" t="s">
        <v>6101</v>
      </c>
      <c r="F2751">
        <v>0</v>
      </c>
    </row>
    <row r="2752" spans="1:6">
      <c r="A2752" t="s">
        <v>4855</v>
      </c>
      <c r="C2752">
        <v>144</v>
      </c>
      <c r="D2752" t="s">
        <v>5116</v>
      </c>
      <c r="E2752" t="s">
        <v>6101</v>
      </c>
      <c r="F2752">
        <v>0</v>
      </c>
    </row>
    <row r="2753" spans="1:6">
      <c r="A2753" t="s">
        <v>4856</v>
      </c>
      <c r="C2753">
        <v>144</v>
      </c>
      <c r="D2753" t="s">
        <v>5116</v>
      </c>
      <c r="E2753" t="s">
        <v>6101</v>
      </c>
      <c r="F2753">
        <v>0</v>
      </c>
    </row>
    <row r="2754" spans="1:6">
      <c r="A2754" t="s">
        <v>4862</v>
      </c>
      <c r="C2754">
        <v>72</v>
      </c>
      <c r="D2754" t="s">
        <v>5117</v>
      </c>
      <c r="E2754" t="s">
        <v>6101</v>
      </c>
      <c r="F2754">
        <v>0</v>
      </c>
    </row>
    <row r="2755" spans="1:6">
      <c r="A2755" t="s">
        <v>4556</v>
      </c>
      <c r="C2755">
        <v>1440</v>
      </c>
      <c r="D2755" t="s">
        <v>5118</v>
      </c>
      <c r="E2755" t="s">
        <v>6101</v>
      </c>
      <c r="F2755">
        <v>2</v>
      </c>
    </row>
    <row r="2756" spans="1:6">
      <c r="A2756" t="s">
        <v>4557</v>
      </c>
      <c r="C2756">
        <v>48</v>
      </c>
      <c r="D2756" t="s">
        <v>5149</v>
      </c>
      <c r="E2756" t="s">
        <v>6101</v>
      </c>
      <c r="F2756">
        <v>1</v>
      </c>
    </row>
    <row r="2757" spans="1:6">
      <c r="A2757" t="s">
        <v>4558</v>
      </c>
      <c r="C2757">
        <v>50</v>
      </c>
      <c r="D2757" t="s">
        <v>5149</v>
      </c>
      <c r="E2757" t="s">
        <v>6101</v>
      </c>
      <c r="F2757">
        <v>11</v>
      </c>
    </row>
    <row r="2758" spans="1:6">
      <c r="A2758" t="s">
        <v>4559</v>
      </c>
      <c r="C2758">
        <v>60</v>
      </c>
      <c r="D2758" t="s">
        <v>5116</v>
      </c>
      <c r="E2758" t="s">
        <v>6101</v>
      </c>
      <c r="F2758">
        <v>5</v>
      </c>
    </row>
    <row r="2759" spans="1:6">
      <c r="A2759" t="s">
        <v>5248</v>
      </c>
      <c r="C2759">
        <v>144</v>
      </c>
      <c r="D2759" t="s">
        <v>5116</v>
      </c>
      <c r="E2759" t="s">
        <v>6101</v>
      </c>
      <c r="F2759">
        <v>0</v>
      </c>
    </row>
    <row r="2760" spans="1:6">
      <c r="A2760" t="s">
        <v>4863</v>
      </c>
      <c r="C2760">
        <v>96</v>
      </c>
      <c r="D2760" t="s">
        <v>5116</v>
      </c>
      <c r="E2760" t="s">
        <v>6101</v>
      </c>
      <c r="F2760">
        <v>0</v>
      </c>
    </row>
    <row r="2761" spans="1:6">
      <c r="A2761" t="s">
        <v>4857</v>
      </c>
      <c r="C2761">
        <v>96</v>
      </c>
      <c r="D2761" t="s">
        <v>5116</v>
      </c>
      <c r="E2761" t="s">
        <v>6101</v>
      </c>
      <c r="F2761">
        <v>0</v>
      </c>
    </row>
    <row r="2762" spans="1:6">
      <c r="A2762" t="s">
        <v>4857</v>
      </c>
      <c r="C2762">
        <v>96</v>
      </c>
      <c r="D2762" t="s">
        <v>5116</v>
      </c>
      <c r="E2762" t="s">
        <v>6101</v>
      </c>
      <c r="F2762">
        <v>0</v>
      </c>
    </row>
    <row r="2763" spans="1:6">
      <c r="A2763" t="s">
        <v>4864</v>
      </c>
      <c r="C2763">
        <v>96</v>
      </c>
      <c r="D2763" t="s">
        <v>5116</v>
      </c>
      <c r="E2763" t="s">
        <v>6101</v>
      </c>
      <c r="F2763">
        <v>0</v>
      </c>
    </row>
    <row r="2764" spans="1:6">
      <c r="A2764" t="s">
        <v>5210</v>
      </c>
      <c r="C2764">
        <v>160</v>
      </c>
      <c r="D2764" t="s">
        <v>5115</v>
      </c>
      <c r="E2764" t="s">
        <v>6101</v>
      </c>
      <c r="F2764">
        <v>0</v>
      </c>
    </row>
    <row r="2765" spans="1:6">
      <c r="A2765" t="s">
        <v>5235</v>
      </c>
      <c r="C2765">
        <v>96</v>
      </c>
      <c r="D2765" t="s">
        <v>5115</v>
      </c>
      <c r="E2765" t="s">
        <v>6101</v>
      </c>
      <c r="F2765">
        <v>0</v>
      </c>
    </row>
    <row r="2766" spans="1:6">
      <c r="A2766" t="s">
        <v>4865</v>
      </c>
      <c r="C2766">
        <v>144</v>
      </c>
      <c r="D2766" t="s">
        <v>5116</v>
      </c>
      <c r="E2766" t="s">
        <v>6101</v>
      </c>
      <c r="F2766">
        <v>0</v>
      </c>
    </row>
    <row r="2767" spans="1:6">
      <c r="A2767" t="s">
        <v>4866</v>
      </c>
      <c r="C2767">
        <v>144</v>
      </c>
      <c r="D2767" t="s">
        <v>5116</v>
      </c>
      <c r="E2767" t="s">
        <v>6101</v>
      </c>
      <c r="F2767">
        <v>0</v>
      </c>
    </row>
    <row r="2768" spans="1:6">
      <c r="A2768" t="s">
        <v>4867</v>
      </c>
      <c r="C2768">
        <v>144</v>
      </c>
      <c r="D2768" t="s">
        <v>5116</v>
      </c>
      <c r="E2768" t="s">
        <v>6101</v>
      </c>
      <c r="F2768">
        <v>0</v>
      </c>
    </row>
    <row r="2769" spans="1:6">
      <c r="A2769" t="s">
        <v>4868</v>
      </c>
      <c r="C2769">
        <v>144</v>
      </c>
      <c r="D2769" t="s">
        <v>5116</v>
      </c>
      <c r="E2769" t="s">
        <v>6101</v>
      </c>
      <c r="F2769">
        <v>0</v>
      </c>
    </row>
    <row r="2770" spans="1:6">
      <c r="A2770" t="s">
        <v>4869</v>
      </c>
      <c r="C2770">
        <v>144</v>
      </c>
      <c r="D2770" t="s">
        <v>5116</v>
      </c>
      <c r="E2770" t="s">
        <v>6101</v>
      </c>
      <c r="F2770">
        <v>0</v>
      </c>
    </row>
    <row r="2771" spans="1:6">
      <c r="A2771" t="s">
        <v>5202</v>
      </c>
      <c r="C2771">
        <v>144</v>
      </c>
      <c r="D2771" t="s">
        <v>5116</v>
      </c>
      <c r="E2771" t="s">
        <v>6101</v>
      </c>
      <c r="F2771">
        <v>0</v>
      </c>
    </row>
    <row r="2772" spans="1:6">
      <c r="A2772" t="s">
        <v>5197</v>
      </c>
      <c r="C2772">
        <v>96</v>
      </c>
      <c r="D2772" t="s">
        <v>5116</v>
      </c>
      <c r="E2772" t="s">
        <v>6101</v>
      </c>
      <c r="F2772">
        <v>0</v>
      </c>
    </row>
    <row r="2773" spans="1:6">
      <c r="A2773" t="s">
        <v>5198</v>
      </c>
      <c r="C2773">
        <v>96</v>
      </c>
      <c r="D2773" t="s">
        <v>5116</v>
      </c>
      <c r="E2773" t="s">
        <v>6101</v>
      </c>
      <c r="F2773">
        <v>0</v>
      </c>
    </row>
    <row r="2774" spans="1:6">
      <c r="A2774" t="s">
        <v>5199</v>
      </c>
      <c r="C2774">
        <v>96</v>
      </c>
      <c r="D2774" t="s">
        <v>5116</v>
      </c>
      <c r="E2774" t="s">
        <v>6101</v>
      </c>
      <c r="F2774">
        <v>0</v>
      </c>
    </row>
    <row r="2775" spans="1:6">
      <c r="A2775" t="s">
        <v>5200</v>
      </c>
      <c r="C2775">
        <v>96</v>
      </c>
      <c r="D2775" t="s">
        <v>5116</v>
      </c>
      <c r="E2775" t="s">
        <v>6101</v>
      </c>
      <c r="F2775">
        <v>0</v>
      </c>
    </row>
    <row r="2776" spans="1:6">
      <c r="A2776" t="s">
        <v>4870</v>
      </c>
      <c r="C2776">
        <v>96</v>
      </c>
      <c r="D2776" t="s">
        <v>5116</v>
      </c>
      <c r="E2776" t="s">
        <v>6101</v>
      </c>
      <c r="F2776">
        <v>0</v>
      </c>
    </row>
    <row r="2777" spans="1:6">
      <c r="A2777" t="s">
        <v>5201</v>
      </c>
      <c r="C2777">
        <v>96</v>
      </c>
      <c r="D2777" t="s">
        <v>5116</v>
      </c>
      <c r="E2777" t="s">
        <v>6101</v>
      </c>
      <c r="F2777">
        <v>0</v>
      </c>
    </row>
    <row r="2778" spans="1:6">
      <c r="A2778" t="s">
        <v>5177</v>
      </c>
      <c r="C2778">
        <v>96</v>
      </c>
      <c r="D2778" t="s">
        <v>5116</v>
      </c>
      <c r="E2778" t="s">
        <v>6101</v>
      </c>
      <c r="F2778">
        <v>0</v>
      </c>
    </row>
    <row r="2779" spans="1:6">
      <c r="A2779" t="s">
        <v>4858</v>
      </c>
      <c r="C2779">
        <v>144</v>
      </c>
      <c r="D2779" t="s">
        <v>5116</v>
      </c>
      <c r="E2779" t="s">
        <v>6101</v>
      </c>
      <c r="F2779">
        <v>0</v>
      </c>
    </row>
    <row r="2780" spans="1:6">
      <c r="A2780" t="s">
        <v>2369</v>
      </c>
      <c r="C2780">
        <v>10</v>
      </c>
      <c r="D2780" t="s">
        <v>5118</v>
      </c>
      <c r="E2780" t="s">
        <v>6101</v>
      </c>
      <c r="F2780">
        <v>0</v>
      </c>
    </row>
    <row r="2781" spans="1:6">
      <c r="A2781" t="s">
        <v>5629</v>
      </c>
      <c r="C2781">
        <v>10</v>
      </c>
      <c r="D2781" t="s">
        <v>5118</v>
      </c>
      <c r="E2781" t="s">
        <v>6101</v>
      </c>
      <c r="F2781">
        <v>0</v>
      </c>
    </row>
    <row r="2782" spans="1:6">
      <c r="A2782" t="s">
        <v>5398</v>
      </c>
      <c r="C2782">
        <v>10</v>
      </c>
      <c r="D2782" t="s">
        <v>5118</v>
      </c>
      <c r="E2782" t="s">
        <v>6101</v>
      </c>
      <c r="F2782">
        <v>0</v>
      </c>
    </row>
    <row r="2783" spans="1:6">
      <c r="A2783" t="s">
        <v>3552</v>
      </c>
      <c r="C2783">
        <v>10</v>
      </c>
      <c r="D2783" t="s">
        <v>5118</v>
      </c>
      <c r="E2783" t="s">
        <v>6101</v>
      </c>
      <c r="F2783">
        <v>0</v>
      </c>
    </row>
    <row r="2784" spans="1:6">
      <c r="A2784" t="s">
        <v>3997</v>
      </c>
      <c r="C2784">
        <v>10</v>
      </c>
      <c r="D2784" t="s">
        <v>5118</v>
      </c>
      <c r="E2784" t="s">
        <v>6101</v>
      </c>
      <c r="F2784">
        <v>0</v>
      </c>
    </row>
    <row r="2785" spans="1:6">
      <c r="A2785" t="s">
        <v>3521</v>
      </c>
      <c r="C2785">
        <v>10</v>
      </c>
      <c r="D2785" t="s">
        <v>5118</v>
      </c>
      <c r="E2785" t="s">
        <v>6101</v>
      </c>
      <c r="F2785">
        <v>0</v>
      </c>
    </row>
    <row r="2786" spans="1:6">
      <c r="A2786" t="s">
        <v>3521</v>
      </c>
      <c r="C2786">
        <v>10</v>
      </c>
      <c r="D2786" t="s">
        <v>5118</v>
      </c>
      <c r="E2786" t="s">
        <v>6101</v>
      </c>
      <c r="F2786">
        <v>0</v>
      </c>
    </row>
    <row r="2787" spans="1:6">
      <c r="A2787" t="s">
        <v>4414</v>
      </c>
      <c r="C2787">
        <v>10</v>
      </c>
      <c r="D2787" t="s">
        <v>5118</v>
      </c>
      <c r="E2787" t="s">
        <v>6101</v>
      </c>
      <c r="F2787">
        <v>35</v>
      </c>
    </row>
    <row r="2788" spans="1:6">
      <c r="A2788" t="s">
        <v>1335</v>
      </c>
      <c r="C2788">
        <v>25</v>
      </c>
      <c r="D2788" t="s">
        <v>5116</v>
      </c>
      <c r="E2788" t="s">
        <v>6101</v>
      </c>
      <c r="F2788">
        <v>1</v>
      </c>
    </row>
    <row r="2789" spans="1:6">
      <c r="A2789" t="s">
        <v>1336</v>
      </c>
      <c r="C2789">
        <v>52</v>
      </c>
      <c r="D2789" t="s">
        <v>5116</v>
      </c>
      <c r="E2789" t="s">
        <v>6101</v>
      </c>
      <c r="F2789">
        <v>0</v>
      </c>
    </row>
    <row r="2790" spans="1:6">
      <c r="A2790" t="s">
        <v>1338</v>
      </c>
      <c r="C2790">
        <v>1500</v>
      </c>
      <c r="D2790" t="s">
        <v>5118</v>
      </c>
      <c r="E2790" t="s">
        <v>6101</v>
      </c>
      <c r="F2790">
        <v>1</v>
      </c>
    </row>
    <row r="2791" spans="1:6">
      <c r="A2791" t="s">
        <v>1998</v>
      </c>
      <c r="C2791">
        <v>576</v>
      </c>
      <c r="D2791" t="s">
        <v>5118</v>
      </c>
      <c r="E2791" t="s">
        <v>6101</v>
      </c>
      <c r="F2791">
        <v>1</v>
      </c>
    </row>
    <row r="2792" spans="1:6">
      <c r="A2792" t="s">
        <v>1340</v>
      </c>
      <c r="C2792">
        <v>576</v>
      </c>
      <c r="D2792" t="s">
        <v>5118</v>
      </c>
      <c r="E2792" t="s">
        <v>6101</v>
      </c>
      <c r="F2792">
        <v>2</v>
      </c>
    </row>
    <row r="2793" spans="1:6">
      <c r="A2793" t="s">
        <v>1341</v>
      </c>
      <c r="C2793">
        <v>144</v>
      </c>
      <c r="D2793" t="s">
        <v>5116</v>
      </c>
      <c r="E2793" t="s">
        <v>6101</v>
      </c>
      <c r="F2793">
        <v>1</v>
      </c>
    </row>
    <row r="2794" spans="1:6">
      <c r="A2794" t="s">
        <v>1342</v>
      </c>
      <c r="C2794">
        <v>60</v>
      </c>
      <c r="D2794" t="s">
        <v>5116</v>
      </c>
      <c r="E2794" t="s">
        <v>6101</v>
      </c>
      <c r="F2794">
        <v>10</v>
      </c>
    </row>
    <row r="2795" spans="1:6">
      <c r="A2795" t="s">
        <v>1343</v>
      </c>
      <c r="C2795">
        <v>384</v>
      </c>
      <c r="D2795" t="s">
        <v>5118</v>
      </c>
      <c r="E2795" t="s">
        <v>6101</v>
      </c>
      <c r="F2795">
        <v>6</v>
      </c>
    </row>
    <row r="2796" spans="1:6">
      <c r="A2796" t="s">
        <v>1344</v>
      </c>
      <c r="C2796">
        <v>576</v>
      </c>
      <c r="D2796" t="s">
        <v>5118</v>
      </c>
      <c r="E2796" t="s">
        <v>6101</v>
      </c>
      <c r="F2796">
        <v>10</v>
      </c>
    </row>
    <row r="2797" spans="1:6">
      <c r="A2797" t="s">
        <v>1345</v>
      </c>
      <c r="C2797">
        <v>98</v>
      </c>
      <c r="D2797" t="s">
        <v>5118</v>
      </c>
      <c r="E2797" t="s">
        <v>6101</v>
      </c>
      <c r="F2797">
        <v>7</v>
      </c>
    </row>
    <row r="2798" spans="1:6">
      <c r="A2798" t="s">
        <v>1345</v>
      </c>
      <c r="C2798">
        <v>88</v>
      </c>
      <c r="D2798" t="s">
        <v>5118</v>
      </c>
      <c r="E2798" t="s">
        <v>6101</v>
      </c>
      <c r="F2798">
        <v>27</v>
      </c>
    </row>
    <row r="2799" spans="1:6">
      <c r="A2799" t="s">
        <v>1345</v>
      </c>
      <c r="C2799">
        <v>70</v>
      </c>
      <c r="D2799" t="s">
        <v>5118</v>
      </c>
      <c r="E2799" t="s">
        <v>6101</v>
      </c>
      <c r="F2799">
        <v>9</v>
      </c>
    </row>
    <row r="2800" spans="1:6">
      <c r="A2800" t="s">
        <v>1345</v>
      </c>
      <c r="C2800">
        <v>64</v>
      </c>
      <c r="D2800" t="s">
        <v>5118</v>
      </c>
      <c r="E2800" t="s">
        <v>6101</v>
      </c>
      <c r="F2800">
        <v>2</v>
      </c>
    </row>
    <row r="2801" spans="1:6">
      <c r="A2801" t="s">
        <v>1345</v>
      </c>
      <c r="C2801">
        <v>48</v>
      </c>
      <c r="D2801" t="s">
        <v>5118</v>
      </c>
      <c r="E2801" t="s">
        <v>6101</v>
      </c>
      <c r="F2801">
        <v>1</v>
      </c>
    </row>
    <row r="2802" spans="1:6">
      <c r="A2802" t="s">
        <v>1346</v>
      </c>
      <c r="C2802">
        <v>216</v>
      </c>
      <c r="D2802" t="s">
        <v>5116</v>
      </c>
      <c r="E2802" t="s">
        <v>6101</v>
      </c>
      <c r="F2802">
        <v>3</v>
      </c>
    </row>
    <row r="2803" spans="1:6">
      <c r="A2803" t="s">
        <v>1347</v>
      </c>
      <c r="C2803">
        <v>400</v>
      </c>
      <c r="D2803" t="s">
        <v>5118</v>
      </c>
      <c r="E2803" t="s">
        <v>6101</v>
      </c>
      <c r="F2803">
        <v>15</v>
      </c>
    </row>
    <row r="2804" spans="1:6">
      <c r="A2804" t="s">
        <v>2573</v>
      </c>
      <c r="C2804">
        <v>30</v>
      </c>
      <c r="D2804" t="s">
        <v>5118</v>
      </c>
      <c r="E2804" t="s">
        <v>6101</v>
      </c>
      <c r="F2804">
        <v>5</v>
      </c>
    </row>
    <row r="2805" spans="1:6">
      <c r="A2805" t="s">
        <v>5637</v>
      </c>
      <c r="C2805">
        <v>120</v>
      </c>
      <c r="D2805" t="s">
        <v>5118</v>
      </c>
      <c r="E2805" t="s">
        <v>6101</v>
      </c>
      <c r="F2805">
        <v>8</v>
      </c>
    </row>
    <row r="2806" spans="1:6">
      <c r="A2806" t="s">
        <v>4560</v>
      </c>
      <c r="C2806">
        <v>48</v>
      </c>
      <c r="D2806" t="s">
        <v>5118</v>
      </c>
      <c r="E2806" t="s">
        <v>6101</v>
      </c>
      <c r="F2806">
        <v>15</v>
      </c>
    </row>
    <row r="2807" spans="1:6">
      <c r="A2807" t="s">
        <v>1348</v>
      </c>
      <c r="C2807">
        <v>48</v>
      </c>
      <c r="D2807" t="s">
        <v>5118</v>
      </c>
      <c r="E2807" t="s">
        <v>6101</v>
      </c>
      <c r="F2807">
        <v>0</v>
      </c>
    </row>
    <row r="2808" spans="1:6">
      <c r="A2808" t="s">
        <v>1349</v>
      </c>
      <c r="C2808">
        <v>48</v>
      </c>
      <c r="D2808" t="s">
        <v>5118</v>
      </c>
      <c r="E2808" t="s">
        <v>6101</v>
      </c>
      <c r="F2808">
        <v>0</v>
      </c>
    </row>
    <row r="2809" spans="1:6">
      <c r="A2809" t="s">
        <v>3965</v>
      </c>
      <c r="C2809">
        <v>100</v>
      </c>
      <c r="D2809" t="s">
        <v>5118</v>
      </c>
      <c r="E2809" t="s">
        <v>6101</v>
      </c>
      <c r="F2809">
        <v>73</v>
      </c>
    </row>
    <row r="2810" spans="1:6">
      <c r="A2810" t="s">
        <v>3625</v>
      </c>
      <c r="C2810">
        <v>200</v>
      </c>
      <c r="D2810" t="s">
        <v>5118</v>
      </c>
      <c r="E2810" t="s">
        <v>6101</v>
      </c>
      <c r="F2810">
        <v>0</v>
      </c>
    </row>
    <row r="2811" spans="1:6">
      <c r="A2811" t="s">
        <v>5350</v>
      </c>
      <c r="C2811">
        <v>200</v>
      </c>
      <c r="D2811" t="s">
        <v>5118</v>
      </c>
      <c r="E2811" t="s">
        <v>6101</v>
      </c>
      <c r="F2811">
        <v>0</v>
      </c>
    </row>
    <row r="2812" spans="1:6">
      <c r="A2812" t="s">
        <v>1350</v>
      </c>
      <c r="C2812">
        <v>20</v>
      </c>
      <c r="D2812" t="s">
        <v>5116</v>
      </c>
      <c r="E2812" t="s">
        <v>6101</v>
      </c>
      <c r="F2812">
        <v>6</v>
      </c>
    </row>
    <row r="2813" spans="1:6">
      <c r="A2813" t="s">
        <v>1351</v>
      </c>
      <c r="C2813">
        <v>1000</v>
      </c>
      <c r="D2813" t="s">
        <v>5118</v>
      </c>
      <c r="E2813" t="s">
        <v>6101</v>
      </c>
      <c r="F2813">
        <v>3</v>
      </c>
    </row>
    <row r="2814" spans="1:6">
      <c r="A2814" t="s">
        <v>4356</v>
      </c>
      <c r="C2814">
        <v>7000</v>
      </c>
      <c r="D2814" t="s">
        <v>5118</v>
      </c>
      <c r="E2814" t="s">
        <v>6101</v>
      </c>
      <c r="F2814">
        <v>0</v>
      </c>
    </row>
    <row r="2815" spans="1:6">
      <c r="A2815" t="s">
        <v>4035</v>
      </c>
      <c r="C2815">
        <v>144</v>
      </c>
      <c r="D2815" t="s">
        <v>5118</v>
      </c>
      <c r="E2815" t="s">
        <v>6101</v>
      </c>
      <c r="F2815">
        <v>2</v>
      </c>
    </row>
    <row r="2816" spans="1:6">
      <c r="A2816" t="s">
        <v>1352</v>
      </c>
      <c r="C2816">
        <v>60</v>
      </c>
      <c r="D2816" t="s">
        <v>5118</v>
      </c>
      <c r="E2816" t="s">
        <v>6101</v>
      </c>
      <c r="F2816">
        <v>28</v>
      </c>
    </row>
    <row r="2817" spans="1:6">
      <c r="A2817" t="s">
        <v>1353</v>
      </c>
      <c r="C2817">
        <v>750</v>
      </c>
      <c r="D2817" t="s">
        <v>5118</v>
      </c>
      <c r="E2817" t="s">
        <v>6101</v>
      </c>
      <c r="F2817">
        <v>1</v>
      </c>
    </row>
    <row r="2818" spans="1:6">
      <c r="A2818" t="s">
        <v>1355</v>
      </c>
      <c r="C2818">
        <v>20000</v>
      </c>
      <c r="D2818" t="s">
        <v>5118</v>
      </c>
      <c r="E2818" t="s">
        <v>6101</v>
      </c>
      <c r="F2818">
        <v>0</v>
      </c>
    </row>
    <row r="2819" spans="1:6">
      <c r="A2819" t="s">
        <v>1356</v>
      </c>
      <c r="C2819">
        <v>4000</v>
      </c>
      <c r="D2819" t="s">
        <v>5118</v>
      </c>
      <c r="E2819" t="s">
        <v>6101</v>
      </c>
      <c r="F2819">
        <v>4</v>
      </c>
    </row>
    <row r="2820" spans="1:6">
      <c r="A2820" t="s">
        <v>1357</v>
      </c>
      <c r="C2820">
        <v>24000</v>
      </c>
      <c r="D2820" t="s">
        <v>5118</v>
      </c>
      <c r="E2820" t="s">
        <v>6101</v>
      </c>
      <c r="F2820">
        <v>2</v>
      </c>
    </row>
    <row r="2821" spans="1:6">
      <c r="A2821" t="s">
        <v>1359</v>
      </c>
      <c r="C2821">
        <v>27000</v>
      </c>
      <c r="D2821" t="s">
        <v>5118</v>
      </c>
      <c r="E2821" t="s">
        <v>6101</v>
      </c>
      <c r="F2821">
        <v>1</v>
      </c>
    </row>
    <row r="2822" spans="1:6">
      <c r="A2822" t="s">
        <v>1361</v>
      </c>
      <c r="C2822">
        <v>13500</v>
      </c>
      <c r="D2822" t="s">
        <v>5118</v>
      </c>
      <c r="E2822" t="s">
        <v>6101</v>
      </c>
      <c r="F2822">
        <v>0</v>
      </c>
    </row>
    <row r="2823" spans="1:6">
      <c r="A2823" t="s">
        <v>1363</v>
      </c>
      <c r="C2823">
        <v>3000</v>
      </c>
      <c r="D2823" t="s">
        <v>5118</v>
      </c>
      <c r="E2823" t="s">
        <v>6101</v>
      </c>
      <c r="F2823">
        <v>5</v>
      </c>
    </row>
    <row r="2824" spans="1:6">
      <c r="A2824" t="s">
        <v>3516</v>
      </c>
      <c r="C2824">
        <v>4000</v>
      </c>
      <c r="D2824" t="s">
        <v>5118</v>
      </c>
      <c r="E2824" t="s">
        <v>6101</v>
      </c>
      <c r="F2824">
        <v>0</v>
      </c>
    </row>
    <row r="2825" spans="1:6">
      <c r="A2825" t="s">
        <v>4336</v>
      </c>
      <c r="C2825">
        <v>4000</v>
      </c>
      <c r="D2825" t="s">
        <v>5118</v>
      </c>
      <c r="E2825" t="s">
        <v>6101</v>
      </c>
      <c r="F2825">
        <v>3</v>
      </c>
    </row>
    <row r="2826" spans="1:6">
      <c r="A2826" t="s">
        <v>1365</v>
      </c>
      <c r="C2826">
        <v>3000</v>
      </c>
      <c r="D2826" t="s">
        <v>5118</v>
      </c>
      <c r="E2826" t="s">
        <v>6101</v>
      </c>
      <c r="F2826">
        <v>7</v>
      </c>
    </row>
    <row r="2827" spans="1:6">
      <c r="A2827" t="s">
        <v>1366</v>
      </c>
      <c r="C2827">
        <v>60</v>
      </c>
      <c r="D2827" t="s">
        <v>5116</v>
      </c>
      <c r="E2827" t="s">
        <v>6101</v>
      </c>
      <c r="F2827">
        <v>0</v>
      </c>
    </row>
    <row r="2828" spans="1:6">
      <c r="A2828" t="s">
        <v>3960</v>
      </c>
      <c r="C2828">
        <v>90</v>
      </c>
      <c r="D2828" t="s">
        <v>5118</v>
      </c>
      <c r="E2828" t="s">
        <v>6101</v>
      </c>
      <c r="F2828">
        <v>3</v>
      </c>
    </row>
    <row r="2829" spans="1:6">
      <c r="A2829" t="s">
        <v>1367</v>
      </c>
      <c r="C2829">
        <v>512</v>
      </c>
      <c r="D2829" t="s">
        <v>5118</v>
      </c>
      <c r="E2829" t="s">
        <v>6101</v>
      </c>
      <c r="F2829">
        <v>0</v>
      </c>
    </row>
    <row r="2830" spans="1:6">
      <c r="A2830" t="s">
        <v>1973</v>
      </c>
      <c r="C2830">
        <v>160</v>
      </c>
      <c r="D2830" t="s">
        <v>5118</v>
      </c>
      <c r="E2830" t="s">
        <v>6101</v>
      </c>
      <c r="F2830">
        <v>0</v>
      </c>
    </row>
    <row r="2831" spans="1:6">
      <c r="A2831" t="s">
        <v>3716</v>
      </c>
      <c r="C2831">
        <v>120</v>
      </c>
      <c r="D2831" t="s">
        <v>5118</v>
      </c>
      <c r="E2831" t="s">
        <v>6101</v>
      </c>
      <c r="F2831">
        <v>0</v>
      </c>
    </row>
    <row r="2832" spans="1:6">
      <c r="A2832" t="s">
        <v>3415</v>
      </c>
      <c r="C2832">
        <v>120</v>
      </c>
      <c r="D2832" t="s">
        <v>5118</v>
      </c>
      <c r="E2832" t="s">
        <v>6101</v>
      </c>
      <c r="F2832">
        <v>0</v>
      </c>
    </row>
    <row r="2833" spans="1:6">
      <c r="A2833" t="s">
        <v>3717</v>
      </c>
      <c r="C2833">
        <v>120</v>
      </c>
      <c r="D2833" t="s">
        <v>5118</v>
      </c>
      <c r="E2833" t="s">
        <v>6101</v>
      </c>
      <c r="F2833">
        <v>0</v>
      </c>
    </row>
    <row r="2834" spans="1:6">
      <c r="A2834" t="s">
        <v>2575</v>
      </c>
      <c r="C2834">
        <v>480</v>
      </c>
      <c r="D2834" t="s">
        <v>5118</v>
      </c>
      <c r="E2834" t="s">
        <v>6101</v>
      </c>
      <c r="F2834">
        <v>7</v>
      </c>
    </row>
    <row r="2835" spans="1:6">
      <c r="A2835" t="s">
        <v>5211</v>
      </c>
      <c r="C2835">
        <v>200</v>
      </c>
      <c r="D2835" t="s">
        <v>5118</v>
      </c>
      <c r="E2835" t="s">
        <v>6101</v>
      </c>
      <c r="F2835">
        <v>0</v>
      </c>
    </row>
    <row r="2836" spans="1:6">
      <c r="A2836" t="s">
        <v>1999</v>
      </c>
      <c r="C2836">
        <v>96</v>
      </c>
      <c r="D2836" t="s">
        <v>5118</v>
      </c>
      <c r="E2836" t="s">
        <v>6101</v>
      </c>
      <c r="F2836">
        <v>3</v>
      </c>
    </row>
    <row r="2837" spans="1:6">
      <c r="A2837" t="s">
        <v>1368</v>
      </c>
      <c r="C2837">
        <v>30</v>
      </c>
      <c r="D2837" t="s">
        <v>5116</v>
      </c>
      <c r="E2837" t="s">
        <v>6101</v>
      </c>
      <c r="F2837">
        <v>0</v>
      </c>
    </row>
    <row r="2838" spans="1:6">
      <c r="A2838" t="s">
        <v>5249</v>
      </c>
      <c r="C2838">
        <v>120</v>
      </c>
      <c r="D2838" t="s">
        <v>5118</v>
      </c>
      <c r="E2838" t="s">
        <v>6101</v>
      </c>
      <c r="F2838">
        <v>1</v>
      </c>
    </row>
    <row r="2839" spans="1:6">
      <c r="A2839" t="s">
        <v>5250</v>
      </c>
      <c r="C2839">
        <v>150</v>
      </c>
      <c r="D2839" t="s">
        <v>5118</v>
      </c>
      <c r="E2839" t="s">
        <v>6101</v>
      </c>
      <c r="F2839">
        <v>1</v>
      </c>
    </row>
    <row r="2840" spans="1:6">
      <c r="A2840" t="s">
        <v>5252</v>
      </c>
      <c r="C2840">
        <v>150</v>
      </c>
      <c r="D2840" t="s">
        <v>5118</v>
      </c>
      <c r="E2840" t="s">
        <v>6101</v>
      </c>
      <c r="F2840">
        <v>1</v>
      </c>
    </row>
    <row r="2841" spans="1:6">
      <c r="A2841" t="s">
        <v>1369</v>
      </c>
      <c r="C2841">
        <v>120</v>
      </c>
      <c r="D2841" t="s">
        <v>5118</v>
      </c>
      <c r="E2841" t="s">
        <v>6101</v>
      </c>
      <c r="F2841">
        <v>89</v>
      </c>
    </row>
    <row r="2842" spans="1:6">
      <c r="A2842" t="s">
        <v>1370</v>
      </c>
      <c r="C2842">
        <v>160</v>
      </c>
      <c r="D2842" t="s">
        <v>5118</v>
      </c>
      <c r="E2842" t="s">
        <v>6101</v>
      </c>
      <c r="F2842">
        <v>5</v>
      </c>
    </row>
    <row r="2843" spans="1:6">
      <c r="A2843" t="s">
        <v>1371</v>
      </c>
      <c r="C2843">
        <v>360</v>
      </c>
      <c r="D2843" t="s">
        <v>5118</v>
      </c>
      <c r="E2843" t="s">
        <v>6101</v>
      </c>
      <c r="F2843">
        <v>10</v>
      </c>
    </row>
    <row r="2844" spans="1:6">
      <c r="A2844" t="s">
        <v>2684</v>
      </c>
      <c r="C2844">
        <v>288</v>
      </c>
      <c r="D2844" t="s">
        <v>5118</v>
      </c>
      <c r="E2844" t="s">
        <v>6101</v>
      </c>
      <c r="F2844">
        <v>6</v>
      </c>
    </row>
    <row r="2845" spans="1:6">
      <c r="A2845" t="s">
        <v>1372</v>
      </c>
      <c r="C2845">
        <v>380</v>
      </c>
      <c r="D2845" t="s">
        <v>5118</v>
      </c>
      <c r="E2845" t="s">
        <v>6101</v>
      </c>
      <c r="F2845">
        <v>17</v>
      </c>
    </row>
    <row r="2846" spans="1:6">
      <c r="A2846" t="s">
        <v>5253</v>
      </c>
      <c r="C2846">
        <v>96</v>
      </c>
      <c r="D2846" t="s">
        <v>5118</v>
      </c>
      <c r="E2846" t="s">
        <v>6101</v>
      </c>
      <c r="F2846">
        <v>0</v>
      </c>
    </row>
    <row r="2847" spans="1:6">
      <c r="A2847" t="s">
        <v>1373</v>
      </c>
      <c r="C2847">
        <v>160</v>
      </c>
      <c r="D2847" t="s">
        <v>5118</v>
      </c>
      <c r="E2847" t="s">
        <v>6101</v>
      </c>
      <c r="F2847">
        <v>0</v>
      </c>
    </row>
    <row r="2848" spans="1:6">
      <c r="A2848" t="s">
        <v>2686</v>
      </c>
      <c r="C2848">
        <v>240</v>
      </c>
      <c r="D2848" t="s">
        <v>5118</v>
      </c>
      <c r="E2848" t="s">
        <v>6101</v>
      </c>
      <c r="F2848">
        <v>1</v>
      </c>
    </row>
    <row r="2849" spans="1:6">
      <c r="A2849" t="s">
        <v>2587</v>
      </c>
      <c r="C2849">
        <v>60</v>
      </c>
      <c r="D2849" t="s">
        <v>5116</v>
      </c>
      <c r="E2849" t="s">
        <v>6101</v>
      </c>
      <c r="F2849">
        <v>1</v>
      </c>
    </row>
    <row r="2850" spans="1:6">
      <c r="A2850" t="s">
        <v>1374</v>
      </c>
      <c r="C2850">
        <v>120</v>
      </c>
      <c r="D2850" t="s">
        <v>5118</v>
      </c>
      <c r="E2850" t="s">
        <v>6101</v>
      </c>
      <c r="F2850">
        <v>0</v>
      </c>
    </row>
    <row r="2851" spans="1:6">
      <c r="A2851" t="s">
        <v>1375</v>
      </c>
      <c r="C2851">
        <v>128</v>
      </c>
      <c r="D2851" t="s">
        <v>5116</v>
      </c>
      <c r="E2851" t="s">
        <v>6101</v>
      </c>
      <c r="F2851">
        <v>2</v>
      </c>
    </row>
    <row r="2852" spans="1:6">
      <c r="A2852" t="s">
        <v>1376</v>
      </c>
      <c r="C2852">
        <v>175</v>
      </c>
      <c r="D2852" t="s">
        <v>5116</v>
      </c>
      <c r="E2852" t="s">
        <v>6101</v>
      </c>
      <c r="F2852">
        <v>4</v>
      </c>
    </row>
    <row r="2853" spans="1:6">
      <c r="A2853" t="s">
        <v>1378</v>
      </c>
      <c r="C2853">
        <v>30</v>
      </c>
      <c r="D2853" t="s">
        <v>5116</v>
      </c>
      <c r="E2853" t="s">
        <v>6101</v>
      </c>
      <c r="F2853">
        <v>5</v>
      </c>
    </row>
    <row r="2854" spans="1:6">
      <c r="A2854" t="s">
        <v>1379</v>
      </c>
      <c r="C2854">
        <v>660</v>
      </c>
      <c r="D2854" t="s">
        <v>5118</v>
      </c>
      <c r="E2854" t="s">
        <v>6101</v>
      </c>
      <c r="F2854">
        <v>4</v>
      </c>
    </row>
    <row r="2855" spans="1:6">
      <c r="A2855" t="s">
        <v>1380</v>
      </c>
      <c r="C2855">
        <v>280</v>
      </c>
      <c r="D2855" t="s">
        <v>5118</v>
      </c>
      <c r="E2855" t="s">
        <v>6101</v>
      </c>
      <c r="F2855">
        <v>5</v>
      </c>
    </row>
    <row r="2856" spans="1:6">
      <c r="A2856" t="s">
        <v>1382</v>
      </c>
      <c r="C2856">
        <v>72</v>
      </c>
      <c r="D2856" t="s">
        <v>5116</v>
      </c>
      <c r="E2856" t="s">
        <v>6101</v>
      </c>
      <c r="F2856">
        <v>2</v>
      </c>
    </row>
    <row r="2857" spans="1:6">
      <c r="A2857" t="s">
        <v>1383</v>
      </c>
      <c r="C2857">
        <v>120</v>
      </c>
      <c r="D2857" t="s">
        <v>5118</v>
      </c>
      <c r="E2857" t="s">
        <v>6101</v>
      </c>
      <c r="F2857">
        <v>0</v>
      </c>
    </row>
    <row r="2858" spans="1:6">
      <c r="A2858" t="s">
        <v>1384</v>
      </c>
      <c r="C2858">
        <v>5</v>
      </c>
      <c r="D2858" t="s">
        <v>5116</v>
      </c>
      <c r="E2858" t="s">
        <v>6101</v>
      </c>
      <c r="F2858">
        <v>10</v>
      </c>
    </row>
    <row r="2859" spans="1:6">
      <c r="A2859" t="s">
        <v>1385</v>
      </c>
      <c r="C2859">
        <v>3</v>
      </c>
      <c r="D2859" t="s">
        <v>5116</v>
      </c>
      <c r="E2859" t="s">
        <v>6101</v>
      </c>
      <c r="F2859">
        <v>34</v>
      </c>
    </row>
    <row r="2860" spans="1:6">
      <c r="A2860" t="s">
        <v>1386</v>
      </c>
      <c r="C2860">
        <v>3</v>
      </c>
      <c r="D2860" t="s">
        <v>5116</v>
      </c>
      <c r="E2860" t="s">
        <v>6101</v>
      </c>
      <c r="F2860">
        <v>67</v>
      </c>
    </row>
    <row r="2861" spans="1:6">
      <c r="A2861" t="s">
        <v>5172</v>
      </c>
      <c r="C2861">
        <v>72</v>
      </c>
      <c r="D2861" t="s">
        <v>5118</v>
      </c>
      <c r="E2861" t="s">
        <v>6101</v>
      </c>
      <c r="F2861">
        <v>30</v>
      </c>
    </row>
    <row r="2862" spans="1:6">
      <c r="A2862" t="s">
        <v>4561</v>
      </c>
      <c r="C2862">
        <v>96</v>
      </c>
      <c r="D2862" t="s">
        <v>5118</v>
      </c>
      <c r="E2862" t="s">
        <v>6101</v>
      </c>
      <c r="F2862">
        <v>1</v>
      </c>
    </row>
    <row r="2863" spans="1:6">
      <c r="A2863" t="s">
        <v>4151</v>
      </c>
      <c r="C2863">
        <v>144</v>
      </c>
      <c r="D2863" t="s">
        <v>5118</v>
      </c>
      <c r="E2863" t="s">
        <v>6101</v>
      </c>
      <c r="F2863">
        <v>0</v>
      </c>
    </row>
    <row r="2864" spans="1:6">
      <c r="A2864" t="s">
        <v>4562</v>
      </c>
      <c r="C2864">
        <v>36</v>
      </c>
      <c r="D2864" t="s">
        <v>5118</v>
      </c>
      <c r="E2864" t="s">
        <v>6101</v>
      </c>
      <c r="F2864">
        <v>1</v>
      </c>
    </row>
    <row r="2865" spans="1:6">
      <c r="A2865" t="s">
        <v>4563</v>
      </c>
      <c r="C2865">
        <v>144</v>
      </c>
      <c r="D2865" t="s">
        <v>5115</v>
      </c>
      <c r="E2865" t="s">
        <v>6101</v>
      </c>
      <c r="F2865">
        <v>1</v>
      </c>
    </row>
    <row r="2866" spans="1:6">
      <c r="A2866" t="s">
        <v>4564</v>
      </c>
      <c r="C2866">
        <v>96</v>
      </c>
      <c r="D2866" t="s">
        <v>5115</v>
      </c>
      <c r="E2866" t="s">
        <v>6101</v>
      </c>
      <c r="F2866">
        <v>4</v>
      </c>
    </row>
    <row r="2867" spans="1:6">
      <c r="A2867" t="s">
        <v>2576</v>
      </c>
      <c r="C2867">
        <v>144</v>
      </c>
      <c r="D2867" t="s">
        <v>5118</v>
      </c>
      <c r="E2867" t="s">
        <v>6101</v>
      </c>
      <c r="F2867">
        <v>16</v>
      </c>
    </row>
    <row r="2868" spans="1:6">
      <c r="A2868" t="s">
        <v>2577</v>
      </c>
      <c r="C2868">
        <v>72</v>
      </c>
      <c r="D2868" t="s">
        <v>5118</v>
      </c>
      <c r="E2868" t="s">
        <v>6101</v>
      </c>
      <c r="F2868">
        <v>9</v>
      </c>
    </row>
    <row r="2869" spans="1:6">
      <c r="A2869" t="s">
        <v>2578</v>
      </c>
      <c r="C2869">
        <v>60</v>
      </c>
      <c r="D2869" t="s">
        <v>5118</v>
      </c>
      <c r="E2869" t="s">
        <v>6101</v>
      </c>
      <c r="F2869">
        <v>0</v>
      </c>
    </row>
    <row r="2870" spans="1:6">
      <c r="A2870" t="s">
        <v>4565</v>
      </c>
      <c r="C2870">
        <v>60</v>
      </c>
      <c r="D2870" t="s">
        <v>5115</v>
      </c>
      <c r="E2870" t="s">
        <v>6101</v>
      </c>
      <c r="F2870">
        <v>1</v>
      </c>
    </row>
    <row r="2871" spans="1:6">
      <c r="A2871" t="s">
        <v>3517</v>
      </c>
      <c r="C2871">
        <v>144</v>
      </c>
      <c r="D2871" t="s">
        <v>5118</v>
      </c>
      <c r="E2871" t="s">
        <v>6101</v>
      </c>
      <c r="F2871">
        <v>17</v>
      </c>
    </row>
    <row r="2872" spans="1:6">
      <c r="A2872" t="s">
        <v>4566</v>
      </c>
      <c r="C2872">
        <v>12</v>
      </c>
      <c r="D2872" t="s">
        <v>5116</v>
      </c>
      <c r="E2872" t="s">
        <v>6101</v>
      </c>
      <c r="F2872">
        <v>1</v>
      </c>
    </row>
    <row r="2873" spans="1:6">
      <c r="A2873" t="s">
        <v>4567</v>
      </c>
      <c r="C2873">
        <v>192</v>
      </c>
      <c r="D2873" t="s">
        <v>5115</v>
      </c>
      <c r="E2873" t="s">
        <v>6101</v>
      </c>
      <c r="F2873">
        <v>19</v>
      </c>
    </row>
    <row r="2874" spans="1:6">
      <c r="A2874" t="s">
        <v>4064</v>
      </c>
      <c r="C2874">
        <v>192</v>
      </c>
      <c r="D2874" t="s">
        <v>5118</v>
      </c>
      <c r="E2874" t="s">
        <v>6101</v>
      </c>
      <c r="F2874">
        <v>35</v>
      </c>
    </row>
    <row r="2875" spans="1:6">
      <c r="A2875" t="s">
        <v>4568</v>
      </c>
      <c r="C2875">
        <v>288</v>
      </c>
      <c r="D2875" t="s">
        <v>5118</v>
      </c>
      <c r="E2875" t="s">
        <v>6101</v>
      </c>
      <c r="F2875">
        <v>1</v>
      </c>
    </row>
    <row r="2876" spans="1:6">
      <c r="A2876" t="s">
        <v>4569</v>
      </c>
      <c r="C2876">
        <v>4</v>
      </c>
      <c r="D2876" t="s">
        <v>5116</v>
      </c>
      <c r="E2876" t="s">
        <v>6101</v>
      </c>
      <c r="F2876">
        <v>5</v>
      </c>
    </row>
    <row r="2877" spans="1:6">
      <c r="A2877" t="s">
        <v>4570</v>
      </c>
      <c r="C2877">
        <v>96</v>
      </c>
      <c r="D2877" t="s">
        <v>5118</v>
      </c>
      <c r="E2877" t="s">
        <v>6101</v>
      </c>
      <c r="F2877">
        <v>3</v>
      </c>
    </row>
    <row r="2878" spans="1:6">
      <c r="A2878" t="s">
        <v>4571</v>
      </c>
      <c r="C2878">
        <v>96</v>
      </c>
      <c r="D2878" t="s">
        <v>5118</v>
      </c>
      <c r="E2878" t="s">
        <v>6101</v>
      </c>
      <c r="F2878">
        <v>2</v>
      </c>
    </row>
    <row r="2879" spans="1:6">
      <c r="A2879" t="s">
        <v>4572</v>
      </c>
      <c r="C2879">
        <v>144</v>
      </c>
      <c r="D2879" t="s">
        <v>5118</v>
      </c>
      <c r="E2879" t="s">
        <v>6101</v>
      </c>
      <c r="F2879">
        <v>2</v>
      </c>
    </row>
    <row r="2880" spans="1:6">
      <c r="A2880" t="s">
        <v>2579</v>
      </c>
      <c r="C2880">
        <v>72</v>
      </c>
      <c r="D2880" t="s">
        <v>5118</v>
      </c>
      <c r="E2880" t="s">
        <v>6101</v>
      </c>
      <c r="F2880">
        <v>0</v>
      </c>
    </row>
    <row r="2881" spans="1:6">
      <c r="A2881" t="s">
        <v>2580</v>
      </c>
      <c r="C2881">
        <v>48</v>
      </c>
      <c r="D2881" t="s">
        <v>5115</v>
      </c>
      <c r="E2881" t="s">
        <v>6101</v>
      </c>
      <c r="F2881">
        <v>13</v>
      </c>
    </row>
    <row r="2882" spans="1:6">
      <c r="A2882" t="s">
        <v>4573</v>
      </c>
      <c r="C2882">
        <v>144</v>
      </c>
      <c r="D2882" t="s">
        <v>5118</v>
      </c>
      <c r="E2882" t="s">
        <v>6101</v>
      </c>
      <c r="F2882">
        <v>3</v>
      </c>
    </row>
    <row r="2883" spans="1:6">
      <c r="A2883" t="s">
        <v>1391</v>
      </c>
      <c r="C2883">
        <v>144</v>
      </c>
      <c r="D2883" t="s">
        <v>5118</v>
      </c>
      <c r="E2883" t="s">
        <v>6101</v>
      </c>
      <c r="F2883">
        <v>0</v>
      </c>
    </row>
    <row r="2884" spans="1:6">
      <c r="A2884" t="s">
        <v>1392</v>
      </c>
      <c r="C2884">
        <v>72</v>
      </c>
      <c r="D2884" t="s">
        <v>5118</v>
      </c>
      <c r="E2884" t="s">
        <v>6101</v>
      </c>
      <c r="F2884">
        <v>0</v>
      </c>
    </row>
    <row r="2885" spans="1:6">
      <c r="A2885" t="s">
        <v>1393</v>
      </c>
      <c r="C2885">
        <v>60</v>
      </c>
      <c r="D2885" t="s">
        <v>5118</v>
      </c>
      <c r="E2885" t="s">
        <v>6101</v>
      </c>
      <c r="F2885">
        <v>0</v>
      </c>
    </row>
    <row r="2886" spans="1:6">
      <c r="A2886" t="s">
        <v>3686</v>
      </c>
      <c r="C2886">
        <v>42</v>
      </c>
      <c r="D2886" t="s">
        <v>5118</v>
      </c>
      <c r="E2886" t="s">
        <v>6101</v>
      </c>
      <c r="F2886">
        <v>0</v>
      </c>
    </row>
    <row r="2887" spans="1:6">
      <c r="A2887" t="s">
        <v>2353</v>
      </c>
      <c r="C2887">
        <v>192</v>
      </c>
      <c r="D2887" t="s">
        <v>5118</v>
      </c>
      <c r="E2887" t="s">
        <v>6101</v>
      </c>
      <c r="F2887">
        <v>0</v>
      </c>
    </row>
    <row r="2888" spans="1:6">
      <c r="A2888" t="s">
        <v>2611</v>
      </c>
      <c r="C2888">
        <v>60</v>
      </c>
      <c r="D2888" t="s">
        <v>5116</v>
      </c>
      <c r="E2888" t="s">
        <v>6101</v>
      </c>
      <c r="F2888">
        <v>6</v>
      </c>
    </row>
    <row r="2889" spans="1:6">
      <c r="A2889" t="s">
        <v>2105</v>
      </c>
      <c r="C2889">
        <v>60</v>
      </c>
      <c r="D2889" t="s">
        <v>5116</v>
      </c>
      <c r="E2889" t="s">
        <v>6101</v>
      </c>
      <c r="F2889">
        <v>8</v>
      </c>
    </row>
    <row r="2890" spans="1:6">
      <c r="A2890" t="s">
        <v>1397</v>
      </c>
      <c r="C2890">
        <v>600</v>
      </c>
      <c r="D2890" t="s">
        <v>5115</v>
      </c>
      <c r="E2890" t="s">
        <v>6101</v>
      </c>
      <c r="F2890">
        <v>1</v>
      </c>
    </row>
    <row r="2891" spans="1:6">
      <c r="A2891" t="s">
        <v>1399</v>
      </c>
      <c r="C2891">
        <v>375</v>
      </c>
      <c r="D2891" t="s">
        <v>5116</v>
      </c>
      <c r="E2891" t="s">
        <v>6101</v>
      </c>
      <c r="F2891">
        <v>5</v>
      </c>
    </row>
    <row r="2892" spans="1:6">
      <c r="A2892" t="s">
        <v>1401</v>
      </c>
      <c r="C2892">
        <v>384</v>
      </c>
      <c r="D2892" t="s">
        <v>5118</v>
      </c>
      <c r="E2892" t="s">
        <v>6101</v>
      </c>
      <c r="F2892">
        <v>5</v>
      </c>
    </row>
    <row r="2893" spans="1:6">
      <c r="A2893" t="s">
        <v>1402</v>
      </c>
      <c r="C2893">
        <v>84</v>
      </c>
      <c r="D2893" t="s">
        <v>5116</v>
      </c>
      <c r="E2893" t="s">
        <v>6101</v>
      </c>
      <c r="F2893">
        <v>36</v>
      </c>
    </row>
    <row r="2894" spans="1:6">
      <c r="A2894" t="s">
        <v>1403</v>
      </c>
      <c r="C2894">
        <v>84</v>
      </c>
      <c r="D2894" t="s">
        <v>5116</v>
      </c>
      <c r="E2894" t="s">
        <v>6101</v>
      </c>
      <c r="F2894">
        <v>11</v>
      </c>
    </row>
    <row r="2895" spans="1:6">
      <c r="A2895" t="s">
        <v>1404</v>
      </c>
      <c r="C2895">
        <v>40</v>
      </c>
      <c r="D2895" t="s">
        <v>5116</v>
      </c>
      <c r="E2895" t="s">
        <v>6101</v>
      </c>
      <c r="F2895">
        <v>0</v>
      </c>
    </row>
    <row r="2896" spans="1:6">
      <c r="A2896" t="s">
        <v>1405</v>
      </c>
      <c r="C2896">
        <v>48</v>
      </c>
      <c r="D2896" t="s">
        <v>5116</v>
      </c>
      <c r="E2896" t="s">
        <v>6101</v>
      </c>
      <c r="F2896">
        <v>7</v>
      </c>
    </row>
    <row r="2897" spans="1:6">
      <c r="A2897" t="s">
        <v>1406</v>
      </c>
      <c r="C2897">
        <v>480</v>
      </c>
      <c r="D2897" t="s">
        <v>5118</v>
      </c>
      <c r="E2897" t="s">
        <v>6101</v>
      </c>
      <c r="F2897">
        <v>3</v>
      </c>
    </row>
    <row r="2898" spans="1:6">
      <c r="A2898" t="s">
        <v>1407</v>
      </c>
      <c r="C2898">
        <v>576</v>
      </c>
      <c r="D2898" t="s">
        <v>5118</v>
      </c>
      <c r="E2898" t="s">
        <v>6101</v>
      </c>
      <c r="F2898">
        <v>0</v>
      </c>
    </row>
    <row r="2899" spans="1:6">
      <c r="A2899" t="s">
        <v>4077</v>
      </c>
      <c r="C2899">
        <v>120</v>
      </c>
      <c r="D2899" t="s">
        <v>5116</v>
      </c>
      <c r="E2899" t="s">
        <v>6101</v>
      </c>
      <c r="F2899">
        <v>2</v>
      </c>
    </row>
    <row r="2900" spans="1:6">
      <c r="A2900" t="s">
        <v>1408</v>
      </c>
      <c r="C2900">
        <v>80</v>
      </c>
      <c r="D2900" t="s">
        <v>5116</v>
      </c>
      <c r="E2900" t="s">
        <v>6101</v>
      </c>
      <c r="F2900">
        <v>0</v>
      </c>
    </row>
    <row r="2901" spans="1:6">
      <c r="A2901" t="s">
        <v>1409</v>
      </c>
      <c r="C2901">
        <v>200</v>
      </c>
      <c r="D2901" t="s">
        <v>5118</v>
      </c>
      <c r="E2901" t="s">
        <v>6101</v>
      </c>
      <c r="F2901">
        <v>2</v>
      </c>
    </row>
    <row r="2902" spans="1:6">
      <c r="A2902" t="s">
        <v>1410</v>
      </c>
      <c r="C2902">
        <v>50</v>
      </c>
      <c r="D2902" t="s">
        <v>5116</v>
      </c>
      <c r="E2902" t="s">
        <v>6101</v>
      </c>
      <c r="F2902">
        <v>3</v>
      </c>
    </row>
    <row r="2903" spans="1:6">
      <c r="A2903" t="s">
        <v>1411</v>
      </c>
      <c r="C2903">
        <v>125</v>
      </c>
      <c r="D2903" t="s">
        <v>5116</v>
      </c>
      <c r="E2903" t="s">
        <v>6101</v>
      </c>
      <c r="F2903">
        <v>17</v>
      </c>
    </row>
    <row r="2904" spans="1:6">
      <c r="A2904" t="s">
        <v>1412</v>
      </c>
      <c r="C2904">
        <v>25</v>
      </c>
      <c r="D2904" t="s">
        <v>5116</v>
      </c>
      <c r="E2904" t="s">
        <v>6101</v>
      </c>
      <c r="F2904">
        <v>3</v>
      </c>
    </row>
    <row r="2905" spans="1:6">
      <c r="A2905" t="s">
        <v>1413</v>
      </c>
      <c r="C2905">
        <v>120</v>
      </c>
      <c r="D2905" t="s">
        <v>5116</v>
      </c>
      <c r="E2905" t="s">
        <v>6101</v>
      </c>
      <c r="F2905">
        <v>0</v>
      </c>
    </row>
    <row r="2906" spans="1:6">
      <c r="A2906" t="s">
        <v>1414</v>
      </c>
      <c r="C2906">
        <v>12</v>
      </c>
      <c r="D2906" t="s">
        <v>5118</v>
      </c>
      <c r="E2906" t="s">
        <v>6101</v>
      </c>
      <c r="F2906">
        <v>1</v>
      </c>
    </row>
    <row r="2907" spans="1:6">
      <c r="A2907" t="s">
        <v>5344</v>
      </c>
      <c r="C2907">
        <v>96</v>
      </c>
      <c r="D2907" t="s">
        <v>5118</v>
      </c>
      <c r="E2907" t="s">
        <v>6101</v>
      </c>
      <c r="F2907">
        <v>0</v>
      </c>
    </row>
    <row r="2908" spans="1:6">
      <c r="A2908" t="s">
        <v>5345</v>
      </c>
      <c r="C2908">
        <v>72</v>
      </c>
      <c r="D2908" t="s">
        <v>5118</v>
      </c>
      <c r="E2908" t="s">
        <v>6101</v>
      </c>
      <c r="F2908">
        <v>0</v>
      </c>
    </row>
    <row r="2909" spans="1:6">
      <c r="A2909" t="s">
        <v>1415</v>
      </c>
      <c r="C2909">
        <v>288</v>
      </c>
      <c r="D2909" t="s">
        <v>5118</v>
      </c>
      <c r="E2909" t="s">
        <v>6101</v>
      </c>
      <c r="F2909">
        <v>2</v>
      </c>
    </row>
    <row r="2910" spans="1:6">
      <c r="A2910" t="s">
        <v>1416</v>
      </c>
      <c r="C2910">
        <v>1000</v>
      </c>
      <c r="D2910" t="s">
        <v>5118</v>
      </c>
      <c r="E2910" t="s">
        <v>6101</v>
      </c>
      <c r="F2910">
        <v>4</v>
      </c>
    </row>
    <row r="2911" spans="1:6">
      <c r="A2911" t="s">
        <v>1417</v>
      </c>
      <c r="C2911">
        <v>288</v>
      </c>
      <c r="D2911" t="s">
        <v>6090</v>
      </c>
      <c r="E2911" t="s">
        <v>6101</v>
      </c>
      <c r="F2911">
        <v>6</v>
      </c>
    </row>
    <row r="2912" spans="1:6">
      <c r="A2912" t="s">
        <v>4574</v>
      </c>
      <c r="C2912">
        <v>120</v>
      </c>
      <c r="D2912" t="s">
        <v>5118</v>
      </c>
      <c r="E2912" t="s">
        <v>6101</v>
      </c>
      <c r="F2912">
        <v>2</v>
      </c>
    </row>
    <row r="2913" spans="1:6">
      <c r="A2913" t="s">
        <v>4575</v>
      </c>
      <c r="C2913">
        <v>144</v>
      </c>
      <c r="D2913" t="s">
        <v>5118</v>
      </c>
      <c r="E2913" t="s">
        <v>6101</v>
      </c>
      <c r="F2913">
        <v>46</v>
      </c>
    </row>
    <row r="2914" spans="1:6">
      <c r="A2914" t="s">
        <v>4576</v>
      </c>
      <c r="C2914">
        <v>96</v>
      </c>
      <c r="D2914" t="s">
        <v>5118</v>
      </c>
      <c r="E2914" t="s">
        <v>6101</v>
      </c>
      <c r="F2914">
        <v>2</v>
      </c>
    </row>
    <row r="2915" spans="1:6">
      <c r="A2915" t="s">
        <v>4577</v>
      </c>
      <c r="C2915">
        <v>144</v>
      </c>
      <c r="D2915" t="s">
        <v>5118</v>
      </c>
      <c r="E2915" t="s">
        <v>6101</v>
      </c>
      <c r="F2915">
        <v>1</v>
      </c>
    </row>
    <row r="2916" spans="1:6">
      <c r="A2916" t="s">
        <v>5588</v>
      </c>
      <c r="C2916">
        <v>96</v>
      </c>
      <c r="D2916" t="s">
        <v>5118</v>
      </c>
      <c r="E2916" t="s">
        <v>6101</v>
      </c>
      <c r="F2916">
        <v>0</v>
      </c>
    </row>
    <row r="2917" spans="1:6">
      <c r="A2917" t="s">
        <v>4578</v>
      </c>
      <c r="C2917">
        <v>60</v>
      </c>
      <c r="D2917" t="s">
        <v>5116</v>
      </c>
      <c r="E2917" t="s">
        <v>6101</v>
      </c>
      <c r="F2917">
        <v>1</v>
      </c>
    </row>
    <row r="2918" spans="1:6">
      <c r="A2918" t="s">
        <v>4579</v>
      </c>
      <c r="C2918">
        <v>12</v>
      </c>
      <c r="D2918" t="s">
        <v>5116</v>
      </c>
      <c r="E2918" t="s">
        <v>6101</v>
      </c>
      <c r="F2918">
        <v>2</v>
      </c>
    </row>
    <row r="2919" spans="1:6">
      <c r="A2919" t="s">
        <v>4580</v>
      </c>
      <c r="C2919">
        <v>16</v>
      </c>
      <c r="D2919" t="s">
        <v>5116</v>
      </c>
      <c r="E2919" t="s">
        <v>6101</v>
      </c>
      <c r="F2919">
        <v>5</v>
      </c>
    </row>
    <row r="2920" spans="1:6">
      <c r="A2920" t="s">
        <v>4581</v>
      </c>
      <c r="C2920">
        <v>144</v>
      </c>
      <c r="D2920" t="s">
        <v>5118</v>
      </c>
      <c r="E2920" t="s">
        <v>6101</v>
      </c>
      <c r="F2920">
        <v>0</v>
      </c>
    </row>
    <row r="2921" spans="1:6">
      <c r="A2921" t="s">
        <v>4582</v>
      </c>
      <c r="C2921">
        <v>96</v>
      </c>
      <c r="D2921" t="s">
        <v>5118</v>
      </c>
      <c r="E2921" t="s">
        <v>6101</v>
      </c>
      <c r="F2921">
        <v>1</v>
      </c>
    </row>
    <row r="2922" spans="1:6">
      <c r="A2922" t="s">
        <v>4583</v>
      </c>
      <c r="C2922">
        <v>192</v>
      </c>
      <c r="D2922" t="s">
        <v>5118</v>
      </c>
      <c r="E2922" t="s">
        <v>6101</v>
      </c>
      <c r="F2922">
        <v>1</v>
      </c>
    </row>
    <row r="2923" spans="1:6">
      <c r="A2923" t="s">
        <v>4798</v>
      </c>
      <c r="C2923">
        <v>160</v>
      </c>
      <c r="D2923" t="s">
        <v>5118</v>
      </c>
      <c r="E2923" t="s">
        <v>6101</v>
      </c>
      <c r="F2923">
        <v>0</v>
      </c>
    </row>
    <row r="2924" spans="1:6">
      <c r="A2924" t="s">
        <v>1419</v>
      </c>
      <c r="C2924">
        <v>144</v>
      </c>
      <c r="D2924" t="s">
        <v>5118</v>
      </c>
      <c r="E2924" t="s">
        <v>6101</v>
      </c>
      <c r="F2924">
        <v>17</v>
      </c>
    </row>
    <row r="2925" spans="1:6">
      <c r="A2925" t="s">
        <v>4584</v>
      </c>
      <c r="C2925">
        <v>33</v>
      </c>
      <c r="D2925" t="s">
        <v>5116</v>
      </c>
      <c r="E2925" t="s">
        <v>6101</v>
      </c>
      <c r="F2925">
        <v>1</v>
      </c>
    </row>
    <row r="2926" spans="1:6">
      <c r="A2926" t="s">
        <v>4585</v>
      </c>
      <c r="C2926">
        <v>144</v>
      </c>
      <c r="D2926" t="s">
        <v>5118</v>
      </c>
      <c r="E2926" t="s">
        <v>6101</v>
      </c>
      <c r="F2926">
        <v>3</v>
      </c>
    </row>
    <row r="2927" spans="1:6">
      <c r="A2927" t="s">
        <v>4586</v>
      </c>
      <c r="C2927">
        <v>96</v>
      </c>
      <c r="D2927" t="s">
        <v>5118</v>
      </c>
      <c r="E2927" t="s">
        <v>6101</v>
      </c>
      <c r="F2927">
        <v>1</v>
      </c>
    </row>
    <row r="2928" spans="1:6">
      <c r="A2928" t="s">
        <v>4587</v>
      </c>
      <c r="C2928">
        <v>10</v>
      </c>
      <c r="D2928" t="s">
        <v>5116</v>
      </c>
      <c r="E2928" t="s">
        <v>6101</v>
      </c>
      <c r="F2928">
        <v>1</v>
      </c>
    </row>
    <row r="2929" spans="1:6">
      <c r="A2929" t="s">
        <v>2433</v>
      </c>
      <c r="C2929">
        <v>180</v>
      </c>
      <c r="D2929" t="s">
        <v>5118</v>
      </c>
      <c r="E2929" t="s">
        <v>6101</v>
      </c>
      <c r="F2929">
        <v>0</v>
      </c>
    </row>
    <row r="2930" spans="1:6">
      <c r="A2930" t="s">
        <v>2432</v>
      </c>
      <c r="C2930">
        <v>180</v>
      </c>
      <c r="D2930" t="s">
        <v>5118</v>
      </c>
      <c r="E2930" t="s">
        <v>6101</v>
      </c>
      <c r="F2930">
        <v>0</v>
      </c>
    </row>
    <row r="2931" spans="1:6">
      <c r="A2931" t="s">
        <v>2434</v>
      </c>
      <c r="C2931">
        <v>180</v>
      </c>
      <c r="D2931" t="s">
        <v>5118</v>
      </c>
      <c r="E2931" t="s">
        <v>6101</v>
      </c>
      <c r="F2931">
        <v>0</v>
      </c>
    </row>
    <row r="2932" spans="1:6">
      <c r="A2932" t="s">
        <v>3888</v>
      </c>
      <c r="C2932">
        <v>180</v>
      </c>
      <c r="D2932" t="s">
        <v>5118</v>
      </c>
      <c r="E2932" t="s">
        <v>6101</v>
      </c>
      <c r="F2932">
        <v>0</v>
      </c>
    </row>
    <row r="2933" spans="1:6">
      <c r="A2933" t="s">
        <v>2514</v>
      </c>
      <c r="C2933">
        <v>28</v>
      </c>
      <c r="D2933" t="s">
        <v>5116</v>
      </c>
      <c r="E2933" t="s">
        <v>6101</v>
      </c>
      <c r="F2933">
        <v>5</v>
      </c>
    </row>
    <row r="2934" spans="1:6">
      <c r="A2934" t="s">
        <v>4588</v>
      </c>
      <c r="C2934">
        <v>144</v>
      </c>
      <c r="D2934" t="s">
        <v>5118</v>
      </c>
      <c r="E2934" t="s">
        <v>6101</v>
      </c>
      <c r="F2934">
        <v>1</v>
      </c>
    </row>
    <row r="2935" spans="1:6">
      <c r="A2935" t="s">
        <v>4589</v>
      </c>
      <c r="C2935">
        <v>288</v>
      </c>
      <c r="D2935" t="s">
        <v>5118</v>
      </c>
      <c r="E2935" t="s">
        <v>6101</v>
      </c>
      <c r="F2935">
        <v>2</v>
      </c>
    </row>
    <row r="2936" spans="1:6">
      <c r="A2936" t="s">
        <v>4590</v>
      </c>
      <c r="C2936">
        <v>384</v>
      </c>
      <c r="D2936" t="s">
        <v>5118</v>
      </c>
      <c r="E2936" t="s">
        <v>6101</v>
      </c>
      <c r="F2936">
        <v>1</v>
      </c>
    </row>
    <row r="2937" spans="1:6">
      <c r="A2937" t="s">
        <v>4591</v>
      </c>
      <c r="C2937">
        <v>96</v>
      </c>
      <c r="D2937" t="s">
        <v>5118</v>
      </c>
      <c r="E2937" t="s">
        <v>6101</v>
      </c>
      <c r="F2937">
        <v>2</v>
      </c>
    </row>
    <row r="2938" spans="1:6">
      <c r="A2938" t="s">
        <v>4592</v>
      </c>
      <c r="C2938">
        <v>192</v>
      </c>
      <c r="D2938" t="s">
        <v>5118</v>
      </c>
      <c r="E2938" t="s">
        <v>6101</v>
      </c>
      <c r="F2938">
        <v>3</v>
      </c>
    </row>
    <row r="2939" spans="1:6">
      <c r="A2939" t="s">
        <v>4593</v>
      </c>
      <c r="C2939">
        <v>192</v>
      </c>
      <c r="D2939" t="s">
        <v>5118</v>
      </c>
      <c r="E2939" t="s">
        <v>6101</v>
      </c>
      <c r="F2939">
        <v>4</v>
      </c>
    </row>
    <row r="2940" spans="1:6">
      <c r="A2940" t="s">
        <v>4594</v>
      </c>
      <c r="C2940">
        <v>144</v>
      </c>
      <c r="D2940" t="s">
        <v>5118</v>
      </c>
      <c r="E2940" t="s">
        <v>6101</v>
      </c>
      <c r="F2940">
        <v>8</v>
      </c>
    </row>
    <row r="2941" spans="1:6">
      <c r="A2941" t="s">
        <v>4595</v>
      </c>
      <c r="C2941">
        <v>240</v>
      </c>
      <c r="D2941" t="s">
        <v>5118</v>
      </c>
      <c r="E2941" t="s">
        <v>6101</v>
      </c>
      <c r="F2941">
        <v>16</v>
      </c>
    </row>
    <row r="2942" spans="1:6">
      <c r="A2942" t="s">
        <v>4596</v>
      </c>
      <c r="C2942">
        <v>240</v>
      </c>
      <c r="D2942" t="s">
        <v>5118</v>
      </c>
      <c r="E2942" t="s">
        <v>6101</v>
      </c>
      <c r="F2942">
        <v>9</v>
      </c>
    </row>
    <row r="2943" spans="1:6">
      <c r="A2943" t="s">
        <v>4597</v>
      </c>
      <c r="C2943">
        <v>12</v>
      </c>
      <c r="D2943" t="s">
        <v>5116</v>
      </c>
      <c r="E2943" t="s">
        <v>6101</v>
      </c>
      <c r="F2943">
        <v>1</v>
      </c>
    </row>
    <row r="2944" spans="1:6">
      <c r="A2944" t="s">
        <v>4598</v>
      </c>
      <c r="C2944">
        <v>1440</v>
      </c>
      <c r="D2944" t="s">
        <v>5118</v>
      </c>
      <c r="E2944" t="s">
        <v>6101</v>
      </c>
      <c r="F2944">
        <v>6</v>
      </c>
    </row>
    <row r="2945" spans="1:6">
      <c r="A2945" t="s">
        <v>1421</v>
      </c>
      <c r="C2945">
        <v>240</v>
      </c>
      <c r="D2945" t="s">
        <v>5118</v>
      </c>
      <c r="E2945" t="s">
        <v>6101</v>
      </c>
      <c r="F2945">
        <v>5</v>
      </c>
    </row>
    <row r="2946" spans="1:6">
      <c r="A2946" t="s">
        <v>4599</v>
      </c>
      <c r="C2946">
        <v>144</v>
      </c>
      <c r="D2946" t="s">
        <v>5118</v>
      </c>
      <c r="E2946" t="s">
        <v>6101</v>
      </c>
      <c r="F2946">
        <v>4</v>
      </c>
    </row>
    <row r="2947" spans="1:6">
      <c r="A2947" t="s">
        <v>4799</v>
      </c>
      <c r="C2947">
        <v>30</v>
      </c>
      <c r="D2947" t="s">
        <v>5116</v>
      </c>
      <c r="E2947" t="s">
        <v>6101</v>
      </c>
      <c r="F2947">
        <v>0</v>
      </c>
    </row>
    <row r="2948" spans="1:6">
      <c r="A2948" t="s">
        <v>4600</v>
      </c>
      <c r="C2948">
        <v>30</v>
      </c>
      <c r="D2948" t="s">
        <v>5116</v>
      </c>
      <c r="E2948" t="s">
        <v>6101</v>
      </c>
      <c r="F2948">
        <v>3</v>
      </c>
    </row>
    <row r="2949" spans="1:6">
      <c r="A2949" t="s">
        <v>4601</v>
      </c>
      <c r="C2949">
        <v>30</v>
      </c>
      <c r="D2949" t="s">
        <v>5116</v>
      </c>
      <c r="E2949" t="s">
        <v>6101</v>
      </c>
      <c r="F2949">
        <v>8</v>
      </c>
    </row>
    <row r="2950" spans="1:6">
      <c r="A2950" t="s">
        <v>4602</v>
      </c>
      <c r="C2950">
        <v>12</v>
      </c>
      <c r="D2950" t="s">
        <v>5116</v>
      </c>
      <c r="E2950" t="s">
        <v>6101</v>
      </c>
      <c r="F2950">
        <v>4</v>
      </c>
    </row>
    <row r="2951" spans="1:6">
      <c r="A2951" t="s">
        <v>4603</v>
      </c>
      <c r="C2951">
        <v>168</v>
      </c>
      <c r="D2951" t="s">
        <v>5118</v>
      </c>
      <c r="E2951" t="s">
        <v>6101</v>
      </c>
      <c r="F2951">
        <v>5</v>
      </c>
    </row>
    <row r="2952" spans="1:6">
      <c r="A2952" t="s">
        <v>4604</v>
      </c>
      <c r="C2952">
        <v>50</v>
      </c>
      <c r="D2952" t="s">
        <v>5116</v>
      </c>
      <c r="E2952" t="s">
        <v>6101</v>
      </c>
      <c r="F2952">
        <v>2</v>
      </c>
    </row>
    <row r="2953" spans="1:6">
      <c r="A2953" t="s">
        <v>4605</v>
      </c>
      <c r="C2953">
        <v>36</v>
      </c>
      <c r="D2953" t="s">
        <v>5116</v>
      </c>
      <c r="E2953" t="s">
        <v>6101</v>
      </c>
      <c r="F2953">
        <v>2</v>
      </c>
    </row>
    <row r="2954" spans="1:6">
      <c r="A2954" t="s">
        <v>4800</v>
      </c>
      <c r="C2954">
        <v>33</v>
      </c>
      <c r="D2954" t="s">
        <v>5116</v>
      </c>
      <c r="E2954" t="s">
        <v>6101</v>
      </c>
      <c r="F2954">
        <v>0</v>
      </c>
    </row>
    <row r="2955" spans="1:6">
      <c r="A2955" t="s">
        <v>4246</v>
      </c>
      <c r="C2955">
        <v>240</v>
      </c>
      <c r="D2955" t="s">
        <v>5118</v>
      </c>
      <c r="E2955" t="s">
        <v>6101</v>
      </c>
      <c r="F2955">
        <v>0</v>
      </c>
    </row>
    <row r="2956" spans="1:6">
      <c r="A2956" t="s">
        <v>4247</v>
      </c>
      <c r="C2956">
        <v>240</v>
      </c>
      <c r="D2956" t="s">
        <v>5118</v>
      </c>
      <c r="E2956" t="s">
        <v>6101</v>
      </c>
      <c r="F2956">
        <v>0</v>
      </c>
    </row>
    <row r="2957" spans="1:6">
      <c r="A2957" t="s">
        <v>4846</v>
      </c>
      <c r="C2957">
        <v>96</v>
      </c>
      <c r="D2957" t="s">
        <v>5118</v>
      </c>
      <c r="E2957" t="s">
        <v>6101</v>
      </c>
      <c r="F2957">
        <v>0</v>
      </c>
    </row>
    <row r="2958" spans="1:6">
      <c r="A2958" t="s">
        <v>2515</v>
      </c>
      <c r="C2958">
        <v>100</v>
      </c>
      <c r="D2958" t="s">
        <v>5118</v>
      </c>
      <c r="E2958" t="s">
        <v>6101</v>
      </c>
      <c r="F2958">
        <v>0</v>
      </c>
    </row>
    <row r="2959" spans="1:6">
      <c r="A2959" t="s">
        <v>4606</v>
      </c>
      <c r="C2959">
        <v>240</v>
      </c>
      <c r="D2959" t="s">
        <v>5118</v>
      </c>
      <c r="E2959" t="s">
        <v>6101</v>
      </c>
      <c r="F2959">
        <v>7</v>
      </c>
    </row>
    <row r="2960" spans="1:6">
      <c r="A2960" t="s">
        <v>4607</v>
      </c>
      <c r="C2960">
        <v>240</v>
      </c>
      <c r="D2960" t="s">
        <v>5118</v>
      </c>
      <c r="E2960" t="s">
        <v>6101</v>
      </c>
      <c r="F2960">
        <v>5</v>
      </c>
    </row>
    <row r="2961" spans="1:6">
      <c r="A2961" t="s">
        <v>4608</v>
      </c>
      <c r="C2961">
        <v>240</v>
      </c>
      <c r="D2961" t="s">
        <v>5118</v>
      </c>
      <c r="E2961" t="s">
        <v>6101</v>
      </c>
      <c r="F2961">
        <v>16</v>
      </c>
    </row>
    <row r="2962" spans="1:6">
      <c r="A2962" t="s">
        <v>4609</v>
      </c>
      <c r="C2962">
        <v>288</v>
      </c>
      <c r="D2962" t="s">
        <v>5118</v>
      </c>
      <c r="E2962" t="s">
        <v>6101</v>
      </c>
      <c r="F2962">
        <v>9</v>
      </c>
    </row>
    <row r="2963" spans="1:6">
      <c r="A2963" t="s">
        <v>4610</v>
      </c>
      <c r="C2963">
        <v>240</v>
      </c>
      <c r="D2963" t="s">
        <v>5118</v>
      </c>
      <c r="E2963" t="s">
        <v>6101</v>
      </c>
      <c r="F2963">
        <v>5</v>
      </c>
    </row>
    <row r="2964" spans="1:6">
      <c r="A2964" t="s">
        <v>4842</v>
      </c>
      <c r="C2964">
        <v>120</v>
      </c>
      <c r="D2964" t="s">
        <v>5118</v>
      </c>
      <c r="E2964" t="s">
        <v>6101</v>
      </c>
      <c r="F2964">
        <v>0</v>
      </c>
    </row>
    <row r="2965" spans="1:6">
      <c r="A2965" t="s">
        <v>4843</v>
      </c>
      <c r="C2965">
        <v>100</v>
      </c>
      <c r="D2965" t="s">
        <v>5118</v>
      </c>
      <c r="E2965" t="s">
        <v>6101</v>
      </c>
      <c r="F2965">
        <v>0</v>
      </c>
    </row>
    <row r="2966" spans="1:6">
      <c r="A2966" t="s">
        <v>4844</v>
      </c>
      <c r="C2966">
        <v>100</v>
      </c>
      <c r="D2966" t="s">
        <v>5118</v>
      </c>
      <c r="E2966" t="s">
        <v>6101</v>
      </c>
      <c r="F2966">
        <v>0</v>
      </c>
    </row>
    <row r="2967" spans="1:6">
      <c r="A2967" t="s">
        <v>4845</v>
      </c>
      <c r="C2967">
        <v>96</v>
      </c>
      <c r="D2967" t="s">
        <v>5118</v>
      </c>
      <c r="E2967" t="s">
        <v>6101</v>
      </c>
      <c r="F2967">
        <v>0</v>
      </c>
    </row>
    <row r="2968" spans="1:6">
      <c r="A2968" t="s">
        <v>2516</v>
      </c>
      <c r="C2968">
        <v>12</v>
      </c>
      <c r="D2968" t="s">
        <v>5116</v>
      </c>
      <c r="E2968" t="s">
        <v>6101</v>
      </c>
      <c r="F2968">
        <v>2</v>
      </c>
    </row>
    <row r="2969" spans="1:6">
      <c r="A2969" t="s">
        <v>2106</v>
      </c>
      <c r="C2969">
        <v>120</v>
      </c>
      <c r="D2969" t="s">
        <v>5118</v>
      </c>
      <c r="E2969" t="s">
        <v>6101</v>
      </c>
      <c r="F2969">
        <v>0</v>
      </c>
    </row>
    <row r="2970" spans="1:6">
      <c r="A2970" t="s">
        <v>4791</v>
      </c>
      <c r="C2970">
        <v>144</v>
      </c>
      <c r="D2970" t="s">
        <v>5116</v>
      </c>
      <c r="E2970" t="s">
        <v>6101</v>
      </c>
      <c r="F2970">
        <v>2</v>
      </c>
    </row>
    <row r="2971" spans="1:6">
      <c r="A2971" t="s">
        <v>2235</v>
      </c>
      <c r="C2971">
        <v>12</v>
      </c>
      <c r="D2971" t="s">
        <v>5116</v>
      </c>
      <c r="E2971" t="s">
        <v>6101</v>
      </c>
      <c r="F2971">
        <v>0</v>
      </c>
    </row>
    <row r="2972" spans="1:6">
      <c r="A2972" t="s">
        <v>4611</v>
      </c>
      <c r="C2972">
        <v>144</v>
      </c>
      <c r="D2972" t="s">
        <v>5118</v>
      </c>
      <c r="E2972" t="s">
        <v>6101</v>
      </c>
      <c r="F2972">
        <v>0</v>
      </c>
    </row>
    <row r="2973" spans="1:6">
      <c r="A2973" t="s">
        <v>3557</v>
      </c>
      <c r="C2973">
        <v>192</v>
      </c>
      <c r="D2973" t="s">
        <v>5118</v>
      </c>
      <c r="E2973" t="s">
        <v>6101</v>
      </c>
      <c r="F2973">
        <v>0</v>
      </c>
    </row>
    <row r="2974" spans="1:6">
      <c r="A2974" t="s">
        <v>3554</v>
      </c>
      <c r="C2974">
        <v>192</v>
      </c>
      <c r="D2974" t="s">
        <v>5118</v>
      </c>
      <c r="E2974" t="s">
        <v>6101</v>
      </c>
      <c r="F2974">
        <v>0</v>
      </c>
    </row>
    <row r="2975" spans="1:6">
      <c r="A2975" t="s">
        <v>3553</v>
      </c>
      <c r="C2975">
        <v>192</v>
      </c>
      <c r="D2975" t="s">
        <v>5118</v>
      </c>
      <c r="E2975" t="s">
        <v>6101</v>
      </c>
      <c r="F2975">
        <v>0</v>
      </c>
    </row>
    <row r="2976" spans="1:6">
      <c r="A2976" t="s">
        <v>3555</v>
      </c>
      <c r="C2976">
        <v>192</v>
      </c>
      <c r="D2976" t="s">
        <v>5118</v>
      </c>
      <c r="E2976" t="s">
        <v>6101</v>
      </c>
      <c r="F2976">
        <v>0</v>
      </c>
    </row>
    <row r="2977" spans="1:6">
      <c r="A2977" t="s">
        <v>2658</v>
      </c>
      <c r="C2977">
        <v>192</v>
      </c>
      <c r="D2977" t="s">
        <v>5118</v>
      </c>
      <c r="E2977" t="s">
        <v>6101</v>
      </c>
      <c r="F2977">
        <v>0</v>
      </c>
    </row>
    <row r="2978" spans="1:6">
      <c r="A2978" t="s">
        <v>3556</v>
      </c>
      <c r="C2978">
        <v>192</v>
      </c>
      <c r="D2978" t="s">
        <v>5118</v>
      </c>
      <c r="E2978" t="s">
        <v>6101</v>
      </c>
      <c r="F2978">
        <v>0</v>
      </c>
    </row>
    <row r="2979" spans="1:6">
      <c r="A2979" t="s">
        <v>3558</v>
      </c>
      <c r="C2979">
        <v>192</v>
      </c>
      <c r="D2979" t="s">
        <v>5118</v>
      </c>
      <c r="E2979" t="s">
        <v>6101</v>
      </c>
      <c r="F2979">
        <v>0</v>
      </c>
    </row>
    <row r="2980" spans="1:6">
      <c r="A2980" t="s">
        <v>4801</v>
      </c>
      <c r="C2980">
        <v>144</v>
      </c>
      <c r="D2980" t="s">
        <v>5118</v>
      </c>
      <c r="E2980" t="s">
        <v>6101</v>
      </c>
      <c r="F2980">
        <v>0</v>
      </c>
    </row>
    <row r="2981" spans="1:6">
      <c r="A2981" t="s">
        <v>4792</v>
      </c>
      <c r="C2981">
        <v>144</v>
      </c>
      <c r="D2981" t="s">
        <v>5118</v>
      </c>
      <c r="E2981" t="s">
        <v>6101</v>
      </c>
      <c r="F2981">
        <v>0</v>
      </c>
    </row>
    <row r="2982" spans="1:6">
      <c r="A2982" t="s">
        <v>4802</v>
      </c>
      <c r="C2982">
        <v>192</v>
      </c>
      <c r="D2982" t="s">
        <v>5118</v>
      </c>
      <c r="E2982" t="s">
        <v>6101</v>
      </c>
      <c r="F2982">
        <v>0</v>
      </c>
    </row>
    <row r="2983" spans="1:6">
      <c r="A2983" t="s">
        <v>4793</v>
      </c>
      <c r="C2983">
        <v>120</v>
      </c>
      <c r="D2983" t="s">
        <v>5118</v>
      </c>
      <c r="E2983" t="s">
        <v>6101</v>
      </c>
      <c r="F2983">
        <v>1</v>
      </c>
    </row>
    <row r="2984" spans="1:6">
      <c r="A2984" t="s">
        <v>1422</v>
      </c>
      <c r="C2984">
        <v>120</v>
      </c>
      <c r="D2984" t="s">
        <v>5118</v>
      </c>
      <c r="E2984" t="s">
        <v>6101</v>
      </c>
      <c r="F2984">
        <v>0</v>
      </c>
    </row>
    <row r="2985" spans="1:6">
      <c r="A2985" t="s">
        <v>4612</v>
      </c>
      <c r="C2985">
        <v>120</v>
      </c>
      <c r="D2985" t="s">
        <v>5118</v>
      </c>
      <c r="E2985" t="s">
        <v>6101</v>
      </c>
      <c r="F2985">
        <v>1</v>
      </c>
    </row>
    <row r="2986" spans="1:6">
      <c r="A2986" t="s">
        <v>4613</v>
      </c>
      <c r="C2986">
        <v>60</v>
      </c>
      <c r="D2986" t="s">
        <v>5118</v>
      </c>
      <c r="E2986" t="s">
        <v>6101</v>
      </c>
      <c r="F2986">
        <v>2</v>
      </c>
    </row>
    <row r="2987" spans="1:6">
      <c r="A2987" t="s">
        <v>3502</v>
      </c>
      <c r="C2987">
        <v>144</v>
      </c>
      <c r="D2987" t="s">
        <v>5118</v>
      </c>
      <c r="E2987" t="s">
        <v>6101</v>
      </c>
      <c r="F2987">
        <v>0</v>
      </c>
    </row>
    <row r="2988" spans="1:6">
      <c r="A2988" t="s">
        <v>4794</v>
      </c>
      <c r="C2988">
        <v>200</v>
      </c>
      <c r="D2988" t="s">
        <v>5118</v>
      </c>
      <c r="E2988" t="s">
        <v>6101</v>
      </c>
      <c r="F2988">
        <v>14</v>
      </c>
    </row>
    <row r="2989" spans="1:6">
      <c r="A2989" t="s">
        <v>3662</v>
      </c>
      <c r="C2989">
        <v>144</v>
      </c>
      <c r="D2989" t="s">
        <v>5118</v>
      </c>
      <c r="E2989" t="s">
        <v>6101</v>
      </c>
      <c r="F2989">
        <v>0</v>
      </c>
    </row>
    <row r="2990" spans="1:6">
      <c r="A2990" t="s">
        <v>3663</v>
      </c>
      <c r="C2990">
        <v>144</v>
      </c>
      <c r="D2990" t="s">
        <v>5118</v>
      </c>
      <c r="E2990" t="s">
        <v>6101</v>
      </c>
      <c r="F2990">
        <v>0</v>
      </c>
    </row>
    <row r="2991" spans="1:6">
      <c r="A2991" t="s">
        <v>4958</v>
      </c>
      <c r="C2991">
        <v>120</v>
      </c>
      <c r="D2991" t="s">
        <v>5118</v>
      </c>
      <c r="E2991" t="s">
        <v>6101</v>
      </c>
      <c r="F2991">
        <v>13</v>
      </c>
    </row>
    <row r="2992" spans="1:6">
      <c r="A2992" t="s">
        <v>4614</v>
      </c>
      <c r="C2992">
        <v>12</v>
      </c>
      <c r="D2992" t="s">
        <v>5116</v>
      </c>
      <c r="E2992" t="s">
        <v>6101</v>
      </c>
      <c r="F2992">
        <v>15</v>
      </c>
    </row>
    <row r="2993" spans="1:6">
      <c r="A2993" t="s">
        <v>4321</v>
      </c>
      <c r="C2993">
        <v>72</v>
      </c>
      <c r="D2993" t="s">
        <v>5118</v>
      </c>
      <c r="E2993" t="s">
        <v>6101</v>
      </c>
      <c r="F2993">
        <v>8</v>
      </c>
    </row>
    <row r="2994" spans="1:6">
      <c r="A2994" t="s">
        <v>4615</v>
      </c>
      <c r="C2994">
        <v>10</v>
      </c>
      <c r="D2994" t="s">
        <v>5116</v>
      </c>
      <c r="E2994" t="s">
        <v>6101</v>
      </c>
      <c r="F2994">
        <v>58</v>
      </c>
    </row>
    <row r="2995" spans="1:6">
      <c r="A2995" t="s">
        <v>4616</v>
      </c>
      <c r="C2995">
        <v>10</v>
      </c>
      <c r="D2995" t="s">
        <v>5116</v>
      </c>
      <c r="E2995" t="s">
        <v>6101</v>
      </c>
      <c r="F2995">
        <v>3</v>
      </c>
    </row>
    <row r="2996" spans="1:6">
      <c r="A2996" t="s">
        <v>4617</v>
      </c>
      <c r="C2996">
        <v>12</v>
      </c>
      <c r="D2996" t="s">
        <v>5116</v>
      </c>
      <c r="E2996" t="s">
        <v>6101</v>
      </c>
      <c r="F2996">
        <v>10</v>
      </c>
    </row>
    <row r="2997" spans="1:6">
      <c r="A2997" t="s">
        <v>4618</v>
      </c>
      <c r="C2997">
        <v>72</v>
      </c>
      <c r="D2997" t="s">
        <v>5118</v>
      </c>
      <c r="E2997" t="s">
        <v>6101</v>
      </c>
      <c r="F2997">
        <v>2</v>
      </c>
    </row>
    <row r="2998" spans="1:6">
      <c r="A2998" t="s">
        <v>4803</v>
      </c>
      <c r="C2998">
        <v>96</v>
      </c>
      <c r="D2998" t="s">
        <v>5118</v>
      </c>
      <c r="E2998" t="s">
        <v>6101</v>
      </c>
      <c r="F2998">
        <v>0</v>
      </c>
    </row>
    <row r="2999" spans="1:6">
      <c r="A2999" t="s">
        <v>4804</v>
      </c>
      <c r="C2999">
        <v>12</v>
      </c>
      <c r="D2999" t="s">
        <v>5116</v>
      </c>
      <c r="E2999" t="s">
        <v>6101</v>
      </c>
      <c r="F2999">
        <v>0</v>
      </c>
    </row>
    <row r="3000" spans="1:6">
      <c r="A3000" t="s">
        <v>2374</v>
      </c>
      <c r="C3000">
        <v>120</v>
      </c>
      <c r="D3000" t="s">
        <v>5118</v>
      </c>
      <c r="E3000" t="s">
        <v>6101</v>
      </c>
      <c r="F3000">
        <v>0</v>
      </c>
    </row>
    <row r="3001" spans="1:6">
      <c r="A3001" t="s">
        <v>2375</v>
      </c>
      <c r="C3001">
        <v>120</v>
      </c>
      <c r="D3001" t="s">
        <v>5118</v>
      </c>
      <c r="E3001" t="s">
        <v>6101</v>
      </c>
      <c r="F3001">
        <v>0</v>
      </c>
    </row>
    <row r="3002" spans="1:6">
      <c r="A3002" t="s">
        <v>2376</v>
      </c>
      <c r="C3002">
        <v>180</v>
      </c>
      <c r="D3002" t="s">
        <v>5118</v>
      </c>
      <c r="E3002" t="s">
        <v>6101</v>
      </c>
      <c r="F3002">
        <v>0</v>
      </c>
    </row>
    <row r="3003" spans="1:6">
      <c r="A3003" t="s">
        <v>3664</v>
      </c>
      <c r="C3003">
        <v>200</v>
      </c>
      <c r="D3003" t="s">
        <v>5118</v>
      </c>
      <c r="E3003" t="s">
        <v>6101</v>
      </c>
      <c r="F3003">
        <v>0</v>
      </c>
    </row>
    <row r="3004" spans="1:6">
      <c r="A3004" t="s">
        <v>4619</v>
      </c>
      <c r="C3004">
        <v>200</v>
      </c>
      <c r="D3004" t="s">
        <v>5118</v>
      </c>
      <c r="E3004" t="s">
        <v>6101</v>
      </c>
      <c r="F3004">
        <v>18</v>
      </c>
    </row>
    <row r="3005" spans="1:6">
      <c r="A3005" t="s">
        <v>4805</v>
      </c>
      <c r="C3005">
        <v>144</v>
      </c>
      <c r="D3005" t="s">
        <v>5118</v>
      </c>
      <c r="E3005" t="s">
        <v>6101</v>
      </c>
      <c r="F3005">
        <v>0</v>
      </c>
    </row>
    <row r="3006" spans="1:6">
      <c r="A3006" t="s">
        <v>2348</v>
      </c>
      <c r="C3006">
        <v>160</v>
      </c>
      <c r="D3006" t="s">
        <v>5118</v>
      </c>
      <c r="E3006" t="s">
        <v>6101</v>
      </c>
      <c r="F3006">
        <v>0</v>
      </c>
    </row>
    <row r="3007" spans="1:6">
      <c r="A3007" t="s">
        <v>4620</v>
      </c>
      <c r="C3007">
        <v>144</v>
      </c>
      <c r="D3007" t="s">
        <v>5118</v>
      </c>
      <c r="E3007" t="s">
        <v>6101</v>
      </c>
      <c r="F3007">
        <v>1</v>
      </c>
    </row>
    <row r="3008" spans="1:6">
      <c r="A3008" t="s">
        <v>4806</v>
      </c>
      <c r="C3008">
        <v>144</v>
      </c>
      <c r="D3008" t="s">
        <v>5118</v>
      </c>
      <c r="E3008" t="s">
        <v>6101</v>
      </c>
      <c r="F3008">
        <v>0</v>
      </c>
    </row>
    <row r="3009" spans="1:6">
      <c r="A3009" t="s">
        <v>3665</v>
      </c>
      <c r="C3009">
        <v>120</v>
      </c>
      <c r="D3009" t="s">
        <v>5118</v>
      </c>
      <c r="E3009" t="s">
        <v>6101</v>
      </c>
      <c r="F3009">
        <v>0</v>
      </c>
    </row>
    <row r="3010" spans="1:6">
      <c r="A3010" t="s">
        <v>4795</v>
      </c>
      <c r="C3010">
        <v>120</v>
      </c>
      <c r="D3010" t="s">
        <v>5118</v>
      </c>
      <c r="E3010" t="s">
        <v>6101</v>
      </c>
      <c r="F3010">
        <v>0</v>
      </c>
    </row>
    <row r="3011" spans="1:6">
      <c r="A3011" t="s">
        <v>3666</v>
      </c>
      <c r="C3011">
        <v>120</v>
      </c>
      <c r="D3011" t="s">
        <v>5118</v>
      </c>
      <c r="E3011" t="s">
        <v>6101</v>
      </c>
      <c r="F3011">
        <v>0</v>
      </c>
    </row>
    <row r="3012" spans="1:6">
      <c r="A3012" t="s">
        <v>1423</v>
      </c>
      <c r="C3012">
        <v>192</v>
      </c>
      <c r="D3012" t="s">
        <v>5118</v>
      </c>
      <c r="E3012" t="s">
        <v>6101</v>
      </c>
      <c r="F3012">
        <v>0</v>
      </c>
    </row>
    <row r="3013" spans="1:6">
      <c r="A3013" t="s">
        <v>3667</v>
      </c>
      <c r="C3013">
        <v>192</v>
      </c>
      <c r="D3013" t="s">
        <v>5118</v>
      </c>
      <c r="E3013" t="s">
        <v>6101</v>
      </c>
      <c r="F3013">
        <v>0</v>
      </c>
    </row>
    <row r="3014" spans="1:6">
      <c r="A3014" t="s">
        <v>4621</v>
      </c>
      <c r="C3014">
        <v>160</v>
      </c>
      <c r="D3014" t="s">
        <v>5118</v>
      </c>
      <c r="E3014" t="s">
        <v>6101</v>
      </c>
      <c r="F3014">
        <v>2</v>
      </c>
    </row>
    <row r="3015" spans="1:6">
      <c r="A3015" t="s">
        <v>4807</v>
      </c>
      <c r="C3015">
        <v>96</v>
      </c>
      <c r="D3015" t="s">
        <v>5118</v>
      </c>
      <c r="E3015" t="s">
        <v>6101</v>
      </c>
      <c r="F3015">
        <v>0</v>
      </c>
    </row>
    <row r="3016" spans="1:6">
      <c r="A3016" t="s">
        <v>4808</v>
      </c>
      <c r="C3016">
        <v>90</v>
      </c>
      <c r="D3016" t="s">
        <v>5118</v>
      </c>
      <c r="E3016" t="s">
        <v>6101</v>
      </c>
      <c r="F3016">
        <v>0</v>
      </c>
    </row>
    <row r="3017" spans="1:6">
      <c r="A3017" t="s">
        <v>4622</v>
      </c>
      <c r="C3017">
        <v>192</v>
      </c>
      <c r="D3017" t="s">
        <v>5118</v>
      </c>
      <c r="E3017" t="s">
        <v>6101</v>
      </c>
      <c r="F3017">
        <v>2</v>
      </c>
    </row>
    <row r="3018" spans="1:6">
      <c r="A3018" t="s">
        <v>4623</v>
      </c>
      <c r="C3018">
        <v>180</v>
      </c>
      <c r="D3018" t="s">
        <v>5118</v>
      </c>
      <c r="E3018" t="s">
        <v>6101</v>
      </c>
      <c r="F3018">
        <v>3</v>
      </c>
    </row>
    <row r="3019" spans="1:6">
      <c r="A3019" t="s">
        <v>4624</v>
      </c>
      <c r="C3019">
        <v>192</v>
      </c>
      <c r="D3019" t="s">
        <v>5118</v>
      </c>
      <c r="E3019" t="s">
        <v>6101</v>
      </c>
      <c r="F3019">
        <v>38</v>
      </c>
    </row>
    <row r="3020" spans="1:6">
      <c r="A3020" t="s">
        <v>4625</v>
      </c>
      <c r="C3020">
        <v>20</v>
      </c>
      <c r="D3020" t="s">
        <v>5116</v>
      </c>
      <c r="E3020" t="s">
        <v>6101</v>
      </c>
      <c r="F3020">
        <v>12</v>
      </c>
    </row>
    <row r="3021" spans="1:6">
      <c r="A3021" t="s">
        <v>4301</v>
      </c>
      <c r="C3021">
        <v>160</v>
      </c>
      <c r="D3021" t="s">
        <v>5118</v>
      </c>
      <c r="E3021" t="s">
        <v>6101</v>
      </c>
      <c r="F3021">
        <v>0</v>
      </c>
    </row>
    <row r="3022" spans="1:6">
      <c r="A3022" t="s">
        <v>4141</v>
      </c>
      <c r="C3022">
        <v>72</v>
      </c>
      <c r="D3022" t="s">
        <v>5118</v>
      </c>
      <c r="E3022" t="s">
        <v>6101</v>
      </c>
      <c r="F3022">
        <v>0</v>
      </c>
    </row>
    <row r="3023" spans="1:6">
      <c r="A3023" t="s">
        <v>4796</v>
      </c>
      <c r="C3023">
        <v>192</v>
      </c>
      <c r="D3023" t="s">
        <v>5118</v>
      </c>
      <c r="E3023" t="s">
        <v>6101</v>
      </c>
      <c r="F3023">
        <v>5</v>
      </c>
    </row>
    <row r="3024" spans="1:6">
      <c r="A3024" t="s">
        <v>4797</v>
      </c>
      <c r="C3024">
        <v>192</v>
      </c>
      <c r="D3024" t="s">
        <v>5118</v>
      </c>
      <c r="E3024" t="s">
        <v>6101</v>
      </c>
      <c r="F3024">
        <v>6</v>
      </c>
    </row>
    <row r="3025" spans="1:6">
      <c r="A3025" t="s">
        <v>2517</v>
      </c>
      <c r="C3025">
        <v>72</v>
      </c>
      <c r="D3025" t="s">
        <v>5118</v>
      </c>
      <c r="E3025" t="s">
        <v>6101</v>
      </c>
      <c r="F3025">
        <v>0</v>
      </c>
    </row>
    <row r="3026" spans="1:6">
      <c r="A3026" t="s">
        <v>2518</v>
      </c>
      <c r="C3026">
        <v>144</v>
      </c>
      <c r="D3026" t="s">
        <v>5118</v>
      </c>
      <c r="E3026" t="s">
        <v>6101</v>
      </c>
      <c r="F3026">
        <v>0</v>
      </c>
    </row>
    <row r="3027" spans="1:6">
      <c r="A3027" t="s">
        <v>4626</v>
      </c>
      <c r="C3027">
        <v>12</v>
      </c>
      <c r="D3027" t="s">
        <v>5116</v>
      </c>
      <c r="E3027" t="s">
        <v>6101</v>
      </c>
      <c r="F3027">
        <v>13</v>
      </c>
    </row>
    <row r="3028" spans="1:6">
      <c r="A3028" t="s">
        <v>4627</v>
      </c>
      <c r="C3028">
        <v>12</v>
      </c>
      <c r="D3028" t="s">
        <v>5116</v>
      </c>
      <c r="E3028" t="s">
        <v>6101</v>
      </c>
      <c r="F3028">
        <v>2</v>
      </c>
    </row>
    <row r="3029" spans="1:6">
      <c r="A3029" t="s">
        <v>4628</v>
      </c>
      <c r="C3029">
        <v>12</v>
      </c>
      <c r="D3029" t="s">
        <v>5116</v>
      </c>
      <c r="E3029" t="s">
        <v>6101</v>
      </c>
      <c r="F3029">
        <v>7</v>
      </c>
    </row>
    <row r="3030" spans="1:6">
      <c r="A3030" t="s">
        <v>4629</v>
      </c>
      <c r="C3030">
        <v>12</v>
      </c>
      <c r="D3030" t="s">
        <v>5116</v>
      </c>
      <c r="E3030" t="s">
        <v>6101</v>
      </c>
      <c r="F3030">
        <v>18</v>
      </c>
    </row>
    <row r="3031" spans="1:6">
      <c r="A3031" t="s">
        <v>4630</v>
      </c>
      <c r="C3031">
        <v>16</v>
      </c>
      <c r="D3031" t="s">
        <v>5116</v>
      </c>
      <c r="E3031" t="s">
        <v>6101</v>
      </c>
      <c r="F3031">
        <v>10</v>
      </c>
    </row>
    <row r="3032" spans="1:6">
      <c r="A3032" t="s">
        <v>2519</v>
      </c>
      <c r="E3032" t="s">
        <v>6101</v>
      </c>
      <c r="F3032">
        <v>1</v>
      </c>
    </row>
    <row r="3033" spans="1:6">
      <c r="A3033" t="s">
        <v>3688</v>
      </c>
      <c r="C3033">
        <v>168</v>
      </c>
      <c r="D3033" t="s">
        <v>5118</v>
      </c>
      <c r="E3033" t="s">
        <v>6101</v>
      </c>
      <c r="F3033">
        <v>4</v>
      </c>
    </row>
    <row r="3034" spans="1:6">
      <c r="A3034" t="s">
        <v>3687</v>
      </c>
      <c r="C3034">
        <v>168</v>
      </c>
      <c r="D3034" t="s">
        <v>5118</v>
      </c>
      <c r="E3034" t="s">
        <v>6101</v>
      </c>
      <c r="F3034">
        <v>6</v>
      </c>
    </row>
    <row r="3035" spans="1:6">
      <c r="A3035" t="s">
        <v>4809</v>
      </c>
      <c r="C3035">
        <v>96</v>
      </c>
      <c r="D3035" t="s">
        <v>5118</v>
      </c>
      <c r="E3035" t="s">
        <v>6101</v>
      </c>
      <c r="F3035">
        <v>0</v>
      </c>
    </row>
    <row r="3036" spans="1:6">
      <c r="A3036" t="s">
        <v>4810</v>
      </c>
      <c r="C3036">
        <v>96</v>
      </c>
      <c r="D3036" t="s">
        <v>5118</v>
      </c>
      <c r="E3036" t="s">
        <v>6101</v>
      </c>
      <c r="F3036">
        <v>0</v>
      </c>
    </row>
    <row r="3037" spans="1:6">
      <c r="A3037" t="s">
        <v>5240</v>
      </c>
      <c r="C3037">
        <v>96</v>
      </c>
      <c r="D3037" t="s">
        <v>5118</v>
      </c>
      <c r="E3037" t="s">
        <v>6101</v>
      </c>
      <c r="F3037">
        <v>0</v>
      </c>
    </row>
    <row r="3038" spans="1:6">
      <c r="A3038" t="s">
        <v>4631</v>
      </c>
      <c r="C3038">
        <v>168</v>
      </c>
      <c r="D3038" t="s">
        <v>5118</v>
      </c>
      <c r="E3038" t="s">
        <v>6101</v>
      </c>
      <c r="F3038">
        <v>37</v>
      </c>
    </row>
    <row r="3039" spans="1:6">
      <c r="A3039" t="s">
        <v>4632</v>
      </c>
      <c r="C3039">
        <v>72</v>
      </c>
      <c r="D3039" t="s">
        <v>5118</v>
      </c>
      <c r="E3039" t="s">
        <v>6101</v>
      </c>
      <c r="F3039">
        <v>1</v>
      </c>
    </row>
    <row r="3040" spans="1:6">
      <c r="A3040" t="s">
        <v>4633</v>
      </c>
      <c r="C3040">
        <v>160</v>
      </c>
      <c r="D3040" t="s">
        <v>5118</v>
      </c>
      <c r="E3040" t="s">
        <v>6101</v>
      </c>
      <c r="F3040">
        <v>1</v>
      </c>
    </row>
    <row r="3041" spans="1:6">
      <c r="A3041" t="s">
        <v>4811</v>
      </c>
      <c r="C3041">
        <v>432</v>
      </c>
      <c r="D3041" t="s">
        <v>5118</v>
      </c>
      <c r="E3041" t="s">
        <v>6101</v>
      </c>
      <c r="F3041">
        <v>0</v>
      </c>
    </row>
    <row r="3042" spans="1:6">
      <c r="A3042" t="s">
        <v>4634</v>
      </c>
      <c r="C3042">
        <v>300</v>
      </c>
      <c r="D3042" t="s">
        <v>5118</v>
      </c>
      <c r="E3042" t="s">
        <v>6101</v>
      </c>
      <c r="F3042">
        <v>1</v>
      </c>
    </row>
    <row r="3043" spans="1:6">
      <c r="A3043" t="s">
        <v>4635</v>
      </c>
      <c r="C3043">
        <v>300</v>
      </c>
      <c r="D3043" t="s">
        <v>5118</v>
      </c>
      <c r="E3043" t="s">
        <v>6101</v>
      </c>
      <c r="F3043">
        <v>1</v>
      </c>
    </row>
    <row r="3044" spans="1:6">
      <c r="A3044" t="s">
        <v>4636</v>
      </c>
      <c r="C3044">
        <v>180</v>
      </c>
      <c r="D3044" t="s">
        <v>5118</v>
      </c>
      <c r="E3044" t="s">
        <v>6101</v>
      </c>
      <c r="F3044">
        <v>1</v>
      </c>
    </row>
    <row r="3045" spans="1:6">
      <c r="A3045" t="s">
        <v>1425</v>
      </c>
      <c r="C3045">
        <v>288</v>
      </c>
      <c r="D3045" t="s">
        <v>5118</v>
      </c>
      <c r="E3045" t="s">
        <v>6101</v>
      </c>
      <c r="F3045">
        <v>1</v>
      </c>
    </row>
    <row r="3046" spans="1:6">
      <c r="A3046" t="s">
        <v>1426</v>
      </c>
      <c r="C3046">
        <v>432</v>
      </c>
      <c r="D3046" t="s">
        <v>5118</v>
      </c>
      <c r="E3046" t="s">
        <v>6101</v>
      </c>
      <c r="F3046">
        <v>4</v>
      </c>
    </row>
    <row r="3047" spans="1:6">
      <c r="A3047" t="s">
        <v>1426</v>
      </c>
      <c r="C3047">
        <v>288</v>
      </c>
      <c r="D3047" t="s">
        <v>5118</v>
      </c>
      <c r="E3047" t="s">
        <v>6101</v>
      </c>
      <c r="F3047">
        <v>2</v>
      </c>
    </row>
    <row r="3048" spans="1:6">
      <c r="A3048" t="s">
        <v>1427</v>
      </c>
      <c r="C3048">
        <v>432</v>
      </c>
      <c r="D3048" t="s">
        <v>5118</v>
      </c>
      <c r="E3048" t="s">
        <v>6101</v>
      </c>
      <c r="F3048">
        <v>5</v>
      </c>
    </row>
    <row r="3049" spans="1:6">
      <c r="A3049" t="s">
        <v>1428</v>
      </c>
      <c r="C3049">
        <v>432</v>
      </c>
      <c r="D3049" t="s">
        <v>5118</v>
      </c>
      <c r="E3049" t="s">
        <v>6101</v>
      </c>
      <c r="F3049">
        <v>1</v>
      </c>
    </row>
    <row r="3050" spans="1:6">
      <c r="A3050" t="s">
        <v>1429</v>
      </c>
      <c r="C3050">
        <v>432</v>
      </c>
      <c r="D3050" t="s">
        <v>5118</v>
      </c>
      <c r="E3050" t="s">
        <v>6101</v>
      </c>
      <c r="F3050">
        <v>5</v>
      </c>
    </row>
    <row r="3051" spans="1:6">
      <c r="A3051" t="s">
        <v>1429</v>
      </c>
      <c r="C3051">
        <v>288</v>
      </c>
      <c r="D3051" t="s">
        <v>5118</v>
      </c>
      <c r="E3051" t="s">
        <v>6101</v>
      </c>
      <c r="F3051">
        <v>4</v>
      </c>
    </row>
    <row r="3052" spans="1:6">
      <c r="A3052" t="s">
        <v>1430</v>
      </c>
      <c r="C3052">
        <v>432</v>
      </c>
      <c r="D3052" t="s">
        <v>5118</v>
      </c>
      <c r="E3052" t="s">
        <v>6101</v>
      </c>
      <c r="F3052">
        <v>2</v>
      </c>
    </row>
    <row r="3053" spans="1:6">
      <c r="A3053" t="s">
        <v>1431</v>
      </c>
      <c r="C3053">
        <v>432</v>
      </c>
      <c r="D3053" t="s">
        <v>5118</v>
      </c>
      <c r="E3053" t="s">
        <v>6101</v>
      </c>
      <c r="F3053">
        <v>24</v>
      </c>
    </row>
    <row r="3054" spans="1:6">
      <c r="A3054" t="s">
        <v>3500</v>
      </c>
      <c r="C3054">
        <v>312</v>
      </c>
      <c r="D3054" t="s">
        <v>5118</v>
      </c>
      <c r="E3054" t="s">
        <v>6101</v>
      </c>
      <c r="F3054">
        <v>0</v>
      </c>
    </row>
    <row r="3055" spans="1:6">
      <c r="A3055" t="s">
        <v>3961</v>
      </c>
      <c r="C3055">
        <v>144</v>
      </c>
      <c r="D3055" t="s">
        <v>5118</v>
      </c>
      <c r="E3055" t="s">
        <v>6101</v>
      </c>
      <c r="F3055">
        <v>0</v>
      </c>
    </row>
    <row r="3056" spans="1:6">
      <c r="A3056" t="s">
        <v>3611</v>
      </c>
      <c r="C3056">
        <v>144</v>
      </c>
      <c r="D3056" t="s">
        <v>5118</v>
      </c>
      <c r="E3056" t="s">
        <v>6101</v>
      </c>
      <c r="F3056">
        <v>0</v>
      </c>
    </row>
    <row r="3057" spans="1:6">
      <c r="A3057" t="s">
        <v>4052</v>
      </c>
      <c r="C3057">
        <v>144</v>
      </c>
      <c r="D3057" t="s">
        <v>5118</v>
      </c>
      <c r="E3057" t="s">
        <v>6101</v>
      </c>
      <c r="F3057">
        <v>0</v>
      </c>
    </row>
    <row r="3058" spans="1:6">
      <c r="A3058" t="s">
        <v>4055</v>
      </c>
      <c r="C3058">
        <v>168</v>
      </c>
      <c r="D3058" t="s">
        <v>5118</v>
      </c>
      <c r="E3058" t="s">
        <v>6101</v>
      </c>
      <c r="F3058">
        <v>0</v>
      </c>
    </row>
    <row r="3059" spans="1:6">
      <c r="A3059" t="s">
        <v>4053</v>
      </c>
      <c r="C3059">
        <v>144</v>
      </c>
      <c r="D3059" t="s">
        <v>5118</v>
      </c>
      <c r="E3059" t="s">
        <v>6101</v>
      </c>
      <c r="F3059">
        <v>0</v>
      </c>
    </row>
    <row r="3060" spans="1:6">
      <c r="A3060" t="s">
        <v>4054</v>
      </c>
      <c r="C3060">
        <v>144</v>
      </c>
      <c r="D3060" t="s">
        <v>5118</v>
      </c>
      <c r="E3060" t="s">
        <v>6101</v>
      </c>
      <c r="F3060">
        <v>0</v>
      </c>
    </row>
    <row r="3061" spans="1:6">
      <c r="A3061" t="s">
        <v>4051</v>
      </c>
      <c r="C3061">
        <v>192</v>
      </c>
      <c r="D3061" t="s">
        <v>5118</v>
      </c>
      <c r="E3061" t="s">
        <v>6101</v>
      </c>
      <c r="F3061">
        <v>0</v>
      </c>
    </row>
    <row r="3062" spans="1:6">
      <c r="A3062" t="s">
        <v>3609</v>
      </c>
      <c r="C3062">
        <v>144</v>
      </c>
      <c r="D3062" t="s">
        <v>5118</v>
      </c>
      <c r="E3062" t="s">
        <v>6101</v>
      </c>
      <c r="F3062">
        <v>0</v>
      </c>
    </row>
    <row r="3063" spans="1:6">
      <c r="A3063" t="s">
        <v>3610</v>
      </c>
      <c r="C3063">
        <v>144</v>
      </c>
      <c r="D3063" t="s">
        <v>5118</v>
      </c>
      <c r="E3063" t="s">
        <v>6101</v>
      </c>
      <c r="F3063">
        <v>0</v>
      </c>
    </row>
    <row r="3064" spans="1:6">
      <c r="A3064" t="s">
        <v>4056</v>
      </c>
      <c r="C3064">
        <v>144</v>
      </c>
      <c r="D3064" t="s">
        <v>5118</v>
      </c>
      <c r="E3064" t="s">
        <v>6101</v>
      </c>
      <c r="F3064">
        <v>0</v>
      </c>
    </row>
    <row r="3065" spans="1:6">
      <c r="A3065" t="s">
        <v>4057</v>
      </c>
      <c r="C3065">
        <v>144</v>
      </c>
      <c r="D3065" t="s">
        <v>5118</v>
      </c>
      <c r="E3065" t="s">
        <v>6101</v>
      </c>
      <c r="F3065">
        <v>0</v>
      </c>
    </row>
    <row r="3066" spans="1:6">
      <c r="A3066" t="s">
        <v>3612</v>
      </c>
      <c r="C3066">
        <v>120</v>
      </c>
      <c r="D3066" t="s">
        <v>5118</v>
      </c>
      <c r="E3066" t="s">
        <v>6101</v>
      </c>
      <c r="F3066">
        <v>0</v>
      </c>
    </row>
    <row r="3067" spans="1:6">
      <c r="A3067" t="s">
        <v>1432</v>
      </c>
      <c r="C3067">
        <v>12</v>
      </c>
      <c r="D3067" t="s">
        <v>5116</v>
      </c>
      <c r="E3067" t="s">
        <v>6101</v>
      </c>
      <c r="F3067">
        <v>0</v>
      </c>
    </row>
    <row r="3068" spans="1:6">
      <c r="A3068" t="s">
        <v>4812</v>
      </c>
      <c r="C3068">
        <v>120</v>
      </c>
      <c r="D3068" t="s">
        <v>5118</v>
      </c>
      <c r="E3068" t="s">
        <v>6101</v>
      </c>
      <c r="F3068">
        <v>0</v>
      </c>
    </row>
    <row r="3069" spans="1:6">
      <c r="A3069" t="s">
        <v>4813</v>
      </c>
      <c r="C3069">
        <v>144</v>
      </c>
      <c r="D3069" t="s">
        <v>5118</v>
      </c>
      <c r="E3069" t="s">
        <v>6101</v>
      </c>
      <c r="F3069">
        <v>0</v>
      </c>
    </row>
    <row r="3070" spans="1:6">
      <c r="A3070" t="s">
        <v>2166</v>
      </c>
      <c r="C3070">
        <v>192</v>
      </c>
      <c r="D3070" t="s">
        <v>5118</v>
      </c>
      <c r="E3070" t="s">
        <v>6101</v>
      </c>
      <c r="F3070">
        <v>0</v>
      </c>
    </row>
    <row r="3071" spans="1:6">
      <c r="A3071" t="s">
        <v>2236</v>
      </c>
      <c r="C3071">
        <v>144</v>
      </c>
      <c r="D3071" t="s">
        <v>5118</v>
      </c>
      <c r="E3071" t="s">
        <v>6101</v>
      </c>
      <c r="F3071">
        <v>0</v>
      </c>
    </row>
    <row r="3072" spans="1:6">
      <c r="A3072" t="s">
        <v>2237</v>
      </c>
      <c r="C3072">
        <v>144</v>
      </c>
      <c r="D3072" t="s">
        <v>5118</v>
      </c>
      <c r="E3072" t="s">
        <v>6101</v>
      </c>
      <c r="F3072">
        <v>0</v>
      </c>
    </row>
    <row r="3073" spans="1:6">
      <c r="A3073" t="s">
        <v>4637</v>
      </c>
      <c r="C3073">
        <v>96</v>
      </c>
      <c r="D3073" t="s">
        <v>5118</v>
      </c>
      <c r="E3073" t="s">
        <v>6101</v>
      </c>
      <c r="F3073">
        <v>14</v>
      </c>
    </row>
    <row r="3074" spans="1:6">
      <c r="A3074" t="s">
        <v>4227</v>
      </c>
      <c r="C3074">
        <v>96</v>
      </c>
      <c r="D3074" t="s">
        <v>5118</v>
      </c>
      <c r="E3074" t="s">
        <v>6101</v>
      </c>
      <c r="F3074">
        <v>3</v>
      </c>
    </row>
    <row r="3075" spans="1:6">
      <c r="A3075" t="s">
        <v>2335</v>
      </c>
      <c r="C3075">
        <v>96</v>
      </c>
      <c r="D3075" t="s">
        <v>5118</v>
      </c>
      <c r="E3075" t="s">
        <v>6101</v>
      </c>
      <c r="F3075">
        <v>0</v>
      </c>
    </row>
    <row r="3076" spans="1:6">
      <c r="A3076" t="s">
        <v>4787</v>
      </c>
      <c r="C3076">
        <v>96</v>
      </c>
      <c r="D3076" t="s">
        <v>5118</v>
      </c>
      <c r="E3076" t="s">
        <v>6101</v>
      </c>
      <c r="F3076">
        <v>0</v>
      </c>
    </row>
    <row r="3077" spans="1:6">
      <c r="A3077" t="s">
        <v>4638</v>
      </c>
      <c r="C3077">
        <v>96</v>
      </c>
      <c r="D3077" t="s">
        <v>5118</v>
      </c>
      <c r="E3077" t="s">
        <v>6101</v>
      </c>
      <c r="F3077">
        <v>1</v>
      </c>
    </row>
    <row r="3078" spans="1:6">
      <c r="A3078" t="s">
        <v>4639</v>
      </c>
      <c r="C3078">
        <v>72</v>
      </c>
      <c r="D3078" t="s">
        <v>5118</v>
      </c>
      <c r="E3078" t="s">
        <v>6101</v>
      </c>
      <c r="F3078">
        <v>12</v>
      </c>
    </row>
    <row r="3079" spans="1:6">
      <c r="A3079" t="s">
        <v>4640</v>
      </c>
      <c r="C3079">
        <v>144</v>
      </c>
      <c r="D3079" t="s">
        <v>5118</v>
      </c>
      <c r="E3079" t="s">
        <v>6101</v>
      </c>
      <c r="F3079">
        <v>2</v>
      </c>
    </row>
    <row r="3080" spans="1:6">
      <c r="A3080" t="s">
        <v>2520</v>
      </c>
      <c r="C3080">
        <v>120</v>
      </c>
      <c r="D3080" t="s">
        <v>5118</v>
      </c>
      <c r="E3080" t="s">
        <v>6101</v>
      </c>
      <c r="F3080">
        <v>0</v>
      </c>
    </row>
    <row r="3081" spans="1:6">
      <c r="A3081" t="s">
        <v>2354</v>
      </c>
      <c r="C3081">
        <v>120</v>
      </c>
      <c r="D3081" t="s">
        <v>5118</v>
      </c>
      <c r="E3081" t="s">
        <v>6101</v>
      </c>
      <c r="F3081">
        <v>0</v>
      </c>
    </row>
    <row r="3082" spans="1:6">
      <c r="A3082" t="s">
        <v>4160</v>
      </c>
      <c r="C3082">
        <v>96</v>
      </c>
      <c r="D3082" t="s">
        <v>5118</v>
      </c>
      <c r="E3082" t="s">
        <v>6101</v>
      </c>
      <c r="F3082">
        <v>1</v>
      </c>
    </row>
    <row r="3083" spans="1:6">
      <c r="A3083" t="s">
        <v>4229</v>
      </c>
      <c r="C3083">
        <v>96</v>
      </c>
      <c r="D3083" t="s">
        <v>5118</v>
      </c>
      <c r="E3083" t="s">
        <v>6101</v>
      </c>
      <c r="F3083">
        <v>4</v>
      </c>
    </row>
    <row r="3084" spans="1:6">
      <c r="A3084" t="s">
        <v>2521</v>
      </c>
      <c r="C3084">
        <v>96</v>
      </c>
      <c r="D3084" t="s">
        <v>5118</v>
      </c>
      <c r="E3084" t="s">
        <v>6101</v>
      </c>
      <c r="F3084">
        <v>0</v>
      </c>
    </row>
    <row r="3085" spans="1:6">
      <c r="A3085" t="s">
        <v>2337</v>
      </c>
      <c r="C3085">
        <v>96</v>
      </c>
      <c r="D3085" t="s">
        <v>5118</v>
      </c>
      <c r="E3085" t="s">
        <v>6101</v>
      </c>
      <c r="F3085">
        <v>0</v>
      </c>
    </row>
    <row r="3086" spans="1:6">
      <c r="A3086" t="s">
        <v>2334</v>
      </c>
      <c r="C3086">
        <v>96</v>
      </c>
      <c r="D3086" t="s">
        <v>5118</v>
      </c>
      <c r="E3086" t="s">
        <v>6101</v>
      </c>
      <c r="F3086">
        <v>0</v>
      </c>
    </row>
    <row r="3087" spans="1:6">
      <c r="A3087" t="s">
        <v>4780</v>
      </c>
      <c r="C3087">
        <v>96</v>
      </c>
      <c r="D3087" t="s">
        <v>5118</v>
      </c>
      <c r="E3087" t="s">
        <v>6101</v>
      </c>
      <c r="F3087">
        <v>21</v>
      </c>
    </row>
    <row r="3088" spans="1:6">
      <c r="A3088" t="s">
        <v>2522</v>
      </c>
      <c r="C3088">
        <v>96</v>
      </c>
      <c r="D3088" t="s">
        <v>5118</v>
      </c>
      <c r="E3088" t="s">
        <v>6101</v>
      </c>
      <c r="F3088">
        <v>0</v>
      </c>
    </row>
    <row r="3089" spans="1:6">
      <c r="A3089" t="s">
        <v>4781</v>
      </c>
      <c r="C3089">
        <v>96</v>
      </c>
      <c r="D3089" t="s">
        <v>5118</v>
      </c>
      <c r="E3089" t="s">
        <v>6101</v>
      </c>
      <c r="F3089">
        <v>5</v>
      </c>
    </row>
    <row r="3090" spans="1:6">
      <c r="A3090" t="s">
        <v>4814</v>
      </c>
      <c r="C3090">
        <v>144</v>
      </c>
      <c r="D3090" t="s">
        <v>5118</v>
      </c>
      <c r="E3090" t="s">
        <v>6101</v>
      </c>
      <c r="F3090">
        <v>0</v>
      </c>
    </row>
    <row r="3091" spans="1:6">
      <c r="A3091" t="s">
        <v>4782</v>
      </c>
      <c r="C3091">
        <v>96</v>
      </c>
      <c r="D3091" t="s">
        <v>5118</v>
      </c>
      <c r="E3091" t="s">
        <v>6101</v>
      </c>
      <c r="F3091">
        <v>6</v>
      </c>
    </row>
    <row r="3092" spans="1:6">
      <c r="A3092" t="s">
        <v>4230</v>
      </c>
      <c r="C3092">
        <v>96</v>
      </c>
      <c r="D3092" t="s">
        <v>5118</v>
      </c>
      <c r="E3092" t="s">
        <v>6101</v>
      </c>
      <c r="F3092">
        <v>0</v>
      </c>
    </row>
    <row r="3093" spans="1:6">
      <c r="A3093" t="s">
        <v>2523</v>
      </c>
      <c r="C3093">
        <v>96</v>
      </c>
      <c r="D3093" t="s">
        <v>5118</v>
      </c>
      <c r="E3093" t="s">
        <v>6101</v>
      </c>
      <c r="F3093">
        <v>0</v>
      </c>
    </row>
    <row r="3094" spans="1:6">
      <c r="A3094" t="s">
        <v>2524</v>
      </c>
      <c r="C3094">
        <v>96</v>
      </c>
      <c r="D3094" t="s">
        <v>5118</v>
      </c>
      <c r="E3094" t="s">
        <v>6101</v>
      </c>
      <c r="F3094">
        <v>0</v>
      </c>
    </row>
    <row r="3095" spans="1:6">
      <c r="A3095" t="s">
        <v>4641</v>
      </c>
      <c r="C3095">
        <v>96</v>
      </c>
      <c r="D3095" t="s">
        <v>5118</v>
      </c>
      <c r="E3095" t="s">
        <v>6101</v>
      </c>
      <c r="F3095">
        <v>5</v>
      </c>
    </row>
    <row r="3096" spans="1:6">
      <c r="A3096" t="s">
        <v>4642</v>
      </c>
      <c r="C3096">
        <v>144</v>
      </c>
      <c r="D3096" t="s">
        <v>5118</v>
      </c>
      <c r="E3096" t="s">
        <v>6101</v>
      </c>
      <c r="F3096">
        <v>2</v>
      </c>
    </row>
    <row r="3097" spans="1:6">
      <c r="A3097" t="s">
        <v>4302</v>
      </c>
      <c r="C3097">
        <v>144</v>
      </c>
      <c r="D3097" t="s">
        <v>5118</v>
      </c>
      <c r="E3097" t="s">
        <v>6101</v>
      </c>
      <c r="F3097">
        <v>0</v>
      </c>
    </row>
    <row r="3098" spans="1:6">
      <c r="A3098" t="s">
        <v>4643</v>
      </c>
      <c r="C3098">
        <v>96</v>
      </c>
      <c r="D3098" t="s">
        <v>5118</v>
      </c>
      <c r="E3098" t="s">
        <v>6101</v>
      </c>
      <c r="F3098">
        <v>1</v>
      </c>
    </row>
    <row r="3099" spans="1:6">
      <c r="A3099" t="s">
        <v>4154</v>
      </c>
      <c r="C3099">
        <v>96</v>
      </c>
      <c r="D3099" t="s">
        <v>5118</v>
      </c>
      <c r="E3099" t="s">
        <v>6101</v>
      </c>
      <c r="F3099">
        <v>0</v>
      </c>
    </row>
    <row r="3100" spans="1:6">
      <c r="A3100" t="s">
        <v>4156</v>
      </c>
      <c r="C3100">
        <v>96</v>
      </c>
      <c r="D3100" t="s">
        <v>5118</v>
      </c>
      <c r="E3100" t="s">
        <v>6101</v>
      </c>
      <c r="F3100">
        <v>0</v>
      </c>
    </row>
    <row r="3101" spans="1:6">
      <c r="A3101" t="s">
        <v>4155</v>
      </c>
      <c r="C3101">
        <v>96</v>
      </c>
      <c r="D3101" t="s">
        <v>5118</v>
      </c>
      <c r="E3101" t="s">
        <v>6101</v>
      </c>
      <c r="F3101">
        <v>0</v>
      </c>
    </row>
    <row r="3102" spans="1:6">
      <c r="A3102" t="s">
        <v>4157</v>
      </c>
      <c r="C3102">
        <v>96</v>
      </c>
      <c r="D3102" t="s">
        <v>5118</v>
      </c>
      <c r="E3102" t="s">
        <v>6101</v>
      </c>
      <c r="F3102">
        <v>0</v>
      </c>
    </row>
    <row r="3103" spans="1:6">
      <c r="A3103" t="s">
        <v>4815</v>
      </c>
      <c r="C3103">
        <v>144</v>
      </c>
      <c r="D3103" t="s">
        <v>5118</v>
      </c>
      <c r="E3103" t="s">
        <v>6101</v>
      </c>
      <c r="F3103">
        <v>0</v>
      </c>
    </row>
    <row r="3104" spans="1:6">
      <c r="A3104" t="s">
        <v>4816</v>
      </c>
      <c r="C3104">
        <v>144</v>
      </c>
      <c r="D3104" t="s">
        <v>5118</v>
      </c>
      <c r="E3104" t="s">
        <v>6101</v>
      </c>
      <c r="F3104">
        <v>0</v>
      </c>
    </row>
    <row r="3105" spans="1:6">
      <c r="A3105" t="s">
        <v>4817</v>
      </c>
      <c r="C3105">
        <v>300</v>
      </c>
      <c r="D3105" t="s">
        <v>5118</v>
      </c>
      <c r="E3105" t="s">
        <v>6101</v>
      </c>
      <c r="F3105">
        <v>0</v>
      </c>
    </row>
    <row r="3106" spans="1:6">
      <c r="A3106" t="s">
        <v>4788</v>
      </c>
      <c r="C3106">
        <v>120</v>
      </c>
      <c r="D3106" t="s">
        <v>5118</v>
      </c>
      <c r="E3106" t="s">
        <v>6101</v>
      </c>
      <c r="F3106">
        <v>1</v>
      </c>
    </row>
    <row r="3107" spans="1:6">
      <c r="A3107" t="s">
        <v>4785</v>
      </c>
      <c r="C3107">
        <v>120</v>
      </c>
      <c r="D3107" t="s">
        <v>5118</v>
      </c>
      <c r="E3107" t="s">
        <v>6101</v>
      </c>
      <c r="F3107">
        <v>4</v>
      </c>
    </row>
    <row r="3108" spans="1:6">
      <c r="A3108" t="s">
        <v>4076</v>
      </c>
      <c r="C3108">
        <v>120</v>
      </c>
      <c r="D3108" t="s">
        <v>5118</v>
      </c>
      <c r="E3108" t="s">
        <v>6101</v>
      </c>
      <c r="F3108">
        <v>0</v>
      </c>
    </row>
    <row r="3109" spans="1:6">
      <c r="A3109" t="s">
        <v>2107</v>
      </c>
      <c r="C3109">
        <v>120</v>
      </c>
      <c r="D3109" t="s">
        <v>5118</v>
      </c>
      <c r="E3109" t="s">
        <v>6101</v>
      </c>
      <c r="F3109">
        <v>0</v>
      </c>
    </row>
    <row r="3110" spans="1:6">
      <c r="A3110" t="s">
        <v>4818</v>
      </c>
      <c r="C3110">
        <v>120</v>
      </c>
      <c r="D3110" t="s">
        <v>5118</v>
      </c>
      <c r="E3110" t="s">
        <v>6101</v>
      </c>
      <c r="F3110">
        <v>0</v>
      </c>
    </row>
    <row r="3111" spans="1:6">
      <c r="A3111" t="s">
        <v>4153</v>
      </c>
      <c r="C3111">
        <v>160</v>
      </c>
      <c r="D3111" t="s">
        <v>5118</v>
      </c>
      <c r="E3111" t="s">
        <v>6101</v>
      </c>
      <c r="F3111">
        <v>9</v>
      </c>
    </row>
    <row r="3112" spans="1:6">
      <c r="A3112" t="s">
        <v>2305</v>
      </c>
      <c r="C3112">
        <v>240</v>
      </c>
      <c r="D3112" t="s">
        <v>5118</v>
      </c>
      <c r="E3112" t="s">
        <v>6101</v>
      </c>
      <c r="F3112">
        <v>4</v>
      </c>
    </row>
    <row r="3113" spans="1:6">
      <c r="A3113" t="s">
        <v>4231</v>
      </c>
      <c r="C3113">
        <v>168</v>
      </c>
      <c r="D3113" t="s">
        <v>5118</v>
      </c>
      <c r="E3113" t="s">
        <v>6101</v>
      </c>
      <c r="F3113">
        <v>9</v>
      </c>
    </row>
    <row r="3114" spans="1:6">
      <c r="A3114" t="s">
        <v>1433</v>
      </c>
      <c r="C3114">
        <v>168</v>
      </c>
      <c r="D3114" t="s">
        <v>5118</v>
      </c>
      <c r="E3114" t="s">
        <v>6101</v>
      </c>
      <c r="F3114">
        <v>0</v>
      </c>
    </row>
    <row r="3115" spans="1:6">
      <c r="A3115" t="s">
        <v>1434</v>
      </c>
      <c r="C3115">
        <v>192</v>
      </c>
      <c r="D3115" t="s">
        <v>5118</v>
      </c>
      <c r="E3115" t="s">
        <v>6101</v>
      </c>
      <c r="F3115">
        <v>0</v>
      </c>
    </row>
    <row r="3116" spans="1:6">
      <c r="A3116" t="s">
        <v>1435</v>
      </c>
      <c r="C3116">
        <v>160</v>
      </c>
      <c r="D3116" t="s">
        <v>5118</v>
      </c>
      <c r="E3116" t="s">
        <v>6101</v>
      </c>
      <c r="F3116">
        <v>0</v>
      </c>
    </row>
    <row r="3117" spans="1:6">
      <c r="A3117" t="s">
        <v>1436</v>
      </c>
      <c r="C3117">
        <v>160</v>
      </c>
      <c r="D3117" t="s">
        <v>5118</v>
      </c>
      <c r="E3117" t="s">
        <v>6101</v>
      </c>
      <c r="F3117">
        <v>0</v>
      </c>
    </row>
    <row r="3118" spans="1:6">
      <c r="A3118" t="s">
        <v>4789</v>
      </c>
      <c r="C3118">
        <v>192</v>
      </c>
      <c r="D3118" t="s">
        <v>5118</v>
      </c>
      <c r="E3118" t="s">
        <v>6101</v>
      </c>
      <c r="F3118">
        <v>1</v>
      </c>
    </row>
    <row r="3119" spans="1:6">
      <c r="A3119" t="s">
        <v>4819</v>
      </c>
      <c r="C3119">
        <v>144</v>
      </c>
      <c r="D3119" t="s">
        <v>5118</v>
      </c>
      <c r="E3119" t="s">
        <v>6101</v>
      </c>
      <c r="F3119">
        <v>0</v>
      </c>
    </row>
    <row r="3120" spans="1:6">
      <c r="A3120" t="s">
        <v>4790</v>
      </c>
      <c r="C3120">
        <v>120</v>
      </c>
      <c r="D3120" t="s">
        <v>5118</v>
      </c>
      <c r="E3120" t="s">
        <v>6101</v>
      </c>
      <c r="F3120">
        <v>14</v>
      </c>
    </row>
    <row r="3121" spans="1:6">
      <c r="A3121" t="s">
        <v>4644</v>
      </c>
      <c r="C3121">
        <v>144</v>
      </c>
      <c r="D3121" t="s">
        <v>5118</v>
      </c>
      <c r="E3121" t="s">
        <v>6101</v>
      </c>
      <c r="F3121">
        <v>3</v>
      </c>
    </row>
    <row r="3122" spans="1:6">
      <c r="A3122" t="s">
        <v>4645</v>
      </c>
      <c r="C3122">
        <v>96</v>
      </c>
      <c r="D3122" t="s">
        <v>5118</v>
      </c>
      <c r="E3122" t="s">
        <v>6101</v>
      </c>
      <c r="F3122">
        <v>9</v>
      </c>
    </row>
    <row r="3123" spans="1:6">
      <c r="A3123" t="s">
        <v>3975</v>
      </c>
      <c r="C3123">
        <v>144</v>
      </c>
      <c r="D3123" t="s">
        <v>5118</v>
      </c>
      <c r="E3123" t="s">
        <v>6101</v>
      </c>
      <c r="F3123">
        <v>1</v>
      </c>
    </row>
    <row r="3124" spans="1:6">
      <c r="A3124" t="s">
        <v>4159</v>
      </c>
      <c r="C3124">
        <v>96</v>
      </c>
      <c r="D3124" t="s">
        <v>5118</v>
      </c>
      <c r="E3124" t="s">
        <v>6101</v>
      </c>
      <c r="F3124">
        <v>2</v>
      </c>
    </row>
    <row r="3125" spans="1:6">
      <c r="A3125" t="s">
        <v>4646</v>
      </c>
      <c r="C3125">
        <v>120</v>
      </c>
      <c r="D3125" t="s">
        <v>5118</v>
      </c>
      <c r="E3125" t="s">
        <v>6101</v>
      </c>
      <c r="F3125">
        <v>28</v>
      </c>
    </row>
    <row r="3126" spans="1:6">
      <c r="A3126" t="s">
        <v>4647</v>
      </c>
      <c r="C3126">
        <v>96</v>
      </c>
      <c r="D3126" t="s">
        <v>5118</v>
      </c>
      <c r="E3126" t="s">
        <v>6101</v>
      </c>
      <c r="F3126">
        <v>7</v>
      </c>
    </row>
    <row r="3127" spans="1:6">
      <c r="A3127" t="s">
        <v>4648</v>
      </c>
      <c r="C3127">
        <v>96</v>
      </c>
      <c r="D3127" t="s">
        <v>5118</v>
      </c>
      <c r="E3127" t="s">
        <v>6101</v>
      </c>
      <c r="F3127">
        <v>47</v>
      </c>
    </row>
    <row r="3128" spans="1:6">
      <c r="A3128" t="s">
        <v>4649</v>
      </c>
      <c r="C3128">
        <v>96</v>
      </c>
      <c r="D3128" t="s">
        <v>5118</v>
      </c>
      <c r="E3128" t="s">
        <v>6101</v>
      </c>
      <c r="F3128">
        <v>53</v>
      </c>
    </row>
    <row r="3129" spans="1:6">
      <c r="A3129" t="s">
        <v>4650</v>
      </c>
      <c r="C3129">
        <v>144</v>
      </c>
      <c r="D3129" t="s">
        <v>5118</v>
      </c>
      <c r="E3129" t="s">
        <v>6101</v>
      </c>
      <c r="F3129">
        <v>6</v>
      </c>
    </row>
    <row r="3130" spans="1:6">
      <c r="A3130" t="s">
        <v>4651</v>
      </c>
      <c r="C3130">
        <v>144</v>
      </c>
      <c r="D3130" t="s">
        <v>5118</v>
      </c>
      <c r="E3130" t="s">
        <v>6101</v>
      </c>
      <c r="F3130">
        <v>17</v>
      </c>
    </row>
    <row r="3131" spans="1:6">
      <c r="A3131" t="s">
        <v>4652</v>
      </c>
      <c r="C3131">
        <v>96</v>
      </c>
      <c r="D3131" t="s">
        <v>5118</v>
      </c>
      <c r="E3131" t="s">
        <v>6101</v>
      </c>
      <c r="F3131">
        <v>1</v>
      </c>
    </row>
    <row r="3132" spans="1:6">
      <c r="A3132" t="s">
        <v>4653</v>
      </c>
      <c r="C3132">
        <v>160</v>
      </c>
      <c r="D3132" t="s">
        <v>5118</v>
      </c>
      <c r="E3132" t="s">
        <v>6101</v>
      </c>
      <c r="F3132">
        <v>3</v>
      </c>
    </row>
    <row r="3133" spans="1:6">
      <c r="A3133" t="s">
        <v>4654</v>
      </c>
      <c r="C3133">
        <v>12</v>
      </c>
      <c r="D3133" t="s">
        <v>5116</v>
      </c>
      <c r="E3133" t="s">
        <v>6101</v>
      </c>
      <c r="F3133">
        <v>3</v>
      </c>
    </row>
    <row r="3134" spans="1:6">
      <c r="A3134" t="s">
        <v>4655</v>
      </c>
      <c r="C3134">
        <v>144</v>
      </c>
      <c r="D3134" t="s">
        <v>5118</v>
      </c>
      <c r="E3134" t="s">
        <v>6101</v>
      </c>
      <c r="F3134">
        <v>0</v>
      </c>
    </row>
    <row r="3135" spans="1:6">
      <c r="A3135" t="s">
        <v>4656</v>
      </c>
      <c r="C3135">
        <v>96</v>
      </c>
      <c r="D3135" t="s">
        <v>5118</v>
      </c>
      <c r="E3135" t="s">
        <v>6101</v>
      </c>
      <c r="F3135">
        <v>3</v>
      </c>
    </row>
    <row r="3136" spans="1:6">
      <c r="A3136" t="s">
        <v>2336</v>
      </c>
      <c r="C3136">
        <v>96</v>
      </c>
      <c r="D3136" t="s">
        <v>5118</v>
      </c>
      <c r="E3136" t="s">
        <v>6101</v>
      </c>
      <c r="F3136">
        <v>0</v>
      </c>
    </row>
    <row r="3137" spans="1:6">
      <c r="A3137" t="s">
        <v>2333</v>
      </c>
      <c r="C3137">
        <v>96</v>
      </c>
      <c r="D3137" t="s">
        <v>5118</v>
      </c>
      <c r="E3137" t="s">
        <v>6101</v>
      </c>
      <c r="F3137">
        <v>0</v>
      </c>
    </row>
    <row r="3138" spans="1:6">
      <c r="A3138" t="s">
        <v>4228</v>
      </c>
      <c r="C3138">
        <v>96</v>
      </c>
      <c r="D3138" t="s">
        <v>5118</v>
      </c>
      <c r="E3138" t="s">
        <v>6101</v>
      </c>
      <c r="F3138">
        <v>0</v>
      </c>
    </row>
    <row r="3139" spans="1:6">
      <c r="A3139" t="s">
        <v>4158</v>
      </c>
      <c r="C3139">
        <v>96</v>
      </c>
      <c r="D3139" t="s">
        <v>5118</v>
      </c>
      <c r="E3139" t="s">
        <v>6101</v>
      </c>
      <c r="F3139">
        <v>3</v>
      </c>
    </row>
    <row r="3140" spans="1:6">
      <c r="A3140" t="s">
        <v>4161</v>
      </c>
      <c r="C3140">
        <v>96</v>
      </c>
      <c r="D3140" t="s">
        <v>5118</v>
      </c>
      <c r="E3140" t="s">
        <v>6101</v>
      </c>
      <c r="F3140">
        <v>4</v>
      </c>
    </row>
    <row r="3141" spans="1:6">
      <c r="A3141" t="s">
        <v>4657</v>
      </c>
      <c r="C3141">
        <v>192</v>
      </c>
      <c r="D3141" t="s">
        <v>5118</v>
      </c>
      <c r="E3141" t="s">
        <v>6101</v>
      </c>
      <c r="F3141">
        <v>3</v>
      </c>
    </row>
    <row r="3142" spans="1:6">
      <c r="A3142" t="s">
        <v>4658</v>
      </c>
      <c r="C3142">
        <v>144</v>
      </c>
      <c r="D3142" t="s">
        <v>5118</v>
      </c>
      <c r="E3142" t="s">
        <v>6101</v>
      </c>
      <c r="F3142">
        <v>5</v>
      </c>
    </row>
    <row r="3143" spans="1:6">
      <c r="A3143" t="s">
        <v>5589</v>
      </c>
      <c r="C3143">
        <v>160</v>
      </c>
      <c r="D3143" t="s">
        <v>5118</v>
      </c>
      <c r="E3143" t="s">
        <v>6101</v>
      </c>
      <c r="F3143">
        <v>1</v>
      </c>
    </row>
    <row r="3144" spans="1:6">
      <c r="A3144" t="s">
        <v>4659</v>
      </c>
      <c r="C3144">
        <v>144</v>
      </c>
      <c r="D3144" t="s">
        <v>5118</v>
      </c>
      <c r="E3144" t="s">
        <v>6101</v>
      </c>
      <c r="F3144">
        <v>5</v>
      </c>
    </row>
    <row r="3145" spans="1:6">
      <c r="A3145" t="s">
        <v>4376</v>
      </c>
      <c r="C3145">
        <v>144</v>
      </c>
      <c r="D3145" t="s">
        <v>5118</v>
      </c>
      <c r="E3145" t="s">
        <v>6101</v>
      </c>
      <c r="F3145">
        <v>3</v>
      </c>
    </row>
    <row r="3146" spans="1:6">
      <c r="A3146" t="s">
        <v>2525</v>
      </c>
      <c r="C3146">
        <v>96</v>
      </c>
      <c r="D3146" t="s">
        <v>5118</v>
      </c>
      <c r="E3146" t="s">
        <v>6101</v>
      </c>
      <c r="F3146">
        <v>16</v>
      </c>
    </row>
    <row r="3147" spans="1:6">
      <c r="A3147" t="s">
        <v>4660</v>
      </c>
      <c r="C3147">
        <v>96</v>
      </c>
      <c r="D3147" t="s">
        <v>5118</v>
      </c>
      <c r="E3147" t="s">
        <v>6101</v>
      </c>
      <c r="F3147">
        <v>57</v>
      </c>
    </row>
    <row r="3148" spans="1:6">
      <c r="A3148" t="s">
        <v>4661</v>
      </c>
      <c r="C3148">
        <v>144</v>
      </c>
      <c r="D3148" t="s">
        <v>5118</v>
      </c>
      <c r="E3148" t="s">
        <v>6101</v>
      </c>
      <c r="F3148">
        <v>5</v>
      </c>
    </row>
    <row r="3149" spans="1:6">
      <c r="A3149" t="s">
        <v>4036</v>
      </c>
      <c r="C3149">
        <v>144</v>
      </c>
      <c r="D3149" t="s">
        <v>5118</v>
      </c>
      <c r="E3149" t="s">
        <v>6101</v>
      </c>
      <c r="F3149">
        <v>0</v>
      </c>
    </row>
    <row r="3150" spans="1:6">
      <c r="A3150" t="s">
        <v>3998</v>
      </c>
      <c r="C3150">
        <v>12</v>
      </c>
      <c r="D3150" t="s">
        <v>5116</v>
      </c>
      <c r="E3150" t="s">
        <v>6101</v>
      </c>
      <c r="F3150">
        <v>20</v>
      </c>
    </row>
    <row r="3151" spans="1:6">
      <c r="A3151" t="s">
        <v>3876</v>
      </c>
      <c r="C3151">
        <v>20</v>
      </c>
      <c r="D3151" t="s">
        <v>5116</v>
      </c>
      <c r="E3151" t="s">
        <v>6101</v>
      </c>
      <c r="F3151">
        <v>32</v>
      </c>
    </row>
    <row r="3152" spans="1:6">
      <c r="A3152" t="s">
        <v>4662</v>
      </c>
      <c r="C3152">
        <v>144</v>
      </c>
      <c r="D3152" t="s">
        <v>5118</v>
      </c>
      <c r="E3152" t="s">
        <v>6101</v>
      </c>
      <c r="F3152">
        <v>5</v>
      </c>
    </row>
    <row r="3153" spans="1:6">
      <c r="A3153" t="s">
        <v>4820</v>
      </c>
      <c r="C3153">
        <v>96</v>
      </c>
      <c r="D3153" t="s">
        <v>5118</v>
      </c>
      <c r="E3153" t="s">
        <v>6101</v>
      </c>
      <c r="F3153">
        <v>0</v>
      </c>
    </row>
    <row r="3154" spans="1:6">
      <c r="A3154" t="s">
        <v>4663</v>
      </c>
      <c r="C3154">
        <v>160</v>
      </c>
      <c r="D3154" t="s">
        <v>5118</v>
      </c>
      <c r="E3154" t="s">
        <v>6101</v>
      </c>
      <c r="F3154">
        <v>10</v>
      </c>
    </row>
    <row r="3155" spans="1:6">
      <c r="A3155" t="s">
        <v>4664</v>
      </c>
      <c r="C3155">
        <v>160</v>
      </c>
      <c r="D3155" t="s">
        <v>5118</v>
      </c>
      <c r="E3155" t="s">
        <v>6101</v>
      </c>
      <c r="F3155">
        <v>21</v>
      </c>
    </row>
    <row r="3156" spans="1:6">
      <c r="A3156" t="s">
        <v>4665</v>
      </c>
      <c r="C3156">
        <v>160</v>
      </c>
      <c r="D3156" t="s">
        <v>5118</v>
      </c>
      <c r="E3156" t="s">
        <v>6101</v>
      </c>
      <c r="F3156">
        <v>20</v>
      </c>
    </row>
    <row r="3157" spans="1:6">
      <c r="A3157" t="s">
        <v>3875</v>
      </c>
      <c r="C3157">
        <v>144</v>
      </c>
      <c r="D3157" t="s">
        <v>5118</v>
      </c>
      <c r="E3157" t="s">
        <v>6101</v>
      </c>
      <c r="F3157">
        <v>0</v>
      </c>
    </row>
    <row r="3158" spans="1:6">
      <c r="A3158" t="s">
        <v>4142</v>
      </c>
      <c r="C3158">
        <v>144</v>
      </c>
      <c r="D3158" t="s">
        <v>5118</v>
      </c>
      <c r="E3158" t="s">
        <v>6101</v>
      </c>
      <c r="F3158">
        <v>0</v>
      </c>
    </row>
    <row r="3159" spans="1:6">
      <c r="A3159" t="s">
        <v>4143</v>
      </c>
      <c r="C3159">
        <v>144</v>
      </c>
      <c r="D3159" t="s">
        <v>5118</v>
      </c>
      <c r="E3159" t="s">
        <v>6101</v>
      </c>
      <c r="F3159">
        <v>0</v>
      </c>
    </row>
    <row r="3160" spans="1:6">
      <c r="A3160" t="s">
        <v>4144</v>
      </c>
      <c r="C3160">
        <v>144</v>
      </c>
      <c r="D3160" t="s">
        <v>5118</v>
      </c>
      <c r="E3160" t="s">
        <v>6101</v>
      </c>
      <c r="F3160">
        <v>0</v>
      </c>
    </row>
    <row r="3161" spans="1:6">
      <c r="A3161" t="s">
        <v>4322</v>
      </c>
      <c r="C3161">
        <v>144</v>
      </c>
      <c r="D3161" t="s">
        <v>5118</v>
      </c>
      <c r="E3161" t="s">
        <v>6101</v>
      </c>
      <c r="F3161">
        <v>15</v>
      </c>
    </row>
    <row r="3162" spans="1:6">
      <c r="A3162" t="s">
        <v>4666</v>
      </c>
      <c r="C3162">
        <v>72</v>
      </c>
      <c r="D3162" t="s">
        <v>5118</v>
      </c>
      <c r="E3162" t="s">
        <v>6101</v>
      </c>
      <c r="F3162">
        <v>25</v>
      </c>
    </row>
    <row r="3163" spans="1:6">
      <c r="A3163" t="s">
        <v>4821</v>
      </c>
      <c r="C3163">
        <v>48</v>
      </c>
      <c r="D3163" t="s">
        <v>5118</v>
      </c>
      <c r="E3163" t="s">
        <v>6101</v>
      </c>
      <c r="F3163">
        <v>0</v>
      </c>
    </row>
    <row r="3164" spans="1:6">
      <c r="A3164" t="s">
        <v>4822</v>
      </c>
      <c r="C3164">
        <v>96</v>
      </c>
      <c r="D3164" t="s">
        <v>5118</v>
      </c>
      <c r="E3164" t="s">
        <v>6101</v>
      </c>
      <c r="F3164">
        <v>0</v>
      </c>
    </row>
    <row r="3165" spans="1:6">
      <c r="A3165" t="s">
        <v>4667</v>
      </c>
      <c r="C3165">
        <v>12</v>
      </c>
      <c r="D3165" t="s">
        <v>5116</v>
      </c>
      <c r="E3165" t="s">
        <v>6101</v>
      </c>
      <c r="F3165">
        <v>4</v>
      </c>
    </row>
    <row r="3166" spans="1:6">
      <c r="A3166" t="s">
        <v>4783</v>
      </c>
      <c r="C3166">
        <v>120</v>
      </c>
      <c r="D3166" t="s">
        <v>5118</v>
      </c>
      <c r="E3166" t="s">
        <v>6101</v>
      </c>
      <c r="F3166">
        <v>33</v>
      </c>
    </row>
    <row r="3167" spans="1:6">
      <c r="A3167" t="s">
        <v>4784</v>
      </c>
      <c r="C3167">
        <v>144</v>
      </c>
      <c r="D3167" t="s">
        <v>5118</v>
      </c>
      <c r="E3167" t="s">
        <v>6101</v>
      </c>
      <c r="F3167">
        <v>27</v>
      </c>
    </row>
    <row r="3168" spans="1:6">
      <c r="A3168" t="s">
        <v>4823</v>
      </c>
      <c r="C3168">
        <v>120</v>
      </c>
      <c r="D3168" t="s">
        <v>5118</v>
      </c>
      <c r="E3168" t="s">
        <v>6101</v>
      </c>
      <c r="F3168">
        <v>0</v>
      </c>
    </row>
    <row r="3169" spans="1:6">
      <c r="A3169" t="s">
        <v>4824</v>
      </c>
      <c r="C3169">
        <v>96</v>
      </c>
      <c r="D3169" t="s">
        <v>5118</v>
      </c>
      <c r="E3169" t="s">
        <v>6101</v>
      </c>
      <c r="F3169">
        <v>0</v>
      </c>
    </row>
    <row r="3170" spans="1:6">
      <c r="A3170" t="s">
        <v>4825</v>
      </c>
      <c r="C3170">
        <v>96</v>
      </c>
      <c r="D3170" t="s">
        <v>5118</v>
      </c>
      <c r="E3170" t="s">
        <v>6101</v>
      </c>
      <c r="F3170">
        <v>0</v>
      </c>
    </row>
    <row r="3171" spans="1:6">
      <c r="A3171" t="s">
        <v>4668</v>
      </c>
      <c r="C3171">
        <v>96</v>
      </c>
      <c r="D3171" t="s">
        <v>5118</v>
      </c>
      <c r="E3171" t="s">
        <v>6101</v>
      </c>
      <c r="F3171">
        <v>1</v>
      </c>
    </row>
    <row r="3172" spans="1:6">
      <c r="A3172" t="s">
        <v>4669</v>
      </c>
      <c r="C3172">
        <v>96</v>
      </c>
      <c r="D3172" t="s">
        <v>5118</v>
      </c>
      <c r="E3172" t="s">
        <v>6101</v>
      </c>
      <c r="F3172">
        <v>2</v>
      </c>
    </row>
    <row r="3173" spans="1:6">
      <c r="A3173" t="s">
        <v>4670</v>
      </c>
      <c r="C3173">
        <v>144</v>
      </c>
      <c r="D3173" t="s">
        <v>5118</v>
      </c>
      <c r="E3173" t="s">
        <v>6101</v>
      </c>
      <c r="F3173">
        <v>2</v>
      </c>
    </row>
    <row r="3174" spans="1:6">
      <c r="A3174" t="s">
        <v>4671</v>
      </c>
      <c r="C3174">
        <v>144</v>
      </c>
      <c r="D3174" t="s">
        <v>5118</v>
      </c>
      <c r="E3174" t="s">
        <v>6101</v>
      </c>
      <c r="F3174">
        <v>26</v>
      </c>
    </row>
    <row r="3175" spans="1:6">
      <c r="A3175" t="s">
        <v>4672</v>
      </c>
      <c r="C3175">
        <v>144</v>
      </c>
      <c r="D3175" t="s">
        <v>5118</v>
      </c>
      <c r="E3175" t="s">
        <v>6101</v>
      </c>
      <c r="F3175">
        <v>1</v>
      </c>
    </row>
    <row r="3176" spans="1:6">
      <c r="A3176" t="s">
        <v>4673</v>
      </c>
      <c r="C3176">
        <v>144</v>
      </c>
      <c r="D3176" t="s">
        <v>5118</v>
      </c>
      <c r="E3176" t="s">
        <v>6101</v>
      </c>
      <c r="F3176">
        <v>5</v>
      </c>
    </row>
    <row r="3177" spans="1:6">
      <c r="A3177" t="s">
        <v>4674</v>
      </c>
      <c r="C3177">
        <v>120</v>
      </c>
      <c r="D3177" t="s">
        <v>5118</v>
      </c>
      <c r="E3177" t="s">
        <v>6101</v>
      </c>
      <c r="F3177">
        <v>1</v>
      </c>
    </row>
    <row r="3178" spans="1:6">
      <c r="A3178" t="s">
        <v>4675</v>
      </c>
      <c r="C3178">
        <v>72</v>
      </c>
      <c r="D3178" t="s">
        <v>5118</v>
      </c>
      <c r="E3178" t="s">
        <v>6101</v>
      </c>
      <c r="F3178">
        <v>36</v>
      </c>
    </row>
    <row r="3179" spans="1:6">
      <c r="A3179" t="s">
        <v>4676</v>
      </c>
      <c r="C3179">
        <v>144</v>
      </c>
      <c r="D3179" t="s">
        <v>5118</v>
      </c>
      <c r="E3179" t="s">
        <v>6101</v>
      </c>
      <c r="F3179">
        <v>4</v>
      </c>
    </row>
    <row r="3180" spans="1:6">
      <c r="A3180" t="s">
        <v>4677</v>
      </c>
      <c r="C3180">
        <v>144</v>
      </c>
      <c r="D3180" t="s">
        <v>5118</v>
      </c>
      <c r="E3180" t="s">
        <v>6101</v>
      </c>
      <c r="F3180">
        <v>12</v>
      </c>
    </row>
    <row r="3181" spans="1:6">
      <c r="A3181" t="s">
        <v>4826</v>
      </c>
      <c r="C3181">
        <v>144</v>
      </c>
      <c r="D3181" t="s">
        <v>5118</v>
      </c>
      <c r="E3181" t="s">
        <v>6101</v>
      </c>
      <c r="F3181">
        <v>0</v>
      </c>
    </row>
    <row r="3182" spans="1:6">
      <c r="A3182" t="s">
        <v>4827</v>
      </c>
      <c r="C3182">
        <v>144</v>
      </c>
      <c r="D3182" t="s">
        <v>5118</v>
      </c>
      <c r="E3182" t="s">
        <v>6101</v>
      </c>
      <c r="F3182">
        <v>0</v>
      </c>
    </row>
    <row r="3183" spans="1:6">
      <c r="A3183" t="s">
        <v>4828</v>
      </c>
      <c r="C3183">
        <v>144</v>
      </c>
      <c r="D3183" t="s">
        <v>5118</v>
      </c>
      <c r="E3183" t="s">
        <v>6101</v>
      </c>
      <c r="F3183">
        <v>0</v>
      </c>
    </row>
    <row r="3184" spans="1:6">
      <c r="A3184" t="s">
        <v>4678</v>
      </c>
      <c r="C3184">
        <v>144</v>
      </c>
      <c r="D3184" t="s">
        <v>5118</v>
      </c>
      <c r="E3184" t="s">
        <v>6101</v>
      </c>
      <c r="F3184">
        <v>6</v>
      </c>
    </row>
    <row r="3185" spans="1:6">
      <c r="A3185" t="s">
        <v>4679</v>
      </c>
      <c r="C3185">
        <v>144</v>
      </c>
      <c r="D3185" t="s">
        <v>5118</v>
      </c>
      <c r="E3185" t="s">
        <v>6101</v>
      </c>
      <c r="F3185">
        <v>5</v>
      </c>
    </row>
    <row r="3186" spans="1:6">
      <c r="A3186" t="s">
        <v>4680</v>
      </c>
      <c r="C3186">
        <v>144</v>
      </c>
      <c r="D3186" t="s">
        <v>5118</v>
      </c>
      <c r="E3186" t="s">
        <v>6101</v>
      </c>
      <c r="F3186">
        <v>1</v>
      </c>
    </row>
    <row r="3187" spans="1:6">
      <c r="A3187" t="s">
        <v>4681</v>
      </c>
      <c r="C3187">
        <v>144</v>
      </c>
      <c r="D3187" t="s">
        <v>5118</v>
      </c>
      <c r="E3187" t="s">
        <v>6101</v>
      </c>
      <c r="F3187">
        <v>2</v>
      </c>
    </row>
    <row r="3188" spans="1:6">
      <c r="A3188" t="s">
        <v>4682</v>
      </c>
      <c r="C3188">
        <v>120</v>
      </c>
      <c r="D3188" t="s">
        <v>5118</v>
      </c>
      <c r="E3188" t="s">
        <v>6101</v>
      </c>
      <c r="F3188">
        <v>0</v>
      </c>
    </row>
    <row r="3189" spans="1:6">
      <c r="A3189" t="s">
        <v>4683</v>
      </c>
      <c r="C3189">
        <v>144</v>
      </c>
      <c r="D3189" t="s">
        <v>5118</v>
      </c>
      <c r="E3189" t="s">
        <v>6101</v>
      </c>
      <c r="F3189">
        <v>4</v>
      </c>
    </row>
    <row r="3190" spans="1:6">
      <c r="A3190" t="s">
        <v>4829</v>
      </c>
      <c r="C3190">
        <v>120</v>
      </c>
      <c r="D3190" t="s">
        <v>5118</v>
      </c>
      <c r="E3190" t="s">
        <v>6101</v>
      </c>
      <c r="F3190">
        <v>0</v>
      </c>
    </row>
    <row r="3191" spans="1:6">
      <c r="A3191" t="s">
        <v>4684</v>
      </c>
      <c r="C3191">
        <v>120</v>
      </c>
      <c r="D3191" t="s">
        <v>5118</v>
      </c>
      <c r="E3191" t="s">
        <v>6101</v>
      </c>
      <c r="F3191">
        <v>13</v>
      </c>
    </row>
    <row r="3192" spans="1:6">
      <c r="A3192" t="s">
        <v>4685</v>
      </c>
      <c r="C3192">
        <v>144</v>
      </c>
      <c r="D3192" t="s">
        <v>5118</v>
      </c>
      <c r="E3192" t="s">
        <v>6101</v>
      </c>
      <c r="F3192">
        <v>16</v>
      </c>
    </row>
    <row r="3193" spans="1:6">
      <c r="A3193" t="s">
        <v>4686</v>
      </c>
      <c r="C3193">
        <v>144</v>
      </c>
      <c r="D3193" t="s">
        <v>5118</v>
      </c>
      <c r="E3193" t="s">
        <v>6101</v>
      </c>
      <c r="F3193">
        <v>3</v>
      </c>
    </row>
    <row r="3194" spans="1:6">
      <c r="A3194" t="s">
        <v>4687</v>
      </c>
      <c r="C3194">
        <v>96</v>
      </c>
      <c r="D3194" t="s">
        <v>5118</v>
      </c>
      <c r="E3194" t="s">
        <v>6101</v>
      </c>
      <c r="F3194">
        <v>1</v>
      </c>
    </row>
    <row r="3195" spans="1:6">
      <c r="A3195" t="s">
        <v>4830</v>
      </c>
      <c r="C3195">
        <v>144</v>
      </c>
      <c r="D3195" t="s">
        <v>5118</v>
      </c>
      <c r="E3195" t="s">
        <v>6101</v>
      </c>
      <c r="F3195">
        <v>0</v>
      </c>
    </row>
    <row r="3196" spans="1:6">
      <c r="A3196" t="s">
        <v>4786</v>
      </c>
      <c r="C3196">
        <v>120</v>
      </c>
      <c r="D3196" t="s">
        <v>5118</v>
      </c>
      <c r="E3196" t="s">
        <v>6101</v>
      </c>
      <c r="F3196">
        <v>3</v>
      </c>
    </row>
    <row r="3197" spans="1:6">
      <c r="A3197" t="s">
        <v>4688</v>
      </c>
      <c r="C3197">
        <v>120</v>
      </c>
      <c r="D3197" t="s">
        <v>5118</v>
      </c>
      <c r="E3197" t="s">
        <v>6101</v>
      </c>
      <c r="F3197">
        <v>4</v>
      </c>
    </row>
    <row r="3198" spans="1:6">
      <c r="A3198" t="s">
        <v>4689</v>
      </c>
      <c r="C3198">
        <v>120</v>
      </c>
      <c r="D3198" t="s">
        <v>5118</v>
      </c>
      <c r="E3198" t="s">
        <v>6101</v>
      </c>
      <c r="F3198">
        <v>1</v>
      </c>
    </row>
    <row r="3199" spans="1:6">
      <c r="A3199" t="s">
        <v>4831</v>
      </c>
      <c r="C3199">
        <v>48</v>
      </c>
      <c r="D3199" t="s">
        <v>5118</v>
      </c>
      <c r="E3199" t="s">
        <v>6101</v>
      </c>
      <c r="F3199">
        <v>0</v>
      </c>
    </row>
    <row r="3200" spans="1:6">
      <c r="A3200" t="s">
        <v>4690</v>
      </c>
      <c r="C3200">
        <v>288</v>
      </c>
      <c r="D3200" t="s">
        <v>5118</v>
      </c>
      <c r="E3200" t="s">
        <v>6101</v>
      </c>
      <c r="F3200">
        <v>2</v>
      </c>
    </row>
    <row r="3201" spans="1:6">
      <c r="A3201" t="s">
        <v>4691</v>
      </c>
      <c r="C3201">
        <v>10</v>
      </c>
      <c r="D3201" t="s">
        <v>5116</v>
      </c>
      <c r="E3201" t="s">
        <v>6101</v>
      </c>
      <c r="F3201">
        <v>4</v>
      </c>
    </row>
    <row r="3202" spans="1:6">
      <c r="A3202" t="s">
        <v>4692</v>
      </c>
      <c r="C3202">
        <v>288</v>
      </c>
      <c r="D3202" t="s">
        <v>5118</v>
      </c>
      <c r="E3202" t="s">
        <v>6101</v>
      </c>
      <c r="F3202">
        <v>5</v>
      </c>
    </row>
    <row r="3203" spans="1:6">
      <c r="A3203" t="s">
        <v>5058</v>
      </c>
      <c r="C3203">
        <v>1200</v>
      </c>
      <c r="D3203" t="s">
        <v>5118</v>
      </c>
      <c r="E3203" t="s">
        <v>6101</v>
      </c>
      <c r="F3203">
        <v>38</v>
      </c>
    </row>
    <row r="3204" spans="1:6">
      <c r="A3204" t="s">
        <v>2526</v>
      </c>
      <c r="C3204">
        <v>26</v>
      </c>
      <c r="D3204" t="s">
        <v>5116</v>
      </c>
      <c r="E3204" t="s">
        <v>6101</v>
      </c>
      <c r="F3204">
        <v>2</v>
      </c>
    </row>
    <row r="3205" spans="1:6">
      <c r="A3205" t="s">
        <v>4693</v>
      </c>
      <c r="C3205">
        <v>96</v>
      </c>
      <c r="D3205" t="s">
        <v>5118</v>
      </c>
      <c r="E3205" t="s">
        <v>6101</v>
      </c>
      <c r="F3205">
        <v>3</v>
      </c>
    </row>
    <row r="3206" spans="1:6">
      <c r="A3206" t="s">
        <v>4694</v>
      </c>
      <c r="C3206">
        <v>96</v>
      </c>
      <c r="D3206" t="s">
        <v>5118</v>
      </c>
      <c r="E3206" t="s">
        <v>6101</v>
      </c>
      <c r="F3206">
        <v>13</v>
      </c>
    </row>
    <row r="3207" spans="1:6">
      <c r="A3207" t="s">
        <v>4695</v>
      </c>
      <c r="C3207">
        <v>144</v>
      </c>
      <c r="D3207" t="s">
        <v>5118</v>
      </c>
      <c r="E3207" t="s">
        <v>6101</v>
      </c>
      <c r="F3207">
        <v>2</v>
      </c>
    </row>
    <row r="3208" spans="1:6">
      <c r="A3208" t="s">
        <v>7274</v>
      </c>
      <c r="E3208" t="s">
        <v>6101</v>
      </c>
      <c r="F3208">
        <v>1</v>
      </c>
    </row>
    <row r="3209" spans="1:6">
      <c r="A3209" t="s">
        <v>4696</v>
      </c>
      <c r="C3209">
        <v>192</v>
      </c>
      <c r="D3209" t="s">
        <v>5118</v>
      </c>
      <c r="E3209" t="s">
        <v>6101</v>
      </c>
      <c r="F3209">
        <v>2</v>
      </c>
    </row>
    <row r="3210" spans="1:6">
      <c r="A3210" t="s">
        <v>4697</v>
      </c>
      <c r="C3210">
        <v>96</v>
      </c>
      <c r="D3210" t="s">
        <v>5118</v>
      </c>
      <c r="E3210" t="s">
        <v>6101</v>
      </c>
      <c r="F3210">
        <v>2</v>
      </c>
    </row>
    <row r="3211" spans="1:6">
      <c r="A3211" t="s">
        <v>4698</v>
      </c>
      <c r="C3211">
        <v>24</v>
      </c>
      <c r="D3211" t="s">
        <v>5116</v>
      </c>
      <c r="E3211" t="s">
        <v>6101</v>
      </c>
      <c r="F3211">
        <v>3</v>
      </c>
    </row>
    <row r="3212" spans="1:6">
      <c r="A3212" t="s">
        <v>4699</v>
      </c>
      <c r="C3212">
        <v>192</v>
      </c>
      <c r="D3212" t="s">
        <v>5118</v>
      </c>
      <c r="E3212" t="s">
        <v>6101</v>
      </c>
      <c r="F3212">
        <v>3</v>
      </c>
    </row>
    <row r="3213" spans="1:6">
      <c r="A3213" t="s">
        <v>4700</v>
      </c>
      <c r="C3213">
        <v>216</v>
      </c>
      <c r="D3213" t="s">
        <v>5118</v>
      </c>
      <c r="E3213" t="s">
        <v>6101</v>
      </c>
      <c r="F3213">
        <v>5</v>
      </c>
    </row>
    <row r="3214" spans="1:6">
      <c r="A3214" t="s">
        <v>4701</v>
      </c>
      <c r="C3214">
        <v>288</v>
      </c>
      <c r="D3214" t="s">
        <v>5118</v>
      </c>
      <c r="E3214" t="s">
        <v>6101</v>
      </c>
      <c r="F3214">
        <v>7</v>
      </c>
    </row>
    <row r="3215" spans="1:6">
      <c r="A3215" t="s">
        <v>4832</v>
      </c>
      <c r="C3215">
        <v>144</v>
      </c>
      <c r="D3215" t="s">
        <v>5118</v>
      </c>
      <c r="E3215" t="s">
        <v>6101</v>
      </c>
      <c r="F3215">
        <v>0</v>
      </c>
    </row>
    <row r="3216" spans="1:6">
      <c r="A3216" t="s">
        <v>4702</v>
      </c>
      <c r="C3216">
        <v>20</v>
      </c>
      <c r="D3216" t="s">
        <v>5116</v>
      </c>
      <c r="E3216" t="s">
        <v>6101</v>
      </c>
      <c r="F3216">
        <v>20</v>
      </c>
    </row>
    <row r="3217" spans="1:6">
      <c r="A3217" t="s">
        <v>4703</v>
      </c>
      <c r="C3217">
        <v>25</v>
      </c>
      <c r="D3217" t="s">
        <v>5116</v>
      </c>
      <c r="E3217" t="s">
        <v>6101</v>
      </c>
      <c r="F3217">
        <v>17</v>
      </c>
    </row>
    <row r="3218" spans="1:6">
      <c r="A3218" t="s">
        <v>4778</v>
      </c>
      <c r="C3218">
        <v>57</v>
      </c>
      <c r="D3218" t="s">
        <v>5116</v>
      </c>
      <c r="E3218" t="s">
        <v>6101</v>
      </c>
      <c r="F3218">
        <v>2</v>
      </c>
    </row>
    <row r="3219" spans="1:6">
      <c r="A3219" t="s">
        <v>4704</v>
      </c>
      <c r="C3219">
        <v>96</v>
      </c>
      <c r="D3219" t="s">
        <v>5118</v>
      </c>
      <c r="E3219" t="s">
        <v>6101</v>
      </c>
      <c r="F3219">
        <v>3</v>
      </c>
    </row>
    <row r="3220" spans="1:6">
      <c r="A3220" t="s">
        <v>4705</v>
      </c>
      <c r="C3220">
        <v>96</v>
      </c>
      <c r="D3220" t="s">
        <v>5118</v>
      </c>
      <c r="E3220" t="s">
        <v>6101</v>
      </c>
      <c r="F3220">
        <v>3</v>
      </c>
    </row>
    <row r="3221" spans="1:6">
      <c r="A3221" t="s">
        <v>4706</v>
      </c>
      <c r="C3221">
        <v>20</v>
      </c>
      <c r="D3221" t="s">
        <v>5116</v>
      </c>
      <c r="E3221" t="s">
        <v>6101</v>
      </c>
      <c r="F3221">
        <v>6</v>
      </c>
    </row>
    <row r="3222" spans="1:6">
      <c r="A3222" t="s">
        <v>4707</v>
      </c>
      <c r="C3222">
        <v>96</v>
      </c>
      <c r="D3222" t="s">
        <v>5118</v>
      </c>
      <c r="E3222" t="s">
        <v>6101</v>
      </c>
      <c r="F3222">
        <v>4</v>
      </c>
    </row>
    <row r="3223" spans="1:6">
      <c r="A3223" t="s">
        <v>4708</v>
      </c>
      <c r="C3223">
        <v>96</v>
      </c>
      <c r="D3223" t="s">
        <v>5118</v>
      </c>
      <c r="E3223" t="s">
        <v>6101</v>
      </c>
      <c r="F3223">
        <v>2</v>
      </c>
    </row>
    <row r="3224" spans="1:6">
      <c r="A3224" t="s">
        <v>4709</v>
      </c>
      <c r="C3224">
        <v>96</v>
      </c>
      <c r="D3224" t="s">
        <v>5118</v>
      </c>
      <c r="E3224" t="s">
        <v>6101</v>
      </c>
      <c r="F3224">
        <v>1</v>
      </c>
    </row>
    <row r="3225" spans="1:6">
      <c r="A3225" t="s">
        <v>1439</v>
      </c>
      <c r="C3225">
        <v>120</v>
      </c>
      <c r="D3225" t="s">
        <v>5118</v>
      </c>
      <c r="E3225" t="s">
        <v>6101</v>
      </c>
      <c r="F3225">
        <v>0</v>
      </c>
    </row>
    <row r="3226" spans="1:6">
      <c r="A3226" t="s">
        <v>4710</v>
      </c>
      <c r="C3226">
        <v>216</v>
      </c>
      <c r="D3226" t="s">
        <v>5118</v>
      </c>
      <c r="E3226" t="s">
        <v>6101</v>
      </c>
      <c r="F3226">
        <v>4</v>
      </c>
    </row>
    <row r="3227" spans="1:6">
      <c r="A3227" t="s">
        <v>3450</v>
      </c>
      <c r="C3227">
        <v>180</v>
      </c>
      <c r="D3227" t="s">
        <v>5118</v>
      </c>
      <c r="E3227" t="s">
        <v>6101</v>
      </c>
      <c r="F3227">
        <v>0</v>
      </c>
    </row>
    <row r="3228" spans="1:6">
      <c r="A3228" t="s">
        <v>2238</v>
      </c>
      <c r="C3228">
        <v>180</v>
      </c>
      <c r="D3228" t="s">
        <v>5118</v>
      </c>
      <c r="E3228" t="s">
        <v>6101</v>
      </c>
      <c r="F3228">
        <v>0</v>
      </c>
    </row>
    <row r="3229" spans="1:6">
      <c r="A3229" t="s">
        <v>3451</v>
      </c>
      <c r="C3229">
        <v>180</v>
      </c>
      <c r="D3229" t="s">
        <v>5118</v>
      </c>
      <c r="E3229" t="s">
        <v>6101</v>
      </c>
      <c r="F3229">
        <v>0</v>
      </c>
    </row>
    <row r="3230" spans="1:6">
      <c r="A3230" t="s">
        <v>2527</v>
      </c>
      <c r="C3230">
        <v>300</v>
      </c>
      <c r="D3230" t="s">
        <v>5118</v>
      </c>
      <c r="E3230" t="s">
        <v>6101</v>
      </c>
      <c r="F3230">
        <v>0</v>
      </c>
    </row>
    <row r="3231" spans="1:6">
      <c r="A3231" t="s">
        <v>2528</v>
      </c>
      <c r="C3231">
        <v>300</v>
      </c>
      <c r="D3231" t="s">
        <v>5118</v>
      </c>
      <c r="E3231" t="s">
        <v>6101</v>
      </c>
      <c r="F3231">
        <v>0</v>
      </c>
    </row>
    <row r="3232" spans="1:6">
      <c r="A3232" t="s">
        <v>3689</v>
      </c>
      <c r="C3232">
        <v>144</v>
      </c>
      <c r="D3232" t="s">
        <v>5118</v>
      </c>
      <c r="E3232" t="s">
        <v>6101</v>
      </c>
      <c r="F3232">
        <v>0</v>
      </c>
    </row>
    <row r="3233" spans="1:6">
      <c r="A3233" t="s">
        <v>4711</v>
      </c>
      <c r="C3233">
        <v>432</v>
      </c>
      <c r="D3233" t="s">
        <v>5118</v>
      </c>
      <c r="E3233" t="s">
        <v>6101</v>
      </c>
      <c r="F3233">
        <v>14</v>
      </c>
    </row>
    <row r="3234" spans="1:6">
      <c r="A3234" t="s">
        <v>4712</v>
      </c>
      <c r="C3234">
        <v>18</v>
      </c>
      <c r="D3234" t="s">
        <v>5116</v>
      </c>
      <c r="E3234" t="s">
        <v>6101</v>
      </c>
      <c r="F3234">
        <v>1</v>
      </c>
    </row>
    <row r="3235" spans="1:6">
      <c r="A3235" t="s">
        <v>4713</v>
      </c>
      <c r="C3235">
        <v>240</v>
      </c>
      <c r="D3235" t="s">
        <v>5118</v>
      </c>
      <c r="E3235" t="s">
        <v>6101</v>
      </c>
      <c r="F3235">
        <v>2</v>
      </c>
    </row>
    <row r="3236" spans="1:6">
      <c r="A3236" t="s">
        <v>4714</v>
      </c>
      <c r="C3236">
        <v>40</v>
      </c>
      <c r="D3236" t="s">
        <v>5116</v>
      </c>
      <c r="E3236" t="s">
        <v>6101</v>
      </c>
      <c r="F3236">
        <v>1</v>
      </c>
    </row>
    <row r="3237" spans="1:6">
      <c r="A3237" t="s">
        <v>4715</v>
      </c>
      <c r="C3237">
        <v>168</v>
      </c>
      <c r="D3237" t="s">
        <v>5118</v>
      </c>
      <c r="E3237" t="s">
        <v>6101</v>
      </c>
      <c r="F3237">
        <v>1</v>
      </c>
    </row>
    <row r="3238" spans="1:6">
      <c r="A3238" t="s">
        <v>4716</v>
      </c>
      <c r="E3238" t="s">
        <v>6101</v>
      </c>
      <c r="F3238">
        <v>1</v>
      </c>
    </row>
    <row r="3239" spans="1:6">
      <c r="A3239" t="s">
        <v>4717</v>
      </c>
      <c r="E3239" t="s">
        <v>6101</v>
      </c>
      <c r="F3239">
        <v>2</v>
      </c>
    </row>
    <row r="3240" spans="1:6">
      <c r="A3240" t="s">
        <v>4718</v>
      </c>
      <c r="C3240">
        <v>1200</v>
      </c>
      <c r="D3240" t="s">
        <v>5118</v>
      </c>
      <c r="E3240" t="s">
        <v>6101</v>
      </c>
      <c r="F3240">
        <v>2</v>
      </c>
    </row>
    <row r="3241" spans="1:6">
      <c r="A3241" t="s">
        <v>4833</v>
      </c>
      <c r="C3241">
        <v>27</v>
      </c>
      <c r="D3241" t="s">
        <v>5116</v>
      </c>
      <c r="E3241" t="s">
        <v>6101</v>
      </c>
      <c r="F3241">
        <v>0</v>
      </c>
    </row>
    <row r="3242" spans="1:6">
      <c r="A3242" t="s">
        <v>4834</v>
      </c>
      <c r="C3242">
        <v>120</v>
      </c>
      <c r="D3242" t="s">
        <v>5118</v>
      </c>
      <c r="E3242" t="s">
        <v>6101</v>
      </c>
      <c r="F3242">
        <v>0</v>
      </c>
    </row>
    <row r="3243" spans="1:6">
      <c r="A3243" t="s">
        <v>4719</v>
      </c>
      <c r="C3243">
        <v>216</v>
      </c>
      <c r="D3243" t="s">
        <v>5118</v>
      </c>
      <c r="E3243" t="s">
        <v>6101</v>
      </c>
      <c r="F3243">
        <v>1</v>
      </c>
    </row>
    <row r="3244" spans="1:6">
      <c r="A3244" t="s">
        <v>4720</v>
      </c>
      <c r="C3244">
        <v>8</v>
      </c>
      <c r="D3244" t="s">
        <v>5116</v>
      </c>
      <c r="E3244" t="s">
        <v>6101</v>
      </c>
      <c r="F3244">
        <v>4</v>
      </c>
    </row>
    <row r="3245" spans="1:6">
      <c r="A3245" t="s">
        <v>4721</v>
      </c>
      <c r="C3245">
        <v>10</v>
      </c>
      <c r="D3245" t="s">
        <v>5116</v>
      </c>
      <c r="E3245" t="s">
        <v>6101</v>
      </c>
      <c r="F3245">
        <v>2</v>
      </c>
    </row>
    <row r="3246" spans="1:6">
      <c r="A3246" t="s">
        <v>4722</v>
      </c>
      <c r="C3246">
        <v>20</v>
      </c>
      <c r="D3246" t="s">
        <v>5116</v>
      </c>
      <c r="E3246" t="s">
        <v>6101</v>
      </c>
      <c r="F3246">
        <v>7</v>
      </c>
    </row>
    <row r="3247" spans="1:6">
      <c r="A3247" t="s">
        <v>4723</v>
      </c>
      <c r="C3247">
        <v>10</v>
      </c>
      <c r="D3247" t="s">
        <v>5116</v>
      </c>
      <c r="E3247" t="s">
        <v>6101</v>
      </c>
      <c r="F3247">
        <v>2</v>
      </c>
    </row>
    <row r="3248" spans="1:6">
      <c r="A3248" t="s">
        <v>4724</v>
      </c>
      <c r="C3248">
        <v>18</v>
      </c>
      <c r="D3248" t="s">
        <v>5116</v>
      </c>
      <c r="E3248" t="s">
        <v>6101</v>
      </c>
      <c r="F3248">
        <v>2</v>
      </c>
    </row>
    <row r="3249" spans="1:6">
      <c r="A3249" t="s">
        <v>4725</v>
      </c>
      <c r="C3249">
        <v>198</v>
      </c>
      <c r="D3249" t="s">
        <v>5118</v>
      </c>
      <c r="E3249" t="s">
        <v>6101</v>
      </c>
      <c r="F3249">
        <v>3</v>
      </c>
    </row>
    <row r="3250" spans="1:6">
      <c r="A3250" t="s">
        <v>4726</v>
      </c>
      <c r="C3250">
        <v>18</v>
      </c>
      <c r="D3250" t="s">
        <v>5116</v>
      </c>
      <c r="E3250" t="s">
        <v>6101</v>
      </c>
      <c r="F3250">
        <v>1</v>
      </c>
    </row>
    <row r="3251" spans="1:6">
      <c r="A3251" t="s">
        <v>4727</v>
      </c>
      <c r="C3251">
        <v>18</v>
      </c>
      <c r="D3251" t="s">
        <v>5116</v>
      </c>
      <c r="E3251" t="s">
        <v>6101</v>
      </c>
      <c r="F3251">
        <v>1</v>
      </c>
    </row>
    <row r="3252" spans="1:6">
      <c r="A3252" t="s">
        <v>4403</v>
      </c>
      <c r="E3252" t="s">
        <v>6101</v>
      </c>
      <c r="F3252">
        <v>1</v>
      </c>
    </row>
    <row r="3253" spans="1:6">
      <c r="A3253" t="s">
        <v>4404</v>
      </c>
      <c r="E3253" t="s">
        <v>6101</v>
      </c>
      <c r="F3253">
        <v>1</v>
      </c>
    </row>
    <row r="3254" spans="1:6">
      <c r="A3254" t="s">
        <v>4728</v>
      </c>
      <c r="C3254">
        <v>216</v>
      </c>
      <c r="D3254" t="s">
        <v>5118</v>
      </c>
      <c r="E3254" t="s">
        <v>6101</v>
      </c>
      <c r="F3254">
        <v>1</v>
      </c>
    </row>
    <row r="3255" spans="1:6">
      <c r="A3255" t="s">
        <v>4729</v>
      </c>
      <c r="C3255">
        <v>20</v>
      </c>
      <c r="D3255" t="s">
        <v>5116</v>
      </c>
      <c r="E3255" t="s">
        <v>6101</v>
      </c>
      <c r="F3255">
        <v>7</v>
      </c>
    </row>
    <row r="3256" spans="1:6">
      <c r="A3256" t="s">
        <v>4730</v>
      </c>
      <c r="C3256">
        <v>20</v>
      </c>
      <c r="D3256" t="s">
        <v>5116</v>
      </c>
      <c r="E3256" t="s">
        <v>6101</v>
      </c>
      <c r="F3256">
        <v>16</v>
      </c>
    </row>
    <row r="3257" spans="1:6">
      <c r="A3257" t="s">
        <v>4731</v>
      </c>
      <c r="C3257">
        <v>20</v>
      </c>
      <c r="D3257" t="s">
        <v>5116</v>
      </c>
      <c r="E3257" t="s">
        <v>6101</v>
      </c>
      <c r="F3257">
        <v>2</v>
      </c>
    </row>
    <row r="3258" spans="1:6">
      <c r="A3258" t="s">
        <v>4732</v>
      </c>
      <c r="C3258">
        <v>15</v>
      </c>
      <c r="D3258" t="s">
        <v>5116</v>
      </c>
      <c r="E3258" t="s">
        <v>6101</v>
      </c>
      <c r="F3258">
        <v>1</v>
      </c>
    </row>
    <row r="3259" spans="1:6">
      <c r="A3259" t="s">
        <v>4152</v>
      </c>
      <c r="C3259">
        <v>180</v>
      </c>
      <c r="D3259" t="s">
        <v>5118</v>
      </c>
      <c r="E3259" t="s">
        <v>6101</v>
      </c>
      <c r="F3259">
        <v>0</v>
      </c>
    </row>
    <row r="3260" spans="1:6">
      <c r="A3260" t="s">
        <v>3584</v>
      </c>
      <c r="C3260">
        <v>180</v>
      </c>
      <c r="D3260" t="s">
        <v>5118</v>
      </c>
      <c r="E3260" t="s">
        <v>6101</v>
      </c>
      <c r="F3260">
        <v>0</v>
      </c>
    </row>
    <row r="3261" spans="1:6">
      <c r="A3261" t="s">
        <v>4263</v>
      </c>
      <c r="C3261">
        <v>180</v>
      </c>
      <c r="D3261" t="s">
        <v>5118</v>
      </c>
      <c r="E3261" t="s">
        <v>6101</v>
      </c>
      <c r="F3261">
        <v>0</v>
      </c>
    </row>
    <row r="3262" spans="1:6">
      <c r="A3262" t="s">
        <v>4258</v>
      </c>
      <c r="C3262">
        <v>180</v>
      </c>
      <c r="D3262" t="s">
        <v>5118</v>
      </c>
      <c r="E3262" t="s">
        <v>6101</v>
      </c>
      <c r="F3262">
        <v>0</v>
      </c>
    </row>
    <row r="3263" spans="1:6">
      <c r="A3263" t="s">
        <v>4259</v>
      </c>
      <c r="C3263">
        <v>180</v>
      </c>
      <c r="D3263" t="s">
        <v>5118</v>
      </c>
      <c r="E3263" t="s">
        <v>6101</v>
      </c>
      <c r="F3263">
        <v>0</v>
      </c>
    </row>
    <row r="3264" spans="1:6">
      <c r="A3264" t="s">
        <v>4261</v>
      </c>
      <c r="C3264">
        <v>180</v>
      </c>
      <c r="D3264" t="s">
        <v>5118</v>
      </c>
      <c r="E3264" t="s">
        <v>6101</v>
      </c>
      <c r="F3264">
        <v>1</v>
      </c>
    </row>
    <row r="3265" spans="1:6">
      <c r="A3265" t="s">
        <v>4145</v>
      </c>
      <c r="C3265">
        <v>180</v>
      </c>
      <c r="D3265" t="s">
        <v>5118</v>
      </c>
      <c r="E3265" t="s">
        <v>6101</v>
      </c>
      <c r="F3265">
        <v>0</v>
      </c>
    </row>
    <row r="3266" spans="1:6">
      <c r="A3266" t="s">
        <v>4145</v>
      </c>
      <c r="C3266">
        <v>180</v>
      </c>
      <c r="D3266" t="s">
        <v>5118</v>
      </c>
      <c r="E3266" t="s">
        <v>6101</v>
      </c>
      <c r="F3266">
        <v>0</v>
      </c>
    </row>
    <row r="3267" spans="1:6">
      <c r="A3267" t="s">
        <v>4260</v>
      </c>
      <c r="C3267">
        <v>180</v>
      </c>
      <c r="D3267" t="s">
        <v>5118</v>
      </c>
      <c r="E3267" t="s">
        <v>6101</v>
      </c>
      <c r="F3267">
        <v>1</v>
      </c>
    </row>
    <row r="3268" spans="1:6">
      <c r="A3268" t="s">
        <v>3719</v>
      </c>
      <c r="C3268">
        <v>144</v>
      </c>
      <c r="D3268" t="s">
        <v>5118</v>
      </c>
      <c r="E3268" t="s">
        <v>6101</v>
      </c>
      <c r="F3268">
        <v>0</v>
      </c>
    </row>
    <row r="3269" spans="1:6">
      <c r="A3269" t="s">
        <v>3720</v>
      </c>
      <c r="C3269">
        <v>144</v>
      </c>
      <c r="D3269" t="s">
        <v>5118</v>
      </c>
      <c r="E3269" t="s">
        <v>6101</v>
      </c>
      <c r="F3269">
        <v>0</v>
      </c>
    </row>
    <row r="3270" spans="1:6">
      <c r="A3270" t="s">
        <v>4262</v>
      </c>
      <c r="C3270">
        <v>180</v>
      </c>
      <c r="D3270" t="s">
        <v>5118</v>
      </c>
      <c r="E3270" t="s">
        <v>6101</v>
      </c>
      <c r="F3270">
        <v>0</v>
      </c>
    </row>
    <row r="3271" spans="1:6">
      <c r="A3271" t="s">
        <v>3590</v>
      </c>
      <c r="C3271">
        <v>180</v>
      </c>
      <c r="D3271" t="s">
        <v>5118</v>
      </c>
      <c r="E3271" t="s">
        <v>6101</v>
      </c>
      <c r="F3271">
        <v>0</v>
      </c>
    </row>
    <row r="3272" spans="1:6">
      <c r="A3272" t="s">
        <v>3718</v>
      </c>
      <c r="C3272">
        <v>180</v>
      </c>
      <c r="D3272" t="s">
        <v>5118</v>
      </c>
      <c r="E3272" t="s">
        <v>6101</v>
      </c>
      <c r="F3272">
        <v>0</v>
      </c>
    </row>
    <row r="3273" spans="1:6">
      <c r="A3273" t="s">
        <v>5612</v>
      </c>
      <c r="C3273">
        <v>20</v>
      </c>
      <c r="D3273" t="s">
        <v>5116</v>
      </c>
      <c r="E3273" t="s">
        <v>6101</v>
      </c>
      <c r="F3273">
        <v>3</v>
      </c>
    </row>
    <row r="3274" spans="1:6">
      <c r="A3274" t="s">
        <v>4733</v>
      </c>
      <c r="C3274">
        <v>16</v>
      </c>
      <c r="D3274" t="s">
        <v>5116</v>
      </c>
      <c r="E3274" t="s">
        <v>6101</v>
      </c>
      <c r="F3274">
        <v>0</v>
      </c>
    </row>
    <row r="3275" spans="1:6">
      <c r="A3275" t="s">
        <v>4734</v>
      </c>
      <c r="C3275">
        <v>198</v>
      </c>
      <c r="D3275" t="s">
        <v>5118</v>
      </c>
      <c r="E3275" t="s">
        <v>6101</v>
      </c>
      <c r="F3275">
        <v>1</v>
      </c>
    </row>
    <row r="3276" spans="1:6">
      <c r="A3276" t="s">
        <v>4735</v>
      </c>
      <c r="C3276">
        <v>180</v>
      </c>
      <c r="D3276" t="s">
        <v>5118</v>
      </c>
      <c r="E3276" t="s">
        <v>6101</v>
      </c>
      <c r="F3276">
        <v>1</v>
      </c>
    </row>
    <row r="3277" spans="1:6">
      <c r="A3277" t="s">
        <v>4736</v>
      </c>
      <c r="C3277">
        <v>192</v>
      </c>
      <c r="D3277" t="s">
        <v>5118</v>
      </c>
      <c r="E3277" t="s">
        <v>6101</v>
      </c>
      <c r="F3277">
        <v>7</v>
      </c>
    </row>
    <row r="3278" spans="1:6">
      <c r="A3278" t="s">
        <v>4835</v>
      </c>
      <c r="E3278" t="s">
        <v>6101</v>
      </c>
      <c r="F3278">
        <v>0</v>
      </c>
    </row>
    <row r="3279" spans="1:6">
      <c r="A3279" t="s">
        <v>4779</v>
      </c>
      <c r="C3279">
        <v>36</v>
      </c>
      <c r="D3279" t="s">
        <v>5116</v>
      </c>
      <c r="E3279" t="s">
        <v>6101</v>
      </c>
      <c r="F3279">
        <v>1</v>
      </c>
    </row>
    <row r="3280" spans="1:6">
      <c r="A3280" t="s">
        <v>4737</v>
      </c>
      <c r="C3280">
        <v>27</v>
      </c>
      <c r="D3280" t="s">
        <v>5116</v>
      </c>
      <c r="E3280" t="s">
        <v>6101</v>
      </c>
      <c r="F3280">
        <v>4</v>
      </c>
    </row>
    <row r="3281" spans="1:6">
      <c r="A3281" t="s">
        <v>4738</v>
      </c>
      <c r="C3281">
        <v>60</v>
      </c>
      <c r="D3281" t="s">
        <v>5116</v>
      </c>
      <c r="E3281" t="s">
        <v>6101</v>
      </c>
      <c r="F3281">
        <v>10</v>
      </c>
    </row>
    <row r="3282" spans="1:6">
      <c r="A3282" t="s">
        <v>4739</v>
      </c>
      <c r="C3282">
        <v>360</v>
      </c>
      <c r="D3282" t="s">
        <v>5118</v>
      </c>
      <c r="E3282" t="s">
        <v>6101</v>
      </c>
      <c r="F3282">
        <v>2</v>
      </c>
    </row>
    <row r="3283" spans="1:6">
      <c r="A3283" t="s">
        <v>4740</v>
      </c>
      <c r="C3283">
        <v>144</v>
      </c>
      <c r="D3283" t="s">
        <v>5118</v>
      </c>
      <c r="E3283" t="s">
        <v>6101</v>
      </c>
      <c r="F3283">
        <v>1</v>
      </c>
    </row>
    <row r="3284" spans="1:6">
      <c r="A3284" t="s">
        <v>5372</v>
      </c>
      <c r="C3284">
        <v>160</v>
      </c>
      <c r="D3284" t="s">
        <v>5118</v>
      </c>
      <c r="E3284" t="s">
        <v>6101</v>
      </c>
      <c r="F3284">
        <v>11</v>
      </c>
    </row>
    <row r="3285" spans="1:6">
      <c r="A3285" t="s">
        <v>4741</v>
      </c>
      <c r="C3285">
        <v>160</v>
      </c>
      <c r="D3285" t="s">
        <v>5118</v>
      </c>
      <c r="E3285" t="s">
        <v>6101</v>
      </c>
      <c r="F3285">
        <v>11</v>
      </c>
    </row>
    <row r="3286" spans="1:6">
      <c r="A3286" t="s">
        <v>4742</v>
      </c>
      <c r="C3286">
        <v>144</v>
      </c>
      <c r="D3286" t="s">
        <v>5118</v>
      </c>
      <c r="E3286" t="s">
        <v>6101</v>
      </c>
      <c r="F3286">
        <v>9</v>
      </c>
    </row>
    <row r="3287" spans="1:6">
      <c r="A3287" t="s">
        <v>4743</v>
      </c>
      <c r="C3287">
        <v>144</v>
      </c>
      <c r="D3287" t="s">
        <v>5118</v>
      </c>
      <c r="E3287" t="s">
        <v>6101</v>
      </c>
      <c r="F3287">
        <v>1</v>
      </c>
    </row>
    <row r="3288" spans="1:6">
      <c r="A3288" t="s">
        <v>4836</v>
      </c>
      <c r="C3288">
        <v>144</v>
      </c>
      <c r="D3288" t="s">
        <v>5118</v>
      </c>
      <c r="E3288" t="s">
        <v>6101</v>
      </c>
      <c r="F3288">
        <v>0</v>
      </c>
    </row>
    <row r="3289" spans="1:6">
      <c r="A3289" t="s">
        <v>4744</v>
      </c>
      <c r="C3289">
        <v>144</v>
      </c>
      <c r="D3289" t="s">
        <v>5118</v>
      </c>
      <c r="E3289" t="s">
        <v>6101</v>
      </c>
      <c r="F3289">
        <v>5</v>
      </c>
    </row>
    <row r="3290" spans="1:6">
      <c r="A3290" t="s">
        <v>4745</v>
      </c>
      <c r="C3290">
        <v>144</v>
      </c>
      <c r="D3290" t="s">
        <v>5118</v>
      </c>
      <c r="E3290" t="s">
        <v>6101</v>
      </c>
      <c r="F3290">
        <v>13</v>
      </c>
    </row>
    <row r="3291" spans="1:6">
      <c r="A3291" t="s">
        <v>4837</v>
      </c>
      <c r="C3291">
        <v>144</v>
      </c>
      <c r="D3291" t="s">
        <v>5118</v>
      </c>
      <c r="E3291" t="s">
        <v>6101</v>
      </c>
      <c r="F3291">
        <v>0</v>
      </c>
    </row>
    <row r="3292" spans="1:6">
      <c r="A3292" t="s">
        <v>4746</v>
      </c>
      <c r="C3292">
        <v>144</v>
      </c>
      <c r="D3292" t="s">
        <v>5118</v>
      </c>
      <c r="E3292" t="s">
        <v>6101</v>
      </c>
      <c r="F3292">
        <v>2</v>
      </c>
    </row>
    <row r="3293" spans="1:6">
      <c r="A3293" t="s">
        <v>4747</v>
      </c>
      <c r="C3293">
        <v>144</v>
      </c>
      <c r="D3293" t="s">
        <v>5118</v>
      </c>
      <c r="E3293" t="s">
        <v>6101</v>
      </c>
      <c r="F3293">
        <v>7</v>
      </c>
    </row>
    <row r="3294" spans="1:6">
      <c r="A3294" t="s">
        <v>4748</v>
      </c>
      <c r="C3294">
        <v>144</v>
      </c>
      <c r="D3294" t="s">
        <v>5118</v>
      </c>
      <c r="E3294" t="s">
        <v>6101</v>
      </c>
      <c r="F3294">
        <v>4</v>
      </c>
    </row>
    <row r="3295" spans="1:6">
      <c r="A3295" t="s">
        <v>4749</v>
      </c>
      <c r="C3295">
        <v>144</v>
      </c>
      <c r="D3295" t="s">
        <v>5118</v>
      </c>
      <c r="E3295" t="s">
        <v>6101</v>
      </c>
      <c r="F3295">
        <v>1</v>
      </c>
    </row>
    <row r="3296" spans="1:6">
      <c r="A3296" t="s">
        <v>4750</v>
      </c>
      <c r="C3296">
        <v>144</v>
      </c>
      <c r="D3296" t="s">
        <v>5118</v>
      </c>
      <c r="E3296" t="s">
        <v>6101</v>
      </c>
      <c r="F3296">
        <v>11</v>
      </c>
    </row>
    <row r="3297" spans="1:6">
      <c r="A3297" t="s">
        <v>4751</v>
      </c>
      <c r="C3297">
        <v>144</v>
      </c>
      <c r="D3297" t="s">
        <v>5118</v>
      </c>
      <c r="E3297" t="s">
        <v>6101</v>
      </c>
      <c r="F3297">
        <v>6</v>
      </c>
    </row>
    <row r="3298" spans="1:6">
      <c r="A3298" t="s">
        <v>4838</v>
      </c>
      <c r="C3298">
        <v>144</v>
      </c>
      <c r="D3298" t="s">
        <v>5118</v>
      </c>
      <c r="E3298" t="s">
        <v>6101</v>
      </c>
      <c r="F3298">
        <v>0</v>
      </c>
    </row>
    <row r="3299" spans="1:6">
      <c r="A3299" t="s">
        <v>4839</v>
      </c>
      <c r="C3299">
        <v>144</v>
      </c>
      <c r="D3299" t="s">
        <v>5118</v>
      </c>
      <c r="E3299" t="s">
        <v>6101</v>
      </c>
      <c r="F3299">
        <v>0</v>
      </c>
    </row>
    <row r="3300" spans="1:6">
      <c r="A3300" t="s">
        <v>4752</v>
      </c>
      <c r="C3300">
        <v>40</v>
      </c>
      <c r="D3300" t="s">
        <v>5116</v>
      </c>
      <c r="E3300" t="s">
        <v>6101</v>
      </c>
      <c r="F3300">
        <v>2</v>
      </c>
    </row>
    <row r="3301" spans="1:6">
      <c r="A3301" t="s">
        <v>4753</v>
      </c>
      <c r="C3301">
        <v>270</v>
      </c>
      <c r="D3301" t="s">
        <v>5118</v>
      </c>
      <c r="E3301" t="s">
        <v>6101</v>
      </c>
      <c r="F3301">
        <v>2</v>
      </c>
    </row>
    <row r="3302" spans="1:6">
      <c r="A3302" t="s">
        <v>4754</v>
      </c>
      <c r="C3302">
        <v>100</v>
      </c>
      <c r="D3302" t="s">
        <v>5116</v>
      </c>
      <c r="E3302" t="s">
        <v>6101</v>
      </c>
      <c r="F3302">
        <v>14</v>
      </c>
    </row>
    <row r="3303" spans="1:6">
      <c r="A3303" t="s">
        <v>4755</v>
      </c>
      <c r="C3303">
        <v>50</v>
      </c>
      <c r="D3303" t="s">
        <v>5116</v>
      </c>
      <c r="E3303" t="s">
        <v>6101</v>
      </c>
      <c r="F3303">
        <v>2</v>
      </c>
    </row>
    <row r="3304" spans="1:6">
      <c r="A3304" t="s">
        <v>4756</v>
      </c>
      <c r="C3304">
        <v>288</v>
      </c>
      <c r="D3304" t="s">
        <v>5118</v>
      </c>
      <c r="E3304" t="s">
        <v>6101</v>
      </c>
      <c r="F3304">
        <v>3</v>
      </c>
    </row>
    <row r="3305" spans="1:6">
      <c r="A3305" t="s">
        <v>4757</v>
      </c>
      <c r="C3305">
        <v>33</v>
      </c>
      <c r="D3305" t="s">
        <v>5116</v>
      </c>
      <c r="E3305" t="s">
        <v>6101</v>
      </c>
      <c r="F3305">
        <v>1</v>
      </c>
    </row>
    <row r="3306" spans="1:6">
      <c r="A3306" t="s">
        <v>4758</v>
      </c>
      <c r="C3306">
        <v>432</v>
      </c>
      <c r="D3306" t="s">
        <v>5118</v>
      </c>
      <c r="E3306" t="s">
        <v>6101</v>
      </c>
      <c r="F3306">
        <v>2</v>
      </c>
    </row>
    <row r="3307" spans="1:6">
      <c r="A3307" t="s">
        <v>4840</v>
      </c>
      <c r="C3307">
        <v>360</v>
      </c>
      <c r="D3307" t="s">
        <v>5118</v>
      </c>
      <c r="E3307" t="s">
        <v>6101</v>
      </c>
      <c r="F3307">
        <v>0</v>
      </c>
    </row>
    <row r="3308" spans="1:6">
      <c r="A3308" t="s">
        <v>4759</v>
      </c>
      <c r="C3308">
        <v>240</v>
      </c>
      <c r="D3308" t="s">
        <v>5118</v>
      </c>
      <c r="E3308" t="s">
        <v>6101</v>
      </c>
      <c r="F3308">
        <v>3</v>
      </c>
    </row>
    <row r="3309" spans="1:6">
      <c r="A3309" t="s">
        <v>4760</v>
      </c>
      <c r="C3309">
        <v>144</v>
      </c>
      <c r="D3309" t="s">
        <v>5118</v>
      </c>
      <c r="E3309" t="s">
        <v>6101</v>
      </c>
      <c r="F3309">
        <v>37</v>
      </c>
    </row>
    <row r="3310" spans="1:6">
      <c r="A3310" t="s">
        <v>4761</v>
      </c>
      <c r="C3310">
        <v>216</v>
      </c>
      <c r="D3310" t="s">
        <v>5118</v>
      </c>
      <c r="E3310" t="s">
        <v>6101</v>
      </c>
      <c r="F3310">
        <v>1</v>
      </c>
    </row>
    <row r="3311" spans="1:6">
      <c r="A3311" t="s">
        <v>4762</v>
      </c>
      <c r="C3311">
        <v>144</v>
      </c>
      <c r="D3311" t="s">
        <v>5118</v>
      </c>
      <c r="E3311" t="s">
        <v>6101</v>
      </c>
      <c r="F3311">
        <v>2</v>
      </c>
    </row>
    <row r="3312" spans="1:6">
      <c r="A3312" t="s">
        <v>4763</v>
      </c>
      <c r="C3312">
        <v>360</v>
      </c>
      <c r="D3312" t="s">
        <v>5118</v>
      </c>
      <c r="E3312" t="s">
        <v>6101</v>
      </c>
      <c r="F3312">
        <v>7</v>
      </c>
    </row>
    <row r="3313" spans="1:6">
      <c r="A3313" t="s">
        <v>4248</v>
      </c>
      <c r="C3313">
        <v>24</v>
      </c>
      <c r="D3313" t="s">
        <v>5116</v>
      </c>
      <c r="E3313" t="s">
        <v>6101</v>
      </c>
      <c r="F3313">
        <v>0</v>
      </c>
    </row>
    <row r="3314" spans="1:6">
      <c r="A3314" t="s">
        <v>4764</v>
      </c>
      <c r="C3314">
        <v>24</v>
      </c>
      <c r="D3314" t="s">
        <v>5116</v>
      </c>
      <c r="E3314" t="s">
        <v>6101</v>
      </c>
      <c r="F3314">
        <v>13</v>
      </c>
    </row>
    <row r="3315" spans="1:6">
      <c r="A3315" t="s">
        <v>4765</v>
      </c>
      <c r="C3315">
        <v>20</v>
      </c>
      <c r="D3315" t="s">
        <v>5116</v>
      </c>
      <c r="E3315" t="s">
        <v>6101</v>
      </c>
      <c r="F3315">
        <v>14</v>
      </c>
    </row>
    <row r="3316" spans="1:6">
      <c r="A3316" t="s">
        <v>4841</v>
      </c>
      <c r="C3316">
        <v>16</v>
      </c>
      <c r="D3316" t="s">
        <v>5116</v>
      </c>
      <c r="E3316" t="s">
        <v>6101</v>
      </c>
      <c r="F3316">
        <v>0</v>
      </c>
    </row>
    <row r="3317" spans="1:6">
      <c r="A3317" t="s">
        <v>4766</v>
      </c>
      <c r="C3317">
        <v>24</v>
      </c>
      <c r="D3317" t="s">
        <v>5116</v>
      </c>
      <c r="E3317" t="s">
        <v>6101</v>
      </c>
      <c r="F3317">
        <v>7</v>
      </c>
    </row>
    <row r="3318" spans="1:6">
      <c r="A3318" t="s">
        <v>2372</v>
      </c>
      <c r="C3318">
        <v>216</v>
      </c>
      <c r="D3318" t="s">
        <v>5118</v>
      </c>
      <c r="E3318" t="s">
        <v>6101</v>
      </c>
      <c r="F3318">
        <v>0</v>
      </c>
    </row>
    <row r="3319" spans="1:6">
      <c r="A3319" t="s">
        <v>2371</v>
      </c>
      <c r="C3319">
        <v>192</v>
      </c>
      <c r="D3319" t="s">
        <v>5118</v>
      </c>
      <c r="E3319" t="s">
        <v>6101</v>
      </c>
      <c r="F3319">
        <v>4</v>
      </c>
    </row>
    <row r="3320" spans="1:6">
      <c r="A3320" t="s">
        <v>4767</v>
      </c>
      <c r="C3320">
        <v>240</v>
      </c>
      <c r="D3320" t="s">
        <v>5116</v>
      </c>
      <c r="E3320" t="s">
        <v>6101</v>
      </c>
      <c r="F3320">
        <v>4</v>
      </c>
    </row>
    <row r="3321" spans="1:6">
      <c r="A3321" t="s">
        <v>4768</v>
      </c>
      <c r="C3321">
        <v>24</v>
      </c>
      <c r="D3321" t="s">
        <v>5116</v>
      </c>
      <c r="E3321" t="s">
        <v>6101</v>
      </c>
      <c r="F3321">
        <v>3</v>
      </c>
    </row>
    <row r="3322" spans="1:6">
      <c r="A3322" t="s">
        <v>4769</v>
      </c>
      <c r="C3322">
        <v>288</v>
      </c>
      <c r="D3322" t="s">
        <v>5118</v>
      </c>
      <c r="E3322" t="s">
        <v>6101</v>
      </c>
      <c r="F3322">
        <v>11</v>
      </c>
    </row>
    <row r="3323" spans="1:6">
      <c r="A3323" t="s">
        <v>4770</v>
      </c>
      <c r="C3323">
        <v>288</v>
      </c>
      <c r="D3323" t="s">
        <v>5118</v>
      </c>
      <c r="E3323" t="s">
        <v>6101</v>
      </c>
      <c r="F3323">
        <v>3</v>
      </c>
    </row>
    <row r="3324" spans="1:6">
      <c r="A3324" t="s">
        <v>4771</v>
      </c>
      <c r="C3324">
        <v>288</v>
      </c>
      <c r="D3324" t="s">
        <v>5118</v>
      </c>
      <c r="E3324" t="s">
        <v>6101</v>
      </c>
      <c r="F3324">
        <v>7</v>
      </c>
    </row>
    <row r="3325" spans="1:6">
      <c r="A3325" t="s">
        <v>4772</v>
      </c>
      <c r="C3325">
        <v>24</v>
      </c>
      <c r="D3325" t="s">
        <v>5116</v>
      </c>
      <c r="E3325" t="s">
        <v>6101</v>
      </c>
      <c r="F3325">
        <v>12</v>
      </c>
    </row>
    <row r="3326" spans="1:6">
      <c r="A3326" t="s">
        <v>4773</v>
      </c>
      <c r="C3326">
        <v>24</v>
      </c>
      <c r="D3326" t="s">
        <v>5116</v>
      </c>
      <c r="E3326" t="s">
        <v>6101</v>
      </c>
      <c r="F3326">
        <v>3</v>
      </c>
    </row>
    <row r="3327" spans="1:6">
      <c r="A3327" t="s">
        <v>4774</v>
      </c>
      <c r="C3327">
        <v>192</v>
      </c>
      <c r="D3327" t="s">
        <v>5118</v>
      </c>
      <c r="E3327" t="s">
        <v>6101</v>
      </c>
      <c r="F3327">
        <v>6</v>
      </c>
    </row>
    <row r="3328" spans="1:6">
      <c r="A3328" t="s">
        <v>4775</v>
      </c>
      <c r="C3328">
        <v>192</v>
      </c>
      <c r="D3328" t="s">
        <v>5118</v>
      </c>
      <c r="E3328" t="s">
        <v>6101</v>
      </c>
      <c r="F3328">
        <v>6</v>
      </c>
    </row>
    <row r="3329" spans="1:6">
      <c r="A3329" t="s">
        <v>1442</v>
      </c>
      <c r="C3329">
        <v>480</v>
      </c>
      <c r="D3329" t="s">
        <v>5118</v>
      </c>
      <c r="E3329" t="s">
        <v>6101</v>
      </c>
      <c r="F3329">
        <v>0</v>
      </c>
    </row>
    <row r="3330" spans="1:6">
      <c r="A3330" t="s">
        <v>4776</v>
      </c>
      <c r="C3330">
        <v>600</v>
      </c>
      <c r="D3330" t="s">
        <v>5118</v>
      </c>
      <c r="E3330" t="s">
        <v>6101</v>
      </c>
      <c r="F3330">
        <v>10</v>
      </c>
    </row>
    <row r="3331" spans="1:6">
      <c r="A3331" t="s">
        <v>1443</v>
      </c>
      <c r="C3331">
        <v>720</v>
      </c>
      <c r="D3331" t="s">
        <v>5118</v>
      </c>
      <c r="E3331" t="s">
        <v>6101</v>
      </c>
      <c r="F3331">
        <v>0</v>
      </c>
    </row>
    <row r="3332" spans="1:6">
      <c r="A3332" t="s">
        <v>4777</v>
      </c>
      <c r="C3332">
        <v>480</v>
      </c>
      <c r="D3332" t="s">
        <v>5118</v>
      </c>
      <c r="E3332" t="s">
        <v>6101</v>
      </c>
      <c r="F3332">
        <v>5</v>
      </c>
    </row>
    <row r="3333" spans="1:6">
      <c r="A3333" t="s">
        <v>1444</v>
      </c>
      <c r="C3333">
        <v>800</v>
      </c>
      <c r="D3333" t="s">
        <v>5118</v>
      </c>
      <c r="E3333" t="s">
        <v>6101</v>
      </c>
      <c r="F3333">
        <v>10</v>
      </c>
    </row>
    <row r="3334" spans="1:6">
      <c r="A3334" t="s">
        <v>1445</v>
      </c>
      <c r="C3334">
        <v>144</v>
      </c>
      <c r="D3334" t="s">
        <v>5118</v>
      </c>
      <c r="E3334" t="s">
        <v>6101</v>
      </c>
      <c r="F3334">
        <v>1</v>
      </c>
    </row>
    <row r="3335" spans="1:6">
      <c r="A3335" t="s">
        <v>1446</v>
      </c>
      <c r="C3335">
        <v>48</v>
      </c>
      <c r="D3335" t="s">
        <v>5116</v>
      </c>
      <c r="E3335" t="s">
        <v>6101</v>
      </c>
      <c r="F3335">
        <v>0</v>
      </c>
    </row>
    <row r="3336" spans="1:6">
      <c r="A3336" t="s">
        <v>2387</v>
      </c>
      <c r="C3336">
        <v>48</v>
      </c>
      <c r="D3336" t="s">
        <v>5116</v>
      </c>
      <c r="E3336" t="s">
        <v>6101</v>
      </c>
      <c r="F3336">
        <v>0</v>
      </c>
    </row>
    <row r="3337" spans="1:6">
      <c r="A3337" t="s">
        <v>3877</v>
      </c>
      <c r="C3337">
        <v>48</v>
      </c>
      <c r="D3337" t="s">
        <v>5116</v>
      </c>
      <c r="E3337" t="s">
        <v>6101</v>
      </c>
      <c r="F3337">
        <v>11</v>
      </c>
    </row>
    <row r="3338" spans="1:6">
      <c r="A3338" t="s">
        <v>3878</v>
      </c>
      <c r="C3338">
        <v>60</v>
      </c>
      <c r="D3338" t="s">
        <v>5116</v>
      </c>
      <c r="E3338" t="s">
        <v>6101</v>
      </c>
      <c r="F3338">
        <v>3</v>
      </c>
    </row>
    <row r="3339" spans="1:6">
      <c r="A3339" t="s">
        <v>2388</v>
      </c>
      <c r="C3339">
        <v>60</v>
      </c>
      <c r="D3339" t="s">
        <v>5116</v>
      </c>
      <c r="E3339" t="s">
        <v>6101</v>
      </c>
      <c r="F3339">
        <v>2</v>
      </c>
    </row>
    <row r="3340" spans="1:6">
      <c r="A3340" t="s">
        <v>3559</v>
      </c>
      <c r="C3340">
        <v>48</v>
      </c>
      <c r="D3340" t="s">
        <v>5116</v>
      </c>
      <c r="E3340" t="s">
        <v>6101</v>
      </c>
      <c r="F3340">
        <v>3</v>
      </c>
    </row>
    <row r="3341" spans="1:6">
      <c r="A3341" t="s">
        <v>5029</v>
      </c>
      <c r="C3341">
        <v>60</v>
      </c>
      <c r="D3341" t="s">
        <v>5116</v>
      </c>
      <c r="E3341" t="s">
        <v>6101</v>
      </c>
      <c r="F3341">
        <v>0</v>
      </c>
    </row>
    <row r="3342" spans="1:6">
      <c r="A3342" t="s">
        <v>2559</v>
      </c>
      <c r="C3342">
        <v>60</v>
      </c>
      <c r="D3342" t="s">
        <v>5116</v>
      </c>
      <c r="E3342" t="s">
        <v>6101</v>
      </c>
      <c r="F3342">
        <v>3</v>
      </c>
    </row>
    <row r="3343" spans="1:6">
      <c r="A3343" t="s">
        <v>1447</v>
      </c>
      <c r="C3343">
        <v>30</v>
      </c>
      <c r="D3343" t="s">
        <v>5116</v>
      </c>
      <c r="E3343" t="s">
        <v>6101</v>
      </c>
      <c r="F3343">
        <v>0</v>
      </c>
    </row>
    <row r="3344" spans="1:6">
      <c r="A3344" t="s">
        <v>1448</v>
      </c>
      <c r="C3344">
        <v>60</v>
      </c>
      <c r="D3344" t="s">
        <v>5116</v>
      </c>
      <c r="E3344" t="s">
        <v>6101</v>
      </c>
      <c r="F3344">
        <v>0</v>
      </c>
    </row>
    <row r="3345" spans="1:6">
      <c r="A3345" t="s">
        <v>2560</v>
      </c>
      <c r="C3345">
        <v>60</v>
      </c>
      <c r="D3345" t="s">
        <v>5118</v>
      </c>
      <c r="E3345" t="s">
        <v>6101</v>
      </c>
      <c r="F3345">
        <v>0</v>
      </c>
    </row>
    <row r="3346" spans="1:6">
      <c r="A3346" t="s">
        <v>3942</v>
      </c>
      <c r="C3346">
        <v>240</v>
      </c>
      <c r="D3346" t="s">
        <v>5118</v>
      </c>
      <c r="E3346" t="s">
        <v>6101</v>
      </c>
      <c r="F3346">
        <v>0</v>
      </c>
    </row>
    <row r="3347" spans="1:6">
      <c r="A3347" t="s">
        <v>1449</v>
      </c>
      <c r="C3347">
        <v>3600</v>
      </c>
      <c r="D3347" t="s">
        <v>5118</v>
      </c>
      <c r="E3347" t="s">
        <v>6101</v>
      </c>
      <c r="F3347">
        <v>3</v>
      </c>
    </row>
    <row r="3348" spans="1:6">
      <c r="A3348" t="s">
        <v>1451</v>
      </c>
      <c r="C3348">
        <v>7</v>
      </c>
      <c r="D3348" t="s">
        <v>5153</v>
      </c>
      <c r="E3348" t="s">
        <v>6101</v>
      </c>
      <c r="F3348">
        <v>2</v>
      </c>
    </row>
    <row r="3349" spans="1:6">
      <c r="A3349" t="s">
        <v>1453</v>
      </c>
      <c r="C3349">
        <v>24</v>
      </c>
      <c r="D3349" t="s">
        <v>5149</v>
      </c>
      <c r="E3349" t="s">
        <v>6101</v>
      </c>
      <c r="F3349">
        <v>2</v>
      </c>
    </row>
    <row r="3350" spans="1:6">
      <c r="A3350" t="s">
        <v>1454</v>
      </c>
      <c r="C3350">
        <v>23</v>
      </c>
      <c r="D3350" t="s">
        <v>5149</v>
      </c>
      <c r="E3350" t="s">
        <v>6101</v>
      </c>
      <c r="F3350">
        <v>1</v>
      </c>
    </row>
    <row r="3351" spans="1:6">
      <c r="A3351" t="s">
        <v>1454</v>
      </c>
      <c r="C3351">
        <v>20</v>
      </c>
      <c r="D3351" t="s">
        <v>5149</v>
      </c>
      <c r="E3351" t="s">
        <v>6101</v>
      </c>
      <c r="F3351">
        <v>1</v>
      </c>
    </row>
    <row r="3352" spans="1:6">
      <c r="A3352" t="s">
        <v>1456</v>
      </c>
      <c r="C3352">
        <v>27</v>
      </c>
      <c r="D3352" t="s">
        <v>5149</v>
      </c>
      <c r="E3352" t="s">
        <v>6101</v>
      </c>
      <c r="F3352">
        <v>1</v>
      </c>
    </row>
    <row r="3353" spans="1:6">
      <c r="A3353" t="s">
        <v>1458</v>
      </c>
      <c r="C3353">
        <v>96</v>
      </c>
      <c r="D3353" t="s">
        <v>6096</v>
      </c>
      <c r="E3353" t="s">
        <v>6101</v>
      </c>
      <c r="F3353">
        <v>5</v>
      </c>
    </row>
    <row r="3354" spans="1:6">
      <c r="A3354" t="s">
        <v>1460</v>
      </c>
      <c r="C3354">
        <v>96</v>
      </c>
      <c r="D3354" t="s">
        <v>6096</v>
      </c>
      <c r="E3354" t="s">
        <v>6101</v>
      </c>
      <c r="F3354">
        <v>4</v>
      </c>
    </row>
    <row r="3355" spans="1:6">
      <c r="A3355" t="s">
        <v>1461</v>
      </c>
      <c r="C3355">
        <v>19</v>
      </c>
      <c r="D3355" t="s">
        <v>5149</v>
      </c>
      <c r="E3355" t="s">
        <v>6101</v>
      </c>
      <c r="F3355">
        <v>1</v>
      </c>
    </row>
    <row r="3356" spans="1:6">
      <c r="A3356" t="s">
        <v>1463</v>
      </c>
      <c r="C3356">
        <v>80</v>
      </c>
      <c r="D3356" t="s">
        <v>5117</v>
      </c>
      <c r="E3356" t="s">
        <v>6101</v>
      </c>
      <c r="F3356">
        <v>1</v>
      </c>
    </row>
    <row r="3357" spans="1:6">
      <c r="A3357" t="s">
        <v>1464</v>
      </c>
      <c r="C3357">
        <v>60</v>
      </c>
      <c r="D3357" t="s">
        <v>6093</v>
      </c>
      <c r="E3357" t="s">
        <v>6101</v>
      </c>
      <c r="F3357">
        <v>8</v>
      </c>
    </row>
    <row r="3358" spans="1:6">
      <c r="A3358" t="s">
        <v>1465</v>
      </c>
      <c r="C3358">
        <v>48</v>
      </c>
      <c r="D3358" t="s">
        <v>5149</v>
      </c>
      <c r="E3358" t="s">
        <v>6101</v>
      </c>
      <c r="F3358">
        <v>62</v>
      </c>
    </row>
    <row r="3359" spans="1:6">
      <c r="A3359" t="s">
        <v>1466</v>
      </c>
      <c r="C3359">
        <v>48</v>
      </c>
      <c r="D3359" t="s">
        <v>5149</v>
      </c>
      <c r="E3359" t="s">
        <v>6101</v>
      </c>
      <c r="F3359">
        <v>48</v>
      </c>
    </row>
    <row r="3360" spans="1:6">
      <c r="A3360" t="s">
        <v>1467</v>
      </c>
      <c r="C3360">
        <v>30</v>
      </c>
      <c r="D3360" t="s">
        <v>5153</v>
      </c>
      <c r="E3360" t="s">
        <v>6101</v>
      </c>
      <c r="F3360">
        <v>2</v>
      </c>
    </row>
    <row r="3361" spans="1:6">
      <c r="A3361" t="s">
        <v>1468</v>
      </c>
      <c r="C3361">
        <v>40</v>
      </c>
      <c r="D3361" t="s">
        <v>5149</v>
      </c>
      <c r="E3361" t="s">
        <v>6101</v>
      </c>
      <c r="F3361">
        <v>2</v>
      </c>
    </row>
    <row r="3362" spans="1:6">
      <c r="A3362" t="s">
        <v>1469</v>
      </c>
      <c r="C3362">
        <v>40</v>
      </c>
      <c r="D3362" t="s">
        <v>5149</v>
      </c>
      <c r="E3362" t="s">
        <v>6101</v>
      </c>
      <c r="F3362">
        <v>0</v>
      </c>
    </row>
    <row r="3363" spans="1:6">
      <c r="A3363" t="s">
        <v>3591</v>
      </c>
      <c r="C3363">
        <v>20</v>
      </c>
      <c r="D3363" t="s">
        <v>5153</v>
      </c>
      <c r="E3363" t="s">
        <v>6101</v>
      </c>
      <c r="F3363">
        <v>2</v>
      </c>
    </row>
    <row r="3364" spans="1:6">
      <c r="A3364" t="s">
        <v>1470</v>
      </c>
      <c r="C3364">
        <v>30</v>
      </c>
      <c r="D3364" t="s">
        <v>5153</v>
      </c>
      <c r="E3364" t="s">
        <v>6101</v>
      </c>
      <c r="F3364">
        <v>5</v>
      </c>
    </row>
    <row r="3365" spans="1:6">
      <c r="A3365" t="s">
        <v>1472</v>
      </c>
      <c r="C3365">
        <v>30</v>
      </c>
      <c r="D3365" t="s">
        <v>5153</v>
      </c>
      <c r="E3365" t="s">
        <v>6101</v>
      </c>
      <c r="F3365">
        <v>2</v>
      </c>
    </row>
    <row r="3366" spans="1:6">
      <c r="A3366" t="s">
        <v>1473</v>
      </c>
      <c r="C3366">
        <v>30</v>
      </c>
      <c r="D3366" t="s">
        <v>5153</v>
      </c>
      <c r="E3366" t="s">
        <v>6101</v>
      </c>
      <c r="F3366">
        <v>0</v>
      </c>
    </row>
    <row r="3367" spans="1:6">
      <c r="A3367" t="s">
        <v>5254</v>
      </c>
      <c r="C3367">
        <v>40</v>
      </c>
      <c r="D3367" t="s">
        <v>5149</v>
      </c>
      <c r="E3367" t="s">
        <v>6101</v>
      </c>
      <c r="F3367">
        <v>2</v>
      </c>
    </row>
    <row r="3368" spans="1:6">
      <c r="A3368" t="s">
        <v>1474</v>
      </c>
      <c r="C3368">
        <v>20</v>
      </c>
      <c r="D3368" t="s">
        <v>5153</v>
      </c>
      <c r="E3368" t="s">
        <v>6101</v>
      </c>
      <c r="F3368">
        <v>55</v>
      </c>
    </row>
    <row r="3369" spans="1:6">
      <c r="A3369" t="s">
        <v>1475</v>
      </c>
      <c r="C3369">
        <v>240</v>
      </c>
      <c r="D3369" t="s">
        <v>5116</v>
      </c>
      <c r="E3369" t="s">
        <v>6101</v>
      </c>
      <c r="F3369">
        <v>40</v>
      </c>
    </row>
    <row r="3370" spans="1:6">
      <c r="A3370" t="s">
        <v>1476</v>
      </c>
      <c r="C3370">
        <v>10</v>
      </c>
      <c r="D3370" t="s">
        <v>5149</v>
      </c>
      <c r="E3370" t="s">
        <v>6101</v>
      </c>
      <c r="F3370">
        <v>3</v>
      </c>
    </row>
    <row r="3371" spans="1:6">
      <c r="A3371" t="s">
        <v>1478</v>
      </c>
      <c r="C3371">
        <v>40</v>
      </c>
      <c r="D3371" t="s">
        <v>5153</v>
      </c>
      <c r="E3371" t="s">
        <v>6101</v>
      </c>
      <c r="F3371">
        <v>0</v>
      </c>
    </row>
    <row r="3372" spans="1:6">
      <c r="A3372" t="s">
        <v>1480</v>
      </c>
      <c r="C3372">
        <v>24</v>
      </c>
      <c r="D3372" t="s">
        <v>5987</v>
      </c>
      <c r="E3372" t="s">
        <v>6101</v>
      </c>
      <c r="F3372">
        <v>18</v>
      </c>
    </row>
    <row r="3373" spans="1:6">
      <c r="A3373" t="s">
        <v>1482</v>
      </c>
      <c r="C3373">
        <v>288</v>
      </c>
      <c r="D3373" t="s">
        <v>5115</v>
      </c>
      <c r="E3373" t="s">
        <v>6101</v>
      </c>
      <c r="F3373">
        <v>8</v>
      </c>
    </row>
    <row r="3374" spans="1:6">
      <c r="A3374" t="s">
        <v>1484</v>
      </c>
      <c r="C3374">
        <v>40</v>
      </c>
      <c r="D3374" t="s">
        <v>5987</v>
      </c>
      <c r="E3374" t="s">
        <v>6101</v>
      </c>
      <c r="F3374">
        <v>1</v>
      </c>
    </row>
    <row r="3375" spans="1:6">
      <c r="A3375" t="s">
        <v>1486</v>
      </c>
      <c r="C3375">
        <v>50</v>
      </c>
      <c r="D3375" t="s">
        <v>5116</v>
      </c>
      <c r="E3375" t="s">
        <v>6101</v>
      </c>
      <c r="F3375">
        <v>4</v>
      </c>
    </row>
    <row r="3376" spans="1:6">
      <c r="A3376" t="s">
        <v>1487</v>
      </c>
      <c r="C3376">
        <v>100</v>
      </c>
      <c r="D3376" t="s">
        <v>5116</v>
      </c>
      <c r="E3376" t="s">
        <v>6101</v>
      </c>
      <c r="F3376">
        <v>10</v>
      </c>
    </row>
    <row r="3377" spans="1:6">
      <c r="A3377" t="s">
        <v>2177</v>
      </c>
      <c r="C3377">
        <v>30</v>
      </c>
      <c r="D3377" t="s">
        <v>5153</v>
      </c>
      <c r="E3377" t="s">
        <v>6101</v>
      </c>
      <c r="F3377">
        <v>0</v>
      </c>
    </row>
    <row r="3378" spans="1:6">
      <c r="A3378" t="s">
        <v>2178</v>
      </c>
      <c r="C3378">
        <v>30</v>
      </c>
      <c r="D3378" t="s">
        <v>5153</v>
      </c>
      <c r="E3378" t="s">
        <v>6101</v>
      </c>
      <c r="F3378">
        <v>0</v>
      </c>
    </row>
    <row r="3379" spans="1:6">
      <c r="A3379" t="s">
        <v>2175</v>
      </c>
      <c r="C3379">
        <v>30</v>
      </c>
      <c r="D3379" t="s">
        <v>5153</v>
      </c>
      <c r="E3379" t="s">
        <v>6101</v>
      </c>
      <c r="F3379">
        <v>0</v>
      </c>
    </row>
    <row r="3380" spans="1:6">
      <c r="A3380" t="s">
        <v>2179</v>
      </c>
      <c r="C3380">
        <v>30</v>
      </c>
      <c r="D3380" t="s">
        <v>5153</v>
      </c>
      <c r="E3380" t="s">
        <v>6101</v>
      </c>
      <c r="F3380">
        <v>0</v>
      </c>
    </row>
    <row r="3381" spans="1:6">
      <c r="A3381" t="s">
        <v>2173</v>
      </c>
      <c r="C3381">
        <v>30</v>
      </c>
      <c r="D3381" t="s">
        <v>5153</v>
      </c>
      <c r="E3381" t="s">
        <v>6101</v>
      </c>
      <c r="F3381">
        <v>0</v>
      </c>
    </row>
    <row r="3382" spans="1:6">
      <c r="A3382" t="s">
        <v>2174</v>
      </c>
      <c r="C3382">
        <v>30</v>
      </c>
      <c r="D3382" t="s">
        <v>5153</v>
      </c>
      <c r="E3382" t="s">
        <v>6101</v>
      </c>
      <c r="F3382">
        <v>0</v>
      </c>
    </row>
    <row r="3383" spans="1:6">
      <c r="A3383" t="s">
        <v>2180</v>
      </c>
      <c r="C3383">
        <v>30</v>
      </c>
      <c r="D3383" t="s">
        <v>5153</v>
      </c>
      <c r="E3383" t="s">
        <v>6101</v>
      </c>
      <c r="F3383">
        <v>0</v>
      </c>
    </row>
    <row r="3384" spans="1:6">
      <c r="A3384" t="s">
        <v>2172</v>
      </c>
      <c r="C3384">
        <v>30</v>
      </c>
      <c r="D3384" t="s">
        <v>5153</v>
      </c>
      <c r="E3384" t="s">
        <v>6101</v>
      </c>
      <c r="F3384">
        <v>0</v>
      </c>
    </row>
    <row r="3385" spans="1:6">
      <c r="A3385" t="s">
        <v>2176</v>
      </c>
      <c r="C3385">
        <v>30</v>
      </c>
      <c r="D3385" t="s">
        <v>5153</v>
      </c>
      <c r="E3385" t="s">
        <v>6101</v>
      </c>
      <c r="F3385">
        <v>0</v>
      </c>
    </row>
    <row r="3386" spans="1:6">
      <c r="A3386" t="s">
        <v>1488</v>
      </c>
      <c r="C3386">
        <v>40</v>
      </c>
      <c r="D3386" t="s">
        <v>5149</v>
      </c>
      <c r="E3386" t="s">
        <v>6101</v>
      </c>
      <c r="F3386">
        <v>0</v>
      </c>
    </row>
    <row r="3387" spans="1:6">
      <c r="A3387" t="s">
        <v>1489</v>
      </c>
      <c r="C3387">
        <v>40</v>
      </c>
      <c r="D3387" t="s">
        <v>5149</v>
      </c>
      <c r="E3387" t="s">
        <v>6101</v>
      </c>
      <c r="F3387">
        <v>0</v>
      </c>
    </row>
    <row r="3388" spans="1:6">
      <c r="A3388" t="s">
        <v>1490</v>
      </c>
      <c r="C3388">
        <v>240</v>
      </c>
      <c r="D3388" t="s">
        <v>5116</v>
      </c>
      <c r="E3388" t="s">
        <v>6101</v>
      </c>
      <c r="F3388">
        <v>2</v>
      </c>
    </row>
    <row r="3389" spans="1:6">
      <c r="A3389" t="s">
        <v>2171</v>
      </c>
      <c r="C3389">
        <v>30</v>
      </c>
      <c r="D3389" t="s">
        <v>5153</v>
      </c>
      <c r="E3389" t="s">
        <v>6101</v>
      </c>
      <c r="F3389">
        <v>0</v>
      </c>
    </row>
    <row r="3390" spans="1:6">
      <c r="A3390" t="s">
        <v>2169</v>
      </c>
      <c r="C3390">
        <v>30</v>
      </c>
      <c r="D3390" t="s">
        <v>5153</v>
      </c>
      <c r="E3390" t="s">
        <v>6101</v>
      </c>
      <c r="F3390">
        <v>0</v>
      </c>
    </row>
    <row r="3391" spans="1:6">
      <c r="A3391" t="s">
        <v>2170</v>
      </c>
      <c r="C3391">
        <v>30</v>
      </c>
      <c r="D3391" t="s">
        <v>5153</v>
      </c>
      <c r="E3391" t="s">
        <v>6101</v>
      </c>
      <c r="F3391">
        <v>0</v>
      </c>
    </row>
    <row r="3392" spans="1:6">
      <c r="A3392" t="s">
        <v>3654</v>
      </c>
      <c r="C3392">
        <v>20</v>
      </c>
      <c r="D3392" t="s">
        <v>5153</v>
      </c>
      <c r="E3392" t="s">
        <v>6101</v>
      </c>
      <c r="F3392">
        <v>0</v>
      </c>
    </row>
    <row r="3393" spans="1:6">
      <c r="A3393" t="s">
        <v>4078</v>
      </c>
      <c r="C3393">
        <v>20</v>
      </c>
      <c r="D3393" t="s">
        <v>5153</v>
      </c>
      <c r="E3393" t="s">
        <v>6101</v>
      </c>
      <c r="F3393">
        <v>2</v>
      </c>
    </row>
    <row r="3394" spans="1:6">
      <c r="A3394" t="s">
        <v>4079</v>
      </c>
      <c r="C3394">
        <v>20</v>
      </c>
      <c r="D3394" t="s">
        <v>5153</v>
      </c>
      <c r="E3394" t="s">
        <v>6101</v>
      </c>
      <c r="F3394">
        <v>2</v>
      </c>
    </row>
    <row r="3395" spans="1:6">
      <c r="A3395" t="s">
        <v>3405</v>
      </c>
      <c r="C3395">
        <v>20</v>
      </c>
      <c r="D3395" t="s">
        <v>5153</v>
      </c>
      <c r="E3395" t="s">
        <v>6101</v>
      </c>
      <c r="F3395">
        <v>3</v>
      </c>
    </row>
    <row r="3396" spans="1:6">
      <c r="A3396" t="s">
        <v>3406</v>
      </c>
      <c r="C3396">
        <v>20</v>
      </c>
      <c r="D3396" t="s">
        <v>5153</v>
      </c>
      <c r="E3396" t="s">
        <v>6101</v>
      </c>
      <c r="F3396">
        <v>0</v>
      </c>
    </row>
    <row r="3397" spans="1:6">
      <c r="A3397" t="s">
        <v>3407</v>
      </c>
      <c r="C3397">
        <v>20</v>
      </c>
      <c r="D3397" t="s">
        <v>5153</v>
      </c>
      <c r="E3397" t="s">
        <v>6101</v>
      </c>
      <c r="F3397">
        <v>3</v>
      </c>
    </row>
    <row r="3398" spans="1:6">
      <c r="A3398" t="s">
        <v>1491</v>
      </c>
      <c r="C3398">
        <v>20</v>
      </c>
      <c r="D3398" t="s">
        <v>5153</v>
      </c>
      <c r="E3398" t="s">
        <v>6101</v>
      </c>
      <c r="F3398">
        <v>0</v>
      </c>
    </row>
    <row r="3399" spans="1:6">
      <c r="A3399" t="s">
        <v>4080</v>
      </c>
      <c r="C3399">
        <v>20</v>
      </c>
      <c r="D3399" t="s">
        <v>5153</v>
      </c>
      <c r="E3399" t="s">
        <v>6101</v>
      </c>
      <c r="F3399">
        <v>4</v>
      </c>
    </row>
    <row r="3400" spans="1:6">
      <c r="A3400" t="s">
        <v>1492</v>
      </c>
      <c r="C3400">
        <v>20</v>
      </c>
      <c r="D3400" t="s">
        <v>5153</v>
      </c>
      <c r="E3400" t="s">
        <v>6101</v>
      </c>
      <c r="F3400">
        <v>99</v>
      </c>
    </row>
    <row r="3401" spans="1:6">
      <c r="A3401" t="s">
        <v>1493</v>
      </c>
      <c r="C3401">
        <v>20</v>
      </c>
      <c r="D3401" t="s">
        <v>5153</v>
      </c>
      <c r="E3401" t="s">
        <v>6101</v>
      </c>
      <c r="F3401">
        <v>0</v>
      </c>
    </row>
    <row r="3402" spans="1:6">
      <c r="A3402" t="s">
        <v>3669</v>
      </c>
      <c r="C3402">
        <v>20</v>
      </c>
      <c r="D3402" t="s">
        <v>5153</v>
      </c>
      <c r="E3402" t="s">
        <v>6101</v>
      </c>
      <c r="F3402">
        <v>0</v>
      </c>
    </row>
    <row r="3403" spans="1:6">
      <c r="A3403" t="s">
        <v>1494</v>
      </c>
      <c r="C3403">
        <v>20</v>
      </c>
      <c r="D3403" t="s">
        <v>5153</v>
      </c>
      <c r="E3403" t="s">
        <v>6101</v>
      </c>
      <c r="F3403">
        <v>44</v>
      </c>
    </row>
    <row r="3404" spans="1:6">
      <c r="A3404" t="s">
        <v>5591</v>
      </c>
      <c r="C3404">
        <v>20</v>
      </c>
      <c r="D3404" t="s">
        <v>5153</v>
      </c>
      <c r="E3404" t="s">
        <v>6101</v>
      </c>
      <c r="F3404">
        <v>4</v>
      </c>
    </row>
    <row r="3405" spans="1:6">
      <c r="A3405" t="s">
        <v>4847</v>
      </c>
      <c r="C3405">
        <v>60</v>
      </c>
      <c r="D3405" t="s">
        <v>5149</v>
      </c>
      <c r="E3405" t="s">
        <v>6101</v>
      </c>
      <c r="F3405">
        <v>5</v>
      </c>
    </row>
    <row r="3406" spans="1:6">
      <c r="A3406" t="s">
        <v>1495</v>
      </c>
      <c r="C3406">
        <v>72</v>
      </c>
      <c r="D3406" t="s">
        <v>5149</v>
      </c>
      <c r="E3406" t="s">
        <v>6101</v>
      </c>
      <c r="F3406">
        <v>7</v>
      </c>
    </row>
    <row r="3407" spans="1:6">
      <c r="A3407" t="s">
        <v>1496</v>
      </c>
      <c r="C3407">
        <v>32</v>
      </c>
      <c r="D3407" t="s">
        <v>5149</v>
      </c>
      <c r="E3407" t="s">
        <v>6101</v>
      </c>
      <c r="F3407">
        <v>86</v>
      </c>
    </row>
    <row r="3408" spans="1:6">
      <c r="A3408" t="s">
        <v>1497</v>
      </c>
      <c r="C3408">
        <v>240</v>
      </c>
      <c r="D3408" t="s">
        <v>5118</v>
      </c>
      <c r="E3408" t="s">
        <v>6101</v>
      </c>
      <c r="F3408">
        <v>24</v>
      </c>
    </row>
    <row r="3409" spans="1:6">
      <c r="A3409" t="s">
        <v>4146</v>
      </c>
      <c r="C3409">
        <v>144</v>
      </c>
      <c r="D3409" t="s">
        <v>5116</v>
      </c>
      <c r="E3409" t="s">
        <v>6101</v>
      </c>
      <c r="F3409">
        <v>1</v>
      </c>
    </row>
    <row r="3410" spans="1:6">
      <c r="A3410" t="s">
        <v>1498</v>
      </c>
      <c r="C3410">
        <v>40</v>
      </c>
      <c r="D3410" t="s">
        <v>5149</v>
      </c>
      <c r="E3410" t="s">
        <v>6101</v>
      </c>
      <c r="F3410">
        <v>6</v>
      </c>
    </row>
    <row r="3411" spans="1:6">
      <c r="A3411" t="s">
        <v>1499</v>
      </c>
      <c r="C3411">
        <v>10</v>
      </c>
      <c r="D3411" t="s">
        <v>5149</v>
      </c>
      <c r="E3411" t="s">
        <v>6101</v>
      </c>
      <c r="F3411">
        <v>0</v>
      </c>
    </row>
    <row r="3412" spans="1:6">
      <c r="A3412" t="s">
        <v>5196</v>
      </c>
      <c r="C3412">
        <v>12</v>
      </c>
      <c r="D3412" t="s">
        <v>5118</v>
      </c>
      <c r="E3412" t="s">
        <v>6101</v>
      </c>
      <c r="F3412">
        <v>0</v>
      </c>
    </row>
    <row r="3413" spans="1:6">
      <c r="A3413" t="s">
        <v>5255</v>
      </c>
      <c r="C3413">
        <v>12</v>
      </c>
      <c r="D3413" t="s">
        <v>5118</v>
      </c>
      <c r="E3413" t="s">
        <v>6101</v>
      </c>
      <c r="F3413">
        <v>0</v>
      </c>
    </row>
    <row r="3414" spans="1:6">
      <c r="A3414" t="s">
        <v>5256</v>
      </c>
      <c r="C3414">
        <v>12</v>
      </c>
      <c r="D3414" t="s">
        <v>5118</v>
      </c>
      <c r="E3414" t="s">
        <v>6101</v>
      </c>
      <c r="F3414">
        <v>0</v>
      </c>
    </row>
    <row r="3415" spans="1:6">
      <c r="A3415" t="s">
        <v>2168</v>
      </c>
      <c r="C3415">
        <v>12</v>
      </c>
      <c r="D3415" t="s">
        <v>5118</v>
      </c>
      <c r="E3415" t="s">
        <v>6101</v>
      </c>
      <c r="F3415">
        <v>0</v>
      </c>
    </row>
    <row r="3416" spans="1:6">
      <c r="A3416" t="s">
        <v>2167</v>
      </c>
      <c r="C3416">
        <v>12</v>
      </c>
      <c r="D3416" t="s">
        <v>5118</v>
      </c>
      <c r="E3416" t="s">
        <v>6101</v>
      </c>
      <c r="F3416">
        <v>0</v>
      </c>
    </row>
    <row r="3417" spans="1:6">
      <c r="A3417" t="s">
        <v>3613</v>
      </c>
      <c r="C3417">
        <v>10</v>
      </c>
      <c r="D3417" t="s">
        <v>5118</v>
      </c>
      <c r="E3417" t="s">
        <v>6101</v>
      </c>
      <c r="F3417">
        <v>0</v>
      </c>
    </row>
    <row r="3418" spans="1:6">
      <c r="A3418" t="s">
        <v>3452</v>
      </c>
      <c r="C3418">
        <v>12</v>
      </c>
      <c r="D3418" t="s">
        <v>5118</v>
      </c>
      <c r="E3418" t="s">
        <v>6101</v>
      </c>
      <c r="F3418">
        <v>0</v>
      </c>
    </row>
    <row r="3419" spans="1:6">
      <c r="A3419" t="s">
        <v>2751</v>
      </c>
      <c r="C3419">
        <v>24</v>
      </c>
      <c r="D3419" t="s">
        <v>5118</v>
      </c>
      <c r="E3419" t="s">
        <v>6101</v>
      </c>
      <c r="F3419">
        <v>0</v>
      </c>
    </row>
    <row r="3420" spans="1:6">
      <c r="A3420" t="s">
        <v>2752</v>
      </c>
      <c r="C3420">
        <v>12</v>
      </c>
      <c r="D3420" t="s">
        <v>5118</v>
      </c>
      <c r="E3420" t="s">
        <v>6101</v>
      </c>
      <c r="F3420">
        <v>0</v>
      </c>
    </row>
    <row r="3421" spans="1:6">
      <c r="A3421" t="s">
        <v>2270</v>
      </c>
      <c r="C3421">
        <v>10</v>
      </c>
      <c r="D3421" t="s">
        <v>5118</v>
      </c>
      <c r="E3421" t="s">
        <v>6101</v>
      </c>
      <c r="F3421">
        <v>0</v>
      </c>
    </row>
    <row r="3422" spans="1:6">
      <c r="A3422" t="s">
        <v>5321</v>
      </c>
      <c r="C3422">
        <v>12</v>
      </c>
      <c r="D3422" t="s">
        <v>5118</v>
      </c>
      <c r="E3422" t="s">
        <v>6101</v>
      </c>
      <c r="F3422">
        <v>0</v>
      </c>
    </row>
    <row r="3423" spans="1:6">
      <c r="A3423" t="s">
        <v>5373</v>
      </c>
      <c r="C3423">
        <v>12</v>
      </c>
      <c r="D3423" t="s">
        <v>5118</v>
      </c>
      <c r="E3423" t="s">
        <v>6101</v>
      </c>
      <c r="F3423">
        <v>74</v>
      </c>
    </row>
    <row r="3424" spans="1:6">
      <c r="A3424" t="s">
        <v>5320</v>
      </c>
      <c r="C3424">
        <v>12</v>
      </c>
      <c r="D3424" t="s">
        <v>5118</v>
      </c>
      <c r="E3424" t="s">
        <v>6101</v>
      </c>
      <c r="F3424">
        <v>0</v>
      </c>
    </row>
    <row r="3425" spans="1:6">
      <c r="A3425" t="s">
        <v>5590</v>
      </c>
      <c r="C3425">
        <v>12</v>
      </c>
      <c r="D3425" t="s">
        <v>5118</v>
      </c>
      <c r="E3425" t="s">
        <v>6101</v>
      </c>
      <c r="F3425">
        <v>15</v>
      </c>
    </row>
    <row r="3426" spans="1:6">
      <c r="A3426" t="s">
        <v>6047</v>
      </c>
      <c r="C3426">
        <v>12</v>
      </c>
      <c r="D3426" t="s">
        <v>5118</v>
      </c>
      <c r="E3426" t="s">
        <v>6101</v>
      </c>
      <c r="F3426">
        <v>0</v>
      </c>
    </row>
    <row r="3427" spans="1:6">
      <c r="A3427" t="s">
        <v>6048</v>
      </c>
      <c r="C3427">
        <v>12</v>
      </c>
      <c r="D3427" t="s">
        <v>5118</v>
      </c>
      <c r="E3427" t="s">
        <v>6101</v>
      </c>
      <c r="F3427">
        <v>0</v>
      </c>
    </row>
    <row r="3428" spans="1:6">
      <c r="A3428" t="s">
        <v>3626</v>
      </c>
      <c r="C3428">
        <v>12</v>
      </c>
      <c r="D3428" t="s">
        <v>5118</v>
      </c>
      <c r="E3428" t="s">
        <v>6101</v>
      </c>
      <c r="F3428">
        <v>0</v>
      </c>
    </row>
    <row r="3429" spans="1:6">
      <c r="A3429" t="s">
        <v>5630</v>
      </c>
      <c r="C3429">
        <v>12</v>
      </c>
      <c r="D3429" t="s">
        <v>5118</v>
      </c>
      <c r="E3429" t="s">
        <v>6101</v>
      </c>
      <c r="F3429">
        <v>0</v>
      </c>
    </row>
    <row r="3430" spans="1:6">
      <c r="A3430" t="s">
        <v>1500</v>
      </c>
      <c r="C3430">
        <v>48</v>
      </c>
      <c r="D3430" t="s">
        <v>5116</v>
      </c>
      <c r="E3430" t="s">
        <v>6101</v>
      </c>
      <c r="F3430">
        <v>0</v>
      </c>
    </row>
    <row r="3431" spans="1:6">
      <c r="A3431" t="s">
        <v>1501</v>
      </c>
      <c r="C3431">
        <v>48</v>
      </c>
      <c r="D3431" t="s">
        <v>5116</v>
      </c>
      <c r="E3431" t="s">
        <v>6101</v>
      </c>
      <c r="F3431">
        <v>0</v>
      </c>
    </row>
    <row r="3432" spans="1:6">
      <c r="A3432" t="s">
        <v>1502</v>
      </c>
      <c r="C3432">
        <v>48</v>
      </c>
      <c r="D3432" t="s">
        <v>5116</v>
      </c>
      <c r="E3432" t="s">
        <v>6101</v>
      </c>
      <c r="F3432">
        <v>7</v>
      </c>
    </row>
    <row r="3433" spans="1:6">
      <c r="A3433" t="s">
        <v>1503</v>
      </c>
      <c r="C3433">
        <v>48</v>
      </c>
      <c r="D3433" t="s">
        <v>5116</v>
      </c>
      <c r="E3433" t="s">
        <v>6101</v>
      </c>
      <c r="F3433">
        <v>14</v>
      </c>
    </row>
    <row r="3434" spans="1:6">
      <c r="A3434" t="s">
        <v>1504</v>
      </c>
      <c r="C3434">
        <v>60</v>
      </c>
      <c r="D3434" t="s">
        <v>5116</v>
      </c>
      <c r="E3434" t="s">
        <v>6101</v>
      </c>
      <c r="F3434">
        <v>2</v>
      </c>
    </row>
    <row r="3435" spans="1:6">
      <c r="A3435" t="s">
        <v>1505</v>
      </c>
      <c r="C3435">
        <v>24</v>
      </c>
      <c r="D3435" t="s">
        <v>5116</v>
      </c>
      <c r="E3435" t="s">
        <v>6101</v>
      </c>
      <c r="F3435">
        <v>0</v>
      </c>
    </row>
    <row r="3436" spans="1:6">
      <c r="A3436" t="s">
        <v>1506</v>
      </c>
      <c r="C3436">
        <v>80</v>
      </c>
      <c r="D3436" t="s">
        <v>5116</v>
      </c>
      <c r="E3436" t="s">
        <v>6101</v>
      </c>
      <c r="F3436">
        <v>18</v>
      </c>
    </row>
    <row r="3437" spans="1:6">
      <c r="A3437" t="s">
        <v>1506</v>
      </c>
      <c r="C3437">
        <v>72</v>
      </c>
      <c r="D3437" t="s">
        <v>5116</v>
      </c>
      <c r="E3437" t="s">
        <v>6101</v>
      </c>
      <c r="F3437">
        <v>2</v>
      </c>
    </row>
    <row r="3438" spans="1:6">
      <c r="A3438" t="s">
        <v>1507</v>
      </c>
      <c r="C3438">
        <v>360</v>
      </c>
      <c r="D3438" t="s">
        <v>5118</v>
      </c>
      <c r="E3438" t="s">
        <v>6101</v>
      </c>
      <c r="F3438">
        <v>1</v>
      </c>
    </row>
    <row r="3439" spans="1:6">
      <c r="A3439" t="s">
        <v>1508</v>
      </c>
      <c r="C3439">
        <v>2400</v>
      </c>
      <c r="D3439" t="s">
        <v>5118</v>
      </c>
      <c r="E3439" t="s">
        <v>6101</v>
      </c>
      <c r="F3439">
        <v>1</v>
      </c>
    </row>
    <row r="3440" spans="1:6">
      <c r="A3440" t="s">
        <v>1509</v>
      </c>
      <c r="C3440">
        <v>2400</v>
      </c>
      <c r="D3440" t="s">
        <v>5118</v>
      </c>
      <c r="E3440" t="s">
        <v>6101</v>
      </c>
      <c r="F3440">
        <v>0</v>
      </c>
    </row>
    <row r="3441" spans="1:6">
      <c r="A3441" t="s">
        <v>1510</v>
      </c>
      <c r="C3441">
        <v>1200</v>
      </c>
      <c r="D3441" t="s">
        <v>5118</v>
      </c>
      <c r="E3441" t="s">
        <v>6101</v>
      </c>
      <c r="F3441">
        <v>0</v>
      </c>
    </row>
    <row r="3442" spans="1:6">
      <c r="A3442" t="s">
        <v>2108</v>
      </c>
      <c r="C3442">
        <v>120</v>
      </c>
      <c r="D3442" t="s">
        <v>5118</v>
      </c>
      <c r="E3442" t="s">
        <v>6101</v>
      </c>
      <c r="F3442">
        <v>4</v>
      </c>
    </row>
    <row r="3443" spans="1:6">
      <c r="A3443" t="s">
        <v>2109</v>
      </c>
      <c r="C3443">
        <v>120</v>
      </c>
      <c r="D3443" t="s">
        <v>5118</v>
      </c>
      <c r="E3443" t="s">
        <v>6101</v>
      </c>
      <c r="F3443">
        <v>2</v>
      </c>
    </row>
    <row r="3444" spans="1:6">
      <c r="A3444" t="s">
        <v>2110</v>
      </c>
      <c r="C3444">
        <v>60</v>
      </c>
      <c r="D3444" t="s">
        <v>5932</v>
      </c>
      <c r="E3444" t="s">
        <v>6101</v>
      </c>
      <c r="F3444">
        <v>1</v>
      </c>
    </row>
    <row r="3445" spans="1:6">
      <c r="A3445" t="s">
        <v>2111</v>
      </c>
      <c r="C3445">
        <v>60</v>
      </c>
      <c r="D3445" t="s">
        <v>5932</v>
      </c>
      <c r="E3445" t="s">
        <v>6101</v>
      </c>
      <c r="F3445">
        <v>9</v>
      </c>
    </row>
    <row r="3446" spans="1:6">
      <c r="A3446" t="s">
        <v>3435</v>
      </c>
      <c r="C3446">
        <v>40</v>
      </c>
      <c r="D3446" t="s">
        <v>5118</v>
      </c>
      <c r="E3446" t="s">
        <v>6101</v>
      </c>
      <c r="F3446">
        <v>0</v>
      </c>
    </row>
    <row r="3447" spans="1:6">
      <c r="A3447" t="s">
        <v>5243</v>
      </c>
      <c r="C3447">
        <v>40</v>
      </c>
      <c r="D3447" t="s">
        <v>5932</v>
      </c>
      <c r="E3447" t="s">
        <v>6101</v>
      </c>
      <c r="F3447">
        <v>0</v>
      </c>
    </row>
    <row r="3448" spans="1:6">
      <c r="A3448" t="s">
        <v>4253</v>
      </c>
      <c r="C3448">
        <v>40</v>
      </c>
      <c r="D3448" t="s">
        <v>5932</v>
      </c>
      <c r="E3448" t="s">
        <v>6101</v>
      </c>
      <c r="F3448">
        <v>5</v>
      </c>
    </row>
    <row r="3449" spans="1:6">
      <c r="A3449" t="s">
        <v>5030</v>
      </c>
      <c r="C3449">
        <v>40</v>
      </c>
      <c r="D3449" t="s">
        <v>5118</v>
      </c>
      <c r="E3449" t="s">
        <v>6101</v>
      </c>
      <c r="F3449">
        <v>0</v>
      </c>
    </row>
    <row r="3450" spans="1:6">
      <c r="A3450" t="s">
        <v>3592</v>
      </c>
      <c r="C3450">
        <v>40</v>
      </c>
      <c r="D3450" t="s">
        <v>5118</v>
      </c>
      <c r="E3450" t="s">
        <v>6101</v>
      </c>
      <c r="F3450">
        <v>0</v>
      </c>
    </row>
    <row r="3451" spans="1:6">
      <c r="A3451" t="s">
        <v>1511</v>
      </c>
      <c r="C3451">
        <v>40</v>
      </c>
      <c r="D3451" t="s">
        <v>5118</v>
      </c>
      <c r="E3451" t="s">
        <v>6101</v>
      </c>
      <c r="F3451">
        <v>15</v>
      </c>
    </row>
    <row r="3452" spans="1:6">
      <c r="A3452" t="s">
        <v>3861</v>
      </c>
      <c r="C3452">
        <v>40</v>
      </c>
      <c r="D3452" t="s">
        <v>5118</v>
      </c>
      <c r="E3452" t="s">
        <v>6101</v>
      </c>
      <c r="F3452">
        <v>0</v>
      </c>
    </row>
    <row r="3453" spans="1:6">
      <c r="A3453" t="s">
        <v>5031</v>
      </c>
      <c r="C3453">
        <v>40</v>
      </c>
      <c r="D3453" t="s">
        <v>5118</v>
      </c>
      <c r="E3453" t="s">
        <v>6101</v>
      </c>
      <c r="F3453">
        <v>0</v>
      </c>
    </row>
    <row r="3454" spans="1:6">
      <c r="A3454" t="s">
        <v>5032</v>
      </c>
      <c r="C3454">
        <v>40</v>
      </c>
      <c r="D3454" t="s">
        <v>5118</v>
      </c>
      <c r="E3454" t="s">
        <v>6101</v>
      </c>
      <c r="F3454">
        <v>0</v>
      </c>
    </row>
    <row r="3455" spans="1:6">
      <c r="A3455" t="s">
        <v>5244</v>
      </c>
      <c r="C3455">
        <v>40</v>
      </c>
      <c r="D3455" t="s">
        <v>5932</v>
      </c>
      <c r="E3455" t="s">
        <v>6101</v>
      </c>
      <c r="F3455">
        <v>0</v>
      </c>
    </row>
    <row r="3456" spans="1:6">
      <c r="A3456" t="s">
        <v>3434</v>
      </c>
      <c r="C3456">
        <v>40</v>
      </c>
      <c r="D3456" t="s">
        <v>5932</v>
      </c>
      <c r="E3456" t="s">
        <v>6101</v>
      </c>
      <c r="F3456">
        <v>0</v>
      </c>
    </row>
    <row r="3457" spans="1:6">
      <c r="A3457" t="s">
        <v>1512</v>
      </c>
      <c r="C3457">
        <v>1500</v>
      </c>
      <c r="D3457" t="s">
        <v>5118</v>
      </c>
      <c r="E3457" t="s">
        <v>6101</v>
      </c>
      <c r="F3457">
        <v>1</v>
      </c>
    </row>
    <row r="3458" spans="1:6">
      <c r="A3458" t="s">
        <v>5411</v>
      </c>
      <c r="C3458">
        <v>40</v>
      </c>
      <c r="D3458" t="s">
        <v>5118</v>
      </c>
      <c r="E3458" t="s">
        <v>6101</v>
      </c>
      <c r="F3458">
        <v>0</v>
      </c>
    </row>
    <row r="3459" spans="1:6">
      <c r="A3459" t="s">
        <v>1513</v>
      </c>
      <c r="C3459">
        <v>2400</v>
      </c>
      <c r="D3459" t="s">
        <v>5118</v>
      </c>
      <c r="E3459" t="s">
        <v>6101</v>
      </c>
      <c r="F3459">
        <v>9</v>
      </c>
    </row>
    <row r="3460" spans="1:6">
      <c r="A3460" t="s">
        <v>1514</v>
      </c>
      <c r="C3460">
        <v>2000</v>
      </c>
      <c r="D3460" t="s">
        <v>5118</v>
      </c>
      <c r="E3460" t="s">
        <v>6101</v>
      </c>
      <c r="F3460">
        <v>5</v>
      </c>
    </row>
    <row r="3461" spans="1:6">
      <c r="A3461" t="s">
        <v>1515</v>
      </c>
      <c r="C3461">
        <v>2000</v>
      </c>
      <c r="D3461" t="s">
        <v>5118</v>
      </c>
      <c r="E3461" t="s">
        <v>6101</v>
      </c>
      <c r="F3461">
        <v>1</v>
      </c>
    </row>
    <row r="3462" spans="1:6">
      <c r="A3462" t="s">
        <v>1516</v>
      </c>
      <c r="C3462">
        <v>1000</v>
      </c>
      <c r="D3462" t="s">
        <v>5118</v>
      </c>
      <c r="E3462" t="s">
        <v>6101</v>
      </c>
      <c r="F3462">
        <v>11</v>
      </c>
    </row>
    <row r="3463" spans="1:6">
      <c r="A3463" t="s">
        <v>2112</v>
      </c>
      <c r="C3463">
        <v>1200</v>
      </c>
      <c r="D3463" t="s">
        <v>5118</v>
      </c>
      <c r="E3463" t="s">
        <v>6101</v>
      </c>
      <c r="F3463">
        <v>0</v>
      </c>
    </row>
    <row r="3464" spans="1:6">
      <c r="A3464" t="s">
        <v>1517</v>
      </c>
      <c r="C3464">
        <v>1200</v>
      </c>
      <c r="D3464" t="s">
        <v>5118</v>
      </c>
      <c r="E3464" t="s">
        <v>6101</v>
      </c>
      <c r="F3464">
        <v>0</v>
      </c>
    </row>
    <row r="3465" spans="1:6">
      <c r="A3465" t="s">
        <v>2239</v>
      </c>
      <c r="C3465">
        <v>20</v>
      </c>
      <c r="D3465" t="s">
        <v>5118</v>
      </c>
      <c r="E3465" t="s">
        <v>6101</v>
      </c>
      <c r="F3465">
        <v>0</v>
      </c>
    </row>
    <row r="3466" spans="1:6">
      <c r="A3466" t="s">
        <v>1518</v>
      </c>
      <c r="C3466">
        <v>100</v>
      </c>
      <c r="D3466" t="s">
        <v>5118</v>
      </c>
      <c r="E3466" t="s">
        <v>6101</v>
      </c>
      <c r="F3466">
        <v>0</v>
      </c>
    </row>
    <row r="3467" spans="1:6">
      <c r="A3467" t="s">
        <v>1519</v>
      </c>
      <c r="C3467">
        <v>100</v>
      </c>
      <c r="D3467" t="s">
        <v>5118</v>
      </c>
      <c r="E3467" t="s">
        <v>6101</v>
      </c>
      <c r="F3467">
        <v>0</v>
      </c>
    </row>
    <row r="3468" spans="1:6">
      <c r="A3468" t="s">
        <v>1520</v>
      </c>
      <c r="C3468">
        <v>100</v>
      </c>
      <c r="D3468" t="s">
        <v>5118</v>
      </c>
      <c r="E3468" t="s">
        <v>6101</v>
      </c>
      <c r="F3468">
        <v>7</v>
      </c>
    </row>
    <row r="3469" spans="1:6">
      <c r="A3469" t="s">
        <v>1521</v>
      </c>
      <c r="C3469">
        <v>1200</v>
      </c>
      <c r="D3469" t="s">
        <v>5118</v>
      </c>
      <c r="E3469" t="s">
        <v>6101</v>
      </c>
      <c r="F3469">
        <v>5</v>
      </c>
    </row>
    <row r="3470" spans="1:6">
      <c r="A3470" t="s">
        <v>1522</v>
      </c>
      <c r="C3470">
        <v>1200</v>
      </c>
      <c r="D3470" t="s">
        <v>5118</v>
      </c>
      <c r="E3470" t="s">
        <v>6101</v>
      </c>
      <c r="F3470">
        <v>2</v>
      </c>
    </row>
    <row r="3471" spans="1:6">
      <c r="A3471" t="s">
        <v>1523</v>
      </c>
      <c r="C3471">
        <v>1200</v>
      </c>
      <c r="D3471" t="s">
        <v>5118</v>
      </c>
      <c r="E3471" t="s">
        <v>6101</v>
      </c>
      <c r="F3471">
        <v>0</v>
      </c>
    </row>
    <row r="3472" spans="1:6">
      <c r="A3472" t="s">
        <v>1524</v>
      </c>
      <c r="C3472">
        <v>1200</v>
      </c>
      <c r="D3472" t="s">
        <v>5118</v>
      </c>
      <c r="E3472" t="s">
        <v>6101</v>
      </c>
      <c r="F3472">
        <v>8</v>
      </c>
    </row>
    <row r="3473" spans="1:6">
      <c r="A3473" t="s">
        <v>1525</v>
      </c>
      <c r="C3473">
        <v>1200</v>
      </c>
      <c r="D3473" t="s">
        <v>5118</v>
      </c>
      <c r="E3473" t="s">
        <v>6101</v>
      </c>
      <c r="F3473">
        <v>0</v>
      </c>
    </row>
    <row r="3474" spans="1:6">
      <c r="A3474" t="s">
        <v>1526</v>
      </c>
      <c r="C3474">
        <v>1152</v>
      </c>
      <c r="D3474" t="s">
        <v>5118</v>
      </c>
      <c r="E3474" t="s">
        <v>6101</v>
      </c>
      <c r="F3474">
        <v>6</v>
      </c>
    </row>
    <row r="3475" spans="1:6">
      <c r="A3475" t="s">
        <v>1527</v>
      </c>
      <c r="C3475">
        <v>1152</v>
      </c>
      <c r="D3475" t="s">
        <v>5118</v>
      </c>
      <c r="E3475" t="s">
        <v>6101</v>
      </c>
      <c r="F3475">
        <v>9</v>
      </c>
    </row>
    <row r="3476" spans="1:6">
      <c r="A3476" t="s">
        <v>1528</v>
      </c>
      <c r="C3476">
        <v>1152</v>
      </c>
      <c r="D3476" t="s">
        <v>5118</v>
      </c>
      <c r="E3476" t="s">
        <v>6101</v>
      </c>
      <c r="F3476">
        <v>1</v>
      </c>
    </row>
    <row r="3477" spans="1:6">
      <c r="A3477" t="s">
        <v>1529</v>
      </c>
      <c r="C3477">
        <v>1152</v>
      </c>
      <c r="D3477" t="s">
        <v>5118</v>
      </c>
      <c r="E3477" t="s">
        <v>6101</v>
      </c>
      <c r="F3477">
        <v>9</v>
      </c>
    </row>
    <row r="3478" spans="1:6">
      <c r="A3478" t="s">
        <v>1530</v>
      </c>
      <c r="C3478">
        <v>1152</v>
      </c>
      <c r="D3478" t="s">
        <v>5118</v>
      </c>
      <c r="E3478" t="s">
        <v>6101</v>
      </c>
      <c r="F3478">
        <v>5</v>
      </c>
    </row>
    <row r="3479" spans="1:6">
      <c r="A3479" t="s">
        <v>1531</v>
      </c>
      <c r="C3479">
        <v>1152</v>
      </c>
      <c r="D3479" t="s">
        <v>5118</v>
      </c>
      <c r="E3479" t="s">
        <v>6101</v>
      </c>
      <c r="F3479">
        <v>9</v>
      </c>
    </row>
    <row r="3480" spans="1:6">
      <c r="A3480" t="s">
        <v>1532</v>
      </c>
      <c r="C3480">
        <v>1152</v>
      </c>
      <c r="D3480" t="s">
        <v>5118</v>
      </c>
      <c r="E3480" t="s">
        <v>6101</v>
      </c>
      <c r="F3480">
        <v>4</v>
      </c>
    </row>
    <row r="3481" spans="1:6">
      <c r="A3481" t="s">
        <v>1533</v>
      </c>
      <c r="C3481">
        <v>1200</v>
      </c>
      <c r="D3481" t="s">
        <v>5118</v>
      </c>
      <c r="E3481" t="s">
        <v>6101</v>
      </c>
      <c r="F3481">
        <v>1</v>
      </c>
    </row>
    <row r="3482" spans="1:6">
      <c r="A3482" t="s">
        <v>1534</v>
      </c>
      <c r="C3482">
        <v>1200</v>
      </c>
      <c r="D3482" t="s">
        <v>5118</v>
      </c>
      <c r="E3482" t="s">
        <v>6101</v>
      </c>
      <c r="F3482">
        <v>1</v>
      </c>
    </row>
    <row r="3483" spans="1:6">
      <c r="A3483" t="s">
        <v>1535</v>
      </c>
      <c r="C3483">
        <v>864</v>
      </c>
      <c r="D3483" t="s">
        <v>5118</v>
      </c>
      <c r="E3483" t="s">
        <v>6101</v>
      </c>
      <c r="F3483">
        <v>0</v>
      </c>
    </row>
    <row r="3484" spans="1:6">
      <c r="A3484" t="s">
        <v>1536</v>
      </c>
      <c r="C3484">
        <v>5</v>
      </c>
      <c r="D3484" t="s">
        <v>5116</v>
      </c>
      <c r="E3484" t="s">
        <v>6101</v>
      </c>
      <c r="F3484">
        <v>28</v>
      </c>
    </row>
    <row r="3485" spans="1:6">
      <c r="A3485" t="s">
        <v>1537</v>
      </c>
      <c r="C3485">
        <v>10</v>
      </c>
      <c r="D3485" t="s">
        <v>5116</v>
      </c>
      <c r="E3485" t="s">
        <v>6101</v>
      </c>
      <c r="F3485">
        <v>17</v>
      </c>
    </row>
    <row r="3486" spans="1:6">
      <c r="A3486" t="s">
        <v>1538</v>
      </c>
      <c r="C3486">
        <v>720</v>
      </c>
      <c r="D3486" t="s">
        <v>5117</v>
      </c>
      <c r="E3486" t="s">
        <v>6101</v>
      </c>
      <c r="F3486">
        <v>2</v>
      </c>
    </row>
    <row r="3487" spans="1:6">
      <c r="A3487" t="s">
        <v>1540</v>
      </c>
      <c r="C3487">
        <v>200</v>
      </c>
      <c r="D3487" t="s">
        <v>5118</v>
      </c>
      <c r="E3487" t="s">
        <v>6101</v>
      </c>
      <c r="F3487">
        <v>0</v>
      </c>
    </row>
    <row r="3488" spans="1:6">
      <c r="A3488" t="s">
        <v>1541</v>
      </c>
      <c r="C3488">
        <v>500</v>
      </c>
      <c r="D3488" t="s">
        <v>5118</v>
      </c>
      <c r="E3488" t="s">
        <v>6101</v>
      </c>
      <c r="F3488">
        <v>1</v>
      </c>
    </row>
    <row r="3489" spans="1:6">
      <c r="A3489" t="s">
        <v>1542</v>
      </c>
      <c r="C3489">
        <v>260</v>
      </c>
      <c r="D3489" t="s">
        <v>5118</v>
      </c>
      <c r="E3489" t="s">
        <v>6101</v>
      </c>
      <c r="F3489">
        <v>5</v>
      </c>
    </row>
    <row r="3490" spans="1:6">
      <c r="A3490" t="s">
        <v>1544</v>
      </c>
      <c r="C3490">
        <v>3000</v>
      </c>
      <c r="D3490" t="s">
        <v>5118</v>
      </c>
      <c r="E3490" t="s">
        <v>6101</v>
      </c>
      <c r="F3490">
        <v>7</v>
      </c>
    </row>
    <row r="3491" spans="1:6">
      <c r="A3491" t="s">
        <v>1544</v>
      </c>
      <c r="C3491">
        <v>2500</v>
      </c>
      <c r="D3491" t="s">
        <v>5118</v>
      </c>
      <c r="E3491" t="s">
        <v>6101</v>
      </c>
      <c r="F3491">
        <v>10</v>
      </c>
    </row>
    <row r="3492" spans="1:6">
      <c r="A3492" t="s">
        <v>1544</v>
      </c>
      <c r="C3492">
        <v>2000</v>
      </c>
      <c r="D3492" t="s">
        <v>5118</v>
      </c>
      <c r="E3492" t="s">
        <v>6101</v>
      </c>
      <c r="F3492">
        <v>6</v>
      </c>
    </row>
    <row r="3493" spans="1:6">
      <c r="A3493" t="s">
        <v>1545</v>
      </c>
      <c r="C3493">
        <v>20</v>
      </c>
      <c r="D3493" t="s">
        <v>5116</v>
      </c>
      <c r="E3493" t="s">
        <v>6101</v>
      </c>
      <c r="F3493">
        <v>0</v>
      </c>
    </row>
    <row r="3494" spans="1:6">
      <c r="A3494" t="s">
        <v>3503</v>
      </c>
      <c r="C3494">
        <v>20</v>
      </c>
      <c r="D3494" t="s">
        <v>5116</v>
      </c>
      <c r="E3494" t="s">
        <v>6101</v>
      </c>
      <c r="F3494">
        <v>2</v>
      </c>
    </row>
    <row r="3495" spans="1:6">
      <c r="A3495" t="s">
        <v>3943</v>
      </c>
      <c r="C3495">
        <v>20</v>
      </c>
      <c r="D3495" t="s">
        <v>5116</v>
      </c>
      <c r="E3495" t="s">
        <v>6101</v>
      </c>
      <c r="F3495">
        <v>8</v>
      </c>
    </row>
    <row r="3496" spans="1:6">
      <c r="A3496" t="s">
        <v>1546</v>
      </c>
      <c r="C3496">
        <v>20</v>
      </c>
      <c r="D3496" t="s">
        <v>5153</v>
      </c>
      <c r="E3496" t="s">
        <v>6101</v>
      </c>
      <c r="F3496">
        <v>34</v>
      </c>
    </row>
    <row r="3497" spans="1:6">
      <c r="A3497" t="s">
        <v>1547</v>
      </c>
      <c r="C3497">
        <v>240</v>
      </c>
      <c r="D3497" t="s">
        <v>5116</v>
      </c>
      <c r="E3497" t="s">
        <v>6101</v>
      </c>
      <c r="F3497">
        <v>3</v>
      </c>
    </row>
    <row r="3498" spans="1:6">
      <c r="A3498" t="s">
        <v>6114</v>
      </c>
      <c r="C3498">
        <v>24</v>
      </c>
      <c r="D3498" t="s">
        <v>5116</v>
      </c>
      <c r="E3498" t="s">
        <v>6101</v>
      </c>
      <c r="F3498">
        <v>5</v>
      </c>
    </row>
    <row r="3499" spans="1:6">
      <c r="A3499" t="s">
        <v>3488</v>
      </c>
      <c r="C3499">
        <v>24</v>
      </c>
      <c r="D3499" t="s">
        <v>5116</v>
      </c>
      <c r="E3499" t="s">
        <v>6101</v>
      </c>
      <c r="F3499">
        <v>0</v>
      </c>
    </row>
    <row r="3500" spans="1:6">
      <c r="A3500" t="s">
        <v>1548</v>
      </c>
      <c r="C3500">
        <v>20</v>
      </c>
      <c r="D3500" t="s">
        <v>5116</v>
      </c>
      <c r="E3500" t="s">
        <v>6101</v>
      </c>
      <c r="F3500">
        <v>0</v>
      </c>
    </row>
    <row r="3501" spans="1:6">
      <c r="A3501" t="s">
        <v>2212</v>
      </c>
      <c r="C3501">
        <v>20</v>
      </c>
      <c r="D3501" t="s">
        <v>5116</v>
      </c>
      <c r="E3501" t="s">
        <v>6101</v>
      </c>
      <c r="F3501">
        <v>3</v>
      </c>
    </row>
    <row r="3502" spans="1:6">
      <c r="A3502" t="s">
        <v>3656</v>
      </c>
      <c r="C3502">
        <v>20</v>
      </c>
      <c r="D3502" t="s">
        <v>5116</v>
      </c>
      <c r="E3502" t="s">
        <v>6101</v>
      </c>
      <c r="F3502">
        <v>2</v>
      </c>
    </row>
    <row r="3503" spans="1:6">
      <c r="A3503" t="s">
        <v>3655</v>
      </c>
      <c r="C3503">
        <v>16</v>
      </c>
      <c r="D3503" t="s">
        <v>5116</v>
      </c>
      <c r="E3503" t="s">
        <v>6101</v>
      </c>
      <c r="F3503">
        <v>0</v>
      </c>
    </row>
    <row r="3504" spans="1:6">
      <c r="A3504" t="s">
        <v>3657</v>
      </c>
      <c r="C3504">
        <v>40</v>
      </c>
      <c r="D3504" t="s">
        <v>5116</v>
      </c>
      <c r="E3504" t="s">
        <v>6101</v>
      </c>
      <c r="F3504">
        <v>1</v>
      </c>
    </row>
    <row r="3505" spans="1:6">
      <c r="A3505" t="s">
        <v>1549</v>
      </c>
      <c r="C3505">
        <v>120</v>
      </c>
      <c r="D3505" t="s">
        <v>5115</v>
      </c>
      <c r="E3505" t="s">
        <v>6101</v>
      </c>
      <c r="F3505">
        <v>0</v>
      </c>
    </row>
    <row r="3506" spans="1:6">
      <c r="A3506" t="s">
        <v>1550</v>
      </c>
      <c r="C3506">
        <v>30</v>
      </c>
      <c r="D3506" t="s">
        <v>5116</v>
      </c>
      <c r="E3506" t="s">
        <v>6101</v>
      </c>
      <c r="F3506">
        <v>0</v>
      </c>
    </row>
    <row r="3507" spans="1:6">
      <c r="A3507" t="s">
        <v>2338</v>
      </c>
      <c r="C3507">
        <v>24</v>
      </c>
      <c r="D3507" t="s">
        <v>5116</v>
      </c>
      <c r="E3507" t="s">
        <v>6101</v>
      </c>
      <c r="F3507">
        <v>0</v>
      </c>
    </row>
    <row r="3508" spans="1:6">
      <c r="A3508" t="s">
        <v>1551</v>
      </c>
      <c r="C3508">
        <v>20</v>
      </c>
      <c r="D3508" t="s">
        <v>5116</v>
      </c>
      <c r="E3508" t="s">
        <v>6101</v>
      </c>
      <c r="F3508">
        <v>1</v>
      </c>
    </row>
    <row r="3509" spans="1:6">
      <c r="A3509" t="s">
        <v>1552</v>
      </c>
      <c r="C3509">
        <v>24</v>
      </c>
      <c r="D3509" t="s">
        <v>5116</v>
      </c>
      <c r="E3509" t="s">
        <v>6101</v>
      </c>
      <c r="F3509">
        <v>0</v>
      </c>
    </row>
    <row r="3510" spans="1:6">
      <c r="A3510" t="s">
        <v>1553</v>
      </c>
      <c r="C3510">
        <v>40</v>
      </c>
      <c r="D3510" t="s">
        <v>5153</v>
      </c>
      <c r="E3510" t="s">
        <v>6101</v>
      </c>
      <c r="F3510">
        <v>1</v>
      </c>
    </row>
    <row r="3511" spans="1:6">
      <c r="A3511" t="s">
        <v>1554</v>
      </c>
      <c r="C3511">
        <v>120</v>
      </c>
      <c r="D3511" t="s">
        <v>5118</v>
      </c>
      <c r="E3511" t="s">
        <v>6101</v>
      </c>
      <c r="F3511">
        <v>5</v>
      </c>
    </row>
    <row r="3512" spans="1:6">
      <c r="A3512" t="s">
        <v>4163</v>
      </c>
      <c r="C3512">
        <v>10</v>
      </c>
      <c r="D3512" t="s">
        <v>5116</v>
      </c>
      <c r="E3512" t="s">
        <v>6101</v>
      </c>
      <c r="F3512">
        <v>0</v>
      </c>
    </row>
    <row r="3513" spans="1:6">
      <c r="A3513" t="s">
        <v>4162</v>
      </c>
      <c r="C3513">
        <v>20</v>
      </c>
      <c r="D3513" t="s">
        <v>5116</v>
      </c>
      <c r="E3513" t="s">
        <v>6101</v>
      </c>
      <c r="F3513">
        <v>0</v>
      </c>
    </row>
    <row r="3514" spans="1:6">
      <c r="A3514" t="s">
        <v>1555</v>
      </c>
      <c r="C3514">
        <v>240</v>
      </c>
      <c r="D3514" t="s">
        <v>5118</v>
      </c>
      <c r="E3514" t="s">
        <v>6101</v>
      </c>
      <c r="F3514">
        <v>2</v>
      </c>
    </row>
    <row r="3515" spans="1:6">
      <c r="A3515" t="s">
        <v>1556</v>
      </c>
      <c r="C3515">
        <v>480</v>
      </c>
      <c r="D3515" t="s">
        <v>5115</v>
      </c>
      <c r="E3515" t="s">
        <v>6101</v>
      </c>
      <c r="F3515">
        <v>3</v>
      </c>
    </row>
    <row r="3516" spans="1:6">
      <c r="A3516" t="s">
        <v>3721</v>
      </c>
      <c r="C3516">
        <v>288</v>
      </c>
      <c r="D3516" t="s">
        <v>5115</v>
      </c>
      <c r="E3516" t="s">
        <v>6101</v>
      </c>
      <c r="F3516">
        <v>0</v>
      </c>
    </row>
    <row r="3517" spans="1:6">
      <c r="A3517" t="s">
        <v>1557</v>
      </c>
      <c r="C3517">
        <v>1000</v>
      </c>
      <c r="D3517" t="s">
        <v>5116</v>
      </c>
      <c r="E3517" t="s">
        <v>6101</v>
      </c>
      <c r="F3517">
        <v>1</v>
      </c>
    </row>
    <row r="3518" spans="1:6">
      <c r="A3518" t="s">
        <v>4360</v>
      </c>
      <c r="C3518">
        <v>1600</v>
      </c>
      <c r="D3518" t="s">
        <v>5117</v>
      </c>
      <c r="E3518" t="s">
        <v>6101</v>
      </c>
      <c r="F3518">
        <v>0</v>
      </c>
    </row>
    <row r="3519" spans="1:6">
      <c r="A3519" t="s">
        <v>2339</v>
      </c>
      <c r="C3519">
        <v>200</v>
      </c>
      <c r="D3519" t="s">
        <v>5118</v>
      </c>
      <c r="E3519" t="s">
        <v>6101</v>
      </c>
      <c r="F3519">
        <v>0</v>
      </c>
    </row>
    <row r="3520" spans="1:6">
      <c r="A3520" t="s">
        <v>2339</v>
      </c>
      <c r="C3520">
        <v>180</v>
      </c>
      <c r="D3520" t="s">
        <v>5118</v>
      </c>
      <c r="E3520" t="s">
        <v>6101</v>
      </c>
      <c r="F3520">
        <v>0</v>
      </c>
    </row>
    <row r="3521" spans="1:6">
      <c r="A3521" t="s">
        <v>2208</v>
      </c>
      <c r="C3521">
        <v>200</v>
      </c>
      <c r="D3521" t="s">
        <v>5118</v>
      </c>
      <c r="E3521" t="s">
        <v>6101</v>
      </c>
      <c r="F3521">
        <v>0</v>
      </c>
    </row>
    <row r="3522" spans="1:6">
      <c r="A3522" t="s">
        <v>5515</v>
      </c>
      <c r="C3522">
        <v>180</v>
      </c>
      <c r="D3522" t="s">
        <v>5118</v>
      </c>
      <c r="E3522" t="s">
        <v>6101</v>
      </c>
      <c r="F3522">
        <v>120</v>
      </c>
    </row>
    <row r="3523" spans="1:6">
      <c r="A3523" t="s">
        <v>4415</v>
      </c>
      <c r="C3523">
        <v>300</v>
      </c>
      <c r="D3523" t="s">
        <v>5117</v>
      </c>
      <c r="E3523" t="s">
        <v>6101</v>
      </c>
      <c r="F3523">
        <v>1</v>
      </c>
    </row>
    <row r="3524" spans="1:6">
      <c r="A3524" t="s">
        <v>4038</v>
      </c>
      <c r="C3524">
        <v>250</v>
      </c>
      <c r="D3524" t="s">
        <v>5118</v>
      </c>
      <c r="E3524" t="s">
        <v>6101</v>
      </c>
      <c r="F3524">
        <v>0</v>
      </c>
    </row>
    <row r="3525" spans="1:6">
      <c r="A3525" t="s">
        <v>4038</v>
      </c>
      <c r="C3525">
        <v>300</v>
      </c>
      <c r="D3525" t="s">
        <v>5118</v>
      </c>
      <c r="E3525" t="s">
        <v>6101</v>
      </c>
      <c r="F3525">
        <v>0</v>
      </c>
    </row>
    <row r="3526" spans="1:6">
      <c r="A3526" t="s">
        <v>4037</v>
      </c>
      <c r="C3526">
        <v>300</v>
      </c>
      <c r="D3526" t="s">
        <v>5118</v>
      </c>
      <c r="E3526" t="s">
        <v>6101</v>
      </c>
      <c r="F3526">
        <v>3</v>
      </c>
    </row>
    <row r="3527" spans="1:6">
      <c r="A3527" t="s">
        <v>3645</v>
      </c>
      <c r="C3527">
        <v>500</v>
      </c>
      <c r="D3527" t="s">
        <v>5118</v>
      </c>
      <c r="E3527" t="s">
        <v>6101</v>
      </c>
      <c r="F3527">
        <v>0</v>
      </c>
    </row>
    <row r="3528" spans="1:6">
      <c r="A3528" t="s">
        <v>3646</v>
      </c>
      <c r="C3528">
        <v>500</v>
      </c>
      <c r="D3528" t="s">
        <v>5118</v>
      </c>
      <c r="E3528" t="s">
        <v>6101</v>
      </c>
      <c r="F3528">
        <v>0</v>
      </c>
    </row>
    <row r="3529" spans="1:6">
      <c r="A3529" t="s">
        <v>1559</v>
      </c>
      <c r="C3529">
        <v>200</v>
      </c>
      <c r="D3529" t="s">
        <v>5117</v>
      </c>
      <c r="E3529" t="s">
        <v>6101</v>
      </c>
      <c r="F3529">
        <v>23</v>
      </c>
    </row>
    <row r="3530" spans="1:6">
      <c r="A3530" t="s">
        <v>3999</v>
      </c>
      <c r="C3530">
        <v>160</v>
      </c>
      <c r="D3530" t="s">
        <v>5118</v>
      </c>
      <c r="E3530" t="s">
        <v>6101</v>
      </c>
      <c r="F3530">
        <v>0</v>
      </c>
    </row>
    <row r="3531" spans="1:6">
      <c r="A3531" t="s">
        <v>1560</v>
      </c>
      <c r="C3531">
        <v>270</v>
      </c>
      <c r="D3531" t="s">
        <v>5118</v>
      </c>
      <c r="E3531" t="s">
        <v>6101</v>
      </c>
      <c r="F3531">
        <v>3</v>
      </c>
    </row>
    <row r="3532" spans="1:6">
      <c r="A3532" t="s">
        <v>1561</v>
      </c>
      <c r="C3532">
        <v>240</v>
      </c>
      <c r="D3532" t="s">
        <v>5118</v>
      </c>
      <c r="E3532" t="s">
        <v>6101</v>
      </c>
      <c r="F3532">
        <v>0</v>
      </c>
    </row>
    <row r="3533" spans="1:6">
      <c r="A3533" t="s">
        <v>1561</v>
      </c>
      <c r="C3533">
        <v>240</v>
      </c>
      <c r="D3533" t="s">
        <v>5117</v>
      </c>
      <c r="E3533" t="s">
        <v>6101</v>
      </c>
      <c r="F3533">
        <v>0</v>
      </c>
    </row>
    <row r="3534" spans="1:6">
      <c r="A3534" t="s">
        <v>2209</v>
      </c>
      <c r="C3534">
        <v>240</v>
      </c>
      <c r="D3534" t="s">
        <v>5118</v>
      </c>
      <c r="E3534" t="s">
        <v>6101</v>
      </c>
      <c r="F3534">
        <v>0</v>
      </c>
    </row>
    <row r="3535" spans="1:6">
      <c r="A3535" t="s">
        <v>4416</v>
      </c>
      <c r="C3535">
        <v>300</v>
      </c>
      <c r="D3535" t="s">
        <v>5117</v>
      </c>
      <c r="E3535" t="s">
        <v>6101</v>
      </c>
      <c r="F3535">
        <v>0</v>
      </c>
    </row>
    <row r="3536" spans="1:6">
      <c r="A3536" t="s">
        <v>1563</v>
      </c>
      <c r="C3536">
        <v>300</v>
      </c>
      <c r="D3536" t="s">
        <v>5118</v>
      </c>
      <c r="E3536" t="s">
        <v>6101</v>
      </c>
      <c r="F3536">
        <v>0</v>
      </c>
    </row>
    <row r="3537" spans="1:6">
      <c r="A3537" t="s">
        <v>2000</v>
      </c>
      <c r="C3537">
        <v>200</v>
      </c>
      <c r="D3537" t="s">
        <v>5154</v>
      </c>
      <c r="E3537" t="s">
        <v>6101</v>
      </c>
      <c r="F3537">
        <v>0</v>
      </c>
    </row>
    <row r="3538" spans="1:6">
      <c r="A3538" t="s">
        <v>2001</v>
      </c>
      <c r="C3538">
        <v>200</v>
      </c>
      <c r="D3538" t="s">
        <v>5154</v>
      </c>
      <c r="E3538" t="s">
        <v>6101</v>
      </c>
      <c r="F3538">
        <v>0</v>
      </c>
    </row>
    <row r="3539" spans="1:6">
      <c r="A3539" t="s">
        <v>5596</v>
      </c>
      <c r="C3539">
        <v>5</v>
      </c>
      <c r="D3539" t="s">
        <v>5154</v>
      </c>
      <c r="E3539" t="s">
        <v>6101</v>
      </c>
      <c r="F3539">
        <v>0</v>
      </c>
    </row>
    <row r="3540" spans="1:6">
      <c r="A3540" t="s">
        <v>4165</v>
      </c>
      <c r="C3540">
        <v>500</v>
      </c>
      <c r="D3540" t="s">
        <v>5154</v>
      </c>
      <c r="E3540" t="s">
        <v>6101</v>
      </c>
      <c r="F3540">
        <v>3</v>
      </c>
    </row>
    <row r="3541" spans="1:6">
      <c r="A3541" t="s">
        <v>4166</v>
      </c>
      <c r="C3541">
        <v>500</v>
      </c>
      <c r="D3541" t="s">
        <v>5154</v>
      </c>
      <c r="E3541" t="s">
        <v>6101</v>
      </c>
      <c r="F3541">
        <v>1</v>
      </c>
    </row>
    <row r="3542" spans="1:6">
      <c r="A3542" t="s">
        <v>1564</v>
      </c>
      <c r="C3542">
        <v>300</v>
      </c>
      <c r="D3542" t="s">
        <v>5154</v>
      </c>
      <c r="E3542" t="s">
        <v>6101</v>
      </c>
      <c r="F3542">
        <v>0</v>
      </c>
    </row>
    <row r="3543" spans="1:6">
      <c r="A3543" t="s">
        <v>4341</v>
      </c>
      <c r="C3543">
        <v>180</v>
      </c>
      <c r="D3543" t="s">
        <v>5118</v>
      </c>
      <c r="E3543" t="s">
        <v>6101</v>
      </c>
      <c r="F3543">
        <v>0</v>
      </c>
    </row>
    <row r="3544" spans="1:6">
      <c r="A3544" t="s">
        <v>4342</v>
      </c>
      <c r="C3544">
        <v>240</v>
      </c>
      <c r="D3544" t="s">
        <v>5118</v>
      </c>
      <c r="E3544" t="s">
        <v>6101</v>
      </c>
      <c r="F3544">
        <v>0</v>
      </c>
    </row>
    <row r="3545" spans="1:6">
      <c r="A3545" t="s">
        <v>4164</v>
      </c>
      <c r="C3545">
        <v>250</v>
      </c>
      <c r="D3545" t="s">
        <v>5118</v>
      </c>
      <c r="E3545" t="s">
        <v>6101</v>
      </c>
      <c r="F3545">
        <v>21</v>
      </c>
    </row>
    <row r="3546" spans="1:6">
      <c r="A3546" t="s">
        <v>1565</v>
      </c>
      <c r="C3546">
        <v>100</v>
      </c>
      <c r="D3546" t="s">
        <v>5116</v>
      </c>
      <c r="E3546" t="s">
        <v>6101</v>
      </c>
      <c r="F3546">
        <v>0</v>
      </c>
    </row>
    <row r="3547" spans="1:6">
      <c r="A3547" t="s">
        <v>1566</v>
      </c>
      <c r="C3547">
        <v>20</v>
      </c>
      <c r="D3547" t="s">
        <v>5153</v>
      </c>
      <c r="E3547" t="s">
        <v>6101</v>
      </c>
      <c r="F3547">
        <v>0</v>
      </c>
    </row>
    <row r="3548" spans="1:6">
      <c r="A3548" t="s">
        <v>4081</v>
      </c>
      <c r="C3548">
        <v>240</v>
      </c>
      <c r="D3548" t="s">
        <v>5116</v>
      </c>
      <c r="E3548" t="s">
        <v>6101</v>
      </c>
      <c r="F3548">
        <v>1</v>
      </c>
    </row>
    <row r="3549" spans="1:6">
      <c r="A3549" t="s">
        <v>2588</v>
      </c>
      <c r="C3549">
        <v>30</v>
      </c>
      <c r="D3549" t="s">
        <v>5116</v>
      </c>
      <c r="E3549" t="s">
        <v>6101</v>
      </c>
      <c r="F3549">
        <v>0</v>
      </c>
    </row>
    <row r="3550" spans="1:6">
      <c r="A3550" t="s">
        <v>6115</v>
      </c>
      <c r="C3550">
        <v>207</v>
      </c>
      <c r="D3550" t="s">
        <v>5118</v>
      </c>
      <c r="E3550" t="s">
        <v>6101</v>
      </c>
      <c r="F3550">
        <v>1</v>
      </c>
    </row>
    <row r="3551" spans="1:6">
      <c r="A3551" t="s">
        <v>1567</v>
      </c>
      <c r="C3551">
        <v>8</v>
      </c>
      <c r="D3551" t="s">
        <v>5116</v>
      </c>
      <c r="E3551" t="s">
        <v>6101</v>
      </c>
      <c r="F3551">
        <v>0</v>
      </c>
    </row>
    <row r="3552" spans="1:6">
      <c r="A3552" t="s">
        <v>3542</v>
      </c>
      <c r="C3552">
        <v>324</v>
      </c>
      <c r="D3552" t="s">
        <v>5118</v>
      </c>
      <c r="E3552" t="s">
        <v>6101</v>
      </c>
      <c r="F3552">
        <v>0</v>
      </c>
    </row>
    <row r="3553" spans="1:6">
      <c r="A3553" t="s">
        <v>3542</v>
      </c>
      <c r="C3553">
        <v>360</v>
      </c>
      <c r="D3553" t="s">
        <v>5118</v>
      </c>
      <c r="E3553" t="s">
        <v>6101</v>
      </c>
      <c r="F3553">
        <v>0</v>
      </c>
    </row>
    <row r="3554" spans="1:6">
      <c r="A3554" t="s">
        <v>1568</v>
      </c>
      <c r="C3554">
        <v>60</v>
      </c>
      <c r="D3554" t="s">
        <v>5118</v>
      </c>
      <c r="E3554" t="s">
        <v>6101</v>
      </c>
      <c r="F3554">
        <v>2</v>
      </c>
    </row>
    <row r="3555" spans="1:6">
      <c r="A3555" t="s">
        <v>1569</v>
      </c>
      <c r="C3555">
        <v>192</v>
      </c>
      <c r="D3555" t="s">
        <v>5118</v>
      </c>
      <c r="E3555" t="s">
        <v>6101</v>
      </c>
      <c r="F3555">
        <v>0</v>
      </c>
    </row>
    <row r="3556" spans="1:6">
      <c r="A3556" t="s">
        <v>1570</v>
      </c>
      <c r="C3556">
        <v>144</v>
      </c>
      <c r="D3556" t="s">
        <v>5118</v>
      </c>
      <c r="E3556" t="s">
        <v>6101</v>
      </c>
      <c r="F3556">
        <v>11</v>
      </c>
    </row>
    <row r="3557" spans="1:6">
      <c r="A3557" t="s">
        <v>1571</v>
      </c>
      <c r="C3557">
        <v>240</v>
      </c>
      <c r="D3557" t="s">
        <v>5118</v>
      </c>
      <c r="E3557" t="s">
        <v>6101</v>
      </c>
      <c r="F3557">
        <v>2</v>
      </c>
    </row>
    <row r="3558" spans="1:6">
      <c r="A3558" t="s">
        <v>1572</v>
      </c>
      <c r="C3558">
        <v>240</v>
      </c>
      <c r="D3558" t="s">
        <v>5118</v>
      </c>
      <c r="E3558" t="s">
        <v>6101</v>
      </c>
      <c r="F3558">
        <v>13</v>
      </c>
    </row>
    <row r="3559" spans="1:6">
      <c r="A3559" t="s">
        <v>1573</v>
      </c>
      <c r="C3559">
        <v>240</v>
      </c>
      <c r="D3559" t="s">
        <v>5118</v>
      </c>
      <c r="E3559" t="s">
        <v>6101</v>
      </c>
      <c r="F3559">
        <v>4</v>
      </c>
    </row>
    <row r="3560" spans="1:6">
      <c r="A3560" t="s">
        <v>1574</v>
      </c>
      <c r="C3560">
        <v>156</v>
      </c>
      <c r="D3560" t="s">
        <v>5118</v>
      </c>
      <c r="E3560" t="s">
        <v>6101</v>
      </c>
      <c r="F3560">
        <v>0</v>
      </c>
    </row>
    <row r="3561" spans="1:6">
      <c r="A3561" t="s">
        <v>1575</v>
      </c>
      <c r="C3561">
        <v>288</v>
      </c>
      <c r="D3561" t="s">
        <v>5118</v>
      </c>
      <c r="E3561" t="s">
        <v>6101</v>
      </c>
      <c r="F3561">
        <v>5</v>
      </c>
    </row>
    <row r="3562" spans="1:6">
      <c r="A3562" t="s">
        <v>3632</v>
      </c>
      <c r="C3562">
        <v>30</v>
      </c>
      <c r="D3562" t="s">
        <v>5116</v>
      </c>
      <c r="E3562" t="s">
        <v>6101</v>
      </c>
      <c r="F3562">
        <v>10</v>
      </c>
    </row>
    <row r="3563" spans="1:6">
      <c r="A3563" t="s">
        <v>1576</v>
      </c>
      <c r="C3563">
        <v>300</v>
      </c>
      <c r="D3563" t="s">
        <v>5118</v>
      </c>
      <c r="E3563" t="s">
        <v>6101</v>
      </c>
      <c r="F3563">
        <v>0</v>
      </c>
    </row>
    <row r="3564" spans="1:6">
      <c r="A3564" t="s">
        <v>1577</v>
      </c>
      <c r="C3564">
        <v>384</v>
      </c>
      <c r="D3564" t="s">
        <v>5118</v>
      </c>
      <c r="E3564" t="s">
        <v>6101</v>
      </c>
      <c r="F3564">
        <v>3</v>
      </c>
    </row>
    <row r="3565" spans="1:6">
      <c r="A3565" t="s">
        <v>1578</v>
      </c>
      <c r="C3565">
        <v>24</v>
      </c>
      <c r="D3565" t="s">
        <v>5116</v>
      </c>
      <c r="E3565" t="s">
        <v>6101</v>
      </c>
      <c r="F3565">
        <v>0</v>
      </c>
    </row>
    <row r="3566" spans="1:6">
      <c r="A3566" t="s">
        <v>1579</v>
      </c>
      <c r="C3566">
        <v>36</v>
      </c>
      <c r="D3566" t="s">
        <v>5116</v>
      </c>
      <c r="E3566" t="s">
        <v>6101</v>
      </c>
      <c r="F3566">
        <v>0</v>
      </c>
    </row>
    <row r="3567" spans="1:6">
      <c r="A3567" t="s">
        <v>6136</v>
      </c>
      <c r="C3567">
        <v>36</v>
      </c>
      <c r="D3567" t="s">
        <v>5116</v>
      </c>
      <c r="E3567" t="s">
        <v>6101</v>
      </c>
      <c r="F3567">
        <v>2</v>
      </c>
    </row>
    <row r="3568" spans="1:6">
      <c r="A3568" t="s">
        <v>5594</v>
      </c>
      <c r="C3568">
        <v>36</v>
      </c>
      <c r="D3568" t="s">
        <v>5116</v>
      </c>
      <c r="E3568" t="s">
        <v>6101</v>
      </c>
      <c r="F3568">
        <v>1</v>
      </c>
    </row>
    <row r="3569" spans="1:6">
      <c r="A3569" t="s">
        <v>1580</v>
      </c>
      <c r="C3569">
        <v>1</v>
      </c>
      <c r="D3569" t="s">
        <v>5153</v>
      </c>
      <c r="E3569" t="s">
        <v>6101</v>
      </c>
      <c r="F3569">
        <v>0</v>
      </c>
    </row>
    <row r="3570" spans="1:6">
      <c r="A3570" t="s">
        <v>1582</v>
      </c>
      <c r="C3570">
        <v>216</v>
      </c>
      <c r="D3570" t="s">
        <v>5118</v>
      </c>
      <c r="E3570" t="s">
        <v>6101</v>
      </c>
      <c r="F3570">
        <v>6</v>
      </c>
    </row>
    <row r="3571" spans="1:6">
      <c r="A3571" t="s">
        <v>5573</v>
      </c>
      <c r="C3571">
        <v>300</v>
      </c>
      <c r="D3571" t="s">
        <v>5118</v>
      </c>
      <c r="E3571" t="s">
        <v>6101</v>
      </c>
      <c r="F3571">
        <v>1</v>
      </c>
    </row>
    <row r="3572" spans="1:6">
      <c r="A3572" t="s">
        <v>4848</v>
      </c>
      <c r="C3572">
        <v>300</v>
      </c>
      <c r="D3572" t="s">
        <v>5118</v>
      </c>
      <c r="E3572" t="s">
        <v>6101</v>
      </c>
      <c r="F3572">
        <v>3</v>
      </c>
    </row>
    <row r="3573" spans="1:6">
      <c r="A3573" t="s">
        <v>1583</v>
      </c>
      <c r="C3573">
        <v>240</v>
      </c>
      <c r="D3573" t="s">
        <v>5118</v>
      </c>
      <c r="E3573" t="s">
        <v>6101</v>
      </c>
      <c r="F3573">
        <v>0</v>
      </c>
    </row>
    <row r="3574" spans="1:6">
      <c r="A3574" t="s">
        <v>1584</v>
      </c>
      <c r="C3574">
        <v>60</v>
      </c>
      <c r="D3574" t="s">
        <v>5116</v>
      </c>
      <c r="E3574" t="s">
        <v>6101</v>
      </c>
      <c r="F3574">
        <v>14</v>
      </c>
    </row>
    <row r="3575" spans="1:6">
      <c r="A3575" t="s">
        <v>5412</v>
      </c>
      <c r="C3575">
        <v>120</v>
      </c>
      <c r="D3575" t="s">
        <v>5118</v>
      </c>
      <c r="E3575" t="s">
        <v>6101</v>
      </c>
      <c r="F3575">
        <v>0</v>
      </c>
    </row>
    <row r="3576" spans="1:6">
      <c r="A3576" t="s">
        <v>3477</v>
      </c>
      <c r="C3576">
        <v>2000</v>
      </c>
      <c r="D3576" t="s">
        <v>5118</v>
      </c>
      <c r="E3576" t="s">
        <v>6101</v>
      </c>
      <c r="F3576">
        <v>2</v>
      </c>
    </row>
    <row r="3577" spans="1:6">
      <c r="A3577" t="s">
        <v>4249</v>
      </c>
      <c r="C3577">
        <v>40</v>
      </c>
      <c r="D3577" t="s">
        <v>5116</v>
      </c>
      <c r="E3577" t="s">
        <v>6101</v>
      </c>
      <c r="F3577">
        <v>21</v>
      </c>
    </row>
    <row r="3578" spans="1:6">
      <c r="A3578" t="s">
        <v>3518</v>
      </c>
      <c r="C3578">
        <v>24</v>
      </c>
      <c r="D3578" t="s">
        <v>5116</v>
      </c>
      <c r="E3578" t="s">
        <v>6101</v>
      </c>
      <c r="F3578">
        <v>7</v>
      </c>
    </row>
    <row r="3579" spans="1:6">
      <c r="A3579" t="s">
        <v>1585</v>
      </c>
      <c r="C3579">
        <v>16</v>
      </c>
      <c r="D3579" t="s">
        <v>5153</v>
      </c>
      <c r="E3579" t="s">
        <v>6101</v>
      </c>
      <c r="F3579">
        <v>0</v>
      </c>
    </row>
    <row r="3580" spans="1:6">
      <c r="A3580" t="s">
        <v>1587</v>
      </c>
      <c r="C3580">
        <v>12</v>
      </c>
      <c r="D3580" t="s">
        <v>5116</v>
      </c>
      <c r="E3580" t="s">
        <v>6101</v>
      </c>
      <c r="F3580">
        <v>6</v>
      </c>
    </row>
    <row r="3581" spans="1:6">
      <c r="A3581" t="s">
        <v>2687</v>
      </c>
      <c r="C3581">
        <v>144</v>
      </c>
      <c r="D3581" t="s">
        <v>5116</v>
      </c>
      <c r="E3581" t="s">
        <v>6101</v>
      </c>
      <c r="F3581">
        <v>0</v>
      </c>
    </row>
    <row r="3582" spans="1:6">
      <c r="A3582" t="s">
        <v>1588</v>
      </c>
      <c r="C3582">
        <v>72</v>
      </c>
      <c r="D3582" t="s">
        <v>5116</v>
      </c>
      <c r="E3582" t="s">
        <v>6101</v>
      </c>
      <c r="F3582">
        <v>1</v>
      </c>
    </row>
    <row r="3583" spans="1:6">
      <c r="A3583" t="s">
        <v>1589</v>
      </c>
      <c r="C3583">
        <v>192</v>
      </c>
      <c r="D3583" t="s">
        <v>5118</v>
      </c>
      <c r="E3583" t="s">
        <v>6101</v>
      </c>
      <c r="F3583">
        <v>0</v>
      </c>
    </row>
    <row r="3584" spans="1:6">
      <c r="A3584" t="s">
        <v>1590</v>
      </c>
      <c r="C3584">
        <v>120</v>
      </c>
      <c r="D3584" t="s">
        <v>5116</v>
      </c>
      <c r="E3584" t="s">
        <v>6101</v>
      </c>
      <c r="F3584">
        <v>5</v>
      </c>
    </row>
    <row r="3585" spans="1:6">
      <c r="A3585" t="s">
        <v>1591</v>
      </c>
      <c r="C3585">
        <v>12</v>
      </c>
      <c r="D3585" t="s">
        <v>5116</v>
      </c>
      <c r="E3585" t="s">
        <v>6101</v>
      </c>
      <c r="F3585">
        <v>8</v>
      </c>
    </row>
    <row r="3586" spans="1:6">
      <c r="A3586" t="s">
        <v>1592</v>
      </c>
      <c r="C3586">
        <v>144</v>
      </c>
      <c r="D3586" t="s">
        <v>5118</v>
      </c>
      <c r="E3586" t="s">
        <v>6101</v>
      </c>
      <c r="F3586">
        <v>3</v>
      </c>
    </row>
    <row r="3587" spans="1:6">
      <c r="A3587" t="s">
        <v>3522</v>
      </c>
      <c r="C3587">
        <v>24</v>
      </c>
      <c r="D3587" t="s">
        <v>5116</v>
      </c>
      <c r="E3587" t="s">
        <v>6101</v>
      </c>
      <c r="F3587">
        <v>0</v>
      </c>
    </row>
    <row r="3588" spans="1:6">
      <c r="A3588" t="s">
        <v>5638</v>
      </c>
      <c r="C3588">
        <v>160</v>
      </c>
      <c r="D3588" t="s">
        <v>5118</v>
      </c>
      <c r="E3588" t="s">
        <v>6101</v>
      </c>
      <c r="F3588">
        <v>3</v>
      </c>
    </row>
    <row r="3589" spans="1:6">
      <c r="A3589" t="s">
        <v>1593</v>
      </c>
      <c r="C3589">
        <v>56</v>
      </c>
      <c r="D3589" t="s">
        <v>5115</v>
      </c>
      <c r="E3589" t="s">
        <v>6101</v>
      </c>
      <c r="F3589">
        <v>0</v>
      </c>
    </row>
    <row r="3590" spans="1:6">
      <c r="A3590" t="s">
        <v>1595</v>
      </c>
      <c r="C3590">
        <v>144</v>
      </c>
      <c r="D3590" t="s">
        <v>5116</v>
      </c>
      <c r="E3590" t="s">
        <v>6101</v>
      </c>
      <c r="F3590">
        <v>34</v>
      </c>
    </row>
    <row r="3591" spans="1:6">
      <c r="A3591" t="s">
        <v>5504</v>
      </c>
      <c r="C3591">
        <v>144</v>
      </c>
      <c r="D3591" t="s">
        <v>5116</v>
      </c>
      <c r="E3591" t="s">
        <v>6101</v>
      </c>
      <c r="F3591">
        <v>6</v>
      </c>
    </row>
    <row r="3592" spans="1:6">
      <c r="A3592" t="s">
        <v>1596</v>
      </c>
      <c r="C3592">
        <v>112</v>
      </c>
      <c r="D3592" t="s">
        <v>5149</v>
      </c>
      <c r="E3592" t="s">
        <v>6101</v>
      </c>
      <c r="F3592">
        <v>1</v>
      </c>
    </row>
    <row r="3593" spans="1:6">
      <c r="A3593" t="s">
        <v>1598</v>
      </c>
      <c r="C3593">
        <v>144</v>
      </c>
      <c r="D3593" t="s">
        <v>5116</v>
      </c>
      <c r="E3593" t="s">
        <v>6101</v>
      </c>
      <c r="F3593">
        <v>1</v>
      </c>
    </row>
    <row r="3594" spans="1:6">
      <c r="A3594" t="s">
        <v>1599</v>
      </c>
      <c r="C3594">
        <v>144</v>
      </c>
      <c r="D3594" t="s">
        <v>5116</v>
      </c>
      <c r="E3594" t="s">
        <v>6101</v>
      </c>
      <c r="F3594">
        <v>3</v>
      </c>
    </row>
    <row r="3595" spans="1:6">
      <c r="A3595" t="s">
        <v>4001</v>
      </c>
      <c r="C3595">
        <v>144</v>
      </c>
      <c r="D3595" t="s">
        <v>5116</v>
      </c>
      <c r="E3595" t="s">
        <v>6101</v>
      </c>
      <c r="F3595">
        <v>0</v>
      </c>
    </row>
    <row r="3596" spans="1:6">
      <c r="A3596" t="s">
        <v>1600</v>
      </c>
      <c r="C3596">
        <v>100</v>
      </c>
      <c r="D3596" t="s">
        <v>5116</v>
      </c>
      <c r="E3596" t="s">
        <v>6101</v>
      </c>
      <c r="F3596">
        <v>1</v>
      </c>
    </row>
    <row r="3597" spans="1:6">
      <c r="A3597" t="s">
        <v>1601</v>
      </c>
      <c r="C3597">
        <v>1000</v>
      </c>
      <c r="D3597" t="s">
        <v>5118</v>
      </c>
      <c r="E3597" t="s">
        <v>6101</v>
      </c>
      <c r="F3597">
        <v>4</v>
      </c>
    </row>
    <row r="3598" spans="1:6">
      <c r="A3598" t="s">
        <v>1602</v>
      </c>
      <c r="C3598">
        <v>108</v>
      </c>
      <c r="D3598" t="s">
        <v>5116</v>
      </c>
      <c r="E3598" t="s">
        <v>6101</v>
      </c>
      <c r="F3598">
        <v>0</v>
      </c>
    </row>
    <row r="3599" spans="1:6">
      <c r="A3599" t="s">
        <v>1603</v>
      </c>
      <c r="C3599">
        <v>1440</v>
      </c>
      <c r="D3599" t="s">
        <v>5118</v>
      </c>
      <c r="E3599" t="s">
        <v>6101</v>
      </c>
      <c r="F3599">
        <v>26</v>
      </c>
    </row>
    <row r="3600" spans="1:6">
      <c r="A3600" t="s">
        <v>1604</v>
      </c>
      <c r="C3600">
        <v>96</v>
      </c>
      <c r="D3600" t="s">
        <v>5116</v>
      </c>
      <c r="E3600" t="s">
        <v>6101</v>
      </c>
      <c r="F3600">
        <v>1</v>
      </c>
    </row>
    <row r="3601" spans="1:6">
      <c r="A3601" t="s">
        <v>1605</v>
      </c>
      <c r="C3601">
        <v>72</v>
      </c>
      <c r="D3601" t="s">
        <v>5116</v>
      </c>
      <c r="E3601" t="s">
        <v>6101</v>
      </c>
      <c r="F3601">
        <v>45</v>
      </c>
    </row>
    <row r="3602" spans="1:6">
      <c r="A3602" t="s">
        <v>1606</v>
      </c>
      <c r="C3602">
        <v>2</v>
      </c>
      <c r="D3602" t="s">
        <v>5116</v>
      </c>
      <c r="E3602" t="s">
        <v>6101</v>
      </c>
      <c r="F3602">
        <v>1</v>
      </c>
    </row>
    <row r="3603" spans="1:6">
      <c r="A3603" t="s">
        <v>4355</v>
      </c>
      <c r="C3603">
        <v>60</v>
      </c>
      <c r="D3603" t="s">
        <v>5116</v>
      </c>
      <c r="E3603" t="s">
        <v>6101</v>
      </c>
      <c r="F3603">
        <v>0</v>
      </c>
    </row>
    <row r="3604" spans="1:6">
      <c r="A3604" t="s">
        <v>5181</v>
      </c>
      <c r="C3604">
        <v>60</v>
      </c>
      <c r="D3604" t="s">
        <v>5116</v>
      </c>
      <c r="E3604" t="s">
        <v>6101</v>
      </c>
      <c r="F3604">
        <v>0</v>
      </c>
    </row>
    <row r="3605" spans="1:6">
      <c r="A3605" t="s">
        <v>5180</v>
      </c>
      <c r="C3605">
        <v>24</v>
      </c>
      <c r="D3605" t="s">
        <v>5149</v>
      </c>
      <c r="E3605" t="s">
        <v>6101</v>
      </c>
      <c r="F3605">
        <v>0</v>
      </c>
    </row>
    <row r="3606" spans="1:6">
      <c r="A3606" t="s">
        <v>5179</v>
      </c>
      <c r="C3606">
        <v>32</v>
      </c>
      <c r="D3606" t="s">
        <v>5117</v>
      </c>
      <c r="E3606" t="s">
        <v>6101</v>
      </c>
      <c r="F3606">
        <v>0</v>
      </c>
    </row>
    <row r="3607" spans="1:6">
      <c r="A3607" t="s">
        <v>4000</v>
      </c>
      <c r="C3607">
        <v>144</v>
      </c>
      <c r="D3607" t="s">
        <v>5116</v>
      </c>
      <c r="E3607" t="s">
        <v>6101</v>
      </c>
      <c r="F3607">
        <v>0</v>
      </c>
    </row>
    <row r="3608" spans="1:6">
      <c r="A3608" t="s">
        <v>1608</v>
      </c>
      <c r="C3608">
        <v>96</v>
      </c>
      <c r="D3608" t="s">
        <v>5149</v>
      </c>
      <c r="E3608" t="s">
        <v>6101</v>
      </c>
      <c r="F3608">
        <v>5</v>
      </c>
    </row>
    <row r="3609" spans="1:6">
      <c r="A3609" t="s">
        <v>1609</v>
      </c>
      <c r="C3609">
        <v>12</v>
      </c>
      <c r="D3609" t="s">
        <v>5149</v>
      </c>
      <c r="E3609" t="s">
        <v>6101</v>
      </c>
      <c r="F3609">
        <v>0</v>
      </c>
    </row>
    <row r="3610" spans="1:6">
      <c r="A3610" t="s">
        <v>2350</v>
      </c>
      <c r="C3610">
        <v>60</v>
      </c>
      <c r="D3610" t="s">
        <v>5116</v>
      </c>
      <c r="E3610" t="s">
        <v>6101</v>
      </c>
      <c r="F3610">
        <v>0</v>
      </c>
    </row>
    <row r="3611" spans="1:6">
      <c r="A3611" t="s">
        <v>5598</v>
      </c>
      <c r="C3611">
        <v>864</v>
      </c>
      <c r="D3611" t="s">
        <v>5118</v>
      </c>
      <c r="E3611" t="s">
        <v>6101</v>
      </c>
      <c r="F3611">
        <v>0</v>
      </c>
    </row>
    <row r="3612" spans="1:6">
      <c r="A3612" t="s">
        <v>2688</v>
      </c>
      <c r="C3612">
        <v>32</v>
      </c>
      <c r="D3612" t="s">
        <v>5117</v>
      </c>
      <c r="E3612" t="s">
        <v>6101</v>
      </c>
      <c r="F3612">
        <v>0</v>
      </c>
    </row>
    <row r="3613" spans="1:6">
      <c r="A3613" t="s">
        <v>1610</v>
      </c>
      <c r="C3613">
        <v>60</v>
      </c>
      <c r="D3613" t="s">
        <v>5116</v>
      </c>
      <c r="E3613" t="s">
        <v>6101</v>
      </c>
      <c r="F3613">
        <v>7</v>
      </c>
    </row>
    <row r="3614" spans="1:6">
      <c r="A3614" t="s">
        <v>5472</v>
      </c>
      <c r="E3614" t="s">
        <v>6101</v>
      </c>
      <c r="F3614">
        <v>3</v>
      </c>
    </row>
    <row r="3615" spans="1:6">
      <c r="A3615" t="s">
        <v>1611</v>
      </c>
      <c r="C3615">
        <v>60</v>
      </c>
      <c r="D3615" t="s">
        <v>5116</v>
      </c>
      <c r="E3615" t="s">
        <v>6101</v>
      </c>
      <c r="F3615">
        <v>1</v>
      </c>
    </row>
    <row r="3616" spans="1:6">
      <c r="A3616" t="s">
        <v>1612</v>
      </c>
      <c r="C3616">
        <v>320</v>
      </c>
      <c r="D3616" t="s">
        <v>5118</v>
      </c>
      <c r="E3616" t="s">
        <v>6101</v>
      </c>
      <c r="F3616">
        <v>0</v>
      </c>
    </row>
    <row r="3617" spans="1:6">
      <c r="A3617" t="s">
        <v>1613</v>
      </c>
      <c r="C3617">
        <v>12</v>
      </c>
      <c r="D3617" t="s">
        <v>5116</v>
      </c>
      <c r="E3617" t="s">
        <v>6101</v>
      </c>
      <c r="F3617">
        <v>0</v>
      </c>
    </row>
    <row r="3618" spans="1:6">
      <c r="A3618" t="s">
        <v>3536</v>
      </c>
      <c r="C3618">
        <v>20</v>
      </c>
      <c r="D3618" t="s">
        <v>5149</v>
      </c>
      <c r="E3618" t="s">
        <v>6101</v>
      </c>
      <c r="F3618">
        <v>0</v>
      </c>
    </row>
    <row r="3619" spans="1:6">
      <c r="A3619" t="s">
        <v>2612</v>
      </c>
      <c r="C3619">
        <v>20</v>
      </c>
      <c r="D3619" t="s">
        <v>5116</v>
      </c>
      <c r="E3619" t="s">
        <v>6101</v>
      </c>
      <c r="F3619">
        <v>7</v>
      </c>
    </row>
    <row r="3620" spans="1:6">
      <c r="A3620" t="s">
        <v>1614</v>
      </c>
      <c r="C3620">
        <v>24</v>
      </c>
      <c r="D3620" t="s">
        <v>5116</v>
      </c>
      <c r="E3620" t="s">
        <v>6101</v>
      </c>
      <c r="F3620">
        <v>17</v>
      </c>
    </row>
    <row r="3621" spans="1:6">
      <c r="A3621" t="s">
        <v>1615</v>
      </c>
      <c r="C3621">
        <v>20</v>
      </c>
      <c r="D3621" t="s">
        <v>5116</v>
      </c>
      <c r="E3621" t="s">
        <v>6101</v>
      </c>
      <c r="F3621">
        <v>0</v>
      </c>
    </row>
    <row r="3622" spans="1:6">
      <c r="A3622" t="s">
        <v>1616</v>
      </c>
      <c r="C3622">
        <v>12</v>
      </c>
      <c r="D3622" t="s">
        <v>5116</v>
      </c>
      <c r="E3622" t="s">
        <v>6101</v>
      </c>
      <c r="F3622">
        <v>0</v>
      </c>
    </row>
    <row r="3623" spans="1:6">
      <c r="A3623" t="s">
        <v>5592</v>
      </c>
      <c r="C3623">
        <v>256</v>
      </c>
      <c r="D3623" t="s">
        <v>5115</v>
      </c>
      <c r="E3623" t="s">
        <v>6101</v>
      </c>
      <c r="F3623">
        <v>0</v>
      </c>
    </row>
    <row r="3624" spans="1:6">
      <c r="A3624" t="s">
        <v>1617</v>
      </c>
      <c r="C3624">
        <v>60</v>
      </c>
      <c r="D3624" t="s">
        <v>5118</v>
      </c>
      <c r="E3624" t="s">
        <v>6101</v>
      </c>
      <c r="F3624">
        <v>63</v>
      </c>
    </row>
    <row r="3625" spans="1:6">
      <c r="A3625" t="s">
        <v>6064</v>
      </c>
      <c r="C3625">
        <v>60</v>
      </c>
      <c r="D3625" t="s">
        <v>5115</v>
      </c>
      <c r="E3625" t="s">
        <v>6101</v>
      </c>
      <c r="F3625">
        <v>38</v>
      </c>
    </row>
    <row r="3626" spans="1:6">
      <c r="A3626" t="s">
        <v>1618</v>
      </c>
      <c r="C3626">
        <v>48</v>
      </c>
      <c r="D3626" t="s">
        <v>5116</v>
      </c>
      <c r="E3626" t="s">
        <v>6101</v>
      </c>
      <c r="F3626">
        <v>0</v>
      </c>
    </row>
    <row r="3627" spans="1:6">
      <c r="A3627" t="s">
        <v>1619</v>
      </c>
      <c r="C3627">
        <v>25</v>
      </c>
      <c r="D3627" t="s">
        <v>5116</v>
      </c>
      <c r="E3627" t="s">
        <v>6101</v>
      </c>
      <c r="F3627">
        <v>4</v>
      </c>
    </row>
    <row r="3628" spans="1:6">
      <c r="A3628" t="s">
        <v>1620</v>
      </c>
      <c r="C3628">
        <v>20</v>
      </c>
      <c r="D3628" t="s">
        <v>5118</v>
      </c>
      <c r="E3628" t="s">
        <v>6101</v>
      </c>
      <c r="F3628">
        <v>1</v>
      </c>
    </row>
    <row r="3629" spans="1:6">
      <c r="A3629" t="s">
        <v>4401</v>
      </c>
      <c r="C3629">
        <v>30</v>
      </c>
      <c r="D3629" t="s">
        <v>5116</v>
      </c>
      <c r="E3629" t="s">
        <v>6101</v>
      </c>
      <c r="F3629">
        <v>0</v>
      </c>
    </row>
    <row r="3630" spans="1:6">
      <c r="A3630" t="s">
        <v>1621</v>
      </c>
      <c r="C3630">
        <v>360</v>
      </c>
      <c r="D3630" t="s">
        <v>5118</v>
      </c>
      <c r="E3630" t="s">
        <v>6101</v>
      </c>
      <c r="F3630">
        <v>0</v>
      </c>
    </row>
    <row r="3631" spans="1:6">
      <c r="A3631" t="s">
        <v>1622</v>
      </c>
      <c r="C3631">
        <v>40</v>
      </c>
      <c r="D3631" t="s">
        <v>5118</v>
      </c>
      <c r="E3631" t="s">
        <v>6101</v>
      </c>
      <c r="F3631">
        <v>2</v>
      </c>
    </row>
    <row r="3632" spans="1:6">
      <c r="A3632" t="s">
        <v>1623</v>
      </c>
      <c r="C3632">
        <v>720</v>
      </c>
      <c r="D3632" t="s">
        <v>5118</v>
      </c>
      <c r="E3632" t="s">
        <v>6101</v>
      </c>
      <c r="F3632">
        <v>4</v>
      </c>
    </row>
    <row r="3633" spans="1:6">
      <c r="A3633" t="s">
        <v>1624</v>
      </c>
      <c r="C3633">
        <v>360</v>
      </c>
      <c r="D3633" t="s">
        <v>5118</v>
      </c>
      <c r="E3633" t="s">
        <v>6101</v>
      </c>
      <c r="F3633">
        <v>7</v>
      </c>
    </row>
    <row r="3634" spans="1:6">
      <c r="A3634" t="s">
        <v>1625</v>
      </c>
      <c r="C3634">
        <v>720</v>
      </c>
      <c r="D3634" t="s">
        <v>5118</v>
      </c>
      <c r="E3634" t="s">
        <v>6101</v>
      </c>
      <c r="F3634">
        <v>3</v>
      </c>
    </row>
    <row r="3635" spans="1:6">
      <c r="A3635" t="s">
        <v>1626</v>
      </c>
      <c r="C3635">
        <v>480</v>
      </c>
      <c r="D3635" t="s">
        <v>5118</v>
      </c>
      <c r="E3635" t="s">
        <v>6101</v>
      </c>
      <c r="F3635">
        <v>6</v>
      </c>
    </row>
    <row r="3636" spans="1:6">
      <c r="A3636" t="s">
        <v>1627</v>
      </c>
      <c r="C3636">
        <v>360</v>
      </c>
      <c r="D3636" t="s">
        <v>5118</v>
      </c>
      <c r="E3636" t="s">
        <v>6101</v>
      </c>
      <c r="F3636">
        <v>8</v>
      </c>
    </row>
    <row r="3637" spans="1:6">
      <c r="A3637" t="s">
        <v>1628</v>
      </c>
      <c r="C3637">
        <v>240</v>
      </c>
      <c r="D3637" t="s">
        <v>5118</v>
      </c>
      <c r="E3637" t="s">
        <v>6101</v>
      </c>
      <c r="F3637">
        <v>1</v>
      </c>
    </row>
    <row r="3638" spans="1:6">
      <c r="A3638" t="s">
        <v>1629</v>
      </c>
      <c r="C3638">
        <v>16</v>
      </c>
      <c r="D3638" t="s">
        <v>5116</v>
      </c>
      <c r="E3638" t="s">
        <v>6101</v>
      </c>
      <c r="F3638">
        <v>1</v>
      </c>
    </row>
    <row r="3639" spans="1:6">
      <c r="A3639" t="s">
        <v>1630</v>
      </c>
      <c r="C3639">
        <v>432</v>
      </c>
      <c r="D3639" t="s">
        <v>5118</v>
      </c>
      <c r="E3639" t="s">
        <v>6101</v>
      </c>
      <c r="F3639">
        <v>2</v>
      </c>
    </row>
    <row r="3640" spans="1:6">
      <c r="A3640" t="s">
        <v>1631</v>
      </c>
      <c r="C3640">
        <v>360</v>
      </c>
      <c r="D3640" t="s">
        <v>5118</v>
      </c>
      <c r="E3640" t="s">
        <v>6101</v>
      </c>
      <c r="F3640">
        <v>8</v>
      </c>
    </row>
    <row r="3641" spans="1:6">
      <c r="A3641" t="s">
        <v>1632</v>
      </c>
      <c r="C3641">
        <v>600</v>
      </c>
      <c r="D3641" t="s">
        <v>5118</v>
      </c>
      <c r="E3641" t="s">
        <v>6101</v>
      </c>
      <c r="F3641">
        <v>6</v>
      </c>
    </row>
    <row r="3642" spans="1:6">
      <c r="A3642" t="s">
        <v>1633</v>
      </c>
      <c r="C3642">
        <v>384</v>
      </c>
      <c r="D3642" t="s">
        <v>5118</v>
      </c>
      <c r="E3642" t="s">
        <v>6101</v>
      </c>
      <c r="F3642">
        <v>12</v>
      </c>
    </row>
    <row r="3643" spans="1:6">
      <c r="A3643" t="s">
        <v>1974</v>
      </c>
      <c r="C3643">
        <v>1800</v>
      </c>
      <c r="D3643" t="s">
        <v>5118</v>
      </c>
      <c r="E3643" t="s">
        <v>6101</v>
      </c>
      <c r="F3643">
        <v>0</v>
      </c>
    </row>
    <row r="3644" spans="1:6">
      <c r="A3644" t="s">
        <v>1634</v>
      </c>
      <c r="C3644">
        <v>1600</v>
      </c>
      <c r="D3644" t="s">
        <v>5118</v>
      </c>
      <c r="E3644" t="s">
        <v>6101</v>
      </c>
      <c r="F3644">
        <v>8</v>
      </c>
    </row>
    <row r="3645" spans="1:6">
      <c r="A3645" t="s">
        <v>1635</v>
      </c>
      <c r="C3645">
        <v>1440</v>
      </c>
      <c r="D3645" t="s">
        <v>5118</v>
      </c>
      <c r="E3645" t="s">
        <v>6101</v>
      </c>
      <c r="F3645">
        <v>1</v>
      </c>
    </row>
    <row r="3646" spans="1:6">
      <c r="A3646" t="s">
        <v>3416</v>
      </c>
      <c r="C3646">
        <v>600</v>
      </c>
      <c r="D3646" t="s">
        <v>5118</v>
      </c>
      <c r="E3646" t="s">
        <v>6101</v>
      </c>
      <c r="F3646">
        <v>0</v>
      </c>
    </row>
    <row r="3647" spans="1:6">
      <c r="A3647" t="s">
        <v>1636</v>
      </c>
      <c r="C3647">
        <v>108</v>
      </c>
      <c r="D3647" t="s">
        <v>5118</v>
      </c>
      <c r="E3647" t="s">
        <v>6101</v>
      </c>
      <c r="F3647">
        <v>25</v>
      </c>
    </row>
    <row r="3648" spans="1:6">
      <c r="A3648" t="s">
        <v>2435</v>
      </c>
      <c r="C3648">
        <v>108</v>
      </c>
      <c r="D3648" t="s">
        <v>5118</v>
      </c>
      <c r="E3648" t="s">
        <v>6101</v>
      </c>
      <c r="F3648">
        <v>0</v>
      </c>
    </row>
    <row r="3649" spans="1:6">
      <c r="A3649" t="s">
        <v>2613</v>
      </c>
      <c r="C3649">
        <v>108</v>
      </c>
      <c r="D3649" t="s">
        <v>5118</v>
      </c>
      <c r="E3649" t="s">
        <v>6101</v>
      </c>
      <c r="F3649">
        <v>1</v>
      </c>
    </row>
    <row r="3650" spans="1:6">
      <c r="A3650" t="s">
        <v>5257</v>
      </c>
      <c r="C3650">
        <v>108</v>
      </c>
      <c r="D3650" t="s">
        <v>5118</v>
      </c>
      <c r="E3650" t="s">
        <v>6101</v>
      </c>
      <c r="F3650">
        <v>0</v>
      </c>
    </row>
    <row r="3651" spans="1:6">
      <c r="A3651" t="s">
        <v>5522</v>
      </c>
      <c r="C3651">
        <v>108</v>
      </c>
      <c r="D3651" t="s">
        <v>5118</v>
      </c>
      <c r="E3651" t="s">
        <v>6101</v>
      </c>
      <c r="F3651">
        <v>0</v>
      </c>
    </row>
    <row r="3652" spans="1:6">
      <c r="A3652" t="s">
        <v>3658</v>
      </c>
      <c r="C3652">
        <v>300</v>
      </c>
      <c r="D3652" t="s">
        <v>5118</v>
      </c>
      <c r="E3652" t="s">
        <v>6101</v>
      </c>
      <c r="F3652">
        <v>0</v>
      </c>
    </row>
    <row r="3653" spans="1:6">
      <c r="A3653" t="s">
        <v>4082</v>
      </c>
      <c r="C3653">
        <v>300</v>
      </c>
      <c r="D3653" t="s">
        <v>5118</v>
      </c>
      <c r="E3653" t="s">
        <v>6101</v>
      </c>
      <c r="F3653">
        <v>0</v>
      </c>
    </row>
    <row r="3654" spans="1:6">
      <c r="A3654" t="s">
        <v>1637</v>
      </c>
      <c r="C3654">
        <v>100</v>
      </c>
      <c r="D3654" t="s">
        <v>5118</v>
      </c>
      <c r="E3654" t="s">
        <v>6101</v>
      </c>
      <c r="F3654">
        <v>0</v>
      </c>
    </row>
    <row r="3655" spans="1:6">
      <c r="A3655" t="s">
        <v>1638</v>
      </c>
      <c r="C3655">
        <v>500</v>
      </c>
      <c r="D3655" t="s">
        <v>5118</v>
      </c>
      <c r="E3655" t="s">
        <v>6101</v>
      </c>
      <c r="F3655">
        <v>0</v>
      </c>
    </row>
    <row r="3656" spans="1:6">
      <c r="A3656" t="s">
        <v>1639</v>
      </c>
      <c r="C3656">
        <v>20</v>
      </c>
      <c r="D3656" t="s">
        <v>6089</v>
      </c>
      <c r="E3656" t="s">
        <v>6101</v>
      </c>
      <c r="F3656">
        <v>2</v>
      </c>
    </row>
    <row r="3657" spans="1:6">
      <c r="A3657" t="s">
        <v>1641</v>
      </c>
      <c r="C3657">
        <v>2000</v>
      </c>
      <c r="D3657" t="s">
        <v>5118</v>
      </c>
      <c r="E3657" t="s">
        <v>6101</v>
      </c>
      <c r="F3657">
        <v>1</v>
      </c>
    </row>
    <row r="3658" spans="1:6">
      <c r="A3658" t="s">
        <v>1642</v>
      </c>
      <c r="C3658">
        <v>800</v>
      </c>
      <c r="D3658" t="s">
        <v>5118</v>
      </c>
      <c r="E3658" t="s">
        <v>6101</v>
      </c>
      <c r="F3658">
        <v>4</v>
      </c>
    </row>
    <row r="3659" spans="1:6">
      <c r="A3659" t="s">
        <v>1643</v>
      </c>
      <c r="C3659">
        <v>480</v>
      </c>
      <c r="D3659" t="s">
        <v>5118</v>
      </c>
      <c r="E3659" t="s">
        <v>6101</v>
      </c>
      <c r="F3659">
        <v>3</v>
      </c>
    </row>
    <row r="3660" spans="1:6">
      <c r="A3660" t="s">
        <v>1644</v>
      </c>
      <c r="C3660">
        <v>2520</v>
      </c>
      <c r="D3660" t="s">
        <v>5118</v>
      </c>
      <c r="E3660" t="s">
        <v>6101</v>
      </c>
      <c r="F3660">
        <v>1</v>
      </c>
    </row>
    <row r="3661" spans="1:6">
      <c r="A3661" t="s">
        <v>1646</v>
      </c>
      <c r="C3661">
        <v>2400</v>
      </c>
      <c r="D3661" t="s">
        <v>5118</v>
      </c>
      <c r="E3661" t="s">
        <v>6101</v>
      </c>
      <c r="F3661">
        <v>1</v>
      </c>
    </row>
    <row r="3662" spans="1:6">
      <c r="A3662" t="s">
        <v>1647</v>
      </c>
      <c r="C3662">
        <v>500</v>
      </c>
      <c r="D3662" t="s">
        <v>5118</v>
      </c>
      <c r="E3662" t="s">
        <v>6101</v>
      </c>
      <c r="F3662">
        <v>1</v>
      </c>
    </row>
    <row r="3663" spans="1:6">
      <c r="A3663" t="s">
        <v>1648</v>
      </c>
      <c r="C3663">
        <v>800</v>
      </c>
      <c r="D3663" t="s">
        <v>5118</v>
      </c>
      <c r="E3663" t="s">
        <v>6101</v>
      </c>
      <c r="F3663">
        <v>4</v>
      </c>
    </row>
    <row r="3664" spans="1:6">
      <c r="A3664" t="s">
        <v>1649</v>
      </c>
      <c r="C3664">
        <v>800</v>
      </c>
      <c r="D3664" t="s">
        <v>5118</v>
      </c>
      <c r="E3664" t="s">
        <v>6101</v>
      </c>
      <c r="F3664">
        <v>4</v>
      </c>
    </row>
    <row r="3665" spans="1:6">
      <c r="A3665" t="s">
        <v>1650</v>
      </c>
      <c r="C3665">
        <v>100</v>
      </c>
      <c r="D3665" t="s">
        <v>6089</v>
      </c>
      <c r="E3665" t="s">
        <v>6101</v>
      </c>
      <c r="F3665">
        <v>4</v>
      </c>
    </row>
    <row r="3666" spans="1:6">
      <c r="A3666" t="s">
        <v>1652</v>
      </c>
      <c r="C3666">
        <v>40</v>
      </c>
      <c r="D3666" t="s">
        <v>5149</v>
      </c>
      <c r="E3666" t="s">
        <v>6101</v>
      </c>
      <c r="F3666">
        <v>0</v>
      </c>
    </row>
    <row r="3667" spans="1:6">
      <c r="A3667" t="s">
        <v>1653</v>
      </c>
      <c r="C3667">
        <v>30</v>
      </c>
      <c r="D3667" t="s">
        <v>5116</v>
      </c>
      <c r="E3667" t="s">
        <v>6101</v>
      </c>
      <c r="F3667">
        <v>2</v>
      </c>
    </row>
    <row r="3668" spans="1:6">
      <c r="A3668" t="s">
        <v>1654</v>
      </c>
      <c r="C3668">
        <v>20</v>
      </c>
      <c r="D3668" t="s">
        <v>5149</v>
      </c>
      <c r="E3668" t="s">
        <v>6101</v>
      </c>
      <c r="F3668">
        <v>2</v>
      </c>
    </row>
    <row r="3669" spans="1:6">
      <c r="A3669" t="s">
        <v>1655</v>
      </c>
      <c r="C3669">
        <v>40</v>
      </c>
      <c r="D3669" t="s">
        <v>5149</v>
      </c>
      <c r="E3669" t="s">
        <v>6101</v>
      </c>
      <c r="F3669">
        <v>2</v>
      </c>
    </row>
    <row r="3670" spans="1:6">
      <c r="A3670" t="s">
        <v>1656</v>
      </c>
      <c r="C3670">
        <v>30</v>
      </c>
      <c r="D3670" t="s">
        <v>5149</v>
      </c>
      <c r="E3670" t="s">
        <v>6101</v>
      </c>
      <c r="F3670">
        <v>0</v>
      </c>
    </row>
    <row r="3671" spans="1:6">
      <c r="A3671" t="s">
        <v>1657</v>
      </c>
      <c r="C3671">
        <v>20</v>
      </c>
      <c r="D3671" t="s">
        <v>5987</v>
      </c>
      <c r="E3671" t="s">
        <v>6101</v>
      </c>
      <c r="F3671">
        <v>4</v>
      </c>
    </row>
    <row r="3672" spans="1:6">
      <c r="A3672" t="s">
        <v>1659</v>
      </c>
      <c r="C3672">
        <v>20</v>
      </c>
      <c r="D3672" t="s">
        <v>5987</v>
      </c>
      <c r="E3672" t="s">
        <v>6101</v>
      </c>
      <c r="F3672">
        <v>5</v>
      </c>
    </row>
    <row r="3673" spans="1:6">
      <c r="A3673" t="s">
        <v>1660</v>
      </c>
      <c r="C3673">
        <v>20</v>
      </c>
      <c r="D3673" t="s">
        <v>5987</v>
      </c>
      <c r="E3673" t="s">
        <v>6101</v>
      </c>
      <c r="F3673">
        <v>5</v>
      </c>
    </row>
    <row r="3674" spans="1:6">
      <c r="A3674" t="s">
        <v>1661</v>
      </c>
      <c r="C3674">
        <v>16</v>
      </c>
      <c r="D3674" t="s">
        <v>5149</v>
      </c>
      <c r="E3674" t="s">
        <v>6101</v>
      </c>
      <c r="F3674">
        <v>3</v>
      </c>
    </row>
    <row r="3675" spans="1:6">
      <c r="A3675" t="s">
        <v>1662</v>
      </c>
      <c r="C3675">
        <v>16</v>
      </c>
      <c r="D3675" t="s">
        <v>5149</v>
      </c>
      <c r="E3675" t="s">
        <v>6101</v>
      </c>
      <c r="F3675">
        <v>2</v>
      </c>
    </row>
    <row r="3676" spans="1:6">
      <c r="A3676" t="s">
        <v>1663</v>
      </c>
      <c r="C3676">
        <v>20</v>
      </c>
      <c r="D3676" t="s">
        <v>5149</v>
      </c>
      <c r="E3676" t="s">
        <v>6101</v>
      </c>
      <c r="F3676">
        <v>6</v>
      </c>
    </row>
    <row r="3677" spans="1:6">
      <c r="A3677" t="s">
        <v>1664</v>
      </c>
      <c r="C3677">
        <v>16</v>
      </c>
      <c r="D3677" t="s">
        <v>5149</v>
      </c>
      <c r="E3677" t="s">
        <v>6101</v>
      </c>
      <c r="F3677">
        <v>7</v>
      </c>
    </row>
    <row r="3678" spans="1:6">
      <c r="A3678" t="s">
        <v>1665</v>
      </c>
      <c r="C3678">
        <v>20</v>
      </c>
      <c r="D3678" t="s">
        <v>5149</v>
      </c>
      <c r="E3678" t="s">
        <v>6101</v>
      </c>
      <c r="F3678">
        <v>4</v>
      </c>
    </row>
    <row r="3679" spans="1:6">
      <c r="A3679" t="s">
        <v>1666</v>
      </c>
      <c r="C3679">
        <v>24</v>
      </c>
      <c r="D3679" t="s">
        <v>5149</v>
      </c>
      <c r="E3679" t="s">
        <v>6101</v>
      </c>
      <c r="F3679">
        <v>0</v>
      </c>
    </row>
    <row r="3680" spans="1:6">
      <c r="A3680" t="s">
        <v>1667</v>
      </c>
      <c r="C3680">
        <v>30</v>
      </c>
      <c r="D3680" t="s">
        <v>5149</v>
      </c>
      <c r="E3680" t="s">
        <v>6101</v>
      </c>
      <c r="F3680">
        <v>9</v>
      </c>
    </row>
    <row r="3681" spans="1:6">
      <c r="A3681" t="s">
        <v>1668</v>
      </c>
      <c r="C3681">
        <v>30</v>
      </c>
      <c r="D3681" t="s">
        <v>5149</v>
      </c>
      <c r="E3681" t="s">
        <v>6101</v>
      </c>
      <c r="F3681">
        <v>1</v>
      </c>
    </row>
    <row r="3682" spans="1:6">
      <c r="A3682" t="s">
        <v>1669</v>
      </c>
      <c r="C3682">
        <v>40</v>
      </c>
      <c r="D3682" t="s">
        <v>5149</v>
      </c>
      <c r="E3682" t="s">
        <v>6101</v>
      </c>
      <c r="F3682">
        <v>0</v>
      </c>
    </row>
    <row r="3683" spans="1:6">
      <c r="A3683" t="s">
        <v>1670</v>
      </c>
      <c r="C3683">
        <v>40</v>
      </c>
      <c r="D3683" t="s">
        <v>5149</v>
      </c>
      <c r="E3683" t="s">
        <v>6101</v>
      </c>
      <c r="F3683">
        <v>3</v>
      </c>
    </row>
    <row r="3684" spans="1:6">
      <c r="A3684" t="s">
        <v>1671</v>
      </c>
      <c r="C3684">
        <v>48</v>
      </c>
      <c r="D3684" t="s">
        <v>5149</v>
      </c>
      <c r="E3684" t="s">
        <v>6101</v>
      </c>
      <c r="F3684">
        <v>4</v>
      </c>
    </row>
    <row r="3685" spans="1:6">
      <c r="A3685" t="s">
        <v>1672</v>
      </c>
      <c r="C3685">
        <v>40</v>
      </c>
      <c r="D3685" t="s">
        <v>6097</v>
      </c>
      <c r="E3685" t="s">
        <v>6101</v>
      </c>
      <c r="F3685">
        <v>12</v>
      </c>
    </row>
    <row r="3686" spans="1:6">
      <c r="A3686" t="s">
        <v>1674</v>
      </c>
      <c r="C3686">
        <v>45</v>
      </c>
      <c r="D3686" t="s">
        <v>6097</v>
      </c>
      <c r="E3686" t="s">
        <v>6101</v>
      </c>
      <c r="F3686">
        <v>7</v>
      </c>
    </row>
    <row r="3687" spans="1:6">
      <c r="A3687" t="s">
        <v>1676</v>
      </c>
      <c r="C3687">
        <v>40</v>
      </c>
      <c r="D3687" t="s">
        <v>6097</v>
      </c>
      <c r="E3687" t="s">
        <v>6101</v>
      </c>
      <c r="F3687">
        <v>11</v>
      </c>
    </row>
    <row r="3688" spans="1:6">
      <c r="A3688" t="s">
        <v>1677</v>
      </c>
      <c r="C3688">
        <v>48</v>
      </c>
      <c r="D3688" t="s">
        <v>5149</v>
      </c>
      <c r="E3688" t="s">
        <v>6101</v>
      </c>
      <c r="F3688">
        <v>4</v>
      </c>
    </row>
    <row r="3689" spans="1:6">
      <c r="A3689" t="s">
        <v>1678</v>
      </c>
      <c r="C3689">
        <v>30</v>
      </c>
      <c r="D3689" t="s">
        <v>5149</v>
      </c>
      <c r="E3689" t="s">
        <v>6101</v>
      </c>
      <c r="F3689">
        <v>15</v>
      </c>
    </row>
    <row r="3690" spans="1:6">
      <c r="A3690" t="s">
        <v>1679</v>
      </c>
      <c r="C3690">
        <v>20</v>
      </c>
      <c r="D3690" t="s">
        <v>5149</v>
      </c>
      <c r="E3690" t="s">
        <v>6101</v>
      </c>
      <c r="F3690">
        <v>3</v>
      </c>
    </row>
    <row r="3691" spans="1:6">
      <c r="A3691" t="s">
        <v>1680</v>
      </c>
      <c r="C3691">
        <v>80</v>
      </c>
      <c r="D3691" t="s">
        <v>5149</v>
      </c>
      <c r="E3691" t="s">
        <v>6101</v>
      </c>
      <c r="F3691">
        <v>1</v>
      </c>
    </row>
    <row r="3692" spans="1:6">
      <c r="A3692" t="s">
        <v>1681</v>
      </c>
      <c r="C3692">
        <v>240</v>
      </c>
      <c r="D3692" t="s">
        <v>5116</v>
      </c>
      <c r="E3692" t="s">
        <v>6101</v>
      </c>
      <c r="F3692">
        <v>3</v>
      </c>
    </row>
    <row r="3693" spans="1:6">
      <c r="A3693" t="s">
        <v>1682</v>
      </c>
      <c r="C3693">
        <v>3200</v>
      </c>
      <c r="D3693" t="s">
        <v>5118</v>
      </c>
      <c r="E3693" t="s">
        <v>6101</v>
      </c>
      <c r="F3693">
        <v>2</v>
      </c>
    </row>
    <row r="3694" spans="1:6">
      <c r="A3694" t="s">
        <v>1683</v>
      </c>
      <c r="C3694">
        <v>20</v>
      </c>
      <c r="D3694" t="s">
        <v>5149</v>
      </c>
      <c r="E3694" t="s">
        <v>6101</v>
      </c>
      <c r="F3694">
        <v>0</v>
      </c>
    </row>
    <row r="3695" spans="1:6">
      <c r="A3695" t="s">
        <v>1684</v>
      </c>
      <c r="C3695">
        <v>96</v>
      </c>
      <c r="D3695" t="s">
        <v>5116</v>
      </c>
      <c r="E3695" t="s">
        <v>6101</v>
      </c>
      <c r="F3695">
        <v>4</v>
      </c>
    </row>
    <row r="3696" spans="1:6">
      <c r="A3696" t="s">
        <v>1685</v>
      </c>
      <c r="C3696">
        <v>48</v>
      </c>
      <c r="D3696" t="s">
        <v>5149</v>
      </c>
      <c r="E3696" t="s">
        <v>6101</v>
      </c>
      <c r="F3696">
        <v>2</v>
      </c>
    </row>
    <row r="3697" spans="1:6">
      <c r="A3697" t="s">
        <v>2546</v>
      </c>
      <c r="C3697">
        <v>2000</v>
      </c>
      <c r="D3697" t="s">
        <v>5118</v>
      </c>
      <c r="E3697" t="s">
        <v>6101</v>
      </c>
      <c r="F3697">
        <v>0</v>
      </c>
    </row>
    <row r="3698" spans="1:6">
      <c r="A3698" t="s">
        <v>5595</v>
      </c>
      <c r="C3698">
        <v>50</v>
      </c>
      <c r="D3698" t="s">
        <v>5118</v>
      </c>
      <c r="E3698" t="s">
        <v>6101</v>
      </c>
      <c r="F3698">
        <v>1</v>
      </c>
    </row>
    <row r="3699" spans="1:6">
      <c r="A3699" t="s">
        <v>5174</v>
      </c>
      <c r="C3699">
        <v>50</v>
      </c>
      <c r="D3699" t="s">
        <v>5149</v>
      </c>
      <c r="E3699" t="s">
        <v>6101</v>
      </c>
      <c r="F3699">
        <v>0</v>
      </c>
    </row>
    <row r="3700" spans="1:6">
      <c r="A3700" t="s">
        <v>5175</v>
      </c>
      <c r="C3700">
        <v>50</v>
      </c>
      <c r="D3700" t="s">
        <v>5149</v>
      </c>
      <c r="E3700" t="s">
        <v>6101</v>
      </c>
      <c r="F3700">
        <v>0</v>
      </c>
    </row>
    <row r="3701" spans="1:6">
      <c r="A3701" t="s">
        <v>1686</v>
      </c>
      <c r="C3701">
        <v>40</v>
      </c>
      <c r="D3701" t="s">
        <v>5149</v>
      </c>
      <c r="E3701" t="s">
        <v>6101</v>
      </c>
      <c r="F3701">
        <v>6</v>
      </c>
    </row>
    <row r="3702" spans="1:6">
      <c r="A3702" t="s">
        <v>1687</v>
      </c>
      <c r="C3702">
        <v>40</v>
      </c>
      <c r="D3702" t="s">
        <v>5117</v>
      </c>
      <c r="E3702" t="s">
        <v>6101</v>
      </c>
      <c r="F3702">
        <v>0</v>
      </c>
    </row>
    <row r="3703" spans="1:6">
      <c r="A3703" t="s">
        <v>1689</v>
      </c>
      <c r="C3703">
        <v>40</v>
      </c>
      <c r="D3703" t="s">
        <v>5149</v>
      </c>
      <c r="E3703" t="s">
        <v>6101</v>
      </c>
      <c r="F3703">
        <v>3</v>
      </c>
    </row>
    <row r="3704" spans="1:6">
      <c r="A3704" t="s">
        <v>1690</v>
      </c>
      <c r="C3704">
        <v>80</v>
      </c>
      <c r="D3704" t="s">
        <v>5149</v>
      </c>
      <c r="E3704" t="s">
        <v>6101</v>
      </c>
      <c r="F3704">
        <v>1</v>
      </c>
    </row>
    <row r="3705" spans="1:6">
      <c r="A3705" t="s">
        <v>1691</v>
      </c>
      <c r="C3705">
        <v>24</v>
      </c>
      <c r="D3705" t="s">
        <v>5149</v>
      </c>
      <c r="E3705" t="s">
        <v>6101</v>
      </c>
      <c r="F3705">
        <v>1</v>
      </c>
    </row>
    <row r="3706" spans="1:6">
      <c r="A3706" t="s">
        <v>1692</v>
      </c>
      <c r="C3706">
        <v>120</v>
      </c>
      <c r="D3706" t="s">
        <v>5116</v>
      </c>
      <c r="E3706" t="s">
        <v>6101</v>
      </c>
      <c r="F3706">
        <v>46</v>
      </c>
    </row>
    <row r="3707" spans="1:6">
      <c r="A3707" t="s">
        <v>1693</v>
      </c>
      <c r="C3707">
        <v>240</v>
      </c>
      <c r="D3707" t="s">
        <v>5116</v>
      </c>
      <c r="E3707" t="s">
        <v>6101</v>
      </c>
      <c r="F3707">
        <v>47</v>
      </c>
    </row>
    <row r="3708" spans="1:6">
      <c r="A3708" t="s">
        <v>1694</v>
      </c>
      <c r="C3708">
        <v>60</v>
      </c>
      <c r="D3708" t="s">
        <v>5117</v>
      </c>
      <c r="E3708" t="s">
        <v>6101</v>
      </c>
      <c r="F3708">
        <v>0</v>
      </c>
    </row>
    <row r="3709" spans="1:6">
      <c r="A3709" t="s">
        <v>1695</v>
      </c>
      <c r="C3709">
        <v>30</v>
      </c>
      <c r="D3709" t="s">
        <v>5149</v>
      </c>
      <c r="E3709" t="s">
        <v>6101</v>
      </c>
      <c r="F3709">
        <v>0</v>
      </c>
    </row>
    <row r="3710" spans="1:6">
      <c r="A3710" t="s">
        <v>1696</v>
      </c>
      <c r="C3710">
        <v>40</v>
      </c>
      <c r="D3710" t="s">
        <v>5149</v>
      </c>
      <c r="E3710" t="s">
        <v>6101</v>
      </c>
      <c r="F3710">
        <v>0</v>
      </c>
    </row>
    <row r="3711" spans="1:6">
      <c r="A3711" t="s">
        <v>1697</v>
      </c>
      <c r="C3711">
        <v>20</v>
      </c>
      <c r="D3711" t="s">
        <v>5149</v>
      </c>
      <c r="E3711" t="s">
        <v>6101</v>
      </c>
      <c r="F3711">
        <v>3</v>
      </c>
    </row>
    <row r="3712" spans="1:6">
      <c r="A3712" t="s">
        <v>1698</v>
      </c>
      <c r="C3712">
        <v>36</v>
      </c>
      <c r="D3712" t="s">
        <v>5149</v>
      </c>
      <c r="E3712" t="s">
        <v>6101</v>
      </c>
      <c r="F3712">
        <v>0</v>
      </c>
    </row>
    <row r="3713" spans="1:6">
      <c r="A3713" t="s">
        <v>1699</v>
      </c>
      <c r="C3713">
        <v>16</v>
      </c>
      <c r="D3713" t="s">
        <v>5149</v>
      </c>
      <c r="E3713" t="s">
        <v>6101</v>
      </c>
      <c r="F3713">
        <v>1</v>
      </c>
    </row>
    <row r="3714" spans="1:6">
      <c r="A3714" t="s">
        <v>1700</v>
      </c>
      <c r="C3714">
        <v>100</v>
      </c>
      <c r="D3714" t="s">
        <v>6090</v>
      </c>
      <c r="E3714" t="s">
        <v>6101</v>
      </c>
      <c r="F3714">
        <v>3</v>
      </c>
    </row>
    <row r="3715" spans="1:6">
      <c r="A3715" t="s">
        <v>1701</v>
      </c>
      <c r="C3715">
        <v>40</v>
      </c>
      <c r="D3715" t="s">
        <v>5149</v>
      </c>
      <c r="E3715" t="s">
        <v>6101</v>
      </c>
      <c r="F3715">
        <v>29</v>
      </c>
    </row>
    <row r="3716" spans="1:6">
      <c r="A3716" t="s">
        <v>1702</v>
      </c>
      <c r="C3716">
        <v>40</v>
      </c>
      <c r="D3716" t="s">
        <v>5940</v>
      </c>
      <c r="E3716" t="s">
        <v>6101</v>
      </c>
      <c r="F3716">
        <v>29</v>
      </c>
    </row>
    <row r="3717" spans="1:6">
      <c r="A3717" t="s">
        <v>1704</v>
      </c>
      <c r="C3717">
        <v>240</v>
      </c>
      <c r="D3717" t="s">
        <v>5116</v>
      </c>
      <c r="E3717" t="s">
        <v>6101</v>
      </c>
      <c r="F3717">
        <v>36</v>
      </c>
    </row>
    <row r="3718" spans="1:6">
      <c r="A3718" t="s">
        <v>1705</v>
      </c>
      <c r="C3718">
        <v>120</v>
      </c>
      <c r="D3718" t="s">
        <v>5116</v>
      </c>
      <c r="E3718" t="s">
        <v>6101</v>
      </c>
      <c r="F3718">
        <v>60</v>
      </c>
    </row>
    <row r="3719" spans="1:6">
      <c r="A3719" t="s">
        <v>1706</v>
      </c>
      <c r="C3719">
        <v>20</v>
      </c>
      <c r="D3719" t="s">
        <v>5149</v>
      </c>
      <c r="E3719" t="s">
        <v>6101</v>
      </c>
      <c r="F3719">
        <v>1</v>
      </c>
    </row>
    <row r="3720" spans="1:6">
      <c r="A3720" t="s">
        <v>1707</v>
      </c>
      <c r="C3720">
        <v>80</v>
      </c>
      <c r="D3720" t="s">
        <v>5149</v>
      </c>
      <c r="E3720" t="s">
        <v>6101</v>
      </c>
      <c r="F3720">
        <v>8</v>
      </c>
    </row>
    <row r="3721" spans="1:6">
      <c r="A3721" t="s">
        <v>1708</v>
      </c>
      <c r="C3721">
        <v>80</v>
      </c>
      <c r="D3721" t="s">
        <v>5149</v>
      </c>
      <c r="E3721" t="s">
        <v>6101</v>
      </c>
      <c r="F3721">
        <v>3</v>
      </c>
    </row>
    <row r="3722" spans="1:6">
      <c r="A3722" t="s">
        <v>1709</v>
      </c>
      <c r="C3722">
        <v>21</v>
      </c>
      <c r="D3722" t="s">
        <v>5149</v>
      </c>
      <c r="E3722" t="s">
        <v>6101</v>
      </c>
      <c r="F3722">
        <v>0</v>
      </c>
    </row>
    <row r="3723" spans="1:6">
      <c r="A3723" t="s">
        <v>1711</v>
      </c>
      <c r="C3723">
        <v>48</v>
      </c>
      <c r="D3723" t="s">
        <v>5149</v>
      </c>
      <c r="E3723" t="s">
        <v>6101</v>
      </c>
      <c r="F3723">
        <v>0</v>
      </c>
    </row>
    <row r="3724" spans="1:6">
      <c r="A3724" t="s">
        <v>2701</v>
      </c>
      <c r="C3724">
        <v>64</v>
      </c>
      <c r="D3724" t="s">
        <v>5149</v>
      </c>
      <c r="E3724" t="s">
        <v>6101</v>
      </c>
      <c r="F3724">
        <v>19</v>
      </c>
    </row>
    <row r="3725" spans="1:6">
      <c r="A3725" t="s">
        <v>1712</v>
      </c>
      <c r="C3725">
        <v>48</v>
      </c>
      <c r="D3725" t="s">
        <v>5149</v>
      </c>
      <c r="E3725" t="s">
        <v>6101</v>
      </c>
      <c r="F3725">
        <v>1</v>
      </c>
    </row>
    <row r="3726" spans="1:6">
      <c r="A3726" t="s">
        <v>1713</v>
      </c>
      <c r="C3726">
        <v>48</v>
      </c>
      <c r="D3726" t="s">
        <v>5149</v>
      </c>
      <c r="E3726" t="s">
        <v>6101</v>
      </c>
      <c r="F3726">
        <v>0</v>
      </c>
    </row>
    <row r="3727" spans="1:6">
      <c r="A3727" t="s">
        <v>1714</v>
      </c>
      <c r="C3727">
        <v>48</v>
      </c>
      <c r="D3727" t="s">
        <v>5149</v>
      </c>
      <c r="E3727" t="s">
        <v>6101</v>
      </c>
      <c r="F3727">
        <v>1</v>
      </c>
    </row>
    <row r="3728" spans="1:6">
      <c r="A3728" t="s">
        <v>1715</v>
      </c>
      <c r="C3728">
        <v>48</v>
      </c>
      <c r="D3728" t="s">
        <v>5149</v>
      </c>
      <c r="E3728" t="s">
        <v>6101</v>
      </c>
      <c r="F3728">
        <v>1</v>
      </c>
    </row>
    <row r="3729" spans="1:6">
      <c r="A3729" t="s">
        <v>1716</v>
      </c>
      <c r="C3729">
        <v>48</v>
      </c>
      <c r="D3729" t="s">
        <v>5149</v>
      </c>
      <c r="E3729" t="s">
        <v>6101</v>
      </c>
      <c r="F3729">
        <v>1</v>
      </c>
    </row>
    <row r="3730" spans="1:6">
      <c r="A3730" t="s">
        <v>1717</v>
      </c>
      <c r="C3730">
        <v>50</v>
      </c>
      <c r="D3730" t="s">
        <v>5117</v>
      </c>
      <c r="E3730" t="s">
        <v>6101</v>
      </c>
      <c r="F3730">
        <v>19</v>
      </c>
    </row>
    <row r="3731" spans="1:6">
      <c r="A3731" t="s">
        <v>1718</v>
      </c>
      <c r="C3731">
        <v>75</v>
      </c>
      <c r="D3731" t="s">
        <v>5116</v>
      </c>
      <c r="E3731" t="s">
        <v>6101</v>
      </c>
      <c r="F3731">
        <v>19</v>
      </c>
    </row>
    <row r="3732" spans="1:6">
      <c r="A3732" t="s">
        <v>1720</v>
      </c>
      <c r="C3732">
        <v>1080</v>
      </c>
      <c r="D3732" t="s">
        <v>5118</v>
      </c>
      <c r="E3732" t="s">
        <v>6101</v>
      </c>
      <c r="F3732">
        <v>49</v>
      </c>
    </row>
    <row r="3733" spans="1:6">
      <c r="A3733" t="s">
        <v>1721</v>
      </c>
      <c r="C3733">
        <v>30</v>
      </c>
      <c r="D3733" t="s">
        <v>5149</v>
      </c>
      <c r="E3733" t="s">
        <v>6101</v>
      </c>
      <c r="F3733">
        <v>31</v>
      </c>
    </row>
    <row r="3734" spans="1:6">
      <c r="A3734" t="s">
        <v>1722</v>
      </c>
      <c r="C3734">
        <v>30</v>
      </c>
      <c r="D3734" t="s">
        <v>5149</v>
      </c>
      <c r="E3734" t="s">
        <v>6101</v>
      </c>
      <c r="F3734">
        <v>60</v>
      </c>
    </row>
    <row r="3735" spans="1:6">
      <c r="A3735" t="s">
        <v>1723</v>
      </c>
      <c r="C3735">
        <v>30</v>
      </c>
      <c r="D3735" t="s">
        <v>5149</v>
      </c>
      <c r="E3735" t="s">
        <v>6101</v>
      </c>
      <c r="F3735">
        <v>28</v>
      </c>
    </row>
    <row r="3736" spans="1:6">
      <c r="A3736" t="s">
        <v>1724</v>
      </c>
      <c r="C3736">
        <v>60</v>
      </c>
      <c r="D3736" t="s">
        <v>5116</v>
      </c>
      <c r="E3736" t="s">
        <v>6101</v>
      </c>
      <c r="F3736">
        <v>17</v>
      </c>
    </row>
    <row r="3737" spans="1:6">
      <c r="A3737" t="s">
        <v>1725</v>
      </c>
      <c r="C3737">
        <v>60</v>
      </c>
      <c r="D3737" t="s">
        <v>5116</v>
      </c>
      <c r="E3737" t="s">
        <v>6101</v>
      </c>
      <c r="F3737">
        <v>7</v>
      </c>
    </row>
    <row r="3738" spans="1:6">
      <c r="A3738" t="s">
        <v>1726</v>
      </c>
      <c r="C3738">
        <v>120</v>
      </c>
      <c r="D3738" t="s">
        <v>5116</v>
      </c>
      <c r="E3738" t="s">
        <v>6101</v>
      </c>
      <c r="F3738">
        <v>23</v>
      </c>
    </row>
    <row r="3739" spans="1:6">
      <c r="A3739" t="s">
        <v>1727</v>
      </c>
      <c r="C3739">
        <v>12</v>
      </c>
      <c r="D3739" t="s">
        <v>5149</v>
      </c>
      <c r="E3739" t="s">
        <v>6101</v>
      </c>
      <c r="F3739">
        <v>11</v>
      </c>
    </row>
    <row r="3740" spans="1:6">
      <c r="A3740" t="s">
        <v>1728</v>
      </c>
      <c r="C3740">
        <v>50</v>
      </c>
      <c r="D3740" t="s">
        <v>5149</v>
      </c>
      <c r="E3740" t="s">
        <v>6101</v>
      </c>
      <c r="F3740">
        <v>1</v>
      </c>
    </row>
    <row r="3741" spans="1:6">
      <c r="A3741" t="s">
        <v>1729</v>
      </c>
      <c r="C3741">
        <v>40</v>
      </c>
      <c r="D3741" t="s">
        <v>5149</v>
      </c>
      <c r="E3741" t="s">
        <v>6101</v>
      </c>
      <c r="F3741">
        <v>3</v>
      </c>
    </row>
    <row r="3742" spans="1:6">
      <c r="A3742" t="s">
        <v>1730</v>
      </c>
      <c r="C3742">
        <v>24</v>
      </c>
      <c r="D3742" t="s">
        <v>5149</v>
      </c>
      <c r="E3742" t="s">
        <v>6101</v>
      </c>
      <c r="F3742">
        <v>1</v>
      </c>
    </row>
    <row r="3743" spans="1:6">
      <c r="A3743" t="s">
        <v>3453</v>
      </c>
      <c r="C3743">
        <v>24</v>
      </c>
      <c r="D3743" t="s">
        <v>5116</v>
      </c>
      <c r="E3743" t="s">
        <v>6101</v>
      </c>
      <c r="F3743">
        <v>1</v>
      </c>
    </row>
    <row r="3744" spans="1:6">
      <c r="A3744" t="s">
        <v>2589</v>
      </c>
      <c r="C3744">
        <v>60</v>
      </c>
      <c r="D3744" t="s">
        <v>5118</v>
      </c>
      <c r="E3744" t="s">
        <v>6101</v>
      </c>
      <c r="F3744">
        <v>10</v>
      </c>
    </row>
    <row r="3745" spans="1:6">
      <c r="A3745" t="s">
        <v>1731</v>
      </c>
      <c r="C3745">
        <v>24</v>
      </c>
      <c r="D3745" t="s">
        <v>5118</v>
      </c>
      <c r="E3745" t="s">
        <v>6101</v>
      </c>
      <c r="F3745">
        <v>5</v>
      </c>
    </row>
    <row r="3746" spans="1:6">
      <c r="A3746" t="s">
        <v>2617</v>
      </c>
      <c r="C3746">
        <v>50</v>
      </c>
      <c r="D3746" t="s">
        <v>5116</v>
      </c>
      <c r="E3746" t="s">
        <v>6101</v>
      </c>
      <c r="F3746">
        <v>38</v>
      </c>
    </row>
    <row r="3747" spans="1:6">
      <c r="A3747" t="s">
        <v>2719</v>
      </c>
      <c r="C3747">
        <v>50</v>
      </c>
      <c r="D3747" t="s">
        <v>5116</v>
      </c>
      <c r="E3747" t="s">
        <v>6101</v>
      </c>
      <c r="F3747">
        <v>17</v>
      </c>
    </row>
    <row r="3748" spans="1:6">
      <c r="A3748" t="s">
        <v>1946</v>
      </c>
      <c r="C3748">
        <v>600</v>
      </c>
      <c r="D3748" t="s">
        <v>5118</v>
      </c>
      <c r="E3748" t="s">
        <v>6101</v>
      </c>
      <c r="F3748">
        <v>0</v>
      </c>
    </row>
    <row r="3749" spans="1:6">
      <c r="A3749" t="s">
        <v>1981</v>
      </c>
      <c r="C3749">
        <v>5000</v>
      </c>
      <c r="D3749" t="s">
        <v>5118</v>
      </c>
      <c r="E3749" t="s">
        <v>6101</v>
      </c>
      <c r="F3749">
        <v>0</v>
      </c>
    </row>
    <row r="3750" spans="1:6">
      <c r="A3750" t="s">
        <v>1732</v>
      </c>
      <c r="C3750">
        <v>5000</v>
      </c>
      <c r="D3750" t="s">
        <v>5118</v>
      </c>
      <c r="E3750" t="s">
        <v>6101</v>
      </c>
      <c r="F3750">
        <v>0</v>
      </c>
    </row>
    <row r="3751" spans="1:6">
      <c r="A3751" t="s">
        <v>6055</v>
      </c>
      <c r="C3751">
        <v>10000</v>
      </c>
      <c r="D3751" t="s">
        <v>5118</v>
      </c>
      <c r="E3751" t="s">
        <v>6101</v>
      </c>
      <c r="F3751">
        <v>2</v>
      </c>
    </row>
    <row r="3752" spans="1:6">
      <c r="A3752" t="s">
        <v>6056</v>
      </c>
      <c r="C3752">
        <v>10000</v>
      </c>
      <c r="D3752" t="s">
        <v>5118</v>
      </c>
      <c r="E3752" t="s">
        <v>6101</v>
      </c>
      <c r="F3752">
        <v>2</v>
      </c>
    </row>
    <row r="3753" spans="1:6">
      <c r="A3753" t="s">
        <v>2616</v>
      </c>
      <c r="C3753">
        <v>5000</v>
      </c>
      <c r="D3753" t="s">
        <v>5118</v>
      </c>
      <c r="E3753" t="s">
        <v>6101</v>
      </c>
      <c r="F3753">
        <v>0</v>
      </c>
    </row>
    <row r="3754" spans="1:6">
      <c r="A3754" t="s">
        <v>2614</v>
      </c>
      <c r="C3754">
        <v>5000</v>
      </c>
      <c r="D3754" t="s">
        <v>5118</v>
      </c>
      <c r="E3754" t="s">
        <v>6101</v>
      </c>
      <c r="F3754">
        <v>0</v>
      </c>
    </row>
    <row r="3755" spans="1:6">
      <c r="A3755" t="s">
        <v>2615</v>
      </c>
      <c r="C3755">
        <v>5000</v>
      </c>
      <c r="D3755" t="s">
        <v>5118</v>
      </c>
      <c r="E3755" t="s">
        <v>6101</v>
      </c>
      <c r="F3755">
        <v>0</v>
      </c>
    </row>
    <row r="3756" spans="1:6">
      <c r="A3756" t="s">
        <v>2667</v>
      </c>
      <c r="C3756">
        <v>5000</v>
      </c>
      <c r="D3756" t="s">
        <v>5118</v>
      </c>
      <c r="E3756" t="s">
        <v>6101</v>
      </c>
      <c r="F3756">
        <v>8</v>
      </c>
    </row>
    <row r="3757" spans="1:6">
      <c r="A3757" t="s">
        <v>1733</v>
      </c>
      <c r="C3757">
        <v>5000</v>
      </c>
      <c r="D3757" t="s">
        <v>5118</v>
      </c>
      <c r="E3757" t="s">
        <v>6101</v>
      </c>
      <c r="F3757">
        <v>3</v>
      </c>
    </row>
    <row r="3758" spans="1:6">
      <c r="A3758" t="s">
        <v>1734</v>
      </c>
      <c r="C3758">
        <v>5000</v>
      </c>
      <c r="D3758" t="s">
        <v>5118</v>
      </c>
      <c r="E3758" t="s">
        <v>6101</v>
      </c>
      <c r="F3758">
        <v>0</v>
      </c>
    </row>
    <row r="3759" spans="1:6">
      <c r="A3759" t="s">
        <v>5639</v>
      </c>
      <c r="C3759">
        <v>300</v>
      </c>
      <c r="D3759" t="s">
        <v>5118</v>
      </c>
      <c r="E3759" t="s">
        <v>6101</v>
      </c>
      <c r="F3759">
        <v>2</v>
      </c>
    </row>
    <row r="3760" spans="1:6">
      <c r="A3760" t="s">
        <v>5640</v>
      </c>
      <c r="C3760">
        <v>300</v>
      </c>
      <c r="D3760" t="s">
        <v>5118</v>
      </c>
      <c r="E3760" t="s">
        <v>6101</v>
      </c>
      <c r="F3760">
        <v>1</v>
      </c>
    </row>
    <row r="3761" spans="1:6">
      <c r="A3761" t="s">
        <v>1735</v>
      </c>
      <c r="C3761">
        <v>5000</v>
      </c>
      <c r="D3761" t="s">
        <v>5118</v>
      </c>
      <c r="E3761" t="s">
        <v>6101</v>
      </c>
      <c r="F3761">
        <v>4</v>
      </c>
    </row>
    <row r="3762" spans="1:6">
      <c r="A3762" t="s">
        <v>1736</v>
      </c>
      <c r="C3762">
        <v>6000</v>
      </c>
      <c r="D3762" t="s">
        <v>5118</v>
      </c>
      <c r="E3762" t="s">
        <v>6101</v>
      </c>
      <c r="F3762">
        <v>0</v>
      </c>
    </row>
    <row r="3763" spans="1:6">
      <c r="A3763" t="s">
        <v>1737</v>
      </c>
      <c r="C3763">
        <v>6000</v>
      </c>
      <c r="D3763" t="s">
        <v>5118</v>
      </c>
      <c r="E3763" t="s">
        <v>6101</v>
      </c>
      <c r="F3763">
        <v>0</v>
      </c>
    </row>
    <row r="3764" spans="1:6">
      <c r="A3764" t="s">
        <v>1738</v>
      </c>
      <c r="C3764">
        <v>6000</v>
      </c>
      <c r="D3764" t="s">
        <v>5118</v>
      </c>
      <c r="E3764" t="s">
        <v>6101</v>
      </c>
      <c r="F3764">
        <v>0</v>
      </c>
    </row>
    <row r="3765" spans="1:6">
      <c r="A3765" t="s">
        <v>1739</v>
      </c>
      <c r="C3765">
        <v>2000</v>
      </c>
      <c r="D3765" t="s">
        <v>5118</v>
      </c>
      <c r="E3765" t="s">
        <v>6101</v>
      </c>
      <c r="F3765">
        <v>0</v>
      </c>
    </row>
    <row r="3766" spans="1:6">
      <c r="A3766" t="s">
        <v>1740</v>
      </c>
      <c r="C3766">
        <v>500</v>
      </c>
      <c r="D3766" t="s">
        <v>5118</v>
      </c>
      <c r="E3766" t="s">
        <v>6101</v>
      </c>
      <c r="F3766">
        <v>16</v>
      </c>
    </row>
    <row r="3767" spans="1:6">
      <c r="A3767" t="s">
        <v>3620</v>
      </c>
      <c r="C3767">
        <v>300</v>
      </c>
      <c r="D3767" t="s">
        <v>5118</v>
      </c>
      <c r="E3767" t="s">
        <v>6101</v>
      </c>
      <c r="F3767">
        <v>2</v>
      </c>
    </row>
    <row r="3768" spans="1:6">
      <c r="A3768" t="s">
        <v>1741</v>
      </c>
      <c r="C3768">
        <v>3000</v>
      </c>
      <c r="D3768" t="s">
        <v>5118</v>
      </c>
      <c r="E3768" t="s">
        <v>6101</v>
      </c>
      <c r="F3768">
        <v>0</v>
      </c>
    </row>
    <row r="3769" spans="1:6">
      <c r="A3769" t="s">
        <v>6142</v>
      </c>
      <c r="C3769">
        <v>5000</v>
      </c>
      <c r="D3769" t="s">
        <v>5118</v>
      </c>
      <c r="E3769" t="s">
        <v>6101</v>
      </c>
      <c r="F3769">
        <v>16</v>
      </c>
    </row>
    <row r="3770" spans="1:6">
      <c r="A3770" t="s">
        <v>6143</v>
      </c>
      <c r="C3770">
        <v>5000</v>
      </c>
      <c r="D3770" t="s">
        <v>5118</v>
      </c>
      <c r="E3770" t="s">
        <v>6101</v>
      </c>
      <c r="F3770">
        <v>7</v>
      </c>
    </row>
    <row r="3771" spans="1:6">
      <c r="A3771" t="s">
        <v>5651</v>
      </c>
      <c r="C3771">
        <v>5000</v>
      </c>
      <c r="D3771" t="s">
        <v>5118</v>
      </c>
      <c r="E3771" t="s">
        <v>6101</v>
      </c>
      <c r="F3771">
        <v>7</v>
      </c>
    </row>
    <row r="3772" spans="1:6">
      <c r="A3772" t="s">
        <v>6360</v>
      </c>
      <c r="C3772">
        <v>5000</v>
      </c>
      <c r="D3772" t="s">
        <v>5118</v>
      </c>
      <c r="E3772" t="s">
        <v>6101</v>
      </c>
      <c r="F3772">
        <v>7</v>
      </c>
    </row>
    <row r="3773" spans="1:6">
      <c r="A3773" t="s">
        <v>6361</v>
      </c>
      <c r="C3773">
        <v>5000</v>
      </c>
      <c r="D3773" t="s">
        <v>5118</v>
      </c>
      <c r="E3773" t="s">
        <v>6101</v>
      </c>
      <c r="F3773">
        <v>9</v>
      </c>
    </row>
    <row r="3774" spans="1:6">
      <c r="A3774" t="s">
        <v>3504</v>
      </c>
      <c r="C3774">
        <v>5000</v>
      </c>
      <c r="D3774" t="s">
        <v>5118</v>
      </c>
      <c r="E3774" t="s">
        <v>6101</v>
      </c>
      <c r="F3774">
        <v>0</v>
      </c>
    </row>
    <row r="3775" spans="1:6">
      <c r="A3775" t="s">
        <v>6144</v>
      </c>
      <c r="C3775">
        <v>5000</v>
      </c>
      <c r="D3775" t="s">
        <v>5118</v>
      </c>
      <c r="E3775" t="s">
        <v>6101</v>
      </c>
      <c r="F3775">
        <v>22</v>
      </c>
    </row>
    <row r="3776" spans="1:6">
      <c r="A3776" t="s">
        <v>4130</v>
      </c>
      <c r="C3776">
        <v>5000</v>
      </c>
      <c r="D3776" t="s">
        <v>5118</v>
      </c>
      <c r="E3776" t="s">
        <v>6101</v>
      </c>
      <c r="F3776">
        <v>0</v>
      </c>
    </row>
    <row r="3777" spans="1:6">
      <c r="A3777" t="s">
        <v>5052</v>
      </c>
      <c r="C3777">
        <v>5000</v>
      </c>
      <c r="D3777" t="s">
        <v>5118</v>
      </c>
      <c r="E3777" t="s">
        <v>6101</v>
      </c>
      <c r="F3777">
        <v>0</v>
      </c>
    </row>
    <row r="3778" spans="1:6">
      <c r="A3778" t="s">
        <v>1742</v>
      </c>
      <c r="C3778">
        <v>30</v>
      </c>
      <c r="D3778" t="s">
        <v>5116</v>
      </c>
      <c r="E3778" t="s">
        <v>6101</v>
      </c>
      <c r="F3778">
        <v>1</v>
      </c>
    </row>
    <row r="3779" spans="1:6">
      <c r="A3779" t="s">
        <v>6145</v>
      </c>
      <c r="C3779">
        <v>2000</v>
      </c>
      <c r="D3779" t="s">
        <v>5118</v>
      </c>
      <c r="E3779" t="s">
        <v>6101</v>
      </c>
      <c r="F3779">
        <v>12</v>
      </c>
    </row>
    <row r="3780" spans="1:6">
      <c r="A3780" t="s">
        <v>6146</v>
      </c>
      <c r="C3780">
        <v>2000</v>
      </c>
      <c r="D3780" t="s">
        <v>5118</v>
      </c>
      <c r="E3780" t="s">
        <v>6101</v>
      </c>
      <c r="F3780">
        <v>10</v>
      </c>
    </row>
    <row r="3781" spans="1:6">
      <c r="A3781" t="s">
        <v>6137</v>
      </c>
      <c r="C3781">
        <v>2000</v>
      </c>
      <c r="D3781" t="s">
        <v>5118</v>
      </c>
      <c r="E3781" t="s">
        <v>6101</v>
      </c>
      <c r="F3781">
        <v>4</v>
      </c>
    </row>
    <row r="3782" spans="1:6">
      <c r="A3782" t="s">
        <v>6138</v>
      </c>
      <c r="C3782">
        <v>2000</v>
      </c>
      <c r="D3782" t="s">
        <v>5118</v>
      </c>
      <c r="E3782" t="s">
        <v>6101</v>
      </c>
      <c r="F3782">
        <v>3</v>
      </c>
    </row>
    <row r="3783" spans="1:6">
      <c r="A3783" t="s">
        <v>6139</v>
      </c>
      <c r="C3783">
        <v>2000</v>
      </c>
      <c r="D3783" t="s">
        <v>5118</v>
      </c>
      <c r="E3783" t="s">
        <v>6101</v>
      </c>
      <c r="F3783">
        <v>8</v>
      </c>
    </row>
    <row r="3784" spans="1:6">
      <c r="A3784" t="s">
        <v>1743</v>
      </c>
      <c r="C3784">
        <v>2000</v>
      </c>
      <c r="D3784" t="s">
        <v>5118</v>
      </c>
      <c r="E3784" t="s">
        <v>6101</v>
      </c>
      <c r="F3784">
        <v>0</v>
      </c>
    </row>
    <row r="3785" spans="1:6">
      <c r="A3785" t="s">
        <v>1744</v>
      </c>
      <c r="C3785">
        <v>2000</v>
      </c>
      <c r="D3785" t="s">
        <v>5118</v>
      </c>
      <c r="E3785" t="s">
        <v>6101</v>
      </c>
      <c r="F3785">
        <v>0</v>
      </c>
    </row>
    <row r="3786" spans="1:6">
      <c r="A3786" t="s">
        <v>3614</v>
      </c>
      <c r="C3786">
        <v>200</v>
      </c>
      <c r="D3786" t="s">
        <v>5118</v>
      </c>
      <c r="E3786" t="s">
        <v>6101</v>
      </c>
      <c r="F3786">
        <v>0</v>
      </c>
    </row>
    <row r="3787" spans="1:6">
      <c r="A3787" t="s">
        <v>1745</v>
      </c>
      <c r="C3787">
        <v>200</v>
      </c>
      <c r="D3787" t="s">
        <v>5118</v>
      </c>
      <c r="E3787" t="s">
        <v>6101</v>
      </c>
      <c r="F3787">
        <v>1</v>
      </c>
    </row>
    <row r="3788" spans="1:6">
      <c r="A3788" t="s">
        <v>3467</v>
      </c>
      <c r="C3788">
        <v>50</v>
      </c>
      <c r="D3788" t="s">
        <v>5116</v>
      </c>
      <c r="E3788" t="s">
        <v>6101</v>
      </c>
      <c r="F3788">
        <v>0</v>
      </c>
    </row>
    <row r="3789" spans="1:6">
      <c r="A3789" t="s">
        <v>5059</v>
      </c>
      <c r="C3789">
        <v>70</v>
      </c>
      <c r="D3789" t="s">
        <v>5116</v>
      </c>
      <c r="E3789" t="s">
        <v>6101</v>
      </c>
      <c r="F3789">
        <v>1</v>
      </c>
    </row>
    <row r="3790" spans="1:6">
      <c r="A3790" t="s">
        <v>1746</v>
      </c>
      <c r="C3790">
        <v>25</v>
      </c>
      <c r="D3790" t="s">
        <v>5116</v>
      </c>
      <c r="E3790" t="s">
        <v>6101</v>
      </c>
      <c r="F3790">
        <v>0</v>
      </c>
    </row>
    <row r="3791" spans="1:6">
      <c r="A3791" t="s">
        <v>1747</v>
      </c>
      <c r="C3791">
        <v>600</v>
      </c>
      <c r="D3791" t="s">
        <v>5118</v>
      </c>
      <c r="E3791" t="s">
        <v>6101</v>
      </c>
      <c r="F3791">
        <v>3</v>
      </c>
    </row>
    <row r="3792" spans="1:6">
      <c r="A3792" t="s">
        <v>1748</v>
      </c>
      <c r="C3792">
        <v>48</v>
      </c>
      <c r="D3792" t="s">
        <v>5116</v>
      </c>
      <c r="E3792" t="s">
        <v>6101</v>
      </c>
      <c r="F3792">
        <v>1</v>
      </c>
    </row>
    <row r="3793" spans="1:6">
      <c r="A3793" t="s">
        <v>1749</v>
      </c>
      <c r="C3793">
        <v>34</v>
      </c>
      <c r="D3793" t="s">
        <v>5116</v>
      </c>
      <c r="E3793" t="s">
        <v>6101</v>
      </c>
      <c r="F3793">
        <v>2</v>
      </c>
    </row>
    <row r="3794" spans="1:6">
      <c r="A3794" t="s">
        <v>1749</v>
      </c>
      <c r="C3794">
        <v>32</v>
      </c>
      <c r="D3794" t="s">
        <v>5116</v>
      </c>
      <c r="E3794" t="s">
        <v>6101</v>
      </c>
      <c r="F3794">
        <v>2</v>
      </c>
    </row>
    <row r="3795" spans="1:6">
      <c r="A3795" t="s">
        <v>1751</v>
      </c>
      <c r="C3795">
        <v>30</v>
      </c>
      <c r="D3795" t="s">
        <v>5116</v>
      </c>
      <c r="E3795" t="s">
        <v>6101</v>
      </c>
      <c r="F3795">
        <v>0</v>
      </c>
    </row>
    <row r="3796" spans="1:6">
      <c r="A3796" t="s">
        <v>1963</v>
      </c>
      <c r="C3796">
        <v>50</v>
      </c>
      <c r="D3796" t="s">
        <v>5116</v>
      </c>
      <c r="E3796" t="s">
        <v>6101</v>
      </c>
      <c r="F3796">
        <v>0</v>
      </c>
    </row>
    <row r="3797" spans="1:6">
      <c r="A3797" t="s">
        <v>5413</v>
      </c>
      <c r="C3797">
        <v>80</v>
      </c>
      <c r="D3797" t="s">
        <v>5116</v>
      </c>
      <c r="E3797" t="s">
        <v>6101</v>
      </c>
      <c r="F3797">
        <v>1</v>
      </c>
    </row>
    <row r="3798" spans="1:6">
      <c r="A3798" t="s">
        <v>1752</v>
      </c>
      <c r="C3798">
        <v>80</v>
      </c>
      <c r="D3798" t="s">
        <v>5116</v>
      </c>
      <c r="E3798" t="s">
        <v>6101</v>
      </c>
      <c r="F3798">
        <v>5</v>
      </c>
    </row>
    <row r="3799" spans="1:6">
      <c r="A3799" t="s">
        <v>1753</v>
      </c>
      <c r="C3799">
        <v>75</v>
      </c>
      <c r="D3799" t="s">
        <v>5116</v>
      </c>
      <c r="E3799" t="s">
        <v>6101</v>
      </c>
      <c r="F3799">
        <v>5</v>
      </c>
    </row>
    <row r="3800" spans="1:6">
      <c r="A3800" t="s">
        <v>1753</v>
      </c>
      <c r="C3800">
        <v>70</v>
      </c>
      <c r="D3800" t="s">
        <v>5116</v>
      </c>
      <c r="E3800" t="s">
        <v>6101</v>
      </c>
      <c r="F3800">
        <v>7</v>
      </c>
    </row>
    <row r="3801" spans="1:6">
      <c r="A3801" t="s">
        <v>3441</v>
      </c>
      <c r="C3801">
        <v>90</v>
      </c>
      <c r="D3801" t="s">
        <v>5116</v>
      </c>
      <c r="E3801" t="s">
        <v>6101</v>
      </c>
      <c r="F3801">
        <v>14</v>
      </c>
    </row>
    <row r="3802" spans="1:6">
      <c r="A3802" t="s">
        <v>1754</v>
      </c>
      <c r="C3802">
        <v>60</v>
      </c>
      <c r="D3802" t="s">
        <v>5116</v>
      </c>
      <c r="E3802" t="s">
        <v>6101</v>
      </c>
      <c r="F3802">
        <v>0</v>
      </c>
    </row>
    <row r="3803" spans="1:6">
      <c r="A3803" t="s">
        <v>1755</v>
      </c>
      <c r="C3803">
        <v>80</v>
      </c>
      <c r="D3803" t="s">
        <v>5116</v>
      </c>
      <c r="E3803" t="s">
        <v>6101</v>
      </c>
      <c r="F3803">
        <v>46</v>
      </c>
    </row>
    <row r="3804" spans="1:6">
      <c r="A3804" t="s">
        <v>1982</v>
      </c>
      <c r="C3804">
        <v>90</v>
      </c>
      <c r="D3804" t="s">
        <v>5116</v>
      </c>
      <c r="E3804" t="s">
        <v>6101</v>
      </c>
      <c r="F3804">
        <v>0</v>
      </c>
    </row>
    <row r="3805" spans="1:6">
      <c r="A3805" t="s">
        <v>4002</v>
      </c>
      <c r="C3805">
        <v>28</v>
      </c>
      <c r="D3805" t="s">
        <v>5116</v>
      </c>
      <c r="E3805" t="s">
        <v>6101</v>
      </c>
      <c r="F3805">
        <v>0</v>
      </c>
    </row>
    <row r="3806" spans="1:6">
      <c r="A3806" t="s">
        <v>4003</v>
      </c>
      <c r="C3806">
        <v>48</v>
      </c>
      <c r="D3806" t="s">
        <v>5116</v>
      </c>
      <c r="E3806" t="s">
        <v>6101</v>
      </c>
      <c r="F3806">
        <v>0</v>
      </c>
    </row>
    <row r="3807" spans="1:6">
      <c r="A3807" t="s">
        <v>5366</v>
      </c>
      <c r="C3807">
        <v>30</v>
      </c>
      <c r="D3807" t="s">
        <v>5116</v>
      </c>
      <c r="E3807" t="s">
        <v>6101</v>
      </c>
      <c r="F3807">
        <v>1</v>
      </c>
    </row>
    <row r="3808" spans="1:6">
      <c r="A3808" t="s">
        <v>4004</v>
      </c>
      <c r="C3808">
        <v>30</v>
      </c>
      <c r="D3808" t="s">
        <v>5116</v>
      </c>
      <c r="E3808" t="s">
        <v>6101</v>
      </c>
      <c r="F3808">
        <v>0</v>
      </c>
    </row>
    <row r="3809" spans="1:6">
      <c r="A3809" t="s">
        <v>1756</v>
      </c>
      <c r="C3809">
        <v>100</v>
      </c>
      <c r="D3809" t="s">
        <v>5116</v>
      </c>
      <c r="E3809" t="s">
        <v>6101</v>
      </c>
      <c r="F3809">
        <v>2</v>
      </c>
    </row>
    <row r="3810" spans="1:6">
      <c r="A3810" t="s">
        <v>5641</v>
      </c>
      <c r="C3810">
        <v>30</v>
      </c>
      <c r="D3810" t="s">
        <v>5116</v>
      </c>
      <c r="E3810" t="s">
        <v>6101</v>
      </c>
      <c r="F3810">
        <v>1</v>
      </c>
    </row>
    <row r="3811" spans="1:6">
      <c r="A3811" t="s">
        <v>2306</v>
      </c>
      <c r="C3811">
        <v>50</v>
      </c>
      <c r="D3811" t="s">
        <v>5116</v>
      </c>
      <c r="E3811" t="s">
        <v>6101</v>
      </c>
      <c r="F3811">
        <v>0</v>
      </c>
    </row>
    <row r="3812" spans="1:6">
      <c r="A3812" t="s">
        <v>1757</v>
      </c>
      <c r="C3812">
        <v>36</v>
      </c>
      <c r="D3812" t="s">
        <v>5116</v>
      </c>
      <c r="E3812" t="s">
        <v>6101</v>
      </c>
      <c r="F3812">
        <v>2</v>
      </c>
    </row>
    <row r="3813" spans="1:6">
      <c r="A3813" t="s">
        <v>5390</v>
      </c>
      <c r="C3813">
        <v>30</v>
      </c>
      <c r="D3813" t="s">
        <v>5116</v>
      </c>
      <c r="E3813" t="s">
        <v>6101</v>
      </c>
      <c r="F3813">
        <v>0</v>
      </c>
    </row>
    <row r="3814" spans="1:6">
      <c r="A3814" t="s">
        <v>1758</v>
      </c>
      <c r="C3814">
        <v>12</v>
      </c>
      <c r="D3814" t="s">
        <v>5116</v>
      </c>
      <c r="E3814" t="s">
        <v>6101</v>
      </c>
      <c r="F3814">
        <v>0</v>
      </c>
    </row>
    <row r="3815" spans="1:6">
      <c r="A3815" t="s">
        <v>1970</v>
      </c>
      <c r="C3815">
        <v>10</v>
      </c>
      <c r="D3815" t="s">
        <v>5116</v>
      </c>
      <c r="E3815" t="s">
        <v>6101</v>
      </c>
      <c r="F3815">
        <v>0</v>
      </c>
    </row>
    <row r="3816" spans="1:6">
      <c r="A3816" t="s">
        <v>3585</v>
      </c>
      <c r="C3816">
        <v>10</v>
      </c>
      <c r="D3816" t="s">
        <v>5116</v>
      </c>
      <c r="E3816" t="s">
        <v>6101</v>
      </c>
      <c r="F3816">
        <v>0</v>
      </c>
    </row>
    <row r="3817" spans="1:6">
      <c r="A3817" t="s">
        <v>1961</v>
      </c>
      <c r="C3817">
        <v>10</v>
      </c>
      <c r="D3817" t="s">
        <v>5116</v>
      </c>
      <c r="E3817" t="s">
        <v>6101</v>
      </c>
      <c r="F3817">
        <v>0</v>
      </c>
    </row>
    <row r="3818" spans="1:6">
      <c r="A3818" t="s">
        <v>3586</v>
      </c>
      <c r="C3818">
        <v>10</v>
      </c>
      <c r="D3818" t="s">
        <v>5116</v>
      </c>
      <c r="E3818" t="s">
        <v>6101</v>
      </c>
      <c r="F3818">
        <v>0</v>
      </c>
    </row>
    <row r="3819" spans="1:6">
      <c r="A3819" t="s">
        <v>1971</v>
      </c>
      <c r="C3819">
        <v>10</v>
      </c>
      <c r="D3819" t="s">
        <v>5116</v>
      </c>
      <c r="E3819" t="s">
        <v>6101</v>
      </c>
      <c r="F3819">
        <v>0</v>
      </c>
    </row>
    <row r="3820" spans="1:6">
      <c r="A3820" t="s">
        <v>1759</v>
      </c>
      <c r="C3820">
        <v>25</v>
      </c>
      <c r="D3820" t="s">
        <v>5116</v>
      </c>
      <c r="E3820" t="s">
        <v>6101</v>
      </c>
      <c r="F3820">
        <v>4</v>
      </c>
    </row>
    <row r="3821" spans="1:6">
      <c r="A3821" t="s">
        <v>4419</v>
      </c>
      <c r="C3821">
        <v>50</v>
      </c>
      <c r="D3821" t="s">
        <v>5116</v>
      </c>
      <c r="E3821" t="s">
        <v>6101</v>
      </c>
      <c r="F3821">
        <v>0</v>
      </c>
    </row>
    <row r="3822" spans="1:6">
      <c r="A3822" t="s">
        <v>5657</v>
      </c>
      <c r="C3822">
        <v>50</v>
      </c>
      <c r="D3822" t="s">
        <v>5116</v>
      </c>
      <c r="E3822" t="s">
        <v>6101</v>
      </c>
      <c r="F3822">
        <v>7</v>
      </c>
    </row>
    <row r="3823" spans="1:6">
      <c r="A3823" t="s">
        <v>4420</v>
      </c>
      <c r="C3823">
        <v>40</v>
      </c>
      <c r="D3823" t="s">
        <v>5116</v>
      </c>
      <c r="E3823" t="s">
        <v>6101</v>
      </c>
      <c r="F3823">
        <v>0</v>
      </c>
    </row>
    <row r="3824" spans="1:6">
      <c r="A3824" t="s">
        <v>6049</v>
      </c>
      <c r="C3824">
        <v>30</v>
      </c>
      <c r="D3824" t="s">
        <v>5116</v>
      </c>
      <c r="E3824" t="s">
        <v>6101</v>
      </c>
      <c r="F3824">
        <v>3</v>
      </c>
    </row>
    <row r="3825" spans="1:6">
      <c r="A3825" t="s">
        <v>3587</v>
      </c>
      <c r="C3825">
        <v>30</v>
      </c>
      <c r="D3825" t="s">
        <v>5116</v>
      </c>
      <c r="E3825" t="s">
        <v>6101</v>
      </c>
      <c r="F3825">
        <v>0</v>
      </c>
    </row>
    <row r="3826" spans="1:6">
      <c r="A3826" t="s">
        <v>5656</v>
      </c>
      <c r="C3826">
        <v>30</v>
      </c>
      <c r="D3826" t="s">
        <v>5116</v>
      </c>
      <c r="E3826" t="s">
        <v>6101</v>
      </c>
      <c r="F3826">
        <v>7</v>
      </c>
    </row>
    <row r="3827" spans="1:6">
      <c r="A3827" t="s">
        <v>5599</v>
      </c>
      <c r="C3827">
        <v>30</v>
      </c>
      <c r="D3827" t="s">
        <v>5116</v>
      </c>
      <c r="E3827" t="s">
        <v>6101</v>
      </c>
      <c r="F3827">
        <v>0</v>
      </c>
    </row>
    <row r="3828" spans="1:6">
      <c r="A3828" t="s">
        <v>4402</v>
      </c>
      <c r="C3828">
        <v>40</v>
      </c>
      <c r="D3828" t="s">
        <v>5116</v>
      </c>
      <c r="E3828" t="s">
        <v>6101</v>
      </c>
      <c r="F3828">
        <v>0</v>
      </c>
    </row>
    <row r="3829" spans="1:6">
      <c r="A3829" t="s">
        <v>4421</v>
      </c>
      <c r="C3829">
        <v>40</v>
      </c>
      <c r="D3829" t="s">
        <v>5116</v>
      </c>
      <c r="E3829" t="s">
        <v>6101</v>
      </c>
      <c r="F3829">
        <v>6</v>
      </c>
    </row>
    <row r="3830" spans="1:6">
      <c r="A3830" t="s">
        <v>1760</v>
      </c>
      <c r="C3830">
        <v>480</v>
      </c>
      <c r="D3830" t="s">
        <v>5118</v>
      </c>
      <c r="E3830" t="s">
        <v>6101</v>
      </c>
      <c r="F3830">
        <v>1</v>
      </c>
    </row>
    <row r="3831" spans="1:6">
      <c r="A3831" t="s">
        <v>7257</v>
      </c>
      <c r="C3831">
        <v>480</v>
      </c>
      <c r="D3831" t="s">
        <v>5118</v>
      </c>
      <c r="E3831" t="s">
        <v>6101</v>
      </c>
      <c r="F3831">
        <v>2</v>
      </c>
    </row>
    <row r="3832" spans="1:6">
      <c r="A3832" t="s">
        <v>1761</v>
      </c>
      <c r="C3832">
        <v>40</v>
      </c>
      <c r="D3832" t="s">
        <v>5116</v>
      </c>
      <c r="E3832" t="s">
        <v>6101</v>
      </c>
      <c r="F3832">
        <v>1</v>
      </c>
    </row>
    <row r="3833" spans="1:6">
      <c r="A3833" t="s">
        <v>1762</v>
      </c>
      <c r="C3833">
        <v>480</v>
      </c>
      <c r="D3833" t="s">
        <v>5118</v>
      </c>
      <c r="E3833" t="s">
        <v>6101</v>
      </c>
      <c r="F3833">
        <v>6</v>
      </c>
    </row>
    <row r="3834" spans="1:6">
      <c r="A3834" t="s">
        <v>1763</v>
      </c>
      <c r="C3834">
        <v>40</v>
      </c>
      <c r="D3834" t="s">
        <v>5116</v>
      </c>
      <c r="E3834" t="s">
        <v>6101</v>
      </c>
      <c r="F3834">
        <v>6</v>
      </c>
    </row>
    <row r="3835" spans="1:6">
      <c r="A3835" t="s">
        <v>1764</v>
      </c>
      <c r="C3835">
        <v>80</v>
      </c>
      <c r="D3835" t="s">
        <v>5118</v>
      </c>
      <c r="E3835" t="s">
        <v>6101</v>
      </c>
      <c r="F3835">
        <v>3</v>
      </c>
    </row>
    <row r="3836" spans="1:6">
      <c r="A3836" t="s">
        <v>1765</v>
      </c>
      <c r="C3836">
        <v>1200</v>
      </c>
      <c r="D3836" t="s">
        <v>5118</v>
      </c>
      <c r="E3836" t="s">
        <v>6101</v>
      </c>
      <c r="F3836">
        <v>1</v>
      </c>
    </row>
    <row r="3837" spans="1:6">
      <c r="A3837" t="s">
        <v>1766</v>
      </c>
      <c r="C3837">
        <v>960</v>
      </c>
      <c r="D3837" t="s">
        <v>5118</v>
      </c>
      <c r="E3837" t="s">
        <v>6101</v>
      </c>
      <c r="F3837">
        <v>2</v>
      </c>
    </row>
    <row r="3838" spans="1:6">
      <c r="A3838" t="s">
        <v>1767</v>
      </c>
      <c r="C3838">
        <v>20</v>
      </c>
      <c r="D3838" t="s">
        <v>5116</v>
      </c>
      <c r="E3838" t="s">
        <v>6101</v>
      </c>
      <c r="F3838">
        <v>2</v>
      </c>
    </row>
    <row r="3839" spans="1:6">
      <c r="A3839" t="s">
        <v>1768</v>
      </c>
      <c r="C3839">
        <v>240</v>
      </c>
      <c r="D3839" t="s">
        <v>5118</v>
      </c>
      <c r="E3839" t="s">
        <v>6101</v>
      </c>
      <c r="F3839">
        <v>3</v>
      </c>
    </row>
    <row r="3840" spans="1:6">
      <c r="A3840" t="s">
        <v>1769</v>
      </c>
      <c r="C3840">
        <v>240</v>
      </c>
      <c r="D3840" t="s">
        <v>5118</v>
      </c>
      <c r="E3840" t="s">
        <v>6101</v>
      </c>
      <c r="F3840">
        <v>1</v>
      </c>
    </row>
    <row r="3841" spans="1:6">
      <c r="A3841" t="s">
        <v>1770</v>
      </c>
      <c r="C3841">
        <v>40</v>
      </c>
      <c r="D3841" t="s">
        <v>5116</v>
      </c>
      <c r="E3841" t="s">
        <v>6101</v>
      </c>
      <c r="F3841">
        <v>0</v>
      </c>
    </row>
    <row r="3842" spans="1:6">
      <c r="A3842" t="s">
        <v>1771</v>
      </c>
      <c r="C3842">
        <v>40</v>
      </c>
      <c r="D3842" t="s">
        <v>5116</v>
      </c>
      <c r="E3842" t="s">
        <v>6101</v>
      </c>
      <c r="F3842">
        <v>16</v>
      </c>
    </row>
    <row r="3843" spans="1:6">
      <c r="A3843" t="s">
        <v>1772</v>
      </c>
      <c r="C3843">
        <v>60</v>
      </c>
      <c r="D3843" t="s">
        <v>5116</v>
      </c>
      <c r="E3843" t="s">
        <v>6101</v>
      </c>
      <c r="F3843">
        <v>1</v>
      </c>
    </row>
    <row r="3844" spans="1:6">
      <c r="A3844" t="s">
        <v>1773</v>
      </c>
      <c r="C3844">
        <v>40</v>
      </c>
      <c r="D3844" t="s">
        <v>5116</v>
      </c>
      <c r="E3844" t="s">
        <v>6101</v>
      </c>
      <c r="F3844">
        <v>1</v>
      </c>
    </row>
    <row r="3845" spans="1:6">
      <c r="A3845" t="s">
        <v>1984</v>
      </c>
      <c r="C3845">
        <v>40</v>
      </c>
      <c r="D3845" t="s">
        <v>5116</v>
      </c>
      <c r="E3845" t="s">
        <v>6101</v>
      </c>
      <c r="F3845">
        <v>5</v>
      </c>
    </row>
    <row r="3846" spans="1:6">
      <c r="A3846" t="s">
        <v>1774</v>
      </c>
      <c r="C3846">
        <v>40</v>
      </c>
      <c r="D3846" t="s">
        <v>5116</v>
      </c>
      <c r="E3846" t="s">
        <v>6101</v>
      </c>
      <c r="F3846">
        <v>2</v>
      </c>
    </row>
    <row r="3847" spans="1:6">
      <c r="A3847" t="s">
        <v>1775</v>
      </c>
      <c r="C3847">
        <v>40</v>
      </c>
      <c r="D3847" t="s">
        <v>5116</v>
      </c>
      <c r="E3847" t="s">
        <v>6101</v>
      </c>
      <c r="F3847">
        <v>3</v>
      </c>
    </row>
    <row r="3848" spans="1:6">
      <c r="A3848" t="s">
        <v>1776</v>
      </c>
      <c r="C3848">
        <v>30</v>
      </c>
      <c r="D3848" t="s">
        <v>5116</v>
      </c>
      <c r="E3848" t="s">
        <v>6101</v>
      </c>
      <c r="F3848">
        <v>2</v>
      </c>
    </row>
    <row r="3849" spans="1:6">
      <c r="A3849" t="s">
        <v>1777</v>
      </c>
      <c r="C3849">
        <v>30</v>
      </c>
      <c r="D3849" t="s">
        <v>5116</v>
      </c>
      <c r="E3849" t="s">
        <v>6101</v>
      </c>
      <c r="F3849">
        <v>0</v>
      </c>
    </row>
    <row r="3850" spans="1:6">
      <c r="A3850" t="s">
        <v>6058</v>
      </c>
      <c r="C3850">
        <v>30</v>
      </c>
      <c r="D3850" t="s">
        <v>5116</v>
      </c>
      <c r="E3850" t="s">
        <v>6101</v>
      </c>
      <c r="F3850">
        <v>3</v>
      </c>
    </row>
    <row r="3851" spans="1:6">
      <c r="A3851" t="s">
        <v>2355</v>
      </c>
      <c r="C3851">
        <v>30</v>
      </c>
      <c r="D3851" t="s">
        <v>5116</v>
      </c>
      <c r="E3851" t="s">
        <v>6101</v>
      </c>
      <c r="F3851">
        <v>4</v>
      </c>
    </row>
    <row r="3852" spans="1:6">
      <c r="A3852" t="s">
        <v>1778</v>
      </c>
      <c r="C3852">
        <v>600</v>
      </c>
      <c r="D3852" t="s">
        <v>5118</v>
      </c>
      <c r="E3852" t="s">
        <v>6101</v>
      </c>
      <c r="F3852">
        <v>2</v>
      </c>
    </row>
    <row r="3853" spans="1:6">
      <c r="A3853" t="s">
        <v>1779</v>
      </c>
      <c r="C3853">
        <v>50</v>
      </c>
      <c r="D3853" t="s">
        <v>5116</v>
      </c>
      <c r="E3853" t="s">
        <v>6101</v>
      </c>
      <c r="F3853">
        <v>2</v>
      </c>
    </row>
    <row r="3854" spans="1:6">
      <c r="A3854" t="s">
        <v>1780</v>
      </c>
      <c r="C3854">
        <v>360</v>
      </c>
      <c r="D3854" t="s">
        <v>5118</v>
      </c>
      <c r="E3854" t="s">
        <v>6101</v>
      </c>
      <c r="F3854">
        <v>0</v>
      </c>
    </row>
    <row r="3855" spans="1:6">
      <c r="A3855" t="s">
        <v>1781</v>
      </c>
      <c r="C3855">
        <v>360</v>
      </c>
      <c r="D3855" t="s">
        <v>5118</v>
      </c>
      <c r="E3855" t="s">
        <v>6101</v>
      </c>
      <c r="F3855">
        <v>2</v>
      </c>
    </row>
    <row r="3856" spans="1:6">
      <c r="A3856" t="s">
        <v>1782</v>
      </c>
      <c r="C3856">
        <v>360</v>
      </c>
      <c r="D3856" t="s">
        <v>5118</v>
      </c>
      <c r="E3856" t="s">
        <v>6101</v>
      </c>
      <c r="F3856">
        <v>2</v>
      </c>
    </row>
    <row r="3857" spans="1:6">
      <c r="A3857" t="s">
        <v>1783</v>
      </c>
      <c r="C3857">
        <v>480</v>
      </c>
      <c r="D3857" t="s">
        <v>5118</v>
      </c>
      <c r="E3857" t="s">
        <v>6101</v>
      </c>
      <c r="F3857">
        <v>0</v>
      </c>
    </row>
    <row r="3858" spans="1:6">
      <c r="A3858" t="s">
        <v>1784</v>
      </c>
      <c r="C3858">
        <v>480</v>
      </c>
      <c r="D3858" t="s">
        <v>5118</v>
      </c>
      <c r="E3858" t="s">
        <v>6101</v>
      </c>
      <c r="F3858">
        <v>10</v>
      </c>
    </row>
    <row r="3859" spans="1:6">
      <c r="A3859" t="s">
        <v>1785</v>
      </c>
      <c r="C3859">
        <v>480</v>
      </c>
      <c r="D3859" t="s">
        <v>5118</v>
      </c>
      <c r="E3859" t="s">
        <v>6101</v>
      </c>
      <c r="F3859">
        <v>0</v>
      </c>
    </row>
    <row r="3860" spans="1:6">
      <c r="A3860" t="s">
        <v>3723</v>
      </c>
      <c r="C3860">
        <v>50</v>
      </c>
      <c r="D3860" t="s">
        <v>5116</v>
      </c>
      <c r="E3860" t="s">
        <v>6101</v>
      </c>
      <c r="F3860">
        <v>0</v>
      </c>
    </row>
    <row r="3861" spans="1:6">
      <c r="A3861" t="s">
        <v>3726</v>
      </c>
      <c r="C3861">
        <v>50</v>
      </c>
      <c r="D3861" t="s">
        <v>5116</v>
      </c>
      <c r="E3861" t="s">
        <v>6101</v>
      </c>
      <c r="F3861">
        <v>0</v>
      </c>
    </row>
    <row r="3862" spans="1:6">
      <c r="A3862" t="s">
        <v>3725</v>
      </c>
      <c r="C3862">
        <v>40</v>
      </c>
      <c r="D3862" t="s">
        <v>5116</v>
      </c>
      <c r="E3862" t="s">
        <v>6101</v>
      </c>
      <c r="F3862">
        <v>0</v>
      </c>
    </row>
    <row r="3863" spans="1:6">
      <c r="A3863" t="s">
        <v>3724</v>
      </c>
      <c r="C3863">
        <v>40</v>
      </c>
      <c r="D3863" t="s">
        <v>5116</v>
      </c>
      <c r="E3863" t="s">
        <v>6101</v>
      </c>
      <c r="F3863">
        <v>0</v>
      </c>
    </row>
    <row r="3864" spans="1:6">
      <c r="A3864" t="s">
        <v>3728</v>
      </c>
      <c r="C3864">
        <v>50</v>
      </c>
      <c r="D3864" t="s">
        <v>5116</v>
      </c>
      <c r="E3864" t="s">
        <v>6101</v>
      </c>
      <c r="F3864">
        <v>0</v>
      </c>
    </row>
    <row r="3865" spans="1:6">
      <c r="A3865" t="s">
        <v>3727</v>
      </c>
      <c r="C3865">
        <v>50</v>
      </c>
      <c r="D3865" t="s">
        <v>5116</v>
      </c>
      <c r="E3865" t="s">
        <v>6101</v>
      </c>
      <c r="F3865">
        <v>0</v>
      </c>
    </row>
    <row r="3866" spans="1:6">
      <c r="A3866" t="s">
        <v>1786</v>
      </c>
      <c r="C3866">
        <v>10</v>
      </c>
      <c r="D3866" t="s">
        <v>5116</v>
      </c>
      <c r="E3866" t="s">
        <v>6101</v>
      </c>
      <c r="F3866">
        <v>0</v>
      </c>
    </row>
    <row r="3867" spans="1:6">
      <c r="A3867" t="s">
        <v>1787</v>
      </c>
      <c r="C3867">
        <v>10</v>
      </c>
      <c r="D3867" t="s">
        <v>5116</v>
      </c>
      <c r="E3867" t="s">
        <v>6101</v>
      </c>
      <c r="F3867">
        <v>2</v>
      </c>
    </row>
    <row r="3868" spans="1:6">
      <c r="A3868" t="s">
        <v>1788</v>
      </c>
      <c r="C3868">
        <v>10</v>
      </c>
      <c r="D3868" t="s">
        <v>5116</v>
      </c>
      <c r="E3868" t="s">
        <v>6101</v>
      </c>
      <c r="F3868">
        <v>0</v>
      </c>
    </row>
    <row r="3869" spans="1:6">
      <c r="A3869" t="s">
        <v>5473</v>
      </c>
      <c r="C3869">
        <v>45</v>
      </c>
      <c r="D3869" t="s">
        <v>5116</v>
      </c>
      <c r="E3869" t="s">
        <v>6101</v>
      </c>
      <c r="F3869">
        <v>0</v>
      </c>
    </row>
    <row r="3870" spans="1:6">
      <c r="A3870" t="s">
        <v>5631</v>
      </c>
      <c r="C3870">
        <v>40</v>
      </c>
      <c r="D3870" t="s">
        <v>5116</v>
      </c>
      <c r="E3870" t="s">
        <v>6101</v>
      </c>
      <c r="F3870">
        <v>0</v>
      </c>
    </row>
    <row r="3871" spans="1:6">
      <c r="A3871" t="s">
        <v>1789</v>
      </c>
      <c r="C3871">
        <v>360</v>
      </c>
      <c r="D3871" t="s">
        <v>5118</v>
      </c>
      <c r="E3871" t="s">
        <v>6101</v>
      </c>
      <c r="F3871">
        <v>2</v>
      </c>
    </row>
    <row r="3872" spans="1:6">
      <c r="A3872" t="s">
        <v>1790</v>
      </c>
      <c r="C3872">
        <v>30</v>
      </c>
      <c r="D3872" t="s">
        <v>5116</v>
      </c>
      <c r="E3872" t="s">
        <v>6101</v>
      </c>
      <c r="F3872">
        <v>18</v>
      </c>
    </row>
    <row r="3873" spans="1:6">
      <c r="A3873" t="s">
        <v>1791</v>
      </c>
      <c r="C3873">
        <v>50</v>
      </c>
      <c r="D3873" t="s">
        <v>5116</v>
      </c>
      <c r="E3873" t="s">
        <v>6101</v>
      </c>
      <c r="F3873">
        <v>1</v>
      </c>
    </row>
    <row r="3874" spans="1:6">
      <c r="A3874" t="s">
        <v>1792</v>
      </c>
      <c r="C3874">
        <v>40</v>
      </c>
      <c r="D3874" t="s">
        <v>5116</v>
      </c>
      <c r="E3874" t="s">
        <v>6101</v>
      </c>
      <c r="F3874">
        <v>1</v>
      </c>
    </row>
    <row r="3875" spans="1:6">
      <c r="A3875" t="s">
        <v>6159</v>
      </c>
      <c r="C3875">
        <v>40</v>
      </c>
      <c r="D3875" t="s">
        <v>5116</v>
      </c>
      <c r="E3875" t="s">
        <v>6101</v>
      </c>
      <c r="F3875">
        <v>15</v>
      </c>
    </row>
    <row r="3876" spans="1:6">
      <c r="A3876" t="s">
        <v>3418</v>
      </c>
      <c r="C3876">
        <v>40</v>
      </c>
      <c r="D3876" t="s">
        <v>5116</v>
      </c>
      <c r="E3876" t="s">
        <v>6101</v>
      </c>
      <c r="F3876">
        <v>0</v>
      </c>
    </row>
    <row r="3877" spans="1:6">
      <c r="A3877" t="s">
        <v>3417</v>
      </c>
      <c r="C3877">
        <v>40</v>
      </c>
      <c r="D3877" t="s">
        <v>5116</v>
      </c>
      <c r="E3877" t="s">
        <v>6101</v>
      </c>
      <c r="F3877">
        <v>5</v>
      </c>
    </row>
    <row r="3878" spans="1:6">
      <c r="A3878" t="s">
        <v>3478</v>
      </c>
      <c r="C3878">
        <v>40</v>
      </c>
      <c r="D3878" t="s">
        <v>5116</v>
      </c>
      <c r="E3878" t="s">
        <v>6101</v>
      </c>
      <c r="F3878">
        <v>0</v>
      </c>
    </row>
    <row r="3879" spans="1:6">
      <c r="A3879" t="s">
        <v>4131</v>
      </c>
      <c r="C3879">
        <v>40</v>
      </c>
      <c r="D3879" t="s">
        <v>5116</v>
      </c>
      <c r="E3879" t="s">
        <v>6101</v>
      </c>
      <c r="F3879">
        <v>0</v>
      </c>
    </row>
    <row r="3880" spans="1:6">
      <c r="A3880" t="s">
        <v>3419</v>
      </c>
      <c r="C3880">
        <v>40</v>
      </c>
      <c r="D3880" t="s">
        <v>5116</v>
      </c>
      <c r="E3880" t="s">
        <v>6101</v>
      </c>
      <c r="F3880">
        <v>1</v>
      </c>
    </row>
    <row r="3881" spans="1:6">
      <c r="A3881" t="s">
        <v>1793</v>
      </c>
      <c r="C3881">
        <v>300</v>
      </c>
      <c r="D3881" t="s">
        <v>5118</v>
      </c>
      <c r="E3881" t="s">
        <v>6101</v>
      </c>
      <c r="F3881">
        <v>2</v>
      </c>
    </row>
    <row r="3882" spans="1:6">
      <c r="A3882" t="s">
        <v>1795</v>
      </c>
      <c r="C3882">
        <v>250</v>
      </c>
      <c r="D3882" t="s">
        <v>5118</v>
      </c>
      <c r="E3882" t="s">
        <v>6101</v>
      </c>
      <c r="F3882">
        <v>2</v>
      </c>
    </row>
    <row r="3883" spans="1:6">
      <c r="A3883" t="s">
        <v>1796</v>
      </c>
      <c r="C3883">
        <v>180</v>
      </c>
      <c r="D3883" t="s">
        <v>5118</v>
      </c>
      <c r="E3883" t="s">
        <v>6101</v>
      </c>
      <c r="F3883">
        <v>1</v>
      </c>
    </row>
    <row r="3884" spans="1:6">
      <c r="A3884" t="s">
        <v>1797</v>
      </c>
      <c r="C3884">
        <v>288</v>
      </c>
      <c r="D3884" t="s">
        <v>5118</v>
      </c>
      <c r="E3884" t="s">
        <v>6101</v>
      </c>
      <c r="F3884">
        <v>12</v>
      </c>
    </row>
    <row r="3885" spans="1:6">
      <c r="A3885" t="s">
        <v>2754</v>
      </c>
      <c r="C3885">
        <v>10</v>
      </c>
      <c r="D3885" t="s">
        <v>5116</v>
      </c>
      <c r="E3885" t="s">
        <v>6101</v>
      </c>
      <c r="F3885">
        <v>0</v>
      </c>
    </row>
    <row r="3886" spans="1:6">
      <c r="A3886" t="s">
        <v>2755</v>
      </c>
      <c r="C3886">
        <v>10</v>
      </c>
      <c r="D3886" t="s">
        <v>5116</v>
      </c>
      <c r="E3886" t="s">
        <v>6101</v>
      </c>
      <c r="F3886">
        <v>0</v>
      </c>
    </row>
    <row r="3887" spans="1:6">
      <c r="A3887" t="s">
        <v>5497</v>
      </c>
      <c r="C3887">
        <v>120</v>
      </c>
      <c r="D3887" t="s">
        <v>5118</v>
      </c>
      <c r="E3887" t="s">
        <v>6101</v>
      </c>
      <c r="F3887">
        <v>21</v>
      </c>
    </row>
    <row r="3888" spans="1:6">
      <c r="A3888" t="s">
        <v>3618</v>
      </c>
      <c r="C3888">
        <v>120</v>
      </c>
      <c r="D3888" t="s">
        <v>5118</v>
      </c>
      <c r="E3888" t="s">
        <v>6101</v>
      </c>
      <c r="F3888">
        <v>0</v>
      </c>
    </row>
    <row r="3889" spans="1:6">
      <c r="A3889" t="s">
        <v>3617</v>
      </c>
      <c r="C3889">
        <v>120</v>
      </c>
      <c r="D3889" t="s">
        <v>5118</v>
      </c>
      <c r="E3889" t="s">
        <v>6101</v>
      </c>
      <c r="F3889">
        <v>1</v>
      </c>
    </row>
    <row r="3890" spans="1:6">
      <c r="A3890" t="s">
        <v>3616</v>
      </c>
      <c r="C3890">
        <v>120</v>
      </c>
      <c r="D3890" t="s">
        <v>5118</v>
      </c>
      <c r="E3890" t="s">
        <v>6101</v>
      </c>
      <c r="F3890">
        <v>0</v>
      </c>
    </row>
    <row r="3891" spans="1:6">
      <c r="A3891" t="s">
        <v>3615</v>
      </c>
      <c r="C3891">
        <v>120</v>
      </c>
      <c r="D3891" t="s">
        <v>5118</v>
      </c>
      <c r="E3891" t="s">
        <v>6101</v>
      </c>
      <c r="F3891">
        <v>21</v>
      </c>
    </row>
    <row r="3892" spans="1:6">
      <c r="A3892" t="s">
        <v>1798</v>
      </c>
      <c r="C3892">
        <v>120</v>
      </c>
      <c r="D3892" t="s">
        <v>5118</v>
      </c>
      <c r="E3892" t="s">
        <v>6101</v>
      </c>
      <c r="F3892">
        <v>0</v>
      </c>
    </row>
    <row r="3893" spans="1:6">
      <c r="A3893" t="s">
        <v>1799</v>
      </c>
      <c r="C3893">
        <v>120</v>
      </c>
      <c r="D3893" t="s">
        <v>5118</v>
      </c>
      <c r="E3893" t="s">
        <v>6101</v>
      </c>
      <c r="F3893">
        <v>0</v>
      </c>
    </row>
    <row r="3894" spans="1:6">
      <c r="A3894" t="s">
        <v>2378</v>
      </c>
      <c r="C3894">
        <v>10</v>
      </c>
      <c r="D3894" t="s">
        <v>5116</v>
      </c>
      <c r="E3894" t="s">
        <v>6101</v>
      </c>
      <c r="F3894">
        <v>0</v>
      </c>
    </row>
    <row r="3895" spans="1:6">
      <c r="A3895" t="s">
        <v>2379</v>
      </c>
      <c r="C3895">
        <v>10</v>
      </c>
      <c r="D3895" t="s">
        <v>5116</v>
      </c>
      <c r="E3895" t="s">
        <v>6101</v>
      </c>
      <c r="F3895">
        <v>0</v>
      </c>
    </row>
    <row r="3896" spans="1:6">
      <c r="A3896" t="s">
        <v>2380</v>
      </c>
      <c r="C3896">
        <v>10</v>
      </c>
      <c r="D3896" t="s">
        <v>5116</v>
      </c>
      <c r="E3896" t="s">
        <v>6101</v>
      </c>
      <c r="F3896">
        <v>0</v>
      </c>
    </row>
    <row r="3897" spans="1:6">
      <c r="A3897" t="s">
        <v>5346</v>
      </c>
      <c r="C3897">
        <v>10</v>
      </c>
      <c r="D3897" t="s">
        <v>5116</v>
      </c>
      <c r="E3897" t="s">
        <v>6101</v>
      </c>
      <c r="F3897">
        <v>0</v>
      </c>
    </row>
    <row r="3898" spans="1:6">
      <c r="A3898" t="s">
        <v>2377</v>
      </c>
      <c r="C3898">
        <v>10</v>
      </c>
      <c r="D3898" t="s">
        <v>5116</v>
      </c>
      <c r="E3898" t="s">
        <v>6101</v>
      </c>
      <c r="F3898">
        <v>0</v>
      </c>
    </row>
    <row r="3899" spans="1:6">
      <c r="A3899" t="s">
        <v>1800</v>
      </c>
      <c r="C3899">
        <v>20</v>
      </c>
      <c r="D3899" t="s">
        <v>5116</v>
      </c>
      <c r="E3899" t="s">
        <v>6101</v>
      </c>
      <c r="F3899">
        <v>0</v>
      </c>
    </row>
    <row r="3900" spans="1:6">
      <c r="A3900" t="s">
        <v>1801</v>
      </c>
      <c r="C3900">
        <v>10</v>
      </c>
      <c r="D3900" t="s">
        <v>5116</v>
      </c>
      <c r="E3900" t="s">
        <v>6101</v>
      </c>
      <c r="F3900">
        <v>1</v>
      </c>
    </row>
    <row r="3901" spans="1:6">
      <c r="A3901" t="s">
        <v>2340</v>
      </c>
      <c r="C3901">
        <v>10</v>
      </c>
      <c r="D3901" t="s">
        <v>5116</v>
      </c>
      <c r="E3901" t="s">
        <v>6101</v>
      </c>
      <c r="F3901">
        <v>0</v>
      </c>
    </row>
    <row r="3902" spans="1:6">
      <c r="A3902" t="s">
        <v>1802</v>
      </c>
      <c r="C3902">
        <v>20</v>
      </c>
      <c r="D3902" t="s">
        <v>5116</v>
      </c>
      <c r="E3902" t="s">
        <v>6101</v>
      </c>
      <c r="F3902">
        <v>15</v>
      </c>
    </row>
    <row r="3903" spans="1:6">
      <c r="A3903" t="s">
        <v>1803</v>
      </c>
      <c r="C3903">
        <v>50</v>
      </c>
      <c r="D3903" t="s">
        <v>5116</v>
      </c>
      <c r="E3903" t="s">
        <v>6101</v>
      </c>
      <c r="F3903">
        <v>3</v>
      </c>
    </row>
    <row r="3904" spans="1:6">
      <c r="A3904" t="s">
        <v>1804</v>
      </c>
      <c r="C3904">
        <v>40</v>
      </c>
      <c r="D3904" t="s">
        <v>5116</v>
      </c>
      <c r="E3904" t="s">
        <v>6101</v>
      </c>
      <c r="F3904">
        <v>1</v>
      </c>
    </row>
    <row r="3905" spans="1:6">
      <c r="A3905" t="s">
        <v>1805</v>
      </c>
      <c r="C3905">
        <v>20</v>
      </c>
      <c r="D3905" t="s">
        <v>5116</v>
      </c>
      <c r="E3905" t="s">
        <v>6101</v>
      </c>
      <c r="F3905">
        <v>1</v>
      </c>
    </row>
    <row r="3906" spans="1:6">
      <c r="A3906" t="s">
        <v>1806</v>
      </c>
      <c r="C3906">
        <v>40</v>
      </c>
      <c r="D3906" t="s">
        <v>5116</v>
      </c>
      <c r="E3906" t="s">
        <v>6101</v>
      </c>
      <c r="F3906">
        <v>1</v>
      </c>
    </row>
    <row r="3907" spans="1:6">
      <c r="A3907" t="s">
        <v>1807</v>
      </c>
      <c r="C3907">
        <v>360</v>
      </c>
      <c r="D3907" t="s">
        <v>5118</v>
      </c>
      <c r="E3907" t="s">
        <v>6101</v>
      </c>
      <c r="F3907">
        <v>3</v>
      </c>
    </row>
    <row r="3908" spans="1:6">
      <c r="A3908" t="s">
        <v>1808</v>
      </c>
      <c r="C3908">
        <v>20</v>
      </c>
      <c r="D3908" t="s">
        <v>5116</v>
      </c>
      <c r="E3908" t="s">
        <v>6101</v>
      </c>
      <c r="F3908">
        <v>1</v>
      </c>
    </row>
    <row r="3909" spans="1:6">
      <c r="A3909" t="s">
        <v>1809</v>
      </c>
      <c r="E3909" t="s">
        <v>6101</v>
      </c>
      <c r="F3909">
        <v>2</v>
      </c>
    </row>
    <row r="3910" spans="1:6">
      <c r="A3910" t="s">
        <v>1810</v>
      </c>
      <c r="C3910">
        <v>360</v>
      </c>
      <c r="D3910" t="s">
        <v>5118</v>
      </c>
      <c r="E3910" t="s">
        <v>6101</v>
      </c>
      <c r="F3910">
        <v>0</v>
      </c>
    </row>
    <row r="3911" spans="1:6">
      <c r="A3911" t="s">
        <v>6121</v>
      </c>
      <c r="C3911">
        <v>360</v>
      </c>
      <c r="D3911" t="s">
        <v>5118</v>
      </c>
      <c r="E3911" t="s">
        <v>6101</v>
      </c>
      <c r="F3911">
        <v>0</v>
      </c>
    </row>
    <row r="3912" spans="1:6">
      <c r="A3912" t="s">
        <v>3647</v>
      </c>
      <c r="C3912">
        <v>360</v>
      </c>
      <c r="D3912" t="s">
        <v>5118</v>
      </c>
      <c r="E3912" t="s">
        <v>6101</v>
      </c>
      <c r="F3912">
        <v>5</v>
      </c>
    </row>
    <row r="3913" spans="1:6">
      <c r="A3913" t="s">
        <v>1811</v>
      </c>
      <c r="C3913">
        <v>30</v>
      </c>
      <c r="D3913" t="s">
        <v>5116</v>
      </c>
      <c r="E3913" t="s">
        <v>6101</v>
      </c>
      <c r="F3913">
        <v>0</v>
      </c>
    </row>
    <row r="3914" spans="1:6">
      <c r="A3914" t="s">
        <v>1812</v>
      </c>
      <c r="C3914">
        <v>30</v>
      </c>
      <c r="D3914" t="s">
        <v>5116</v>
      </c>
      <c r="E3914" t="s">
        <v>6101</v>
      </c>
      <c r="F3914">
        <v>0</v>
      </c>
    </row>
    <row r="3915" spans="1:6">
      <c r="A3915" t="s">
        <v>1813</v>
      </c>
      <c r="C3915">
        <v>480</v>
      </c>
      <c r="D3915" t="s">
        <v>5118</v>
      </c>
      <c r="E3915" t="s">
        <v>6101</v>
      </c>
      <c r="F3915">
        <v>3</v>
      </c>
    </row>
    <row r="3916" spans="1:6">
      <c r="A3916" t="s">
        <v>1814</v>
      </c>
      <c r="C3916">
        <v>1200</v>
      </c>
      <c r="D3916" t="s">
        <v>5118</v>
      </c>
      <c r="E3916" t="s">
        <v>6101</v>
      </c>
      <c r="F3916">
        <v>5</v>
      </c>
    </row>
    <row r="3917" spans="1:6">
      <c r="A3917" t="s">
        <v>1815</v>
      </c>
      <c r="C3917">
        <v>120</v>
      </c>
      <c r="D3917" t="s">
        <v>5118</v>
      </c>
      <c r="E3917" t="s">
        <v>6101</v>
      </c>
      <c r="F3917">
        <v>0</v>
      </c>
    </row>
    <row r="3918" spans="1:6">
      <c r="A3918" t="s">
        <v>1816</v>
      </c>
      <c r="C3918">
        <v>120</v>
      </c>
      <c r="D3918" t="s">
        <v>5118</v>
      </c>
      <c r="E3918" t="s">
        <v>6101</v>
      </c>
      <c r="F3918">
        <v>3</v>
      </c>
    </row>
    <row r="3919" spans="1:6">
      <c r="A3919" t="s">
        <v>1817</v>
      </c>
      <c r="C3919">
        <v>200</v>
      </c>
      <c r="D3919" t="s">
        <v>5118</v>
      </c>
      <c r="E3919" t="s">
        <v>6101</v>
      </c>
      <c r="F3919">
        <v>1</v>
      </c>
    </row>
    <row r="3920" spans="1:6">
      <c r="A3920" t="s">
        <v>1818</v>
      </c>
      <c r="C3920">
        <v>360</v>
      </c>
      <c r="D3920" t="s">
        <v>5118</v>
      </c>
      <c r="E3920" t="s">
        <v>6101</v>
      </c>
      <c r="F3920">
        <v>4</v>
      </c>
    </row>
    <row r="3921" spans="1:6">
      <c r="A3921" t="s">
        <v>1819</v>
      </c>
      <c r="C3921">
        <v>360</v>
      </c>
      <c r="D3921" t="s">
        <v>5118</v>
      </c>
      <c r="E3921" t="s">
        <v>6101</v>
      </c>
      <c r="F3921">
        <v>9</v>
      </c>
    </row>
    <row r="3922" spans="1:6">
      <c r="A3922" t="s">
        <v>1820</v>
      </c>
      <c r="C3922">
        <v>360</v>
      </c>
      <c r="D3922" t="s">
        <v>5118</v>
      </c>
      <c r="E3922" t="s">
        <v>6101</v>
      </c>
      <c r="F3922">
        <v>3</v>
      </c>
    </row>
    <row r="3923" spans="1:6">
      <c r="A3923" t="s">
        <v>1821</v>
      </c>
      <c r="C3923">
        <v>360</v>
      </c>
      <c r="D3923" t="s">
        <v>5118</v>
      </c>
      <c r="E3923" t="s">
        <v>6101</v>
      </c>
      <c r="F3923">
        <v>4</v>
      </c>
    </row>
    <row r="3924" spans="1:6">
      <c r="A3924" t="s">
        <v>1822</v>
      </c>
      <c r="C3924">
        <v>360</v>
      </c>
      <c r="D3924" t="s">
        <v>5118</v>
      </c>
      <c r="E3924" t="s">
        <v>6101</v>
      </c>
      <c r="F3924">
        <v>13</v>
      </c>
    </row>
    <row r="3925" spans="1:6">
      <c r="A3925" t="s">
        <v>1823</v>
      </c>
      <c r="C3925">
        <v>360</v>
      </c>
      <c r="D3925" t="s">
        <v>5118</v>
      </c>
      <c r="E3925" t="s">
        <v>6101</v>
      </c>
      <c r="F3925">
        <v>3</v>
      </c>
    </row>
    <row r="3926" spans="1:6">
      <c r="A3926" t="s">
        <v>1824</v>
      </c>
      <c r="C3926">
        <v>360</v>
      </c>
      <c r="D3926" t="s">
        <v>5118</v>
      </c>
      <c r="E3926" t="s">
        <v>6101</v>
      </c>
      <c r="F3926">
        <v>0</v>
      </c>
    </row>
    <row r="3927" spans="1:6">
      <c r="A3927" t="s">
        <v>1825</v>
      </c>
      <c r="C3927">
        <v>360</v>
      </c>
      <c r="D3927" t="s">
        <v>5118</v>
      </c>
      <c r="E3927" t="s">
        <v>6101</v>
      </c>
      <c r="F3927">
        <v>0</v>
      </c>
    </row>
    <row r="3928" spans="1:6">
      <c r="A3928" t="s">
        <v>1826</v>
      </c>
      <c r="C3928">
        <v>480</v>
      </c>
      <c r="D3928" t="s">
        <v>5118</v>
      </c>
      <c r="E3928" t="s">
        <v>6101</v>
      </c>
      <c r="F3928">
        <v>6</v>
      </c>
    </row>
    <row r="3929" spans="1:6">
      <c r="A3929" t="s">
        <v>1827</v>
      </c>
      <c r="C3929">
        <v>480</v>
      </c>
      <c r="D3929" t="s">
        <v>5118</v>
      </c>
      <c r="E3929" t="s">
        <v>6101</v>
      </c>
      <c r="F3929">
        <v>35</v>
      </c>
    </row>
    <row r="3930" spans="1:6">
      <c r="A3930" t="s">
        <v>1828</v>
      </c>
      <c r="C3930">
        <v>480</v>
      </c>
      <c r="D3930" t="s">
        <v>5118</v>
      </c>
      <c r="E3930" t="s">
        <v>6101</v>
      </c>
      <c r="F3930">
        <v>2</v>
      </c>
    </row>
    <row r="3931" spans="1:6">
      <c r="A3931" t="s">
        <v>1829</v>
      </c>
      <c r="C3931">
        <v>480</v>
      </c>
      <c r="D3931" t="s">
        <v>5118</v>
      </c>
      <c r="E3931" t="s">
        <v>6101</v>
      </c>
      <c r="F3931">
        <v>0</v>
      </c>
    </row>
    <row r="3932" spans="1:6">
      <c r="A3932" t="s">
        <v>1830</v>
      </c>
      <c r="C3932">
        <v>30</v>
      </c>
      <c r="D3932" t="s">
        <v>5116</v>
      </c>
      <c r="E3932" t="s">
        <v>6101</v>
      </c>
      <c r="F3932">
        <v>2</v>
      </c>
    </row>
    <row r="3933" spans="1:6">
      <c r="A3933" t="s">
        <v>1831</v>
      </c>
      <c r="C3933">
        <v>15</v>
      </c>
      <c r="D3933" t="s">
        <v>5116</v>
      </c>
      <c r="E3933" t="s">
        <v>6101</v>
      </c>
      <c r="F3933">
        <v>3</v>
      </c>
    </row>
    <row r="3934" spans="1:6">
      <c r="A3934" t="s">
        <v>1832</v>
      </c>
      <c r="C3934">
        <v>120</v>
      </c>
      <c r="D3934" t="s">
        <v>5118</v>
      </c>
      <c r="E3934" t="s">
        <v>6101</v>
      </c>
      <c r="F3934">
        <v>6</v>
      </c>
    </row>
    <row r="3935" spans="1:6">
      <c r="A3935" t="s">
        <v>1833</v>
      </c>
      <c r="C3935">
        <v>848</v>
      </c>
      <c r="D3935" t="s">
        <v>5118</v>
      </c>
      <c r="E3935" t="s">
        <v>6101</v>
      </c>
      <c r="F3935">
        <v>13</v>
      </c>
    </row>
    <row r="3936" spans="1:6">
      <c r="A3936" t="s">
        <v>2590</v>
      </c>
      <c r="C3936">
        <v>336</v>
      </c>
      <c r="D3936" t="s">
        <v>5118</v>
      </c>
      <c r="E3936" t="s">
        <v>6101</v>
      </c>
      <c r="F3936">
        <v>0</v>
      </c>
    </row>
    <row r="3937" spans="1:6">
      <c r="A3937" t="s">
        <v>2592</v>
      </c>
      <c r="C3937">
        <v>576</v>
      </c>
      <c r="D3937" t="s">
        <v>5118</v>
      </c>
      <c r="E3937" t="s">
        <v>6101</v>
      </c>
      <c r="F3937">
        <v>0</v>
      </c>
    </row>
    <row r="3938" spans="1:6">
      <c r="A3938" t="s">
        <v>1835</v>
      </c>
      <c r="C3938">
        <v>50</v>
      </c>
      <c r="D3938" t="s">
        <v>5116</v>
      </c>
      <c r="E3938" t="s">
        <v>6101</v>
      </c>
      <c r="F3938">
        <v>23</v>
      </c>
    </row>
    <row r="3939" spans="1:6">
      <c r="A3939" t="s">
        <v>5263</v>
      </c>
      <c r="C3939">
        <v>240</v>
      </c>
      <c r="D3939" t="s">
        <v>5118</v>
      </c>
      <c r="E3939" t="s">
        <v>6101</v>
      </c>
      <c r="F3939">
        <v>2</v>
      </c>
    </row>
    <row r="3940" spans="1:6">
      <c r="A3940" t="s">
        <v>5259</v>
      </c>
      <c r="C3940">
        <v>240</v>
      </c>
      <c r="D3940" t="s">
        <v>5118</v>
      </c>
      <c r="E3940" t="s">
        <v>6101</v>
      </c>
      <c r="F3940">
        <v>6</v>
      </c>
    </row>
    <row r="3941" spans="1:6">
      <c r="A3941" t="s">
        <v>5264</v>
      </c>
      <c r="C3941">
        <v>240</v>
      </c>
      <c r="D3941" t="s">
        <v>5118</v>
      </c>
      <c r="E3941" t="s">
        <v>6101</v>
      </c>
      <c r="F3941">
        <v>2</v>
      </c>
    </row>
    <row r="3942" spans="1:6">
      <c r="A3942" t="s">
        <v>5260</v>
      </c>
      <c r="C3942">
        <v>240</v>
      </c>
      <c r="D3942" t="s">
        <v>5118</v>
      </c>
      <c r="E3942" t="s">
        <v>6101</v>
      </c>
      <c r="F3942">
        <v>6</v>
      </c>
    </row>
    <row r="3943" spans="1:6">
      <c r="A3943" t="s">
        <v>5261</v>
      </c>
      <c r="C3943">
        <v>240</v>
      </c>
      <c r="D3943" t="s">
        <v>5118</v>
      </c>
      <c r="E3943" t="s">
        <v>6101</v>
      </c>
      <c r="F3943">
        <v>3</v>
      </c>
    </row>
    <row r="3944" spans="1:6">
      <c r="A3944" t="s">
        <v>5258</v>
      </c>
      <c r="C3944">
        <v>240</v>
      </c>
      <c r="D3944" t="s">
        <v>5118</v>
      </c>
      <c r="E3944" t="s">
        <v>6101</v>
      </c>
      <c r="F3944">
        <v>7</v>
      </c>
    </row>
    <row r="3945" spans="1:6">
      <c r="A3945" t="s">
        <v>5262</v>
      </c>
      <c r="C3945">
        <v>240</v>
      </c>
      <c r="D3945" t="s">
        <v>5118</v>
      </c>
      <c r="E3945" t="s">
        <v>6101</v>
      </c>
      <c r="F3945">
        <v>1</v>
      </c>
    </row>
    <row r="3946" spans="1:6">
      <c r="A3946" t="s">
        <v>5270</v>
      </c>
      <c r="C3946">
        <v>720</v>
      </c>
      <c r="D3946" t="s">
        <v>5118</v>
      </c>
      <c r="E3946" t="s">
        <v>6101</v>
      </c>
      <c r="F3946">
        <v>1</v>
      </c>
    </row>
    <row r="3947" spans="1:6">
      <c r="A3947" t="s">
        <v>5269</v>
      </c>
      <c r="C3947">
        <v>720</v>
      </c>
      <c r="D3947" t="s">
        <v>5118</v>
      </c>
      <c r="E3947" t="s">
        <v>6101</v>
      </c>
      <c r="F3947">
        <v>1</v>
      </c>
    </row>
    <row r="3948" spans="1:6">
      <c r="A3948" t="s">
        <v>5271</v>
      </c>
      <c r="C3948">
        <v>720</v>
      </c>
      <c r="D3948" t="s">
        <v>5118</v>
      </c>
      <c r="E3948" t="s">
        <v>6101</v>
      </c>
      <c r="F3948">
        <v>0</v>
      </c>
    </row>
    <row r="3949" spans="1:6">
      <c r="A3949" t="s">
        <v>5266</v>
      </c>
      <c r="C3949">
        <v>720</v>
      </c>
      <c r="D3949" t="s">
        <v>5118</v>
      </c>
      <c r="E3949" t="s">
        <v>6101</v>
      </c>
      <c r="F3949">
        <v>5</v>
      </c>
    </row>
    <row r="3950" spans="1:6">
      <c r="A3950" t="s">
        <v>5267</v>
      </c>
      <c r="C3950">
        <v>720</v>
      </c>
      <c r="D3950" t="s">
        <v>5118</v>
      </c>
      <c r="E3950" t="s">
        <v>6101</v>
      </c>
      <c r="F3950">
        <v>1</v>
      </c>
    </row>
    <row r="3951" spans="1:6">
      <c r="A3951" t="s">
        <v>5265</v>
      </c>
      <c r="C3951">
        <v>720</v>
      </c>
      <c r="D3951" t="s">
        <v>5118</v>
      </c>
      <c r="E3951" t="s">
        <v>6101</v>
      </c>
      <c r="F3951">
        <v>3</v>
      </c>
    </row>
    <row r="3952" spans="1:6">
      <c r="A3952" t="s">
        <v>5268</v>
      </c>
      <c r="C3952">
        <v>720</v>
      </c>
      <c r="D3952" t="s">
        <v>5118</v>
      </c>
      <c r="E3952" t="s">
        <v>6101</v>
      </c>
      <c r="F3952">
        <v>0</v>
      </c>
    </row>
    <row r="3953" spans="1:6">
      <c r="A3953" t="s">
        <v>1836</v>
      </c>
      <c r="C3953">
        <v>130</v>
      </c>
      <c r="D3953" t="s">
        <v>5118</v>
      </c>
      <c r="E3953" t="s">
        <v>6101</v>
      </c>
      <c r="F3953">
        <v>1</v>
      </c>
    </row>
    <row r="3954" spans="1:6">
      <c r="A3954" t="s">
        <v>1836</v>
      </c>
      <c r="C3954">
        <v>120</v>
      </c>
      <c r="D3954" t="s">
        <v>5118</v>
      </c>
      <c r="E3954" t="s">
        <v>6101</v>
      </c>
      <c r="F3954">
        <v>4</v>
      </c>
    </row>
    <row r="3955" spans="1:6">
      <c r="A3955" t="s">
        <v>1838</v>
      </c>
      <c r="C3955">
        <v>83</v>
      </c>
      <c r="D3955" t="s">
        <v>5118</v>
      </c>
      <c r="E3955" t="s">
        <v>6101</v>
      </c>
      <c r="F3955">
        <v>1</v>
      </c>
    </row>
    <row r="3956" spans="1:6">
      <c r="A3956" t="s">
        <v>1838</v>
      </c>
      <c r="C3956">
        <v>170</v>
      </c>
      <c r="D3956" t="s">
        <v>5118</v>
      </c>
      <c r="E3956" t="s">
        <v>6101</v>
      </c>
      <c r="F3956">
        <v>1</v>
      </c>
    </row>
    <row r="3957" spans="1:6">
      <c r="A3957" t="s">
        <v>1838</v>
      </c>
      <c r="C3957">
        <v>150</v>
      </c>
      <c r="D3957" t="s">
        <v>5118</v>
      </c>
      <c r="E3957" t="s">
        <v>6101</v>
      </c>
      <c r="F3957">
        <v>5</v>
      </c>
    </row>
    <row r="3958" spans="1:6">
      <c r="A3958" t="s">
        <v>1838</v>
      </c>
      <c r="C3958">
        <v>115</v>
      </c>
      <c r="D3958" t="s">
        <v>5118</v>
      </c>
      <c r="E3958" t="s">
        <v>6101</v>
      </c>
      <c r="F3958">
        <v>1</v>
      </c>
    </row>
    <row r="3959" spans="1:6">
      <c r="A3959" t="s">
        <v>1838</v>
      </c>
      <c r="C3959">
        <v>110</v>
      </c>
      <c r="D3959" t="s">
        <v>5118</v>
      </c>
      <c r="E3959" t="s">
        <v>6101</v>
      </c>
      <c r="F3959">
        <v>1</v>
      </c>
    </row>
    <row r="3960" spans="1:6">
      <c r="A3960" t="s">
        <v>1838</v>
      </c>
      <c r="C3960">
        <v>100</v>
      </c>
      <c r="D3960" t="s">
        <v>5118</v>
      </c>
      <c r="E3960" t="s">
        <v>6101</v>
      </c>
      <c r="F3960">
        <v>1</v>
      </c>
    </row>
    <row r="3961" spans="1:6">
      <c r="A3961" t="s">
        <v>1840</v>
      </c>
      <c r="C3961">
        <v>186</v>
      </c>
      <c r="D3961" t="s">
        <v>5118</v>
      </c>
      <c r="E3961" t="s">
        <v>6101</v>
      </c>
      <c r="F3961">
        <v>1</v>
      </c>
    </row>
    <row r="3962" spans="1:6">
      <c r="A3962" t="s">
        <v>1839</v>
      </c>
      <c r="C3962">
        <v>180</v>
      </c>
      <c r="D3962" t="s">
        <v>5118</v>
      </c>
      <c r="E3962" t="s">
        <v>6101</v>
      </c>
      <c r="F3962">
        <v>1</v>
      </c>
    </row>
    <row r="3963" spans="1:6">
      <c r="A3963" t="s">
        <v>1840</v>
      </c>
      <c r="C3963">
        <v>170</v>
      </c>
      <c r="D3963" t="s">
        <v>5118</v>
      </c>
      <c r="E3963" t="s">
        <v>6101</v>
      </c>
      <c r="F3963">
        <v>1</v>
      </c>
    </row>
    <row r="3964" spans="1:6">
      <c r="A3964" t="s">
        <v>1839</v>
      </c>
      <c r="C3964">
        <v>170</v>
      </c>
      <c r="D3964" t="s">
        <v>5118</v>
      </c>
      <c r="E3964" t="s">
        <v>6101</v>
      </c>
      <c r="F3964">
        <v>7</v>
      </c>
    </row>
    <row r="3965" spans="1:6">
      <c r="A3965" t="s">
        <v>1840</v>
      </c>
      <c r="C3965">
        <v>167</v>
      </c>
      <c r="D3965" t="s">
        <v>5118</v>
      </c>
      <c r="E3965" t="s">
        <v>6101</v>
      </c>
      <c r="F3965">
        <v>1</v>
      </c>
    </row>
    <row r="3966" spans="1:6">
      <c r="A3966" t="s">
        <v>1839</v>
      </c>
      <c r="C3966">
        <v>160</v>
      </c>
      <c r="D3966" t="s">
        <v>5118</v>
      </c>
      <c r="E3966" t="s">
        <v>6101</v>
      </c>
      <c r="F3966">
        <v>6</v>
      </c>
    </row>
    <row r="3967" spans="1:6">
      <c r="A3967" t="s">
        <v>1839</v>
      </c>
      <c r="C3967">
        <v>150</v>
      </c>
      <c r="D3967" t="s">
        <v>5118</v>
      </c>
      <c r="E3967" t="s">
        <v>6101</v>
      </c>
      <c r="F3967">
        <v>4</v>
      </c>
    </row>
    <row r="3968" spans="1:6">
      <c r="A3968" t="s">
        <v>1839</v>
      </c>
      <c r="C3968">
        <v>140</v>
      </c>
      <c r="D3968" t="s">
        <v>5118</v>
      </c>
      <c r="E3968" t="s">
        <v>6101</v>
      </c>
      <c r="F3968">
        <v>2</v>
      </c>
    </row>
    <row r="3969" spans="1:6">
      <c r="A3969" t="s">
        <v>1839</v>
      </c>
      <c r="C3969">
        <v>130</v>
      </c>
      <c r="D3969" t="s">
        <v>5118</v>
      </c>
      <c r="E3969" t="s">
        <v>6101</v>
      </c>
      <c r="F3969">
        <v>5</v>
      </c>
    </row>
    <row r="3970" spans="1:6">
      <c r="A3970" t="s">
        <v>1840</v>
      </c>
      <c r="C3970">
        <v>116</v>
      </c>
      <c r="D3970" t="s">
        <v>5118</v>
      </c>
      <c r="E3970" t="s">
        <v>6101</v>
      </c>
      <c r="F3970">
        <v>1</v>
      </c>
    </row>
    <row r="3971" spans="1:6">
      <c r="A3971" t="s">
        <v>1839</v>
      </c>
      <c r="C3971">
        <v>200</v>
      </c>
      <c r="D3971" t="s">
        <v>5118</v>
      </c>
      <c r="E3971" t="s">
        <v>6101</v>
      </c>
      <c r="F3971">
        <v>7</v>
      </c>
    </row>
    <row r="3972" spans="1:6">
      <c r="A3972" t="s">
        <v>1841</v>
      </c>
      <c r="C3972">
        <v>60</v>
      </c>
      <c r="D3972" t="s">
        <v>5118</v>
      </c>
      <c r="E3972" t="s">
        <v>6101</v>
      </c>
      <c r="F3972">
        <v>2</v>
      </c>
    </row>
    <row r="3973" spans="1:6">
      <c r="A3973" t="s">
        <v>1841</v>
      </c>
      <c r="C3973">
        <v>20</v>
      </c>
      <c r="D3973" t="s">
        <v>5118</v>
      </c>
      <c r="E3973" t="s">
        <v>6101</v>
      </c>
      <c r="F3973">
        <v>3</v>
      </c>
    </row>
    <row r="3974" spans="1:6">
      <c r="A3974" t="s">
        <v>1841</v>
      </c>
      <c r="C3974">
        <v>150</v>
      </c>
      <c r="D3974" t="s">
        <v>5118</v>
      </c>
      <c r="E3974" t="s">
        <v>6101</v>
      </c>
      <c r="F3974">
        <v>12</v>
      </c>
    </row>
    <row r="3975" spans="1:6">
      <c r="A3975" t="s">
        <v>1841</v>
      </c>
      <c r="C3975">
        <v>140</v>
      </c>
      <c r="D3975" t="s">
        <v>5118</v>
      </c>
      <c r="E3975" t="s">
        <v>6101</v>
      </c>
      <c r="F3975">
        <v>19</v>
      </c>
    </row>
    <row r="3976" spans="1:6">
      <c r="A3976" t="s">
        <v>1841</v>
      </c>
      <c r="C3976">
        <v>130</v>
      </c>
      <c r="D3976" t="s">
        <v>5118</v>
      </c>
      <c r="E3976" t="s">
        <v>6101</v>
      </c>
      <c r="F3976">
        <v>10</v>
      </c>
    </row>
    <row r="3977" spans="1:6">
      <c r="A3977" t="s">
        <v>1842</v>
      </c>
      <c r="C3977">
        <v>200</v>
      </c>
      <c r="D3977" t="s">
        <v>5118</v>
      </c>
      <c r="E3977" t="s">
        <v>6101</v>
      </c>
      <c r="F3977">
        <v>4</v>
      </c>
    </row>
    <row r="3978" spans="1:6">
      <c r="A3978" t="s">
        <v>1842</v>
      </c>
      <c r="C3978">
        <v>110</v>
      </c>
      <c r="D3978" t="s">
        <v>5118</v>
      </c>
      <c r="E3978" t="s">
        <v>6101</v>
      </c>
      <c r="F3978">
        <v>1</v>
      </c>
    </row>
    <row r="3979" spans="1:6">
      <c r="A3979" t="s">
        <v>1844</v>
      </c>
      <c r="C3979">
        <v>600</v>
      </c>
      <c r="D3979" t="s">
        <v>5118</v>
      </c>
      <c r="E3979" t="s">
        <v>6101</v>
      </c>
      <c r="F3979">
        <v>1</v>
      </c>
    </row>
    <row r="3980" spans="1:6">
      <c r="A3980" t="s">
        <v>1845</v>
      </c>
      <c r="C3980">
        <v>40</v>
      </c>
      <c r="D3980" t="s">
        <v>5116</v>
      </c>
      <c r="E3980" t="s">
        <v>6101</v>
      </c>
      <c r="F3980">
        <v>8</v>
      </c>
    </row>
    <row r="3981" spans="1:6">
      <c r="A3981" t="s">
        <v>1846</v>
      </c>
      <c r="C3981">
        <v>30</v>
      </c>
      <c r="D3981" t="s">
        <v>5116</v>
      </c>
      <c r="E3981" t="s">
        <v>6101</v>
      </c>
      <c r="F3981">
        <v>5</v>
      </c>
    </row>
    <row r="3982" spans="1:6">
      <c r="A3982" t="s">
        <v>1847</v>
      </c>
      <c r="C3982">
        <v>480</v>
      </c>
      <c r="D3982" t="s">
        <v>5118</v>
      </c>
      <c r="E3982" t="s">
        <v>6101</v>
      </c>
      <c r="F3982">
        <v>12</v>
      </c>
    </row>
    <row r="3983" spans="1:6">
      <c r="A3983" t="s">
        <v>1848</v>
      </c>
      <c r="C3983">
        <v>480</v>
      </c>
      <c r="D3983" t="s">
        <v>5118</v>
      </c>
      <c r="E3983" t="s">
        <v>6101</v>
      </c>
      <c r="F3983">
        <v>18</v>
      </c>
    </row>
    <row r="3984" spans="1:6">
      <c r="A3984" t="s">
        <v>1849</v>
      </c>
      <c r="C3984">
        <v>60</v>
      </c>
      <c r="D3984" t="s">
        <v>5116</v>
      </c>
      <c r="E3984" t="s">
        <v>6101</v>
      </c>
      <c r="F3984">
        <v>1</v>
      </c>
    </row>
    <row r="3985" spans="1:6">
      <c r="A3985" t="s">
        <v>1850</v>
      </c>
      <c r="C3985">
        <v>50</v>
      </c>
      <c r="D3985" t="s">
        <v>5116</v>
      </c>
      <c r="E3985" t="s">
        <v>6101</v>
      </c>
      <c r="F3985">
        <v>1</v>
      </c>
    </row>
    <row r="3986" spans="1:6">
      <c r="A3986" t="s">
        <v>5391</v>
      </c>
      <c r="C3986">
        <v>50</v>
      </c>
      <c r="D3986" t="s">
        <v>5116</v>
      </c>
      <c r="E3986" t="s">
        <v>6101</v>
      </c>
      <c r="F3986">
        <v>1</v>
      </c>
    </row>
    <row r="3987" spans="1:6">
      <c r="A3987" t="s">
        <v>1851</v>
      </c>
      <c r="C3987">
        <v>10</v>
      </c>
      <c r="D3987" t="s">
        <v>5116</v>
      </c>
      <c r="E3987" t="s">
        <v>6101</v>
      </c>
      <c r="F3987">
        <v>7</v>
      </c>
    </row>
    <row r="3988" spans="1:6">
      <c r="A3988" t="s">
        <v>1852</v>
      </c>
      <c r="C3988">
        <v>36</v>
      </c>
      <c r="D3988" t="s">
        <v>5117</v>
      </c>
      <c r="E3988" t="s">
        <v>6101</v>
      </c>
      <c r="F3988">
        <v>4</v>
      </c>
    </row>
    <row r="3989" spans="1:6">
      <c r="A3989" t="s">
        <v>1854</v>
      </c>
      <c r="C3989">
        <v>360</v>
      </c>
      <c r="D3989" t="s">
        <v>5118</v>
      </c>
      <c r="E3989" t="s">
        <v>6101</v>
      </c>
      <c r="F3989">
        <v>2</v>
      </c>
    </row>
    <row r="3990" spans="1:6">
      <c r="A3990" t="s">
        <v>1855</v>
      </c>
      <c r="C3990">
        <v>360</v>
      </c>
      <c r="D3990" t="s">
        <v>5118</v>
      </c>
      <c r="E3990" t="s">
        <v>6101</v>
      </c>
      <c r="F3990">
        <v>0</v>
      </c>
    </row>
    <row r="3991" spans="1:6">
      <c r="A3991" t="s">
        <v>1856</v>
      </c>
      <c r="C3991">
        <v>360</v>
      </c>
      <c r="D3991" t="s">
        <v>5118</v>
      </c>
      <c r="E3991" t="s">
        <v>6101</v>
      </c>
      <c r="F3991">
        <v>0</v>
      </c>
    </row>
    <row r="3992" spans="1:6">
      <c r="A3992" t="s">
        <v>1857</v>
      </c>
      <c r="C3992">
        <v>360</v>
      </c>
      <c r="D3992" t="s">
        <v>5118</v>
      </c>
      <c r="E3992" t="s">
        <v>6101</v>
      </c>
      <c r="F3992">
        <v>0</v>
      </c>
    </row>
    <row r="3993" spans="1:6">
      <c r="A3993" t="s">
        <v>1858</v>
      </c>
      <c r="C3993">
        <v>360</v>
      </c>
      <c r="D3993" t="s">
        <v>5118</v>
      </c>
      <c r="E3993" t="s">
        <v>6101</v>
      </c>
      <c r="F3993">
        <v>0</v>
      </c>
    </row>
    <row r="3994" spans="1:6">
      <c r="A3994" t="s">
        <v>1859</v>
      </c>
      <c r="C3994">
        <v>240</v>
      </c>
      <c r="D3994" t="s">
        <v>5118</v>
      </c>
      <c r="E3994" t="s">
        <v>6101</v>
      </c>
      <c r="F3994">
        <v>0</v>
      </c>
    </row>
    <row r="3995" spans="1:6">
      <c r="A3995" t="s">
        <v>1860</v>
      </c>
      <c r="C3995">
        <v>360</v>
      </c>
      <c r="D3995" t="s">
        <v>5118</v>
      </c>
      <c r="E3995" t="s">
        <v>6101</v>
      </c>
      <c r="F3995">
        <v>5</v>
      </c>
    </row>
    <row r="3996" spans="1:6">
      <c r="A3996" t="s">
        <v>1861</v>
      </c>
      <c r="C3996">
        <v>30</v>
      </c>
      <c r="D3996" t="s">
        <v>5149</v>
      </c>
      <c r="E3996" t="s">
        <v>6101</v>
      </c>
      <c r="F3996">
        <v>3</v>
      </c>
    </row>
    <row r="3997" spans="1:6">
      <c r="A3997" t="s">
        <v>1863</v>
      </c>
      <c r="C3997">
        <v>20</v>
      </c>
      <c r="D3997" t="s">
        <v>5149</v>
      </c>
      <c r="E3997" t="s">
        <v>6101</v>
      </c>
      <c r="F3997">
        <v>2</v>
      </c>
    </row>
    <row r="3998" spans="1:6">
      <c r="A3998" t="s">
        <v>1864</v>
      </c>
      <c r="C3998">
        <v>90</v>
      </c>
      <c r="D3998" t="s">
        <v>5149</v>
      </c>
      <c r="E3998" t="s">
        <v>6101</v>
      </c>
      <c r="F3998">
        <v>4</v>
      </c>
    </row>
    <row r="3999" spans="1:6">
      <c r="A3999" t="s">
        <v>1865</v>
      </c>
      <c r="C3999">
        <v>90</v>
      </c>
      <c r="D3999" t="s">
        <v>5116</v>
      </c>
      <c r="E3999" t="s">
        <v>6101</v>
      </c>
      <c r="F3999">
        <v>3</v>
      </c>
    </row>
    <row r="4000" spans="1:6">
      <c r="A4000" t="s">
        <v>1866</v>
      </c>
      <c r="C4000">
        <v>100</v>
      </c>
      <c r="D4000" t="s">
        <v>5116</v>
      </c>
      <c r="E4000" t="s">
        <v>6101</v>
      </c>
      <c r="F4000">
        <v>4</v>
      </c>
    </row>
    <row r="4001" spans="1:6">
      <c r="A4001" t="s">
        <v>1867</v>
      </c>
      <c r="C4001">
        <v>35</v>
      </c>
      <c r="D4001" t="s">
        <v>5116</v>
      </c>
      <c r="E4001" t="s">
        <v>6101</v>
      </c>
      <c r="F4001">
        <v>0</v>
      </c>
    </row>
    <row r="4002" spans="1:6">
      <c r="A4002" t="s">
        <v>1868</v>
      </c>
      <c r="C4002">
        <v>80</v>
      </c>
      <c r="D4002" t="s">
        <v>5116</v>
      </c>
      <c r="E4002" t="s">
        <v>6101</v>
      </c>
      <c r="F4002">
        <v>4</v>
      </c>
    </row>
    <row r="4003" spans="1:6">
      <c r="A4003" t="s">
        <v>1869</v>
      </c>
      <c r="C4003">
        <v>50</v>
      </c>
      <c r="D4003" t="s">
        <v>5116</v>
      </c>
      <c r="E4003" t="s">
        <v>6101</v>
      </c>
      <c r="F4003">
        <v>1</v>
      </c>
    </row>
    <row r="4004" spans="1:6">
      <c r="A4004" t="s">
        <v>1870</v>
      </c>
      <c r="C4004">
        <v>25</v>
      </c>
      <c r="D4004" t="s">
        <v>5116</v>
      </c>
      <c r="E4004" t="s">
        <v>6101</v>
      </c>
      <c r="F4004">
        <v>4</v>
      </c>
    </row>
    <row r="4005" spans="1:6">
      <c r="A4005" t="s">
        <v>1871</v>
      </c>
      <c r="C4005">
        <v>22</v>
      </c>
      <c r="D4005" t="s">
        <v>5116</v>
      </c>
      <c r="E4005" t="s">
        <v>6101</v>
      </c>
      <c r="F4005">
        <v>5</v>
      </c>
    </row>
    <row r="4006" spans="1:6">
      <c r="A4006" t="s">
        <v>1873</v>
      </c>
      <c r="C4006">
        <v>85</v>
      </c>
      <c r="D4006" t="s">
        <v>5116</v>
      </c>
      <c r="E4006" t="s">
        <v>6101</v>
      </c>
      <c r="F4006">
        <v>1</v>
      </c>
    </row>
    <row r="4007" spans="1:6">
      <c r="A4007" t="s">
        <v>1875</v>
      </c>
      <c r="C4007">
        <v>100</v>
      </c>
      <c r="D4007" t="s">
        <v>5116</v>
      </c>
      <c r="E4007" t="s">
        <v>6101</v>
      </c>
      <c r="F4007">
        <v>0</v>
      </c>
    </row>
    <row r="4008" spans="1:6">
      <c r="A4008" t="s">
        <v>2561</v>
      </c>
      <c r="C4008">
        <v>50</v>
      </c>
      <c r="D4008" t="s">
        <v>5116</v>
      </c>
      <c r="E4008" t="s">
        <v>6101</v>
      </c>
      <c r="F4008">
        <v>0</v>
      </c>
    </row>
    <row r="4009" spans="1:6">
      <c r="A4009" t="s">
        <v>1876</v>
      </c>
      <c r="C4009">
        <v>50</v>
      </c>
      <c r="D4009" t="s">
        <v>5116</v>
      </c>
      <c r="E4009" t="s">
        <v>6101</v>
      </c>
      <c r="F4009">
        <v>4</v>
      </c>
    </row>
    <row r="4010" spans="1:6">
      <c r="A4010" t="s">
        <v>1877</v>
      </c>
      <c r="C4010">
        <v>240</v>
      </c>
      <c r="D4010" t="s">
        <v>5118</v>
      </c>
      <c r="E4010" t="s">
        <v>6101</v>
      </c>
      <c r="F4010">
        <v>4</v>
      </c>
    </row>
    <row r="4011" spans="1:6">
      <c r="A4011" t="s">
        <v>1878</v>
      </c>
      <c r="C4011">
        <v>100</v>
      </c>
      <c r="D4011" t="s">
        <v>5116</v>
      </c>
      <c r="E4011" t="s">
        <v>6101</v>
      </c>
      <c r="F4011">
        <v>45</v>
      </c>
    </row>
    <row r="4012" spans="1:6">
      <c r="A4012" t="s">
        <v>1879</v>
      </c>
      <c r="C4012">
        <v>218</v>
      </c>
      <c r="D4012" t="s">
        <v>5117</v>
      </c>
      <c r="E4012" t="s">
        <v>6101</v>
      </c>
      <c r="F4012">
        <v>2</v>
      </c>
    </row>
    <row r="4013" spans="1:6">
      <c r="A4013" t="s">
        <v>1881</v>
      </c>
      <c r="C4013">
        <v>25</v>
      </c>
      <c r="D4013" t="s">
        <v>5116</v>
      </c>
      <c r="E4013" t="s">
        <v>6101</v>
      </c>
      <c r="F4013">
        <v>16</v>
      </c>
    </row>
    <row r="4014" spans="1:6">
      <c r="A4014" t="s">
        <v>1882</v>
      </c>
      <c r="C4014">
        <v>60</v>
      </c>
      <c r="D4014" t="s">
        <v>5116</v>
      </c>
      <c r="E4014" t="s">
        <v>6101</v>
      </c>
      <c r="F4014">
        <v>1</v>
      </c>
    </row>
    <row r="4015" spans="1:6">
      <c r="A4015" t="s">
        <v>1883</v>
      </c>
      <c r="C4015">
        <v>50</v>
      </c>
      <c r="D4015" t="s">
        <v>5116</v>
      </c>
      <c r="E4015" t="s">
        <v>6101</v>
      </c>
      <c r="F4015">
        <v>2</v>
      </c>
    </row>
    <row r="4016" spans="1:6">
      <c r="A4016" t="s">
        <v>1884</v>
      </c>
      <c r="C4016">
        <v>60</v>
      </c>
      <c r="D4016" t="s">
        <v>5116</v>
      </c>
      <c r="E4016" t="s">
        <v>6101</v>
      </c>
      <c r="F4016">
        <v>3</v>
      </c>
    </row>
    <row r="4017" spans="1:6">
      <c r="A4017" t="s">
        <v>1885</v>
      </c>
      <c r="C4017">
        <v>90</v>
      </c>
      <c r="D4017" t="s">
        <v>5116</v>
      </c>
      <c r="E4017" t="s">
        <v>6101</v>
      </c>
      <c r="F4017">
        <v>5</v>
      </c>
    </row>
    <row r="4018" spans="1:6">
      <c r="A4018" t="s">
        <v>1886</v>
      </c>
      <c r="C4018">
        <v>100</v>
      </c>
      <c r="D4018" t="s">
        <v>5116</v>
      </c>
      <c r="E4018" t="s">
        <v>6101</v>
      </c>
      <c r="F4018">
        <v>7</v>
      </c>
    </row>
    <row r="4019" spans="1:6">
      <c r="A4019" t="s">
        <v>1887</v>
      </c>
      <c r="C4019">
        <v>1000</v>
      </c>
      <c r="D4019" t="s">
        <v>5118</v>
      </c>
      <c r="E4019" t="s">
        <v>6101</v>
      </c>
      <c r="F4019">
        <v>1</v>
      </c>
    </row>
    <row r="4020" spans="1:6">
      <c r="A4020" t="s">
        <v>1888</v>
      </c>
      <c r="C4020">
        <v>100</v>
      </c>
      <c r="D4020" t="s">
        <v>5116</v>
      </c>
      <c r="E4020" t="s">
        <v>6101</v>
      </c>
      <c r="F4020">
        <v>4</v>
      </c>
    </row>
    <row r="4021" spans="1:6">
      <c r="A4021" t="s">
        <v>1889</v>
      </c>
      <c r="C4021">
        <v>100</v>
      </c>
      <c r="D4021" t="s">
        <v>5116</v>
      </c>
      <c r="E4021" t="s">
        <v>6101</v>
      </c>
      <c r="F4021">
        <v>12</v>
      </c>
    </row>
    <row r="4022" spans="1:6">
      <c r="A4022" t="s">
        <v>1890</v>
      </c>
      <c r="C4022">
        <v>50</v>
      </c>
      <c r="D4022" t="s">
        <v>5116</v>
      </c>
      <c r="E4022" t="s">
        <v>6101</v>
      </c>
      <c r="F4022">
        <v>4</v>
      </c>
    </row>
    <row r="4023" spans="1:6">
      <c r="A4023" t="s">
        <v>1890</v>
      </c>
      <c r="C4023">
        <v>40</v>
      </c>
      <c r="D4023" t="s">
        <v>5116</v>
      </c>
      <c r="E4023" t="s">
        <v>6101</v>
      </c>
      <c r="F4023">
        <v>1</v>
      </c>
    </row>
    <row r="4024" spans="1:6">
      <c r="A4024" t="s">
        <v>1891</v>
      </c>
      <c r="C4024">
        <v>60</v>
      </c>
      <c r="D4024" t="s">
        <v>5116</v>
      </c>
      <c r="E4024" t="s">
        <v>6101</v>
      </c>
      <c r="F4024">
        <v>3</v>
      </c>
    </row>
    <row r="4025" spans="1:6">
      <c r="A4025" t="s">
        <v>6065</v>
      </c>
      <c r="C4025">
        <v>50</v>
      </c>
      <c r="D4025" t="s">
        <v>5116</v>
      </c>
      <c r="E4025" t="s">
        <v>6101</v>
      </c>
      <c r="F4025">
        <v>3</v>
      </c>
    </row>
    <row r="4026" spans="1:6">
      <c r="A4026" t="s">
        <v>1892</v>
      </c>
      <c r="C4026">
        <v>120</v>
      </c>
      <c r="D4026" t="s">
        <v>5116</v>
      </c>
      <c r="E4026" t="s">
        <v>6101</v>
      </c>
      <c r="F4026">
        <v>3</v>
      </c>
    </row>
    <row r="4027" spans="1:6">
      <c r="A4027" t="s">
        <v>1893</v>
      </c>
      <c r="C4027">
        <v>40</v>
      </c>
      <c r="D4027" t="s">
        <v>5116</v>
      </c>
      <c r="E4027" t="s">
        <v>6101</v>
      </c>
      <c r="F4027">
        <v>5</v>
      </c>
    </row>
    <row r="4028" spans="1:6">
      <c r="A4028" t="s">
        <v>1894</v>
      </c>
      <c r="C4028">
        <v>300</v>
      </c>
      <c r="D4028" t="s">
        <v>5118</v>
      </c>
      <c r="E4028" t="s">
        <v>6101</v>
      </c>
      <c r="F4028">
        <v>3</v>
      </c>
    </row>
    <row r="4029" spans="1:6">
      <c r="A4029" t="s">
        <v>1895</v>
      </c>
      <c r="C4029">
        <v>600</v>
      </c>
      <c r="D4029" t="s">
        <v>5118</v>
      </c>
      <c r="E4029" t="s">
        <v>6101</v>
      </c>
      <c r="F4029">
        <v>2</v>
      </c>
    </row>
    <row r="4030" spans="1:6">
      <c r="A4030" t="s">
        <v>1896</v>
      </c>
      <c r="C4030">
        <v>40</v>
      </c>
      <c r="D4030" t="s">
        <v>5116</v>
      </c>
      <c r="E4030" t="s">
        <v>6101</v>
      </c>
      <c r="F4030">
        <v>1</v>
      </c>
    </row>
    <row r="4031" spans="1:6">
      <c r="A4031" t="s">
        <v>1897</v>
      </c>
      <c r="C4031">
        <v>70</v>
      </c>
      <c r="D4031" t="s">
        <v>5116</v>
      </c>
      <c r="E4031" t="s">
        <v>6101</v>
      </c>
      <c r="F4031">
        <v>3</v>
      </c>
    </row>
    <row r="4032" spans="1:6">
      <c r="A4032" t="s">
        <v>1897</v>
      </c>
      <c r="C4032">
        <v>60</v>
      </c>
      <c r="D4032" t="s">
        <v>5116</v>
      </c>
      <c r="E4032" t="s">
        <v>6101</v>
      </c>
      <c r="F4032">
        <v>2</v>
      </c>
    </row>
    <row r="4033" spans="1:6">
      <c r="A4033" t="s">
        <v>1898</v>
      </c>
      <c r="C4033">
        <v>60</v>
      </c>
      <c r="D4033" t="s">
        <v>5116</v>
      </c>
      <c r="E4033" t="s">
        <v>6101</v>
      </c>
      <c r="F4033">
        <v>5</v>
      </c>
    </row>
    <row r="4034" spans="1:6">
      <c r="A4034" t="s">
        <v>1899</v>
      </c>
      <c r="C4034">
        <v>60</v>
      </c>
      <c r="D4034" t="s">
        <v>5116</v>
      </c>
      <c r="E4034" t="s">
        <v>6101</v>
      </c>
      <c r="F4034">
        <v>8</v>
      </c>
    </row>
    <row r="4035" spans="1:6">
      <c r="A4035" t="s">
        <v>1900</v>
      </c>
      <c r="C4035">
        <v>500</v>
      </c>
      <c r="D4035" t="s">
        <v>5117</v>
      </c>
      <c r="E4035" t="s">
        <v>6101</v>
      </c>
      <c r="F4035">
        <v>3</v>
      </c>
    </row>
    <row r="4036" spans="1:6">
      <c r="A4036" t="s">
        <v>1902</v>
      </c>
      <c r="C4036">
        <v>40</v>
      </c>
      <c r="D4036" t="s">
        <v>5116</v>
      </c>
      <c r="E4036" t="s">
        <v>6101</v>
      </c>
      <c r="F4036">
        <v>2</v>
      </c>
    </row>
    <row r="4037" spans="1:6">
      <c r="A4037" t="s">
        <v>1903</v>
      </c>
      <c r="C4037">
        <v>30</v>
      </c>
      <c r="D4037" t="s">
        <v>5116</v>
      </c>
      <c r="E4037" t="s">
        <v>6101</v>
      </c>
      <c r="F4037">
        <v>2</v>
      </c>
    </row>
    <row r="4038" spans="1:6">
      <c r="A4038" t="s">
        <v>1904</v>
      </c>
      <c r="E4038" t="s">
        <v>6101</v>
      </c>
      <c r="F4038">
        <v>1</v>
      </c>
    </row>
    <row r="4039" spans="1:6">
      <c r="A4039" t="s">
        <v>1905</v>
      </c>
      <c r="C4039">
        <v>240</v>
      </c>
      <c r="D4039" t="s">
        <v>5118</v>
      </c>
      <c r="E4039" t="s">
        <v>6101</v>
      </c>
      <c r="F4039">
        <v>5</v>
      </c>
    </row>
    <row r="4040" spans="1:6">
      <c r="A4040" t="s">
        <v>1906</v>
      </c>
      <c r="C4040">
        <v>240</v>
      </c>
      <c r="D4040" t="s">
        <v>5118</v>
      </c>
      <c r="E4040" t="s">
        <v>6101</v>
      </c>
      <c r="F4040">
        <v>6</v>
      </c>
    </row>
    <row r="4041" spans="1:6">
      <c r="A4041" t="s">
        <v>1907</v>
      </c>
      <c r="C4041">
        <v>20</v>
      </c>
      <c r="D4041" t="s">
        <v>5116</v>
      </c>
      <c r="E4041" t="s">
        <v>6101</v>
      </c>
      <c r="F4041">
        <v>1</v>
      </c>
    </row>
    <row r="4042" spans="1:6">
      <c r="A4042" t="s">
        <v>1908</v>
      </c>
      <c r="C4042">
        <v>50</v>
      </c>
      <c r="D4042" t="s">
        <v>5116</v>
      </c>
      <c r="E4042" t="s">
        <v>6101</v>
      </c>
      <c r="F4042">
        <v>1</v>
      </c>
    </row>
    <row r="4043" spans="1:6">
      <c r="A4043" t="s">
        <v>1909</v>
      </c>
      <c r="C4043">
        <v>7200</v>
      </c>
      <c r="D4043" t="s">
        <v>5118</v>
      </c>
      <c r="E4043" t="s">
        <v>6101</v>
      </c>
      <c r="F4043">
        <v>1</v>
      </c>
    </row>
    <row r="4044" spans="1:6">
      <c r="A4044" t="s">
        <v>1911</v>
      </c>
      <c r="C4044">
        <v>7200</v>
      </c>
      <c r="D4044" t="s">
        <v>5118</v>
      </c>
      <c r="E4044" t="s">
        <v>6101</v>
      </c>
      <c r="F4044">
        <v>4</v>
      </c>
    </row>
    <row r="4045" spans="1:6">
      <c r="A4045" t="s">
        <v>6066</v>
      </c>
      <c r="C4045">
        <v>20</v>
      </c>
      <c r="D4045" t="s">
        <v>5118</v>
      </c>
      <c r="E4045" t="s">
        <v>6101</v>
      </c>
      <c r="F4045">
        <v>1</v>
      </c>
    </row>
    <row r="4046" spans="1:6">
      <c r="A4046" t="s">
        <v>1913</v>
      </c>
      <c r="C4046">
        <v>70</v>
      </c>
      <c r="D4046" t="s">
        <v>5118</v>
      </c>
      <c r="E4046" t="s">
        <v>6101</v>
      </c>
      <c r="F4046">
        <v>1</v>
      </c>
    </row>
    <row r="4047" spans="1:6">
      <c r="A4047" t="s">
        <v>1913</v>
      </c>
      <c r="C4047">
        <v>15</v>
      </c>
      <c r="D4047" t="s">
        <v>5118</v>
      </c>
      <c r="E4047" t="s">
        <v>6101</v>
      </c>
      <c r="F4047">
        <v>2</v>
      </c>
    </row>
    <row r="4048" spans="1:6">
      <c r="A4048" t="s">
        <v>1915</v>
      </c>
      <c r="C4048">
        <v>5040</v>
      </c>
      <c r="D4048" t="s">
        <v>5118</v>
      </c>
      <c r="E4048" t="s">
        <v>6101</v>
      </c>
      <c r="F4048">
        <v>0</v>
      </c>
    </row>
    <row r="4049" spans="1:6">
      <c r="A4049" t="s">
        <v>1917</v>
      </c>
      <c r="C4049">
        <v>2016</v>
      </c>
      <c r="D4049" t="s">
        <v>5118</v>
      </c>
      <c r="E4049" t="s">
        <v>6101</v>
      </c>
      <c r="F4049">
        <v>2</v>
      </c>
    </row>
    <row r="4050" spans="1:6">
      <c r="A4050" t="s">
        <v>1919</v>
      </c>
      <c r="C4050">
        <v>2000</v>
      </c>
      <c r="D4050" t="s">
        <v>5118</v>
      </c>
      <c r="E4050" t="s">
        <v>6101</v>
      </c>
      <c r="F4050">
        <v>0</v>
      </c>
    </row>
    <row r="4051" spans="1:6">
      <c r="A4051" t="s">
        <v>1920</v>
      </c>
      <c r="C4051">
        <v>12</v>
      </c>
      <c r="D4051" t="s">
        <v>5116</v>
      </c>
      <c r="E4051" t="s">
        <v>6101</v>
      </c>
      <c r="F4051">
        <v>6</v>
      </c>
    </row>
    <row r="4052" spans="1:6">
      <c r="A4052" t="s">
        <v>1921</v>
      </c>
      <c r="C4052">
        <v>12</v>
      </c>
      <c r="D4052" t="s">
        <v>5116</v>
      </c>
      <c r="E4052" t="s">
        <v>6101</v>
      </c>
      <c r="F4052">
        <v>0</v>
      </c>
    </row>
    <row r="4053" spans="1:6">
      <c r="A4053" t="s">
        <v>1922</v>
      </c>
      <c r="C4053">
        <v>12</v>
      </c>
      <c r="D4053" t="s">
        <v>5116</v>
      </c>
      <c r="E4053" t="s">
        <v>6101</v>
      </c>
      <c r="F4053">
        <v>0</v>
      </c>
    </row>
    <row r="4054" spans="1:6">
      <c r="A4054" t="s">
        <v>1923</v>
      </c>
      <c r="C4054">
        <v>12</v>
      </c>
      <c r="D4054" t="s">
        <v>5116</v>
      </c>
      <c r="E4054" t="s">
        <v>6101</v>
      </c>
      <c r="F4054">
        <v>0</v>
      </c>
    </row>
    <row r="4055" spans="1:6">
      <c r="A4055" t="s">
        <v>5414</v>
      </c>
      <c r="C4055">
        <v>2000</v>
      </c>
      <c r="D4055" t="s">
        <v>5118</v>
      </c>
      <c r="E4055" t="s">
        <v>6101</v>
      </c>
      <c r="F4055">
        <v>3</v>
      </c>
    </row>
    <row r="4056" spans="1:6">
      <c r="A4056" t="s">
        <v>5475</v>
      </c>
      <c r="C4056">
        <v>1750</v>
      </c>
      <c r="D4056" t="s">
        <v>5118</v>
      </c>
      <c r="E4056" t="s">
        <v>6101</v>
      </c>
      <c r="F4056">
        <v>1</v>
      </c>
    </row>
    <row r="4057" spans="1:6">
      <c r="A4057" t="s">
        <v>2440</v>
      </c>
      <c r="C4057">
        <v>48</v>
      </c>
      <c r="D4057" t="s">
        <v>5116</v>
      </c>
      <c r="E4057" t="s">
        <v>6101</v>
      </c>
      <c r="F4057">
        <v>1</v>
      </c>
    </row>
    <row r="4058" spans="1:6">
      <c r="A4058" t="s">
        <v>2441</v>
      </c>
      <c r="C4058">
        <v>192</v>
      </c>
      <c r="D4058" t="s">
        <v>5116</v>
      </c>
      <c r="E4058" t="s">
        <v>6101</v>
      </c>
      <c r="F4058">
        <v>0</v>
      </c>
    </row>
    <row r="4059" spans="1:6">
      <c r="A4059" t="s">
        <v>2442</v>
      </c>
      <c r="C4059">
        <v>192</v>
      </c>
      <c r="D4059" t="s">
        <v>5116</v>
      </c>
      <c r="E4059" t="s">
        <v>6101</v>
      </c>
      <c r="F4059">
        <v>0</v>
      </c>
    </row>
    <row r="4060" spans="1:6">
      <c r="A4060" t="s">
        <v>2443</v>
      </c>
      <c r="C4060">
        <v>576</v>
      </c>
      <c r="D4060" t="s">
        <v>5118</v>
      </c>
      <c r="E4060" t="s">
        <v>6101</v>
      </c>
      <c r="F4060">
        <v>5</v>
      </c>
    </row>
    <row r="4061" spans="1:6">
      <c r="A4061" t="s">
        <v>2444</v>
      </c>
      <c r="C4061">
        <v>576</v>
      </c>
      <c r="D4061" t="s">
        <v>5118</v>
      </c>
      <c r="E4061" t="s">
        <v>6101</v>
      </c>
      <c r="F4061">
        <v>21</v>
      </c>
    </row>
    <row r="4062" spans="1:6">
      <c r="A4062" t="s">
        <v>2445</v>
      </c>
      <c r="C4062">
        <v>576</v>
      </c>
      <c r="D4062" t="s">
        <v>5118</v>
      </c>
      <c r="E4062" t="s">
        <v>6101</v>
      </c>
      <c r="F4062">
        <v>15</v>
      </c>
    </row>
    <row r="4063" spans="1:6">
      <c r="A4063" t="s">
        <v>2446</v>
      </c>
      <c r="C4063">
        <v>576</v>
      </c>
      <c r="D4063" t="s">
        <v>5118</v>
      </c>
      <c r="E4063" t="s">
        <v>6101</v>
      </c>
      <c r="F4063">
        <v>17</v>
      </c>
    </row>
    <row r="4064" spans="1:6">
      <c r="A4064" t="s">
        <v>2447</v>
      </c>
      <c r="C4064">
        <v>60</v>
      </c>
      <c r="D4064" t="s">
        <v>5116</v>
      </c>
      <c r="E4064" t="s">
        <v>6101</v>
      </c>
      <c r="F4064">
        <v>55</v>
      </c>
    </row>
    <row r="4065" spans="1:6">
      <c r="A4065" t="s">
        <v>2448</v>
      </c>
      <c r="C4065">
        <v>576</v>
      </c>
      <c r="D4065" t="s">
        <v>5118</v>
      </c>
      <c r="E4065" t="s">
        <v>6101</v>
      </c>
      <c r="F4065">
        <v>25</v>
      </c>
    </row>
    <row r="4066" spans="1:6">
      <c r="A4066" t="s">
        <v>2449</v>
      </c>
      <c r="C4066">
        <v>20</v>
      </c>
      <c r="D4066" t="s">
        <v>5116</v>
      </c>
      <c r="E4066" t="s">
        <v>6101</v>
      </c>
      <c r="F4066">
        <v>137</v>
      </c>
    </row>
    <row r="4067" spans="1:6">
      <c r="A4067" t="s">
        <v>2450</v>
      </c>
      <c r="C4067">
        <v>576</v>
      </c>
      <c r="D4067" t="s">
        <v>5118</v>
      </c>
      <c r="E4067" t="s">
        <v>6101</v>
      </c>
      <c r="F4067">
        <v>29</v>
      </c>
    </row>
    <row r="4068" spans="1:6">
      <c r="A4068" t="s">
        <v>2451</v>
      </c>
      <c r="C4068">
        <v>576</v>
      </c>
      <c r="D4068" t="s">
        <v>5118</v>
      </c>
      <c r="E4068" t="s">
        <v>6101</v>
      </c>
      <c r="F4068">
        <v>2</v>
      </c>
    </row>
    <row r="4069" spans="1:6">
      <c r="A4069" t="s">
        <v>2452</v>
      </c>
      <c r="C4069">
        <v>64</v>
      </c>
      <c r="D4069" t="s">
        <v>5116</v>
      </c>
      <c r="E4069" t="s">
        <v>6101</v>
      </c>
      <c r="F4069">
        <v>88</v>
      </c>
    </row>
    <row r="4070" spans="1:6">
      <c r="A4070" t="s">
        <v>2453</v>
      </c>
      <c r="C4070">
        <v>96</v>
      </c>
      <c r="D4070" t="s">
        <v>5116</v>
      </c>
      <c r="E4070" t="s">
        <v>6101</v>
      </c>
      <c r="F4070">
        <v>35</v>
      </c>
    </row>
    <row r="4071" spans="1:6">
      <c r="A4071" t="s">
        <v>2454</v>
      </c>
      <c r="C4071">
        <v>48</v>
      </c>
      <c r="D4071" t="s">
        <v>5116</v>
      </c>
      <c r="E4071" t="s">
        <v>6101</v>
      </c>
      <c r="F4071">
        <v>16</v>
      </c>
    </row>
    <row r="4072" spans="1:6">
      <c r="A4072" t="s">
        <v>2455</v>
      </c>
      <c r="C4072">
        <v>96</v>
      </c>
      <c r="D4072" t="s">
        <v>5116</v>
      </c>
      <c r="E4072" t="s">
        <v>6101</v>
      </c>
      <c r="F4072">
        <v>2</v>
      </c>
    </row>
    <row r="4073" spans="1:6">
      <c r="A4073" t="s">
        <v>2456</v>
      </c>
      <c r="C4073">
        <v>48</v>
      </c>
      <c r="D4073" t="s">
        <v>5116</v>
      </c>
      <c r="E4073" t="s">
        <v>6101</v>
      </c>
      <c r="F4073">
        <v>15</v>
      </c>
    </row>
    <row r="4074" spans="1:6">
      <c r="A4074" t="s">
        <v>2457</v>
      </c>
      <c r="C4074">
        <v>48</v>
      </c>
      <c r="D4074" t="s">
        <v>5116</v>
      </c>
      <c r="E4074" t="s">
        <v>6101</v>
      </c>
      <c r="F4074">
        <v>23</v>
      </c>
    </row>
    <row r="4075" spans="1:6">
      <c r="A4075" t="s">
        <v>2458</v>
      </c>
      <c r="C4075">
        <v>144</v>
      </c>
      <c r="D4075" t="s">
        <v>5118</v>
      </c>
      <c r="E4075" t="s">
        <v>6101</v>
      </c>
      <c r="F4075">
        <v>1</v>
      </c>
    </row>
    <row r="4076" spans="1:6">
      <c r="A4076" t="s">
        <v>2459</v>
      </c>
      <c r="C4076">
        <v>576</v>
      </c>
      <c r="D4076" t="s">
        <v>5118</v>
      </c>
      <c r="E4076" t="s">
        <v>6101</v>
      </c>
      <c r="F4076">
        <v>1</v>
      </c>
    </row>
    <row r="4077" spans="1:6">
      <c r="A4077" t="s">
        <v>2460</v>
      </c>
      <c r="C4077">
        <v>432</v>
      </c>
      <c r="D4077" t="s">
        <v>5118</v>
      </c>
      <c r="E4077" t="s">
        <v>6101</v>
      </c>
      <c r="F4077">
        <v>1</v>
      </c>
    </row>
    <row r="4078" spans="1:6">
      <c r="A4078" t="s">
        <v>2461</v>
      </c>
      <c r="C4078">
        <v>48</v>
      </c>
      <c r="D4078" t="s">
        <v>5116</v>
      </c>
      <c r="E4078" t="s">
        <v>6101</v>
      </c>
      <c r="F4078">
        <v>2</v>
      </c>
    </row>
    <row r="4079" spans="1:6">
      <c r="A4079" t="s">
        <v>2462</v>
      </c>
      <c r="C4079">
        <v>48</v>
      </c>
      <c r="D4079" t="s">
        <v>5116</v>
      </c>
      <c r="E4079" t="s">
        <v>6101</v>
      </c>
      <c r="F4079">
        <v>36</v>
      </c>
    </row>
    <row r="4080" spans="1:6">
      <c r="A4080" t="s">
        <v>2463</v>
      </c>
      <c r="E4080" t="s">
        <v>6101</v>
      </c>
      <c r="F4080">
        <v>16</v>
      </c>
    </row>
    <row r="4081" spans="1:6">
      <c r="A4081" t="s">
        <v>2464</v>
      </c>
      <c r="C4081">
        <v>48</v>
      </c>
      <c r="D4081" t="s">
        <v>5116</v>
      </c>
      <c r="E4081" t="s">
        <v>6101</v>
      </c>
      <c r="F4081">
        <v>2</v>
      </c>
    </row>
    <row r="4082" spans="1:6">
      <c r="A4082" t="s">
        <v>2465</v>
      </c>
      <c r="C4082">
        <v>48</v>
      </c>
      <c r="D4082" t="s">
        <v>5116</v>
      </c>
      <c r="E4082" t="s">
        <v>6101</v>
      </c>
      <c r="F4082">
        <v>26</v>
      </c>
    </row>
    <row r="4083" spans="1:6">
      <c r="A4083" t="s">
        <v>2466</v>
      </c>
      <c r="C4083">
        <v>60</v>
      </c>
      <c r="D4083" t="s">
        <v>5116</v>
      </c>
      <c r="E4083" t="s">
        <v>6101</v>
      </c>
      <c r="F4083">
        <v>2</v>
      </c>
    </row>
    <row r="4084" spans="1:6">
      <c r="A4084" t="s">
        <v>2002</v>
      </c>
      <c r="C4084">
        <v>48</v>
      </c>
      <c r="D4084" t="s">
        <v>5116</v>
      </c>
      <c r="E4084" t="s">
        <v>6101</v>
      </c>
      <c r="F4084">
        <v>1</v>
      </c>
    </row>
    <row r="4085" spans="1:6">
      <c r="A4085" t="s">
        <v>4405</v>
      </c>
      <c r="C4085">
        <v>48</v>
      </c>
      <c r="D4085" t="s">
        <v>5116</v>
      </c>
      <c r="E4085" t="s">
        <v>6101</v>
      </c>
      <c r="F4085">
        <v>0</v>
      </c>
    </row>
    <row r="4086" spans="1:6">
      <c r="A4086" t="s">
        <v>2720</v>
      </c>
      <c r="C4086">
        <v>48</v>
      </c>
      <c r="D4086" t="s">
        <v>5116</v>
      </c>
      <c r="E4086" t="s">
        <v>6101</v>
      </c>
      <c r="F4086">
        <v>0</v>
      </c>
    </row>
    <row r="4087" spans="1:6">
      <c r="A4087" t="s">
        <v>2467</v>
      </c>
      <c r="C4087">
        <v>48</v>
      </c>
      <c r="D4087" t="s">
        <v>5116</v>
      </c>
      <c r="E4087" t="s">
        <v>6101</v>
      </c>
      <c r="F4087">
        <v>0</v>
      </c>
    </row>
    <row r="4088" spans="1:6">
      <c r="A4088" t="s">
        <v>2721</v>
      </c>
      <c r="C4088">
        <v>48</v>
      </c>
      <c r="D4088" t="s">
        <v>5116</v>
      </c>
      <c r="E4088" t="s">
        <v>6101</v>
      </c>
      <c r="F4088">
        <v>0</v>
      </c>
    </row>
    <row r="4089" spans="1:6">
      <c r="A4089" t="s">
        <v>2689</v>
      </c>
      <c r="C4089">
        <v>120</v>
      </c>
      <c r="D4089" t="s">
        <v>5116</v>
      </c>
      <c r="E4089" t="s">
        <v>6101</v>
      </c>
      <c r="F4089">
        <v>0</v>
      </c>
    </row>
    <row r="4090" spans="1:6">
      <c r="A4090" t="s">
        <v>2690</v>
      </c>
      <c r="C4090">
        <v>120</v>
      </c>
      <c r="D4090" t="s">
        <v>5116</v>
      </c>
      <c r="E4090" t="s">
        <v>6101</v>
      </c>
      <c r="F4090">
        <v>0</v>
      </c>
    </row>
    <row r="4091" spans="1:6">
      <c r="A4091" t="s">
        <v>2691</v>
      </c>
      <c r="C4091">
        <v>120</v>
      </c>
      <c r="D4091" t="s">
        <v>5116</v>
      </c>
      <c r="E4091" t="s">
        <v>6101</v>
      </c>
      <c r="F4091">
        <v>0</v>
      </c>
    </row>
    <row r="4092" spans="1:6">
      <c r="A4092" t="s">
        <v>2468</v>
      </c>
      <c r="C4092">
        <v>23</v>
      </c>
      <c r="D4092" t="s">
        <v>5149</v>
      </c>
      <c r="E4092" t="s">
        <v>6101</v>
      </c>
      <c r="F4092">
        <v>1</v>
      </c>
    </row>
    <row r="4093" spans="1:6">
      <c r="A4093" t="s">
        <v>2469</v>
      </c>
      <c r="C4093">
        <v>576</v>
      </c>
      <c r="D4093" t="s">
        <v>5118</v>
      </c>
      <c r="E4093" t="s">
        <v>6101</v>
      </c>
      <c r="F4093">
        <v>1</v>
      </c>
    </row>
    <row r="4094" spans="1:6">
      <c r="A4094" t="s">
        <v>2470</v>
      </c>
      <c r="C4094">
        <v>48</v>
      </c>
      <c r="D4094" t="s">
        <v>5116</v>
      </c>
      <c r="E4094" t="s">
        <v>6101</v>
      </c>
      <c r="F4094">
        <v>49</v>
      </c>
    </row>
    <row r="4095" spans="1:6">
      <c r="A4095" t="s">
        <v>2471</v>
      </c>
      <c r="C4095">
        <v>18</v>
      </c>
      <c r="D4095" t="s">
        <v>5149</v>
      </c>
      <c r="E4095" t="s">
        <v>6101</v>
      </c>
      <c r="F4095">
        <v>1</v>
      </c>
    </row>
    <row r="4096" spans="1:6">
      <c r="A4096" t="s">
        <v>2472</v>
      </c>
      <c r="C4096">
        <v>48</v>
      </c>
      <c r="D4096" t="s">
        <v>5116</v>
      </c>
      <c r="E4096" t="s">
        <v>6101</v>
      </c>
      <c r="F4096">
        <v>18</v>
      </c>
    </row>
    <row r="4097" spans="1:6">
      <c r="A4097" t="s">
        <v>2473</v>
      </c>
      <c r="C4097">
        <v>48</v>
      </c>
      <c r="D4097" t="s">
        <v>5116</v>
      </c>
      <c r="E4097" t="s">
        <v>6101</v>
      </c>
      <c r="F4097">
        <v>5</v>
      </c>
    </row>
    <row r="4098" spans="1:6">
      <c r="A4098" t="s">
        <v>2474</v>
      </c>
      <c r="C4098">
        <v>48</v>
      </c>
      <c r="D4098" t="s">
        <v>5116</v>
      </c>
      <c r="E4098" t="s">
        <v>6101</v>
      </c>
      <c r="F4098">
        <v>20</v>
      </c>
    </row>
    <row r="4099" spans="1:6">
      <c r="A4099" t="s">
        <v>2475</v>
      </c>
      <c r="C4099">
        <v>24</v>
      </c>
      <c r="D4099" t="s">
        <v>5149</v>
      </c>
      <c r="E4099" t="s">
        <v>6101</v>
      </c>
      <c r="F4099">
        <v>4</v>
      </c>
    </row>
    <row r="4100" spans="1:6">
      <c r="A4100" t="s">
        <v>2476</v>
      </c>
      <c r="C4100">
        <v>2304</v>
      </c>
      <c r="D4100" t="s">
        <v>5118</v>
      </c>
      <c r="E4100" t="s">
        <v>6101</v>
      </c>
      <c r="F4100">
        <v>1</v>
      </c>
    </row>
    <row r="4101" spans="1:6">
      <c r="A4101" t="s">
        <v>1929</v>
      </c>
      <c r="C4101">
        <v>48</v>
      </c>
      <c r="D4101" t="s">
        <v>5116</v>
      </c>
      <c r="E4101" t="s">
        <v>6101</v>
      </c>
      <c r="F4101">
        <v>0</v>
      </c>
    </row>
    <row r="4102" spans="1:6">
      <c r="A4102" t="s">
        <v>1928</v>
      </c>
      <c r="C4102">
        <v>48</v>
      </c>
      <c r="D4102" t="s">
        <v>5116</v>
      </c>
      <c r="E4102" t="s">
        <v>6101</v>
      </c>
      <c r="F4102">
        <v>0</v>
      </c>
    </row>
    <row r="4103" spans="1:6">
      <c r="A4103" t="s">
        <v>2477</v>
      </c>
      <c r="C4103">
        <v>96</v>
      </c>
      <c r="D4103" t="s">
        <v>5116</v>
      </c>
      <c r="E4103" t="s">
        <v>6101</v>
      </c>
      <c r="F4103">
        <v>2</v>
      </c>
    </row>
    <row r="4104" spans="1:6">
      <c r="A4104" t="s">
        <v>2478</v>
      </c>
      <c r="C4104">
        <v>72</v>
      </c>
      <c r="D4104" t="s">
        <v>5116</v>
      </c>
      <c r="E4104" t="s">
        <v>6101</v>
      </c>
      <c r="F4104">
        <v>3</v>
      </c>
    </row>
    <row r="4105" spans="1:6">
      <c r="A4105" t="s">
        <v>2479</v>
      </c>
      <c r="C4105">
        <v>144</v>
      </c>
      <c r="D4105" t="s">
        <v>5116</v>
      </c>
      <c r="E4105" t="s">
        <v>6101</v>
      </c>
      <c r="F4105">
        <v>20</v>
      </c>
    </row>
    <row r="4106" spans="1:6">
      <c r="A4106" t="s">
        <v>2480</v>
      </c>
      <c r="C4106">
        <v>60</v>
      </c>
      <c r="D4106" t="s">
        <v>5116</v>
      </c>
      <c r="E4106" t="s">
        <v>6101</v>
      </c>
      <c r="F4106">
        <v>7</v>
      </c>
    </row>
    <row r="4107" spans="1:6">
      <c r="A4107" t="s">
        <v>2481</v>
      </c>
      <c r="C4107">
        <v>24</v>
      </c>
      <c r="D4107" t="s">
        <v>5116</v>
      </c>
      <c r="E4107" t="s">
        <v>6101</v>
      </c>
      <c r="F4107">
        <v>2</v>
      </c>
    </row>
    <row r="4108" spans="1:6">
      <c r="A4108" t="s">
        <v>3674</v>
      </c>
      <c r="C4108">
        <v>36</v>
      </c>
      <c r="D4108" t="s">
        <v>5116</v>
      </c>
      <c r="E4108" t="s">
        <v>6101</v>
      </c>
      <c r="F4108">
        <v>5</v>
      </c>
    </row>
    <row r="4109" spans="1:6">
      <c r="A4109" t="s">
        <v>2482</v>
      </c>
      <c r="C4109">
        <v>48</v>
      </c>
      <c r="D4109" t="s">
        <v>5116</v>
      </c>
      <c r="E4109" t="s">
        <v>6101</v>
      </c>
      <c r="F4109">
        <v>0</v>
      </c>
    </row>
    <row r="4110" spans="1:6">
      <c r="A4110" t="s">
        <v>2483</v>
      </c>
      <c r="C4110">
        <v>144</v>
      </c>
      <c r="D4110" t="s">
        <v>5116</v>
      </c>
      <c r="E4110" t="s">
        <v>6101</v>
      </c>
      <c r="F4110">
        <v>0</v>
      </c>
    </row>
    <row r="4111" spans="1:6">
      <c r="A4111" t="s">
        <v>2484</v>
      </c>
      <c r="C4111">
        <v>60</v>
      </c>
      <c r="D4111" t="s">
        <v>5149</v>
      </c>
      <c r="E4111" t="s">
        <v>6101</v>
      </c>
      <c r="F4111">
        <v>1</v>
      </c>
    </row>
    <row r="4112" spans="1:6">
      <c r="A4112" t="s">
        <v>2485</v>
      </c>
      <c r="C4112">
        <v>1440</v>
      </c>
      <c r="D4112" t="s">
        <v>5118</v>
      </c>
      <c r="E4112" t="s">
        <v>6101</v>
      </c>
      <c r="F4112">
        <v>0</v>
      </c>
    </row>
    <row r="4113" spans="1:6">
      <c r="A4113" t="s">
        <v>2486</v>
      </c>
      <c r="C4113">
        <v>36</v>
      </c>
      <c r="D4113" t="s">
        <v>5116</v>
      </c>
      <c r="E4113" t="s">
        <v>6101</v>
      </c>
      <c r="F4113">
        <v>26</v>
      </c>
    </row>
    <row r="4114" spans="1:6">
      <c r="A4114" t="s">
        <v>2487</v>
      </c>
      <c r="C4114">
        <v>36</v>
      </c>
      <c r="D4114" t="s">
        <v>5116</v>
      </c>
      <c r="E4114" t="s">
        <v>6101</v>
      </c>
      <c r="F4114">
        <v>0</v>
      </c>
    </row>
    <row r="4115" spans="1:6">
      <c r="A4115" t="s">
        <v>2488</v>
      </c>
      <c r="C4115">
        <v>16</v>
      </c>
      <c r="D4115" t="s">
        <v>5149</v>
      </c>
      <c r="E4115" t="s">
        <v>6101</v>
      </c>
      <c r="F4115">
        <v>6</v>
      </c>
    </row>
    <row r="4116" spans="1:6">
      <c r="A4116" t="s">
        <v>2489</v>
      </c>
      <c r="C4116">
        <v>12</v>
      </c>
      <c r="D4116" t="s">
        <v>5149</v>
      </c>
      <c r="E4116" t="s">
        <v>6101</v>
      </c>
      <c r="F4116">
        <v>1</v>
      </c>
    </row>
    <row r="4117" spans="1:6">
      <c r="A4117" t="s">
        <v>2183</v>
      </c>
      <c r="C4117">
        <v>48</v>
      </c>
      <c r="D4117" t="s">
        <v>5116</v>
      </c>
      <c r="E4117" t="s">
        <v>6101</v>
      </c>
      <c r="F4117">
        <v>0</v>
      </c>
    </row>
    <row r="4118" spans="1:6">
      <c r="A4118" t="s">
        <v>2184</v>
      </c>
      <c r="C4118">
        <v>48</v>
      </c>
      <c r="D4118" t="s">
        <v>5116</v>
      </c>
      <c r="E4118" t="s">
        <v>6101</v>
      </c>
      <c r="F4118">
        <v>0</v>
      </c>
    </row>
    <row r="4119" spans="1:6">
      <c r="A4119" t="s">
        <v>2182</v>
      </c>
      <c r="C4119">
        <v>96</v>
      </c>
      <c r="D4119" t="s">
        <v>5116</v>
      </c>
      <c r="E4119" t="s">
        <v>6101</v>
      </c>
      <c r="F4119">
        <v>0</v>
      </c>
    </row>
    <row r="4120" spans="1:6">
      <c r="A4120" t="s">
        <v>3709</v>
      </c>
      <c r="C4120">
        <v>36</v>
      </c>
      <c r="D4120" t="s">
        <v>5116</v>
      </c>
      <c r="E4120" t="s">
        <v>6101</v>
      </c>
      <c r="F4120">
        <v>0</v>
      </c>
    </row>
    <row r="4121" spans="1:6">
      <c r="A4121" t="s">
        <v>4005</v>
      </c>
      <c r="C4121">
        <v>48</v>
      </c>
      <c r="D4121" t="s">
        <v>5116</v>
      </c>
      <c r="E4121" t="s">
        <v>6101</v>
      </c>
      <c r="F4121">
        <v>4</v>
      </c>
    </row>
    <row r="4122" spans="1:6">
      <c r="A4122" t="s">
        <v>2490</v>
      </c>
      <c r="C4122">
        <v>18</v>
      </c>
      <c r="D4122" t="s">
        <v>5149</v>
      </c>
      <c r="E4122" t="s">
        <v>6101</v>
      </c>
      <c r="F4122">
        <v>1</v>
      </c>
    </row>
    <row r="4123" spans="1:6">
      <c r="A4123" t="s">
        <v>2491</v>
      </c>
      <c r="C4123">
        <v>864</v>
      </c>
      <c r="D4123" t="s">
        <v>5118</v>
      </c>
      <c r="E4123" t="s">
        <v>6101</v>
      </c>
      <c r="F4123">
        <v>7</v>
      </c>
    </row>
    <row r="4124" spans="1:6">
      <c r="A4124" t="s">
        <v>2492</v>
      </c>
      <c r="C4124">
        <v>432</v>
      </c>
      <c r="D4124" t="s">
        <v>5118</v>
      </c>
      <c r="E4124" t="s">
        <v>6101</v>
      </c>
      <c r="F4124">
        <v>0</v>
      </c>
    </row>
    <row r="4125" spans="1:6">
      <c r="A4125" t="s">
        <v>2493</v>
      </c>
      <c r="C4125">
        <v>432</v>
      </c>
      <c r="D4125" t="s">
        <v>5118</v>
      </c>
      <c r="E4125" t="s">
        <v>6101</v>
      </c>
      <c r="F4125">
        <v>7</v>
      </c>
    </row>
    <row r="4126" spans="1:6">
      <c r="A4126" t="s">
        <v>2494</v>
      </c>
      <c r="C4126">
        <v>432</v>
      </c>
      <c r="D4126" t="s">
        <v>5118</v>
      </c>
      <c r="E4126" t="s">
        <v>6101</v>
      </c>
      <c r="F4126">
        <v>11</v>
      </c>
    </row>
    <row r="4127" spans="1:6">
      <c r="A4127" t="s">
        <v>2495</v>
      </c>
      <c r="C4127">
        <v>48</v>
      </c>
      <c r="D4127" t="s">
        <v>5116</v>
      </c>
      <c r="E4127" t="s">
        <v>6101</v>
      </c>
      <c r="F4127">
        <v>5</v>
      </c>
    </row>
    <row r="4128" spans="1:6">
      <c r="A4128" t="s">
        <v>2496</v>
      </c>
      <c r="C4128">
        <v>576</v>
      </c>
      <c r="D4128" t="s">
        <v>5118</v>
      </c>
      <c r="E4128" t="s">
        <v>6101</v>
      </c>
      <c r="F4128">
        <v>1</v>
      </c>
    </row>
    <row r="4129" spans="1:6">
      <c r="A4129" t="s">
        <v>2497</v>
      </c>
      <c r="C4129">
        <v>576</v>
      </c>
      <c r="D4129" t="s">
        <v>5118</v>
      </c>
      <c r="E4129" t="s">
        <v>6101</v>
      </c>
      <c r="F4129">
        <v>9</v>
      </c>
    </row>
    <row r="4130" spans="1:6">
      <c r="A4130" t="s">
        <v>2498</v>
      </c>
      <c r="C4130">
        <v>36</v>
      </c>
      <c r="D4130" t="s">
        <v>5116</v>
      </c>
      <c r="E4130" t="s">
        <v>6101</v>
      </c>
      <c r="F4130">
        <v>0</v>
      </c>
    </row>
    <row r="4131" spans="1:6">
      <c r="A4131" t="s">
        <v>2499</v>
      </c>
      <c r="C4131">
        <v>40</v>
      </c>
      <c r="D4131" t="s">
        <v>5116</v>
      </c>
      <c r="E4131" t="s">
        <v>6101</v>
      </c>
      <c r="F4131">
        <v>20</v>
      </c>
    </row>
    <row r="4132" spans="1:6">
      <c r="A4132" t="s">
        <v>2500</v>
      </c>
      <c r="C4132">
        <v>36</v>
      </c>
      <c r="D4132" t="s">
        <v>5116</v>
      </c>
      <c r="E4132" t="s">
        <v>6101</v>
      </c>
      <c r="F4132">
        <v>22</v>
      </c>
    </row>
    <row r="4133" spans="1:6">
      <c r="A4133" t="s">
        <v>2501</v>
      </c>
      <c r="C4133">
        <v>1440</v>
      </c>
      <c r="D4133" t="s">
        <v>5118</v>
      </c>
      <c r="E4133" t="s">
        <v>6101</v>
      </c>
      <c r="F4133">
        <v>0</v>
      </c>
    </row>
    <row r="4134" spans="1:6">
      <c r="A4134" t="s">
        <v>4167</v>
      </c>
      <c r="C4134">
        <v>192</v>
      </c>
      <c r="D4134" t="s">
        <v>5116</v>
      </c>
      <c r="E4134" t="s">
        <v>6101</v>
      </c>
      <c r="F4134">
        <v>1</v>
      </c>
    </row>
    <row r="4135" spans="1:6">
      <c r="A4135" t="s">
        <v>3670</v>
      </c>
      <c r="C4135">
        <v>192</v>
      </c>
      <c r="D4135" t="s">
        <v>5116</v>
      </c>
      <c r="E4135" t="s">
        <v>6101</v>
      </c>
      <c r="F4135">
        <v>0</v>
      </c>
    </row>
    <row r="4136" spans="1:6">
      <c r="A4136" t="s">
        <v>3670</v>
      </c>
      <c r="C4136">
        <v>2304</v>
      </c>
      <c r="D4136" t="s">
        <v>5118</v>
      </c>
      <c r="E4136" t="s">
        <v>6101</v>
      </c>
      <c r="F4136">
        <v>0</v>
      </c>
    </row>
    <row r="4137" spans="1:6">
      <c r="A4137" t="s">
        <v>3670</v>
      </c>
      <c r="C4137">
        <v>192</v>
      </c>
      <c r="D4137" t="s">
        <v>5116</v>
      </c>
      <c r="E4137" t="s">
        <v>6101</v>
      </c>
      <c r="F4137">
        <v>0</v>
      </c>
    </row>
    <row r="4138" spans="1:6">
      <c r="A4138" t="s">
        <v>3670</v>
      </c>
      <c r="C4138">
        <v>2304</v>
      </c>
      <c r="D4138" t="s">
        <v>5118</v>
      </c>
      <c r="E4138" t="s">
        <v>6101</v>
      </c>
      <c r="F4138">
        <v>0</v>
      </c>
    </row>
    <row r="4139" spans="1:6">
      <c r="A4139" t="s">
        <v>3671</v>
      </c>
      <c r="C4139">
        <v>40</v>
      </c>
      <c r="D4139" t="s">
        <v>5149</v>
      </c>
      <c r="E4139" t="s">
        <v>6101</v>
      </c>
      <c r="F4139">
        <v>1</v>
      </c>
    </row>
    <row r="4140" spans="1:6">
      <c r="A4140" t="s">
        <v>3672</v>
      </c>
      <c r="C4140">
        <v>36</v>
      </c>
      <c r="D4140" t="s">
        <v>5116</v>
      </c>
      <c r="E4140" t="s">
        <v>6101</v>
      </c>
      <c r="F4140">
        <v>0</v>
      </c>
    </row>
    <row r="4141" spans="1:6">
      <c r="A4141" t="s">
        <v>3673</v>
      </c>
      <c r="C4141">
        <v>48</v>
      </c>
      <c r="D4141" t="s">
        <v>5116</v>
      </c>
      <c r="E4141" t="s">
        <v>6101</v>
      </c>
      <c r="F4141">
        <v>10</v>
      </c>
    </row>
    <row r="4142" spans="1:6">
      <c r="A4142" t="s">
        <v>3675</v>
      </c>
      <c r="C4142">
        <v>1440</v>
      </c>
      <c r="D4142" t="s">
        <v>5118</v>
      </c>
      <c r="E4142" t="s">
        <v>6101</v>
      </c>
      <c r="F4142">
        <v>2</v>
      </c>
    </row>
    <row r="4143" spans="1:6">
      <c r="A4143" t="s">
        <v>2502</v>
      </c>
      <c r="C4143">
        <v>36</v>
      </c>
      <c r="D4143" t="s">
        <v>5116</v>
      </c>
      <c r="E4143" t="s">
        <v>6101</v>
      </c>
      <c r="F4143">
        <v>1</v>
      </c>
    </row>
    <row r="4144" spans="1:6">
      <c r="A4144" t="s">
        <v>2503</v>
      </c>
      <c r="C4144">
        <v>576</v>
      </c>
      <c r="D4144" t="s">
        <v>5118</v>
      </c>
      <c r="E4144" t="s">
        <v>6101</v>
      </c>
      <c r="F4144">
        <v>5</v>
      </c>
    </row>
    <row r="4145" spans="1:6">
      <c r="A4145" t="s">
        <v>2504</v>
      </c>
      <c r="C4145">
        <v>864</v>
      </c>
      <c r="D4145" t="s">
        <v>5118</v>
      </c>
      <c r="E4145" t="s">
        <v>6101</v>
      </c>
      <c r="F4145">
        <v>30</v>
      </c>
    </row>
    <row r="4146" spans="1:6">
      <c r="A4146" t="s">
        <v>2505</v>
      </c>
      <c r="C4146">
        <v>864</v>
      </c>
      <c r="D4146" t="s">
        <v>5118</v>
      </c>
      <c r="E4146" t="s">
        <v>6101</v>
      </c>
      <c r="F4146">
        <v>31</v>
      </c>
    </row>
    <row r="4147" spans="1:6">
      <c r="A4147" t="s">
        <v>2506</v>
      </c>
      <c r="C4147">
        <v>48</v>
      </c>
      <c r="D4147" t="s">
        <v>5116</v>
      </c>
      <c r="E4147" t="s">
        <v>6101</v>
      </c>
      <c r="F4147">
        <v>9</v>
      </c>
    </row>
    <row r="4148" spans="1:6">
      <c r="A4148" t="s">
        <v>2507</v>
      </c>
      <c r="C4148">
        <v>48</v>
      </c>
      <c r="D4148" t="s">
        <v>5116</v>
      </c>
      <c r="E4148" t="s">
        <v>6101</v>
      </c>
      <c r="F4148">
        <v>8</v>
      </c>
    </row>
    <row r="4149" spans="1:6">
      <c r="A4149" t="s">
        <v>2508</v>
      </c>
      <c r="C4149">
        <v>48</v>
      </c>
      <c r="D4149" t="s">
        <v>5116</v>
      </c>
      <c r="E4149" t="s">
        <v>6101</v>
      </c>
      <c r="F4149">
        <v>52</v>
      </c>
    </row>
    <row r="4150" spans="1:6">
      <c r="A4150" t="s">
        <v>1962</v>
      </c>
      <c r="C4150">
        <v>48</v>
      </c>
      <c r="D4150" t="s">
        <v>5116</v>
      </c>
      <c r="E4150" t="s">
        <v>6101</v>
      </c>
      <c r="F4150">
        <v>0</v>
      </c>
    </row>
    <row r="4151" spans="1:6">
      <c r="A4151" t="s">
        <v>2509</v>
      </c>
      <c r="C4151">
        <v>48</v>
      </c>
      <c r="D4151" t="s">
        <v>5116</v>
      </c>
      <c r="E4151" t="s">
        <v>6101</v>
      </c>
      <c r="F4151">
        <v>6</v>
      </c>
    </row>
    <row r="4152" spans="1:6">
      <c r="A4152" t="s">
        <v>3676</v>
      </c>
      <c r="C4152">
        <v>576</v>
      </c>
      <c r="D4152" t="s">
        <v>5118</v>
      </c>
      <c r="E4152" t="s">
        <v>6101</v>
      </c>
      <c r="F4152">
        <v>3</v>
      </c>
    </row>
    <row r="4153" spans="1:6">
      <c r="A4153" t="s">
        <v>2510</v>
      </c>
      <c r="C4153">
        <v>576</v>
      </c>
      <c r="D4153" t="s">
        <v>5118</v>
      </c>
      <c r="E4153" t="s">
        <v>6101</v>
      </c>
      <c r="F4153">
        <v>0</v>
      </c>
    </row>
    <row r="4154" spans="1:6">
      <c r="A4154" t="s">
        <v>3969</v>
      </c>
      <c r="C4154">
        <v>60</v>
      </c>
      <c r="D4154" t="s">
        <v>5116</v>
      </c>
      <c r="E4154" t="s">
        <v>6101</v>
      </c>
      <c r="F4154">
        <v>2</v>
      </c>
    </row>
    <row r="4155" spans="1:6">
      <c r="A4155" t="s">
        <v>3970</v>
      </c>
      <c r="C4155">
        <v>60</v>
      </c>
      <c r="D4155" t="s">
        <v>5116</v>
      </c>
      <c r="E4155" t="s">
        <v>6101</v>
      </c>
      <c r="F4155">
        <v>2</v>
      </c>
    </row>
    <row r="4156" spans="1:6">
      <c r="A4156" t="s">
        <v>3989</v>
      </c>
      <c r="C4156">
        <v>60</v>
      </c>
      <c r="D4156" t="s">
        <v>5116</v>
      </c>
      <c r="E4156" t="s">
        <v>6101</v>
      </c>
      <c r="F4156">
        <v>3</v>
      </c>
    </row>
    <row r="4157" spans="1:6">
      <c r="A4157" t="s">
        <v>2511</v>
      </c>
      <c r="C4157">
        <v>76</v>
      </c>
      <c r="D4157" t="s">
        <v>5118</v>
      </c>
      <c r="E4157" t="s">
        <v>6101</v>
      </c>
      <c r="F4157">
        <v>3</v>
      </c>
    </row>
    <row r="4158" spans="1:6">
      <c r="A4158" t="s">
        <v>2512</v>
      </c>
      <c r="C4158">
        <v>16</v>
      </c>
      <c r="D4158" t="s">
        <v>5149</v>
      </c>
      <c r="E4158" t="s">
        <v>6101</v>
      </c>
      <c r="F4158">
        <v>0</v>
      </c>
    </row>
    <row r="4159" spans="1:6">
      <c r="A4159" t="s">
        <v>2513</v>
      </c>
      <c r="C4159">
        <v>576</v>
      </c>
      <c r="D4159" t="s">
        <v>5118</v>
      </c>
      <c r="E4159" t="s">
        <v>6101</v>
      </c>
      <c r="F4159">
        <v>3</v>
      </c>
    </row>
    <row r="4160" spans="1:6">
      <c r="A4160" t="s">
        <v>1930</v>
      </c>
      <c r="C4160">
        <v>250</v>
      </c>
      <c r="D4160" t="s">
        <v>5117</v>
      </c>
      <c r="E4160" t="s">
        <v>6101</v>
      </c>
      <c r="F4160">
        <v>2</v>
      </c>
    </row>
    <row r="4161" spans="1:6">
      <c r="A4161" t="s">
        <v>1932</v>
      </c>
      <c r="C4161">
        <v>600</v>
      </c>
      <c r="D4161" t="s">
        <v>5118</v>
      </c>
      <c r="E4161" t="s">
        <v>6101</v>
      </c>
      <c r="F4161">
        <v>6</v>
      </c>
    </row>
    <row r="4162" spans="1:6">
      <c r="A4162" t="s">
        <v>1933</v>
      </c>
      <c r="C4162">
        <v>300</v>
      </c>
      <c r="D4162" t="s">
        <v>5117</v>
      </c>
      <c r="E4162" t="s">
        <v>6101</v>
      </c>
      <c r="F4162">
        <v>11</v>
      </c>
    </row>
    <row r="4163" spans="1:6">
      <c r="A4163" t="s">
        <v>3537</v>
      </c>
      <c r="C4163">
        <v>600</v>
      </c>
      <c r="D4163" t="s">
        <v>5118</v>
      </c>
      <c r="E4163" t="s">
        <v>6101</v>
      </c>
      <c r="F4163">
        <v>15</v>
      </c>
    </row>
    <row r="4164" spans="1:6">
      <c r="A4164" t="s">
        <v>3523</v>
      </c>
      <c r="C4164">
        <v>288</v>
      </c>
      <c r="D4164" t="s">
        <v>5118</v>
      </c>
      <c r="E4164" t="s">
        <v>6101</v>
      </c>
      <c r="F4164">
        <v>21</v>
      </c>
    </row>
    <row r="4165" spans="1:6">
      <c r="A4165" t="s">
        <v>1934</v>
      </c>
      <c r="C4165">
        <v>250</v>
      </c>
      <c r="D4165" t="s">
        <v>5117</v>
      </c>
      <c r="E4165" t="s">
        <v>6101</v>
      </c>
      <c r="F4165">
        <v>8</v>
      </c>
    </row>
    <row r="4166" spans="1:6">
      <c r="A4166" t="s">
        <v>3882</v>
      </c>
      <c r="C4166">
        <v>600</v>
      </c>
      <c r="D4166" t="s">
        <v>5118</v>
      </c>
      <c r="E4166" t="s">
        <v>6101</v>
      </c>
      <c r="F4166">
        <v>1</v>
      </c>
    </row>
    <row r="4167" spans="1:6">
      <c r="A4167" t="s">
        <v>1935</v>
      </c>
      <c r="C4167">
        <v>300</v>
      </c>
      <c r="D4167" t="s">
        <v>5118</v>
      </c>
      <c r="E4167" t="s">
        <v>6101</v>
      </c>
      <c r="F4167">
        <v>4</v>
      </c>
    </row>
    <row r="4168" spans="1:6">
      <c r="A4168" t="s">
        <v>1936</v>
      </c>
      <c r="C4168">
        <v>600</v>
      </c>
      <c r="D4168" t="s">
        <v>5118</v>
      </c>
      <c r="E4168" t="s">
        <v>6101</v>
      </c>
      <c r="F4168">
        <v>2</v>
      </c>
    </row>
    <row r="4169" spans="1:6">
      <c r="A4169" t="s">
        <v>4083</v>
      </c>
      <c r="C4169">
        <v>20</v>
      </c>
      <c r="D4169" t="s">
        <v>5116</v>
      </c>
      <c r="E4169" t="s">
        <v>6101</v>
      </c>
      <c r="F4169">
        <v>1</v>
      </c>
    </row>
    <row r="4170" spans="1:6">
      <c r="A4170" t="s">
        <v>5602</v>
      </c>
      <c r="C4170">
        <v>240</v>
      </c>
      <c r="D4170" t="s">
        <v>5118</v>
      </c>
      <c r="E4170" t="s">
        <v>6101</v>
      </c>
      <c r="F4170">
        <v>14</v>
      </c>
    </row>
    <row r="4171" spans="1:6">
      <c r="A4171" t="s">
        <v>6155</v>
      </c>
      <c r="C4171">
        <v>120</v>
      </c>
      <c r="D4171" t="s">
        <v>5118</v>
      </c>
      <c r="E4171" t="s">
        <v>6101</v>
      </c>
      <c r="F4171">
        <v>9</v>
      </c>
    </row>
    <row r="4172" spans="1:6">
      <c r="A4172" t="s">
        <v>1937</v>
      </c>
      <c r="C4172">
        <v>120</v>
      </c>
      <c r="D4172" t="s">
        <v>5118</v>
      </c>
      <c r="E4172" t="s">
        <v>6101</v>
      </c>
      <c r="F4172">
        <v>0</v>
      </c>
    </row>
    <row r="4173" spans="1:6">
      <c r="A4173" t="s">
        <v>6140</v>
      </c>
      <c r="C4173">
        <v>100</v>
      </c>
      <c r="D4173" t="s">
        <v>5118</v>
      </c>
      <c r="E4173" t="s">
        <v>6101</v>
      </c>
      <c r="F4173">
        <v>7</v>
      </c>
    </row>
    <row r="4174" spans="1:6">
      <c r="A4174" t="s">
        <v>1938</v>
      </c>
      <c r="C4174">
        <v>144</v>
      </c>
      <c r="D4174" t="s">
        <v>5118</v>
      </c>
      <c r="E4174" t="s">
        <v>6101</v>
      </c>
      <c r="F4174">
        <v>0</v>
      </c>
    </row>
    <row r="4175" spans="1:6">
      <c r="A4175" t="s">
        <v>2381</v>
      </c>
      <c r="C4175">
        <v>16</v>
      </c>
      <c r="D4175" t="s">
        <v>5116</v>
      </c>
      <c r="E4175" t="s">
        <v>6101</v>
      </c>
      <c r="F4175">
        <v>0</v>
      </c>
    </row>
    <row r="4176" spans="1:6">
      <c r="A4176" t="s">
        <v>4849</v>
      </c>
      <c r="C4176">
        <v>60</v>
      </c>
      <c r="D4176" t="s">
        <v>5118</v>
      </c>
      <c r="E4176" t="s">
        <v>6101</v>
      </c>
      <c r="F4176">
        <v>26</v>
      </c>
    </row>
    <row r="4177" spans="1:6">
      <c r="A4177" t="s">
        <v>5568</v>
      </c>
      <c r="C4177">
        <v>12</v>
      </c>
      <c r="D4177" t="s">
        <v>5116</v>
      </c>
      <c r="E4177" t="s">
        <v>6101</v>
      </c>
      <c r="F4177">
        <v>8</v>
      </c>
    </row>
    <row r="4178" spans="1:6">
      <c r="A4178" t="s">
        <v>3971</v>
      </c>
      <c r="C4178">
        <v>96</v>
      </c>
      <c r="D4178" t="s">
        <v>5118</v>
      </c>
      <c r="E4178" t="s">
        <v>6101</v>
      </c>
      <c r="F4178">
        <v>131</v>
      </c>
    </row>
    <row r="4179" spans="1:6">
      <c r="A4179" t="s">
        <v>1939</v>
      </c>
      <c r="C4179">
        <v>12</v>
      </c>
      <c r="D4179" t="s">
        <v>5116</v>
      </c>
      <c r="E4179" t="s">
        <v>6101</v>
      </c>
      <c r="F4179">
        <v>0</v>
      </c>
    </row>
    <row r="4180" spans="1:6">
      <c r="A4180" t="s">
        <v>4850</v>
      </c>
      <c r="C4180">
        <v>3</v>
      </c>
      <c r="D4180" t="s">
        <v>5116</v>
      </c>
      <c r="E4180" t="s">
        <v>6101</v>
      </c>
      <c r="F4180">
        <v>3</v>
      </c>
    </row>
    <row r="4181" spans="1:6">
      <c r="A4181" t="s">
        <v>1940</v>
      </c>
      <c r="C4181">
        <v>96</v>
      </c>
      <c r="D4181" t="s">
        <v>5115</v>
      </c>
      <c r="E4181" t="s">
        <v>6101</v>
      </c>
      <c r="F4181">
        <v>43</v>
      </c>
    </row>
    <row r="4182" spans="1:6">
      <c r="A4182" t="s">
        <v>3505</v>
      </c>
      <c r="C4182">
        <v>48</v>
      </c>
      <c r="D4182" t="s">
        <v>5116</v>
      </c>
      <c r="E4182" t="s">
        <v>6101</v>
      </c>
      <c r="F4182">
        <v>1</v>
      </c>
    </row>
    <row r="4183" spans="1:6">
      <c r="A4183" t="s">
        <v>6364</v>
      </c>
      <c r="B4183" t="s">
        <v>6167</v>
      </c>
      <c r="C4183">
        <v>600</v>
      </c>
      <c r="D4183" t="s">
        <v>5118</v>
      </c>
      <c r="E4183" t="s">
        <v>5780</v>
      </c>
      <c r="F4183">
        <v>1</v>
      </c>
    </row>
    <row r="4184" spans="1:6">
      <c r="A4184" t="s">
        <v>6365</v>
      </c>
      <c r="B4184" t="s">
        <v>6167</v>
      </c>
      <c r="C4184">
        <v>480</v>
      </c>
      <c r="D4184" t="s">
        <v>5118</v>
      </c>
      <c r="E4184" t="s">
        <v>5780</v>
      </c>
      <c r="F4184">
        <v>0</v>
      </c>
    </row>
    <row r="4185" spans="1:6">
      <c r="A4185" t="s">
        <v>6366</v>
      </c>
      <c r="B4185" t="s">
        <v>6167</v>
      </c>
      <c r="C4185">
        <v>720</v>
      </c>
      <c r="D4185" t="s">
        <v>5118</v>
      </c>
      <c r="E4185" t="s">
        <v>5780</v>
      </c>
      <c r="F4185">
        <v>0</v>
      </c>
    </row>
    <row r="4186" spans="1:6">
      <c r="A4186" t="s">
        <v>6367</v>
      </c>
      <c r="B4186" t="s">
        <v>6167</v>
      </c>
      <c r="C4186">
        <v>288</v>
      </c>
      <c r="D4186" t="s">
        <v>5118</v>
      </c>
      <c r="E4186" t="s">
        <v>5780</v>
      </c>
      <c r="F4186">
        <v>2</v>
      </c>
    </row>
    <row r="4187" spans="1:6">
      <c r="A4187" t="s">
        <v>6368</v>
      </c>
      <c r="B4187" t="s">
        <v>6167</v>
      </c>
      <c r="C4187">
        <v>120</v>
      </c>
      <c r="D4187" t="s">
        <v>5118</v>
      </c>
      <c r="E4187" t="s">
        <v>5780</v>
      </c>
      <c r="F4187">
        <v>5</v>
      </c>
    </row>
    <row r="4188" spans="1:6">
      <c r="A4188" t="s">
        <v>6168</v>
      </c>
      <c r="B4188" t="s">
        <v>6167</v>
      </c>
      <c r="C4188">
        <v>960</v>
      </c>
      <c r="D4188" t="s">
        <v>5118</v>
      </c>
      <c r="E4188" t="s">
        <v>5780</v>
      </c>
      <c r="F4188">
        <v>1</v>
      </c>
    </row>
    <row r="4189" spans="1:6">
      <c r="A4189" t="s">
        <v>6369</v>
      </c>
      <c r="B4189" t="s">
        <v>6167</v>
      </c>
      <c r="C4189">
        <v>720</v>
      </c>
      <c r="D4189" t="s">
        <v>5118</v>
      </c>
      <c r="E4189" t="s">
        <v>5780</v>
      </c>
      <c r="F4189">
        <v>2</v>
      </c>
    </row>
    <row r="4190" spans="1:6">
      <c r="A4190" t="s">
        <v>6370</v>
      </c>
      <c r="B4190" t="s">
        <v>6167</v>
      </c>
      <c r="C4190">
        <v>960</v>
      </c>
      <c r="D4190" t="s">
        <v>5118</v>
      </c>
      <c r="E4190" t="s">
        <v>5780</v>
      </c>
      <c r="F4190">
        <v>2</v>
      </c>
    </row>
    <row r="4191" spans="1:6">
      <c r="A4191" t="s">
        <v>6371</v>
      </c>
      <c r="B4191" t="s">
        <v>6167</v>
      </c>
      <c r="C4191">
        <v>864</v>
      </c>
      <c r="D4191" t="s">
        <v>5118</v>
      </c>
      <c r="E4191" t="s">
        <v>5780</v>
      </c>
      <c r="F4191">
        <v>2</v>
      </c>
    </row>
    <row r="4192" spans="1:6">
      <c r="A4192" t="s">
        <v>6372</v>
      </c>
      <c r="B4192" t="s">
        <v>6167</v>
      </c>
      <c r="C4192">
        <v>720</v>
      </c>
      <c r="D4192" t="s">
        <v>5118</v>
      </c>
      <c r="E4192" t="s">
        <v>5780</v>
      </c>
      <c r="F4192">
        <v>1</v>
      </c>
    </row>
    <row r="4193" spans="1:6">
      <c r="A4193" t="s">
        <v>6373</v>
      </c>
      <c r="B4193" t="s">
        <v>6167</v>
      </c>
      <c r="C4193">
        <v>720</v>
      </c>
      <c r="D4193" t="s">
        <v>5118</v>
      </c>
      <c r="E4193" t="s">
        <v>5780</v>
      </c>
      <c r="F4193">
        <v>1</v>
      </c>
    </row>
    <row r="4194" spans="1:6">
      <c r="A4194" t="s">
        <v>6374</v>
      </c>
      <c r="B4194" t="s">
        <v>6167</v>
      </c>
      <c r="C4194">
        <v>720</v>
      </c>
      <c r="D4194" t="s">
        <v>5118</v>
      </c>
      <c r="E4194" t="s">
        <v>5780</v>
      </c>
      <c r="F4194">
        <v>1</v>
      </c>
    </row>
    <row r="4195" spans="1:6">
      <c r="A4195" t="s">
        <v>6375</v>
      </c>
      <c r="B4195" t="s">
        <v>6167</v>
      </c>
      <c r="C4195">
        <v>2880</v>
      </c>
      <c r="D4195" t="s">
        <v>5118</v>
      </c>
      <c r="E4195" t="s">
        <v>5780</v>
      </c>
      <c r="F4195">
        <v>8</v>
      </c>
    </row>
    <row r="4196" spans="1:6">
      <c r="A4196" t="s">
        <v>6376</v>
      </c>
      <c r="B4196" t="s">
        <v>6167</v>
      </c>
      <c r="C4196">
        <v>6000</v>
      </c>
      <c r="D4196" t="s">
        <v>5118</v>
      </c>
      <c r="E4196" t="s">
        <v>5780</v>
      </c>
      <c r="F4196">
        <v>4</v>
      </c>
    </row>
    <row r="4197" spans="1:6">
      <c r="A4197" t="s">
        <v>6377</v>
      </c>
      <c r="B4197" t="s">
        <v>6167</v>
      </c>
      <c r="C4197">
        <v>3000</v>
      </c>
      <c r="D4197" t="s">
        <v>5118</v>
      </c>
      <c r="E4197" t="s">
        <v>5780</v>
      </c>
      <c r="F4197">
        <v>8</v>
      </c>
    </row>
    <row r="4198" spans="1:6">
      <c r="A4198" t="s">
        <v>6378</v>
      </c>
      <c r="B4198" t="s">
        <v>6167</v>
      </c>
      <c r="C4198">
        <v>1500</v>
      </c>
      <c r="D4198" t="s">
        <v>5118</v>
      </c>
      <c r="E4198" t="s">
        <v>5780</v>
      </c>
      <c r="F4198">
        <v>4</v>
      </c>
    </row>
    <row r="4199" spans="1:6">
      <c r="A4199" t="s">
        <v>6379</v>
      </c>
      <c r="B4199" t="s">
        <v>6167</v>
      </c>
      <c r="C4199">
        <v>1500</v>
      </c>
      <c r="D4199" t="s">
        <v>5118</v>
      </c>
      <c r="E4199" t="s">
        <v>5780</v>
      </c>
      <c r="F4199">
        <v>2</v>
      </c>
    </row>
    <row r="4200" spans="1:6">
      <c r="A4200" t="s">
        <v>6169</v>
      </c>
      <c r="B4200" t="s">
        <v>6167</v>
      </c>
      <c r="C4200">
        <v>200</v>
      </c>
      <c r="D4200" t="s">
        <v>5118</v>
      </c>
      <c r="E4200" t="s">
        <v>5780</v>
      </c>
      <c r="F4200">
        <v>1</v>
      </c>
    </row>
    <row r="4201" spans="1:6">
      <c r="A4201" t="s">
        <v>6170</v>
      </c>
      <c r="B4201" t="s">
        <v>6167</v>
      </c>
      <c r="C4201">
        <v>200</v>
      </c>
      <c r="D4201" t="s">
        <v>5118</v>
      </c>
      <c r="E4201" t="s">
        <v>5780</v>
      </c>
      <c r="F4201">
        <v>1</v>
      </c>
    </row>
    <row r="4202" spans="1:6">
      <c r="A4202" t="s">
        <v>6380</v>
      </c>
      <c r="B4202" t="s">
        <v>6167</v>
      </c>
      <c r="C4202">
        <v>285</v>
      </c>
      <c r="D4202" t="s">
        <v>5118</v>
      </c>
      <c r="E4202" t="s">
        <v>5780</v>
      </c>
      <c r="F4202">
        <v>1</v>
      </c>
    </row>
    <row r="4203" spans="1:6">
      <c r="A4203" t="s">
        <v>6381</v>
      </c>
      <c r="B4203" t="s">
        <v>6167</v>
      </c>
      <c r="C4203">
        <v>480</v>
      </c>
      <c r="D4203" t="s">
        <v>5118</v>
      </c>
      <c r="E4203" t="s">
        <v>5780</v>
      </c>
      <c r="F4203">
        <v>4</v>
      </c>
    </row>
    <row r="4204" spans="1:6">
      <c r="A4204" t="s">
        <v>6382</v>
      </c>
      <c r="B4204" t="s">
        <v>6167</v>
      </c>
      <c r="C4204">
        <v>480</v>
      </c>
      <c r="D4204" t="s">
        <v>5118</v>
      </c>
      <c r="E4204" t="s">
        <v>5780</v>
      </c>
      <c r="F4204">
        <v>5</v>
      </c>
    </row>
    <row r="4205" spans="1:6">
      <c r="A4205" t="s">
        <v>6383</v>
      </c>
      <c r="B4205" t="s">
        <v>6167</v>
      </c>
      <c r="C4205">
        <v>480</v>
      </c>
      <c r="D4205" t="s">
        <v>5118</v>
      </c>
      <c r="E4205" t="s">
        <v>5780</v>
      </c>
      <c r="F4205">
        <v>4</v>
      </c>
    </row>
    <row r="4206" spans="1:6">
      <c r="A4206" t="s">
        <v>6384</v>
      </c>
      <c r="B4206" t="s">
        <v>6167</v>
      </c>
      <c r="C4206">
        <v>500</v>
      </c>
      <c r="D4206" t="s">
        <v>5118</v>
      </c>
      <c r="E4206" t="s">
        <v>5780</v>
      </c>
      <c r="F4206">
        <v>1</v>
      </c>
    </row>
    <row r="4207" spans="1:6">
      <c r="A4207" t="s">
        <v>6385</v>
      </c>
      <c r="B4207" t="s">
        <v>6167</v>
      </c>
      <c r="C4207">
        <v>480</v>
      </c>
      <c r="D4207" t="s">
        <v>5118</v>
      </c>
      <c r="E4207" t="s">
        <v>5780</v>
      </c>
      <c r="F4207">
        <v>0</v>
      </c>
    </row>
    <row r="4208" spans="1:6">
      <c r="A4208" t="s">
        <v>6386</v>
      </c>
      <c r="B4208" t="s">
        <v>6167</v>
      </c>
      <c r="C4208">
        <v>720</v>
      </c>
      <c r="D4208" t="s">
        <v>5118</v>
      </c>
      <c r="E4208" t="s">
        <v>5780</v>
      </c>
      <c r="F4208">
        <v>0</v>
      </c>
    </row>
    <row r="4209" spans="1:6">
      <c r="A4209" t="s">
        <v>6387</v>
      </c>
      <c r="B4209" t="s">
        <v>6167</v>
      </c>
      <c r="C4209">
        <v>480</v>
      </c>
      <c r="D4209" t="s">
        <v>5118</v>
      </c>
      <c r="E4209" t="s">
        <v>5780</v>
      </c>
      <c r="F4209">
        <v>2</v>
      </c>
    </row>
    <row r="4210" spans="1:6">
      <c r="A4210" t="s">
        <v>6388</v>
      </c>
      <c r="B4210" t="s">
        <v>6167</v>
      </c>
      <c r="C4210">
        <v>480</v>
      </c>
      <c r="D4210" t="s">
        <v>5118</v>
      </c>
      <c r="E4210" t="s">
        <v>5780</v>
      </c>
      <c r="F4210">
        <v>1</v>
      </c>
    </row>
    <row r="4211" spans="1:6">
      <c r="A4211" t="s">
        <v>6389</v>
      </c>
      <c r="B4211" t="s">
        <v>6167</v>
      </c>
      <c r="C4211">
        <v>1200</v>
      </c>
      <c r="D4211" t="s">
        <v>5118</v>
      </c>
      <c r="E4211" t="s">
        <v>5780</v>
      </c>
      <c r="F4211">
        <v>6</v>
      </c>
    </row>
    <row r="4212" spans="1:6">
      <c r="A4212" t="s">
        <v>6390</v>
      </c>
      <c r="B4212" t="s">
        <v>6167</v>
      </c>
      <c r="C4212">
        <v>11952</v>
      </c>
      <c r="D4212" t="s">
        <v>5118</v>
      </c>
      <c r="E4212" t="s">
        <v>5780</v>
      </c>
      <c r="F4212">
        <v>5</v>
      </c>
    </row>
    <row r="4213" spans="1:6">
      <c r="A4213" t="s">
        <v>6391</v>
      </c>
      <c r="B4213" t="s">
        <v>6167</v>
      </c>
      <c r="C4213">
        <v>8640</v>
      </c>
      <c r="D4213" t="s">
        <v>5118</v>
      </c>
      <c r="E4213" t="s">
        <v>5780</v>
      </c>
      <c r="F4213">
        <v>5</v>
      </c>
    </row>
    <row r="4214" spans="1:6">
      <c r="A4214" t="s">
        <v>6392</v>
      </c>
      <c r="B4214" t="s">
        <v>6167</v>
      </c>
      <c r="C4214">
        <v>7920</v>
      </c>
      <c r="D4214" t="s">
        <v>5118</v>
      </c>
      <c r="E4214" t="s">
        <v>5780</v>
      </c>
      <c r="F4214">
        <v>1</v>
      </c>
    </row>
    <row r="4215" spans="1:6">
      <c r="A4215" t="s">
        <v>6393</v>
      </c>
      <c r="B4215" t="s">
        <v>6167</v>
      </c>
      <c r="C4215">
        <v>5760</v>
      </c>
      <c r="D4215" t="s">
        <v>5118</v>
      </c>
      <c r="E4215" t="s">
        <v>5780</v>
      </c>
      <c r="F4215">
        <v>5</v>
      </c>
    </row>
    <row r="4216" spans="1:6">
      <c r="A4216" t="s">
        <v>6394</v>
      </c>
      <c r="B4216" t="s">
        <v>6167</v>
      </c>
      <c r="C4216">
        <v>2880</v>
      </c>
      <c r="D4216" t="s">
        <v>5118</v>
      </c>
      <c r="E4216" t="s">
        <v>5780</v>
      </c>
      <c r="F4216">
        <v>5</v>
      </c>
    </row>
    <row r="4217" spans="1:6">
      <c r="A4217" t="s">
        <v>6395</v>
      </c>
      <c r="B4217" t="s">
        <v>6167</v>
      </c>
      <c r="C4217">
        <v>1728</v>
      </c>
      <c r="D4217" t="s">
        <v>5118</v>
      </c>
      <c r="E4217" t="s">
        <v>5780</v>
      </c>
      <c r="F4217">
        <v>3</v>
      </c>
    </row>
    <row r="4218" spans="1:6">
      <c r="A4218" t="s">
        <v>6396</v>
      </c>
      <c r="B4218" t="s">
        <v>6167</v>
      </c>
      <c r="C4218">
        <v>200</v>
      </c>
      <c r="D4218" t="s">
        <v>5118</v>
      </c>
      <c r="E4218" t="s">
        <v>5780</v>
      </c>
      <c r="F4218">
        <v>2</v>
      </c>
    </row>
    <row r="4219" spans="1:6">
      <c r="A4219" t="s">
        <v>6397</v>
      </c>
      <c r="B4219" t="s">
        <v>6167</v>
      </c>
      <c r="C4219">
        <v>200</v>
      </c>
      <c r="D4219" t="s">
        <v>5118</v>
      </c>
      <c r="E4219" t="s">
        <v>5780</v>
      </c>
      <c r="F4219">
        <v>7</v>
      </c>
    </row>
    <row r="4220" spans="1:6">
      <c r="A4220" t="s">
        <v>6398</v>
      </c>
      <c r="B4220" t="s">
        <v>6167</v>
      </c>
      <c r="C4220">
        <v>480</v>
      </c>
      <c r="D4220" t="s">
        <v>5118</v>
      </c>
      <c r="E4220" t="s">
        <v>5780</v>
      </c>
      <c r="F4220">
        <v>2</v>
      </c>
    </row>
    <row r="4221" spans="1:6">
      <c r="A4221" t="s">
        <v>6399</v>
      </c>
      <c r="B4221" t="s">
        <v>6167</v>
      </c>
      <c r="C4221">
        <v>144</v>
      </c>
      <c r="D4221" t="s">
        <v>5118</v>
      </c>
      <c r="E4221" t="s">
        <v>5780</v>
      </c>
      <c r="F4221">
        <v>9</v>
      </c>
    </row>
    <row r="4222" spans="1:6">
      <c r="A4222" t="s">
        <v>6400</v>
      </c>
      <c r="B4222" t="s">
        <v>6167</v>
      </c>
      <c r="C4222">
        <v>600</v>
      </c>
      <c r="D4222" t="s">
        <v>5118</v>
      </c>
      <c r="E4222" t="s">
        <v>5780</v>
      </c>
      <c r="F4222">
        <v>1</v>
      </c>
    </row>
    <row r="4223" spans="1:6">
      <c r="A4223" t="s">
        <v>6401</v>
      </c>
      <c r="B4223" t="s">
        <v>6167</v>
      </c>
      <c r="C4223">
        <v>600</v>
      </c>
      <c r="D4223" t="s">
        <v>5118</v>
      </c>
      <c r="E4223" t="s">
        <v>5780</v>
      </c>
      <c r="F4223">
        <v>1</v>
      </c>
    </row>
    <row r="4224" spans="1:6">
      <c r="A4224" t="s">
        <v>6402</v>
      </c>
      <c r="B4224" t="s">
        <v>6167</v>
      </c>
      <c r="C4224">
        <v>600</v>
      </c>
      <c r="D4224" t="s">
        <v>5118</v>
      </c>
      <c r="E4224" t="s">
        <v>5780</v>
      </c>
      <c r="F4224">
        <v>1</v>
      </c>
    </row>
    <row r="4225" spans="1:6">
      <c r="A4225" t="s">
        <v>6403</v>
      </c>
      <c r="B4225" t="s">
        <v>6167</v>
      </c>
      <c r="C4225">
        <v>360</v>
      </c>
      <c r="D4225" t="s">
        <v>5118</v>
      </c>
      <c r="E4225" t="s">
        <v>5780</v>
      </c>
      <c r="F4225">
        <v>1</v>
      </c>
    </row>
    <row r="4226" spans="1:6">
      <c r="A4226" t="s">
        <v>6404</v>
      </c>
      <c r="B4226" t="s">
        <v>6167</v>
      </c>
      <c r="C4226">
        <v>288</v>
      </c>
      <c r="D4226" t="s">
        <v>5118</v>
      </c>
      <c r="E4226" t="s">
        <v>5780</v>
      </c>
      <c r="F4226">
        <v>1</v>
      </c>
    </row>
    <row r="4227" spans="1:6">
      <c r="A4227" t="s">
        <v>6405</v>
      </c>
      <c r="B4227" t="s">
        <v>6167</v>
      </c>
      <c r="C4227">
        <v>96</v>
      </c>
      <c r="D4227" t="s">
        <v>5118</v>
      </c>
      <c r="E4227" t="s">
        <v>5780</v>
      </c>
      <c r="F4227">
        <v>17</v>
      </c>
    </row>
    <row r="4228" spans="1:6">
      <c r="A4228" t="s">
        <v>6406</v>
      </c>
      <c r="B4228" t="s">
        <v>6167</v>
      </c>
      <c r="C4228">
        <v>96</v>
      </c>
      <c r="D4228" t="s">
        <v>5118</v>
      </c>
      <c r="E4228" t="s">
        <v>5780</v>
      </c>
      <c r="F4228">
        <v>1</v>
      </c>
    </row>
    <row r="4229" spans="1:6">
      <c r="A4229" t="s">
        <v>6407</v>
      </c>
      <c r="B4229" t="s">
        <v>6167</v>
      </c>
      <c r="C4229">
        <v>288</v>
      </c>
      <c r="D4229" t="s">
        <v>5118</v>
      </c>
      <c r="E4229" t="s">
        <v>5780</v>
      </c>
      <c r="F4229">
        <v>7</v>
      </c>
    </row>
    <row r="4230" spans="1:6">
      <c r="A4230" t="s">
        <v>6408</v>
      </c>
      <c r="B4230" t="s">
        <v>6167</v>
      </c>
      <c r="C4230">
        <v>60</v>
      </c>
      <c r="D4230" t="s">
        <v>5118</v>
      </c>
      <c r="E4230" t="s">
        <v>5780</v>
      </c>
      <c r="F4230">
        <v>16</v>
      </c>
    </row>
    <row r="4231" spans="1:6">
      <c r="A4231" t="s">
        <v>6171</v>
      </c>
      <c r="B4231" t="s">
        <v>6167</v>
      </c>
      <c r="C4231">
        <v>600</v>
      </c>
      <c r="D4231" t="s">
        <v>5118</v>
      </c>
      <c r="E4231" t="s">
        <v>5780</v>
      </c>
      <c r="F4231">
        <v>1</v>
      </c>
    </row>
    <row r="4232" spans="1:6">
      <c r="A4232" t="s">
        <v>6409</v>
      </c>
      <c r="B4232" t="s">
        <v>6167</v>
      </c>
      <c r="C4232">
        <v>120</v>
      </c>
      <c r="D4232" t="s">
        <v>5118</v>
      </c>
      <c r="E4232" t="s">
        <v>5780</v>
      </c>
      <c r="F4232">
        <v>3</v>
      </c>
    </row>
    <row r="4233" spans="1:6">
      <c r="A4233" t="s">
        <v>6410</v>
      </c>
      <c r="B4233" t="s">
        <v>6167</v>
      </c>
      <c r="C4233">
        <v>120</v>
      </c>
      <c r="D4233" t="s">
        <v>5118</v>
      </c>
      <c r="E4233" t="s">
        <v>5780</v>
      </c>
      <c r="F4233">
        <v>1</v>
      </c>
    </row>
    <row r="4234" spans="1:6">
      <c r="A4234" t="s">
        <v>6411</v>
      </c>
      <c r="B4234" t="s">
        <v>6167</v>
      </c>
      <c r="C4234">
        <v>360</v>
      </c>
      <c r="D4234" t="s">
        <v>5118</v>
      </c>
      <c r="E4234" t="s">
        <v>5780</v>
      </c>
      <c r="F4234">
        <v>1</v>
      </c>
    </row>
    <row r="4235" spans="1:6">
      <c r="A4235" t="s">
        <v>6412</v>
      </c>
      <c r="B4235" t="s">
        <v>6167</v>
      </c>
      <c r="C4235">
        <v>180</v>
      </c>
      <c r="D4235" t="s">
        <v>5118</v>
      </c>
      <c r="E4235" t="s">
        <v>5780</v>
      </c>
      <c r="F4235">
        <v>1</v>
      </c>
    </row>
    <row r="4236" spans="1:6">
      <c r="A4236" t="s">
        <v>6413</v>
      </c>
      <c r="B4236" t="s">
        <v>6167</v>
      </c>
      <c r="C4236">
        <v>1080</v>
      </c>
      <c r="D4236" t="s">
        <v>5118</v>
      </c>
      <c r="E4236" t="s">
        <v>5780</v>
      </c>
      <c r="F4236">
        <v>1</v>
      </c>
    </row>
    <row r="4237" spans="1:6">
      <c r="A4237" t="s">
        <v>6414</v>
      </c>
      <c r="B4237" t="s">
        <v>6167</v>
      </c>
      <c r="C4237">
        <v>1080</v>
      </c>
      <c r="D4237" t="s">
        <v>5118</v>
      </c>
      <c r="E4237" t="s">
        <v>5780</v>
      </c>
      <c r="F4237">
        <v>1</v>
      </c>
    </row>
    <row r="4238" spans="1:6">
      <c r="A4238" t="s">
        <v>6172</v>
      </c>
      <c r="B4238" t="s">
        <v>6167</v>
      </c>
      <c r="C4238">
        <v>1080</v>
      </c>
      <c r="D4238" t="s">
        <v>5118</v>
      </c>
      <c r="E4238" t="s">
        <v>5780</v>
      </c>
      <c r="F4238">
        <v>1</v>
      </c>
    </row>
    <row r="4239" spans="1:6">
      <c r="A4239" t="s">
        <v>6415</v>
      </c>
      <c r="B4239" t="s">
        <v>6167</v>
      </c>
      <c r="C4239">
        <v>1080</v>
      </c>
      <c r="D4239" t="s">
        <v>5118</v>
      </c>
      <c r="E4239" t="s">
        <v>5780</v>
      </c>
      <c r="F4239">
        <v>9</v>
      </c>
    </row>
    <row r="4240" spans="1:6">
      <c r="A4240" t="s">
        <v>6416</v>
      </c>
      <c r="B4240" t="s">
        <v>6167</v>
      </c>
      <c r="C4240">
        <v>480</v>
      </c>
      <c r="D4240" t="s">
        <v>5118</v>
      </c>
      <c r="E4240" t="s">
        <v>5780</v>
      </c>
      <c r="F4240">
        <v>3</v>
      </c>
    </row>
    <row r="4241" spans="1:6">
      <c r="A4241" t="s">
        <v>6417</v>
      </c>
      <c r="B4241" t="s">
        <v>6167</v>
      </c>
      <c r="C4241">
        <v>480</v>
      </c>
      <c r="D4241" t="s">
        <v>5118</v>
      </c>
      <c r="E4241" t="s">
        <v>5780</v>
      </c>
      <c r="F4241">
        <v>3</v>
      </c>
    </row>
    <row r="4242" spans="1:6">
      <c r="A4242" t="s">
        <v>6418</v>
      </c>
      <c r="B4242" t="s">
        <v>6167</v>
      </c>
      <c r="C4242">
        <v>480</v>
      </c>
      <c r="D4242" t="s">
        <v>5118</v>
      </c>
      <c r="E4242" t="s">
        <v>5780</v>
      </c>
      <c r="F4242">
        <v>4</v>
      </c>
    </row>
    <row r="4243" spans="1:6">
      <c r="A4243" t="s">
        <v>6419</v>
      </c>
      <c r="B4243" t="s">
        <v>6167</v>
      </c>
      <c r="C4243">
        <v>480</v>
      </c>
      <c r="D4243" t="s">
        <v>5118</v>
      </c>
      <c r="E4243" t="s">
        <v>5780</v>
      </c>
      <c r="F4243">
        <v>4</v>
      </c>
    </row>
    <row r="4244" spans="1:6">
      <c r="A4244" t="s">
        <v>6420</v>
      </c>
      <c r="B4244" t="s">
        <v>6167</v>
      </c>
      <c r="C4244">
        <v>600</v>
      </c>
      <c r="D4244" t="s">
        <v>5118</v>
      </c>
      <c r="E4244" t="s">
        <v>5780</v>
      </c>
      <c r="F4244">
        <v>2</v>
      </c>
    </row>
    <row r="4245" spans="1:6">
      <c r="A4245" t="s">
        <v>6421</v>
      </c>
      <c r="B4245" t="s">
        <v>6167</v>
      </c>
      <c r="C4245">
        <v>96</v>
      </c>
      <c r="D4245" t="s">
        <v>5118</v>
      </c>
      <c r="E4245" t="s">
        <v>5780</v>
      </c>
      <c r="F4245">
        <v>29</v>
      </c>
    </row>
    <row r="4246" spans="1:6">
      <c r="A4246" t="s">
        <v>6422</v>
      </c>
      <c r="B4246" t="s">
        <v>6167</v>
      </c>
      <c r="C4246">
        <v>300</v>
      </c>
      <c r="D4246" t="s">
        <v>5118</v>
      </c>
      <c r="E4246" t="s">
        <v>5780</v>
      </c>
      <c r="F4246">
        <v>72</v>
      </c>
    </row>
    <row r="4247" spans="1:6">
      <c r="A4247" t="s">
        <v>6423</v>
      </c>
      <c r="B4247" t="s">
        <v>6167</v>
      </c>
      <c r="C4247">
        <v>5000</v>
      </c>
      <c r="D4247" t="s">
        <v>5118</v>
      </c>
      <c r="E4247" t="s">
        <v>5780</v>
      </c>
      <c r="F4247">
        <v>5</v>
      </c>
    </row>
    <row r="4248" spans="1:6">
      <c r="A4248" t="s">
        <v>6424</v>
      </c>
      <c r="B4248" t="s">
        <v>6167</v>
      </c>
      <c r="C4248">
        <v>480</v>
      </c>
      <c r="D4248" t="s">
        <v>5118</v>
      </c>
      <c r="E4248" t="s">
        <v>5780</v>
      </c>
      <c r="F4248">
        <v>5</v>
      </c>
    </row>
    <row r="4249" spans="1:6">
      <c r="A4249" t="s">
        <v>6425</v>
      </c>
      <c r="B4249" t="s">
        <v>6167</v>
      </c>
      <c r="C4249">
        <v>144</v>
      </c>
      <c r="D4249" t="s">
        <v>5118</v>
      </c>
      <c r="E4249" t="s">
        <v>5780</v>
      </c>
      <c r="F4249">
        <v>5</v>
      </c>
    </row>
    <row r="4250" spans="1:6">
      <c r="A4250" t="s">
        <v>6426</v>
      </c>
      <c r="B4250" t="s">
        <v>6167</v>
      </c>
      <c r="C4250">
        <v>120</v>
      </c>
      <c r="D4250" t="s">
        <v>5118</v>
      </c>
      <c r="E4250" t="s">
        <v>5780</v>
      </c>
      <c r="F4250">
        <v>9</v>
      </c>
    </row>
    <row r="4251" spans="1:6">
      <c r="A4251" t="s">
        <v>6427</v>
      </c>
      <c r="B4251" t="s">
        <v>6167</v>
      </c>
      <c r="C4251">
        <v>160</v>
      </c>
      <c r="D4251" t="s">
        <v>5118</v>
      </c>
      <c r="E4251" t="s">
        <v>5780</v>
      </c>
      <c r="F4251">
        <v>24</v>
      </c>
    </row>
    <row r="4252" spans="1:6">
      <c r="A4252" t="s">
        <v>6428</v>
      </c>
      <c r="B4252" t="s">
        <v>6167</v>
      </c>
      <c r="C4252">
        <v>60</v>
      </c>
      <c r="D4252" t="s">
        <v>5118</v>
      </c>
      <c r="E4252" t="s">
        <v>5780</v>
      </c>
      <c r="F4252">
        <v>17</v>
      </c>
    </row>
    <row r="4253" spans="1:6">
      <c r="A4253" t="s">
        <v>6429</v>
      </c>
      <c r="B4253" t="s">
        <v>6167</v>
      </c>
      <c r="C4253">
        <v>60</v>
      </c>
      <c r="D4253" t="s">
        <v>5118</v>
      </c>
      <c r="E4253" t="s">
        <v>5780</v>
      </c>
      <c r="F4253">
        <v>9</v>
      </c>
    </row>
    <row r="4254" spans="1:6">
      <c r="A4254" t="s">
        <v>6173</v>
      </c>
      <c r="B4254" t="s">
        <v>6167</v>
      </c>
      <c r="C4254">
        <v>1000</v>
      </c>
      <c r="D4254" t="s">
        <v>5118</v>
      </c>
      <c r="E4254" t="s">
        <v>5780</v>
      </c>
      <c r="F4254">
        <v>41</v>
      </c>
    </row>
    <row r="4255" spans="1:6">
      <c r="A4255" t="s">
        <v>6430</v>
      </c>
      <c r="B4255" t="s">
        <v>6167</v>
      </c>
      <c r="C4255">
        <v>288</v>
      </c>
      <c r="D4255" t="s">
        <v>5118</v>
      </c>
      <c r="E4255" t="s">
        <v>5780</v>
      </c>
      <c r="F4255">
        <v>1</v>
      </c>
    </row>
    <row r="4256" spans="1:6">
      <c r="A4256" t="s">
        <v>6431</v>
      </c>
      <c r="B4256" t="s">
        <v>6167</v>
      </c>
      <c r="C4256">
        <v>144</v>
      </c>
      <c r="D4256" t="s">
        <v>5118</v>
      </c>
      <c r="E4256" t="s">
        <v>5780</v>
      </c>
      <c r="F4256">
        <v>1</v>
      </c>
    </row>
    <row r="4257" spans="1:6">
      <c r="A4257" t="s">
        <v>6432</v>
      </c>
      <c r="B4257" t="s">
        <v>6167</v>
      </c>
      <c r="C4257">
        <v>192</v>
      </c>
      <c r="D4257" t="s">
        <v>5118</v>
      </c>
      <c r="E4257" t="s">
        <v>5780</v>
      </c>
      <c r="F4257">
        <v>1</v>
      </c>
    </row>
    <row r="4258" spans="1:6">
      <c r="A4258" t="s">
        <v>6433</v>
      </c>
      <c r="B4258" t="s">
        <v>6167</v>
      </c>
      <c r="C4258">
        <v>864</v>
      </c>
      <c r="D4258" t="s">
        <v>5118</v>
      </c>
      <c r="E4258" t="s">
        <v>5780</v>
      </c>
      <c r="F4258">
        <v>1</v>
      </c>
    </row>
    <row r="4259" spans="1:6">
      <c r="A4259" t="s">
        <v>6434</v>
      </c>
      <c r="B4259" t="s">
        <v>6167</v>
      </c>
      <c r="C4259">
        <v>1440</v>
      </c>
      <c r="D4259" t="s">
        <v>5118</v>
      </c>
      <c r="E4259" t="s">
        <v>5780</v>
      </c>
      <c r="F4259">
        <v>5</v>
      </c>
    </row>
    <row r="4260" spans="1:6">
      <c r="A4260" t="s">
        <v>6435</v>
      </c>
      <c r="B4260" t="s">
        <v>6167</v>
      </c>
      <c r="C4260">
        <v>1248</v>
      </c>
      <c r="D4260" t="s">
        <v>5118</v>
      </c>
      <c r="E4260" t="s">
        <v>5780</v>
      </c>
      <c r="F4260">
        <v>6</v>
      </c>
    </row>
    <row r="4261" spans="1:6">
      <c r="A4261" t="s">
        <v>6436</v>
      </c>
      <c r="B4261" t="s">
        <v>6167</v>
      </c>
      <c r="C4261">
        <v>2400</v>
      </c>
      <c r="D4261" t="s">
        <v>5118</v>
      </c>
      <c r="E4261" t="s">
        <v>5780</v>
      </c>
      <c r="F4261">
        <v>0</v>
      </c>
    </row>
    <row r="4262" spans="1:6">
      <c r="A4262" t="s">
        <v>6437</v>
      </c>
      <c r="B4262" t="s">
        <v>6167</v>
      </c>
      <c r="C4262">
        <v>432</v>
      </c>
      <c r="D4262" t="s">
        <v>5118</v>
      </c>
      <c r="E4262" t="s">
        <v>5780</v>
      </c>
      <c r="F4262">
        <v>2</v>
      </c>
    </row>
    <row r="4263" spans="1:6">
      <c r="A4263" t="s">
        <v>6438</v>
      </c>
      <c r="B4263" t="s">
        <v>6167</v>
      </c>
      <c r="C4263">
        <v>480</v>
      </c>
      <c r="D4263" t="s">
        <v>5118</v>
      </c>
      <c r="E4263" t="s">
        <v>5780</v>
      </c>
      <c r="F4263">
        <v>36</v>
      </c>
    </row>
    <row r="4264" spans="1:6">
      <c r="A4264" t="s">
        <v>6439</v>
      </c>
      <c r="B4264" t="s">
        <v>6167</v>
      </c>
      <c r="C4264">
        <v>192</v>
      </c>
      <c r="D4264" t="s">
        <v>5118</v>
      </c>
      <c r="E4264" t="s">
        <v>5780</v>
      </c>
      <c r="F4264">
        <v>10</v>
      </c>
    </row>
    <row r="4265" spans="1:6">
      <c r="A4265" t="s">
        <v>6440</v>
      </c>
      <c r="B4265" t="s">
        <v>6167</v>
      </c>
      <c r="C4265">
        <v>240</v>
      </c>
      <c r="D4265" t="s">
        <v>5118</v>
      </c>
      <c r="E4265" t="s">
        <v>5780</v>
      </c>
      <c r="F4265">
        <v>11</v>
      </c>
    </row>
    <row r="4266" spans="1:6">
      <c r="A4266" t="s">
        <v>6441</v>
      </c>
      <c r="B4266" t="s">
        <v>6167</v>
      </c>
      <c r="C4266">
        <v>60</v>
      </c>
      <c r="D4266" t="s">
        <v>5118</v>
      </c>
      <c r="E4266" t="s">
        <v>5780</v>
      </c>
      <c r="F4266">
        <v>21</v>
      </c>
    </row>
    <row r="4267" spans="1:6">
      <c r="A4267" t="s">
        <v>6442</v>
      </c>
      <c r="B4267" t="s">
        <v>6167</v>
      </c>
      <c r="C4267">
        <v>120</v>
      </c>
      <c r="D4267" t="s">
        <v>5118</v>
      </c>
      <c r="E4267" t="s">
        <v>5780</v>
      </c>
      <c r="F4267">
        <v>20</v>
      </c>
    </row>
    <row r="4268" spans="1:6">
      <c r="A4268" t="s">
        <v>6443</v>
      </c>
      <c r="B4268" t="s">
        <v>6167</v>
      </c>
      <c r="C4268">
        <v>144</v>
      </c>
      <c r="D4268" t="s">
        <v>5118</v>
      </c>
      <c r="E4268" t="s">
        <v>5780</v>
      </c>
      <c r="F4268">
        <v>11</v>
      </c>
    </row>
    <row r="4269" spans="1:6">
      <c r="A4269" t="s">
        <v>6444</v>
      </c>
      <c r="B4269" t="s">
        <v>6167</v>
      </c>
      <c r="C4269">
        <v>300</v>
      </c>
      <c r="D4269" t="s">
        <v>5118</v>
      </c>
      <c r="E4269" t="s">
        <v>5780</v>
      </c>
      <c r="F4269">
        <v>3</v>
      </c>
    </row>
    <row r="4270" spans="1:6">
      <c r="A4270" t="s">
        <v>6445</v>
      </c>
      <c r="B4270" t="s">
        <v>6167</v>
      </c>
      <c r="C4270">
        <v>360</v>
      </c>
      <c r="D4270" t="s">
        <v>5118</v>
      </c>
      <c r="E4270" t="s">
        <v>5780</v>
      </c>
      <c r="F4270">
        <v>1</v>
      </c>
    </row>
    <row r="4271" spans="1:6">
      <c r="A4271" t="s">
        <v>6446</v>
      </c>
      <c r="B4271" t="s">
        <v>6167</v>
      </c>
      <c r="C4271">
        <v>360</v>
      </c>
      <c r="D4271" t="s">
        <v>5118</v>
      </c>
      <c r="E4271" t="s">
        <v>5780</v>
      </c>
      <c r="F4271">
        <v>7</v>
      </c>
    </row>
    <row r="4272" spans="1:6">
      <c r="A4272" t="s">
        <v>6447</v>
      </c>
      <c r="B4272" t="s">
        <v>6167</v>
      </c>
      <c r="C4272">
        <v>360</v>
      </c>
      <c r="D4272" t="s">
        <v>5118</v>
      </c>
      <c r="E4272" t="s">
        <v>5780</v>
      </c>
      <c r="F4272">
        <v>6</v>
      </c>
    </row>
    <row r="4273" spans="1:6">
      <c r="A4273" t="s">
        <v>6448</v>
      </c>
      <c r="B4273" t="s">
        <v>6167</v>
      </c>
      <c r="C4273">
        <v>300</v>
      </c>
      <c r="D4273" t="s">
        <v>5118</v>
      </c>
      <c r="E4273" t="s">
        <v>5780</v>
      </c>
      <c r="F4273">
        <v>1</v>
      </c>
    </row>
    <row r="4274" spans="1:6">
      <c r="A4274" t="s">
        <v>6449</v>
      </c>
      <c r="B4274" t="s">
        <v>6167</v>
      </c>
      <c r="C4274">
        <v>240</v>
      </c>
      <c r="D4274" t="s">
        <v>5118</v>
      </c>
      <c r="E4274" t="s">
        <v>5780</v>
      </c>
      <c r="F4274">
        <v>2</v>
      </c>
    </row>
    <row r="4275" spans="1:6">
      <c r="A4275" t="s">
        <v>6450</v>
      </c>
      <c r="B4275" t="s">
        <v>6167</v>
      </c>
      <c r="C4275">
        <v>180</v>
      </c>
      <c r="D4275" t="s">
        <v>5118</v>
      </c>
      <c r="E4275" t="s">
        <v>5780</v>
      </c>
      <c r="F4275">
        <v>3</v>
      </c>
    </row>
    <row r="4276" spans="1:6">
      <c r="A4276" t="s">
        <v>6451</v>
      </c>
      <c r="B4276" t="s">
        <v>6167</v>
      </c>
      <c r="C4276">
        <v>180</v>
      </c>
      <c r="D4276" t="s">
        <v>5118</v>
      </c>
      <c r="E4276" t="s">
        <v>5780</v>
      </c>
      <c r="F4276">
        <v>2</v>
      </c>
    </row>
    <row r="4277" spans="1:6">
      <c r="A4277" t="s">
        <v>6452</v>
      </c>
      <c r="B4277" t="s">
        <v>6167</v>
      </c>
      <c r="C4277">
        <v>600</v>
      </c>
      <c r="D4277" t="s">
        <v>5118</v>
      </c>
      <c r="E4277" t="s">
        <v>5780</v>
      </c>
      <c r="F4277">
        <v>6</v>
      </c>
    </row>
    <row r="4278" spans="1:6">
      <c r="A4278" t="s">
        <v>6453</v>
      </c>
      <c r="B4278" t="s">
        <v>6167</v>
      </c>
      <c r="C4278">
        <v>400</v>
      </c>
      <c r="D4278" t="s">
        <v>5118</v>
      </c>
      <c r="E4278" t="s">
        <v>5780</v>
      </c>
      <c r="F4278">
        <v>3</v>
      </c>
    </row>
    <row r="4279" spans="1:6">
      <c r="A4279" t="s">
        <v>6454</v>
      </c>
      <c r="B4279" t="s">
        <v>6167</v>
      </c>
      <c r="C4279">
        <v>200</v>
      </c>
      <c r="D4279" t="s">
        <v>5118</v>
      </c>
      <c r="E4279" t="s">
        <v>5780</v>
      </c>
      <c r="F4279">
        <v>1</v>
      </c>
    </row>
    <row r="4280" spans="1:6">
      <c r="A4280" t="s">
        <v>6455</v>
      </c>
      <c r="B4280" t="s">
        <v>6167</v>
      </c>
      <c r="C4280">
        <v>600</v>
      </c>
      <c r="D4280" t="s">
        <v>5118</v>
      </c>
      <c r="E4280" t="s">
        <v>5780</v>
      </c>
      <c r="F4280">
        <v>2</v>
      </c>
    </row>
    <row r="4281" spans="1:6">
      <c r="A4281" t="s">
        <v>6456</v>
      </c>
      <c r="B4281" t="s">
        <v>6167</v>
      </c>
      <c r="C4281">
        <v>600</v>
      </c>
      <c r="D4281" t="s">
        <v>5118</v>
      </c>
      <c r="E4281" t="s">
        <v>5780</v>
      </c>
      <c r="F4281">
        <v>3</v>
      </c>
    </row>
    <row r="4282" spans="1:6">
      <c r="A4282" t="s">
        <v>6457</v>
      </c>
      <c r="B4282" t="s">
        <v>6167</v>
      </c>
      <c r="C4282">
        <v>480</v>
      </c>
      <c r="D4282" t="s">
        <v>5118</v>
      </c>
      <c r="E4282" t="s">
        <v>5780</v>
      </c>
      <c r="F4282">
        <v>11</v>
      </c>
    </row>
    <row r="4283" spans="1:6">
      <c r="A4283" t="s">
        <v>6458</v>
      </c>
      <c r="B4283" t="s">
        <v>6167</v>
      </c>
      <c r="C4283">
        <v>240</v>
      </c>
      <c r="D4283" t="s">
        <v>5118</v>
      </c>
      <c r="E4283" t="s">
        <v>5780</v>
      </c>
      <c r="F4283">
        <v>2</v>
      </c>
    </row>
    <row r="4284" spans="1:6">
      <c r="A4284" t="s">
        <v>6459</v>
      </c>
      <c r="B4284" t="s">
        <v>6167</v>
      </c>
      <c r="C4284">
        <v>480</v>
      </c>
      <c r="D4284" t="s">
        <v>5118</v>
      </c>
      <c r="E4284" t="s">
        <v>5780</v>
      </c>
      <c r="F4284">
        <v>2</v>
      </c>
    </row>
    <row r="4285" spans="1:6">
      <c r="A4285" t="s">
        <v>6460</v>
      </c>
      <c r="B4285" t="s">
        <v>6167</v>
      </c>
      <c r="C4285">
        <v>2400</v>
      </c>
      <c r="D4285" t="s">
        <v>5118</v>
      </c>
      <c r="E4285" t="s">
        <v>5780</v>
      </c>
      <c r="F4285">
        <v>1</v>
      </c>
    </row>
    <row r="4286" spans="1:6">
      <c r="A4286" t="s">
        <v>6461</v>
      </c>
      <c r="B4286" t="s">
        <v>6167</v>
      </c>
      <c r="C4286">
        <v>2400</v>
      </c>
      <c r="D4286" t="s">
        <v>5118</v>
      </c>
      <c r="E4286" t="s">
        <v>5780</v>
      </c>
      <c r="F4286">
        <v>1</v>
      </c>
    </row>
    <row r="4287" spans="1:6">
      <c r="A4287" t="s">
        <v>6462</v>
      </c>
      <c r="B4287" t="s">
        <v>6167</v>
      </c>
      <c r="C4287">
        <v>1920</v>
      </c>
      <c r="D4287" t="s">
        <v>5118</v>
      </c>
      <c r="E4287" t="s">
        <v>5780</v>
      </c>
      <c r="F4287">
        <v>1</v>
      </c>
    </row>
    <row r="4288" spans="1:6">
      <c r="A4288" t="s">
        <v>6463</v>
      </c>
      <c r="B4288" t="s">
        <v>6167</v>
      </c>
      <c r="C4288">
        <v>1920</v>
      </c>
      <c r="D4288" t="s">
        <v>5118</v>
      </c>
      <c r="E4288" t="s">
        <v>5780</v>
      </c>
      <c r="F4288">
        <v>1</v>
      </c>
    </row>
    <row r="4289" spans="1:6">
      <c r="A4289" t="s">
        <v>6464</v>
      </c>
      <c r="B4289" t="s">
        <v>6167</v>
      </c>
      <c r="C4289">
        <v>960</v>
      </c>
      <c r="D4289" t="s">
        <v>5118</v>
      </c>
      <c r="E4289" t="s">
        <v>5780</v>
      </c>
      <c r="F4289">
        <v>39</v>
      </c>
    </row>
    <row r="4290" spans="1:6">
      <c r="A4290" t="s">
        <v>6465</v>
      </c>
      <c r="B4290" t="s">
        <v>6167</v>
      </c>
      <c r="C4290">
        <v>960</v>
      </c>
      <c r="D4290" t="s">
        <v>5118</v>
      </c>
      <c r="E4290" t="s">
        <v>5780</v>
      </c>
      <c r="F4290">
        <v>17</v>
      </c>
    </row>
    <row r="4291" spans="1:6">
      <c r="A4291" t="s">
        <v>6466</v>
      </c>
      <c r="B4291" t="s">
        <v>6167</v>
      </c>
      <c r="C4291">
        <v>960</v>
      </c>
      <c r="D4291" t="s">
        <v>5118</v>
      </c>
      <c r="E4291" t="s">
        <v>5780</v>
      </c>
      <c r="F4291">
        <v>30</v>
      </c>
    </row>
    <row r="4292" spans="1:6">
      <c r="A4292" t="s">
        <v>6467</v>
      </c>
      <c r="B4292" t="s">
        <v>6167</v>
      </c>
      <c r="C4292">
        <v>960</v>
      </c>
      <c r="D4292" t="s">
        <v>5118</v>
      </c>
      <c r="E4292" t="s">
        <v>5780</v>
      </c>
      <c r="F4292">
        <v>23</v>
      </c>
    </row>
    <row r="4293" spans="1:6">
      <c r="A4293" t="s">
        <v>6468</v>
      </c>
      <c r="B4293" t="s">
        <v>6167</v>
      </c>
      <c r="C4293">
        <v>800</v>
      </c>
      <c r="D4293" t="s">
        <v>5118</v>
      </c>
      <c r="E4293" t="s">
        <v>5780</v>
      </c>
      <c r="F4293">
        <v>0</v>
      </c>
    </row>
    <row r="4294" spans="1:6">
      <c r="A4294" t="s">
        <v>6469</v>
      </c>
      <c r="B4294" t="s">
        <v>6167</v>
      </c>
      <c r="C4294">
        <v>720</v>
      </c>
      <c r="D4294" t="s">
        <v>5118</v>
      </c>
      <c r="E4294" t="s">
        <v>5780</v>
      </c>
      <c r="F4294">
        <v>1</v>
      </c>
    </row>
    <row r="4295" spans="1:6">
      <c r="A4295" t="s">
        <v>6470</v>
      </c>
      <c r="B4295" t="s">
        <v>6167</v>
      </c>
      <c r="C4295">
        <v>288</v>
      </c>
      <c r="D4295" t="s">
        <v>5118</v>
      </c>
      <c r="E4295" t="s">
        <v>5780</v>
      </c>
      <c r="F4295">
        <v>9</v>
      </c>
    </row>
    <row r="4296" spans="1:6">
      <c r="A4296" t="s">
        <v>6471</v>
      </c>
      <c r="B4296" t="s">
        <v>6167</v>
      </c>
      <c r="C4296">
        <v>288</v>
      </c>
      <c r="D4296" t="s">
        <v>5118</v>
      </c>
      <c r="E4296" t="s">
        <v>5780</v>
      </c>
      <c r="F4296">
        <v>22</v>
      </c>
    </row>
    <row r="4297" spans="1:6">
      <c r="A4297" t="s">
        <v>6472</v>
      </c>
      <c r="B4297" t="s">
        <v>6167</v>
      </c>
      <c r="C4297">
        <v>288</v>
      </c>
      <c r="D4297" t="s">
        <v>5118</v>
      </c>
      <c r="E4297" t="s">
        <v>5780</v>
      </c>
      <c r="F4297">
        <v>16</v>
      </c>
    </row>
    <row r="4298" spans="1:6">
      <c r="A4298" t="s">
        <v>6473</v>
      </c>
      <c r="B4298" t="s">
        <v>6167</v>
      </c>
      <c r="C4298">
        <v>288</v>
      </c>
      <c r="D4298" t="s">
        <v>5118</v>
      </c>
      <c r="E4298" t="s">
        <v>5780</v>
      </c>
      <c r="F4298">
        <v>14</v>
      </c>
    </row>
    <row r="4299" spans="1:6">
      <c r="A4299" t="s">
        <v>6474</v>
      </c>
      <c r="B4299" t="s">
        <v>6167</v>
      </c>
      <c r="C4299">
        <v>6000</v>
      </c>
      <c r="D4299" t="s">
        <v>5118</v>
      </c>
      <c r="E4299" t="s">
        <v>5780</v>
      </c>
      <c r="F4299">
        <v>3</v>
      </c>
    </row>
    <row r="4300" spans="1:6">
      <c r="A4300" t="s">
        <v>6475</v>
      </c>
      <c r="B4300" t="s">
        <v>6167</v>
      </c>
      <c r="C4300">
        <v>3000</v>
      </c>
      <c r="D4300" t="s">
        <v>5118</v>
      </c>
      <c r="E4300" t="s">
        <v>5780</v>
      </c>
      <c r="F4300">
        <v>4</v>
      </c>
    </row>
    <row r="4301" spans="1:6">
      <c r="A4301" t="s">
        <v>6476</v>
      </c>
      <c r="B4301" t="s">
        <v>6167</v>
      </c>
      <c r="C4301">
        <v>3000</v>
      </c>
      <c r="D4301" t="s">
        <v>5118</v>
      </c>
      <c r="E4301" t="s">
        <v>5780</v>
      </c>
      <c r="F4301">
        <v>3</v>
      </c>
    </row>
    <row r="4302" spans="1:6">
      <c r="A4302" t="s">
        <v>6477</v>
      </c>
      <c r="B4302" t="s">
        <v>6167</v>
      </c>
      <c r="C4302">
        <v>3000</v>
      </c>
      <c r="D4302" t="s">
        <v>5118</v>
      </c>
      <c r="E4302" t="s">
        <v>5780</v>
      </c>
      <c r="F4302">
        <v>1</v>
      </c>
    </row>
    <row r="4303" spans="1:6">
      <c r="A4303" t="s">
        <v>6478</v>
      </c>
      <c r="B4303" t="s">
        <v>6167</v>
      </c>
      <c r="C4303">
        <v>2000</v>
      </c>
      <c r="D4303" t="s">
        <v>5118</v>
      </c>
      <c r="E4303" t="s">
        <v>5780</v>
      </c>
      <c r="F4303">
        <v>1</v>
      </c>
    </row>
    <row r="4304" spans="1:6">
      <c r="A4304" t="s">
        <v>6479</v>
      </c>
      <c r="B4304" t="s">
        <v>6174</v>
      </c>
      <c r="C4304">
        <v>1200</v>
      </c>
      <c r="D4304" t="s">
        <v>5118</v>
      </c>
      <c r="E4304" t="s">
        <v>5780</v>
      </c>
      <c r="F4304">
        <v>8</v>
      </c>
    </row>
    <row r="4305" spans="1:6">
      <c r="A4305" t="s">
        <v>6480</v>
      </c>
      <c r="B4305" t="s">
        <v>6174</v>
      </c>
      <c r="C4305">
        <v>1200</v>
      </c>
      <c r="D4305" t="s">
        <v>5118</v>
      </c>
      <c r="E4305" t="s">
        <v>5780</v>
      </c>
      <c r="F4305">
        <v>1</v>
      </c>
    </row>
    <row r="4306" spans="1:6">
      <c r="A4306" t="s">
        <v>6481</v>
      </c>
      <c r="B4306" t="s">
        <v>6174</v>
      </c>
      <c r="C4306">
        <v>1200</v>
      </c>
      <c r="D4306" t="s">
        <v>5118</v>
      </c>
      <c r="E4306" t="s">
        <v>5780</v>
      </c>
      <c r="F4306">
        <v>2</v>
      </c>
    </row>
    <row r="4307" spans="1:6">
      <c r="A4307" t="s">
        <v>6482</v>
      </c>
      <c r="B4307" t="s">
        <v>6174</v>
      </c>
      <c r="C4307">
        <v>1200</v>
      </c>
      <c r="D4307" t="s">
        <v>5118</v>
      </c>
      <c r="E4307" t="s">
        <v>5780</v>
      </c>
      <c r="F4307">
        <v>2</v>
      </c>
    </row>
    <row r="4308" spans="1:6">
      <c r="A4308" t="s">
        <v>6483</v>
      </c>
      <c r="B4308" t="s">
        <v>6174</v>
      </c>
      <c r="C4308">
        <v>1200</v>
      </c>
      <c r="D4308" t="s">
        <v>5118</v>
      </c>
      <c r="E4308" t="s">
        <v>5780</v>
      </c>
      <c r="F4308">
        <v>1</v>
      </c>
    </row>
    <row r="4309" spans="1:6">
      <c r="A4309" t="s">
        <v>6484</v>
      </c>
      <c r="B4309" t="s">
        <v>6174</v>
      </c>
      <c r="C4309">
        <v>1200</v>
      </c>
      <c r="D4309" t="s">
        <v>5118</v>
      </c>
      <c r="E4309" t="s">
        <v>5780</v>
      </c>
      <c r="F4309">
        <v>24</v>
      </c>
    </row>
    <row r="4310" spans="1:6">
      <c r="A4310" t="s">
        <v>6485</v>
      </c>
      <c r="B4310" t="s">
        <v>6174</v>
      </c>
      <c r="C4310">
        <v>1200</v>
      </c>
      <c r="D4310" t="s">
        <v>5118</v>
      </c>
      <c r="E4310" t="s">
        <v>5780</v>
      </c>
      <c r="F4310">
        <v>1</v>
      </c>
    </row>
    <row r="4311" spans="1:6">
      <c r="A4311" t="s">
        <v>6486</v>
      </c>
      <c r="B4311" t="s">
        <v>6174</v>
      </c>
      <c r="C4311">
        <v>1200</v>
      </c>
      <c r="D4311" t="s">
        <v>5118</v>
      </c>
      <c r="E4311" t="s">
        <v>5780</v>
      </c>
      <c r="F4311">
        <v>15</v>
      </c>
    </row>
    <row r="4312" spans="1:6">
      <c r="A4312" t="s">
        <v>6487</v>
      </c>
      <c r="B4312" t="s">
        <v>6174</v>
      </c>
      <c r="C4312">
        <v>1200</v>
      </c>
      <c r="D4312" t="s">
        <v>5118</v>
      </c>
      <c r="E4312" t="s">
        <v>5780</v>
      </c>
      <c r="F4312">
        <v>3</v>
      </c>
    </row>
    <row r="4313" spans="1:6">
      <c r="A4313" t="s">
        <v>6488</v>
      </c>
      <c r="B4313" t="s">
        <v>6174</v>
      </c>
      <c r="C4313">
        <v>1200</v>
      </c>
      <c r="D4313" t="s">
        <v>5118</v>
      </c>
      <c r="E4313" t="s">
        <v>5780</v>
      </c>
      <c r="F4313">
        <v>1</v>
      </c>
    </row>
    <row r="4314" spans="1:6">
      <c r="A4314" t="s">
        <v>6489</v>
      </c>
      <c r="B4314" t="s">
        <v>6174</v>
      </c>
      <c r="C4314">
        <v>1200</v>
      </c>
      <c r="D4314" t="s">
        <v>5118</v>
      </c>
      <c r="E4314" t="s">
        <v>5780</v>
      </c>
      <c r="F4314">
        <v>2</v>
      </c>
    </row>
    <row r="4315" spans="1:6">
      <c r="A4315" t="s">
        <v>6490</v>
      </c>
      <c r="B4315" t="s">
        <v>6174</v>
      </c>
      <c r="C4315">
        <v>1200</v>
      </c>
      <c r="D4315" t="s">
        <v>5118</v>
      </c>
      <c r="E4315" t="s">
        <v>5780</v>
      </c>
      <c r="F4315">
        <v>4</v>
      </c>
    </row>
    <row r="4316" spans="1:6">
      <c r="A4316" t="s">
        <v>6491</v>
      </c>
      <c r="B4316" t="s">
        <v>6174</v>
      </c>
      <c r="C4316">
        <v>1200</v>
      </c>
      <c r="D4316" t="s">
        <v>5118</v>
      </c>
      <c r="E4316" t="s">
        <v>5780</v>
      </c>
      <c r="F4316">
        <v>2</v>
      </c>
    </row>
    <row r="4317" spans="1:6">
      <c r="A4317" t="s">
        <v>6492</v>
      </c>
      <c r="B4317" t="s">
        <v>6174</v>
      </c>
      <c r="C4317">
        <v>1200</v>
      </c>
      <c r="D4317" t="s">
        <v>5118</v>
      </c>
      <c r="E4317" t="s">
        <v>5780</v>
      </c>
      <c r="F4317">
        <v>1</v>
      </c>
    </row>
    <row r="4318" spans="1:6">
      <c r="A4318" t="s">
        <v>6493</v>
      </c>
      <c r="B4318" t="s">
        <v>6174</v>
      </c>
      <c r="C4318">
        <v>1200</v>
      </c>
      <c r="D4318" t="s">
        <v>5118</v>
      </c>
      <c r="E4318" t="s">
        <v>5780</v>
      </c>
      <c r="F4318">
        <v>1</v>
      </c>
    </row>
    <row r="4319" spans="1:6">
      <c r="A4319" t="s">
        <v>6494</v>
      </c>
      <c r="B4319" t="s">
        <v>6174</v>
      </c>
      <c r="C4319">
        <v>1200</v>
      </c>
      <c r="D4319" t="s">
        <v>5118</v>
      </c>
      <c r="E4319" t="s">
        <v>5780</v>
      </c>
      <c r="F4319">
        <v>1</v>
      </c>
    </row>
    <row r="4320" spans="1:6">
      <c r="A4320" t="s">
        <v>6495</v>
      </c>
      <c r="B4320" t="s">
        <v>6174</v>
      </c>
      <c r="C4320">
        <v>1200</v>
      </c>
      <c r="D4320" t="s">
        <v>5118</v>
      </c>
      <c r="E4320" t="s">
        <v>5780</v>
      </c>
      <c r="F4320">
        <v>1</v>
      </c>
    </row>
    <row r="4321" spans="1:6">
      <c r="A4321" t="s">
        <v>6496</v>
      </c>
      <c r="B4321" t="s">
        <v>6174</v>
      </c>
      <c r="C4321">
        <v>1200</v>
      </c>
      <c r="D4321" t="s">
        <v>5118</v>
      </c>
      <c r="E4321" t="s">
        <v>5780</v>
      </c>
      <c r="F4321">
        <v>2</v>
      </c>
    </row>
    <row r="4322" spans="1:6">
      <c r="A4322" t="s">
        <v>6497</v>
      </c>
      <c r="B4322" t="s">
        <v>6174</v>
      </c>
      <c r="C4322">
        <v>1200</v>
      </c>
      <c r="D4322" t="s">
        <v>5118</v>
      </c>
      <c r="E4322" t="s">
        <v>5780</v>
      </c>
      <c r="F4322">
        <v>1</v>
      </c>
    </row>
    <row r="4323" spans="1:6">
      <c r="A4323" t="s">
        <v>6496</v>
      </c>
      <c r="B4323" t="s">
        <v>6174</v>
      </c>
      <c r="C4323">
        <v>1200</v>
      </c>
      <c r="D4323" t="s">
        <v>5118</v>
      </c>
      <c r="E4323" t="s">
        <v>5780</v>
      </c>
      <c r="F4323">
        <v>2</v>
      </c>
    </row>
    <row r="4324" spans="1:6">
      <c r="A4324" t="s">
        <v>6498</v>
      </c>
      <c r="B4324" t="s">
        <v>6174</v>
      </c>
      <c r="C4324">
        <v>1200</v>
      </c>
      <c r="D4324" t="s">
        <v>5118</v>
      </c>
      <c r="E4324" t="s">
        <v>5780</v>
      </c>
      <c r="F4324">
        <v>2</v>
      </c>
    </row>
    <row r="4325" spans="1:6">
      <c r="A4325" t="s">
        <v>6499</v>
      </c>
      <c r="B4325" t="s">
        <v>6174</v>
      </c>
      <c r="C4325">
        <v>1200</v>
      </c>
      <c r="D4325" t="s">
        <v>5118</v>
      </c>
      <c r="E4325" t="s">
        <v>5780</v>
      </c>
      <c r="F4325">
        <v>1</v>
      </c>
    </row>
    <row r="4326" spans="1:6">
      <c r="A4326" t="s">
        <v>2932</v>
      </c>
      <c r="B4326" t="s">
        <v>6174</v>
      </c>
      <c r="C4326">
        <v>1800</v>
      </c>
      <c r="D4326" t="s">
        <v>5118</v>
      </c>
      <c r="E4326" t="s">
        <v>5780</v>
      </c>
      <c r="F4326">
        <v>653</v>
      </c>
    </row>
    <row r="4327" spans="1:6">
      <c r="A4327" t="s">
        <v>6500</v>
      </c>
      <c r="B4327" t="s">
        <v>6174</v>
      </c>
      <c r="C4327">
        <v>300</v>
      </c>
      <c r="D4327" t="s">
        <v>5118</v>
      </c>
      <c r="E4327" t="s">
        <v>5780</v>
      </c>
      <c r="F4327">
        <v>84</v>
      </c>
    </row>
    <row r="4328" spans="1:6">
      <c r="A4328" t="s">
        <v>6501</v>
      </c>
      <c r="B4328" t="s">
        <v>6174</v>
      </c>
      <c r="C4328">
        <v>300</v>
      </c>
      <c r="D4328" t="s">
        <v>5118</v>
      </c>
      <c r="E4328" t="s">
        <v>5780</v>
      </c>
      <c r="F4328">
        <v>198</v>
      </c>
    </row>
    <row r="4329" spans="1:6">
      <c r="A4329" t="s">
        <v>6502</v>
      </c>
      <c r="B4329" t="s">
        <v>6174</v>
      </c>
      <c r="C4329">
        <v>1152</v>
      </c>
      <c r="D4329" t="s">
        <v>5118</v>
      </c>
      <c r="E4329" t="s">
        <v>5780</v>
      </c>
      <c r="F4329">
        <v>4</v>
      </c>
    </row>
    <row r="4330" spans="1:6">
      <c r="A4330" t="s">
        <v>6503</v>
      </c>
      <c r="B4330" t="s">
        <v>6174</v>
      </c>
      <c r="C4330">
        <v>1152</v>
      </c>
      <c r="D4330" t="s">
        <v>5118</v>
      </c>
      <c r="E4330" t="s">
        <v>5780</v>
      </c>
      <c r="F4330">
        <v>3</v>
      </c>
    </row>
    <row r="4331" spans="1:6">
      <c r="A4331" t="s">
        <v>6504</v>
      </c>
      <c r="B4331" t="s">
        <v>6174</v>
      </c>
      <c r="C4331">
        <v>1152</v>
      </c>
      <c r="D4331" t="s">
        <v>5118</v>
      </c>
      <c r="E4331" t="s">
        <v>5780</v>
      </c>
      <c r="F4331">
        <v>3</v>
      </c>
    </row>
    <row r="4332" spans="1:6">
      <c r="A4332" t="s">
        <v>6505</v>
      </c>
      <c r="B4332" t="s">
        <v>6174</v>
      </c>
      <c r="C4332">
        <v>1152</v>
      </c>
      <c r="D4332" t="s">
        <v>5118</v>
      </c>
      <c r="E4332" t="s">
        <v>5780</v>
      </c>
      <c r="F4332">
        <v>2</v>
      </c>
    </row>
    <row r="4333" spans="1:6">
      <c r="A4333" t="s">
        <v>6506</v>
      </c>
      <c r="B4333" t="s">
        <v>6174</v>
      </c>
      <c r="C4333">
        <v>1152</v>
      </c>
      <c r="D4333" t="s">
        <v>5118</v>
      </c>
      <c r="E4333" t="s">
        <v>5780</v>
      </c>
      <c r="F4333">
        <v>2</v>
      </c>
    </row>
    <row r="4334" spans="1:6">
      <c r="A4334" t="s">
        <v>6507</v>
      </c>
      <c r="B4334" t="s">
        <v>6174</v>
      </c>
      <c r="C4334">
        <v>1152</v>
      </c>
      <c r="D4334" t="s">
        <v>5118</v>
      </c>
      <c r="E4334" t="s">
        <v>5780</v>
      </c>
      <c r="F4334">
        <v>3</v>
      </c>
    </row>
    <row r="4335" spans="1:6">
      <c r="A4335" t="s">
        <v>6508</v>
      </c>
      <c r="B4335" t="s">
        <v>6174</v>
      </c>
      <c r="C4335">
        <v>1152</v>
      </c>
      <c r="D4335" t="s">
        <v>5118</v>
      </c>
      <c r="E4335" t="s">
        <v>5780</v>
      </c>
      <c r="F4335">
        <v>4</v>
      </c>
    </row>
    <row r="4336" spans="1:6">
      <c r="A4336" t="s">
        <v>6509</v>
      </c>
      <c r="B4336" t="s">
        <v>6174</v>
      </c>
      <c r="C4336">
        <v>1152</v>
      </c>
      <c r="D4336" t="s">
        <v>5118</v>
      </c>
      <c r="E4336" t="s">
        <v>5780</v>
      </c>
      <c r="F4336">
        <v>5</v>
      </c>
    </row>
    <row r="4337" spans="1:6">
      <c r="A4337" t="s">
        <v>6510</v>
      </c>
      <c r="B4337" t="s">
        <v>6174</v>
      </c>
      <c r="C4337">
        <v>1152</v>
      </c>
      <c r="D4337" t="s">
        <v>5118</v>
      </c>
      <c r="E4337" t="s">
        <v>5780</v>
      </c>
      <c r="F4337">
        <v>5</v>
      </c>
    </row>
    <row r="4338" spans="1:6">
      <c r="A4338" t="s">
        <v>6511</v>
      </c>
      <c r="B4338" t="s">
        <v>6174</v>
      </c>
      <c r="C4338">
        <v>1152</v>
      </c>
      <c r="D4338" t="s">
        <v>5118</v>
      </c>
      <c r="E4338" t="s">
        <v>5780</v>
      </c>
      <c r="F4338">
        <v>3</v>
      </c>
    </row>
    <row r="4339" spans="1:6">
      <c r="A4339" t="s">
        <v>6512</v>
      </c>
      <c r="B4339" t="s">
        <v>6174</v>
      </c>
      <c r="C4339">
        <v>1152</v>
      </c>
      <c r="D4339" t="s">
        <v>5118</v>
      </c>
      <c r="E4339" t="s">
        <v>5780</v>
      </c>
      <c r="F4339">
        <v>1</v>
      </c>
    </row>
    <row r="4340" spans="1:6">
      <c r="A4340" t="s">
        <v>6513</v>
      </c>
      <c r="B4340" t="s">
        <v>6175</v>
      </c>
      <c r="C4340">
        <v>300</v>
      </c>
      <c r="D4340" t="s">
        <v>5118</v>
      </c>
      <c r="E4340" t="s">
        <v>5780</v>
      </c>
      <c r="F4340">
        <v>104</v>
      </c>
    </row>
    <row r="4341" spans="1:6">
      <c r="A4341" t="s">
        <v>6514</v>
      </c>
      <c r="B4341" t="s">
        <v>6175</v>
      </c>
      <c r="C4341">
        <v>300</v>
      </c>
      <c r="D4341" t="s">
        <v>5118</v>
      </c>
      <c r="E4341" t="s">
        <v>5780</v>
      </c>
      <c r="F4341">
        <v>167</v>
      </c>
    </row>
    <row r="4342" spans="1:6">
      <c r="A4342" t="s">
        <v>6515</v>
      </c>
      <c r="B4342" t="s">
        <v>6175</v>
      </c>
      <c r="C4342">
        <v>300</v>
      </c>
      <c r="D4342" t="s">
        <v>5118</v>
      </c>
      <c r="E4342" t="s">
        <v>5780</v>
      </c>
      <c r="F4342">
        <v>139</v>
      </c>
    </row>
    <row r="4343" spans="1:6">
      <c r="A4343" t="s">
        <v>6516</v>
      </c>
      <c r="B4343" t="s">
        <v>6175</v>
      </c>
      <c r="C4343">
        <v>500</v>
      </c>
      <c r="D4343" t="s">
        <v>5118</v>
      </c>
      <c r="E4343" t="s">
        <v>5780</v>
      </c>
      <c r="F4343">
        <v>0</v>
      </c>
    </row>
    <row r="4344" spans="1:6">
      <c r="A4344" t="s">
        <v>6517</v>
      </c>
      <c r="B4344" t="s">
        <v>6175</v>
      </c>
      <c r="C4344">
        <v>240</v>
      </c>
      <c r="D4344" t="s">
        <v>5118</v>
      </c>
      <c r="E4344" t="s">
        <v>5780</v>
      </c>
      <c r="F4344">
        <v>11</v>
      </c>
    </row>
    <row r="4345" spans="1:6">
      <c r="A4345" t="s">
        <v>6518</v>
      </c>
      <c r="B4345" t="s">
        <v>6175</v>
      </c>
      <c r="C4345">
        <v>1728</v>
      </c>
      <c r="D4345" t="s">
        <v>5118</v>
      </c>
      <c r="E4345" t="s">
        <v>5780</v>
      </c>
      <c r="F4345">
        <v>1</v>
      </c>
    </row>
    <row r="4346" spans="1:6">
      <c r="A4346" t="s">
        <v>6519</v>
      </c>
      <c r="B4346" t="s">
        <v>6175</v>
      </c>
      <c r="C4346">
        <v>1728</v>
      </c>
      <c r="D4346" t="s">
        <v>5118</v>
      </c>
      <c r="E4346" t="s">
        <v>5780</v>
      </c>
      <c r="F4346">
        <v>2</v>
      </c>
    </row>
    <row r="4347" spans="1:6">
      <c r="A4347" t="s">
        <v>6520</v>
      </c>
      <c r="B4347" t="s">
        <v>6175</v>
      </c>
      <c r="C4347">
        <v>1728</v>
      </c>
      <c r="D4347" t="s">
        <v>5118</v>
      </c>
      <c r="E4347" t="s">
        <v>5780</v>
      </c>
      <c r="F4347">
        <v>1</v>
      </c>
    </row>
    <row r="4348" spans="1:6">
      <c r="A4348" t="s">
        <v>6521</v>
      </c>
      <c r="B4348" t="s">
        <v>6175</v>
      </c>
      <c r="C4348">
        <v>1728</v>
      </c>
      <c r="D4348" t="s">
        <v>5118</v>
      </c>
      <c r="E4348" t="s">
        <v>5780</v>
      </c>
      <c r="F4348">
        <v>1</v>
      </c>
    </row>
    <row r="4349" spans="1:6">
      <c r="A4349" t="s">
        <v>6522</v>
      </c>
      <c r="B4349" t="s">
        <v>6175</v>
      </c>
      <c r="C4349">
        <v>1728</v>
      </c>
      <c r="D4349" t="s">
        <v>5118</v>
      </c>
      <c r="E4349" t="s">
        <v>5780</v>
      </c>
      <c r="F4349">
        <v>19</v>
      </c>
    </row>
    <row r="4350" spans="1:6">
      <c r="A4350" t="s">
        <v>6523</v>
      </c>
      <c r="B4350" t="s">
        <v>6175</v>
      </c>
      <c r="C4350">
        <v>1728</v>
      </c>
      <c r="D4350" t="s">
        <v>5118</v>
      </c>
      <c r="E4350" t="s">
        <v>5780</v>
      </c>
      <c r="F4350">
        <v>18</v>
      </c>
    </row>
    <row r="4351" spans="1:6">
      <c r="A4351" t="s">
        <v>6524</v>
      </c>
      <c r="B4351" t="s">
        <v>6175</v>
      </c>
      <c r="C4351">
        <v>1728</v>
      </c>
      <c r="D4351" t="s">
        <v>5118</v>
      </c>
      <c r="E4351" t="s">
        <v>5780</v>
      </c>
      <c r="F4351">
        <v>18</v>
      </c>
    </row>
    <row r="4352" spans="1:6">
      <c r="A4352" t="s">
        <v>6525</v>
      </c>
      <c r="B4352" t="s">
        <v>6175</v>
      </c>
      <c r="C4352">
        <v>1728</v>
      </c>
      <c r="D4352" t="s">
        <v>5118</v>
      </c>
      <c r="E4352" t="s">
        <v>5780</v>
      </c>
      <c r="F4352">
        <v>17</v>
      </c>
    </row>
    <row r="4353" spans="1:6">
      <c r="A4353" t="s">
        <v>6526</v>
      </c>
      <c r="B4353" t="s">
        <v>6175</v>
      </c>
      <c r="C4353">
        <v>1728</v>
      </c>
      <c r="D4353" t="s">
        <v>5118</v>
      </c>
      <c r="E4353" t="s">
        <v>5780</v>
      </c>
      <c r="F4353">
        <v>5</v>
      </c>
    </row>
    <row r="4354" spans="1:6">
      <c r="A4354" t="s">
        <v>6527</v>
      </c>
      <c r="B4354" t="s">
        <v>6175</v>
      </c>
      <c r="C4354">
        <v>1728</v>
      </c>
      <c r="D4354" t="s">
        <v>5118</v>
      </c>
      <c r="E4354" t="s">
        <v>5780</v>
      </c>
      <c r="F4354">
        <v>3</v>
      </c>
    </row>
    <row r="4355" spans="1:6">
      <c r="A4355" t="s">
        <v>6528</v>
      </c>
      <c r="B4355" t="s">
        <v>6175</v>
      </c>
      <c r="C4355">
        <v>1728</v>
      </c>
      <c r="D4355" t="s">
        <v>5118</v>
      </c>
      <c r="E4355" t="s">
        <v>5780</v>
      </c>
      <c r="F4355">
        <v>7</v>
      </c>
    </row>
    <row r="4356" spans="1:6">
      <c r="A4356" t="s">
        <v>6529</v>
      </c>
      <c r="B4356" t="s">
        <v>6175</v>
      </c>
      <c r="C4356">
        <v>1728</v>
      </c>
      <c r="D4356" t="s">
        <v>5118</v>
      </c>
      <c r="E4356" t="s">
        <v>5780</v>
      </c>
      <c r="F4356">
        <v>5</v>
      </c>
    </row>
    <row r="4357" spans="1:6">
      <c r="A4357" t="s">
        <v>6530</v>
      </c>
      <c r="B4357" t="s">
        <v>6175</v>
      </c>
      <c r="C4357">
        <v>1728</v>
      </c>
      <c r="D4357" t="s">
        <v>5118</v>
      </c>
      <c r="E4357" t="s">
        <v>5780</v>
      </c>
      <c r="F4357">
        <v>6</v>
      </c>
    </row>
    <row r="4358" spans="1:6">
      <c r="A4358" t="s">
        <v>6531</v>
      </c>
      <c r="B4358" t="s">
        <v>6175</v>
      </c>
      <c r="C4358">
        <v>1728</v>
      </c>
      <c r="D4358" t="s">
        <v>5118</v>
      </c>
      <c r="E4358" t="s">
        <v>5780</v>
      </c>
      <c r="F4358">
        <v>6</v>
      </c>
    </row>
    <row r="4359" spans="1:6">
      <c r="A4359" t="s">
        <v>6532</v>
      </c>
      <c r="B4359" t="s">
        <v>6175</v>
      </c>
      <c r="C4359">
        <v>1728</v>
      </c>
      <c r="D4359" t="s">
        <v>5118</v>
      </c>
      <c r="E4359" t="s">
        <v>5780</v>
      </c>
      <c r="F4359">
        <v>7</v>
      </c>
    </row>
    <row r="4360" spans="1:6">
      <c r="A4360" t="s">
        <v>6533</v>
      </c>
      <c r="B4360" t="s">
        <v>6175</v>
      </c>
      <c r="C4360">
        <v>1728</v>
      </c>
      <c r="D4360" t="s">
        <v>5118</v>
      </c>
      <c r="E4360" t="s">
        <v>5780</v>
      </c>
      <c r="F4360">
        <v>7</v>
      </c>
    </row>
    <row r="4361" spans="1:6">
      <c r="A4361" t="s">
        <v>6534</v>
      </c>
      <c r="B4361" t="s">
        <v>6175</v>
      </c>
      <c r="C4361">
        <v>1728</v>
      </c>
      <c r="D4361" t="s">
        <v>5118</v>
      </c>
      <c r="E4361" t="s">
        <v>5780</v>
      </c>
      <c r="F4361">
        <v>8</v>
      </c>
    </row>
    <row r="4362" spans="1:6">
      <c r="A4362" t="s">
        <v>6535</v>
      </c>
      <c r="B4362" t="s">
        <v>6175</v>
      </c>
      <c r="C4362">
        <v>1728</v>
      </c>
      <c r="D4362" t="s">
        <v>5118</v>
      </c>
      <c r="E4362" t="s">
        <v>5780</v>
      </c>
      <c r="F4362">
        <v>9</v>
      </c>
    </row>
    <row r="4363" spans="1:6">
      <c r="A4363" t="s">
        <v>6536</v>
      </c>
      <c r="B4363" t="s">
        <v>6175</v>
      </c>
      <c r="C4363">
        <v>1728</v>
      </c>
      <c r="D4363" t="s">
        <v>5118</v>
      </c>
      <c r="E4363" t="s">
        <v>5780</v>
      </c>
      <c r="F4363">
        <v>8</v>
      </c>
    </row>
    <row r="4364" spans="1:6">
      <c r="A4364" t="s">
        <v>6537</v>
      </c>
      <c r="B4364" t="s">
        <v>6175</v>
      </c>
      <c r="C4364">
        <v>1728</v>
      </c>
      <c r="D4364" t="s">
        <v>5118</v>
      </c>
      <c r="E4364" t="s">
        <v>5780</v>
      </c>
      <c r="F4364">
        <v>9</v>
      </c>
    </row>
    <row r="4365" spans="1:6">
      <c r="A4365" t="s">
        <v>6538</v>
      </c>
      <c r="B4365" t="s">
        <v>6175</v>
      </c>
      <c r="C4365">
        <v>1728</v>
      </c>
      <c r="D4365" t="s">
        <v>5118</v>
      </c>
      <c r="E4365" t="s">
        <v>5780</v>
      </c>
      <c r="F4365">
        <v>8</v>
      </c>
    </row>
    <row r="4366" spans="1:6">
      <c r="A4366" t="s">
        <v>6539</v>
      </c>
      <c r="B4366" t="s">
        <v>6175</v>
      </c>
      <c r="C4366">
        <v>1728</v>
      </c>
      <c r="D4366" t="s">
        <v>5118</v>
      </c>
      <c r="E4366" t="s">
        <v>5780</v>
      </c>
      <c r="F4366">
        <v>8</v>
      </c>
    </row>
    <row r="4367" spans="1:6">
      <c r="A4367" t="s">
        <v>6540</v>
      </c>
      <c r="B4367" t="s">
        <v>6175</v>
      </c>
      <c r="C4367">
        <v>1728</v>
      </c>
      <c r="D4367" t="s">
        <v>5118</v>
      </c>
      <c r="E4367" t="s">
        <v>5780</v>
      </c>
      <c r="F4367">
        <v>3</v>
      </c>
    </row>
    <row r="4368" spans="1:6">
      <c r="A4368" t="s">
        <v>6541</v>
      </c>
      <c r="B4368" t="s">
        <v>6175</v>
      </c>
      <c r="C4368">
        <v>1728</v>
      </c>
      <c r="D4368" t="s">
        <v>5118</v>
      </c>
      <c r="E4368" t="s">
        <v>5780</v>
      </c>
      <c r="F4368">
        <v>9</v>
      </c>
    </row>
    <row r="4369" spans="1:6">
      <c r="A4369" t="s">
        <v>6542</v>
      </c>
      <c r="B4369" t="s">
        <v>6175</v>
      </c>
      <c r="C4369">
        <v>1728</v>
      </c>
      <c r="D4369" t="s">
        <v>5118</v>
      </c>
      <c r="E4369" t="s">
        <v>5780</v>
      </c>
      <c r="F4369">
        <v>12</v>
      </c>
    </row>
    <row r="4370" spans="1:6">
      <c r="A4370" t="s">
        <v>6543</v>
      </c>
      <c r="B4370" t="s">
        <v>6175</v>
      </c>
      <c r="C4370">
        <v>576</v>
      </c>
      <c r="D4370" t="s">
        <v>5118</v>
      </c>
      <c r="E4370" t="s">
        <v>5780</v>
      </c>
      <c r="F4370">
        <v>0</v>
      </c>
    </row>
    <row r="4371" spans="1:6">
      <c r="A4371" t="s">
        <v>6176</v>
      </c>
      <c r="B4371" t="s">
        <v>6175</v>
      </c>
      <c r="C4371">
        <v>2880</v>
      </c>
      <c r="D4371" t="s">
        <v>5118</v>
      </c>
      <c r="E4371" t="s">
        <v>5780</v>
      </c>
      <c r="F4371">
        <v>9</v>
      </c>
    </row>
    <row r="4372" spans="1:6">
      <c r="A4372" t="s">
        <v>6177</v>
      </c>
      <c r="B4372" t="s">
        <v>6175</v>
      </c>
      <c r="C4372">
        <v>2880</v>
      </c>
      <c r="D4372" t="s">
        <v>5118</v>
      </c>
      <c r="E4372" t="s">
        <v>5780</v>
      </c>
      <c r="F4372">
        <v>7</v>
      </c>
    </row>
    <row r="4373" spans="1:6">
      <c r="A4373" t="s">
        <v>6544</v>
      </c>
      <c r="B4373" t="s">
        <v>6175</v>
      </c>
      <c r="C4373">
        <v>400</v>
      </c>
      <c r="D4373" t="s">
        <v>5118</v>
      </c>
      <c r="E4373" t="s">
        <v>5780</v>
      </c>
      <c r="F4373">
        <v>4</v>
      </c>
    </row>
    <row r="4374" spans="1:6">
      <c r="A4374" t="s">
        <v>6545</v>
      </c>
      <c r="B4374" t="s">
        <v>6175</v>
      </c>
      <c r="C4374">
        <v>320</v>
      </c>
      <c r="D4374" t="s">
        <v>5118</v>
      </c>
      <c r="E4374" t="s">
        <v>5780</v>
      </c>
      <c r="F4374">
        <v>6</v>
      </c>
    </row>
    <row r="4375" spans="1:6">
      <c r="A4375" t="s">
        <v>6546</v>
      </c>
      <c r="B4375" t="s">
        <v>6175</v>
      </c>
      <c r="C4375">
        <v>400</v>
      </c>
      <c r="D4375" t="s">
        <v>5118</v>
      </c>
      <c r="E4375" t="s">
        <v>5780</v>
      </c>
      <c r="F4375">
        <v>1</v>
      </c>
    </row>
    <row r="4376" spans="1:6">
      <c r="A4376" t="s">
        <v>6547</v>
      </c>
      <c r="B4376" t="s">
        <v>6175</v>
      </c>
      <c r="C4376">
        <v>800</v>
      </c>
      <c r="D4376" t="s">
        <v>5118</v>
      </c>
      <c r="E4376" t="s">
        <v>5780</v>
      </c>
      <c r="F4376">
        <v>3</v>
      </c>
    </row>
    <row r="4377" spans="1:6">
      <c r="A4377" t="s">
        <v>6548</v>
      </c>
      <c r="B4377" t="s">
        <v>6175</v>
      </c>
      <c r="C4377">
        <v>400</v>
      </c>
      <c r="D4377" t="s">
        <v>5118</v>
      </c>
      <c r="E4377" t="s">
        <v>5780</v>
      </c>
      <c r="F4377">
        <v>3</v>
      </c>
    </row>
    <row r="4378" spans="1:6">
      <c r="A4378" t="s">
        <v>6549</v>
      </c>
      <c r="B4378" t="s">
        <v>6175</v>
      </c>
      <c r="C4378">
        <v>360</v>
      </c>
      <c r="D4378" t="s">
        <v>5118</v>
      </c>
      <c r="E4378" t="s">
        <v>5780</v>
      </c>
      <c r="F4378">
        <v>3</v>
      </c>
    </row>
    <row r="4379" spans="1:6">
      <c r="A4379" t="s">
        <v>6178</v>
      </c>
      <c r="B4379" t="s">
        <v>6175</v>
      </c>
      <c r="C4379">
        <v>400</v>
      </c>
      <c r="D4379" t="s">
        <v>5118</v>
      </c>
      <c r="E4379" t="s">
        <v>5780</v>
      </c>
      <c r="F4379">
        <v>2</v>
      </c>
    </row>
    <row r="4380" spans="1:6">
      <c r="A4380" t="s">
        <v>6179</v>
      </c>
      <c r="B4380" t="s">
        <v>6175</v>
      </c>
      <c r="C4380">
        <v>400</v>
      </c>
      <c r="D4380" t="s">
        <v>5118</v>
      </c>
      <c r="E4380" t="s">
        <v>5780</v>
      </c>
      <c r="F4380">
        <v>2</v>
      </c>
    </row>
    <row r="4381" spans="1:6">
      <c r="A4381" t="s">
        <v>6550</v>
      </c>
      <c r="B4381" t="s">
        <v>6175</v>
      </c>
      <c r="C4381">
        <v>600</v>
      </c>
      <c r="D4381" t="s">
        <v>5118</v>
      </c>
      <c r="E4381" t="s">
        <v>5780</v>
      </c>
      <c r="F4381">
        <v>0</v>
      </c>
    </row>
    <row r="4382" spans="1:6">
      <c r="A4382" t="s">
        <v>6551</v>
      </c>
      <c r="B4382" t="s">
        <v>6175</v>
      </c>
      <c r="C4382">
        <v>768</v>
      </c>
      <c r="D4382" t="s">
        <v>5118</v>
      </c>
      <c r="E4382" t="s">
        <v>5780</v>
      </c>
      <c r="F4382">
        <v>3</v>
      </c>
    </row>
    <row r="4383" spans="1:6">
      <c r="A4383" t="s">
        <v>6552</v>
      </c>
      <c r="B4383" t="s">
        <v>6175</v>
      </c>
      <c r="C4383">
        <v>80</v>
      </c>
      <c r="D4383" t="s">
        <v>5118</v>
      </c>
      <c r="E4383" t="s">
        <v>5780</v>
      </c>
      <c r="F4383">
        <v>4</v>
      </c>
    </row>
    <row r="4384" spans="1:6">
      <c r="A4384" t="s">
        <v>6553</v>
      </c>
      <c r="B4384" t="s">
        <v>6175</v>
      </c>
      <c r="C4384">
        <v>120</v>
      </c>
      <c r="D4384" t="s">
        <v>5118</v>
      </c>
      <c r="E4384" t="s">
        <v>5780</v>
      </c>
      <c r="F4384">
        <v>0</v>
      </c>
    </row>
    <row r="4385" spans="1:6">
      <c r="A4385" t="s">
        <v>6428</v>
      </c>
      <c r="B4385" t="s">
        <v>6175</v>
      </c>
      <c r="C4385">
        <v>60</v>
      </c>
      <c r="D4385" t="s">
        <v>5118</v>
      </c>
      <c r="E4385" t="s">
        <v>5780</v>
      </c>
      <c r="F4385">
        <v>48</v>
      </c>
    </row>
    <row r="4386" spans="1:6">
      <c r="A4386" t="s">
        <v>6429</v>
      </c>
      <c r="B4386" t="s">
        <v>6175</v>
      </c>
      <c r="C4386">
        <v>60</v>
      </c>
      <c r="D4386" t="s">
        <v>5118</v>
      </c>
      <c r="E4386" t="s">
        <v>5780</v>
      </c>
      <c r="F4386">
        <v>48</v>
      </c>
    </row>
    <row r="4387" spans="1:6">
      <c r="A4387" t="s">
        <v>6442</v>
      </c>
      <c r="B4387" t="s">
        <v>6175</v>
      </c>
      <c r="C4387">
        <v>120</v>
      </c>
      <c r="D4387" t="s">
        <v>5118</v>
      </c>
      <c r="E4387" t="s">
        <v>5780</v>
      </c>
      <c r="F4387">
        <v>27</v>
      </c>
    </row>
    <row r="4388" spans="1:6">
      <c r="A4388" t="s">
        <v>6554</v>
      </c>
      <c r="B4388" t="s">
        <v>6175</v>
      </c>
      <c r="C4388">
        <v>840</v>
      </c>
      <c r="D4388" t="s">
        <v>5118</v>
      </c>
      <c r="E4388" t="s">
        <v>5780</v>
      </c>
      <c r="F4388">
        <v>7</v>
      </c>
    </row>
    <row r="4389" spans="1:6">
      <c r="A4389" t="s">
        <v>6555</v>
      </c>
      <c r="B4389" t="s">
        <v>6175</v>
      </c>
      <c r="C4389">
        <v>840</v>
      </c>
      <c r="D4389" t="s">
        <v>5118</v>
      </c>
      <c r="E4389" t="s">
        <v>5780</v>
      </c>
      <c r="F4389">
        <v>17</v>
      </c>
    </row>
    <row r="4390" spans="1:6">
      <c r="A4390" t="s">
        <v>6556</v>
      </c>
      <c r="B4390" t="s">
        <v>6175</v>
      </c>
      <c r="C4390">
        <v>840</v>
      </c>
      <c r="D4390" t="s">
        <v>5118</v>
      </c>
      <c r="E4390" t="s">
        <v>5780</v>
      </c>
      <c r="F4390">
        <v>18</v>
      </c>
    </row>
    <row r="4391" spans="1:6">
      <c r="A4391" t="s">
        <v>6180</v>
      </c>
      <c r="B4391" t="s">
        <v>6175</v>
      </c>
      <c r="C4391">
        <v>840</v>
      </c>
      <c r="D4391" t="s">
        <v>5118</v>
      </c>
      <c r="E4391" t="s">
        <v>5780</v>
      </c>
      <c r="F4391">
        <v>19</v>
      </c>
    </row>
    <row r="4392" spans="1:6">
      <c r="A4392" t="s">
        <v>6557</v>
      </c>
      <c r="B4392" t="s">
        <v>6175</v>
      </c>
      <c r="C4392">
        <v>840</v>
      </c>
      <c r="D4392" t="s">
        <v>5118</v>
      </c>
      <c r="E4392" t="s">
        <v>5780</v>
      </c>
      <c r="F4392">
        <v>20</v>
      </c>
    </row>
    <row r="4393" spans="1:6">
      <c r="A4393" t="s">
        <v>6558</v>
      </c>
      <c r="B4393" t="s">
        <v>6175</v>
      </c>
      <c r="C4393">
        <v>600</v>
      </c>
      <c r="D4393" t="s">
        <v>5118</v>
      </c>
      <c r="E4393" t="s">
        <v>5780</v>
      </c>
      <c r="F4393">
        <v>11</v>
      </c>
    </row>
    <row r="4394" spans="1:6">
      <c r="A4394" t="s">
        <v>6559</v>
      </c>
      <c r="B4394" t="s">
        <v>6175</v>
      </c>
      <c r="C4394">
        <v>600</v>
      </c>
      <c r="D4394" t="s">
        <v>5118</v>
      </c>
      <c r="E4394" t="s">
        <v>5780</v>
      </c>
      <c r="F4394">
        <v>17</v>
      </c>
    </row>
    <row r="4395" spans="1:6">
      <c r="A4395" t="s">
        <v>6560</v>
      </c>
      <c r="B4395" t="s">
        <v>6175</v>
      </c>
      <c r="C4395">
        <v>1800</v>
      </c>
      <c r="D4395" t="s">
        <v>5118</v>
      </c>
      <c r="E4395" t="s">
        <v>5780</v>
      </c>
      <c r="F4395">
        <v>16</v>
      </c>
    </row>
    <row r="4396" spans="1:6">
      <c r="A4396" t="s">
        <v>6181</v>
      </c>
      <c r="B4396" t="s">
        <v>6175</v>
      </c>
      <c r="C4396">
        <v>1200</v>
      </c>
      <c r="D4396" t="s">
        <v>5118</v>
      </c>
      <c r="E4396" t="s">
        <v>5780</v>
      </c>
      <c r="F4396">
        <v>4</v>
      </c>
    </row>
    <row r="4397" spans="1:6">
      <c r="A4397" t="s">
        <v>6182</v>
      </c>
      <c r="B4397" t="s">
        <v>6175</v>
      </c>
      <c r="C4397">
        <v>720</v>
      </c>
      <c r="D4397" t="s">
        <v>5118</v>
      </c>
      <c r="E4397" t="s">
        <v>5780</v>
      </c>
      <c r="F4397">
        <v>4</v>
      </c>
    </row>
    <row r="4398" spans="1:6">
      <c r="A4398" t="s">
        <v>6183</v>
      </c>
      <c r="B4398" t="s">
        <v>6175</v>
      </c>
      <c r="C4398">
        <v>720</v>
      </c>
      <c r="D4398" t="s">
        <v>5118</v>
      </c>
      <c r="E4398" t="s">
        <v>5780</v>
      </c>
      <c r="F4398">
        <v>2</v>
      </c>
    </row>
    <row r="4399" spans="1:6">
      <c r="A4399" t="s">
        <v>6184</v>
      </c>
      <c r="B4399" t="s">
        <v>6175</v>
      </c>
      <c r="C4399">
        <v>720</v>
      </c>
      <c r="D4399" t="s">
        <v>5118</v>
      </c>
      <c r="E4399" t="s">
        <v>5780</v>
      </c>
      <c r="F4399">
        <v>2</v>
      </c>
    </row>
    <row r="4400" spans="1:6">
      <c r="A4400" t="s">
        <v>6185</v>
      </c>
      <c r="B4400" t="s">
        <v>6175</v>
      </c>
      <c r="C4400">
        <v>720</v>
      </c>
      <c r="D4400" t="s">
        <v>5118</v>
      </c>
      <c r="E4400" t="s">
        <v>5780</v>
      </c>
      <c r="F4400">
        <v>1</v>
      </c>
    </row>
    <row r="4401" spans="1:6">
      <c r="A4401" t="s">
        <v>6186</v>
      </c>
      <c r="B4401" t="s">
        <v>6175</v>
      </c>
      <c r="C4401">
        <v>720</v>
      </c>
      <c r="D4401" t="s">
        <v>5118</v>
      </c>
      <c r="E4401" t="s">
        <v>5780</v>
      </c>
      <c r="F4401">
        <v>0</v>
      </c>
    </row>
    <row r="4402" spans="1:6">
      <c r="A4402" t="s">
        <v>6187</v>
      </c>
      <c r="B4402" t="s">
        <v>6175</v>
      </c>
      <c r="C4402">
        <v>720</v>
      </c>
      <c r="D4402" t="s">
        <v>5118</v>
      </c>
      <c r="E4402" t="s">
        <v>5780</v>
      </c>
      <c r="F4402">
        <v>0</v>
      </c>
    </row>
    <row r="4403" spans="1:6">
      <c r="A4403" t="s">
        <v>6188</v>
      </c>
      <c r="B4403" t="s">
        <v>6175</v>
      </c>
      <c r="C4403">
        <v>720</v>
      </c>
      <c r="D4403" t="s">
        <v>5118</v>
      </c>
      <c r="E4403" t="s">
        <v>5780</v>
      </c>
      <c r="F4403">
        <v>1</v>
      </c>
    </row>
    <row r="4404" spans="1:6">
      <c r="A4404" t="s">
        <v>6189</v>
      </c>
      <c r="B4404" t="s">
        <v>6175</v>
      </c>
      <c r="C4404">
        <v>480</v>
      </c>
      <c r="D4404" t="s">
        <v>5118</v>
      </c>
      <c r="E4404" t="s">
        <v>5780</v>
      </c>
      <c r="F4404">
        <v>4</v>
      </c>
    </row>
    <row r="4405" spans="1:6">
      <c r="A4405" t="s">
        <v>6190</v>
      </c>
      <c r="B4405" t="s">
        <v>6175</v>
      </c>
      <c r="C4405">
        <v>480</v>
      </c>
      <c r="D4405" t="s">
        <v>5118</v>
      </c>
      <c r="E4405" t="s">
        <v>5780</v>
      </c>
      <c r="F4405">
        <v>2</v>
      </c>
    </row>
    <row r="4406" spans="1:6">
      <c r="A4406" t="s">
        <v>6191</v>
      </c>
      <c r="B4406" t="s">
        <v>6175</v>
      </c>
      <c r="C4406">
        <v>720</v>
      </c>
      <c r="D4406" t="s">
        <v>5118</v>
      </c>
      <c r="E4406" t="s">
        <v>5780</v>
      </c>
      <c r="F4406">
        <v>2</v>
      </c>
    </row>
    <row r="4407" spans="1:6">
      <c r="A4407" t="s">
        <v>6192</v>
      </c>
      <c r="B4407" t="s">
        <v>6175</v>
      </c>
      <c r="C4407">
        <v>720</v>
      </c>
      <c r="D4407" t="s">
        <v>5118</v>
      </c>
      <c r="E4407" t="s">
        <v>5780</v>
      </c>
      <c r="F4407">
        <v>2</v>
      </c>
    </row>
    <row r="4408" spans="1:6">
      <c r="A4408" t="s">
        <v>6193</v>
      </c>
      <c r="B4408" t="s">
        <v>6175</v>
      </c>
      <c r="C4408">
        <v>720</v>
      </c>
      <c r="D4408" t="s">
        <v>5118</v>
      </c>
      <c r="E4408" t="s">
        <v>5780</v>
      </c>
      <c r="F4408">
        <v>3</v>
      </c>
    </row>
    <row r="4409" spans="1:6">
      <c r="A4409" t="s">
        <v>6194</v>
      </c>
      <c r="B4409" t="s">
        <v>6175</v>
      </c>
      <c r="C4409">
        <v>720</v>
      </c>
      <c r="D4409" t="s">
        <v>5118</v>
      </c>
      <c r="E4409" t="s">
        <v>5780</v>
      </c>
      <c r="F4409">
        <v>4</v>
      </c>
    </row>
    <row r="4410" spans="1:6">
      <c r="A4410" t="s">
        <v>6195</v>
      </c>
      <c r="B4410" t="s">
        <v>6175</v>
      </c>
      <c r="C4410">
        <v>720</v>
      </c>
      <c r="D4410" t="s">
        <v>5118</v>
      </c>
      <c r="E4410" t="s">
        <v>5780</v>
      </c>
      <c r="F4410">
        <v>0</v>
      </c>
    </row>
    <row r="4411" spans="1:6">
      <c r="A4411" t="s">
        <v>6196</v>
      </c>
      <c r="B4411" t="s">
        <v>6175</v>
      </c>
      <c r="C4411">
        <v>720</v>
      </c>
      <c r="D4411" t="s">
        <v>5118</v>
      </c>
      <c r="E4411" t="s">
        <v>5780</v>
      </c>
      <c r="F4411">
        <v>2</v>
      </c>
    </row>
    <row r="4412" spans="1:6">
      <c r="A4412" t="s">
        <v>6197</v>
      </c>
      <c r="B4412" t="s">
        <v>6175</v>
      </c>
      <c r="C4412">
        <v>720</v>
      </c>
      <c r="D4412" t="s">
        <v>5118</v>
      </c>
      <c r="E4412" t="s">
        <v>5780</v>
      </c>
      <c r="F4412">
        <v>3</v>
      </c>
    </row>
    <row r="4413" spans="1:6">
      <c r="A4413" t="s">
        <v>6198</v>
      </c>
      <c r="B4413" t="s">
        <v>6175</v>
      </c>
      <c r="C4413">
        <v>480</v>
      </c>
      <c r="D4413" t="s">
        <v>5118</v>
      </c>
      <c r="E4413" t="s">
        <v>5780</v>
      </c>
      <c r="F4413">
        <v>2</v>
      </c>
    </row>
    <row r="4414" spans="1:6">
      <c r="A4414" t="s">
        <v>6199</v>
      </c>
      <c r="B4414" t="s">
        <v>6175</v>
      </c>
      <c r="C4414">
        <v>480</v>
      </c>
      <c r="D4414" t="s">
        <v>5118</v>
      </c>
      <c r="E4414" t="s">
        <v>5780</v>
      </c>
      <c r="F4414">
        <v>2</v>
      </c>
    </row>
    <row r="4415" spans="1:6">
      <c r="A4415" t="s">
        <v>6200</v>
      </c>
      <c r="B4415" t="s">
        <v>6175</v>
      </c>
      <c r="C4415">
        <v>480</v>
      </c>
      <c r="D4415" t="s">
        <v>5118</v>
      </c>
      <c r="E4415" t="s">
        <v>5780</v>
      </c>
      <c r="F4415">
        <v>3</v>
      </c>
    </row>
    <row r="4416" spans="1:6">
      <c r="A4416" t="s">
        <v>6201</v>
      </c>
      <c r="B4416" t="s">
        <v>6175</v>
      </c>
      <c r="C4416">
        <v>480</v>
      </c>
      <c r="D4416" t="s">
        <v>5118</v>
      </c>
      <c r="E4416" t="s">
        <v>5780</v>
      </c>
      <c r="F4416">
        <v>3</v>
      </c>
    </row>
    <row r="4417" spans="1:6">
      <c r="A4417" t="s">
        <v>6561</v>
      </c>
      <c r="B4417" t="s">
        <v>6175</v>
      </c>
      <c r="C4417">
        <v>1000</v>
      </c>
      <c r="D4417" t="s">
        <v>5118</v>
      </c>
      <c r="E4417" t="s">
        <v>5780</v>
      </c>
      <c r="F4417">
        <v>8</v>
      </c>
    </row>
    <row r="4418" spans="1:6">
      <c r="A4418" t="s">
        <v>6562</v>
      </c>
      <c r="B4418" t="s">
        <v>6175</v>
      </c>
      <c r="C4418">
        <v>1000</v>
      </c>
      <c r="D4418" t="s">
        <v>5118</v>
      </c>
      <c r="E4418" t="s">
        <v>5780</v>
      </c>
      <c r="F4418">
        <v>5</v>
      </c>
    </row>
    <row r="4419" spans="1:6">
      <c r="A4419" t="s">
        <v>6563</v>
      </c>
      <c r="B4419" t="s">
        <v>6175</v>
      </c>
      <c r="C4419">
        <v>1000</v>
      </c>
      <c r="D4419" t="s">
        <v>5118</v>
      </c>
      <c r="E4419" t="s">
        <v>5780</v>
      </c>
      <c r="F4419">
        <v>8</v>
      </c>
    </row>
    <row r="4420" spans="1:6">
      <c r="A4420" t="s">
        <v>6564</v>
      </c>
      <c r="B4420" t="s">
        <v>6175</v>
      </c>
      <c r="C4420">
        <v>400</v>
      </c>
      <c r="D4420" t="s">
        <v>5118</v>
      </c>
      <c r="E4420" t="s">
        <v>5780</v>
      </c>
      <c r="F4420">
        <v>1</v>
      </c>
    </row>
    <row r="4421" spans="1:6">
      <c r="A4421" t="s">
        <v>6565</v>
      </c>
      <c r="B4421" t="s">
        <v>6175</v>
      </c>
      <c r="C4421">
        <v>1000</v>
      </c>
      <c r="D4421" t="s">
        <v>5118</v>
      </c>
      <c r="E4421" t="s">
        <v>5780</v>
      </c>
      <c r="F4421">
        <v>7</v>
      </c>
    </row>
    <row r="4422" spans="1:6">
      <c r="A4422" t="s">
        <v>6566</v>
      </c>
      <c r="B4422" t="s">
        <v>6175</v>
      </c>
      <c r="C4422">
        <v>400</v>
      </c>
      <c r="D4422" t="s">
        <v>5118</v>
      </c>
      <c r="E4422" t="s">
        <v>5780</v>
      </c>
      <c r="F4422">
        <v>2</v>
      </c>
    </row>
    <row r="4423" spans="1:6">
      <c r="A4423" t="s">
        <v>6567</v>
      </c>
      <c r="B4423" t="s">
        <v>6175</v>
      </c>
      <c r="C4423">
        <v>1000</v>
      </c>
      <c r="D4423" t="s">
        <v>5118</v>
      </c>
      <c r="E4423" t="s">
        <v>5780</v>
      </c>
      <c r="F4423">
        <v>2</v>
      </c>
    </row>
    <row r="4424" spans="1:6">
      <c r="A4424" t="s">
        <v>6568</v>
      </c>
      <c r="B4424" t="s">
        <v>6175</v>
      </c>
      <c r="C4424">
        <v>1000</v>
      </c>
      <c r="D4424" t="s">
        <v>5118</v>
      </c>
      <c r="E4424" t="s">
        <v>5780</v>
      </c>
      <c r="F4424">
        <v>5</v>
      </c>
    </row>
    <row r="4425" spans="1:6">
      <c r="A4425" t="s">
        <v>6569</v>
      </c>
      <c r="B4425" t="s">
        <v>6175</v>
      </c>
      <c r="C4425">
        <v>1000</v>
      </c>
      <c r="D4425" t="s">
        <v>5118</v>
      </c>
      <c r="E4425" t="s">
        <v>5780</v>
      </c>
      <c r="F4425">
        <v>5</v>
      </c>
    </row>
    <row r="4426" spans="1:6">
      <c r="A4426" t="s">
        <v>6570</v>
      </c>
      <c r="B4426" t="s">
        <v>6175</v>
      </c>
      <c r="C4426">
        <v>1000</v>
      </c>
      <c r="D4426" t="s">
        <v>5118</v>
      </c>
      <c r="E4426" t="s">
        <v>5780</v>
      </c>
      <c r="F4426">
        <v>3</v>
      </c>
    </row>
    <row r="4427" spans="1:6">
      <c r="A4427" t="s">
        <v>6202</v>
      </c>
      <c r="B4427" t="s">
        <v>6175</v>
      </c>
      <c r="C4427">
        <v>2160</v>
      </c>
      <c r="D4427" t="s">
        <v>5118</v>
      </c>
      <c r="E4427" t="s">
        <v>5780</v>
      </c>
      <c r="F4427">
        <v>1</v>
      </c>
    </row>
    <row r="4428" spans="1:6">
      <c r="A4428" t="s">
        <v>6203</v>
      </c>
      <c r="B4428" t="s">
        <v>6175</v>
      </c>
      <c r="C4428">
        <v>2304</v>
      </c>
      <c r="D4428" t="s">
        <v>5118</v>
      </c>
      <c r="E4428" t="s">
        <v>5780</v>
      </c>
      <c r="F4428">
        <v>1</v>
      </c>
    </row>
    <row r="4429" spans="1:6">
      <c r="A4429" t="s">
        <v>6571</v>
      </c>
      <c r="B4429" t="s">
        <v>6175</v>
      </c>
      <c r="C4429">
        <v>300</v>
      </c>
      <c r="D4429" t="s">
        <v>5118</v>
      </c>
      <c r="E4429" t="s">
        <v>5780</v>
      </c>
      <c r="F4429">
        <v>0</v>
      </c>
    </row>
    <row r="4430" spans="1:6">
      <c r="A4430" t="s">
        <v>6572</v>
      </c>
      <c r="B4430" t="s">
        <v>6175</v>
      </c>
      <c r="C4430">
        <v>600</v>
      </c>
      <c r="D4430" t="s">
        <v>5118</v>
      </c>
      <c r="E4430" t="s">
        <v>5780</v>
      </c>
      <c r="F4430">
        <v>6</v>
      </c>
    </row>
    <row r="4431" spans="1:6">
      <c r="A4431" t="s">
        <v>6573</v>
      </c>
      <c r="B4431" t="s">
        <v>6175</v>
      </c>
      <c r="C4431">
        <v>480</v>
      </c>
      <c r="D4431" t="s">
        <v>5118</v>
      </c>
      <c r="E4431" t="s">
        <v>5780</v>
      </c>
      <c r="F4431">
        <v>1</v>
      </c>
    </row>
    <row r="4432" spans="1:6">
      <c r="A4432" t="s">
        <v>6204</v>
      </c>
      <c r="B4432" t="s">
        <v>6175</v>
      </c>
      <c r="C4432">
        <v>1800</v>
      </c>
      <c r="D4432" t="s">
        <v>5118</v>
      </c>
      <c r="E4432" t="s">
        <v>5780</v>
      </c>
      <c r="F4432">
        <v>40</v>
      </c>
    </row>
    <row r="4433" spans="1:6">
      <c r="A4433" t="s">
        <v>6205</v>
      </c>
      <c r="B4433" t="s">
        <v>6175</v>
      </c>
      <c r="C4433">
        <v>1800</v>
      </c>
      <c r="D4433" t="s">
        <v>5118</v>
      </c>
      <c r="E4433" t="s">
        <v>5780</v>
      </c>
      <c r="F4433">
        <v>51</v>
      </c>
    </row>
    <row r="4434" spans="1:6">
      <c r="A4434" t="s">
        <v>6206</v>
      </c>
      <c r="B4434" t="s">
        <v>6175</v>
      </c>
      <c r="C4434">
        <v>1800</v>
      </c>
      <c r="D4434" t="s">
        <v>5118</v>
      </c>
      <c r="E4434" t="s">
        <v>5780</v>
      </c>
      <c r="F4434">
        <v>12</v>
      </c>
    </row>
    <row r="4435" spans="1:6">
      <c r="A4435" t="s">
        <v>6207</v>
      </c>
      <c r="B4435" t="s">
        <v>6175</v>
      </c>
      <c r="C4435">
        <v>1800</v>
      </c>
      <c r="D4435" t="s">
        <v>5118</v>
      </c>
      <c r="E4435" t="s">
        <v>5780</v>
      </c>
      <c r="F4435">
        <v>7</v>
      </c>
    </row>
    <row r="4436" spans="1:6">
      <c r="A4436" t="s">
        <v>6208</v>
      </c>
      <c r="B4436" t="s">
        <v>6175</v>
      </c>
      <c r="C4436">
        <v>1800</v>
      </c>
      <c r="D4436" t="s">
        <v>5118</v>
      </c>
      <c r="E4436" t="s">
        <v>5780</v>
      </c>
      <c r="F4436">
        <v>10</v>
      </c>
    </row>
    <row r="4437" spans="1:6">
      <c r="A4437" t="s">
        <v>6209</v>
      </c>
      <c r="B4437" t="s">
        <v>6175</v>
      </c>
      <c r="C4437">
        <v>1800</v>
      </c>
      <c r="D4437" t="s">
        <v>5118</v>
      </c>
      <c r="E4437" t="s">
        <v>5780</v>
      </c>
      <c r="F4437">
        <v>4</v>
      </c>
    </row>
    <row r="4438" spans="1:6">
      <c r="A4438" t="s">
        <v>6210</v>
      </c>
      <c r="B4438" t="s">
        <v>6175</v>
      </c>
      <c r="C4438">
        <v>1800</v>
      </c>
      <c r="D4438" t="s">
        <v>5118</v>
      </c>
      <c r="E4438" t="s">
        <v>5780</v>
      </c>
      <c r="F4438">
        <v>4</v>
      </c>
    </row>
    <row r="4439" spans="1:6">
      <c r="A4439" t="s">
        <v>6211</v>
      </c>
      <c r="B4439" t="s">
        <v>6175</v>
      </c>
      <c r="C4439">
        <v>1800</v>
      </c>
      <c r="D4439" t="s">
        <v>5118</v>
      </c>
      <c r="E4439" t="s">
        <v>5780</v>
      </c>
      <c r="F4439">
        <v>3</v>
      </c>
    </row>
    <row r="4440" spans="1:6">
      <c r="A4440" t="s">
        <v>6212</v>
      </c>
      <c r="B4440" t="s">
        <v>6175</v>
      </c>
      <c r="C4440">
        <v>1800</v>
      </c>
      <c r="D4440" t="s">
        <v>5118</v>
      </c>
      <c r="E4440" t="s">
        <v>5780</v>
      </c>
      <c r="F4440">
        <v>4</v>
      </c>
    </row>
    <row r="4441" spans="1:6">
      <c r="A4441" t="s">
        <v>6213</v>
      </c>
      <c r="B4441" t="s">
        <v>6175</v>
      </c>
      <c r="C4441">
        <v>1800</v>
      </c>
      <c r="D4441" t="s">
        <v>5118</v>
      </c>
      <c r="E4441" t="s">
        <v>5780</v>
      </c>
      <c r="F4441">
        <v>9</v>
      </c>
    </row>
    <row r="4442" spans="1:6">
      <c r="A4442" t="s">
        <v>6214</v>
      </c>
      <c r="B4442" t="s">
        <v>6175</v>
      </c>
      <c r="C4442">
        <v>1800</v>
      </c>
      <c r="D4442" t="s">
        <v>5118</v>
      </c>
      <c r="E4442" t="s">
        <v>5780</v>
      </c>
      <c r="F4442">
        <v>4</v>
      </c>
    </row>
    <row r="4443" spans="1:6">
      <c r="A4443" t="s">
        <v>6215</v>
      </c>
      <c r="B4443" t="s">
        <v>6175</v>
      </c>
      <c r="C4443">
        <v>1800</v>
      </c>
      <c r="D4443" t="s">
        <v>5118</v>
      </c>
      <c r="E4443" t="s">
        <v>5780</v>
      </c>
      <c r="F4443">
        <v>6</v>
      </c>
    </row>
    <row r="4444" spans="1:6">
      <c r="A4444" t="s">
        <v>6216</v>
      </c>
      <c r="B4444" t="s">
        <v>6175</v>
      </c>
      <c r="C4444">
        <v>1800</v>
      </c>
      <c r="D4444" t="s">
        <v>5118</v>
      </c>
      <c r="E4444" t="s">
        <v>5780</v>
      </c>
      <c r="F4444">
        <v>4</v>
      </c>
    </row>
    <row r="4445" spans="1:6">
      <c r="A4445" t="s">
        <v>6217</v>
      </c>
      <c r="B4445" t="s">
        <v>6175</v>
      </c>
      <c r="C4445">
        <v>1800</v>
      </c>
      <c r="D4445" t="s">
        <v>5118</v>
      </c>
      <c r="E4445" t="s">
        <v>5780</v>
      </c>
      <c r="F4445">
        <v>12</v>
      </c>
    </row>
    <row r="4446" spans="1:6">
      <c r="A4446" t="s">
        <v>6218</v>
      </c>
      <c r="B4446" t="s">
        <v>6175</v>
      </c>
      <c r="C4446">
        <v>1800</v>
      </c>
      <c r="D4446" t="s">
        <v>5118</v>
      </c>
      <c r="E4446" t="s">
        <v>5780</v>
      </c>
      <c r="F4446">
        <v>3</v>
      </c>
    </row>
    <row r="4447" spans="1:6">
      <c r="A4447" t="s">
        <v>6219</v>
      </c>
      <c r="B4447" t="s">
        <v>6175</v>
      </c>
      <c r="C4447">
        <v>1800</v>
      </c>
      <c r="D4447" t="s">
        <v>5118</v>
      </c>
      <c r="E4447" t="s">
        <v>5780</v>
      </c>
      <c r="F4447">
        <v>7</v>
      </c>
    </row>
    <row r="4448" spans="1:6">
      <c r="A4448" t="s">
        <v>6220</v>
      </c>
      <c r="B4448" t="s">
        <v>6175</v>
      </c>
      <c r="C4448">
        <v>1800</v>
      </c>
      <c r="D4448" t="s">
        <v>5118</v>
      </c>
      <c r="E4448" t="s">
        <v>5780</v>
      </c>
      <c r="F4448">
        <v>4</v>
      </c>
    </row>
    <row r="4449" spans="1:6">
      <c r="A4449" t="s">
        <v>6221</v>
      </c>
      <c r="B4449" t="s">
        <v>6175</v>
      </c>
      <c r="C4449">
        <v>1800</v>
      </c>
      <c r="D4449" t="s">
        <v>5118</v>
      </c>
      <c r="E4449" t="s">
        <v>5780</v>
      </c>
      <c r="F4449">
        <v>13</v>
      </c>
    </row>
    <row r="4450" spans="1:6">
      <c r="A4450" t="s">
        <v>6222</v>
      </c>
      <c r="B4450" t="s">
        <v>6175</v>
      </c>
      <c r="C4450">
        <v>1800</v>
      </c>
      <c r="D4450" t="s">
        <v>5118</v>
      </c>
      <c r="E4450" t="s">
        <v>5780</v>
      </c>
      <c r="F4450">
        <v>14</v>
      </c>
    </row>
    <row r="4451" spans="1:6">
      <c r="A4451" t="s">
        <v>6223</v>
      </c>
      <c r="B4451" t="s">
        <v>6175</v>
      </c>
      <c r="C4451">
        <v>1800</v>
      </c>
      <c r="D4451" t="s">
        <v>5118</v>
      </c>
      <c r="E4451" t="s">
        <v>5780</v>
      </c>
      <c r="F4451">
        <v>5</v>
      </c>
    </row>
    <row r="4452" spans="1:6">
      <c r="A4452" t="s">
        <v>6224</v>
      </c>
      <c r="B4452" t="s">
        <v>6175</v>
      </c>
      <c r="C4452">
        <v>1800</v>
      </c>
      <c r="D4452" t="s">
        <v>5118</v>
      </c>
      <c r="E4452" t="s">
        <v>5780</v>
      </c>
      <c r="F4452">
        <v>10</v>
      </c>
    </row>
    <row r="4453" spans="1:6">
      <c r="A4453" t="s">
        <v>6225</v>
      </c>
      <c r="B4453" t="s">
        <v>6175</v>
      </c>
      <c r="C4453">
        <v>1800</v>
      </c>
      <c r="D4453" t="s">
        <v>5118</v>
      </c>
      <c r="E4453" t="s">
        <v>5780</v>
      </c>
      <c r="F4453">
        <v>4</v>
      </c>
    </row>
    <row r="4454" spans="1:6">
      <c r="A4454" t="s">
        <v>6226</v>
      </c>
      <c r="B4454" t="s">
        <v>6175</v>
      </c>
      <c r="C4454">
        <v>1800</v>
      </c>
      <c r="D4454" t="s">
        <v>5118</v>
      </c>
      <c r="E4454" t="s">
        <v>5780</v>
      </c>
      <c r="F4454">
        <v>9</v>
      </c>
    </row>
    <row r="4455" spans="1:6">
      <c r="A4455" t="s">
        <v>6227</v>
      </c>
      <c r="B4455" t="s">
        <v>6175</v>
      </c>
      <c r="C4455">
        <v>1800</v>
      </c>
      <c r="D4455" t="s">
        <v>5118</v>
      </c>
      <c r="E4455" t="s">
        <v>5780</v>
      </c>
      <c r="F4455">
        <v>12</v>
      </c>
    </row>
    <row r="4456" spans="1:6">
      <c r="A4456" t="s">
        <v>6228</v>
      </c>
      <c r="B4456" t="s">
        <v>6175</v>
      </c>
      <c r="C4456">
        <v>1800</v>
      </c>
      <c r="D4456" t="s">
        <v>5118</v>
      </c>
      <c r="E4456" t="s">
        <v>5780</v>
      </c>
      <c r="F4456">
        <v>5</v>
      </c>
    </row>
    <row r="4457" spans="1:6">
      <c r="A4457" t="s">
        <v>6229</v>
      </c>
      <c r="B4457" t="s">
        <v>6175</v>
      </c>
      <c r="C4457">
        <v>1800</v>
      </c>
      <c r="D4457" t="s">
        <v>5118</v>
      </c>
      <c r="E4457" t="s">
        <v>5780</v>
      </c>
      <c r="F4457">
        <v>34</v>
      </c>
    </row>
    <row r="4458" spans="1:6">
      <c r="A4458" t="s">
        <v>6230</v>
      </c>
      <c r="B4458" t="s">
        <v>6175</v>
      </c>
      <c r="C4458">
        <v>1800</v>
      </c>
      <c r="D4458" t="s">
        <v>5118</v>
      </c>
      <c r="E4458" t="s">
        <v>5780</v>
      </c>
      <c r="F4458">
        <v>17</v>
      </c>
    </row>
    <row r="4459" spans="1:6">
      <c r="A4459" t="s">
        <v>6231</v>
      </c>
      <c r="B4459" t="s">
        <v>6175</v>
      </c>
      <c r="C4459">
        <v>1800</v>
      </c>
      <c r="D4459" t="s">
        <v>5118</v>
      </c>
      <c r="E4459" t="s">
        <v>5780</v>
      </c>
      <c r="F4459">
        <v>24</v>
      </c>
    </row>
    <row r="4460" spans="1:6">
      <c r="A4460" t="s">
        <v>6232</v>
      </c>
      <c r="B4460" t="s">
        <v>6175</v>
      </c>
      <c r="C4460">
        <v>1800</v>
      </c>
      <c r="D4460" t="s">
        <v>5118</v>
      </c>
      <c r="E4460" t="s">
        <v>5780</v>
      </c>
      <c r="F4460">
        <v>35</v>
      </c>
    </row>
    <row r="4461" spans="1:6">
      <c r="A4461" t="s">
        <v>6233</v>
      </c>
      <c r="B4461" t="s">
        <v>6175</v>
      </c>
      <c r="C4461">
        <v>1800</v>
      </c>
      <c r="D4461" t="s">
        <v>5118</v>
      </c>
      <c r="E4461" t="s">
        <v>5780</v>
      </c>
      <c r="F4461">
        <v>44</v>
      </c>
    </row>
    <row r="4462" spans="1:6">
      <c r="A4462" t="s">
        <v>6234</v>
      </c>
      <c r="B4462" t="s">
        <v>6175</v>
      </c>
      <c r="C4462">
        <v>1800</v>
      </c>
      <c r="D4462" t="s">
        <v>5118</v>
      </c>
      <c r="E4462" t="s">
        <v>5780</v>
      </c>
      <c r="F4462">
        <v>25</v>
      </c>
    </row>
    <row r="4463" spans="1:6">
      <c r="A4463" t="s">
        <v>6235</v>
      </c>
      <c r="B4463" t="s">
        <v>6175</v>
      </c>
      <c r="C4463">
        <v>1800</v>
      </c>
      <c r="D4463" t="s">
        <v>5118</v>
      </c>
      <c r="E4463" t="s">
        <v>5780</v>
      </c>
      <c r="F4463">
        <v>29</v>
      </c>
    </row>
    <row r="4464" spans="1:6">
      <c r="A4464" t="s">
        <v>6236</v>
      </c>
      <c r="B4464" t="s">
        <v>6237</v>
      </c>
      <c r="C4464">
        <v>3600</v>
      </c>
      <c r="D4464" t="s">
        <v>5118</v>
      </c>
      <c r="E4464" t="s">
        <v>5780</v>
      </c>
      <c r="F4464">
        <v>1</v>
      </c>
    </row>
    <row r="4465" spans="1:6">
      <c r="A4465" t="s">
        <v>6238</v>
      </c>
      <c r="B4465" t="s">
        <v>6237</v>
      </c>
      <c r="C4465">
        <v>3600</v>
      </c>
      <c r="D4465" t="s">
        <v>5118</v>
      </c>
      <c r="E4465" t="s">
        <v>5780</v>
      </c>
      <c r="F4465">
        <v>3</v>
      </c>
    </row>
    <row r="4466" spans="1:6">
      <c r="A4466" t="s">
        <v>6239</v>
      </c>
      <c r="B4466" t="s">
        <v>6237</v>
      </c>
      <c r="C4466">
        <v>3600</v>
      </c>
      <c r="D4466" t="s">
        <v>5118</v>
      </c>
      <c r="E4466" t="s">
        <v>5780</v>
      </c>
      <c r="F4466">
        <v>6</v>
      </c>
    </row>
    <row r="4467" spans="1:6">
      <c r="A4467" t="s">
        <v>6240</v>
      </c>
      <c r="B4467" t="s">
        <v>6237</v>
      </c>
      <c r="C4467">
        <v>3600</v>
      </c>
      <c r="D4467" t="s">
        <v>5118</v>
      </c>
      <c r="E4467" t="s">
        <v>5780</v>
      </c>
      <c r="F4467">
        <v>3</v>
      </c>
    </row>
    <row r="4468" spans="1:6">
      <c r="A4468" t="s">
        <v>6241</v>
      </c>
      <c r="B4468" t="s">
        <v>6237</v>
      </c>
      <c r="C4468">
        <v>3600</v>
      </c>
      <c r="D4468" t="s">
        <v>5118</v>
      </c>
      <c r="E4468" t="s">
        <v>5780</v>
      </c>
      <c r="F4468">
        <v>1</v>
      </c>
    </row>
    <row r="4469" spans="1:6">
      <c r="A4469" t="s">
        <v>6242</v>
      </c>
      <c r="B4469" t="s">
        <v>6237</v>
      </c>
      <c r="C4469">
        <v>3600</v>
      </c>
      <c r="D4469" t="s">
        <v>5118</v>
      </c>
      <c r="E4469" t="s">
        <v>5780</v>
      </c>
      <c r="F4469">
        <v>1</v>
      </c>
    </row>
    <row r="4470" spans="1:6">
      <c r="A4470" t="s">
        <v>6243</v>
      </c>
      <c r="B4470" t="s">
        <v>6237</v>
      </c>
      <c r="C4470">
        <v>3600</v>
      </c>
      <c r="D4470" t="s">
        <v>5118</v>
      </c>
      <c r="E4470" t="s">
        <v>5780</v>
      </c>
      <c r="F4470">
        <v>2</v>
      </c>
    </row>
    <row r="4471" spans="1:6">
      <c r="A4471" t="s">
        <v>6244</v>
      </c>
      <c r="B4471" t="s">
        <v>6237</v>
      </c>
      <c r="C4471">
        <v>3600</v>
      </c>
      <c r="D4471" t="s">
        <v>5118</v>
      </c>
      <c r="E4471" t="s">
        <v>5780</v>
      </c>
      <c r="F4471">
        <v>2</v>
      </c>
    </row>
    <row r="4472" spans="1:6">
      <c r="A4472" t="s">
        <v>6245</v>
      </c>
      <c r="B4472" t="s">
        <v>6237</v>
      </c>
      <c r="C4472">
        <v>1800</v>
      </c>
      <c r="D4472" t="s">
        <v>5118</v>
      </c>
      <c r="E4472" t="s">
        <v>5780</v>
      </c>
      <c r="F4472">
        <v>3</v>
      </c>
    </row>
    <row r="4473" spans="1:6">
      <c r="A4473" t="s">
        <v>6246</v>
      </c>
      <c r="B4473" t="s">
        <v>6237</v>
      </c>
      <c r="C4473">
        <v>2400</v>
      </c>
      <c r="D4473" t="s">
        <v>5118</v>
      </c>
      <c r="E4473" t="s">
        <v>5780</v>
      </c>
      <c r="F4473">
        <v>2</v>
      </c>
    </row>
    <row r="4474" spans="1:6">
      <c r="A4474" t="s">
        <v>6247</v>
      </c>
      <c r="B4474" t="s">
        <v>6237</v>
      </c>
      <c r="C4474">
        <v>2400</v>
      </c>
      <c r="D4474" t="s">
        <v>5118</v>
      </c>
      <c r="E4474" t="s">
        <v>5780</v>
      </c>
      <c r="F4474">
        <v>2</v>
      </c>
    </row>
    <row r="4475" spans="1:6">
      <c r="A4475" t="s">
        <v>6248</v>
      </c>
      <c r="B4475" t="s">
        <v>6237</v>
      </c>
      <c r="C4475">
        <v>2400</v>
      </c>
      <c r="D4475" t="s">
        <v>5118</v>
      </c>
      <c r="E4475" t="s">
        <v>5780</v>
      </c>
      <c r="F4475">
        <v>4</v>
      </c>
    </row>
    <row r="4476" spans="1:6">
      <c r="A4476" t="s">
        <v>6249</v>
      </c>
      <c r="B4476" t="s">
        <v>6237</v>
      </c>
      <c r="C4476">
        <v>2400</v>
      </c>
      <c r="D4476" t="s">
        <v>5118</v>
      </c>
      <c r="E4476" t="s">
        <v>5780</v>
      </c>
      <c r="F4476">
        <v>4</v>
      </c>
    </row>
    <row r="4477" spans="1:6">
      <c r="A4477" t="s">
        <v>6250</v>
      </c>
      <c r="B4477" t="s">
        <v>6237</v>
      </c>
      <c r="C4477">
        <v>2400</v>
      </c>
      <c r="D4477" t="s">
        <v>5118</v>
      </c>
      <c r="E4477" t="s">
        <v>5780</v>
      </c>
      <c r="F4477">
        <v>3</v>
      </c>
    </row>
    <row r="4478" spans="1:6">
      <c r="A4478" t="s">
        <v>6251</v>
      </c>
      <c r="B4478" t="s">
        <v>6237</v>
      </c>
      <c r="C4478">
        <v>2400</v>
      </c>
      <c r="D4478" t="s">
        <v>5118</v>
      </c>
      <c r="E4478" t="s">
        <v>5780</v>
      </c>
      <c r="F4478">
        <v>3</v>
      </c>
    </row>
    <row r="4479" spans="1:6">
      <c r="A4479" t="s">
        <v>6252</v>
      </c>
      <c r="B4479" t="s">
        <v>6237</v>
      </c>
      <c r="C4479">
        <v>1200</v>
      </c>
      <c r="D4479" t="s">
        <v>5118</v>
      </c>
      <c r="E4479" t="s">
        <v>5780</v>
      </c>
      <c r="F4479">
        <v>3</v>
      </c>
    </row>
    <row r="4480" spans="1:6">
      <c r="A4480" t="s">
        <v>6253</v>
      </c>
      <c r="B4480" t="s">
        <v>6237</v>
      </c>
      <c r="C4480">
        <v>1200</v>
      </c>
      <c r="D4480" t="s">
        <v>5118</v>
      </c>
      <c r="E4480" t="s">
        <v>5780</v>
      </c>
      <c r="F4480">
        <v>3</v>
      </c>
    </row>
    <row r="4481" spans="1:6">
      <c r="A4481" t="s">
        <v>6254</v>
      </c>
      <c r="B4481" t="s">
        <v>6237</v>
      </c>
      <c r="C4481">
        <v>600</v>
      </c>
      <c r="D4481" t="s">
        <v>5118</v>
      </c>
      <c r="E4481" t="s">
        <v>5780</v>
      </c>
      <c r="F4481">
        <v>1</v>
      </c>
    </row>
    <row r="4482" spans="1:6">
      <c r="A4482" t="s">
        <v>6255</v>
      </c>
      <c r="B4482" t="s">
        <v>6237</v>
      </c>
      <c r="C4482">
        <v>600</v>
      </c>
      <c r="D4482" t="s">
        <v>5118</v>
      </c>
      <c r="E4482" t="s">
        <v>5780</v>
      </c>
      <c r="F4482">
        <v>3</v>
      </c>
    </row>
    <row r="4483" spans="1:6">
      <c r="A4483" t="s">
        <v>6256</v>
      </c>
      <c r="B4483" t="s">
        <v>6237</v>
      </c>
      <c r="C4483">
        <v>600</v>
      </c>
      <c r="D4483" t="s">
        <v>5118</v>
      </c>
      <c r="E4483" t="s">
        <v>5780</v>
      </c>
      <c r="F4483">
        <v>3</v>
      </c>
    </row>
    <row r="4484" spans="1:6">
      <c r="A4484" t="s">
        <v>6574</v>
      </c>
      <c r="B4484" t="s">
        <v>6237</v>
      </c>
      <c r="C4484">
        <v>1000</v>
      </c>
      <c r="D4484" t="s">
        <v>5118</v>
      </c>
      <c r="E4484" t="s">
        <v>5780</v>
      </c>
      <c r="F4484">
        <v>2</v>
      </c>
    </row>
    <row r="4485" spans="1:6">
      <c r="A4485" t="s">
        <v>6575</v>
      </c>
      <c r="B4485" t="s">
        <v>6237</v>
      </c>
      <c r="C4485">
        <v>600</v>
      </c>
      <c r="D4485" t="s">
        <v>5118</v>
      </c>
      <c r="E4485" t="s">
        <v>5780</v>
      </c>
      <c r="F4485">
        <v>3</v>
      </c>
    </row>
    <row r="4486" spans="1:6">
      <c r="A4486" t="s">
        <v>6576</v>
      </c>
      <c r="B4486" t="s">
        <v>6237</v>
      </c>
      <c r="C4486">
        <v>480</v>
      </c>
      <c r="D4486" t="s">
        <v>5118</v>
      </c>
      <c r="E4486" t="s">
        <v>5780</v>
      </c>
      <c r="F4486">
        <v>4</v>
      </c>
    </row>
    <row r="4487" spans="1:6">
      <c r="A4487" t="s">
        <v>6577</v>
      </c>
      <c r="B4487" t="s">
        <v>6237</v>
      </c>
      <c r="C4487">
        <v>600</v>
      </c>
      <c r="D4487" t="s">
        <v>5118</v>
      </c>
      <c r="E4487" t="s">
        <v>5780</v>
      </c>
      <c r="F4487">
        <v>2</v>
      </c>
    </row>
    <row r="4488" spans="1:6">
      <c r="A4488" t="s">
        <v>6578</v>
      </c>
      <c r="B4488" t="s">
        <v>6237</v>
      </c>
      <c r="C4488">
        <v>800</v>
      </c>
      <c r="D4488" t="s">
        <v>5118</v>
      </c>
      <c r="E4488" t="s">
        <v>5780</v>
      </c>
      <c r="F4488">
        <v>3</v>
      </c>
    </row>
    <row r="4489" spans="1:6">
      <c r="A4489" t="s">
        <v>6579</v>
      </c>
      <c r="B4489" t="s">
        <v>6237</v>
      </c>
      <c r="C4489">
        <v>600</v>
      </c>
      <c r="D4489" t="s">
        <v>5118</v>
      </c>
      <c r="E4489" t="s">
        <v>5780</v>
      </c>
      <c r="F4489">
        <v>2</v>
      </c>
    </row>
    <row r="4490" spans="1:6">
      <c r="A4490" t="s">
        <v>6516</v>
      </c>
      <c r="B4490" t="s">
        <v>6237</v>
      </c>
      <c r="C4490">
        <v>500</v>
      </c>
      <c r="D4490" t="s">
        <v>5118</v>
      </c>
      <c r="E4490" t="s">
        <v>5780</v>
      </c>
      <c r="F4490">
        <v>8</v>
      </c>
    </row>
    <row r="4491" spans="1:6">
      <c r="A4491" t="s">
        <v>6580</v>
      </c>
      <c r="B4491" t="s">
        <v>6237</v>
      </c>
      <c r="C4491">
        <v>720</v>
      </c>
      <c r="D4491" t="s">
        <v>5118</v>
      </c>
      <c r="E4491" t="s">
        <v>5780</v>
      </c>
      <c r="F4491">
        <v>6</v>
      </c>
    </row>
    <row r="4492" spans="1:6">
      <c r="A4492" t="s">
        <v>6581</v>
      </c>
      <c r="B4492" t="s">
        <v>6237</v>
      </c>
      <c r="C4492">
        <v>96</v>
      </c>
      <c r="D4492" t="s">
        <v>5118</v>
      </c>
      <c r="E4492" t="s">
        <v>5780</v>
      </c>
      <c r="F4492">
        <v>7</v>
      </c>
    </row>
    <row r="4493" spans="1:6">
      <c r="A4493" t="s">
        <v>6582</v>
      </c>
      <c r="B4493" t="s">
        <v>6237</v>
      </c>
      <c r="C4493">
        <v>96</v>
      </c>
      <c r="D4493" t="s">
        <v>5118</v>
      </c>
      <c r="E4493" t="s">
        <v>5780</v>
      </c>
      <c r="F4493">
        <v>7</v>
      </c>
    </row>
    <row r="4494" spans="1:6">
      <c r="A4494" t="s">
        <v>6583</v>
      </c>
      <c r="B4494" t="s">
        <v>6237</v>
      </c>
      <c r="C4494">
        <v>96</v>
      </c>
      <c r="D4494" t="s">
        <v>5118</v>
      </c>
      <c r="E4494" t="s">
        <v>5780</v>
      </c>
      <c r="F4494">
        <v>6</v>
      </c>
    </row>
    <row r="4495" spans="1:6">
      <c r="A4495" t="s">
        <v>6584</v>
      </c>
      <c r="B4495" t="s">
        <v>6237</v>
      </c>
      <c r="C4495">
        <v>96</v>
      </c>
      <c r="D4495" t="s">
        <v>5118</v>
      </c>
      <c r="E4495" t="s">
        <v>5780</v>
      </c>
      <c r="F4495">
        <v>7</v>
      </c>
    </row>
    <row r="4496" spans="1:6">
      <c r="A4496" t="s">
        <v>6585</v>
      </c>
      <c r="B4496" t="s">
        <v>6237</v>
      </c>
      <c r="C4496">
        <v>96</v>
      </c>
      <c r="D4496" t="s">
        <v>5118</v>
      </c>
      <c r="E4496" t="s">
        <v>5780</v>
      </c>
      <c r="F4496">
        <v>7</v>
      </c>
    </row>
    <row r="4497" spans="1:6">
      <c r="A4497" t="s">
        <v>6586</v>
      </c>
      <c r="B4497" t="s">
        <v>6237</v>
      </c>
      <c r="C4497">
        <v>96</v>
      </c>
      <c r="D4497" t="s">
        <v>5118</v>
      </c>
      <c r="E4497" t="s">
        <v>5780</v>
      </c>
      <c r="F4497">
        <v>8</v>
      </c>
    </row>
    <row r="4498" spans="1:6">
      <c r="A4498" t="s">
        <v>6587</v>
      </c>
      <c r="B4498" t="s">
        <v>6237</v>
      </c>
      <c r="C4498">
        <v>96</v>
      </c>
      <c r="D4498" t="s">
        <v>5118</v>
      </c>
      <c r="E4498" t="s">
        <v>5780</v>
      </c>
      <c r="F4498">
        <v>7</v>
      </c>
    </row>
    <row r="4499" spans="1:6">
      <c r="A4499" t="s">
        <v>6588</v>
      </c>
      <c r="B4499" t="s">
        <v>6237</v>
      </c>
      <c r="C4499">
        <v>288</v>
      </c>
      <c r="D4499" t="s">
        <v>5118</v>
      </c>
      <c r="E4499" t="s">
        <v>5780</v>
      </c>
      <c r="F4499">
        <v>7</v>
      </c>
    </row>
    <row r="4500" spans="1:6">
      <c r="A4500" t="s">
        <v>6404</v>
      </c>
      <c r="B4500" t="s">
        <v>6237</v>
      </c>
      <c r="C4500">
        <v>288</v>
      </c>
      <c r="D4500" t="s">
        <v>5118</v>
      </c>
      <c r="E4500" t="s">
        <v>5780</v>
      </c>
      <c r="F4500">
        <v>8</v>
      </c>
    </row>
    <row r="4501" spans="1:6">
      <c r="A4501" t="s">
        <v>6589</v>
      </c>
      <c r="B4501" t="s">
        <v>6237</v>
      </c>
      <c r="C4501">
        <v>288</v>
      </c>
      <c r="D4501" t="s">
        <v>5118</v>
      </c>
      <c r="E4501" t="s">
        <v>5780</v>
      </c>
      <c r="F4501">
        <v>7</v>
      </c>
    </row>
    <row r="4502" spans="1:6">
      <c r="A4502" t="s">
        <v>6590</v>
      </c>
      <c r="B4502" t="s">
        <v>6237</v>
      </c>
      <c r="C4502">
        <v>288</v>
      </c>
      <c r="D4502" t="s">
        <v>5118</v>
      </c>
      <c r="E4502" t="s">
        <v>5780</v>
      </c>
      <c r="F4502">
        <v>5</v>
      </c>
    </row>
    <row r="4503" spans="1:6">
      <c r="A4503" t="s">
        <v>6591</v>
      </c>
      <c r="B4503" t="s">
        <v>6237</v>
      </c>
      <c r="C4503">
        <v>96</v>
      </c>
      <c r="D4503" t="s">
        <v>5118</v>
      </c>
      <c r="E4503" t="s">
        <v>5780</v>
      </c>
      <c r="F4503">
        <v>3</v>
      </c>
    </row>
    <row r="4504" spans="1:6">
      <c r="A4504" t="s">
        <v>6592</v>
      </c>
      <c r="B4504" t="s">
        <v>6237</v>
      </c>
      <c r="C4504">
        <v>40</v>
      </c>
      <c r="D4504" t="s">
        <v>5118</v>
      </c>
      <c r="E4504" t="s">
        <v>5780</v>
      </c>
      <c r="F4504">
        <v>3</v>
      </c>
    </row>
    <row r="4505" spans="1:6">
      <c r="A4505" t="s">
        <v>6593</v>
      </c>
      <c r="B4505" t="s">
        <v>6237</v>
      </c>
      <c r="C4505">
        <v>80</v>
      </c>
      <c r="D4505" t="s">
        <v>5118</v>
      </c>
      <c r="E4505" t="s">
        <v>5780</v>
      </c>
      <c r="F4505">
        <v>3</v>
      </c>
    </row>
    <row r="4506" spans="1:6">
      <c r="A4506" t="s">
        <v>6594</v>
      </c>
      <c r="B4506" t="s">
        <v>6237</v>
      </c>
      <c r="C4506">
        <v>30</v>
      </c>
      <c r="D4506" t="s">
        <v>5118</v>
      </c>
      <c r="E4506" t="s">
        <v>5780</v>
      </c>
      <c r="F4506">
        <v>3</v>
      </c>
    </row>
    <row r="4507" spans="1:6">
      <c r="A4507" t="s">
        <v>6595</v>
      </c>
      <c r="B4507" t="s">
        <v>6237</v>
      </c>
      <c r="C4507">
        <v>144</v>
      </c>
      <c r="D4507" t="s">
        <v>5118</v>
      </c>
      <c r="E4507" t="s">
        <v>5780</v>
      </c>
      <c r="F4507">
        <v>6</v>
      </c>
    </row>
    <row r="4508" spans="1:6">
      <c r="A4508" t="s">
        <v>6596</v>
      </c>
      <c r="B4508" t="s">
        <v>6237</v>
      </c>
      <c r="C4508">
        <v>72</v>
      </c>
      <c r="D4508" t="s">
        <v>5118</v>
      </c>
      <c r="E4508" t="s">
        <v>5780</v>
      </c>
      <c r="F4508">
        <v>2</v>
      </c>
    </row>
    <row r="4509" spans="1:6">
      <c r="A4509" t="s">
        <v>6597</v>
      </c>
      <c r="B4509" t="s">
        <v>6237</v>
      </c>
      <c r="D4509" t="s">
        <v>5118</v>
      </c>
      <c r="E4509" t="s">
        <v>5780</v>
      </c>
      <c r="F4509">
        <v>3</v>
      </c>
    </row>
    <row r="4510" spans="1:6">
      <c r="A4510" t="s">
        <v>6598</v>
      </c>
      <c r="B4510" t="s">
        <v>6237</v>
      </c>
      <c r="C4510">
        <v>480</v>
      </c>
      <c r="D4510" t="s">
        <v>5118</v>
      </c>
      <c r="E4510" t="s">
        <v>5780</v>
      </c>
      <c r="F4510">
        <v>2</v>
      </c>
    </row>
    <row r="4511" spans="1:6">
      <c r="A4511" t="s">
        <v>6599</v>
      </c>
      <c r="B4511" t="s">
        <v>6237</v>
      </c>
      <c r="C4511">
        <v>1000</v>
      </c>
      <c r="D4511" t="s">
        <v>5118</v>
      </c>
      <c r="E4511" t="s">
        <v>5780</v>
      </c>
      <c r="F4511">
        <v>3</v>
      </c>
    </row>
    <row r="4512" spans="1:6">
      <c r="A4512" t="s">
        <v>6600</v>
      </c>
      <c r="B4512" t="s">
        <v>6237</v>
      </c>
      <c r="D4512" t="s">
        <v>5118</v>
      </c>
      <c r="E4512" t="s">
        <v>5780</v>
      </c>
      <c r="F4512">
        <v>2</v>
      </c>
    </row>
    <row r="4513" spans="1:6">
      <c r="A4513" t="s">
        <v>6601</v>
      </c>
      <c r="B4513" t="s">
        <v>6237</v>
      </c>
      <c r="C4513">
        <v>2700</v>
      </c>
      <c r="D4513" t="s">
        <v>5118</v>
      </c>
      <c r="E4513" t="s">
        <v>5780</v>
      </c>
      <c r="F4513">
        <v>1</v>
      </c>
    </row>
    <row r="4514" spans="1:6">
      <c r="A4514" t="s">
        <v>6602</v>
      </c>
      <c r="B4514" t="s">
        <v>6257</v>
      </c>
      <c r="C4514">
        <v>480</v>
      </c>
      <c r="D4514" t="s">
        <v>5118</v>
      </c>
      <c r="E4514" t="s">
        <v>5780</v>
      </c>
      <c r="F4514">
        <v>4</v>
      </c>
    </row>
    <row r="4515" spans="1:6">
      <c r="A4515" t="s">
        <v>6580</v>
      </c>
      <c r="B4515" t="s">
        <v>6257</v>
      </c>
      <c r="C4515">
        <v>720</v>
      </c>
      <c r="D4515" t="s">
        <v>5118</v>
      </c>
      <c r="E4515" t="s">
        <v>5780</v>
      </c>
      <c r="F4515">
        <v>15</v>
      </c>
    </row>
    <row r="4516" spans="1:6">
      <c r="A4516" t="s">
        <v>6603</v>
      </c>
      <c r="B4516" t="s">
        <v>6257</v>
      </c>
      <c r="C4516">
        <v>1000</v>
      </c>
      <c r="D4516" t="s">
        <v>5118</v>
      </c>
      <c r="E4516" t="s">
        <v>5780</v>
      </c>
      <c r="F4516">
        <v>1</v>
      </c>
    </row>
    <row r="4517" spans="1:6">
      <c r="A4517" t="s">
        <v>6604</v>
      </c>
      <c r="B4517" t="s">
        <v>6257</v>
      </c>
      <c r="C4517">
        <v>2000</v>
      </c>
      <c r="D4517" t="s">
        <v>5118</v>
      </c>
      <c r="E4517" t="s">
        <v>5780</v>
      </c>
      <c r="F4517">
        <v>1</v>
      </c>
    </row>
    <row r="4518" spans="1:6">
      <c r="A4518" t="s">
        <v>6605</v>
      </c>
      <c r="B4518" t="s">
        <v>6257</v>
      </c>
      <c r="C4518">
        <v>2000</v>
      </c>
      <c r="D4518" t="s">
        <v>5118</v>
      </c>
      <c r="E4518" t="s">
        <v>5780</v>
      </c>
      <c r="F4518">
        <v>1</v>
      </c>
    </row>
    <row r="4519" spans="1:6">
      <c r="A4519" t="s">
        <v>6606</v>
      </c>
      <c r="B4519" t="s">
        <v>6257</v>
      </c>
      <c r="C4519">
        <v>1000</v>
      </c>
      <c r="D4519" t="s">
        <v>5118</v>
      </c>
      <c r="E4519" t="s">
        <v>5780</v>
      </c>
      <c r="F4519">
        <v>7</v>
      </c>
    </row>
    <row r="4520" spans="1:6">
      <c r="A4520" t="s">
        <v>6566</v>
      </c>
      <c r="B4520" t="s">
        <v>6257</v>
      </c>
      <c r="C4520">
        <v>400</v>
      </c>
      <c r="D4520" t="s">
        <v>5118</v>
      </c>
      <c r="E4520" t="s">
        <v>5780</v>
      </c>
      <c r="F4520">
        <v>3</v>
      </c>
    </row>
    <row r="4521" spans="1:6">
      <c r="A4521" t="s">
        <v>6573</v>
      </c>
      <c r="B4521" t="s">
        <v>6257</v>
      </c>
      <c r="C4521">
        <v>480</v>
      </c>
      <c r="D4521" t="s">
        <v>5118</v>
      </c>
      <c r="E4521" t="s">
        <v>5780</v>
      </c>
      <c r="F4521">
        <v>1</v>
      </c>
    </row>
    <row r="4522" spans="1:6">
      <c r="A4522" t="s">
        <v>6607</v>
      </c>
      <c r="B4522" t="s">
        <v>6257</v>
      </c>
      <c r="C4522">
        <v>288</v>
      </c>
      <c r="D4522" t="s">
        <v>5118</v>
      </c>
      <c r="E4522" t="s">
        <v>5780</v>
      </c>
      <c r="F4522">
        <v>3</v>
      </c>
    </row>
    <row r="4523" spans="1:6">
      <c r="A4523" t="s">
        <v>6608</v>
      </c>
      <c r="B4523" t="s">
        <v>6257</v>
      </c>
      <c r="C4523">
        <v>288</v>
      </c>
      <c r="D4523" t="s">
        <v>5118</v>
      </c>
      <c r="E4523" t="s">
        <v>5780</v>
      </c>
      <c r="F4523">
        <v>3</v>
      </c>
    </row>
    <row r="4524" spans="1:6">
      <c r="A4524" t="s">
        <v>6609</v>
      </c>
      <c r="B4524" t="s">
        <v>6257</v>
      </c>
      <c r="C4524">
        <v>288</v>
      </c>
      <c r="D4524" t="s">
        <v>5118</v>
      </c>
      <c r="E4524" t="s">
        <v>5780</v>
      </c>
      <c r="F4524">
        <v>2</v>
      </c>
    </row>
    <row r="4525" spans="1:6">
      <c r="A4525" t="s">
        <v>6258</v>
      </c>
      <c r="B4525" t="s">
        <v>6257</v>
      </c>
      <c r="C4525">
        <v>50</v>
      </c>
      <c r="D4525" t="s">
        <v>5118</v>
      </c>
      <c r="E4525" t="s">
        <v>5780</v>
      </c>
      <c r="F4525">
        <v>86</v>
      </c>
    </row>
    <row r="4526" spans="1:6">
      <c r="A4526" t="s">
        <v>6610</v>
      </c>
      <c r="B4526" t="s">
        <v>6257</v>
      </c>
      <c r="C4526">
        <v>1800</v>
      </c>
      <c r="D4526" t="s">
        <v>5118</v>
      </c>
      <c r="E4526" t="s">
        <v>5780</v>
      </c>
      <c r="F4526">
        <v>2</v>
      </c>
    </row>
    <row r="4527" spans="1:6">
      <c r="A4527" t="s">
        <v>6611</v>
      </c>
      <c r="B4527" t="s">
        <v>6257</v>
      </c>
      <c r="C4527">
        <v>1800</v>
      </c>
      <c r="D4527" t="s">
        <v>5118</v>
      </c>
      <c r="E4527" t="s">
        <v>5780</v>
      </c>
      <c r="F4527">
        <v>1</v>
      </c>
    </row>
    <row r="4528" spans="1:6">
      <c r="A4528" t="s">
        <v>6612</v>
      </c>
      <c r="B4528" t="s">
        <v>6257</v>
      </c>
      <c r="C4528">
        <v>1800</v>
      </c>
      <c r="D4528" t="s">
        <v>5118</v>
      </c>
      <c r="E4528" t="s">
        <v>5780</v>
      </c>
      <c r="F4528">
        <v>1</v>
      </c>
    </row>
    <row r="4529" spans="1:6">
      <c r="A4529" t="s">
        <v>6613</v>
      </c>
      <c r="B4529" t="s">
        <v>6257</v>
      </c>
      <c r="C4529">
        <v>1800</v>
      </c>
      <c r="D4529" t="s">
        <v>5118</v>
      </c>
      <c r="E4529" t="s">
        <v>5780</v>
      </c>
      <c r="F4529">
        <v>2</v>
      </c>
    </row>
    <row r="4530" spans="1:6">
      <c r="A4530" t="s">
        <v>6614</v>
      </c>
      <c r="B4530" t="s">
        <v>6257</v>
      </c>
      <c r="C4530">
        <v>1800</v>
      </c>
      <c r="D4530" t="s">
        <v>5118</v>
      </c>
      <c r="E4530" t="s">
        <v>5780</v>
      </c>
      <c r="F4530">
        <v>1</v>
      </c>
    </row>
    <row r="4531" spans="1:6">
      <c r="A4531" t="s">
        <v>6615</v>
      </c>
      <c r="B4531" t="s">
        <v>6257</v>
      </c>
      <c r="C4531">
        <v>1800</v>
      </c>
      <c r="D4531" t="s">
        <v>5118</v>
      </c>
      <c r="E4531" t="s">
        <v>5780</v>
      </c>
      <c r="F4531">
        <v>2</v>
      </c>
    </row>
    <row r="4532" spans="1:6">
      <c r="A4532" t="s">
        <v>6616</v>
      </c>
      <c r="B4532" t="s">
        <v>6257</v>
      </c>
      <c r="C4532">
        <v>1800</v>
      </c>
      <c r="D4532" t="s">
        <v>5118</v>
      </c>
      <c r="E4532" t="s">
        <v>5780</v>
      </c>
      <c r="F4532">
        <v>1</v>
      </c>
    </row>
    <row r="4533" spans="1:6">
      <c r="A4533" t="s">
        <v>6617</v>
      </c>
      <c r="B4533" t="s">
        <v>6257</v>
      </c>
      <c r="C4533">
        <v>1800</v>
      </c>
      <c r="D4533" t="s">
        <v>5118</v>
      </c>
      <c r="E4533" t="s">
        <v>5780</v>
      </c>
      <c r="F4533">
        <v>5</v>
      </c>
    </row>
    <row r="4534" spans="1:6">
      <c r="A4534" t="s">
        <v>6618</v>
      </c>
      <c r="B4534" t="s">
        <v>6257</v>
      </c>
      <c r="C4534">
        <v>1800</v>
      </c>
      <c r="D4534" t="s">
        <v>5118</v>
      </c>
      <c r="E4534" t="s">
        <v>5780</v>
      </c>
      <c r="F4534">
        <v>1</v>
      </c>
    </row>
    <row r="4535" spans="1:6">
      <c r="A4535" t="s">
        <v>6619</v>
      </c>
      <c r="B4535" t="s">
        <v>6257</v>
      </c>
      <c r="C4535">
        <v>1800</v>
      </c>
      <c r="D4535" t="s">
        <v>5118</v>
      </c>
      <c r="E4535" t="s">
        <v>5780</v>
      </c>
      <c r="F4535">
        <v>1</v>
      </c>
    </row>
    <row r="4536" spans="1:6">
      <c r="A4536" t="s">
        <v>6620</v>
      </c>
      <c r="B4536" t="s">
        <v>6257</v>
      </c>
      <c r="C4536">
        <v>1800</v>
      </c>
      <c r="D4536" t="s">
        <v>5118</v>
      </c>
      <c r="E4536" t="s">
        <v>5780</v>
      </c>
      <c r="F4536">
        <v>7</v>
      </c>
    </row>
    <row r="4537" spans="1:6">
      <c r="A4537" t="s">
        <v>6621</v>
      </c>
      <c r="B4537" t="s">
        <v>6257</v>
      </c>
      <c r="C4537">
        <v>1800</v>
      </c>
      <c r="D4537" t="s">
        <v>5118</v>
      </c>
      <c r="E4537" t="s">
        <v>5780</v>
      </c>
      <c r="F4537">
        <v>10</v>
      </c>
    </row>
    <row r="4538" spans="1:6">
      <c r="A4538" t="s">
        <v>6622</v>
      </c>
      <c r="B4538" t="s">
        <v>6257</v>
      </c>
      <c r="C4538">
        <v>1800</v>
      </c>
      <c r="D4538" t="s">
        <v>5118</v>
      </c>
      <c r="E4538" t="s">
        <v>5780</v>
      </c>
      <c r="F4538">
        <v>1</v>
      </c>
    </row>
    <row r="4539" spans="1:6">
      <c r="A4539" t="s">
        <v>6623</v>
      </c>
      <c r="B4539" t="s">
        <v>6257</v>
      </c>
      <c r="C4539">
        <v>1800</v>
      </c>
      <c r="D4539" t="s">
        <v>5118</v>
      </c>
      <c r="E4539" t="s">
        <v>5780</v>
      </c>
      <c r="F4539">
        <v>4</v>
      </c>
    </row>
    <row r="4540" spans="1:6">
      <c r="A4540" t="s">
        <v>6624</v>
      </c>
      <c r="B4540" t="s">
        <v>6257</v>
      </c>
      <c r="C4540">
        <v>1800</v>
      </c>
      <c r="D4540" t="s">
        <v>5118</v>
      </c>
      <c r="E4540" t="s">
        <v>5780</v>
      </c>
      <c r="F4540">
        <v>1</v>
      </c>
    </row>
    <row r="4541" spans="1:6">
      <c r="A4541" t="s">
        <v>6625</v>
      </c>
      <c r="B4541" t="s">
        <v>6257</v>
      </c>
      <c r="C4541">
        <v>1800</v>
      </c>
      <c r="D4541" t="s">
        <v>5118</v>
      </c>
      <c r="E4541" t="s">
        <v>5780</v>
      </c>
      <c r="F4541">
        <v>2</v>
      </c>
    </row>
    <row r="4542" spans="1:6">
      <c r="A4542" t="s">
        <v>6622</v>
      </c>
      <c r="B4542" t="s">
        <v>6257</v>
      </c>
      <c r="C4542">
        <v>1800</v>
      </c>
      <c r="D4542" t="s">
        <v>5118</v>
      </c>
      <c r="E4542" t="s">
        <v>5780</v>
      </c>
      <c r="F4542">
        <v>7</v>
      </c>
    </row>
    <row r="4543" spans="1:6">
      <c r="A4543" t="s">
        <v>6626</v>
      </c>
      <c r="B4543" t="s">
        <v>6257</v>
      </c>
      <c r="C4543">
        <v>1800</v>
      </c>
      <c r="D4543" t="s">
        <v>5118</v>
      </c>
      <c r="E4543" t="s">
        <v>5780</v>
      </c>
      <c r="F4543">
        <v>5</v>
      </c>
    </row>
    <row r="4544" spans="1:6">
      <c r="A4544" t="s">
        <v>6627</v>
      </c>
      <c r="B4544" t="s">
        <v>6257</v>
      </c>
      <c r="C4544">
        <v>1800</v>
      </c>
      <c r="D4544" t="s">
        <v>5118</v>
      </c>
      <c r="E4544" t="s">
        <v>5780</v>
      </c>
      <c r="F4544">
        <v>7</v>
      </c>
    </row>
    <row r="4545" spans="1:6">
      <c r="A4545" t="s">
        <v>6628</v>
      </c>
      <c r="B4545" t="s">
        <v>6257</v>
      </c>
      <c r="C4545">
        <v>1800</v>
      </c>
      <c r="D4545" t="s">
        <v>5118</v>
      </c>
      <c r="E4545" t="s">
        <v>5780</v>
      </c>
      <c r="F4545">
        <v>6</v>
      </c>
    </row>
    <row r="4546" spans="1:6">
      <c r="A4546" t="s">
        <v>6623</v>
      </c>
      <c r="B4546" t="s">
        <v>6257</v>
      </c>
      <c r="C4546">
        <v>1800</v>
      </c>
      <c r="D4546" t="s">
        <v>5118</v>
      </c>
      <c r="E4546" t="s">
        <v>5780</v>
      </c>
      <c r="F4546">
        <v>6</v>
      </c>
    </row>
    <row r="4547" spans="1:6">
      <c r="A4547" t="s">
        <v>6624</v>
      </c>
      <c r="B4547" t="s">
        <v>6257</v>
      </c>
      <c r="C4547">
        <v>1800</v>
      </c>
      <c r="D4547" t="s">
        <v>5118</v>
      </c>
      <c r="E4547" t="s">
        <v>5780</v>
      </c>
      <c r="F4547">
        <v>7</v>
      </c>
    </row>
    <row r="4548" spans="1:6">
      <c r="A4548" t="s">
        <v>6629</v>
      </c>
      <c r="B4548" t="s">
        <v>6257</v>
      </c>
      <c r="C4548">
        <v>1800</v>
      </c>
      <c r="D4548" t="s">
        <v>5118</v>
      </c>
      <c r="E4548" t="s">
        <v>5780</v>
      </c>
      <c r="F4548">
        <v>5</v>
      </c>
    </row>
    <row r="4549" spans="1:6">
      <c r="A4549" t="s">
        <v>6625</v>
      </c>
      <c r="B4549" t="s">
        <v>6257</v>
      </c>
      <c r="C4549">
        <v>1800</v>
      </c>
      <c r="D4549" t="s">
        <v>5118</v>
      </c>
      <c r="E4549" t="s">
        <v>5780</v>
      </c>
      <c r="F4549">
        <v>23</v>
      </c>
    </row>
    <row r="4550" spans="1:6">
      <c r="A4550" t="s">
        <v>6630</v>
      </c>
      <c r="B4550" t="s">
        <v>6257</v>
      </c>
      <c r="C4550">
        <v>1800</v>
      </c>
      <c r="D4550" t="s">
        <v>5118</v>
      </c>
      <c r="E4550" t="s">
        <v>5780</v>
      </c>
      <c r="F4550">
        <v>2</v>
      </c>
    </row>
    <row r="4551" spans="1:6">
      <c r="A4551" t="s">
        <v>6631</v>
      </c>
      <c r="B4551" t="s">
        <v>6257</v>
      </c>
      <c r="C4551">
        <v>720</v>
      </c>
      <c r="D4551" t="s">
        <v>5118</v>
      </c>
      <c r="E4551" t="s">
        <v>5780</v>
      </c>
      <c r="F4551">
        <v>4</v>
      </c>
    </row>
    <row r="4552" spans="1:6">
      <c r="A4552" t="s">
        <v>6632</v>
      </c>
      <c r="B4552" t="s">
        <v>6257</v>
      </c>
      <c r="C4552">
        <v>720</v>
      </c>
      <c r="D4552" t="s">
        <v>5118</v>
      </c>
      <c r="E4552" t="s">
        <v>5780</v>
      </c>
      <c r="F4552">
        <v>7</v>
      </c>
    </row>
    <row r="4553" spans="1:6">
      <c r="A4553" t="s">
        <v>6633</v>
      </c>
      <c r="B4553" t="s">
        <v>6257</v>
      </c>
      <c r="C4553">
        <v>480</v>
      </c>
      <c r="D4553" t="s">
        <v>5118</v>
      </c>
      <c r="E4553" t="s">
        <v>5780</v>
      </c>
      <c r="F4553">
        <v>5</v>
      </c>
    </row>
    <row r="4554" spans="1:6">
      <c r="A4554" t="s">
        <v>6634</v>
      </c>
      <c r="B4554" t="s">
        <v>6257</v>
      </c>
      <c r="C4554">
        <v>480</v>
      </c>
      <c r="D4554" t="s">
        <v>5118</v>
      </c>
      <c r="E4554" t="s">
        <v>5780</v>
      </c>
      <c r="F4554">
        <v>7</v>
      </c>
    </row>
    <row r="4555" spans="1:6">
      <c r="A4555" t="s">
        <v>6635</v>
      </c>
      <c r="B4555" t="s">
        <v>6257</v>
      </c>
      <c r="C4555">
        <v>720</v>
      </c>
      <c r="D4555" t="s">
        <v>5118</v>
      </c>
      <c r="E4555" t="s">
        <v>5780</v>
      </c>
      <c r="F4555">
        <v>9</v>
      </c>
    </row>
    <row r="4556" spans="1:6">
      <c r="A4556" t="s">
        <v>6636</v>
      </c>
      <c r="B4556" t="s">
        <v>6257</v>
      </c>
      <c r="C4556">
        <v>720</v>
      </c>
      <c r="D4556" t="s">
        <v>5118</v>
      </c>
      <c r="E4556" t="s">
        <v>5780</v>
      </c>
      <c r="F4556">
        <v>6</v>
      </c>
    </row>
    <row r="4557" spans="1:6">
      <c r="A4557" t="s">
        <v>6637</v>
      </c>
      <c r="B4557" t="s">
        <v>6257</v>
      </c>
      <c r="C4557">
        <v>720</v>
      </c>
      <c r="D4557" t="s">
        <v>5118</v>
      </c>
      <c r="E4557" t="s">
        <v>5780</v>
      </c>
      <c r="F4557">
        <v>3</v>
      </c>
    </row>
    <row r="4558" spans="1:6">
      <c r="A4558" t="s">
        <v>6638</v>
      </c>
      <c r="B4558" t="s">
        <v>6257</v>
      </c>
      <c r="C4558">
        <v>720</v>
      </c>
      <c r="D4558" t="s">
        <v>5118</v>
      </c>
      <c r="E4558" t="s">
        <v>5780</v>
      </c>
      <c r="F4558">
        <v>7</v>
      </c>
    </row>
    <row r="4559" spans="1:6">
      <c r="A4559" t="s">
        <v>6639</v>
      </c>
      <c r="B4559" t="s">
        <v>6257</v>
      </c>
      <c r="C4559">
        <v>480</v>
      </c>
      <c r="D4559" t="s">
        <v>5118</v>
      </c>
      <c r="E4559" t="s">
        <v>5780</v>
      </c>
      <c r="F4559">
        <v>9</v>
      </c>
    </row>
    <row r="4560" spans="1:6">
      <c r="A4560" t="s">
        <v>6259</v>
      </c>
      <c r="B4560" t="s">
        <v>6257</v>
      </c>
      <c r="C4560">
        <v>480</v>
      </c>
      <c r="D4560" t="s">
        <v>5118</v>
      </c>
      <c r="E4560" t="s">
        <v>5780</v>
      </c>
      <c r="F4560">
        <v>5</v>
      </c>
    </row>
    <row r="4561" spans="1:6">
      <c r="A4561" t="s">
        <v>6640</v>
      </c>
      <c r="B4561" t="s">
        <v>6257</v>
      </c>
      <c r="C4561">
        <v>480</v>
      </c>
      <c r="D4561" t="s">
        <v>5118</v>
      </c>
      <c r="E4561" t="s">
        <v>5780</v>
      </c>
      <c r="F4561">
        <v>2</v>
      </c>
    </row>
    <row r="4562" spans="1:6">
      <c r="A4562" t="s">
        <v>6641</v>
      </c>
      <c r="B4562" t="s">
        <v>6257</v>
      </c>
      <c r="C4562">
        <v>480</v>
      </c>
      <c r="D4562" t="s">
        <v>5118</v>
      </c>
      <c r="E4562" t="s">
        <v>5780</v>
      </c>
      <c r="F4562">
        <v>2</v>
      </c>
    </row>
    <row r="4563" spans="1:6">
      <c r="A4563" t="s">
        <v>6642</v>
      </c>
      <c r="B4563" t="s">
        <v>6257</v>
      </c>
      <c r="C4563">
        <v>720</v>
      </c>
      <c r="D4563" t="s">
        <v>5118</v>
      </c>
      <c r="E4563" t="s">
        <v>5780</v>
      </c>
      <c r="F4563">
        <v>1</v>
      </c>
    </row>
    <row r="4564" spans="1:6">
      <c r="A4564" t="s">
        <v>6643</v>
      </c>
      <c r="B4564" t="s">
        <v>6257</v>
      </c>
      <c r="C4564">
        <v>480</v>
      </c>
      <c r="D4564" t="s">
        <v>5118</v>
      </c>
      <c r="E4564" t="s">
        <v>5780</v>
      </c>
      <c r="F4564">
        <v>1</v>
      </c>
    </row>
    <row r="4565" spans="1:6">
      <c r="A4565" t="s">
        <v>6644</v>
      </c>
      <c r="B4565" t="s">
        <v>6257</v>
      </c>
      <c r="C4565">
        <v>480</v>
      </c>
      <c r="D4565" t="s">
        <v>5118</v>
      </c>
      <c r="E4565" t="s">
        <v>5780</v>
      </c>
      <c r="F4565">
        <v>8</v>
      </c>
    </row>
    <row r="4566" spans="1:6">
      <c r="A4566" t="s">
        <v>6645</v>
      </c>
      <c r="B4566" t="s">
        <v>6257</v>
      </c>
      <c r="C4566">
        <v>360</v>
      </c>
      <c r="D4566" t="s">
        <v>5118</v>
      </c>
      <c r="E4566" t="s">
        <v>5780</v>
      </c>
      <c r="F4566">
        <v>2</v>
      </c>
    </row>
    <row r="4567" spans="1:6">
      <c r="A4567" t="s">
        <v>6646</v>
      </c>
      <c r="B4567" t="s">
        <v>6257</v>
      </c>
      <c r="C4567">
        <v>360</v>
      </c>
      <c r="D4567" t="s">
        <v>5118</v>
      </c>
      <c r="E4567" t="s">
        <v>5780</v>
      </c>
      <c r="F4567">
        <v>3</v>
      </c>
    </row>
    <row r="4568" spans="1:6">
      <c r="A4568" t="s">
        <v>6647</v>
      </c>
      <c r="B4568" t="s">
        <v>6257</v>
      </c>
      <c r="C4568">
        <v>360</v>
      </c>
      <c r="D4568" t="s">
        <v>5118</v>
      </c>
      <c r="E4568" t="s">
        <v>5780</v>
      </c>
      <c r="F4568">
        <v>0</v>
      </c>
    </row>
    <row r="4569" spans="1:6">
      <c r="A4569" t="s">
        <v>6648</v>
      </c>
      <c r="B4569" t="s">
        <v>6257</v>
      </c>
      <c r="C4569">
        <v>360</v>
      </c>
      <c r="D4569" t="s">
        <v>5118</v>
      </c>
      <c r="E4569" t="s">
        <v>5780</v>
      </c>
      <c r="F4569">
        <v>1</v>
      </c>
    </row>
    <row r="4570" spans="1:6">
      <c r="A4570" t="s">
        <v>6649</v>
      </c>
      <c r="B4570" t="s">
        <v>6260</v>
      </c>
      <c r="C4570">
        <v>720</v>
      </c>
      <c r="D4570" t="s">
        <v>5118</v>
      </c>
      <c r="E4570" t="s">
        <v>5780</v>
      </c>
      <c r="F4570">
        <v>0</v>
      </c>
    </row>
    <row r="4571" spans="1:6">
      <c r="A4571" t="s">
        <v>6650</v>
      </c>
      <c r="B4571" t="s">
        <v>6260</v>
      </c>
      <c r="C4571">
        <v>480</v>
      </c>
      <c r="D4571" t="s">
        <v>5118</v>
      </c>
      <c r="E4571" t="s">
        <v>5780</v>
      </c>
      <c r="F4571">
        <v>3</v>
      </c>
    </row>
    <row r="4572" spans="1:6">
      <c r="A4572" t="s">
        <v>6651</v>
      </c>
      <c r="B4572" t="s">
        <v>6260</v>
      </c>
      <c r="C4572">
        <v>480</v>
      </c>
      <c r="D4572" t="s">
        <v>5118</v>
      </c>
      <c r="E4572" t="s">
        <v>5780</v>
      </c>
      <c r="F4572">
        <v>3</v>
      </c>
    </row>
    <row r="4573" spans="1:6">
      <c r="A4573" t="s">
        <v>6652</v>
      </c>
      <c r="B4573" t="s">
        <v>6260</v>
      </c>
      <c r="C4573">
        <v>480</v>
      </c>
      <c r="D4573" t="s">
        <v>5118</v>
      </c>
      <c r="E4573" t="s">
        <v>5780</v>
      </c>
      <c r="F4573">
        <v>2</v>
      </c>
    </row>
    <row r="4574" spans="1:6">
      <c r="A4574" t="s">
        <v>6653</v>
      </c>
      <c r="B4574" t="s">
        <v>6260</v>
      </c>
      <c r="C4574">
        <v>480</v>
      </c>
      <c r="D4574" t="s">
        <v>5118</v>
      </c>
      <c r="E4574" t="s">
        <v>5780</v>
      </c>
      <c r="F4574">
        <v>3</v>
      </c>
    </row>
    <row r="4575" spans="1:6">
      <c r="A4575" t="s">
        <v>6654</v>
      </c>
      <c r="B4575" t="s">
        <v>6260</v>
      </c>
      <c r="C4575">
        <v>480</v>
      </c>
      <c r="D4575" t="s">
        <v>5118</v>
      </c>
      <c r="E4575" t="s">
        <v>5780</v>
      </c>
      <c r="F4575">
        <v>2</v>
      </c>
    </row>
    <row r="4576" spans="1:6">
      <c r="A4576" t="s">
        <v>6655</v>
      </c>
      <c r="B4576" t="s">
        <v>6260</v>
      </c>
      <c r="C4576">
        <v>480</v>
      </c>
      <c r="D4576" t="s">
        <v>5118</v>
      </c>
      <c r="E4576" t="s">
        <v>5780</v>
      </c>
      <c r="F4576">
        <v>4</v>
      </c>
    </row>
    <row r="4577" spans="1:6">
      <c r="A4577" t="s">
        <v>6369</v>
      </c>
      <c r="B4577" t="s">
        <v>6260</v>
      </c>
      <c r="C4577">
        <v>720</v>
      </c>
      <c r="D4577" t="s">
        <v>5118</v>
      </c>
      <c r="E4577" t="s">
        <v>5780</v>
      </c>
      <c r="F4577">
        <v>4</v>
      </c>
    </row>
    <row r="4578" spans="1:6">
      <c r="A4578" t="s">
        <v>6370</v>
      </c>
      <c r="B4578" t="s">
        <v>6260</v>
      </c>
      <c r="C4578">
        <v>960</v>
      </c>
      <c r="D4578" t="s">
        <v>5118</v>
      </c>
      <c r="E4578" t="s">
        <v>5780</v>
      </c>
      <c r="F4578">
        <v>4</v>
      </c>
    </row>
    <row r="4579" spans="1:6">
      <c r="A4579" t="s">
        <v>6656</v>
      </c>
      <c r="B4579" t="s">
        <v>6260</v>
      </c>
      <c r="C4579">
        <v>1440</v>
      </c>
      <c r="D4579" t="s">
        <v>5118</v>
      </c>
      <c r="E4579" t="s">
        <v>5780</v>
      </c>
      <c r="F4579">
        <v>8</v>
      </c>
    </row>
    <row r="4580" spans="1:6">
      <c r="A4580" t="s">
        <v>6261</v>
      </c>
      <c r="B4580" t="s">
        <v>6260</v>
      </c>
      <c r="C4580">
        <v>144</v>
      </c>
      <c r="D4580" t="s">
        <v>5118</v>
      </c>
      <c r="E4580" t="s">
        <v>5780</v>
      </c>
      <c r="F4580">
        <v>3</v>
      </c>
    </row>
    <row r="4581" spans="1:6">
      <c r="A4581" t="s">
        <v>6657</v>
      </c>
      <c r="B4581" t="s">
        <v>6260</v>
      </c>
      <c r="C4581">
        <v>72</v>
      </c>
      <c r="D4581" t="s">
        <v>5118</v>
      </c>
      <c r="E4581" t="s">
        <v>5780</v>
      </c>
      <c r="F4581">
        <v>173</v>
      </c>
    </row>
    <row r="4582" spans="1:6">
      <c r="A4582" t="s">
        <v>6658</v>
      </c>
      <c r="B4582" t="s">
        <v>6260</v>
      </c>
      <c r="C4582">
        <v>2000</v>
      </c>
      <c r="D4582" t="s">
        <v>5118</v>
      </c>
      <c r="E4582" t="s">
        <v>5780</v>
      </c>
      <c r="F4582">
        <v>8</v>
      </c>
    </row>
    <row r="4583" spans="1:6">
      <c r="A4583" t="s">
        <v>6659</v>
      </c>
      <c r="B4583" t="s">
        <v>6260</v>
      </c>
      <c r="C4583">
        <v>512</v>
      </c>
      <c r="D4583" t="s">
        <v>5118</v>
      </c>
      <c r="E4583" t="s">
        <v>5780</v>
      </c>
      <c r="F4583">
        <v>6</v>
      </c>
    </row>
    <row r="4584" spans="1:6">
      <c r="A4584" t="s">
        <v>6660</v>
      </c>
      <c r="B4584" t="s">
        <v>6260</v>
      </c>
      <c r="C4584">
        <v>768</v>
      </c>
      <c r="D4584" t="s">
        <v>5118</v>
      </c>
      <c r="E4584" t="s">
        <v>5780</v>
      </c>
      <c r="F4584">
        <v>4</v>
      </c>
    </row>
    <row r="4585" spans="1:6">
      <c r="A4585" t="s">
        <v>6661</v>
      </c>
      <c r="B4585" t="s">
        <v>6260</v>
      </c>
      <c r="C4585">
        <v>512</v>
      </c>
      <c r="D4585" t="s">
        <v>5118</v>
      </c>
      <c r="E4585" t="s">
        <v>5780</v>
      </c>
      <c r="F4585">
        <v>8</v>
      </c>
    </row>
    <row r="4586" spans="1:6">
      <c r="A4586" t="s">
        <v>6662</v>
      </c>
      <c r="B4586" t="s">
        <v>6260</v>
      </c>
      <c r="C4586">
        <v>768</v>
      </c>
      <c r="D4586" t="s">
        <v>5118</v>
      </c>
      <c r="E4586" t="s">
        <v>5780</v>
      </c>
      <c r="F4586">
        <v>8</v>
      </c>
    </row>
    <row r="4587" spans="1:6">
      <c r="A4587" t="s">
        <v>6663</v>
      </c>
      <c r="B4587" t="s">
        <v>6260</v>
      </c>
      <c r="C4587">
        <v>512</v>
      </c>
      <c r="D4587" t="s">
        <v>5118</v>
      </c>
      <c r="E4587" t="s">
        <v>5780</v>
      </c>
      <c r="F4587">
        <v>3</v>
      </c>
    </row>
    <row r="4588" spans="1:6">
      <c r="A4588" t="s">
        <v>6664</v>
      </c>
      <c r="B4588" t="s">
        <v>6260</v>
      </c>
      <c r="C4588">
        <v>512</v>
      </c>
      <c r="D4588" t="s">
        <v>5118</v>
      </c>
      <c r="E4588" t="s">
        <v>5780</v>
      </c>
      <c r="F4588">
        <v>9</v>
      </c>
    </row>
    <row r="4589" spans="1:6">
      <c r="A4589" t="s">
        <v>6665</v>
      </c>
      <c r="B4589" t="s">
        <v>6260</v>
      </c>
      <c r="C4589">
        <v>512</v>
      </c>
      <c r="D4589" t="s">
        <v>5118</v>
      </c>
      <c r="E4589" t="s">
        <v>5780</v>
      </c>
      <c r="F4589">
        <v>9</v>
      </c>
    </row>
    <row r="4590" spans="1:6">
      <c r="A4590" t="s">
        <v>6666</v>
      </c>
      <c r="B4590" t="s">
        <v>6260</v>
      </c>
      <c r="C4590">
        <v>512</v>
      </c>
      <c r="D4590" t="s">
        <v>5118</v>
      </c>
      <c r="E4590" t="s">
        <v>5780</v>
      </c>
      <c r="F4590">
        <v>1</v>
      </c>
    </row>
    <row r="4591" spans="1:6">
      <c r="A4591" t="s">
        <v>6667</v>
      </c>
      <c r="B4591" t="s">
        <v>6260</v>
      </c>
      <c r="C4591">
        <v>1728</v>
      </c>
      <c r="D4591" t="s">
        <v>5118</v>
      </c>
      <c r="E4591" t="s">
        <v>5780</v>
      </c>
      <c r="F4591">
        <v>4</v>
      </c>
    </row>
    <row r="4592" spans="1:6">
      <c r="A4592" t="s">
        <v>6668</v>
      </c>
      <c r="B4592" t="s">
        <v>6260</v>
      </c>
      <c r="C4592">
        <v>1728</v>
      </c>
      <c r="D4592" t="s">
        <v>5118</v>
      </c>
      <c r="E4592" t="s">
        <v>5780</v>
      </c>
      <c r="F4592">
        <v>5</v>
      </c>
    </row>
    <row r="4593" spans="1:6">
      <c r="A4593" t="s">
        <v>6669</v>
      </c>
      <c r="B4593" t="s">
        <v>6260</v>
      </c>
      <c r="C4593">
        <v>10000</v>
      </c>
      <c r="D4593" t="s">
        <v>5118</v>
      </c>
      <c r="E4593" t="s">
        <v>5780</v>
      </c>
      <c r="F4593">
        <v>4</v>
      </c>
    </row>
    <row r="4594" spans="1:6">
      <c r="A4594" t="s">
        <v>6670</v>
      </c>
      <c r="B4594" t="s">
        <v>6260</v>
      </c>
      <c r="C4594">
        <v>2500</v>
      </c>
      <c r="D4594" t="s">
        <v>5118</v>
      </c>
      <c r="E4594" t="s">
        <v>5780</v>
      </c>
      <c r="F4594">
        <v>8</v>
      </c>
    </row>
    <row r="4595" spans="1:6">
      <c r="A4595" t="s">
        <v>6671</v>
      </c>
      <c r="B4595" t="s">
        <v>6260</v>
      </c>
      <c r="C4595">
        <v>120</v>
      </c>
      <c r="D4595" t="s">
        <v>5118</v>
      </c>
      <c r="E4595" t="s">
        <v>5780</v>
      </c>
      <c r="F4595">
        <v>7</v>
      </c>
    </row>
    <row r="4596" spans="1:6">
      <c r="A4596" t="s">
        <v>6561</v>
      </c>
      <c r="B4596" t="s">
        <v>6260</v>
      </c>
      <c r="C4596">
        <v>1000</v>
      </c>
      <c r="D4596" t="s">
        <v>5118</v>
      </c>
      <c r="E4596" t="s">
        <v>5780</v>
      </c>
      <c r="F4596">
        <v>2</v>
      </c>
    </row>
    <row r="4597" spans="1:6">
      <c r="A4597" t="s">
        <v>6672</v>
      </c>
      <c r="B4597" t="s">
        <v>6260</v>
      </c>
      <c r="C4597">
        <v>400</v>
      </c>
      <c r="D4597" t="s">
        <v>5118</v>
      </c>
      <c r="E4597" t="s">
        <v>5780</v>
      </c>
      <c r="F4597">
        <v>2</v>
      </c>
    </row>
    <row r="4598" spans="1:6">
      <c r="A4598" t="s">
        <v>6562</v>
      </c>
      <c r="B4598" t="s">
        <v>6260</v>
      </c>
      <c r="C4598">
        <v>1000</v>
      </c>
      <c r="D4598" t="s">
        <v>5118</v>
      </c>
      <c r="E4598" t="s">
        <v>5780</v>
      </c>
      <c r="F4598">
        <v>1</v>
      </c>
    </row>
    <row r="4599" spans="1:6">
      <c r="A4599" t="s">
        <v>6563</v>
      </c>
      <c r="B4599" t="s">
        <v>6260</v>
      </c>
      <c r="C4599">
        <v>1000</v>
      </c>
      <c r="D4599" t="s">
        <v>5118</v>
      </c>
      <c r="E4599" t="s">
        <v>5780</v>
      </c>
      <c r="F4599">
        <v>2</v>
      </c>
    </row>
    <row r="4600" spans="1:6">
      <c r="A4600" t="s">
        <v>6673</v>
      </c>
      <c r="B4600" t="s">
        <v>6260</v>
      </c>
      <c r="C4600">
        <v>400</v>
      </c>
      <c r="D4600" t="s">
        <v>5118</v>
      </c>
      <c r="E4600" t="s">
        <v>5780</v>
      </c>
      <c r="F4600">
        <v>1</v>
      </c>
    </row>
    <row r="4601" spans="1:6">
      <c r="A4601" t="s">
        <v>6674</v>
      </c>
      <c r="B4601" t="s">
        <v>6260</v>
      </c>
      <c r="C4601">
        <v>720</v>
      </c>
      <c r="D4601" t="s">
        <v>5118</v>
      </c>
      <c r="E4601" t="s">
        <v>5780</v>
      </c>
      <c r="F4601">
        <v>2</v>
      </c>
    </row>
    <row r="4602" spans="1:6">
      <c r="A4602" t="s">
        <v>6675</v>
      </c>
      <c r="B4602" t="s">
        <v>6260</v>
      </c>
      <c r="C4602">
        <v>400</v>
      </c>
      <c r="D4602" t="s">
        <v>5118</v>
      </c>
      <c r="E4602" t="s">
        <v>5780</v>
      </c>
      <c r="F4602">
        <v>9</v>
      </c>
    </row>
    <row r="4603" spans="1:6">
      <c r="A4603" t="s">
        <v>6676</v>
      </c>
      <c r="B4603" t="s">
        <v>6260</v>
      </c>
      <c r="C4603">
        <v>400</v>
      </c>
      <c r="D4603" t="s">
        <v>5118</v>
      </c>
      <c r="E4603" t="s">
        <v>5780</v>
      </c>
      <c r="F4603">
        <v>9</v>
      </c>
    </row>
    <row r="4604" spans="1:6">
      <c r="A4604" t="s">
        <v>6677</v>
      </c>
      <c r="B4604" t="s">
        <v>6260</v>
      </c>
      <c r="C4604">
        <v>800</v>
      </c>
      <c r="D4604" t="s">
        <v>5118</v>
      </c>
      <c r="E4604" t="s">
        <v>5780</v>
      </c>
      <c r="F4604">
        <v>7</v>
      </c>
    </row>
    <row r="4605" spans="1:6">
      <c r="A4605" t="s">
        <v>6678</v>
      </c>
      <c r="B4605" t="s">
        <v>6260</v>
      </c>
      <c r="C4605">
        <v>240</v>
      </c>
      <c r="D4605" t="s">
        <v>5118</v>
      </c>
      <c r="E4605" t="s">
        <v>5780</v>
      </c>
      <c r="F4605">
        <v>0</v>
      </c>
    </row>
    <row r="4606" spans="1:6">
      <c r="A4606" t="s">
        <v>6679</v>
      </c>
      <c r="B4606" t="s">
        <v>6260</v>
      </c>
      <c r="C4606">
        <v>240</v>
      </c>
      <c r="D4606" t="s">
        <v>5118</v>
      </c>
      <c r="E4606" t="s">
        <v>5780</v>
      </c>
      <c r="F4606">
        <v>0</v>
      </c>
    </row>
    <row r="4607" spans="1:6">
      <c r="A4607" t="s">
        <v>6680</v>
      </c>
      <c r="B4607" t="s">
        <v>6260</v>
      </c>
      <c r="C4607" t="s">
        <v>3248</v>
      </c>
      <c r="D4607" t="s">
        <v>5118</v>
      </c>
      <c r="E4607" t="s">
        <v>5780</v>
      </c>
      <c r="F4607">
        <v>3</v>
      </c>
    </row>
    <row r="4608" spans="1:6">
      <c r="A4608" t="s">
        <v>6681</v>
      </c>
      <c r="B4608" t="s">
        <v>6260</v>
      </c>
      <c r="C4608" t="s">
        <v>3251</v>
      </c>
      <c r="D4608" t="s">
        <v>5118</v>
      </c>
      <c r="E4608" t="s">
        <v>5780</v>
      </c>
      <c r="F4608">
        <v>0</v>
      </c>
    </row>
    <row r="4609" spans="1:6">
      <c r="A4609" t="s">
        <v>6682</v>
      </c>
      <c r="B4609" t="s">
        <v>6260</v>
      </c>
      <c r="C4609" t="s">
        <v>3256</v>
      </c>
      <c r="D4609" t="s">
        <v>5118</v>
      </c>
      <c r="E4609" t="s">
        <v>5780</v>
      </c>
      <c r="F4609">
        <v>1</v>
      </c>
    </row>
    <row r="4610" spans="1:6">
      <c r="A4610" t="s">
        <v>6683</v>
      </c>
      <c r="B4610" t="s">
        <v>6260</v>
      </c>
      <c r="C4610" t="s">
        <v>3258</v>
      </c>
      <c r="D4610" t="s">
        <v>5118</v>
      </c>
      <c r="E4610" t="s">
        <v>5780</v>
      </c>
      <c r="F4610">
        <v>2</v>
      </c>
    </row>
    <row r="4611" spans="1:6">
      <c r="A4611" t="s">
        <v>6684</v>
      </c>
      <c r="B4611" t="s">
        <v>6260</v>
      </c>
      <c r="C4611" t="s">
        <v>3258</v>
      </c>
      <c r="D4611" t="s">
        <v>5118</v>
      </c>
      <c r="E4611" t="s">
        <v>5780</v>
      </c>
      <c r="F4611">
        <v>1</v>
      </c>
    </row>
    <row r="4612" spans="1:6">
      <c r="A4612" t="s">
        <v>6685</v>
      </c>
      <c r="B4612" t="s">
        <v>6260</v>
      </c>
      <c r="C4612" t="s">
        <v>3267</v>
      </c>
      <c r="D4612" t="s">
        <v>5118</v>
      </c>
      <c r="E4612" t="s">
        <v>5780</v>
      </c>
      <c r="F4612">
        <v>3</v>
      </c>
    </row>
    <row r="4613" spans="1:6">
      <c r="A4613" t="s">
        <v>6262</v>
      </c>
      <c r="B4613" t="s">
        <v>6260</v>
      </c>
      <c r="C4613" t="s">
        <v>3267</v>
      </c>
      <c r="D4613" t="s">
        <v>5118</v>
      </c>
      <c r="E4613" t="s">
        <v>5780</v>
      </c>
      <c r="F4613">
        <v>3</v>
      </c>
    </row>
    <row r="4614" spans="1:6">
      <c r="A4614" t="s">
        <v>6263</v>
      </c>
      <c r="B4614" t="s">
        <v>6260</v>
      </c>
      <c r="C4614" t="s">
        <v>3267</v>
      </c>
      <c r="D4614" t="s">
        <v>5118</v>
      </c>
      <c r="E4614" t="s">
        <v>5780</v>
      </c>
      <c r="F4614">
        <v>3</v>
      </c>
    </row>
    <row r="4615" spans="1:6">
      <c r="A4615" t="s">
        <v>6686</v>
      </c>
      <c r="B4615" t="s">
        <v>6264</v>
      </c>
      <c r="C4615">
        <v>2880</v>
      </c>
      <c r="D4615" t="s">
        <v>5118</v>
      </c>
      <c r="E4615" t="s">
        <v>5780</v>
      </c>
      <c r="F4615">
        <v>14</v>
      </c>
    </row>
    <row r="4616" spans="1:6">
      <c r="A4616" t="s">
        <v>6687</v>
      </c>
      <c r="B4616" t="s">
        <v>6264</v>
      </c>
      <c r="C4616">
        <v>2400</v>
      </c>
      <c r="D4616" t="s">
        <v>5118</v>
      </c>
      <c r="E4616" t="s">
        <v>5780</v>
      </c>
      <c r="F4616">
        <v>13</v>
      </c>
    </row>
    <row r="4617" spans="1:6">
      <c r="A4617" t="s">
        <v>6688</v>
      </c>
      <c r="B4617" t="s">
        <v>6264</v>
      </c>
      <c r="C4617">
        <v>1440</v>
      </c>
      <c r="D4617" t="s">
        <v>5118</v>
      </c>
      <c r="E4617" t="s">
        <v>5780</v>
      </c>
      <c r="F4617">
        <v>17</v>
      </c>
    </row>
    <row r="4618" spans="1:6">
      <c r="A4618" t="s">
        <v>6689</v>
      </c>
      <c r="B4618" t="s">
        <v>6264</v>
      </c>
      <c r="C4618">
        <v>400</v>
      </c>
      <c r="D4618" t="s">
        <v>5118</v>
      </c>
      <c r="E4618" t="s">
        <v>5780</v>
      </c>
      <c r="F4618">
        <v>2</v>
      </c>
    </row>
    <row r="4619" spans="1:6">
      <c r="A4619" t="s">
        <v>6564</v>
      </c>
      <c r="B4619" t="s">
        <v>6264</v>
      </c>
      <c r="C4619">
        <v>400</v>
      </c>
      <c r="D4619" t="s">
        <v>5118</v>
      </c>
      <c r="E4619" t="s">
        <v>5780</v>
      </c>
      <c r="F4619">
        <v>3</v>
      </c>
    </row>
    <row r="4620" spans="1:6">
      <c r="A4620" t="s">
        <v>6690</v>
      </c>
      <c r="B4620" t="s">
        <v>6264</v>
      </c>
      <c r="C4620">
        <v>400</v>
      </c>
      <c r="D4620" t="s">
        <v>5118</v>
      </c>
      <c r="E4620" t="s">
        <v>5780</v>
      </c>
      <c r="F4620">
        <v>4</v>
      </c>
    </row>
    <row r="4621" spans="1:6">
      <c r="A4621" t="s">
        <v>6691</v>
      </c>
      <c r="B4621" t="s">
        <v>6264</v>
      </c>
      <c r="C4621">
        <v>400</v>
      </c>
      <c r="D4621" t="s">
        <v>5118</v>
      </c>
      <c r="E4621" t="s">
        <v>5780</v>
      </c>
      <c r="F4621">
        <v>2</v>
      </c>
    </row>
    <row r="4622" spans="1:6">
      <c r="A4622" t="s">
        <v>6692</v>
      </c>
      <c r="B4622" t="s">
        <v>6264</v>
      </c>
      <c r="C4622">
        <v>400</v>
      </c>
      <c r="D4622" t="s">
        <v>5118</v>
      </c>
      <c r="E4622" t="s">
        <v>5780</v>
      </c>
      <c r="F4622">
        <v>4</v>
      </c>
    </row>
    <row r="4623" spans="1:6">
      <c r="A4623" t="s">
        <v>6693</v>
      </c>
      <c r="B4623" t="s">
        <v>6264</v>
      </c>
      <c r="C4623">
        <v>600</v>
      </c>
      <c r="D4623" t="s">
        <v>5118</v>
      </c>
      <c r="E4623" t="s">
        <v>5780</v>
      </c>
      <c r="F4623">
        <v>4</v>
      </c>
    </row>
    <row r="4624" spans="1:6">
      <c r="A4624" t="s">
        <v>6694</v>
      </c>
      <c r="B4624" t="s">
        <v>6264</v>
      </c>
      <c r="C4624">
        <v>600</v>
      </c>
      <c r="D4624" t="s">
        <v>5118</v>
      </c>
      <c r="E4624" t="s">
        <v>5780</v>
      </c>
      <c r="F4624">
        <v>4</v>
      </c>
    </row>
    <row r="4625" spans="1:6">
      <c r="A4625" t="s">
        <v>6675</v>
      </c>
      <c r="B4625" t="s">
        <v>6264</v>
      </c>
      <c r="C4625">
        <v>400</v>
      </c>
      <c r="D4625" t="s">
        <v>5118</v>
      </c>
      <c r="E4625" t="s">
        <v>5780</v>
      </c>
      <c r="F4625">
        <v>4</v>
      </c>
    </row>
    <row r="4626" spans="1:6">
      <c r="A4626" t="s">
        <v>6676</v>
      </c>
      <c r="B4626" t="s">
        <v>6264</v>
      </c>
      <c r="C4626">
        <v>400</v>
      </c>
      <c r="D4626" t="s">
        <v>5118</v>
      </c>
      <c r="E4626" t="s">
        <v>5780</v>
      </c>
      <c r="F4626">
        <v>3</v>
      </c>
    </row>
    <row r="4627" spans="1:6">
      <c r="A4627" t="s">
        <v>6695</v>
      </c>
      <c r="B4627" t="s">
        <v>6264</v>
      </c>
      <c r="C4627">
        <v>144</v>
      </c>
      <c r="D4627" t="s">
        <v>5118</v>
      </c>
      <c r="E4627" t="s">
        <v>5780</v>
      </c>
      <c r="F4627">
        <v>5</v>
      </c>
    </row>
    <row r="4628" spans="1:6">
      <c r="A4628" t="s">
        <v>6696</v>
      </c>
      <c r="B4628" t="s">
        <v>6264</v>
      </c>
      <c r="C4628">
        <v>144</v>
      </c>
      <c r="D4628" t="s">
        <v>5118</v>
      </c>
      <c r="E4628" t="s">
        <v>5780</v>
      </c>
      <c r="F4628">
        <v>11</v>
      </c>
    </row>
    <row r="4629" spans="1:6">
      <c r="A4629" t="s">
        <v>6697</v>
      </c>
      <c r="B4629" t="s">
        <v>6264</v>
      </c>
      <c r="C4629">
        <v>792</v>
      </c>
      <c r="D4629" t="s">
        <v>5118</v>
      </c>
      <c r="E4629" t="s">
        <v>5780</v>
      </c>
      <c r="F4629">
        <v>7</v>
      </c>
    </row>
    <row r="4630" spans="1:6">
      <c r="A4630" t="s">
        <v>6698</v>
      </c>
      <c r="B4630" t="s">
        <v>6264</v>
      </c>
      <c r="C4630">
        <v>600</v>
      </c>
      <c r="D4630" t="s">
        <v>5118</v>
      </c>
      <c r="E4630" t="s">
        <v>5780</v>
      </c>
      <c r="F4630">
        <v>4</v>
      </c>
    </row>
    <row r="4631" spans="1:6">
      <c r="A4631" t="s">
        <v>6699</v>
      </c>
      <c r="B4631" t="s">
        <v>6264</v>
      </c>
      <c r="C4631">
        <v>360</v>
      </c>
      <c r="D4631" t="s">
        <v>5118</v>
      </c>
      <c r="E4631" t="s">
        <v>5780</v>
      </c>
      <c r="F4631">
        <v>1</v>
      </c>
    </row>
    <row r="4632" spans="1:6">
      <c r="A4632" t="s">
        <v>6700</v>
      </c>
      <c r="B4632" t="s">
        <v>6264</v>
      </c>
      <c r="C4632">
        <v>360</v>
      </c>
      <c r="D4632" t="s">
        <v>5118</v>
      </c>
      <c r="E4632" t="s">
        <v>5780</v>
      </c>
      <c r="F4632">
        <v>4</v>
      </c>
    </row>
    <row r="4633" spans="1:6">
      <c r="A4633" t="s">
        <v>6701</v>
      </c>
      <c r="B4633" t="s">
        <v>6264</v>
      </c>
      <c r="C4633">
        <v>600</v>
      </c>
      <c r="D4633" t="s">
        <v>5118</v>
      </c>
      <c r="E4633" t="s">
        <v>5780</v>
      </c>
      <c r="F4633">
        <v>2</v>
      </c>
    </row>
    <row r="4634" spans="1:6">
      <c r="A4634" t="s">
        <v>6702</v>
      </c>
      <c r="B4634" t="s">
        <v>6264</v>
      </c>
      <c r="C4634">
        <v>3200</v>
      </c>
      <c r="D4634" t="s">
        <v>5118</v>
      </c>
      <c r="E4634" t="s">
        <v>5780</v>
      </c>
      <c r="F4634">
        <v>30</v>
      </c>
    </row>
    <row r="4635" spans="1:6">
      <c r="A4635" t="s">
        <v>6703</v>
      </c>
      <c r="B4635" t="s">
        <v>6264</v>
      </c>
      <c r="C4635">
        <v>1980</v>
      </c>
      <c r="D4635" t="s">
        <v>5118</v>
      </c>
      <c r="E4635" t="s">
        <v>5780</v>
      </c>
      <c r="F4635">
        <v>3</v>
      </c>
    </row>
    <row r="4636" spans="1:6">
      <c r="A4636" t="s">
        <v>6704</v>
      </c>
      <c r="B4636" t="s">
        <v>6264</v>
      </c>
      <c r="C4636">
        <v>1620</v>
      </c>
      <c r="D4636" t="s">
        <v>5118</v>
      </c>
      <c r="E4636" t="s">
        <v>5780</v>
      </c>
      <c r="F4636">
        <v>17</v>
      </c>
    </row>
    <row r="4637" spans="1:6">
      <c r="A4637" t="s">
        <v>6705</v>
      </c>
      <c r="B4637" t="s">
        <v>6265</v>
      </c>
      <c r="C4637">
        <v>480</v>
      </c>
      <c r="D4637" t="s">
        <v>5118</v>
      </c>
      <c r="E4637" t="s">
        <v>5780</v>
      </c>
      <c r="F4637">
        <v>0</v>
      </c>
    </row>
    <row r="4638" spans="1:6">
      <c r="A4638" t="s">
        <v>6706</v>
      </c>
      <c r="B4638" t="s">
        <v>6265</v>
      </c>
      <c r="C4638">
        <v>360</v>
      </c>
      <c r="D4638" t="s">
        <v>5118</v>
      </c>
      <c r="E4638" t="s">
        <v>5780</v>
      </c>
      <c r="F4638">
        <v>21</v>
      </c>
    </row>
    <row r="4639" spans="1:6">
      <c r="A4639" t="s">
        <v>6707</v>
      </c>
      <c r="B4639" t="s">
        <v>6265</v>
      </c>
      <c r="C4639">
        <v>480</v>
      </c>
      <c r="D4639" t="s">
        <v>5118</v>
      </c>
      <c r="E4639" t="s">
        <v>5780</v>
      </c>
      <c r="F4639">
        <v>0</v>
      </c>
    </row>
    <row r="4640" spans="1:6">
      <c r="A4640" t="s">
        <v>6708</v>
      </c>
      <c r="B4640" t="s">
        <v>6265</v>
      </c>
      <c r="C4640">
        <v>360</v>
      </c>
      <c r="D4640" t="s">
        <v>5118</v>
      </c>
      <c r="E4640" t="s">
        <v>5780</v>
      </c>
      <c r="F4640">
        <v>6</v>
      </c>
    </row>
    <row r="4641" spans="1:6">
      <c r="A4641" t="s">
        <v>6709</v>
      </c>
      <c r="B4641" t="s">
        <v>6265</v>
      </c>
      <c r="C4641">
        <v>480</v>
      </c>
      <c r="D4641" t="s">
        <v>5118</v>
      </c>
      <c r="E4641" t="s">
        <v>5780</v>
      </c>
      <c r="F4641">
        <v>32</v>
      </c>
    </row>
    <row r="4642" spans="1:6">
      <c r="A4642" t="s">
        <v>6710</v>
      </c>
      <c r="B4642" t="s">
        <v>6265</v>
      </c>
      <c r="C4642">
        <v>360</v>
      </c>
      <c r="D4642" t="s">
        <v>5118</v>
      </c>
      <c r="E4642" t="s">
        <v>5780</v>
      </c>
      <c r="F4642">
        <v>8</v>
      </c>
    </row>
    <row r="4643" spans="1:6">
      <c r="A4643" t="s">
        <v>6266</v>
      </c>
      <c r="B4643" t="s">
        <v>6265</v>
      </c>
      <c r="C4643">
        <v>1728</v>
      </c>
      <c r="D4643" t="s">
        <v>5118</v>
      </c>
      <c r="E4643" t="s">
        <v>5780</v>
      </c>
      <c r="F4643">
        <v>47</v>
      </c>
    </row>
    <row r="4644" spans="1:6">
      <c r="A4644" t="s">
        <v>6711</v>
      </c>
      <c r="B4644" t="s">
        <v>6265</v>
      </c>
      <c r="C4644">
        <v>102</v>
      </c>
      <c r="D4644" t="s">
        <v>5118</v>
      </c>
      <c r="E4644" t="s">
        <v>5780</v>
      </c>
      <c r="F4644">
        <v>2</v>
      </c>
    </row>
    <row r="4645" spans="1:6">
      <c r="A4645" t="s">
        <v>6712</v>
      </c>
      <c r="B4645" t="s">
        <v>6265</v>
      </c>
      <c r="C4645">
        <v>144</v>
      </c>
      <c r="D4645" t="s">
        <v>5118</v>
      </c>
      <c r="E4645" t="s">
        <v>5780</v>
      </c>
      <c r="F4645">
        <v>5</v>
      </c>
    </row>
    <row r="4646" spans="1:6">
      <c r="A4646" t="s">
        <v>6713</v>
      </c>
      <c r="B4646" t="s">
        <v>6265</v>
      </c>
      <c r="C4646">
        <v>200</v>
      </c>
      <c r="D4646" t="s">
        <v>5118</v>
      </c>
      <c r="E4646" t="s">
        <v>5780</v>
      </c>
      <c r="F4646">
        <v>4</v>
      </c>
    </row>
    <row r="4647" spans="1:6">
      <c r="A4647" t="s">
        <v>6714</v>
      </c>
      <c r="B4647" t="s">
        <v>6265</v>
      </c>
      <c r="C4647">
        <v>288</v>
      </c>
      <c r="D4647" t="s">
        <v>5118</v>
      </c>
      <c r="E4647" t="s">
        <v>5780</v>
      </c>
      <c r="F4647">
        <v>4</v>
      </c>
    </row>
    <row r="4648" spans="1:6">
      <c r="A4648" t="s">
        <v>6715</v>
      </c>
      <c r="B4648" t="s">
        <v>6265</v>
      </c>
      <c r="C4648">
        <v>288</v>
      </c>
      <c r="D4648" t="s">
        <v>5118</v>
      </c>
      <c r="E4648" t="s">
        <v>5780</v>
      </c>
      <c r="F4648">
        <v>5</v>
      </c>
    </row>
    <row r="4649" spans="1:6">
      <c r="A4649" t="s">
        <v>6716</v>
      </c>
      <c r="B4649" t="s">
        <v>6265</v>
      </c>
      <c r="C4649">
        <v>384</v>
      </c>
      <c r="D4649" t="s">
        <v>5118</v>
      </c>
      <c r="E4649" t="s">
        <v>5780</v>
      </c>
      <c r="F4649">
        <v>4</v>
      </c>
    </row>
    <row r="4650" spans="1:6">
      <c r="A4650" t="s">
        <v>6717</v>
      </c>
      <c r="B4650" t="s">
        <v>7291</v>
      </c>
      <c r="C4650">
        <v>1152</v>
      </c>
      <c r="D4650" t="s">
        <v>5118</v>
      </c>
      <c r="E4650" t="s">
        <v>5780</v>
      </c>
      <c r="F4650">
        <v>1</v>
      </c>
    </row>
    <row r="4651" spans="1:6">
      <c r="A4651" t="s">
        <v>6718</v>
      </c>
      <c r="B4651" t="s">
        <v>6265</v>
      </c>
      <c r="C4651">
        <v>192</v>
      </c>
      <c r="D4651" t="s">
        <v>5118</v>
      </c>
      <c r="E4651" t="s">
        <v>5780</v>
      </c>
      <c r="F4651">
        <v>1</v>
      </c>
    </row>
    <row r="4652" spans="1:6">
      <c r="A4652" t="s">
        <v>6267</v>
      </c>
      <c r="B4652" t="s">
        <v>6265</v>
      </c>
      <c r="C4652">
        <v>288</v>
      </c>
      <c r="D4652" t="s">
        <v>5118</v>
      </c>
      <c r="E4652" t="s">
        <v>5780</v>
      </c>
      <c r="F4652">
        <v>68</v>
      </c>
    </row>
    <row r="4653" spans="1:6">
      <c r="A4653" t="s">
        <v>6719</v>
      </c>
      <c r="B4653" t="s">
        <v>6265</v>
      </c>
      <c r="C4653">
        <v>240</v>
      </c>
      <c r="D4653" t="s">
        <v>5118</v>
      </c>
      <c r="E4653" t="s">
        <v>5780</v>
      </c>
      <c r="F4653">
        <v>0</v>
      </c>
    </row>
    <row r="4654" spans="1:6">
      <c r="A4654" t="s">
        <v>6720</v>
      </c>
      <c r="B4654" t="s">
        <v>6265</v>
      </c>
      <c r="C4654">
        <v>200</v>
      </c>
      <c r="D4654" t="s">
        <v>5118</v>
      </c>
      <c r="E4654" t="s">
        <v>5780</v>
      </c>
      <c r="F4654">
        <v>2</v>
      </c>
    </row>
    <row r="4655" spans="1:6">
      <c r="A4655" t="s">
        <v>6721</v>
      </c>
      <c r="B4655" t="s">
        <v>6265</v>
      </c>
      <c r="C4655">
        <v>300</v>
      </c>
      <c r="D4655" t="s">
        <v>5118</v>
      </c>
      <c r="E4655" t="s">
        <v>5780</v>
      </c>
      <c r="F4655">
        <v>6</v>
      </c>
    </row>
    <row r="4656" spans="1:6">
      <c r="A4656" t="s">
        <v>6722</v>
      </c>
      <c r="B4656" t="s">
        <v>6265</v>
      </c>
      <c r="C4656">
        <v>1000</v>
      </c>
      <c r="D4656" t="s">
        <v>5118</v>
      </c>
      <c r="E4656" t="s">
        <v>5780</v>
      </c>
      <c r="F4656">
        <v>6</v>
      </c>
    </row>
    <row r="4657" spans="1:6">
      <c r="A4657" t="s">
        <v>6723</v>
      </c>
      <c r="B4657" t="s">
        <v>6268</v>
      </c>
      <c r="C4657">
        <v>288</v>
      </c>
      <c r="D4657" t="s">
        <v>5118</v>
      </c>
      <c r="E4657" t="s">
        <v>5780</v>
      </c>
      <c r="F4657">
        <v>7</v>
      </c>
    </row>
    <row r="4658" spans="1:6">
      <c r="A4658" t="s">
        <v>6724</v>
      </c>
      <c r="B4658" t="s">
        <v>6268</v>
      </c>
      <c r="C4658">
        <v>144</v>
      </c>
      <c r="D4658" t="s">
        <v>5118</v>
      </c>
      <c r="E4658" t="s">
        <v>5780</v>
      </c>
      <c r="F4658">
        <v>11</v>
      </c>
    </row>
    <row r="4659" spans="1:6">
      <c r="A4659" t="s">
        <v>6725</v>
      </c>
      <c r="B4659" t="s">
        <v>6268</v>
      </c>
      <c r="C4659">
        <v>144</v>
      </c>
      <c r="D4659" t="s">
        <v>5118</v>
      </c>
      <c r="E4659" t="s">
        <v>5780</v>
      </c>
      <c r="F4659">
        <v>9</v>
      </c>
    </row>
    <row r="4660" spans="1:6">
      <c r="A4660" t="s">
        <v>6726</v>
      </c>
      <c r="B4660" t="s">
        <v>6268</v>
      </c>
      <c r="C4660">
        <v>144</v>
      </c>
      <c r="D4660" t="s">
        <v>5118</v>
      </c>
      <c r="E4660" t="s">
        <v>5780</v>
      </c>
      <c r="F4660">
        <v>8</v>
      </c>
    </row>
    <row r="4661" spans="1:6">
      <c r="A4661" t="s">
        <v>6727</v>
      </c>
      <c r="B4661" t="s">
        <v>6268</v>
      </c>
      <c r="C4661">
        <v>144</v>
      </c>
      <c r="D4661" t="s">
        <v>5118</v>
      </c>
      <c r="E4661" t="s">
        <v>5780</v>
      </c>
      <c r="F4661">
        <v>1</v>
      </c>
    </row>
    <row r="4662" spans="1:6">
      <c r="A4662" t="s">
        <v>6728</v>
      </c>
      <c r="B4662" t="s">
        <v>6268</v>
      </c>
      <c r="C4662">
        <v>144</v>
      </c>
      <c r="D4662" t="s">
        <v>5118</v>
      </c>
      <c r="E4662" t="s">
        <v>5780</v>
      </c>
      <c r="F4662">
        <v>15</v>
      </c>
    </row>
    <row r="4663" spans="1:6">
      <c r="A4663" t="s">
        <v>6729</v>
      </c>
      <c r="B4663" t="s">
        <v>6268</v>
      </c>
      <c r="C4663">
        <v>144</v>
      </c>
      <c r="D4663" t="s">
        <v>5118</v>
      </c>
      <c r="E4663" t="s">
        <v>5780</v>
      </c>
      <c r="F4663">
        <v>14</v>
      </c>
    </row>
    <row r="4664" spans="1:6">
      <c r="A4664" t="s">
        <v>6730</v>
      </c>
      <c r="B4664" t="s">
        <v>6268</v>
      </c>
      <c r="C4664">
        <v>1920</v>
      </c>
      <c r="D4664" t="s">
        <v>5118</v>
      </c>
      <c r="E4664" t="s">
        <v>5780</v>
      </c>
      <c r="F4664">
        <v>3</v>
      </c>
    </row>
    <row r="4665" spans="1:6">
      <c r="A4665" t="s">
        <v>6731</v>
      </c>
      <c r="B4665" t="s">
        <v>6268</v>
      </c>
      <c r="C4665">
        <v>1920</v>
      </c>
      <c r="D4665" t="s">
        <v>5118</v>
      </c>
      <c r="E4665" t="s">
        <v>5780</v>
      </c>
      <c r="F4665">
        <v>2</v>
      </c>
    </row>
    <row r="4666" spans="1:6">
      <c r="A4666" t="s">
        <v>6732</v>
      </c>
      <c r="B4666" t="s">
        <v>6268</v>
      </c>
      <c r="C4666">
        <v>1920</v>
      </c>
      <c r="D4666" t="s">
        <v>5118</v>
      </c>
      <c r="E4666" t="s">
        <v>5780</v>
      </c>
      <c r="F4666">
        <v>8</v>
      </c>
    </row>
    <row r="4667" spans="1:6">
      <c r="A4667" t="s">
        <v>6733</v>
      </c>
      <c r="B4667" t="s">
        <v>6268</v>
      </c>
      <c r="C4667">
        <v>96</v>
      </c>
      <c r="D4667" t="s">
        <v>5118</v>
      </c>
      <c r="E4667" t="s">
        <v>5780</v>
      </c>
      <c r="F4667">
        <v>2</v>
      </c>
    </row>
    <row r="4668" spans="1:6">
      <c r="A4668" t="s">
        <v>6734</v>
      </c>
      <c r="B4668" t="s">
        <v>6268</v>
      </c>
      <c r="C4668">
        <v>96</v>
      </c>
      <c r="D4668" t="s">
        <v>5118</v>
      </c>
      <c r="E4668" t="s">
        <v>5780</v>
      </c>
      <c r="F4668">
        <v>0</v>
      </c>
    </row>
    <row r="4669" spans="1:6">
      <c r="A4669" t="s">
        <v>6735</v>
      </c>
      <c r="B4669" t="s">
        <v>6268</v>
      </c>
      <c r="C4669">
        <v>96</v>
      </c>
      <c r="D4669" t="s">
        <v>5118</v>
      </c>
      <c r="E4669" t="s">
        <v>5780</v>
      </c>
      <c r="F4669">
        <v>1</v>
      </c>
    </row>
    <row r="4670" spans="1:6">
      <c r="A4670" t="s">
        <v>6736</v>
      </c>
      <c r="B4670" t="s">
        <v>6268</v>
      </c>
      <c r="C4670">
        <v>240</v>
      </c>
      <c r="D4670" t="s">
        <v>5118</v>
      </c>
      <c r="E4670" t="s">
        <v>5780</v>
      </c>
      <c r="F4670">
        <v>9</v>
      </c>
    </row>
    <row r="4671" spans="1:6">
      <c r="A4671" t="s">
        <v>6549</v>
      </c>
      <c r="B4671" t="s">
        <v>6268</v>
      </c>
      <c r="C4671">
        <v>360</v>
      </c>
      <c r="D4671" t="s">
        <v>5118</v>
      </c>
      <c r="E4671" t="s">
        <v>5780</v>
      </c>
      <c r="F4671">
        <v>3</v>
      </c>
    </row>
    <row r="4672" spans="1:6">
      <c r="A4672" t="s">
        <v>6737</v>
      </c>
      <c r="B4672" t="s">
        <v>6268</v>
      </c>
      <c r="C4672">
        <v>40</v>
      </c>
      <c r="D4672" t="s">
        <v>5118</v>
      </c>
      <c r="E4672" t="s">
        <v>5780</v>
      </c>
      <c r="F4672">
        <v>4</v>
      </c>
    </row>
    <row r="4673" spans="1:6">
      <c r="A4673" t="s">
        <v>6738</v>
      </c>
      <c r="B4673" t="s">
        <v>6268</v>
      </c>
      <c r="C4673">
        <v>240</v>
      </c>
      <c r="D4673" t="s">
        <v>5118</v>
      </c>
      <c r="E4673" t="s">
        <v>5780</v>
      </c>
      <c r="F4673">
        <v>0</v>
      </c>
    </row>
    <row r="4674" spans="1:6">
      <c r="A4674" t="s">
        <v>6516</v>
      </c>
      <c r="B4674" t="s">
        <v>6268</v>
      </c>
      <c r="C4674">
        <v>504</v>
      </c>
      <c r="D4674" t="s">
        <v>5118</v>
      </c>
      <c r="E4674" t="s">
        <v>5780</v>
      </c>
      <c r="F4674">
        <v>26</v>
      </c>
    </row>
    <row r="4675" spans="1:6">
      <c r="A4675" t="s">
        <v>6669</v>
      </c>
      <c r="B4675" t="s">
        <v>6268</v>
      </c>
      <c r="C4675">
        <v>12000</v>
      </c>
      <c r="D4675" t="s">
        <v>5118</v>
      </c>
      <c r="E4675" t="s">
        <v>5780</v>
      </c>
      <c r="F4675">
        <v>8</v>
      </c>
    </row>
    <row r="4676" spans="1:6">
      <c r="A4676" t="s">
        <v>6669</v>
      </c>
      <c r="B4676" t="s">
        <v>6268</v>
      </c>
      <c r="C4676">
        <v>4000</v>
      </c>
      <c r="D4676" t="s">
        <v>5118</v>
      </c>
      <c r="E4676" t="s">
        <v>5780</v>
      </c>
      <c r="F4676">
        <v>1</v>
      </c>
    </row>
    <row r="4677" spans="1:6">
      <c r="A4677" t="s">
        <v>6269</v>
      </c>
      <c r="B4677" t="s">
        <v>6268</v>
      </c>
      <c r="C4677">
        <v>48</v>
      </c>
      <c r="D4677" t="s">
        <v>5118</v>
      </c>
      <c r="E4677" t="s">
        <v>5780</v>
      </c>
      <c r="F4677">
        <v>2</v>
      </c>
    </row>
    <row r="4678" spans="1:6">
      <c r="A4678" t="s">
        <v>6266</v>
      </c>
      <c r="B4678" t="s">
        <v>6268</v>
      </c>
      <c r="C4678">
        <v>1728</v>
      </c>
      <c r="D4678" t="s">
        <v>5118</v>
      </c>
      <c r="E4678" t="s">
        <v>5780</v>
      </c>
      <c r="F4678">
        <v>34</v>
      </c>
    </row>
    <row r="4679" spans="1:6">
      <c r="A4679" t="s">
        <v>6270</v>
      </c>
      <c r="B4679" t="s">
        <v>6271</v>
      </c>
      <c r="C4679">
        <v>1728</v>
      </c>
      <c r="D4679" t="s">
        <v>5118</v>
      </c>
      <c r="E4679" t="s">
        <v>5780</v>
      </c>
      <c r="F4679">
        <v>48</v>
      </c>
    </row>
    <row r="4680" spans="1:6">
      <c r="A4680" t="s">
        <v>6739</v>
      </c>
      <c r="B4680" t="s">
        <v>6271</v>
      </c>
      <c r="C4680">
        <v>1500</v>
      </c>
      <c r="D4680" t="s">
        <v>5118</v>
      </c>
      <c r="E4680" t="s">
        <v>5780</v>
      </c>
      <c r="F4680">
        <v>26</v>
      </c>
    </row>
    <row r="4681" spans="1:6">
      <c r="A4681" t="s">
        <v>6740</v>
      </c>
      <c r="B4681" t="s">
        <v>6271</v>
      </c>
      <c r="C4681">
        <v>500</v>
      </c>
      <c r="D4681" t="s">
        <v>5118</v>
      </c>
      <c r="E4681" t="s">
        <v>5780</v>
      </c>
      <c r="F4681">
        <v>42</v>
      </c>
    </row>
    <row r="4682" spans="1:6">
      <c r="A4682" t="s">
        <v>6741</v>
      </c>
      <c r="B4682" t="s">
        <v>6271</v>
      </c>
      <c r="C4682">
        <v>1500</v>
      </c>
      <c r="D4682" t="s">
        <v>5118</v>
      </c>
      <c r="E4682" t="s">
        <v>5780</v>
      </c>
      <c r="F4682">
        <v>5</v>
      </c>
    </row>
    <row r="4683" spans="1:6">
      <c r="A4683" t="s">
        <v>6742</v>
      </c>
      <c r="B4683" t="s">
        <v>6271</v>
      </c>
      <c r="C4683">
        <v>500</v>
      </c>
      <c r="D4683" t="s">
        <v>5118</v>
      </c>
      <c r="E4683" t="s">
        <v>5780</v>
      </c>
      <c r="F4683">
        <v>4</v>
      </c>
    </row>
    <row r="4684" spans="1:6">
      <c r="A4684" t="s">
        <v>6743</v>
      </c>
      <c r="B4684" t="s">
        <v>6271</v>
      </c>
      <c r="C4684">
        <v>1500</v>
      </c>
      <c r="D4684" t="s">
        <v>5118</v>
      </c>
      <c r="E4684" t="s">
        <v>5780</v>
      </c>
      <c r="F4684">
        <v>7</v>
      </c>
    </row>
    <row r="4685" spans="1:6">
      <c r="A4685" t="s">
        <v>6691</v>
      </c>
      <c r="B4685" t="s">
        <v>6271</v>
      </c>
      <c r="C4685">
        <v>500</v>
      </c>
      <c r="D4685" t="s">
        <v>5118</v>
      </c>
      <c r="E4685" t="s">
        <v>5780</v>
      </c>
      <c r="F4685">
        <v>8</v>
      </c>
    </row>
    <row r="4686" spans="1:6">
      <c r="A4686" t="s">
        <v>6744</v>
      </c>
      <c r="B4686" t="s">
        <v>6271</v>
      </c>
      <c r="C4686">
        <v>1500</v>
      </c>
      <c r="D4686" t="s">
        <v>5118</v>
      </c>
      <c r="E4686" t="s">
        <v>5780</v>
      </c>
      <c r="F4686">
        <v>8</v>
      </c>
    </row>
    <row r="4687" spans="1:6">
      <c r="A4687" t="s">
        <v>6745</v>
      </c>
      <c r="B4687" t="s">
        <v>6271</v>
      </c>
      <c r="C4687">
        <v>500</v>
      </c>
      <c r="D4687" t="s">
        <v>5118</v>
      </c>
      <c r="E4687" t="s">
        <v>5780</v>
      </c>
      <c r="F4687">
        <v>7</v>
      </c>
    </row>
    <row r="4688" spans="1:6">
      <c r="A4688" t="s">
        <v>6746</v>
      </c>
      <c r="B4688" t="s">
        <v>6271</v>
      </c>
      <c r="C4688">
        <v>600</v>
      </c>
      <c r="D4688" t="s">
        <v>5118</v>
      </c>
      <c r="E4688" t="s">
        <v>5780</v>
      </c>
      <c r="F4688">
        <v>4</v>
      </c>
    </row>
    <row r="4689" spans="1:6">
      <c r="A4689" t="s">
        <v>6747</v>
      </c>
      <c r="B4689" t="s">
        <v>6271</v>
      </c>
      <c r="C4689">
        <v>480</v>
      </c>
      <c r="D4689" t="s">
        <v>5118</v>
      </c>
      <c r="E4689" t="s">
        <v>5780</v>
      </c>
      <c r="F4689">
        <v>2</v>
      </c>
    </row>
    <row r="4690" spans="1:6">
      <c r="A4690" t="s">
        <v>6748</v>
      </c>
      <c r="B4690" t="s">
        <v>6271</v>
      </c>
      <c r="C4690">
        <v>600</v>
      </c>
      <c r="D4690" t="s">
        <v>5118</v>
      </c>
      <c r="E4690" t="s">
        <v>5780</v>
      </c>
      <c r="F4690">
        <v>3</v>
      </c>
    </row>
    <row r="4691" spans="1:6">
      <c r="A4691" t="s">
        <v>6749</v>
      </c>
      <c r="B4691" t="s">
        <v>6271</v>
      </c>
      <c r="C4691">
        <v>600</v>
      </c>
      <c r="D4691" t="s">
        <v>5118</v>
      </c>
      <c r="E4691" t="s">
        <v>5780</v>
      </c>
      <c r="F4691">
        <v>3</v>
      </c>
    </row>
    <row r="4692" spans="1:6">
      <c r="A4692" t="s">
        <v>6750</v>
      </c>
      <c r="B4692" t="s">
        <v>6271</v>
      </c>
      <c r="C4692">
        <v>600</v>
      </c>
      <c r="D4692" t="s">
        <v>5118</v>
      </c>
      <c r="E4692" t="s">
        <v>5780</v>
      </c>
      <c r="F4692">
        <v>4</v>
      </c>
    </row>
    <row r="4693" spans="1:6">
      <c r="A4693" t="s">
        <v>6751</v>
      </c>
      <c r="B4693" t="s">
        <v>6271</v>
      </c>
      <c r="C4693">
        <v>600</v>
      </c>
      <c r="D4693" t="s">
        <v>5118</v>
      </c>
      <c r="E4693" t="s">
        <v>5780</v>
      </c>
      <c r="F4693">
        <v>3</v>
      </c>
    </row>
    <row r="4694" spans="1:6">
      <c r="A4694" t="s">
        <v>6752</v>
      </c>
      <c r="B4694" t="s">
        <v>6271</v>
      </c>
      <c r="C4694">
        <v>600</v>
      </c>
      <c r="D4694" t="s">
        <v>5118</v>
      </c>
      <c r="E4694" t="s">
        <v>5780</v>
      </c>
      <c r="F4694">
        <v>2</v>
      </c>
    </row>
    <row r="4695" spans="1:6">
      <c r="A4695" t="s">
        <v>6753</v>
      </c>
      <c r="B4695" t="s">
        <v>6271</v>
      </c>
      <c r="C4695">
        <v>792</v>
      </c>
      <c r="D4695" t="s">
        <v>5118</v>
      </c>
      <c r="E4695" t="s">
        <v>5780</v>
      </c>
      <c r="F4695">
        <v>4</v>
      </c>
    </row>
    <row r="4696" spans="1:6">
      <c r="A4696" t="s">
        <v>6754</v>
      </c>
      <c r="B4696" t="s">
        <v>6271</v>
      </c>
      <c r="C4696">
        <v>360</v>
      </c>
      <c r="D4696" t="s">
        <v>5118</v>
      </c>
      <c r="E4696" t="s">
        <v>5780</v>
      </c>
      <c r="F4696">
        <v>2</v>
      </c>
    </row>
    <row r="4697" spans="1:6">
      <c r="A4697" t="s">
        <v>6755</v>
      </c>
      <c r="B4697" t="s">
        <v>6271</v>
      </c>
      <c r="C4697">
        <v>864</v>
      </c>
      <c r="D4697" t="s">
        <v>5118</v>
      </c>
      <c r="E4697" t="s">
        <v>5780</v>
      </c>
      <c r="F4697">
        <v>7</v>
      </c>
    </row>
    <row r="4698" spans="1:6">
      <c r="A4698" t="s">
        <v>6756</v>
      </c>
      <c r="B4698" t="s">
        <v>6271</v>
      </c>
      <c r="C4698">
        <v>144</v>
      </c>
      <c r="D4698" t="s">
        <v>5118</v>
      </c>
      <c r="E4698" t="s">
        <v>5780</v>
      </c>
      <c r="F4698">
        <v>14</v>
      </c>
    </row>
    <row r="4699" spans="1:6">
      <c r="A4699" t="s">
        <v>6757</v>
      </c>
      <c r="B4699" t="s">
        <v>6271</v>
      </c>
      <c r="C4699">
        <v>360</v>
      </c>
      <c r="D4699" t="s">
        <v>5118</v>
      </c>
      <c r="E4699" t="s">
        <v>5780</v>
      </c>
      <c r="F4699">
        <v>0</v>
      </c>
    </row>
    <row r="4700" spans="1:6">
      <c r="A4700" t="s">
        <v>6272</v>
      </c>
      <c r="B4700" t="s">
        <v>6271</v>
      </c>
      <c r="C4700">
        <v>72</v>
      </c>
      <c r="D4700" t="s">
        <v>5118</v>
      </c>
      <c r="E4700" t="s">
        <v>5780</v>
      </c>
      <c r="F4700">
        <v>0</v>
      </c>
    </row>
    <row r="4701" spans="1:6">
      <c r="A4701" t="s">
        <v>6758</v>
      </c>
      <c r="B4701" t="s">
        <v>6273</v>
      </c>
      <c r="C4701">
        <v>576</v>
      </c>
      <c r="D4701" t="s">
        <v>5118</v>
      </c>
      <c r="E4701" t="s">
        <v>5780</v>
      </c>
      <c r="F4701">
        <v>0</v>
      </c>
    </row>
    <row r="4702" spans="1:6">
      <c r="A4702" t="s">
        <v>6669</v>
      </c>
      <c r="B4702" t="s">
        <v>6273</v>
      </c>
      <c r="C4702">
        <v>20000</v>
      </c>
      <c r="D4702" t="s">
        <v>5118</v>
      </c>
      <c r="E4702" t="s">
        <v>5780</v>
      </c>
      <c r="F4702">
        <v>1</v>
      </c>
    </row>
    <row r="4703" spans="1:6">
      <c r="A4703" t="s">
        <v>6710</v>
      </c>
      <c r="B4703" t="s">
        <v>6273</v>
      </c>
      <c r="C4703">
        <v>360</v>
      </c>
      <c r="D4703" t="s">
        <v>5118</v>
      </c>
      <c r="E4703" t="s">
        <v>5780</v>
      </c>
      <c r="F4703">
        <v>27</v>
      </c>
    </row>
    <row r="4704" spans="1:6">
      <c r="A4704" t="s">
        <v>6759</v>
      </c>
      <c r="B4704" t="s">
        <v>6273</v>
      </c>
      <c r="C4704">
        <v>1000</v>
      </c>
      <c r="D4704" t="s">
        <v>5118</v>
      </c>
      <c r="E4704" t="s">
        <v>5780</v>
      </c>
      <c r="F4704">
        <v>68</v>
      </c>
    </row>
    <row r="4705" spans="1:6">
      <c r="A4705" t="s">
        <v>6760</v>
      </c>
      <c r="B4705" t="s">
        <v>6273</v>
      </c>
      <c r="C4705">
        <v>1000</v>
      </c>
      <c r="D4705" t="s">
        <v>5118</v>
      </c>
      <c r="E4705" t="s">
        <v>5780</v>
      </c>
      <c r="F4705">
        <v>17</v>
      </c>
    </row>
    <row r="4706" spans="1:6">
      <c r="A4706" t="s">
        <v>6761</v>
      </c>
      <c r="B4706" t="s">
        <v>6273</v>
      </c>
      <c r="C4706">
        <v>1000</v>
      </c>
      <c r="D4706" t="s">
        <v>5118</v>
      </c>
      <c r="E4706" t="s">
        <v>5780</v>
      </c>
      <c r="F4706">
        <v>13</v>
      </c>
    </row>
    <row r="4707" spans="1:6">
      <c r="A4707" t="s">
        <v>6762</v>
      </c>
      <c r="B4707" t="s">
        <v>6273</v>
      </c>
      <c r="C4707">
        <v>144</v>
      </c>
      <c r="D4707" t="s">
        <v>5118</v>
      </c>
      <c r="E4707" t="s">
        <v>5780</v>
      </c>
      <c r="F4707">
        <v>18</v>
      </c>
    </row>
    <row r="4708" spans="1:6">
      <c r="A4708" t="s">
        <v>6763</v>
      </c>
      <c r="B4708" t="s">
        <v>6273</v>
      </c>
      <c r="C4708">
        <v>100</v>
      </c>
      <c r="D4708" t="s">
        <v>5118</v>
      </c>
      <c r="E4708" t="s">
        <v>5780</v>
      </c>
      <c r="F4708">
        <v>11</v>
      </c>
    </row>
    <row r="4709" spans="1:6">
      <c r="A4709" t="s">
        <v>6764</v>
      </c>
      <c r="B4709" t="s">
        <v>6273</v>
      </c>
      <c r="C4709">
        <v>2000</v>
      </c>
      <c r="D4709" t="s">
        <v>5118</v>
      </c>
      <c r="E4709" t="s">
        <v>5780</v>
      </c>
      <c r="F4709">
        <v>12</v>
      </c>
    </row>
    <row r="4710" spans="1:6">
      <c r="A4710" t="s">
        <v>6765</v>
      </c>
      <c r="B4710" t="s">
        <v>6273</v>
      </c>
      <c r="C4710">
        <v>576</v>
      </c>
      <c r="D4710" t="s">
        <v>5118</v>
      </c>
      <c r="E4710" t="s">
        <v>5780</v>
      </c>
      <c r="F4710">
        <v>4</v>
      </c>
    </row>
    <row r="4711" spans="1:6">
      <c r="A4711" t="s">
        <v>6766</v>
      </c>
      <c r="B4711" t="s">
        <v>6273</v>
      </c>
      <c r="C4711">
        <v>120</v>
      </c>
      <c r="D4711" t="s">
        <v>5118</v>
      </c>
      <c r="E4711" t="s">
        <v>5780</v>
      </c>
      <c r="F4711">
        <v>1</v>
      </c>
    </row>
    <row r="4712" spans="1:6">
      <c r="A4712" t="s">
        <v>6274</v>
      </c>
      <c r="B4712" t="s">
        <v>6273</v>
      </c>
      <c r="C4712">
        <v>96</v>
      </c>
      <c r="D4712" t="s">
        <v>5118</v>
      </c>
      <c r="E4712" t="s">
        <v>5780</v>
      </c>
      <c r="F4712">
        <v>2</v>
      </c>
    </row>
    <row r="4713" spans="1:6">
      <c r="A4713" t="s">
        <v>6275</v>
      </c>
      <c r="B4713" t="s">
        <v>6273</v>
      </c>
      <c r="C4713">
        <v>72</v>
      </c>
      <c r="D4713" t="s">
        <v>5118</v>
      </c>
      <c r="E4713" t="s">
        <v>5780</v>
      </c>
      <c r="F4713">
        <v>0</v>
      </c>
    </row>
    <row r="4714" spans="1:6">
      <c r="A4714" t="s">
        <v>6276</v>
      </c>
      <c r="B4714" t="s">
        <v>6273</v>
      </c>
      <c r="C4714">
        <v>72</v>
      </c>
      <c r="D4714" t="s">
        <v>5118</v>
      </c>
      <c r="E4714" t="s">
        <v>5780</v>
      </c>
      <c r="F4714">
        <v>4</v>
      </c>
    </row>
    <row r="4715" spans="1:6">
      <c r="A4715" t="s">
        <v>6277</v>
      </c>
      <c r="B4715" t="s">
        <v>6273</v>
      </c>
      <c r="C4715">
        <v>72</v>
      </c>
      <c r="D4715" t="s">
        <v>5118</v>
      </c>
      <c r="E4715" t="s">
        <v>5780</v>
      </c>
      <c r="F4715">
        <v>2</v>
      </c>
    </row>
    <row r="4716" spans="1:6">
      <c r="A4716" t="s">
        <v>6278</v>
      </c>
      <c r="B4716" t="s">
        <v>6273</v>
      </c>
      <c r="C4716">
        <v>96</v>
      </c>
      <c r="D4716" t="s">
        <v>5118</v>
      </c>
      <c r="E4716" t="s">
        <v>5780</v>
      </c>
      <c r="F4716">
        <v>1</v>
      </c>
    </row>
    <row r="4717" spans="1:6">
      <c r="A4717" t="s">
        <v>6279</v>
      </c>
      <c r="B4717" t="s">
        <v>6273</v>
      </c>
      <c r="C4717">
        <v>72</v>
      </c>
      <c r="D4717" t="s">
        <v>5118</v>
      </c>
      <c r="E4717" t="s">
        <v>5780</v>
      </c>
      <c r="F4717">
        <v>0</v>
      </c>
    </row>
    <row r="4718" spans="1:6">
      <c r="A4718" t="s">
        <v>6766</v>
      </c>
      <c r="B4718" t="s">
        <v>6280</v>
      </c>
      <c r="C4718">
        <v>120</v>
      </c>
      <c r="D4718" t="s">
        <v>5118</v>
      </c>
      <c r="E4718" t="s">
        <v>5780</v>
      </c>
      <c r="F4718">
        <v>4</v>
      </c>
    </row>
    <row r="4719" spans="1:6">
      <c r="A4719" t="s">
        <v>6767</v>
      </c>
      <c r="B4719" t="s">
        <v>6280</v>
      </c>
      <c r="C4719">
        <v>1728</v>
      </c>
      <c r="D4719" t="s">
        <v>5118</v>
      </c>
      <c r="E4719" t="s">
        <v>5780</v>
      </c>
      <c r="F4719">
        <v>3</v>
      </c>
    </row>
    <row r="4720" spans="1:6">
      <c r="A4720" t="s">
        <v>6768</v>
      </c>
      <c r="B4720" t="s">
        <v>6280</v>
      </c>
      <c r="C4720">
        <v>3200</v>
      </c>
      <c r="D4720" t="s">
        <v>5118</v>
      </c>
      <c r="E4720" t="s">
        <v>5780</v>
      </c>
      <c r="F4720">
        <v>2</v>
      </c>
    </row>
    <row r="4721" spans="1:6">
      <c r="A4721" t="s">
        <v>6769</v>
      </c>
      <c r="B4721" t="s">
        <v>6280</v>
      </c>
      <c r="C4721">
        <v>2784</v>
      </c>
      <c r="D4721" t="s">
        <v>5118</v>
      </c>
      <c r="E4721" t="s">
        <v>5780</v>
      </c>
      <c r="F4721">
        <v>7</v>
      </c>
    </row>
    <row r="4722" spans="1:6">
      <c r="A4722" t="s">
        <v>6770</v>
      </c>
      <c r="B4722" t="s">
        <v>6280</v>
      </c>
      <c r="C4722">
        <v>1200</v>
      </c>
      <c r="D4722" t="s">
        <v>5118</v>
      </c>
      <c r="E4722" t="s">
        <v>5780</v>
      </c>
      <c r="F4722">
        <v>20</v>
      </c>
    </row>
    <row r="4723" spans="1:6">
      <c r="A4723" t="s">
        <v>6771</v>
      </c>
      <c r="B4723" t="s">
        <v>6280</v>
      </c>
      <c r="C4723">
        <v>120</v>
      </c>
      <c r="D4723" t="s">
        <v>5118</v>
      </c>
      <c r="E4723" t="s">
        <v>5780</v>
      </c>
      <c r="F4723">
        <v>3</v>
      </c>
    </row>
    <row r="4724" spans="1:6">
      <c r="A4724" t="s">
        <v>6772</v>
      </c>
      <c r="B4724" t="s">
        <v>6280</v>
      </c>
      <c r="C4724">
        <v>960</v>
      </c>
      <c r="D4724" t="s">
        <v>5118</v>
      </c>
      <c r="E4724" t="s">
        <v>5780</v>
      </c>
      <c r="F4724">
        <v>26</v>
      </c>
    </row>
    <row r="4725" spans="1:6">
      <c r="A4725" t="s">
        <v>6773</v>
      </c>
      <c r="B4725" t="s">
        <v>6280</v>
      </c>
      <c r="C4725">
        <v>1000</v>
      </c>
      <c r="D4725" t="s">
        <v>5118</v>
      </c>
      <c r="E4725" t="s">
        <v>5780</v>
      </c>
      <c r="F4725">
        <v>2</v>
      </c>
    </row>
    <row r="4726" spans="1:6">
      <c r="A4726" t="s">
        <v>6774</v>
      </c>
      <c r="B4726" t="s">
        <v>6280</v>
      </c>
      <c r="C4726">
        <v>1000</v>
      </c>
      <c r="D4726" t="s">
        <v>5118</v>
      </c>
      <c r="E4726" t="s">
        <v>5780</v>
      </c>
      <c r="F4726">
        <v>1</v>
      </c>
    </row>
    <row r="4727" spans="1:6">
      <c r="A4727" t="s">
        <v>6281</v>
      </c>
      <c r="B4727" t="s">
        <v>6280</v>
      </c>
      <c r="C4727">
        <v>480</v>
      </c>
      <c r="D4727" t="s">
        <v>5118</v>
      </c>
      <c r="E4727" t="s">
        <v>5780</v>
      </c>
      <c r="F4727">
        <v>0</v>
      </c>
    </row>
    <row r="4728" spans="1:6">
      <c r="A4728" t="s">
        <v>6282</v>
      </c>
      <c r="B4728" t="s">
        <v>6280</v>
      </c>
      <c r="C4728">
        <v>480</v>
      </c>
      <c r="D4728" t="s">
        <v>5118</v>
      </c>
      <c r="E4728" t="s">
        <v>5780</v>
      </c>
      <c r="F4728">
        <v>1</v>
      </c>
    </row>
    <row r="4729" spans="1:6">
      <c r="A4729" t="s">
        <v>6283</v>
      </c>
      <c r="B4729" t="s">
        <v>6280</v>
      </c>
      <c r="C4729">
        <v>480</v>
      </c>
      <c r="D4729" t="s">
        <v>5118</v>
      </c>
      <c r="E4729" t="s">
        <v>5780</v>
      </c>
      <c r="F4729">
        <v>2</v>
      </c>
    </row>
    <row r="4730" spans="1:6">
      <c r="A4730" t="s">
        <v>6284</v>
      </c>
      <c r="B4730" t="s">
        <v>6280</v>
      </c>
      <c r="C4730">
        <v>480</v>
      </c>
      <c r="D4730" t="s">
        <v>5118</v>
      </c>
      <c r="E4730" t="s">
        <v>5780</v>
      </c>
      <c r="F4730">
        <v>2</v>
      </c>
    </row>
    <row r="4731" spans="1:6">
      <c r="A4731" t="s">
        <v>6285</v>
      </c>
      <c r="B4731" t="s">
        <v>6280</v>
      </c>
      <c r="C4731">
        <v>480</v>
      </c>
      <c r="D4731" t="s">
        <v>5118</v>
      </c>
      <c r="E4731" t="s">
        <v>5780</v>
      </c>
      <c r="F4731">
        <v>1</v>
      </c>
    </row>
    <row r="4732" spans="1:6">
      <c r="A4732" t="s">
        <v>6286</v>
      </c>
      <c r="B4732" t="s">
        <v>6280</v>
      </c>
      <c r="C4732">
        <v>480</v>
      </c>
      <c r="D4732" t="s">
        <v>5118</v>
      </c>
      <c r="E4732" t="s">
        <v>5780</v>
      </c>
      <c r="F4732">
        <v>1</v>
      </c>
    </row>
    <row r="4733" spans="1:6">
      <c r="A4733" t="s">
        <v>6287</v>
      </c>
      <c r="B4733" t="s">
        <v>6280</v>
      </c>
      <c r="C4733">
        <v>480</v>
      </c>
      <c r="D4733" t="s">
        <v>5118</v>
      </c>
      <c r="E4733" t="s">
        <v>5780</v>
      </c>
      <c r="F4733">
        <v>1</v>
      </c>
    </row>
    <row r="4734" spans="1:6">
      <c r="A4734" t="s">
        <v>6288</v>
      </c>
      <c r="B4734" t="s">
        <v>6280</v>
      </c>
      <c r="C4734">
        <v>360</v>
      </c>
      <c r="D4734" t="s">
        <v>5118</v>
      </c>
      <c r="E4734" t="s">
        <v>5780</v>
      </c>
      <c r="F4734">
        <v>1</v>
      </c>
    </row>
    <row r="4735" spans="1:6">
      <c r="A4735" t="s">
        <v>6289</v>
      </c>
      <c r="B4735" t="s">
        <v>6280</v>
      </c>
      <c r="C4735">
        <v>360</v>
      </c>
      <c r="D4735" t="s">
        <v>5118</v>
      </c>
      <c r="E4735" t="s">
        <v>5780</v>
      </c>
      <c r="F4735">
        <v>2</v>
      </c>
    </row>
    <row r="4736" spans="1:6">
      <c r="A4736" t="s">
        <v>6290</v>
      </c>
      <c r="B4736" t="s">
        <v>6280</v>
      </c>
      <c r="C4736">
        <v>360</v>
      </c>
      <c r="D4736" t="s">
        <v>5118</v>
      </c>
      <c r="E4736" t="s">
        <v>5780</v>
      </c>
      <c r="F4736">
        <v>1</v>
      </c>
    </row>
    <row r="4737" spans="1:6">
      <c r="A4737" t="s">
        <v>6775</v>
      </c>
      <c r="B4737" t="s">
        <v>6280</v>
      </c>
      <c r="C4737">
        <v>480</v>
      </c>
      <c r="D4737" t="s">
        <v>5118</v>
      </c>
      <c r="E4737" t="s">
        <v>5780</v>
      </c>
      <c r="F4737">
        <v>3</v>
      </c>
    </row>
    <row r="4738" spans="1:6">
      <c r="A4738" t="s">
        <v>6776</v>
      </c>
      <c r="B4738" t="s">
        <v>6280</v>
      </c>
      <c r="C4738">
        <v>288</v>
      </c>
      <c r="D4738" t="s">
        <v>5118</v>
      </c>
      <c r="E4738" t="s">
        <v>5780</v>
      </c>
      <c r="F4738">
        <v>4</v>
      </c>
    </row>
    <row r="4739" spans="1:6">
      <c r="A4739" t="s">
        <v>6777</v>
      </c>
      <c r="B4739" t="s">
        <v>6280</v>
      </c>
      <c r="C4739">
        <v>144</v>
      </c>
      <c r="D4739" t="s">
        <v>5118</v>
      </c>
      <c r="E4739" t="s">
        <v>5780</v>
      </c>
      <c r="F4739">
        <v>4</v>
      </c>
    </row>
    <row r="4740" spans="1:6">
      <c r="A4740" t="s">
        <v>6778</v>
      </c>
      <c r="B4740" t="s">
        <v>6280</v>
      </c>
      <c r="C4740">
        <v>480</v>
      </c>
      <c r="D4740" t="s">
        <v>5118</v>
      </c>
      <c r="E4740" t="s">
        <v>5780</v>
      </c>
      <c r="F4740">
        <v>3</v>
      </c>
    </row>
    <row r="4741" spans="1:6">
      <c r="A4741" t="s">
        <v>6779</v>
      </c>
      <c r="B4741" t="s">
        <v>6280</v>
      </c>
      <c r="C4741">
        <v>480</v>
      </c>
      <c r="D4741" t="s">
        <v>5118</v>
      </c>
      <c r="E4741" t="s">
        <v>5780</v>
      </c>
      <c r="F4741">
        <v>3</v>
      </c>
    </row>
    <row r="4742" spans="1:6">
      <c r="A4742" t="s">
        <v>6780</v>
      </c>
      <c r="B4742" t="s">
        <v>6280</v>
      </c>
      <c r="C4742">
        <v>480</v>
      </c>
      <c r="D4742" t="s">
        <v>5118</v>
      </c>
      <c r="E4742" t="s">
        <v>5780</v>
      </c>
      <c r="F4742">
        <v>4</v>
      </c>
    </row>
    <row r="4743" spans="1:6">
      <c r="A4743" t="s">
        <v>6781</v>
      </c>
      <c r="B4743" t="s">
        <v>6280</v>
      </c>
      <c r="C4743">
        <v>480</v>
      </c>
      <c r="D4743" t="s">
        <v>5118</v>
      </c>
      <c r="E4743" t="s">
        <v>5780</v>
      </c>
      <c r="F4743">
        <v>3</v>
      </c>
    </row>
    <row r="4744" spans="1:6">
      <c r="A4744" t="s">
        <v>6782</v>
      </c>
      <c r="B4744" t="s">
        <v>6280</v>
      </c>
      <c r="C4744">
        <v>480</v>
      </c>
      <c r="D4744" t="s">
        <v>5118</v>
      </c>
      <c r="E4744" t="s">
        <v>5780</v>
      </c>
      <c r="F4744">
        <v>4</v>
      </c>
    </row>
    <row r="4745" spans="1:6">
      <c r="A4745" t="s">
        <v>6783</v>
      </c>
      <c r="B4745" t="s">
        <v>6280</v>
      </c>
      <c r="C4745">
        <v>480</v>
      </c>
      <c r="D4745" t="s">
        <v>5118</v>
      </c>
      <c r="E4745" t="s">
        <v>5780</v>
      </c>
      <c r="F4745">
        <v>4</v>
      </c>
    </row>
    <row r="4746" spans="1:6">
      <c r="A4746" t="s">
        <v>6784</v>
      </c>
      <c r="B4746" t="s">
        <v>6280</v>
      </c>
      <c r="C4746">
        <v>480</v>
      </c>
      <c r="D4746" t="s">
        <v>5118</v>
      </c>
      <c r="E4746" t="s">
        <v>5780</v>
      </c>
      <c r="F4746">
        <v>4</v>
      </c>
    </row>
    <row r="4747" spans="1:6">
      <c r="A4747" t="s">
        <v>6785</v>
      </c>
      <c r="B4747" t="s">
        <v>6280</v>
      </c>
      <c r="C4747">
        <v>480</v>
      </c>
      <c r="D4747" t="s">
        <v>5118</v>
      </c>
      <c r="E4747" t="s">
        <v>5780</v>
      </c>
      <c r="F4747">
        <v>4</v>
      </c>
    </row>
    <row r="4748" spans="1:6">
      <c r="A4748" t="s">
        <v>6291</v>
      </c>
      <c r="B4748" t="s">
        <v>6280</v>
      </c>
      <c r="C4748">
        <v>480</v>
      </c>
      <c r="D4748" t="s">
        <v>5118</v>
      </c>
      <c r="E4748" t="s">
        <v>5780</v>
      </c>
      <c r="F4748">
        <v>4</v>
      </c>
    </row>
    <row r="4749" spans="1:6">
      <c r="A4749" t="s">
        <v>6786</v>
      </c>
      <c r="B4749" t="s">
        <v>6280</v>
      </c>
      <c r="C4749">
        <v>120</v>
      </c>
      <c r="D4749" t="s">
        <v>5118</v>
      </c>
      <c r="E4749" t="s">
        <v>5780</v>
      </c>
      <c r="F4749">
        <v>10</v>
      </c>
    </row>
    <row r="4750" spans="1:6">
      <c r="A4750" t="s">
        <v>6787</v>
      </c>
      <c r="B4750" t="s">
        <v>6280</v>
      </c>
      <c r="C4750">
        <v>480</v>
      </c>
      <c r="D4750" t="s">
        <v>5118</v>
      </c>
      <c r="E4750" t="s">
        <v>5780</v>
      </c>
      <c r="F4750">
        <v>4</v>
      </c>
    </row>
    <row r="4751" spans="1:6">
      <c r="A4751" t="s">
        <v>6788</v>
      </c>
      <c r="B4751" t="s">
        <v>6280</v>
      </c>
      <c r="C4751">
        <v>288</v>
      </c>
      <c r="D4751" t="s">
        <v>5118</v>
      </c>
      <c r="E4751" t="s">
        <v>5780</v>
      </c>
      <c r="F4751">
        <v>3</v>
      </c>
    </row>
    <row r="4752" spans="1:6">
      <c r="A4752" t="s">
        <v>6292</v>
      </c>
      <c r="B4752" t="s">
        <v>6280</v>
      </c>
      <c r="C4752">
        <v>96</v>
      </c>
      <c r="D4752" t="s">
        <v>5118</v>
      </c>
      <c r="E4752" t="s">
        <v>5780</v>
      </c>
      <c r="F4752">
        <v>0</v>
      </c>
    </row>
    <row r="4753" spans="1:6">
      <c r="A4753" t="s">
        <v>6293</v>
      </c>
      <c r="B4753" t="s">
        <v>6280</v>
      </c>
      <c r="C4753">
        <v>72</v>
      </c>
      <c r="D4753" t="s">
        <v>5118</v>
      </c>
      <c r="E4753" t="s">
        <v>5780</v>
      </c>
      <c r="F4753">
        <v>5</v>
      </c>
    </row>
    <row r="4754" spans="1:6">
      <c r="A4754" t="s">
        <v>6294</v>
      </c>
      <c r="B4754" t="s">
        <v>6280</v>
      </c>
      <c r="C4754">
        <v>72</v>
      </c>
      <c r="D4754" t="s">
        <v>5118</v>
      </c>
      <c r="E4754" t="s">
        <v>5780</v>
      </c>
      <c r="F4754">
        <v>1</v>
      </c>
    </row>
    <row r="4755" spans="1:6">
      <c r="A4755" t="s">
        <v>6789</v>
      </c>
      <c r="B4755" t="s">
        <v>6280</v>
      </c>
      <c r="C4755">
        <v>600</v>
      </c>
      <c r="D4755" t="s">
        <v>5118</v>
      </c>
      <c r="E4755" t="s">
        <v>5780</v>
      </c>
      <c r="F4755">
        <v>5</v>
      </c>
    </row>
    <row r="4756" spans="1:6">
      <c r="A4756" t="s">
        <v>6790</v>
      </c>
      <c r="B4756" t="s">
        <v>6280</v>
      </c>
      <c r="C4756">
        <v>3600</v>
      </c>
      <c r="D4756" t="s">
        <v>5118</v>
      </c>
      <c r="E4756" t="s">
        <v>5780</v>
      </c>
      <c r="F4756">
        <v>2</v>
      </c>
    </row>
    <row r="4757" spans="1:6">
      <c r="A4757" t="s">
        <v>6791</v>
      </c>
      <c r="B4757" t="s">
        <v>6280</v>
      </c>
      <c r="C4757">
        <v>3600</v>
      </c>
      <c r="D4757" t="s">
        <v>5118</v>
      </c>
      <c r="E4757" t="s">
        <v>5780</v>
      </c>
      <c r="F4757">
        <v>1</v>
      </c>
    </row>
    <row r="4758" spans="1:6">
      <c r="A4758" t="s">
        <v>6792</v>
      </c>
      <c r="B4758" t="s">
        <v>6280</v>
      </c>
      <c r="C4758">
        <v>3600</v>
      </c>
      <c r="D4758" t="s">
        <v>5118</v>
      </c>
      <c r="E4758" t="s">
        <v>5780</v>
      </c>
      <c r="F4758">
        <v>2</v>
      </c>
    </row>
    <row r="4759" spans="1:6">
      <c r="A4759" t="s">
        <v>6793</v>
      </c>
      <c r="B4759" t="s">
        <v>6280</v>
      </c>
      <c r="C4759">
        <v>3600</v>
      </c>
      <c r="D4759" t="s">
        <v>5118</v>
      </c>
      <c r="E4759" t="s">
        <v>5780</v>
      </c>
      <c r="F4759">
        <v>2</v>
      </c>
    </row>
    <row r="4760" spans="1:6">
      <c r="A4760" t="s">
        <v>6794</v>
      </c>
      <c r="B4760" t="s">
        <v>6280</v>
      </c>
      <c r="C4760">
        <v>3600</v>
      </c>
      <c r="D4760" t="s">
        <v>5118</v>
      </c>
      <c r="E4760" t="s">
        <v>5780</v>
      </c>
      <c r="F4760">
        <v>3</v>
      </c>
    </row>
    <row r="4761" spans="1:6">
      <c r="A4761" t="s">
        <v>6795</v>
      </c>
      <c r="B4761" t="s">
        <v>6280</v>
      </c>
      <c r="C4761">
        <v>1800</v>
      </c>
      <c r="D4761" t="s">
        <v>5118</v>
      </c>
      <c r="E4761" t="s">
        <v>5780</v>
      </c>
      <c r="F4761">
        <v>1</v>
      </c>
    </row>
    <row r="4762" spans="1:6">
      <c r="A4762" t="s">
        <v>6796</v>
      </c>
      <c r="B4762" t="s">
        <v>6280</v>
      </c>
      <c r="C4762">
        <v>1800</v>
      </c>
      <c r="D4762" t="s">
        <v>5118</v>
      </c>
      <c r="E4762" t="s">
        <v>5780</v>
      </c>
      <c r="F4762">
        <v>2</v>
      </c>
    </row>
    <row r="4763" spans="1:6">
      <c r="A4763" t="s">
        <v>6797</v>
      </c>
      <c r="B4763" t="s">
        <v>6280</v>
      </c>
      <c r="C4763">
        <v>1800</v>
      </c>
      <c r="D4763" t="s">
        <v>5118</v>
      </c>
      <c r="E4763" t="s">
        <v>5780</v>
      </c>
      <c r="F4763">
        <v>11</v>
      </c>
    </row>
    <row r="4764" spans="1:6">
      <c r="A4764" t="s">
        <v>6798</v>
      </c>
      <c r="B4764" t="s">
        <v>6280</v>
      </c>
      <c r="C4764">
        <v>2400</v>
      </c>
      <c r="D4764" t="s">
        <v>5118</v>
      </c>
      <c r="E4764" t="s">
        <v>5780</v>
      </c>
      <c r="F4764">
        <v>2</v>
      </c>
    </row>
    <row r="4765" spans="1:6">
      <c r="A4765" t="s">
        <v>6799</v>
      </c>
      <c r="B4765" t="s">
        <v>6280</v>
      </c>
      <c r="C4765">
        <v>2400</v>
      </c>
      <c r="D4765" t="s">
        <v>5118</v>
      </c>
      <c r="E4765" t="s">
        <v>5780</v>
      </c>
      <c r="F4765">
        <v>3</v>
      </c>
    </row>
    <row r="4766" spans="1:6">
      <c r="A4766" t="s">
        <v>6800</v>
      </c>
      <c r="B4766" t="s">
        <v>6280</v>
      </c>
      <c r="C4766">
        <v>2400</v>
      </c>
      <c r="D4766" t="s">
        <v>5118</v>
      </c>
      <c r="E4766" t="s">
        <v>5780</v>
      </c>
      <c r="F4766">
        <v>3</v>
      </c>
    </row>
    <row r="4767" spans="1:6">
      <c r="A4767" t="s">
        <v>6801</v>
      </c>
      <c r="B4767" t="s">
        <v>6280</v>
      </c>
      <c r="C4767">
        <v>2400</v>
      </c>
      <c r="D4767" t="s">
        <v>5118</v>
      </c>
      <c r="E4767" t="s">
        <v>5780</v>
      </c>
      <c r="F4767">
        <v>3</v>
      </c>
    </row>
    <row r="4768" spans="1:6">
      <c r="A4768" t="s">
        <v>6802</v>
      </c>
      <c r="B4768" t="s">
        <v>6280</v>
      </c>
      <c r="C4768">
        <v>1800</v>
      </c>
      <c r="D4768" t="s">
        <v>5118</v>
      </c>
      <c r="E4768" t="s">
        <v>5780</v>
      </c>
      <c r="F4768">
        <v>3</v>
      </c>
    </row>
    <row r="4769" spans="1:6">
      <c r="A4769" t="s">
        <v>6803</v>
      </c>
      <c r="B4769" t="s">
        <v>6280</v>
      </c>
      <c r="C4769">
        <v>1800</v>
      </c>
      <c r="D4769" t="s">
        <v>5118</v>
      </c>
      <c r="E4769" t="s">
        <v>5780</v>
      </c>
      <c r="F4769">
        <v>4</v>
      </c>
    </row>
    <row r="4770" spans="1:6">
      <c r="A4770" t="s">
        <v>6804</v>
      </c>
      <c r="B4770" t="s">
        <v>6280</v>
      </c>
      <c r="C4770">
        <v>1800</v>
      </c>
      <c r="D4770" t="s">
        <v>5118</v>
      </c>
      <c r="E4770" t="s">
        <v>5780</v>
      </c>
      <c r="F4770">
        <v>3</v>
      </c>
    </row>
    <row r="4771" spans="1:6">
      <c r="A4771" t="s">
        <v>6805</v>
      </c>
      <c r="B4771" t="s">
        <v>6280</v>
      </c>
      <c r="C4771">
        <v>1800</v>
      </c>
      <c r="D4771" t="s">
        <v>5118</v>
      </c>
      <c r="E4771" t="s">
        <v>5780</v>
      </c>
      <c r="F4771">
        <v>1</v>
      </c>
    </row>
    <row r="4772" spans="1:6">
      <c r="A4772" t="s">
        <v>6806</v>
      </c>
      <c r="B4772" t="s">
        <v>6280</v>
      </c>
      <c r="C4772">
        <v>2400</v>
      </c>
      <c r="D4772" t="s">
        <v>5118</v>
      </c>
      <c r="E4772" t="s">
        <v>5780</v>
      </c>
      <c r="F4772">
        <v>3</v>
      </c>
    </row>
    <row r="4773" spans="1:6">
      <c r="A4773" t="s">
        <v>6807</v>
      </c>
      <c r="B4773" t="s">
        <v>6280</v>
      </c>
      <c r="C4773">
        <v>2400</v>
      </c>
      <c r="D4773" t="s">
        <v>5118</v>
      </c>
      <c r="E4773" t="s">
        <v>5780</v>
      </c>
      <c r="F4773">
        <v>2</v>
      </c>
    </row>
    <row r="4774" spans="1:6">
      <c r="A4774" t="s">
        <v>6808</v>
      </c>
      <c r="B4774" t="s">
        <v>6280</v>
      </c>
      <c r="C4774">
        <v>2400</v>
      </c>
      <c r="D4774" t="s">
        <v>5118</v>
      </c>
      <c r="E4774" t="s">
        <v>5780</v>
      </c>
      <c r="F4774">
        <v>3</v>
      </c>
    </row>
    <row r="4775" spans="1:6">
      <c r="A4775" t="s">
        <v>6809</v>
      </c>
      <c r="B4775" t="s">
        <v>6280</v>
      </c>
      <c r="C4775">
        <v>1800</v>
      </c>
      <c r="D4775" t="s">
        <v>5118</v>
      </c>
      <c r="E4775" t="s">
        <v>5780</v>
      </c>
      <c r="F4775">
        <v>3</v>
      </c>
    </row>
    <row r="4776" spans="1:6">
      <c r="A4776" t="s">
        <v>6810</v>
      </c>
      <c r="B4776" t="s">
        <v>6280</v>
      </c>
      <c r="C4776">
        <v>1800</v>
      </c>
      <c r="D4776" t="s">
        <v>5118</v>
      </c>
      <c r="E4776" t="s">
        <v>5780</v>
      </c>
      <c r="F4776">
        <v>2</v>
      </c>
    </row>
    <row r="4777" spans="1:6">
      <c r="A4777" t="s">
        <v>6679</v>
      </c>
      <c r="B4777" t="s">
        <v>6280</v>
      </c>
      <c r="C4777">
        <v>240</v>
      </c>
      <c r="D4777" t="s">
        <v>5118</v>
      </c>
      <c r="E4777" t="s">
        <v>5780</v>
      </c>
      <c r="F4777">
        <v>3</v>
      </c>
    </row>
    <row r="4778" spans="1:6">
      <c r="A4778" t="s">
        <v>6678</v>
      </c>
      <c r="B4778" t="s">
        <v>6280</v>
      </c>
      <c r="C4778">
        <v>240</v>
      </c>
      <c r="D4778" t="s">
        <v>5118</v>
      </c>
      <c r="E4778" t="s">
        <v>5780</v>
      </c>
      <c r="F4778">
        <v>4</v>
      </c>
    </row>
    <row r="4779" spans="1:6">
      <c r="A4779" t="s">
        <v>6811</v>
      </c>
      <c r="B4779" t="s">
        <v>6280</v>
      </c>
      <c r="C4779">
        <v>320</v>
      </c>
      <c r="D4779" t="s">
        <v>5118</v>
      </c>
      <c r="E4779" t="s">
        <v>5780</v>
      </c>
      <c r="F4779">
        <v>3</v>
      </c>
    </row>
    <row r="4780" spans="1:6">
      <c r="A4780" t="s">
        <v>6738</v>
      </c>
      <c r="B4780" t="s">
        <v>6280</v>
      </c>
      <c r="C4780">
        <v>240</v>
      </c>
      <c r="D4780" t="s">
        <v>5118</v>
      </c>
      <c r="E4780" t="s">
        <v>5780</v>
      </c>
      <c r="F4780">
        <v>5</v>
      </c>
    </row>
    <row r="4781" spans="1:6">
      <c r="A4781" t="s">
        <v>6812</v>
      </c>
      <c r="B4781" t="s">
        <v>6280</v>
      </c>
      <c r="C4781">
        <v>20</v>
      </c>
      <c r="D4781" t="s">
        <v>5118</v>
      </c>
      <c r="E4781" t="s">
        <v>5780</v>
      </c>
      <c r="F4781">
        <v>4</v>
      </c>
    </row>
    <row r="4782" spans="1:6">
      <c r="A4782" t="s">
        <v>6813</v>
      </c>
      <c r="B4782" t="s">
        <v>6280</v>
      </c>
      <c r="C4782">
        <v>250</v>
      </c>
      <c r="D4782" t="s">
        <v>5118</v>
      </c>
      <c r="E4782" t="s">
        <v>5780</v>
      </c>
      <c r="F4782">
        <v>0</v>
      </c>
    </row>
    <row r="4783" spans="1:6">
      <c r="A4783" t="s">
        <v>6814</v>
      </c>
      <c r="B4783" t="s">
        <v>6295</v>
      </c>
      <c r="C4783">
        <v>4320</v>
      </c>
      <c r="D4783" t="s">
        <v>5118</v>
      </c>
      <c r="E4783" t="s">
        <v>5780</v>
      </c>
      <c r="F4783">
        <v>3</v>
      </c>
    </row>
    <row r="4784" spans="1:6">
      <c r="A4784" t="s">
        <v>6815</v>
      </c>
      <c r="B4784" t="s">
        <v>6295</v>
      </c>
      <c r="C4784">
        <v>432</v>
      </c>
      <c r="D4784" t="s">
        <v>5118</v>
      </c>
      <c r="E4784" t="s">
        <v>5780</v>
      </c>
      <c r="F4784">
        <v>13</v>
      </c>
    </row>
    <row r="4785" spans="1:6">
      <c r="A4785" t="s">
        <v>6816</v>
      </c>
      <c r="B4785" t="s">
        <v>6295</v>
      </c>
      <c r="C4785">
        <v>288</v>
      </c>
      <c r="D4785" t="s">
        <v>5118</v>
      </c>
      <c r="E4785" t="s">
        <v>5780</v>
      </c>
      <c r="F4785">
        <v>5</v>
      </c>
    </row>
    <row r="4786" spans="1:6">
      <c r="A4786" t="s">
        <v>6817</v>
      </c>
      <c r="B4786" t="s">
        <v>6295</v>
      </c>
      <c r="C4786">
        <v>288</v>
      </c>
      <c r="D4786" t="s">
        <v>5118</v>
      </c>
      <c r="E4786" t="s">
        <v>5780</v>
      </c>
      <c r="F4786">
        <v>2</v>
      </c>
    </row>
    <row r="4787" spans="1:6">
      <c r="A4787" t="s">
        <v>6818</v>
      </c>
      <c r="B4787" t="s">
        <v>6295</v>
      </c>
      <c r="C4787">
        <v>288</v>
      </c>
      <c r="D4787" t="s">
        <v>5118</v>
      </c>
      <c r="E4787" t="s">
        <v>5780</v>
      </c>
      <c r="F4787">
        <v>1</v>
      </c>
    </row>
    <row r="4788" spans="1:6">
      <c r="A4788" t="s">
        <v>6819</v>
      </c>
      <c r="B4788" t="s">
        <v>6295</v>
      </c>
      <c r="C4788">
        <v>288</v>
      </c>
      <c r="D4788" t="s">
        <v>5118</v>
      </c>
      <c r="E4788" t="s">
        <v>5780</v>
      </c>
      <c r="F4788">
        <v>2</v>
      </c>
    </row>
    <row r="4789" spans="1:6">
      <c r="A4789" t="s">
        <v>6820</v>
      </c>
      <c r="B4789" t="s">
        <v>6295</v>
      </c>
      <c r="C4789">
        <v>288</v>
      </c>
      <c r="D4789" t="s">
        <v>5118</v>
      </c>
      <c r="E4789" t="s">
        <v>5780</v>
      </c>
      <c r="F4789">
        <v>3</v>
      </c>
    </row>
    <row r="4790" spans="1:6">
      <c r="A4790" t="s">
        <v>6296</v>
      </c>
      <c r="B4790" t="s">
        <v>6295</v>
      </c>
      <c r="C4790">
        <v>2304</v>
      </c>
      <c r="D4790" t="s">
        <v>5118</v>
      </c>
      <c r="E4790" t="s">
        <v>5780</v>
      </c>
      <c r="F4790">
        <v>5</v>
      </c>
    </row>
    <row r="4791" spans="1:6">
      <c r="A4791" t="s">
        <v>6297</v>
      </c>
      <c r="B4791" t="s">
        <v>6295</v>
      </c>
      <c r="C4791">
        <v>2304</v>
      </c>
      <c r="D4791" t="s">
        <v>5118</v>
      </c>
      <c r="E4791" t="s">
        <v>5780</v>
      </c>
      <c r="F4791">
        <v>1</v>
      </c>
    </row>
    <row r="4792" spans="1:6">
      <c r="A4792" t="s">
        <v>6298</v>
      </c>
      <c r="B4792" t="s">
        <v>6295</v>
      </c>
      <c r="C4792">
        <v>2304</v>
      </c>
      <c r="D4792" t="s">
        <v>5118</v>
      </c>
      <c r="E4792" t="s">
        <v>5780</v>
      </c>
      <c r="F4792">
        <v>5</v>
      </c>
    </row>
    <row r="4793" spans="1:6">
      <c r="A4793" t="s">
        <v>6299</v>
      </c>
      <c r="B4793" t="s">
        <v>6295</v>
      </c>
      <c r="C4793">
        <v>2304</v>
      </c>
      <c r="D4793" t="s">
        <v>5118</v>
      </c>
      <c r="E4793" t="s">
        <v>5780</v>
      </c>
      <c r="F4793">
        <v>6</v>
      </c>
    </row>
    <row r="4794" spans="1:6">
      <c r="A4794" t="s">
        <v>6300</v>
      </c>
      <c r="B4794" t="s">
        <v>6295</v>
      </c>
      <c r="C4794">
        <v>2304</v>
      </c>
      <c r="D4794" t="s">
        <v>5118</v>
      </c>
      <c r="E4794" t="s">
        <v>5780</v>
      </c>
      <c r="F4794">
        <v>4</v>
      </c>
    </row>
    <row r="4795" spans="1:6">
      <c r="A4795" t="s">
        <v>6301</v>
      </c>
      <c r="B4795" t="s">
        <v>6295</v>
      </c>
      <c r="C4795">
        <v>2304</v>
      </c>
      <c r="D4795" t="s">
        <v>5118</v>
      </c>
      <c r="E4795" t="s">
        <v>5780</v>
      </c>
      <c r="F4795">
        <v>5</v>
      </c>
    </row>
    <row r="4796" spans="1:6">
      <c r="A4796" t="s">
        <v>6302</v>
      </c>
      <c r="B4796" t="s">
        <v>6295</v>
      </c>
      <c r="C4796">
        <v>2304</v>
      </c>
      <c r="D4796" t="s">
        <v>5118</v>
      </c>
      <c r="E4796" t="s">
        <v>5780</v>
      </c>
      <c r="F4796">
        <v>4</v>
      </c>
    </row>
    <row r="4797" spans="1:6">
      <c r="A4797" t="s">
        <v>6303</v>
      </c>
      <c r="B4797" t="s">
        <v>6295</v>
      </c>
      <c r="C4797">
        <v>2304</v>
      </c>
      <c r="D4797" t="s">
        <v>5118</v>
      </c>
      <c r="E4797" t="s">
        <v>5780</v>
      </c>
      <c r="F4797">
        <v>5</v>
      </c>
    </row>
    <row r="4798" spans="1:6">
      <c r="A4798" t="s">
        <v>6821</v>
      </c>
      <c r="B4798" t="s">
        <v>6295</v>
      </c>
      <c r="C4798">
        <v>2304</v>
      </c>
      <c r="D4798" t="s">
        <v>5118</v>
      </c>
      <c r="E4798" t="s">
        <v>5780</v>
      </c>
      <c r="F4798">
        <v>4</v>
      </c>
    </row>
    <row r="4799" spans="1:6">
      <c r="A4799" t="s">
        <v>6822</v>
      </c>
      <c r="B4799" t="s">
        <v>6295</v>
      </c>
      <c r="C4799">
        <v>2304</v>
      </c>
      <c r="D4799" t="s">
        <v>5118</v>
      </c>
      <c r="E4799" t="s">
        <v>5780</v>
      </c>
      <c r="F4799">
        <v>6</v>
      </c>
    </row>
    <row r="4800" spans="1:6">
      <c r="A4800" t="s">
        <v>6823</v>
      </c>
      <c r="B4800" t="s">
        <v>6295</v>
      </c>
      <c r="C4800">
        <v>2304</v>
      </c>
      <c r="D4800" t="s">
        <v>5118</v>
      </c>
      <c r="E4800" t="s">
        <v>5780</v>
      </c>
      <c r="F4800">
        <v>2</v>
      </c>
    </row>
    <row r="4801" spans="1:6">
      <c r="A4801" t="s">
        <v>6824</v>
      </c>
      <c r="B4801" t="s">
        <v>6295</v>
      </c>
      <c r="C4801">
        <v>2304</v>
      </c>
      <c r="D4801" t="s">
        <v>5118</v>
      </c>
      <c r="E4801" t="s">
        <v>5780</v>
      </c>
      <c r="F4801">
        <v>5</v>
      </c>
    </row>
    <row r="4802" spans="1:6">
      <c r="A4802" t="s">
        <v>6825</v>
      </c>
      <c r="B4802" t="s">
        <v>6295</v>
      </c>
      <c r="C4802">
        <v>2304</v>
      </c>
      <c r="D4802" t="s">
        <v>5118</v>
      </c>
      <c r="E4802" t="s">
        <v>5780</v>
      </c>
      <c r="F4802">
        <v>3</v>
      </c>
    </row>
    <row r="4803" spans="1:6">
      <c r="A4803" t="s">
        <v>6826</v>
      </c>
      <c r="B4803" t="s">
        <v>6295</v>
      </c>
      <c r="C4803">
        <v>240</v>
      </c>
      <c r="D4803" t="s">
        <v>5118</v>
      </c>
      <c r="E4803" t="s">
        <v>5780</v>
      </c>
      <c r="F4803">
        <v>3</v>
      </c>
    </row>
    <row r="4804" spans="1:6">
      <c r="A4804" t="s">
        <v>6827</v>
      </c>
      <c r="B4804" t="s">
        <v>6295</v>
      </c>
      <c r="C4804">
        <v>240</v>
      </c>
      <c r="D4804" t="s">
        <v>5118</v>
      </c>
      <c r="E4804" t="s">
        <v>5780</v>
      </c>
      <c r="F4804">
        <v>3</v>
      </c>
    </row>
    <row r="4805" spans="1:6">
      <c r="A4805" t="s">
        <v>6828</v>
      </c>
      <c r="B4805" t="s">
        <v>6295</v>
      </c>
      <c r="C4805">
        <v>360</v>
      </c>
      <c r="D4805" t="s">
        <v>5118</v>
      </c>
      <c r="E4805" t="s">
        <v>5780</v>
      </c>
      <c r="F4805">
        <v>4</v>
      </c>
    </row>
    <row r="4806" spans="1:6">
      <c r="A4806" t="s">
        <v>6829</v>
      </c>
      <c r="B4806" t="s">
        <v>6295</v>
      </c>
      <c r="C4806">
        <v>240</v>
      </c>
      <c r="D4806" t="s">
        <v>5118</v>
      </c>
      <c r="E4806" t="s">
        <v>5780</v>
      </c>
      <c r="F4806">
        <v>3</v>
      </c>
    </row>
    <row r="4807" spans="1:6">
      <c r="A4807" t="s">
        <v>6830</v>
      </c>
      <c r="B4807" t="s">
        <v>6295</v>
      </c>
      <c r="C4807">
        <v>240</v>
      </c>
      <c r="D4807" t="s">
        <v>5118</v>
      </c>
      <c r="E4807" t="s">
        <v>5780</v>
      </c>
      <c r="F4807">
        <v>3</v>
      </c>
    </row>
    <row r="4808" spans="1:6">
      <c r="A4808" t="s">
        <v>6831</v>
      </c>
      <c r="B4808" t="s">
        <v>6295</v>
      </c>
      <c r="C4808">
        <v>240</v>
      </c>
      <c r="D4808" t="s">
        <v>5118</v>
      </c>
      <c r="E4808" t="s">
        <v>5780</v>
      </c>
      <c r="F4808">
        <v>3</v>
      </c>
    </row>
    <row r="4809" spans="1:6">
      <c r="A4809" t="s">
        <v>6832</v>
      </c>
      <c r="B4809" t="s">
        <v>6295</v>
      </c>
      <c r="C4809">
        <v>48</v>
      </c>
      <c r="D4809" t="s">
        <v>5118</v>
      </c>
      <c r="E4809" t="s">
        <v>5780</v>
      </c>
      <c r="F4809">
        <v>31</v>
      </c>
    </row>
    <row r="4810" spans="1:6">
      <c r="A4810" t="s">
        <v>6833</v>
      </c>
      <c r="B4810" t="s">
        <v>6295</v>
      </c>
      <c r="C4810">
        <v>48</v>
      </c>
      <c r="D4810" t="s">
        <v>5118</v>
      </c>
      <c r="E4810" t="s">
        <v>5780</v>
      </c>
      <c r="F4810">
        <v>29</v>
      </c>
    </row>
    <row r="4811" spans="1:6">
      <c r="A4811" t="s">
        <v>6834</v>
      </c>
      <c r="B4811" t="s">
        <v>6295</v>
      </c>
      <c r="C4811">
        <v>240</v>
      </c>
      <c r="D4811" t="s">
        <v>5118</v>
      </c>
      <c r="E4811" t="s">
        <v>5780</v>
      </c>
      <c r="F4811">
        <v>1</v>
      </c>
    </row>
    <row r="4812" spans="1:6">
      <c r="A4812" t="s">
        <v>6681</v>
      </c>
      <c r="B4812" t="s">
        <v>6295</v>
      </c>
      <c r="C4812">
        <v>240</v>
      </c>
      <c r="D4812" t="s">
        <v>5118</v>
      </c>
      <c r="E4812" t="s">
        <v>5780</v>
      </c>
      <c r="F4812">
        <v>0</v>
      </c>
    </row>
    <row r="4813" spans="1:6">
      <c r="A4813" t="s">
        <v>6835</v>
      </c>
      <c r="B4813" t="s">
        <v>6295</v>
      </c>
      <c r="C4813">
        <v>800</v>
      </c>
      <c r="D4813" t="s">
        <v>5118</v>
      </c>
      <c r="E4813" t="s">
        <v>5780</v>
      </c>
      <c r="F4813">
        <v>6</v>
      </c>
    </row>
    <row r="4814" spans="1:6">
      <c r="A4814" t="s">
        <v>6836</v>
      </c>
      <c r="B4814" t="s">
        <v>6295</v>
      </c>
      <c r="C4814">
        <v>360</v>
      </c>
      <c r="D4814" t="s">
        <v>5118</v>
      </c>
      <c r="E4814" t="s">
        <v>5780</v>
      </c>
      <c r="F4814">
        <v>1</v>
      </c>
    </row>
    <row r="4815" spans="1:6">
      <c r="A4815" t="s">
        <v>6837</v>
      </c>
      <c r="B4815" t="s">
        <v>6295</v>
      </c>
      <c r="C4815">
        <v>480</v>
      </c>
      <c r="D4815" t="s">
        <v>5118</v>
      </c>
      <c r="E4815" t="s">
        <v>5780</v>
      </c>
      <c r="F4815">
        <v>0</v>
      </c>
    </row>
    <row r="4816" spans="1:6">
      <c r="A4816" t="s">
        <v>6838</v>
      </c>
      <c r="B4816" t="s">
        <v>6295</v>
      </c>
      <c r="C4816">
        <v>240</v>
      </c>
      <c r="D4816" t="s">
        <v>5118</v>
      </c>
      <c r="E4816" t="s">
        <v>5780</v>
      </c>
      <c r="F4816">
        <v>4</v>
      </c>
    </row>
    <row r="4817" spans="1:6">
      <c r="A4817" t="s">
        <v>6839</v>
      </c>
      <c r="B4817" t="s">
        <v>6295</v>
      </c>
      <c r="C4817">
        <v>120</v>
      </c>
      <c r="D4817" t="s">
        <v>5118</v>
      </c>
      <c r="E4817" t="s">
        <v>5780</v>
      </c>
      <c r="F4817">
        <v>6</v>
      </c>
    </row>
    <row r="4818" spans="1:6">
      <c r="A4818" t="s">
        <v>6548</v>
      </c>
      <c r="B4818" t="s">
        <v>6295</v>
      </c>
      <c r="C4818">
        <v>400</v>
      </c>
      <c r="D4818" t="s">
        <v>5118</v>
      </c>
      <c r="E4818" t="s">
        <v>5780</v>
      </c>
      <c r="F4818">
        <v>4</v>
      </c>
    </row>
    <row r="4819" spans="1:6">
      <c r="A4819" t="s">
        <v>6840</v>
      </c>
      <c r="B4819" t="s">
        <v>6295</v>
      </c>
      <c r="C4819">
        <v>240</v>
      </c>
      <c r="D4819" t="s">
        <v>5118</v>
      </c>
      <c r="E4819" t="s">
        <v>5780</v>
      </c>
      <c r="F4819">
        <v>2</v>
      </c>
    </row>
    <row r="4820" spans="1:6">
      <c r="A4820" t="s">
        <v>6841</v>
      </c>
      <c r="B4820" t="s">
        <v>6295</v>
      </c>
      <c r="C4820">
        <v>800</v>
      </c>
      <c r="D4820" t="s">
        <v>5118</v>
      </c>
      <c r="E4820" t="s">
        <v>5780</v>
      </c>
      <c r="F4820">
        <v>3</v>
      </c>
    </row>
    <row r="4821" spans="1:6">
      <c r="A4821" t="s">
        <v>6842</v>
      </c>
      <c r="B4821" t="s">
        <v>6295</v>
      </c>
      <c r="C4821">
        <v>120</v>
      </c>
      <c r="D4821" t="s">
        <v>5118</v>
      </c>
      <c r="E4821" t="s">
        <v>5780</v>
      </c>
      <c r="F4821">
        <v>1</v>
      </c>
    </row>
    <row r="4822" spans="1:6">
      <c r="A4822" t="s">
        <v>6843</v>
      </c>
      <c r="B4822" t="s">
        <v>6295</v>
      </c>
      <c r="C4822">
        <v>240</v>
      </c>
      <c r="D4822" t="s">
        <v>5118</v>
      </c>
      <c r="E4822" t="s">
        <v>5780</v>
      </c>
      <c r="F4822">
        <v>1</v>
      </c>
    </row>
    <row r="4823" spans="1:6">
      <c r="A4823" t="s">
        <v>6844</v>
      </c>
      <c r="B4823" t="s">
        <v>6295</v>
      </c>
      <c r="C4823">
        <v>2000</v>
      </c>
      <c r="D4823" t="s">
        <v>5118</v>
      </c>
      <c r="E4823" t="s">
        <v>5780</v>
      </c>
      <c r="F4823">
        <v>9</v>
      </c>
    </row>
    <row r="4824" spans="1:6">
      <c r="A4824" t="s">
        <v>6845</v>
      </c>
      <c r="B4824" t="s">
        <v>6295</v>
      </c>
      <c r="C4824">
        <v>1500</v>
      </c>
      <c r="D4824" t="s">
        <v>5118</v>
      </c>
      <c r="E4824" t="s">
        <v>5780</v>
      </c>
      <c r="F4824">
        <v>8</v>
      </c>
    </row>
    <row r="4825" spans="1:6">
      <c r="A4825" t="s">
        <v>6846</v>
      </c>
      <c r="B4825" t="s">
        <v>6295</v>
      </c>
      <c r="C4825">
        <v>1000</v>
      </c>
      <c r="D4825" t="s">
        <v>5118</v>
      </c>
      <c r="E4825" t="s">
        <v>5780</v>
      </c>
      <c r="F4825">
        <v>3</v>
      </c>
    </row>
    <row r="4826" spans="1:6">
      <c r="A4826" t="s">
        <v>6847</v>
      </c>
      <c r="B4826" t="s">
        <v>6304</v>
      </c>
      <c r="C4826">
        <v>240</v>
      </c>
      <c r="D4826" t="s">
        <v>5118</v>
      </c>
      <c r="E4826" t="s">
        <v>5780</v>
      </c>
      <c r="F4826">
        <v>1</v>
      </c>
    </row>
    <row r="4827" spans="1:6">
      <c r="A4827" t="s">
        <v>6848</v>
      </c>
      <c r="B4827" t="s">
        <v>6304</v>
      </c>
      <c r="C4827">
        <v>120</v>
      </c>
      <c r="D4827" t="s">
        <v>5118</v>
      </c>
      <c r="E4827" t="s">
        <v>5780</v>
      </c>
      <c r="F4827">
        <v>1</v>
      </c>
    </row>
    <row r="4828" spans="1:6">
      <c r="A4828" t="s">
        <v>6849</v>
      </c>
      <c r="B4828" t="s">
        <v>6304</v>
      </c>
      <c r="C4828">
        <v>160</v>
      </c>
      <c r="D4828" t="s">
        <v>5118</v>
      </c>
      <c r="E4828" t="s">
        <v>5780</v>
      </c>
      <c r="F4828">
        <v>0</v>
      </c>
    </row>
    <row r="4829" spans="1:6">
      <c r="A4829" t="s">
        <v>6850</v>
      </c>
      <c r="B4829" t="s">
        <v>6304</v>
      </c>
      <c r="C4829">
        <v>240</v>
      </c>
      <c r="D4829" t="s">
        <v>5118</v>
      </c>
      <c r="E4829" t="s">
        <v>5780</v>
      </c>
      <c r="F4829">
        <v>4</v>
      </c>
    </row>
    <row r="4830" spans="1:6">
      <c r="A4830" t="s">
        <v>6851</v>
      </c>
      <c r="B4830" t="s">
        <v>6304</v>
      </c>
      <c r="C4830">
        <v>384</v>
      </c>
      <c r="D4830" t="s">
        <v>5118</v>
      </c>
      <c r="E4830" t="s">
        <v>5780</v>
      </c>
      <c r="F4830">
        <v>7</v>
      </c>
    </row>
    <row r="4831" spans="1:6">
      <c r="A4831" t="s">
        <v>6852</v>
      </c>
      <c r="B4831" t="s">
        <v>6304</v>
      </c>
      <c r="C4831">
        <v>480</v>
      </c>
      <c r="D4831" t="s">
        <v>5118</v>
      </c>
      <c r="E4831" t="s">
        <v>5780</v>
      </c>
      <c r="F4831">
        <v>4</v>
      </c>
    </row>
    <row r="4832" spans="1:6">
      <c r="A4832" t="s">
        <v>6853</v>
      </c>
      <c r="B4832" t="s">
        <v>6304</v>
      </c>
      <c r="C4832">
        <v>792</v>
      </c>
      <c r="D4832" t="s">
        <v>5118</v>
      </c>
      <c r="E4832" t="s">
        <v>5780</v>
      </c>
      <c r="F4832">
        <v>5</v>
      </c>
    </row>
    <row r="4833" spans="1:6">
      <c r="A4833" t="s">
        <v>6753</v>
      </c>
      <c r="B4833" t="s">
        <v>6304</v>
      </c>
      <c r="C4833">
        <v>792</v>
      </c>
      <c r="D4833" t="s">
        <v>5118</v>
      </c>
      <c r="E4833" t="s">
        <v>5780</v>
      </c>
      <c r="F4833">
        <v>2</v>
      </c>
    </row>
    <row r="4834" spans="1:6">
      <c r="A4834" t="s">
        <v>6854</v>
      </c>
      <c r="B4834" t="s">
        <v>6304</v>
      </c>
      <c r="C4834">
        <v>360</v>
      </c>
      <c r="D4834" t="s">
        <v>5118</v>
      </c>
      <c r="E4834" t="s">
        <v>5780</v>
      </c>
      <c r="F4834">
        <v>1</v>
      </c>
    </row>
    <row r="4835" spans="1:6">
      <c r="A4835" t="s">
        <v>6855</v>
      </c>
      <c r="B4835" t="s">
        <v>6304</v>
      </c>
      <c r="C4835">
        <v>1152</v>
      </c>
      <c r="D4835" t="s">
        <v>5118</v>
      </c>
      <c r="E4835" t="s">
        <v>5780</v>
      </c>
      <c r="F4835">
        <v>2</v>
      </c>
    </row>
    <row r="4836" spans="1:6">
      <c r="A4836" t="s">
        <v>6856</v>
      </c>
      <c r="B4836" t="s">
        <v>6304</v>
      </c>
      <c r="C4836">
        <v>1152</v>
      </c>
      <c r="D4836" t="s">
        <v>5118</v>
      </c>
      <c r="E4836" t="s">
        <v>5780</v>
      </c>
      <c r="F4836">
        <v>3</v>
      </c>
    </row>
    <row r="4837" spans="1:6">
      <c r="A4837" t="s">
        <v>6857</v>
      </c>
      <c r="B4837" t="s">
        <v>6304</v>
      </c>
      <c r="C4837">
        <v>864</v>
      </c>
      <c r="D4837" t="s">
        <v>5118</v>
      </c>
      <c r="E4837" t="s">
        <v>5780</v>
      </c>
      <c r="F4837">
        <v>5</v>
      </c>
    </row>
    <row r="4838" spans="1:6">
      <c r="A4838" t="s">
        <v>6858</v>
      </c>
      <c r="B4838" t="s">
        <v>6304</v>
      </c>
      <c r="C4838">
        <v>1152</v>
      </c>
      <c r="D4838" t="s">
        <v>5118</v>
      </c>
      <c r="E4838" t="s">
        <v>5780</v>
      </c>
      <c r="F4838">
        <v>2</v>
      </c>
    </row>
    <row r="4839" spans="1:6">
      <c r="A4839" t="s">
        <v>6859</v>
      </c>
      <c r="B4839" t="s">
        <v>6304</v>
      </c>
      <c r="C4839">
        <v>1152</v>
      </c>
      <c r="D4839" t="s">
        <v>5118</v>
      </c>
      <c r="E4839" t="s">
        <v>5780</v>
      </c>
      <c r="F4839">
        <v>3</v>
      </c>
    </row>
    <row r="4840" spans="1:6">
      <c r="A4840" t="s">
        <v>6860</v>
      </c>
      <c r="B4840" t="s">
        <v>6304</v>
      </c>
      <c r="C4840">
        <v>1152</v>
      </c>
      <c r="D4840" t="s">
        <v>5118</v>
      </c>
      <c r="E4840" t="s">
        <v>5780</v>
      </c>
      <c r="F4840">
        <v>2</v>
      </c>
    </row>
    <row r="4841" spans="1:6">
      <c r="A4841" t="s">
        <v>6861</v>
      </c>
      <c r="B4841" t="s">
        <v>6304</v>
      </c>
      <c r="C4841">
        <v>576</v>
      </c>
      <c r="D4841" t="s">
        <v>5118</v>
      </c>
      <c r="E4841" t="s">
        <v>5780</v>
      </c>
      <c r="F4841">
        <v>1</v>
      </c>
    </row>
    <row r="4842" spans="1:6">
      <c r="A4842" t="s">
        <v>6862</v>
      </c>
      <c r="B4842" t="s">
        <v>6304</v>
      </c>
      <c r="C4842">
        <v>576</v>
      </c>
      <c r="D4842" t="s">
        <v>5118</v>
      </c>
      <c r="E4842" t="s">
        <v>5780</v>
      </c>
      <c r="F4842">
        <v>3</v>
      </c>
    </row>
    <row r="4843" spans="1:6">
      <c r="A4843" t="s">
        <v>6863</v>
      </c>
      <c r="B4843" t="s">
        <v>6304</v>
      </c>
      <c r="C4843">
        <v>120</v>
      </c>
      <c r="D4843" t="s">
        <v>5118</v>
      </c>
      <c r="E4843" t="s">
        <v>5780</v>
      </c>
      <c r="F4843">
        <v>15</v>
      </c>
    </row>
    <row r="4844" spans="1:6">
      <c r="A4844" t="s">
        <v>6864</v>
      </c>
      <c r="B4844" t="s">
        <v>6304</v>
      </c>
      <c r="C4844">
        <v>120</v>
      </c>
      <c r="D4844" t="s">
        <v>5118</v>
      </c>
      <c r="E4844" t="s">
        <v>5780</v>
      </c>
      <c r="F4844">
        <v>25</v>
      </c>
    </row>
    <row r="4845" spans="1:6">
      <c r="A4845" t="s">
        <v>6865</v>
      </c>
      <c r="B4845" t="s">
        <v>6304</v>
      </c>
      <c r="C4845">
        <v>144</v>
      </c>
      <c r="D4845" t="s">
        <v>5118</v>
      </c>
      <c r="E4845" t="s">
        <v>5780</v>
      </c>
      <c r="F4845">
        <v>2</v>
      </c>
    </row>
    <row r="4846" spans="1:6">
      <c r="A4846" t="s">
        <v>6866</v>
      </c>
      <c r="B4846" t="s">
        <v>6304</v>
      </c>
      <c r="C4846">
        <v>120</v>
      </c>
      <c r="D4846" t="s">
        <v>5118</v>
      </c>
      <c r="E4846" t="s">
        <v>5780</v>
      </c>
      <c r="F4846">
        <v>13</v>
      </c>
    </row>
    <row r="4847" spans="1:6">
      <c r="A4847" t="s">
        <v>6867</v>
      </c>
      <c r="B4847" t="s">
        <v>6304</v>
      </c>
      <c r="C4847">
        <v>96</v>
      </c>
      <c r="D4847" t="s">
        <v>5118</v>
      </c>
      <c r="E4847" t="s">
        <v>5780</v>
      </c>
      <c r="F4847">
        <v>21</v>
      </c>
    </row>
    <row r="4848" spans="1:6">
      <c r="A4848" t="s">
        <v>6868</v>
      </c>
      <c r="B4848" t="s">
        <v>6304</v>
      </c>
      <c r="C4848">
        <v>2592</v>
      </c>
      <c r="D4848" t="s">
        <v>5118</v>
      </c>
      <c r="E4848" t="s">
        <v>5780</v>
      </c>
      <c r="F4848">
        <v>9</v>
      </c>
    </row>
    <row r="4849" spans="1:6">
      <c r="A4849" t="s">
        <v>6869</v>
      </c>
      <c r="B4849" t="s">
        <v>6304</v>
      </c>
      <c r="C4849">
        <v>1728</v>
      </c>
      <c r="D4849" t="s">
        <v>5118</v>
      </c>
      <c r="E4849" t="s">
        <v>5780</v>
      </c>
      <c r="F4849">
        <v>3</v>
      </c>
    </row>
    <row r="4850" spans="1:6">
      <c r="A4850" t="s">
        <v>6815</v>
      </c>
      <c r="B4850" t="s">
        <v>6304</v>
      </c>
      <c r="C4850">
        <v>432</v>
      </c>
      <c r="D4850" t="s">
        <v>5118</v>
      </c>
      <c r="E4850" t="s">
        <v>5780</v>
      </c>
      <c r="F4850">
        <v>11</v>
      </c>
    </row>
    <row r="4851" spans="1:6">
      <c r="A4851" t="s">
        <v>6851</v>
      </c>
      <c r="B4851" t="s">
        <v>6305</v>
      </c>
      <c r="C4851">
        <v>384</v>
      </c>
      <c r="D4851" t="s">
        <v>5118</v>
      </c>
      <c r="E4851" t="s">
        <v>5780</v>
      </c>
      <c r="F4851">
        <v>9</v>
      </c>
    </row>
    <row r="4852" spans="1:6">
      <c r="A4852" t="s">
        <v>6870</v>
      </c>
      <c r="B4852" t="s">
        <v>6305</v>
      </c>
      <c r="C4852">
        <v>1056</v>
      </c>
      <c r="D4852" t="s">
        <v>5118</v>
      </c>
      <c r="E4852" t="s">
        <v>5780</v>
      </c>
      <c r="F4852">
        <v>6</v>
      </c>
    </row>
    <row r="4853" spans="1:6">
      <c r="A4853" t="s">
        <v>6306</v>
      </c>
      <c r="B4853" t="s">
        <v>6305</v>
      </c>
      <c r="C4853">
        <v>48</v>
      </c>
      <c r="D4853" t="s">
        <v>5118</v>
      </c>
      <c r="E4853" t="s">
        <v>5780</v>
      </c>
      <c r="F4853">
        <v>79</v>
      </c>
    </row>
    <row r="4854" spans="1:6">
      <c r="A4854" t="s">
        <v>6307</v>
      </c>
      <c r="B4854" t="s">
        <v>6305</v>
      </c>
      <c r="C4854">
        <v>1500</v>
      </c>
      <c r="D4854" t="s">
        <v>5118</v>
      </c>
      <c r="E4854" t="s">
        <v>5780</v>
      </c>
      <c r="F4854">
        <v>24</v>
      </c>
    </row>
    <row r="4855" spans="1:6">
      <c r="A4855" t="s">
        <v>6871</v>
      </c>
      <c r="B4855" t="s">
        <v>6305</v>
      </c>
      <c r="C4855">
        <v>2304</v>
      </c>
      <c r="D4855" t="s">
        <v>5118</v>
      </c>
      <c r="E4855" t="s">
        <v>5780</v>
      </c>
      <c r="F4855">
        <v>14</v>
      </c>
    </row>
    <row r="4856" spans="1:6">
      <c r="A4856" t="s">
        <v>6872</v>
      </c>
      <c r="B4856" t="s">
        <v>6305</v>
      </c>
      <c r="C4856">
        <v>2304</v>
      </c>
      <c r="D4856" t="s">
        <v>5118</v>
      </c>
      <c r="E4856" t="s">
        <v>5780</v>
      </c>
      <c r="F4856">
        <v>9</v>
      </c>
    </row>
    <row r="4857" spans="1:6">
      <c r="A4857" t="s">
        <v>6873</v>
      </c>
      <c r="B4857" t="s">
        <v>6305</v>
      </c>
      <c r="C4857">
        <v>2304</v>
      </c>
      <c r="D4857" t="s">
        <v>5118</v>
      </c>
      <c r="E4857" t="s">
        <v>5780</v>
      </c>
      <c r="F4857">
        <v>10</v>
      </c>
    </row>
    <row r="4858" spans="1:6">
      <c r="A4858" t="s">
        <v>6874</v>
      </c>
      <c r="B4858" t="s">
        <v>6305</v>
      </c>
      <c r="C4858">
        <v>2304</v>
      </c>
      <c r="D4858" t="s">
        <v>5118</v>
      </c>
      <c r="E4858" t="s">
        <v>5780</v>
      </c>
      <c r="F4858">
        <v>7</v>
      </c>
    </row>
    <row r="4859" spans="1:6">
      <c r="A4859" t="s">
        <v>6875</v>
      </c>
      <c r="B4859" t="s">
        <v>6305</v>
      </c>
      <c r="C4859">
        <v>2304</v>
      </c>
      <c r="D4859" t="s">
        <v>5118</v>
      </c>
      <c r="E4859" t="s">
        <v>5780</v>
      </c>
      <c r="F4859">
        <v>0</v>
      </c>
    </row>
    <row r="4860" spans="1:6">
      <c r="A4860" t="s">
        <v>6876</v>
      </c>
      <c r="B4860" t="s">
        <v>6305</v>
      </c>
      <c r="C4860">
        <v>2304</v>
      </c>
      <c r="D4860" t="s">
        <v>5118</v>
      </c>
      <c r="E4860" t="s">
        <v>5780</v>
      </c>
      <c r="F4860">
        <v>11</v>
      </c>
    </row>
    <row r="4861" spans="1:6">
      <c r="A4861" t="s">
        <v>6877</v>
      </c>
      <c r="B4861" t="s">
        <v>6305</v>
      </c>
      <c r="C4861">
        <v>2304</v>
      </c>
      <c r="D4861" t="s">
        <v>5118</v>
      </c>
      <c r="E4861" t="s">
        <v>5780</v>
      </c>
      <c r="F4861">
        <v>11</v>
      </c>
    </row>
    <row r="4862" spans="1:6">
      <c r="A4862" t="s">
        <v>6878</v>
      </c>
      <c r="B4862" t="s">
        <v>6305</v>
      </c>
      <c r="C4862">
        <v>2304</v>
      </c>
      <c r="D4862" t="s">
        <v>5118</v>
      </c>
      <c r="E4862" t="s">
        <v>5780</v>
      </c>
      <c r="F4862">
        <v>10</v>
      </c>
    </row>
    <row r="4863" spans="1:6">
      <c r="A4863" t="s">
        <v>6879</v>
      </c>
      <c r="B4863" t="s">
        <v>6305</v>
      </c>
      <c r="C4863">
        <v>2304</v>
      </c>
      <c r="D4863" t="s">
        <v>5118</v>
      </c>
      <c r="E4863" t="s">
        <v>5780</v>
      </c>
      <c r="F4863">
        <v>10</v>
      </c>
    </row>
    <row r="4864" spans="1:6">
      <c r="A4864" t="s">
        <v>6880</v>
      </c>
      <c r="B4864" t="s">
        <v>6305</v>
      </c>
      <c r="C4864">
        <v>2304</v>
      </c>
      <c r="D4864" t="s">
        <v>5118</v>
      </c>
      <c r="E4864" t="s">
        <v>5780</v>
      </c>
      <c r="F4864">
        <v>4</v>
      </c>
    </row>
    <row r="4865" spans="1:6">
      <c r="A4865" t="s">
        <v>6881</v>
      </c>
      <c r="B4865" t="s">
        <v>6305</v>
      </c>
      <c r="C4865">
        <v>160</v>
      </c>
      <c r="D4865" t="s">
        <v>5118</v>
      </c>
      <c r="E4865" t="s">
        <v>5780</v>
      </c>
      <c r="F4865">
        <v>8</v>
      </c>
    </row>
    <row r="4866" spans="1:6">
      <c r="A4866" t="s">
        <v>6882</v>
      </c>
      <c r="B4866" t="s">
        <v>6305</v>
      </c>
      <c r="C4866">
        <v>576</v>
      </c>
      <c r="D4866" t="s">
        <v>5118</v>
      </c>
      <c r="E4866" t="s">
        <v>5780</v>
      </c>
      <c r="F4866">
        <v>5</v>
      </c>
    </row>
    <row r="4867" spans="1:6">
      <c r="A4867" t="s">
        <v>6883</v>
      </c>
      <c r="B4867" t="s">
        <v>6305</v>
      </c>
      <c r="C4867">
        <v>576</v>
      </c>
      <c r="D4867" t="s">
        <v>5118</v>
      </c>
      <c r="E4867" t="s">
        <v>5780</v>
      </c>
      <c r="F4867">
        <v>8</v>
      </c>
    </row>
    <row r="4868" spans="1:6">
      <c r="A4868" t="s">
        <v>6862</v>
      </c>
      <c r="B4868" t="s">
        <v>6305</v>
      </c>
      <c r="C4868">
        <v>576</v>
      </c>
      <c r="D4868" t="s">
        <v>5118</v>
      </c>
      <c r="E4868" t="s">
        <v>5780</v>
      </c>
      <c r="F4868">
        <v>9</v>
      </c>
    </row>
    <row r="4869" spans="1:6">
      <c r="A4869" t="s">
        <v>6884</v>
      </c>
      <c r="B4869" t="s">
        <v>6305</v>
      </c>
      <c r="C4869">
        <v>576</v>
      </c>
      <c r="D4869" t="s">
        <v>5118</v>
      </c>
      <c r="E4869" t="s">
        <v>5780</v>
      </c>
      <c r="F4869">
        <v>7</v>
      </c>
    </row>
    <row r="4870" spans="1:6">
      <c r="A4870" t="s">
        <v>6885</v>
      </c>
      <c r="B4870" t="s">
        <v>6305</v>
      </c>
      <c r="C4870">
        <v>864</v>
      </c>
      <c r="D4870" t="s">
        <v>5118</v>
      </c>
      <c r="E4870" t="s">
        <v>5780</v>
      </c>
      <c r="F4870">
        <v>2</v>
      </c>
    </row>
    <row r="4871" spans="1:6">
      <c r="A4871" t="s">
        <v>6886</v>
      </c>
      <c r="B4871" t="s">
        <v>6305</v>
      </c>
      <c r="C4871">
        <v>864</v>
      </c>
      <c r="D4871" t="s">
        <v>5118</v>
      </c>
      <c r="E4871" t="s">
        <v>5780</v>
      </c>
      <c r="F4871">
        <v>6</v>
      </c>
    </row>
    <row r="4872" spans="1:6">
      <c r="A4872" t="s">
        <v>6887</v>
      </c>
      <c r="B4872" t="s">
        <v>6305</v>
      </c>
      <c r="C4872">
        <v>1152</v>
      </c>
      <c r="D4872" t="s">
        <v>5118</v>
      </c>
      <c r="E4872" t="s">
        <v>5780</v>
      </c>
      <c r="F4872">
        <v>7</v>
      </c>
    </row>
    <row r="4873" spans="1:6">
      <c r="A4873" t="s">
        <v>6888</v>
      </c>
      <c r="B4873" t="s">
        <v>6305</v>
      </c>
      <c r="C4873">
        <v>864</v>
      </c>
      <c r="D4873" t="s">
        <v>5118</v>
      </c>
      <c r="E4873" t="s">
        <v>5780</v>
      </c>
      <c r="F4873">
        <v>7</v>
      </c>
    </row>
    <row r="4874" spans="1:6">
      <c r="A4874" t="s">
        <v>6856</v>
      </c>
      <c r="B4874" t="s">
        <v>6305</v>
      </c>
      <c r="C4874">
        <v>1152</v>
      </c>
      <c r="D4874" t="s">
        <v>5118</v>
      </c>
      <c r="E4874" t="s">
        <v>5780</v>
      </c>
      <c r="F4874">
        <v>7</v>
      </c>
    </row>
    <row r="4875" spans="1:6">
      <c r="A4875" t="s">
        <v>6889</v>
      </c>
      <c r="B4875" t="s">
        <v>6305</v>
      </c>
      <c r="C4875">
        <v>1152</v>
      </c>
      <c r="D4875" t="s">
        <v>5118</v>
      </c>
      <c r="E4875" t="s">
        <v>5780</v>
      </c>
      <c r="F4875">
        <v>6</v>
      </c>
    </row>
    <row r="4876" spans="1:6">
      <c r="A4876" t="s">
        <v>6890</v>
      </c>
      <c r="B4876" t="s">
        <v>6305</v>
      </c>
      <c r="C4876">
        <v>864</v>
      </c>
      <c r="D4876" t="s">
        <v>5118</v>
      </c>
      <c r="E4876" t="s">
        <v>5780</v>
      </c>
      <c r="F4876">
        <v>3</v>
      </c>
    </row>
    <row r="4877" spans="1:6">
      <c r="A4877" t="s">
        <v>6891</v>
      </c>
      <c r="B4877" t="s">
        <v>6305</v>
      </c>
      <c r="C4877">
        <v>864</v>
      </c>
      <c r="D4877" t="s">
        <v>5118</v>
      </c>
      <c r="E4877" t="s">
        <v>5780</v>
      </c>
      <c r="F4877">
        <v>6</v>
      </c>
    </row>
    <row r="4878" spans="1:6">
      <c r="A4878" t="s">
        <v>6892</v>
      </c>
      <c r="B4878" t="s">
        <v>6305</v>
      </c>
      <c r="C4878">
        <v>576</v>
      </c>
      <c r="D4878" t="s">
        <v>5118</v>
      </c>
      <c r="E4878" t="s">
        <v>5780</v>
      </c>
      <c r="F4878">
        <v>2</v>
      </c>
    </row>
    <row r="4879" spans="1:6">
      <c r="A4879" t="s">
        <v>6893</v>
      </c>
      <c r="B4879" t="s">
        <v>6305</v>
      </c>
      <c r="C4879">
        <v>576</v>
      </c>
      <c r="D4879" t="s">
        <v>5118</v>
      </c>
      <c r="E4879" t="s">
        <v>5780</v>
      </c>
      <c r="F4879">
        <v>4</v>
      </c>
    </row>
    <row r="4880" spans="1:6">
      <c r="A4880" t="s">
        <v>6861</v>
      </c>
      <c r="B4880" t="s">
        <v>6305</v>
      </c>
      <c r="C4880">
        <v>576</v>
      </c>
      <c r="D4880" t="s">
        <v>5118</v>
      </c>
      <c r="E4880" t="s">
        <v>5780</v>
      </c>
      <c r="F4880">
        <v>8</v>
      </c>
    </row>
    <row r="4881" spans="1:6">
      <c r="A4881" t="s">
        <v>6894</v>
      </c>
      <c r="B4881" t="s">
        <v>6305</v>
      </c>
      <c r="C4881">
        <v>576</v>
      </c>
      <c r="D4881" t="s">
        <v>5118</v>
      </c>
      <c r="E4881" t="s">
        <v>5780</v>
      </c>
      <c r="F4881">
        <v>3</v>
      </c>
    </row>
    <row r="4882" spans="1:6">
      <c r="A4882" t="s">
        <v>6858</v>
      </c>
      <c r="B4882" t="s">
        <v>6305</v>
      </c>
      <c r="C4882">
        <v>1152</v>
      </c>
      <c r="D4882" t="s">
        <v>5118</v>
      </c>
      <c r="E4882" t="s">
        <v>5780</v>
      </c>
      <c r="F4882">
        <v>10</v>
      </c>
    </row>
    <row r="4883" spans="1:6">
      <c r="A4883" t="s">
        <v>6859</v>
      </c>
      <c r="B4883" t="s">
        <v>6305</v>
      </c>
      <c r="C4883">
        <v>1152</v>
      </c>
      <c r="D4883" t="s">
        <v>5118</v>
      </c>
      <c r="E4883" t="s">
        <v>5780</v>
      </c>
      <c r="F4883">
        <v>10</v>
      </c>
    </row>
    <row r="4884" spans="1:6">
      <c r="A4884" t="s">
        <v>6860</v>
      </c>
      <c r="B4884" t="s">
        <v>6305</v>
      </c>
      <c r="C4884">
        <v>1152</v>
      </c>
      <c r="D4884" t="s">
        <v>5118</v>
      </c>
      <c r="E4884" t="s">
        <v>5780</v>
      </c>
      <c r="F4884">
        <v>10</v>
      </c>
    </row>
    <row r="4885" spans="1:6">
      <c r="A4885" t="s">
        <v>6895</v>
      </c>
      <c r="B4885" t="s">
        <v>6305</v>
      </c>
      <c r="C4885">
        <v>576</v>
      </c>
      <c r="D4885" t="s">
        <v>5118</v>
      </c>
      <c r="E4885" t="s">
        <v>5780</v>
      </c>
      <c r="F4885">
        <v>3</v>
      </c>
    </row>
    <row r="4886" spans="1:6">
      <c r="A4886" t="s">
        <v>6823</v>
      </c>
      <c r="B4886" t="s">
        <v>6308</v>
      </c>
      <c r="C4886">
        <v>2304</v>
      </c>
      <c r="D4886" t="s">
        <v>5118</v>
      </c>
      <c r="E4886" t="s">
        <v>5780</v>
      </c>
      <c r="F4886">
        <v>13</v>
      </c>
    </row>
    <row r="4887" spans="1:6">
      <c r="A4887" t="s">
        <v>6896</v>
      </c>
      <c r="B4887" t="s">
        <v>6308</v>
      </c>
      <c r="C4887">
        <v>2304</v>
      </c>
      <c r="D4887" t="s">
        <v>5118</v>
      </c>
      <c r="E4887" t="s">
        <v>5780</v>
      </c>
      <c r="F4887">
        <v>8</v>
      </c>
    </row>
    <row r="4888" spans="1:6">
      <c r="A4888" t="s">
        <v>6897</v>
      </c>
      <c r="B4888" t="s">
        <v>6308</v>
      </c>
      <c r="C4888">
        <v>2304</v>
      </c>
      <c r="D4888" t="s">
        <v>5118</v>
      </c>
      <c r="E4888" t="s">
        <v>5780</v>
      </c>
      <c r="F4888">
        <v>8</v>
      </c>
    </row>
    <row r="4889" spans="1:6">
      <c r="A4889" t="s">
        <v>6898</v>
      </c>
      <c r="B4889" t="s">
        <v>6308</v>
      </c>
      <c r="C4889">
        <v>2304</v>
      </c>
      <c r="D4889" t="s">
        <v>5118</v>
      </c>
      <c r="E4889" t="s">
        <v>5780</v>
      </c>
      <c r="F4889">
        <v>5</v>
      </c>
    </row>
    <row r="4890" spans="1:6">
      <c r="A4890" t="s">
        <v>6899</v>
      </c>
      <c r="B4890" t="s">
        <v>6308</v>
      </c>
      <c r="C4890">
        <v>2304</v>
      </c>
      <c r="D4890" t="s">
        <v>5118</v>
      </c>
      <c r="E4890" t="s">
        <v>5780</v>
      </c>
      <c r="F4890">
        <v>9</v>
      </c>
    </row>
    <row r="4891" spans="1:6">
      <c r="A4891" t="s">
        <v>6900</v>
      </c>
      <c r="B4891" t="s">
        <v>6308</v>
      </c>
      <c r="C4891">
        <v>2304</v>
      </c>
      <c r="D4891" t="s">
        <v>5118</v>
      </c>
      <c r="E4891" t="s">
        <v>5780</v>
      </c>
      <c r="F4891">
        <v>8</v>
      </c>
    </row>
    <row r="4892" spans="1:6">
      <c r="A4892" t="s">
        <v>6901</v>
      </c>
      <c r="B4892" t="s">
        <v>6308</v>
      </c>
      <c r="C4892">
        <v>480</v>
      </c>
      <c r="D4892" t="s">
        <v>5118</v>
      </c>
      <c r="E4892" t="s">
        <v>5780</v>
      </c>
      <c r="F4892">
        <v>4</v>
      </c>
    </row>
    <row r="4893" spans="1:6">
      <c r="A4893" t="s">
        <v>6902</v>
      </c>
      <c r="B4893" t="s">
        <v>6308</v>
      </c>
      <c r="C4893">
        <v>480</v>
      </c>
      <c r="D4893" t="s">
        <v>5118</v>
      </c>
      <c r="E4893" t="s">
        <v>5780</v>
      </c>
      <c r="F4893">
        <v>9</v>
      </c>
    </row>
    <row r="4894" spans="1:6">
      <c r="A4894" t="s">
        <v>6903</v>
      </c>
      <c r="B4894" t="s">
        <v>6308</v>
      </c>
      <c r="C4894">
        <v>480</v>
      </c>
      <c r="D4894" t="s">
        <v>5118</v>
      </c>
      <c r="E4894" t="s">
        <v>5780</v>
      </c>
      <c r="F4894">
        <v>12</v>
      </c>
    </row>
    <row r="4895" spans="1:6">
      <c r="A4895" t="s">
        <v>6904</v>
      </c>
      <c r="B4895" t="s">
        <v>6308</v>
      </c>
      <c r="C4895">
        <v>144</v>
      </c>
      <c r="D4895" t="s">
        <v>5118</v>
      </c>
      <c r="E4895" t="s">
        <v>5780</v>
      </c>
      <c r="F4895">
        <v>6</v>
      </c>
    </row>
    <row r="4896" spans="1:6">
      <c r="A4896" t="s">
        <v>6905</v>
      </c>
      <c r="B4896" t="s">
        <v>6308</v>
      </c>
      <c r="C4896">
        <v>2034</v>
      </c>
      <c r="D4896" t="s">
        <v>5118</v>
      </c>
      <c r="E4896" t="s">
        <v>5780</v>
      </c>
      <c r="F4896">
        <v>17</v>
      </c>
    </row>
    <row r="4897" spans="1:6">
      <c r="A4897" t="s">
        <v>6906</v>
      </c>
      <c r="B4897" t="s">
        <v>6308</v>
      </c>
      <c r="C4897">
        <v>720</v>
      </c>
      <c r="D4897" t="s">
        <v>5118</v>
      </c>
      <c r="E4897" t="s">
        <v>5780</v>
      </c>
      <c r="F4897">
        <v>24</v>
      </c>
    </row>
    <row r="4898" spans="1:6">
      <c r="A4898" t="s">
        <v>6907</v>
      </c>
      <c r="B4898" t="s">
        <v>6308</v>
      </c>
      <c r="C4898">
        <v>720</v>
      </c>
      <c r="D4898" t="s">
        <v>5118</v>
      </c>
      <c r="E4898" t="s">
        <v>5780</v>
      </c>
      <c r="F4898">
        <v>22</v>
      </c>
    </row>
    <row r="4899" spans="1:6">
      <c r="A4899" t="s">
        <v>6908</v>
      </c>
      <c r="B4899" t="s">
        <v>6308</v>
      </c>
      <c r="C4899">
        <v>720</v>
      </c>
      <c r="D4899" t="s">
        <v>5118</v>
      </c>
      <c r="E4899" t="s">
        <v>5780</v>
      </c>
      <c r="F4899">
        <v>22</v>
      </c>
    </row>
    <row r="4900" spans="1:6">
      <c r="A4900" t="s">
        <v>6909</v>
      </c>
      <c r="B4900" t="s">
        <v>6308</v>
      </c>
      <c r="C4900">
        <v>720</v>
      </c>
      <c r="D4900" t="s">
        <v>5118</v>
      </c>
      <c r="E4900" t="s">
        <v>5780</v>
      </c>
      <c r="F4900">
        <v>24</v>
      </c>
    </row>
    <row r="4901" spans="1:6">
      <c r="A4901" t="s">
        <v>6910</v>
      </c>
      <c r="B4901" t="s">
        <v>6308</v>
      </c>
      <c r="C4901">
        <v>576</v>
      </c>
      <c r="D4901" t="s">
        <v>5118</v>
      </c>
      <c r="E4901" t="s">
        <v>5780</v>
      </c>
      <c r="F4901">
        <v>3</v>
      </c>
    </row>
    <row r="4902" spans="1:6">
      <c r="A4902" t="s">
        <v>6911</v>
      </c>
      <c r="B4902" t="s">
        <v>6308</v>
      </c>
      <c r="C4902">
        <v>1152</v>
      </c>
      <c r="D4902" t="s">
        <v>5118</v>
      </c>
      <c r="E4902" t="s">
        <v>5780</v>
      </c>
      <c r="F4902">
        <v>10</v>
      </c>
    </row>
    <row r="4903" spans="1:6">
      <c r="A4903" t="s">
        <v>6912</v>
      </c>
      <c r="B4903" t="s">
        <v>6308</v>
      </c>
      <c r="C4903">
        <v>864</v>
      </c>
      <c r="D4903" t="s">
        <v>5118</v>
      </c>
      <c r="E4903" t="s">
        <v>5780</v>
      </c>
      <c r="F4903">
        <v>8</v>
      </c>
    </row>
    <row r="4904" spans="1:6">
      <c r="A4904" t="s">
        <v>6913</v>
      </c>
      <c r="B4904" t="s">
        <v>6308</v>
      </c>
      <c r="C4904">
        <v>864</v>
      </c>
      <c r="D4904" t="s">
        <v>5118</v>
      </c>
      <c r="E4904" t="s">
        <v>5780</v>
      </c>
      <c r="F4904">
        <v>23</v>
      </c>
    </row>
    <row r="4905" spans="1:6">
      <c r="A4905" t="s">
        <v>6914</v>
      </c>
      <c r="B4905" t="s">
        <v>6308</v>
      </c>
      <c r="C4905">
        <v>100</v>
      </c>
      <c r="D4905" t="s">
        <v>5118</v>
      </c>
      <c r="E4905" t="s">
        <v>5780</v>
      </c>
      <c r="F4905">
        <v>33</v>
      </c>
    </row>
    <row r="4906" spans="1:6">
      <c r="A4906" t="s">
        <v>6915</v>
      </c>
      <c r="B4906" t="s">
        <v>6308</v>
      </c>
      <c r="C4906">
        <v>100</v>
      </c>
      <c r="D4906" t="s">
        <v>5118</v>
      </c>
      <c r="E4906" t="s">
        <v>5780</v>
      </c>
      <c r="F4906">
        <v>35</v>
      </c>
    </row>
    <row r="4907" spans="1:6">
      <c r="A4907" t="s">
        <v>6916</v>
      </c>
      <c r="B4907" t="s">
        <v>6308</v>
      </c>
      <c r="C4907">
        <v>100</v>
      </c>
      <c r="D4907" t="s">
        <v>5118</v>
      </c>
      <c r="E4907" t="s">
        <v>5780</v>
      </c>
      <c r="F4907">
        <v>8</v>
      </c>
    </row>
    <row r="4908" spans="1:6">
      <c r="A4908" t="s">
        <v>6917</v>
      </c>
      <c r="B4908" t="s">
        <v>6308</v>
      </c>
      <c r="C4908">
        <v>5000</v>
      </c>
      <c r="D4908" t="s">
        <v>5118</v>
      </c>
      <c r="E4908" t="s">
        <v>5780</v>
      </c>
      <c r="F4908">
        <v>67</v>
      </c>
    </row>
    <row r="4909" spans="1:6">
      <c r="A4909" t="s">
        <v>6918</v>
      </c>
      <c r="B4909" t="s">
        <v>6308</v>
      </c>
      <c r="C4909">
        <v>2000</v>
      </c>
      <c r="D4909" t="s">
        <v>5118</v>
      </c>
      <c r="E4909" t="s">
        <v>5780</v>
      </c>
      <c r="F4909">
        <v>24</v>
      </c>
    </row>
    <row r="4910" spans="1:6">
      <c r="A4910" t="s">
        <v>6919</v>
      </c>
      <c r="B4910" t="s">
        <v>6308</v>
      </c>
      <c r="C4910">
        <v>2000</v>
      </c>
      <c r="D4910" t="s">
        <v>5118</v>
      </c>
      <c r="E4910" t="s">
        <v>5780</v>
      </c>
      <c r="F4910">
        <v>10</v>
      </c>
    </row>
    <row r="4911" spans="1:6">
      <c r="A4911" t="s">
        <v>6920</v>
      </c>
      <c r="B4911" t="s">
        <v>6308</v>
      </c>
      <c r="C4911">
        <v>5000</v>
      </c>
      <c r="D4911" t="s">
        <v>5118</v>
      </c>
      <c r="E4911" t="s">
        <v>5780</v>
      </c>
      <c r="F4911">
        <v>0</v>
      </c>
    </row>
    <row r="4912" spans="1:6">
      <c r="A4912" t="s">
        <v>6423</v>
      </c>
      <c r="B4912" t="s">
        <v>6308</v>
      </c>
      <c r="C4912">
        <v>4000</v>
      </c>
      <c r="D4912" t="s">
        <v>5118</v>
      </c>
      <c r="E4912" t="s">
        <v>5780</v>
      </c>
      <c r="F4912">
        <v>7</v>
      </c>
    </row>
    <row r="4913" spans="1:6">
      <c r="A4913" t="s">
        <v>6921</v>
      </c>
      <c r="B4913" t="s">
        <v>6308</v>
      </c>
      <c r="C4913">
        <v>4000</v>
      </c>
      <c r="D4913" t="s">
        <v>5118</v>
      </c>
      <c r="E4913" t="s">
        <v>5780</v>
      </c>
      <c r="F4913">
        <v>14</v>
      </c>
    </row>
    <row r="4914" spans="1:6">
      <c r="A4914" t="s">
        <v>6922</v>
      </c>
      <c r="B4914" t="s">
        <v>6308</v>
      </c>
      <c r="C4914">
        <v>1000</v>
      </c>
      <c r="D4914" t="s">
        <v>5118</v>
      </c>
      <c r="E4914" t="s">
        <v>5780</v>
      </c>
      <c r="F4914">
        <v>26</v>
      </c>
    </row>
    <row r="4915" spans="1:6">
      <c r="A4915" t="s">
        <v>6923</v>
      </c>
      <c r="B4915" t="s">
        <v>6308</v>
      </c>
      <c r="C4915">
        <v>120</v>
      </c>
      <c r="D4915" t="s">
        <v>5118</v>
      </c>
      <c r="E4915" t="s">
        <v>5780</v>
      </c>
      <c r="F4915">
        <v>1</v>
      </c>
    </row>
    <row r="4916" spans="1:6">
      <c r="A4916" t="s">
        <v>6924</v>
      </c>
      <c r="B4916" t="s">
        <v>6308</v>
      </c>
      <c r="C4916">
        <v>120</v>
      </c>
      <c r="D4916" t="s">
        <v>5118</v>
      </c>
      <c r="E4916" t="s">
        <v>5780</v>
      </c>
      <c r="F4916">
        <v>2</v>
      </c>
    </row>
    <row r="4917" spans="1:6">
      <c r="A4917" t="s">
        <v>6925</v>
      </c>
      <c r="B4917" t="s">
        <v>6308</v>
      </c>
      <c r="C4917">
        <v>160</v>
      </c>
      <c r="D4917" t="s">
        <v>5118</v>
      </c>
      <c r="E4917" t="s">
        <v>5780</v>
      </c>
      <c r="F4917">
        <v>0</v>
      </c>
    </row>
    <row r="4918" spans="1:6">
      <c r="A4918" t="s">
        <v>6926</v>
      </c>
      <c r="B4918" t="s">
        <v>6308</v>
      </c>
      <c r="C4918">
        <v>160</v>
      </c>
      <c r="D4918" t="s">
        <v>5118</v>
      </c>
      <c r="E4918" t="s">
        <v>5780</v>
      </c>
      <c r="F4918">
        <v>1</v>
      </c>
    </row>
    <row r="4919" spans="1:6">
      <c r="A4919" t="s">
        <v>6927</v>
      </c>
      <c r="B4919" t="s">
        <v>6308</v>
      </c>
      <c r="C4919">
        <v>160</v>
      </c>
      <c r="D4919" t="s">
        <v>5118</v>
      </c>
      <c r="E4919" t="s">
        <v>5780</v>
      </c>
      <c r="F4919">
        <v>5</v>
      </c>
    </row>
    <row r="4920" spans="1:6">
      <c r="A4920" t="s">
        <v>6928</v>
      </c>
      <c r="B4920" t="s">
        <v>6308</v>
      </c>
      <c r="C4920">
        <v>240</v>
      </c>
      <c r="D4920" t="s">
        <v>5118</v>
      </c>
      <c r="E4920" t="s">
        <v>5780</v>
      </c>
      <c r="F4920">
        <v>5</v>
      </c>
    </row>
    <row r="4921" spans="1:6">
      <c r="A4921" t="s">
        <v>6929</v>
      </c>
      <c r="B4921" t="s">
        <v>6308</v>
      </c>
      <c r="C4921">
        <v>240</v>
      </c>
      <c r="D4921" t="s">
        <v>5118</v>
      </c>
      <c r="E4921" t="s">
        <v>5780</v>
      </c>
      <c r="F4921">
        <v>5</v>
      </c>
    </row>
    <row r="4922" spans="1:6">
      <c r="A4922" t="s">
        <v>6930</v>
      </c>
      <c r="B4922" t="s">
        <v>6309</v>
      </c>
      <c r="C4922">
        <v>120</v>
      </c>
      <c r="D4922" t="s">
        <v>5118</v>
      </c>
      <c r="E4922" t="s">
        <v>5780</v>
      </c>
      <c r="F4922">
        <v>8</v>
      </c>
    </row>
    <row r="4923" spans="1:6">
      <c r="A4923" t="s">
        <v>6931</v>
      </c>
      <c r="B4923" t="s">
        <v>6309</v>
      </c>
      <c r="C4923">
        <v>144</v>
      </c>
      <c r="D4923" t="s">
        <v>5118</v>
      </c>
      <c r="E4923" t="s">
        <v>5780</v>
      </c>
      <c r="F4923">
        <v>2</v>
      </c>
    </row>
    <row r="4924" spans="1:6">
      <c r="A4924" t="s">
        <v>6932</v>
      </c>
      <c r="B4924" t="s">
        <v>6309</v>
      </c>
      <c r="C4924">
        <v>144</v>
      </c>
      <c r="D4924" t="s">
        <v>5118</v>
      </c>
      <c r="E4924" t="s">
        <v>5780</v>
      </c>
      <c r="F4924">
        <v>12</v>
      </c>
    </row>
    <row r="4925" spans="1:6">
      <c r="A4925" t="s">
        <v>6933</v>
      </c>
      <c r="B4925" t="s">
        <v>6309</v>
      </c>
      <c r="C4925">
        <v>120</v>
      </c>
      <c r="D4925" t="s">
        <v>5118</v>
      </c>
      <c r="E4925" t="s">
        <v>5780</v>
      </c>
      <c r="F4925">
        <v>11</v>
      </c>
    </row>
    <row r="4926" spans="1:6">
      <c r="A4926" t="s">
        <v>6934</v>
      </c>
      <c r="B4926" t="s">
        <v>6309</v>
      </c>
      <c r="C4926">
        <v>144</v>
      </c>
      <c r="D4926" t="s">
        <v>5118</v>
      </c>
      <c r="E4926" t="s">
        <v>5780</v>
      </c>
      <c r="F4926">
        <v>12</v>
      </c>
    </row>
    <row r="4927" spans="1:6">
      <c r="A4927" t="s">
        <v>6935</v>
      </c>
      <c r="B4927" t="s">
        <v>6309</v>
      </c>
      <c r="C4927">
        <v>144</v>
      </c>
      <c r="D4927" t="s">
        <v>5118</v>
      </c>
      <c r="E4927" t="s">
        <v>5780</v>
      </c>
      <c r="F4927">
        <v>9</v>
      </c>
    </row>
    <row r="4928" spans="1:6">
      <c r="A4928" t="s">
        <v>6936</v>
      </c>
      <c r="B4928" t="s">
        <v>6309</v>
      </c>
      <c r="C4928">
        <v>120</v>
      </c>
      <c r="D4928" t="s">
        <v>5118</v>
      </c>
      <c r="E4928" t="s">
        <v>5780</v>
      </c>
      <c r="F4928">
        <v>3</v>
      </c>
    </row>
    <row r="4929" spans="1:6">
      <c r="A4929" t="s">
        <v>6310</v>
      </c>
      <c r="B4929" t="s">
        <v>6309</v>
      </c>
      <c r="C4929">
        <v>160</v>
      </c>
      <c r="D4929" t="s">
        <v>5118</v>
      </c>
      <c r="E4929" t="s">
        <v>5780</v>
      </c>
      <c r="F4929">
        <v>2</v>
      </c>
    </row>
    <row r="4930" spans="1:6">
      <c r="A4930" t="s">
        <v>6937</v>
      </c>
      <c r="B4930" t="s">
        <v>6309</v>
      </c>
      <c r="C4930">
        <v>200</v>
      </c>
      <c r="D4930" t="s">
        <v>5118</v>
      </c>
      <c r="E4930" t="s">
        <v>5780</v>
      </c>
      <c r="F4930">
        <v>6</v>
      </c>
    </row>
    <row r="4931" spans="1:6">
      <c r="A4931" t="s">
        <v>6938</v>
      </c>
      <c r="B4931" t="s">
        <v>6309</v>
      </c>
      <c r="C4931">
        <v>144</v>
      </c>
      <c r="D4931" t="s">
        <v>5118</v>
      </c>
      <c r="E4931" t="s">
        <v>5780</v>
      </c>
      <c r="F4931">
        <v>8</v>
      </c>
    </row>
    <row r="4932" spans="1:6">
      <c r="A4932" t="s">
        <v>6311</v>
      </c>
      <c r="B4932" t="s">
        <v>6309</v>
      </c>
      <c r="C4932">
        <v>160</v>
      </c>
      <c r="D4932" t="s">
        <v>5118</v>
      </c>
      <c r="E4932" t="s">
        <v>5780</v>
      </c>
      <c r="F4932">
        <v>14</v>
      </c>
    </row>
    <row r="4933" spans="1:6">
      <c r="A4933" t="s">
        <v>6939</v>
      </c>
      <c r="B4933" t="s">
        <v>6309</v>
      </c>
      <c r="C4933">
        <v>144</v>
      </c>
      <c r="D4933" t="s">
        <v>5118</v>
      </c>
      <c r="E4933" t="s">
        <v>5780</v>
      </c>
      <c r="F4933">
        <v>18</v>
      </c>
    </row>
    <row r="4934" spans="1:6">
      <c r="A4934" t="s">
        <v>6312</v>
      </c>
      <c r="B4934" t="s">
        <v>6309</v>
      </c>
      <c r="C4934">
        <v>50</v>
      </c>
      <c r="D4934" t="s">
        <v>5118</v>
      </c>
      <c r="E4934" t="s">
        <v>5780</v>
      </c>
      <c r="F4934">
        <v>0</v>
      </c>
    </row>
    <row r="4935" spans="1:6">
      <c r="A4935" t="s">
        <v>6940</v>
      </c>
      <c r="B4935" t="s">
        <v>6309</v>
      </c>
      <c r="C4935">
        <v>48</v>
      </c>
      <c r="D4935" t="s">
        <v>5118</v>
      </c>
      <c r="E4935" t="s">
        <v>5780</v>
      </c>
      <c r="F4935">
        <v>0</v>
      </c>
    </row>
    <row r="4936" spans="1:6">
      <c r="A4936" t="s">
        <v>6941</v>
      </c>
      <c r="B4936" t="s">
        <v>6309</v>
      </c>
      <c r="C4936">
        <v>600</v>
      </c>
      <c r="D4936" t="s">
        <v>5118</v>
      </c>
      <c r="E4936" t="s">
        <v>5780</v>
      </c>
      <c r="F4936">
        <v>6</v>
      </c>
    </row>
    <row r="4937" spans="1:6">
      <c r="A4937" t="s">
        <v>6407</v>
      </c>
      <c r="B4937" t="s">
        <v>6309</v>
      </c>
      <c r="C4937">
        <v>288</v>
      </c>
      <c r="D4937" t="s">
        <v>5118</v>
      </c>
      <c r="E4937" t="s">
        <v>5780</v>
      </c>
      <c r="F4937">
        <v>19</v>
      </c>
    </row>
    <row r="4938" spans="1:6">
      <c r="A4938" t="s">
        <v>6942</v>
      </c>
      <c r="B4938" t="s">
        <v>6309</v>
      </c>
      <c r="C4938">
        <v>288</v>
      </c>
      <c r="D4938" t="s">
        <v>5118</v>
      </c>
      <c r="E4938" t="s">
        <v>5780</v>
      </c>
      <c r="F4938">
        <v>4</v>
      </c>
    </row>
    <row r="4939" spans="1:6">
      <c r="A4939" t="s">
        <v>6943</v>
      </c>
      <c r="B4939" t="s">
        <v>6309</v>
      </c>
      <c r="C4939">
        <v>288</v>
      </c>
      <c r="D4939" t="s">
        <v>5118</v>
      </c>
      <c r="E4939" t="s">
        <v>5780</v>
      </c>
      <c r="F4939">
        <v>4</v>
      </c>
    </row>
    <row r="4940" spans="1:6">
      <c r="A4940" t="s">
        <v>6944</v>
      </c>
      <c r="B4940" t="s">
        <v>6309</v>
      </c>
      <c r="C4940">
        <v>480</v>
      </c>
      <c r="D4940" t="s">
        <v>5118</v>
      </c>
      <c r="E4940" t="s">
        <v>5780</v>
      </c>
      <c r="F4940">
        <v>2</v>
      </c>
    </row>
    <row r="4941" spans="1:6">
      <c r="A4941" t="s">
        <v>6945</v>
      </c>
      <c r="B4941" t="s">
        <v>6309</v>
      </c>
      <c r="C4941">
        <v>600</v>
      </c>
      <c r="D4941" t="s">
        <v>5118</v>
      </c>
      <c r="E4941" t="s">
        <v>5780</v>
      </c>
      <c r="F4941">
        <v>6</v>
      </c>
    </row>
    <row r="4942" spans="1:6">
      <c r="A4942" t="s">
        <v>6946</v>
      </c>
      <c r="B4942" t="s">
        <v>6309</v>
      </c>
      <c r="C4942">
        <v>288</v>
      </c>
      <c r="D4942" t="s">
        <v>5118</v>
      </c>
      <c r="E4942" t="s">
        <v>5780</v>
      </c>
      <c r="F4942">
        <v>23</v>
      </c>
    </row>
    <row r="4943" spans="1:6">
      <c r="A4943" t="s">
        <v>6947</v>
      </c>
      <c r="B4943" t="s">
        <v>6309</v>
      </c>
      <c r="C4943">
        <v>600</v>
      </c>
      <c r="D4943" t="s">
        <v>5118</v>
      </c>
      <c r="E4943" t="s">
        <v>5780</v>
      </c>
      <c r="F4943">
        <v>4</v>
      </c>
    </row>
    <row r="4944" spans="1:6">
      <c r="A4944" t="s">
        <v>6948</v>
      </c>
      <c r="B4944" t="s">
        <v>6309</v>
      </c>
      <c r="C4944">
        <v>600</v>
      </c>
      <c r="D4944" t="s">
        <v>5118</v>
      </c>
      <c r="E4944" t="s">
        <v>5780</v>
      </c>
      <c r="F4944">
        <v>4</v>
      </c>
    </row>
    <row r="4945" spans="1:6">
      <c r="A4945" t="s">
        <v>6949</v>
      </c>
      <c r="B4945" t="s">
        <v>6309</v>
      </c>
      <c r="C4945">
        <v>600</v>
      </c>
      <c r="D4945" t="s">
        <v>5118</v>
      </c>
      <c r="E4945" t="s">
        <v>5780</v>
      </c>
      <c r="F4945">
        <v>4</v>
      </c>
    </row>
    <row r="4946" spans="1:6">
      <c r="A4946" t="s">
        <v>6950</v>
      </c>
      <c r="B4946" t="s">
        <v>6309</v>
      </c>
      <c r="C4946">
        <v>600</v>
      </c>
      <c r="D4946" t="s">
        <v>5118</v>
      </c>
      <c r="E4946" t="s">
        <v>5780</v>
      </c>
      <c r="F4946">
        <v>9</v>
      </c>
    </row>
    <row r="4947" spans="1:6">
      <c r="A4947" t="s">
        <v>6951</v>
      </c>
      <c r="B4947" t="s">
        <v>6309</v>
      </c>
      <c r="C4947">
        <v>600</v>
      </c>
      <c r="D4947" t="s">
        <v>5118</v>
      </c>
      <c r="E4947" t="s">
        <v>5780</v>
      </c>
      <c r="F4947">
        <v>8</v>
      </c>
    </row>
    <row r="4948" spans="1:6">
      <c r="A4948" t="s">
        <v>6952</v>
      </c>
      <c r="B4948" t="s">
        <v>6309</v>
      </c>
      <c r="C4948">
        <v>2400</v>
      </c>
      <c r="D4948" t="s">
        <v>5118</v>
      </c>
      <c r="E4948" t="s">
        <v>5780</v>
      </c>
      <c r="F4948">
        <v>2</v>
      </c>
    </row>
    <row r="4949" spans="1:6">
      <c r="A4949" t="s">
        <v>6953</v>
      </c>
      <c r="B4949" t="s">
        <v>6309</v>
      </c>
      <c r="C4949">
        <v>2400</v>
      </c>
      <c r="D4949" t="s">
        <v>5118</v>
      </c>
      <c r="E4949" t="s">
        <v>5780</v>
      </c>
      <c r="F4949">
        <v>2</v>
      </c>
    </row>
    <row r="4950" spans="1:6">
      <c r="A4950" t="s">
        <v>6954</v>
      </c>
      <c r="B4950" t="s">
        <v>6309</v>
      </c>
      <c r="C4950">
        <v>1800</v>
      </c>
      <c r="D4950" t="s">
        <v>5118</v>
      </c>
      <c r="E4950" t="s">
        <v>5780</v>
      </c>
      <c r="F4950">
        <v>3</v>
      </c>
    </row>
    <row r="4951" spans="1:6">
      <c r="A4951" t="s">
        <v>6955</v>
      </c>
      <c r="B4951" t="s">
        <v>6309</v>
      </c>
      <c r="C4951">
        <v>1800</v>
      </c>
      <c r="D4951" t="s">
        <v>5118</v>
      </c>
      <c r="E4951" t="s">
        <v>5780</v>
      </c>
      <c r="F4951">
        <v>3</v>
      </c>
    </row>
    <row r="4952" spans="1:6">
      <c r="A4952" t="s">
        <v>6956</v>
      </c>
      <c r="B4952" t="s">
        <v>6309</v>
      </c>
      <c r="C4952">
        <v>1800</v>
      </c>
      <c r="D4952" t="s">
        <v>5118</v>
      </c>
      <c r="E4952" t="s">
        <v>5780</v>
      </c>
      <c r="F4952">
        <v>1</v>
      </c>
    </row>
    <row r="4953" spans="1:6">
      <c r="A4953" t="s">
        <v>6957</v>
      </c>
      <c r="B4953" t="s">
        <v>6309</v>
      </c>
      <c r="C4953">
        <v>2400</v>
      </c>
      <c r="D4953" t="s">
        <v>5118</v>
      </c>
      <c r="E4953" t="s">
        <v>5780</v>
      </c>
      <c r="F4953">
        <v>2</v>
      </c>
    </row>
    <row r="4954" spans="1:6">
      <c r="A4954" t="s">
        <v>6462</v>
      </c>
      <c r="B4954" t="s">
        <v>6309</v>
      </c>
      <c r="C4954">
        <v>2400</v>
      </c>
      <c r="D4954" t="s">
        <v>5118</v>
      </c>
      <c r="E4954" t="s">
        <v>5780</v>
      </c>
      <c r="F4954">
        <v>2</v>
      </c>
    </row>
    <row r="4955" spans="1:6">
      <c r="A4955" t="s">
        <v>6463</v>
      </c>
      <c r="B4955" t="s">
        <v>6309</v>
      </c>
      <c r="C4955">
        <v>2400</v>
      </c>
      <c r="D4955" t="s">
        <v>5118</v>
      </c>
      <c r="E4955" t="s">
        <v>5780</v>
      </c>
      <c r="F4955">
        <v>2</v>
      </c>
    </row>
    <row r="4956" spans="1:6">
      <c r="A4956" t="s">
        <v>6958</v>
      </c>
      <c r="B4956" t="s">
        <v>6309</v>
      </c>
      <c r="C4956">
        <v>1800</v>
      </c>
      <c r="D4956" t="s">
        <v>5118</v>
      </c>
      <c r="E4956" t="s">
        <v>5780</v>
      </c>
      <c r="F4956">
        <v>3</v>
      </c>
    </row>
    <row r="4957" spans="1:6">
      <c r="A4957" t="s">
        <v>6959</v>
      </c>
      <c r="B4957" t="s">
        <v>6309</v>
      </c>
      <c r="C4957">
        <v>1800</v>
      </c>
      <c r="D4957" t="s">
        <v>5118</v>
      </c>
      <c r="E4957" t="s">
        <v>5780</v>
      </c>
      <c r="F4957">
        <v>3</v>
      </c>
    </row>
    <row r="4958" spans="1:6">
      <c r="A4958" t="s">
        <v>6960</v>
      </c>
      <c r="B4958" t="s">
        <v>6309</v>
      </c>
      <c r="C4958">
        <v>1800</v>
      </c>
      <c r="D4958" t="s">
        <v>5118</v>
      </c>
      <c r="E4958" t="s">
        <v>5780</v>
      </c>
      <c r="F4958">
        <v>3</v>
      </c>
    </row>
    <row r="4959" spans="1:6">
      <c r="A4959" t="s">
        <v>6961</v>
      </c>
      <c r="B4959" t="s">
        <v>6309</v>
      </c>
      <c r="C4959">
        <v>1800</v>
      </c>
      <c r="D4959" t="s">
        <v>5118</v>
      </c>
      <c r="E4959" t="s">
        <v>5780</v>
      </c>
      <c r="F4959">
        <v>3</v>
      </c>
    </row>
    <row r="4960" spans="1:6">
      <c r="A4960" t="s">
        <v>6922</v>
      </c>
      <c r="B4960" t="s">
        <v>6309</v>
      </c>
      <c r="C4960">
        <v>1000</v>
      </c>
      <c r="D4960" t="s">
        <v>5118</v>
      </c>
      <c r="E4960" t="s">
        <v>5780</v>
      </c>
      <c r="F4960">
        <v>6</v>
      </c>
    </row>
    <row r="4961" spans="1:6">
      <c r="A4961" t="s">
        <v>6962</v>
      </c>
      <c r="B4961" t="s">
        <v>6313</v>
      </c>
      <c r="C4961">
        <v>480</v>
      </c>
      <c r="D4961" t="s">
        <v>5118</v>
      </c>
      <c r="E4961" t="s">
        <v>5780</v>
      </c>
      <c r="F4961">
        <v>27</v>
      </c>
    </row>
    <row r="4962" spans="1:6">
      <c r="A4962" t="s">
        <v>6963</v>
      </c>
      <c r="B4962" t="s">
        <v>6313</v>
      </c>
      <c r="C4962">
        <v>360</v>
      </c>
      <c r="D4962" t="s">
        <v>5118</v>
      </c>
      <c r="E4962" t="s">
        <v>5780</v>
      </c>
      <c r="F4962">
        <v>30</v>
      </c>
    </row>
    <row r="4963" spans="1:6">
      <c r="A4963" t="s">
        <v>6674</v>
      </c>
      <c r="B4963" t="s">
        <v>6313</v>
      </c>
      <c r="C4963">
        <v>720</v>
      </c>
      <c r="D4963" t="s">
        <v>5118</v>
      </c>
      <c r="E4963" t="s">
        <v>5780</v>
      </c>
      <c r="F4963">
        <v>44</v>
      </c>
    </row>
    <row r="4964" spans="1:6">
      <c r="A4964" t="s">
        <v>6709</v>
      </c>
      <c r="B4964" t="s">
        <v>6313</v>
      </c>
      <c r="C4964">
        <v>480</v>
      </c>
      <c r="D4964" t="s">
        <v>5118</v>
      </c>
      <c r="E4964" t="s">
        <v>5780</v>
      </c>
      <c r="F4964">
        <v>16</v>
      </c>
    </row>
    <row r="4965" spans="1:6">
      <c r="A4965" t="s">
        <v>6710</v>
      </c>
      <c r="B4965" t="s">
        <v>6313</v>
      </c>
      <c r="C4965">
        <v>360</v>
      </c>
      <c r="D4965" t="s">
        <v>5118</v>
      </c>
      <c r="E4965" t="s">
        <v>5780</v>
      </c>
      <c r="F4965">
        <v>37</v>
      </c>
    </row>
    <row r="4966" spans="1:6">
      <c r="A4966" t="s">
        <v>6922</v>
      </c>
      <c r="B4966" t="s">
        <v>6313</v>
      </c>
      <c r="C4966">
        <v>1000</v>
      </c>
      <c r="D4966" t="s">
        <v>5118</v>
      </c>
      <c r="E4966" t="s">
        <v>5780</v>
      </c>
      <c r="F4966">
        <v>6</v>
      </c>
    </row>
    <row r="4967" spans="1:6">
      <c r="A4967" t="s">
        <v>6941</v>
      </c>
      <c r="B4967" t="s">
        <v>6313</v>
      </c>
      <c r="C4967">
        <v>600</v>
      </c>
      <c r="D4967" t="s">
        <v>5118</v>
      </c>
      <c r="E4967" t="s">
        <v>5780</v>
      </c>
      <c r="F4967">
        <v>2</v>
      </c>
    </row>
    <row r="4968" spans="1:6">
      <c r="A4968" t="s">
        <v>6944</v>
      </c>
      <c r="B4968" t="s">
        <v>6313</v>
      </c>
      <c r="C4968">
        <v>480</v>
      </c>
      <c r="D4968" t="s">
        <v>5118</v>
      </c>
      <c r="E4968" t="s">
        <v>5780</v>
      </c>
      <c r="F4968">
        <v>2</v>
      </c>
    </row>
    <row r="4969" spans="1:6">
      <c r="A4969" t="s">
        <v>6945</v>
      </c>
      <c r="B4969" t="s">
        <v>6313</v>
      </c>
      <c r="C4969">
        <v>600</v>
      </c>
      <c r="D4969" t="s">
        <v>5118</v>
      </c>
      <c r="E4969" t="s">
        <v>5780</v>
      </c>
      <c r="F4969">
        <v>2</v>
      </c>
    </row>
    <row r="4970" spans="1:6">
      <c r="A4970" t="s">
        <v>6964</v>
      </c>
      <c r="B4970" t="s">
        <v>6313</v>
      </c>
      <c r="C4970">
        <v>1152</v>
      </c>
      <c r="D4970" t="s">
        <v>5118</v>
      </c>
      <c r="E4970" t="s">
        <v>5780</v>
      </c>
      <c r="F4970">
        <v>4</v>
      </c>
    </row>
    <row r="4971" spans="1:6">
      <c r="A4971" t="s">
        <v>6965</v>
      </c>
      <c r="B4971" t="s">
        <v>6313</v>
      </c>
      <c r="C4971">
        <v>1152</v>
      </c>
      <c r="D4971" t="s">
        <v>5118</v>
      </c>
      <c r="E4971" t="s">
        <v>5780</v>
      </c>
      <c r="F4971">
        <v>6</v>
      </c>
    </row>
    <row r="4972" spans="1:6">
      <c r="A4972" t="s">
        <v>6966</v>
      </c>
      <c r="B4972" t="s">
        <v>6313</v>
      </c>
      <c r="C4972">
        <v>1152</v>
      </c>
      <c r="D4972" t="s">
        <v>5118</v>
      </c>
      <c r="E4972" t="s">
        <v>5780</v>
      </c>
      <c r="F4972">
        <v>6</v>
      </c>
    </row>
    <row r="4973" spans="1:6">
      <c r="A4973" t="s">
        <v>6967</v>
      </c>
      <c r="B4973" t="s">
        <v>6313</v>
      </c>
      <c r="C4973">
        <v>1152</v>
      </c>
      <c r="D4973" t="s">
        <v>5118</v>
      </c>
      <c r="E4973" t="s">
        <v>5780</v>
      </c>
      <c r="F4973">
        <v>6</v>
      </c>
    </row>
    <row r="4974" spans="1:6">
      <c r="A4974" t="s">
        <v>6968</v>
      </c>
      <c r="B4974" t="s">
        <v>6313</v>
      </c>
      <c r="C4974">
        <v>1152</v>
      </c>
      <c r="D4974" t="s">
        <v>5118</v>
      </c>
      <c r="E4974" t="s">
        <v>5780</v>
      </c>
      <c r="F4974">
        <v>6</v>
      </c>
    </row>
    <row r="4975" spans="1:6">
      <c r="A4975" t="s">
        <v>6969</v>
      </c>
      <c r="B4975" t="s">
        <v>6313</v>
      </c>
      <c r="C4975">
        <v>1152</v>
      </c>
      <c r="D4975" t="s">
        <v>5118</v>
      </c>
      <c r="E4975" t="s">
        <v>5780</v>
      </c>
      <c r="F4975">
        <v>12</v>
      </c>
    </row>
    <row r="4976" spans="1:6">
      <c r="A4976" t="s">
        <v>6970</v>
      </c>
      <c r="B4976" t="s">
        <v>6313</v>
      </c>
      <c r="C4976">
        <v>1152</v>
      </c>
      <c r="D4976" t="s">
        <v>5118</v>
      </c>
      <c r="E4976" t="s">
        <v>5780</v>
      </c>
      <c r="F4976">
        <v>6</v>
      </c>
    </row>
    <row r="4977" spans="1:6">
      <c r="A4977" t="s">
        <v>6971</v>
      </c>
      <c r="B4977" t="s">
        <v>6313</v>
      </c>
      <c r="C4977">
        <v>288</v>
      </c>
      <c r="D4977" t="s">
        <v>5118</v>
      </c>
      <c r="E4977" t="s">
        <v>5780</v>
      </c>
      <c r="F4977">
        <v>7</v>
      </c>
    </row>
    <row r="4978" spans="1:6">
      <c r="A4978" t="s">
        <v>6972</v>
      </c>
      <c r="B4978" t="s">
        <v>6313</v>
      </c>
      <c r="C4978">
        <v>288</v>
      </c>
      <c r="D4978" t="s">
        <v>5118</v>
      </c>
      <c r="E4978" t="s">
        <v>5780</v>
      </c>
      <c r="F4978">
        <v>7</v>
      </c>
    </row>
    <row r="4979" spans="1:6">
      <c r="A4979" t="s">
        <v>6973</v>
      </c>
      <c r="B4979" t="s">
        <v>6313</v>
      </c>
      <c r="C4979">
        <v>288</v>
      </c>
      <c r="D4979" t="s">
        <v>5118</v>
      </c>
      <c r="E4979" t="s">
        <v>5780</v>
      </c>
      <c r="F4979">
        <v>8</v>
      </c>
    </row>
    <row r="4980" spans="1:6">
      <c r="A4980" t="s">
        <v>6974</v>
      </c>
      <c r="B4980" t="s">
        <v>6313</v>
      </c>
      <c r="C4980">
        <v>288</v>
      </c>
      <c r="D4980" t="s">
        <v>5118</v>
      </c>
      <c r="E4980" t="s">
        <v>5780</v>
      </c>
      <c r="F4980">
        <v>3</v>
      </c>
    </row>
    <row r="4981" spans="1:6">
      <c r="A4981" t="s">
        <v>6975</v>
      </c>
      <c r="B4981" t="s">
        <v>6313</v>
      </c>
      <c r="C4981">
        <v>288</v>
      </c>
      <c r="D4981" t="s">
        <v>5118</v>
      </c>
      <c r="E4981" t="s">
        <v>5780</v>
      </c>
      <c r="F4981">
        <v>1</v>
      </c>
    </row>
    <row r="4982" spans="1:6">
      <c r="A4982" t="s">
        <v>6976</v>
      </c>
      <c r="B4982" t="s">
        <v>6313</v>
      </c>
      <c r="C4982">
        <v>288</v>
      </c>
      <c r="D4982" t="s">
        <v>5118</v>
      </c>
      <c r="E4982" t="s">
        <v>5780</v>
      </c>
      <c r="F4982">
        <v>2</v>
      </c>
    </row>
    <row r="4983" spans="1:6">
      <c r="A4983" t="s">
        <v>6977</v>
      </c>
      <c r="B4983" t="s">
        <v>6313</v>
      </c>
      <c r="C4983">
        <v>720</v>
      </c>
      <c r="D4983" t="s">
        <v>5118</v>
      </c>
      <c r="E4983" t="s">
        <v>5780</v>
      </c>
      <c r="F4983">
        <v>24</v>
      </c>
    </row>
    <row r="4984" spans="1:6">
      <c r="A4984" t="s">
        <v>6978</v>
      </c>
      <c r="B4984" t="s">
        <v>6313</v>
      </c>
      <c r="C4984">
        <v>720</v>
      </c>
      <c r="D4984" t="s">
        <v>5118</v>
      </c>
      <c r="E4984" t="s">
        <v>5780</v>
      </c>
      <c r="F4984">
        <v>24</v>
      </c>
    </row>
    <row r="4985" spans="1:6">
      <c r="A4985" t="s">
        <v>6979</v>
      </c>
      <c r="B4985" t="s">
        <v>6313</v>
      </c>
      <c r="C4985">
        <v>576</v>
      </c>
      <c r="D4985" t="s">
        <v>5118</v>
      </c>
      <c r="E4985" t="s">
        <v>5780</v>
      </c>
      <c r="F4985">
        <v>10</v>
      </c>
    </row>
    <row r="4986" spans="1:6">
      <c r="A4986" t="s">
        <v>6314</v>
      </c>
      <c r="B4986" t="s">
        <v>6315</v>
      </c>
      <c r="C4986">
        <v>1500</v>
      </c>
      <c r="D4986" t="s">
        <v>5118</v>
      </c>
      <c r="E4986" t="s">
        <v>5780</v>
      </c>
      <c r="F4986">
        <v>40</v>
      </c>
    </row>
    <row r="4987" spans="1:6">
      <c r="A4987" t="s">
        <v>6980</v>
      </c>
      <c r="B4987" t="s">
        <v>6315</v>
      </c>
      <c r="C4987">
        <v>240</v>
      </c>
      <c r="D4987" t="s">
        <v>5118</v>
      </c>
      <c r="E4987" t="s">
        <v>5780</v>
      </c>
      <c r="F4987">
        <v>10</v>
      </c>
    </row>
    <row r="4988" spans="1:6">
      <c r="A4988" t="s">
        <v>6981</v>
      </c>
      <c r="B4988" t="s">
        <v>6315</v>
      </c>
      <c r="C4988">
        <v>240</v>
      </c>
      <c r="D4988" t="s">
        <v>5118</v>
      </c>
      <c r="E4988" t="s">
        <v>5780</v>
      </c>
      <c r="F4988">
        <v>9</v>
      </c>
    </row>
    <row r="4989" spans="1:6">
      <c r="A4989" t="s">
        <v>6982</v>
      </c>
      <c r="B4989" t="s">
        <v>6315</v>
      </c>
      <c r="C4989">
        <v>240</v>
      </c>
      <c r="D4989" t="s">
        <v>5118</v>
      </c>
      <c r="E4989" t="s">
        <v>5780</v>
      </c>
      <c r="F4989">
        <v>3</v>
      </c>
    </row>
    <row r="4990" spans="1:6">
      <c r="A4990" t="s">
        <v>6983</v>
      </c>
      <c r="B4990" t="s">
        <v>6315</v>
      </c>
      <c r="C4990">
        <v>240</v>
      </c>
      <c r="D4990" t="s">
        <v>5118</v>
      </c>
      <c r="E4990" t="s">
        <v>5780</v>
      </c>
      <c r="F4990">
        <v>8</v>
      </c>
    </row>
    <row r="4991" spans="1:6">
      <c r="A4991" t="s">
        <v>6984</v>
      </c>
      <c r="B4991" t="s">
        <v>6315</v>
      </c>
      <c r="C4991">
        <v>160</v>
      </c>
      <c r="D4991" t="s">
        <v>5118</v>
      </c>
      <c r="E4991" t="s">
        <v>5780</v>
      </c>
      <c r="F4991">
        <v>7</v>
      </c>
    </row>
    <row r="4992" spans="1:6">
      <c r="A4992" t="s">
        <v>6985</v>
      </c>
      <c r="B4992" t="s">
        <v>6315</v>
      </c>
      <c r="C4992">
        <v>160</v>
      </c>
      <c r="D4992" t="s">
        <v>5118</v>
      </c>
      <c r="E4992" t="s">
        <v>5780</v>
      </c>
      <c r="F4992">
        <v>8</v>
      </c>
    </row>
    <row r="4993" spans="1:6">
      <c r="A4993" t="s">
        <v>6986</v>
      </c>
      <c r="B4993" t="s">
        <v>6315</v>
      </c>
      <c r="C4993">
        <v>160</v>
      </c>
      <c r="D4993" t="s">
        <v>5118</v>
      </c>
      <c r="E4993" t="s">
        <v>5780</v>
      </c>
      <c r="F4993">
        <v>6</v>
      </c>
    </row>
    <row r="4994" spans="1:6">
      <c r="A4994" t="s">
        <v>6987</v>
      </c>
      <c r="B4994" t="s">
        <v>6315</v>
      </c>
      <c r="C4994">
        <v>160</v>
      </c>
      <c r="D4994" t="s">
        <v>5118</v>
      </c>
      <c r="E4994" t="s">
        <v>5780</v>
      </c>
      <c r="F4994">
        <v>11</v>
      </c>
    </row>
    <row r="4995" spans="1:6">
      <c r="A4995" t="s">
        <v>6988</v>
      </c>
      <c r="B4995" t="s">
        <v>6315</v>
      </c>
      <c r="C4995">
        <v>160</v>
      </c>
      <c r="D4995" t="s">
        <v>5118</v>
      </c>
      <c r="E4995" t="s">
        <v>5780</v>
      </c>
      <c r="F4995">
        <v>6</v>
      </c>
    </row>
    <row r="4996" spans="1:6">
      <c r="A4996" t="s">
        <v>6989</v>
      </c>
      <c r="B4996" t="s">
        <v>6315</v>
      </c>
      <c r="C4996">
        <v>160</v>
      </c>
      <c r="D4996" t="s">
        <v>5118</v>
      </c>
      <c r="E4996" t="s">
        <v>5780</v>
      </c>
      <c r="F4996">
        <v>12</v>
      </c>
    </row>
    <row r="4997" spans="1:6">
      <c r="A4997" t="s">
        <v>6990</v>
      </c>
      <c r="B4997" t="s">
        <v>6315</v>
      </c>
      <c r="C4997">
        <v>160</v>
      </c>
      <c r="D4997" t="s">
        <v>5118</v>
      </c>
      <c r="E4997" t="s">
        <v>5780</v>
      </c>
      <c r="F4997">
        <v>7</v>
      </c>
    </row>
    <row r="4998" spans="1:6">
      <c r="A4998" t="s">
        <v>6991</v>
      </c>
      <c r="B4998" t="s">
        <v>6315</v>
      </c>
      <c r="C4998">
        <v>160</v>
      </c>
      <c r="D4998" t="s">
        <v>5118</v>
      </c>
      <c r="E4998" t="s">
        <v>5780</v>
      </c>
      <c r="F4998">
        <v>7</v>
      </c>
    </row>
    <row r="4999" spans="1:6">
      <c r="A4999" t="s">
        <v>6992</v>
      </c>
      <c r="B4999" t="s">
        <v>6315</v>
      </c>
      <c r="C4999">
        <v>160</v>
      </c>
      <c r="D4999" t="s">
        <v>5118</v>
      </c>
      <c r="E4999" t="s">
        <v>5780</v>
      </c>
      <c r="F4999">
        <v>2</v>
      </c>
    </row>
    <row r="5000" spans="1:6">
      <c r="A5000" t="s">
        <v>6993</v>
      </c>
      <c r="B5000" t="s">
        <v>6315</v>
      </c>
      <c r="C5000">
        <v>160</v>
      </c>
      <c r="D5000" t="s">
        <v>5118</v>
      </c>
      <c r="E5000" t="s">
        <v>5780</v>
      </c>
      <c r="F5000">
        <v>5</v>
      </c>
    </row>
    <row r="5001" spans="1:6">
      <c r="A5001" t="s">
        <v>6994</v>
      </c>
      <c r="B5001" t="s">
        <v>6315</v>
      </c>
      <c r="C5001">
        <v>120</v>
      </c>
      <c r="D5001" t="s">
        <v>5118</v>
      </c>
      <c r="E5001" t="s">
        <v>5780</v>
      </c>
      <c r="F5001">
        <v>2</v>
      </c>
    </row>
    <row r="5002" spans="1:6">
      <c r="A5002" t="s">
        <v>6995</v>
      </c>
      <c r="B5002" t="s">
        <v>6315</v>
      </c>
      <c r="C5002">
        <v>120</v>
      </c>
      <c r="D5002" t="s">
        <v>5118</v>
      </c>
      <c r="E5002" t="s">
        <v>5780</v>
      </c>
      <c r="F5002">
        <v>3</v>
      </c>
    </row>
    <row r="5003" spans="1:6">
      <c r="A5003" t="s">
        <v>6996</v>
      </c>
      <c r="B5003" t="s">
        <v>6315</v>
      </c>
      <c r="C5003">
        <v>120</v>
      </c>
      <c r="D5003" t="s">
        <v>5118</v>
      </c>
      <c r="E5003" t="s">
        <v>5780</v>
      </c>
      <c r="F5003">
        <v>1</v>
      </c>
    </row>
    <row r="5004" spans="1:6">
      <c r="A5004" t="s">
        <v>6997</v>
      </c>
      <c r="B5004" t="s">
        <v>6315</v>
      </c>
      <c r="C5004">
        <v>1152</v>
      </c>
      <c r="D5004" t="s">
        <v>5118</v>
      </c>
      <c r="E5004" t="s">
        <v>5780</v>
      </c>
      <c r="F5004">
        <v>5</v>
      </c>
    </row>
    <row r="5005" spans="1:6">
      <c r="A5005" t="s">
        <v>6998</v>
      </c>
      <c r="B5005" t="s">
        <v>6315</v>
      </c>
      <c r="C5005">
        <v>1152</v>
      </c>
      <c r="D5005" t="s">
        <v>5118</v>
      </c>
      <c r="E5005" t="s">
        <v>5780</v>
      </c>
      <c r="F5005">
        <v>8</v>
      </c>
    </row>
    <row r="5006" spans="1:6">
      <c r="A5006" t="s">
        <v>6999</v>
      </c>
      <c r="B5006" t="s">
        <v>6315</v>
      </c>
      <c r="C5006">
        <v>1152</v>
      </c>
      <c r="D5006" t="s">
        <v>5118</v>
      </c>
      <c r="E5006" t="s">
        <v>5780</v>
      </c>
      <c r="F5006">
        <v>5</v>
      </c>
    </row>
    <row r="5007" spans="1:6">
      <c r="A5007" t="s">
        <v>7000</v>
      </c>
      <c r="B5007" t="s">
        <v>6315</v>
      </c>
      <c r="C5007">
        <v>1152</v>
      </c>
      <c r="D5007" t="s">
        <v>5118</v>
      </c>
      <c r="E5007" t="s">
        <v>5780</v>
      </c>
      <c r="F5007">
        <v>6</v>
      </c>
    </row>
    <row r="5008" spans="1:6">
      <c r="A5008" t="s">
        <v>7001</v>
      </c>
      <c r="B5008" t="s">
        <v>6315</v>
      </c>
      <c r="C5008">
        <v>1152</v>
      </c>
      <c r="D5008" t="s">
        <v>5118</v>
      </c>
      <c r="E5008" t="s">
        <v>5780</v>
      </c>
      <c r="F5008">
        <v>7</v>
      </c>
    </row>
    <row r="5009" spans="1:6">
      <c r="A5009" t="s">
        <v>7002</v>
      </c>
      <c r="B5009" t="s">
        <v>6315</v>
      </c>
      <c r="C5009">
        <v>1152</v>
      </c>
      <c r="D5009" t="s">
        <v>5118</v>
      </c>
      <c r="E5009" t="s">
        <v>5780</v>
      </c>
      <c r="F5009">
        <v>6</v>
      </c>
    </row>
    <row r="5010" spans="1:6">
      <c r="A5010" t="s">
        <v>7003</v>
      </c>
      <c r="B5010" t="s">
        <v>6315</v>
      </c>
      <c r="C5010">
        <v>1152</v>
      </c>
      <c r="D5010" t="s">
        <v>5118</v>
      </c>
      <c r="E5010" t="s">
        <v>5780</v>
      </c>
      <c r="F5010">
        <v>7</v>
      </c>
    </row>
    <row r="5011" spans="1:6">
      <c r="A5011" t="s">
        <v>7004</v>
      </c>
      <c r="B5011" t="s">
        <v>6315</v>
      </c>
      <c r="C5011">
        <v>1152</v>
      </c>
      <c r="D5011" t="s">
        <v>5118</v>
      </c>
      <c r="E5011" t="s">
        <v>5780</v>
      </c>
      <c r="F5011">
        <v>9</v>
      </c>
    </row>
    <row r="5012" spans="1:6">
      <c r="A5012" t="s">
        <v>7005</v>
      </c>
      <c r="B5012" t="s">
        <v>6315</v>
      </c>
      <c r="C5012">
        <v>1152</v>
      </c>
      <c r="D5012" t="s">
        <v>5118</v>
      </c>
      <c r="E5012" t="s">
        <v>5780</v>
      </c>
      <c r="F5012">
        <v>8</v>
      </c>
    </row>
    <row r="5013" spans="1:6">
      <c r="A5013" t="s">
        <v>7006</v>
      </c>
      <c r="B5013" t="s">
        <v>6315</v>
      </c>
      <c r="C5013">
        <v>1152</v>
      </c>
      <c r="D5013" t="s">
        <v>5118</v>
      </c>
      <c r="E5013" t="s">
        <v>5780</v>
      </c>
      <c r="F5013">
        <v>4</v>
      </c>
    </row>
    <row r="5014" spans="1:6">
      <c r="A5014" t="s">
        <v>7007</v>
      </c>
      <c r="B5014" t="s">
        <v>6315</v>
      </c>
      <c r="C5014">
        <v>1152</v>
      </c>
      <c r="D5014" t="s">
        <v>5118</v>
      </c>
      <c r="E5014" t="s">
        <v>5780</v>
      </c>
      <c r="F5014">
        <v>8</v>
      </c>
    </row>
    <row r="5015" spans="1:6">
      <c r="A5015" t="s">
        <v>7008</v>
      </c>
      <c r="B5015" t="s">
        <v>6315</v>
      </c>
      <c r="C5015">
        <v>288</v>
      </c>
      <c r="D5015" t="s">
        <v>5118</v>
      </c>
      <c r="E5015" t="s">
        <v>5780</v>
      </c>
      <c r="F5015">
        <v>7</v>
      </c>
    </row>
    <row r="5016" spans="1:6">
      <c r="A5016" t="s">
        <v>7009</v>
      </c>
      <c r="B5016" t="s">
        <v>6315</v>
      </c>
      <c r="C5016">
        <v>288</v>
      </c>
      <c r="D5016" t="s">
        <v>5118</v>
      </c>
      <c r="E5016" t="s">
        <v>5780</v>
      </c>
      <c r="F5016">
        <v>3</v>
      </c>
    </row>
    <row r="5017" spans="1:6">
      <c r="A5017" t="s">
        <v>7010</v>
      </c>
      <c r="B5017" t="s">
        <v>6315</v>
      </c>
      <c r="C5017">
        <v>288</v>
      </c>
      <c r="D5017" t="s">
        <v>5118</v>
      </c>
      <c r="E5017" t="s">
        <v>5780</v>
      </c>
      <c r="F5017">
        <v>7</v>
      </c>
    </row>
    <row r="5018" spans="1:6">
      <c r="A5018" t="s">
        <v>7011</v>
      </c>
      <c r="B5018" t="s">
        <v>6315</v>
      </c>
      <c r="C5018">
        <v>288</v>
      </c>
      <c r="D5018" t="s">
        <v>5118</v>
      </c>
      <c r="E5018" t="s">
        <v>5780</v>
      </c>
      <c r="F5018">
        <v>7</v>
      </c>
    </row>
    <row r="5019" spans="1:6">
      <c r="A5019" t="s">
        <v>7012</v>
      </c>
      <c r="B5019" t="s">
        <v>6315</v>
      </c>
      <c r="C5019">
        <v>288</v>
      </c>
      <c r="D5019" t="s">
        <v>5118</v>
      </c>
      <c r="E5019" t="s">
        <v>5780</v>
      </c>
      <c r="F5019">
        <v>7</v>
      </c>
    </row>
    <row r="5020" spans="1:6">
      <c r="A5020" t="s">
        <v>6975</v>
      </c>
      <c r="B5020" t="s">
        <v>6315</v>
      </c>
      <c r="C5020">
        <v>288</v>
      </c>
      <c r="D5020" t="s">
        <v>5118</v>
      </c>
      <c r="E5020" t="s">
        <v>5780</v>
      </c>
      <c r="F5020">
        <v>5</v>
      </c>
    </row>
    <row r="5021" spans="1:6">
      <c r="A5021" t="s">
        <v>6976</v>
      </c>
      <c r="B5021" t="s">
        <v>6315</v>
      </c>
      <c r="C5021">
        <v>288</v>
      </c>
      <c r="D5021" t="s">
        <v>5118</v>
      </c>
      <c r="E5021" t="s">
        <v>5780</v>
      </c>
      <c r="F5021">
        <v>2</v>
      </c>
    </row>
    <row r="5022" spans="1:6">
      <c r="A5022" t="s">
        <v>7013</v>
      </c>
      <c r="B5022" t="s">
        <v>6315</v>
      </c>
      <c r="C5022">
        <v>288</v>
      </c>
      <c r="D5022" t="s">
        <v>5118</v>
      </c>
      <c r="E5022" t="s">
        <v>5780</v>
      </c>
      <c r="F5022">
        <v>2</v>
      </c>
    </row>
    <row r="5023" spans="1:6">
      <c r="A5023" t="s">
        <v>7014</v>
      </c>
      <c r="B5023" t="s">
        <v>6315</v>
      </c>
      <c r="C5023">
        <v>2016</v>
      </c>
      <c r="D5023" t="s">
        <v>5118</v>
      </c>
      <c r="E5023" t="s">
        <v>5780</v>
      </c>
      <c r="F5023">
        <v>4</v>
      </c>
    </row>
    <row r="5024" spans="1:6">
      <c r="A5024" t="s">
        <v>7015</v>
      </c>
      <c r="B5024" t="s">
        <v>6315</v>
      </c>
      <c r="C5024">
        <v>2592</v>
      </c>
      <c r="D5024" t="s">
        <v>5118</v>
      </c>
      <c r="E5024" t="s">
        <v>5780</v>
      </c>
      <c r="F5024">
        <v>7</v>
      </c>
    </row>
    <row r="5025" spans="1:6">
      <c r="A5025" t="s">
        <v>7016</v>
      </c>
      <c r="B5025" t="s">
        <v>6315</v>
      </c>
      <c r="C5025">
        <v>96</v>
      </c>
      <c r="D5025" t="s">
        <v>5118</v>
      </c>
      <c r="E5025" t="s">
        <v>5780</v>
      </c>
      <c r="F5025">
        <v>1</v>
      </c>
    </row>
    <row r="5026" spans="1:6">
      <c r="A5026" t="s">
        <v>7017</v>
      </c>
      <c r="B5026" t="s">
        <v>6315</v>
      </c>
      <c r="C5026">
        <v>96</v>
      </c>
      <c r="D5026" t="s">
        <v>5118</v>
      </c>
      <c r="E5026" t="s">
        <v>5780</v>
      </c>
      <c r="F5026">
        <v>1</v>
      </c>
    </row>
    <row r="5027" spans="1:6">
      <c r="A5027" t="s">
        <v>7018</v>
      </c>
      <c r="B5027" t="s">
        <v>6315</v>
      </c>
      <c r="C5027">
        <v>96</v>
      </c>
      <c r="D5027" t="s">
        <v>5118</v>
      </c>
      <c r="E5027" t="s">
        <v>5780</v>
      </c>
      <c r="F5027">
        <v>1</v>
      </c>
    </row>
    <row r="5028" spans="1:6">
      <c r="A5028" t="s">
        <v>7019</v>
      </c>
      <c r="B5028" t="s">
        <v>6315</v>
      </c>
      <c r="C5028">
        <v>120</v>
      </c>
      <c r="D5028" t="s">
        <v>5118</v>
      </c>
      <c r="E5028" t="s">
        <v>5780</v>
      </c>
      <c r="F5028">
        <v>0</v>
      </c>
    </row>
    <row r="5029" spans="1:6">
      <c r="A5029" t="s">
        <v>7020</v>
      </c>
      <c r="B5029" t="s">
        <v>6315</v>
      </c>
      <c r="C5029">
        <v>120</v>
      </c>
      <c r="D5029" t="s">
        <v>5118</v>
      </c>
      <c r="E5029" t="s">
        <v>5780</v>
      </c>
      <c r="F5029">
        <v>2</v>
      </c>
    </row>
    <row r="5030" spans="1:6">
      <c r="A5030" t="s">
        <v>7021</v>
      </c>
      <c r="B5030" t="s">
        <v>6315</v>
      </c>
      <c r="C5030">
        <v>120</v>
      </c>
      <c r="D5030" t="s">
        <v>5118</v>
      </c>
      <c r="E5030" t="s">
        <v>5780</v>
      </c>
      <c r="F5030">
        <v>1</v>
      </c>
    </row>
    <row r="5031" spans="1:6">
      <c r="A5031" t="s">
        <v>7022</v>
      </c>
      <c r="B5031" t="s">
        <v>6316</v>
      </c>
      <c r="C5031">
        <v>1152</v>
      </c>
      <c r="D5031" t="s">
        <v>5118</v>
      </c>
      <c r="E5031" t="s">
        <v>5780</v>
      </c>
      <c r="F5031">
        <v>7</v>
      </c>
    </row>
    <row r="5032" spans="1:6">
      <c r="A5032" t="s">
        <v>7023</v>
      </c>
      <c r="B5032" t="s">
        <v>6316</v>
      </c>
      <c r="C5032">
        <v>2880</v>
      </c>
      <c r="D5032" t="s">
        <v>5118</v>
      </c>
      <c r="E5032" t="s">
        <v>5780</v>
      </c>
      <c r="F5032">
        <v>10</v>
      </c>
    </row>
    <row r="5033" spans="1:6">
      <c r="A5033" t="s">
        <v>7024</v>
      </c>
      <c r="B5033" t="s">
        <v>6316</v>
      </c>
      <c r="C5033">
        <v>384</v>
      </c>
      <c r="D5033" t="s">
        <v>5118</v>
      </c>
      <c r="E5033" t="s">
        <v>5780</v>
      </c>
      <c r="F5033">
        <v>9</v>
      </c>
    </row>
    <row r="5034" spans="1:6">
      <c r="A5034" t="s">
        <v>7025</v>
      </c>
      <c r="B5034" t="s">
        <v>6316</v>
      </c>
      <c r="C5034">
        <v>224</v>
      </c>
      <c r="D5034" t="s">
        <v>5118</v>
      </c>
      <c r="E5034" t="s">
        <v>5780</v>
      </c>
      <c r="F5034">
        <v>76</v>
      </c>
    </row>
    <row r="5035" spans="1:6">
      <c r="A5035" t="s">
        <v>7026</v>
      </c>
      <c r="B5035" t="s">
        <v>6316</v>
      </c>
      <c r="C5035">
        <v>200</v>
      </c>
      <c r="D5035" t="s">
        <v>5118</v>
      </c>
      <c r="E5035" t="s">
        <v>5780</v>
      </c>
      <c r="F5035">
        <v>3</v>
      </c>
    </row>
    <row r="5036" spans="1:6">
      <c r="A5036" t="s">
        <v>7027</v>
      </c>
      <c r="B5036" t="s">
        <v>6316</v>
      </c>
      <c r="C5036">
        <v>3000</v>
      </c>
      <c r="D5036" t="s">
        <v>5118</v>
      </c>
      <c r="E5036" t="s">
        <v>5780</v>
      </c>
      <c r="F5036">
        <v>9</v>
      </c>
    </row>
    <row r="5037" spans="1:6">
      <c r="A5037" t="s">
        <v>7028</v>
      </c>
      <c r="B5037" t="s">
        <v>6316</v>
      </c>
      <c r="C5037">
        <v>480</v>
      </c>
      <c r="D5037" t="s">
        <v>5118</v>
      </c>
      <c r="E5037" t="s">
        <v>5780</v>
      </c>
      <c r="F5037">
        <v>7</v>
      </c>
    </row>
    <row r="5038" spans="1:6">
      <c r="A5038" t="s">
        <v>7029</v>
      </c>
      <c r="B5038" t="s">
        <v>6316</v>
      </c>
      <c r="C5038">
        <v>384</v>
      </c>
      <c r="D5038" t="s">
        <v>5118</v>
      </c>
      <c r="E5038" t="s">
        <v>5780</v>
      </c>
      <c r="F5038">
        <v>7</v>
      </c>
    </row>
    <row r="5039" spans="1:6">
      <c r="A5039" t="s">
        <v>7030</v>
      </c>
      <c r="B5039" t="s">
        <v>6316</v>
      </c>
      <c r="C5039">
        <v>1512</v>
      </c>
      <c r="D5039" t="s">
        <v>5118</v>
      </c>
      <c r="E5039" t="s">
        <v>5780</v>
      </c>
      <c r="F5039">
        <v>7</v>
      </c>
    </row>
    <row r="5040" spans="1:6">
      <c r="A5040" t="s">
        <v>7031</v>
      </c>
      <c r="B5040" t="s">
        <v>6316</v>
      </c>
      <c r="C5040">
        <v>2880</v>
      </c>
      <c r="D5040" t="s">
        <v>5118</v>
      </c>
      <c r="E5040" t="s">
        <v>5780</v>
      </c>
      <c r="F5040">
        <v>9</v>
      </c>
    </row>
    <row r="5041" spans="1:6">
      <c r="A5041" t="s">
        <v>7032</v>
      </c>
      <c r="B5041" t="s">
        <v>6316</v>
      </c>
      <c r="C5041">
        <v>1920</v>
      </c>
      <c r="D5041" t="s">
        <v>5118</v>
      </c>
      <c r="E5041" t="s">
        <v>5780</v>
      </c>
      <c r="F5041">
        <v>6</v>
      </c>
    </row>
    <row r="5042" spans="1:6">
      <c r="A5042" t="s">
        <v>7033</v>
      </c>
      <c r="B5042" t="s">
        <v>6316</v>
      </c>
      <c r="C5042">
        <v>224</v>
      </c>
      <c r="D5042" t="s">
        <v>5118</v>
      </c>
      <c r="E5042" t="s">
        <v>5780</v>
      </c>
      <c r="F5042">
        <v>4</v>
      </c>
    </row>
    <row r="5043" spans="1:6">
      <c r="A5043" t="s">
        <v>7034</v>
      </c>
      <c r="B5043" t="s">
        <v>6316</v>
      </c>
      <c r="C5043">
        <v>272</v>
      </c>
      <c r="D5043" t="s">
        <v>5118</v>
      </c>
      <c r="E5043" t="s">
        <v>5780</v>
      </c>
      <c r="F5043">
        <v>4</v>
      </c>
    </row>
    <row r="5044" spans="1:6">
      <c r="A5044" t="s">
        <v>7035</v>
      </c>
      <c r="B5044" t="s">
        <v>6316</v>
      </c>
      <c r="C5044">
        <v>320</v>
      </c>
      <c r="D5044" t="s">
        <v>5118</v>
      </c>
      <c r="E5044" t="s">
        <v>5780</v>
      </c>
      <c r="F5044">
        <v>9</v>
      </c>
    </row>
    <row r="5045" spans="1:6">
      <c r="A5045" t="s">
        <v>7036</v>
      </c>
      <c r="B5045" t="s">
        <v>6316</v>
      </c>
      <c r="C5045">
        <v>256</v>
      </c>
      <c r="D5045" t="s">
        <v>5118</v>
      </c>
      <c r="E5045" t="s">
        <v>5780</v>
      </c>
      <c r="F5045">
        <v>3</v>
      </c>
    </row>
    <row r="5046" spans="1:6">
      <c r="A5046" t="s">
        <v>7037</v>
      </c>
      <c r="B5046" t="s">
        <v>6316</v>
      </c>
      <c r="C5046">
        <v>576</v>
      </c>
      <c r="D5046" t="s">
        <v>5118</v>
      </c>
      <c r="E5046" t="s">
        <v>5780</v>
      </c>
      <c r="F5046">
        <v>4</v>
      </c>
    </row>
    <row r="5047" spans="1:6">
      <c r="A5047" t="s">
        <v>7038</v>
      </c>
      <c r="B5047" t="s">
        <v>6316</v>
      </c>
      <c r="C5047">
        <v>224</v>
      </c>
      <c r="D5047" t="s">
        <v>5118</v>
      </c>
      <c r="E5047" t="s">
        <v>5780</v>
      </c>
      <c r="F5047">
        <v>8</v>
      </c>
    </row>
    <row r="5048" spans="1:6">
      <c r="A5048" t="s">
        <v>6982</v>
      </c>
      <c r="B5048" t="s">
        <v>6316</v>
      </c>
      <c r="C5048">
        <v>240</v>
      </c>
      <c r="D5048" t="s">
        <v>5118</v>
      </c>
      <c r="E5048" t="s">
        <v>5780</v>
      </c>
      <c r="F5048">
        <v>10</v>
      </c>
    </row>
    <row r="5049" spans="1:6">
      <c r="A5049" t="s">
        <v>6847</v>
      </c>
      <c r="B5049" t="s">
        <v>6316</v>
      </c>
      <c r="C5049">
        <v>240</v>
      </c>
      <c r="D5049" t="s">
        <v>5118</v>
      </c>
      <c r="E5049" t="s">
        <v>5780</v>
      </c>
      <c r="F5049">
        <v>3</v>
      </c>
    </row>
    <row r="5050" spans="1:6">
      <c r="A5050" t="s">
        <v>6927</v>
      </c>
      <c r="B5050" t="s">
        <v>6316</v>
      </c>
      <c r="C5050">
        <v>160</v>
      </c>
      <c r="D5050" t="s">
        <v>5118</v>
      </c>
      <c r="E5050" t="s">
        <v>5780</v>
      </c>
      <c r="F5050">
        <v>5</v>
      </c>
    </row>
    <row r="5051" spans="1:6">
      <c r="A5051" t="s">
        <v>6924</v>
      </c>
      <c r="B5051" t="s">
        <v>6316</v>
      </c>
      <c r="C5051">
        <v>120</v>
      </c>
      <c r="D5051" t="s">
        <v>5118</v>
      </c>
      <c r="E5051" t="s">
        <v>5780</v>
      </c>
      <c r="F5051">
        <v>4</v>
      </c>
    </row>
    <row r="5052" spans="1:6">
      <c r="A5052" t="s">
        <v>6923</v>
      </c>
      <c r="B5052" t="s">
        <v>6316</v>
      </c>
      <c r="C5052">
        <v>120</v>
      </c>
      <c r="D5052" t="s">
        <v>5118</v>
      </c>
      <c r="E5052" t="s">
        <v>5780</v>
      </c>
      <c r="F5052">
        <v>1</v>
      </c>
    </row>
    <row r="5053" spans="1:6">
      <c r="A5053" t="s">
        <v>7039</v>
      </c>
      <c r="B5053" t="s">
        <v>6316</v>
      </c>
      <c r="C5053">
        <v>192</v>
      </c>
      <c r="D5053" t="s">
        <v>5118</v>
      </c>
      <c r="E5053" t="s">
        <v>5780</v>
      </c>
      <c r="F5053">
        <v>2</v>
      </c>
    </row>
    <row r="5054" spans="1:6">
      <c r="A5054" t="s">
        <v>7040</v>
      </c>
      <c r="B5054" t="s">
        <v>6316</v>
      </c>
      <c r="C5054">
        <v>192</v>
      </c>
      <c r="D5054" t="s">
        <v>5118</v>
      </c>
      <c r="E5054" t="s">
        <v>5780</v>
      </c>
      <c r="F5054">
        <v>1</v>
      </c>
    </row>
    <row r="5055" spans="1:6">
      <c r="A5055" t="s">
        <v>7041</v>
      </c>
      <c r="B5055" t="s">
        <v>6316</v>
      </c>
      <c r="C5055">
        <v>192</v>
      </c>
      <c r="D5055" t="s">
        <v>5118</v>
      </c>
      <c r="E5055" t="s">
        <v>5780</v>
      </c>
      <c r="F5055">
        <v>3</v>
      </c>
    </row>
    <row r="5056" spans="1:6">
      <c r="A5056" t="s">
        <v>7042</v>
      </c>
      <c r="B5056" t="s">
        <v>6316</v>
      </c>
      <c r="C5056">
        <v>192</v>
      </c>
      <c r="D5056" t="s">
        <v>5118</v>
      </c>
      <c r="E5056" t="s">
        <v>5780</v>
      </c>
      <c r="F5056">
        <v>2</v>
      </c>
    </row>
    <row r="5057" spans="1:6">
      <c r="A5057" t="s">
        <v>7043</v>
      </c>
      <c r="B5057" t="s">
        <v>6316</v>
      </c>
      <c r="C5057">
        <v>192</v>
      </c>
      <c r="D5057" t="s">
        <v>5118</v>
      </c>
      <c r="E5057" t="s">
        <v>5780</v>
      </c>
      <c r="F5057">
        <v>1</v>
      </c>
    </row>
    <row r="5058" spans="1:6">
      <c r="A5058" t="s">
        <v>7044</v>
      </c>
      <c r="B5058" t="s">
        <v>6316</v>
      </c>
      <c r="C5058">
        <v>192</v>
      </c>
      <c r="D5058" t="s">
        <v>5118</v>
      </c>
      <c r="E5058" t="s">
        <v>5780</v>
      </c>
      <c r="F5058">
        <v>2</v>
      </c>
    </row>
    <row r="5059" spans="1:6">
      <c r="A5059" t="s">
        <v>7045</v>
      </c>
      <c r="B5059" t="s">
        <v>6316</v>
      </c>
      <c r="C5059">
        <v>192</v>
      </c>
      <c r="D5059" t="s">
        <v>5118</v>
      </c>
      <c r="E5059" t="s">
        <v>5780</v>
      </c>
      <c r="F5059">
        <v>0</v>
      </c>
    </row>
    <row r="5060" spans="1:6">
      <c r="A5060" t="s">
        <v>7046</v>
      </c>
      <c r="B5060" t="s">
        <v>6316</v>
      </c>
      <c r="C5060">
        <v>192</v>
      </c>
      <c r="D5060" t="s">
        <v>5118</v>
      </c>
      <c r="E5060" t="s">
        <v>5780</v>
      </c>
      <c r="F5060">
        <v>1</v>
      </c>
    </row>
    <row r="5061" spans="1:6">
      <c r="A5061" t="s">
        <v>7047</v>
      </c>
      <c r="B5061" t="s">
        <v>6316</v>
      </c>
      <c r="C5061">
        <v>128</v>
      </c>
      <c r="D5061" t="s">
        <v>5118</v>
      </c>
      <c r="E5061" t="s">
        <v>5780</v>
      </c>
      <c r="F5061">
        <v>0</v>
      </c>
    </row>
    <row r="5062" spans="1:6">
      <c r="A5062" t="s">
        <v>7048</v>
      </c>
      <c r="B5062" t="s">
        <v>6316</v>
      </c>
      <c r="C5062">
        <v>128</v>
      </c>
      <c r="D5062" t="s">
        <v>5118</v>
      </c>
      <c r="E5062" t="s">
        <v>5780</v>
      </c>
      <c r="F5062">
        <v>1</v>
      </c>
    </row>
    <row r="5063" spans="1:6">
      <c r="A5063" t="s">
        <v>7049</v>
      </c>
      <c r="B5063" t="s">
        <v>6316</v>
      </c>
      <c r="C5063">
        <v>128</v>
      </c>
      <c r="D5063" t="s">
        <v>5118</v>
      </c>
      <c r="E5063" t="s">
        <v>5780</v>
      </c>
      <c r="F5063">
        <v>2</v>
      </c>
    </row>
    <row r="5064" spans="1:6">
      <c r="A5064" t="s">
        <v>7050</v>
      </c>
      <c r="B5064" t="s">
        <v>6316</v>
      </c>
      <c r="C5064">
        <v>128</v>
      </c>
      <c r="D5064" t="s">
        <v>5118</v>
      </c>
      <c r="E5064" t="s">
        <v>5780</v>
      </c>
      <c r="F5064">
        <v>2</v>
      </c>
    </row>
    <row r="5065" spans="1:6">
      <c r="A5065" t="s">
        <v>7051</v>
      </c>
      <c r="B5065" t="s">
        <v>6316</v>
      </c>
      <c r="C5065">
        <v>128</v>
      </c>
      <c r="D5065" t="s">
        <v>5118</v>
      </c>
      <c r="E5065" t="s">
        <v>5780</v>
      </c>
      <c r="F5065">
        <v>2</v>
      </c>
    </row>
    <row r="5066" spans="1:6">
      <c r="A5066" t="s">
        <v>7052</v>
      </c>
      <c r="B5066" t="s">
        <v>6316</v>
      </c>
      <c r="C5066">
        <v>128</v>
      </c>
      <c r="D5066" t="s">
        <v>5118</v>
      </c>
      <c r="E5066" t="s">
        <v>5780</v>
      </c>
      <c r="F5066">
        <v>1</v>
      </c>
    </row>
    <row r="5067" spans="1:6">
      <c r="A5067" t="s">
        <v>7053</v>
      </c>
      <c r="B5067" t="s">
        <v>6316</v>
      </c>
      <c r="C5067">
        <v>96</v>
      </c>
      <c r="D5067" t="s">
        <v>5118</v>
      </c>
      <c r="E5067" t="s">
        <v>5780</v>
      </c>
      <c r="F5067">
        <v>7</v>
      </c>
    </row>
    <row r="5068" spans="1:6">
      <c r="A5068" t="s">
        <v>7054</v>
      </c>
      <c r="B5068" t="s">
        <v>6316</v>
      </c>
      <c r="C5068">
        <v>96</v>
      </c>
      <c r="D5068" t="s">
        <v>5118</v>
      </c>
      <c r="E5068" t="s">
        <v>5780</v>
      </c>
      <c r="F5068">
        <v>5</v>
      </c>
    </row>
    <row r="5069" spans="1:6">
      <c r="A5069" t="s">
        <v>7055</v>
      </c>
      <c r="B5069" t="s">
        <v>6316</v>
      </c>
      <c r="C5069">
        <v>96</v>
      </c>
      <c r="D5069" t="s">
        <v>5118</v>
      </c>
      <c r="E5069" t="s">
        <v>5780</v>
      </c>
      <c r="F5069">
        <v>2</v>
      </c>
    </row>
    <row r="5070" spans="1:6">
      <c r="A5070" t="s">
        <v>7056</v>
      </c>
      <c r="B5070" t="s">
        <v>6316</v>
      </c>
      <c r="C5070">
        <v>96</v>
      </c>
      <c r="D5070" t="s">
        <v>5118</v>
      </c>
      <c r="E5070" t="s">
        <v>5780</v>
      </c>
      <c r="F5070">
        <v>5</v>
      </c>
    </row>
    <row r="5071" spans="1:6">
      <c r="A5071" t="s">
        <v>7057</v>
      </c>
      <c r="B5071" t="s">
        <v>6316</v>
      </c>
      <c r="C5071">
        <v>96</v>
      </c>
      <c r="D5071" t="s">
        <v>5118</v>
      </c>
      <c r="E5071" t="s">
        <v>5780</v>
      </c>
      <c r="F5071">
        <v>6</v>
      </c>
    </row>
    <row r="5072" spans="1:6">
      <c r="A5072" t="s">
        <v>7058</v>
      </c>
      <c r="B5072" t="s">
        <v>6316</v>
      </c>
      <c r="C5072">
        <v>96</v>
      </c>
      <c r="D5072" t="s">
        <v>5118</v>
      </c>
      <c r="E5072" t="s">
        <v>5780</v>
      </c>
      <c r="F5072">
        <v>5</v>
      </c>
    </row>
    <row r="5073" spans="1:6">
      <c r="A5073" t="s">
        <v>7059</v>
      </c>
      <c r="B5073" t="s">
        <v>6316</v>
      </c>
      <c r="C5073">
        <v>3600</v>
      </c>
      <c r="D5073" t="s">
        <v>5118</v>
      </c>
      <c r="E5073" t="s">
        <v>5780</v>
      </c>
      <c r="F5073">
        <v>5</v>
      </c>
    </row>
    <row r="5074" spans="1:6">
      <c r="A5074" t="s">
        <v>7060</v>
      </c>
      <c r="B5074" t="s">
        <v>6316</v>
      </c>
      <c r="C5074">
        <v>192</v>
      </c>
      <c r="D5074" t="s">
        <v>5118</v>
      </c>
      <c r="E5074" t="s">
        <v>5780</v>
      </c>
      <c r="F5074">
        <v>8</v>
      </c>
    </row>
    <row r="5075" spans="1:6">
      <c r="A5075" t="s">
        <v>7061</v>
      </c>
      <c r="B5075" t="s">
        <v>6316</v>
      </c>
      <c r="C5075">
        <v>288</v>
      </c>
      <c r="D5075" t="s">
        <v>5118</v>
      </c>
      <c r="E5075" t="s">
        <v>5780</v>
      </c>
      <c r="F5075">
        <v>5</v>
      </c>
    </row>
    <row r="5076" spans="1:6">
      <c r="A5076" t="s">
        <v>7009</v>
      </c>
      <c r="B5076" t="s">
        <v>6316</v>
      </c>
      <c r="C5076">
        <v>288</v>
      </c>
      <c r="D5076" t="s">
        <v>5118</v>
      </c>
      <c r="E5076" t="s">
        <v>5780</v>
      </c>
      <c r="F5076">
        <v>4</v>
      </c>
    </row>
    <row r="5077" spans="1:6">
      <c r="A5077" t="s">
        <v>7062</v>
      </c>
      <c r="B5077" t="s">
        <v>6316</v>
      </c>
      <c r="C5077">
        <v>288</v>
      </c>
      <c r="D5077" t="s">
        <v>5118</v>
      </c>
      <c r="E5077" t="s">
        <v>5780</v>
      </c>
      <c r="F5077">
        <v>9</v>
      </c>
    </row>
    <row r="5078" spans="1:6">
      <c r="A5078" t="s">
        <v>7063</v>
      </c>
      <c r="B5078" t="s">
        <v>6316</v>
      </c>
      <c r="C5078">
        <v>288</v>
      </c>
      <c r="D5078" t="s">
        <v>5118</v>
      </c>
      <c r="E5078" t="s">
        <v>5780</v>
      </c>
      <c r="F5078">
        <v>5</v>
      </c>
    </row>
    <row r="5079" spans="1:6">
      <c r="A5079" t="s">
        <v>6979</v>
      </c>
      <c r="B5079" t="s">
        <v>6316</v>
      </c>
      <c r="C5079">
        <v>576</v>
      </c>
      <c r="D5079" t="s">
        <v>5118</v>
      </c>
      <c r="E5079" t="s">
        <v>5780</v>
      </c>
      <c r="F5079">
        <v>10</v>
      </c>
    </row>
    <row r="5080" spans="1:6">
      <c r="A5080" t="s">
        <v>6317</v>
      </c>
      <c r="B5080" t="s">
        <v>6318</v>
      </c>
      <c r="C5080">
        <v>144</v>
      </c>
      <c r="D5080" t="s">
        <v>5118</v>
      </c>
      <c r="E5080" t="s">
        <v>5780</v>
      </c>
      <c r="F5080">
        <v>18</v>
      </c>
    </row>
    <row r="5081" spans="1:6">
      <c r="A5081" t="s">
        <v>7064</v>
      </c>
      <c r="B5081" t="s">
        <v>6318</v>
      </c>
      <c r="C5081">
        <v>240</v>
      </c>
      <c r="D5081" t="s">
        <v>5118</v>
      </c>
      <c r="E5081" t="s">
        <v>5780</v>
      </c>
      <c r="F5081">
        <v>22</v>
      </c>
    </row>
    <row r="5082" spans="1:6">
      <c r="A5082" t="s">
        <v>7065</v>
      </c>
      <c r="B5082" t="s">
        <v>6318</v>
      </c>
      <c r="C5082">
        <v>192</v>
      </c>
      <c r="D5082" t="s">
        <v>5118</v>
      </c>
      <c r="E5082" t="s">
        <v>5780</v>
      </c>
      <c r="F5082">
        <v>24</v>
      </c>
    </row>
    <row r="5083" spans="1:6">
      <c r="A5083" t="s">
        <v>7066</v>
      </c>
      <c r="B5083" t="s">
        <v>6318</v>
      </c>
      <c r="C5083">
        <v>192</v>
      </c>
      <c r="D5083" t="s">
        <v>5118</v>
      </c>
      <c r="E5083" t="s">
        <v>5780</v>
      </c>
      <c r="F5083">
        <v>19</v>
      </c>
    </row>
    <row r="5084" spans="1:6">
      <c r="A5084" t="s">
        <v>6931</v>
      </c>
      <c r="B5084" t="s">
        <v>6318</v>
      </c>
      <c r="C5084">
        <v>144</v>
      </c>
      <c r="D5084" t="s">
        <v>5118</v>
      </c>
      <c r="E5084" t="s">
        <v>5780</v>
      </c>
      <c r="F5084">
        <v>8</v>
      </c>
    </row>
    <row r="5085" spans="1:6">
      <c r="A5085" t="s">
        <v>7067</v>
      </c>
      <c r="B5085" t="s">
        <v>6318</v>
      </c>
      <c r="C5085">
        <v>96</v>
      </c>
      <c r="D5085" t="s">
        <v>5118</v>
      </c>
      <c r="E5085" t="s">
        <v>5780</v>
      </c>
      <c r="F5085">
        <v>10</v>
      </c>
    </row>
    <row r="5086" spans="1:6">
      <c r="A5086" t="s">
        <v>7068</v>
      </c>
      <c r="B5086" t="s">
        <v>6318</v>
      </c>
      <c r="C5086">
        <v>144</v>
      </c>
      <c r="D5086" t="s">
        <v>5118</v>
      </c>
      <c r="E5086" t="s">
        <v>5780</v>
      </c>
      <c r="F5086">
        <v>7</v>
      </c>
    </row>
    <row r="5087" spans="1:6">
      <c r="A5087" t="s">
        <v>7069</v>
      </c>
      <c r="B5087" t="s">
        <v>6318</v>
      </c>
      <c r="C5087">
        <v>144</v>
      </c>
      <c r="D5087" t="s">
        <v>5118</v>
      </c>
      <c r="E5087" t="s">
        <v>5780</v>
      </c>
      <c r="F5087">
        <v>22</v>
      </c>
    </row>
    <row r="5088" spans="1:6">
      <c r="A5088" t="s">
        <v>7070</v>
      </c>
      <c r="B5088" t="s">
        <v>6318</v>
      </c>
      <c r="C5088">
        <v>144</v>
      </c>
      <c r="D5088" t="s">
        <v>5118</v>
      </c>
      <c r="E5088" t="s">
        <v>5780</v>
      </c>
      <c r="F5088">
        <v>25</v>
      </c>
    </row>
    <row r="5089" spans="1:6">
      <c r="A5089" t="s">
        <v>7071</v>
      </c>
      <c r="B5089" t="s">
        <v>6318</v>
      </c>
      <c r="C5089">
        <v>160</v>
      </c>
      <c r="D5089" t="s">
        <v>5118</v>
      </c>
      <c r="E5089" t="s">
        <v>5780</v>
      </c>
      <c r="F5089">
        <v>19</v>
      </c>
    </row>
    <row r="5090" spans="1:6">
      <c r="A5090" t="s">
        <v>7072</v>
      </c>
      <c r="B5090" t="s">
        <v>6318</v>
      </c>
      <c r="C5090">
        <v>144</v>
      </c>
      <c r="D5090" t="s">
        <v>5118</v>
      </c>
      <c r="E5090" t="s">
        <v>5780</v>
      </c>
      <c r="F5090">
        <v>27</v>
      </c>
    </row>
    <row r="5091" spans="1:6">
      <c r="A5091" t="s">
        <v>7073</v>
      </c>
      <c r="B5091" t="s">
        <v>6318</v>
      </c>
      <c r="C5091">
        <v>120</v>
      </c>
      <c r="D5091" t="s">
        <v>5118</v>
      </c>
      <c r="E5091" t="s">
        <v>5780</v>
      </c>
      <c r="F5091">
        <v>12</v>
      </c>
    </row>
    <row r="5092" spans="1:6">
      <c r="A5092" t="s">
        <v>7074</v>
      </c>
      <c r="B5092" t="s">
        <v>6318</v>
      </c>
      <c r="C5092">
        <v>240</v>
      </c>
      <c r="D5092" t="s">
        <v>5118</v>
      </c>
      <c r="E5092" t="s">
        <v>5780</v>
      </c>
      <c r="F5092">
        <v>7</v>
      </c>
    </row>
    <row r="5093" spans="1:6">
      <c r="A5093" t="s">
        <v>7075</v>
      </c>
      <c r="B5093" t="s">
        <v>6318</v>
      </c>
      <c r="C5093">
        <v>288</v>
      </c>
      <c r="D5093" t="s">
        <v>5118</v>
      </c>
      <c r="E5093" t="s">
        <v>5780</v>
      </c>
      <c r="F5093">
        <v>7</v>
      </c>
    </row>
    <row r="5094" spans="1:6">
      <c r="A5094" t="s">
        <v>7076</v>
      </c>
      <c r="B5094" t="s">
        <v>6318</v>
      </c>
      <c r="C5094">
        <v>288</v>
      </c>
      <c r="D5094" t="s">
        <v>5118</v>
      </c>
      <c r="E5094" t="s">
        <v>5780</v>
      </c>
      <c r="F5094">
        <v>7</v>
      </c>
    </row>
    <row r="5095" spans="1:6">
      <c r="A5095" t="s">
        <v>7077</v>
      </c>
      <c r="B5095" t="s">
        <v>6318</v>
      </c>
      <c r="C5095">
        <v>288</v>
      </c>
      <c r="D5095" t="s">
        <v>5118</v>
      </c>
      <c r="E5095" t="s">
        <v>5780</v>
      </c>
      <c r="F5095">
        <v>7</v>
      </c>
    </row>
    <row r="5096" spans="1:6">
      <c r="A5096" t="s">
        <v>7078</v>
      </c>
      <c r="B5096" t="s">
        <v>6318</v>
      </c>
      <c r="C5096">
        <v>288</v>
      </c>
      <c r="D5096" t="s">
        <v>5118</v>
      </c>
      <c r="E5096" t="s">
        <v>5780</v>
      </c>
      <c r="F5096">
        <v>7</v>
      </c>
    </row>
    <row r="5097" spans="1:6">
      <c r="A5097" t="s">
        <v>6916</v>
      </c>
      <c r="B5097" t="s">
        <v>6318</v>
      </c>
      <c r="C5097">
        <v>100</v>
      </c>
      <c r="D5097" t="s">
        <v>5118</v>
      </c>
      <c r="E5097" t="s">
        <v>5780</v>
      </c>
      <c r="F5097">
        <v>49</v>
      </c>
    </row>
    <row r="5098" spans="1:6">
      <c r="A5098" t="s">
        <v>7079</v>
      </c>
      <c r="B5098" t="s">
        <v>6318</v>
      </c>
      <c r="C5098">
        <v>2304</v>
      </c>
      <c r="D5098" t="s">
        <v>5118</v>
      </c>
      <c r="E5098" t="s">
        <v>5780</v>
      </c>
      <c r="F5098">
        <v>14</v>
      </c>
    </row>
    <row r="5099" spans="1:6">
      <c r="A5099" t="s">
        <v>7080</v>
      </c>
      <c r="B5099" t="s">
        <v>6318</v>
      </c>
      <c r="C5099">
        <v>2304</v>
      </c>
      <c r="D5099" t="s">
        <v>5118</v>
      </c>
      <c r="E5099" t="s">
        <v>5780</v>
      </c>
      <c r="F5099">
        <v>13</v>
      </c>
    </row>
    <row r="5100" spans="1:6">
      <c r="A5100" t="s">
        <v>7081</v>
      </c>
      <c r="B5100" t="s">
        <v>6318</v>
      </c>
      <c r="C5100">
        <v>2304</v>
      </c>
      <c r="D5100" t="s">
        <v>5118</v>
      </c>
      <c r="E5100" t="s">
        <v>5780</v>
      </c>
      <c r="F5100">
        <v>14</v>
      </c>
    </row>
    <row r="5101" spans="1:6">
      <c r="A5101" t="s">
        <v>7082</v>
      </c>
      <c r="B5101" t="s">
        <v>6318</v>
      </c>
      <c r="C5101">
        <v>2304</v>
      </c>
      <c r="D5101" t="s">
        <v>5118</v>
      </c>
      <c r="E5101" t="s">
        <v>5780</v>
      </c>
      <c r="F5101">
        <v>6</v>
      </c>
    </row>
    <row r="5102" spans="1:6">
      <c r="A5102" t="s">
        <v>7083</v>
      </c>
      <c r="B5102" t="s">
        <v>6318</v>
      </c>
      <c r="C5102">
        <v>2304</v>
      </c>
      <c r="D5102" t="s">
        <v>5118</v>
      </c>
      <c r="E5102" t="s">
        <v>5780</v>
      </c>
      <c r="F5102">
        <v>12</v>
      </c>
    </row>
    <row r="5103" spans="1:6">
      <c r="A5103" t="s">
        <v>7084</v>
      </c>
      <c r="B5103" t="s">
        <v>6318</v>
      </c>
      <c r="C5103">
        <v>2304</v>
      </c>
      <c r="D5103" t="s">
        <v>5118</v>
      </c>
      <c r="E5103" t="s">
        <v>5780</v>
      </c>
      <c r="F5103">
        <v>16</v>
      </c>
    </row>
    <row r="5104" spans="1:6">
      <c r="A5104" t="s">
        <v>7085</v>
      </c>
      <c r="B5104" t="s">
        <v>6318</v>
      </c>
      <c r="C5104">
        <v>2304</v>
      </c>
      <c r="D5104" t="s">
        <v>5118</v>
      </c>
      <c r="E5104" t="s">
        <v>5780</v>
      </c>
      <c r="F5104">
        <v>14</v>
      </c>
    </row>
    <row r="5105" spans="1:6">
      <c r="A5105" t="s">
        <v>7086</v>
      </c>
      <c r="B5105" t="s">
        <v>6318</v>
      </c>
      <c r="C5105">
        <v>2304</v>
      </c>
      <c r="D5105" t="s">
        <v>5118</v>
      </c>
      <c r="E5105" t="s">
        <v>5780</v>
      </c>
      <c r="F5105">
        <v>13</v>
      </c>
    </row>
    <row r="5106" spans="1:6">
      <c r="A5106" t="s">
        <v>7087</v>
      </c>
      <c r="B5106" t="s">
        <v>6318</v>
      </c>
      <c r="C5106">
        <v>576</v>
      </c>
      <c r="D5106" t="s">
        <v>5118</v>
      </c>
      <c r="E5106" t="s">
        <v>5780</v>
      </c>
      <c r="F5106">
        <v>0</v>
      </c>
    </row>
    <row r="5107" spans="1:6">
      <c r="A5107" t="s">
        <v>7088</v>
      </c>
      <c r="B5107" t="s">
        <v>6318</v>
      </c>
      <c r="C5107">
        <v>576</v>
      </c>
      <c r="D5107" t="s">
        <v>5118</v>
      </c>
      <c r="E5107" t="s">
        <v>5780</v>
      </c>
      <c r="F5107">
        <v>0</v>
      </c>
    </row>
    <row r="5108" spans="1:6">
      <c r="A5108" t="s">
        <v>7060</v>
      </c>
      <c r="B5108" t="s">
        <v>6318</v>
      </c>
      <c r="C5108">
        <v>192</v>
      </c>
      <c r="D5108" t="s">
        <v>5118</v>
      </c>
      <c r="E5108" t="s">
        <v>5780</v>
      </c>
      <c r="F5108">
        <v>5</v>
      </c>
    </row>
    <row r="5109" spans="1:6">
      <c r="A5109" t="s">
        <v>7089</v>
      </c>
      <c r="B5109" t="s">
        <v>6318</v>
      </c>
      <c r="C5109">
        <v>2592</v>
      </c>
      <c r="D5109" t="s">
        <v>5118</v>
      </c>
      <c r="E5109" t="s">
        <v>5780</v>
      </c>
      <c r="F5109">
        <v>9</v>
      </c>
    </row>
    <row r="5110" spans="1:6">
      <c r="A5110" t="s">
        <v>7090</v>
      </c>
      <c r="B5110" t="s">
        <v>6318</v>
      </c>
      <c r="C5110">
        <v>2160</v>
      </c>
      <c r="D5110" t="s">
        <v>5118</v>
      </c>
      <c r="E5110" t="s">
        <v>5780</v>
      </c>
      <c r="F5110">
        <v>12</v>
      </c>
    </row>
    <row r="5111" spans="1:6">
      <c r="A5111" t="s">
        <v>7091</v>
      </c>
      <c r="B5111" t="s">
        <v>6318</v>
      </c>
      <c r="C5111">
        <v>2160</v>
      </c>
      <c r="D5111" t="s">
        <v>5118</v>
      </c>
      <c r="E5111" t="s">
        <v>5780</v>
      </c>
      <c r="F5111">
        <v>10</v>
      </c>
    </row>
    <row r="5112" spans="1:6">
      <c r="A5112" t="s">
        <v>7092</v>
      </c>
      <c r="B5112" t="s">
        <v>6318</v>
      </c>
      <c r="C5112">
        <v>2160</v>
      </c>
      <c r="D5112" t="s">
        <v>5118</v>
      </c>
      <c r="E5112" t="s">
        <v>5780</v>
      </c>
      <c r="F5112">
        <v>10</v>
      </c>
    </row>
    <row r="5113" spans="1:6">
      <c r="A5113" t="s">
        <v>7093</v>
      </c>
      <c r="B5113" t="s">
        <v>6318</v>
      </c>
      <c r="C5113">
        <v>2592</v>
      </c>
      <c r="D5113" t="s">
        <v>5118</v>
      </c>
      <c r="E5113" t="s">
        <v>5780</v>
      </c>
      <c r="F5113">
        <v>12</v>
      </c>
    </row>
    <row r="5114" spans="1:6">
      <c r="A5114" t="s">
        <v>7094</v>
      </c>
      <c r="B5114" t="s">
        <v>6318</v>
      </c>
      <c r="C5114">
        <v>2016</v>
      </c>
      <c r="D5114" t="s">
        <v>5118</v>
      </c>
      <c r="E5114" t="s">
        <v>5780</v>
      </c>
      <c r="F5114">
        <v>3</v>
      </c>
    </row>
    <row r="5115" spans="1:6">
      <c r="A5115" t="s">
        <v>7095</v>
      </c>
      <c r="B5115" t="s">
        <v>6318</v>
      </c>
      <c r="C5115">
        <v>2160</v>
      </c>
      <c r="D5115" t="s">
        <v>5118</v>
      </c>
      <c r="E5115" t="s">
        <v>5780</v>
      </c>
      <c r="F5115">
        <v>0</v>
      </c>
    </row>
    <row r="5116" spans="1:6">
      <c r="A5116" t="s">
        <v>7096</v>
      </c>
      <c r="B5116" t="s">
        <v>6318</v>
      </c>
      <c r="C5116">
        <v>1200</v>
      </c>
      <c r="D5116" t="s">
        <v>5118</v>
      </c>
      <c r="E5116" t="s">
        <v>5780</v>
      </c>
      <c r="F5116">
        <v>1</v>
      </c>
    </row>
    <row r="5117" spans="1:6">
      <c r="A5117" t="s">
        <v>7097</v>
      </c>
      <c r="B5117" t="s">
        <v>6318</v>
      </c>
      <c r="C5117">
        <v>1600</v>
      </c>
      <c r="D5117" t="s">
        <v>5118</v>
      </c>
      <c r="E5117" t="s">
        <v>5780</v>
      </c>
      <c r="F5117">
        <v>1</v>
      </c>
    </row>
    <row r="5118" spans="1:6">
      <c r="A5118" t="s">
        <v>7098</v>
      </c>
      <c r="B5118" t="s">
        <v>6318</v>
      </c>
      <c r="C5118">
        <v>1920</v>
      </c>
      <c r="D5118" t="s">
        <v>5118</v>
      </c>
      <c r="E5118" t="s">
        <v>5780</v>
      </c>
      <c r="F5118">
        <v>2</v>
      </c>
    </row>
    <row r="5119" spans="1:6">
      <c r="A5119" t="s">
        <v>7099</v>
      </c>
      <c r="B5119" t="s">
        <v>6319</v>
      </c>
      <c r="C5119">
        <v>576</v>
      </c>
      <c r="D5119" t="s">
        <v>5118</v>
      </c>
      <c r="E5119" t="s">
        <v>5780</v>
      </c>
      <c r="F5119">
        <v>15</v>
      </c>
    </row>
    <row r="5120" spans="1:6">
      <c r="A5120" t="s">
        <v>7087</v>
      </c>
      <c r="B5120" t="s">
        <v>6319</v>
      </c>
      <c r="C5120">
        <v>576</v>
      </c>
      <c r="D5120" t="s">
        <v>5118</v>
      </c>
      <c r="E5120" t="s">
        <v>5780</v>
      </c>
      <c r="F5120">
        <v>16</v>
      </c>
    </row>
    <row r="5121" spans="1:6">
      <c r="A5121" t="s">
        <v>7088</v>
      </c>
      <c r="B5121" t="s">
        <v>6319</v>
      </c>
      <c r="C5121">
        <v>576</v>
      </c>
      <c r="D5121" t="s">
        <v>5118</v>
      </c>
      <c r="E5121" t="s">
        <v>5780</v>
      </c>
      <c r="F5121">
        <v>22</v>
      </c>
    </row>
    <row r="5122" spans="1:6">
      <c r="A5122" t="s">
        <v>7100</v>
      </c>
      <c r="B5122" t="s">
        <v>6319</v>
      </c>
      <c r="C5122">
        <v>2304</v>
      </c>
      <c r="D5122" t="s">
        <v>5118</v>
      </c>
      <c r="E5122" t="s">
        <v>5780</v>
      </c>
      <c r="F5122">
        <v>10</v>
      </c>
    </row>
    <row r="5123" spans="1:6">
      <c r="A5123" t="s">
        <v>7101</v>
      </c>
      <c r="B5123" t="s">
        <v>6319</v>
      </c>
      <c r="C5123">
        <v>2304</v>
      </c>
      <c r="D5123" t="s">
        <v>5118</v>
      </c>
      <c r="E5123" t="s">
        <v>5780</v>
      </c>
      <c r="F5123">
        <v>10</v>
      </c>
    </row>
    <row r="5124" spans="1:6">
      <c r="A5124" t="s">
        <v>7102</v>
      </c>
      <c r="B5124" t="s">
        <v>6319</v>
      </c>
      <c r="C5124">
        <v>2304</v>
      </c>
      <c r="D5124" t="s">
        <v>5118</v>
      </c>
      <c r="E5124" t="s">
        <v>5780</v>
      </c>
      <c r="F5124">
        <v>11</v>
      </c>
    </row>
    <row r="5125" spans="1:6">
      <c r="A5125" t="s">
        <v>7103</v>
      </c>
      <c r="B5125" t="s">
        <v>6319</v>
      </c>
      <c r="C5125">
        <v>2304</v>
      </c>
      <c r="D5125" t="s">
        <v>5118</v>
      </c>
      <c r="E5125" t="s">
        <v>5780</v>
      </c>
      <c r="F5125">
        <v>11</v>
      </c>
    </row>
    <row r="5126" spans="1:6">
      <c r="A5126" t="s">
        <v>7104</v>
      </c>
      <c r="B5126" t="s">
        <v>6319</v>
      </c>
      <c r="C5126">
        <v>2304</v>
      </c>
      <c r="D5126" t="s">
        <v>5118</v>
      </c>
      <c r="E5126" t="s">
        <v>5780</v>
      </c>
      <c r="F5126">
        <v>11</v>
      </c>
    </row>
    <row r="5127" spans="1:6">
      <c r="A5127" t="s">
        <v>7105</v>
      </c>
      <c r="B5127" t="s">
        <v>6319</v>
      </c>
      <c r="C5127">
        <v>2304</v>
      </c>
      <c r="D5127" t="s">
        <v>5118</v>
      </c>
      <c r="E5127" t="s">
        <v>5780</v>
      </c>
      <c r="F5127">
        <v>11</v>
      </c>
    </row>
    <row r="5128" spans="1:6">
      <c r="A5128" t="s">
        <v>7106</v>
      </c>
      <c r="B5128" t="s">
        <v>6319</v>
      </c>
      <c r="C5128">
        <v>2304</v>
      </c>
      <c r="D5128" t="s">
        <v>5118</v>
      </c>
      <c r="E5128" t="s">
        <v>5780</v>
      </c>
      <c r="F5128">
        <v>10</v>
      </c>
    </row>
    <row r="5129" spans="1:6">
      <c r="A5129" t="s">
        <v>7107</v>
      </c>
      <c r="B5129" t="s">
        <v>6319</v>
      </c>
      <c r="C5129">
        <v>2304</v>
      </c>
      <c r="D5129" t="s">
        <v>5118</v>
      </c>
      <c r="E5129" t="s">
        <v>5780</v>
      </c>
      <c r="F5129">
        <v>11</v>
      </c>
    </row>
    <row r="5130" spans="1:6">
      <c r="A5130" t="s">
        <v>7108</v>
      </c>
      <c r="B5130" t="s">
        <v>6319</v>
      </c>
      <c r="C5130">
        <v>2304</v>
      </c>
      <c r="D5130" t="s">
        <v>5118</v>
      </c>
      <c r="E5130" t="s">
        <v>5780</v>
      </c>
      <c r="F5130">
        <v>10</v>
      </c>
    </row>
    <row r="5131" spans="1:6">
      <c r="A5131" t="s">
        <v>7109</v>
      </c>
      <c r="B5131" t="s">
        <v>6319</v>
      </c>
      <c r="C5131">
        <v>2304</v>
      </c>
      <c r="D5131" t="s">
        <v>5118</v>
      </c>
      <c r="E5131" t="s">
        <v>5780</v>
      </c>
      <c r="F5131">
        <v>11</v>
      </c>
    </row>
    <row r="5132" spans="1:6">
      <c r="A5132" t="s">
        <v>7110</v>
      </c>
      <c r="B5132" t="s">
        <v>6319</v>
      </c>
      <c r="C5132">
        <v>2304</v>
      </c>
      <c r="D5132" t="s">
        <v>5118</v>
      </c>
      <c r="E5132" t="s">
        <v>5780</v>
      </c>
      <c r="F5132">
        <v>10</v>
      </c>
    </row>
    <row r="5133" spans="1:6">
      <c r="A5133" t="s">
        <v>7111</v>
      </c>
      <c r="B5133" t="s">
        <v>6319</v>
      </c>
      <c r="C5133">
        <v>2304</v>
      </c>
      <c r="D5133" t="s">
        <v>5118</v>
      </c>
      <c r="E5133" t="s">
        <v>5780</v>
      </c>
      <c r="F5133">
        <v>10</v>
      </c>
    </row>
    <row r="5134" spans="1:6">
      <c r="A5134" t="s">
        <v>7112</v>
      </c>
      <c r="B5134" t="s">
        <v>6319</v>
      </c>
      <c r="C5134">
        <v>1728</v>
      </c>
      <c r="D5134" t="s">
        <v>5118</v>
      </c>
      <c r="E5134" t="s">
        <v>5780</v>
      </c>
      <c r="F5134">
        <v>9</v>
      </c>
    </row>
    <row r="5135" spans="1:6">
      <c r="A5135" t="s">
        <v>7113</v>
      </c>
      <c r="B5135" t="s">
        <v>6319</v>
      </c>
      <c r="C5135">
        <v>1728</v>
      </c>
      <c r="D5135" t="s">
        <v>5118</v>
      </c>
      <c r="E5135" t="s">
        <v>5780</v>
      </c>
      <c r="F5135">
        <v>9</v>
      </c>
    </row>
    <row r="5136" spans="1:6">
      <c r="A5136" t="s">
        <v>7114</v>
      </c>
      <c r="B5136" t="s">
        <v>6319</v>
      </c>
      <c r="C5136">
        <v>1728</v>
      </c>
      <c r="D5136" t="s">
        <v>5118</v>
      </c>
      <c r="E5136" t="s">
        <v>5780</v>
      </c>
      <c r="F5136">
        <v>7</v>
      </c>
    </row>
    <row r="5137" spans="1:6">
      <c r="A5137" t="s">
        <v>7115</v>
      </c>
      <c r="B5137" t="s">
        <v>6319</v>
      </c>
      <c r="C5137">
        <v>1728</v>
      </c>
      <c r="D5137" t="s">
        <v>5118</v>
      </c>
      <c r="E5137" t="s">
        <v>5780</v>
      </c>
      <c r="F5137">
        <v>7</v>
      </c>
    </row>
    <row r="5138" spans="1:6">
      <c r="A5138" t="s">
        <v>7116</v>
      </c>
      <c r="B5138" t="s">
        <v>6319</v>
      </c>
      <c r="C5138">
        <v>1728</v>
      </c>
      <c r="D5138" t="s">
        <v>5118</v>
      </c>
      <c r="E5138" t="s">
        <v>5780</v>
      </c>
      <c r="F5138">
        <v>4</v>
      </c>
    </row>
    <row r="5139" spans="1:6">
      <c r="A5139" t="s">
        <v>7117</v>
      </c>
      <c r="B5139" t="s">
        <v>6319</v>
      </c>
      <c r="C5139">
        <v>1728</v>
      </c>
      <c r="D5139" t="s">
        <v>5118</v>
      </c>
      <c r="E5139" t="s">
        <v>5780</v>
      </c>
      <c r="F5139">
        <v>7</v>
      </c>
    </row>
    <row r="5140" spans="1:6">
      <c r="A5140" t="s">
        <v>7118</v>
      </c>
      <c r="B5140" t="s">
        <v>6319</v>
      </c>
      <c r="C5140">
        <v>1728</v>
      </c>
      <c r="D5140" t="s">
        <v>5118</v>
      </c>
      <c r="E5140" t="s">
        <v>5780</v>
      </c>
      <c r="F5140">
        <v>8</v>
      </c>
    </row>
    <row r="5141" spans="1:6">
      <c r="A5141" t="s">
        <v>7119</v>
      </c>
      <c r="B5141" t="s">
        <v>6319</v>
      </c>
      <c r="C5141">
        <v>1728</v>
      </c>
      <c r="D5141" t="s">
        <v>5118</v>
      </c>
      <c r="E5141" t="s">
        <v>5780</v>
      </c>
      <c r="F5141">
        <v>7</v>
      </c>
    </row>
    <row r="5142" spans="1:6">
      <c r="A5142" t="s">
        <v>7120</v>
      </c>
      <c r="B5142" t="s">
        <v>6319</v>
      </c>
      <c r="C5142">
        <v>1728</v>
      </c>
      <c r="D5142" t="s">
        <v>5118</v>
      </c>
      <c r="E5142" t="s">
        <v>5780</v>
      </c>
      <c r="F5142">
        <v>8</v>
      </c>
    </row>
    <row r="5143" spans="1:6">
      <c r="A5143" t="s">
        <v>7121</v>
      </c>
      <c r="B5143" t="s">
        <v>6319</v>
      </c>
      <c r="C5143">
        <v>1728</v>
      </c>
      <c r="D5143" t="s">
        <v>5118</v>
      </c>
      <c r="E5143" t="s">
        <v>5780</v>
      </c>
      <c r="F5143">
        <v>5</v>
      </c>
    </row>
    <row r="5144" spans="1:6">
      <c r="A5144" t="s">
        <v>7122</v>
      </c>
      <c r="B5144" t="s">
        <v>6319</v>
      </c>
      <c r="C5144">
        <v>1728</v>
      </c>
      <c r="D5144" t="s">
        <v>5118</v>
      </c>
      <c r="E5144" t="s">
        <v>5780</v>
      </c>
      <c r="F5144">
        <v>8</v>
      </c>
    </row>
    <row r="5145" spans="1:6">
      <c r="A5145" t="s">
        <v>7123</v>
      </c>
      <c r="B5145" t="s">
        <v>6319</v>
      </c>
      <c r="C5145">
        <v>1728</v>
      </c>
      <c r="D5145" t="s">
        <v>5118</v>
      </c>
      <c r="E5145" t="s">
        <v>5780</v>
      </c>
      <c r="F5145">
        <v>7</v>
      </c>
    </row>
    <row r="5146" spans="1:6">
      <c r="A5146" t="s">
        <v>7124</v>
      </c>
      <c r="B5146" t="s">
        <v>6319</v>
      </c>
      <c r="C5146">
        <v>1728</v>
      </c>
      <c r="D5146" t="s">
        <v>5118</v>
      </c>
      <c r="E5146" t="s">
        <v>5780</v>
      </c>
      <c r="F5146">
        <v>8</v>
      </c>
    </row>
    <row r="5147" spans="1:6">
      <c r="A5147" t="s">
        <v>7125</v>
      </c>
      <c r="B5147" t="s">
        <v>6319</v>
      </c>
      <c r="C5147">
        <v>1728</v>
      </c>
      <c r="D5147" t="s">
        <v>5118</v>
      </c>
      <c r="E5147" t="s">
        <v>5780</v>
      </c>
      <c r="F5147">
        <v>9</v>
      </c>
    </row>
    <row r="5148" spans="1:6">
      <c r="A5148" t="s">
        <v>7126</v>
      </c>
      <c r="B5148" t="s">
        <v>6319</v>
      </c>
      <c r="C5148">
        <v>1728</v>
      </c>
      <c r="D5148" t="s">
        <v>5118</v>
      </c>
      <c r="E5148" t="s">
        <v>5780</v>
      </c>
      <c r="F5148">
        <v>9</v>
      </c>
    </row>
    <row r="5149" spans="1:6">
      <c r="A5149" t="s">
        <v>7127</v>
      </c>
      <c r="B5149" t="s">
        <v>6319</v>
      </c>
      <c r="C5149">
        <v>1728</v>
      </c>
      <c r="D5149" t="s">
        <v>5118</v>
      </c>
      <c r="E5149" t="s">
        <v>5780</v>
      </c>
      <c r="F5149">
        <v>8</v>
      </c>
    </row>
    <row r="5150" spans="1:6">
      <c r="A5150" t="s">
        <v>7128</v>
      </c>
      <c r="B5150" t="s">
        <v>6319</v>
      </c>
      <c r="C5150">
        <v>1728</v>
      </c>
      <c r="D5150" t="s">
        <v>5118</v>
      </c>
      <c r="E5150" t="s">
        <v>5780</v>
      </c>
      <c r="F5150">
        <v>8</v>
      </c>
    </row>
    <row r="5151" spans="1:6">
      <c r="A5151" t="s">
        <v>7129</v>
      </c>
      <c r="B5151" t="s">
        <v>6319</v>
      </c>
      <c r="C5151">
        <v>180</v>
      </c>
      <c r="D5151" t="s">
        <v>5118</v>
      </c>
      <c r="E5151" t="s">
        <v>5780</v>
      </c>
      <c r="F5151">
        <v>9</v>
      </c>
    </row>
    <row r="5152" spans="1:6">
      <c r="A5152" t="s">
        <v>7130</v>
      </c>
      <c r="B5152" t="s">
        <v>6319</v>
      </c>
      <c r="C5152">
        <v>180</v>
      </c>
      <c r="D5152" t="s">
        <v>5118</v>
      </c>
      <c r="E5152" t="s">
        <v>5780</v>
      </c>
      <c r="F5152">
        <v>8</v>
      </c>
    </row>
    <row r="5153" spans="1:6">
      <c r="A5153" t="s">
        <v>7131</v>
      </c>
      <c r="B5153" t="s">
        <v>6319</v>
      </c>
      <c r="C5153">
        <v>180</v>
      </c>
      <c r="D5153" t="s">
        <v>5118</v>
      </c>
      <c r="E5153" t="s">
        <v>5780</v>
      </c>
      <c r="F5153">
        <v>9</v>
      </c>
    </row>
    <row r="5154" spans="1:6">
      <c r="A5154" t="s">
        <v>7132</v>
      </c>
      <c r="B5154" t="s">
        <v>6319</v>
      </c>
      <c r="C5154">
        <v>180</v>
      </c>
      <c r="D5154" t="s">
        <v>5118</v>
      </c>
      <c r="E5154" t="s">
        <v>5780</v>
      </c>
      <c r="F5154">
        <v>8</v>
      </c>
    </row>
    <row r="5155" spans="1:6">
      <c r="A5155" t="s">
        <v>7133</v>
      </c>
      <c r="B5155" t="s">
        <v>6319</v>
      </c>
      <c r="C5155">
        <v>1600</v>
      </c>
      <c r="D5155" t="s">
        <v>5118</v>
      </c>
      <c r="E5155" t="s">
        <v>5780</v>
      </c>
      <c r="F5155">
        <v>17</v>
      </c>
    </row>
    <row r="5156" spans="1:6">
      <c r="A5156" t="s">
        <v>6320</v>
      </c>
      <c r="B5156" t="s">
        <v>6319</v>
      </c>
      <c r="C5156">
        <v>120</v>
      </c>
      <c r="D5156" t="s">
        <v>5118</v>
      </c>
      <c r="E5156" t="s">
        <v>5780</v>
      </c>
      <c r="F5156">
        <v>19</v>
      </c>
    </row>
    <row r="5157" spans="1:6">
      <c r="A5157" t="s">
        <v>7134</v>
      </c>
      <c r="B5157" t="s">
        <v>6319</v>
      </c>
      <c r="C5157">
        <v>96</v>
      </c>
      <c r="D5157" t="s">
        <v>5118</v>
      </c>
      <c r="E5157" t="s">
        <v>5780</v>
      </c>
      <c r="F5157">
        <v>96</v>
      </c>
    </row>
    <row r="5158" spans="1:6">
      <c r="A5158" t="s">
        <v>7135</v>
      </c>
      <c r="B5158" t="s">
        <v>6319</v>
      </c>
      <c r="C5158">
        <v>72</v>
      </c>
      <c r="D5158" t="s">
        <v>5118</v>
      </c>
      <c r="E5158" t="s">
        <v>5780</v>
      </c>
      <c r="F5158">
        <v>94</v>
      </c>
    </row>
    <row r="5159" spans="1:6">
      <c r="A5159" t="s">
        <v>7136</v>
      </c>
      <c r="B5159" t="s">
        <v>6319</v>
      </c>
      <c r="C5159">
        <v>72</v>
      </c>
      <c r="D5159" t="s">
        <v>5118</v>
      </c>
      <c r="E5159" t="s">
        <v>5780</v>
      </c>
      <c r="F5159">
        <v>56</v>
      </c>
    </row>
    <row r="5160" spans="1:6">
      <c r="A5160" t="s">
        <v>7137</v>
      </c>
      <c r="B5160" t="s">
        <v>6319</v>
      </c>
      <c r="C5160">
        <v>96</v>
      </c>
      <c r="D5160" t="s">
        <v>5118</v>
      </c>
      <c r="E5160" t="s">
        <v>5780</v>
      </c>
      <c r="F5160">
        <v>1</v>
      </c>
    </row>
    <row r="5161" spans="1:6">
      <c r="A5161" t="s">
        <v>7138</v>
      </c>
      <c r="B5161" t="s">
        <v>6319</v>
      </c>
      <c r="C5161">
        <v>96</v>
      </c>
      <c r="D5161" t="s">
        <v>5118</v>
      </c>
      <c r="E5161" t="s">
        <v>5780</v>
      </c>
      <c r="F5161">
        <v>2</v>
      </c>
    </row>
    <row r="5162" spans="1:6">
      <c r="A5162" t="s">
        <v>7139</v>
      </c>
      <c r="B5162" t="s">
        <v>6319</v>
      </c>
      <c r="C5162">
        <v>96</v>
      </c>
      <c r="D5162" t="s">
        <v>5118</v>
      </c>
      <c r="E5162" t="s">
        <v>5780</v>
      </c>
      <c r="F5162">
        <v>0</v>
      </c>
    </row>
    <row r="5163" spans="1:6">
      <c r="A5163" t="s">
        <v>7140</v>
      </c>
      <c r="B5163" t="s">
        <v>6319</v>
      </c>
      <c r="C5163">
        <v>96</v>
      </c>
      <c r="D5163" t="s">
        <v>5118</v>
      </c>
      <c r="E5163" t="s">
        <v>5780</v>
      </c>
      <c r="F5163">
        <v>1</v>
      </c>
    </row>
    <row r="5164" spans="1:6">
      <c r="A5164" t="s">
        <v>7141</v>
      </c>
      <c r="B5164" t="s">
        <v>6319</v>
      </c>
      <c r="C5164">
        <v>96</v>
      </c>
      <c r="D5164" t="s">
        <v>5118</v>
      </c>
      <c r="E5164" t="s">
        <v>5780</v>
      </c>
      <c r="F5164">
        <v>3</v>
      </c>
    </row>
    <row r="5165" spans="1:6">
      <c r="A5165" t="s">
        <v>7142</v>
      </c>
      <c r="B5165" t="s">
        <v>6319</v>
      </c>
      <c r="C5165">
        <v>96</v>
      </c>
      <c r="D5165" t="s">
        <v>5118</v>
      </c>
      <c r="E5165" t="s">
        <v>5780</v>
      </c>
      <c r="F5165">
        <v>3</v>
      </c>
    </row>
    <row r="5166" spans="1:6">
      <c r="A5166" t="s">
        <v>7143</v>
      </c>
      <c r="B5166" t="s">
        <v>6319</v>
      </c>
      <c r="C5166">
        <v>96</v>
      </c>
      <c r="D5166" t="s">
        <v>5118</v>
      </c>
      <c r="E5166" t="s">
        <v>5780</v>
      </c>
      <c r="F5166">
        <v>1</v>
      </c>
    </row>
    <row r="5167" spans="1:6">
      <c r="A5167" t="s">
        <v>7144</v>
      </c>
      <c r="B5167" t="s">
        <v>6319</v>
      </c>
      <c r="C5167">
        <v>96</v>
      </c>
      <c r="D5167" t="s">
        <v>5118</v>
      </c>
      <c r="E5167" t="s">
        <v>5780</v>
      </c>
      <c r="F5167">
        <v>3</v>
      </c>
    </row>
    <row r="5168" spans="1:6">
      <c r="A5168" t="s">
        <v>7145</v>
      </c>
      <c r="B5168" t="s">
        <v>6321</v>
      </c>
      <c r="C5168">
        <v>120</v>
      </c>
      <c r="D5168" t="s">
        <v>5118</v>
      </c>
      <c r="E5168" t="s">
        <v>5780</v>
      </c>
      <c r="F5168">
        <v>9</v>
      </c>
    </row>
    <row r="5169" spans="1:6">
      <c r="A5169" t="s">
        <v>7146</v>
      </c>
      <c r="B5169" t="s">
        <v>6321</v>
      </c>
      <c r="C5169">
        <v>120</v>
      </c>
      <c r="D5169" t="s">
        <v>5118</v>
      </c>
      <c r="E5169" t="s">
        <v>5780</v>
      </c>
      <c r="F5169">
        <v>6</v>
      </c>
    </row>
    <row r="5170" spans="1:6">
      <c r="A5170" t="s">
        <v>7147</v>
      </c>
      <c r="B5170" t="s">
        <v>6321</v>
      </c>
      <c r="C5170">
        <v>120</v>
      </c>
      <c r="D5170" t="s">
        <v>5118</v>
      </c>
      <c r="E5170" t="s">
        <v>5780</v>
      </c>
      <c r="F5170">
        <v>4</v>
      </c>
    </row>
    <row r="5171" spans="1:6">
      <c r="A5171" t="s">
        <v>7148</v>
      </c>
      <c r="B5171" t="s">
        <v>6321</v>
      </c>
      <c r="C5171">
        <v>120</v>
      </c>
      <c r="D5171" t="s">
        <v>5118</v>
      </c>
      <c r="E5171" t="s">
        <v>5780</v>
      </c>
      <c r="F5171">
        <v>5</v>
      </c>
    </row>
    <row r="5172" spans="1:6">
      <c r="A5172" t="s">
        <v>7149</v>
      </c>
      <c r="B5172" t="s">
        <v>6321</v>
      </c>
      <c r="C5172">
        <v>120</v>
      </c>
      <c r="D5172" t="s">
        <v>5118</v>
      </c>
      <c r="E5172" t="s">
        <v>5780</v>
      </c>
      <c r="F5172">
        <v>7</v>
      </c>
    </row>
    <row r="5173" spans="1:6">
      <c r="A5173" t="s">
        <v>7150</v>
      </c>
      <c r="B5173" t="s">
        <v>6321</v>
      </c>
      <c r="C5173">
        <v>120</v>
      </c>
      <c r="D5173" t="s">
        <v>5118</v>
      </c>
      <c r="E5173" t="s">
        <v>5780</v>
      </c>
      <c r="F5173">
        <v>6</v>
      </c>
    </row>
    <row r="5174" spans="1:6">
      <c r="A5174" t="s">
        <v>7151</v>
      </c>
      <c r="B5174" t="s">
        <v>6321</v>
      </c>
      <c r="C5174">
        <v>120</v>
      </c>
      <c r="D5174" t="s">
        <v>5118</v>
      </c>
      <c r="E5174" t="s">
        <v>5780</v>
      </c>
      <c r="F5174">
        <v>7</v>
      </c>
    </row>
    <row r="5175" spans="1:6">
      <c r="A5175" t="s">
        <v>7152</v>
      </c>
      <c r="B5175" t="s">
        <v>6321</v>
      </c>
      <c r="C5175">
        <v>120</v>
      </c>
      <c r="D5175" t="s">
        <v>5118</v>
      </c>
      <c r="E5175" t="s">
        <v>5780</v>
      </c>
      <c r="F5175">
        <v>7</v>
      </c>
    </row>
    <row r="5176" spans="1:6">
      <c r="A5176" t="s">
        <v>7153</v>
      </c>
      <c r="B5176" t="s">
        <v>6321</v>
      </c>
      <c r="C5176">
        <v>120</v>
      </c>
      <c r="D5176" t="s">
        <v>5118</v>
      </c>
      <c r="E5176" t="s">
        <v>5780</v>
      </c>
      <c r="F5176">
        <v>6</v>
      </c>
    </row>
    <row r="5177" spans="1:6">
      <c r="A5177" t="s">
        <v>7154</v>
      </c>
      <c r="B5177" t="s">
        <v>6321</v>
      </c>
      <c r="C5177">
        <v>120</v>
      </c>
      <c r="D5177" t="s">
        <v>5118</v>
      </c>
      <c r="E5177" t="s">
        <v>5780</v>
      </c>
      <c r="F5177">
        <v>4</v>
      </c>
    </row>
    <row r="5178" spans="1:6">
      <c r="A5178" t="s">
        <v>7155</v>
      </c>
      <c r="B5178" t="s">
        <v>6321</v>
      </c>
      <c r="C5178">
        <v>120</v>
      </c>
      <c r="D5178" t="s">
        <v>5118</v>
      </c>
      <c r="E5178" t="s">
        <v>5780</v>
      </c>
      <c r="F5178">
        <v>6</v>
      </c>
    </row>
    <row r="5179" spans="1:6">
      <c r="A5179" t="s">
        <v>7156</v>
      </c>
      <c r="B5179" t="s">
        <v>6321</v>
      </c>
      <c r="C5179">
        <v>120</v>
      </c>
      <c r="D5179" t="s">
        <v>5118</v>
      </c>
      <c r="E5179" t="s">
        <v>5780</v>
      </c>
      <c r="F5179">
        <v>7</v>
      </c>
    </row>
    <row r="5180" spans="1:6">
      <c r="A5180" t="s">
        <v>7157</v>
      </c>
      <c r="B5180" t="s">
        <v>6321</v>
      </c>
      <c r="C5180">
        <v>120</v>
      </c>
      <c r="D5180" t="s">
        <v>5118</v>
      </c>
      <c r="E5180" t="s">
        <v>5780</v>
      </c>
      <c r="F5180">
        <v>7</v>
      </c>
    </row>
    <row r="5181" spans="1:6">
      <c r="A5181" t="s">
        <v>7158</v>
      </c>
      <c r="B5181" t="s">
        <v>6321</v>
      </c>
      <c r="C5181">
        <v>120</v>
      </c>
      <c r="D5181" t="s">
        <v>5118</v>
      </c>
      <c r="E5181" t="s">
        <v>5780</v>
      </c>
      <c r="F5181">
        <v>6</v>
      </c>
    </row>
    <row r="5182" spans="1:6">
      <c r="A5182" t="s">
        <v>7159</v>
      </c>
      <c r="B5182" t="s">
        <v>6321</v>
      </c>
      <c r="C5182">
        <v>120</v>
      </c>
      <c r="D5182" t="s">
        <v>5118</v>
      </c>
      <c r="E5182" t="s">
        <v>5780</v>
      </c>
      <c r="F5182">
        <v>5</v>
      </c>
    </row>
    <row r="5183" spans="1:6">
      <c r="A5183" t="s">
        <v>7160</v>
      </c>
      <c r="B5183" t="s">
        <v>6321</v>
      </c>
      <c r="C5183">
        <v>120</v>
      </c>
      <c r="D5183" t="s">
        <v>5118</v>
      </c>
      <c r="E5183" t="s">
        <v>5780</v>
      </c>
      <c r="F5183">
        <v>7</v>
      </c>
    </row>
    <row r="5184" spans="1:6">
      <c r="A5184" t="s">
        <v>6757</v>
      </c>
      <c r="B5184" t="s">
        <v>6321</v>
      </c>
      <c r="C5184">
        <v>360</v>
      </c>
      <c r="D5184" t="s">
        <v>5118</v>
      </c>
      <c r="E5184" t="s">
        <v>5780</v>
      </c>
      <c r="F5184">
        <v>24</v>
      </c>
    </row>
    <row r="5185" spans="1:6">
      <c r="A5185" t="s">
        <v>7161</v>
      </c>
      <c r="B5185" t="s">
        <v>6321</v>
      </c>
      <c r="C5185">
        <v>144</v>
      </c>
      <c r="D5185" t="s">
        <v>5118</v>
      </c>
      <c r="E5185" t="s">
        <v>5780</v>
      </c>
      <c r="F5185">
        <v>16</v>
      </c>
    </row>
    <row r="5186" spans="1:6">
      <c r="A5186" t="s">
        <v>6917</v>
      </c>
      <c r="B5186" t="s">
        <v>6321</v>
      </c>
      <c r="C5186">
        <v>5000</v>
      </c>
      <c r="D5186" t="s">
        <v>5118</v>
      </c>
      <c r="E5186" t="s">
        <v>5780</v>
      </c>
      <c r="F5186">
        <v>0</v>
      </c>
    </row>
    <row r="5187" spans="1:6">
      <c r="A5187" t="s">
        <v>6312</v>
      </c>
      <c r="B5187" t="s">
        <v>6321</v>
      </c>
      <c r="C5187">
        <v>50</v>
      </c>
      <c r="D5187" t="s">
        <v>5118</v>
      </c>
      <c r="E5187" t="s">
        <v>5780</v>
      </c>
      <c r="F5187">
        <v>103</v>
      </c>
    </row>
    <row r="5188" spans="1:6">
      <c r="A5188" t="s">
        <v>7162</v>
      </c>
      <c r="B5188" t="s">
        <v>6321</v>
      </c>
      <c r="C5188">
        <v>144</v>
      </c>
      <c r="D5188" t="s">
        <v>5118</v>
      </c>
      <c r="E5188" t="s">
        <v>5780</v>
      </c>
      <c r="F5188">
        <v>17</v>
      </c>
    </row>
    <row r="5189" spans="1:6">
      <c r="A5189" t="s">
        <v>7163</v>
      </c>
      <c r="B5189" t="s">
        <v>6321</v>
      </c>
      <c r="C5189">
        <v>192</v>
      </c>
      <c r="D5189" t="s">
        <v>5118</v>
      </c>
      <c r="E5189" t="s">
        <v>5780</v>
      </c>
      <c r="F5189">
        <v>17</v>
      </c>
    </row>
    <row r="5190" spans="1:6">
      <c r="A5190" t="s">
        <v>7164</v>
      </c>
      <c r="B5190" t="s">
        <v>6321</v>
      </c>
      <c r="C5190">
        <v>144</v>
      </c>
      <c r="D5190" t="s">
        <v>5118</v>
      </c>
      <c r="E5190" t="s">
        <v>5780</v>
      </c>
      <c r="F5190">
        <v>19</v>
      </c>
    </row>
    <row r="5191" spans="1:6">
      <c r="A5191" t="s">
        <v>7165</v>
      </c>
      <c r="B5191" t="s">
        <v>6321</v>
      </c>
      <c r="C5191">
        <v>144</v>
      </c>
      <c r="D5191" t="s">
        <v>5118</v>
      </c>
      <c r="E5191" t="s">
        <v>5780</v>
      </c>
      <c r="F5191">
        <v>19</v>
      </c>
    </row>
    <row r="5192" spans="1:6">
      <c r="A5192" t="s">
        <v>7166</v>
      </c>
      <c r="B5192" t="s">
        <v>6321</v>
      </c>
      <c r="C5192">
        <v>144</v>
      </c>
      <c r="D5192" t="s">
        <v>5118</v>
      </c>
      <c r="E5192" t="s">
        <v>5780</v>
      </c>
      <c r="F5192">
        <v>7</v>
      </c>
    </row>
    <row r="5193" spans="1:6">
      <c r="A5193" t="s">
        <v>7167</v>
      </c>
      <c r="B5193" t="s">
        <v>6321</v>
      </c>
      <c r="C5193">
        <v>144</v>
      </c>
      <c r="D5193" t="s">
        <v>5118</v>
      </c>
      <c r="E5193" t="s">
        <v>5780</v>
      </c>
      <c r="F5193">
        <v>14</v>
      </c>
    </row>
    <row r="5194" spans="1:6">
      <c r="A5194" t="s">
        <v>7168</v>
      </c>
      <c r="B5194" t="s">
        <v>6321</v>
      </c>
      <c r="C5194">
        <v>144</v>
      </c>
      <c r="D5194" t="s">
        <v>5118</v>
      </c>
      <c r="E5194" t="s">
        <v>5780</v>
      </c>
      <c r="F5194">
        <v>19</v>
      </c>
    </row>
    <row r="5195" spans="1:6">
      <c r="A5195" t="s">
        <v>6322</v>
      </c>
      <c r="B5195" t="s">
        <v>6321</v>
      </c>
      <c r="C5195">
        <v>96</v>
      </c>
      <c r="D5195" t="s">
        <v>5118</v>
      </c>
      <c r="E5195" t="s">
        <v>5780</v>
      </c>
      <c r="F5195">
        <v>3</v>
      </c>
    </row>
    <row r="5196" spans="1:6">
      <c r="A5196" t="s">
        <v>6323</v>
      </c>
      <c r="B5196" t="s">
        <v>6321</v>
      </c>
      <c r="C5196">
        <v>96</v>
      </c>
      <c r="D5196" t="s">
        <v>5118</v>
      </c>
      <c r="E5196" t="s">
        <v>5780</v>
      </c>
      <c r="F5196">
        <v>3</v>
      </c>
    </row>
    <row r="5197" spans="1:6">
      <c r="A5197" t="s">
        <v>6324</v>
      </c>
      <c r="B5197" t="s">
        <v>6321</v>
      </c>
      <c r="C5197">
        <v>96</v>
      </c>
      <c r="D5197" t="s">
        <v>5118</v>
      </c>
      <c r="E5197" t="s">
        <v>5780</v>
      </c>
      <c r="F5197">
        <v>3</v>
      </c>
    </row>
    <row r="5198" spans="1:6">
      <c r="A5198" t="s">
        <v>6325</v>
      </c>
      <c r="B5198" t="s">
        <v>6321</v>
      </c>
      <c r="C5198">
        <v>96</v>
      </c>
      <c r="D5198" t="s">
        <v>5118</v>
      </c>
      <c r="E5198" t="s">
        <v>5780</v>
      </c>
      <c r="F5198">
        <v>4</v>
      </c>
    </row>
    <row r="5199" spans="1:6">
      <c r="A5199" t="s">
        <v>7169</v>
      </c>
      <c r="B5199" t="s">
        <v>6321</v>
      </c>
      <c r="C5199">
        <v>160</v>
      </c>
      <c r="D5199" t="s">
        <v>5118</v>
      </c>
      <c r="E5199" t="s">
        <v>5780</v>
      </c>
      <c r="F5199">
        <v>6</v>
      </c>
    </row>
    <row r="5200" spans="1:6">
      <c r="A5200" t="s">
        <v>7170</v>
      </c>
      <c r="B5200" t="s">
        <v>6321</v>
      </c>
      <c r="C5200">
        <v>120</v>
      </c>
      <c r="D5200" t="s">
        <v>5118</v>
      </c>
      <c r="E5200" t="s">
        <v>5780</v>
      </c>
      <c r="F5200">
        <v>45</v>
      </c>
    </row>
    <row r="5201" spans="1:6">
      <c r="A5201" t="s">
        <v>6326</v>
      </c>
      <c r="B5201" t="s">
        <v>6321</v>
      </c>
      <c r="C5201">
        <v>144</v>
      </c>
      <c r="D5201" t="s">
        <v>5118</v>
      </c>
      <c r="E5201" t="s">
        <v>5780</v>
      </c>
      <c r="F5201">
        <v>17</v>
      </c>
    </row>
    <row r="5202" spans="1:6">
      <c r="A5202" t="s">
        <v>6327</v>
      </c>
      <c r="B5202" t="s">
        <v>6321</v>
      </c>
      <c r="C5202">
        <v>200</v>
      </c>
      <c r="D5202" t="s">
        <v>5118</v>
      </c>
      <c r="E5202" t="s">
        <v>5780</v>
      </c>
      <c r="F5202">
        <v>17</v>
      </c>
    </row>
    <row r="5203" spans="1:6">
      <c r="A5203" t="s">
        <v>6328</v>
      </c>
      <c r="B5203" t="s">
        <v>6321</v>
      </c>
      <c r="C5203">
        <v>180</v>
      </c>
      <c r="D5203" t="s">
        <v>5118</v>
      </c>
      <c r="E5203" t="s">
        <v>5780</v>
      </c>
      <c r="F5203">
        <v>24</v>
      </c>
    </row>
    <row r="5204" spans="1:6">
      <c r="A5204" t="s">
        <v>6329</v>
      </c>
      <c r="B5204" t="s">
        <v>6321</v>
      </c>
      <c r="C5204">
        <v>192</v>
      </c>
      <c r="D5204" t="s">
        <v>5118</v>
      </c>
      <c r="E5204" t="s">
        <v>5780</v>
      </c>
      <c r="F5204">
        <v>9</v>
      </c>
    </row>
    <row r="5205" spans="1:6">
      <c r="A5205" t="s">
        <v>7171</v>
      </c>
      <c r="B5205" t="s">
        <v>6321</v>
      </c>
      <c r="C5205">
        <v>2000</v>
      </c>
      <c r="D5205" t="s">
        <v>5118</v>
      </c>
      <c r="E5205" t="s">
        <v>5780</v>
      </c>
      <c r="F5205">
        <v>86</v>
      </c>
    </row>
    <row r="5206" spans="1:6">
      <c r="A5206" t="s">
        <v>7172</v>
      </c>
      <c r="B5206" t="s">
        <v>6305</v>
      </c>
      <c r="C5206">
        <v>576</v>
      </c>
      <c r="D5206" t="s">
        <v>5118</v>
      </c>
      <c r="E5206" t="s">
        <v>5780</v>
      </c>
      <c r="F5206">
        <v>0</v>
      </c>
    </row>
    <row r="5207" spans="1:6">
      <c r="A5207" t="s">
        <v>7173</v>
      </c>
      <c r="B5207" t="s">
        <v>6304</v>
      </c>
      <c r="C5207">
        <v>160</v>
      </c>
      <c r="D5207" t="s">
        <v>5118</v>
      </c>
      <c r="E5207" t="s">
        <v>5780</v>
      </c>
      <c r="F5207">
        <v>0</v>
      </c>
    </row>
    <row r="5208" spans="1:6">
      <c r="A5208" t="s">
        <v>6992</v>
      </c>
      <c r="B5208" t="s">
        <v>6304</v>
      </c>
      <c r="C5208">
        <v>160</v>
      </c>
      <c r="D5208" t="s">
        <v>5118</v>
      </c>
      <c r="E5208" t="s">
        <v>5780</v>
      </c>
      <c r="F5208">
        <v>0</v>
      </c>
    </row>
    <row r="5209" spans="1:6">
      <c r="A5209" t="s">
        <v>7174</v>
      </c>
      <c r="B5209" t="s">
        <v>6265</v>
      </c>
      <c r="C5209">
        <v>114</v>
      </c>
      <c r="D5209" t="s">
        <v>5118</v>
      </c>
      <c r="E5209" t="s">
        <v>5780</v>
      </c>
      <c r="F5209">
        <v>0</v>
      </c>
    </row>
    <row r="5210" spans="1:6">
      <c r="A5210" t="s">
        <v>6330</v>
      </c>
      <c r="B5210" t="s">
        <v>6273</v>
      </c>
      <c r="C5210">
        <v>72</v>
      </c>
      <c r="D5210" t="s">
        <v>5118</v>
      </c>
      <c r="E5210" t="s">
        <v>5780</v>
      </c>
      <c r="F5210">
        <v>0</v>
      </c>
    </row>
    <row r="5211" spans="1:6">
      <c r="A5211" t="s">
        <v>6331</v>
      </c>
      <c r="B5211" t="s">
        <v>6280</v>
      </c>
      <c r="C5211">
        <v>480</v>
      </c>
      <c r="D5211" t="s">
        <v>5118</v>
      </c>
      <c r="E5211" t="s">
        <v>5780</v>
      </c>
      <c r="F5211">
        <v>0</v>
      </c>
    </row>
    <row r="5212" spans="1:6">
      <c r="A5212" t="s">
        <v>7175</v>
      </c>
      <c r="B5212" t="s">
        <v>6167</v>
      </c>
      <c r="C5212">
        <v>300</v>
      </c>
      <c r="D5212" t="s">
        <v>5118</v>
      </c>
      <c r="E5212" t="s">
        <v>5780</v>
      </c>
      <c r="F5212">
        <v>0</v>
      </c>
    </row>
    <row r="5213" spans="1:6">
      <c r="A5213" t="s">
        <v>6657</v>
      </c>
      <c r="B5213" t="s">
        <v>6260</v>
      </c>
      <c r="C5213">
        <v>72</v>
      </c>
      <c r="D5213" t="s">
        <v>5118</v>
      </c>
      <c r="E5213" t="s">
        <v>5780</v>
      </c>
      <c r="F5213">
        <v>0</v>
      </c>
    </row>
    <row r="5214" spans="1:6">
      <c r="A5214" t="s">
        <v>7176</v>
      </c>
      <c r="B5214" t="s">
        <v>6260</v>
      </c>
      <c r="C5214" t="s">
        <v>3253</v>
      </c>
      <c r="D5214" t="s">
        <v>5118</v>
      </c>
      <c r="E5214" t="s">
        <v>5780</v>
      </c>
      <c r="F5214">
        <v>0</v>
      </c>
    </row>
    <row r="5215" spans="1:6">
      <c r="A5215" t="s">
        <v>6332</v>
      </c>
      <c r="B5215" t="s">
        <v>6280</v>
      </c>
      <c r="C5215">
        <v>96</v>
      </c>
      <c r="D5215" t="s">
        <v>5118</v>
      </c>
      <c r="E5215" t="s">
        <v>5780</v>
      </c>
      <c r="F5215">
        <v>0</v>
      </c>
    </row>
    <row r="5216" spans="1:6">
      <c r="A5216" t="s">
        <v>6333</v>
      </c>
      <c r="B5216" t="s">
        <v>6305</v>
      </c>
      <c r="C5216">
        <v>50</v>
      </c>
      <c r="D5216" t="s">
        <v>5118</v>
      </c>
      <c r="E5216" t="s">
        <v>5780</v>
      </c>
      <c r="F5216">
        <v>0</v>
      </c>
    </row>
    <row r="5217" spans="1:6">
      <c r="A5217" t="s">
        <v>7177</v>
      </c>
      <c r="B5217" t="s">
        <v>6308</v>
      </c>
      <c r="C5217">
        <v>120</v>
      </c>
      <c r="D5217" t="s">
        <v>5118</v>
      </c>
      <c r="E5217" t="s">
        <v>5780</v>
      </c>
      <c r="F5217">
        <v>0</v>
      </c>
    </row>
    <row r="5218" spans="1:6">
      <c r="A5218" t="s">
        <v>7178</v>
      </c>
      <c r="B5218" t="s">
        <v>6308</v>
      </c>
      <c r="C5218">
        <v>120</v>
      </c>
      <c r="D5218" t="s">
        <v>5118</v>
      </c>
      <c r="E5218" t="s">
        <v>5780</v>
      </c>
      <c r="F5218">
        <v>0</v>
      </c>
    </row>
    <row r="5219" spans="1:6">
      <c r="A5219" t="s">
        <v>7179</v>
      </c>
      <c r="B5219" t="s">
        <v>6315</v>
      </c>
      <c r="C5219">
        <v>160</v>
      </c>
      <c r="D5219" t="s">
        <v>5118</v>
      </c>
      <c r="E5219" t="s">
        <v>5780</v>
      </c>
      <c r="F5219">
        <v>0</v>
      </c>
    </row>
    <row r="5220" spans="1:6">
      <c r="A5220" t="s">
        <v>7180</v>
      </c>
      <c r="B5220" t="s">
        <v>6315</v>
      </c>
      <c r="C5220">
        <v>120</v>
      </c>
      <c r="D5220" t="s">
        <v>5118</v>
      </c>
      <c r="E5220" t="s">
        <v>5780</v>
      </c>
      <c r="F5220">
        <v>0</v>
      </c>
    </row>
    <row r="5221" spans="1:6">
      <c r="A5221" t="s">
        <v>7181</v>
      </c>
      <c r="B5221" t="s">
        <v>6318</v>
      </c>
      <c r="C5221">
        <v>1600</v>
      </c>
      <c r="D5221" t="s">
        <v>5118</v>
      </c>
      <c r="E5221" t="s">
        <v>5780</v>
      </c>
      <c r="F5221">
        <v>0</v>
      </c>
    </row>
    <row r="5222" spans="1:6">
      <c r="A5222" t="s">
        <v>7182</v>
      </c>
      <c r="B5222" t="s">
        <v>6167</v>
      </c>
      <c r="C5222">
        <v>1680</v>
      </c>
      <c r="D5222" t="s">
        <v>5118</v>
      </c>
      <c r="E5222" t="s">
        <v>5780</v>
      </c>
      <c r="F5222">
        <v>0</v>
      </c>
    </row>
    <row r="5223" spans="1:6">
      <c r="A5223" t="s">
        <v>7183</v>
      </c>
      <c r="B5223" t="s">
        <v>6280</v>
      </c>
      <c r="C5223">
        <v>3600</v>
      </c>
      <c r="D5223" t="s">
        <v>5118</v>
      </c>
      <c r="E5223" t="s">
        <v>5780</v>
      </c>
      <c r="F5223">
        <v>0</v>
      </c>
    </row>
    <row r="5224" spans="1:6">
      <c r="A5224" t="s">
        <v>7184</v>
      </c>
      <c r="B5224" t="s">
        <v>6167</v>
      </c>
      <c r="C5224">
        <v>480</v>
      </c>
      <c r="D5224" t="s">
        <v>5118</v>
      </c>
      <c r="E5224" t="s">
        <v>5780</v>
      </c>
      <c r="F5224">
        <v>0</v>
      </c>
    </row>
    <row r="5225" spans="1:6">
      <c r="A5225" t="s">
        <v>6334</v>
      </c>
      <c r="B5225" t="s">
        <v>6273</v>
      </c>
      <c r="C5225">
        <v>96</v>
      </c>
      <c r="D5225" t="s">
        <v>5118</v>
      </c>
      <c r="E5225" t="s">
        <v>5780</v>
      </c>
      <c r="F5225">
        <v>0</v>
      </c>
    </row>
    <row r="5226" spans="1:6">
      <c r="A5226" t="s">
        <v>6335</v>
      </c>
      <c r="B5226" t="s">
        <v>6273</v>
      </c>
      <c r="C5226">
        <v>72</v>
      </c>
      <c r="D5226" t="s">
        <v>5118</v>
      </c>
      <c r="E5226" t="s">
        <v>5780</v>
      </c>
      <c r="F5226">
        <v>0</v>
      </c>
    </row>
    <row r="5227" spans="1:6">
      <c r="A5227" t="s">
        <v>7185</v>
      </c>
      <c r="B5227" t="s">
        <v>6280</v>
      </c>
      <c r="C5227">
        <v>1000</v>
      </c>
      <c r="D5227" t="s">
        <v>5118</v>
      </c>
      <c r="E5227" t="s">
        <v>5780</v>
      </c>
      <c r="F5227">
        <v>0</v>
      </c>
    </row>
    <row r="5228" spans="1:6">
      <c r="A5228" t="s">
        <v>7186</v>
      </c>
      <c r="B5228" t="s">
        <v>6280</v>
      </c>
      <c r="C5228">
        <v>1000</v>
      </c>
      <c r="D5228" t="s">
        <v>5118</v>
      </c>
      <c r="E5228" t="s">
        <v>5780</v>
      </c>
      <c r="F5228">
        <v>0</v>
      </c>
    </row>
    <row r="5229" spans="1:6">
      <c r="A5229" t="s">
        <v>7187</v>
      </c>
      <c r="B5229" t="s">
        <v>6280</v>
      </c>
      <c r="C5229">
        <v>1000</v>
      </c>
      <c r="D5229" t="s">
        <v>5118</v>
      </c>
      <c r="E5229" t="s">
        <v>5780</v>
      </c>
      <c r="F5229">
        <v>0</v>
      </c>
    </row>
    <row r="5230" spans="1:6">
      <c r="A5230" t="s">
        <v>7188</v>
      </c>
      <c r="B5230" t="s">
        <v>6280</v>
      </c>
      <c r="C5230">
        <v>1000</v>
      </c>
      <c r="D5230" t="s">
        <v>5118</v>
      </c>
      <c r="E5230" t="s">
        <v>5780</v>
      </c>
      <c r="F5230">
        <v>0</v>
      </c>
    </row>
    <row r="5231" spans="1:6">
      <c r="A5231" t="s">
        <v>7189</v>
      </c>
      <c r="B5231" t="s">
        <v>6280</v>
      </c>
      <c r="C5231">
        <v>1000</v>
      </c>
      <c r="D5231" t="s">
        <v>5118</v>
      </c>
      <c r="E5231" t="s">
        <v>5780</v>
      </c>
      <c r="F5231">
        <v>0</v>
      </c>
    </row>
    <row r="5232" spans="1:6">
      <c r="A5232" t="s">
        <v>7190</v>
      </c>
      <c r="B5232" t="s">
        <v>6280</v>
      </c>
      <c r="C5232">
        <v>3600</v>
      </c>
      <c r="D5232" t="s">
        <v>5118</v>
      </c>
      <c r="E5232" t="s">
        <v>5780</v>
      </c>
      <c r="F5232">
        <v>0</v>
      </c>
    </row>
    <row r="5233" spans="1:6">
      <c r="A5233" t="s">
        <v>7191</v>
      </c>
      <c r="B5233" t="s">
        <v>6308</v>
      </c>
      <c r="C5233">
        <v>120</v>
      </c>
      <c r="D5233" t="s">
        <v>5118</v>
      </c>
      <c r="E5233" t="s">
        <v>5780</v>
      </c>
      <c r="F5233">
        <v>0</v>
      </c>
    </row>
    <row r="5234" spans="1:6">
      <c r="A5234" t="s">
        <v>7192</v>
      </c>
      <c r="B5234" t="s">
        <v>6308</v>
      </c>
      <c r="C5234">
        <v>160</v>
      </c>
      <c r="D5234" t="s">
        <v>5118</v>
      </c>
      <c r="E5234" t="s">
        <v>5780</v>
      </c>
      <c r="F5234">
        <v>0</v>
      </c>
    </row>
    <row r="5235" spans="1:6">
      <c r="A5235" t="s">
        <v>7193</v>
      </c>
      <c r="B5235" t="s">
        <v>6315</v>
      </c>
      <c r="C5235">
        <v>160</v>
      </c>
      <c r="D5235" t="s">
        <v>5118</v>
      </c>
      <c r="E5235" t="s">
        <v>5780</v>
      </c>
      <c r="F5235">
        <v>0</v>
      </c>
    </row>
    <row r="5236" spans="1:6">
      <c r="A5236" t="s">
        <v>7099</v>
      </c>
      <c r="B5236" t="s">
        <v>6318</v>
      </c>
      <c r="C5236">
        <v>576</v>
      </c>
      <c r="D5236" t="s">
        <v>5118</v>
      </c>
      <c r="E5236" t="s">
        <v>5780</v>
      </c>
      <c r="F5236">
        <v>0</v>
      </c>
    </row>
    <row r="5237" spans="1:6">
      <c r="A5237" t="s">
        <v>7194</v>
      </c>
      <c r="B5237" t="s">
        <v>6167</v>
      </c>
      <c r="C5237">
        <v>120</v>
      </c>
      <c r="D5237" t="s">
        <v>5118</v>
      </c>
      <c r="E5237" t="s">
        <v>5780</v>
      </c>
      <c r="F5237">
        <v>0</v>
      </c>
    </row>
    <row r="5238" spans="1:6">
      <c r="A5238" t="s">
        <v>7195</v>
      </c>
      <c r="B5238" t="s">
        <v>6167</v>
      </c>
      <c r="C5238">
        <v>96</v>
      </c>
      <c r="D5238" t="s">
        <v>5118</v>
      </c>
      <c r="E5238" t="s">
        <v>5780</v>
      </c>
      <c r="F5238">
        <v>0</v>
      </c>
    </row>
    <row r="5239" spans="1:6">
      <c r="A5239" t="s">
        <v>7196</v>
      </c>
      <c r="B5239" t="s">
        <v>6237</v>
      </c>
      <c r="C5239">
        <v>120</v>
      </c>
      <c r="D5239" t="s">
        <v>5118</v>
      </c>
      <c r="E5239" t="s">
        <v>5780</v>
      </c>
      <c r="F5239">
        <v>0</v>
      </c>
    </row>
    <row r="5240" spans="1:6">
      <c r="A5240" t="s">
        <v>7197</v>
      </c>
      <c r="B5240" t="s">
        <v>6268</v>
      </c>
      <c r="C5240">
        <v>96</v>
      </c>
      <c r="D5240" t="s">
        <v>5118</v>
      </c>
      <c r="E5240" t="s">
        <v>5780</v>
      </c>
      <c r="F5240">
        <v>0</v>
      </c>
    </row>
    <row r="5241" spans="1:6">
      <c r="A5241" t="s">
        <v>7198</v>
      </c>
      <c r="B5241" t="s">
        <v>6268</v>
      </c>
      <c r="C5241">
        <v>96</v>
      </c>
      <c r="D5241" t="s">
        <v>5118</v>
      </c>
      <c r="E5241" t="s">
        <v>5780</v>
      </c>
      <c r="F5241">
        <v>0</v>
      </c>
    </row>
    <row r="5242" spans="1:6">
      <c r="A5242" t="s">
        <v>6852</v>
      </c>
      <c r="B5242" t="s">
        <v>6271</v>
      </c>
      <c r="C5242">
        <v>480</v>
      </c>
      <c r="D5242" t="s">
        <v>5118</v>
      </c>
      <c r="E5242" t="s">
        <v>5780</v>
      </c>
      <c r="F5242">
        <v>0</v>
      </c>
    </row>
    <row r="5243" spans="1:6">
      <c r="A5243" t="s">
        <v>7197</v>
      </c>
      <c r="B5243" t="s">
        <v>6271</v>
      </c>
      <c r="C5243">
        <v>120</v>
      </c>
      <c r="D5243" t="s">
        <v>5118</v>
      </c>
      <c r="E5243" t="s">
        <v>5780</v>
      </c>
      <c r="F5243">
        <v>0</v>
      </c>
    </row>
    <row r="5244" spans="1:6">
      <c r="A5244" t="s">
        <v>6336</v>
      </c>
      <c r="B5244" t="s">
        <v>6271</v>
      </c>
      <c r="C5244">
        <v>96</v>
      </c>
      <c r="D5244" t="s">
        <v>5118</v>
      </c>
      <c r="E5244" t="s">
        <v>5780</v>
      </c>
      <c r="F5244">
        <v>0</v>
      </c>
    </row>
    <row r="5245" spans="1:6">
      <c r="A5245" t="s">
        <v>6337</v>
      </c>
      <c r="B5245" t="s">
        <v>6273</v>
      </c>
      <c r="C5245">
        <v>72</v>
      </c>
      <c r="D5245" t="s">
        <v>5118</v>
      </c>
      <c r="E5245" t="s">
        <v>5780</v>
      </c>
      <c r="F5245">
        <v>0</v>
      </c>
    </row>
    <row r="5246" spans="1:6">
      <c r="A5246" t="s">
        <v>6338</v>
      </c>
      <c r="B5246" t="s">
        <v>6273</v>
      </c>
      <c r="C5246">
        <v>96</v>
      </c>
      <c r="D5246" t="s">
        <v>5118</v>
      </c>
      <c r="E5246" t="s">
        <v>5780</v>
      </c>
      <c r="F5246">
        <v>0</v>
      </c>
    </row>
    <row r="5247" spans="1:6">
      <c r="A5247" t="s">
        <v>6339</v>
      </c>
      <c r="B5247" t="s">
        <v>6280</v>
      </c>
      <c r="C5247">
        <v>72</v>
      </c>
      <c r="D5247" t="s">
        <v>5118</v>
      </c>
      <c r="E5247" t="s">
        <v>5780</v>
      </c>
      <c r="F5247">
        <v>0</v>
      </c>
    </row>
    <row r="5248" spans="1:6">
      <c r="A5248" t="s">
        <v>6340</v>
      </c>
      <c r="B5248" t="s">
        <v>6280</v>
      </c>
      <c r="C5248">
        <v>72</v>
      </c>
      <c r="D5248" t="s">
        <v>5118</v>
      </c>
      <c r="E5248" t="s">
        <v>5780</v>
      </c>
      <c r="F5248">
        <v>0</v>
      </c>
    </row>
    <row r="5249" spans="1:6">
      <c r="A5249" t="s">
        <v>7199</v>
      </c>
      <c r="B5249" t="s">
        <v>6304</v>
      </c>
      <c r="C5249">
        <v>144</v>
      </c>
      <c r="D5249" t="s">
        <v>5118</v>
      </c>
      <c r="E5249" t="s">
        <v>5780</v>
      </c>
      <c r="F5249">
        <v>0</v>
      </c>
    </row>
    <row r="5250" spans="1:6">
      <c r="A5250" t="s">
        <v>7200</v>
      </c>
      <c r="B5250" t="s">
        <v>6308</v>
      </c>
      <c r="C5250">
        <v>160</v>
      </c>
      <c r="D5250" t="s">
        <v>5118</v>
      </c>
      <c r="E5250" t="s">
        <v>5780</v>
      </c>
      <c r="F5250">
        <v>0</v>
      </c>
    </row>
    <row r="5251" spans="1:6">
      <c r="A5251" t="s">
        <v>7201</v>
      </c>
      <c r="B5251" t="s">
        <v>6315</v>
      </c>
      <c r="C5251">
        <v>160</v>
      </c>
      <c r="D5251" t="s">
        <v>5118</v>
      </c>
      <c r="E5251" t="s">
        <v>5780</v>
      </c>
      <c r="F5251">
        <v>0</v>
      </c>
    </row>
    <row r="5252" spans="1:6">
      <c r="A5252" t="s">
        <v>6341</v>
      </c>
      <c r="B5252" t="s">
        <v>6237</v>
      </c>
      <c r="C5252">
        <v>600</v>
      </c>
      <c r="D5252" t="s">
        <v>5118</v>
      </c>
      <c r="E5252" t="s">
        <v>5780</v>
      </c>
      <c r="F5252">
        <v>0</v>
      </c>
    </row>
    <row r="5253" spans="1:6">
      <c r="A5253" t="s">
        <v>6917</v>
      </c>
      <c r="B5253" t="s">
        <v>6305</v>
      </c>
      <c r="C5253">
        <v>5000</v>
      </c>
      <c r="D5253" t="s">
        <v>5118</v>
      </c>
      <c r="E5253" t="s">
        <v>5780</v>
      </c>
      <c r="F5253">
        <v>0</v>
      </c>
    </row>
    <row r="5254" spans="1:6">
      <c r="A5254" t="s">
        <v>7023</v>
      </c>
      <c r="B5254" t="s">
        <v>6309</v>
      </c>
      <c r="C5254">
        <v>2880</v>
      </c>
      <c r="D5254" t="s">
        <v>5118</v>
      </c>
      <c r="E5254" t="s">
        <v>5780</v>
      </c>
      <c r="F5254">
        <v>0</v>
      </c>
    </row>
    <row r="5255" spans="1:6">
      <c r="A5255" t="s">
        <v>7068</v>
      </c>
      <c r="B5255" t="s">
        <v>6309</v>
      </c>
      <c r="C5255">
        <v>144</v>
      </c>
      <c r="D5255" t="s">
        <v>5118</v>
      </c>
      <c r="E5255" t="s">
        <v>5780</v>
      </c>
      <c r="F5255">
        <v>0</v>
      </c>
    </row>
    <row r="5256" spans="1:6">
      <c r="A5256" t="s">
        <v>7202</v>
      </c>
      <c r="B5256" t="s">
        <v>6315</v>
      </c>
      <c r="C5256">
        <v>96</v>
      </c>
      <c r="D5256" t="s">
        <v>5118</v>
      </c>
      <c r="E5256" t="s">
        <v>5780</v>
      </c>
      <c r="F5256">
        <v>0</v>
      </c>
    </row>
    <row r="5257" spans="1:6">
      <c r="A5257" t="s">
        <v>7203</v>
      </c>
      <c r="B5257" t="s">
        <v>6315</v>
      </c>
      <c r="C5257">
        <v>120</v>
      </c>
      <c r="D5257" t="s">
        <v>5118</v>
      </c>
      <c r="E5257" t="s">
        <v>5780</v>
      </c>
      <c r="F5257">
        <v>0</v>
      </c>
    </row>
    <row r="5258" spans="1:6">
      <c r="A5258" t="s">
        <v>7204</v>
      </c>
      <c r="B5258" t="s">
        <v>6167</v>
      </c>
      <c r="C5258">
        <v>960</v>
      </c>
      <c r="D5258" t="s">
        <v>5118</v>
      </c>
      <c r="E5258" t="s">
        <v>5780</v>
      </c>
      <c r="F5258">
        <v>0</v>
      </c>
    </row>
    <row r="5259" spans="1:6">
      <c r="A5259" t="s">
        <v>7205</v>
      </c>
      <c r="B5259" t="s">
        <v>6271</v>
      </c>
      <c r="C5259">
        <v>6000</v>
      </c>
      <c r="D5259" t="s">
        <v>5118</v>
      </c>
      <c r="E5259" t="s">
        <v>5780</v>
      </c>
      <c r="F5259">
        <v>0</v>
      </c>
    </row>
    <row r="5260" spans="1:6">
      <c r="A5260" t="s">
        <v>6342</v>
      </c>
      <c r="B5260" t="s">
        <v>6273</v>
      </c>
      <c r="C5260">
        <v>96</v>
      </c>
      <c r="D5260" t="s">
        <v>5118</v>
      </c>
      <c r="E5260" t="s">
        <v>5780</v>
      </c>
      <c r="F5260">
        <v>0</v>
      </c>
    </row>
    <row r="5261" spans="1:6">
      <c r="A5261" t="s">
        <v>7060</v>
      </c>
      <c r="B5261" t="s">
        <v>6295</v>
      </c>
      <c r="C5261">
        <v>192</v>
      </c>
      <c r="D5261" t="s">
        <v>5118</v>
      </c>
      <c r="E5261" t="s">
        <v>5780</v>
      </c>
      <c r="F5261">
        <v>0</v>
      </c>
    </row>
    <row r="5262" spans="1:6">
      <c r="A5262" t="s">
        <v>7206</v>
      </c>
      <c r="B5262" t="s">
        <v>6308</v>
      </c>
      <c r="C5262">
        <v>576</v>
      </c>
      <c r="D5262" t="s">
        <v>5118</v>
      </c>
      <c r="E5262" t="s">
        <v>5780</v>
      </c>
      <c r="F5262">
        <v>0</v>
      </c>
    </row>
    <row r="5263" spans="1:6">
      <c r="A5263" t="s">
        <v>7207</v>
      </c>
      <c r="B5263" t="s">
        <v>6175</v>
      </c>
      <c r="C5263">
        <v>1728</v>
      </c>
      <c r="D5263" t="s">
        <v>5118</v>
      </c>
      <c r="E5263" t="s">
        <v>5780</v>
      </c>
      <c r="F5263">
        <v>0</v>
      </c>
    </row>
    <row r="5264" spans="1:6">
      <c r="A5264" t="s">
        <v>7208</v>
      </c>
      <c r="B5264" t="s">
        <v>6308</v>
      </c>
      <c r="C5264">
        <v>240</v>
      </c>
      <c r="D5264" t="s">
        <v>5118</v>
      </c>
      <c r="E5264" t="s">
        <v>5780</v>
      </c>
      <c r="F5264">
        <v>0</v>
      </c>
    </row>
    <row r="5265" spans="1:6">
      <c r="A5265" t="s">
        <v>7209</v>
      </c>
      <c r="B5265" t="s">
        <v>6313</v>
      </c>
      <c r="C5265">
        <v>2304</v>
      </c>
      <c r="D5265" t="s">
        <v>5118</v>
      </c>
      <c r="E5265" t="s">
        <v>5780</v>
      </c>
      <c r="F5265">
        <v>0</v>
      </c>
    </row>
    <row r="5266" spans="1:6">
      <c r="A5266" t="s">
        <v>7210</v>
      </c>
      <c r="B5266" t="s">
        <v>6260</v>
      </c>
      <c r="C5266">
        <v>90</v>
      </c>
      <c r="D5266" t="s">
        <v>5118</v>
      </c>
      <c r="E5266" t="s">
        <v>5780</v>
      </c>
      <c r="F5266">
        <v>0</v>
      </c>
    </row>
    <row r="5267" spans="1:6">
      <c r="A5267" t="s">
        <v>7211</v>
      </c>
      <c r="B5267" t="s">
        <v>6265</v>
      </c>
      <c r="C5267">
        <v>240</v>
      </c>
      <c r="D5267" t="s">
        <v>5118</v>
      </c>
      <c r="E5267" t="s">
        <v>5780</v>
      </c>
      <c r="F5267">
        <v>0</v>
      </c>
    </row>
    <row r="5268" spans="1:6">
      <c r="A5268" t="s">
        <v>7212</v>
      </c>
      <c r="B5268" t="s">
        <v>6268</v>
      </c>
      <c r="C5268">
        <v>96</v>
      </c>
      <c r="D5268" t="s">
        <v>5118</v>
      </c>
      <c r="E5268" t="s">
        <v>5780</v>
      </c>
      <c r="F5268">
        <v>0</v>
      </c>
    </row>
    <row r="5269" spans="1:6">
      <c r="A5269" t="s">
        <v>6904</v>
      </c>
      <c r="B5269" t="s">
        <v>6268</v>
      </c>
      <c r="C5269">
        <v>144</v>
      </c>
      <c r="D5269" t="s">
        <v>5118</v>
      </c>
      <c r="E5269" t="s">
        <v>5780</v>
      </c>
      <c r="F5269">
        <v>0</v>
      </c>
    </row>
    <row r="5270" spans="1:6">
      <c r="A5270" t="s">
        <v>7213</v>
      </c>
      <c r="B5270" t="s">
        <v>6271</v>
      </c>
      <c r="C5270">
        <v>384</v>
      </c>
      <c r="D5270" t="s">
        <v>5118</v>
      </c>
      <c r="E5270" t="s">
        <v>5780</v>
      </c>
      <c r="F5270">
        <v>0</v>
      </c>
    </row>
    <row r="5271" spans="1:6">
      <c r="A5271" t="s">
        <v>7214</v>
      </c>
      <c r="B5271" t="s">
        <v>6271</v>
      </c>
      <c r="C5271">
        <v>432</v>
      </c>
      <c r="D5271" t="s">
        <v>5118</v>
      </c>
      <c r="E5271" t="s">
        <v>5780</v>
      </c>
      <c r="F5271">
        <v>0</v>
      </c>
    </row>
    <row r="5272" spans="1:6">
      <c r="A5272" t="s">
        <v>7215</v>
      </c>
      <c r="B5272" t="s">
        <v>6271</v>
      </c>
      <c r="C5272">
        <v>96</v>
      </c>
      <c r="D5272" t="s">
        <v>5118</v>
      </c>
      <c r="E5272" t="s">
        <v>5780</v>
      </c>
      <c r="F5272">
        <v>0</v>
      </c>
    </row>
    <row r="5273" spans="1:6">
      <c r="A5273" t="s">
        <v>6343</v>
      </c>
      <c r="B5273" t="s">
        <v>6273</v>
      </c>
      <c r="C5273">
        <v>96</v>
      </c>
      <c r="D5273" t="s">
        <v>5118</v>
      </c>
      <c r="E5273" t="s">
        <v>5780</v>
      </c>
      <c r="F5273">
        <v>0</v>
      </c>
    </row>
    <row r="5274" spans="1:6">
      <c r="A5274" t="s">
        <v>7216</v>
      </c>
      <c r="B5274" t="s">
        <v>6280</v>
      </c>
      <c r="C5274">
        <v>144</v>
      </c>
      <c r="D5274" t="s">
        <v>5118</v>
      </c>
      <c r="E5274" t="s">
        <v>5780</v>
      </c>
      <c r="F5274">
        <v>0</v>
      </c>
    </row>
    <row r="5275" spans="1:6">
      <c r="A5275" t="s">
        <v>7217</v>
      </c>
      <c r="B5275" t="s">
        <v>6280</v>
      </c>
      <c r="C5275">
        <v>1000</v>
      </c>
      <c r="D5275" t="s">
        <v>5118</v>
      </c>
      <c r="E5275" t="s">
        <v>5780</v>
      </c>
      <c r="F5275">
        <v>0</v>
      </c>
    </row>
    <row r="5276" spans="1:6">
      <c r="A5276" t="s">
        <v>7218</v>
      </c>
      <c r="B5276" t="s">
        <v>6308</v>
      </c>
      <c r="C5276">
        <v>240</v>
      </c>
      <c r="D5276" t="s">
        <v>5118</v>
      </c>
      <c r="E5276" t="s">
        <v>5780</v>
      </c>
      <c r="F5276">
        <v>0</v>
      </c>
    </row>
    <row r="5277" spans="1:6">
      <c r="A5277" t="s">
        <v>7022</v>
      </c>
      <c r="B5277" t="s">
        <v>6309</v>
      </c>
      <c r="C5277">
        <v>1152</v>
      </c>
      <c r="D5277" t="s">
        <v>5118</v>
      </c>
      <c r="E5277" t="s">
        <v>5780</v>
      </c>
      <c r="F5277">
        <v>0</v>
      </c>
    </row>
    <row r="5278" spans="1:6">
      <c r="A5278" t="s">
        <v>7024</v>
      </c>
      <c r="B5278" t="s">
        <v>6309</v>
      </c>
      <c r="C5278">
        <v>384</v>
      </c>
      <c r="D5278" t="s">
        <v>5118</v>
      </c>
      <c r="E5278" t="s">
        <v>5780</v>
      </c>
      <c r="F5278">
        <v>0</v>
      </c>
    </row>
    <row r="5279" spans="1:6">
      <c r="A5279" t="s">
        <v>7025</v>
      </c>
      <c r="B5279" t="s">
        <v>6309</v>
      </c>
      <c r="C5279">
        <v>224</v>
      </c>
      <c r="D5279" t="s">
        <v>5118</v>
      </c>
      <c r="E5279" t="s">
        <v>5780</v>
      </c>
      <c r="F5279">
        <v>0</v>
      </c>
    </row>
    <row r="5280" spans="1:6">
      <c r="A5280" t="s">
        <v>7026</v>
      </c>
      <c r="B5280" t="s">
        <v>6309</v>
      </c>
      <c r="C5280">
        <v>200</v>
      </c>
      <c r="D5280" t="s">
        <v>5118</v>
      </c>
      <c r="E5280" t="s">
        <v>5780</v>
      </c>
      <c r="F5280">
        <v>0</v>
      </c>
    </row>
    <row r="5281" spans="1:6">
      <c r="A5281" t="s">
        <v>7067</v>
      </c>
      <c r="B5281" t="s">
        <v>6309</v>
      </c>
      <c r="C5281">
        <v>96</v>
      </c>
      <c r="D5281" t="s">
        <v>5118</v>
      </c>
      <c r="E5281" t="s">
        <v>5780</v>
      </c>
      <c r="F5281">
        <v>0</v>
      </c>
    </row>
    <row r="5282" spans="1:6">
      <c r="A5282" t="s">
        <v>7219</v>
      </c>
      <c r="B5282" t="s">
        <v>6309</v>
      </c>
      <c r="C5282">
        <v>96</v>
      </c>
      <c r="D5282" t="s">
        <v>5118</v>
      </c>
      <c r="E5282" t="s">
        <v>5780</v>
      </c>
      <c r="F5282">
        <v>0</v>
      </c>
    </row>
    <row r="5283" spans="1:6">
      <c r="A5283" t="s">
        <v>7220</v>
      </c>
      <c r="B5283" t="s">
        <v>6309</v>
      </c>
      <c r="C5283">
        <v>144</v>
      </c>
      <c r="D5283" t="s">
        <v>5118</v>
      </c>
      <c r="E5283" t="s">
        <v>5780</v>
      </c>
      <c r="F5283">
        <v>0</v>
      </c>
    </row>
    <row r="5284" spans="1:6">
      <c r="A5284" t="s">
        <v>7221</v>
      </c>
      <c r="B5284" t="s">
        <v>6313</v>
      </c>
      <c r="C5284">
        <v>720</v>
      </c>
      <c r="D5284" t="s">
        <v>5118</v>
      </c>
      <c r="E5284" t="s">
        <v>5780</v>
      </c>
      <c r="F5284">
        <v>0</v>
      </c>
    </row>
    <row r="5285" spans="1:6">
      <c r="A5285" t="s">
        <v>7222</v>
      </c>
      <c r="B5285" t="s">
        <v>6167</v>
      </c>
      <c r="C5285">
        <v>1728</v>
      </c>
      <c r="D5285" t="s">
        <v>5118</v>
      </c>
      <c r="E5285" t="s">
        <v>5780</v>
      </c>
      <c r="F5285">
        <v>0</v>
      </c>
    </row>
    <row r="5286" spans="1:6">
      <c r="A5286" t="s">
        <v>7223</v>
      </c>
      <c r="B5286" t="s">
        <v>6167</v>
      </c>
      <c r="C5286">
        <v>120</v>
      </c>
      <c r="D5286" t="s">
        <v>5118</v>
      </c>
      <c r="E5286" t="s">
        <v>5780</v>
      </c>
      <c r="F5286">
        <v>0</v>
      </c>
    </row>
    <row r="5287" spans="1:6">
      <c r="A5287" t="s">
        <v>7224</v>
      </c>
      <c r="B5287" t="s">
        <v>6257</v>
      </c>
      <c r="C5287">
        <v>600</v>
      </c>
      <c r="D5287" t="s">
        <v>5118</v>
      </c>
      <c r="E5287" t="s">
        <v>5780</v>
      </c>
      <c r="F5287">
        <v>0</v>
      </c>
    </row>
    <row r="5288" spans="1:6">
      <c r="A5288" t="s">
        <v>7225</v>
      </c>
      <c r="B5288" t="s">
        <v>6260</v>
      </c>
      <c r="C5288">
        <v>192</v>
      </c>
      <c r="D5288" t="s">
        <v>5118</v>
      </c>
      <c r="E5288" t="s">
        <v>5780</v>
      </c>
      <c r="F5288">
        <v>0</v>
      </c>
    </row>
    <row r="5289" spans="1:6">
      <c r="A5289" t="s">
        <v>6344</v>
      </c>
      <c r="B5289" t="s">
        <v>6273</v>
      </c>
      <c r="C5289">
        <v>96</v>
      </c>
      <c r="D5289" t="s">
        <v>5118</v>
      </c>
      <c r="E5289" t="s">
        <v>5780</v>
      </c>
      <c r="F5289">
        <v>0</v>
      </c>
    </row>
    <row r="5290" spans="1:6">
      <c r="A5290" t="s">
        <v>7226</v>
      </c>
      <c r="B5290" t="s">
        <v>6280</v>
      </c>
      <c r="C5290">
        <v>96</v>
      </c>
      <c r="D5290" t="s">
        <v>5118</v>
      </c>
      <c r="E5290" t="s">
        <v>5780</v>
      </c>
      <c r="F5290">
        <v>0</v>
      </c>
    </row>
    <row r="5291" spans="1:6">
      <c r="A5291" t="s">
        <v>6345</v>
      </c>
      <c r="B5291" t="s">
        <v>6280</v>
      </c>
      <c r="C5291">
        <v>480</v>
      </c>
      <c r="D5291" t="s">
        <v>5118</v>
      </c>
      <c r="E5291" t="s">
        <v>5780</v>
      </c>
      <c r="F5291">
        <v>0</v>
      </c>
    </row>
    <row r="5292" spans="1:6">
      <c r="A5292" t="s">
        <v>6346</v>
      </c>
      <c r="B5292" t="s">
        <v>6280</v>
      </c>
      <c r="C5292">
        <v>480</v>
      </c>
      <c r="D5292" t="s">
        <v>5118</v>
      </c>
      <c r="E5292" t="s">
        <v>5780</v>
      </c>
      <c r="F5292">
        <v>0</v>
      </c>
    </row>
    <row r="5293" spans="1:6">
      <c r="A5293" t="s">
        <v>6347</v>
      </c>
      <c r="B5293" t="s">
        <v>6280</v>
      </c>
      <c r="C5293">
        <v>360</v>
      </c>
      <c r="D5293" t="s">
        <v>5118</v>
      </c>
      <c r="E5293" t="s">
        <v>5780</v>
      </c>
      <c r="F5293">
        <v>0</v>
      </c>
    </row>
    <row r="5294" spans="1:6">
      <c r="A5294" t="s">
        <v>6348</v>
      </c>
      <c r="B5294" t="s">
        <v>6280</v>
      </c>
      <c r="C5294">
        <v>360</v>
      </c>
      <c r="D5294" t="s">
        <v>5118</v>
      </c>
      <c r="E5294" t="s">
        <v>5780</v>
      </c>
      <c r="F5294">
        <v>0</v>
      </c>
    </row>
    <row r="5295" spans="1:6">
      <c r="A5295" t="s">
        <v>6349</v>
      </c>
      <c r="B5295" t="s">
        <v>6280</v>
      </c>
      <c r="C5295">
        <v>360</v>
      </c>
      <c r="D5295" t="s">
        <v>5118</v>
      </c>
      <c r="E5295" t="s">
        <v>5780</v>
      </c>
      <c r="F5295">
        <v>0</v>
      </c>
    </row>
    <row r="5296" spans="1:6">
      <c r="A5296" t="s">
        <v>7209</v>
      </c>
      <c r="B5296" t="s">
        <v>6304</v>
      </c>
      <c r="C5296">
        <v>2304</v>
      </c>
      <c r="D5296" t="s">
        <v>5118</v>
      </c>
      <c r="E5296" t="s">
        <v>5780</v>
      </c>
      <c r="F5296">
        <v>0</v>
      </c>
    </row>
    <row r="5297" spans="1:6">
      <c r="A5297" t="s">
        <v>6895</v>
      </c>
      <c r="B5297" t="s">
        <v>6304</v>
      </c>
      <c r="C5297">
        <v>576</v>
      </c>
      <c r="D5297" t="s">
        <v>5118</v>
      </c>
      <c r="E5297" t="s">
        <v>5780</v>
      </c>
      <c r="F5297">
        <v>0</v>
      </c>
    </row>
    <row r="5298" spans="1:6">
      <c r="A5298" t="s">
        <v>6883</v>
      </c>
      <c r="B5298" t="s">
        <v>6304</v>
      </c>
      <c r="C5298">
        <v>576</v>
      </c>
      <c r="D5298" t="s">
        <v>5118</v>
      </c>
      <c r="E5298" t="s">
        <v>5780</v>
      </c>
      <c r="F5298">
        <v>0</v>
      </c>
    </row>
    <row r="5299" spans="1:6">
      <c r="A5299" t="s">
        <v>6894</v>
      </c>
      <c r="B5299" t="s">
        <v>6304</v>
      </c>
      <c r="C5299">
        <v>576</v>
      </c>
      <c r="D5299" t="s">
        <v>5118</v>
      </c>
      <c r="E5299" t="s">
        <v>5780</v>
      </c>
      <c r="F5299">
        <v>0</v>
      </c>
    </row>
    <row r="5300" spans="1:6">
      <c r="A5300" t="s">
        <v>6884</v>
      </c>
      <c r="B5300" t="s">
        <v>6304</v>
      </c>
      <c r="C5300">
        <v>576</v>
      </c>
      <c r="D5300" t="s">
        <v>5118</v>
      </c>
      <c r="E5300" t="s">
        <v>5780</v>
      </c>
      <c r="F5300">
        <v>0</v>
      </c>
    </row>
    <row r="5301" spans="1:6">
      <c r="A5301" t="s">
        <v>7227</v>
      </c>
      <c r="B5301" t="s">
        <v>6305</v>
      </c>
      <c r="C5301">
        <v>2304</v>
      </c>
      <c r="D5301" t="s">
        <v>5118</v>
      </c>
      <c r="E5301" t="s">
        <v>5780</v>
      </c>
      <c r="F5301">
        <v>0</v>
      </c>
    </row>
    <row r="5302" spans="1:6">
      <c r="A5302" t="s">
        <v>7228</v>
      </c>
      <c r="B5302" t="s">
        <v>6305</v>
      </c>
      <c r="C5302">
        <v>2304</v>
      </c>
      <c r="D5302" t="s">
        <v>5118</v>
      </c>
      <c r="E5302" t="s">
        <v>5780</v>
      </c>
      <c r="F5302">
        <v>0</v>
      </c>
    </row>
    <row r="5303" spans="1:6">
      <c r="A5303" t="s">
        <v>7206</v>
      </c>
      <c r="B5303" t="s">
        <v>6305</v>
      </c>
      <c r="C5303">
        <v>576</v>
      </c>
      <c r="D5303" t="s">
        <v>5118</v>
      </c>
      <c r="E5303" t="s">
        <v>5780</v>
      </c>
      <c r="F5303">
        <v>0</v>
      </c>
    </row>
    <row r="5304" spans="1:6">
      <c r="A5304" t="s">
        <v>7229</v>
      </c>
      <c r="B5304" t="s">
        <v>6308</v>
      </c>
      <c r="C5304">
        <v>480</v>
      </c>
      <c r="D5304" t="s">
        <v>5118</v>
      </c>
      <c r="E5304" t="s">
        <v>5780</v>
      </c>
      <c r="F5304">
        <v>0</v>
      </c>
    </row>
    <row r="5305" spans="1:6">
      <c r="A5305" t="s">
        <v>6926</v>
      </c>
      <c r="B5305" t="s">
        <v>6308</v>
      </c>
      <c r="C5305">
        <v>160</v>
      </c>
      <c r="D5305" t="s">
        <v>5118</v>
      </c>
      <c r="E5305" t="s">
        <v>5780</v>
      </c>
      <c r="F5305">
        <v>0</v>
      </c>
    </row>
    <row r="5306" spans="1:6">
      <c r="A5306" t="s">
        <v>7221</v>
      </c>
      <c r="B5306" t="s">
        <v>6309</v>
      </c>
      <c r="C5306">
        <v>720</v>
      </c>
      <c r="D5306" t="s">
        <v>5118</v>
      </c>
      <c r="E5306" t="s">
        <v>5780</v>
      </c>
      <c r="F5306">
        <v>0</v>
      </c>
    </row>
    <row r="5307" spans="1:6">
      <c r="A5307" t="s">
        <v>6962</v>
      </c>
      <c r="B5307" t="s">
        <v>6309</v>
      </c>
      <c r="C5307">
        <v>480</v>
      </c>
      <c r="D5307" t="s">
        <v>5118</v>
      </c>
      <c r="E5307" t="s">
        <v>5780</v>
      </c>
      <c r="F5307">
        <v>0</v>
      </c>
    </row>
    <row r="5308" spans="1:6">
      <c r="A5308" t="s">
        <v>6963</v>
      </c>
      <c r="B5308" t="s">
        <v>6309</v>
      </c>
      <c r="C5308">
        <v>360</v>
      </c>
      <c r="D5308" t="s">
        <v>5118</v>
      </c>
      <c r="E5308" t="s">
        <v>5780</v>
      </c>
      <c r="F5308">
        <v>0</v>
      </c>
    </row>
    <row r="5309" spans="1:6">
      <c r="A5309" t="s">
        <v>6807</v>
      </c>
      <c r="B5309" t="s">
        <v>6309</v>
      </c>
      <c r="C5309">
        <v>2400</v>
      </c>
      <c r="D5309" t="s">
        <v>5118</v>
      </c>
      <c r="E5309" t="s">
        <v>5780</v>
      </c>
      <c r="F5309">
        <v>0</v>
      </c>
    </row>
    <row r="5310" spans="1:6">
      <c r="A5310" t="s">
        <v>6810</v>
      </c>
      <c r="B5310" t="s">
        <v>6309</v>
      </c>
      <c r="C5310">
        <v>1800</v>
      </c>
      <c r="D5310" t="s">
        <v>5118</v>
      </c>
      <c r="E5310" t="s">
        <v>5780</v>
      </c>
      <c r="F5310">
        <v>0</v>
      </c>
    </row>
    <row r="5311" spans="1:6">
      <c r="A5311" t="s">
        <v>7230</v>
      </c>
      <c r="B5311" t="s">
        <v>6167</v>
      </c>
      <c r="C5311">
        <v>300</v>
      </c>
      <c r="D5311" t="s">
        <v>5118</v>
      </c>
      <c r="E5311" t="s">
        <v>5780</v>
      </c>
      <c r="F5311">
        <v>0</v>
      </c>
    </row>
    <row r="5312" spans="1:6">
      <c r="A5312" t="s">
        <v>7231</v>
      </c>
      <c r="B5312" t="s">
        <v>6237</v>
      </c>
      <c r="C5312">
        <v>144</v>
      </c>
      <c r="D5312" t="s">
        <v>5118</v>
      </c>
      <c r="E5312" t="s">
        <v>5780</v>
      </c>
      <c r="F5312">
        <v>0</v>
      </c>
    </row>
    <row r="5313" spans="1:6">
      <c r="A5313" t="s">
        <v>6350</v>
      </c>
      <c r="B5313" t="s">
        <v>6280</v>
      </c>
      <c r="C5313">
        <v>360</v>
      </c>
      <c r="D5313" t="s">
        <v>5118</v>
      </c>
      <c r="E5313" t="s">
        <v>5780</v>
      </c>
      <c r="F5313">
        <v>0</v>
      </c>
    </row>
    <row r="5314" spans="1:6">
      <c r="A5314" t="s">
        <v>7232</v>
      </c>
      <c r="B5314" t="s">
        <v>6305</v>
      </c>
      <c r="C5314">
        <v>2304</v>
      </c>
      <c r="D5314" t="s">
        <v>5118</v>
      </c>
      <c r="E5314" t="s">
        <v>5780</v>
      </c>
      <c r="F5314">
        <v>0</v>
      </c>
    </row>
    <row r="5315" spans="1:6">
      <c r="A5315" t="s">
        <v>7233</v>
      </c>
      <c r="B5315" t="s">
        <v>6305</v>
      </c>
      <c r="C5315">
        <v>2304</v>
      </c>
      <c r="D5315" t="s">
        <v>5118</v>
      </c>
      <c r="E5315" t="s">
        <v>5780</v>
      </c>
      <c r="F5315">
        <v>0</v>
      </c>
    </row>
    <row r="5316" spans="1:6">
      <c r="A5316" t="s">
        <v>7234</v>
      </c>
      <c r="B5316" t="s">
        <v>6308</v>
      </c>
      <c r="C5316">
        <v>480</v>
      </c>
      <c r="D5316" t="s">
        <v>5118</v>
      </c>
      <c r="E5316" t="s">
        <v>5780</v>
      </c>
      <c r="F5316">
        <v>0</v>
      </c>
    </row>
    <row r="5317" spans="1:6">
      <c r="A5317" t="s">
        <v>7179</v>
      </c>
      <c r="B5317" t="s">
        <v>6308</v>
      </c>
      <c r="C5317">
        <v>160</v>
      </c>
      <c r="D5317" t="s">
        <v>5118</v>
      </c>
      <c r="E5317" t="s">
        <v>5780</v>
      </c>
      <c r="F5317">
        <v>0</v>
      </c>
    </row>
    <row r="5318" spans="1:6">
      <c r="A5318" t="s">
        <v>7235</v>
      </c>
      <c r="B5318" t="s">
        <v>6167</v>
      </c>
      <c r="C5318">
        <v>1440</v>
      </c>
      <c r="D5318" t="s">
        <v>5118</v>
      </c>
      <c r="E5318" t="s">
        <v>5780</v>
      </c>
      <c r="F5318">
        <v>0</v>
      </c>
    </row>
    <row r="5319" spans="1:6">
      <c r="A5319" t="s">
        <v>6981</v>
      </c>
      <c r="B5319" t="s">
        <v>6265</v>
      </c>
      <c r="C5319">
        <v>240</v>
      </c>
      <c r="D5319" t="s">
        <v>5118</v>
      </c>
      <c r="E5319" t="s">
        <v>5780</v>
      </c>
      <c r="F5319">
        <v>0</v>
      </c>
    </row>
    <row r="5320" spans="1:6">
      <c r="A5320" t="s">
        <v>6351</v>
      </c>
      <c r="B5320" t="s">
        <v>6280</v>
      </c>
      <c r="C5320">
        <v>360</v>
      </c>
      <c r="D5320" t="s">
        <v>5118</v>
      </c>
      <c r="E5320" t="s">
        <v>5780</v>
      </c>
      <c r="F5320">
        <v>0</v>
      </c>
    </row>
    <row r="5321" spans="1:6">
      <c r="A5321" t="s">
        <v>7236</v>
      </c>
      <c r="B5321" t="s">
        <v>6167</v>
      </c>
      <c r="C5321">
        <v>300</v>
      </c>
      <c r="D5321" t="s">
        <v>5118</v>
      </c>
      <c r="E5321" t="s">
        <v>5780</v>
      </c>
      <c r="F5321">
        <v>0</v>
      </c>
    </row>
    <row r="5322" spans="1:6">
      <c r="A5322" t="s">
        <v>7237</v>
      </c>
      <c r="B5322" t="s">
        <v>6265</v>
      </c>
      <c r="C5322">
        <v>1152</v>
      </c>
      <c r="D5322" t="s">
        <v>5118</v>
      </c>
      <c r="E5322" t="s">
        <v>5780</v>
      </c>
      <c r="F5322">
        <v>0</v>
      </c>
    </row>
    <row r="5323" spans="1:6">
      <c r="A5323" t="s">
        <v>7238</v>
      </c>
      <c r="B5323" t="s">
        <v>6280</v>
      </c>
      <c r="C5323">
        <v>240</v>
      </c>
      <c r="D5323" t="s">
        <v>5118</v>
      </c>
      <c r="E5323" t="s">
        <v>5780</v>
      </c>
      <c r="F5323">
        <v>0</v>
      </c>
    </row>
    <row r="5324" spans="1:6">
      <c r="A5324" t="s">
        <v>6352</v>
      </c>
      <c r="B5324" t="s">
        <v>6304</v>
      </c>
      <c r="C5324">
        <v>2304</v>
      </c>
      <c r="D5324" t="s">
        <v>5118</v>
      </c>
      <c r="E5324" t="s">
        <v>5780</v>
      </c>
      <c r="F5324">
        <v>0</v>
      </c>
    </row>
    <row r="5325" spans="1:6">
      <c r="A5325" t="s">
        <v>7239</v>
      </c>
      <c r="B5325" t="s">
        <v>6175</v>
      </c>
      <c r="C5325">
        <v>240</v>
      </c>
      <c r="D5325" t="s">
        <v>5118</v>
      </c>
      <c r="E5325" t="s">
        <v>5780</v>
      </c>
      <c r="F5325">
        <v>0</v>
      </c>
    </row>
    <row r="5326" spans="1:6">
      <c r="A5326" t="s">
        <v>7240</v>
      </c>
      <c r="B5326" t="s">
        <v>6268</v>
      </c>
      <c r="C5326">
        <v>192</v>
      </c>
      <c r="D5326" t="s">
        <v>5118</v>
      </c>
      <c r="E5326" t="s">
        <v>5780</v>
      </c>
      <c r="F5326">
        <v>0</v>
      </c>
    </row>
    <row r="5327" spans="1:6">
      <c r="A5327" t="s">
        <v>6333</v>
      </c>
      <c r="B5327" t="s">
        <v>6268</v>
      </c>
      <c r="C5327">
        <v>48</v>
      </c>
      <c r="D5327" t="s">
        <v>5118</v>
      </c>
      <c r="E5327" t="s">
        <v>5780</v>
      </c>
      <c r="F5327">
        <v>0</v>
      </c>
    </row>
    <row r="5328" spans="1:6">
      <c r="A5328" t="s">
        <v>7206</v>
      </c>
      <c r="B5328" t="s">
        <v>6304</v>
      </c>
      <c r="C5328">
        <v>576</v>
      </c>
      <c r="D5328" t="s">
        <v>5118</v>
      </c>
      <c r="E5328" t="s">
        <v>5780</v>
      </c>
      <c r="F5328">
        <v>0</v>
      </c>
    </row>
    <row r="5329" spans="1:6">
      <c r="A5329" t="s">
        <v>7241</v>
      </c>
      <c r="B5329" t="s">
        <v>6304</v>
      </c>
      <c r="C5329">
        <v>576</v>
      </c>
      <c r="D5329" t="s">
        <v>5118</v>
      </c>
      <c r="E5329" t="s">
        <v>5780</v>
      </c>
      <c r="F5329">
        <v>0</v>
      </c>
    </row>
    <row r="5330" spans="1:6">
      <c r="A5330" t="s">
        <v>7242</v>
      </c>
      <c r="B5330" t="s">
        <v>6305</v>
      </c>
      <c r="C5330">
        <v>2304</v>
      </c>
      <c r="D5330" t="s">
        <v>5118</v>
      </c>
      <c r="E5330" t="s">
        <v>5780</v>
      </c>
      <c r="F5330">
        <v>0</v>
      </c>
    </row>
    <row r="5331" spans="1:6">
      <c r="A5331" t="s">
        <v>6889</v>
      </c>
      <c r="B5331" t="s">
        <v>6304</v>
      </c>
      <c r="C5331">
        <v>1152</v>
      </c>
      <c r="D5331" t="s">
        <v>5118</v>
      </c>
      <c r="E5331" t="s">
        <v>5780</v>
      </c>
      <c r="F5331">
        <v>0</v>
      </c>
    </row>
    <row r="5332" spans="1:6">
      <c r="A5332" t="s">
        <v>7243</v>
      </c>
      <c r="B5332" t="s">
        <v>6167</v>
      </c>
      <c r="C5332">
        <v>120</v>
      </c>
      <c r="D5332" t="s">
        <v>5118</v>
      </c>
      <c r="E5332" t="s">
        <v>5780</v>
      </c>
      <c r="F5332">
        <v>0</v>
      </c>
    </row>
    <row r="5333" spans="1:6">
      <c r="A5333" t="s">
        <v>7244</v>
      </c>
      <c r="B5333" t="s">
        <v>6257</v>
      </c>
      <c r="C5333">
        <v>480</v>
      </c>
      <c r="D5333" t="s">
        <v>5118</v>
      </c>
      <c r="E5333" t="s">
        <v>5780</v>
      </c>
      <c r="F5333">
        <v>0</v>
      </c>
    </row>
    <row r="5334" spans="1:6">
      <c r="A5334" t="s">
        <v>7245</v>
      </c>
      <c r="B5334" t="s">
        <v>6257</v>
      </c>
      <c r="C5334">
        <v>480</v>
      </c>
      <c r="D5334" t="s">
        <v>5118</v>
      </c>
      <c r="E5334" t="s">
        <v>5780</v>
      </c>
      <c r="F5334">
        <v>0</v>
      </c>
    </row>
    <row r="5335" spans="1:6">
      <c r="A5335" t="s">
        <v>7246</v>
      </c>
      <c r="B5335" t="s">
        <v>6268</v>
      </c>
      <c r="C5335">
        <v>144</v>
      </c>
      <c r="D5335" t="s">
        <v>5118</v>
      </c>
      <c r="E5335" t="s">
        <v>5780</v>
      </c>
      <c r="F5335">
        <v>0</v>
      </c>
    </row>
    <row r="5336" spans="1:6">
      <c r="A5336" t="s">
        <v>6849</v>
      </c>
      <c r="B5336" t="s">
        <v>6304</v>
      </c>
      <c r="C5336">
        <v>160</v>
      </c>
      <c r="D5336" t="s">
        <v>5118</v>
      </c>
      <c r="E5336" t="s">
        <v>5780</v>
      </c>
      <c r="F5336">
        <v>0</v>
      </c>
    </row>
    <row r="5337" spans="1:6">
      <c r="A5337" t="s">
        <v>6886</v>
      </c>
      <c r="B5337" t="s">
        <v>6304</v>
      </c>
      <c r="C5337">
        <v>864</v>
      </c>
      <c r="D5337" t="s">
        <v>5118</v>
      </c>
      <c r="E5337" t="s">
        <v>5780</v>
      </c>
      <c r="F5337">
        <v>0</v>
      </c>
    </row>
    <row r="5338" spans="1:6">
      <c r="A5338" t="s">
        <v>7247</v>
      </c>
      <c r="B5338" t="s">
        <v>6175</v>
      </c>
      <c r="C5338">
        <v>550</v>
      </c>
      <c r="D5338" t="s">
        <v>5118</v>
      </c>
      <c r="E5338" t="s">
        <v>5780</v>
      </c>
      <c r="F5338">
        <v>0</v>
      </c>
    </row>
    <row r="5339" spans="1:6">
      <c r="A5339" t="s">
        <v>6353</v>
      </c>
      <c r="B5339" t="s">
        <v>6175</v>
      </c>
      <c r="C5339">
        <v>480</v>
      </c>
      <c r="D5339" t="s">
        <v>5118</v>
      </c>
      <c r="E5339" t="s">
        <v>5780</v>
      </c>
      <c r="F5339">
        <v>0</v>
      </c>
    </row>
    <row r="5340" spans="1:6">
      <c r="A5340" t="s">
        <v>6354</v>
      </c>
      <c r="B5340" t="s">
        <v>6260</v>
      </c>
      <c r="C5340" t="s">
        <v>3262</v>
      </c>
      <c r="D5340" t="s">
        <v>5118</v>
      </c>
      <c r="E5340" t="s">
        <v>5780</v>
      </c>
      <c r="F5340">
        <v>0</v>
      </c>
    </row>
    <row r="5341" spans="1:6">
      <c r="A5341" t="s">
        <v>7248</v>
      </c>
      <c r="B5341" t="s">
        <v>6260</v>
      </c>
      <c r="C5341" t="s">
        <v>3262</v>
      </c>
      <c r="D5341" t="s">
        <v>5118</v>
      </c>
      <c r="E5341" t="s">
        <v>5780</v>
      </c>
      <c r="F5341">
        <v>0</v>
      </c>
    </row>
    <row r="5342" spans="1:6">
      <c r="A5342" t="s">
        <v>6355</v>
      </c>
      <c r="B5342" t="s">
        <v>6260</v>
      </c>
      <c r="C5342" t="s">
        <v>3262</v>
      </c>
      <c r="D5342" t="s">
        <v>5118</v>
      </c>
      <c r="E5342" t="s">
        <v>5780</v>
      </c>
      <c r="F5342">
        <v>0</v>
      </c>
    </row>
    <row r="5343" spans="1:6">
      <c r="A5343" t="s">
        <v>7249</v>
      </c>
      <c r="B5343" t="s">
        <v>6265</v>
      </c>
      <c r="C5343">
        <v>240</v>
      </c>
      <c r="D5343" t="s">
        <v>5118</v>
      </c>
      <c r="E5343" t="s">
        <v>5780</v>
      </c>
      <c r="F5343">
        <v>0</v>
      </c>
    </row>
    <row r="5344" spans="1:6">
      <c r="A5344" t="s">
        <v>7250</v>
      </c>
      <c r="B5344" t="s">
        <v>6265</v>
      </c>
      <c r="C5344">
        <v>240</v>
      </c>
      <c r="D5344" t="s">
        <v>5118</v>
      </c>
      <c r="E5344" t="s">
        <v>5780</v>
      </c>
      <c r="F5344">
        <v>0</v>
      </c>
    </row>
    <row r="5345" spans="1:6">
      <c r="A5345" t="s">
        <v>7251</v>
      </c>
      <c r="B5345" t="s">
        <v>6273</v>
      </c>
      <c r="C5345">
        <v>2304</v>
      </c>
      <c r="D5345" t="s">
        <v>5118</v>
      </c>
      <c r="E5345" t="s">
        <v>5780</v>
      </c>
      <c r="F5345">
        <v>0</v>
      </c>
    </row>
    <row r="5346" spans="1:6">
      <c r="A5346" t="s">
        <v>6356</v>
      </c>
      <c r="B5346" t="s">
        <v>6280</v>
      </c>
      <c r="C5346">
        <v>360</v>
      </c>
      <c r="D5346" t="s">
        <v>5118</v>
      </c>
      <c r="E5346" t="s">
        <v>5780</v>
      </c>
      <c r="F5346">
        <v>0</v>
      </c>
    </row>
    <row r="5347" spans="1:6">
      <c r="A5347" t="s">
        <v>6357</v>
      </c>
      <c r="B5347" t="s">
        <v>6280</v>
      </c>
      <c r="C5347">
        <v>360</v>
      </c>
      <c r="D5347" t="s">
        <v>5118</v>
      </c>
      <c r="E5347" t="s">
        <v>5780</v>
      </c>
      <c r="F5347">
        <v>0</v>
      </c>
    </row>
    <row r="5348" spans="1:6">
      <c r="A5348" t="s">
        <v>7252</v>
      </c>
      <c r="B5348" t="s">
        <v>6304</v>
      </c>
      <c r="C5348">
        <v>1056</v>
      </c>
      <c r="D5348" t="s">
        <v>5118</v>
      </c>
      <c r="E5348" t="s">
        <v>5780</v>
      </c>
      <c r="F5348">
        <v>0</v>
      </c>
    </row>
    <row r="5349" spans="1:6">
      <c r="A5349" t="s">
        <v>6885</v>
      </c>
      <c r="B5349" t="s">
        <v>6304</v>
      </c>
      <c r="C5349">
        <v>864</v>
      </c>
      <c r="D5349" t="s">
        <v>5118</v>
      </c>
      <c r="E5349" t="s">
        <v>5780</v>
      </c>
      <c r="F5349">
        <v>0</v>
      </c>
    </row>
    <row r="5350" spans="1:6">
      <c r="A5350" t="s">
        <v>6890</v>
      </c>
      <c r="B5350" t="s">
        <v>6304</v>
      </c>
      <c r="C5350">
        <v>864</v>
      </c>
      <c r="D5350" t="s">
        <v>5118</v>
      </c>
      <c r="E5350" t="s">
        <v>5780</v>
      </c>
      <c r="F5350">
        <v>0</v>
      </c>
    </row>
    <row r="5351" spans="1:6">
      <c r="A5351" t="s">
        <v>6887</v>
      </c>
      <c r="B5351" t="s">
        <v>6304</v>
      </c>
      <c r="C5351">
        <v>1152</v>
      </c>
      <c r="D5351" t="s">
        <v>5118</v>
      </c>
      <c r="E5351" t="s">
        <v>5780</v>
      </c>
      <c r="F5351">
        <v>0</v>
      </c>
    </row>
    <row r="5352" spans="1:6">
      <c r="A5352" t="s">
        <v>6888</v>
      </c>
      <c r="B5352" t="s">
        <v>6304</v>
      </c>
      <c r="C5352">
        <v>864</v>
      </c>
      <c r="D5352" t="s">
        <v>5118</v>
      </c>
      <c r="E5352" t="s">
        <v>5780</v>
      </c>
      <c r="F5352">
        <v>0</v>
      </c>
    </row>
    <row r="5353" spans="1:6">
      <c r="A5353" t="s">
        <v>7172</v>
      </c>
      <c r="B5353" t="s">
        <v>6304</v>
      </c>
      <c r="C5353">
        <v>576</v>
      </c>
      <c r="D5353" t="s">
        <v>5118</v>
      </c>
      <c r="E5353" t="s">
        <v>5780</v>
      </c>
      <c r="F5353">
        <v>0</v>
      </c>
    </row>
    <row r="5354" spans="1:6">
      <c r="A5354" t="s">
        <v>6882</v>
      </c>
      <c r="B5354" t="s">
        <v>6304</v>
      </c>
      <c r="C5354">
        <v>576</v>
      </c>
      <c r="D5354" t="s">
        <v>5118</v>
      </c>
      <c r="E5354" t="s">
        <v>5780</v>
      </c>
      <c r="F5354">
        <v>0</v>
      </c>
    </row>
    <row r="5355" spans="1:6">
      <c r="A5355" t="s">
        <v>7253</v>
      </c>
      <c r="B5355" t="s">
        <v>6304</v>
      </c>
      <c r="C5355">
        <v>864</v>
      </c>
      <c r="D5355" t="s">
        <v>5118</v>
      </c>
      <c r="E5355" t="s">
        <v>5780</v>
      </c>
      <c r="F5355">
        <v>0</v>
      </c>
    </row>
    <row r="5356" spans="1:6">
      <c r="A5356" t="s">
        <v>6963</v>
      </c>
      <c r="B5356" t="s">
        <v>6315</v>
      </c>
      <c r="C5356">
        <v>360</v>
      </c>
      <c r="D5356" t="s">
        <v>5118</v>
      </c>
      <c r="E5356" t="s">
        <v>5780</v>
      </c>
      <c r="F5356">
        <v>0</v>
      </c>
    </row>
    <row r="5357" spans="1:6">
      <c r="A5357" t="s">
        <v>6988</v>
      </c>
      <c r="B5357" t="s">
        <v>6315</v>
      </c>
      <c r="C5357">
        <v>160</v>
      </c>
      <c r="D5357" t="s">
        <v>5118</v>
      </c>
      <c r="E5357" t="s">
        <v>5780</v>
      </c>
      <c r="F5357">
        <v>0</v>
      </c>
    </row>
    <row r="5358" spans="1:6">
      <c r="A5358" t="s">
        <v>7063</v>
      </c>
      <c r="B5358" t="s">
        <v>6315</v>
      </c>
      <c r="C5358">
        <v>288</v>
      </c>
      <c r="D5358" t="s">
        <v>5118</v>
      </c>
      <c r="E5358" t="s">
        <v>5780</v>
      </c>
      <c r="F5358">
        <v>0</v>
      </c>
    </row>
    <row r="5359" spans="1:6">
      <c r="A5359" t="s">
        <v>7254</v>
      </c>
      <c r="B5359" t="s">
        <v>6358</v>
      </c>
      <c r="C5359">
        <v>720</v>
      </c>
      <c r="D5359" t="s">
        <v>5118</v>
      </c>
      <c r="E5359" t="s">
        <v>5780</v>
      </c>
      <c r="F5359">
        <v>0</v>
      </c>
    </row>
    <row r="5360" spans="1:6">
      <c r="A5360" t="s">
        <v>7255</v>
      </c>
      <c r="B5360" t="s">
        <v>6358</v>
      </c>
      <c r="C5360">
        <v>240</v>
      </c>
      <c r="D5360" t="s">
        <v>5118</v>
      </c>
      <c r="E5360" t="s">
        <v>5780</v>
      </c>
      <c r="F5360">
        <v>0</v>
      </c>
    </row>
    <row r="5361" spans="1:6">
      <c r="A5361" t="s">
        <v>7256</v>
      </c>
      <c r="B5361" t="s">
        <v>6321</v>
      </c>
      <c r="C5361">
        <v>5</v>
      </c>
      <c r="D5361" t="s">
        <v>5118</v>
      </c>
      <c r="E5361" t="s">
        <v>5780</v>
      </c>
      <c r="F5361">
        <v>0</v>
      </c>
    </row>
  </sheetData>
  <autoFilter ref="A1:D52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8"/>
  <sheetViews>
    <sheetView view="pageLayout" topLeftCell="A55" zoomScaleNormal="100" workbookViewId="0">
      <selection activeCell="A2" sqref="A2:D527"/>
    </sheetView>
  </sheetViews>
  <sheetFormatPr defaultRowHeight="15"/>
  <cols>
    <col min="1" max="1" width="44.42578125" bestFit="1" customWidth="1"/>
    <col min="2" max="2" width="8.7109375" style="22" bestFit="1" customWidth="1"/>
    <col min="3" max="3" width="2.85546875" bestFit="1" customWidth="1"/>
    <col min="4" max="4" width="3.7109375" bestFit="1" customWidth="1"/>
    <col min="5" max="5" width="2.85546875" bestFit="1" customWidth="1"/>
  </cols>
  <sheetData>
    <row r="2" spans="1:5">
      <c r="A2" t="s">
        <v>6126</v>
      </c>
      <c r="B2" s="22" t="s">
        <v>2086</v>
      </c>
      <c r="C2">
        <v>1</v>
      </c>
      <c r="D2">
        <v>-1</v>
      </c>
      <c r="E2">
        <v>0</v>
      </c>
    </row>
    <row r="3" spans="1:5">
      <c r="A3" t="s">
        <v>81</v>
      </c>
      <c r="B3" s="22" t="s">
        <v>15</v>
      </c>
      <c r="C3">
        <v>8</v>
      </c>
      <c r="D3">
        <v>-1</v>
      </c>
      <c r="E3">
        <v>7</v>
      </c>
    </row>
    <row r="4" spans="1:5">
      <c r="A4" t="s">
        <v>2619</v>
      </c>
      <c r="B4" s="22">
        <v>96</v>
      </c>
      <c r="C4">
        <v>2</v>
      </c>
      <c r="D4">
        <v>-2</v>
      </c>
      <c r="E4">
        <v>0</v>
      </c>
    </row>
    <row r="5" spans="1:5">
      <c r="A5" t="s">
        <v>2253</v>
      </c>
      <c r="B5" s="22" t="s">
        <v>2016</v>
      </c>
      <c r="C5">
        <v>53</v>
      </c>
      <c r="D5">
        <v>-1</v>
      </c>
      <c r="E5">
        <v>52</v>
      </c>
    </row>
    <row r="6" spans="1:5">
      <c r="A6" t="s">
        <v>2254</v>
      </c>
      <c r="B6" s="22">
        <v>72</v>
      </c>
      <c r="C6">
        <v>11</v>
      </c>
      <c r="D6">
        <v>-1</v>
      </c>
      <c r="E6">
        <v>10</v>
      </c>
    </row>
    <row r="7" spans="1:5">
      <c r="A7" t="s">
        <v>5233</v>
      </c>
      <c r="B7" s="22" t="s">
        <v>2015</v>
      </c>
      <c r="C7">
        <v>3</v>
      </c>
      <c r="D7">
        <v>-1</v>
      </c>
      <c r="E7">
        <v>2</v>
      </c>
    </row>
    <row r="8" spans="1:5">
      <c r="A8" t="s">
        <v>3990</v>
      </c>
      <c r="B8" s="22" t="s">
        <v>2081</v>
      </c>
      <c r="C8">
        <v>3</v>
      </c>
      <c r="D8">
        <v>-2</v>
      </c>
      <c r="E8">
        <v>1</v>
      </c>
    </row>
    <row r="9" spans="1:5">
      <c r="A9" t="s">
        <v>5377</v>
      </c>
      <c r="B9" s="22" t="s">
        <v>2081</v>
      </c>
      <c r="C9">
        <v>16</v>
      </c>
      <c r="D9">
        <v>-6</v>
      </c>
      <c r="E9">
        <v>10</v>
      </c>
    </row>
    <row r="10" spans="1:5">
      <c r="A10" t="s">
        <v>6156</v>
      </c>
      <c r="B10" s="22" t="s">
        <v>2081</v>
      </c>
      <c r="C10">
        <v>2</v>
      </c>
      <c r="D10">
        <v>-2</v>
      </c>
      <c r="E10">
        <v>0</v>
      </c>
    </row>
    <row r="11" spans="1:5">
      <c r="A11" t="s">
        <v>7262</v>
      </c>
      <c r="B11" s="22" t="s">
        <v>2081</v>
      </c>
      <c r="C11">
        <v>0</v>
      </c>
      <c r="D11">
        <v>2</v>
      </c>
      <c r="E11">
        <v>2</v>
      </c>
    </row>
    <row r="12" spans="1:5">
      <c r="A12" t="s">
        <v>7263</v>
      </c>
      <c r="B12" s="22" t="s">
        <v>2081</v>
      </c>
      <c r="C12">
        <v>0</v>
      </c>
      <c r="D12">
        <v>2</v>
      </c>
      <c r="E12">
        <v>2</v>
      </c>
    </row>
    <row r="13" spans="1:5">
      <c r="A13" t="s">
        <v>7266</v>
      </c>
      <c r="B13" s="22" t="s">
        <v>2081</v>
      </c>
      <c r="C13">
        <v>0</v>
      </c>
      <c r="D13">
        <v>1</v>
      </c>
      <c r="E13">
        <v>1</v>
      </c>
    </row>
    <row r="14" spans="1:5">
      <c r="A14" t="s">
        <v>7264</v>
      </c>
      <c r="B14" s="22" t="s">
        <v>2081</v>
      </c>
      <c r="C14">
        <v>0</v>
      </c>
      <c r="D14">
        <v>2</v>
      </c>
      <c r="E14">
        <v>2</v>
      </c>
    </row>
    <row r="15" spans="1:5">
      <c r="A15" t="s">
        <v>7265</v>
      </c>
      <c r="B15" s="22" t="s">
        <v>2081</v>
      </c>
      <c r="C15">
        <v>0</v>
      </c>
      <c r="D15">
        <v>2</v>
      </c>
      <c r="E15">
        <v>2</v>
      </c>
    </row>
    <row r="16" spans="1:5">
      <c r="A16" t="s">
        <v>7260</v>
      </c>
      <c r="B16" s="22" t="s">
        <v>2081</v>
      </c>
      <c r="C16">
        <v>0</v>
      </c>
      <c r="D16">
        <v>2</v>
      </c>
      <c r="E16">
        <v>2</v>
      </c>
    </row>
    <row r="17" spans="1:5">
      <c r="A17" t="s">
        <v>7261</v>
      </c>
      <c r="B17" s="22" t="s">
        <v>2081</v>
      </c>
      <c r="C17">
        <v>0</v>
      </c>
      <c r="D17">
        <v>2</v>
      </c>
      <c r="E17">
        <v>2</v>
      </c>
    </row>
    <row r="18" spans="1:5">
      <c r="A18" t="s">
        <v>3711</v>
      </c>
      <c r="B18" s="22" t="s">
        <v>2081</v>
      </c>
      <c r="C18">
        <v>3</v>
      </c>
      <c r="D18">
        <v>-3</v>
      </c>
      <c r="E18">
        <v>0</v>
      </c>
    </row>
    <row r="19" spans="1:5">
      <c r="A19" t="s">
        <v>5477</v>
      </c>
      <c r="B19" s="22" t="s">
        <v>2123</v>
      </c>
      <c r="C19">
        <v>2</v>
      </c>
      <c r="D19">
        <v>-2</v>
      </c>
      <c r="E19">
        <v>0</v>
      </c>
    </row>
    <row r="20" spans="1:5">
      <c r="A20" t="s">
        <v>2749</v>
      </c>
      <c r="B20" s="22" t="s">
        <v>2073</v>
      </c>
      <c r="C20">
        <v>12</v>
      </c>
      <c r="D20">
        <v>-1</v>
      </c>
      <c r="E20">
        <v>11</v>
      </c>
    </row>
    <row r="21" spans="1:5">
      <c r="A21" t="s">
        <v>2097</v>
      </c>
      <c r="B21" s="22" t="s">
        <v>2073</v>
      </c>
      <c r="C21">
        <v>1</v>
      </c>
      <c r="D21">
        <v>-1</v>
      </c>
      <c r="E21">
        <v>0</v>
      </c>
    </row>
    <row r="22" spans="1:5">
      <c r="A22" t="s">
        <v>7269</v>
      </c>
      <c r="B22" s="22" t="s">
        <v>2081</v>
      </c>
      <c r="C22">
        <v>0</v>
      </c>
      <c r="D22">
        <v>1</v>
      </c>
      <c r="E22">
        <v>1</v>
      </c>
    </row>
    <row r="23" spans="1:5">
      <c r="A23" t="s">
        <v>7267</v>
      </c>
      <c r="B23" s="22" t="s">
        <v>2081</v>
      </c>
      <c r="C23">
        <v>0</v>
      </c>
      <c r="D23">
        <v>2</v>
      </c>
      <c r="E23">
        <v>2</v>
      </c>
    </row>
    <row r="24" spans="1:5">
      <c r="A24" t="s">
        <v>7268</v>
      </c>
      <c r="B24" s="22" t="s">
        <v>2081</v>
      </c>
      <c r="C24">
        <v>0</v>
      </c>
      <c r="D24">
        <v>2</v>
      </c>
      <c r="E24">
        <v>2</v>
      </c>
    </row>
    <row r="25" spans="1:5">
      <c r="A25" t="s">
        <v>7259</v>
      </c>
      <c r="B25" s="22" t="s">
        <v>2157</v>
      </c>
      <c r="C25">
        <v>0</v>
      </c>
      <c r="D25">
        <v>25</v>
      </c>
      <c r="E25">
        <v>25</v>
      </c>
    </row>
    <row r="26" spans="1:5">
      <c r="A26" t="s">
        <v>1943</v>
      </c>
      <c r="B26" s="22" t="s">
        <v>2132</v>
      </c>
      <c r="C26">
        <v>10</v>
      </c>
      <c r="D26">
        <v>-1</v>
      </c>
      <c r="E26">
        <v>9</v>
      </c>
    </row>
    <row r="27" spans="1:5">
      <c r="A27" t="s">
        <v>1944</v>
      </c>
      <c r="B27" s="22" t="s">
        <v>2023</v>
      </c>
      <c r="C27">
        <v>4</v>
      </c>
      <c r="D27">
        <v>-1</v>
      </c>
      <c r="E27">
        <v>3</v>
      </c>
    </row>
    <row r="28" spans="1:5">
      <c r="A28" t="s">
        <v>3392</v>
      </c>
      <c r="B28" s="22" t="s">
        <v>2023</v>
      </c>
      <c r="C28">
        <v>2</v>
      </c>
      <c r="D28">
        <v>-2</v>
      </c>
      <c r="E28">
        <v>0</v>
      </c>
    </row>
    <row r="29" spans="1:5">
      <c r="A29" t="s">
        <v>5517</v>
      </c>
      <c r="B29" s="22" t="s">
        <v>2023</v>
      </c>
      <c r="C29">
        <v>3</v>
      </c>
      <c r="D29">
        <v>-3</v>
      </c>
      <c r="E29">
        <v>0</v>
      </c>
    </row>
    <row r="30" spans="1:5">
      <c r="A30" t="s">
        <v>5620</v>
      </c>
      <c r="B30" s="22" t="s">
        <v>2146</v>
      </c>
      <c r="C30">
        <v>32</v>
      </c>
      <c r="D30">
        <v>-2</v>
      </c>
      <c r="E30">
        <v>30</v>
      </c>
    </row>
    <row r="31" spans="1:5">
      <c r="A31" t="s">
        <v>1956</v>
      </c>
      <c r="B31" s="22" t="s">
        <v>2133</v>
      </c>
      <c r="C31">
        <v>14</v>
      </c>
      <c r="D31">
        <v>-1</v>
      </c>
      <c r="E31">
        <v>13</v>
      </c>
    </row>
    <row r="32" spans="1:5">
      <c r="A32" t="s">
        <v>6061</v>
      </c>
      <c r="B32" s="22">
        <v>100</v>
      </c>
      <c r="C32">
        <v>14</v>
      </c>
      <c r="D32">
        <v>-1</v>
      </c>
      <c r="E32">
        <v>13</v>
      </c>
    </row>
    <row r="33" spans="1:5">
      <c r="A33" t="s">
        <v>805</v>
      </c>
      <c r="B33" s="22" t="s">
        <v>122</v>
      </c>
      <c r="C33">
        <v>2</v>
      </c>
      <c r="D33">
        <v>-1</v>
      </c>
      <c r="E33">
        <v>1</v>
      </c>
    </row>
    <row r="34" spans="1:5">
      <c r="A34" t="s">
        <v>7270</v>
      </c>
      <c r="B34" s="22" t="s">
        <v>2086</v>
      </c>
      <c r="C34">
        <v>0</v>
      </c>
      <c r="D34">
        <v>1</v>
      </c>
      <c r="E34">
        <v>1</v>
      </c>
    </row>
    <row r="35" spans="1:5">
      <c r="A35" t="s">
        <v>862</v>
      </c>
      <c r="B35" s="22" t="s">
        <v>98</v>
      </c>
      <c r="C35">
        <v>35</v>
      </c>
      <c r="D35">
        <v>4</v>
      </c>
      <c r="E35">
        <v>39</v>
      </c>
    </row>
    <row r="36" spans="1:5">
      <c r="A36" t="s">
        <v>2191</v>
      </c>
      <c r="B36" s="22" t="s">
        <v>2135</v>
      </c>
      <c r="C36">
        <v>9</v>
      </c>
      <c r="D36">
        <v>-1</v>
      </c>
      <c r="E36">
        <v>8</v>
      </c>
    </row>
    <row r="37" spans="1:5">
      <c r="A37" t="s">
        <v>2438</v>
      </c>
      <c r="B37" s="22" t="s">
        <v>2145</v>
      </c>
      <c r="C37">
        <v>39</v>
      </c>
      <c r="D37">
        <v>2</v>
      </c>
      <c r="E37">
        <v>41</v>
      </c>
    </row>
    <row r="38" spans="1:5">
      <c r="A38" t="s">
        <v>3577</v>
      </c>
      <c r="B38" s="22" t="s">
        <v>2204</v>
      </c>
      <c r="C38">
        <v>1</v>
      </c>
      <c r="D38">
        <v>-1</v>
      </c>
      <c r="E38">
        <v>0</v>
      </c>
    </row>
    <row r="39" spans="1:5">
      <c r="A39" t="s">
        <v>7272</v>
      </c>
      <c r="B39" s="22" t="s">
        <v>2131</v>
      </c>
      <c r="C39">
        <v>0</v>
      </c>
      <c r="D39">
        <v>2</v>
      </c>
      <c r="E39">
        <v>2</v>
      </c>
    </row>
    <row r="40" spans="1:5">
      <c r="A40" t="s">
        <v>7271</v>
      </c>
      <c r="B40" s="22" t="s">
        <v>2131</v>
      </c>
      <c r="C40">
        <v>0</v>
      </c>
      <c r="D40">
        <v>3</v>
      </c>
      <c r="E40">
        <v>3</v>
      </c>
    </row>
    <row r="41" spans="1:5">
      <c r="A41" t="s">
        <v>7273</v>
      </c>
      <c r="B41" s="22" t="s">
        <v>1985</v>
      </c>
      <c r="C41">
        <v>0</v>
      </c>
      <c r="D41">
        <v>4</v>
      </c>
      <c r="E41">
        <v>4</v>
      </c>
    </row>
    <row r="42" spans="1:5">
      <c r="A42" t="s">
        <v>5459</v>
      </c>
      <c r="B42" s="22" t="s">
        <v>2696</v>
      </c>
      <c r="C42">
        <v>7</v>
      </c>
      <c r="D42">
        <v>-2</v>
      </c>
      <c r="E42">
        <v>5</v>
      </c>
    </row>
    <row r="43" spans="1:5">
      <c r="A43" t="s">
        <v>6158</v>
      </c>
      <c r="B43" s="22">
        <v>100</v>
      </c>
      <c r="C43">
        <v>1</v>
      </c>
      <c r="D43">
        <v>-1</v>
      </c>
      <c r="E43">
        <v>0</v>
      </c>
    </row>
    <row r="44" spans="1:5">
      <c r="A44" t="s">
        <v>1086</v>
      </c>
      <c r="B44" s="22" t="s">
        <v>1085</v>
      </c>
      <c r="C44">
        <v>1</v>
      </c>
      <c r="D44">
        <v>-1</v>
      </c>
      <c r="E44">
        <v>0</v>
      </c>
    </row>
    <row r="45" spans="1:5">
      <c r="A45" t="s">
        <v>1091</v>
      </c>
      <c r="B45" s="22" t="s">
        <v>1085</v>
      </c>
      <c r="C45">
        <v>4</v>
      </c>
      <c r="D45">
        <v>-4</v>
      </c>
      <c r="E45">
        <v>0</v>
      </c>
    </row>
    <row r="46" spans="1:5">
      <c r="A46" t="s">
        <v>1092</v>
      </c>
      <c r="B46" s="22" t="s">
        <v>1085</v>
      </c>
      <c r="C46">
        <v>60</v>
      </c>
      <c r="D46">
        <v>31</v>
      </c>
      <c r="E46">
        <v>91</v>
      </c>
    </row>
    <row r="47" spans="1:5">
      <c r="A47" t="s">
        <v>1093</v>
      </c>
      <c r="B47" s="22" t="s">
        <v>1085</v>
      </c>
      <c r="C47">
        <v>15</v>
      </c>
      <c r="D47">
        <v>-15</v>
      </c>
      <c r="E47">
        <v>0</v>
      </c>
    </row>
    <row r="48" spans="1:5">
      <c r="A48" t="s">
        <v>3481</v>
      </c>
      <c r="B48" s="22">
        <v>1200</v>
      </c>
      <c r="C48">
        <v>2</v>
      </c>
      <c r="D48">
        <v>-1</v>
      </c>
      <c r="E48">
        <v>1</v>
      </c>
    </row>
    <row r="49" spans="1:5">
      <c r="A49" t="s">
        <v>5585</v>
      </c>
      <c r="B49" s="22" t="s">
        <v>2142</v>
      </c>
      <c r="C49">
        <v>30</v>
      </c>
      <c r="D49">
        <v>-5</v>
      </c>
      <c r="E49">
        <v>25</v>
      </c>
    </row>
    <row r="50" spans="1:5">
      <c r="A50" t="s">
        <v>4150</v>
      </c>
      <c r="B50" s="22">
        <v>25</v>
      </c>
      <c r="C50">
        <v>20</v>
      </c>
      <c r="D50">
        <v>-7</v>
      </c>
      <c r="E50">
        <v>13</v>
      </c>
    </row>
    <row r="51" spans="1:5">
      <c r="A51" t="s">
        <v>3594</v>
      </c>
      <c r="B51" s="22" t="s">
        <v>1197</v>
      </c>
      <c r="C51">
        <v>22</v>
      </c>
      <c r="D51">
        <v>-4</v>
      </c>
      <c r="E51">
        <v>18</v>
      </c>
    </row>
    <row r="52" spans="1:5">
      <c r="A52" t="s">
        <v>3595</v>
      </c>
      <c r="B52" s="22" t="s">
        <v>2145</v>
      </c>
      <c r="C52">
        <v>42</v>
      </c>
      <c r="D52">
        <v>-1</v>
      </c>
      <c r="E52">
        <v>41</v>
      </c>
    </row>
    <row r="53" spans="1:5">
      <c r="A53" t="s">
        <v>3459</v>
      </c>
      <c r="B53" s="22" t="s">
        <v>2145</v>
      </c>
      <c r="C53">
        <v>18</v>
      </c>
      <c r="D53">
        <v>-1</v>
      </c>
      <c r="E53">
        <v>17</v>
      </c>
    </row>
    <row r="54" spans="1:5">
      <c r="A54" t="s">
        <v>4032</v>
      </c>
      <c r="B54" s="22" t="s">
        <v>1985</v>
      </c>
      <c r="C54">
        <v>23</v>
      </c>
      <c r="D54">
        <v>-9</v>
      </c>
      <c r="E54">
        <v>14</v>
      </c>
    </row>
    <row r="55" spans="1:5">
      <c r="A55" t="s">
        <v>2741</v>
      </c>
      <c r="B55" s="22" t="s">
        <v>2145</v>
      </c>
      <c r="C55">
        <v>1</v>
      </c>
      <c r="D55">
        <v>0</v>
      </c>
      <c r="E55">
        <v>1</v>
      </c>
    </row>
    <row r="56" spans="1:5">
      <c r="A56" t="s">
        <v>2744</v>
      </c>
      <c r="B56" s="22" t="s">
        <v>2145</v>
      </c>
      <c r="C56">
        <v>1</v>
      </c>
      <c r="D56">
        <v>1</v>
      </c>
      <c r="E56">
        <v>2</v>
      </c>
    </row>
    <row r="57" spans="1:5">
      <c r="A57" t="s">
        <v>3445</v>
      </c>
      <c r="B57" s="22" t="s">
        <v>2131</v>
      </c>
      <c r="C57">
        <v>3</v>
      </c>
      <c r="D57">
        <v>-1</v>
      </c>
      <c r="E57">
        <v>2</v>
      </c>
    </row>
    <row r="58" spans="1:5">
      <c r="A58" t="s">
        <v>3448</v>
      </c>
      <c r="B58" s="22" t="s">
        <v>2131</v>
      </c>
      <c r="C58">
        <v>1</v>
      </c>
      <c r="D58">
        <v>-1</v>
      </c>
      <c r="E58">
        <v>0</v>
      </c>
    </row>
    <row r="59" spans="1:5">
      <c r="A59" t="s">
        <v>5625</v>
      </c>
      <c r="B59" s="22" t="s">
        <v>5623</v>
      </c>
      <c r="C59">
        <v>9</v>
      </c>
      <c r="D59">
        <v>-1</v>
      </c>
      <c r="E59">
        <v>8</v>
      </c>
    </row>
    <row r="60" spans="1:5">
      <c r="A60" t="s">
        <v>5626</v>
      </c>
      <c r="B60" s="22" t="s">
        <v>5623</v>
      </c>
      <c r="C60">
        <v>4</v>
      </c>
      <c r="D60">
        <v>-1</v>
      </c>
      <c r="E60">
        <v>3</v>
      </c>
    </row>
    <row r="61" spans="1:5">
      <c r="A61" t="s">
        <v>3997</v>
      </c>
      <c r="B61" s="22" t="s">
        <v>2269</v>
      </c>
      <c r="C61">
        <v>4</v>
      </c>
      <c r="D61">
        <v>-4</v>
      </c>
      <c r="E61">
        <v>0</v>
      </c>
    </row>
    <row r="62" spans="1:5">
      <c r="A62" t="s">
        <v>4414</v>
      </c>
      <c r="B62" s="22" t="s">
        <v>2269</v>
      </c>
      <c r="C62">
        <v>43</v>
      </c>
      <c r="D62">
        <v>-8</v>
      </c>
      <c r="E62">
        <v>35</v>
      </c>
    </row>
    <row r="63" spans="1:5">
      <c r="A63" t="s">
        <v>3965</v>
      </c>
      <c r="B63" s="22" t="s">
        <v>26</v>
      </c>
      <c r="C63">
        <v>74</v>
      </c>
      <c r="D63">
        <v>-1</v>
      </c>
      <c r="E63">
        <v>73</v>
      </c>
    </row>
    <row r="64" spans="1:5">
      <c r="A64" t="s">
        <v>4064</v>
      </c>
      <c r="B64" s="22" t="s">
        <v>38</v>
      </c>
      <c r="C64">
        <v>36</v>
      </c>
      <c r="D64">
        <v>-1</v>
      </c>
      <c r="E64">
        <v>35</v>
      </c>
    </row>
    <row r="65" spans="1:5">
      <c r="A65" t="s">
        <v>4958</v>
      </c>
      <c r="B65" s="22" t="s">
        <v>2075</v>
      </c>
      <c r="C65">
        <v>14</v>
      </c>
      <c r="D65">
        <v>-1</v>
      </c>
      <c r="E65">
        <v>13</v>
      </c>
    </row>
    <row r="66" spans="1:5">
      <c r="A66" t="s">
        <v>4624</v>
      </c>
      <c r="B66" s="22">
        <v>192</v>
      </c>
      <c r="C66">
        <v>39</v>
      </c>
      <c r="D66">
        <v>-1</v>
      </c>
      <c r="E66">
        <v>38</v>
      </c>
    </row>
    <row r="67" spans="1:5">
      <c r="A67" t="s">
        <v>3687</v>
      </c>
      <c r="B67" s="22" t="s">
        <v>2370</v>
      </c>
      <c r="C67">
        <v>7</v>
      </c>
      <c r="D67">
        <v>-1</v>
      </c>
      <c r="E67">
        <v>6</v>
      </c>
    </row>
    <row r="68" spans="1:5">
      <c r="A68" t="s">
        <v>4787</v>
      </c>
      <c r="B68" s="22" t="s">
        <v>2016</v>
      </c>
      <c r="C68">
        <v>1</v>
      </c>
      <c r="D68">
        <v>-1</v>
      </c>
      <c r="E68">
        <v>0</v>
      </c>
    </row>
    <row r="69" spans="1:5">
      <c r="A69" t="s">
        <v>3998</v>
      </c>
      <c r="B69" s="22" t="s">
        <v>2023</v>
      </c>
      <c r="C69">
        <v>22</v>
      </c>
      <c r="D69">
        <v>-2</v>
      </c>
      <c r="E69">
        <v>20</v>
      </c>
    </row>
    <row r="70" spans="1:5">
      <c r="A70" t="s">
        <v>4665</v>
      </c>
      <c r="B70" s="22" t="s">
        <v>1437</v>
      </c>
      <c r="C70">
        <v>21</v>
      </c>
      <c r="D70">
        <v>-1</v>
      </c>
      <c r="E70">
        <v>20</v>
      </c>
    </row>
    <row r="71" spans="1:5">
      <c r="A71" t="s">
        <v>5058</v>
      </c>
      <c r="B71" s="22" t="s">
        <v>3941</v>
      </c>
      <c r="C71">
        <v>29</v>
      </c>
      <c r="D71">
        <v>9</v>
      </c>
      <c r="E71">
        <v>38</v>
      </c>
    </row>
    <row r="72" spans="1:5">
      <c r="A72" t="s">
        <v>7274</v>
      </c>
      <c r="B72" s="22" t="s">
        <v>2007</v>
      </c>
      <c r="C72">
        <v>0</v>
      </c>
      <c r="D72">
        <v>1</v>
      </c>
      <c r="E72">
        <v>1</v>
      </c>
    </row>
    <row r="73" spans="1:5">
      <c r="A73" t="s">
        <v>4702</v>
      </c>
      <c r="B73" s="22" t="s">
        <v>23</v>
      </c>
      <c r="C73">
        <v>21</v>
      </c>
      <c r="D73">
        <v>-1</v>
      </c>
      <c r="E73">
        <v>20</v>
      </c>
    </row>
    <row r="74" spans="1:5">
      <c r="A74" t="s">
        <v>3877</v>
      </c>
      <c r="B74" s="22" t="s">
        <v>2012</v>
      </c>
      <c r="C74">
        <v>12</v>
      </c>
      <c r="D74">
        <v>-1</v>
      </c>
      <c r="E74">
        <v>11</v>
      </c>
    </row>
    <row r="75" spans="1:5">
      <c r="A75" t="s">
        <v>3878</v>
      </c>
      <c r="B75" s="22" t="s">
        <v>1985</v>
      </c>
      <c r="C75">
        <v>4</v>
      </c>
      <c r="D75">
        <v>-1</v>
      </c>
      <c r="E75">
        <v>3</v>
      </c>
    </row>
    <row r="76" spans="1:5">
      <c r="A76" t="s">
        <v>5373</v>
      </c>
      <c r="B76" s="22" t="s">
        <v>2085</v>
      </c>
      <c r="C76">
        <v>82</v>
      </c>
      <c r="D76">
        <v>-8</v>
      </c>
      <c r="E76">
        <v>74</v>
      </c>
    </row>
    <row r="77" spans="1:5">
      <c r="A77" t="s">
        <v>5590</v>
      </c>
      <c r="B77" s="22" t="s">
        <v>2085</v>
      </c>
      <c r="C77">
        <v>16</v>
      </c>
      <c r="D77">
        <v>-1</v>
      </c>
      <c r="E77">
        <v>15</v>
      </c>
    </row>
    <row r="78" spans="1:5">
      <c r="A78" t="s">
        <v>2612</v>
      </c>
      <c r="B78" s="22" t="s">
        <v>1989</v>
      </c>
      <c r="C78">
        <v>9</v>
      </c>
      <c r="D78">
        <v>-2</v>
      </c>
      <c r="E78">
        <v>7</v>
      </c>
    </row>
    <row r="79" spans="1:5">
      <c r="A79" t="s">
        <v>1614</v>
      </c>
      <c r="B79" s="22" t="s">
        <v>39</v>
      </c>
      <c r="C79">
        <v>18</v>
      </c>
      <c r="D79">
        <v>-1</v>
      </c>
      <c r="E79">
        <v>17</v>
      </c>
    </row>
    <row r="80" spans="1:5">
      <c r="A80" t="s">
        <v>5257</v>
      </c>
      <c r="B80" s="22" t="s">
        <v>2436</v>
      </c>
      <c r="C80">
        <v>1</v>
      </c>
      <c r="D80">
        <v>-1</v>
      </c>
      <c r="E80">
        <v>0</v>
      </c>
    </row>
    <row r="81" spans="1:5">
      <c r="A81" t="s">
        <v>1657</v>
      </c>
      <c r="B81" s="22" t="s">
        <v>1658</v>
      </c>
      <c r="C81">
        <v>11</v>
      </c>
      <c r="D81">
        <v>-7</v>
      </c>
      <c r="E81">
        <v>4</v>
      </c>
    </row>
    <row r="82" spans="1:5">
      <c r="A82" t="s">
        <v>1659</v>
      </c>
      <c r="B82" s="22" t="s">
        <v>1658</v>
      </c>
      <c r="C82">
        <v>11</v>
      </c>
      <c r="D82">
        <v>-6</v>
      </c>
      <c r="E82">
        <v>5</v>
      </c>
    </row>
    <row r="83" spans="1:5">
      <c r="A83" t="s">
        <v>1660</v>
      </c>
      <c r="B83" s="22" t="s">
        <v>1658</v>
      </c>
      <c r="C83">
        <v>8</v>
      </c>
      <c r="D83">
        <v>-3</v>
      </c>
      <c r="E83">
        <v>5</v>
      </c>
    </row>
    <row r="84" spans="1:5">
      <c r="A84" t="s">
        <v>1661</v>
      </c>
      <c r="B84" s="22" t="s">
        <v>457</v>
      </c>
      <c r="C84">
        <v>4</v>
      </c>
      <c r="D84">
        <v>-1</v>
      </c>
      <c r="E84">
        <v>3</v>
      </c>
    </row>
    <row r="85" spans="1:5">
      <c r="A85" t="s">
        <v>1662</v>
      </c>
      <c r="B85" s="22" t="s">
        <v>457</v>
      </c>
      <c r="C85">
        <v>5</v>
      </c>
      <c r="D85">
        <v>-3</v>
      </c>
      <c r="E85">
        <v>2</v>
      </c>
    </row>
    <row r="86" spans="1:5">
      <c r="A86" t="s">
        <v>1663</v>
      </c>
      <c r="B86" s="22" t="s">
        <v>29</v>
      </c>
      <c r="C86">
        <v>7</v>
      </c>
      <c r="D86">
        <v>-1</v>
      </c>
      <c r="E86">
        <v>6</v>
      </c>
    </row>
    <row r="87" spans="1:5">
      <c r="A87" t="s">
        <v>1664</v>
      </c>
      <c r="B87" s="22" t="s">
        <v>457</v>
      </c>
      <c r="C87">
        <v>8</v>
      </c>
      <c r="D87">
        <v>-1</v>
      </c>
      <c r="E87">
        <v>7</v>
      </c>
    </row>
    <row r="88" spans="1:5">
      <c r="A88" t="s">
        <v>1665</v>
      </c>
      <c r="B88" s="22" t="s">
        <v>29</v>
      </c>
      <c r="C88">
        <v>7</v>
      </c>
      <c r="D88">
        <v>-3</v>
      </c>
      <c r="E88">
        <v>4</v>
      </c>
    </row>
    <row r="89" spans="1:5">
      <c r="A89" t="s">
        <v>5413</v>
      </c>
      <c r="B89" s="22" t="s">
        <v>2161</v>
      </c>
      <c r="C89">
        <v>2</v>
      </c>
      <c r="D89">
        <v>-1</v>
      </c>
      <c r="E89">
        <v>1</v>
      </c>
    </row>
    <row r="90" spans="1:5">
      <c r="A90" t="s">
        <v>5656</v>
      </c>
      <c r="B90" s="22" t="s">
        <v>2145</v>
      </c>
      <c r="C90">
        <v>8</v>
      </c>
      <c r="D90">
        <v>-1</v>
      </c>
      <c r="E90">
        <v>7</v>
      </c>
    </row>
    <row r="91" spans="1:5">
      <c r="A91" t="s">
        <v>3615</v>
      </c>
      <c r="B91" s="22" t="s">
        <v>2075</v>
      </c>
      <c r="C91">
        <v>22</v>
      </c>
      <c r="D91">
        <v>-1</v>
      </c>
      <c r="E91">
        <v>21</v>
      </c>
    </row>
    <row r="92" spans="1:5">
      <c r="A92" t="s">
        <v>5259</v>
      </c>
      <c r="B92" s="22">
        <v>240</v>
      </c>
      <c r="C92">
        <v>7</v>
      </c>
      <c r="D92">
        <v>-1</v>
      </c>
      <c r="E92">
        <v>6</v>
      </c>
    </row>
    <row r="93" spans="1:5">
      <c r="A93" t="s">
        <v>5260</v>
      </c>
      <c r="B93" s="22">
        <v>240</v>
      </c>
      <c r="C93">
        <v>7</v>
      </c>
      <c r="D93">
        <v>-1</v>
      </c>
      <c r="E93">
        <v>6</v>
      </c>
    </row>
    <row r="94" spans="1:5">
      <c r="A94" t="s">
        <v>5262</v>
      </c>
      <c r="B94" s="22">
        <v>240</v>
      </c>
      <c r="C94">
        <v>2</v>
      </c>
      <c r="D94">
        <v>-1</v>
      </c>
      <c r="E94">
        <v>1</v>
      </c>
    </row>
    <row r="95" spans="1:5">
      <c r="A95" t="s">
        <v>5271</v>
      </c>
      <c r="B95" s="22">
        <v>720</v>
      </c>
      <c r="C95">
        <v>1</v>
      </c>
      <c r="D95">
        <v>-1</v>
      </c>
      <c r="E95">
        <v>0</v>
      </c>
    </row>
    <row r="96" spans="1:5">
      <c r="A96" t="s">
        <v>5267</v>
      </c>
      <c r="B96" s="22">
        <v>720</v>
      </c>
      <c r="C96">
        <v>2</v>
      </c>
      <c r="D96">
        <v>-1</v>
      </c>
      <c r="E96">
        <v>1</v>
      </c>
    </row>
    <row r="97" spans="1:5">
      <c r="A97" t="s">
        <v>1848</v>
      </c>
      <c r="B97" s="22">
        <v>480</v>
      </c>
      <c r="C97">
        <v>21</v>
      </c>
      <c r="D97">
        <v>-3</v>
      </c>
      <c r="E97">
        <v>18</v>
      </c>
    </row>
    <row r="98" spans="1:5">
      <c r="A98" t="s">
        <v>6140</v>
      </c>
      <c r="B98" s="22" t="s">
        <v>2086</v>
      </c>
      <c r="C98">
        <v>6</v>
      </c>
      <c r="D98">
        <v>1</v>
      </c>
      <c r="E98">
        <v>7</v>
      </c>
    </row>
  </sheetData>
  <pageMargins left="0.7" right="0.7" top="0.75" bottom="0.75" header="0.3" footer="0.3"/>
  <pageSetup paperSize="2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</vt:lpstr>
      <vt:lpstr>GLOBAL</vt:lpstr>
      <vt:lpstr>IMPORT</vt:lpstr>
      <vt:lpstr>Sheet1</vt:lpstr>
      <vt:lpstr>print1</vt:lpstr>
      <vt:lpstr>print2</vt:lpstr>
      <vt:lpstr>print3</vt:lpstr>
      <vt:lpstr>MASUK</vt:lpstr>
      <vt:lpstr>KELUAR</vt:lpstr>
      <vt:lpstr>Sheet2</vt:lpstr>
      <vt:lpstr>Sheet3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2024-02-03T09:17:40Z</dcterms:modified>
</cp:coreProperties>
</file>